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25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linus/Library/CloudStorage/GoogleDrive-linusausberlin@gmail.com/.shortcut-targets-by-id/1Gg2BTacUOSMfil-dmbb8IrW5da2VQiCB/Gripsy /Ordersheet brands German market/"/>
    </mc:Choice>
  </mc:AlternateContent>
  <xr:revisionPtr revIDLastSave="0" documentId="13_ncr:1_{10CE7ABA-C63E-2E4C-A332-B8082C47CCEB}" xr6:coauthVersionLast="47" xr6:coauthVersionMax="47" xr10:uidLastSave="{00000000-0000-0000-0000-000000000000}"/>
  <workbookProtection workbookAlgorithmName="SHA-512" workbookHashValue="ZxhKPFNzDC8a6ykmU7d3BNZSFxoCCHKalWd5Wp5h+GrarTeWQtLyII3croeIC5R9+Tg+vq4DtqiWUsudNh1kMw==" workbookSaltValue="M321hCBviZooBFFcm5+9KQ==" workbookSpinCount="100000" lockStructure="1"/>
  <bookViews>
    <workbookView xWindow="0" yWindow="500" windowWidth="28800" windowHeight="17500" tabRatio="875" xr2:uid="{00000000-000D-0000-FFFF-FFFF00000000}"/>
  </bookViews>
  <sheets>
    <sheet name="Summary of order" sheetId="12" r:id="rId1"/>
    <sheet name="PRODUCTION LIST GHOST LINE GRP" sheetId="33" state="hidden" r:id="rId2"/>
    <sheet name="PACKING LIST GHOST LINE GRP" sheetId="34" state="hidden" r:id="rId3"/>
    <sheet name="PRODUCTION LIST PLYWOOD" sheetId="41" state="hidden" r:id="rId4"/>
    <sheet name="PACKING LIST PLYWOOD" sheetId="42" state="hidden" r:id="rId5"/>
    <sheet name="360 GRP " sheetId="5" r:id="rId6"/>
    <sheet name="PRODUCTION LIST GRP VOLUMES" sheetId="7" state="hidden" r:id="rId7"/>
    <sheet name="PACKING LIST GRP VOLUMES" sheetId="14" state="hidden" r:id="rId8"/>
    <sheet name="360 GHOST line" sheetId="32" r:id="rId9"/>
    <sheet name="360 PU " sheetId="1" r:id="rId10"/>
    <sheet name="PROD.LIST PU HOLDS" sheetId="2" state="hidden" r:id="rId11"/>
    <sheet name="PACKING LIST PU HOLDS" sheetId="15" state="hidden" r:id="rId12"/>
    <sheet name="360 PE" sheetId="37" r:id="rId13"/>
    <sheet name="PRODUCTION LIST PE" sheetId="38" state="hidden" r:id="rId14"/>
    <sheet name="PACKING LIST PE" sheetId="39" state="hidden" r:id="rId15"/>
    <sheet name="360 at home" sheetId="17" r:id="rId16"/>
    <sheet name="PROD.LIST 360 at home" sheetId="18" state="hidden" r:id="rId17"/>
    <sheet name="PACKING LIST 360 at home" sheetId="19" state="hidden" r:id="rId18"/>
    <sheet name="360 accessories" sheetId="8" r:id="rId19"/>
    <sheet name="PACK.LIST ACCESSORIES" sheetId="23" state="hidden" r:id="rId20"/>
    <sheet name="360 PLYWOOD" sheetId="40" state="hidden" r:id="rId21"/>
  </sheets>
  <definedNames>
    <definedName name="_xlnm._FilterDatabase" localSheetId="18" hidden="1">'360 accessories'!$C$5:$M$29</definedName>
    <definedName name="_xlnm._FilterDatabase" localSheetId="8" hidden="1">'360 GHOST line'!$AC$9:$AD$76</definedName>
    <definedName name="_xlnm._FilterDatabase" localSheetId="5" hidden="1">'360 GRP '!$AG$9:$AI$226</definedName>
    <definedName name="_xlnm._FilterDatabase" localSheetId="12" hidden="1">'360 PE'!$AE$10:$AF$47</definedName>
    <definedName name="_xlnm._FilterDatabase" localSheetId="9" hidden="1">'360 PU '!$W$10:$X$180</definedName>
    <definedName name="_xlnm._FilterDatabase" localSheetId="19" hidden="1">'PACK.LIST ACCESSORIES'!$H$1:$H$32</definedName>
    <definedName name="_xlnm._FilterDatabase" localSheetId="17" hidden="1">'PACKING LIST 360 at home'!$K$3:$K$12</definedName>
    <definedName name="_xlnm._FilterDatabase" localSheetId="2" hidden="1">'PACKING LIST GHOST LINE GRP'!$Q$2:$Q$43</definedName>
    <definedName name="_xlnm._FilterDatabase" localSheetId="7" hidden="1">'PACKING LIST GRP VOLUMES'!$U$2:$U$218</definedName>
    <definedName name="_xlnm._FilterDatabase" localSheetId="14" hidden="1">'PACKING LIST PE'!$V$2:$V$35</definedName>
    <definedName name="_xlnm._FilterDatabase" localSheetId="4" hidden="1">'PACKING LIST PLYWOOD'!$Q$27:$Q$41</definedName>
    <definedName name="_xlnm._FilterDatabase" localSheetId="11" hidden="1">'PACKING LIST PU HOLDS'!$M$2:$M$175</definedName>
    <definedName name="_xlnm._FilterDatabase" localSheetId="16" hidden="1">'PROD.LIST 360 at home'!$T$2:$T$12</definedName>
    <definedName name="_xlnm._FilterDatabase" localSheetId="10" hidden="1">'PROD.LIST PU HOLDS'!$M$3:$O$178</definedName>
    <definedName name="_xlnm._FilterDatabase" localSheetId="1" hidden="1">'PRODUCTION LIST GHOST LINE GRP'!$Q$5:$Q$47</definedName>
    <definedName name="_xlnm._FilterDatabase" localSheetId="6" hidden="1">'PRODUCTION LIST GRP VOLUMES'!$U$5:$U$219</definedName>
    <definedName name="_xlnm._FilterDatabase" localSheetId="13" hidden="1">'PRODUCTION LIST PE'!$V$3:$X$37</definedName>
    <definedName name="_xlnm._FilterDatabase" localSheetId="3" hidden="1">'PRODUCTION LIST PLYWOOD'!$Q$5:$Q$45</definedName>
    <definedName name="_xlnm.Print_Area" localSheetId="19">'PACK.LIST ACCESSORIES'!$A$1:$I$26</definedName>
    <definedName name="_xlnm.Print_Area" localSheetId="17">'PACKING LIST 360 at home'!$A$1:$K$23</definedName>
    <definedName name="_xlnm.Print_Area" localSheetId="2">'PACKING LIST GHOST LINE GRP'!$A$1:$Q$47</definedName>
    <definedName name="_xlnm.Print_Area" localSheetId="7">'PACKING LIST GRP VOLUMES'!$A$1:$U$219</definedName>
    <definedName name="_xlnm.Print_Area" localSheetId="4">'PACKING LIST PLYWOOD'!$A$1:$Q$45</definedName>
    <definedName name="_xlnm.Print_Area" localSheetId="16">'PROD.LIST 360 at home'!$A$1:$T$19</definedName>
    <definedName name="_xlnm.Print_Area" localSheetId="1">'PRODUCTION LIST GHOST LINE GRP'!$A$1:$S$47</definedName>
    <definedName name="_xlnm.Print_Area" localSheetId="6">'PRODUCTION LIST GRP VOLUMES'!$A$1:$W$219</definedName>
    <definedName name="_xlnm.Print_Area" localSheetId="13">'PRODUCTION LIST PE'!$A$1:$X$37</definedName>
    <definedName name="_xlnm.Print_Area" localSheetId="3">'PRODUCTION LIST PLYWOOD'!$A$1:$S$21</definedName>
    <definedName name="_xlnm.Print_Titles" localSheetId="2">'PACKING LIST GHOST LINE GRP'!$1:$3</definedName>
    <definedName name="_xlnm.Print_Titles" localSheetId="7">'PACKING LIST GRP VOLUMES'!$1:$2</definedName>
    <definedName name="_xlnm.Print_Titles" localSheetId="14">'PACKING LIST PE'!$2:$2</definedName>
    <definedName name="_xlnm.Print_Titles" localSheetId="4">'PACKING LIST PLYWOOD'!$1:$27</definedName>
    <definedName name="_xlnm.Print_Titles" localSheetId="11">'PACKING LIST PU HOLDS'!$1:$2</definedName>
    <definedName name="_xlnm.Print_Titles" localSheetId="16">'PROD.LIST 360 at home'!$3:$5</definedName>
    <definedName name="_xlnm.Print_Titles" localSheetId="10">'PROD.LIST PU HOLDS'!$2:$3</definedName>
    <definedName name="_xlnm.Print_Titles" localSheetId="1">'PRODUCTION LIST GHOST LINE GRP'!$1:$6</definedName>
    <definedName name="_xlnm.Print_Titles" localSheetId="6">'PRODUCTION LIST GRP VOLUMES'!$1:$5</definedName>
    <definedName name="_xlnm.Print_Titles" localSheetId="13">'PRODUCTION LIST PE'!$1:$3</definedName>
    <definedName name="_xlnm.Print_Titles" localSheetId="3">'PRODUCTION LIST PLYWOOD'!$1:$7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15" i="38" l="1"/>
  <c r="Q5" i="38"/>
  <c r="Q6" i="38"/>
  <c r="Q7" i="38"/>
  <c r="Q8" i="38"/>
  <c r="Q9" i="38"/>
  <c r="Q10" i="38"/>
  <c r="Q11" i="38"/>
  <c r="Q12" i="38"/>
  <c r="Q13" i="38"/>
  <c r="F14" i="38"/>
  <c r="AI47" i="37"/>
  <c r="F163" i="2"/>
  <c r="F162" i="2"/>
  <c r="H158" i="2"/>
  <c r="H156" i="2"/>
  <c r="L164" i="2"/>
  <c r="L160" i="2"/>
  <c r="L161" i="2"/>
  <c r="L159" i="2"/>
  <c r="L157" i="2"/>
  <c r="L150" i="2"/>
  <c r="L151" i="2"/>
  <c r="L152" i="2"/>
  <c r="L153" i="2"/>
  <c r="L154" i="2"/>
  <c r="L155" i="2"/>
  <c r="L149" i="2"/>
  <c r="C149" i="2"/>
  <c r="AA13" i="1"/>
  <c r="L158" i="2"/>
  <c r="L162" i="2"/>
  <c r="L163" i="2"/>
  <c r="AA23" i="1"/>
  <c r="AA19" i="1"/>
  <c r="AA17" i="1"/>
  <c r="AA16" i="1"/>
  <c r="AA14" i="1"/>
  <c r="AE19" i="1"/>
  <c r="AE23" i="1"/>
  <c r="AE13" i="1" a="1"/>
  <c r="AE13" i="1" s="1"/>
  <c r="AS12" i="5"/>
  <c r="AT12" i="5"/>
  <c r="AU12" i="5"/>
  <c r="AV12" i="5"/>
  <c r="AW12" i="5"/>
  <c r="AX12" i="5"/>
  <c r="AY12" i="5"/>
  <c r="AZ12" i="5"/>
  <c r="BA12" i="5"/>
  <c r="BB12" i="5"/>
  <c r="BC12" i="5"/>
  <c r="BD12" i="5"/>
  <c r="BE12" i="5"/>
  <c r="BF12" i="5"/>
  <c r="BG12" i="5"/>
  <c r="BH12" i="5"/>
  <c r="BI12" i="5"/>
  <c r="AS13" i="5"/>
  <c r="AT13" i="5"/>
  <c r="AU13" i="5"/>
  <c r="AV13" i="5"/>
  <c r="AW13" i="5"/>
  <c r="AX13" i="5"/>
  <c r="AY13" i="5"/>
  <c r="AZ13" i="5"/>
  <c r="BA13" i="5"/>
  <c r="BB13" i="5"/>
  <c r="BC13" i="5"/>
  <c r="BD13" i="5"/>
  <c r="BE13" i="5"/>
  <c r="BF13" i="5"/>
  <c r="BG13" i="5"/>
  <c r="BH13" i="5"/>
  <c r="BI13" i="5"/>
  <c r="AS14" i="5"/>
  <c r="AT14" i="5"/>
  <c r="AU14" i="5"/>
  <c r="AV14" i="5"/>
  <c r="AW14" i="5"/>
  <c r="AX14" i="5"/>
  <c r="AY14" i="5"/>
  <c r="AZ14" i="5"/>
  <c r="BA14" i="5"/>
  <c r="BB14" i="5"/>
  <c r="BC14" i="5"/>
  <c r="BD14" i="5"/>
  <c r="BE14" i="5"/>
  <c r="BF14" i="5"/>
  <c r="BG14" i="5"/>
  <c r="BH14" i="5"/>
  <c r="BI14" i="5"/>
  <c r="AS15" i="5"/>
  <c r="AT15" i="5"/>
  <c r="AU15" i="5"/>
  <c r="AV15" i="5"/>
  <c r="AW15" i="5"/>
  <c r="AX15" i="5"/>
  <c r="AY15" i="5"/>
  <c r="AZ15" i="5"/>
  <c r="BA15" i="5"/>
  <c r="BB15" i="5"/>
  <c r="BC15" i="5"/>
  <c r="BD15" i="5"/>
  <c r="BE15" i="5"/>
  <c r="BF15" i="5"/>
  <c r="BG15" i="5"/>
  <c r="BH15" i="5"/>
  <c r="BI15" i="5"/>
  <c r="AS16" i="5"/>
  <c r="AT16" i="5"/>
  <c r="AU16" i="5"/>
  <c r="AV16" i="5"/>
  <c r="AW16" i="5"/>
  <c r="AX16" i="5"/>
  <c r="AY16" i="5"/>
  <c r="AZ16" i="5"/>
  <c r="BA16" i="5"/>
  <c r="BB16" i="5"/>
  <c r="BC16" i="5"/>
  <c r="BD16" i="5"/>
  <c r="BE16" i="5"/>
  <c r="BF16" i="5"/>
  <c r="BG16" i="5"/>
  <c r="BH16" i="5"/>
  <c r="BI16" i="5"/>
  <c r="AS17" i="5"/>
  <c r="AT17" i="5"/>
  <c r="AU17" i="5"/>
  <c r="AV17" i="5"/>
  <c r="AW17" i="5"/>
  <c r="AX17" i="5"/>
  <c r="AY17" i="5"/>
  <c r="AZ17" i="5"/>
  <c r="BA17" i="5"/>
  <c r="BB17" i="5"/>
  <c r="BC17" i="5"/>
  <c r="BD17" i="5"/>
  <c r="BE17" i="5"/>
  <c r="BF17" i="5"/>
  <c r="BG17" i="5"/>
  <c r="BH17" i="5"/>
  <c r="BI17" i="5"/>
  <c r="AR17" i="5"/>
  <c r="AR16" i="5"/>
  <c r="AR15" i="5"/>
  <c r="AR14" i="5"/>
  <c r="AR13" i="5"/>
  <c r="AR12" i="5"/>
  <c r="C2" i="42"/>
  <c r="D2" i="42"/>
  <c r="E2" i="42"/>
  <c r="F2" i="42"/>
  <c r="G2" i="42"/>
  <c r="H2" i="42"/>
  <c r="I2" i="42"/>
  <c r="J2" i="42"/>
  <c r="K2" i="42"/>
  <c r="L2" i="42"/>
  <c r="M2" i="42"/>
  <c r="N2" i="42"/>
  <c r="O2" i="42"/>
  <c r="P2" i="42"/>
  <c r="A2" i="2"/>
  <c r="A3" i="41"/>
  <c r="N3" i="41"/>
  <c r="P3" i="33"/>
  <c r="A3" i="33"/>
  <c r="H10" i="8"/>
  <c r="I10" i="8" s="1"/>
  <c r="L3" i="1"/>
  <c r="V179" i="1"/>
  <c r="V164" i="1"/>
  <c r="V23" i="1"/>
  <c r="V19" i="1"/>
  <c r="V17" i="1"/>
  <c r="V16" i="1"/>
  <c r="V14" i="1"/>
  <c r="V13" i="1"/>
  <c r="AA180" i="1"/>
  <c r="AA179" i="1"/>
  <c r="AA164" i="1"/>
  <c r="AE180" i="1"/>
  <c r="AE179" i="1"/>
  <c r="AE164" i="1"/>
  <c r="AE17" i="1" a="1"/>
  <c r="AE17" i="1" s="1"/>
  <c r="AE16" i="1" a="1"/>
  <c r="AE16" i="1" s="1"/>
  <c r="AE14" i="1" a="1"/>
  <c r="AE14" i="1" s="1"/>
  <c r="E6" i="18"/>
  <c r="I6" i="18"/>
  <c r="M6" i="18"/>
  <c r="R6" i="18"/>
  <c r="D9" i="18"/>
  <c r="E12" i="18"/>
  <c r="N3" i="5"/>
  <c r="AL12" i="5"/>
  <c r="AP17" i="5"/>
  <c r="AP12" i="5"/>
  <c r="AF17" i="5"/>
  <c r="AF12" i="5"/>
  <c r="N3" i="32"/>
  <c r="AG26" i="32"/>
  <c r="AB31" i="32"/>
  <c r="AB28" i="32"/>
  <c r="AB26" i="32"/>
  <c r="AB13" i="32"/>
  <c r="AJ29" i="32" l="1"/>
  <c r="AJ30" i="32"/>
  <c r="AJ31" i="32"/>
  <c r="AJ28" i="32"/>
  <c r="AJ26" i="32"/>
  <c r="AJ13" i="32"/>
  <c r="B35" i="39"/>
  <c r="B34" i="39"/>
  <c r="B16" i="39"/>
  <c r="B17" i="39"/>
  <c r="B18" i="39"/>
  <c r="B19" i="39"/>
  <c r="B20" i="39"/>
  <c r="B21" i="39"/>
  <c r="B22" i="39"/>
  <c r="B23" i="39"/>
  <c r="B24" i="39"/>
  <c r="B25" i="39"/>
  <c r="B26" i="39"/>
  <c r="B27" i="39"/>
  <c r="B28" i="39"/>
  <c r="B29" i="39"/>
  <c r="B30" i="39"/>
  <c r="B31" i="39"/>
  <c r="B32" i="39"/>
  <c r="B33" i="39"/>
  <c r="B15" i="39"/>
  <c r="B4" i="39"/>
  <c r="B5" i="39"/>
  <c r="B6" i="39"/>
  <c r="B7" i="39"/>
  <c r="B8" i="39"/>
  <c r="B9" i="39"/>
  <c r="B10" i="39"/>
  <c r="B11" i="39"/>
  <c r="B12" i="39"/>
  <c r="B13" i="39"/>
  <c r="B3" i="39"/>
  <c r="B173" i="15"/>
  <c r="B174" i="15"/>
  <c r="B175" i="15"/>
  <c r="B172" i="15"/>
  <c r="B170" i="15"/>
  <c r="B169" i="15"/>
  <c r="B167" i="15"/>
  <c r="B166" i="15"/>
  <c r="B129" i="15"/>
  <c r="B130" i="15"/>
  <c r="B131" i="15"/>
  <c r="B132" i="15"/>
  <c r="B133" i="15"/>
  <c r="B134" i="15"/>
  <c r="B135" i="15"/>
  <c r="B136" i="15"/>
  <c r="B137" i="15"/>
  <c r="B138" i="15"/>
  <c r="B139" i="15"/>
  <c r="B14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B159" i="15"/>
  <c r="B160" i="15"/>
  <c r="B161" i="15"/>
  <c r="B162" i="15"/>
  <c r="B163" i="15"/>
  <c r="B125" i="15"/>
  <c r="B126" i="15"/>
  <c r="B127" i="15"/>
  <c r="B128" i="15"/>
  <c r="B114" i="15"/>
  <c r="B115" i="15"/>
  <c r="B116" i="15"/>
  <c r="B117" i="15"/>
  <c r="B118" i="15"/>
  <c r="B119" i="15"/>
  <c r="B120" i="15"/>
  <c r="B121" i="15"/>
  <c r="B122" i="15"/>
  <c r="B123" i="15"/>
  <c r="B124" i="15"/>
  <c r="B107" i="15"/>
  <c r="B108" i="15"/>
  <c r="B109" i="15"/>
  <c r="B110" i="15"/>
  <c r="B111" i="15"/>
  <c r="B112" i="15"/>
  <c r="B113" i="15"/>
  <c r="B103" i="15"/>
  <c r="B104" i="15"/>
  <c r="B105" i="15"/>
  <c r="B106" i="15"/>
  <c r="B91" i="15"/>
  <c r="B92" i="15"/>
  <c r="B93" i="15"/>
  <c r="B94" i="15"/>
  <c r="B95" i="15"/>
  <c r="B96" i="15"/>
  <c r="B97" i="15"/>
  <c r="B98" i="15"/>
  <c r="B99" i="15"/>
  <c r="B100" i="15"/>
  <c r="B101" i="15"/>
  <c r="B102" i="15"/>
  <c r="B83" i="15"/>
  <c r="B84" i="15"/>
  <c r="B85" i="15"/>
  <c r="B86" i="15"/>
  <c r="B87" i="15"/>
  <c r="B88" i="15"/>
  <c r="B89" i="15"/>
  <c r="B90" i="15"/>
  <c r="B82" i="15"/>
  <c r="B76" i="15"/>
  <c r="B77" i="15"/>
  <c r="B78" i="15"/>
  <c r="B79" i="15"/>
  <c r="B80" i="15"/>
  <c r="B81" i="15"/>
  <c r="B75" i="15"/>
  <c r="B71" i="15"/>
  <c r="B72" i="15"/>
  <c r="B73" i="15"/>
  <c r="B70" i="15"/>
  <c r="B68" i="15"/>
  <c r="B67" i="15"/>
  <c r="B66" i="15"/>
  <c r="B64" i="15"/>
  <c r="B54" i="15"/>
  <c r="B55" i="15"/>
  <c r="B56" i="15"/>
  <c r="B57" i="15"/>
  <c r="B58" i="15"/>
  <c r="B59" i="15"/>
  <c r="B60" i="15"/>
  <c r="B61" i="15"/>
  <c r="B62" i="15"/>
  <c r="B63" i="15"/>
  <c r="B65" i="15"/>
  <c r="B53" i="15"/>
  <c r="B52" i="15"/>
  <c r="B4" i="15"/>
  <c r="B5" i="15"/>
  <c r="B6" i="15"/>
  <c r="B7" i="15"/>
  <c r="B8" i="15"/>
  <c r="B9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3" i="15"/>
  <c r="B211" i="14"/>
  <c r="B212" i="14"/>
  <c r="B213" i="14"/>
  <c r="B214" i="14"/>
  <c r="B215" i="14"/>
  <c r="B210" i="14"/>
  <c r="B203" i="14"/>
  <c r="B204" i="14"/>
  <c r="B205" i="14"/>
  <c r="B206" i="14"/>
  <c r="B207" i="14"/>
  <c r="B208" i="14"/>
  <c r="B202" i="14"/>
  <c r="B194" i="14"/>
  <c r="B195" i="14"/>
  <c r="B196" i="14"/>
  <c r="B197" i="14"/>
  <c r="B198" i="14"/>
  <c r="B199" i="14"/>
  <c r="B200" i="14"/>
  <c r="B193" i="14"/>
  <c r="B189" i="14"/>
  <c r="B190" i="14"/>
  <c r="B191" i="14"/>
  <c r="B188" i="14"/>
  <c r="B179" i="14"/>
  <c r="B180" i="14"/>
  <c r="B181" i="14"/>
  <c r="B182" i="14"/>
  <c r="B183" i="14"/>
  <c r="B184" i="14"/>
  <c r="B185" i="14"/>
  <c r="B186" i="14"/>
  <c r="B178" i="14"/>
  <c r="B162" i="14"/>
  <c r="B163" i="14"/>
  <c r="B164" i="14"/>
  <c r="B165" i="14"/>
  <c r="B166" i="14"/>
  <c r="B167" i="14"/>
  <c r="B168" i="14"/>
  <c r="B169" i="14"/>
  <c r="B170" i="14"/>
  <c r="B171" i="14"/>
  <c r="B172" i="14"/>
  <c r="B173" i="14"/>
  <c r="B174" i="14"/>
  <c r="B175" i="14"/>
  <c r="B176" i="14"/>
  <c r="B161" i="14"/>
  <c r="B158" i="14"/>
  <c r="B159" i="14"/>
  <c r="B157" i="14"/>
  <c r="B142" i="14"/>
  <c r="B143" i="14"/>
  <c r="B144" i="14"/>
  <c r="B145" i="14"/>
  <c r="B146" i="14"/>
  <c r="B147" i="14"/>
  <c r="B148" i="14"/>
  <c r="B149" i="14"/>
  <c r="B150" i="14"/>
  <c r="B151" i="14"/>
  <c r="B152" i="14"/>
  <c r="B153" i="14"/>
  <c r="B154" i="14"/>
  <c r="B155" i="14"/>
  <c r="B141" i="14"/>
  <c r="B137" i="14"/>
  <c r="B138" i="14"/>
  <c r="B139" i="14"/>
  <c r="B136" i="14"/>
  <c r="B96" i="14"/>
  <c r="B97" i="14"/>
  <c r="B98" i="14"/>
  <c r="B99" i="14"/>
  <c r="B100" i="14"/>
  <c r="B101" i="14"/>
  <c r="B102" i="14"/>
  <c r="B103" i="14"/>
  <c r="B104" i="14"/>
  <c r="B105" i="14"/>
  <c r="B106" i="14"/>
  <c r="B107" i="14"/>
  <c r="B108" i="14"/>
  <c r="B109" i="14"/>
  <c r="B110" i="14"/>
  <c r="B111" i="14"/>
  <c r="B112" i="14"/>
  <c r="B113" i="14"/>
  <c r="B114" i="14"/>
  <c r="B115" i="14"/>
  <c r="B116" i="14"/>
  <c r="B117" i="14"/>
  <c r="B118" i="14"/>
  <c r="B119" i="14"/>
  <c r="B120" i="14"/>
  <c r="B121" i="14"/>
  <c r="B122" i="14"/>
  <c r="B123" i="14"/>
  <c r="B124" i="14"/>
  <c r="B125" i="14"/>
  <c r="B126" i="14"/>
  <c r="B127" i="14"/>
  <c r="B128" i="14"/>
  <c r="B129" i="14"/>
  <c r="B130" i="14"/>
  <c r="B131" i="14"/>
  <c r="B132" i="14"/>
  <c r="B133" i="14"/>
  <c r="B134" i="14"/>
  <c r="B95" i="14"/>
  <c r="B87" i="14"/>
  <c r="B88" i="14"/>
  <c r="B89" i="14"/>
  <c r="B90" i="14"/>
  <c r="B91" i="14"/>
  <c r="B92" i="14"/>
  <c r="B93" i="14"/>
  <c r="B86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83" i="14"/>
  <c r="B84" i="14"/>
  <c r="B65" i="14"/>
  <c r="B27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26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9" i="14"/>
  <c r="B4" i="14"/>
  <c r="B5" i="14"/>
  <c r="B6" i="14"/>
  <c r="B7" i="14"/>
  <c r="B3" i="14"/>
  <c r="B29" i="42"/>
  <c r="B30" i="42"/>
  <c r="B31" i="42"/>
  <c r="B32" i="42"/>
  <c r="B33" i="42"/>
  <c r="B34" i="42"/>
  <c r="B35" i="42"/>
  <c r="B36" i="42"/>
  <c r="B37" i="42"/>
  <c r="B38" i="42"/>
  <c r="B39" i="42"/>
  <c r="B40" i="42"/>
  <c r="B41" i="42"/>
  <c r="B28" i="42"/>
  <c r="B33" i="34"/>
  <c r="B34" i="34"/>
  <c r="B35" i="34"/>
  <c r="B36" i="34"/>
  <c r="B37" i="34"/>
  <c r="B38" i="34"/>
  <c r="B39" i="34"/>
  <c r="B40" i="34"/>
  <c r="B41" i="34"/>
  <c r="B42" i="34"/>
  <c r="B43" i="34"/>
  <c r="B32" i="34"/>
  <c r="B21" i="34"/>
  <c r="B22" i="34"/>
  <c r="B23" i="34"/>
  <c r="B24" i="34"/>
  <c r="B25" i="34"/>
  <c r="B26" i="34"/>
  <c r="B27" i="34"/>
  <c r="B28" i="34"/>
  <c r="B29" i="34"/>
  <c r="B30" i="34"/>
  <c r="B31" i="34"/>
  <c r="B20" i="34"/>
  <c r="B5" i="34"/>
  <c r="B6" i="34"/>
  <c r="B7" i="34"/>
  <c r="B8" i="34"/>
  <c r="B9" i="34"/>
  <c r="B10" i="34"/>
  <c r="B11" i="34"/>
  <c r="B12" i="34"/>
  <c r="B13" i="34"/>
  <c r="B14" i="34"/>
  <c r="B15" i="34"/>
  <c r="B16" i="34"/>
  <c r="B17" i="34"/>
  <c r="B18" i="34"/>
  <c r="B4" i="34"/>
  <c r="C25" i="42"/>
  <c r="D25" i="42"/>
  <c r="E25" i="42"/>
  <c r="F25" i="42"/>
  <c r="G25" i="42"/>
  <c r="H25" i="42"/>
  <c r="I25" i="42"/>
  <c r="J25" i="42"/>
  <c r="K25" i="42"/>
  <c r="L25" i="42"/>
  <c r="M25" i="42"/>
  <c r="N25" i="42"/>
  <c r="O25" i="42"/>
  <c r="P25" i="42"/>
  <c r="A25" i="42"/>
  <c r="AD27" i="37"/>
  <c r="K180" i="1"/>
  <c r="V180" i="1" s="1"/>
  <c r="J27" i="37"/>
  <c r="AF33" i="32"/>
  <c r="AG33" i="32" s="1"/>
  <c r="AF14" i="37" l="1"/>
  <c r="AF16" i="37"/>
  <c r="AF17" i="37"/>
  <c r="AF18" i="37"/>
  <c r="AF19" i="37"/>
  <c r="AF20" i="37"/>
  <c r="AF21" i="37"/>
  <c r="AF22" i="37"/>
  <c r="AF23" i="37"/>
  <c r="AF24" i="37"/>
  <c r="AF25" i="37"/>
  <c r="AF26" i="37"/>
  <c r="AF27" i="37"/>
  <c r="AF28" i="37"/>
  <c r="AF29" i="37"/>
  <c r="AF30" i="37"/>
  <c r="AF31" i="37"/>
  <c r="AF32" i="37"/>
  <c r="AF33" i="37"/>
  <c r="AF34" i="37"/>
  <c r="AF35" i="37"/>
  <c r="AF36" i="37"/>
  <c r="AF37" i="37"/>
  <c r="AF38" i="37"/>
  <c r="AF39" i="37"/>
  <c r="AF40" i="37"/>
  <c r="AF41" i="37"/>
  <c r="AF42" i="37"/>
  <c r="AF43" i="37"/>
  <c r="AF44" i="37"/>
  <c r="AF45" i="37"/>
  <c r="AF46" i="37"/>
  <c r="AF47" i="37"/>
  <c r="AF13" i="37"/>
  <c r="AH12" i="5"/>
  <c r="DN32" i="32"/>
  <c r="DN33" i="32"/>
  <c r="DN34" i="32"/>
  <c r="DN35" i="32"/>
  <c r="DN36" i="32"/>
  <c r="DN37" i="32"/>
  <c r="DN38" i="32"/>
  <c r="DN39" i="32"/>
  <c r="DN40" i="32"/>
  <c r="DN41" i="32"/>
  <c r="DN42" i="32"/>
  <c r="DN43" i="32"/>
  <c r="DN44" i="32"/>
  <c r="DN45" i="32"/>
  <c r="DN46" i="32"/>
  <c r="DN47" i="32"/>
  <c r="DN48" i="32"/>
  <c r="DN49" i="32"/>
  <c r="DN50" i="32"/>
  <c r="DN51" i="32"/>
  <c r="DN52" i="32"/>
  <c r="DN53" i="32"/>
  <c r="DN54" i="32"/>
  <c r="DN55" i="32"/>
  <c r="DN56" i="32"/>
  <c r="DN57" i="32"/>
  <c r="DN58" i="32"/>
  <c r="DN59" i="32"/>
  <c r="DN60" i="32"/>
  <c r="DN61" i="32"/>
  <c r="DN62" i="32"/>
  <c r="DN63" i="32"/>
  <c r="DN64" i="32"/>
  <c r="DN65" i="32"/>
  <c r="DN66" i="32"/>
  <c r="DN67" i="32"/>
  <c r="DN68" i="32"/>
  <c r="DN69" i="32"/>
  <c r="DN70" i="32"/>
  <c r="DN71" i="32"/>
  <c r="DN72" i="32"/>
  <c r="DN73" i="32"/>
  <c r="DN74" i="32"/>
  <c r="DN75" i="32"/>
  <c r="DN76" i="32"/>
  <c r="CT9" i="32"/>
  <c r="CX9" i="32"/>
  <c r="AZ27" i="32"/>
  <c r="AZ32" i="32"/>
  <c r="AZ46" i="32"/>
  <c r="H5" i="23"/>
  <c r="H27" i="8"/>
  <c r="H28" i="8"/>
  <c r="I28" i="8" s="1"/>
  <c r="H29" i="8"/>
  <c r="I29" i="8" s="1"/>
  <c r="C5" i="23"/>
  <c r="D5" i="23"/>
  <c r="B5" i="23"/>
  <c r="C4" i="23"/>
  <c r="D4" i="23"/>
  <c r="B4" i="23"/>
  <c r="C10" i="8"/>
  <c r="F11" i="23"/>
  <c r="H19" i="8"/>
  <c r="I19" i="8" s="1"/>
  <c r="H20" i="8"/>
  <c r="I20" i="8" s="1"/>
  <c r="AH13" i="5"/>
  <c r="AH14" i="5"/>
  <c r="AH15" i="5"/>
  <c r="AH16" i="5"/>
  <c r="AH17" i="5"/>
  <c r="AH19" i="5"/>
  <c r="AH20" i="5"/>
  <c r="AH21" i="5"/>
  <c r="AH22" i="5"/>
  <c r="AH23" i="5"/>
  <c r="AH24" i="5"/>
  <c r="AH25" i="5"/>
  <c r="AH27" i="5"/>
  <c r="AH28" i="5"/>
  <c r="AH29" i="5"/>
  <c r="AH30" i="5"/>
  <c r="AH31" i="5"/>
  <c r="AH32" i="5"/>
  <c r="AH33" i="5"/>
  <c r="AH34" i="5"/>
  <c r="AH35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H49" i="5"/>
  <c r="AH50" i="5"/>
  <c r="AH51" i="5"/>
  <c r="AH52" i="5"/>
  <c r="AH53" i="5"/>
  <c r="AH54" i="5"/>
  <c r="AH55" i="5"/>
  <c r="AH56" i="5"/>
  <c r="AH57" i="5"/>
  <c r="AH58" i="5"/>
  <c r="AH59" i="5"/>
  <c r="AH60" i="5"/>
  <c r="AH61" i="5"/>
  <c r="AH62" i="5"/>
  <c r="AH63" i="5"/>
  <c r="AH64" i="5"/>
  <c r="AH65" i="5"/>
  <c r="AH66" i="5"/>
  <c r="AH67" i="5"/>
  <c r="AH68" i="5"/>
  <c r="AH69" i="5"/>
  <c r="AH70" i="5"/>
  <c r="AH71" i="5"/>
  <c r="AH72" i="5"/>
  <c r="AH73" i="5"/>
  <c r="AH74" i="5"/>
  <c r="AH76" i="5"/>
  <c r="AH77" i="5"/>
  <c r="AH78" i="5"/>
  <c r="AH79" i="5"/>
  <c r="AH80" i="5"/>
  <c r="AH81" i="5"/>
  <c r="AH82" i="5"/>
  <c r="AH83" i="5"/>
  <c r="AH85" i="5"/>
  <c r="AH86" i="5"/>
  <c r="AH87" i="5"/>
  <c r="AH88" i="5"/>
  <c r="AH89" i="5"/>
  <c r="AH91" i="5"/>
  <c r="AH92" i="5"/>
  <c r="AH93" i="5"/>
  <c r="AH94" i="5"/>
  <c r="AH95" i="5"/>
  <c r="AH96" i="5"/>
  <c r="AH97" i="5"/>
  <c r="AH98" i="5"/>
  <c r="AH99" i="5"/>
  <c r="AH100" i="5"/>
  <c r="AH101" i="5"/>
  <c r="AH102" i="5"/>
  <c r="AH103" i="5"/>
  <c r="AH104" i="5"/>
  <c r="AH105" i="5"/>
  <c r="AH106" i="5"/>
  <c r="AH107" i="5"/>
  <c r="AH109" i="5"/>
  <c r="AH110" i="5"/>
  <c r="AH111" i="5"/>
  <c r="AH112" i="5"/>
  <c r="AH113" i="5"/>
  <c r="AH114" i="5"/>
  <c r="AH115" i="5"/>
  <c r="AH116" i="5"/>
  <c r="AH117" i="5"/>
  <c r="AH118" i="5"/>
  <c r="AH119" i="5"/>
  <c r="AH120" i="5"/>
  <c r="AH121" i="5"/>
  <c r="AH122" i="5"/>
  <c r="AH123" i="5"/>
  <c r="AH124" i="5"/>
  <c r="AH125" i="5"/>
  <c r="AH126" i="5"/>
  <c r="AH127" i="5"/>
  <c r="AH128" i="5"/>
  <c r="AH130" i="5"/>
  <c r="AH131" i="5"/>
  <c r="AH132" i="5"/>
  <c r="AH133" i="5"/>
  <c r="AH134" i="5"/>
  <c r="AH135" i="5"/>
  <c r="AH136" i="5"/>
  <c r="AH137" i="5"/>
  <c r="AH139" i="5"/>
  <c r="AH140" i="5"/>
  <c r="AH141" i="5"/>
  <c r="AH142" i="5"/>
  <c r="AH143" i="5"/>
  <c r="AH144" i="5"/>
  <c r="AH145" i="5"/>
  <c r="AH146" i="5"/>
  <c r="AH147" i="5"/>
  <c r="AH148" i="5"/>
  <c r="AH149" i="5"/>
  <c r="AH150" i="5"/>
  <c r="AH151" i="5"/>
  <c r="AH152" i="5"/>
  <c r="AH153" i="5"/>
  <c r="AH154" i="5"/>
  <c r="AH155" i="5"/>
  <c r="AH156" i="5"/>
  <c r="AH157" i="5"/>
  <c r="AH158" i="5"/>
  <c r="AH159" i="5"/>
  <c r="AH160" i="5"/>
  <c r="AH161" i="5"/>
  <c r="AH162" i="5"/>
  <c r="AH163" i="5"/>
  <c r="AH164" i="5"/>
  <c r="AH165" i="5"/>
  <c r="AH166" i="5"/>
  <c r="AH167" i="5"/>
  <c r="AH168" i="5"/>
  <c r="AH169" i="5"/>
  <c r="AH170" i="5"/>
  <c r="AH171" i="5"/>
  <c r="AH172" i="5"/>
  <c r="AH173" i="5"/>
  <c r="AH174" i="5"/>
  <c r="AH175" i="5"/>
  <c r="AH176" i="5"/>
  <c r="AH177" i="5"/>
  <c r="AH178" i="5"/>
  <c r="AH180" i="5"/>
  <c r="AH181" i="5"/>
  <c r="AH182" i="5"/>
  <c r="AH183" i="5"/>
  <c r="AH185" i="5"/>
  <c r="AH186" i="5"/>
  <c r="AH187" i="5"/>
  <c r="AH188" i="5"/>
  <c r="AH189" i="5"/>
  <c r="AH190" i="5"/>
  <c r="AH191" i="5"/>
  <c r="AH192" i="5"/>
  <c r="AH193" i="5"/>
  <c r="AH194" i="5"/>
  <c r="AH195" i="5"/>
  <c r="AH196" i="5"/>
  <c r="AH197" i="5"/>
  <c r="AH198" i="5"/>
  <c r="AH199" i="5"/>
  <c r="AH201" i="5"/>
  <c r="AH202" i="5"/>
  <c r="AH203" i="5"/>
  <c r="AH205" i="5"/>
  <c r="AH206" i="5"/>
  <c r="AH207" i="5"/>
  <c r="AH208" i="5"/>
  <c r="AH209" i="5"/>
  <c r="AH210" i="5"/>
  <c r="AH211" i="5"/>
  <c r="AH212" i="5"/>
  <c r="AH213" i="5"/>
  <c r="AH214" i="5"/>
  <c r="AH215" i="5"/>
  <c r="AH216" i="5"/>
  <c r="AH217" i="5"/>
  <c r="AH218" i="5"/>
  <c r="AH219" i="5"/>
  <c r="AH220" i="5"/>
  <c r="AH222" i="5"/>
  <c r="AH223" i="5"/>
  <c r="AH224" i="5"/>
  <c r="AH225" i="5"/>
  <c r="J10" i="8" l="1"/>
  <c r="H11" i="23"/>
  <c r="H13" i="23"/>
  <c r="CF14" i="1"/>
  <c r="CF15" i="1"/>
  <c r="CF16" i="1"/>
  <c r="CF17" i="1"/>
  <c r="CF18" i="1"/>
  <c r="CF19" i="1"/>
  <c r="CF20" i="1"/>
  <c r="CF21" i="1"/>
  <c r="CF22" i="1"/>
  <c r="CF23" i="1"/>
  <c r="CF24" i="1"/>
  <c r="CF25" i="1"/>
  <c r="CF26" i="1"/>
  <c r="CF27" i="1"/>
  <c r="CF28" i="1"/>
  <c r="CF29" i="1"/>
  <c r="CF30" i="1"/>
  <c r="CF31" i="1"/>
  <c r="CF32" i="1"/>
  <c r="CF33" i="1"/>
  <c r="CF34" i="1"/>
  <c r="CF35" i="1"/>
  <c r="CF36" i="1"/>
  <c r="CF37" i="1"/>
  <c r="CF38" i="1"/>
  <c r="CF39" i="1"/>
  <c r="CF40" i="1"/>
  <c r="CF41" i="1"/>
  <c r="CF42" i="1"/>
  <c r="CF43" i="1"/>
  <c r="CF44" i="1"/>
  <c r="CF45" i="1"/>
  <c r="CF46" i="1"/>
  <c r="CF47" i="1"/>
  <c r="CF48" i="1"/>
  <c r="CF49" i="1"/>
  <c r="CF50" i="1"/>
  <c r="CF51" i="1"/>
  <c r="CF52" i="1"/>
  <c r="CF53" i="1"/>
  <c r="CF54" i="1"/>
  <c r="CF55" i="1"/>
  <c r="CF56" i="1"/>
  <c r="CF57" i="1"/>
  <c r="CF58" i="1"/>
  <c r="CF59" i="1"/>
  <c r="CF60" i="1"/>
  <c r="CF61" i="1"/>
  <c r="CF62" i="1"/>
  <c r="CF63" i="1"/>
  <c r="CF64" i="1"/>
  <c r="CF65" i="1"/>
  <c r="CF66" i="1"/>
  <c r="CF67" i="1"/>
  <c r="CF68" i="1"/>
  <c r="CF69" i="1"/>
  <c r="CF70" i="1"/>
  <c r="CF71" i="1"/>
  <c r="CF72" i="1"/>
  <c r="CF73" i="1"/>
  <c r="CF74" i="1"/>
  <c r="CF75" i="1"/>
  <c r="CF76" i="1"/>
  <c r="CF77" i="1"/>
  <c r="CF78" i="1"/>
  <c r="CF79" i="1"/>
  <c r="CF80" i="1"/>
  <c r="CF81" i="1"/>
  <c r="CF82" i="1"/>
  <c r="CF83" i="1"/>
  <c r="CF84" i="1"/>
  <c r="CF85" i="1"/>
  <c r="CF86" i="1"/>
  <c r="CF87" i="1"/>
  <c r="CF88" i="1"/>
  <c r="CF89" i="1"/>
  <c r="CF90" i="1"/>
  <c r="CF91" i="1"/>
  <c r="CF92" i="1"/>
  <c r="CF93" i="1"/>
  <c r="CF94" i="1"/>
  <c r="CF95" i="1"/>
  <c r="CF96" i="1"/>
  <c r="CF97" i="1"/>
  <c r="CF98" i="1"/>
  <c r="CF99" i="1"/>
  <c r="CF100" i="1"/>
  <c r="CF101" i="1"/>
  <c r="CF102" i="1"/>
  <c r="CF103" i="1"/>
  <c r="CF104" i="1"/>
  <c r="CF105" i="1"/>
  <c r="CF106" i="1"/>
  <c r="CF107" i="1"/>
  <c r="CF108" i="1"/>
  <c r="CF109" i="1"/>
  <c r="CF110" i="1"/>
  <c r="CF111" i="1"/>
  <c r="CF112" i="1"/>
  <c r="CF113" i="1"/>
  <c r="CF114" i="1"/>
  <c r="CF115" i="1"/>
  <c r="CF116" i="1"/>
  <c r="CF117" i="1"/>
  <c r="CF118" i="1"/>
  <c r="CF119" i="1"/>
  <c r="CF120" i="1"/>
  <c r="CF121" i="1"/>
  <c r="CF122" i="1"/>
  <c r="CF123" i="1"/>
  <c r="CF124" i="1"/>
  <c r="CF125" i="1"/>
  <c r="CF126" i="1"/>
  <c r="CF127" i="1"/>
  <c r="CF128" i="1"/>
  <c r="CF129" i="1"/>
  <c r="CF130" i="1"/>
  <c r="CF131" i="1"/>
  <c r="CF132" i="1"/>
  <c r="CF133" i="1"/>
  <c r="CF134" i="1"/>
  <c r="CF135" i="1"/>
  <c r="CF136" i="1"/>
  <c r="CF137" i="1"/>
  <c r="CF138" i="1"/>
  <c r="CF139" i="1"/>
  <c r="CF140" i="1"/>
  <c r="CF141" i="1"/>
  <c r="CF142" i="1"/>
  <c r="CF143" i="1"/>
  <c r="CF144" i="1"/>
  <c r="CF145" i="1"/>
  <c r="CF146" i="1"/>
  <c r="CF147" i="1"/>
  <c r="CF148" i="1"/>
  <c r="CF149" i="1"/>
  <c r="CF150" i="1"/>
  <c r="CF151" i="1"/>
  <c r="CF152" i="1"/>
  <c r="CF153" i="1"/>
  <c r="CF154" i="1"/>
  <c r="CF155" i="1"/>
  <c r="CF156" i="1"/>
  <c r="CF157" i="1"/>
  <c r="CF158" i="1"/>
  <c r="CF159" i="1"/>
  <c r="CF160" i="1"/>
  <c r="CF161" i="1"/>
  <c r="CF162" i="1"/>
  <c r="CF13" i="1"/>
  <c r="CW14" i="32"/>
  <c r="CW15" i="32"/>
  <c r="CW16" i="32"/>
  <c r="CW17" i="32"/>
  <c r="CW18" i="32"/>
  <c r="CW19" i="32"/>
  <c r="CW20" i="32"/>
  <c r="CW21" i="32"/>
  <c r="CW22" i="32"/>
  <c r="CW23" i="32"/>
  <c r="CW24" i="32"/>
  <c r="CW25" i="32"/>
  <c r="CW26" i="32"/>
  <c r="CW27" i="32"/>
  <c r="CW28" i="32"/>
  <c r="CW29" i="32"/>
  <c r="CW30" i="32"/>
  <c r="CW31" i="32"/>
  <c r="CW32" i="32"/>
  <c r="CW33" i="32"/>
  <c r="CW34" i="32"/>
  <c r="CW35" i="32"/>
  <c r="CW36" i="32"/>
  <c r="CW37" i="32"/>
  <c r="CW38" i="32"/>
  <c r="CW39" i="32"/>
  <c r="CW40" i="32"/>
  <c r="CW41" i="32"/>
  <c r="CW42" i="32"/>
  <c r="CW43" i="32"/>
  <c r="CW44" i="32"/>
  <c r="CW45" i="32"/>
  <c r="CW46" i="32"/>
  <c r="CW47" i="32"/>
  <c r="CW48" i="32"/>
  <c r="CW49" i="32"/>
  <c r="CW50" i="32"/>
  <c r="CW51" i="32"/>
  <c r="CW52" i="32"/>
  <c r="CW53" i="32"/>
  <c r="CW54" i="32"/>
  <c r="CW55" i="32"/>
  <c r="CW56" i="32"/>
  <c r="CW57" i="32"/>
  <c r="CW58" i="32"/>
  <c r="CW59" i="32"/>
  <c r="CW60" i="32"/>
  <c r="CW61" i="32"/>
  <c r="CW62" i="32"/>
  <c r="CW63" i="32"/>
  <c r="CW64" i="32"/>
  <c r="CW65" i="32"/>
  <c r="CW66" i="32"/>
  <c r="CW67" i="32"/>
  <c r="CW68" i="32"/>
  <c r="CW69" i="32"/>
  <c r="CW70" i="32"/>
  <c r="CW71" i="32"/>
  <c r="CW72" i="32"/>
  <c r="CW73" i="32"/>
  <c r="CW74" i="32"/>
  <c r="CW75" i="32"/>
  <c r="CW76" i="32"/>
  <c r="CW13" i="32"/>
  <c r="U27" i="12"/>
  <c r="Q27" i="12"/>
  <c r="R27" i="12"/>
  <c r="S27" i="12"/>
  <c r="T27" i="12"/>
  <c r="M27" i="12"/>
  <c r="N27" i="12"/>
  <c r="O27" i="12"/>
  <c r="P27" i="12"/>
  <c r="J27" i="12"/>
  <c r="K27" i="12"/>
  <c r="L27" i="12"/>
  <c r="E27" i="12"/>
  <c r="F27" i="12"/>
  <c r="G27" i="12"/>
  <c r="H27" i="12"/>
  <c r="I27" i="12"/>
  <c r="D27" i="12"/>
  <c r="C27" i="12"/>
  <c r="R6" i="38"/>
  <c r="R4" i="39" s="1"/>
  <c r="S6" i="38"/>
  <c r="S4" i="39" s="1"/>
  <c r="T6" i="38"/>
  <c r="T4" i="39" s="1"/>
  <c r="U6" i="38"/>
  <c r="U4" i="39" s="1"/>
  <c r="R7" i="38"/>
  <c r="R5" i="39" s="1"/>
  <c r="S7" i="38"/>
  <c r="S5" i="39" s="1"/>
  <c r="T7" i="38"/>
  <c r="T5" i="39" s="1"/>
  <c r="U7" i="38"/>
  <c r="U5" i="39" s="1"/>
  <c r="R8" i="38"/>
  <c r="R6" i="39" s="1"/>
  <c r="S8" i="38"/>
  <c r="S6" i="39" s="1"/>
  <c r="T8" i="38"/>
  <c r="T6" i="39" s="1"/>
  <c r="U8" i="38"/>
  <c r="U6" i="39" s="1"/>
  <c r="R9" i="38"/>
  <c r="R7" i="39" s="1"/>
  <c r="S9" i="38"/>
  <c r="S7" i="39" s="1"/>
  <c r="T9" i="38"/>
  <c r="T7" i="39" s="1"/>
  <c r="U9" i="38"/>
  <c r="U7" i="39" s="1"/>
  <c r="R10" i="38"/>
  <c r="R8" i="39" s="1"/>
  <c r="S10" i="38"/>
  <c r="S8" i="39" s="1"/>
  <c r="T10" i="38"/>
  <c r="T8" i="39" s="1"/>
  <c r="U10" i="38"/>
  <c r="U8" i="39" s="1"/>
  <c r="R11" i="38"/>
  <c r="R9" i="39" s="1"/>
  <c r="S11" i="38"/>
  <c r="S9" i="39" s="1"/>
  <c r="T11" i="38"/>
  <c r="T9" i="39" s="1"/>
  <c r="U11" i="38"/>
  <c r="U9" i="39" s="1"/>
  <c r="R12" i="38"/>
  <c r="R10" i="39" s="1"/>
  <c r="S12" i="38"/>
  <c r="T12" i="38"/>
  <c r="T10" i="39" s="1"/>
  <c r="U12" i="38"/>
  <c r="U10" i="39" s="1"/>
  <c r="R13" i="38"/>
  <c r="R11" i="39" s="1"/>
  <c r="S13" i="38"/>
  <c r="S11" i="39" s="1"/>
  <c r="T13" i="38"/>
  <c r="T11" i="39" s="1"/>
  <c r="U13" i="38"/>
  <c r="U11" i="39" s="1"/>
  <c r="R14" i="38"/>
  <c r="R12" i="39" s="1"/>
  <c r="S14" i="38"/>
  <c r="S12" i="39" s="1"/>
  <c r="T14" i="38"/>
  <c r="T12" i="39" s="1"/>
  <c r="U14" i="38"/>
  <c r="U12" i="39" s="1"/>
  <c r="R15" i="38"/>
  <c r="R13" i="39" s="1"/>
  <c r="S15" i="38"/>
  <c r="S13" i="39" s="1"/>
  <c r="T15" i="38"/>
  <c r="T13" i="39" s="1"/>
  <c r="U15" i="38"/>
  <c r="S5" i="38"/>
  <c r="T5" i="38"/>
  <c r="U5" i="38"/>
  <c r="R5" i="38"/>
  <c r="R17" i="38"/>
  <c r="R15" i="39" s="1"/>
  <c r="S17" i="38"/>
  <c r="S15" i="39" s="1"/>
  <c r="T17" i="38"/>
  <c r="T15" i="39" s="1"/>
  <c r="U17" i="38"/>
  <c r="U15" i="39" s="1"/>
  <c r="R18" i="38"/>
  <c r="R16" i="39" s="1"/>
  <c r="S18" i="38"/>
  <c r="S16" i="39" s="1"/>
  <c r="T18" i="38"/>
  <c r="T16" i="39" s="1"/>
  <c r="U18" i="38"/>
  <c r="U16" i="39" s="1"/>
  <c r="R19" i="38"/>
  <c r="R17" i="39" s="1"/>
  <c r="S19" i="38"/>
  <c r="S17" i="39" s="1"/>
  <c r="T19" i="38"/>
  <c r="T17" i="39" s="1"/>
  <c r="U19" i="38"/>
  <c r="U17" i="39" s="1"/>
  <c r="R20" i="38"/>
  <c r="R18" i="39" s="1"/>
  <c r="S20" i="38"/>
  <c r="S18" i="39" s="1"/>
  <c r="T20" i="38"/>
  <c r="T18" i="39" s="1"/>
  <c r="U20" i="38"/>
  <c r="U18" i="39" s="1"/>
  <c r="R21" i="38"/>
  <c r="R19" i="39" s="1"/>
  <c r="S21" i="38"/>
  <c r="S19" i="39" s="1"/>
  <c r="T21" i="38"/>
  <c r="T19" i="39" s="1"/>
  <c r="U21" i="38"/>
  <c r="U19" i="39" s="1"/>
  <c r="R22" i="38"/>
  <c r="R20" i="39" s="1"/>
  <c r="S22" i="38"/>
  <c r="S20" i="39" s="1"/>
  <c r="T22" i="38"/>
  <c r="T20" i="39" s="1"/>
  <c r="U22" i="38"/>
  <c r="U20" i="39" s="1"/>
  <c r="R23" i="38"/>
  <c r="R21" i="39" s="1"/>
  <c r="S23" i="38"/>
  <c r="S21" i="39" s="1"/>
  <c r="T23" i="38"/>
  <c r="T21" i="39" s="1"/>
  <c r="U23" i="38"/>
  <c r="U21" i="39" s="1"/>
  <c r="R24" i="38"/>
  <c r="R22" i="39" s="1"/>
  <c r="S24" i="38"/>
  <c r="S22" i="39" s="1"/>
  <c r="T24" i="38"/>
  <c r="T22" i="39" s="1"/>
  <c r="U24" i="38"/>
  <c r="U22" i="39" s="1"/>
  <c r="R25" i="38"/>
  <c r="R23" i="39" s="1"/>
  <c r="S25" i="38"/>
  <c r="S23" i="39" s="1"/>
  <c r="T25" i="38"/>
  <c r="T23" i="39" s="1"/>
  <c r="U25" i="38"/>
  <c r="U23" i="39" s="1"/>
  <c r="R26" i="38"/>
  <c r="R24" i="39" s="1"/>
  <c r="S26" i="38"/>
  <c r="S24" i="39" s="1"/>
  <c r="T26" i="38"/>
  <c r="T24" i="39" s="1"/>
  <c r="U26" i="38"/>
  <c r="U24" i="39" s="1"/>
  <c r="R27" i="38"/>
  <c r="R25" i="39" s="1"/>
  <c r="S27" i="38"/>
  <c r="S25" i="39" s="1"/>
  <c r="T27" i="38"/>
  <c r="T25" i="39" s="1"/>
  <c r="U27" i="38"/>
  <c r="U25" i="39" s="1"/>
  <c r="R28" i="38"/>
  <c r="R26" i="39" s="1"/>
  <c r="S28" i="38"/>
  <c r="S26" i="39" s="1"/>
  <c r="T28" i="38"/>
  <c r="T26" i="39" s="1"/>
  <c r="U28" i="38"/>
  <c r="U26" i="39" s="1"/>
  <c r="R29" i="38"/>
  <c r="R27" i="39" s="1"/>
  <c r="S29" i="38"/>
  <c r="S27" i="39" s="1"/>
  <c r="T29" i="38"/>
  <c r="T27" i="39" s="1"/>
  <c r="U29" i="38"/>
  <c r="U27" i="39" s="1"/>
  <c r="R30" i="38"/>
  <c r="R28" i="39" s="1"/>
  <c r="S30" i="38"/>
  <c r="S28" i="39" s="1"/>
  <c r="T30" i="38"/>
  <c r="T28" i="39" s="1"/>
  <c r="U30" i="38"/>
  <c r="U28" i="39" s="1"/>
  <c r="R31" i="38"/>
  <c r="R29" i="39" s="1"/>
  <c r="S31" i="38"/>
  <c r="S29" i="39" s="1"/>
  <c r="T31" i="38"/>
  <c r="T29" i="39" s="1"/>
  <c r="U31" i="38"/>
  <c r="U29" i="39" s="1"/>
  <c r="R32" i="38"/>
  <c r="R30" i="39" s="1"/>
  <c r="S32" i="38"/>
  <c r="S30" i="39" s="1"/>
  <c r="T32" i="38"/>
  <c r="T30" i="39" s="1"/>
  <c r="U32" i="38"/>
  <c r="U30" i="39" s="1"/>
  <c r="R33" i="38"/>
  <c r="R31" i="39" s="1"/>
  <c r="S33" i="38"/>
  <c r="S31" i="39" s="1"/>
  <c r="T33" i="38"/>
  <c r="T31" i="39" s="1"/>
  <c r="U33" i="38"/>
  <c r="U31" i="39" s="1"/>
  <c r="R34" i="38"/>
  <c r="R32" i="39" s="1"/>
  <c r="S34" i="38"/>
  <c r="S32" i="39" s="1"/>
  <c r="T34" i="38"/>
  <c r="T32" i="39" s="1"/>
  <c r="U34" i="38"/>
  <c r="U32" i="39" s="1"/>
  <c r="R35" i="38"/>
  <c r="R33" i="39" s="1"/>
  <c r="S35" i="38"/>
  <c r="S33" i="39" s="1"/>
  <c r="T35" i="38"/>
  <c r="T33" i="39" s="1"/>
  <c r="U35" i="38"/>
  <c r="U33" i="39" s="1"/>
  <c r="R36" i="38"/>
  <c r="R34" i="39" s="1"/>
  <c r="S36" i="38"/>
  <c r="S34" i="39" s="1"/>
  <c r="T36" i="38"/>
  <c r="T34" i="39" s="1"/>
  <c r="U36" i="38"/>
  <c r="U34" i="39" s="1"/>
  <c r="R37" i="38"/>
  <c r="R35" i="39" s="1"/>
  <c r="S37" i="38"/>
  <c r="S35" i="39" s="1"/>
  <c r="T37" i="38"/>
  <c r="T35" i="39" s="1"/>
  <c r="U37" i="38"/>
  <c r="U35" i="39" s="1"/>
  <c r="D3" i="38"/>
  <c r="D2" i="39" s="1"/>
  <c r="E3" i="38"/>
  <c r="E2" i="39" s="1"/>
  <c r="F3" i="38"/>
  <c r="F2" i="39" s="1"/>
  <c r="G3" i="38"/>
  <c r="G2" i="39" s="1"/>
  <c r="H3" i="38"/>
  <c r="H2" i="39" s="1"/>
  <c r="I3" i="38"/>
  <c r="I2" i="39" s="1"/>
  <c r="J3" i="38"/>
  <c r="J2" i="39" s="1"/>
  <c r="K3" i="38"/>
  <c r="K2" i="39" s="1"/>
  <c r="L3" i="38"/>
  <c r="L2" i="39" s="1"/>
  <c r="M3" i="38"/>
  <c r="M2" i="39" s="1"/>
  <c r="N3" i="38"/>
  <c r="N2" i="39" s="1"/>
  <c r="O3" i="38"/>
  <c r="O2" i="39" s="1"/>
  <c r="P3" i="38"/>
  <c r="P2" i="39" s="1"/>
  <c r="Q3" i="38"/>
  <c r="Q2" i="39" s="1"/>
  <c r="R3" i="38"/>
  <c r="R2" i="39" s="1"/>
  <c r="S3" i="38"/>
  <c r="S2" i="39" s="1"/>
  <c r="T3" i="38"/>
  <c r="T2" i="39" s="1"/>
  <c r="U3" i="38"/>
  <c r="U2" i="39" s="1"/>
  <c r="C3" i="38"/>
  <c r="C2" i="39" s="1"/>
  <c r="CL14" i="37"/>
  <c r="CM14" i="37"/>
  <c r="CN14" i="37"/>
  <c r="CO14" i="37"/>
  <c r="CP14" i="37"/>
  <c r="CQ14" i="37"/>
  <c r="CR14" i="37"/>
  <c r="CS14" i="37"/>
  <c r="CU14" i="37"/>
  <c r="CV14" i="37"/>
  <c r="CX14" i="37"/>
  <c r="CY14" i="37"/>
  <c r="CZ14" i="37"/>
  <c r="DA14" i="37"/>
  <c r="DB14" i="37"/>
  <c r="DC14" i="37"/>
  <c r="DD14" i="37"/>
  <c r="DE14" i="37"/>
  <c r="DF14" i="37"/>
  <c r="DG14" i="37"/>
  <c r="DH14" i="37"/>
  <c r="DI14" i="37"/>
  <c r="DJ14" i="37"/>
  <c r="DK14" i="37"/>
  <c r="DL14" i="37"/>
  <c r="DM14" i="37"/>
  <c r="CL15" i="37"/>
  <c r="CM15" i="37"/>
  <c r="CN15" i="37"/>
  <c r="CO15" i="37"/>
  <c r="CP15" i="37"/>
  <c r="CQ15" i="37"/>
  <c r="CR15" i="37"/>
  <c r="CS15" i="37"/>
  <c r="CU15" i="37"/>
  <c r="CV15" i="37"/>
  <c r="CX15" i="37"/>
  <c r="CY15" i="37"/>
  <c r="CZ15" i="37"/>
  <c r="DA15" i="37"/>
  <c r="DB15" i="37"/>
  <c r="DC15" i="37"/>
  <c r="DD15" i="37"/>
  <c r="DE15" i="37"/>
  <c r="DF15" i="37"/>
  <c r="DG15" i="37"/>
  <c r="DH15" i="37"/>
  <c r="DI15" i="37"/>
  <c r="DJ15" i="37"/>
  <c r="DK15" i="37"/>
  <c r="DL15" i="37"/>
  <c r="DM15" i="37"/>
  <c r="CL16" i="37"/>
  <c r="CM16" i="37"/>
  <c r="CN16" i="37"/>
  <c r="CO16" i="37"/>
  <c r="CP16" i="37"/>
  <c r="CQ16" i="37"/>
  <c r="CR16" i="37"/>
  <c r="CS16" i="37"/>
  <c r="CU16" i="37"/>
  <c r="CV16" i="37"/>
  <c r="CX16" i="37"/>
  <c r="CY16" i="37"/>
  <c r="CZ16" i="37"/>
  <c r="DA16" i="37"/>
  <c r="DB16" i="37"/>
  <c r="DC16" i="37"/>
  <c r="DD16" i="37"/>
  <c r="DE16" i="37"/>
  <c r="DF16" i="37"/>
  <c r="DG16" i="37"/>
  <c r="DH16" i="37"/>
  <c r="DI16" i="37"/>
  <c r="DJ16" i="37"/>
  <c r="DK16" i="37"/>
  <c r="DL16" i="37"/>
  <c r="DM16" i="37"/>
  <c r="CL17" i="37"/>
  <c r="CM17" i="37"/>
  <c r="CN17" i="37"/>
  <c r="CO17" i="37"/>
  <c r="CP17" i="37"/>
  <c r="CQ17" i="37"/>
  <c r="CR17" i="37"/>
  <c r="CS17" i="37"/>
  <c r="CU17" i="37"/>
  <c r="CV17" i="37"/>
  <c r="CX17" i="37"/>
  <c r="CY17" i="37"/>
  <c r="CZ17" i="37"/>
  <c r="DA17" i="37"/>
  <c r="DB17" i="37"/>
  <c r="DC17" i="37"/>
  <c r="DD17" i="37"/>
  <c r="DE17" i="37"/>
  <c r="DF17" i="37"/>
  <c r="DG17" i="37"/>
  <c r="DH17" i="37"/>
  <c r="DI17" i="37"/>
  <c r="DJ17" i="37"/>
  <c r="DK17" i="37"/>
  <c r="DL17" i="37"/>
  <c r="DM17" i="37"/>
  <c r="CL18" i="37"/>
  <c r="CM18" i="37"/>
  <c r="CN18" i="37"/>
  <c r="CO18" i="37"/>
  <c r="CP18" i="37"/>
  <c r="CQ18" i="37"/>
  <c r="CR18" i="37"/>
  <c r="CS18" i="37"/>
  <c r="CU18" i="37"/>
  <c r="CV18" i="37"/>
  <c r="CX18" i="37"/>
  <c r="CY18" i="37"/>
  <c r="CZ18" i="37"/>
  <c r="DA18" i="37"/>
  <c r="DB18" i="37"/>
  <c r="DC18" i="37"/>
  <c r="DD18" i="37"/>
  <c r="DE18" i="37"/>
  <c r="DF18" i="37"/>
  <c r="DG18" i="37"/>
  <c r="DH18" i="37"/>
  <c r="DI18" i="37"/>
  <c r="DJ18" i="37"/>
  <c r="DK18" i="37"/>
  <c r="DL18" i="37"/>
  <c r="DM18" i="37"/>
  <c r="CL19" i="37"/>
  <c r="CM19" i="37"/>
  <c r="CN19" i="37"/>
  <c r="CO19" i="37"/>
  <c r="CP19" i="37"/>
  <c r="CQ19" i="37"/>
  <c r="CR19" i="37"/>
  <c r="CS19" i="37"/>
  <c r="CU19" i="37"/>
  <c r="CV19" i="37"/>
  <c r="CX19" i="37"/>
  <c r="CY19" i="37"/>
  <c r="CZ19" i="37"/>
  <c r="DA19" i="37"/>
  <c r="DB19" i="37"/>
  <c r="DC19" i="37"/>
  <c r="DD19" i="37"/>
  <c r="DE19" i="37"/>
  <c r="DF19" i="37"/>
  <c r="DG19" i="37"/>
  <c r="DH19" i="37"/>
  <c r="DI19" i="37"/>
  <c r="DJ19" i="37"/>
  <c r="DK19" i="37"/>
  <c r="DL19" i="37"/>
  <c r="DM19" i="37"/>
  <c r="CL20" i="37"/>
  <c r="CM20" i="37"/>
  <c r="CN20" i="37"/>
  <c r="CO20" i="37"/>
  <c r="CP20" i="37"/>
  <c r="CQ20" i="37"/>
  <c r="CR20" i="37"/>
  <c r="CS20" i="37"/>
  <c r="CU20" i="37"/>
  <c r="CV20" i="37"/>
  <c r="CX20" i="37"/>
  <c r="CY20" i="37"/>
  <c r="CZ20" i="37"/>
  <c r="DA20" i="37"/>
  <c r="DB20" i="37"/>
  <c r="DC20" i="37"/>
  <c r="DD20" i="37"/>
  <c r="DE20" i="37"/>
  <c r="DF20" i="37"/>
  <c r="DG20" i="37"/>
  <c r="DH20" i="37"/>
  <c r="DI20" i="37"/>
  <c r="DJ20" i="37"/>
  <c r="DK20" i="37"/>
  <c r="DL20" i="37"/>
  <c r="DM20" i="37"/>
  <c r="CL21" i="37"/>
  <c r="CM21" i="37"/>
  <c r="CN21" i="37"/>
  <c r="CO21" i="37"/>
  <c r="CP21" i="37"/>
  <c r="CQ21" i="37"/>
  <c r="CR21" i="37"/>
  <c r="CS21" i="37"/>
  <c r="CU21" i="37"/>
  <c r="CV21" i="37"/>
  <c r="CX21" i="37"/>
  <c r="CY21" i="37"/>
  <c r="CZ21" i="37"/>
  <c r="DA21" i="37"/>
  <c r="DB21" i="37"/>
  <c r="DC21" i="37"/>
  <c r="DD21" i="37"/>
  <c r="DE21" i="37"/>
  <c r="DF21" i="37"/>
  <c r="DG21" i="37"/>
  <c r="DH21" i="37"/>
  <c r="DI21" i="37"/>
  <c r="DJ21" i="37"/>
  <c r="DK21" i="37"/>
  <c r="DL21" i="37"/>
  <c r="DM21" i="37"/>
  <c r="CL22" i="37"/>
  <c r="CM22" i="37"/>
  <c r="CN22" i="37"/>
  <c r="CO22" i="37"/>
  <c r="CP22" i="37"/>
  <c r="CQ22" i="37"/>
  <c r="CR22" i="37"/>
  <c r="CS22" i="37"/>
  <c r="CU22" i="37"/>
  <c r="CV22" i="37"/>
  <c r="CX22" i="37"/>
  <c r="CY22" i="37"/>
  <c r="CZ22" i="37"/>
  <c r="DA22" i="37"/>
  <c r="DB22" i="37"/>
  <c r="DC22" i="37"/>
  <c r="DD22" i="37"/>
  <c r="DE22" i="37"/>
  <c r="DF22" i="37"/>
  <c r="DG22" i="37"/>
  <c r="DH22" i="37"/>
  <c r="DI22" i="37"/>
  <c r="DJ22" i="37"/>
  <c r="DK22" i="37"/>
  <c r="DL22" i="37"/>
  <c r="DM22" i="37"/>
  <c r="CL23" i="37"/>
  <c r="CM23" i="37"/>
  <c r="CN23" i="37"/>
  <c r="CO23" i="37"/>
  <c r="CP23" i="37"/>
  <c r="CQ23" i="37"/>
  <c r="CR23" i="37"/>
  <c r="CS23" i="37"/>
  <c r="CU23" i="37"/>
  <c r="CV23" i="37"/>
  <c r="CX23" i="37"/>
  <c r="CY23" i="37"/>
  <c r="CZ23" i="37"/>
  <c r="DA23" i="37"/>
  <c r="DB23" i="37"/>
  <c r="DC23" i="37"/>
  <c r="DD23" i="37"/>
  <c r="DE23" i="37"/>
  <c r="DF23" i="37"/>
  <c r="DG23" i="37"/>
  <c r="DH23" i="37"/>
  <c r="DI23" i="37"/>
  <c r="DJ23" i="37"/>
  <c r="DK23" i="37"/>
  <c r="DL23" i="37"/>
  <c r="DM23" i="37"/>
  <c r="CL24" i="37"/>
  <c r="CM24" i="37"/>
  <c r="CN24" i="37"/>
  <c r="CO24" i="37"/>
  <c r="CP24" i="37"/>
  <c r="CQ24" i="37"/>
  <c r="CR24" i="37"/>
  <c r="CS24" i="37"/>
  <c r="CU24" i="37"/>
  <c r="CV24" i="37"/>
  <c r="CX24" i="37"/>
  <c r="CY24" i="37"/>
  <c r="CZ24" i="37"/>
  <c r="DA24" i="37"/>
  <c r="DB24" i="37"/>
  <c r="DC24" i="37"/>
  <c r="DD24" i="37"/>
  <c r="DE24" i="37"/>
  <c r="DF24" i="37"/>
  <c r="DG24" i="37"/>
  <c r="DH24" i="37"/>
  <c r="DI24" i="37"/>
  <c r="DJ24" i="37"/>
  <c r="DK24" i="37"/>
  <c r="DL24" i="37"/>
  <c r="DM24" i="37"/>
  <c r="CL25" i="37"/>
  <c r="CM25" i="37"/>
  <c r="CN25" i="37"/>
  <c r="CO25" i="37"/>
  <c r="CP25" i="37"/>
  <c r="CQ25" i="37"/>
  <c r="CR25" i="37"/>
  <c r="CS25" i="37"/>
  <c r="CU25" i="37"/>
  <c r="CV25" i="37"/>
  <c r="CX25" i="37"/>
  <c r="CY25" i="37"/>
  <c r="CZ25" i="37"/>
  <c r="DA25" i="37"/>
  <c r="DB25" i="37"/>
  <c r="DC25" i="37"/>
  <c r="DD25" i="37"/>
  <c r="DE25" i="37"/>
  <c r="DF25" i="37"/>
  <c r="DG25" i="37"/>
  <c r="DH25" i="37"/>
  <c r="DI25" i="37"/>
  <c r="DJ25" i="37"/>
  <c r="DK25" i="37"/>
  <c r="DL25" i="37"/>
  <c r="DM25" i="37"/>
  <c r="CL26" i="37"/>
  <c r="CM26" i="37"/>
  <c r="CN26" i="37"/>
  <c r="CO26" i="37"/>
  <c r="CP26" i="37"/>
  <c r="CQ26" i="37"/>
  <c r="CR26" i="37"/>
  <c r="CS26" i="37"/>
  <c r="CU26" i="37"/>
  <c r="CV26" i="37"/>
  <c r="CX26" i="37"/>
  <c r="CY26" i="37"/>
  <c r="CZ26" i="37"/>
  <c r="DA26" i="37"/>
  <c r="DB26" i="37"/>
  <c r="DC26" i="37"/>
  <c r="DD26" i="37"/>
  <c r="DE26" i="37"/>
  <c r="DF26" i="37"/>
  <c r="DG26" i="37"/>
  <c r="DH26" i="37"/>
  <c r="DI26" i="37"/>
  <c r="DJ26" i="37"/>
  <c r="DK26" i="37"/>
  <c r="DL26" i="37"/>
  <c r="DM26" i="37"/>
  <c r="CL27" i="37"/>
  <c r="CM27" i="37"/>
  <c r="CN27" i="37"/>
  <c r="CO27" i="37"/>
  <c r="CP27" i="37"/>
  <c r="CQ27" i="37"/>
  <c r="CR27" i="37"/>
  <c r="CS27" i="37"/>
  <c r="CU27" i="37"/>
  <c r="CV27" i="37"/>
  <c r="CX27" i="37"/>
  <c r="CY27" i="37"/>
  <c r="CZ27" i="37"/>
  <c r="DA27" i="37"/>
  <c r="DB27" i="37"/>
  <c r="DC27" i="37"/>
  <c r="DD27" i="37"/>
  <c r="DE27" i="37"/>
  <c r="DF27" i="37"/>
  <c r="DG27" i="37"/>
  <c r="DH27" i="37"/>
  <c r="DI27" i="37"/>
  <c r="DJ27" i="37"/>
  <c r="DK27" i="37"/>
  <c r="DL27" i="37"/>
  <c r="DM27" i="37"/>
  <c r="CL28" i="37"/>
  <c r="CM28" i="37"/>
  <c r="CN28" i="37"/>
  <c r="CO28" i="37"/>
  <c r="CP28" i="37"/>
  <c r="CQ28" i="37"/>
  <c r="CR28" i="37"/>
  <c r="CS28" i="37"/>
  <c r="CU28" i="37"/>
  <c r="CV28" i="37"/>
  <c r="CX28" i="37"/>
  <c r="CY28" i="37"/>
  <c r="CZ28" i="37"/>
  <c r="DA28" i="37"/>
  <c r="DB28" i="37"/>
  <c r="DC28" i="37"/>
  <c r="DD28" i="37"/>
  <c r="DE28" i="37"/>
  <c r="DF28" i="37"/>
  <c r="DG28" i="37"/>
  <c r="DH28" i="37"/>
  <c r="DI28" i="37"/>
  <c r="DJ28" i="37"/>
  <c r="DK28" i="37"/>
  <c r="DL28" i="37"/>
  <c r="DM28" i="37"/>
  <c r="CL29" i="37"/>
  <c r="CM29" i="37"/>
  <c r="CN29" i="37"/>
  <c r="CO29" i="37"/>
  <c r="CP29" i="37"/>
  <c r="CQ29" i="37"/>
  <c r="CR29" i="37"/>
  <c r="CS29" i="37"/>
  <c r="CU29" i="37"/>
  <c r="CV29" i="37"/>
  <c r="CX29" i="37"/>
  <c r="CY29" i="37"/>
  <c r="CZ29" i="37"/>
  <c r="DA29" i="37"/>
  <c r="DB29" i="37"/>
  <c r="DC29" i="37"/>
  <c r="DD29" i="37"/>
  <c r="DE29" i="37"/>
  <c r="DF29" i="37"/>
  <c r="DG29" i="37"/>
  <c r="DH29" i="37"/>
  <c r="DI29" i="37"/>
  <c r="DJ29" i="37"/>
  <c r="DK29" i="37"/>
  <c r="DL29" i="37"/>
  <c r="DM29" i="37"/>
  <c r="CL30" i="37"/>
  <c r="CM30" i="37"/>
  <c r="CN30" i="37"/>
  <c r="CO30" i="37"/>
  <c r="CP30" i="37"/>
  <c r="CQ30" i="37"/>
  <c r="CR30" i="37"/>
  <c r="CS30" i="37"/>
  <c r="CU30" i="37"/>
  <c r="CV30" i="37"/>
  <c r="CX30" i="37"/>
  <c r="CY30" i="37"/>
  <c r="CZ30" i="37"/>
  <c r="DA30" i="37"/>
  <c r="DB30" i="37"/>
  <c r="DC30" i="37"/>
  <c r="DD30" i="37"/>
  <c r="DE30" i="37"/>
  <c r="DF30" i="37"/>
  <c r="DG30" i="37"/>
  <c r="DH30" i="37"/>
  <c r="DI30" i="37"/>
  <c r="DJ30" i="37"/>
  <c r="DK30" i="37"/>
  <c r="DL30" i="37"/>
  <c r="DM30" i="37"/>
  <c r="CL31" i="37"/>
  <c r="CM31" i="37"/>
  <c r="CN31" i="37"/>
  <c r="CO31" i="37"/>
  <c r="CP31" i="37"/>
  <c r="CQ31" i="37"/>
  <c r="CR31" i="37"/>
  <c r="CS31" i="37"/>
  <c r="CU31" i="37"/>
  <c r="CV31" i="37"/>
  <c r="CX31" i="37"/>
  <c r="CY31" i="37"/>
  <c r="CZ31" i="37"/>
  <c r="DA31" i="37"/>
  <c r="DB31" i="37"/>
  <c r="DC31" i="37"/>
  <c r="DD31" i="37"/>
  <c r="DE31" i="37"/>
  <c r="DF31" i="37"/>
  <c r="DG31" i="37"/>
  <c r="DH31" i="37"/>
  <c r="DI31" i="37"/>
  <c r="DJ31" i="37"/>
  <c r="DK31" i="37"/>
  <c r="DL31" i="37"/>
  <c r="DM31" i="37"/>
  <c r="CL32" i="37"/>
  <c r="CM32" i="37"/>
  <c r="CN32" i="37"/>
  <c r="CO32" i="37"/>
  <c r="CP32" i="37"/>
  <c r="CQ32" i="37"/>
  <c r="CR32" i="37"/>
  <c r="CS32" i="37"/>
  <c r="CU32" i="37"/>
  <c r="CV32" i="37"/>
  <c r="CX32" i="37"/>
  <c r="CY32" i="37"/>
  <c r="CZ32" i="37"/>
  <c r="DA32" i="37"/>
  <c r="DB32" i="37"/>
  <c r="DC32" i="37"/>
  <c r="DD32" i="37"/>
  <c r="DE32" i="37"/>
  <c r="DF32" i="37"/>
  <c r="DG32" i="37"/>
  <c r="DH32" i="37"/>
  <c r="DI32" i="37"/>
  <c r="DJ32" i="37"/>
  <c r="DK32" i="37"/>
  <c r="DL32" i="37"/>
  <c r="DM32" i="37"/>
  <c r="CL33" i="37"/>
  <c r="CM33" i="37"/>
  <c r="CN33" i="37"/>
  <c r="CO33" i="37"/>
  <c r="CP33" i="37"/>
  <c r="CQ33" i="37"/>
  <c r="CR33" i="37"/>
  <c r="CS33" i="37"/>
  <c r="CU33" i="37"/>
  <c r="CV33" i="37"/>
  <c r="CX33" i="37"/>
  <c r="CY33" i="37"/>
  <c r="CZ33" i="37"/>
  <c r="DA33" i="37"/>
  <c r="DB33" i="37"/>
  <c r="DC33" i="37"/>
  <c r="DD33" i="37"/>
  <c r="DE33" i="37"/>
  <c r="DF33" i="37"/>
  <c r="DG33" i="37"/>
  <c r="DH33" i="37"/>
  <c r="DI33" i="37"/>
  <c r="DJ33" i="37"/>
  <c r="DK33" i="37"/>
  <c r="DL33" i="37"/>
  <c r="DM33" i="37"/>
  <c r="CL34" i="37"/>
  <c r="CM34" i="37"/>
  <c r="CN34" i="37"/>
  <c r="CO34" i="37"/>
  <c r="CP34" i="37"/>
  <c r="CQ34" i="37"/>
  <c r="CR34" i="37"/>
  <c r="CS34" i="37"/>
  <c r="CU34" i="37"/>
  <c r="CV34" i="37"/>
  <c r="CX34" i="37"/>
  <c r="CY34" i="37"/>
  <c r="CZ34" i="37"/>
  <c r="DA34" i="37"/>
  <c r="DB34" i="37"/>
  <c r="DC34" i="37"/>
  <c r="DD34" i="37"/>
  <c r="DE34" i="37"/>
  <c r="DF34" i="37"/>
  <c r="DG34" i="37"/>
  <c r="DH34" i="37"/>
  <c r="DI34" i="37"/>
  <c r="DJ34" i="37"/>
  <c r="DK34" i="37"/>
  <c r="DL34" i="37"/>
  <c r="DM34" i="37"/>
  <c r="CL35" i="37"/>
  <c r="CM35" i="37"/>
  <c r="CN35" i="37"/>
  <c r="CO35" i="37"/>
  <c r="CP35" i="37"/>
  <c r="CQ35" i="37"/>
  <c r="CR35" i="37"/>
  <c r="CS35" i="37"/>
  <c r="CU35" i="37"/>
  <c r="CV35" i="37"/>
  <c r="CX35" i="37"/>
  <c r="CY35" i="37"/>
  <c r="CZ35" i="37"/>
  <c r="DA35" i="37"/>
  <c r="DB35" i="37"/>
  <c r="DC35" i="37"/>
  <c r="DD35" i="37"/>
  <c r="DE35" i="37"/>
  <c r="DF35" i="37"/>
  <c r="DG35" i="37"/>
  <c r="DH35" i="37"/>
  <c r="DI35" i="37"/>
  <c r="DJ35" i="37"/>
  <c r="DK35" i="37"/>
  <c r="DL35" i="37"/>
  <c r="DM35" i="37"/>
  <c r="CL36" i="37"/>
  <c r="CM36" i="37"/>
  <c r="CN36" i="37"/>
  <c r="CO36" i="37"/>
  <c r="CP36" i="37"/>
  <c r="CQ36" i="37"/>
  <c r="CR36" i="37"/>
  <c r="CS36" i="37"/>
  <c r="CU36" i="37"/>
  <c r="CV36" i="37"/>
  <c r="CX36" i="37"/>
  <c r="CY36" i="37"/>
  <c r="CZ36" i="37"/>
  <c r="DA36" i="37"/>
  <c r="DB36" i="37"/>
  <c r="DC36" i="37"/>
  <c r="DD36" i="37"/>
  <c r="DE36" i="37"/>
  <c r="DF36" i="37"/>
  <c r="DG36" i="37"/>
  <c r="DH36" i="37"/>
  <c r="DI36" i="37"/>
  <c r="DJ36" i="37"/>
  <c r="DK36" i="37"/>
  <c r="DL36" i="37"/>
  <c r="DM36" i="37"/>
  <c r="CL37" i="37"/>
  <c r="CM37" i="37"/>
  <c r="CN37" i="37"/>
  <c r="CO37" i="37"/>
  <c r="CP37" i="37"/>
  <c r="CQ37" i="37"/>
  <c r="CR37" i="37"/>
  <c r="CS37" i="37"/>
  <c r="CU37" i="37"/>
  <c r="CV37" i="37"/>
  <c r="CX37" i="37"/>
  <c r="CY37" i="37"/>
  <c r="CZ37" i="37"/>
  <c r="DA37" i="37"/>
  <c r="DB37" i="37"/>
  <c r="DC37" i="37"/>
  <c r="DD37" i="37"/>
  <c r="DE37" i="37"/>
  <c r="DF37" i="37"/>
  <c r="DG37" i="37"/>
  <c r="DH37" i="37"/>
  <c r="DI37" i="37"/>
  <c r="DJ37" i="37"/>
  <c r="DK37" i="37"/>
  <c r="DL37" i="37"/>
  <c r="DM37" i="37"/>
  <c r="CL38" i="37"/>
  <c r="CM38" i="37"/>
  <c r="CN38" i="37"/>
  <c r="CO38" i="37"/>
  <c r="CP38" i="37"/>
  <c r="CQ38" i="37"/>
  <c r="CR38" i="37"/>
  <c r="CS38" i="37"/>
  <c r="CU38" i="37"/>
  <c r="CV38" i="37"/>
  <c r="CX38" i="37"/>
  <c r="CY38" i="37"/>
  <c r="CZ38" i="37"/>
  <c r="DA38" i="37"/>
  <c r="DB38" i="37"/>
  <c r="DC38" i="37"/>
  <c r="DD38" i="37"/>
  <c r="DE38" i="37"/>
  <c r="DF38" i="37"/>
  <c r="DG38" i="37"/>
  <c r="DH38" i="37"/>
  <c r="DI38" i="37"/>
  <c r="DJ38" i="37"/>
  <c r="DK38" i="37"/>
  <c r="DL38" i="37"/>
  <c r="DM38" i="37"/>
  <c r="CL39" i="37"/>
  <c r="CM39" i="37"/>
  <c r="CN39" i="37"/>
  <c r="CO39" i="37"/>
  <c r="CP39" i="37"/>
  <c r="CQ39" i="37"/>
  <c r="CR39" i="37"/>
  <c r="CS39" i="37"/>
  <c r="CU39" i="37"/>
  <c r="CV39" i="37"/>
  <c r="CX39" i="37"/>
  <c r="CY39" i="37"/>
  <c r="CZ39" i="37"/>
  <c r="DA39" i="37"/>
  <c r="DB39" i="37"/>
  <c r="DC39" i="37"/>
  <c r="DD39" i="37"/>
  <c r="DE39" i="37"/>
  <c r="DF39" i="37"/>
  <c r="DG39" i="37"/>
  <c r="DH39" i="37"/>
  <c r="DI39" i="37"/>
  <c r="DJ39" i="37"/>
  <c r="DK39" i="37"/>
  <c r="DL39" i="37"/>
  <c r="DM39" i="37"/>
  <c r="CL40" i="37"/>
  <c r="CM40" i="37"/>
  <c r="CN40" i="37"/>
  <c r="CO40" i="37"/>
  <c r="CP40" i="37"/>
  <c r="CQ40" i="37"/>
  <c r="CR40" i="37"/>
  <c r="CS40" i="37"/>
  <c r="CU40" i="37"/>
  <c r="CV40" i="37"/>
  <c r="CX40" i="37"/>
  <c r="CY40" i="37"/>
  <c r="CZ40" i="37"/>
  <c r="DA40" i="37"/>
  <c r="DB40" i="37"/>
  <c r="DC40" i="37"/>
  <c r="DD40" i="37"/>
  <c r="DE40" i="37"/>
  <c r="DF40" i="37"/>
  <c r="DG40" i="37"/>
  <c r="DH40" i="37"/>
  <c r="DI40" i="37"/>
  <c r="DJ40" i="37"/>
  <c r="DK40" i="37"/>
  <c r="DL40" i="37"/>
  <c r="DM40" i="37"/>
  <c r="CL41" i="37"/>
  <c r="CM41" i="37"/>
  <c r="CN41" i="37"/>
  <c r="CO41" i="37"/>
  <c r="CP41" i="37"/>
  <c r="CQ41" i="37"/>
  <c r="CR41" i="37"/>
  <c r="CS41" i="37"/>
  <c r="CU41" i="37"/>
  <c r="CV41" i="37"/>
  <c r="CX41" i="37"/>
  <c r="CY41" i="37"/>
  <c r="CZ41" i="37"/>
  <c r="DA41" i="37"/>
  <c r="DB41" i="37"/>
  <c r="DC41" i="37"/>
  <c r="DD41" i="37"/>
  <c r="DE41" i="37"/>
  <c r="DF41" i="37"/>
  <c r="DG41" i="37"/>
  <c r="DH41" i="37"/>
  <c r="DI41" i="37"/>
  <c r="DJ41" i="37"/>
  <c r="DK41" i="37"/>
  <c r="DL41" i="37"/>
  <c r="DM41" i="37"/>
  <c r="CL42" i="37"/>
  <c r="CM42" i="37"/>
  <c r="CN42" i="37"/>
  <c r="CO42" i="37"/>
  <c r="CP42" i="37"/>
  <c r="CQ42" i="37"/>
  <c r="CR42" i="37"/>
  <c r="CS42" i="37"/>
  <c r="CU42" i="37"/>
  <c r="CV42" i="37"/>
  <c r="CX42" i="37"/>
  <c r="CY42" i="37"/>
  <c r="CZ42" i="37"/>
  <c r="DA42" i="37"/>
  <c r="DB42" i="37"/>
  <c r="DC42" i="37"/>
  <c r="DD42" i="37"/>
  <c r="DE42" i="37"/>
  <c r="DF42" i="37"/>
  <c r="DG42" i="37"/>
  <c r="DH42" i="37"/>
  <c r="DI42" i="37"/>
  <c r="DJ42" i="37"/>
  <c r="DK42" i="37"/>
  <c r="DL42" i="37"/>
  <c r="DM42" i="37"/>
  <c r="CL43" i="37"/>
  <c r="CM43" i="37"/>
  <c r="CN43" i="37"/>
  <c r="CO43" i="37"/>
  <c r="CP43" i="37"/>
  <c r="CQ43" i="37"/>
  <c r="CR43" i="37"/>
  <c r="CS43" i="37"/>
  <c r="CU43" i="37"/>
  <c r="CV43" i="37"/>
  <c r="CX43" i="37"/>
  <c r="CY43" i="37"/>
  <c r="CZ43" i="37"/>
  <c r="DA43" i="37"/>
  <c r="DB43" i="37"/>
  <c r="DC43" i="37"/>
  <c r="DD43" i="37"/>
  <c r="DE43" i="37"/>
  <c r="DF43" i="37"/>
  <c r="DG43" i="37"/>
  <c r="DH43" i="37"/>
  <c r="DI43" i="37"/>
  <c r="DJ43" i="37"/>
  <c r="DK43" i="37"/>
  <c r="DL43" i="37"/>
  <c r="DM43" i="37"/>
  <c r="CL44" i="37"/>
  <c r="CM44" i="37"/>
  <c r="CN44" i="37"/>
  <c r="CO44" i="37"/>
  <c r="CP44" i="37"/>
  <c r="CQ44" i="37"/>
  <c r="CR44" i="37"/>
  <c r="CS44" i="37"/>
  <c r="CU44" i="37"/>
  <c r="CV44" i="37"/>
  <c r="CX44" i="37"/>
  <c r="CY44" i="37"/>
  <c r="CZ44" i="37"/>
  <c r="DA44" i="37"/>
  <c r="DB44" i="37"/>
  <c r="DC44" i="37"/>
  <c r="DD44" i="37"/>
  <c r="DE44" i="37"/>
  <c r="DF44" i="37"/>
  <c r="DG44" i="37"/>
  <c r="DH44" i="37"/>
  <c r="DI44" i="37"/>
  <c r="DJ44" i="37"/>
  <c r="DK44" i="37"/>
  <c r="DL44" i="37"/>
  <c r="DM44" i="37"/>
  <c r="CL45" i="37"/>
  <c r="CM45" i="37"/>
  <c r="CN45" i="37"/>
  <c r="CO45" i="37"/>
  <c r="CP45" i="37"/>
  <c r="CQ45" i="37"/>
  <c r="CR45" i="37"/>
  <c r="CS45" i="37"/>
  <c r="CU45" i="37"/>
  <c r="CV45" i="37"/>
  <c r="CX45" i="37"/>
  <c r="CY45" i="37"/>
  <c r="CZ45" i="37"/>
  <c r="DA45" i="37"/>
  <c r="DB45" i="37"/>
  <c r="DC45" i="37"/>
  <c r="DD45" i="37"/>
  <c r="DE45" i="37"/>
  <c r="DF45" i="37"/>
  <c r="DG45" i="37"/>
  <c r="DH45" i="37"/>
  <c r="DI45" i="37"/>
  <c r="DJ45" i="37"/>
  <c r="DK45" i="37"/>
  <c r="DL45" i="37"/>
  <c r="DM45" i="37"/>
  <c r="CL46" i="37"/>
  <c r="CM46" i="37"/>
  <c r="CN46" i="37"/>
  <c r="CO46" i="37"/>
  <c r="CP46" i="37"/>
  <c r="CQ46" i="37"/>
  <c r="CR46" i="37"/>
  <c r="CS46" i="37"/>
  <c r="CU46" i="37"/>
  <c r="CV46" i="37"/>
  <c r="CX46" i="37"/>
  <c r="CY46" i="37"/>
  <c r="CZ46" i="37"/>
  <c r="DA46" i="37"/>
  <c r="DB46" i="37"/>
  <c r="DC46" i="37"/>
  <c r="DD46" i="37"/>
  <c r="DE46" i="37"/>
  <c r="DF46" i="37"/>
  <c r="DG46" i="37"/>
  <c r="DH46" i="37"/>
  <c r="DI46" i="37"/>
  <c r="DJ46" i="37"/>
  <c r="DK46" i="37"/>
  <c r="DL46" i="37"/>
  <c r="DM46" i="37"/>
  <c r="CL47" i="37"/>
  <c r="CM47" i="37"/>
  <c r="CN47" i="37"/>
  <c r="CO47" i="37"/>
  <c r="CP47" i="37"/>
  <c r="CQ47" i="37"/>
  <c r="CR47" i="37"/>
  <c r="CS47" i="37"/>
  <c r="CU47" i="37"/>
  <c r="CV47" i="37"/>
  <c r="CX47" i="37"/>
  <c r="CY47" i="37"/>
  <c r="CZ47" i="37"/>
  <c r="DA47" i="37"/>
  <c r="DB47" i="37"/>
  <c r="DC47" i="37"/>
  <c r="DD47" i="37"/>
  <c r="DE47" i="37"/>
  <c r="DF47" i="37"/>
  <c r="DG47" i="37"/>
  <c r="DH47" i="37"/>
  <c r="DI47" i="37"/>
  <c r="DJ47" i="37"/>
  <c r="DK47" i="37"/>
  <c r="DL47" i="37"/>
  <c r="DM47" i="37"/>
  <c r="DM13" i="37"/>
  <c r="DL13" i="37"/>
  <c r="DK13" i="37"/>
  <c r="DJ13" i="37"/>
  <c r="DI13" i="37"/>
  <c r="DH13" i="37"/>
  <c r="DG13" i="37"/>
  <c r="DF13" i="37"/>
  <c r="DE13" i="37"/>
  <c r="DD13" i="37"/>
  <c r="DC13" i="37"/>
  <c r="DB13" i="37"/>
  <c r="DA13" i="37"/>
  <c r="CZ13" i="37"/>
  <c r="CY13" i="37"/>
  <c r="CX13" i="37"/>
  <c r="CV13" i="37"/>
  <c r="CU13" i="37"/>
  <c r="CS13" i="37"/>
  <c r="CR13" i="37"/>
  <c r="CQ13" i="37"/>
  <c r="CP13" i="37"/>
  <c r="CO13" i="37"/>
  <c r="CN13" i="37"/>
  <c r="CM13" i="37"/>
  <c r="CL13" i="37"/>
  <c r="BW13" i="5"/>
  <c r="BY13" i="5"/>
  <c r="CA13" i="5"/>
  <c r="CC13" i="5"/>
  <c r="CE13" i="5"/>
  <c r="CG13" i="5"/>
  <c r="CI13" i="5"/>
  <c r="CK13" i="5"/>
  <c r="CM13" i="5"/>
  <c r="CO13" i="5"/>
  <c r="CQ13" i="5"/>
  <c r="BW14" i="5"/>
  <c r="BY14" i="5"/>
  <c r="CA14" i="5"/>
  <c r="CC14" i="5"/>
  <c r="CE14" i="5"/>
  <c r="CG14" i="5"/>
  <c r="CI14" i="5"/>
  <c r="CK14" i="5"/>
  <c r="CM14" i="5"/>
  <c r="CO14" i="5"/>
  <c r="CQ14" i="5"/>
  <c r="BW15" i="5"/>
  <c r="BY15" i="5"/>
  <c r="CA15" i="5"/>
  <c r="CC15" i="5"/>
  <c r="CE15" i="5"/>
  <c r="CG15" i="5"/>
  <c r="CI15" i="5"/>
  <c r="CK15" i="5"/>
  <c r="CM15" i="5"/>
  <c r="CO15" i="5"/>
  <c r="CQ15" i="5"/>
  <c r="BW16" i="5"/>
  <c r="BY16" i="5"/>
  <c r="CA16" i="5"/>
  <c r="CC16" i="5"/>
  <c r="CE16" i="5"/>
  <c r="CG16" i="5"/>
  <c r="CI16" i="5"/>
  <c r="CK16" i="5"/>
  <c r="CM16" i="5"/>
  <c r="CO16" i="5"/>
  <c r="CQ16" i="5"/>
  <c r="BW17" i="5"/>
  <c r="BY17" i="5"/>
  <c r="CA17" i="5"/>
  <c r="CC17" i="5"/>
  <c r="CE17" i="5"/>
  <c r="CG17" i="5"/>
  <c r="CI17" i="5"/>
  <c r="CK17" i="5"/>
  <c r="CM17" i="5"/>
  <c r="CO17" i="5"/>
  <c r="CQ17" i="5"/>
  <c r="BW18" i="5"/>
  <c r="BY18" i="5"/>
  <c r="CA18" i="5"/>
  <c r="CC18" i="5"/>
  <c r="CE18" i="5"/>
  <c r="CG18" i="5"/>
  <c r="CI18" i="5"/>
  <c r="CK18" i="5"/>
  <c r="CM18" i="5"/>
  <c r="CO18" i="5"/>
  <c r="CQ18" i="5"/>
  <c r="BW19" i="5"/>
  <c r="BY19" i="5"/>
  <c r="CA19" i="5"/>
  <c r="CC19" i="5"/>
  <c r="CE19" i="5"/>
  <c r="CG19" i="5"/>
  <c r="CI19" i="5"/>
  <c r="CK19" i="5"/>
  <c r="CM19" i="5"/>
  <c r="CO19" i="5"/>
  <c r="CQ19" i="5"/>
  <c r="BW20" i="5"/>
  <c r="BY20" i="5"/>
  <c r="CA20" i="5"/>
  <c r="CC20" i="5"/>
  <c r="CE20" i="5"/>
  <c r="CG20" i="5"/>
  <c r="CI20" i="5"/>
  <c r="CK20" i="5"/>
  <c r="CM20" i="5"/>
  <c r="CO20" i="5"/>
  <c r="CQ20" i="5"/>
  <c r="BW21" i="5"/>
  <c r="BY21" i="5"/>
  <c r="CA21" i="5"/>
  <c r="CC21" i="5"/>
  <c r="CE21" i="5"/>
  <c r="CG21" i="5"/>
  <c r="CI21" i="5"/>
  <c r="CK21" i="5"/>
  <c r="CM21" i="5"/>
  <c r="CO21" i="5"/>
  <c r="CQ21" i="5"/>
  <c r="BW22" i="5"/>
  <c r="BY22" i="5"/>
  <c r="CA22" i="5"/>
  <c r="CC22" i="5"/>
  <c r="CE22" i="5"/>
  <c r="CG22" i="5"/>
  <c r="CI22" i="5"/>
  <c r="CK22" i="5"/>
  <c r="CM22" i="5"/>
  <c r="CO22" i="5"/>
  <c r="CQ22" i="5"/>
  <c r="BW23" i="5"/>
  <c r="BY23" i="5"/>
  <c r="CA23" i="5"/>
  <c r="CC23" i="5"/>
  <c r="CE23" i="5"/>
  <c r="CG23" i="5"/>
  <c r="CI23" i="5"/>
  <c r="CK23" i="5"/>
  <c r="CM23" i="5"/>
  <c r="CO23" i="5"/>
  <c r="CQ23" i="5"/>
  <c r="BW24" i="5"/>
  <c r="BY24" i="5"/>
  <c r="CA24" i="5"/>
  <c r="CC24" i="5"/>
  <c r="CE24" i="5"/>
  <c r="CG24" i="5"/>
  <c r="CI24" i="5"/>
  <c r="CK24" i="5"/>
  <c r="CM24" i="5"/>
  <c r="CO24" i="5"/>
  <c r="CQ24" i="5"/>
  <c r="BW25" i="5"/>
  <c r="BY25" i="5"/>
  <c r="CA25" i="5"/>
  <c r="CC25" i="5"/>
  <c r="CE25" i="5"/>
  <c r="CG25" i="5"/>
  <c r="CI25" i="5"/>
  <c r="CK25" i="5"/>
  <c r="CM25" i="5"/>
  <c r="CO25" i="5"/>
  <c r="CQ25" i="5"/>
  <c r="BW26" i="5"/>
  <c r="BY26" i="5"/>
  <c r="CA26" i="5"/>
  <c r="CC26" i="5"/>
  <c r="CE26" i="5"/>
  <c r="CG26" i="5"/>
  <c r="CI26" i="5"/>
  <c r="CK26" i="5"/>
  <c r="CM26" i="5"/>
  <c r="CO26" i="5"/>
  <c r="CQ26" i="5"/>
  <c r="BW27" i="5"/>
  <c r="BY27" i="5"/>
  <c r="CA27" i="5"/>
  <c r="CC27" i="5"/>
  <c r="CE27" i="5"/>
  <c r="CG27" i="5"/>
  <c r="CI27" i="5"/>
  <c r="CK27" i="5"/>
  <c r="CM27" i="5"/>
  <c r="CO27" i="5"/>
  <c r="CQ27" i="5"/>
  <c r="BW28" i="5"/>
  <c r="BY28" i="5"/>
  <c r="CA28" i="5"/>
  <c r="CC28" i="5"/>
  <c r="CE28" i="5"/>
  <c r="CG28" i="5"/>
  <c r="CI28" i="5"/>
  <c r="CK28" i="5"/>
  <c r="CM28" i="5"/>
  <c r="CO28" i="5"/>
  <c r="CQ28" i="5"/>
  <c r="BW29" i="5"/>
  <c r="BY29" i="5"/>
  <c r="CA29" i="5"/>
  <c r="CC29" i="5"/>
  <c r="CE29" i="5"/>
  <c r="CG29" i="5"/>
  <c r="CI29" i="5"/>
  <c r="CK29" i="5"/>
  <c r="CM29" i="5"/>
  <c r="CO29" i="5"/>
  <c r="CQ29" i="5"/>
  <c r="BW30" i="5"/>
  <c r="BY30" i="5"/>
  <c r="CA30" i="5"/>
  <c r="CC30" i="5"/>
  <c r="CE30" i="5"/>
  <c r="CG30" i="5"/>
  <c r="CI30" i="5"/>
  <c r="CK30" i="5"/>
  <c r="CM30" i="5"/>
  <c r="CO30" i="5"/>
  <c r="CQ30" i="5"/>
  <c r="BW31" i="5"/>
  <c r="BY31" i="5"/>
  <c r="CA31" i="5"/>
  <c r="CC31" i="5"/>
  <c r="CE31" i="5"/>
  <c r="CG31" i="5"/>
  <c r="CI31" i="5"/>
  <c r="CK31" i="5"/>
  <c r="CM31" i="5"/>
  <c r="CO31" i="5"/>
  <c r="CQ31" i="5"/>
  <c r="BW32" i="5"/>
  <c r="BY32" i="5"/>
  <c r="CA32" i="5"/>
  <c r="CC32" i="5"/>
  <c r="CE32" i="5"/>
  <c r="CG32" i="5"/>
  <c r="CI32" i="5"/>
  <c r="CK32" i="5"/>
  <c r="CM32" i="5"/>
  <c r="CO32" i="5"/>
  <c r="CQ32" i="5"/>
  <c r="BW33" i="5"/>
  <c r="BY33" i="5"/>
  <c r="CA33" i="5"/>
  <c r="CC33" i="5"/>
  <c r="CE33" i="5"/>
  <c r="CG33" i="5"/>
  <c r="CI33" i="5"/>
  <c r="CK33" i="5"/>
  <c r="CM33" i="5"/>
  <c r="CO33" i="5"/>
  <c r="CQ33" i="5"/>
  <c r="BW34" i="5"/>
  <c r="BY34" i="5"/>
  <c r="CA34" i="5"/>
  <c r="CC34" i="5"/>
  <c r="CE34" i="5"/>
  <c r="CG34" i="5"/>
  <c r="CI34" i="5"/>
  <c r="CK34" i="5"/>
  <c r="CM34" i="5"/>
  <c r="CO34" i="5"/>
  <c r="CQ34" i="5"/>
  <c r="BW35" i="5"/>
  <c r="BY35" i="5"/>
  <c r="CA35" i="5"/>
  <c r="CC35" i="5"/>
  <c r="CE35" i="5"/>
  <c r="CG35" i="5"/>
  <c r="CI35" i="5"/>
  <c r="CK35" i="5"/>
  <c r="CM35" i="5"/>
  <c r="CO35" i="5"/>
  <c r="CQ35" i="5"/>
  <c r="BW36" i="5"/>
  <c r="BY36" i="5"/>
  <c r="CA36" i="5"/>
  <c r="CC36" i="5"/>
  <c r="CE36" i="5"/>
  <c r="CG36" i="5"/>
  <c r="CI36" i="5"/>
  <c r="CK36" i="5"/>
  <c r="CM36" i="5"/>
  <c r="CO36" i="5"/>
  <c r="CQ36" i="5"/>
  <c r="BW37" i="5"/>
  <c r="BY37" i="5"/>
  <c r="CA37" i="5"/>
  <c r="CC37" i="5"/>
  <c r="CE37" i="5"/>
  <c r="CG37" i="5"/>
  <c r="CI37" i="5"/>
  <c r="CK37" i="5"/>
  <c r="CM37" i="5"/>
  <c r="CO37" i="5"/>
  <c r="CQ37" i="5"/>
  <c r="BW38" i="5"/>
  <c r="BY38" i="5"/>
  <c r="CA38" i="5"/>
  <c r="CC38" i="5"/>
  <c r="CE38" i="5"/>
  <c r="CG38" i="5"/>
  <c r="CI38" i="5"/>
  <c r="CK38" i="5"/>
  <c r="CM38" i="5"/>
  <c r="CO38" i="5"/>
  <c r="CQ38" i="5"/>
  <c r="BW39" i="5"/>
  <c r="BY39" i="5"/>
  <c r="CA39" i="5"/>
  <c r="CC39" i="5"/>
  <c r="CE39" i="5"/>
  <c r="CG39" i="5"/>
  <c r="CI39" i="5"/>
  <c r="CK39" i="5"/>
  <c r="CM39" i="5"/>
  <c r="CO39" i="5"/>
  <c r="CQ39" i="5"/>
  <c r="BW40" i="5"/>
  <c r="BY40" i="5"/>
  <c r="CA40" i="5"/>
  <c r="CC40" i="5"/>
  <c r="CE40" i="5"/>
  <c r="CG40" i="5"/>
  <c r="CI40" i="5"/>
  <c r="CK40" i="5"/>
  <c r="CM40" i="5"/>
  <c r="CO40" i="5"/>
  <c r="CQ40" i="5"/>
  <c r="BW41" i="5"/>
  <c r="BY41" i="5"/>
  <c r="CA41" i="5"/>
  <c r="CC41" i="5"/>
  <c r="CE41" i="5"/>
  <c r="CG41" i="5"/>
  <c r="CI41" i="5"/>
  <c r="CK41" i="5"/>
  <c r="CM41" i="5"/>
  <c r="CO41" i="5"/>
  <c r="CQ41" i="5"/>
  <c r="BW42" i="5"/>
  <c r="BY42" i="5"/>
  <c r="CA42" i="5"/>
  <c r="CC42" i="5"/>
  <c r="CE42" i="5"/>
  <c r="CG42" i="5"/>
  <c r="CI42" i="5"/>
  <c r="CK42" i="5"/>
  <c r="CM42" i="5"/>
  <c r="CO42" i="5"/>
  <c r="CQ42" i="5"/>
  <c r="BW43" i="5"/>
  <c r="BY43" i="5"/>
  <c r="CA43" i="5"/>
  <c r="CC43" i="5"/>
  <c r="CE43" i="5"/>
  <c r="CG43" i="5"/>
  <c r="CI43" i="5"/>
  <c r="CK43" i="5"/>
  <c r="CM43" i="5"/>
  <c r="CO43" i="5"/>
  <c r="CQ43" i="5"/>
  <c r="BW44" i="5"/>
  <c r="BY44" i="5"/>
  <c r="CA44" i="5"/>
  <c r="CC44" i="5"/>
  <c r="CE44" i="5"/>
  <c r="CG44" i="5"/>
  <c r="CI44" i="5"/>
  <c r="CK44" i="5"/>
  <c r="CM44" i="5"/>
  <c r="CO44" i="5"/>
  <c r="CQ44" i="5"/>
  <c r="BW45" i="5"/>
  <c r="BY45" i="5"/>
  <c r="CA45" i="5"/>
  <c r="CC45" i="5"/>
  <c r="CE45" i="5"/>
  <c r="CG45" i="5"/>
  <c r="CI45" i="5"/>
  <c r="CK45" i="5"/>
  <c r="CM45" i="5"/>
  <c r="CO45" i="5"/>
  <c r="CQ45" i="5"/>
  <c r="BW46" i="5"/>
  <c r="BY46" i="5"/>
  <c r="CA46" i="5"/>
  <c r="CC46" i="5"/>
  <c r="CE46" i="5"/>
  <c r="CG46" i="5"/>
  <c r="CI46" i="5"/>
  <c r="CK46" i="5"/>
  <c r="CM46" i="5"/>
  <c r="CO46" i="5"/>
  <c r="CQ46" i="5"/>
  <c r="BW47" i="5"/>
  <c r="BY47" i="5"/>
  <c r="CA47" i="5"/>
  <c r="CC47" i="5"/>
  <c r="CE47" i="5"/>
  <c r="CG47" i="5"/>
  <c r="CI47" i="5"/>
  <c r="CK47" i="5"/>
  <c r="CM47" i="5"/>
  <c r="CO47" i="5"/>
  <c r="CQ47" i="5"/>
  <c r="BW48" i="5"/>
  <c r="BY48" i="5"/>
  <c r="CA48" i="5"/>
  <c r="CC48" i="5"/>
  <c r="CE48" i="5"/>
  <c r="CG48" i="5"/>
  <c r="CI48" i="5"/>
  <c r="CK48" i="5"/>
  <c r="CM48" i="5"/>
  <c r="CO48" i="5"/>
  <c r="CQ48" i="5"/>
  <c r="BW49" i="5"/>
  <c r="BY49" i="5"/>
  <c r="CA49" i="5"/>
  <c r="CC49" i="5"/>
  <c r="CE49" i="5"/>
  <c r="CG49" i="5"/>
  <c r="CI49" i="5"/>
  <c r="CK49" i="5"/>
  <c r="CM49" i="5"/>
  <c r="CO49" i="5"/>
  <c r="CQ49" i="5"/>
  <c r="BW50" i="5"/>
  <c r="BY50" i="5"/>
  <c r="CA50" i="5"/>
  <c r="CC50" i="5"/>
  <c r="CE50" i="5"/>
  <c r="CG50" i="5"/>
  <c r="CI50" i="5"/>
  <c r="CK50" i="5"/>
  <c r="CM50" i="5"/>
  <c r="CO50" i="5"/>
  <c r="CQ50" i="5"/>
  <c r="BW51" i="5"/>
  <c r="BY51" i="5"/>
  <c r="CA51" i="5"/>
  <c r="CC51" i="5"/>
  <c r="CE51" i="5"/>
  <c r="CG51" i="5"/>
  <c r="CI51" i="5"/>
  <c r="CK51" i="5"/>
  <c r="CM51" i="5"/>
  <c r="CO51" i="5"/>
  <c r="CQ51" i="5"/>
  <c r="BW52" i="5"/>
  <c r="BY52" i="5"/>
  <c r="CA52" i="5"/>
  <c r="CC52" i="5"/>
  <c r="CE52" i="5"/>
  <c r="CG52" i="5"/>
  <c r="CI52" i="5"/>
  <c r="CK52" i="5"/>
  <c r="CM52" i="5"/>
  <c r="CO52" i="5"/>
  <c r="CQ52" i="5"/>
  <c r="BW53" i="5"/>
  <c r="BY53" i="5"/>
  <c r="CA53" i="5"/>
  <c r="CC53" i="5"/>
  <c r="CE53" i="5"/>
  <c r="CG53" i="5"/>
  <c r="CI53" i="5"/>
  <c r="CK53" i="5"/>
  <c r="CM53" i="5"/>
  <c r="CO53" i="5"/>
  <c r="CQ53" i="5"/>
  <c r="BW54" i="5"/>
  <c r="BY54" i="5"/>
  <c r="CA54" i="5"/>
  <c r="CC54" i="5"/>
  <c r="CE54" i="5"/>
  <c r="CG54" i="5"/>
  <c r="CI54" i="5"/>
  <c r="CK54" i="5"/>
  <c r="CM54" i="5"/>
  <c r="CO54" i="5"/>
  <c r="CQ54" i="5"/>
  <c r="BW55" i="5"/>
  <c r="BY55" i="5"/>
  <c r="CA55" i="5"/>
  <c r="CC55" i="5"/>
  <c r="CE55" i="5"/>
  <c r="CG55" i="5"/>
  <c r="CI55" i="5"/>
  <c r="CK55" i="5"/>
  <c r="CM55" i="5"/>
  <c r="CO55" i="5"/>
  <c r="CQ55" i="5"/>
  <c r="BW56" i="5"/>
  <c r="BY56" i="5"/>
  <c r="CA56" i="5"/>
  <c r="CC56" i="5"/>
  <c r="CE56" i="5"/>
  <c r="CG56" i="5"/>
  <c r="CI56" i="5"/>
  <c r="CK56" i="5"/>
  <c r="CM56" i="5"/>
  <c r="CO56" i="5"/>
  <c r="CQ56" i="5"/>
  <c r="BW57" i="5"/>
  <c r="BY57" i="5"/>
  <c r="CA57" i="5"/>
  <c r="CC57" i="5"/>
  <c r="CE57" i="5"/>
  <c r="CG57" i="5"/>
  <c r="CI57" i="5"/>
  <c r="CK57" i="5"/>
  <c r="CM57" i="5"/>
  <c r="CO57" i="5"/>
  <c r="CQ57" i="5"/>
  <c r="BW58" i="5"/>
  <c r="BY58" i="5"/>
  <c r="CA58" i="5"/>
  <c r="CC58" i="5"/>
  <c r="CE58" i="5"/>
  <c r="CG58" i="5"/>
  <c r="CI58" i="5"/>
  <c r="CK58" i="5"/>
  <c r="CM58" i="5"/>
  <c r="CO58" i="5"/>
  <c r="CQ58" i="5"/>
  <c r="BW59" i="5"/>
  <c r="BY59" i="5"/>
  <c r="CA59" i="5"/>
  <c r="CC59" i="5"/>
  <c r="CE59" i="5"/>
  <c r="CG59" i="5"/>
  <c r="CI59" i="5"/>
  <c r="CK59" i="5"/>
  <c r="CM59" i="5"/>
  <c r="CO59" i="5"/>
  <c r="CQ59" i="5"/>
  <c r="BW60" i="5"/>
  <c r="BY60" i="5"/>
  <c r="CA60" i="5"/>
  <c r="CC60" i="5"/>
  <c r="CE60" i="5"/>
  <c r="CG60" i="5"/>
  <c r="CI60" i="5"/>
  <c r="CK60" i="5"/>
  <c r="CM60" i="5"/>
  <c r="CO60" i="5"/>
  <c r="CQ60" i="5"/>
  <c r="BW61" i="5"/>
  <c r="BY61" i="5"/>
  <c r="CA61" i="5"/>
  <c r="CC61" i="5"/>
  <c r="CE61" i="5"/>
  <c r="CG61" i="5"/>
  <c r="CI61" i="5"/>
  <c r="CK61" i="5"/>
  <c r="CM61" i="5"/>
  <c r="CO61" i="5"/>
  <c r="CQ61" i="5"/>
  <c r="BW62" i="5"/>
  <c r="BY62" i="5"/>
  <c r="CA62" i="5"/>
  <c r="CC62" i="5"/>
  <c r="CE62" i="5"/>
  <c r="CG62" i="5"/>
  <c r="CI62" i="5"/>
  <c r="CK62" i="5"/>
  <c r="CM62" i="5"/>
  <c r="CO62" i="5"/>
  <c r="CQ62" i="5"/>
  <c r="BW63" i="5"/>
  <c r="BY63" i="5"/>
  <c r="CA63" i="5"/>
  <c r="CC63" i="5"/>
  <c r="CE63" i="5"/>
  <c r="CG63" i="5"/>
  <c r="CI63" i="5"/>
  <c r="CK63" i="5"/>
  <c r="CM63" i="5"/>
  <c r="CO63" i="5"/>
  <c r="CQ63" i="5"/>
  <c r="BW64" i="5"/>
  <c r="BY64" i="5"/>
  <c r="CA64" i="5"/>
  <c r="CC64" i="5"/>
  <c r="CE64" i="5"/>
  <c r="CG64" i="5"/>
  <c r="CI64" i="5"/>
  <c r="CK64" i="5"/>
  <c r="CM64" i="5"/>
  <c r="CO64" i="5"/>
  <c r="CQ64" i="5"/>
  <c r="BW65" i="5"/>
  <c r="BY65" i="5"/>
  <c r="CA65" i="5"/>
  <c r="CC65" i="5"/>
  <c r="CE65" i="5"/>
  <c r="CG65" i="5"/>
  <c r="CI65" i="5"/>
  <c r="CK65" i="5"/>
  <c r="CM65" i="5"/>
  <c r="CO65" i="5"/>
  <c r="CQ65" i="5"/>
  <c r="BW66" i="5"/>
  <c r="BY66" i="5"/>
  <c r="CA66" i="5"/>
  <c r="CC66" i="5"/>
  <c r="CE66" i="5"/>
  <c r="CG66" i="5"/>
  <c r="CI66" i="5"/>
  <c r="CK66" i="5"/>
  <c r="CM66" i="5"/>
  <c r="CO66" i="5"/>
  <c r="CQ66" i="5"/>
  <c r="BW67" i="5"/>
  <c r="BY67" i="5"/>
  <c r="CA67" i="5"/>
  <c r="CC67" i="5"/>
  <c r="CE67" i="5"/>
  <c r="CG67" i="5"/>
  <c r="CI67" i="5"/>
  <c r="CK67" i="5"/>
  <c r="CM67" i="5"/>
  <c r="CO67" i="5"/>
  <c r="CQ67" i="5"/>
  <c r="BW68" i="5"/>
  <c r="BY68" i="5"/>
  <c r="CA68" i="5"/>
  <c r="CC68" i="5"/>
  <c r="CE68" i="5"/>
  <c r="CG68" i="5"/>
  <c r="CI68" i="5"/>
  <c r="CK68" i="5"/>
  <c r="CM68" i="5"/>
  <c r="CO68" i="5"/>
  <c r="CQ68" i="5"/>
  <c r="BW69" i="5"/>
  <c r="BY69" i="5"/>
  <c r="CA69" i="5"/>
  <c r="CC69" i="5"/>
  <c r="CE69" i="5"/>
  <c r="CG69" i="5"/>
  <c r="CI69" i="5"/>
  <c r="CK69" i="5"/>
  <c r="CM69" i="5"/>
  <c r="CO69" i="5"/>
  <c r="CQ69" i="5"/>
  <c r="BW70" i="5"/>
  <c r="BY70" i="5"/>
  <c r="CA70" i="5"/>
  <c r="CC70" i="5"/>
  <c r="CE70" i="5"/>
  <c r="CG70" i="5"/>
  <c r="CI70" i="5"/>
  <c r="CK70" i="5"/>
  <c r="CM70" i="5"/>
  <c r="CO70" i="5"/>
  <c r="CQ70" i="5"/>
  <c r="BW71" i="5"/>
  <c r="BY71" i="5"/>
  <c r="CA71" i="5"/>
  <c r="CC71" i="5"/>
  <c r="CE71" i="5"/>
  <c r="CG71" i="5"/>
  <c r="CI71" i="5"/>
  <c r="CK71" i="5"/>
  <c r="CM71" i="5"/>
  <c r="CO71" i="5"/>
  <c r="CQ71" i="5"/>
  <c r="BW72" i="5"/>
  <c r="BY72" i="5"/>
  <c r="CA72" i="5"/>
  <c r="CC72" i="5"/>
  <c r="CE72" i="5"/>
  <c r="CG72" i="5"/>
  <c r="CI72" i="5"/>
  <c r="CK72" i="5"/>
  <c r="CM72" i="5"/>
  <c r="CO72" i="5"/>
  <c r="CQ72" i="5"/>
  <c r="BW73" i="5"/>
  <c r="BY73" i="5"/>
  <c r="CA73" i="5"/>
  <c r="CC73" i="5"/>
  <c r="CE73" i="5"/>
  <c r="CG73" i="5"/>
  <c r="CI73" i="5"/>
  <c r="CK73" i="5"/>
  <c r="CM73" i="5"/>
  <c r="CO73" i="5"/>
  <c r="CQ73" i="5"/>
  <c r="BW74" i="5"/>
  <c r="BY74" i="5"/>
  <c r="CA74" i="5"/>
  <c r="CC74" i="5"/>
  <c r="CE74" i="5"/>
  <c r="CG74" i="5"/>
  <c r="CI74" i="5"/>
  <c r="CK74" i="5"/>
  <c r="CM74" i="5"/>
  <c r="CO74" i="5"/>
  <c r="CQ74" i="5"/>
  <c r="BW75" i="5"/>
  <c r="BY75" i="5"/>
  <c r="CA75" i="5"/>
  <c r="CC75" i="5"/>
  <c r="CE75" i="5"/>
  <c r="CG75" i="5"/>
  <c r="CI75" i="5"/>
  <c r="CK75" i="5"/>
  <c r="CM75" i="5"/>
  <c r="CO75" i="5"/>
  <c r="CQ75" i="5"/>
  <c r="BW76" i="5"/>
  <c r="BY76" i="5"/>
  <c r="CA76" i="5"/>
  <c r="CC76" i="5"/>
  <c r="CE76" i="5"/>
  <c r="CG76" i="5"/>
  <c r="CI76" i="5"/>
  <c r="CK76" i="5"/>
  <c r="CM76" i="5"/>
  <c r="CO76" i="5"/>
  <c r="CQ76" i="5"/>
  <c r="BW77" i="5"/>
  <c r="BY77" i="5"/>
  <c r="CA77" i="5"/>
  <c r="CC77" i="5"/>
  <c r="CE77" i="5"/>
  <c r="CG77" i="5"/>
  <c r="CI77" i="5"/>
  <c r="CK77" i="5"/>
  <c r="CM77" i="5"/>
  <c r="CO77" i="5"/>
  <c r="CQ77" i="5"/>
  <c r="BW78" i="5"/>
  <c r="BY78" i="5"/>
  <c r="CA78" i="5"/>
  <c r="CC78" i="5"/>
  <c r="CE78" i="5"/>
  <c r="CG78" i="5"/>
  <c r="CI78" i="5"/>
  <c r="CK78" i="5"/>
  <c r="CM78" i="5"/>
  <c r="CO78" i="5"/>
  <c r="CQ78" i="5"/>
  <c r="BW79" i="5"/>
  <c r="BY79" i="5"/>
  <c r="CA79" i="5"/>
  <c r="CC79" i="5"/>
  <c r="CE79" i="5"/>
  <c r="CG79" i="5"/>
  <c r="CI79" i="5"/>
  <c r="CK79" i="5"/>
  <c r="CM79" i="5"/>
  <c r="CO79" i="5"/>
  <c r="CQ79" i="5"/>
  <c r="BW80" i="5"/>
  <c r="BY80" i="5"/>
  <c r="CA80" i="5"/>
  <c r="CC80" i="5"/>
  <c r="CE80" i="5"/>
  <c r="CG80" i="5"/>
  <c r="CI80" i="5"/>
  <c r="CK80" i="5"/>
  <c r="CM80" i="5"/>
  <c r="CO80" i="5"/>
  <c r="CQ80" i="5"/>
  <c r="BW81" i="5"/>
  <c r="BY81" i="5"/>
  <c r="CA81" i="5"/>
  <c r="CC81" i="5"/>
  <c r="CE81" i="5"/>
  <c r="CG81" i="5"/>
  <c r="CI81" i="5"/>
  <c r="CK81" i="5"/>
  <c r="CM81" i="5"/>
  <c r="CO81" i="5"/>
  <c r="CQ81" i="5"/>
  <c r="BW82" i="5"/>
  <c r="BY82" i="5"/>
  <c r="CA82" i="5"/>
  <c r="CC82" i="5"/>
  <c r="CE82" i="5"/>
  <c r="CG82" i="5"/>
  <c r="CI82" i="5"/>
  <c r="CK82" i="5"/>
  <c r="CM82" i="5"/>
  <c r="CO82" i="5"/>
  <c r="CQ82" i="5"/>
  <c r="BW83" i="5"/>
  <c r="BY83" i="5"/>
  <c r="CA83" i="5"/>
  <c r="CC83" i="5"/>
  <c r="CE83" i="5"/>
  <c r="CG83" i="5"/>
  <c r="CI83" i="5"/>
  <c r="CK83" i="5"/>
  <c r="CM83" i="5"/>
  <c r="CO83" i="5"/>
  <c r="CQ83" i="5"/>
  <c r="BW84" i="5"/>
  <c r="BY84" i="5"/>
  <c r="CA84" i="5"/>
  <c r="CC84" i="5"/>
  <c r="CE84" i="5"/>
  <c r="CG84" i="5"/>
  <c r="CI84" i="5"/>
  <c r="CK84" i="5"/>
  <c r="CM84" i="5"/>
  <c r="CO84" i="5"/>
  <c r="CQ84" i="5"/>
  <c r="BW85" i="5"/>
  <c r="BY85" i="5"/>
  <c r="CA85" i="5"/>
  <c r="CC85" i="5"/>
  <c r="CE85" i="5"/>
  <c r="CG85" i="5"/>
  <c r="CI85" i="5"/>
  <c r="CK85" i="5"/>
  <c r="CM85" i="5"/>
  <c r="CO85" i="5"/>
  <c r="CQ85" i="5"/>
  <c r="BW86" i="5"/>
  <c r="BY86" i="5"/>
  <c r="CA86" i="5"/>
  <c r="CC86" i="5"/>
  <c r="CE86" i="5"/>
  <c r="CG86" i="5"/>
  <c r="CI86" i="5"/>
  <c r="CK86" i="5"/>
  <c r="CM86" i="5"/>
  <c r="CO86" i="5"/>
  <c r="CQ86" i="5"/>
  <c r="BW87" i="5"/>
  <c r="BY87" i="5"/>
  <c r="CA87" i="5"/>
  <c r="CC87" i="5"/>
  <c r="CE87" i="5"/>
  <c r="CG87" i="5"/>
  <c r="CI87" i="5"/>
  <c r="CK87" i="5"/>
  <c r="CM87" i="5"/>
  <c r="CO87" i="5"/>
  <c r="CQ87" i="5"/>
  <c r="BW88" i="5"/>
  <c r="BY88" i="5"/>
  <c r="CA88" i="5"/>
  <c r="CC88" i="5"/>
  <c r="CE88" i="5"/>
  <c r="CG88" i="5"/>
  <c r="CI88" i="5"/>
  <c r="CK88" i="5"/>
  <c r="CM88" i="5"/>
  <c r="CO88" i="5"/>
  <c r="CQ88" i="5"/>
  <c r="BW89" i="5"/>
  <c r="BY89" i="5"/>
  <c r="CA89" i="5"/>
  <c r="CC89" i="5"/>
  <c r="CE89" i="5"/>
  <c r="CG89" i="5"/>
  <c r="CI89" i="5"/>
  <c r="CK89" i="5"/>
  <c r="CM89" i="5"/>
  <c r="CO89" i="5"/>
  <c r="CQ89" i="5"/>
  <c r="BW90" i="5"/>
  <c r="BY90" i="5"/>
  <c r="CA90" i="5"/>
  <c r="CC90" i="5"/>
  <c r="CE90" i="5"/>
  <c r="CG90" i="5"/>
  <c r="CI90" i="5"/>
  <c r="CK90" i="5"/>
  <c r="CM90" i="5"/>
  <c r="CO90" i="5"/>
  <c r="CQ90" i="5"/>
  <c r="BW91" i="5"/>
  <c r="BY91" i="5"/>
  <c r="CA91" i="5"/>
  <c r="CC91" i="5"/>
  <c r="CE91" i="5"/>
  <c r="CG91" i="5"/>
  <c r="CI91" i="5"/>
  <c r="CK91" i="5"/>
  <c r="CM91" i="5"/>
  <c r="CO91" i="5"/>
  <c r="CQ91" i="5"/>
  <c r="BW92" i="5"/>
  <c r="BY92" i="5"/>
  <c r="CA92" i="5"/>
  <c r="CC92" i="5"/>
  <c r="CE92" i="5"/>
  <c r="CG92" i="5"/>
  <c r="CI92" i="5"/>
  <c r="CK92" i="5"/>
  <c r="CM92" i="5"/>
  <c r="CO92" i="5"/>
  <c r="CQ92" i="5"/>
  <c r="BW93" i="5"/>
  <c r="BY93" i="5"/>
  <c r="CA93" i="5"/>
  <c r="CC93" i="5"/>
  <c r="CE93" i="5"/>
  <c r="CG93" i="5"/>
  <c r="CI93" i="5"/>
  <c r="CK93" i="5"/>
  <c r="CM93" i="5"/>
  <c r="CO93" i="5"/>
  <c r="CQ93" i="5"/>
  <c r="BW94" i="5"/>
  <c r="BY94" i="5"/>
  <c r="CA94" i="5"/>
  <c r="CC94" i="5"/>
  <c r="CE94" i="5"/>
  <c r="CG94" i="5"/>
  <c r="CI94" i="5"/>
  <c r="CK94" i="5"/>
  <c r="CM94" i="5"/>
  <c r="CO94" i="5"/>
  <c r="CQ94" i="5"/>
  <c r="BW95" i="5"/>
  <c r="BY95" i="5"/>
  <c r="CA95" i="5"/>
  <c r="CC95" i="5"/>
  <c r="CE95" i="5"/>
  <c r="CG95" i="5"/>
  <c r="CI95" i="5"/>
  <c r="CK95" i="5"/>
  <c r="CM95" i="5"/>
  <c r="CO95" i="5"/>
  <c r="CQ95" i="5"/>
  <c r="BW96" i="5"/>
  <c r="BY96" i="5"/>
  <c r="CA96" i="5"/>
  <c r="CC96" i="5"/>
  <c r="CE96" i="5"/>
  <c r="CG96" i="5"/>
  <c r="CI96" i="5"/>
  <c r="CK96" i="5"/>
  <c r="CM96" i="5"/>
  <c r="CO96" i="5"/>
  <c r="CQ96" i="5"/>
  <c r="BW97" i="5"/>
  <c r="BY97" i="5"/>
  <c r="CA97" i="5"/>
  <c r="CC97" i="5"/>
  <c r="CE97" i="5"/>
  <c r="CG97" i="5"/>
  <c r="CI97" i="5"/>
  <c r="CK97" i="5"/>
  <c r="CM97" i="5"/>
  <c r="CO97" i="5"/>
  <c r="CQ97" i="5"/>
  <c r="BW98" i="5"/>
  <c r="BY98" i="5"/>
  <c r="CA98" i="5"/>
  <c r="CC98" i="5"/>
  <c r="CE98" i="5"/>
  <c r="CG98" i="5"/>
  <c r="CI98" i="5"/>
  <c r="CK98" i="5"/>
  <c r="CM98" i="5"/>
  <c r="CO98" i="5"/>
  <c r="CQ98" i="5"/>
  <c r="BW99" i="5"/>
  <c r="BY99" i="5"/>
  <c r="CA99" i="5"/>
  <c r="CC99" i="5"/>
  <c r="CE99" i="5"/>
  <c r="CG99" i="5"/>
  <c r="CI99" i="5"/>
  <c r="CK99" i="5"/>
  <c r="CM99" i="5"/>
  <c r="CO99" i="5"/>
  <c r="CQ99" i="5"/>
  <c r="BW100" i="5"/>
  <c r="BY100" i="5"/>
  <c r="CA100" i="5"/>
  <c r="CC100" i="5"/>
  <c r="CE100" i="5"/>
  <c r="CG100" i="5"/>
  <c r="CI100" i="5"/>
  <c r="CK100" i="5"/>
  <c r="CM100" i="5"/>
  <c r="CO100" i="5"/>
  <c r="CQ100" i="5"/>
  <c r="BW101" i="5"/>
  <c r="BY101" i="5"/>
  <c r="CA101" i="5"/>
  <c r="CC101" i="5"/>
  <c r="CE101" i="5"/>
  <c r="CG101" i="5"/>
  <c r="CI101" i="5"/>
  <c r="CK101" i="5"/>
  <c r="CM101" i="5"/>
  <c r="CO101" i="5"/>
  <c r="CQ101" i="5"/>
  <c r="BW102" i="5"/>
  <c r="BY102" i="5"/>
  <c r="CA102" i="5"/>
  <c r="CC102" i="5"/>
  <c r="CE102" i="5"/>
  <c r="CG102" i="5"/>
  <c r="CI102" i="5"/>
  <c r="CK102" i="5"/>
  <c r="CM102" i="5"/>
  <c r="CO102" i="5"/>
  <c r="CQ102" i="5"/>
  <c r="BW103" i="5"/>
  <c r="BY103" i="5"/>
  <c r="CA103" i="5"/>
  <c r="CC103" i="5"/>
  <c r="CE103" i="5"/>
  <c r="CG103" i="5"/>
  <c r="CI103" i="5"/>
  <c r="CK103" i="5"/>
  <c r="CM103" i="5"/>
  <c r="CO103" i="5"/>
  <c r="CQ103" i="5"/>
  <c r="BW104" i="5"/>
  <c r="BY104" i="5"/>
  <c r="CA104" i="5"/>
  <c r="CC104" i="5"/>
  <c r="CE104" i="5"/>
  <c r="CG104" i="5"/>
  <c r="CI104" i="5"/>
  <c r="CK104" i="5"/>
  <c r="CM104" i="5"/>
  <c r="CO104" i="5"/>
  <c r="CQ104" i="5"/>
  <c r="BW105" i="5"/>
  <c r="BY105" i="5"/>
  <c r="CA105" i="5"/>
  <c r="CC105" i="5"/>
  <c r="CE105" i="5"/>
  <c r="CG105" i="5"/>
  <c r="CI105" i="5"/>
  <c r="CK105" i="5"/>
  <c r="CM105" i="5"/>
  <c r="CO105" i="5"/>
  <c r="CQ105" i="5"/>
  <c r="BW106" i="5"/>
  <c r="BY106" i="5"/>
  <c r="CA106" i="5"/>
  <c r="CC106" i="5"/>
  <c r="CE106" i="5"/>
  <c r="CG106" i="5"/>
  <c r="CI106" i="5"/>
  <c r="CK106" i="5"/>
  <c r="CM106" i="5"/>
  <c r="CO106" i="5"/>
  <c r="CQ106" i="5"/>
  <c r="BW107" i="5"/>
  <c r="BY107" i="5"/>
  <c r="CA107" i="5"/>
  <c r="CC107" i="5"/>
  <c r="CE107" i="5"/>
  <c r="CG107" i="5"/>
  <c r="CI107" i="5"/>
  <c r="CK107" i="5"/>
  <c r="CM107" i="5"/>
  <c r="CO107" i="5"/>
  <c r="CQ107" i="5"/>
  <c r="BW108" i="5"/>
  <c r="BY108" i="5"/>
  <c r="CA108" i="5"/>
  <c r="CC108" i="5"/>
  <c r="CE108" i="5"/>
  <c r="CG108" i="5"/>
  <c r="CI108" i="5"/>
  <c r="CK108" i="5"/>
  <c r="CM108" i="5"/>
  <c r="CO108" i="5"/>
  <c r="CQ108" i="5"/>
  <c r="BW109" i="5"/>
  <c r="BY109" i="5"/>
  <c r="CA109" i="5"/>
  <c r="CC109" i="5"/>
  <c r="CE109" i="5"/>
  <c r="CG109" i="5"/>
  <c r="CI109" i="5"/>
  <c r="CK109" i="5"/>
  <c r="CM109" i="5"/>
  <c r="CO109" i="5"/>
  <c r="CQ109" i="5"/>
  <c r="BW110" i="5"/>
  <c r="BY110" i="5"/>
  <c r="CA110" i="5"/>
  <c r="CC110" i="5"/>
  <c r="CE110" i="5"/>
  <c r="CG110" i="5"/>
  <c r="CI110" i="5"/>
  <c r="CK110" i="5"/>
  <c r="CM110" i="5"/>
  <c r="CO110" i="5"/>
  <c r="CQ110" i="5"/>
  <c r="BW111" i="5"/>
  <c r="BY111" i="5"/>
  <c r="CA111" i="5"/>
  <c r="CC111" i="5"/>
  <c r="CE111" i="5"/>
  <c r="CG111" i="5"/>
  <c r="CI111" i="5"/>
  <c r="CK111" i="5"/>
  <c r="CM111" i="5"/>
  <c r="CO111" i="5"/>
  <c r="CQ111" i="5"/>
  <c r="BW112" i="5"/>
  <c r="BY112" i="5"/>
  <c r="CA112" i="5"/>
  <c r="CC112" i="5"/>
  <c r="CE112" i="5"/>
  <c r="CG112" i="5"/>
  <c r="CI112" i="5"/>
  <c r="CK112" i="5"/>
  <c r="CM112" i="5"/>
  <c r="CO112" i="5"/>
  <c r="CQ112" i="5"/>
  <c r="BW113" i="5"/>
  <c r="BY113" i="5"/>
  <c r="CA113" i="5"/>
  <c r="CC113" i="5"/>
  <c r="CE113" i="5"/>
  <c r="CG113" i="5"/>
  <c r="CI113" i="5"/>
  <c r="CK113" i="5"/>
  <c r="CM113" i="5"/>
  <c r="CO113" i="5"/>
  <c r="CQ113" i="5"/>
  <c r="BW114" i="5"/>
  <c r="BY114" i="5"/>
  <c r="CA114" i="5"/>
  <c r="CC114" i="5"/>
  <c r="CE114" i="5"/>
  <c r="CG114" i="5"/>
  <c r="CI114" i="5"/>
  <c r="CK114" i="5"/>
  <c r="CM114" i="5"/>
  <c r="CO114" i="5"/>
  <c r="CQ114" i="5"/>
  <c r="BW115" i="5"/>
  <c r="BY115" i="5"/>
  <c r="CA115" i="5"/>
  <c r="CC115" i="5"/>
  <c r="CE115" i="5"/>
  <c r="CG115" i="5"/>
  <c r="CI115" i="5"/>
  <c r="CK115" i="5"/>
  <c r="CM115" i="5"/>
  <c r="CO115" i="5"/>
  <c r="CQ115" i="5"/>
  <c r="BW116" i="5"/>
  <c r="BY116" i="5"/>
  <c r="CA116" i="5"/>
  <c r="CC116" i="5"/>
  <c r="CE116" i="5"/>
  <c r="CG116" i="5"/>
  <c r="CI116" i="5"/>
  <c r="CK116" i="5"/>
  <c r="CM116" i="5"/>
  <c r="CO116" i="5"/>
  <c r="CQ116" i="5"/>
  <c r="BW117" i="5"/>
  <c r="BY117" i="5"/>
  <c r="CA117" i="5"/>
  <c r="CC117" i="5"/>
  <c r="CE117" i="5"/>
  <c r="CG117" i="5"/>
  <c r="CI117" i="5"/>
  <c r="CK117" i="5"/>
  <c r="CM117" i="5"/>
  <c r="CO117" i="5"/>
  <c r="CQ117" i="5"/>
  <c r="BW118" i="5"/>
  <c r="BY118" i="5"/>
  <c r="CA118" i="5"/>
  <c r="CC118" i="5"/>
  <c r="CE118" i="5"/>
  <c r="CG118" i="5"/>
  <c r="CI118" i="5"/>
  <c r="CK118" i="5"/>
  <c r="CM118" i="5"/>
  <c r="CO118" i="5"/>
  <c r="CQ118" i="5"/>
  <c r="BW119" i="5"/>
  <c r="BY119" i="5"/>
  <c r="CA119" i="5"/>
  <c r="CC119" i="5"/>
  <c r="CE119" i="5"/>
  <c r="CG119" i="5"/>
  <c r="CI119" i="5"/>
  <c r="CK119" i="5"/>
  <c r="CM119" i="5"/>
  <c r="CO119" i="5"/>
  <c r="CQ119" i="5"/>
  <c r="BW120" i="5"/>
  <c r="BY120" i="5"/>
  <c r="CA120" i="5"/>
  <c r="CC120" i="5"/>
  <c r="CE120" i="5"/>
  <c r="CG120" i="5"/>
  <c r="CI120" i="5"/>
  <c r="CK120" i="5"/>
  <c r="CM120" i="5"/>
  <c r="CO120" i="5"/>
  <c r="CQ120" i="5"/>
  <c r="BW121" i="5"/>
  <c r="BY121" i="5"/>
  <c r="CA121" i="5"/>
  <c r="CC121" i="5"/>
  <c r="CE121" i="5"/>
  <c r="CG121" i="5"/>
  <c r="CI121" i="5"/>
  <c r="CK121" i="5"/>
  <c r="CM121" i="5"/>
  <c r="CO121" i="5"/>
  <c r="CQ121" i="5"/>
  <c r="BW122" i="5"/>
  <c r="BY122" i="5"/>
  <c r="CA122" i="5"/>
  <c r="CC122" i="5"/>
  <c r="CE122" i="5"/>
  <c r="CG122" i="5"/>
  <c r="CI122" i="5"/>
  <c r="CK122" i="5"/>
  <c r="CM122" i="5"/>
  <c r="CO122" i="5"/>
  <c r="CQ122" i="5"/>
  <c r="BW123" i="5"/>
  <c r="BY123" i="5"/>
  <c r="CA123" i="5"/>
  <c r="CC123" i="5"/>
  <c r="CE123" i="5"/>
  <c r="CG123" i="5"/>
  <c r="CI123" i="5"/>
  <c r="CK123" i="5"/>
  <c r="CM123" i="5"/>
  <c r="CO123" i="5"/>
  <c r="CQ123" i="5"/>
  <c r="BW124" i="5"/>
  <c r="BY124" i="5"/>
  <c r="CA124" i="5"/>
  <c r="CC124" i="5"/>
  <c r="CE124" i="5"/>
  <c r="CG124" i="5"/>
  <c r="CI124" i="5"/>
  <c r="CK124" i="5"/>
  <c r="CM124" i="5"/>
  <c r="CO124" i="5"/>
  <c r="CQ124" i="5"/>
  <c r="BW125" i="5"/>
  <c r="BY125" i="5"/>
  <c r="CA125" i="5"/>
  <c r="CC125" i="5"/>
  <c r="CE125" i="5"/>
  <c r="CG125" i="5"/>
  <c r="CI125" i="5"/>
  <c r="CK125" i="5"/>
  <c r="CM125" i="5"/>
  <c r="CO125" i="5"/>
  <c r="CQ125" i="5"/>
  <c r="BW126" i="5"/>
  <c r="BY126" i="5"/>
  <c r="CA126" i="5"/>
  <c r="CC126" i="5"/>
  <c r="CE126" i="5"/>
  <c r="CG126" i="5"/>
  <c r="CI126" i="5"/>
  <c r="CK126" i="5"/>
  <c r="CM126" i="5"/>
  <c r="CO126" i="5"/>
  <c r="CQ126" i="5"/>
  <c r="BW127" i="5"/>
  <c r="BY127" i="5"/>
  <c r="CA127" i="5"/>
  <c r="CC127" i="5"/>
  <c r="CE127" i="5"/>
  <c r="CG127" i="5"/>
  <c r="CI127" i="5"/>
  <c r="CK127" i="5"/>
  <c r="CM127" i="5"/>
  <c r="CO127" i="5"/>
  <c r="CQ127" i="5"/>
  <c r="BW128" i="5"/>
  <c r="BY128" i="5"/>
  <c r="CA128" i="5"/>
  <c r="CC128" i="5"/>
  <c r="CE128" i="5"/>
  <c r="CG128" i="5"/>
  <c r="CI128" i="5"/>
  <c r="CK128" i="5"/>
  <c r="CM128" i="5"/>
  <c r="CO128" i="5"/>
  <c r="CQ128" i="5"/>
  <c r="BW129" i="5"/>
  <c r="BY129" i="5"/>
  <c r="CA129" i="5"/>
  <c r="CC129" i="5"/>
  <c r="CE129" i="5"/>
  <c r="CG129" i="5"/>
  <c r="CI129" i="5"/>
  <c r="CK129" i="5"/>
  <c r="CM129" i="5"/>
  <c r="CO129" i="5"/>
  <c r="CQ129" i="5"/>
  <c r="BW130" i="5"/>
  <c r="BY130" i="5"/>
  <c r="CA130" i="5"/>
  <c r="CC130" i="5"/>
  <c r="CE130" i="5"/>
  <c r="CG130" i="5"/>
  <c r="CI130" i="5"/>
  <c r="CK130" i="5"/>
  <c r="CM130" i="5"/>
  <c r="CO130" i="5"/>
  <c r="CQ130" i="5"/>
  <c r="BW131" i="5"/>
  <c r="BY131" i="5"/>
  <c r="CA131" i="5"/>
  <c r="CC131" i="5"/>
  <c r="CE131" i="5"/>
  <c r="CG131" i="5"/>
  <c r="CI131" i="5"/>
  <c r="CK131" i="5"/>
  <c r="CM131" i="5"/>
  <c r="CO131" i="5"/>
  <c r="CQ131" i="5"/>
  <c r="BW132" i="5"/>
  <c r="BY132" i="5"/>
  <c r="CA132" i="5"/>
  <c r="CC132" i="5"/>
  <c r="CE132" i="5"/>
  <c r="CG132" i="5"/>
  <c r="CI132" i="5"/>
  <c r="CK132" i="5"/>
  <c r="CM132" i="5"/>
  <c r="CO132" i="5"/>
  <c r="CQ132" i="5"/>
  <c r="BW133" i="5"/>
  <c r="BY133" i="5"/>
  <c r="CA133" i="5"/>
  <c r="CC133" i="5"/>
  <c r="CE133" i="5"/>
  <c r="CG133" i="5"/>
  <c r="CI133" i="5"/>
  <c r="CK133" i="5"/>
  <c r="CM133" i="5"/>
  <c r="CO133" i="5"/>
  <c r="CQ133" i="5"/>
  <c r="BW134" i="5"/>
  <c r="BY134" i="5"/>
  <c r="CA134" i="5"/>
  <c r="CC134" i="5"/>
  <c r="CE134" i="5"/>
  <c r="CG134" i="5"/>
  <c r="CI134" i="5"/>
  <c r="CK134" i="5"/>
  <c r="CM134" i="5"/>
  <c r="CO134" i="5"/>
  <c r="CQ134" i="5"/>
  <c r="BW135" i="5"/>
  <c r="BY135" i="5"/>
  <c r="CA135" i="5"/>
  <c r="CC135" i="5"/>
  <c r="CE135" i="5"/>
  <c r="CG135" i="5"/>
  <c r="CI135" i="5"/>
  <c r="CK135" i="5"/>
  <c r="CM135" i="5"/>
  <c r="CO135" i="5"/>
  <c r="CQ135" i="5"/>
  <c r="BW136" i="5"/>
  <c r="BY136" i="5"/>
  <c r="CA136" i="5"/>
  <c r="CC136" i="5"/>
  <c r="CE136" i="5"/>
  <c r="CG136" i="5"/>
  <c r="CI136" i="5"/>
  <c r="CK136" i="5"/>
  <c r="CM136" i="5"/>
  <c r="CO136" i="5"/>
  <c r="CQ136" i="5"/>
  <c r="BW137" i="5"/>
  <c r="BY137" i="5"/>
  <c r="CA137" i="5"/>
  <c r="CC137" i="5"/>
  <c r="CE137" i="5"/>
  <c r="CG137" i="5"/>
  <c r="CI137" i="5"/>
  <c r="CK137" i="5"/>
  <c r="CM137" i="5"/>
  <c r="CO137" i="5"/>
  <c r="CQ137" i="5"/>
  <c r="BW138" i="5"/>
  <c r="BY138" i="5"/>
  <c r="CA138" i="5"/>
  <c r="CC138" i="5"/>
  <c r="CE138" i="5"/>
  <c r="CG138" i="5"/>
  <c r="CI138" i="5"/>
  <c r="CK138" i="5"/>
  <c r="CM138" i="5"/>
  <c r="CO138" i="5"/>
  <c r="CQ138" i="5"/>
  <c r="BW139" i="5"/>
  <c r="BY139" i="5"/>
  <c r="CA139" i="5"/>
  <c r="CC139" i="5"/>
  <c r="CE139" i="5"/>
  <c r="CG139" i="5"/>
  <c r="CI139" i="5"/>
  <c r="CK139" i="5"/>
  <c r="CM139" i="5"/>
  <c r="CO139" i="5"/>
  <c r="CQ139" i="5"/>
  <c r="BW140" i="5"/>
  <c r="BY140" i="5"/>
  <c r="CA140" i="5"/>
  <c r="CC140" i="5"/>
  <c r="CE140" i="5"/>
  <c r="CG140" i="5"/>
  <c r="CI140" i="5"/>
  <c r="CK140" i="5"/>
  <c r="CM140" i="5"/>
  <c r="CO140" i="5"/>
  <c r="CQ140" i="5"/>
  <c r="BW141" i="5"/>
  <c r="BY141" i="5"/>
  <c r="CA141" i="5"/>
  <c r="CC141" i="5"/>
  <c r="CE141" i="5"/>
  <c r="CG141" i="5"/>
  <c r="CI141" i="5"/>
  <c r="CK141" i="5"/>
  <c r="CM141" i="5"/>
  <c r="CO141" i="5"/>
  <c r="CQ141" i="5"/>
  <c r="BW142" i="5"/>
  <c r="BY142" i="5"/>
  <c r="CA142" i="5"/>
  <c r="CC142" i="5"/>
  <c r="CE142" i="5"/>
  <c r="CG142" i="5"/>
  <c r="CI142" i="5"/>
  <c r="CK142" i="5"/>
  <c r="CM142" i="5"/>
  <c r="CO142" i="5"/>
  <c r="CQ142" i="5"/>
  <c r="BW143" i="5"/>
  <c r="BY143" i="5"/>
  <c r="CA143" i="5"/>
  <c r="CC143" i="5"/>
  <c r="CE143" i="5"/>
  <c r="CG143" i="5"/>
  <c r="CI143" i="5"/>
  <c r="CK143" i="5"/>
  <c r="CM143" i="5"/>
  <c r="CO143" i="5"/>
  <c r="CQ143" i="5"/>
  <c r="BW144" i="5"/>
  <c r="BY144" i="5"/>
  <c r="CA144" i="5"/>
  <c r="CC144" i="5"/>
  <c r="CE144" i="5"/>
  <c r="CG144" i="5"/>
  <c r="CI144" i="5"/>
  <c r="CK144" i="5"/>
  <c r="CM144" i="5"/>
  <c r="CO144" i="5"/>
  <c r="CQ144" i="5"/>
  <c r="BW145" i="5"/>
  <c r="BY145" i="5"/>
  <c r="CA145" i="5"/>
  <c r="CC145" i="5"/>
  <c r="CE145" i="5"/>
  <c r="CG145" i="5"/>
  <c r="CI145" i="5"/>
  <c r="CK145" i="5"/>
  <c r="CM145" i="5"/>
  <c r="CO145" i="5"/>
  <c r="CQ145" i="5"/>
  <c r="BW146" i="5"/>
  <c r="BY146" i="5"/>
  <c r="CA146" i="5"/>
  <c r="CC146" i="5"/>
  <c r="CE146" i="5"/>
  <c r="CG146" i="5"/>
  <c r="CI146" i="5"/>
  <c r="CK146" i="5"/>
  <c r="CM146" i="5"/>
  <c r="CO146" i="5"/>
  <c r="CQ146" i="5"/>
  <c r="BW147" i="5"/>
  <c r="BY147" i="5"/>
  <c r="CA147" i="5"/>
  <c r="CC147" i="5"/>
  <c r="CE147" i="5"/>
  <c r="CG147" i="5"/>
  <c r="CI147" i="5"/>
  <c r="CK147" i="5"/>
  <c r="CM147" i="5"/>
  <c r="CO147" i="5"/>
  <c r="CQ147" i="5"/>
  <c r="BW148" i="5"/>
  <c r="BY148" i="5"/>
  <c r="CA148" i="5"/>
  <c r="CC148" i="5"/>
  <c r="CE148" i="5"/>
  <c r="CG148" i="5"/>
  <c r="CI148" i="5"/>
  <c r="CK148" i="5"/>
  <c r="CM148" i="5"/>
  <c r="CO148" i="5"/>
  <c r="CQ148" i="5"/>
  <c r="BW149" i="5"/>
  <c r="BY149" i="5"/>
  <c r="CA149" i="5"/>
  <c r="CC149" i="5"/>
  <c r="CE149" i="5"/>
  <c r="CG149" i="5"/>
  <c r="CI149" i="5"/>
  <c r="CK149" i="5"/>
  <c r="CM149" i="5"/>
  <c r="CO149" i="5"/>
  <c r="CQ149" i="5"/>
  <c r="BW150" i="5"/>
  <c r="BY150" i="5"/>
  <c r="CA150" i="5"/>
  <c r="CC150" i="5"/>
  <c r="CE150" i="5"/>
  <c r="CG150" i="5"/>
  <c r="CI150" i="5"/>
  <c r="CK150" i="5"/>
  <c r="CM150" i="5"/>
  <c r="CO150" i="5"/>
  <c r="CQ150" i="5"/>
  <c r="BW151" i="5"/>
  <c r="BY151" i="5"/>
  <c r="CA151" i="5"/>
  <c r="CC151" i="5"/>
  <c r="CE151" i="5"/>
  <c r="CG151" i="5"/>
  <c r="CI151" i="5"/>
  <c r="CK151" i="5"/>
  <c r="CM151" i="5"/>
  <c r="CO151" i="5"/>
  <c r="CQ151" i="5"/>
  <c r="BW152" i="5"/>
  <c r="BY152" i="5"/>
  <c r="CA152" i="5"/>
  <c r="CC152" i="5"/>
  <c r="CE152" i="5"/>
  <c r="CG152" i="5"/>
  <c r="CI152" i="5"/>
  <c r="CK152" i="5"/>
  <c r="CM152" i="5"/>
  <c r="CO152" i="5"/>
  <c r="CQ152" i="5"/>
  <c r="BW153" i="5"/>
  <c r="BY153" i="5"/>
  <c r="CA153" i="5"/>
  <c r="CC153" i="5"/>
  <c r="CE153" i="5"/>
  <c r="CG153" i="5"/>
  <c r="CI153" i="5"/>
  <c r="CK153" i="5"/>
  <c r="CM153" i="5"/>
  <c r="CO153" i="5"/>
  <c r="CQ153" i="5"/>
  <c r="BW154" i="5"/>
  <c r="BY154" i="5"/>
  <c r="CA154" i="5"/>
  <c r="CC154" i="5"/>
  <c r="CE154" i="5"/>
  <c r="CG154" i="5"/>
  <c r="CI154" i="5"/>
  <c r="CK154" i="5"/>
  <c r="CM154" i="5"/>
  <c r="CO154" i="5"/>
  <c r="CQ154" i="5"/>
  <c r="BW155" i="5"/>
  <c r="BY155" i="5"/>
  <c r="CA155" i="5"/>
  <c r="CC155" i="5"/>
  <c r="CE155" i="5"/>
  <c r="CG155" i="5"/>
  <c r="CI155" i="5"/>
  <c r="CK155" i="5"/>
  <c r="CM155" i="5"/>
  <c r="CO155" i="5"/>
  <c r="CQ155" i="5"/>
  <c r="BW156" i="5"/>
  <c r="BY156" i="5"/>
  <c r="CA156" i="5"/>
  <c r="CC156" i="5"/>
  <c r="CE156" i="5"/>
  <c r="CG156" i="5"/>
  <c r="CI156" i="5"/>
  <c r="CK156" i="5"/>
  <c r="CM156" i="5"/>
  <c r="CO156" i="5"/>
  <c r="CQ156" i="5"/>
  <c r="BW157" i="5"/>
  <c r="BY157" i="5"/>
  <c r="CA157" i="5"/>
  <c r="CC157" i="5"/>
  <c r="CE157" i="5"/>
  <c r="CG157" i="5"/>
  <c r="CI157" i="5"/>
  <c r="CK157" i="5"/>
  <c r="CM157" i="5"/>
  <c r="CO157" i="5"/>
  <c r="CQ157" i="5"/>
  <c r="BW158" i="5"/>
  <c r="BY158" i="5"/>
  <c r="CA158" i="5"/>
  <c r="CC158" i="5"/>
  <c r="CE158" i="5"/>
  <c r="CG158" i="5"/>
  <c r="CI158" i="5"/>
  <c r="CK158" i="5"/>
  <c r="CM158" i="5"/>
  <c r="CO158" i="5"/>
  <c r="CQ158" i="5"/>
  <c r="BW159" i="5"/>
  <c r="BY159" i="5"/>
  <c r="CA159" i="5"/>
  <c r="CC159" i="5"/>
  <c r="CE159" i="5"/>
  <c r="CG159" i="5"/>
  <c r="CI159" i="5"/>
  <c r="CK159" i="5"/>
  <c r="CM159" i="5"/>
  <c r="CO159" i="5"/>
  <c r="CQ159" i="5"/>
  <c r="BW160" i="5"/>
  <c r="BY160" i="5"/>
  <c r="CA160" i="5"/>
  <c r="CC160" i="5"/>
  <c r="CE160" i="5"/>
  <c r="CG160" i="5"/>
  <c r="CI160" i="5"/>
  <c r="CK160" i="5"/>
  <c r="CM160" i="5"/>
  <c r="CO160" i="5"/>
  <c r="CQ160" i="5"/>
  <c r="BW161" i="5"/>
  <c r="BY161" i="5"/>
  <c r="CA161" i="5"/>
  <c r="CC161" i="5"/>
  <c r="CE161" i="5"/>
  <c r="CG161" i="5"/>
  <c r="CI161" i="5"/>
  <c r="CK161" i="5"/>
  <c r="CM161" i="5"/>
  <c r="CO161" i="5"/>
  <c r="CQ161" i="5"/>
  <c r="BW162" i="5"/>
  <c r="BY162" i="5"/>
  <c r="CA162" i="5"/>
  <c r="CC162" i="5"/>
  <c r="CE162" i="5"/>
  <c r="CG162" i="5"/>
  <c r="CI162" i="5"/>
  <c r="CK162" i="5"/>
  <c r="CM162" i="5"/>
  <c r="CO162" i="5"/>
  <c r="CQ162" i="5"/>
  <c r="BW163" i="5"/>
  <c r="BY163" i="5"/>
  <c r="CA163" i="5"/>
  <c r="CC163" i="5"/>
  <c r="CE163" i="5"/>
  <c r="CG163" i="5"/>
  <c r="CI163" i="5"/>
  <c r="CK163" i="5"/>
  <c r="CM163" i="5"/>
  <c r="CO163" i="5"/>
  <c r="CQ163" i="5"/>
  <c r="BW164" i="5"/>
  <c r="BY164" i="5"/>
  <c r="CA164" i="5"/>
  <c r="CC164" i="5"/>
  <c r="CE164" i="5"/>
  <c r="CG164" i="5"/>
  <c r="CI164" i="5"/>
  <c r="CK164" i="5"/>
  <c r="CM164" i="5"/>
  <c r="CO164" i="5"/>
  <c r="CQ164" i="5"/>
  <c r="BW165" i="5"/>
  <c r="BY165" i="5"/>
  <c r="CA165" i="5"/>
  <c r="CC165" i="5"/>
  <c r="CE165" i="5"/>
  <c r="CG165" i="5"/>
  <c r="CI165" i="5"/>
  <c r="CK165" i="5"/>
  <c r="CM165" i="5"/>
  <c r="CO165" i="5"/>
  <c r="CQ165" i="5"/>
  <c r="BW166" i="5"/>
  <c r="BY166" i="5"/>
  <c r="CA166" i="5"/>
  <c r="CC166" i="5"/>
  <c r="CE166" i="5"/>
  <c r="CG166" i="5"/>
  <c r="CI166" i="5"/>
  <c r="CK166" i="5"/>
  <c r="CM166" i="5"/>
  <c r="CO166" i="5"/>
  <c r="CQ166" i="5"/>
  <c r="BW167" i="5"/>
  <c r="BY167" i="5"/>
  <c r="CA167" i="5"/>
  <c r="CC167" i="5"/>
  <c r="CE167" i="5"/>
  <c r="CG167" i="5"/>
  <c r="CI167" i="5"/>
  <c r="CK167" i="5"/>
  <c r="CM167" i="5"/>
  <c r="CO167" i="5"/>
  <c r="CQ167" i="5"/>
  <c r="BW168" i="5"/>
  <c r="BY168" i="5"/>
  <c r="CA168" i="5"/>
  <c r="CC168" i="5"/>
  <c r="CE168" i="5"/>
  <c r="CG168" i="5"/>
  <c r="CI168" i="5"/>
  <c r="CK168" i="5"/>
  <c r="CM168" i="5"/>
  <c r="CO168" i="5"/>
  <c r="CQ168" i="5"/>
  <c r="BW169" i="5"/>
  <c r="BY169" i="5"/>
  <c r="CA169" i="5"/>
  <c r="CC169" i="5"/>
  <c r="CE169" i="5"/>
  <c r="CG169" i="5"/>
  <c r="CI169" i="5"/>
  <c r="CK169" i="5"/>
  <c r="CM169" i="5"/>
  <c r="CO169" i="5"/>
  <c r="CQ169" i="5"/>
  <c r="BW170" i="5"/>
  <c r="BY170" i="5"/>
  <c r="CA170" i="5"/>
  <c r="CC170" i="5"/>
  <c r="CE170" i="5"/>
  <c r="CG170" i="5"/>
  <c r="CI170" i="5"/>
  <c r="CK170" i="5"/>
  <c r="CM170" i="5"/>
  <c r="CO170" i="5"/>
  <c r="CQ170" i="5"/>
  <c r="BW171" i="5"/>
  <c r="BY171" i="5"/>
  <c r="CA171" i="5"/>
  <c r="CC171" i="5"/>
  <c r="CE171" i="5"/>
  <c r="CG171" i="5"/>
  <c r="CI171" i="5"/>
  <c r="CK171" i="5"/>
  <c r="CM171" i="5"/>
  <c r="CO171" i="5"/>
  <c r="CQ171" i="5"/>
  <c r="BW172" i="5"/>
  <c r="BY172" i="5"/>
  <c r="CA172" i="5"/>
  <c r="CC172" i="5"/>
  <c r="CE172" i="5"/>
  <c r="CG172" i="5"/>
  <c r="CI172" i="5"/>
  <c r="CK172" i="5"/>
  <c r="CM172" i="5"/>
  <c r="CO172" i="5"/>
  <c r="CQ172" i="5"/>
  <c r="BW173" i="5"/>
  <c r="BY173" i="5"/>
  <c r="CA173" i="5"/>
  <c r="CC173" i="5"/>
  <c r="CE173" i="5"/>
  <c r="CG173" i="5"/>
  <c r="CI173" i="5"/>
  <c r="CK173" i="5"/>
  <c r="CM173" i="5"/>
  <c r="CO173" i="5"/>
  <c r="CQ173" i="5"/>
  <c r="BW174" i="5"/>
  <c r="BY174" i="5"/>
  <c r="CA174" i="5"/>
  <c r="CC174" i="5"/>
  <c r="CE174" i="5"/>
  <c r="CG174" i="5"/>
  <c r="CI174" i="5"/>
  <c r="CK174" i="5"/>
  <c r="CM174" i="5"/>
  <c r="CO174" i="5"/>
  <c r="CQ174" i="5"/>
  <c r="BW175" i="5"/>
  <c r="BY175" i="5"/>
  <c r="CA175" i="5"/>
  <c r="CC175" i="5"/>
  <c r="CE175" i="5"/>
  <c r="CG175" i="5"/>
  <c r="CI175" i="5"/>
  <c r="CK175" i="5"/>
  <c r="CM175" i="5"/>
  <c r="CO175" i="5"/>
  <c r="CQ175" i="5"/>
  <c r="BW176" i="5"/>
  <c r="BY176" i="5"/>
  <c r="CA176" i="5"/>
  <c r="CC176" i="5"/>
  <c r="CE176" i="5"/>
  <c r="CG176" i="5"/>
  <c r="CI176" i="5"/>
  <c r="CK176" i="5"/>
  <c r="CM176" i="5"/>
  <c r="CO176" i="5"/>
  <c r="CQ176" i="5"/>
  <c r="BW177" i="5"/>
  <c r="BY177" i="5"/>
  <c r="CA177" i="5"/>
  <c r="CC177" i="5"/>
  <c r="CE177" i="5"/>
  <c r="CG177" i="5"/>
  <c r="CI177" i="5"/>
  <c r="CK177" i="5"/>
  <c r="CM177" i="5"/>
  <c r="CO177" i="5"/>
  <c r="CQ177" i="5"/>
  <c r="BW178" i="5"/>
  <c r="BY178" i="5"/>
  <c r="CA178" i="5"/>
  <c r="CC178" i="5"/>
  <c r="CE178" i="5"/>
  <c r="CG178" i="5"/>
  <c r="CI178" i="5"/>
  <c r="CK178" i="5"/>
  <c r="CM178" i="5"/>
  <c r="CO178" i="5"/>
  <c r="CQ178" i="5"/>
  <c r="BW179" i="5"/>
  <c r="BY179" i="5"/>
  <c r="CA179" i="5"/>
  <c r="CC179" i="5"/>
  <c r="CE179" i="5"/>
  <c r="CG179" i="5"/>
  <c r="CI179" i="5"/>
  <c r="CK179" i="5"/>
  <c r="CM179" i="5"/>
  <c r="CO179" i="5"/>
  <c r="CQ179" i="5"/>
  <c r="BW180" i="5"/>
  <c r="BY180" i="5"/>
  <c r="CA180" i="5"/>
  <c r="CC180" i="5"/>
  <c r="CE180" i="5"/>
  <c r="CG180" i="5"/>
  <c r="CI180" i="5"/>
  <c r="CK180" i="5"/>
  <c r="CM180" i="5"/>
  <c r="CO180" i="5"/>
  <c r="CQ180" i="5"/>
  <c r="BW181" i="5"/>
  <c r="BY181" i="5"/>
  <c r="CA181" i="5"/>
  <c r="CC181" i="5"/>
  <c r="CE181" i="5"/>
  <c r="CG181" i="5"/>
  <c r="CI181" i="5"/>
  <c r="CK181" i="5"/>
  <c r="CM181" i="5"/>
  <c r="CO181" i="5"/>
  <c r="CQ181" i="5"/>
  <c r="BW182" i="5"/>
  <c r="BY182" i="5"/>
  <c r="CA182" i="5"/>
  <c r="CC182" i="5"/>
  <c r="CE182" i="5"/>
  <c r="CG182" i="5"/>
  <c r="CI182" i="5"/>
  <c r="CK182" i="5"/>
  <c r="CM182" i="5"/>
  <c r="CO182" i="5"/>
  <c r="CQ182" i="5"/>
  <c r="BW183" i="5"/>
  <c r="BY183" i="5"/>
  <c r="CA183" i="5"/>
  <c r="CC183" i="5"/>
  <c r="CE183" i="5"/>
  <c r="CG183" i="5"/>
  <c r="CI183" i="5"/>
  <c r="CK183" i="5"/>
  <c r="CM183" i="5"/>
  <c r="CO183" i="5"/>
  <c r="CQ183" i="5"/>
  <c r="BW184" i="5"/>
  <c r="BY184" i="5"/>
  <c r="CA184" i="5"/>
  <c r="CC184" i="5"/>
  <c r="CE184" i="5"/>
  <c r="CG184" i="5"/>
  <c r="CI184" i="5"/>
  <c r="CK184" i="5"/>
  <c r="CM184" i="5"/>
  <c r="CO184" i="5"/>
  <c r="CQ184" i="5"/>
  <c r="BW185" i="5"/>
  <c r="BY185" i="5"/>
  <c r="CA185" i="5"/>
  <c r="CC185" i="5"/>
  <c r="CE185" i="5"/>
  <c r="CG185" i="5"/>
  <c r="CI185" i="5"/>
  <c r="CK185" i="5"/>
  <c r="CM185" i="5"/>
  <c r="CO185" i="5"/>
  <c r="CQ185" i="5"/>
  <c r="BW186" i="5"/>
  <c r="BY186" i="5"/>
  <c r="CA186" i="5"/>
  <c r="CC186" i="5"/>
  <c r="CE186" i="5"/>
  <c r="CG186" i="5"/>
  <c r="CI186" i="5"/>
  <c r="CK186" i="5"/>
  <c r="CM186" i="5"/>
  <c r="CO186" i="5"/>
  <c r="CQ186" i="5"/>
  <c r="BW187" i="5"/>
  <c r="BY187" i="5"/>
  <c r="CA187" i="5"/>
  <c r="CC187" i="5"/>
  <c r="CE187" i="5"/>
  <c r="CG187" i="5"/>
  <c r="CI187" i="5"/>
  <c r="CK187" i="5"/>
  <c r="CM187" i="5"/>
  <c r="CO187" i="5"/>
  <c r="CQ187" i="5"/>
  <c r="BW188" i="5"/>
  <c r="BY188" i="5"/>
  <c r="CA188" i="5"/>
  <c r="CC188" i="5"/>
  <c r="CE188" i="5"/>
  <c r="CG188" i="5"/>
  <c r="CI188" i="5"/>
  <c r="CK188" i="5"/>
  <c r="CM188" i="5"/>
  <c r="CO188" i="5"/>
  <c r="CQ188" i="5"/>
  <c r="BW189" i="5"/>
  <c r="BY189" i="5"/>
  <c r="CA189" i="5"/>
  <c r="CC189" i="5"/>
  <c r="CE189" i="5"/>
  <c r="CG189" i="5"/>
  <c r="CI189" i="5"/>
  <c r="CK189" i="5"/>
  <c r="CM189" i="5"/>
  <c r="CO189" i="5"/>
  <c r="CQ189" i="5"/>
  <c r="BW190" i="5"/>
  <c r="BY190" i="5"/>
  <c r="CA190" i="5"/>
  <c r="CC190" i="5"/>
  <c r="CE190" i="5"/>
  <c r="CG190" i="5"/>
  <c r="CI190" i="5"/>
  <c r="CK190" i="5"/>
  <c r="CM190" i="5"/>
  <c r="CO190" i="5"/>
  <c r="CQ190" i="5"/>
  <c r="BW191" i="5"/>
  <c r="BY191" i="5"/>
  <c r="CA191" i="5"/>
  <c r="CC191" i="5"/>
  <c r="CE191" i="5"/>
  <c r="CG191" i="5"/>
  <c r="CI191" i="5"/>
  <c r="CK191" i="5"/>
  <c r="CM191" i="5"/>
  <c r="CO191" i="5"/>
  <c r="CQ191" i="5"/>
  <c r="BW192" i="5"/>
  <c r="BY192" i="5"/>
  <c r="CA192" i="5"/>
  <c r="CC192" i="5"/>
  <c r="CE192" i="5"/>
  <c r="CG192" i="5"/>
  <c r="CI192" i="5"/>
  <c r="CK192" i="5"/>
  <c r="CM192" i="5"/>
  <c r="CO192" i="5"/>
  <c r="CQ192" i="5"/>
  <c r="BW193" i="5"/>
  <c r="BY193" i="5"/>
  <c r="CA193" i="5"/>
  <c r="CC193" i="5"/>
  <c r="CE193" i="5"/>
  <c r="CG193" i="5"/>
  <c r="CI193" i="5"/>
  <c r="CK193" i="5"/>
  <c r="CM193" i="5"/>
  <c r="CO193" i="5"/>
  <c r="CQ193" i="5"/>
  <c r="BW194" i="5"/>
  <c r="BY194" i="5"/>
  <c r="CA194" i="5"/>
  <c r="CC194" i="5"/>
  <c r="CE194" i="5"/>
  <c r="CG194" i="5"/>
  <c r="CI194" i="5"/>
  <c r="CK194" i="5"/>
  <c r="CM194" i="5"/>
  <c r="CO194" i="5"/>
  <c r="CQ194" i="5"/>
  <c r="BW195" i="5"/>
  <c r="BY195" i="5"/>
  <c r="CA195" i="5"/>
  <c r="CC195" i="5"/>
  <c r="CE195" i="5"/>
  <c r="CG195" i="5"/>
  <c r="CI195" i="5"/>
  <c r="CK195" i="5"/>
  <c r="CM195" i="5"/>
  <c r="CO195" i="5"/>
  <c r="CQ195" i="5"/>
  <c r="BW196" i="5"/>
  <c r="BY196" i="5"/>
  <c r="CA196" i="5"/>
  <c r="CC196" i="5"/>
  <c r="CE196" i="5"/>
  <c r="CG196" i="5"/>
  <c r="CI196" i="5"/>
  <c r="CK196" i="5"/>
  <c r="CM196" i="5"/>
  <c r="CO196" i="5"/>
  <c r="CQ196" i="5"/>
  <c r="BW197" i="5"/>
  <c r="BY197" i="5"/>
  <c r="CA197" i="5"/>
  <c r="CC197" i="5"/>
  <c r="CE197" i="5"/>
  <c r="CG197" i="5"/>
  <c r="CI197" i="5"/>
  <c r="CK197" i="5"/>
  <c r="CM197" i="5"/>
  <c r="CO197" i="5"/>
  <c r="CQ197" i="5"/>
  <c r="BW198" i="5"/>
  <c r="BY198" i="5"/>
  <c r="CA198" i="5"/>
  <c r="CC198" i="5"/>
  <c r="CE198" i="5"/>
  <c r="CG198" i="5"/>
  <c r="CI198" i="5"/>
  <c r="CK198" i="5"/>
  <c r="CM198" i="5"/>
  <c r="CO198" i="5"/>
  <c r="CQ198" i="5"/>
  <c r="BW199" i="5"/>
  <c r="BY199" i="5"/>
  <c r="CA199" i="5"/>
  <c r="CC199" i="5"/>
  <c r="CE199" i="5"/>
  <c r="CG199" i="5"/>
  <c r="CI199" i="5"/>
  <c r="CK199" i="5"/>
  <c r="CM199" i="5"/>
  <c r="CO199" i="5"/>
  <c r="CQ199" i="5"/>
  <c r="BW200" i="5"/>
  <c r="BY200" i="5"/>
  <c r="CA200" i="5"/>
  <c r="CC200" i="5"/>
  <c r="CE200" i="5"/>
  <c r="CG200" i="5"/>
  <c r="CI200" i="5"/>
  <c r="CK200" i="5"/>
  <c r="CM200" i="5"/>
  <c r="CO200" i="5"/>
  <c r="CQ200" i="5"/>
  <c r="BW201" i="5"/>
  <c r="BY201" i="5"/>
  <c r="CA201" i="5"/>
  <c r="CC201" i="5"/>
  <c r="CE201" i="5"/>
  <c r="CG201" i="5"/>
  <c r="CI201" i="5"/>
  <c r="CK201" i="5"/>
  <c r="CM201" i="5"/>
  <c r="CO201" i="5"/>
  <c r="CQ201" i="5"/>
  <c r="BW202" i="5"/>
  <c r="BY202" i="5"/>
  <c r="CA202" i="5"/>
  <c r="CC202" i="5"/>
  <c r="CE202" i="5"/>
  <c r="CG202" i="5"/>
  <c r="CI202" i="5"/>
  <c r="CK202" i="5"/>
  <c r="CM202" i="5"/>
  <c r="CO202" i="5"/>
  <c r="CQ202" i="5"/>
  <c r="BW203" i="5"/>
  <c r="BY203" i="5"/>
  <c r="CA203" i="5"/>
  <c r="CC203" i="5"/>
  <c r="CE203" i="5"/>
  <c r="CG203" i="5"/>
  <c r="CI203" i="5"/>
  <c r="CK203" i="5"/>
  <c r="CM203" i="5"/>
  <c r="CO203" i="5"/>
  <c r="CQ203" i="5"/>
  <c r="BW204" i="5"/>
  <c r="BY204" i="5"/>
  <c r="CA204" i="5"/>
  <c r="CC204" i="5"/>
  <c r="CE204" i="5"/>
  <c r="CG204" i="5"/>
  <c r="CI204" i="5"/>
  <c r="CK204" i="5"/>
  <c r="CM204" i="5"/>
  <c r="CO204" i="5"/>
  <c r="CQ204" i="5"/>
  <c r="BW205" i="5"/>
  <c r="BY205" i="5"/>
  <c r="CA205" i="5"/>
  <c r="CC205" i="5"/>
  <c r="CE205" i="5"/>
  <c r="CG205" i="5"/>
  <c r="CI205" i="5"/>
  <c r="CK205" i="5"/>
  <c r="CM205" i="5"/>
  <c r="CO205" i="5"/>
  <c r="CQ205" i="5"/>
  <c r="BW206" i="5"/>
  <c r="BY206" i="5"/>
  <c r="CA206" i="5"/>
  <c r="CC206" i="5"/>
  <c r="CE206" i="5"/>
  <c r="CG206" i="5"/>
  <c r="CI206" i="5"/>
  <c r="CK206" i="5"/>
  <c r="CM206" i="5"/>
  <c r="CO206" i="5"/>
  <c r="CQ206" i="5"/>
  <c r="BW207" i="5"/>
  <c r="BY207" i="5"/>
  <c r="CA207" i="5"/>
  <c r="CC207" i="5"/>
  <c r="CE207" i="5"/>
  <c r="CG207" i="5"/>
  <c r="CI207" i="5"/>
  <c r="CK207" i="5"/>
  <c r="CM207" i="5"/>
  <c r="CO207" i="5"/>
  <c r="CQ207" i="5"/>
  <c r="BW208" i="5"/>
  <c r="BY208" i="5"/>
  <c r="CA208" i="5"/>
  <c r="CC208" i="5"/>
  <c r="CE208" i="5"/>
  <c r="CG208" i="5"/>
  <c r="CI208" i="5"/>
  <c r="CK208" i="5"/>
  <c r="CM208" i="5"/>
  <c r="CO208" i="5"/>
  <c r="CQ208" i="5"/>
  <c r="BW209" i="5"/>
  <c r="BY209" i="5"/>
  <c r="CA209" i="5"/>
  <c r="CC209" i="5"/>
  <c r="CE209" i="5"/>
  <c r="CG209" i="5"/>
  <c r="CI209" i="5"/>
  <c r="CK209" i="5"/>
  <c r="CM209" i="5"/>
  <c r="CO209" i="5"/>
  <c r="CQ209" i="5"/>
  <c r="BW210" i="5"/>
  <c r="BY210" i="5"/>
  <c r="CA210" i="5"/>
  <c r="CC210" i="5"/>
  <c r="CE210" i="5"/>
  <c r="CG210" i="5"/>
  <c r="CI210" i="5"/>
  <c r="CK210" i="5"/>
  <c r="CM210" i="5"/>
  <c r="CO210" i="5"/>
  <c r="CQ210" i="5"/>
  <c r="BW211" i="5"/>
  <c r="BY211" i="5"/>
  <c r="CA211" i="5"/>
  <c r="CC211" i="5"/>
  <c r="CE211" i="5"/>
  <c r="CG211" i="5"/>
  <c r="CI211" i="5"/>
  <c r="CK211" i="5"/>
  <c r="CM211" i="5"/>
  <c r="CO211" i="5"/>
  <c r="CQ211" i="5"/>
  <c r="BW212" i="5"/>
  <c r="BY212" i="5"/>
  <c r="CA212" i="5"/>
  <c r="CC212" i="5"/>
  <c r="CE212" i="5"/>
  <c r="CG212" i="5"/>
  <c r="CI212" i="5"/>
  <c r="CK212" i="5"/>
  <c r="CM212" i="5"/>
  <c r="CO212" i="5"/>
  <c r="CQ212" i="5"/>
  <c r="BW213" i="5"/>
  <c r="BY213" i="5"/>
  <c r="CA213" i="5"/>
  <c r="CC213" i="5"/>
  <c r="CE213" i="5"/>
  <c r="CG213" i="5"/>
  <c r="CI213" i="5"/>
  <c r="CK213" i="5"/>
  <c r="CM213" i="5"/>
  <c r="CO213" i="5"/>
  <c r="CQ213" i="5"/>
  <c r="BW214" i="5"/>
  <c r="BY214" i="5"/>
  <c r="CA214" i="5"/>
  <c r="CC214" i="5"/>
  <c r="CE214" i="5"/>
  <c r="CG214" i="5"/>
  <c r="CI214" i="5"/>
  <c r="CK214" i="5"/>
  <c r="CM214" i="5"/>
  <c r="CO214" i="5"/>
  <c r="CQ214" i="5"/>
  <c r="BW215" i="5"/>
  <c r="BY215" i="5"/>
  <c r="CA215" i="5"/>
  <c r="CC215" i="5"/>
  <c r="CE215" i="5"/>
  <c r="CG215" i="5"/>
  <c r="CI215" i="5"/>
  <c r="CK215" i="5"/>
  <c r="CM215" i="5"/>
  <c r="CO215" i="5"/>
  <c r="CQ215" i="5"/>
  <c r="BW216" i="5"/>
  <c r="BY216" i="5"/>
  <c r="CA216" i="5"/>
  <c r="CC216" i="5"/>
  <c r="CE216" i="5"/>
  <c r="CG216" i="5"/>
  <c r="CI216" i="5"/>
  <c r="CK216" i="5"/>
  <c r="CM216" i="5"/>
  <c r="CO216" i="5"/>
  <c r="CQ216" i="5"/>
  <c r="BW217" i="5"/>
  <c r="BY217" i="5"/>
  <c r="CA217" i="5"/>
  <c r="CC217" i="5"/>
  <c r="CE217" i="5"/>
  <c r="CG217" i="5"/>
  <c r="CI217" i="5"/>
  <c r="CK217" i="5"/>
  <c r="CM217" i="5"/>
  <c r="CO217" i="5"/>
  <c r="CQ217" i="5"/>
  <c r="BW218" i="5"/>
  <c r="BY218" i="5"/>
  <c r="CA218" i="5"/>
  <c r="CC218" i="5"/>
  <c r="CE218" i="5"/>
  <c r="CG218" i="5"/>
  <c r="CI218" i="5"/>
  <c r="CK218" i="5"/>
  <c r="CM218" i="5"/>
  <c r="CO218" i="5"/>
  <c r="CQ218" i="5"/>
  <c r="BW219" i="5"/>
  <c r="BY219" i="5"/>
  <c r="CA219" i="5"/>
  <c r="CC219" i="5"/>
  <c r="CE219" i="5"/>
  <c r="CG219" i="5"/>
  <c r="CI219" i="5"/>
  <c r="CK219" i="5"/>
  <c r="CM219" i="5"/>
  <c r="CO219" i="5"/>
  <c r="CQ219" i="5"/>
  <c r="BW220" i="5"/>
  <c r="BY220" i="5"/>
  <c r="CA220" i="5"/>
  <c r="CC220" i="5"/>
  <c r="CE220" i="5"/>
  <c r="CG220" i="5"/>
  <c r="CI220" i="5"/>
  <c r="CK220" i="5"/>
  <c r="CM220" i="5"/>
  <c r="CO220" i="5"/>
  <c r="CQ220" i="5"/>
  <c r="BW221" i="5"/>
  <c r="BY221" i="5"/>
  <c r="CA221" i="5"/>
  <c r="CC221" i="5"/>
  <c r="CE221" i="5"/>
  <c r="CG221" i="5"/>
  <c r="CI221" i="5"/>
  <c r="CK221" i="5"/>
  <c r="CM221" i="5"/>
  <c r="CO221" i="5"/>
  <c r="CQ221" i="5"/>
  <c r="BW222" i="5"/>
  <c r="BY222" i="5"/>
  <c r="CA222" i="5"/>
  <c r="CC222" i="5"/>
  <c r="CE222" i="5"/>
  <c r="CG222" i="5"/>
  <c r="CI222" i="5"/>
  <c r="CK222" i="5"/>
  <c r="CM222" i="5"/>
  <c r="CO222" i="5"/>
  <c r="CQ222" i="5"/>
  <c r="BW223" i="5"/>
  <c r="BY223" i="5"/>
  <c r="CA223" i="5"/>
  <c r="CC223" i="5"/>
  <c r="CE223" i="5"/>
  <c r="CG223" i="5"/>
  <c r="CI223" i="5"/>
  <c r="CK223" i="5"/>
  <c r="CM223" i="5"/>
  <c r="CO223" i="5"/>
  <c r="CQ223" i="5"/>
  <c r="BW224" i="5"/>
  <c r="BY224" i="5"/>
  <c r="CA224" i="5"/>
  <c r="CC224" i="5"/>
  <c r="CE224" i="5"/>
  <c r="CG224" i="5"/>
  <c r="CI224" i="5"/>
  <c r="CK224" i="5"/>
  <c r="CM224" i="5"/>
  <c r="CO224" i="5"/>
  <c r="CQ224" i="5"/>
  <c r="BW225" i="5"/>
  <c r="BY225" i="5"/>
  <c r="CA225" i="5"/>
  <c r="CC225" i="5"/>
  <c r="CE225" i="5"/>
  <c r="CG225" i="5"/>
  <c r="CI225" i="5"/>
  <c r="CK225" i="5"/>
  <c r="CM225" i="5"/>
  <c r="CO225" i="5"/>
  <c r="CQ225" i="5"/>
  <c r="CQ12" i="5"/>
  <c r="CO12" i="5"/>
  <c r="CM12" i="5"/>
  <c r="CK12" i="5"/>
  <c r="CI12" i="5"/>
  <c r="CG12" i="5"/>
  <c r="CE12" i="5"/>
  <c r="CC12" i="5"/>
  <c r="CA12" i="5"/>
  <c r="BY12" i="5"/>
  <c r="BW12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U38" i="5"/>
  <c r="BU39" i="5"/>
  <c r="BU40" i="5"/>
  <c r="BU41" i="5"/>
  <c r="BU42" i="5"/>
  <c r="BU43" i="5"/>
  <c r="BU44" i="5"/>
  <c r="BU45" i="5"/>
  <c r="BU46" i="5"/>
  <c r="BU47" i="5"/>
  <c r="BU48" i="5"/>
  <c r="BU49" i="5"/>
  <c r="BU50" i="5"/>
  <c r="BU51" i="5"/>
  <c r="BU52" i="5"/>
  <c r="BU53" i="5"/>
  <c r="BU54" i="5"/>
  <c r="BU55" i="5"/>
  <c r="BU56" i="5"/>
  <c r="BU57" i="5"/>
  <c r="BU58" i="5"/>
  <c r="BU59" i="5"/>
  <c r="BU60" i="5"/>
  <c r="BU61" i="5"/>
  <c r="BU62" i="5"/>
  <c r="BU63" i="5"/>
  <c r="BU64" i="5"/>
  <c r="BU65" i="5"/>
  <c r="BU66" i="5"/>
  <c r="BU67" i="5"/>
  <c r="BU68" i="5"/>
  <c r="BU69" i="5"/>
  <c r="BU70" i="5"/>
  <c r="BU71" i="5"/>
  <c r="BU72" i="5"/>
  <c r="BU73" i="5"/>
  <c r="BU74" i="5"/>
  <c r="BU75" i="5"/>
  <c r="BU76" i="5"/>
  <c r="BU77" i="5"/>
  <c r="BU78" i="5"/>
  <c r="BU79" i="5"/>
  <c r="BU80" i="5"/>
  <c r="BU81" i="5"/>
  <c r="BU82" i="5"/>
  <c r="BU83" i="5"/>
  <c r="BU84" i="5"/>
  <c r="BU85" i="5"/>
  <c r="BU86" i="5"/>
  <c r="BU87" i="5"/>
  <c r="BU88" i="5"/>
  <c r="BU89" i="5"/>
  <c r="BU90" i="5"/>
  <c r="BU91" i="5"/>
  <c r="BU92" i="5"/>
  <c r="BU93" i="5"/>
  <c r="BU94" i="5"/>
  <c r="BU95" i="5"/>
  <c r="BU96" i="5"/>
  <c r="BU97" i="5"/>
  <c r="BU98" i="5"/>
  <c r="BU99" i="5"/>
  <c r="BU100" i="5"/>
  <c r="BU101" i="5"/>
  <c r="BU102" i="5"/>
  <c r="BU103" i="5"/>
  <c r="BU104" i="5"/>
  <c r="BU105" i="5"/>
  <c r="BU106" i="5"/>
  <c r="BU107" i="5"/>
  <c r="BU108" i="5"/>
  <c r="BU109" i="5"/>
  <c r="BU110" i="5"/>
  <c r="BU111" i="5"/>
  <c r="BU112" i="5"/>
  <c r="BU113" i="5"/>
  <c r="BU114" i="5"/>
  <c r="BU115" i="5"/>
  <c r="BU116" i="5"/>
  <c r="BU117" i="5"/>
  <c r="BU118" i="5"/>
  <c r="BU119" i="5"/>
  <c r="BU120" i="5"/>
  <c r="BU121" i="5"/>
  <c r="BU122" i="5"/>
  <c r="BU123" i="5"/>
  <c r="BU124" i="5"/>
  <c r="BU125" i="5"/>
  <c r="BU126" i="5"/>
  <c r="BU127" i="5"/>
  <c r="BU128" i="5"/>
  <c r="BU129" i="5"/>
  <c r="BU130" i="5"/>
  <c r="BU131" i="5"/>
  <c r="BU132" i="5"/>
  <c r="BU133" i="5"/>
  <c r="BU134" i="5"/>
  <c r="BU135" i="5"/>
  <c r="BU136" i="5"/>
  <c r="BU137" i="5"/>
  <c r="BU138" i="5"/>
  <c r="BU139" i="5"/>
  <c r="BU140" i="5"/>
  <c r="BU141" i="5"/>
  <c r="BU142" i="5"/>
  <c r="BU143" i="5"/>
  <c r="BU144" i="5"/>
  <c r="BU145" i="5"/>
  <c r="BU146" i="5"/>
  <c r="BU147" i="5"/>
  <c r="BU148" i="5"/>
  <c r="BU149" i="5"/>
  <c r="BU150" i="5"/>
  <c r="BU151" i="5"/>
  <c r="BU152" i="5"/>
  <c r="BU153" i="5"/>
  <c r="BU154" i="5"/>
  <c r="BU155" i="5"/>
  <c r="BU156" i="5"/>
  <c r="BU157" i="5"/>
  <c r="BU158" i="5"/>
  <c r="BU159" i="5"/>
  <c r="BU160" i="5"/>
  <c r="BU161" i="5"/>
  <c r="BU162" i="5"/>
  <c r="BU163" i="5"/>
  <c r="BU164" i="5"/>
  <c r="BU165" i="5"/>
  <c r="BU166" i="5"/>
  <c r="BU167" i="5"/>
  <c r="BU168" i="5"/>
  <c r="BU169" i="5"/>
  <c r="BU170" i="5"/>
  <c r="BU171" i="5"/>
  <c r="BU172" i="5"/>
  <c r="BU173" i="5"/>
  <c r="BU174" i="5"/>
  <c r="BU175" i="5"/>
  <c r="BU176" i="5"/>
  <c r="BU177" i="5"/>
  <c r="BU178" i="5"/>
  <c r="BU179" i="5"/>
  <c r="BU180" i="5"/>
  <c r="BU181" i="5"/>
  <c r="BU182" i="5"/>
  <c r="BU183" i="5"/>
  <c r="BU184" i="5"/>
  <c r="BU185" i="5"/>
  <c r="BU186" i="5"/>
  <c r="BU187" i="5"/>
  <c r="BU188" i="5"/>
  <c r="BU189" i="5"/>
  <c r="BU190" i="5"/>
  <c r="BU191" i="5"/>
  <c r="BU192" i="5"/>
  <c r="BU193" i="5"/>
  <c r="BU194" i="5"/>
  <c r="BU195" i="5"/>
  <c r="BU196" i="5"/>
  <c r="BU197" i="5"/>
  <c r="BU198" i="5"/>
  <c r="BU199" i="5"/>
  <c r="BU200" i="5"/>
  <c r="BU201" i="5"/>
  <c r="BU202" i="5"/>
  <c r="BU203" i="5"/>
  <c r="BU204" i="5"/>
  <c r="BU205" i="5"/>
  <c r="BU206" i="5"/>
  <c r="BU207" i="5"/>
  <c r="BU208" i="5"/>
  <c r="BU209" i="5"/>
  <c r="BU210" i="5"/>
  <c r="BU211" i="5"/>
  <c r="BU212" i="5"/>
  <c r="BU213" i="5"/>
  <c r="BU214" i="5"/>
  <c r="BU215" i="5"/>
  <c r="BU216" i="5"/>
  <c r="BU217" i="5"/>
  <c r="BU218" i="5"/>
  <c r="BU219" i="5"/>
  <c r="BU220" i="5"/>
  <c r="BU221" i="5"/>
  <c r="BU222" i="5"/>
  <c r="BU223" i="5"/>
  <c r="BU224" i="5"/>
  <c r="BU225" i="5"/>
  <c r="BU13" i="5"/>
  <c r="BU14" i="5"/>
  <c r="BU15" i="5"/>
  <c r="BU16" i="5"/>
  <c r="BU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S34" i="5"/>
  <c r="BS35" i="5"/>
  <c r="BS36" i="5"/>
  <c r="BS37" i="5"/>
  <c r="BS38" i="5"/>
  <c r="BS39" i="5"/>
  <c r="BS40" i="5"/>
  <c r="BS41" i="5"/>
  <c r="BS42" i="5"/>
  <c r="BS43" i="5"/>
  <c r="BS44" i="5"/>
  <c r="BS45" i="5"/>
  <c r="BS46" i="5"/>
  <c r="BS47" i="5"/>
  <c r="BS48" i="5"/>
  <c r="BS49" i="5"/>
  <c r="BS50" i="5"/>
  <c r="BS51" i="5"/>
  <c r="BS52" i="5"/>
  <c r="BS53" i="5"/>
  <c r="BS54" i="5"/>
  <c r="BS55" i="5"/>
  <c r="BS56" i="5"/>
  <c r="BS57" i="5"/>
  <c r="BS58" i="5"/>
  <c r="BS59" i="5"/>
  <c r="BS60" i="5"/>
  <c r="BS61" i="5"/>
  <c r="BS62" i="5"/>
  <c r="BS63" i="5"/>
  <c r="BS64" i="5"/>
  <c r="BS65" i="5"/>
  <c r="BS66" i="5"/>
  <c r="BS67" i="5"/>
  <c r="BS68" i="5"/>
  <c r="BS69" i="5"/>
  <c r="BS70" i="5"/>
  <c r="BS71" i="5"/>
  <c r="BS72" i="5"/>
  <c r="BS73" i="5"/>
  <c r="BS74" i="5"/>
  <c r="BS75" i="5"/>
  <c r="BS76" i="5"/>
  <c r="BS77" i="5"/>
  <c r="BS78" i="5"/>
  <c r="BS79" i="5"/>
  <c r="BS80" i="5"/>
  <c r="BS81" i="5"/>
  <c r="BS82" i="5"/>
  <c r="BS83" i="5"/>
  <c r="BS84" i="5"/>
  <c r="BS85" i="5"/>
  <c r="BS86" i="5"/>
  <c r="BS87" i="5"/>
  <c r="BS88" i="5"/>
  <c r="BS89" i="5"/>
  <c r="BS90" i="5"/>
  <c r="BS91" i="5"/>
  <c r="BS92" i="5"/>
  <c r="BS93" i="5"/>
  <c r="BS94" i="5"/>
  <c r="BS95" i="5"/>
  <c r="BS96" i="5"/>
  <c r="BS97" i="5"/>
  <c r="BS98" i="5"/>
  <c r="BS99" i="5"/>
  <c r="BS100" i="5"/>
  <c r="BS101" i="5"/>
  <c r="BS102" i="5"/>
  <c r="BS103" i="5"/>
  <c r="BS104" i="5"/>
  <c r="BS105" i="5"/>
  <c r="BS106" i="5"/>
  <c r="BS107" i="5"/>
  <c r="BS108" i="5"/>
  <c r="BS109" i="5"/>
  <c r="BS110" i="5"/>
  <c r="BS111" i="5"/>
  <c r="BS112" i="5"/>
  <c r="BS113" i="5"/>
  <c r="BS114" i="5"/>
  <c r="BS115" i="5"/>
  <c r="BS116" i="5"/>
  <c r="BS117" i="5"/>
  <c r="BS118" i="5"/>
  <c r="BS119" i="5"/>
  <c r="BS120" i="5"/>
  <c r="BS121" i="5"/>
  <c r="BS122" i="5"/>
  <c r="BS123" i="5"/>
  <c r="BS124" i="5"/>
  <c r="BS125" i="5"/>
  <c r="BS126" i="5"/>
  <c r="BS127" i="5"/>
  <c r="BS128" i="5"/>
  <c r="BS129" i="5"/>
  <c r="BS130" i="5"/>
  <c r="BS131" i="5"/>
  <c r="BS132" i="5"/>
  <c r="BS133" i="5"/>
  <c r="BS134" i="5"/>
  <c r="BS135" i="5"/>
  <c r="BS136" i="5"/>
  <c r="BS137" i="5"/>
  <c r="BS138" i="5"/>
  <c r="BS139" i="5"/>
  <c r="BS140" i="5"/>
  <c r="BS141" i="5"/>
  <c r="BS142" i="5"/>
  <c r="BS143" i="5"/>
  <c r="BS144" i="5"/>
  <c r="BS145" i="5"/>
  <c r="BS146" i="5"/>
  <c r="BS147" i="5"/>
  <c r="BS148" i="5"/>
  <c r="BS149" i="5"/>
  <c r="BS150" i="5"/>
  <c r="BS151" i="5"/>
  <c r="BS152" i="5"/>
  <c r="BS153" i="5"/>
  <c r="BS154" i="5"/>
  <c r="BS155" i="5"/>
  <c r="BS156" i="5"/>
  <c r="BS157" i="5"/>
  <c r="BS158" i="5"/>
  <c r="BS159" i="5"/>
  <c r="BS160" i="5"/>
  <c r="BS161" i="5"/>
  <c r="BS162" i="5"/>
  <c r="BS163" i="5"/>
  <c r="BS164" i="5"/>
  <c r="BS165" i="5"/>
  <c r="BS166" i="5"/>
  <c r="BS167" i="5"/>
  <c r="BS168" i="5"/>
  <c r="BS169" i="5"/>
  <c r="BS170" i="5"/>
  <c r="BS171" i="5"/>
  <c r="BS172" i="5"/>
  <c r="BS173" i="5"/>
  <c r="BS174" i="5"/>
  <c r="BS175" i="5"/>
  <c r="BS176" i="5"/>
  <c r="BS177" i="5"/>
  <c r="BS178" i="5"/>
  <c r="BS179" i="5"/>
  <c r="BS180" i="5"/>
  <c r="BS181" i="5"/>
  <c r="BS182" i="5"/>
  <c r="BS183" i="5"/>
  <c r="BS184" i="5"/>
  <c r="BS185" i="5"/>
  <c r="BS186" i="5"/>
  <c r="BS187" i="5"/>
  <c r="BS188" i="5"/>
  <c r="BS189" i="5"/>
  <c r="BS190" i="5"/>
  <c r="BS191" i="5"/>
  <c r="BS192" i="5"/>
  <c r="BS193" i="5"/>
  <c r="BS194" i="5"/>
  <c r="BS195" i="5"/>
  <c r="BS196" i="5"/>
  <c r="BS197" i="5"/>
  <c r="BS198" i="5"/>
  <c r="BS199" i="5"/>
  <c r="BS200" i="5"/>
  <c r="BS201" i="5"/>
  <c r="BS202" i="5"/>
  <c r="BS203" i="5"/>
  <c r="BS204" i="5"/>
  <c r="BS205" i="5"/>
  <c r="BS206" i="5"/>
  <c r="BS207" i="5"/>
  <c r="BS208" i="5"/>
  <c r="BS209" i="5"/>
  <c r="BS210" i="5"/>
  <c r="BS211" i="5"/>
  <c r="BS212" i="5"/>
  <c r="BS213" i="5"/>
  <c r="BS214" i="5"/>
  <c r="BS215" i="5"/>
  <c r="BS216" i="5"/>
  <c r="BS217" i="5"/>
  <c r="BS218" i="5"/>
  <c r="BS219" i="5"/>
  <c r="BS220" i="5"/>
  <c r="BS221" i="5"/>
  <c r="BS222" i="5"/>
  <c r="BS223" i="5"/>
  <c r="BS224" i="5"/>
  <c r="BS225" i="5"/>
  <c r="BS13" i="5"/>
  <c r="BS14" i="5"/>
  <c r="BS15" i="5"/>
  <c r="BS16" i="5"/>
  <c r="BS17" i="5"/>
  <c r="BU12" i="5"/>
  <c r="BS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Q42" i="5"/>
  <c r="BQ43" i="5"/>
  <c r="BQ44" i="5"/>
  <c r="BQ45" i="5"/>
  <c r="BQ46" i="5"/>
  <c r="BQ47" i="5"/>
  <c r="BQ48" i="5"/>
  <c r="BQ49" i="5"/>
  <c r="BQ50" i="5"/>
  <c r="BQ51" i="5"/>
  <c r="BQ52" i="5"/>
  <c r="BQ53" i="5"/>
  <c r="BQ54" i="5"/>
  <c r="BQ55" i="5"/>
  <c r="BQ56" i="5"/>
  <c r="BQ57" i="5"/>
  <c r="BQ58" i="5"/>
  <c r="BQ59" i="5"/>
  <c r="BQ60" i="5"/>
  <c r="BQ61" i="5"/>
  <c r="BQ62" i="5"/>
  <c r="BQ63" i="5"/>
  <c r="BQ64" i="5"/>
  <c r="BQ65" i="5"/>
  <c r="BQ66" i="5"/>
  <c r="BQ67" i="5"/>
  <c r="BQ68" i="5"/>
  <c r="BQ69" i="5"/>
  <c r="BQ70" i="5"/>
  <c r="BQ71" i="5"/>
  <c r="BQ72" i="5"/>
  <c r="BQ73" i="5"/>
  <c r="BQ74" i="5"/>
  <c r="BQ75" i="5"/>
  <c r="BQ76" i="5"/>
  <c r="BQ77" i="5"/>
  <c r="BQ78" i="5"/>
  <c r="BQ79" i="5"/>
  <c r="BQ80" i="5"/>
  <c r="BQ81" i="5"/>
  <c r="BQ82" i="5"/>
  <c r="BQ83" i="5"/>
  <c r="BQ84" i="5"/>
  <c r="BQ85" i="5"/>
  <c r="BQ86" i="5"/>
  <c r="BQ87" i="5"/>
  <c r="BQ88" i="5"/>
  <c r="BQ89" i="5"/>
  <c r="BQ90" i="5"/>
  <c r="BQ91" i="5"/>
  <c r="BQ92" i="5"/>
  <c r="BQ93" i="5"/>
  <c r="BQ94" i="5"/>
  <c r="BQ95" i="5"/>
  <c r="BQ96" i="5"/>
  <c r="BQ97" i="5"/>
  <c r="BQ98" i="5"/>
  <c r="BQ99" i="5"/>
  <c r="BQ100" i="5"/>
  <c r="BQ101" i="5"/>
  <c r="BQ102" i="5"/>
  <c r="BQ103" i="5"/>
  <c r="BQ104" i="5"/>
  <c r="BQ105" i="5"/>
  <c r="BQ106" i="5"/>
  <c r="BQ107" i="5"/>
  <c r="BQ108" i="5"/>
  <c r="BQ109" i="5"/>
  <c r="BQ110" i="5"/>
  <c r="BQ111" i="5"/>
  <c r="BQ112" i="5"/>
  <c r="BQ113" i="5"/>
  <c r="BQ114" i="5"/>
  <c r="BQ115" i="5"/>
  <c r="BQ116" i="5"/>
  <c r="BQ117" i="5"/>
  <c r="BQ118" i="5"/>
  <c r="BQ119" i="5"/>
  <c r="BQ120" i="5"/>
  <c r="BQ121" i="5"/>
  <c r="BQ122" i="5"/>
  <c r="BQ123" i="5"/>
  <c r="BQ124" i="5"/>
  <c r="BQ125" i="5"/>
  <c r="BQ126" i="5"/>
  <c r="BQ127" i="5"/>
  <c r="BQ128" i="5"/>
  <c r="BQ129" i="5"/>
  <c r="BQ130" i="5"/>
  <c r="BQ131" i="5"/>
  <c r="BQ132" i="5"/>
  <c r="BQ133" i="5"/>
  <c r="BQ134" i="5"/>
  <c r="BQ135" i="5"/>
  <c r="BQ136" i="5"/>
  <c r="BQ137" i="5"/>
  <c r="BQ138" i="5"/>
  <c r="BQ139" i="5"/>
  <c r="BQ140" i="5"/>
  <c r="BQ141" i="5"/>
  <c r="BQ142" i="5"/>
  <c r="BQ143" i="5"/>
  <c r="BQ144" i="5"/>
  <c r="BQ145" i="5"/>
  <c r="BQ146" i="5"/>
  <c r="BQ147" i="5"/>
  <c r="BQ148" i="5"/>
  <c r="BQ149" i="5"/>
  <c r="BQ150" i="5"/>
  <c r="BQ151" i="5"/>
  <c r="BQ152" i="5"/>
  <c r="BQ153" i="5"/>
  <c r="BQ154" i="5"/>
  <c r="BQ155" i="5"/>
  <c r="BQ156" i="5"/>
  <c r="BQ157" i="5"/>
  <c r="BQ158" i="5"/>
  <c r="BQ159" i="5"/>
  <c r="BQ160" i="5"/>
  <c r="BQ161" i="5"/>
  <c r="BQ162" i="5"/>
  <c r="BQ163" i="5"/>
  <c r="BQ164" i="5"/>
  <c r="BQ165" i="5"/>
  <c r="BQ166" i="5"/>
  <c r="BQ167" i="5"/>
  <c r="BQ168" i="5"/>
  <c r="BQ169" i="5"/>
  <c r="BQ170" i="5"/>
  <c r="BQ171" i="5"/>
  <c r="BQ172" i="5"/>
  <c r="BQ173" i="5"/>
  <c r="BQ174" i="5"/>
  <c r="BQ175" i="5"/>
  <c r="BQ176" i="5"/>
  <c r="BQ177" i="5"/>
  <c r="BQ178" i="5"/>
  <c r="BQ179" i="5"/>
  <c r="BQ180" i="5"/>
  <c r="BQ181" i="5"/>
  <c r="BQ182" i="5"/>
  <c r="BQ183" i="5"/>
  <c r="BQ184" i="5"/>
  <c r="BQ185" i="5"/>
  <c r="BQ186" i="5"/>
  <c r="BQ187" i="5"/>
  <c r="BQ188" i="5"/>
  <c r="BQ189" i="5"/>
  <c r="BQ190" i="5"/>
  <c r="BQ191" i="5"/>
  <c r="BQ192" i="5"/>
  <c r="BQ193" i="5"/>
  <c r="BQ194" i="5"/>
  <c r="BQ195" i="5"/>
  <c r="BQ196" i="5"/>
  <c r="BQ197" i="5"/>
  <c r="BQ198" i="5"/>
  <c r="BQ199" i="5"/>
  <c r="BQ200" i="5"/>
  <c r="BQ201" i="5"/>
  <c r="BQ202" i="5"/>
  <c r="BQ203" i="5"/>
  <c r="BQ204" i="5"/>
  <c r="BQ205" i="5"/>
  <c r="BQ206" i="5"/>
  <c r="BQ207" i="5"/>
  <c r="BQ208" i="5"/>
  <c r="BQ209" i="5"/>
  <c r="BQ210" i="5"/>
  <c r="BQ211" i="5"/>
  <c r="BQ212" i="5"/>
  <c r="BQ213" i="5"/>
  <c r="BQ214" i="5"/>
  <c r="BQ215" i="5"/>
  <c r="BQ216" i="5"/>
  <c r="BQ217" i="5"/>
  <c r="BQ218" i="5"/>
  <c r="BQ219" i="5"/>
  <c r="BQ220" i="5"/>
  <c r="BQ221" i="5"/>
  <c r="BQ222" i="5"/>
  <c r="BQ223" i="5"/>
  <c r="BQ224" i="5"/>
  <c r="BQ225" i="5"/>
  <c r="BQ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38" i="5"/>
  <c r="BO39" i="5"/>
  <c r="BO40" i="5"/>
  <c r="BO41" i="5"/>
  <c r="BO42" i="5"/>
  <c r="BO43" i="5"/>
  <c r="BO44" i="5"/>
  <c r="BO45" i="5"/>
  <c r="BO46" i="5"/>
  <c r="BO47" i="5"/>
  <c r="BO48" i="5"/>
  <c r="BO49" i="5"/>
  <c r="BO50" i="5"/>
  <c r="BO51" i="5"/>
  <c r="BO52" i="5"/>
  <c r="BO53" i="5"/>
  <c r="BO54" i="5"/>
  <c r="BO55" i="5"/>
  <c r="BO56" i="5"/>
  <c r="BO57" i="5"/>
  <c r="BO58" i="5"/>
  <c r="BO59" i="5"/>
  <c r="BO60" i="5"/>
  <c r="BO61" i="5"/>
  <c r="BO62" i="5"/>
  <c r="BO63" i="5"/>
  <c r="BO64" i="5"/>
  <c r="BO65" i="5"/>
  <c r="BO66" i="5"/>
  <c r="BO67" i="5"/>
  <c r="BO68" i="5"/>
  <c r="BO69" i="5"/>
  <c r="BO70" i="5"/>
  <c r="BO71" i="5"/>
  <c r="BO72" i="5"/>
  <c r="BO73" i="5"/>
  <c r="BO74" i="5"/>
  <c r="BO75" i="5"/>
  <c r="BO76" i="5"/>
  <c r="BO77" i="5"/>
  <c r="BO78" i="5"/>
  <c r="BO79" i="5"/>
  <c r="BO80" i="5"/>
  <c r="BO81" i="5"/>
  <c r="BO82" i="5"/>
  <c r="BO83" i="5"/>
  <c r="BO84" i="5"/>
  <c r="BO85" i="5"/>
  <c r="BO86" i="5"/>
  <c r="BO87" i="5"/>
  <c r="BO88" i="5"/>
  <c r="BO89" i="5"/>
  <c r="BO90" i="5"/>
  <c r="BO91" i="5"/>
  <c r="BO92" i="5"/>
  <c r="BO93" i="5"/>
  <c r="BO94" i="5"/>
  <c r="BO95" i="5"/>
  <c r="BO96" i="5"/>
  <c r="BO97" i="5"/>
  <c r="BO98" i="5"/>
  <c r="BO99" i="5"/>
  <c r="BO100" i="5"/>
  <c r="BO101" i="5"/>
  <c r="BO102" i="5"/>
  <c r="BO103" i="5"/>
  <c r="BO104" i="5"/>
  <c r="BO105" i="5"/>
  <c r="BO106" i="5"/>
  <c r="BO107" i="5"/>
  <c r="BO108" i="5"/>
  <c r="BO109" i="5"/>
  <c r="BO110" i="5"/>
  <c r="BO111" i="5"/>
  <c r="BO112" i="5"/>
  <c r="BO113" i="5"/>
  <c r="BO114" i="5"/>
  <c r="BO115" i="5"/>
  <c r="BO116" i="5"/>
  <c r="BO117" i="5"/>
  <c r="BO118" i="5"/>
  <c r="BO119" i="5"/>
  <c r="BO120" i="5"/>
  <c r="BO121" i="5"/>
  <c r="BO122" i="5"/>
  <c r="BO123" i="5"/>
  <c r="BO124" i="5"/>
  <c r="BO125" i="5"/>
  <c r="BO126" i="5"/>
  <c r="BO127" i="5"/>
  <c r="BO128" i="5"/>
  <c r="BO129" i="5"/>
  <c r="BO130" i="5"/>
  <c r="BO131" i="5"/>
  <c r="BO132" i="5"/>
  <c r="BO133" i="5"/>
  <c r="BO134" i="5"/>
  <c r="BO135" i="5"/>
  <c r="BO136" i="5"/>
  <c r="BO137" i="5"/>
  <c r="BO138" i="5"/>
  <c r="BO139" i="5"/>
  <c r="BO140" i="5"/>
  <c r="BO141" i="5"/>
  <c r="BO142" i="5"/>
  <c r="BO143" i="5"/>
  <c r="BO144" i="5"/>
  <c r="BO145" i="5"/>
  <c r="BO146" i="5"/>
  <c r="BO147" i="5"/>
  <c r="BO148" i="5"/>
  <c r="BO149" i="5"/>
  <c r="BO150" i="5"/>
  <c r="BO151" i="5"/>
  <c r="BO152" i="5"/>
  <c r="BO153" i="5"/>
  <c r="BO154" i="5"/>
  <c r="BO155" i="5"/>
  <c r="BO156" i="5"/>
  <c r="BO157" i="5"/>
  <c r="BO158" i="5"/>
  <c r="BO159" i="5"/>
  <c r="BO160" i="5"/>
  <c r="BO161" i="5"/>
  <c r="BO162" i="5"/>
  <c r="BO163" i="5"/>
  <c r="BO164" i="5"/>
  <c r="BO165" i="5"/>
  <c r="BO166" i="5"/>
  <c r="BO167" i="5"/>
  <c r="BO168" i="5"/>
  <c r="BO169" i="5"/>
  <c r="BO170" i="5"/>
  <c r="BO171" i="5"/>
  <c r="BO172" i="5"/>
  <c r="BO173" i="5"/>
  <c r="BO174" i="5"/>
  <c r="BO175" i="5"/>
  <c r="BO176" i="5"/>
  <c r="BO177" i="5"/>
  <c r="BO178" i="5"/>
  <c r="BO179" i="5"/>
  <c r="BO180" i="5"/>
  <c r="BO181" i="5"/>
  <c r="BO182" i="5"/>
  <c r="BO183" i="5"/>
  <c r="BO184" i="5"/>
  <c r="BO185" i="5"/>
  <c r="BO186" i="5"/>
  <c r="BO187" i="5"/>
  <c r="BO188" i="5"/>
  <c r="BO189" i="5"/>
  <c r="BO190" i="5"/>
  <c r="BO191" i="5"/>
  <c r="BO192" i="5"/>
  <c r="BO193" i="5"/>
  <c r="BO194" i="5"/>
  <c r="BO195" i="5"/>
  <c r="BO196" i="5"/>
  <c r="BO197" i="5"/>
  <c r="BO198" i="5"/>
  <c r="BO199" i="5"/>
  <c r="BO200" i="5"/>
  <c r="BO201" i="5"/>
  <c r="BO202" i="5"/>
  <c r="BO203" i="5"/>
  <c r="BO204" i="5"/>
  <c r="BO205" i="5"/>
  <c r="BO206" i="5"/>
  <c r="BO207" i="5"/>
  <c r="BO208" i="5"/>
  <c r="BO209" i="5"/>
  <c r="BO210" i="5"/>
  <c r="BO211" i="5"/>
  <c r="BO212" i="5"/>
  <c r="BO213" i="5"/>
  <c r="BO214" i="5"/>
  <c r="BO215" i="5"/>
  <c r="BO216" i="5"/>
  <c r="BO217" i="5"/>
  <c r="BO218" i="5"/>
  <c r="BO219" i="5"/>
  <c r="BO220" i="5"/>
  <c r="BO221" i="5"/>
  <c r="BO222" i="5"/>
  <c r="BO223" i="5"/>
  <c r="BO224" i="5"/>
  <c r="BO225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M34" i="5"/>
  <c r="BM35" i="5"/>
  <c r="BM36" i="5"/>
  <c r="BM37" i="5"/>
  <c r="BM38" i="5"/>
  <c r="BM39" i="5"/>
  <c r="BM40" i="5"/>
  <c r="BM41" i="5"/>
  <c r="BM42" i="5"/>
  <c r="BM43" i="5"/>
  <c r="BM44" i="5"/>
  <c r="BM45" i="5"/>
  <c r="BM46" i="5"/>
  <c r="BM47" i="5"/>
  <c r="BM48" i="5"/>
  <c r="BM49" i="5"/>
  <c r="BM50" i="5"/>
  <c r="BM51" i="5"/>
  <c r="BM52" i="5"/>
  <c r="BM53" i="5"/>
  <c r="BM54" i="5"/>
  <c r="BM55" i="5"/>
  <c r="BM56" i="5"/>
  <c r="BM57" i="5"/>
  <c r="BM58" i="5"/>
  <c r="BM59" i="5"/>
  <c r="BM60" i="5"/>
  <c r="BM61" i="5"/>
  <c r="BM62" i="5"/>
  <c r="BM63" i="5"/>
  <c r="BM64" i="5"/>
  <c r="BM65" i="5"/>
  <c r="BM66" i="5"/>
  <c r="BM67" i="5"/>
  <c r="BM68" i="5"/>
  <c r="BM69" i="5"/>
  <c r="BM70" i="5"/>
  <c r="BM71" i="5"/>
  <c r="BM72" i="5"/>
  <c r="BM73" i="5"/>
  <c r="BM74" i="5"/>
  <c r="BM75" i="5"/>
  <c r="BM76" i="5"/>
  <c r="BM77" i="5"/>
  <c r="BM78" i="5"/>
  <c r="BM79" i="5"/>
  <c r="BM80" i="5"/>
  <c r="BM81" i="5"/>
  <c r="BM82" i="5"/>
  <c r="BM83" i="5"/>
  <c r="BM84" i="5"/>
  <c r="BM85" i="5"/>
  <c r="BM86" i="5"/>
  <c r="BM87" i="5"/>
  <c r="BM88" i="5"/>
  <c r="BM89" i="5"/>
  <c r="BM90" i="5"/>
  <c r="BM91" i="5"/>
  <c r="BM92" i="5"/>
  <c r="BM93" i="5"/>
  <c r="BM94" i="5"/>
  <c r="BM95" i="5"/>
  <c r="BM96" i="5"/>
  <c r="BM97" i="5"/>
  <c r="BM98" i="5"/>
  <c r="BM99" i="5"/>
  <c r="BM100" i="5"/>
  <c r="BM101" i="5"/>
  <c r="BM102" i="5"/>
  <c r="BM103" i="5"/>
  <c r="BM104" i="5"/>
  <c r="BM105" i="5"/>
  <c r="BM106" i="5"/>
  <c r="BM107" i="5"/>
  <c r="BM108" i="5"/>
  <c r="BM109" i="5"/>
  <c r="BM110" i="5"/>
  <c r="BM111" i="5"/>
  <c r="BM112" i="5"/>
  <c r="BM113" i="5"/>
  <c r="BM114" i="5"/>
  <c r="BM115" i="5"/>
  <c r="BM116" i="5"/>
  <c r="BM117" i="5"/>
  <c r="BM118" i="5"/>
  <c r="BM119" i="5"/>
  <c r="BM120" i="5"/>
  <c r="BM121" i="5"/>
  <c r="BM122" i="5"/>
  <c r="BM123" i="5"/>
  <c r="BM124" i="5"/>
  <c r="BM125" i="5"/>
  <c r="BM126" i="5"/>
  <c r="BM127" i="5"/>
  <c r="BM128" i="5"/>
  <c r="BM129" i="5"/>
  <c r="BM130" i="5"/>
  <c r="BM131" i="5"/>
  <c r="BM132" i="5"/>
  <c r="BM133" i="5"/>
  <c r="BM134" i="5"/>
  <c r="BM135" i="5"/>
  <c r="BM136" i="5"/>
  <c r="BM137" i="5"/>
  <c r="BM138" i="5"/>
  <c r="BM139" i="5"/>
  <c r="BM140" i="5"/>
  <c r="BM141" i="5"/>
  <c r="BM142" i="5"/>
  <c r="BM143" i="5"/>
  <c r="BM144" i="5"/>
  <c r="BM145" i="5"/>
  <c r="BM146" i="5"/>
  <c r="BM147" i="5"/>
  <c r="BM148" i="5"/>
  <c r="BM149" i="5"/>
  <c r="BM150" i="5"/>
  <c r="BM151" i="5"/>
  <c r="BM152" i="5"/>
  <c r="BM153" i="5"/>
  <c r="BM154" i="5"/>
  <c r="BM155" i="5"/>
  <c r="BM156" i="5"/>
  <c r="BM157" i="5"/>
  <c r="BM158" i="5"/>
  <c r="BM159" i="5"/>
  <c r="BM160" i="5"/>
  <c r="BM161" i="5"/>
  <c r="BM162" i="5"/>
  <c r="BM163" i="5"/>
  <c r="BM164" i="5"/>
  <c r="BM165" i="5"/>
  <c r="BM166" i="5"/>
  <c r="BM167" i="5"/>
  <c r="BM168" i="5"/>
  <c r="BM169" i="5"/>
  <c r="BM170" i="5"/>
  <c r="BM171" i="5"/>
  <c r="BM172" i="5"/>
  <c r="BM173" i="5"/>
  <c r="BM174" i="5"/>
  <c r="BM175" i="5"/>
  <c r="BM176" i="5"/>
  <c r="BM177" i="5"/>
  <c r="BM178" i="5"/>
  <c r="BM179" i="5"/>
  <c r="BM180" i="5"/>
  <c r="BM181" i="5"/>
  <c r="BM182" i="5"/>
  <c r="BM183" i="5"/>
  <c r="BM184" i="5"/>
  <c r="BM185" i="5"/>
  <c r="BM186" i="5"/>
  <c r="BM187" i="5"/>
  <c r="BM188" i="5"/>
  <c r="BM189" i="5"/>
  <c r="BM190" i="5"/>
  <c r="BM191" i="5"/>
  <c r="BM192" i="5"/>
  <c r="BM193" i="5"/>
  <c r="BM194" i="5"/>
  <c r="BM195" i="5"/>
  <c r="BM196" i="5"/>
  <c r="BM197" i="5"/>
  <c r="BM198" i="5"/>
  <c r="BM199" i="5"/>
  <c r="BM200" i="5"/>
  <c r="BM201" i="5"/>
  <c r="BM202" i="5"/>
  <c r="BM203" i="5"/>
  <c r="BM204" i="5"/>
  <c r="BM205" i="5"/>
  <c r="BM206" i="5"/>
  <c r="BM207" i="5"/>
  <c r="BM208" i="5"/>
  <c r="BM209" i="5"/>
  <c r="BM210" i="5"/>
  <c r="BM211" i="5"/>
  <c r="BM212" i="5"/>
  <c r="BM213" i="5"/>
  <c r="BM214" i="5"/>
  <c r="BM215" i="5"/>
  <c r="BM216" i="5"/>
  <c r="BM217" i="5"/>
  <c r="BM218" i="5"/>
  <c r="BM219" i="5"/>
  <c r="BM220" i="5"/>
  <c r="BM221" i="5"/>
  <c r="BM222" i="5"/>
  <c r="BM223" i="5"/>
  <c r="BM224" i="5"/>
  <c r="BM225" i="5"/>
  <c r="BO12" i="5"/>
  <c r="BM12" i="5"/>
  <c r="CJ13" i="37"/>
  <c r="CJ14" i="37"/>
  <c r="CJ15" i="37"/>
  <c r="CJ16" i="37"/>
  <c r="CJ17" i="37"/>
  <c r="CJ18" i="37"/>
  <c r="CJ19" i="37"/>
  <c r="CJ20" i="37"/>
  <c r="CJ21" i="37"/>
  <c r="CJ22" i="37"/>
  <c r="CJ23" i="37"/>
  <c r="CJ24" i="37"/>
  <c r="CJ25" i="37"/>
  <c r="CJ26" i="37"/>
  <c r="CJ27" i="37"/>
  <c r="CJ28" i="37"/>
  <c r="CJ29" i="37"/>
  <c r="CJ30" i="37"/>
  <c r="CJ31" i="37"/>
  <c r="CJ32" i="37"/>
  <c r="CJ33" i="37"/>
  <c r="CJ34" i="37"/>
  <c r="CJ35" i="37"/>
  <c r="CJ36" i="37"/>
  <c r="CJ37" i="37"/>
  <c r="CJ38" i="37"/>
  <c r="CJ39" i="37"/>
  <c r="CJ40" i="37"/>
  <c r="CJ41" i="37"/>
  <c r="CJ42" i="37"/>
  <c r="CJ43" i="37"/>
  <c r="CJ44" i="37"/>
  <c r="CJ45" i="37"/>
  <c r="CJ46" i="37"/>
  <c r="CJ47" i="37"/>
  <c r="CJ12" i="37"/>
  <c r="CH13" i="37"/>
  <c r="CH14" i="37"/>
  <c r="CH15" i="37"/>
  <c r="CH16" i="37"/>
  <c r="CH17" i="37"/>
  <c r="CH18" i="37"/>
  <c r="CH19" i="37"/>
  <c r="CH20" i="37"/>
  <c r="CH21" i="37"/>
  <c r="CH22" i="37"/>
  <c r="CH23" i="37"/>
  <c r="CH24" i="37"/>
  <c r="CH25" i="37"/>
  <c r="CH26" i="37"/>
  <c r="CH27" i="37"/>
  <c r="CH28" i="37"/>
  <c r="CH29" i="37"/>
  <c r="CH30" i="37"/>
  <c r="CH31" i="37"/>
  <c r="CH32" i="37"/>
  <c r="CH33" i="37"/>
  <c r="CH34" i="37"/>
  <c r="CH35" i="37"/>
  <c r="CH36" i="37"/>
  <c r="CH37" i="37"/>
  <c r="CH38" i="37"/>
  <c r="CH39" i="37"/>
  <c r="CH40" i="37"/>
  <c r="CH41" i="37"/>
  <c r="CH42" i="37"/>
  <c r="CH43" i="37"/>
  <c r="CH44" i="37"/>
  <c r="CH45" i="37"/>
  <c r="CH46" i="37"/>
  <c r="CH47" i="37"/>
  <c r="CH12" i="37"/>
  <c r="CF13" i="37"/>
  <c r="CF14" i="37"/>
  <c r="CF15" i="37"/>
  <c r="CF16" i="37"/>
  <c r="CF17" i="37"/>
  <c r="CF18" i="37"/>
  <c r="CF19" i="37"/>
  <c r="CF20" i="37"/>
  <c r="CF21" i="37"/>
  <c r="CF22" i="37"/>
  <c r="CF23" i="37"/>
  <c r="CF24" i="37"/>
  <c r="CF25" i="37"/>
  <c r="CF26" i="37"/>
  <c r="CF27" i="37"/>
  <c r="CF28" i="37"/>
  <c r="CF29" i="37"/>
  <c r="CF30" i="37"/>
  <c r="CF31" i="37"/>
  <c r="CF32" i="37"/>
  <c r="CF33" i="37"/>
  <c r="CF34" i="37"/>
  <c r="CF35" i="37"/>
  <c r="CF36" i="37"/>
  <c r="CF37" i="37"/>
  <c r="CF38" i="37"/>
  <c r="CF39" i="37"/>
  <c r="CF40" i="37"/>
  <c r="CF41" i="37"/>
  <c r="CF42" i="37"/>
  <c r="CF43" i="37"/>
  <c r="CF44" i="37"/>
  <c r="CF45" i="37"/>
  <c r="CF46" i="37"/>
  <c r="CF47" i="37"/>
  <c r="CF12" i="37"/>
  <c r="CD13" i="37"/>
  <c r="CD14" i="37"/>
  <c r="CD15" i="37"/>
  <c r="CD16" i="37"/>
  <c r="CD17" i="37"/>
  <c r="CD18" i="37"/>
  <c r="CD19" i="37"/>
  <c r="CD20" i="37"/>
  <c r="CD21" i="37"/>
  <c r="CD22" i="37"/>
  <c r="CD23" i="37"/>
  <c r="CD24" i="37"/>
  <c r="CD25" i="37"/>
  <c r="CD26" i="37"/>
  <c r="CD27" i="37"/>
  <c r="CD28" i="37"/>
  <c r="CD29" i="37"/>
  <c r="CD30" i="37"/>
  <c r="CD31" i="37"/>
  <c r="CD32" i="37"/>
  <c r="CD33" i="37"/>
  <c r="CD34" i="37"/>
  <c r="CD35" i="37"/>
  <c r="CD36" i="37"/>
  <c r="CD37" i="37"/>
  <c r="CD38" i="37"/>
  <c r="CD39" i="37"/>
  <c r="CD40" i="37"/>
  <c r="CD41" i="37"/>
  <c r="CD42" i="37"/>
  <c r="CD43" i="37"/>
  <c r="CD44" i="37"/>
  <c r="CD45" i="37"/>
  <c r="CD46" i="37"/>
  <c r="CD47" i="37"/>
  <c r="CD12" i="37"/>
  <c r="CB13" i="37"/>
  <c r="CB14" i="37"/>
  <c r="CB15" i="37"/>
  <c r="CB16" i="37"/>
  <c r="CB17" i="37"/>
  <c r="CB18" i="37"/>
  <c r="CB19" i="37"/>
  <c r="CB20" i="37"/>
  <c r="CB21" i="37"/>
  <c r="CB22" i="37"/>
  <c r="CB23" i="37"/>
  <c r="CB24" i="37"/>
  <c r="CB25" i="37"/>
  <c r="CB26" i="37"/>
  <c r="CB27" i="37"/>
  <c r="CB28" i="37"/>
  <c r="CB29" i="37"/>
  <c r="CB30" i="37"/>
  <c r="CB31" i="37"/>
  <c r="CB32" i="37"/>
  <c r="CB33" i="37"/>
  <c r="CB34" i="37"/>
  <c r="CB35" i="37"/>
  <c r="CB36" i="37"/>
  <c r="CB37" i="37"/>
  <c r="CB38" i="37"/>
  <c r="CB39" i="37"/>
  <c r="CB40" i="37"/>
  <c r="CB41" i="37"/>
  <c r="CB42" i="37"/>
  <c r="CB43" i="37"/>
  <c r="CB44" i="37"/>
  <c r="CB45" i="37"/>
  <c r="CB46" i="37"/>
  <c r="CB47" i="37"/>
  <c r="CB12" i="37"/>
  <c r="BZ19" i="37"/>
  <c r="BZ20" i="37"/>
  <c r="BZ21" i="37"/>
  <c r="BZ22" i="37"/>
  <c r="BZ23" i="37"/>
  <c r="BZ24" i="37"/>
  <c r="BZ25" i="37"/>
  <c r="BZ26" i="37"/>
  <c r="BZ27" i="37"/>
  <c r="BZ28" i="37"/>
  <c r="BZ29" i="37"/>
  <c r="BZ30" i="37"/>
  <c r="BZ31" i="37"/>
  <c r="BZ32" i="37"/>
  <c r="BZ33" i="37"/>
  <c r="BZ34" i="37"/>
  <c r="BZ35" i="37"/>
  <c r="BZ36" i="37"/>
  <c r="BZ37" i="37"/>
  <c r="BZ38" i="37"/>
  <c r="BZ39" i="37"/>
  <c r="BZ40" i="37"/>
  <c r="BZ41" i="37"/>
  <c r="BZ42" i="37"/>
  <c r="BZ43" i="37"/>
  <c r="BZ44" i="37"/>
  <c r="BZ45" i="37"/>
  <c r="BZ46" i="37"/>
  <c r="BZ47" i="37"/>
  <c r="BZ18" i="37"/>
  <c r="BX13" i="37"/>
  <c r="BX14" i="37"/>
  <c r="BX15" i="37"/>
  <c r="BX16" i="37"/>
  <c r="BX17" i="37"/>
  <c r="BX18" i="37"/>
  <c r="BX19" i="37"/>
  <c r="BX20" i="37"/>
  <c r="BX21" i="37"/>
  <c r="BX22" i="37"/>
  <c r="BX23" i="37"/>
  <c r="BX24" i="37"/>
  <c r="BX25" i="37"/>
  <c r="BX26" i="37"/>
  <c r="BX27" i="37"/>
  <c r="BX28" i="37"/>
  <c r="BX29" i="37"/>
  <c r="BX30" i="37"/>
  <c r="BX31" i="37"/>
  <c r="BX32" i="37"/>
  <c r="BX33" i="37"/>
  <c r="BX34" i="37"/>
  <c r="BX35" i="37"/>
  <c r="BX36" i="37"/>
  <c r="BX37" i="37"/>
  <c r="BX38" i="37"/>
  <c r="BX39" i="37"/>
  <c r="BX40" i="37"/>
  <c r="BX41" i="37"/>
  <c r="BX42" i="37"/>
  <c r="BX43" i="37"/>
  <c r="BX44" i="37"/>
  <c r="BX45" i="37"/>
  <c r="BX46" i="37"/>
  <c r="BX47" i="37"/>
  <c r="BX12" i="37"/>
  <c r="BV13" i="37"/>
  <c r="BV14" i="37"/>
  <c r="BV15" i="37"/>
  <c r="BV16" i="37"/>
  <c r="BV17" i="37"/>
  <c r="BV18" i="37"/>
  <c r="BV19" i="37"/>
  <c r="BV20" i="37"/>
  <c r="BV21" i="37"/>
  <c r="BV22" i="37"/>
  <c r="BV23" i="37"/>
  <c r="BV24" i="37"/>
  <c r="BV25" i="37"/>
  <c r="BV26" i="37"/>
  <c r="BV27" i="37"/>
  <c r="BV28" i="37"/>
  <c r="BV29" i="37"/>
  <c r="BV30" i="37"/>
  <c r="BV31" i="37"/>
  <c r="BV32" i="37"/>
  <c r="BV33" i="37"/>
  <c r="BV34" i="37"/>
  <c r="BV35" i="37"/>
  <c r="BV36" i="37"/>
  <c r="BV37" i="37"/>
  <c r="BV38" i="37"/>
  <c r="BV39" i="37"/>
  <c r="BV40" i="37"/>
  <c r="BV41" i="37"/>
  <c r="BV42" i="37"/>
  <c r="BV43" i="37"/>
  <c r="BV44" i="37"/>
  <c r="BV45" i="37"/>
  <c r="BV46" i="37"/>
  <c r="BV47" i="37"/>
  <c r="BV12" i="37"/>
  <c r="BT13" i="37"/>
  <c r="BT14" i="37"/>
  <c r="BT15" i="37"/>
  <c r="BT16" i="37"/>
  <c r="BT17" i="37"/>
  <c r="BT18" i="37"/>
  <c r="BT19" i="37"/>
  <c r="BT20" i="37"/>
  <c r="BT21" i="37"/>
  <c r="BT22" i="37"/>
  <c r="BT23" i="37"/>
  <c r="BT24" i="37"/>
  <c r="BT25" i="37"/>
  <c r="BT26" i="37"/>
  <c r="BT27" i="37"/>
  <c r="BT28" i="37"/>
  <c r="BT29" i="37"/>
  <c r="BT30" i="37"/>
  <c r="BT31" i="37"/>
  <c r="BT32" i="37"/>
  <c r="BT33" i="37"/>
  <c r="BT34" i="37"/>
  <c r="BT35" i="37"/>
  <c r="BT36" i="37"/>
  <c r="BT37" i="37"/>
  <c r="BT38" i="37"/>
  <c r="BT39" i="37"/>
  <c r="BT40" i="37"/>
  <c r="BT41" i="37"/>
  <c r="BT42" i="37"/>
  <c r="BT43" i="37"/>
  <c r="BT44" i="37"/>
  <c r="BT45" i="37"/>
  <c r="BT46" i="37"/>
  <c r="BT47" i="37"/>
  <c r="BT12" i="37"/>
  <c r="BR13" i="37"/>
  <c r="BR14" i="37"/>
  <c r="BR15" i="37"/>
  <c r="BR16" i="37"/>
  <c r="BR17" i="37"/>
  <c r="BR18" i="37"/>
  <c r="BR19" i="37"/>
  <c r="BR20" i="37"/>
  <c r="BR21" i="37"/>
  <c r="BR22" i="37"/>
  <c r="BR23" i="37"/>
  <c r="BR24" i="37"/>
  <c r="BR25" i="37"/>
  <c r="BR26" i="37"/>
  <c r="BR27" i="37"/>
  <c r="BR28" i="37"/>
  <c r="BR29" i="37"/>
  <c r="BR30" i="37"/>
  <c r="BR31" i="37"/>
  <c r="BR32" i="37"/>
  <c r="BR33" i="37"/>
  <c r="BR34" i="37"/>
  <c r="BR35" i="37"/>
  <c r="BR36" i="37"/>
  <c r="BR37" i="37"/>
  <c r="BR38" i="37"/>
  <c r="BR39" i="37"/>
  <c r="BR40" i="37"/>
  <c r="BR41" i="37"/>
  <c r="BR42" i="37"/>
  <c r="BR43" i="37"/>
  <c r="BR44" i="37"/>
  <c r="BR45" i="37"/>
  <c r="BR46" i="37"/>
  <c r="BR47" i="37"/>
  <c r="BR12" i="37"/>
  <c r="BP13" i="37"/>
  <c r="BP14" i="37"/>
  <c r="BP15" i="37"/>
  <c r="BP16" i="37"/>
  <c r="BP17" i="37"/>
  <c r="BP18" i="37"/>
  <c r="BP19" i="37"/>
  <c r="BP20" i="37"/>
  <c r="BP21" i="37"/>
  <c r="BP22" i="37"/>
  <c r="BP23" i="37"/>
  <c r="BP24" i="37"/>
  <c r="BP25" i="37"/>
  <c r="BP26" i="37"/>
  <c r="BP27" i="37"/>
  <c r="BP28" i="37"/>
  <c r="BP29" i="37"/>
  <c r="BP30" i="37"/>
  <c r="BP31" i="37"/>
  <c r="BP32" i="37"/>
  <c r="BP33" i="37"/>
  <c r="BP34" i="37"/>
  <c r="BP35" i="37"/>
  <c r="BP36" i="37"/>
  <c r="BP37" i="37"/>
  <c r="BP38" i="37"/>
  <c r="BP39" i="37"/>
  <c r="BP40" i="37"/>
  <c r="BP41" i="37"/>
  <c r="BP42" i="37"/>
  <c r="BP43" i="37"/>
  <c r="BP44" i="37"/>
  <c r="BP45" i="37"/>
  <c r="BP46" i="37"/>
  <c r="BP47" i="37"/>
  <c r="BP12" i="37"/>
  <c r="BN14" i="37"/>
  <c r="BN15" i="37"/>
  <c r="BN16" i="37"/>
  <c r="BN17" i="37"/>
  <c r="BN18" i="37"/>
  <c r="BN19" i="37"/>
  <c r="BN20" i="37"/>
  <c r="BN21" i="37"/>
  <c r="BN22" i="37"/>
  <c r="BN23" i="37"/>
  <c r="BN24" i="37"/>
  <c r="BN25" i="37"/>
  <c r="BN26" i="37"/>
  <c r="BN27" i="37"/>
  <c r="BN28" i="37"/>
  <c r="BN29" i="37"/>
  <c r="BN30" i="37"/>
  <c r="BN31" i="37"/>
  <c r="BN32" i="37"/>
  <c r="BN33" i="37"/>
  <c r="BN34" i="37"/>
  <c r="BN35" i="37"/>
  <c r="BN36" i="37"/>
  <c r="BN37" i="37"/>
  <c r="BN38" i="37"/>
  <c r="BN39" i="37"/>
  <c r="BN40" i="37"/>
  <c r="BN41" i="37"/>
  <c r="BN42" i="37"/>
  <c r="BN43" i="37"/>
  <c r="BN44" i="37"/>
  <c r="BN45" i="37"/>
  <c r="BN46" i="37"/>
  <c r="BN47" i="37"/>
  <c r="BN13" i="37"/>
  <c r="BL14" i="37"/>
  <c r="BL15" i="37"/>
  <c r="BL16" i="37"/>
  <c r="BL17" i="37"/>
  <c r="BL18" i="37"/>
  <c r="BL19" i="37"/>
  <c r="BL20" i="37"/>
  <c r="BL21" i="37"/>
  <c r="BL22" i="37"/>
  <c r="BL23" i="37"/>
  <c r="BL24" i="37"/>
  <c r="BL25" i="37"/>
  <c r="BL26" i="37"/>
  <c r="BL27" i="37"/>
  <c r="BL28" i="37"/>
  <c r="BL29" i="37"/>
  <c r="BL30" i="37"/>
  <c r="BL31" i="37"/>
  <c r="BL32" i="37"/>
  <c r="BL33" i="37"/>
  <c r="BL34" i="37"/>
  <c r="BL35" i="37"/>
  <c r="BL36" i="37"/>
  <c r="BL37" i="37"/>
  <c r="BL38" i="37"/>
  <c r="BL39" i="37"/>
  <c r="BL40" i="37"/>
  <c r="BL41" i="37"/>
  <c r="BL42" i="37"/>
  <c r="BL43" i="37"/>
  <c r="BL44" i="37"/>
  <c r="BL45" i="37"/>
  <c r="BL46" i="37"/>
  <c r="BL47" i="37"/>
  <c r="BL13" i="37"/>
  <c r="BJ14" i="37"/>
  <c r="BJ15" i="37"/>
  <c r="BJ16" i="37"/>
  <c r="BJ17" i="37"/>
  <c r="BJ18" i="37"/>
  <c r="BJ19" i="37"/>
  <c r="BJ20" i="37"/>
  <c r="BJ21" i="37"/>
  <c r="BJ22" i="37"/>
  <c r="BJ23" i="37"/>
  <c r="BJ24" i="37"/>
  <c r="BJ25" i="37"/>
  <c r="BJ26" i="37"/>
  <c r="BJ27" i="37"/>
  <c r="BJ28" i="37"/>
  <c r="BJ29" i="37"/>
  <c r="BJ30" i="37"/>
  <c r="BJ31" i="37"/>
  <c r="BJ32" i="37"/>
  <c r="BJ33" i="37"/>
  <c r="BJ34" i="37"/>
  <c r="BJ35" i="37"/>
  <c r="BJ36" i="37"/>
  <c r="BJ37" i="37"/>
  <c r="BJ38" i="37"/>
  <c r="BJ39" i="37"/>
  <c r="BJ40" i="37"/>
  <c r="BJ41" i="37"/>
  <c r="BJ42" i="37"/>
  <c r="BJ43" i="37"/>
  <c r="BJ44" i="37"/>
  <c r="BJ45" i="37"/>
  <c r="BJ46" i="37"/>
  <c r="BJ47" i="37"/>
  <c r="BJ13" i="37"/>
  <c r="AN13" i="37"/>
  <c r="AI13" i="37"/>
  <c r="AI16" i="37"/>
  <c r="AD14" i="37"/>
  <c r="AD16" i="37"/>
  <c r="AD17" i="37"/>
  <c r="AD18" i="37"/>
  <c r="AD19" i="37"/>
  <c r="AD20" i="37"/>
  <c r="AD21" i="37"/>
  <c r="AD22" i="37"/>
  <c r="AD23" i="37"/>
  <c r="AD24" i="37"/>
  <c r="AD25" i="37"/>
  <c r="AD26" i="37"/>
  <c r="AD29" i="37"/>
  <c r="AD30" i="37"/>
  <c r="AD31" i="37"/>
  <c r="AD32" i="37"/>
  <c r="AD33" i="37"/>
  <c r="AD34" i="37"/>
  <c r="AD35" i="37"/>
  <c r="AD36" i="37"/>
  <c r="AD37" i="37"/>
  <c r="AD38" i="37"/>
  <c r="AD39" i="37"/>
  <c r="AD40" i="37"/>
  <c r="AD41" i="37"/>
  <c r="AD42" i="37"/>
  <c r="AD43" i="37"/>
  <c r="AD44" i="37"/>
  <c r="AD45" i="37"/>
  <c r="AD46" i="37"/>
  <c r="AD47" i="37"/>
  <c r="AD13" i="37"/>
  <c r="AI14" i="37"/>
  <c r="AI17" i="37"/>
  <c r="AI18" i="37"/>
  <c r="AI19" i="37"/>
  <c r="AI20" i="37"/>
  <c r="AI21" i="37"/>
  <c r="AI22" i="37"/>
  <c r="AI23" i="37"/>
  <c r="AI24" i="37"/>
  <c r="AI25" i="37"/>
  <c r="AI26" i="37"/>
  <c r="AI27" i="37"/>
  <c r="AI29" i="37"/>
  <c r="AI30" i="37"/>
  <c r="AI31" i="37"/>
  <c r="AI32" i="37"/>
  <c r="AI33" i="37"/>
  <c r="AI34" i="37"/>
  <c r="AI35" i="37"/>
  <c r="AI36" i="37"/>
  <c r="AI37" i="37"/>
  <c r="AI38" i="37"/>
  <c r="AI39" i="37"/>
  <c r="AI40" i="37"/>
  <c r="AI41" i="37"/>
  <c r="AI42" i="37"/>
  <c r="AI43" i="37"/>
  <c r="AI44" i="37"/>
  <c r="AI45" i="37"/>
  <c r="AI46" i="37"/>
  <c r="AN14" i="37"/>
  <c r="AN15" i="37"/>
  <c r="AN16" i="37"/>
  <c r="AN17" i="37"/>
  <c r="AN18" i="37"/>
  <c r="AN19" i="37"/>
  <c r="AN20" i="37"/>
  <c r="AN21" i="37"/>
  <c r="AN22" i="37"/>
  <c r="AN23" i="37"/>
  <c r="AN24" i="37"/>
  <c r="AN25" i="37"/>
  <c r="AN26" i="37"/>
  <c r="AN27" i="37"/>
  <c r="AN28" i="37"/>
  <c r="AN29" i="37"/>
  <c r="AN30" i="37"/>
  <c r="AN31" i="37"/>
  <c r="AN32" i="37"/>
  <c r="AN33" i="37"/>
  <c r="AN34" i="37"/>
  <c r="AN35" i="37"/>
  <c r="AN36" i="37"/>
  <c r="AN37" i="37"/>
  <c r="AN38" i="37"/>
  <c r="AN39" i="37"/>
  <c r="AN40" i="37"/>
  <c r="AN41" i="37"/>
  <c r="AN42" i="37"/>
  <c r="AN43" i="37"/>
  <c r="AN44" i="37"/>
  <c r="AN45" i="37"/>
  <c r="AN46" i="37"/>
  <c r="AN47" i="37"/>
  <c r="K3" i="37"/>
  <c r="BD14" i="37"/>
  <c r="BE14" i="37"/>
  <c r="BF14" i="37"/>
  <c r="BG14" i="37"/>
  <c r="BD15" i="37"/>
  <c r="BE15" i="37"/>
  <c r="BF15" i="37"/>
  <c r="BG15" i="37"/>
  <c r="BD16" i="37"/>
  <c r="BE16" i="37"/>
  <c r="BF16" i="37"/>
  <c r="BG16" i="37"/>
  <c r="BD17" i="37"/>
  <c r="BE17" i="37"/>
  <c r="BF17" i="37"/>
  <c r="BG17" i="37"/>
  <c r="BD18" i="37"/>
  <c r="BE18" i="37"/>
  <c r="BF18" i="37"/>
  <c r="BG18" i="37"/>
  <c r="BD19" i="37"/>
  <c r="BE19" i="37"/>
  <c r="BF19" i="37"/>
  <c r="BG19" i="37"/>
  <c r="BD20" i="37"/>
  <c r="BE20" i="37"/>
  <c r="BF20" i="37"/>
  <c r="BG20" i="37"/>
  <c r="BD21" i="37"/>
  <c r="BE21" i="37"/>
  <c r="BF21" i="37"/>
  <c r="BG21" i="37"/>
  <c r="BD22" i="37"/>
  <c r="BE22" i="37"/>
  <c r="BF22" i="37"/>
  <c r="BG22" i="37"/>
  <c r="BD23" i="37"/>
  <c r="BE23" i="37"/>
  <c r="BF23" i="37"/>
  <c r="BG23" i="37"/>
  <c r="BD24" i="37"/>
  <c r="BE24" i="37"/>
  <c r="BF24" i="37"/>
  <c r="BG24" i="37"/>
  <c r="BD25" i="37"/>
  <c r="BE25" i="37"/>
  <c r="BF25" i="37"/>
  <c r="BG25" i="37"/>
  <c r="BD26" i="37"/>
  <c r="BE26" i="37"/>
  <c r="BF26" i="37"/>
  <c r="BG26" i="37"/>
  <c r="BD28" i="37"/>
  <c r="BE28" i="37"/>
  <c r="BF28" i="37"/>
  <c r="BG28" i="37"/>
  <c r="BD29" i="37"/>
  <c r="BE29" i="37"/>
  <c r="BF29" i="37"/>
  <c r="BG29" i="37"/>
  <c r="BD30" i="37"/>
  <c r="BE30" i="37"/>
  <c r="BF30" i="37"/>
  <c r="BG30" i="37"/>
  <c r="BD31" i="37"/>
  <c r="BE31" i="37"/>
  <c r="BF31" i="37"/>
  <c r="BG31" i="37"/>
  <c r="BD32" i="37"/>
  <c r="BE32" i="37"/>
  <c r="BF32" i="37"/>
  <c r="BG32" i="37"/>
  <c r="BD33" i="37"/>
  <c r="BE33" i="37"/>
  <c r="BF33" i="37"/>
  <c r="BG33" i="37"/>
  <c r="BD34" i="37"/>
  <c r="BE34" i="37"/>
  <c r="BF34" i="37"/>
  <c r="BG34" i="37"/>
  <c r="BD35" i="37"/>
  <c r="BE35" i="37"/>
  <c r="BF35" i="37"/>
  <c r="BG35" i="37"/>
  <c r="BD36" i="37"/>
  <c r="BE36" i="37"/>
  <c r="BF36" i="37"/>
  <c r="BG36" i="37"/>
  <c r="BD37" i="37"/>
  <c r="BE37" i="37"/>
  <c r="BF37" i="37"/>
  <c r="BG37" i="37"/>
  <c r="BD38" i="37"/>
  <c r="BE38" i="37"/>
  <c r="BF38" i="37"/>
  <c r="BG38" i="37"/>
  <c r="BD39" i="37"/>
  <c r="BE39" i="37"/>
  <c r="BF39" i="37"/>
  <c r="BG39" i="37"/>
  <c r="BD40" i="37"/>
  <c r="BE40" i="37"/>
  <c r="BF40" i="37"/>
  <c r="BG40" i="37"/>
  <c r="BD41" i="37"/>
  <c r="BE41" i="37"/>
  <c r="BF41" i="37"/>
  <c r="BG41" i="37"/>
  <c r="BD42" i="37"/>
  <c r="BE42" i="37"/>
  <c r="BF42" i="37"/>
  <c r="BG42" i="37"/>
  <c r="BD43" i="37"/>
  <c r="BE43" i="37"/>
  <c r="BF43" i="37"/>
  <c r="BG43" i="37"/>
  <c r="BD44" i="37"/>
  <c r="BE44" i="37"/>
  <c r="BF44" i="37"/>
  <c r="BG44" i="37"/>
  <c r="BD45" i="37"/>
  <c r="BE45" i="37"/>
  <c r="BF45" i="37"/>
  <c r="BG45" i="37"/>
  <c r="BD46" i="37"/>
  <c r="BE46" i="37"/>
  <c r="BF46" i="37"/>
  <c r="BG46" i="37"/>
  <c r="BD47" i="37"/>
  <c r="BE47" i="37"/>
  <c r="BF47" i="37"/>
  <c r="BG47" i="37"/>
  <c r="BD13" i="37"/>
  <c r="BE13" i="37"/>
  <c r="BF13" i="37"/>
  <c r="BG13" i="37"/>
  <c r="BC13" i="37"/>
  <c r="BE10" i="37"/>
  <c r="BF10" i="37"/>
  <c r="BG10" i="37"/>
  <c r="BD10" i="37"/>
  <c r="A6" i="2"/>
  <c r="A4" i="15" s="1"/>
  <c r="B6" i="2"/>
  <c r="C6" i="2"/>
  <c r="C4" i="15" s="1"/>
  <c r="D6" i="2"/>
  <c r="D4" i="15" s="1"/>
  <c r="E6" i="2"/>
  <c r="E4" i="15" s="1"/>
  <c r="F6" i="2"/>
  <c r="F4" i="15" s="1"/>
  <c r="G6" i="2"/>
  <c r="G4" i="15" s="1"/>
  <c r="H6" i="2"/>
  <c r="H4" i="15" s="1"/>
  <c r="I6" i="2"/>
  <c r="J6" i="2"/>
  <c r="J4" i="15" s="1"/>
  <c r="K6" i="2"/>
  <c r="K4" i="15" s="1"/>
  <c r="L6" i="2"/>
  <c r="L4" i="15" s="1"/>
  <c r="A7" i="2"/>
  <c r="A5" i="15" s="1"/>
  <c r="B7" i="2"/>
  <c r="C7" i="2"/>
  <c r="C5" i="15" s="1"/>
  <c r="D7" i="2"/>
  <c r="D5" i="15" s="1"/>
  <c r="E7" i="2"/>
  <c r="E5" i="15" s="1"/>
  <c r="F7" i="2"/>
  <c r="F5" i="15" s="1"/>
  <c r="G7" i="2"/>
  <c r="G5" i="15" s="1"/>
  <c r="H7" i="2"/>
  <c r="H5" i="15" s="1"/>
  <c r="I7" i="2"/>
  <c r="I5" i="15" s="1"/>
  <c r="J7" i="2"/>
  <c r="J5" i="15" s="1"/>
  <c r="K7" i="2"/>
  <c r="K5" i="15" s="1"/>
  <c r="L7" i="2"/>
  <c r="L5" i="15" s="1"/>
  <c r="A8" i="2"/>
  <c r="A6" i="15" s="1"/>
  <c r="B8" i="2"/>
  <c r="C8" i="2"/>
  <c r="C6" i="15" s="1"/>
  <c r="D8" i="2"/>
  <c r="E8" i="2"/>
  <c r="F8" i="2"/>
  <c r="F6" i="15" s="1"/>
  <c r="G8" i="2"/>
  <c r="H8" i="2"/>
  <c r="I8" i="2"/>
  <c r="J8" i="2"/>
  <c r="J6" i="15" s="1"/>
  <c r="K8" i="2"/>
  <c r="K6" i="15" s="1"/>
  <c r="L8" i="2"/>
  <c r="A9" i="2"/>
  <c r="B9" i="2"/>
  <c r="C9" i="2"/>
  <c r="D9" i="2"/>
  <c r="E9" i="2"/>
  <c r="F9" i="2"/>
  <c r="F7" i="15" s="1"/>
  <c r="G9" i="2"/>
  <c r="G7" i="15" s="1"/>
  <c r="H9" i="2"/>
  <c r="H7" i="15" s="1"/>
  <c r="I9" i="2"/>
  <c r="J9" i="2"/>
  <c r="J7" i="15" s="1"/>
  <c r="K9" i="2"/>
  <c r="L9" i="2"/>
  <c r="A10" i="2"/>
  <c r="B10" i="2"/>
  <c r="C10" i="2"/>
  <c r="C8" i="15" s="1"/>
  <c r="D10" i="2"/>
  <c r="E10" i="2"/>
  <c r="F10" i="2"/>
  <c r="G10" i="2"/>
  <c r="H10" i="2"/>
  <c r="I10" i="2"/>
  <c r="I8" i="15" s="1"/>
  <c r="J10" i="2"/>
  <c r="J8" i="15" s="1"/>
  <c r="K10" i="2"/>
  <c r="K8" i="15" s="1"/>
  <c r="L10" i="2"/>
  <c r="L8" i="15" s="1"/>
  <c r="A11" i="2"/>
  <c r="A9" i="15" s="1"/>
  <c r="B11" i="2"/>
  <c r="C11" i="2"/>
  <c r="C9" i="15" s="1"/>
  <c r="D11" i="2"/>
  <c r="D9" i="15" s="1"/>
  <c r="E11" i="2"/>
  <c r="E9" i="15" s="1"/>
  <c r="F11" i="2"/>
  <c r="F9" i="15" s="1"/>
  <c r="G11" i="2"/>
  <c r="G9" i="15" s="1"/>
  <c r="H11" i="2"/>
  <c r="H9" i="15" s="1"/>
  <c r="I11" i="2"/>
  <c r="I9" i="15" s="1"/>
  <c r="J11" i="2"/>
  <c r="J9" i="15" s="1"/>
  <c r="K11" i="2"/>
  <c r="K9" i="15" s="1"/>
  <c r="L11" i="2"/>
  <c r="L9" i="15" s="1"/>
  <c r="A12" i="2"/>
  <c r="A10" i="15" s="1"/>
  <c r="B12" i="2"/>
  <c r="C12" i="2"/>
  <c r="C10" i="15" s="1"/>
  <c r="D12" i="2"/>
  <c r="D10" i="15" s="1"/>
  <c r="E12" i="2"/>
  <c r="E10" i="15" s="1"/>
  <c r="F12" i="2"/>
  <c r="F10" i="15" s="1"/>
  <c r="G12" i="2"/>
  <c r="G10" i="15" s="1"/>
  <c r="H12" i="2"/>
  <c r="H10" i="15" s="1"/>
  <c r="I12" i="2"/>
  <c r="I10" i="15" s="1"/>
  <c r="J12" i="2"/>
  <c r="J10" i="15" s="1"/>
  <c r="K12" i="2"/>
  <c r="K10" i="15" s="1"/>
  <c r="L12" i="2"/>
  <c r="A13" i="2"/>
  <c r="A11" i="15" s="1"/>
  <c r="B13" i="2"/>
  <c r="C13" i="2"/>
  <c r="C11" i="15" s="1"/>
  <c r="D13" i="2"/>
  <c r="D11" i="15" s="1"/>
  <c r="E13" i="2"/>
  <c r="E11" i="15" s="1"/>
  <c r="F13" i="2"/>
  <c r="F11" i="15" s="1"/>
  <c r="G13" i="2"/>
  <c r="G11" i="15" s="1"/>
  <c r="H13" i="2"/>
  <c r="H11" i="15" s="1"/>
  <c r="I13" i="2"/>
  <c r="I11" i="15" s="1"/>
  <c r="J13" i="2"/>
  <c r="J11" i="15" s="1"/>
  <c r="K13" i="2"/>
  <c r="K11" i="15" s="1"/>
  <c r="L13" i="2"/>
  <c r="A14" i="2"/>
  <c r="A12" i="15" s="1"/>
  <c r="B14" i="2"/>
  <c r="C14" i="2"/>
  <c r="C12" i="15" s="1"/>
  <c r="D14" i="2"/>
  <c r="D12" i="15" s="1"/>
  <c r="E14" i="2"/>
  <c r="E12" i="15" s="1"/>
  <c r="F14" i="2"/>
  <c r="F12" i="15" s="1"/>
  <c r="G14" i="2"/>
  <c r="G12" i="15" s="1"/>
  <c r="H14" i="2"/>
  <c r="H12" i="15" s="1"/>
  <c r="I14" i="2"/>
  <c r="I12" i="15" s="1"/>
  <c r="J14" i="2"/>
  <c r="J12" i="15" s="1"/>
  <c r="K14" i="2"/>
  <c r="K12" i="15" s="1"/>
  <c r="L14" i="2"/>
  <c r="A15" i="2"/>
  <c r="A13" i="15" s="1"/>
  <c r="B15" i="2"/>
  <c r="C15" i="2"/>
  <c r="C13" i="15" s="1"/>
  <c r="D15" i="2"/>
  <c r="D13" i="15" s="1"/>
  <c r="E15" i="2"/>
  <c r="E13" i="15" s="1"/>
  <c r="F15" i="2"/>
  <c r="F13" i="15" s="1"/>
  <c r="G15" i="2"/>
  <c r="G13" i="15" s="1"/>
  <c r="H15" i="2"/>
  <c r="H13" i="15" s="1"/>
  <c r="I15" i="2"/>
  <c r="I13" i="15" s="1"/>
  <c r="J15" i="2"/>
  <c r="J13" i="15" s="1"/>
  <c r="K15" i="2"/>
  <c r="K13" i="15" s="1"/>
  <c r="L15" i="2"/>
  <c r="L13" i="15" s="1"/>
  <c r="A16" i="2"/>
  <c r="A14" i="15" s="1"/>
  <c r="B16" i="2"/>
  <c r="C16" i="2"/>
  <c r="C14" i="15" s="1"/>
  <c r="D16" i="2"/>
  <c r="D14" i="15" s="1"/>
  <c r="E16" i="2"/>
  <c r="E14" i="15" s="1"/>
  <c r="F16" i="2"/>
  <c r="F14" i="15" s="1"/>
  <c r="G16" i="2"/>
  <c r="G14" i="15" s="1"/>
  <c r="H16" i="2"/>
  <c r="H14" i="15" s="1"/>
  <c r="I16" i="2"/>
  <c r="I14" i="15" s="1"/>
  <c r="J16" i="2"/>
  <c r="J14" i="15" s="1"/>
  <c r="K16" i="2"/>
  <c r="K14" i="15" s="1"/>
  <c r="L16" i="2"/>
  <c r="A17" i="2"/>
  <c r="A15" i="15" s="1"/>
  <c r="B17" i="2"/>
  <c r="C17" i="2"/>
  <c r="C15" i="15" s="1"/>
  <c r="D17" i="2"/>
  <c r="D15" i="15" s="1"/>
  <c r="E17" i="2"/>
  <c r="E15" i="15" s="1"/>
  <c r="F17" i="2"/>
  <c r="G17" i="2"/>
  <c r="G15" i="15" s="1"/>
  <c r="H17" i="2"/>
  <c r="H15" i="15" s="1"/>
  <c r="I17" i="2"/>
  <c r="I15" i="15" s="1"/>
  <c r="J17" i="2"/>
  <c r="J15" i="15" s="1"/>
  <c r="K17" i="2"/>
  <c r="K15" i="15" s="1"/>
  <c r="L17" i="2"/>
  <c r="L15" i="15" s="1"/>
  <c r="A18" i="2"/>
  <c r="A16" i="15" s="1"/>
  <c r="B18" i="2"/>
  <c r="C18" i="2"/>
  <c r="C16" i="15" s="1"/>
  <c r="D18" i="2"/>
  <c r="D16" i="15" s="1"/>
  <c r="E18" i="2"/>
  <c r="E16" i="15" s="1"/>
  <c r="F18" i="2"/>
  <c r="F16" i="15" s="1"/>
  <c r="G18" i="2"/>
  <c r="G16" i="15" s="1"/>
  <c r="H18" i="2"/>
  <c r="H16" i="15" s="1"/>
  <c r="I18" i="2"/>
  <c r="I16" i="15" s="1"/>
  <c r="J18" i="2"/>
  <c r="J16" i="15" s="1"/>
  <c r="K18" i="2"/>
  <c r="K16" i="15" s="1"/>
  <c r="L18" i="2"/>
  <c r="L16" i="15" s="1"/>
  <c r="A19" i="2"/>
  <c r="A17" i="15" s="1"/>
  <c r="B19" i="2"/>
  <c r="C19" i="2"/>
  <c r="C17" i="15" s="1"/>
  <c r="D19" i="2"/>
  <c r="D17" i="15" s="1"/>
  <c r="E19" i="2"/>
  <c r="E17" i="15" s="1"/>
  <c r="F19" i="2"/>
  <c r="F17" i="15" s="1"/>
  <c r="G19" i="2"/>
  <c r="G17" i="15" s="1"/>
  <c r="H19" i="2"/>
  <c r="H17" i="15" s="1"/>
  <c r="I19" i="2"/>
  <c r="I17" i="15" s="1"/>
  <c r="J19" i="2"/>
  <c r="J17" i="15" s="1"/>
  <c r="K19" i="2"/>
  <c r="K17" i="15" s="1"/>
  <c r="L19" i="2"/>
  <c r="L17" i="15" s="1"/>
  <c r="A20" i="2"/>
  <c r="A18" i="15" s="1"/>
  <c r="B20" i="2"/>
  <c r="C20" i="2"/>
  <c r="C18" i="15" s="1"/>
  <c r="D20" i="2"/>
  <c r="D18" i="15" s="1"/>
  <c r="E20" i="2"/>
  <c r="E18" i="15" s="1"/>
  <c r="F20" i="2"/>
  <c r="F18" i="15" s="1"/>
  <c r="G20" i="2"/>
  <c r="G18" i="15" s="1"/>
  <c r="H20" i="2"/>
  <c r="H18" i="15" s="1"/>
  <c r="I20" i="2"/>
  <c r="I18" i="15" s="1"/>
  <c r="J20" i="2"/>
  <c r="J18" i="15" s="1"/>
  <c r="K20" i="2"/>
  <c r="K18" i="15" s="1"/>
  <c r="L20" i="2"/>
  <c r="A21" i="2"/>
  <c r="A19" i="15" s="1"/>
  <c r="B21" i="2"/>
  <c r="C21" i="2"/>
  <c r="C19" i="15" s="1"/>
  <c r="D21" i="2"/>
  <c r="D19" i="15" s="1"/>
  <c r="E21" i="2"/>
  <c r="E19" i="15" s="1"/>
  <c r="F21" i="2"/>
  <c r="F19" i="15" s="1"/>
  <c r="G21" i="2"/>
  <c r="G19" i="15" s="1"/>
  <c r="H21" i="2"/>
  <c r="H19" i="15" s="1"/>
  <c r="I21" i="2"/>
  <c r="I19" i="15" s="1"/>
  <c r="J21" i="2"/>
  <c r="J19" i="15" s="1"/>
  <c r="K21" i="2"/>
  <c r="K19" i="15" s="1"/>
  <c r="L21" i="2"/>
  <c r="A22" i="2"/>
  <c r="A20" i="15" s="1"/>
  <c r="B22" i="2"/>
  <c r="C22" i="2"/>
  <c r="C20" i="15" s="1"/>
  <c r="D22" i="2"/>
  <c r="D20" i="15" s="1"/>
  <c r="E22" i="2"/>
  <c r="E20" i="15" s="1"/>
  <c r="F22" i="2"/>
  <c r="F20" i="15" s="1"/>
  <c r="G22" i="2"/>
  <c r="G20" i="15" s="1"/>
  <c r="H22" i="2"/>
  <c r="H20" i="15" s="1"/>
  <c r="I22" i="2"/>
  <c r="I20" i="15" s="1"/>
  <c r="J22" i="2"/>
  <c r="J20" i="15" s="1"/>
  <c r="K22" i="2"/>
  <c r="L22" i="2"/>
  <c r="L20" i="15" s="1"/>
  <c r="A23" i="2"/>
  <c r="A21" i="15" s="1"/>
  <c r="B23" i="2"/>
  <c r="C23" i="2"/>
  <c r="C21" i="15" s="1"/>
  <c r="D23" i="2"/>
  <c r="D21" i="15" s="1"/>
  <c r="E23" i="2"/>
  <c r="E21" i="15" s="1"/>
  <c r="F23" i="2"/>
  <c r="F21" i="15" s="1"/>
  <c r="G23" i="2"/>
  <c r="G21" i="15" s="1"/>
  <c r="H23" i="2"/>
  <c r="H21" i="15" s="1"/>
  <c r="I23" i="2"/>
  <c r="I21" i="15" s="1"/>
  <c r="J23" i="2"/>
  <c r="J21" i="15" s="1"/>
  <c r="K23" i="2"/>
  <c r="K21" i="15" s="1"/>
  <c r="L23" i="2"/>
  <c r="A24" i="2"/>
  <c r="A22" i="15" s="1"/>
  <c r="B24" i="2"/>
  <c r="C24" i="2"/>
  <c r="C22" i="15" s="1"/>
  <c r="D24" i="2"/>
  <c r="D22" i="15" s="1"/>
  <c r="E24" i="2"/>
  <c r="E22" i="15" s="1"/>
  <c r="F24" i="2"/>
  <c r="F22" i="15" s="1"/>
  <c r="G24" i="2"/>
  <c r="G22" i="15" s="1"/>
  <c r="H24" i="2"/>
  <c r="H22" i="15" s="1"/>
  <c r="I24" i="2"/>
  <c r="I22" i="15" s="1"/>
  <c r="J24" i="2"/>
  <c r="K24" i="2"/>
  <c r="K22" i="15" s="1"/>
  <c r="L24" i="2"/>
  <c r="L22" i="15" s="1"/>
  <c r="A25" i="2"/>
  <c r="A23" i="15" s="1"/>
  <c r="B25" i="2"/>
  <c r="C25" i="2"/>
  <c r="C23" i="15" s="1"/>
  <c r="D25" i="2"/>
  <c r="D23" i="15" s="1"/>
  <c r="E25" i="2"/>
  <c r="E23" i="15" s="1"/>
  <c r="F25" i="2"/>
  <c r="F23" i="15" s="1"/>
  <c r="G25" i="2"/>
  <c r="G23" i="15" s="1"/>
  <c r="H25" i="2"/>
  <c r="H23" i="15" s="1"/>
  <c r="I25" i="2"/>
  <c r="I23" i="15" s="1"/>
  <c r="J25" i="2"/>
  <c r="K25" i="2"/>
  <c r="K23" i="15" s="1"/>
  <c r="L25" i="2"/>
  <c r="L23" i="15" s="1"/>
  <c r="A26" i="2"/>
  <c r="A24" i="15" s="1"/>
  <c r="B26" i="2"/>
  <c r="C26" i="2"/>
  <c r="C24" i="15" s="1"/>
  <c r="D26" i="2"/>
  <c r="D24" i="15" s="1"/>
  <c r="E26" i="2"/>
  <c r="E24" i="15" s="1"/>
  <c r="F26" i="2"/>
  <c r="F24" i="15" s="1"/>
  <c r="G26" i="2"/>
  <c r="G24" i="15" s="1"/>
  <c r="H26" i="2"/>
  <c r="H24" i="15" s="1"/>
  <c r="I26" i="2"/>
  <c r="J26" i="2"/>
  <c r="J24" i="15" s="1"/>
  <c r="K26" i="2"/>
  <c r="K24" i="15" s="1"/>
  <c r="L26" i="2"/>
  <c r="L24" i="15" s="1"/>
  <c r="A27" i="2"/>
  <c r="A25" i="15" s="1"/>
  <c r="B27" i="2"/>
  <c r="C27" i="2"/>
  <c r="C25" i="15" s="1"/>
  <c r="D27" i="2"/>
  <c r="D25" i="15" s="1"/>
  <c r="E27" i="2"/>
  <c r="E25" i="15" s="1"/>
  <c r="F27" i="2"/>
  <c r="F25" i="15" s="1"/>
  <c r="G27" i="2"/>
  <c r="G25" i="15" s="1"/>
  <c r="H27" i="2"/>
  <c r="H25" i="15" s="1"/>
  <c r="I27" i="2"/>
  <c r="I25" i="15" s="1"/>
  <c r="J27" i="2"/>
  <c r="J25" i="15" s="1"/>
  <c r="K27" i="2"/>
  <c r="L27" i="2"/>
  <c r="L25" i="15" s="1"/>
  <c r="A28" i="2"/>
  <c r="A26" i="15" s="1"/>
  <c r="B28" i="2"/>
  <c r="C28" i="2"/>
  <c r="C26" i="15" s="1"/>
  <c r="D28" i="2"/>
  <c r="D26" i="15" s="1"/>
  <c r="E28" i="2"/>
  <c r="E26" i="15" s="1"/>
  <c r="F28" i="2"/>
  <c r="F26" i="15" s="1"/>
  <c r="G28" i="2"/>
  <c r="G26" i="15" s="1"/>
  <c r="H28" i="2"/>
  <c r="H26" i="15" s="1"/>
  <c r="I28" i="2"/>
  <c r="I26" i="15" s="1"/>
  <c r="J28" i="2"/>
  <c r="J26" i="15" s="1"/>
  <c r="K28" i="2"/>
  <c r="L28" i="2"/>
  <c r="A29" i="2"/>
  <c r="A27" i="15" s="1"/>
  <c r="B29" i="2"/>
  <c r="C29" i="2"/>
  <c r="C27" i="15" s="1"/>
  <c r="D29" i="2"/>
  <c r="D27" i="15" s="1"/>
  <c r="E29" i="2"/>
  <c r="E27" i="15" s="1"/>
  <c r="F29" i="2"/>
  <c r="F27" i="15" s="1"/>
  <c r="G29" i="2"/>
  <c r="G27" i="15" s="1"/>
  <c r="H29" i="2"/>
  <c r="H27" i="15" s="1"/>
  <c r="I29" i="2"/>
  <c r="I27" i="15" s="1"/>
  <c r="J29" i="2"/>
  <c r="K29" i="2"/>
  <c r="K27" i="15" s="1"/>
  <c r="L29" i="2"/>
  <c r="L27" i="15" s="1"/>
  <c r="A30" i="2"/>
  <c r="A28" i="15" s="1"/>
  <c r="B30" i="2"/>
  <c r="C30" i="2"/>
  <c r="C28" i="15" s="1"/>
  <c r="D30" i="2"/>
  <c r="D28" i="15" s="1"/>
  <c r="E30" i="2"/>
  <c r="E28" i="15" s="1"/>
  <c r="F30" i="2"/>
  <c r="F28" i="15" s="1"/>
  <c r="G30" i="2"/>
  <c r="G28" i="15" s="1"/>
  <c r="H30" i="2"/>
  <c r="H28" i="15" s="1"/>
  <c r="I30" i="2"/>
  <c r="I28" i="15" s="1"/>
  <c r="J30" i="2"/>
  <c r="K30" i="2"/>
  <c r="K28" i="15" s="1"/>
  <c r="L30" i="2"/>
  <c r="L28" i="15" s="1"/>
  <c r="A31" i="2"/>
  <c r="A29" i="15" s="1"/>
  <c r="B31" i="2"/>
  <c r="C31" i="2"/>
  <c r="C29" i="15" s="1"/>
  <c r="D31" i="2"/>
  <c r="D29" i="15" s="1"/>
  <c r="E31" i="2"/>
  <c r="E29" i="15" s="1"/>
  <c r="F31" i="2"/>
  <c r="F29" i="15" s="1"/>
  <c r="G31" i="2"/>
  <c r="G29" i="15" s="1"/>
  <c r="H31" i="2"/>
  <c r="H29" i="15" s="1"/>
  <c r="I31" i="2"/>
  <c r="I29" i="15" s="1"/>
  <c r="J31" i="2"/>
  <c r="J29" i="15" s="1"/>
  <c r="K31" i="2"/>
  <c r="L31" i="2"/>
  <c r="L29" i="15" s="1"/>
  <c r="A32" i="2"/>
  <c r="A30" i="15" s="1"/>
  <c r="B32" i="2"/>
  <c r="C32" i="2"/>
  <c r="C30" i="15" s="1"/>
  <c r="D32" i="2"/>
  <c r="D30" i="15" s="1"/>
  <c r="E32" i="2"/>
  <c r="E30" i="15" s="1"/>
  <c r="F32" i="2"/>
  <c r="F30" i="15" s="1"/>
  <c r="G32" i="2"/>
  <c r="G30" i="15" s="1"/>
  <c r="H32" i="2"/>
  <c r="H30" i="15" s="1"/>
  <c r="I32" i="2"/>
  <c r="J32" i="2"/>
  <c r="J30" i="15" s="1"/>
  <c r="K32" i="2"/>
  <c r="K30" i="15" s="1"/>
  <c r="L32" i="2"/>
  <c r="A33" i="2"/>
  <c r="A31" i="15" s="1"/>
  <c r="B33" i="2"/>
  <c r="C33" i="2"/>
  <c r="C31" i="15" s="1"/>
  <c r="D33" i="2"/>
  <c r="D31" i="15" s="1"/>
  <c r="E33" i="2"/>
  <c r="E31" i="15" s="1"/>
  <c r="F33" i="2"/>
  <c r="F31" i="15" s="1"/>
  <c r="G33" i="2"/>
  <c r="G31" i="15" s="1"/>
  <c r="H33" i="2"/>
  <c r="H31" i="15" s="1"/>
  <c r="I33" i="2"/>
  <c r="I31" i="15" s="1"/>
  <c r="J33" i="2"/>
  <c r="J31" i="15" s="1"/>
  <c r="K33" i="2"/>
  <c r="K31" i="15" s="1"/>
  <c r="L33" i="2"/>
  <c r="L31" i="15" s="1"/>
  <c r="A34" i="2"/>
  <c r="A32" i="15" s="1"/>
  <c r="B34" i="2"/>
  <c r="C34" i="2"/>
  <c r="C32" i="15" s="1"/>
  <c r="D34" i="2"/>
  <c r="D32" i="15" s="1"/>
  <c r="E34" i="2"/>
  <c r="E32" i="15" s="1"/>
  <c r="F34" i="2"/>
  <c r="F32" i="15" s="1"/>
  <c r="G34" i="2"/>
  <c r="G32" i="15" s="1"/>
  <c r="H34" i="2"/>
  <c r="H32" i="15" s="1"/>
  <c r="I34" i="2"/>
  <c r="I32" i="15" s="1"/>
  <c r="J34" i="2"/>
  <c r="K34" i="2"/>
  <c r="K32" i="15" s="1"/>
  <c r="L34" i="2"/>
  <c r="L32" i="15" s="1"/>
  <c r="A35" i="2"/>
  <c r="A33" i="15" s="1"/>
  <c r="B35" i="2"/>
  <c r="C35" i="2"/>
  <c r="C33" i="15" s="1"/>
  <c r="D35" i="2"/>
  <c r="D33" i="15" s="1"/>
  <c r="E35" i="2"/>
  <c r="E33" i="15" s="1"/>
  <c r="F35" i="2"/>
  <c r="F33" i="15" s="1"/>
  <c r="G35" i="2"/>
  <c r="G33" i="15" s="1"/>
  <c r="H35" i="2"/>
  <c r="H33" i="15" s="1"/>
  <c r="I35" i="2"/>
  <c r="I33" i="15" s="1"/>
  <c r="J35" i="2"/>
  <c r="J33" i="15" s="1"/>
  <c r="K35" i="2"/>
  <c r="K33" i="15" s="1"/>
  <c r="L35" i="2"/>
  <c r="A36" i="2"/>
  <c r="A34" i="15" s="1"/>
  <c r="B36" i="2"/>
  <c r="C36" i="2"/>
  <c r="C34" i="15" s="1"/>
  <c r="D36" i="2"/>
  <c r="D34" i="15" s="1"/>
  <c r="E36" i="2"/>
  <c r="E34" i="15" s="1"/>
  <c r="F36" i="2"/>
  <c r="F34" i="15" s="1"/>
  <c r="G36" i="2"/>
  <c r="G34" i="15" s="1"/>
  <c r="H36" i="2"/>
  <c r="H34" i="15" s="1"/>
  <c r="I36" i="2"/>
  <c r="I34" i="15" s="1"/>
  <c r="J36" i="2"/>
  <c r="J34" i="15" s="1"/>
  <c r="K36" i="2"/>
  <c r="K34" i="15" s="1"/>
  <c r="L36" i="2"/>
  <c r="A37" i="2"/>
  <c r="A35" i="15" s="1"/>
  <c r="B37" i="2"/>
  <c r="C37" i="2"/>
  <c r="D37" i="2"/>
  <c r="D35" i="15" s="1"/>
  <c r="E37" i="2"/>
  <c r="E35" i="15" s="1"/>
  <c r="F37" i="2"/>
  <c r="F35" i="15" s="1"/>
  <c r="G37" i="2"/>
  <c r="G35" i="15" s="1"/>
  <c r="H37" i="2"/>
  <c r="H35" i="15" s="1"/>
  <c r="I37" i="2"/>
  <c r="I35" i="15" s="1"/>
  <c r="J37" i="2"/>
  <c r="J35" i="15" s="1"/>
  <c r="K37" i="2"/>
  <c r="K35" i="15" s="1"/>
  <c r="L37" i="2"/>
  <c r="A38" i="2"/>
  <c r="A36" i="15" s="1"/>
  <c r="B38" i="2"/>
  <c r="C38" i="2"/>
  <c r="C36" i="15" s="1"/>
  <c r="D38" i="2"/>
  <c r="D36" i="15" s="1"/>
  <c r="E38" i="2"/>
  <c r="E36" i="15" s="1"/>
  <c r="F38" i="2"/>
  <c r="F36" i="15" s="1"/>
  <c r="G38" i="2"/>
  <c r="G36" i="15" s="1"/>
  <c r="H38" i="2"/>
  <c r="H36" i="15" s="1"/>
  <c r="I38" i="2"/>
  <c r="I36" i="15" s="1"/>
  <c r="J38" i="2"/>
  <c r="K38" i="2"/>
  <c r="K36" i="15" s="1"/>
  <c r="L38" i="2"/>
  <c r="A39" i="2"/>
  <c r="A37" i="15" s="1"/>
  <c r="B39" i="2"/>
  <c r="C39" i="2"/>
  <c r="C37" i="15" s="1"/>
  <c r="D39" i="2"/>
  <c r="D37" i="15" s="1"/>
  <c r="E39" i="2"/>
  <c r="E37" i="15" s="1"/>
  <c r="F39" i="2"/>
  <c r="F37" i="15" s="1"/>
  <c r="G39" i="2"/>
  <c r="G37" i="15" s="1"/>
  <c r="H39" i="2"/>
  <c r="H37" i="15" s="1"/>
  <c r="I39" i="2"/>
  <c r="I37" i="15" s="1"/>
  <c r="J39" i="2"/>
  <c r="J37" i="15" s="1"/>
  <c r="K39" i="2"/>
  <c r="K37" i="15" s="1"/>
  <c r="L39" i="2"/>
  <c r="L37" i="15" s="1"/>
  <c r="A40" i="2"/>
  <c r="A38" i="15" s="1"/>
  <c r="B40" i="2"/>
  <c r="C40" i="2"/>
  <c r="C38" i="15" s="1"/>
  <c r="D40" i="2"/>
  <c r="D38" i="15" s="1"/>
  <c r="E40" i="2"/>
  <c r="E38" i="15" s="1"/>
  <c r="F40" i="2"/>
  <c r="F38" i="15" s="1"/>
  <c r="G40" i="2"/>
  <c r="G38" i="15" s="1"/>
  <c r="H40" i="2"/>
  <c r="H38" i="15" s="1"/>
  <c r="I40" i="2"/>
  <c r="I38" i="15" s="1"/>
  <c r="J40" i="2"/>
  <c r="J38" i="15" s="1"/>
  <c r="K40" i="2"/>
  <c r="K38" i="15" s="1"/>
  <c r="L40" i="2"/>
  <c r="L38" i="15" s="1"/>
  <c r="A41" i="2"/>
  <c r="A39" i="15" s="1"/>
  <c r="B41" i="2"/>
  <c r="C41" i="2"/>
  <c r="C39" i="15" s="1"/>
  <c r="D41" i="2"/>
  <c r="D39" i="15" s="1"/>
  <c r="E41" i="2"/>
  <c r="E39" i="15" s="1"/>
  <c r="F41" i="2"/>
  <c r="F39" i="15" s="1"/>
  <c r="G41" i="2"/>
  <c r="G39" i="15" s="1"/>
  <c r="H41" i="2"/>
  <c r="H39" i="15" s="1"/>
  <c r="I41" i="2"/>
  <c r="I39" i="15" s="1"/>
  <c r="J41" i="2"/>
  <c r="J39" i="15" s="1"/>
  <c r="K41" i="2"/>
  <c r="K39" i="15" s="1"/>
  <c r="L41" i="2"/>
  <c r="A42" i="2"/>
  <c r="A40" i="15" s="1"/>
  <c r="B42" i="2"/>
  <c r="C42" i="2"/>
  <c r="C40" i="15" s="1"/>
  <c r="D42" i="2"/>
  <c r="D40" i="15" s="1"/>
  <c r="E42" i="2"/>
  <c r="E40" i="15" s="1"/>
  <c r="F42" i="2"/>
  <c r="F40" i="15" s="1"/>
  <c r="G42" i="2"/>
  <c r="G40" i="15" s="1"/>
  <c r="H42" i="2"/>
  <c r="H40" i="15" s="1"/>
  <c r="I42" i="2"/>
  <c r="I40" i="15" s="1"/>
  <c r="J42" i="2"/>
  <c r="J40" i="15" s="1"/>
  <c r="K42" i="2"/>
  <c r="K40" i="15" s="1"/>
  <c r="L42" i="2"/>
  <c r="L40" i="15" s="1"/>
  <c r="A43" i="2"/>
  <c r="A41" i="15" s="1"/>
  <c r="B43" i="2"/>
  <c r="C43" i="2"/>
  <c r="D43" i="2"/>
  <c r="D41" i="15" s="1"/>
  <c r="E43" i="2"/>
  <c r="E41" i="15" s="1"/>
  <c r="F43" i="2"/>
  <c r="F41" i="15" s="1"/>
  <c r="G43" i="2"/>
  <c r="G41" i="15" s="1"/>
  <c r="H43" i="2"/>
  <c r="H41" i="15" s="1"/>
  <c r="I43" i="2"/>
  <c r="I41" i="15" s="1"/>
  <c r="J43" i="2"/>
  <c r="J41" i="15" s="1"/>
  <c r="K43" i="2"/>
  <c r="K41" i="15" s="1"/>
  <c r="L43" i="2"/>
  <c r="L41" i="15" s="1"/>
  <c r="A44" i="2"/>
  <c r="A42" i="15" s="1"/>
  <c r="B44" i="2"/>
  <c r="C44" i="2"/>
  <c r="C42" i="15" s="1"/>
  <c r="D44" i="2"/>
  <c r="D42" i="15" s="1"/>
  <c r="E44" i="2"/>
  <c r="E42" i="15" s="1"/>
  <c r="F44" i="2"/>
  <c r="F42" i="15" s="1"/>
  <c r="G44" i="2"/>
  <c r="G42" i="15" s="1"/>
  <c r="H44" i="2"/>
  <c r="H42" i="15" s="1"/>
  <c r="I44" i="2"/>
  <c r="I42" i="15" s="1"/>
  <c r="J44" i="2"/>
  <c r="J42" i="15" s="1"/>
  <c r="K44" i="2"/>
  <c r="L44" i="2"/>
  <c r="L42" i="15" s="1"/>
  <c r="A45" i="2"/>
  <c r="A43" i="15" s="1"/>
  <c r="B45" i="2"/>
  <c r="C45" i="2"/>
  <c r="C43" i="15" s="1"/>
  <c r="D45" i="2"/>
  <c r="D43" i="15" s="1"/>
  <c r="E45" i="2"/>
  <c r="E43" i="15" s="1"/>
  <c r="F45" i="2"/>
  <c r="F43" i="15" s="1"/>
  <c r="G45" i="2"/>
  <c r="G43" i="15" s="1"/>
  <c r="H45" i="2"/>
  <c r="H43" i="15" s="1"/>
  <c r="I45" i="2"/>
  <c r="I43" i="15" s="1"/>
  <c r="J45" i="2"/>
  <c r="J43" i="15" s="1"/>
  <c r="K45" i="2"/>
  <c r="K43" i="15" s="1"/>
  <c r="L45" i="2"/>
  <c r="A46" i="2"/>
  <c r="A44" i="15" s="1"/>
  <c r="B46" i="2"/>
  <c r="C46" i="2"/>
  <c r="C44" i="15" s="1"/>
  <c r="D46" i="2"/>
  <c r="D44" i="15" s="1"/>
  <c r="E46" i="2"/>
  <c r="E44" i="15" s="1"/>
  <c r="F46" i="2"/>
  <c r="F44" i="15" s="1"/>
  <c r="G46" i="2"/>
  <c r="G44" i="15" s="1"/>
  <c r="H46" i="2"/>
  <c r="H44" i="15" s="1"/>
  <c r="I46" i="2"/>
  <c r="I44" i="15" s="1"/>
  <c r="J46" i="2"/>
  <c r="J44" i="15" s="1"/>
  <c r="K46" i="2"/>
  <c r="K44" i="15" s="1"/>
  <c r="L46" i="2"/>
  <c r="A47" i="2"/>
  <c r="A45" i="15" s="1"/>
  <c r="B47" i="2"/>
  <c r="C47" i="2"/>
  <c r="C45" i="15" s="1"/>
  <c r="D47" i="2"/>
  <c r="D45" i="15" s="1"/>
  <c r="E47" i="2"/>
  <c r="E45" i="15" s="1"/>
  <c r="F47" i="2"/>
  <c r="F45" i="15" s="1"/>
  <c r="G47" i="2"/>
  <c r="G45" i="15" s="1"/>
  <c r="H47" i="2"/>
  <c r="H45" i="15" s="1"/>
  <c r="I47" i="2"/>
  <c r="I45" i="15" s="1"/>
  <c r="J47" i="2"/>
  <c r="J45" i="15" s="1"/>
  <c r="K47" i="2"/>
  <c r="K45" i="15" s="1"/>
  <c r="L47" i="2"/>
  <c r="L45" i="15" s="1"/>
  <c r="A48" i="2"/>
  <c r="A46" i="15" s="1"/>
  <c r="B48" i="2"/>
  <c r="C48" i="2"/>
  <c r="C46" i="15" s="1"/>
  <c r="D48" i="2"/>
  <c r="D46" i="15" s="1"/>
  <c r="E48" i="2"/>
  <c r="E46" i="15" s="1"/>
  <c r="F48" i="2"/>
  <c r="F46" i="15" s="1"/>
  <c r="G48" i="2"/>
  <c r="G46" i="15" s="1"/>
  <c r="H48" i="2"/>
  <c r="H46" i="15" s="1"/>
  <c r="I48" i="2"/>
  <c r="I46" i="15" s="1"/>
  <c r="J48" i="2"/>
  <c r="J46" i="15" s="1"/>
  <c r="K48" i="2"/>
  <c r="L48" i="2"/>
  <c r="L46" i="15" s="1"/>
  <c r="A49" i="2"/>
  <c r="A47" i="15" s="1"/>
  <c r="B49" i="2"/>
  <c r="C49" i="2"/>
  <c r="C47" i="15" s="1"/>
  <c r="D49" i="2"/>
  <c r="D47" i="15" s="1"/>
  <c r="E49" i="2"/>
  <c r="E47" i="15" s="1"/>
  <c r="F49" i="2"/>
  <c r="F47" i="15" s="1"/>
  <c r="G49" i="2"/>
  <c r="G47" i="15" s="1"/>
  <c r="H49" i="2"/>
  <c r="H47" i="15" s="1"/>
  <c r="I49" i="2"/>
  <c r="I47" i="15" s="1"/>
  <c r="J49" i="2"/>
  <c r="J47" i="15" s="1"/>
  <c r="K49" i="2"/>
  <c r="K47" i="15" s="1"/>
  <c r="L49" i="2"/>
  <c r="A50" i="2"/>
  <c r="A48" i="15" s="1"/>
  <c r="B50" i="2"/>
  <c r="C50" i="2"/>
  <c r="C48" i="15" s="1"/>
  <c r="D50" i="2"/>
  <c r="D48" i="15" s="1"/>
  <c r="E50" i="2"/>
  <c r="E48" i="15" s="1"/>
  <c r="F50" i="2"/>
  <c r="F48" i="15" s="1"/>
  <c r="G50" i="2"/>
  <c r="G48" i="15" s="1"/>
  <c r="H50" i="2"/>
  <c r="H48" i="15" s="1"/>
  <c r="I50" i="2"/>
  <c r="I48" i="15" s="1"/>
  <c r="J50" i="2"/>
  <c r="K50" i="2"/>
  <c r="K48" i="15" s="1"/>
  <c r="L50" i="2"/>
  <c r="L48" i="15" s="1"/>
  <c r="A51" i="2"/>
  <c r="A49" i="15" s="1"/>
  <c r="B51" i="2"/>
  <c r="C51" i="2"/>
  <c r="C49" i="15" s="1"/>
  <c r="D51" i="2"/>
  <c r="D49" i="15" s="1"/>
  <c r="E51" i="2"/>
  <c r="E49" i="15" s="1"/>
  <c r="F51" i="2"/>
  <c r="F49" i="15" s="1"/>
  <c r="G51" i="2"/>
  <c r="G49" i="15" s="1"/>
  <c r="H51" i="2"/>
  <c r="H49" i="15" s="1"/>
  <c r="I51" i="2"/>
  <c r="I49" i="15" s="1"/>
  <c r="J51" i="2"/>
  <c r="J49" i="15" s="1"/>
  <c r="K51" i="2"/>
  <c r="L51" i="2"/>
  <c r="L49" i="15" s="1"/>
  <c r="A52" i="2"/>
  <c r="A50" i="15" s="1"/>
  <c r="B52" i="2"/>
  <c r="C52" i="2"/>
  <c r="C50" i="15" s="1"/>
  <c r="D52" i="2"/>
  <c r="D50" i="15" s="1"/>
  <c r="E52" i="2"/>
  <c r="E50" i="15" s="1"/>
  <c r="F52" i="2"/>
  <c r="F50" i="15" s="1"/>
  <c r="G52" i="2"/>
  <c r="G50" i="15" s="1"/>
  <c r="H52" i="2"/>
  <c r="H50" i="15" s="1"/>
  <c r="I52" i="2"/>
  <c r="I50" i="15" s="1"/>
  <c r="J52" i="2"/>
  <c r="J50" i="15" s="1"/>
  <c r="K52" i="2"/>
  <c r="L52" i="2"/>
  <c r="L50" i="15" s="1"/>
  <c r="A53" i="2"/>
  <c r="A52" i="15" s="1"/>
  <c r="B53" i="2"/>
  <c r="C53" i="2"/>
  <c r="D53" i="2"/>
  <c r="D52" i="15" s="1"/>
  <c r="E53" i="2"/>
  <c r="E52" i="15" s="1"/>
  <c r="F53" i="2"/>
  <c r="F52" i="15" s="1"/>
  <c r="G53" i="2"/>
  <c r="G52" i="15" s="1"/>
  <c r="H53" i="2"/>
  <c r="H52" i="15" s="1"/>
  <c r="I53" i="2"/>
  <c r="I52" i="15" s="1"/>
  <c r="J53" i="2"/>
  <c r="J52" i="15" s="1"/>
  <c r="K53" i="2"/>
  <c r="L53" i="2"/>
  <c r="L52" i="15" s="1"/>
  <c r="A54" i="2"/>
  <c r="A53" i="15" s="1"/>
  <c r="B54" i="2"/>
  <c r="C54" i="2"/>
  <c r="C53" i="15" s="1"/>
  <c r="D54" i="2"/>
  <c r="E54" i="2"/>
  <c r="E53" i="15" s="1"/>
  <c r="F54" i="2"/>
  <c r="F53" i="15" s="1"/>
  <c r="G54" i="2"/>
  <c r="G53" i="15" s="1"/>
  <c r="H54" i="2"/>
  <c r="H53" i="15" s="1"/>
  <c r="I54" i="2"/>
  <c r="I53" i="15" s="1"/>
  <c r="J54" i="2"/>
  <c r="J53" i="15" s="1"/>
  <c r="K54" i="2"/>
  <c r="K53" i="15" s="1"/>
  <c r="L54" i="2"/>
  <c r="L53" i="15" s="1"/>
  <c r="A55" i="2"/>
  <c r="A54" i="15" s="1"/>
  <c r="B55" i="2"/>
  <c r="C55" i="2"/>
  <c r="C54" i="15" s="1"/>
  <c r="D55" i="2"/>
  <c r="D54" i="15" s="1"/>
  <c r="E55" i="2"/>
  <c r="E54" i="15" s="1"/>
  <c r="F55" i="2"/>
  <c r="F54" i="15" s="1"/>
  <c r="G55" i="2"/>
  <c r="G54" i="15" s="1"/>
  <c r="H55" i="2"/>
  <c r="H54" i="15" s="1"/>
  <c r="I55" i="2"/>
  <c r="I54" i="15" s="1"/>
  <c r="J55" i="2"/>
  <c r="J54" i="15" s="1"/>
  <c r="K55" i="2"/>
  <c r="L55" i="2"/>
  <c r="A56" i="2"/>
  <c r="A55" i="15" s="1"/>
  <c r="B56" i="2"/>
  <c r="C56" i="2"/>
  <c r="C55" i="15" s="1"/>
  <c r="D56" i="2"/>
  <c r="D55" i="15" s="1"/>
  <c r="E56" i="2"/>
  <c r="E55" i="15" s="1"/>
  <c r="F56" i="2"/>
  <c r="F55" i="15" s="1"/>
  <c r="G56" i="2"/>
  <c r="G55" i="15" s="1"/>
  <c r="H56" i="2"/>
  <c r="H55" i="15" s="1"/>
  <c r="I56" i="2"/>
  <c r="I55" i="15" s="1"/>
  <c r="J56" i="2"/>
  <c r="K56" i="2"/>
  <c r="K55" i="15" s="1"/>
  <c r="L56" i="2"/>
  <c r="A57" i="2"/>
  <c r="A56" i="15" s="1"/>
  <c r="B57" i="2"/>
  <c r="C57" i="2"/>
  <c r="C56" i="15" s="1"/>
  <c r="D57" i="2"/>
  <c r="D56" i="15" s="1"/>
  <c r="E57" i="2"/>
  <c r="E56" i="15" s="1"/>
  <c r="F57" i="2"/>
  <c r="F56" i="15" s="1"/>
  <c r="G57" i="2"/>
  <c r="G56" i="15" s="1"/>
  <c r="H57" i="2"/>
  <c r="H56" i="15" s="1"/>
  <c r="I57" i="2"/>
  <c r="J57" i="2"/>
  <c r="J56" i="15" s="1"/>
  <c r="K57" i="2"/>
  <c r="L57" i="2"/>
  <c r="L56" i="15" s="1"/>
  <c r="A58" i="2"/>
  <c r="A57" i="15" s="1"/>
  <c r="B58" i="2"/>
  <c r="C58" i="2"/>
  <c r="C57" i="15" s="1"/>
  <c r="D58" i="2"/>
  <c r="D57" i="15" s="1"/>
  <c r="E58" i="2"/>
  <c r="E57" i="15" s="1"/>
  <c r="F58" i="2"/>
  <c r="F57" i="15" s="1"/>
  <c r="G58" i="2"/>
  <c r="G57" i="15" s="1"/>
  <c r="H58" i="2"/>
  <c r="H57" i="15" s="1"/>
  <c r="I58" i="2"/>
  <c r="I57" i="15" s="1"/>
  <c r="J58" i="2"/>
  <c r="K58" i="2"/>
  <c r="K57" i="15" s="1"/>
  <c r="L58" i="2"/>
  <c r="L57" i="15" s="1"/>
  <c r="A59" i="2"/>
  <c r="A58" i="15" s="1"/>
  <c r="B59" i="2"/>
  <c r="C59" i="2"/>
  <c r="C58" i="15" s="1"/>
  <c r="D59" i="2"/>
  <c r="D58" i="15" s="1"/>
  <c r="E59" i="2"/>
  <c r="E58" i="15" s="1"/>
  <c r="F59" i="2"/>
  <c r="F58" i="15" s="1"/>
  <c r="G59" i="2"/>
  <c r="G58" i="15" s="1"/>
  <c r="H59" i="2"/>
  <c r="H58" i="15" s="1"/>
  <c r="I59" i="2"/>
  <c r="I58" i="15" s="1"/>
  <c r="J59" i="2"/>
  <c r="K59" i="2"/>
  <c r="K58" i="15" s="1"/>
  <c r="L59" i="2"/>
  <c r="A60" i="2"/>
  <c r="A59" i="15" s="1"/>
  <c r="B60" i="2"/>
  <c r="C60" i="2"/>
  <c r="C59" i="15" s="1"/>
  <c r="D60" i="2"/>
  <c r="D59" i="15" s="1"/>
  <c r="E60" i="2"/>
  <c r="E59" i="15" s="1"/>
  <c r="F60" i="2"/>
  <c r="F59" i="15" s="1"/>
  <c r="G60" i="2"/>
  <c r="G59" i="15" s="1"/>
  <c r="H60" i="2"/>
  <c r="H59" i="15" s="1"/>
  <c r="I60" i="2"/>
  <c r="I59" i="15" s="1"/>
  <c r="J60" i="2"/>
  <c r="K60" i="2"/>
  <c r="K59" i="15" s="1"/>
  <c r="L60" i="2"/>
  <c r="L59" i="15" s="1"/>
  <c r="A61" i="2"/>
  <c r="A60" i="15" s="1"/>
  <c r="B61" i="2"/>
  <c r="C61" i="2"/>
  <c r="C60" i="15" s="1"/>
  <c r="D61" i="2"/>
  <c r="D60" i="15" s="1"/>
  <c r="E61" i="2"/>
  <c r="E60" i="15" s="1"/>
  <c r="F61" i="2"/>
  <c r="F60" i="15" s="1"/>
  <c r="G61" i="2"/>
  <c r="G60" i="15" s="1"/>
  <c r="H61" i="2"/>
  <c r="H60" i="15" s="1"/>
  <c r="I61" i="2"/>
  <c r="I60" i="15" s="1"/>
  <c r="J61" i="2"/>
  <c r="K61" i="2"/>
  <c r="K60" i="15" s="1"/>
  <c r="L61" i="2"/>
  <c r="L60" i="15" s="1"/>
  <c r="A62" i="2"/>
  <c r="A61" i="15" s="1"/>
  <c r="B62" i="2"/>
  <c r="C62" i="2"/>
  <c r="D62" i="2"/>
  <c r="D61" i="15" s="1"/>
  <c r="E62" i="2"/>
  <c r="E61" i="15" s="1"/>
  <c r="F62" i="2"/>
  <c r="F61" i="15" s="1"/>
  <c r="G62" i="2"/>
  <c r="G61" i="15" s="1"/>
  <c r="H62" i="2"/>
  <c r="H61" i="15" s="1"/>
  <c r="I62" i="2"/>
  <c r="I61" i="15" s="1"/>
  <c r="J62" i="2"/>
  <c r="J61" i="15" s="1"/>
  <c r="K62" i="2"/>
  <c r="K61" i="15" s="1"/>
  <c r="L62" i="2"/>
  <c r="L61" i="15" s="1"/>
  <c r="A63" i="2"/>
  <c r="A62" i="15" s="1"/>
  <c r="B63" i="2"/>
  <c r="C63" i="2"/>
  <c r="C62" i="15" s="1"/>
  <c r="D63" i="2"/>
  <c r="D62" i="15" s="1"/>
  <c r="E63" i="2"/>
  <c r="E62" i="15" s="1"/>
  <c r="F63" i="2"/>
  <c r="F62" i="15" s="1"/>
  <c r="G63" i="2"/>
  <c r="G62" i="15" s="1"/>
  <c r="H63" i="2"/>
  <c r="H62" i="15" s="1"/>
  <c r="I63" i="2"/>
  <c r="I62" i="15" s="1"/>
  <c r="J63" i="2"/>
  <c r="J62" i="15" s="1"/>
  <c r="K63" i="2"/>
  <c r="K62" i="15" s="1"/>
  <c r="L63" i="2"/>
  <c r="A64" i="2"/>
  <c r="A63" i="15" s="1"/>
  <c r="B64" i="2"/>
  <c r="C64" i="2"/>
  <c r="C63" i="15" s="1"/>
  <c r="D64" i="2"/>
  <c r="D63" i="15" s="1"/>
  <c r="E64" i="2"/>
  <c r="E63" i="15" s="1"/>
  <c r="F64" i="2"/>
  <c r="F63" i="15" s="1"/>
  <c r="G64" i="2"/>
  <c r="G63" i="15" s="1"/>
  <c r="H64" i="2"/>
  <c r="H63" i="15" s="1"/>
  <c r="I64" i="2"/>
  <c r="I63" i="15" s="1"/>
  <c r="J64" i="2"/>
  <c r="J63" i="15" s="1"/>
  <c r="K64" i="2"/>
  <c r="L64" i="2"/>
  <c r="L63" i="15" s="1"/>
  <c r="A65" i="2"/>
  <c r="A64" i="15" s="1"/>
  <c r="B65" i="2"/>
  <c r="C65" i="2"/>
  <c r="C64" i="15" s="1"/>
  <c r="D65" i="2"/>
  <c r="D64" i="15" s="1"/>
  <c r="E65" i="2"/>
  <c r="E64" i="15" s="1"/>
  <c r="F65" i="2"/>
  <c r="F64" i="15" s="1"/>
  <c r="G65" i="2"/>
  <c r="G64" i="15" s="1"/>
  <c r="H65" i="2"/>
  <c r="H64" i="15" s="1"/>
  <c r="I65" i="2"/>
  <c r="I64" i="15" s="1"/>
  <c r="J65" i="2"/>
  <c r="K65" i="2"/>
  <c r="K64" i="15" s="1"/>
  <c r="L65" i="2"/>
  <c r="A66" i="2"/>
  <c r="A65" i="15" s="1"/>
  <c r="B66" i="2"/>
  <c r="C66" i="2"/>
  <c r="C65" i="15" s="1"/>
  <c r="D66" i="2"/>
  <c r="D65" i="15" s="1"/>
  <c r="E66" i="2"/>
  <c r="E65" i="15" s="1"/>
  <c r="F66" i="2"/>
  <c r="F65" i="15" s="1"/>
  <c r="G66" i="2"/>
  <c r="G65" i="15" s="1"/>
  <c r="H66" i="2"/>
  <c r="H65" i="15" s="1"/>
  <c r="I66" i="2"/>
  <c r="I65" i="15" s="1"/>
  <c r="J66" i="2"/>
  <c r="J65" i="15" s="1"/>
  <c r="K66" i="2"/>
  <c r="K65" i="15" s="1"/>
  <c r="L66" i="2"/>
  <c r="A67" i="2"/>
  <c r="A66" i="15" s="1"/>
  <c r="B67" i="2"/>
  <c r="C67" i="2"/>
  <c r="C66" i="15" s="1"/>
  <c r="D67" i="2"/>
  <c r="D66" i="15" s="1"/>
  <c r="E67" i="2"/>
  <c r="E66" i="15" s="1"/>
  <c r="F67" i="2"/>
  <c r="F66" i="15" s="1"/>
  <c r="G67" i="2"/>
  <c r="G66" i="15" s="1"/>
  <c r="H67" i="2"/>
  <c r="H66" i="15" s="1"/>
  <c r="I67" i="2"/>
  <c r="I66" i="15" s="1"/>
  <c r="J67" i="2"/>
  <c r="K67" i="2"/>
  <c r="K66" i="15" s="1"/>
  <c r="L67" i="2"/>
  <c r="L66" i="15" s="1"/>
  <c r="A68" i="2"/>
  <c r="A67" i="15" s="1"/>
  <c r="B68" i="2"/>
  <c r="C68" i="2"/>
  <c r="C67" i="15" s="1"/>
  <c r="D68" i="2"/>
  <c r="D67" i="15" s="1"/>
  <c r="E68" i="2"/>
  <c r="E67" i="15" s="1"/>
  <c r="F68" i="2"/>
  <c r="F67" i="15" s="1"/>
  <c r="G68" i="2"/>
  <c r="G67" i="15" s="1"/>
  <c r="H68" i="2"/>
  <c r="H67" i="15" s="1"/>
  <c r="I68" i="2"/>
  <c r="J68" i="2"/>
  <c r="K68" i="2"/>
  <c r="K67" i="15" s="1"/>
  <c r="L68" i="2"/>
  <c r="L67" i="15" s="1"/>
  <c r="A69" i="2"/>
  <c r="A68" i="15" s="1"/>
  <c r="B69" i="2"/>
  <c r="C69" i="2"/>
  <c r="C68" i="15" s="1"/>
  <c r="D69" i="2"/>
  <c r="D68" i="15" s="1"/>
  <c r="E69" i="2"/>
  <c r="E68" i="15" s="1"/>
  <c r="F69" i="2"/>
  <c r="F68" i="15" s="1"/>
  <c r="G69" i="2"/>
  <c r="G68" i="15" s="1"/>
  <c r="H69" i="2"/>
  <c r="H68" i="15" s="1"/>
  <c r="I69" i="2"/>
  <c r="I68" i="15" s="1"/>
  <c r="J69" i="2"/>
  <c r="K69" i="2"/>
  <c r="K68" i="15" s="1"/>
  <c r="L69" i="2"/>
  <c r="L68" i="15" s="1"/>
  <c r="A71" i="2"/>
  <c r="A70" i="15" s="1"/>
  <c r="B71" i="2"/>
  <c r="C71" i="2"/>
  <c r="C70" i="15" s="1"/>
  <c r="D71" i="2"/>
  <c r="D70" i="15" s="1"/>
  <c r="E71" i="2"/>
  <c r="E70" i="15" s="1"/>
  <c r="F71" i="2"/>
  <c r="F70" i="15" s="1"/>
  <c r="G71" i="2"/>
  <c r="G70" i="15" s="1"/>
  <c r="H71" i="2"/>
  <c r="H70" i="15" s="1"/>
  <c r="I71" i="2"/>
  <c r="I70" i="15" s="1"/>
  <c r="J71" i="2"/>
  <c r="J70" i="15" s="1"/>
  <c r="K71" i="2"/>
  <c r="L71" i="2"/>
  <c r="L70" i="15" s="1"/>
  <c r="A72" i="2"/>
  <c r="A71" i="15" s="1"/>
  <c r="B72" i="2"/>
  <c r="C72" i="2"/>
  <c r="C71" i="15" s="1"/>
  <c r="D72" i="2"/>
  <c r="D71" i="15" s="1"/>
  <c r="E72" i="2"/>
  <c r="E71" i="15" s="1"/>
  <c r="F72" i="2"/>
  <c r="G72" i="2"/>
  <c r="G71" i="15" s="1"/>
  <c r="H72" i="2"/>
  <c r="H71" i="15" s="1"/>
  <c r="I72" i="2"/>
  <c r="I71" i="15" s="1"/>
  <c r="J72" i="2"/>
  <c r="J71" i="15" s="1"/>
  <c r="K72" i="2"/>
  <c r="K71" i="15" s="1"/>
  <c r="L72" i="2"/>
  <c r="L71" i="15" s="1"/>
  <c r="A73" i="2"/>
  <c r="A72" i="15" s="1"/>
  <c r="B73" i="2"/>
  <c r="C73" i="2"/>
  <c r="C72" i="15" s="1"/>
  <c r="D73" i="2"/>
  <c r="D72" i="15" s="1"/>
  <c r="E73" i="2"/>
  <c r="E72" i="15" s="1"/>
  <c r="F73" i="2"/>
  <c r="F72" i="15" s="1"/>
  <c r="G73" i="2"/>
  <c r="G72" i="15" s="1"/>
  <c r="H73" i="2"/>
  <c r="H72" i="15" s="1"/>
  <c r="I73" i="2"/>
  <c r="I72" i="15" s="1"/>
  <c r="J73" i="2"/>
  <c r="K73" i="2"/>
  <c r="K72" i="15" s="1"/>
  <c r="L73" i="2"/>
  <c r="A74" i="2"/>
  <c r="A73" i="15" s="1"/>
  <c r="B74" i="2"/>
  <c r="C74" i="2"/>
  <c r="C73" i="15" s="1"/>
  <c r="D74" i="2"/>
  <c r="D73" i="15" s="1"/>
  <c r="E74" i="2"/>
  <c r="E73" i="15" s="1"/>
  <c r="F74" i="2"/>
  <c r="F73" i="15" s="1"/>
  <c r="G74" i="2"/>
  <c r="G73" i="15" s="1"/>
  <c r="H74" i="2"/>
  <c r="H73" i="15" s="1"/>
  <c r="I74" i="2"/>
  <c r="I73" i="15" s="1"/>
  <c r="J74" i="2"/>
  <c r="J73" i="15" s="1"/>
  <c r="K74" i="2"/>
  <c r="L74" i="2"/>
  <c r="L73" i="15" s="1"/>
  <c r="A75" i="2"/>
  <c r="A74" i="15" s="1"/>
  <c r="B75" i="2"/>
  <c r="C75" i="2"/>
  <c r="C74" i="15" s="1"/>
  <c r="D75" i="2"/>
  <c r="D74" i="15" s="1"/>
  <c r="E75" i="2"/>
  <c r="E74" i="15" s="1"/>
  <c r="F75" i="2"/>
  <c r="F74" i="15" s="1"/>
  <c r="G75" i="2"/>
  <c r="G74" i="15" s="1"/>
  <c r="H75" i="2"/>
  <c r="I75" i="2"/>
  <c r="I74" i="15" s="1"/>
  <c r="J75" i="2"/>
  <c r="J74" i="15" s="1"/>
  <c r="K75" i="2"/>
  <c r="K74" i="15" s="1"/>
  <c r="L75" i="2"/>
  <c r="A76" i="2"/>
  <c r="A75" i="15" s="1"/>
  <c r="B76" i="2"/>
  <c r="C76" i="2"/>
  <c r="C75" i="15" s="1"/>
  <c r="D76" i="2"/>
  <c r="D75" i="15" s="1"/>
  <c r="E76" i="2"/>
  <c r="E75" i="15" s="1"/>
  <c r="F76" i="2"/>
  <c r="F75" i="15" s="1"/>
  <c r="G76" i="2"/>
  <c r="G75" i="15" s="1"/>
  <c r="H76" i="2"/>
  <c r="H75" i="15" s="1"/>
  <c r="I76" i="2"/>
  <c r="I75" i="15" s="1"/>
  <c r="J76" i="2"/>
  <c r="J75" i="15" s="1"/>
  <c r="K76" i="2"/>
  <c r="L76" i="2"/>
  <c r="L75" i="15" s="1"/>
  <c r="A77" i="2"/>
  <c r="A76" i="15" s="1"/>
  <c r="B77" i="2"/>
  <c r="C77" i="2"/>
  <c r="C76" i="15" s="1"/>
  <c r="D77" i="2"/>
  <c r="D76" i="15" s="1"/>
  <c r="E77" i="2"/>
  <c r="E76" i="15" s="1"/>
  <c r="F77" i="2"/>
  <c r="F76" i="15" s="1"/>
  <c r="G77" i="2"/>
  <c r="G76" i="15" s="1"/>
  <c r="H77" i="2"/>
  <c r="H76" i="15" s="1"/>
  <c r="I77" i="2"/>
  <c r="I76" i="15" s="1"/>
  <c r="J77" i="2"/>
  <c r="J76" i="15" s="1"/>
  <c r="K77" i="2"/>
  <c r="L77" i="2"/>
  <c r="L76" i="15" s="1"/>
  <c r="A78" i="2"/>
  <c r="A77" i="15" s="1"/>
  <c r="B78" i="2"/>
  <c r="C78" i="2"/>
  <c r="C77" i="15" s="1"/>
  <c r="D78" i="2"/>
  <c r="D77" i="15" s="1"/>
  <c r="E78" i="2"/>
  <c r="E77" i="15" s="1"/>
  <c r="F78" i="2"/>
  <c r="F77" i="15" s="1"/>
  <c r="G78" i="2"/>
  <c r="G77" i="15" s="1"/>
  <c r="H78" i="2"/>
  <c r="H77" i="15" s="1"/>
  <c r="I78" i="2"/>
  <c r="I77" i="15" s="1"/>
  <c r="J78" i="2"/>
  <c r="K78" i="2"/>
  <c r="K77" i="15" s="1"/>
  <c r="L78" i="2"/>
  <c r="L77" i="15" s="1"/>
  <c r="A79" i="2"/>
  <c r="A78" i="15" s="1"/>
  <c r="B79" i="2"/>
  <c r="C79" i="2"/>
  <c r="D79" i="2"/>
  <c r="D78" i="15" s="1"/>
  <c r="E79" i="2"/>
  <c r="E78" i="15" s="1"/>
  <c r="F79" i="2"/>
  <c r="F78" i="15" s="1"/>
  <c r="G79" i="2"/>
  <c r="G78" i="15" s="1"/>
  <c r="H79" i="2"/>
  <c r="H78" i="15" s="1"/>
  <c r="I79" i="2"/>
  <c r="J79" i="2"/>
  <c r="J78" i="15" s="1"/>
  <c r="K79" i="2"/>
  <c r="K78" i="15" s="1"/>
  <c r="L79" i="2"/>
  <c r="L78" i="15" s="1"/>
  <c r="A80" i="2"/>
  <c r="A79" i="15" s="1"/>
  <c r="B80" i="2"/>
  <c r="C80" i="2"/>
  <c r="C79" i="15" s="1"/>
  <c r="D80" i="2"/>
  <c r="D79" i="15" s="1"/>
  <c r="E80" i="2"/>
  <c r="E79" i="15" s="1"/>
  <c r="F80" i="2"/>
  <c r="F79" i="15" s="1"/>
  <c r="G80" i="2"/>
  <c r="G79" i="15" s="1"/>
  <c r="H80" i="2"/>
  <c r="H79" i="15" s="1"/>
  <c r="I80" i="2"/>
  <c r="I79" i="15" s="1"/>
  <c r="J80" i="2"/>
  <c r="K80" i="2"/>
  <c r="K79" i="15" s="1"/>
  <c r="L80" i="2"/>
  <c r="A81" i="2"/>
  <c r="A80" i="15" s="1"/>
  <c r="B81" i="2"/>
  <c r="C81" i="2"/>
  <c r="C80" i="15" s="1"/>
  <c r="D81" i="2"/>
  <c r="D80" i="15" s="1"/>
  <c r="E81" i="2"/>
  <c r="E80" i="15" s="1"/>
  <c r="F81" i="2"/>
  <c r="F80" i="15" s="1"/>
  <c r="G81" i="2"/>
  <c r="G80" i="15" s="1"/>
  <c r="H81" i="2"/>
  <c r="H80" i="15" s="1"/>
  <c r="I81" i="2"/>
  <c r="J81" i="2"/>
  <c r="J80" i="15" s="1"/>
  <c r="K81" i="2"/>
  <c r="K80" i="15" s="1"/>
  <c r="L81" i="2"/>
  <c r="L80" i="15" s="1"/>
  <c r="A82" i="2"/>
  <c r="A81" i="15" s="1"/>
  <c r="B82" i="2"/>
  <c r="C82" i="2"/>
  <c r="D82" i="2"/>
  <c r="D81" i="15" s="1"/>
  <c r="E82" i="2"/>
  <c r="E81" i="15" s="1"/>
  <c r="F82" i="2"/>
  <c r="F81" i="15" s="1"/>
  <c r="G82" i="2"/>
  <c r="G81" i="15" s="1"/>
  <c r="H82" i="2"/>
  <c r="H81" i="15" s="1"/>
  <c r="I82" i="2"/>
  <c r="I81" i="15" s="1"/>
  <c r="J82" i="2"/>
  <c r="K82" i="2"/>
  <c r="L82" i="2"/>
  <c r="L81" i="15" s="1"/>
  <c r="A83" i="2"/>
  <c r="A82" i="15" s="1"/>
  <c r="B83" i="2"/>
  <c r="C83" i="2"/>
  <c r="C82" i="15" s="1"/>
  <c r="D83" i="2"/>
  <c r="D82" i="15" s="1"/>
  <c r="E83" i="2"/>
  <c r="E82" i="15" s="1"/>
  <c r="F83" i="2"/>
  <c r="F82" i="15" s="1"/>
  <c r="G83" i="2"/>
  <c r="G82" i="15" s="1"/>
  <c r="H83" i="2"/>
  <c r="H82" i="15" s="1"/>
  <c r="I83" i="2"/>
  <c r="I82" i="15" s="1"/>
  <c r="J83" i="2"/>
  <c r="J82" i="15" s="1"/>
  <c r="K83" i="2"/>
  <c r="L83" i="2"/>
  <c r="L82" i="15" s="1"/>
  <c r="A84" i="2"/>
  <c r="A83" i="15" s="1"/>
  <c r="B84" i="2"/>
  <c r="C84" i="2"/>
  <c r="C83" i="15" s="1"/>
  <c r="D84" i="2"/>
  <c r="D83" i="15" s="1"/>
  <c r="E84" i="2"/>
  <c r="E83" i="15" s="1"/>
  <c r="F84" i="2"/>
  <c r="F83" i="15" s="1"/>
  <c r="G84" i="2"/>
  <c r="G83" i="15" s="1"/>
  <c r="H84" i="2"/>
  <c r="H83" i="15" s="1"/>
  <c r="I84" i="2"/>
  <c r="J84" i="2"/>
  <c r="J83" i="15" s="1"/>
  <c r="K84" i="2"/>
  <c r="K83" i="15" s="1"/>
  <c r="L84" i="2"/>
  <c r="L83" i="15" s="1"/>
  <c r="A85" i="2"/>
  <c r="A84" i="15" s="1"/>
  <c r="B85" i="2"/>
  <c r="C85" i="2"/>
  <c r="C84" i="15" s="1"/>
  <c r="D85" i="2"/>
  <c r="D84" i="15" s="1"/>
  <c r="E85" i="2"/>
  <c r="E84" i="15" s="1"/>
  <c r="F85" i="2"/>
  <c r="F84" i="15" s="1"/>
  <c r="G85" i="2"/>
  <c r="G84" i="15" s="1"/>
  <c r="H85" i="2"/>
  <c r="H84" i="15" s="1"/>
  <c r="I85" i="2"/>
  <c r="I84" i="15" s="1"/>
  <c r="J85" i="2"/>
  <c r="K85" i="2"/>
  <c r="K84" i="15" s="1"/>
  <c r="L85" i="2"/>
  <c r="A86" i="2"/>
  <c r="A85" i="15" s="1"/>
  <c r="B86" i="2"/>
  <c r="C86" i="2"/>
  <c r="C85" i="15" s="1"/>
  <c r="D86" i="2"/>
  <c r="D85" i="15" s="1"/>
  <c r="E86" i="2"/>
  <c r="E85" i="15" s="1"/>
  <c r="F86" i="2"/>
  <c r="F85" i="15" s="1"/>
  <c r="G86" i="2"/>
  <c r="G85" i="15" s="1"/>
  <c r="H86" i="2"/>
  <c r="H85" i="15" s="1"/>
  <c r="I86" i="2"/>
  <c r="I85" i="15" s="1"/>
  <c r="J86" i="2"/>
  <c r="J85" i="15" s="1"/>
  <c r="K86" i="2"/>
  <c r="L86" i="2"/>
  <c r="L85" i="15" s="1"/>
  <c r="A87" i="2"/>
  <c r="A86" i="15" s="1"/>
  <c r="B87" i="2"/>
  <c r="C87" i="2"/>
  <c r="C86" i="15" s="1"/>
  <c r="D87" i="2"/>
  <c r="D86" i="15" s="1"/>
  <c r="E87" i="2"/>
  <c r="E86" i="15" s="1"/>
  <c r="F87" i="2"/>
  <c r="F86" i="15" s="1"/>
  <c r="G87" i="2"/>
  <c r="G86" i="15" s="1"/>
  <c r="H87" i="2"/>
  <c r="I87" i="2"/>
  <c r="I86" i="15" s="1"/>
  <c r="J87" i="2"/>
  <c r="J86" i="15" s="1"/>
  <c r="K87" i="2"/>
  <c r="K86" i="15" s="1"/>
  <c r="L87" i="2"/>
  <c r="L86" i="15" s="1"/>
  <c r="A88" i="2"/>
  <c r="A87" i="15" s="1"/>
  <c r="B88" i="2"/>
  <c r="C88" i="2"/>
  <c r="C87" i="15" s="1"/>
  <c r="D88" i="2"/>
  <c r="D87" i="15" s="1"/>
  <c r="E88" i="2"/>
  <c r="E87" i="15" s="1"/>
  <c r="F88" i="2"/>
  <c r="F87" i="15" s="1"/>
  <c r="G88" i="2"/>
  <c r="G87" i="15" s="1"/>
  <c r="H88" i="2"/>
  <c r="I88" i="2"/>
  <c r="I87" i="15" s="1"/>
  <c r="J88" i="2"/>
  <c r="J87" i="15" s="1"/>
  <c r="K88" i="2"/>
  <c r="K87" i="15" s="1"/>
  <c r="L88" i="2"/>
  <c r="A89" i="2"/>
  <c r="A88" i="15" s="1"/>
  <c r="B89" i="2"/>
  <c r="C89" i="2"/>
  <c r="C88" i="15" s="1"/>
  <c r="D89" i="2"/>
  <c r="D88" i="15" s="1"/>
  <c r="E89" i="2"/>
  <c r="E88" i="15" s="1"/>
  <c r="F89" i="2"/>
  <c r="F88" i="15" s="1"/>
  <c r="G89" i="2"/>
  <c r="G88" i="15" s="1"/>
  <c r="H89" i="2"/>
  <c r="H88" i="15" s="1"/>
  <c r="I89" i="2"/>
  <c r="I88" i="15" s="1"/>
  <c r="J89" i="2"/>
  <c r="J88" i="15" s="1"/>
  <c r="K89" i="2"/>
  <c r="L89" i="2"/>
  <c r="A90" i="2"/>
  <c r="A89" i="15" s="1"/>
  <c r="B90" i="2"/>
  <c r="C90" i="2"/>
  <c r="C89" i="15" s="1"/>
  <c r="D90" i="2"/>
  <c r="D89" i="15" s="1"/>
  <c r="E90" i="2"/>
  <c r="E89" i="15" s="1"/>
  <c r="F90" i="2"/>
  <c r="F89" i="15" s="1"/>
  <c r="G90" i="2"/>
  <c r="G89" i="15" s="1"/>
  <c r="H90" i="2"/>
  <c r="H89" i="15" s="1"/>
  <c r="I90" i="2"/>
  <c r="J90" i="2"/>
  <c r="J89" i="15" s="1"/>
  <c r="K90" i="2"/>
  <c r="K89" i="15" s="1"/>
  <c r="L90" i="2"/>
  <c r="L89" i="15" s="1"/>
  <c r="A91" i="2"/>
  <c r="A90" i="15" s="1"/>
  <c r="B91" i="2"/>
  <c r="C91" i="2"/>
  <c r="C90" i="15" s="1"/>
  <c r="D91" i="2"/>
  <c r="D90" i="15" s="1"/>
  <c r="E91" i="2"/>
  <c r="E90" i="15" s="1"/>
  <c r="F91" i="2"/>
  <c r="F90" i="15" s="1"/>
  <c r="G91" i="2"/>
  <c r="G90" i="15" s="1"/>
  <c r="H91" i="2"/>
  <c r="H90" i="15" s="1"/>
  <c r="I91" i="2"/>
  <c r="I90" i="15" s="1"/>
  <c r="J91" i="2"/>
  <c r="K91" i="2"/>
  <c r="K90" i="15" s="1"/>
  <c r="L91" i="2"/>
  <c r="L90" i="15" s="1"/>
  <c r="A92" i="2"/>
  <c r="A91" i="15" s="1"/>
  <c r="B92" i="2"/>
  <c r="C92" i="2"/>
  <c r="C91" i="15" s="1"/>
  <c r="D92" i="2"/>
  <c r="D91" i="15" s="1"/>
  <c r="E92" i="2"/>
  <c r="E91" i="15" s="1"/>
  <c r="F92" i="2"/>
  <c r="F91" i="15" s="1"/>
  <c r="G92" i="2"/>
  <c r="G91" i="15" s="1"/>
  <c r="H92" i="2"/>
  <c r="I92" i="2"/>
  <c r="I91" i="15" s="1"/>
  <c r="J92" i="2"/>
  <c r="J91" i="15" s="1"/>
  <c r="K92" i="2"/>
  <c r="K91" i="15" s="1"/>
  <c r="L92" i="2"/>
  <c r="A93" i="2"/>
  <c r="A92" i="15" s="1"/>
  <c r="B93" i="2"/>
  <c r="C93" i="2"/>
  <c r="C92" i="15" s="1"/>
  <c r="D93" i="2"/>
  <c r="D92" i="15" s="1"/>
  <c r="E93" i="2"/>
  <c r="E92" i="15" s="1"/>
  <c r="F93" i="2"/>
  <c r="F92" i="15" s="1"/>
  <c r="G93" i="2"/>
  <c r="G92" i="15" s="1"/>
  <c r="H93" i="2"/>
  <c r="H92" i="15" s="1"/>
  <c r="I93" i="2"/>
  <c r="I92" i="15" s="1"/>
  <c r="J93" i="2"/>
  <c r="K93" i="2"/>
  <c r="K92" i="15" s="1"/>
  <c r="L93" i="2"/>
  <c r="A94" i="2"/>
  <c r="A93" i="15" s="1"/>
  <c r="B94" i="2"/>
  <c r="C94" i="2"/>
  <c r="C93" i="15" s="1"/>
  <c r="D94" i="2"/>
  <c r="D93" i="15" s="1"/>
  <c r="E94" i="2"/>
  <c r="E93" i="15" s="1"/>
  <c r="F94" i="2"/>
  <c r="F93" i="15" s="1"/>
  <c r="G94" i="2"/>
  <c r="G93" i="15" s="1"/>
  <c r="H94" i="2"/>
  <c r="H93" i="15" s="1"/>
  <c r="I94" i="2"/>
  <c r="I93" i="15" s="1"/>
  <c r="J94" i="2"/>
  <c r="J93" i="15" s="1"/>
  <c r="K94" i="2"/>
  <c r="L94" i="2"/>
  <c r="L93" i="15" s="1"/>
  <c r="A95" i="2"/>
  <c r="A94" i="15" s="1"/>
  <c r="B95" i="2"/>
  <c r="C95" i="2"/>
  <c r="C94" i="15" s="1"/>
  <c r="D95" i="2"/>
  <c r="D94" i="15" s="1"/>
  <c r="E95" i="2"/>
  <c r="E94" i="15" s="1"/>
  <c r="F95" i="2"/>
  <c r="F94" i="15" s="1"/>
  <c r="G95" i="2"/>
  <c r="G94" i="15" s="1"/>
  <c r="H95" i="2"/>
  <c r="H94" i="15" s="1"/>
  <c r="I95" i="2"/>
  <c r="I94" i="15" s="1"/>
  <c r="J95" i="2"/>
  <c r="K95" i="2"/>
  <c r="K94" i="15" s="1"/>
  <c r="L95" i="2"/>
  <c r="A96" i="2"/>
  <c r="A95" i="15" s="1"/>
  <c r="B96" i="2"/>
  <c r="C96" i="2"/>
  <c r="C95" i="15" s="1"/>
  <c r="D96" i="2"/>
  <c r="D95" i="15" s="1"/>
  <c r="E96" i="2"/>
  <c r="E95" i="15" s="1"/>
  <c r="F96" i="2"/>
  <c r="G96" i="2"/>
  <c r="G95" i="15" s="1"/>
  <c r="H96" i="2"/>
  <c r="H95" i="15" s="1"/>
  <c r="I96" i="2"/>
  <c r="I95" i="15" s="1"/>
  <c r="J96" i="2"/>
  <c r="K96" i="2"/>
  <c r="K95" i="15" s="1"/>
  <c r="L96" i="2"/>
  <c r="L95" i="15" s="1"/>
  <c r="A97" i="2"/>
  <c r="A96" i="15" s="1"/>
  <c r="B97" i="2"/>
  <c r="C97" i="2"/>
  <c r="C96" i="15" s="1"/>
  <c r="D97" i="2"/>
  <c r="D96" i="15" s="1"/>
  <c r="E97" i="2"/>
  <c r="E96" i="15" s="1"/>
  <c r="F97" i="2"/>
  <c r="F96" i="15" s="1"/>
  <c r="G97" i="2"/>
  <c r="G96" i="15" s="1"/>
  <c r="H97" i="2"/>
  <c r="H96" i="15" s="1"/>
  <c r="I97" i="2"/>
  <c r="I96" i="15" s="1"/>
  <c r="J97" i="2"/>
  <c r="J96" i="15" s="1"/>
  <c r="K97" i="2"/>
  <c r="L97" i="2"/>
  <c r="L96" i="15" s="1"/>
  <c r="A98" i="2"/>
  <c r="A97" i="15" s="1"/>
  <c r="B98" i="2"/>
  <c r="C98" i="2"/>
  <c r="C97" i="15" s="1"/>
  <c r="D98" i="2"/>
  <c r="D97" i="15" s="1"/>
  <c r="E98" i="2"/>
  <c r="E97" i="15" s="1"/>
  <c r="F98" i="2"/>
  <c r="F97" i="15" s="1"/>
  <c r="G98" i="2"/>
  <c r="G97" i="15" s="1"/>
  <c r="H98" i="2"/>
  <c r="H97" i="15" s="1"/>
  <c r="I98" i="2"/>
  <c r="I97" i="15" s="1"/>
  <c r="J98" i="2"/>
  <c r="K98" i="2"/>
  <c r="K97" i="15" s="1"/>
  <c r="L98" i="2"/>
  <c r="A99" i="2"/>
  <c r="A98" i="15" s="1"/>
  <c r="B99" i="2"/>
  <c r="C99" i="2"/>
  <c r="C98" i="15" s="1"/>
  <c r="D99" i="2"/>
  <c r="D98" i="15" s="1"/>
  <c r="E99" i="2"/>
  <c r="E98" i="15" s="1"/>
  <c r="F99" i="2"/>
  <c r="F98" i="15" s="1"/>
  <c r="G99" i="2"/>
  <c r="G98" i="15" s="1"/>
  <c r="H99" i="2"/>
  <c r="H98" i="15" s="1"/>
  <c r="I99" i="2"/>
  <c r="J99" i="2"/>
  <c r="J98" i="15" s="1"/>
  <c r="K99" i="2"/>
  <c r="K98" i="15" s="1"/>
  <c r="L99" i="2"/>
  <c r="A100" i="2"/>
  <c r="A99" i="15" s="1"/>
  <c r="B100" i="2"/>
  <c r="C100" i="2"/>
  <c r="C99" i="15" s="1"/>
  <c r="D100" i="2"/>
  <c r="D99" i="15" s="1"/>
  <c r="E100" i="2"/>
  <c r="E99" i="15" s="1"/>
  <c r="F100" i="2"/>
  <c r="F99" i="15" s="1"/>
  <c r="G100" i="2"/>
  <c r="G99" i="15" s="1"/>
  <c r="H100" i="2"/>
  <c r="H99" i="15" s="1"/>
  <c r="I100" i="2"/>
  <c r="J100" i="2"/>
  <c r="J99" i="15" s="1"/>
  <c r="K100" i="2"/>
  <c r="K99" i="15" s="1"/>
  <c r="L100" i="2"/>
  <c r="A101" i="2"/>
  <c r="A100" i="15" s="1"/>
  <c r="B101" i="2"/>
  <c r="C101" i="2"/>
  <c r="C100" i="15" s="1"/>
  <c r="D101" i="2"/>
  <c r="D100" i="15" s="1"/>
  <c r="E101" i="2"/>
  <c r="E100" i="15" s="1"/>
  <c r="F101" i="2"/>
  <c r="F100" i="15" s="1"/>
  <c r="G101" i="2"/>
  <c r="G100" i="15" s="1"/>
  <c r="H101" i="2"/>
  <c r="H100" i="15" s="1"/>
  <c r="I101" i="2"/>
  <c r="J101" i="2"/>
  <c r="K101" i="2"/>
  <c r="K100" i="15" s="1"/>
  <c r="L101" i="2"/>
  <c r="L100" i="15" s="1"/>
  <c r="A102" i="2"/>
  <c r="A101" i="15" s="1"/>
  <c r="B102" i="2"/>
  <c r="C102" i="2"/>
  <c r="C101" i="15" s="1"/>
  <c r="D102" i="2"/>
  <c r="D101" i="15" s="1"/>
  <c r="E102" i="2"/>
  <c r="E101" i="15" s="1"/>
  <c r="F102" i="2"/>
  <c r="F101" i="15" s="1"/>
  <c r="G102" i="2"/>
  <c r="G101" i="15" s="1"/>
  <c r="H102" i="2"/>
  <c r="H101" i="15" s="1"/>
  <c r="I102" i="2"/>
  <c r="I101" i="15" s="1"/>
  <c r="J102" i="2"/>
  <c r="K102" i="2"/>
  <c r="L102" i="2"/>
  <c r="L101" i="15" s="1"/>
  <c r="A103" i="2"/>
  <c r="A102" i="15" s="1"/>
  <c r="B103" i="2"/>
  <c r="C103" i="2"/>
  <c r="C102" i="15" s="1"/>
  <c r="D103" i="2"/>
  <c r="D102" i="15" s="1"/>
  <c r="E103" i="2"/>
  <c r="E102" i="15" s="1"/>
  <c r="F103" i="2"/>
  <c r="F102" i="15" s="1"/>
  <c r="G103" i="2"/>
  <c r="G102" i="15" s="1"/>
  <c r="H103" i="2"/>
  <c r="H102" i="15" s="1"/>
  <c r="I103" i="2"/>
  <c r="I102" i="15" s="1"/>
  <c r="J103" i="2"/>
  <c r="K103" i="2"/>
  <c r="L103" i="2"/>
  <c r="L102" i="15" s="1"/>
  <c r="A104" i="2"/>
  <c r="A103" i="15" s="1"/>
  <c r="B104" i="2"/>
  <c r="C104" i="2"/>
  <c r="C103" i="15" s="1"/>
  <c r="D104" i="2"/>
  <c r="D103" i="15" s="1"/>
  <c r="E104" i="2"/>
  <c r="E103" i="15" s="1"/>
  <c r="F104" i="2"/>
  <c r="F103" i="15" s="1"/>
  <c r="G104" i="2"/>
  <c r="G103" i="15" s="1"/>
  <c r="H104" i="2"/>
  <c r="H103" i="15" s="1"/>
  <c r="I104" i="2"/>
  <c r="I103" i="15" s="1"/>
  <c r="J104" i="2"/>
  <c r="K104" i="2"/>
  <c r="K103" i="15" s="1"/>
  <c r="L104" i="2"/>
  <c r="L103" i="15" s="1"/>
  <c r="A105" i="2"/>
  <c r="A104" i="15" s="1"/>
  <c r="B105" i="2"/>
  <c r="C105" i="2"/>
  <c r="C104" i="15" s="1"/>
  <c r="D105" i="2"/>
  <c r="D104" i="15" s="1"/>
  <c r="E105" i="2"/>
  <c r="E104" i="15" s="1"/>
  <c r="F105" i="2"/>
  <c r="F104" i="15" s="1"/>
  <c r="G105" i="2"/>
  <c r="G104" i="15" s="1"/>
  <c r="H105" i="2"/>
  <c r="H104" i="15" s="1"/>
  <c r="I105" i="2"/>
  <c r="J105" i="2"/>
  <c r="J104" i="15" s="1"/>
  <c r="K105" i="2"/>
  <c r="K104" i="15" s="1"/>
  <c r="L105" i="2"/>
  <c r="A106" i="2"/>
  <c r="A105" i="15" s="1"/>
  <c r="B106" i="2"/>
  <c r="C106" i="2"/>
  <c r="C105" i="15" s="1"/>
  <c r="D106" i="2"/>
  <c r="D105" i="15" s="1"/>
  <c r="E106" i="2"/>
  <c r="E105" i="15" s="1"/>
  <c r="F106" i="2"/>
  <c r="F105" i="15" s="1"/>
  <c r="G106" i="2"/>
  <c r="G105" i="15" s="1"/>
  <c r="H106" i="2"/>
  <c r="H105" i="15" s="1"/>
  <c r="I106" i="2"/>
  <c r="I105" i="15" s="1"/>
  <c r="J106" i="2"/>
  <c r="K106" i="2"/>
  <c r="K105" i="15" s="1"/>
  <c r="L106" i="2"/>
  <c r="A107" i="2"/>
  <c r="A106" i="15" s="1"/>
  <c r="B107" i="2"/>
  <c r="C107" i="2"/>
  <c r="C106" i="15" s="1"/>
  <c r="D107" i="2"/>
  <c r="D106" i="15" s="1"/>
  <c r="E107" i="2"/>
  <c r="E106" i="15" s="1"/>
  <c r="F107" i="2"/>
  <c r="F106" i="15" s="1"/>
  <c r="G107" i="2"/>
  <c r="G106" i="15" s="1"/>
  <c r="H107" i="2"/>
  <c r="H106" i="15" s="1"/>
  <c r="I107" i="2"/>
  <c r="I106" i="15" s="1"/>
  <c r="J107" i="2"/>
  <c r="K107" i="2"/>
  <c r="K106" i="15" s="1"/>
  <c r="L107" i="2"/>
  <c r="A108" i="2"/>
  <c r="A107" i="15" s="1"/>
  <c r="B108" i="2"/>
  <c r="C108" i="2"/>
  <c r="C107" i="15" s="1"/>
  <c r="D108" i="2"/>
  <c r="D107" i="15" s="1"/>
  <c r="E108" i="2"/>
  <c r="E107" i="15" s="1"/>
  <c r="F108" i="2"/>
  <c r="F107" i="15" s="1"/>
  <c r="G108" i="2"/>
  <c r="G107" i="15" s="1"/>
  <c r="H108" i="2"/>
  <c r="H107" i="15" s="1"/>
  <c r="I108" i="2"/>
  <c r="I107" i="15" s="1"/>
  <c r="J108" i="2"/>
  <c r="K108" i="2"/>
  <c r="K107" i="15" s="1"/>
  <c r="L108" i="2"/>
  <c r="A109" i="2"/>
  <c r="A108" i="15" s="1"/>
  <c r="B109" i="2"/>
  <c r="C109" i="2"/>
  <c r="C108" i="15" s="1"/>
  <c r="D109" i="2"/>
  <c r="D108" i="15" s="1"/>
  <c r="E109" i="2"/>
  <c r="E108" i="15" s="1"/>
  <c r="F109" i="2"/>
  <c r="F108" i="15" s="1"/>
  <c r="G109" i="2"/>
  <c r="G108" i="15" s="1"/>
  <c r="H109" i="2"/>
  <c r="H108" i="15" s="1"/>
  <c r="I109" i="2"/>
  <c r="I108" i="15" s="1"/>
  <c r="J109" i="2"/>
  <c r="K109" i="2"/>
  <c r="K108" i="15" s="1"/>
  <c r="L109" i="2"/>
  <c r="L108" i="15" s="1"/>
  <c r="A110" i="2"/>
  <c r="A109" i="15" s="1"/>
  <c r="B110" i="2"/>
  <c r="C110" i="2"/>
  <c r="C109" i="15" s="1"/>
  <c r="D110" i="2"/>
  <c r="D109" i="15" s="1"/>
  <c r="E110" i="2"/>
  <c r="E109" i="15" s="1"/>
  <c r="F110" i="2"/>
  <c r="F109" i="15" s="1"/>
  <c r="G110" i="2"/>
  <c r="G109" i="15" s="1"/>
  <c r="H110" i="2"/>
  <c r="H109" i="15" s="1"/>
  <c r="I110" i="2"/>
  <c r="J110" i="2"/>
  <c r="J109" i="15" s="1"/>
  <c r="K110" i="2"/>
  <c r="K109" i="15" s="1"/>
  <c r="L110" i="2"/>
  <c r="L109" i="15" s="1"/>
  <c r="A111" i="2"/>
  <c r="A110" i="15" s="1"/>
  <c r="B111" i="2"/>
  <c r="C111" i="2"/>
  <c r="C110" i="15" s="1"/>
  <c r="D111" i="2"/>
  <c r="D110" i="15" s="1"/>
  <c r="E111" i="2"/>
  <c r="E110" i="15" s="1"/>
  <c r="F111" i="2"/>
  <c r="F110" i="15" s="1"/>
  <c r="G111" i="2"/>
  <c r="G110" i="15" s="1"/>
  <c r="H111" i="2"/>
  <c r="H110" i="15" s="1"/>
  <c r="I111" i="2"/>
  <c r="I110" i="15" s="1"/>
  <c r="J111" i="2"/>
  <c r="J110" i="15" s="1"/>
  <c r="K111" i="2"/>
  <c r="L111" i="2"/>
  <c r="A112" i="2"/>
  <c r="A111" i="15" s="1"/>
  <c r="B112" i="2"/>
  <c r="C112" i="2"/>
  <c r="C111" i="15" s="1"/>
  <c r="D112" i="2"/>
  <c r="D111" i="15" s="1"/>
  <c r="E112" i="2"/>
  <c r="E111" i="15" s="1"/>
  <c r="F112" i="2"/>
  <c r="F111" i="15" s="1"/>
  <c r="G112" i="2"/>
  <c r="G111" i="15" s="1"/>
  <c r="H112" i="2"/>
  <c r="H111" i="15" s="1"/>
  <c r="I112" i="2"/>
  <c r="J112" i="2"/>
  <c r="J111" i="15" s="1"/>
  <c r="K112" i="2"/>
  <c r="K111" i="15" s="1"/>
  <c r="L112" i="2"/>
  <c r="A113" i="2"/>
  <c r="A112" i="15" s="1"/>
  <c r="B113" i="2"/>
  <c r="C113" i="2"/>
  <c r="C112" i="15" s="1"/>
  <c r="D113" i="2"/>
  <c r="D112" i="15" s="1"/>
  <c r="E113" i="2"/>
  <c r="E112" i="15" s="1"/>
  <c r="F113" i="2"/>
  <c r="F112" i="15" s="1"/>
  <c r="G113" i="2"/>
  <c r="G112" i="15" s="1"/>
  <c r="H113" i="2"/>
  <c r="H112" i="15" s="1"/>
  <c r="I113" i="2"/>
  <c r="I112" i="15" s="1"/>
  <c r="J113" i="2"/>
  <c r="K113" i="2"/>
  <c r="K112" i="15" s="1"/>
  <c r="L113" i="2"/>
  <c r="L112" i="15" s="1"/>
  <c r="A114" i="2"/>
  <c r="A113" i="15" s="1"/>
  <c r="B114" i="2"/>
  <c r="C114" i="2"/>
  <c r="C113" i="15" s="1"/>
  <c r="D114" i="2"/>
  <c r="D113" i="15" s="1"/>
  <c r="E114" i="2"/>
  <c r="E113" i="15" s="1"/>
  <c r="F114" i="2"/>
  <c r="F113" i="15" s="1"/>
  <c r="G114" i="2"/>
  <c r="G113" i="15" s="1"/>
  <c r="H114" i="2"/>
  <c r="H113" i="15" s="1"/>
  <c r="I114" i="2"/>
  <c r="I113" i="15" s="1"/>
  <c r="J114" i="2"/>
  <c r="J113" i="15" s="1"/>
  <c r="K114" i="2"/>
  <c r="L114" i="2"/>
  <c r="A115" i="2"/>
  <c r="A114" i="15" s="1"/>
  <c r="B115" i="2"/>
  <c r="C115" i="2"/>
  <c r="C114" i="15" s="1"/>
  <c r="D115" i="2"/>
  <c r="D114" i="15" s="1"/>
  <c r="E115" i="2"/>
  <c r="E114" i="15" s="1"/>
  <c r="F115" i="2"/>
  <c r="F114" i="15" s="1"/>
  <c r="G115" i="2"/>
  <c r="G114" i="15" s="1"/>
  <c r="H115" i="2"/>
  <c r="H114" i="15" s="1"/>
  <c r="I115" i="2"/>
  <c r="J115" i="2"/>
  <c r="J114" i="15" s="1"/>
  <c r="K115" i="2"/>
  <c r="K114" i="15" s="1"/>
  <c r="L115" i="2"/>
  <c r="A116" i="2"/>
  <c r="A115" i="15" s="1"/>
  <c r="B116" i="2"/>
  <c r="C116" i="2"/>
  <c r="C115" i="15" s="1"/>
  <c r="D116" i="2"/>
  <c r="D115" i="15" s="1"/>
  <c r="E116" i="2"/>
  <c r="F116" i="2"/>
  <c r="F115" i="15" s="1"/>
  <c r="G116" i="2"/>
  <c r="G115" i="15" s="1"/>
  <c r="H116" i="2"/>
  <c r="H115" i="15" s="1"/>
  <c r="I116" i="2"/>
  <c r="I115" i="15" s="1"/>
  <c r="J116" i="2"/>
  <c r="J115" i="15" s="1"/>
  <c r="K116" i="2"/>
  <c r="K115" i="15" s="1"/>
  <c r="L116" i="2"/>
  <c r="A117" i="2"/>
  <c r="A116" i="15" s="1"/>
  <c r="B117" i="2"/>
  <c r="C117" i="2"/>
  <c r="C116" i="15" s="1"/>
  <c r="D117" i="2"/>
  <c r="D116" i="15" s="1"/>
  <c r="E117" i="2"/>
  <c r="E116" i="15" s="1"/>
  <c r="F117" i="2"/>
  <c r="F116" i="15" s="1"/>
  <c r="G117" i="2"/>
  <c r="G116" i="15" s="1"/>
  <c r="H117" i="2"/>
  <c r="H116" i="15" s="1"/>
  <c r="I117" i="2"/>
  <c r="I116" i="15" s="1"/>
  <c r="J117" i="2"/>
  <c r="K117" i="2"/>
  <c r="K116" i="15" s="1"/>
  <c r="L117" i="2"/>
  <c r="L116" i="15" s="1"/>
  <c r="A118" i="2"/>
  <c r="A117" i="15" s="1"/>
  <c r="B118" i="2"/>
  <c r="C118" i="2"/>
  <c r="C117" i="15" s="1"/>
  <c r="D118" i="2"/>
  <c r="D117" i="15" s="1"/>
  <c r="E118" i="2"/>
  <c r="E117" i="15" s="1"/>
  <c r="F118" i="2"/>
  <c r="F117" i="15" s="1"/>
  <c r="G118" i="2"/>
  <c r="G117" i="15" s="1"/>
  <c r="H118" i="2"/>
  <c r="H117" i="15" s="1"/>
  <c r="I118" i="2"/>
  <c r="I117" i="15" s="1"/>
  <c r="J118" i="2"/>
  <c r="J117" i="15" s="1"/>
  <c r="K118" i="2"/>
  <c r="L118" i="2"/>
  <c r="A119" i="2"/>
  <c r="A118" i="15" s="1"/>
  <c r="B119" i="2"/>
  <c r="C119" i="2"/>
  <c r="C118" i="15" s="1"/>
  <c r="D119" i="2"/>
  <c r="D118" i="15" s="1"/>
  <c r="E119" i="2"/>
  <c r="E118" i="15" s="1"/>
  <c r="F119" i="2"/>
  <c r="F118" i="15" s="1"/>
  <c r="G119" i="2"/>
  <c r="G118" i="15" s="1"/>
  <c r="H119" i="2"/>
  <c r="H118" i="15" s="1"/>
  <c r="I119" i="2"/>
  <c r="J119" i="2"/>
  <c r="K119" i="2"/>
  <c r="K118" i="15" s="1"/>
  <c r="L119" i="2"/>
  <c r="L118" i="15" s="1"/>
  <c r="A120" i="2"/>
  <c r="A119" i="15" s="1"/>
  <c r="B120" i="2"/>
  <c r="C120" i="2"/>
  <c r="C119" i="15" s="1"/>
  <c r="D120" i="2"/>
  <c r="D119" i="15" s="1"/>
  <c r="E120" i="2"/>
  <c r="E119" i="15" s="1"/>
  <c r="F120" i="2"/>
  <c r="F119" i="15" s="1"/>
  <c r="G120" i="2"/>
  <c r="G119" i="15" s="1"/>
  <c r="H120" i="2"/>
  <c r="H119" i="15" s="1"/>
  <c r="I120" i="2"/>
  <c r="I119" i="15" s="1"/>
  <c r="J120" i="2"/>
  <c r="J119" i="15" s="1"/>
  <c r="K120" i="2"/>
  <c r="L120" i="2"/>
  <c r="L119" i="15" s="1"/>
  <c r="A121" i="2"/>
  <c r="A120" i="15" s="1"/>
  <c r="B121" i="2"/>
  <c r="C121" i="2"/>
  <c r="C120" i="15" s="1"/>
  <c r="D121" i="2"/>
  <c r="D120" i="15" s="1"/>
  <c r="E121" i="2"/>
  <c r="E120" i="15" s="1"/>
  <c r="F121" i="2"/>
  <c r="F120" i="15" s="1"/>
  <c r="G121" i="2"/>
  <c r="G120" i="15" s="1"/>
  <c r="H121" i="2"/>
  <c r="H120" i="15" s="1"/>
  <c r="I121" i="2"/>
  <c r="I120" i="15" s="1"/>
  <c r="J121" i="2"/>
  <c r="K121" i="2"/>
  <c r="K120" i="15" s="1"/>
  <c r="L121" i="2"/>
  <c r="A122" i="2"/>
  <c r="A121" i="15" s="1"/>
  <c r="B122" i="2"/>
  <c r="C122" i="2"/>
  <c r="C121" i="15" s="1"/>
  <c r="D122" i="2"/>
  <c r="D121" i="15" s="1"/>
  <c r="E122" i="2"/>
  <c r="E121" i="15" s="1"/>
  <c r="F122" i="2"/>
  <c r="F121" i="15" s="1"/>
  <c r="G122" i="2"/>
  <c r="G121" i="15" s="1"/>
  <c r="H122" i="2"/>
  <c r="H121" i="15" s="1"/>
  <c r="I122" i="2"/>
  <c r="I121" i="15" s="1"/>
  <c r="J122" i="2"/>
  <c r="K122" i="2"/>
  <c r="K121" i="15" s="1"/>
  <c r="L122" i="2"/>
  <c r="A123" i="2"/>
  <c r="A122" i="15" s="1"/>
  <c r="B123" i="2"/>
  <c r="C123" i="2"/>
  <c r="C122" i="15" s="1"/>
  <c r="D123" i="2"/>
  <c r="D122" i="15" s="1"/>
  <c r="E123" i="2"/>
  <c r="E122" i="15" s="1"/>
  <c r="F123" i="2"/>
  <c r="F122" i="15" s="1"/>
  <c r="G123" i="2"/>
  <c r="G122" i="15" s="1"/>
  <c r="H123" i="2"/>
  <c r="H122" i="15" s="1"/>
  <c r="I123" i="2"/>
  <c r="I122" i="15" s="1"/>
  <c r="J123" i="2"/>
  <c r="J122" i="15" s="1"/>
  <c r="K123" i="2"/>
  <c r="L123" i="2"/>
  <c r="A124" i="2"/>
  <c r="A123" i="15" s="1"/>
  <c r="B124" i="2"/>
  <c r="C124" i="2"/>
  <c r="D124" i="2"/>
  <c r="D123" i="15" s="1"/>
  <c r="E124" i="2"/>
  <c r="E123" i="15" s="1"/>
  <c r="F124" i="2"/>
  <c r="F123" i="15" s="1"/>
  <c r="G124" i="2"/>
  <c r="G123" i="15" s="1"/>
  <c r="H124" i="2"/>
  <c r="H123" i="15" s="1"/>
  <c r="I124" i="2"/>
  <c r="I123" i="15" s="1"/>
  <c r="J124" i="2"/>
  <c r="K124" i="2"/>
  <c r="K123" i="15" s="1"/>
  <c r="L124" i="2"/>
  <c r="L123" i="15" s="1"/>
  <c r="A125" i="2"/>
  <c r="A124" i="15" s="1"/>
  <c r="B125" i="2"/>
  <c r="C125" i="2"/>
  <c r="C124" i="15" s="1"/>
  <c r="D125" i="2"/>
  <c r="D124" i="15" s="1"/>
  <c r="E125" i="2"/>
  <c r="E124" i="15" s="1"/>
  <c r="F125" i="2"/>
  <c r="F124" i="15" s="1"/>
  <c r="G125" i="2"/>
  <c r="G124" i="15" s="1"/>
  <c r="H125" i="2"/>
  <c r="H124" i="15" s="1"/>
  <c r="I125" i="2"/>
  <c r="J125" i="2"/>
  <c r="J124" i="15" s="1"/>
  <c r="K125" i="2"/>
  <c r="K124" i="15" s="1"/>
  <c r="L125" i="2"/>
  <c r="A126" i="2"/>
  <c r="A125" i="15" s="1"/>
  <c r="B126" i="2"/>
  <c r="C126" i="2"/>
  <c r="C125" i="15" s="1"/>
  <c r="D126" i="2"/>
  <c r="D125" i="15" s="1"/>
  <c r="E126" i="2"/>
  <c r="E125" i="15" s="1"/>
  <c r="F126" i="2"/>
  <c r="F125" i="15" s="1"/>
  <c r="G126" i="2"/>
  <c r="G125" i="15" s="1"/>
  <c r="H126" i="2"/>
  <c r="H125" i="15" s="1"/>
  <c r="I126" i="2"/>
  <c r="I125" i="15" s="1"/>
  <c r="J126" i="2"/>
  <c r="J125" i="15" s="1"/>
  <c r="K126" i="2"/>
  <c r="L126" i="2"/>
  <c r="L125" i="15" s="1"/>
  <c r="A127" i="2"/>
  <c r="A126" i="15" s="1"/>
  <c r="B127" i="2"/>
  <c r="C127" i="2"/>
  <c r="C126" i="15" s="1"/>
  <c r="D127" i="2"/>
  <c r="D126" i="15" s="1"/>
  <c r="E127" i="2"/>
  <c r="E126" i="15" s="1"/>
  <c r="F127" i="2"/>
  <c r="F126" i="15" s="1"/>
  <c r="G127" i="2"/>
  <c r="G126" i="15" s="1"/>
  <c r="H127" i="2"/>
  <c r="H126" i="15" s="1"/>
  <c r="I127" i="2"/>
  <c r="I126" i="15" s="1"/>
  <c r="J127" i="2"/>
  <c r="K127" i="2"/>
  <c r="K126" i="15" s="1"/>
  <c r="L127" i="2"/>
  <c r="A128" i="2"/>
  <c r="A127" i="15" s="1"/>
  <c r="B128" i="2"/>
  <c r="C128" i="2"/>
  <c r="C127" i="15" s="1"/>
  <c r="D128" i="2"/>
  <c r="D127" i="15" s="1"/>
  <c r="E128" i="2"/>
  <c r="E127" i="15" s="1"/>
  <c r="F128" i="2"/>
  <c r="F127" i="15" s="1"/>
  <c r="G128" i="2"/>
  <c r="G127" i="15" s="1"/>
  <c r="H128" i="2"/>
  <c r="H127" i="15" s="1"/>
  <c r="I128" i="2"/>
  <c r="I127" i="15" s="1"/>
  <c r="J128" i="2"/>
  <c r="J127" i="15" s="1"/>
  <c r="K128" i="2"/>
  <c r="L128" i="2"/>
  <c r="A129" i="2"/>
  <c r="A128" i="15" s="1"/>
  <c r="B129" i="2"/>
  <c r="C129" i="2"/>
  <c r="D129" i="2"/>
  <c r="D128" i="15" s="1"/>
  <c r="E129" i="2"/>
  <c r="E128" i="15" s="1"/>
  <c r="F129" i="2"/>
  <c r="F128" i="15" s="1"/>
  <c r="G129" i="2"/>
  <c r="G128" i="15" s="1"/>
  <c r="H129" i="2"/>
  <c r="H128" i="15" s="1"/>
  <c r="I129" i="2"/>
  <c r="I128" i="15" s="1"/>
  <c r="J129" i="2"/>
  <c r="J128" i="15" s="1"/>
  <c r="K129" i="2"/>
  <c r="L129" i="2"/>
  <c r="L128" i="15" s="1"/>
  <c r="A130" i="2"/>
  <c r="A129" i="15" s="1"/>
  <c r="B130" i="2"/>
  <c r="C130" i="2"/>
  <c r="C129" i="15" s="1"/>
  <c r="D130" i="2"/>
  <c r="D129" i="15" s="1"/>
  <c r="E130" i="2"/>
  <c r="E129" i="15" s="1"/>
  <c r="F130" i="2"/>
  <c r="F129" i="15" s="1"/>
  <c r="G130" i="2"/>
  <c r="G129" i="15" s="1"/>
  <c r="H130" i="2"/>
  <c r="H129" i="15" s="1"/>
  <c r="I130" i="2"/>
  <c r="I129" i="15" s="1"/>
  <c r="J130" i="2"/>
  <c r="K130" i="2"/>
  <c r="L130" i="2"/>
  <c r="L129" i="15" s="1"/>
  <c r="A131" i="2"/>
  <c r="A130" i="15" s="1"/>
  <c r="B131" i="2"/>
  <c r="C131" i="2"/>
  <c r="C130" i="15" s="1"/>
  <c r="D131" i="2"/>
  <c r="D130" i="15" s="1"/>
  <c r="E131" i="2"/>
  <c r="E130" i="15" s="1"/>
  <c r="F131" i="2"/>
  <c r="F130" i="15" s="1"/>
  <c r="G131" i="2"/>
  <c r="G130" i="15" s="1"/>
  <c r="H131" i="2"/>
  <c r="H130" i="15" s="1"/>
  <c r="I131" i="2"/>
  <c r="I130" i="15" s="1"/>
  <c r="J131" i="2"/>
  <c r="J130" i="15" s="1"/>
  <c r="K131" i="2"/>
  <c r="L131" i="2"/>
  <c r="L130" i="15" s="1"/>
  <c r="A132" i="2"/>
  <c r="A131" i="15" s="1"/>
  <c r="B132" i="2"/>
  <c r="C132" i="2"/>
  <c r="C131" i="15" s="1"/>
  <c r="D132" i="2"/>
  <c r="D131" i="15" s="1"/>
  <c r="E132" i="2"/>
  <c r="E131" i="15" s="1"/>
  <c r="F132" i="2"/>
  <c r="F131" i="15" s="1"/>
  <c r="G132" i="2"/>
  <c r="G131" i="15" s="1"/>
  <c r="H132" i="2"/>
  <c r="H131" i="15" s="1"/>
  <c r="I132" i="2"/>
  <c r="I131" i="15" s="1"/>
  <c r="J132" i="2"/>
  <c r="J131" i="15" s="1"/>
  <c r="K132" i="2"/>
  <c r="L132" i="2"/>
  <c r="L131" i="15" s="1"/>
  <c r="A133" i="2"/>
  <c r="A132" i="15" s="1"/>
  <c r="B133" i="2"/>
  <c r="C133" i="2"/>
  <c r="C132" i="15" s="1"/>
  <c r="D133" i="2"/>
  <c r="D132" i="15" s="1"/>
  <c r="E133" i="2"/>
  <c r="E132" i="15" s="1"/>
  <c r="F133" i="2"/>
  <c r="F132" i="15" s="1"/>
  <c r="G133" i="2"/>
  <c r="G132" i="15" s="1"/>
  <c r="H133" i="2"/>
  <c r="H132" i="15" s="1"/>
  <c r="I133" i="2"/>
  <c r="I132" i="15" s="1"/>
  <c r="J133" i="2"/>
  <c r="J132" i="15" s="1"/>
  <c r="K133" i="2"/>
  <c r="L133" i="2"/>
  <c r="A134" i="2"/>
  <c r="A133" i="15" s="1"/>
  <c r="B134" i="2"/>
  <c r="C134" i="2"/>
  <c r="C133" i="15" s="1"/>
  <c r="D134" i="2"/>
  <c r="D133" i="15" s="1"/>
  <c r="E134" i="2"/>
  <c r="E133" i="15" s="1"/>
  <c r="F134" i="2"/>
  <c r="F133" i="15" s="1"/>
  <c r="G134" i="2"/>
  <c r="G133" i="15" s="1"/>
  <c r="H134" i="2"/>
  <c r="H133" i="15" s="1"/>
  <c r="I134" i="2"/>
  <c r="I133" i="15" s="1"/>
  <c r="J134" i="2"/>
  <c r="K134" i="2"/>
  <c r="K133" i="15" s="1"/>
  <c r="L134" i="2"/>
  <c r="A135" i="2"/>
  <c r="A134" i="15" s="1"/>
  <c r="B135" i="2"/>
  <c r="C135" i="2"/>
  <c r="C134" i="15" s="1"/>
  <c r="D135" i="2"/>
  <c r="D134" i="15" s="1"/>
  <c r="E135" i="2"/>
  <c r="E134" i="15" s="1"/>
  <c r="F135" i="2"/>
  <c r="F134" i="15" s="1"/>
  <c r="G135" i="2"/>
  <c r="G134" i="15" s="1"/>
  <c r="H135" i="2"/>
  <c r="H134" i="15" s="1"/>
  <c r="I135" i="2"/>
  <c r="I134" i="15" s="1"/>
  <c r="J135" i="2"/>
  <c r="J134" i="15" s="1"/>
  <c r="K135" i="2"/>
  <c r="L135" i="2"/>
  <c r="L134" i="15" s="1"/>
  <c r="A136" i="2"/>
  <c r="A135" i="15" s="1"/>
  <c r="B136" i="2"/>
  <c r="C136" i="2"/>
  <c r="C135" i="15" s="1"/>
  <c r="D136" i="2"/>
  <c r="D135" i="15" s="1"/>
  <c r="E136" i="2"/>
  <c r="E135" i="15" s="1"/>
  <c r="F136" i="2"/>
  <c r="F135" i="15" s="1"/>
  <c r="G136" i="2"/>
  <c r="G135" i="15" s="1"/>
  <c r="H136" i="2"/>
  <c r="H135" i="15" s="1"/>
  <c r="I136" i="2"/>
  <c r="I135" i="15" s="1"/>
  <c r="J136" i="2"/>
  <c r="J135" i="15" s="1"/>
  <c r="K136" i="2"/>
  <c r="L136" i="2"/>
  <c r="L135" i="15" s="1"/>
  <c r="A137" i="2"/>
  <c r="A136" i="15" s="1"/>
  <c r="B137" i="2"/>
  <c r="C137" i="2"/>
  <c r="C136" i="15" s="1"/>
  <c r="D137" i="2"/>
  <c r="D136" i="15" s="1"/>
  <c r="E137" i="2"/>
  <c r="E136" i="15" s="1"/>
  <c r="F137" i="2"/>
  <c r="F136" i="15" s="1"/>
  <c r="G137" i="2"/>
  <c r="G136" i="15" s="1"/>
  <c r="H137" i="2"/>
  <c r="H136" i="15" s="1"/>
  <c r="I137" i="2"/>
  <c r="I136" i="15" s="1"/>
  <c r="J137" i="2"/>
  <c r="K137" i="2"/>
  <c r="K136" i="15" s="1"/>
  <c r="L137" i="2"/>
  <c r="L136" i="15" s="1"/>
  <c r="A138" i="2"/>
  <c r="A137" i="15" s="1"/>
  <c r="B138" i="2"/>
  <c r="C138" i="2"/>
  <c r="C137" i="15" s="1"/>
  <c r="D138" i="2"/>
  <c r="D137" i="15" s="1"/>
  <c r="E138" i="2"/>
  <c r="E137" i="15" s="1"/>
  <c r="F138" i="2"/>
  <c r="F137" i="15" s="1"/>
  <c r="G138" i="2"/>
  <c r="G137" i="15" s="1"/>
  <c r="H138" i="2"/>
  <c r="H137" i="15" s="1"/>
  <c r="I138" i="2"/>
  <c r="J138" i="2"/>
  <c r="J137" i="15" s="1"/>
  <c r="K138" i="2"/>
  <c r="L138" i="2"/>
  <c r="L137" i="15" s="1"/>
  <c r="A139" i="2"/>
  <c r="A138" i="15" s="1"/>
  <c r="B139" i="2"/>
  <c r="C139" i="2"/>
  <c r="D139" i="2"/>
  <c r="D138" i="15" s="1"/>
  <c r="E139" i="2"/>
  <c r="E138" i="15" s="1"/>
  <c r="F139" i="2"/>
  <c r="F138" i="15" s="1"/>
  <c r="G139" i="2"/>
  <c r="G138" i="15" s="1"/>
  <c r="H139" i="2"/>
  <c r="H138" i="15" s="1"/>
  <c r="I139" i="2"/>
  <c r="I138" i="15" s="1"/>
  <c r="J139" i="2"/>
  <c r="J138" i="15" s="1"/>
  <c r="K139" i="2"/>
  <c r="L139" i="2"/>
  <c r="L138" i="15" s="1"/>
  <c r="A140" i="2"/>
  <c r="A139" i="15" s="1"/>
  <c r="B140" i="2"/>
  <c r="C140" i="2"/>
  <c r="C139" i="15" s="1"/>
  <c r="D140" i="2"/>
  <c r="D139" i="15" s="1"/>
  <c r="E140" i="2"/>
  <c r="E139" i="15" s="1"/>
  <c r="F140" i="2"/>
  <c r="F139" i="15" s="1"/>
  <c r="G140" i="2"/>
  <c r="G139" i="15" s="1"/>
  <c r="H140" i="2"/>
  <c r="H139" i="15" s="1"/>
  <c r="I140" i="2"/>
  <c r="I139" i="15" s="1"/>
  <c r="J140" i="2"/>
  <c r="J139" i="15" s="1"/>
  <c r="K140" i="2"/>
  <c r="L140" i="2"/>
  <c r="L139" i="15" s="1"/>
  <c r="A141" i="2"/>
  <c r="A140" i="15" s="1"/>
  <c r="B141" i="2"/>
  <c r="C141" i="2"/>
  <c r="C140" i="15" s="1"/>
  <c r="D141" i="2"/>
  <c r="D140" i="15" s="1"/>
  <c r="E141" i="2"/>
  <c r="E140" i="15" s="1"/>
  <c r="F141" i="2"/>
  <c r="F140" i="15" s="1"/>
  <c r="G141" i="2"/>
  <c r="G140" i="15" s="1"/>
  <c r="H141" i="2"/>
  <c r="H140" i="15" s="1"/>
  <c r="I141" i="2"/>
  <c r="I140" i="15" s="1"/>
  <c r="J141" i="2"/>
  <c r="J140" i="15" s="1"/>
  <c r="K141" i="2"/>
  <c r="K140" i="15" s="1"/>
  <c r="L141" i="2"/>
  <c r="A142" i="2"/>
  <c r="A141" i="15" s="1"/>
  <c r="B142" i="2"/>
  <c r="C142" i="2"/>
  <c r="C141" i="15" s="1"/>
  <c r="D142" i="2"/>
  <c r="D141" i="15" s="1"/>
  <c r="E142" i="2"/>
  <c r="E141" i="15" s="1"/>
  <c r="F142" i="2"/>
  <c r="F141" i="15" s="1"/>
  <c r="G142" i="2"/>
  <c r="G141" i="15" s="1"/>
  <c r="H142" i="2"/>
  <c r="H141" i="15" s="1"/>
  <c r="I142" i="2"/>
  <c r="I141" i="15" s="1"/>
  <c r="J142" i="2"/>
  <c r="J141" i="15" s="1"/>
  <c r="K142" i="2"/>
  <c r="L142" i="2"/>
  <c r="L141" i="15" s="1"/>
  <c r="A143" i="2"/>
  <c r="A142" i="15" s="1"/>
  <c r="B143" i="2"/>
  <c r="C143" i="2"/>
  <c r="C142" i="15" s="1"/>
  <c r="D143" i="2"/>
  <c r="D142" i="15" s="1"/>
  <c r="E143" i="2"/>
  <c r="E142" i="15" s="1"/>
  <c r="F143" i="2"/>
  <c r="F142" i="15" s="1"/>
  <c r="G143" i="2"/>
  <c r="G142" i="15" s="1"/>
  <c r="H143" i="2"/>
  <c r="I143" i="2"/>
  <c r="I142" i="15" s="1"/>
  <c r="J143" i="2"/>
  <c r="J142" i="15" s="1"/>
  <c r="K143" i="2"/>
  <c r="L143" i="2"/>
  <c r="L142" i="15" s="1"/>
  <c r="A144" i="2"/>
  <c r="A143" i="15" s="1"/>
  <c r="B144" i="2"/>
  <c r="C144" i="2"/>
  <c r="C143" i="15" s="1"/>
  <c r="D144" i="2"/>
  <c r="D143" i="15" s="1"/>
  <c r="E144" i="2"/>
  <c r="E143" i="15" s="1"/>
  <c r="F144" i="2"/>
  <c r="F143" i="15" s="1"/>
  <c r="G144" i="2"/>
  <c r="G143" i="15" s="1"/>
  <c r="H144" i="2"/>
  <c r="H143" i="15" s="1"/>
  <c r="I144" i="2"/>
  <c r="I143" i="15" s="1"/>
  <c r="J144" i="2"/>
  <c r="J143" i="15" s="1"/>
  <c r="K144" i="2"/>
  <c r="L144" i="2"/>
  <c r="L143" i="15" s="1"/>
  <c r="A145" i="2"/>
  <c r="A144" i="15" s="1"/>
  <c r="B145" i="2"/>
  <c r="C145" i="2"/>
  <c r="C144" i="15" s="1"/>
  <c r="D145" i="2"/>
  <c r="D144" i="15" s="1"/>
  <c r="E145" i="2"/>
  <c r="E144" i="15" s="1"/>
  <c r="F145" i="2"/>
  <c r="F144" i="15" s="1"/>
  <c r="G145" i="2"/>
  <c r="G144" i="15" s="1"/>
  <c r="H145" i="2"/>
  <c r="H144" i="15" s="1"/>
  <c r="I145" i="2"/>
  <c r="I144" i="15" s="1"/>
  <c r="J145" i="2"/>
  <c r="K145" i="2"/>
  <c r="K144" i="15" s="1"/>
  <c r="L145" i="2"/>
  <c r="L144" i="15" s="1"/>
  <c r="A146" i="2"/>
  <c r="A145" i="15" s="1"/>
  <c r="B146" i="2"/>
  <c r="C146" i="2"/>
  <c r="C145" i="15" s="1"/>
  <c r="D146" i="2"/>
  <c r="D145" i="15" s="1"/>
  <c r="E146" i="2"/>
  <c r="E145" i="15" s="1"/>
  <c r="F146" i="2"/>
  <c r="F145" i="15" s="1"/>
  <c r="G146" i="2"/>
  <c r="G145" i="15" s="1"/>
  <c r="H146" i="2"/>
  <c r="H145" i="15" s="1"/>
  <c r="I146" i="2"/>
  <c r="I145" i="15" s="1"/>
  <c r="J146" i="2"/>
  <c r="J145" i="15" s="1"/>
  <c r="K146" i="2"/>
  <c r="L146" i="2"/>
  <c r="A147" i="2"/>
  <c r="A146" i="15" s="1"/>
  <c r="B147" i="2"/>
  <c r="C147" i="2"/>
  <c r="C146" i="15" s="1"/>
  <c r="D147" i="2"/>
  <c r="D146" i="15" s="1"/>
  <c r="E147" i="2"/>
  <c r="E146" i="15" s="1"/>
  <c r="F147" i="2"/>
  <c r="F146" i="15" s="1"/>
  <c r="G147" i="2"/>
  <c r="G146" i="15" s="1"/>
  <c r="H147" i="2"/>
  <c r="H146" i="15" s="1"/>
  <c r="I147" i="2"/>
  <c r="I146" i="15" s="1"/>
  <c r="J147" i="2"/>
  <c r="J146" i="15" s="1"/>
  <c r="K147" i="2"/>
  <c r="L147" i="2"/>
  <c r="L146" i="15" s="1"/>
  <c r="A148" i="2"/>
  <c r="A147" i="15" s="1"/>
  <c r="B148" i="2"/>
  <c r="C148" i="2"/>
  <c r="C147" i="15" s="1"/>
  <c r="D148" i="2"/>
  <c r="D147" i="15" s="1"/>
  <c r="E148" i="2"/>
  <c r="E147" i="15" s="1"/>
  <c r="F148" i="2"/>
  <c r="F147" i="15" s="1"/>
  <c r="G148" i="2"/>
  <c r="G147" i="15" s="1"/>
  <c r="H148" i="2"/>
  <c r="H147" i="15" s="1"/>
  <c r="I148" i="2"/>
  <c r="I147" i="15" s="1"/>
  <c r="J148" i="2"/>
  <c r="J147" i="15" s="1"/>
  <c r="K148" i="2"/>
  <c r="L148" i="2"/>
  <c r="A149" i="2"/>
  <c r="A148" i="15" s="1"/>
  <c r="B149" i="2"/>
  <c r="C148" i="15"/>
  <c r="D149" i="2"/>
  <c r="D148" i="15" s="1"/>
  <c r="E149" i="2"/>
  <c r="E148" i="15" s="1"/>
  <c r="F149" i="2"/>
  <c r="F148" i="15" s="1"/>
  <c r="G149" i="2"/>
  <c r="G148" i="15" s="1"/>
  <c r="H149" i="2"/>
  <c r="H148" i="15" s="1"/>
  <c r="I149" i="2"/>
  <c r="J149" i="2"/>
  <c r="J148" i="15" s="1"/>
  <c r="K149" i="2"/>
  <c r="A150" i="2"/>
  <c r="A149" i="15" s="1"/>
  <c r="B150" i="2"/>
  <c r="C150" i="2"/>
  <c r="C149" i="15" s="1"/>
  <c r="D150" i="2"/>
  <c r="D149" i="15" s="1"/>
  <c r="E150" i="2"/>
  <c r="E149" i="15" s="1"/>
  <c r="F150" i="2"/>
  <c r="F149" i="15" s="1"/>
  <c r="G150" i="2"/>
  <c r="G149" i="15" s="1"/>
  <c r="H150" i="2"/>
  <c r="H149" i="15" s="1"/>
  <c r="I150" i="2"/>
  <c r="J150" i="2"/>
  <c r="J149" i="15" s="1"/>
  <c r="K150" i="2"/>
  <c r="A151" i="2"/>
  <c r="A150" i="15" s="1"/>
  <c r="B151" i="2"/>
  <c r="C151" i="2"/>
  <c r="C150" i="15" s="1"/>
  <c r="D151" i="2"/>
  <c r="E151" i="2"/>
  <c r="E150" i="15" s="1"/>
  <c r="F151" i="2"/>
  <c r="F150" i="15" s="1"/>
  <c r="G151" i="2"/>
  <c r="G150" i="15" s="1"/>
  <c r="H151" i="2"/>
  <c r="H150" i="15" s="1"/>
  <c r="I151" i="2"/>
  <c r="I150" i="15" s="1"/>
  <c r="J151" i="2"/>
  <c r="J150" i="15" s="1"/>
  <c r="K151" i="2"/>
  <c r="A152" i="2"/>
  <c r="A151" i="15" s="1"/>
  <c r="B152" i="2"/>
  <c r="C152" i="2"/>
  <c r="C151" i="15" s="1"/>
  <c r="D152" i="2"/>
  <c r="D151" i="15" s="1"/>
  <c r="E152" i="2"/>
  <c r="E151" i="15" s="1"/>
  <c r="F152" i="2"/>
  <c r="F151" i="15" s="1"/>
  <c r="G152" i="2"/>
  <c r="G151" i="15" s="1"/>
  <c r="H152" i="2"/>
  <c r="H151" i="15" s="1"/>
  <c r="I152" i="2"/>
  <c r="I151" i="15" s="1"/>
  <c r="J152" i="2"/>
  <c r="J151" i="15" s="1"/>
  <c r="K152" i="2"/>
  <c r="K151" i="15" s="1"/>
  <c r="A153" i="2"/>
  <c r="A152" i="15" s="1"/>
  <c r="B153" i="2"/>
  <c r="C153" i="2"/>
  <c r="C152" i="15" s="1"/>
  <c r="D153" i="2"/>
  <c r="D152" i="15" s="1"/>
  <c r="E153" i="2"/>
  <c r="E152" i="15" s="1"/>
  <c r="F153" i="2"/>
  <c r="F152" i="15" s="1"/>
  <c r="G153" i="2"/>
  <c r="G152" i="15" s="1"/>
  <c r="H153" i="2"/>
  <c r="H152" i="15" s="1"/>
  <c r="I153" i="2"/>
  <c r="I152" i="15" s="1"/>
  <c r="J153" i="2"/>
  <c r="J152" i="15" s="1"/>
  <c r="K153" i="2"/>
  <c r="A154" i="2"/>
  <c r="A153" i="15" s="1"/>
  <c r="B154" i="2"/>
  <c r="C154" i="2"/>
  <c r="C153" i="15" s="1"/>
  <c r="D154" i="2"/>
  <c r="D153" i="15" s="1"/>
  <c r="E154" i="2"/>
  <c r="E153" i="15" s="1"/>
  <c r="F154" i="2"/>
  <c r="F153" i="15" s="1"/>
  <c r="G154" i="2"/>
  <c r="G153" i="15" s="1"/>
  <c r="H154" i="2"/>
  <c r="H153" i="15" s="1"/>
  <c r="I154" i="2"/>
  <c r="I153" i="15" s="1"/>
  <c r="J154" i="2"/>
  <c r="J153" i="15" s="1"/>
  <c r="K154" i="2"/>
  <c r="A155" i="2"/>
  <c r="A154" i="15" s="1"/>
  <c r="B155" i="2"/>
  <c r="C155" i="2"/>
  <c r="C154" i="15" s="1"/>
  <c r="D155" i="2"/>
  <c r="D154" i="15" s="1"/>
  <c r="E155" i="2"/>
  <c r="E154" i="15" s="1"/>
  <c r="F155" i="2"/>
  <c r="F154" i="15" s="1"/>
  <c r="G155" i="2"/>
  <c r="G154" i="15" s="1"/>
  <c r="H155" i="2"/>
  <c r="H154" i="15" s="1"/>
  <c r="I155" i="2"/>
  <c r="I154" i="15" s="1"/>
  <c r="J155" i="2"/>
  <c r="J154" i="15" s="1"/>
  <c r="K155" i="2"/>
  <c r="A156" i="2"/>
  <c r="A155" i="15" s="1"/>
  <c r="B156" i="2"/>
  <c r="C156" i="2"/>
  <c r="C155" i="15" s="1"/>
  <c r="D156" i="2"/>
  <c r="D155" i="15" s="1"/>
  <c r="E156" i="2"/>
  <c r="E155" i="15" s="1"/>
  <c r="F156" i="2"/>
  <c r="F155" i="15" s="1"/>
  <c r="G156" i="2"/>
  <c r="G155" i="15" s="1"/>
  <c r="I156" i="2"/>
  <c r="I155" i="15" s="1"/>
  <c r="J156" i="2"/>
  <c r="J155" i="15" s="1"/>
  <c r="K156" i="2"/>
  <c r="K155" i="15" s="1"/>
  <c r="L156" i="2"/>
  <c r="A157" i="2"/>
  <c r="A156" i="15" s="1"/>
  <c r="B157" i="2"/>
  <c r="C157" i="2"/>
  <c r="C156" i="15" s="1"/>
  <c r="D157" i="2"/>
  <c r="D156" i="15" s="1"/>
  <c r="E157" i="2"/>
  <c r="E156" i="15" s="1"/>
  <c r="F157" i="2"/>
  <c r="F156" i="15" s="1"/>
  <c r="G157" i="2"/>
  <c r="G156" i="15" s="1"/>
  <c r="H157" i="2"/>
  <c r="H156" i="15" s="1"/>
  <c r="I157" i="2"/>
  <c r="I156" i="15" s="1"/>
  <c r="J157" i="2"/>
  <c r="J156" i="15" s="1"/>
  <c r="K157" i="2"/>
  <c r="K156" i="15" s="1"/>
  <c r="A158" i="2"/>
  <c r="A157" i="15" s="1"/>
  <c r="B158" i="2"/>
  <c r="C158" i="2"/>
  <c r="C157" i="15" s="1"/>
  <c r="D158" i="2"/>
  <c r="D157" i="15" s="1"/>
  <c r="E158" i="2"/>
  <c r="E157" i="15" s="1"/>
  <c r="F158" i="2"/>
  <c r="F157" i="15" s="1"/>
  <c r="G158" i="2"/>
  <c r="G157" i="15" s="1"/>
  <c r="I158" i="2"/>
  <c r="I157" i="15" s="1"/>
  <c r="J158" i="2"/>
  <c r="J157" i="15" s="1"/>
  <c r="K158" i="2"/>
  <c r="K157" i="15" s="1"/>
  <c r="L157" i="15"/>
  <c r="A159" i="2"/>
  <c r="A158" i="15" s="1"/>
  <c r="B159" i="2"/>
  <c r="C159" i="2"/>
  <c r="D159" i="2"/>
  <c r="D158" i="15" s="1"/>
  <c r="E159" i="2"/>
  <c r="E158" i="15" s="1"/>
  <c r="F159" i="2"/>
  <c r="F158" i="15" s="1"/>
  <c r="G159" i="2"/>
  <c r="G158" i="15" s="1"/>
  <c r="H159" i="2"/>
  <c r="H158" i="15" s="1"/>
  <c r="I159" i="2"/>
  <c r="I158" i="15" s="1"/>
  <c r="J159" i="2"/>
  <c r="J158" i="15" s="1"/>
  <c r="K159" i="2"/>
  <c r="K158" i="15" s="1"/>
  <c r="A160" i="2"/>
  <c r="A159" i="15" s="1"/>
  <c r="B160" i="2"/>
  <c r="C160" i="2"/>
  <c r="C159" i="15" s="1"/>
  <c r="D160" i="2"/>
  <c r="D159" i="15" s="1"/>
  <c r="E160" i="2"/>
  <c r="E159" i="15" s="1"/>
  <c r="F160" i="2"/>
  <c r="F159" i="15" s="1"/>
  <c r="G160" i="2"/>
  <c r="G159" i="15" s="1"/>
  <c r="H160" i="2"/>
  <c r="H159" i="15" s="1"/>
  <c r="I160" i="2"/>
  <c r="I159" i="15" s="1"/>
  <c r="J160" i="2"/>
  <c r="K160" i="2"/>
  <c r="K159" i="15" s="1"/>
  <c r="A161" i="2"/>
  <c r="A160" i="15" s="1"/>
  <c r="B161" i="2"/>
  <c r="C161" i="2"/>
  <c r="C160" i="15" s="1"/>
  <c r="D161" i="2"/>
  <c r="D160" i="15" s="1"/>
  <c r="E161" i="2"/>
  <c r="E160" i="15" s="1"/>
  <c r="F161" i="2"/>
  <c r="F160" i="15" s="1"/>
  <c r="G161" i="2"/>
  <c r="G160" i="15" s="1"/>
  <c r="H161" i="2"/>
  <c r="H160" i="15" s="1"/>
  <c r="I161" i="2"/>
  <c r="I160" i="15" s="1"/>
  <c r="J161" i="2"/>
  <c r="J160" i="15" s="1"/>
  <c r="K161" i="2"/>
  <c r="A162" i="2"/>
  <c r="A161" i="15" s="1"/>
  <c r="B162" i="2"/>
  <c r="C162" i="2"/>
  <c r="D162" i="2"/>
  <c r="D161" i="15" s="1"/>
  <c r="E162" i="2"/>
  <c r="E161" i="15" s="1"/>
  <c r="G162" i="2"/>
  <c r="G161" i="15" s="1"/>
  <c r="H162" i="2"/>
  <c r="H161" i="15" s="1"/>
  <c r="I162" i="2"/>
  <c r="I161" i="15" s="1"/>
  <c r="J162" i="2"/>
  <c r="J161" i="15" s="1"/>
  <c r="K162" i="2"/>
  <c r="K161" i="15" s="1"/>
  <c r="A163" i="2"/>
  <c r="A162" i="15" s="1"/>
  <c r="B163" i="2"/>
  <c r="C163" i="2"/>
  <c r="C162" i="15" s="1"/>
  <c r="D163" i="2"/>
  <c r="D162" i="15" s="1"/>
  <c r="E163" i="2"/>
  <c r="E162" i="15" s="1"/>
  <c r="G163" i="2"/>
  <c r="G162" i="15" s="1"/>
  <c r="H163" i="2"/>
  <c r="H162" i="15" s="1"/>
  <c r="I163" i="2"/>
  <c r="I162" i="15" s="1"/>
  <c r="J163" i="2"/>
  <c r="K163" i="2"/>
  <c r="K162" i="15" s="1"/>
  <c r="L162" i="15"/>
  <c r="A164" i="2"/>
  <c r="A163" i="15" s="1"/>
  <c r="B164" i="2"/>
  <c r="C164" i="2"/>
  <c r="D164" i="2"/>
  <c r="D163" i="15" s="1"/>
  <c r="E164" i="2"/>
  <c r="E163" i="15" s="1"/>
  <c r="F164" i="2"/>
  <c r="F163" i="15" s="1"/>
  <c r="G164" i="2"/>
  <c r="G163" i="15" s="1"/>
  <c r="H164" i="2"/>
  <c r="H163" i="15" s="1"/>
  <c r="I164" i="2"/>
  <c r="I163" i="15" s="1"/>
  <c r="J164" i="2"/>
  <c r="J163" i="15" s="1"/>
  <c r="K164" i="2"/>
  <c r="D6" i="15"/>
  <c r="E6" i="15"/>
  <c r="G6" i="15"/>
  <c r="H6" i="15"/>
  <c r="I6" i="15"/>
  <c r="L6" i="15"/>
  <c r="A7" i="15"/>
  <c r="C7" i="15"/>
  <c r="D7" i="15"/>
  <c r="E7" i="15"/>
  <c r="I7" i="15"/>
  <c r="K7" i="15"/>
  <c r="L7" i="15"/>
  <c r="A8" i="15"/>
  <c r="D8" i="15"/>
  <c r="E8" i="15"/>
  <c r="G8" i="15"/>
  <c r="H8" i="15"/>
  <c r="D3" i="2"/>
  <c r="D2" i="15" s="1"/>
  <c r="E3" i="2"/>
  <c r="E2" i="15" s="1"/>
  <c r="F3" i="2"/>
  <c r="F2" i="15" s="1"/>
  <c r="G3" i="2"/>
  <c r="G2" i="15" s="1"/>
  <c r="H3" i="2"/>
  <c r="H2" i="15" s="1"/>
  <c r="I3" i="2"/>
  <c r="I2" i="15" s="1"/>
  <c r="J3" i="2"/>
  <c r="J2" i="15" s="1"/>
  <c r="K3" i="2"/>
  <c r="K2" i="15" s="1"/>
  <c r="L3" i="2"/>
  <c r="L2" i="15" s="1"/>
  <c r="C3" i="2"/>
  <c r="C2" i="15" s="1"/>
  <c r="AP224" i="5"/>
  <c r="AP13" i="5"/>
  <c r="AP14" i="5"/>
  <c r="AP15" i="5"/>
  <c r="AP16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2" i="5"/>
  <c r="AP43" i="5"/>
  <c r="AP44" i="5"/>
  <c r="AP45" i="5"/>
  <c r="AP46" i="5"/>
  <c r="AP47" i="5"/>
  <c r="AP48" i="5"/>
  <c r="AP49" i="5"/>
  <c r="AP50" i="5"/>
  <c r="AP51" i="5"/>
  <c r="AP52" i="5"/>
  <c r="AP53" i="5"/>
  <c r="AP54" i="5"/>
  <c r="AP55" i="5"/>
  <c r="AP56" i="5"/>
  <c r="AP57" i="5"/>
  <c r="AP58" i="5"/>
  <c r="AP59" i="5"/>
  <c r="AP60" i="5"/>
  <c r="AP61" i="5"/>
  <c r="AP62" i="5"/>
  <c r="AP63" i="5"/>
  <c r="AP64" i="5"/>
  <c r="AP65" i="5"/>
  <c r="AP66" i="5"/>
  <c r="AP67" i="5"/>
  <c r="AP68" i="5"/>
  <c r="AP69" i="5"/>
  <c r="AP70" i="5"/>
  <c r="AP71" i="5"/>
  <c r="AP72" i="5"/>
  <c r="AP73" i="5"/>
  <c r="AP74" i="5"/>
  <c r="AP75" i="5"/>
  <c r="AP76" i="5"/>
  <c r="AP77" i="5"/>
  <c r="AP78" i="5"/>
  <c r="AP79" i="5"/>
  <c r="AP80" i="5"/>
  <c r="AP81" i="5"/>
  <c r="AP82" i="5"/>
  <c r="AP83" i="5"/>
  <c r="AP84" i="5"/>
  <c r="AP85" i="5"/>
  <c r="AP86" i="5"/>
  <c r="AP87" i="5"/>
  <c r="AP88" i="5"/>
  <c r="AP89" i="5"/>
  <c r="AP90" i="5"/>
  <c r="AP91" i="5"/>
  <c r="AP92" i="5"/>
  <c r="AP93" i="5"/>
  <c r="AP94" i="5"/>
  <c r="AP95" i="5"/>
  <c r="AP96" i="5"/>
  <c r="AP97" i="5"/>
  <c r="AP98" i="5"/>
  <c r="AP99" i="5"/>
  <c r="AP100" i="5"/>
  <c r="AP101" i="5"/>
  <c r="AP102" i="5"/>
  <c r="AP103" i="5"/>
  <c r="AP104" i="5"/>
  <c r="AP105" i="5"/>
  <c r="AP106" i="5"/>
  <c r="AP107" i="5"/>
  <c r="AP108" i="5"/>
  <c r="AP109" i="5"/>
  <c r="AP110" i="5"/>
  <c r="AP111" i="5"/>
  <c r="AP112" i="5"/>
  <c r="AP113" i="5"/>
  <c r="AP114" i="5"/>
  <c r="AP115" i="5"/>
  <c r="AP116" i="5"/>
  <c r="AP117" i="5"/>
  <c r="AP119" i="5"/>
  <c r="AP120" i="5"/>
  <c r="AP121" i="5"/>
  <c r="AP122" i="5"/>
  <c r="AP123" i="5"/>
  <c r="AP124" i="5"/>
  <c r="AP125" i="5"/>
  <c r="AP126" i="5"/>
  <c r="AP127" i="5"/>
  <c r="AP128" i="5"/>
  <c r="AP129" i="5"/>
  <c r="AP130" i="5"/>
  <c r="AP131" i="5"/>
  <c r="AP132" i="5"/>
  <c r="AP133" i="5"/>
  <c r="AP134" i="5"/>
  <c r="AP135" i="5"/>
  <c r="AP136" i="5"/>
  <c r="AP137" i="5"/>
  <c r="AP138" i="5"/>
  <c r="AP139" i="5"/>
  <c r="AP140" i="5"/>
  <c r="AP141" i="5"/>
  <c r="AP142" i="5"/>
  <c r="AP143" i="5"/>
  <c r="AP144" i="5"/>
  <c r="AP145" i="5"/>
  <c r="AP146" i="5"/>
  <c r="AP147" i="5"/>
  <c r="AP148" i="5"/>
  <c r="AP149" i="5"/>
  <c r="AP150" i="5"/>
  <c r="AP151" i="5"/>
  <c r="AP152" i="5"/>
  <c r="AP153" i="5"/>
  <c r="AP154" i="5"/>
  <c r="AP155" i="5"/>
  <c r="AP156" i="5"/>
  <c r="AP157" i="5"/>
  <c r="AP158" i="5"/>
  <c r="AP159" i="5"/>
  <c r="AP160" i="5"/>
  <c r="AP161" i="5"/>
  <c r="AP162" i="5"/>
  <c r="AP163" i="5"/>
  <c r="AP164" i="5"/>
  <c r="AP165" i="5"/>
  <c r="AP166" i="5"/>
  <c r="AP167" i="5"/>
  <c r="AP168" i="5"/>
  <c r="AP169" i="5"/>
  <c r="AP170" i="5"/>
  <c r="AP171" i="5"/>
  <c r="AP172" i="5"/>
  <c r="AP173" i="5"/>
  <c r="AP174" i="5"/>
  <c r="AP175" i="5"/>
  <c r="AP176" i="5"/>
  <c r="AP177" i="5"/>
  <c r="AP178" i="5"/>
  <c r="AP179" i="5"/>
  <c r="AP180" i="5"/>
  <c r="AP181" i="5"/>
  <c r="AP182" i="5"/>
  <c r="AP183" i="5"/>
  <c r="AP184" i="5"/>
  <c r="AP185" i="5"/>
  <c r="AP186" i="5"/>
  <c r="AP187" i="5"/>
  <c r="AP188" i="5"/>
  <c r="AP189" i="5"/>
  <c r="AP190" i="5"/>
  <c r="AP191" i="5"/>
  <c r="AP192" i="5"/>
  <c r="AP193" i="5"/>
  <c r="AP194" i="5"/>
  <c r="AP195" i="5"/>
  <c r="AP196" i="5"/>
  <c r="AP197" i="5"/>
  <c r="AP198" i="5"/>
  <c r="AP199" i="5"/>
  <c r="AP200" i="5"/>
  <c r="AP201" i="5"/>
  <c r="AP202" i="5"/>
  <c r="AP203" i="5"/>
  <c r="AP204" i="5"/>
  <c r="AP205" i="5"/>
  <c r="AP206" i="5"/>
  <c r="AP207" i="5"/>
  <c r="AP208" i="5"/>
  <c r="AP209" i="5"/>
  <c r="AP210" i="5"/>
  <c r="AP211" i="5"/>
  <c r="AP212" i="5"/>
  <c r="AP213" i="5"/>
  <c r="AP214" i="5"/>
  <c r="AP215" i="5"/>
  <c r="AP216" i="5"/>
  <c r="AP217" i="5"/>
  <c r="AP218" i="5"/>
  <c r="AP219" i="5"/>
  <c r="AP220" i="5"/>
  <c r="AP221" i="5"/>
  <c r="AP222" i="5"/>
  <c r="AP223" i="5"/>
  <c r="AP225" i="5"/>
  <c r="T209" i="14"/>
  <c r="S209" i="14"/>
  <c r="R209" i="14"/>
  <c r="Q209" i="14"/>
  <c r="P209" i="14"/>
  <c r="O209" i="14"/>
  <c r="N209" i="14"/>
  <c r="M209" i="14"/>
  <c r="L209" i="14"/>
  <c r="K209" i="14"/>
  <c r="J209" i="14"/>
  <c r="I209" i="14"/>
  <c r="H209" i="14"/>
  <c r="G209" i="14"/>
  <c r="F209" i="14"/>
  <c r="E209" i="14"/>
  <c r="D209" i="14"/>
  <c r="C209" i="14"/>
  <c r="A209" i="14"/>
  <c r="Q177" i="14"/>
  <c r="R177" i="14"/>
  <c r="S177" i="14"/>
  <c r="T177" i="14"/>
  <c r="Q191" i="14"/>
  <c r="R191" i="14"/>
  <c r="S191" i="14"/>
  <c r="T191" i="14"/>
  <c r="Q201" i="14"/>
  <c r="R201" i="14"/>
  <c r="S201" i="14"/>
  <c r="T201" i="14"/>
  <c r="U181" i="7"/>
  <c r="U213" i="7"/>
  <c r="C215" i="7"/>
  <c r="C211" i="14" s="1"/>
  <c r="D215" i="7"/>
  <c r="D211" i="14" s="1"/>
  <c r="E215" i="7"/>
  <c r="E211" i="14" s="1"/>
  <c r="F215" i="7"/>
  <c r="F211" i="14" s="1"/>
  <c r="G215" i="7"/>
  <c r="G211" i="14" s="1"/>
  <c r="H215" i="7"/>
  <c r="H211" i="14" s="1"/>
  <c r="I215" i="7"/>
  <c r="J215" i="7"/>
  <c r="J211" i="14" s="1"/>
  <c r="K215" i="7"/>
  <c r="K211" i="14" s="1"/>
  <c r="L215" i="7"/>
  <c r="L211" i="14" s="1"/>
  <c r="M215" i="7"/>
  <c r="M211" i="14" s="1"/>
  <c r="N215" i="7"/>
  <c r="N211" i="14" s="1"/>
  <c r="O215" i="7"/>
  <c r="O211" i="14" s="1"/>
  <c r="P215" i="7"/>
  <c r="P211" i="14" s="1"/>
  <c r="Q215" i="7"/>
  <c r="Q211" i="14" s="1"/>
  <c r="R215" i="7"/>
  <c r="R211" i="14" s="1"/>
  <c r="S215" i="7"/>
  <c r="S211" i="14" s="1"/>
  <c r="T215" i="7"/>
  <c r="T211" i="14" s="1"/>
  <c r="C216" i="7"/>
  <c r="C212" i="14" s="1"/>
  <c r="D216" i="7"/>
  <c r="D212" i="14" s="1"/>
  <c r="E216" i="7"/>
  <c r="E212" i="14" s="1"/>
  <c r="F216" i="7"/>
  <c r="F212" i="14" s="1"/>
  <c r="G216" i="7"/>
  <c r="G212" i="14" s="1"/>
  <c r="H216" i="7"/>
  <c r="H212" i="14" s="1"/>
  <c r="I216" i="7"/>
  <c r="I212" i="14" s="1"/>
  <c r="J216" i="7"/>
  <c r="J212" i="14" s="1"/>
  <c r="K216" i="7"/>
  <c r="K212" i="14" s="1"/>
  <c r="L216" i="7"/>
  <c r="L212" i="14" s="1"/>
  <c r="M216" i="7"/>
  <c r="M212" i="14" s="1"/>
  <c r="N216" i="7"/>
  <c r="N212" i="14" s="1"/>
  <c r="O216" i="7"/>
  <c r="O212" i="14" s="1"/>
  <c r="P216" i="7"/>
  <c r="P212" i="14" s="1"/>
  <c r="Q216" i="7"/>
  <c r="Q212" i="14" s="1"/>
  <c r="R216" i="7"/>
  <c r="R212" i="14" s="1"/>
  <c r="S216" i="7"/>
  <c r="S212" i="14" s="1"/>
  <c r="T216" i="7"/>
  <c r="T212" i="14" s="1"/>
  <c r="C217" i="7"/>
  <c r="C213" i="14" s="1"/>
  <c r="D217" i="7"/>
  <c r="D213" i="14" s="1"/>
  <c r="E217" i="7"/>
  <c r="E213" i="14" s="1"/>
  <c r="F217" i="7"/>
  <c r="G217" i="7"/>
  <c r="G213" i="14" s="1"/>
  <c r="H217" i="7"/>
  <c r="H213" i="14" s="1"/>
  <c r="I217" i="7"/>
  <c r="I213" i="14" s="1"/>
  <c r="J217" i="7"/>
  <c r="J213" i="14" s="1"/>
  <c r="K217" i="7"/>
  <c r="K213" i="14" s="1"/>
  <c r="L217" i="7"/>
  <c r="L213" i="14" s="1"/>
  <c r="M217" i="7"/>
  <c r="M213" i="14" s="1"/>
  <c r="N217" i="7"/>
  <c r="N213" i="14" s="1"/>
  <c r="O217" i="7"/>
  <c r="O213" i="14" s="1"/>
  <c r="P217" i="7"/>
  <c r="P213" i="14" s="1"/>
  <c r="Q217" i="7"/>
  <c r="Q213" i="14" s="1"/>
  <c r="R217" i="7"/>
  <c r="R213" i="14" s="1"/>
  <c r="S217" i="7"/>
  <c r="S213" i="14" s="1"/>
  <c r="T217" i="7"/>
  <c r="T213" i="14" s="1"/>
  <c r="C218" i="7"/>
  <c r="C214" i="14" s="1"/>
  <c r="D218" i="7"/>
  <c r="D214" i="14" s="1"/>
  <c r="E218" i="7"/>
  <c r="E214" i="14" s="1"/>
  <c r="F218" i="7"/>
  <c r="F214" i="14" s="1"/>
  <c r="G218" i="7"/>
  <c r="G214" i="14" s="1"/>
  <c r="H218" i="7"/>
  <c r="H214" i="14" s="1"/>
  <c r="I218" i="7"/>
  <c r="I214" i="14" s="1"/>
  <c r="J218" i="7"/>
  <c r="J214" i="14" s="1"/>
  <c r="K218" i="7"/>
  <c r="K214" i="14" s="1"/>
  <c r="L218" i="7"/>
  <c r="L214" i="14" s="1"/>
  <c r="M218" i="7"/>
  <c r="M214" i="14" s="1"/>
  <c r="N218" i="7"/>
  <c r="N214" i="14" s="1"/>
  <c r="O218" i="7"/>
  <c r="O214" i="14" s="1"/>
  <c r="P218" i="7"/>
  <c r="P214" i="14" s="1"/>
  <c r="Q218" i="7"/>
  <c r="Q214" i="14" s="1"/>
  <c r="R218" i="7"/>
  <c r="R214" i="14" s="1"/>
  <c r="S218" i="7"/>
  <c r="S214" i="14" s="1"/>
  <c r="T218" i="7"/>
  <c r="T214" i="14" s="1"/>
  <c r="C219" i="7"/>
  <c r="D219" i="7"/>
  <c r="D215" i="14" s="1"/>
  <c r="E219" i="7"/>
  <c r="E215" i="14" s="1"/>
  <c r="F219" i="7"/>
  <c r="F215" i="14" s="1"/>
  <c r="G219" i="7"/>
  <c r="G215" i="14" s="1"/>
  <c r="H219" i="7"/>
  <c r="I219" i="7"/>
  <c r="I215" i="14" s="1"/>
  <c r="J219" i="7"/>
  <c r="J215" i="14" s="1"/>
  <c r="K219" i="7"/>
  <c r="K215" i="14" s="1"/>
  <c r="L219" i="7"/>
  <c r="L215" i="14" s="1"/>
  <c r="M219" i="7"/>
  <c r="M215" i="14" s="1"/>
  <c r="N219" i="7"/>
  <c r="N215" i="14" s="1"/>
  <c r="O219" i="7"/>
  <c r="O215" i="14" s="1"/>
  <c r="P219" i="7"/>
  <c r="P215" i="14" s="1"/>
  <c r="Q219" i="7"/>
  <c r="Q215" i="14" s="1"/>
  <c r="R219" i="7"/>
  <c r="R215" i="14" s="1"/>
  <c r="S219" i="7"/>
  <c r="S215" i="14" s="1"/>
  <c r="T219" i="7"/>
  <c r="T215" i="14" s="1"/>
  <c r="D214" i="7"/>
  <c r="D210" i="14" s="1"/>
  <c r="E214" i="7"/>
  <c r="E210" i="14" s="1"/>
  <c r="F214" i="7"/>
  <c r="F210" i="14" s="1"/>
  <c r="G214" i="7"/>
  <c r="G210" i="14" s="1"/>
  <c r="H214" i="7"/>
  <c r="H210" i="14" s="1"/>
  <c r="I214" i="7"/>
  <c r="I210" i="14" s="1"/>
  <c r="J214" i="7"/>
  <c r="J210" i="14" s="1"/>
  <c r="K214" i="7"/>
  <c r="K210" i="14" s="1"/>
  <c r="L214" i="7"/>
  <c r="L210" i="14" s="1"/>
  <c r="M214" i="7"/>
  <c r="M210" i="14" s="1"/>
  <c r="N214" i="7"/>
  <c r="N210" i="14" s="1"/>
  <c r="O214" i="7"/>
  <c r="O210" i="14" s="1"/>
  <c r="P214" i="7"/>
  <c r="P210" i="14" s="1"/>
  <c r="Q214" i="7"/>
  <c r="Q210" i="14" s="1"/>
  <c r="R214" i="7"/>
  <c r="R210" i="14" s="1"/>
  <c r="S214" i="7"/>
  <c r="S210" i="14" s="1"/>
  <c r="T214" i="7"/>
  <c r="T210" i="14" s="1"/>
  <c r="C214" i="7"/>
  <c r="Q6" i="7"/>
  <c r="R6" i="7"/>
  <c r="S6" i="7"/>
  <c r="T6" i="7"/>
  <c r="Q7" i="7"/>
  <c r="Q3" i="14" s="1"/>
  <c r="R7" i="7"/>
  <c r="R3" i="14" s="1"/>
  <c r="S7" i="7"/>
  <c r="S3" i="14" s="1"/>
  <c r="T7" i="7"/>
  <c r="T3" i="14" s="1"/>
  <c r="Q8" i="7"/>
  <c r="Q4" i="14" s="1"/>
  <c r="R8" i="7"/>
  <c r="R4" i="14" s="1"/>
  <c r="S8" i="7"/>
  <c r="S4" i="14" s="1"/>
  <c r="T8" i="7"/>
  <c r="T4" i="14" s="1"/>
  <c r="Q9" i="7"/>
  <c r="Q5" i="14" s="1"/>
  <c r="R9" i="7"/>
  <c r="R5" i="14" s="1"/>
  <c r="S9" i="7"/>
  <c r="S5" i="14" s="1"/>
  <c r="T9" i="7"/>
  <c r="T5" i="14" s="1"/>
  <c r="Q10" i="7"/>
  <c r="Q6" i="14" s="1"/>
  <c r="R10" i="7"/>
  <c r="R6" i="14" s="1"/>
  <c r="S10" i="7"/>
  <c r="S6" i="14" s="1"/>
  <c r="T10" i="7"/>
  <c r="T6" i="14" s="1"/>
  <c r="Q11" i="7"/>
  <c r="Q7" i="14" s="1"/>
  <c r="R11" i="7"/>
  <c r="R7" i="14" s="1"/>
  <c r="S11" i="7"/>
  <c r="S7" i="14" s="1"/>
  <c r="T11" i="7"/>
  <c r="T7" i="14" s="1"/>
  <c r="Q12" i="7"/>
  <c r="Q8" i="14" s="1"/>
  <c r="R12" i="7"/>
  <c r="R8" i="14" s="1"/>
  <c r="S12" i="7"/>
  <c r="S8" i="14" s="1"/>
  <c r="T12" i="7"/>
  <c r="T8" i="14" s="1"/>
  <c r="Q13" i="7"/>
  <c r="Q9" i="14" s="1"/>
  <c r="R13" i="7"/>
  <c r="R9" i="14" s="1"/>
  <c r="S13" i="7"/>
  <c r="S9" i="14" s="1"/>
  <c r="T13" i="7"/>
  <c r="T9" i="14" s="1"/>
  <c r="Q14" i="7"/>
  <c r="Q10" i="14" s="1"/>
  <c r="R14" i="7"/>
  <c r="R10" i="14" s="1"/>
  <c r="S14" i="7"/>
  <c r="S10" i="14" s="1"/>
  <c r="T14" i="7"/>
  <c r="T10" i="14" s="1"/>
  <c r="Q15" i="7"/>
  <c r="Q11" i="14" s="1"/>
  <c r="R15" i="7"/>
  <c r="R11" i="14" s="1"/>
  <c r="S15" i="7"/>
  <c r="S11" i="14" s="1"/>
  <c r="T15" i="7"/>
  <c r="T11" i="14" s="1"/>
  <c r="Q16" i="7"/>
  <c r="Q12" i="14" s="1"/>
  <c r="R16" i="7"/>
  <c r="R12" i="14" s="1"/>
  <c r="S16" i="7"/>
  <c r="S12" i="14" s="1"/>
  <c r="T16" i="7"/>
  <c r="T12" i="14" s="1"/>
  <c r="Q17" i="7"/>
  <c r="Q13" i="14" s="1"/>
  <c r="R17" i="7"/>
  <c r="R13" i="14" s="1"/>
  <c r="S17" i="7"/>
  <c r="S13" i="14" s="1"/>
  <c r="T17" i="7"/>
  <c r="T13" i="14" s="1"/>
  <c r="Q18" i="7"/>
  <c r="Q14" i="14" s="1"/>
  <c r="R18" i="7"/>
  <c r="R14" i="14" s="1"/>
  <c r="S18" i="7"/>
  <c r="S14" i="14" s="1"/>
  <c r="T18" i="7"/>
  <c r="T14" i="14" s="1"/>
  <c r="Q19" i="7"/>
  <c r="Q15" i="14" s="1"/>
  <c r="R19" i="7"/>
  <c r="R15" i="14" s="1"/>
  <c r="S19" i="7"/>
  <c r="S15" i="14" s="1"/>
  <c r="T19" i="7"/>
  <c r="T15" i="14" s="1"/>
  <c r="Q20" i="7"/>
  <c r="Q16" i="14" s="1"/>
  <c r="R20" i="7"/>
  <c r="R16" i="14" s="1"/>
  <c r="S20" i="7"/>
  <c r="S16" i="14" s="1"/>
  <c r="T20" i="7"/>
  <c r="T16" i="14" s="1"/>
  <c r="Q21" i="7"/>
  <c r="Q17" i="14" s="1"/>
  <c r="R21" i="7"/>
  <c r="R17" i="14" s="1"/>
  <c r="S21" i="7"/>
  <c r="S17" i="14" s="1"/>
  <c r="T21" i="7"/>
  <c r="T17" i="14" s="1"/>
  <c r="Q22" i="7"/>
  <c r="Q18" i="14" s="1"/>
  <c r="R22" i="7"/>
  <c r="R18" i="14" s="1"/>
  <c r="S22" i="7"/>
  <c r="S18" i="14" s="1"/>
  <c r="T22" i="7"/>
  <c r="T18" i="14" s="1"/>
  <c r="Q23" i="7"/>
  <c r="Q19" i="14" s="1"/>
  <c r="R23" i="7"/>
  <c r="R19" i="14" s="1"/>
  <c r="S23" i="7"/>
  <c r="S19" i="14" s="1"/>
  <c r="T23" i="7"/>
  <c r="T19" i="14" s="1"/>
  <c r="Q24" i="7"/>
  <c r="Q20" i="14" s="1"/>
  <c r="R24" i="7"/>
  <c r="R20" i="14" s="1"/>
  <c r="S24" i="7"/>
  <c r="S20" i="14" s="1"/>
  <c r="T24" i="7"/>
  <c r="T20" i="14" s="1"/>
  <c r="Q25" i="7"/>
  <c r="Q21" i="14" s="1"/>
  <c r="R25" i="7"/>
  <c r="R21" i="14" s="1"/>
  <c r="S25" i="7"/>
  <c r="S21" i="14" s="1"/>
  <c r="T25" i="7"/>
  <c r="T21" i="14" s="1"/>
  <c r="Q26" i="7"/>
  <c r="Q22" i="14" s="1"/>
  <c r="R26" i="7"/>
  <c r="R22" i="14" s="1"/>
  <c r="S26" i="7"/>
  <c r="S22" i="14" s="1"/>
  <c r="T26" i="7"/>
  <c r="T22" i="14" s="1"/>
  <c r="Q27" i="7"/>
  <c r="Q23" i="14" s="1"/>
  <c r="R27" i="7"/>
  <c r="R23" i="14" s="1"/>
  <c r="S27" i="7"/>
  <c r="S23" i="14" s="1"/>
  <c r="T27" i="7"/>
  <c r="T23" i="14" s="1"/>
  <c r="Q28" i="7"/>
  <c r="Q24" i="14" s="1"/>
  <c r="R28" i="7"/>
  <c r="R24" i="14" s="1"/>
  <c r="S28" i="7"/>
  <c r="S24" i="14" s="1"/>
  <c r="T28" i="7"/>
  <c r="T24" i="14" s="1"/>
  <c r="Q29" i="7"/>
  <c r="Q25" i="14" s="1"/>
  <c r="R29" i="7"/>
  <c r="R25" i="14" s="1"/>
  <c r="S29" i="7"/>
  <c r="S25" i="14" s="1"/>
  <c r="T29" i="7"/>
  <c r="T25" i="14" s="1"/>
  <c r="Q30" i="7"/>
  <c r="Q26" i="14" s="1"/>
  <c r="R30" i="7"/>
  <c r="R26" i="14" s="1"/>
  <c r="S30" i="7"/>
  <c r="S26" i="14" s="1"/>
  <c r="T30" i="7"/>
  <c r="T26" i="14" s="1"/>
  <c r="Q31" i="7"/>
  <c r="Q27" i="14" s="1"/>
  <c r="R31" i="7"/>
  <c r="R27" i="14" s="1"/>
  <c r="S31" i="7"/>
  <c r="S27" i="14" s="1"/>
  <c r="T31" i="7"/>
  <c r="T27" i="14" s="1"/>
  <c r="Q32" i="7"/>
  <c r="Q28" i="14" s="1"/>
  <c r="R32" i="7"/>
  <c r="R28" i="14" s="1"/>
  <c r="S32" i="7"/>
  <c r="S28" i="14" s="1"/>
  <c r="T32" i="7"/>
  <c r="T28" i="14" s="1"/>
  <c r="Q33" i="7"/>
  <c r="Q29" i="14" s="1"/>
  <c r="R33" i="7"/>
  <c r="R29" i="14" s="1"/>
  <c r="S33" i="7"/>
  <c r="S29" i="14" s="1"/>
  <c r="T33" i="7"/>
  <c r="T29" i="14" s="1"/>
  <c r="Q34" i="7"/>
  <c r="Q30" i="14" s="1"/>
  <c r="R34" i="7"/>
  <c r="R30" i="14" s="1"/>
  <c r="S34" i="7"/>
  <c r="S30" i="14" s="1"/>
  <c r="T34" i="7"/>
  <c r="T30" i="14" s="1"/>
  <c r="Q35" i="7"/>
  <c r="Q31" i="14" s="1"/>
  <c r="R35" i="7"/>
  <c r="R31" i="14" s="1"/>
  <c r="S35" i="7"/>
  <c r="S31" i="14" s="1"/>
  <c r="T35" i="7"/>
  <c r="T31" i="14" s="1"/>
  <c r="Q36" i="7"/>
  <c r="Q32" i="14" s="1"/>
  <c r="R36" i="7"/>
  <c r="R32" i="14" s="1"/>
  <c r="S36" i="7"/>
  <c r="S32" i="14" s="1"/>
  <c r="T36" i="7"/>
  <c r="T32" i="14" s="1"/>
  <c r="Q37" i="7"/>
  <c r="Q33" i="14" s="1"/>
  <c r="R37" i="7"/>
  <c r="R33" i="14" s="1"/>
  <c r="S37" i="7"/>
  <c r="S33" i="14" s="1"/>
  <c r="T37" i="7"/>
  <c r="T33" i="14" s="1"/>
  <c r="Q38" i="7"/>
  <c r="Q34" i="14" s="1"/>
  <c r="R38" i="7"/>
  <c r="R34" i="14" s="1"/>
  <c r="S38" i="7"/>
  <c r="S34" i="14" s="1"/>
  <c r="T38" i="7"/>
  <c r="T34" i="14" s="1"/>
  <c r="Q39" i="7"/>
  <c r="Q35" i="14" s="1"/>
  <c r="R39" i="7"/>
  <c r="R35" i="14" s="1"/>
  <c r="S39" i="7"/>
  <c r="S35" i="14" s="1"/>
  <c r="T39" i="7"/>
  <c r="T35" i="14" s="1"/>
  <c r="Q40" i="7"/>
  <c r="Q36" i="14" s="1"/>
  <c r="R40" i="7"/>
  <c r="R36" i="14" s="1"/>
  <c r="S40" i="7"/>
  <c r="S36" i="14" s="1"/>
  <c r="T40" i="7"/>
  <c r="T36" i="14" s="1"/>
  <c r="Q41" i="7"/>
  <c r="Q37" i="14" s="1"/>
  <c r="R41" i="7"/>
  <c r="R37" i="14" s="1"/>
  <c r="S41" i="7"/>
  <c r="S37" i="14" s="1"/>
  <c r="T41" i="7"/>
  <c r="T37" i="14" s="1"/>
  <c r="Q42" i="7"/>
  <c r="Q38" i="14" s="1"/>
  <c r="R42" i="7"/>
  <c r="R38" i="14" s="1"/>
  <c r="S42" i="7"/>
  <c r="S38" i="14" s="1"/>
  <c r="T42" i="7"/>
  <c r="T38" i="14" s="1"/>
  <c r="Q43" i="7"/>
  <c r="Q39" i="14" s="1"/>
  <c r="R43" i="7"/>
  <c r="R39" i="14" s="1"/>
  <c r="S43" i="7"/>
  <c r="S39" i="14" s="1"/>
  <c r="T43" i="7"/>
  <c r="T39" i="14" s="1"/>
  <c r="Q44" i="7"/>
  <c r="Q40" i="14" s="1"/>
  <c r="R44" i="7"/>
  <c r="R40" i="14" s="1"/>
  <c r="S44" i="7"/>
  <c r="S40" i="14" s="1"/>
  <c r="T44" i="7"/>
  <c r="T40" i="14" s="1"/>
  <c r="Q45" i="7"/>
  <c r="Q41" i="14" s="1"/>
  <c r="R45" i="7"/>
  <c r="R41" i="14" s="1"/>
  <c r="S45" i="7"/>
  <c r="S41" i="14" s="1"/>
  <c r="T45" i="7"/>
  <c r="T41" i="14" s="1"/>
  <c r="Q46" i="7"/>
  <c r="Q42" i="14" s="1"/>
  <c r="R46" i="7"/>
  <c r="R42" i="14" s="1"/>
  <c r="S46" i="7"/>
  <c r="S42" i="14" s="1"/>
  <c r="T46" i="7"/>
  <c r="T42" i="14" s="1"/>
  <c r="Q47" i="7"/>
  <c r="Q43" i="14" s="1"/>
  <c r="R47" i="7"/>
  <c r="R43" i="14" s="1"/>
  <c r="S47" i="7"/>
  <c r="S43" i="14" s="1"/>
  <c r="T47" i="7"/>
  <c r="T43" i="14" s="1"/>
  <c r="Q48" i="7"/>
  <c r="Q44" i="14" s="1"/>
  <c r="R48" i="7"/>
  <c r="R44" i="14" s="1"/>
  <c r="S48" i="7"/>
  <c r="S44" i="14" s="1"/>
  <c r="T48" i="7"/>
  <c r="T44" i="14" s="1"/>
  <c r="Q49" i="7"/>
  <c r="Q45" i="14" s="1"/>
  <c r="R49" i="7"/>
  <c r="R45" i="14" s="1"/>
  <c r="S49" i="7"/>
  <c r="S45" i="14" s="1"/>
  <c r="T49" i="7"/>
  <c r="T45" i="14" s="1"/>
  <c r="Q50" i="7"/>
  <c r="Q46" i="14" s="1"/>
  <c r="R50" i="7"/>
  <c r="R46" i="14" s="1"/>
  <c r="S50" i="7"/>
  <c r="S46" i="14" s="1"/>
  <c r="T50" i="7"/>
  <c r="T46" i="14" s="1"/>
  <c r="Q51" i="7"/>
  <c r="Q47" i="14" s="1"/>
  <c r="R51" i="7"/>
  <c r="R47" i="14" s="1"/>
  <c r="S51" i="7"/>
  <c r="S47" i="14" s="1"/>
  <c r="T51" i="7"/>
  <c r="T47" i="14" s="1"/>
  <c r="Q52" i="7"/>
  <c r="Q48" i="14" s="1"/>
  <c r="R52" i="7"/>
  <c r="R48" i="14" s="1"/>
  <c r="S52" i="7"/>
  <c r="S48" i="14" s="1"/>
  <c r="T52" i="7"/>
  <c r="T48" i="14" s="1"/>
  <c r="Q53" i="7"/>
  <c r="Q49" i="14" s="1"/>
  <c r="R53" i="7"/>
  <c r="R49" i="14" s="1"/>
  <c r="S53" i="7"/>
  <c r="S49" i="14" s="1"/>
  <c r="T53" i="7"/>
  <c r="T49" i="14" s="1"/>
  <c r="Q54" i="7"/>
  <c r="Q50" i="14" s="1"/>
  <c r="R54" i="7"/>
  <c r="R50" i="14" s="1"/>
  <c r="S54" i="7"/>
  <c r="S50" i="14" s="1"/>
  <c r="T54" i="7"/>
  <c r="T50" i="14" s="1"/>
  <c r="Q55" i="7"/>
  <c r="Q51" i="14" s="1"/>
  <c r="R55" i="7"/>
  <c r="R51" i="14" s="1"/>
  <c r="S55" i="7"/>
  <c r="S51" i="14" s="1"/>
  <c r="T55" i="7"/>
  <c r="T51" i="14" s="1"/>
  <c r="Q56" i="7"/>
  <c r="Q52" i="14" s="1"/>
  <c r="R56" i="7"/>
  <c r="R52" i="14" s="1"/>
  <c r="S56" i="7"/>
  <c r="S52" i="14" s="1"/>
  <c r="T56" i="7"/>
  <c r="T52" i="14" s="1"/>
  <c r="Q57" i="7"/>
  <c r="Q53" i="14" s="1"/>
  <c r="R57" i="7"/>
  <c r="R53" i="14" s="1"/>
  <c r="S57" i="7"/>
  <c r="S53" i="14" s="1"/>
  <c r="T57" i="7"/>
  <c r="T53" i="14" s="1"/>
  <c r="Q58" i="7"/>
  <c r="Q54" i="14" s="1"/>
  <c r="R58" i="7"/>
  <c r="R54" i="14" s="1"/>
  <c r="S58" i="7"/>
  <c r="S54" i="14" s="1"/>
  <c r="T58" i="7"/>
  <c r="T54" i="14" s="1"/>
  <c r="Q59" i="7"/>
  <c r="Q55" i="14" s="1"/>
  <c r="R59" i="7"/>
  <c r="R55" i="14" s="1"/>
  <c r="S59" i="7"/>
  <c r="S55" i="14" s="1"/>
  <c r="T59" i="7"/>
  <c r="T55" i="14" s="1"/>
  <c r="Q60" i="7"/>
  <c r="Q56" i="14" s="1"/>
  <c r="R60" i="7"/>
  <c r="R56" i="14" s="1"/>
  <c r="S60" i="7"/>
  <c r="S56" i="14" s="1"/>
  <c r="T60" i="7"/>
  <c r="T56" i="14" s="1"/>
  <c r="Q61" i="7"/>
  <c r="Q57" i="14" s="1"/>
  <c r="R61" i="7"/>
  <c r="R57" i="14" s="1"/>
  <c r="S61" i="7"/>
  <c r="S57" i="14" s="1"/>
  <c r="T61" i="7"/>
  <c r="T57" i="14" s="1"/>
  <c r="Q62" i="7"/>
  <c r="Q58" i="14" s="1"/>
  <c r="R62" i="7"/>
  <c r="R58" i="14" s="1"/>
  <c r="S62" i="7"/>
  <c r="S58" i="14" s="1"/>
  <c r="T62" i="7"/>
  <c r="T58" i="14" s="1"/>
  <c r="Q63" i="7"/>
  <c r="Q59" i="14" s="1"/>
  <c r="R63" i="7"/>
  <c r="R59" i="14" s="1"/>
  <c r="S63" i="7"/>
  <c r="S59" i="14" s="1"/>
  <c r="T63" i="7"/>
  <c r="T59" i="14" s="1"/>
  <c r="Q64" i="7"/>
  <c r="Q60" i="14" s="1"/>
  <c r="R64" i="7"/>
  <c r="R60" i="14" s="1"/>
  <c r="S64" i="7"/>
  <c r="S60" i="14" s="1"/>
  <c r="T64" i="7"/>
  <c r="T60" i="14" s="1"/>
  <c r="Q65" i="7"/>
  <c r="Q61" i="14" s="1"/>
  <c r="R65" i="7"/>
  <c r="R61" i="14" s="1"/>
  <c r="S65" i="7"/>
  <c r="S61" i="14" s="1"/>
  <c r="T65" i="7"/>
  <c r="T61" i="14" s="1"/>
  <c r="Q66" i="7"/>
  <c r="Q62" i="14" s="1"/>
  <c r="R66" i="7"/>
  <c r="R62" i="14" s="1"/>
  <c r="S66" i="7"/>
  <c r="S62" i="14" s="1"/>
  <c r="T66" i="7"/>
  <c r="T62" i="14" s="1"/>
  <c r="Q67" i="7"/>
  <c r="Q63" i="14" s="1"/>
  <c r="R67" i="7"/>
  <c r="R63" i="14" s="1"/>
  <c r="S67" i="7"/>
  <c r="S63" i="14" s="1"/>
  <c r="T67" i="7"/>
  <c r="T63" i="14" s="1"/>
  <c r="Q68" i="7"/>
  <c r="Q64" i="14" s="1"/>
  <c r="R68" i="7"/>
  <c r="R64" i="14" s="1"/>
  <c r="S68" i="7"/>
  <c r="S64" i="14" s="1"/>
  <c r="T68" i="7"/>
  <c r="T64" i="14" s="1"/>
  <c r="Q69" i="7"/>
  <c r="Q65" i="14" s="1"/>
  <c r="R69" i="7"/>
  <c r="R65" i="14" s="1"/>
  <c r="S69" i="7"/>
  <c r="S65" i="14" s="1"/>
  <c r="T69" i="7"/>
  <c r="T65" i="14" s="1"/>
  <c r="Q70" i="7"/>
  <c r="Q66" i="14" s="1"/>
  <c r="R70" i="7"/>
  <c r="R66" i="14" s="1"/>
  <c r="S70" i="7"/>
  <c r="S66" i="14" s="1"/>
  <c r="T70" i="7"/>
  <c r="T66" i="14" s="1"/>
  <c r="Q71" i="7"/>
  <c r="Q67" i="14" s="1"/>
  <c r="R71" i="7"/>
  <c r="R67" i="14" s="1"/>
  <c r="S71" i="7"/>
  <c r="S67" i="14" s="1"/>
  <c r="T71" i="7"/>
  <c r="T67" i="14" s="1"/>
  <c r="Q72" i="7"/>
  <c r="Q68" i="14" s="1"/>
  <c r="R72" i="7"/>
  <c r="R68" i="14" s="1"/>
  <c r="S72" i="7"/>
  <c r="S68" i="14" s="1"/>
  <c r="T72" i="7"/>
  <c r="T68" i="14" s="1"/>
  <c r="Q73" i="7"/>
  <c r="Q69" i="14" s="1"/>
  <c r="R73" i="7"/>
  <c r="R69" i="14" s="1"/>
  <c r="S73" i="7"/>
  <c r="S69" i="14" s="1"/>
  <c r="T73" i="7"/>
  <c r="T69" i="14" s="1"/>
  <c r="Q74" i="7"/>
  <c r="Q70" i="14" s="1"/>
  <c r="R74" i="7"/>
  <c r="R70" i="14" s="1"/>
  <c r="S74" i="7"/>
  <c r="S70" i="14" s="1"/>
  <c r="T74" i="7"/>
  <c r="T70" i="14" s="1"/>
  <c r="Q75" i="7"/>
  <c r="Q71" i="14" s="1"/>
  <c r="R75" i="7"/>
  <c r="R71" i="14" s="1"/>
  <c r="S75" i="7"/>
  <c r="S71" i="14" s="1"/>
  <c r="T75" i="7"/>
  <c r="T71" i="14" s="1"/>
  <c r="Q76" i="7"/>
  <c r="Q72" i="14" s="1"/>
  <c r="R76" i="7"/>
  <c r="R72" i="14" s="1"/>
  <c r="S76" i="7"/>
  <c r="S72" i="14" s="1"/>
  <c r="T76" i="7"/>
  <c r="T72" i="14" s="1"/>
  <c r="Q77" i="7"/>
  <c r="Q73" i="14" s="1"/>
  <c r="R77" i="7"/>
  <c r="R73" i="14" s="1"/>
  <c r="S77" i="7"/>
  <c r="S73" i="14" s="1"/>
  <c r="T77" i="7"/>
  <c r="T73" i="14" s="1"/>
  <c r="Q78" i="7"/>
  <c r="Q74" i="14" s="1"/>
  <c r="R78" i="7"/>
  <c r="R74" i="14" s="1"/>
  <c r="S78" i="7"/>
  <c r="S74" i="14" s="1"/>
  <c r="T78" i="7"/>
  <c r="T74" i="14" s="1"/>
  <c r="Q79" i="7"/>
  <c r="Q75" i="14" s="1"/>
  <c r="R79" i="7"/>
  <c r="R75" i="14" s="1"/>
  <c r="S79" i="7"/>
  <c r="S75" i="14" s="1"/>
  <c r="T79" i="7"/>
  <c r="T75" i="14" s="1"/>
  <c r="Q80" i="7"/>
  <c r="Q76" i="14" s="1"/>
  <c r="R80" i="7"/>
  <c r="R76" i="14" s="1"/>
  <c r="S80" i="7"/>
  <c r="S76" i="14" s="1"/>
  <c r="T80" i="7"/>
  <c r="T76" i="14" s="1"/>
  <c r="Q81" i="7"/>
  <c r="Q77" i="14" s="1"/>
  <c r="R81" i="7"/>
  <c r="R77" i="14" s="1"/>
  <c r="S81" i="7"/>
  <c r="S77" i="14" s="1"/>
  <c r="T81" i="7"/>
  <c r="T77" i="14" s="1"/>
  <c r="Q82" i="7"/>
  <c r="Q78" i="14" s="1"/>
  <c r="R82" i="7"/>
  <c r="R78" i="14" s="1"/>
  <c r="S82" i="7"/>
  <c r="S78" i="14" s="1"/>
  <c r="T82" i="7"/>
  <c r="T78" i="14" s="1"/>
  <c r="Q83" i="7"/>
  <c r="Q79" i="14" s="1"/>
  <c r="R83" i="7"/>
  <c r="R79" i="14" s="1"/>
  <c r="S83" i="7"/>
  <c r="S79" i="14" s="1"/>
  <c r="T83" i="7"/>
  <c r="T79" i="14" s="1"/>
  <c r="Q84" i="7"/>
  <c r="Q80" i="14" s="1"/>
  <c r="R84" i="7"/>
  <c r="R80" i="14" s="1"/>
  <c r="S84" i="7"/>
  <c r="S80" i="14" s="1"/>
  <c r="T84" i="7"/>
  <c r="T80" i="14" s="1"/>
  <c r="Q85" i="7"/>
  <c r="Q81" i="14" s="1"/>
  <c r="R85" i="7"/>
  <c r="R81" i="14" s="1"/>
  <c r="S85" i="7"/>
  <c r="S81" i="14" s="1"/>
  <c r="T85" i="7"/>
  <c r="T81" i="14" s="1"/>
  <c r="Q86" i="7"/>
  <c r="Q82" i="14" s="1"/>
  <c r="R86" i="7"/>
  <c r="R82" i="14" s="1"/>
  <c r="S86" i="7"/>
  <c r="S82" i="14" s="1"/>
  <c r="T86" i="7"/>
  <c r="T82" i="14" s="1"/>
  <c r="Q87" i="7"/>
  <c r="Q83" i="14" s="1"/>
  <c r="R87" i="7"/>
  <c r="R83" i="14" s="1"/>
  <c r="S87" i="7"/>
  <c r="S83" i="14" s="1"/>
  <c r="T87" i="7"/>
  <c r="T83" i="14" s="1"/>
  <c r="Q88" i="7"/>
  <c r="Q84" i="14" s="1"/>
  <c r="R88" i="7"/>
  <c r="R84" i="14" s="1"/>
  <c r="S88" i="7"/>
  <c r="S84" i="14" s="1"/>
  <c r="T88" i="7"/>
  <c r="T84" i="14" s="1"/>
  <c r="Q89" i="7"/>
  <c r="Q85" i="14" s="1"/>
  <c r="R89" i="7"/>
  <c r="R85" i="14" s="1"/>
  <c r="S89" i="7"/>
  <c r="S85" i="14" s="1"/>
  <c r="T89" i="7"/>
  <c r="T85" i="14" s="1"/>
  <c r="Q90" i="7"/>
  <c r="Q86" i="14" s="1"/>
  <c r="R90" i="7"/>
  <c r="R86" i="14" s="1"/>
  <c r="S90" i="7"/>
  <c r="S86" i="14" s="1"/>
  <c r="T90" i="7"/>
  <c r="T86" i="14" s="1"/>
  <c r="Q91" i="7"/>
  <c r="Q87" i="14" s="1"/>
  <c r="R91" i="7"/>
  <c r="R87" i="14" s="1"/>
  <c r="S91" i="7"/>
  <c r="S87" i="14" s="1"/>
  <c r="T91" i="7"/>
  <c r="T87" i="14" s="1"/>
  <c r="Q92" i="7"/>
  <c r="Q88" i="14" s="1"/>
  <c r="R92" i="7"/>
  <c r="R88" i="14" s="1"/>
  <c r="S92" i="7"/>
  <c r="S88" i="14" s="1"/>
  <c r="T92" i="7"/>
  <c r="T88" i="14" s="1"/>
  <c r="Q93" i="7"/>
  <c r="Q89" i="14" s="1"/>
  <c r="R93" i="7"/>
  <c r="R89" i="14" s="1"/>
  <c r="S93" i="7"/>
  <c r="S89" i="14" s="1"/>
  <c r="T93" i="7"/>
  <c r="T89" i="14" s="1"/>
  <c r="Q94" i="7"/>
  <c r="Q90" i="14" s="1"/>
  <c r="R94" i="7"/>
  <c r="R90" i="14" s="1"/>
  <c r="S94" i="7"/>
  <c r="S90" i="14" s="1"/>
  <c r="T94" i="7"/>
  <c r="T90" i="14" s="1"/>
  <c r="Q95" i="7"/>
  <c r="Q91" i="14" s="1"/>
  <c r="R95" i="7"/>
  <c r="R91" i="14" s="1"/>
  <c r="S95" i="7"/>
  <c r="S91" i="14" s="1"/>
  <c r="T95" i="7"/>
  <c r="T91" i="14" s="1"/>
  <c r="Q96" i="7"/>
  <c r="Q92" i="14" s="1"/>
  <c r="R96" i="7"/>
  <c r="R92" i="14" s="1"/>
  <c r="S96" i="7"/>
  <c r="S92" i="14" s="1"/>
  <c r="T96" i="7"/>
  <c r="T92" i="14" s="1"/>
  <c r="Q97" i="7"/>
  <c r="Q93" i="14" s="1"/>
  <c r="R97" i="7"/>
  <c r="R93" i="14" s="1"/>
  <c r="S97" i="7"/>
  <c r="S93" i="14" s="1"/>
  <c r="T97" i="7"/>
  <c r="T93" i="14" s="1"/>
  <c r="Q98" i="7"/>
  <c r="Q94" i="14" s="1"/>
  <c r="R98" i="7"/>
  <c r="R94" i="14" s="1"/>
  <c r="S98" i="7"/>
  <c r="S94" i="14" s="1"/>
  <c r="T98" i="7"/>
  <c r="T94" i="14" s="1"/>
  <c r="Q99" i="7"/>
  <c r="Q95" i="14" s="1"/>
  <c r="R99" i="7"/>
  <c r="R95" i="14" s="1"/>
  <c r="S99" i="7"/>
  <c r="S95" i="14" s="1"/>
  <c r="T99" i="7"/>
  <c r="T95" i="14" s="1"/>
  <c r="Q100" i="7"/>
  <c r="Q96" i="14" s="1"/>
  <c r="R100" i="7"/>
  <c r="R96" i="14" s="1"/>
  <c r="S100" i="7"/>
  <c r="S96" i="14" s="1"/>
  <c r="T100" i="7"/>
  <c r="T96" i="14" s="1"/>
  <c r="Q101" i="7"/>
  <c r="Q97" i="14" s="1"/>
  <c r="R101" i="7"/>
  <c r="R97" i="14" s="1"/>
  <c r="S101" i="7"/>
  <c r="S97" i="14" s="1"/>
  <c r="T101" i="7"/>
  <c r="T97" i="14" s="1"/>
  <c r="Q102" i="7"/>
  <c r="Q98" i="14" s="1"/>
  <c r="R102" i="7"/>
  <c r="R98" i="14" s="1"/>
  <c r="S102" i="7"/>
  <c r="S98" i="14" s="1"/>
  <c r="T102" i="7"/>
  <c r="T98" i="14" s="1"/>
  <c r="Q103" i="7"/>
  <c r="Q99" i="14" s="1"/>
  <c r="R103" i="7"/>
  <c r="R99" i="14" s="1"/>
  <c r="S103" i="7"/>
  <c r="S99" i="14" s="1"/>
  <c r="T103" i="7"/>
  <c r="T99" i="14" s="1"/>
  <c r="Q104" i="7"/>
  <c r="Q100" i="14" s="1"/>
  <c r="R104" i="7"/>
  <c r="R100" i="14" s="1"/>
  <c r="S104" i="7"/>
  <c r="S100" i="14" s="1"/>
  <c r="T104" i="7"/>
  <c r="T100" i="14" s="1"/>
  <c r="Q105" i="7"/>
  <c r="Q101" i="14" s="1"/>
  <c r="R105" i="7"/>
  <c r="R101" i="14" s="1"/>
  <c r="S105" i="7"/>
  <c r="S101" i="14" s="1"/>
  <c r="T105" i="7"/>
  <c r="T101" i="14" s="1"/>
  <c r="Q106" i="7"/>
  <c r="Q102" i="14" s="1"/>
  <c r="R106" i="7"/>
  <c r="R102" i="14" s="1"/>
  <c r="S106" i="7"/>
  <c r="S102" i="14" s="1"/>
  <c r="T106" i="7"/>
  <c r="T102" i="14" s="1"/>
  <c r="Q107" i="7"/>
  <c r="Q103" i="14" s="1"/>
  <c r="R107" i="7"/>
  <c r="R103" i="14" s="1"/>
  <c r="S107" i="7"/>
  <c r="S103" i="14" s="1"/>
  <c r="T107" i="7"/>
  <c r="T103" i="14" s="1"/>
  <c r="Q108" i="7"/>
  <c r="Q104" i="14" s="1"/>
  <c r="R108" i="7"/>
  <c r="R104" i="14" s="1"/>
  <c r="S108" i="7"/>
  <c r="S104" i="14" s="1"/>
  <c r="T108" i="7"/>
  <c r="T104" i="14" s="1"/>
  <c r="Q109" i="7"/>
  <c r="Q105" i="14" s="1"/>
  <c r="R109" i="7"/>
  <c r="R105" i="14" s="1"/>
  <c r="S109" i="7"/>
  <c r="S105" i="14" s="1"/>
  <c r="T109" i="7"/>
  <c r="T105" i="14" s="1"/>
  <c r="Q110" i="7"/>
  <c r="Q106" i="14" s="1"/>
  <c r="R110" i="7"/>
  <c r="R106" i="14" s="1"/>
  <c r="S110" i="7"/>
  <c r="S106" i="14" s="1"/>
  <c r="T110" i="7"/>
  <c r="T106" i="14" s="1"/>
  <c r="Q111" i="7"/>
  <c r="Q107" i="14" s="1"/>
  <c r="R111" i="7"/>
  <c r="R107" i="14" s="1"/>
  <c r="S111" i="7"/>
  <c r="S107" i="14" s="1"/>
  <c r="T111" i="7"/>
  <c r="T107" i="14" s="1"/>
  <c r="Q112" i="7"/>
  <c r="Q108" i="14" s="1"/>
  <c r="R112" i="7"/>
  <c r="R108" i="14" s="1"/>
  <c r="S112" i="7"/>
  <c r="S108" i="14" s="1"/>
  <c r="T112" i="7"/>
  <c r="T108" i="14" s="1"/>
  <c r="Q113" i="7"/>
  <c r="Q109" i="14" s="1"/>
  <c r="R113" i="7"/>
  <c r="R109" i="14" s="1"/>
  <c r="S113" i="7"/>
  <c r="S109" i="14" s="1"/>
  <c r="T113" i="7"/>
  <c r="T109" i="14" s="1"/>
  <c r="Q114" i="7"/>
  <c r="Q110" i="14" s="1"/>
  <c r="R114" i="7"/>
  <c r="R110" i="14" s="1"/>
  <c r="S114" i="7"/>
  <c r="S110" i="14" s="1"/>
  <c r="T114" i="7"/>
  <c r="T110" i="14" s="1"/>
  <c r="Q115" i="7"/>
  <c r="Q111" i="14" s="1"/>
  <c r="R115" i="7"/>
  <c r="R111" i="14" s="1"/>
  <c r="S115" i="7"/>
  <c r="S111" i="14" s="1"/>
  <c r="T115" i="7"/>
  <c r="T111" i="14" s="1"/>
  <c r="Q116" i="7"/>
  <c r="Q112" i="14" s="1"/>
  <c r="R116" i="7"/>
  <c r="R112" i="14" s="1"/>
  <c r="S116" i="7"/>
  <c r="S112" i="14" s="1"/>
  <c r="T116" i="7"/>
  <c r="T112" i="14" s="1"/>
  <c r="Q117" i="7"/>
  <c r="Q113" i="14" s="1"/>
  <c r="R117" i="7"/>
  <c r="R113" i="14" s="1"/>
  <c r="S117" i="7"/>
  <c r="S113" i="14" s="1"/>
  <c r="T117" i="7"/>
  <c r="T113" i="14" s="1"/>
  <c r="Q118" i="7"/>
  <c r="Q114" i="14" s="1"/>
  <c r="R118" i="7"/>
  <c r="R114" i="14" s="1"/>
  <c r="S118" i="7"/>
  <c r="S114" i="14" s="1"/>
  <c r="T118" i="7"/>
  <c r="T114" i="14" s="1"/>
  <c r="Q119" i="7"/>
  <c r="Q115" i="14" s="1"/>
  <c r="R119" i="7"/>
  <c r="R115" i="14" s="1"/>
  <c r="S119" i="7"/>
  <c r="S115" i="14" s="1"/>
  <c r="T119" i="7"/>
  <c r="T115" i="14" s="1"/>
  <c r="Q120" i="7"/>
  <c r="Q116" i="14" s="1"/>
  <c r="R120" i="7"/>
  <c r="R116" i="14" s="1"/>
  <c r="S120" i="7"/>
  <c r="S116" i="14" s="1"/>
  <c r="T120" i="7"/>
  <c r="T116" i="14" s="1"/>
  <c r="Q121" i="7"/>
  <c r="Q117" i="14" s="1"/>
  <c r="R121" i="7"/>
  <c r="R117" i="14" s="1"/>
  <c r="S121" i="7"/>
  <c r="S117" i="14" s="1"/>
  <c r="T121" i="7"/>
  <c r="T117" i="14" s="1"/>
  <c r="Q122" i="7"/>
  <c r="Q118" i="14" s="1"/>
  <c r="R122" i="7"/>
  <c r="R118" i="14" s="1"/>
  <c r="S122" i="7"/>
  <c r="S118" i="14" s="1"/>
  <c r="T122" i="7"/>
  <c r="T118" i="14" s="1"/>
  <c r="Q123" i="7"/>
  <c r="Q119" i="14" s="1"/>
  <c r="R123" i="7"/>
  <c r="R119" i="14" s="1"/>
  <c r="S123" i="7"/>
  <c r="S119" i="14" s="1"/>
  <c r="T123" i="7"/>
  <c r="T119" i="14" s="1"/>
  <c r="Q124" i="7"/>
  <c r="Q120" i="14" s="1"/>
  <c r="R124" i="7"/>
  <c r="R120" i="14" s="1"/>
  <c r="S124" i="7"/>
  <c r="S120" i="14" s="1"/>
  <c r="T124" i="7"/>
  <c r="T120" i="14" s="1"/>
  <c r="Q125" i="7"/>
  <c r="Q121" i="14" s="1"/>
  <c r="R125" i="7"/>
  <c r="R121" i="14" s="1"/>
  <c r="S125" i="7"/>
  <c r="S121" i="14" s="1"/>
  <c r="T125" i="7"/>
  <c r="T121" i="14" s="1"/>
  <c r="Q126" i="7"/>
  <c r="Q122" i="14" s="1"/>
  <c r="R126" i="7"/>
  <c r="R122" i="14" s="1"/>
  <c r="S126" i="7"/>
  <c r="S122" i="14" s="1"/>
  <c r="T126" i="7"/>
  <c r="T122" i="14" s="1"/>
  <c r="Q127" i="7"/>
  <c r="Q123" i="14" s="1"/>
  <c r="R127" i="7"/>
  <c r="R123" i="14" s="1"/>
  <c r="S127" i="7"/>
  <c r="S123" i="14" s="1"/>
  <c r="T127" i="7"/>
  <c r="T123" i="14" s="1"/>
  <c r="Q128" i="7"/>
  <c r="Q124" i="14" s="1"/>
  <c r="R128" i="7"/>
  <c r="R124" i="14" s="1"/>
  <c r="S128" i="7"/>
  <c r="S124" i="14" s="1"/>
  <c r="T128" i="7"/>
  <c r="T124" i="14" s="1"/>
  <c r="Q129" i="7"/>
  <c r="Q125" i="14" s="1"/>
  <c r="R129" i="7"/>
  <c r="R125" i="14" s="1"/>
  <c r="S129" i="7"/>
  <c r="S125" i="14" s="1"/>
  <c r="T129" i="7"/>
  <c r="T125" i="14" s="1"/>
  <c r="Q130" i="7"/>
  <c r="Q126" i="14" s="1"/>
  <c r="R130" i="7"/>
  <c r="R126" i="14" s="1"/>
  <c r="S130" i="7"/>
  <c r="S126" i="14" s="1"/>
  <c r="T130" i="7"/>
  <c r="T126" i="14" s="1"/>
  <c r="Q131" i="7"/>
  <c r="Q127" i="14" s="1"/>
  <c r="R131" i="7"/>
  <c r="R127" i="14" s="1"/>
  <c r="S131" i="7"/>
  <c r="S127" i="14" s="1"/>
  <c r="T131" i="7"/>
  <c r="T127" i="14" s="1"/>
  <c r="Q132" i="7"/>
  <c r="Q128" i="14" s="1"/>
  <c r="R132" i="7"/>
  <c r="R128" i="14" s="1"/>
  <c r="S132" i="7"/>
  <c r="S128" i="14" s="1"/>
  <c r="T132" i="7"/>
  <c r="T128" i="14" s="1"/>
  <c r="Q133" i="7"/>
  <c r="Q129" i="14" s="1"/>
  <c r="R133" i="7"/>
  <c r="R129" i="14" s="1"/>
  <c r="S133" i="7"/>
  <c r="S129" i="14" s="1"/>
  <c r="T133" i="7"/>
  <c r="T129" i="14" s="1"/>
  <c r="Q134" i="7"/>
  <c r="Q130" i="14" s="1"/>
  <c r="R134" i="7"/>
  <c r="R130" i="14" s="1"/>
  <c r="S134" i="7"/>
  <c r="S130" i="14" s="1"/>
  <c r="T134" i="7"/>
  <c r="T130" i="14" s="1"/>
  <c r="Q135" i="7"/>
  <c r="Q131" i="14" s="1"/>
  <c r="R135" i="7"/>
  <c r="R131" i="14" s="1"/>
  <c r="S135" i="7"/>
  <c r="S131" i="14" s="1"/>
  <c r="T135" i="7"/>
  <c r="T131" i="14" s="1"/>
  <c r="Q136" i="7"/>
  <c r="Q132" i="14" s="1"/>
  <c r="R136" i="7"/>
  <c r="R132" i="14" s="1"/>
  <c r="S136" i="7"/>
  <c r="S132" i="14" s="1"/>
  <c r="T136" i="7"/>
  <c r="T132" i="14" s="1"/>
  <c r="Q137" i="7"/>
  <c r="Q133" i="14" s="1"/>
  <c r="R137" i="7"/>
  <c r="R133" i="14" s="1"/>
  <c r="S137" i="7"/>
  <c r="S133" i="14" s="1"/>
  <c r="T137" i="7"/>
  <c r="T133" i="14" s="1"/>
  <c r="Q138" i="7"/>
  <c r="Q134" i="14" s="1"/>
  <c r="R138" i="7"/>
  <c r="R134" i="14" s="1"/>
  <c r="S138" i="7"/>
  <c r="S134" i="14" s="1"/>
  <c r="T138" i="7"/>
  <c r="T134" i="14" s="1"/>
  <c r="Q139" i="7"/>
  <c r="Q135" i="14" s="1"/>
  <c r="R139" i="7"/>
  <c r="R135" i="14" s="1"/>
  <c r="S139" i="7"/>
  <c r="S135" i="14" s="1"/>
  <c r="T139" i="7"/>
  <c r="T135" i="14" s="1"/>
  <c r="Q140" i="7"/>
  <c r="Q136" i="14" s="1"/>
  <c r="R140" i="7"/>
  <c r="R136" i="14" s="1"/>
  <c r="S140" i="7"/>
  <c r="S136" i="14" s="1"/>
  <c r="T140" i="7"/>
  <c r="T136" i="14" s="1"/>
  <c r="Q141" i="7"/>
  <c r="Q137" i="14" s="1"/>
  <c r="R141" i="7"/>
  <c r="R137" i="14" s="1"/>
  <c r="S141" i="7"/>
  <c r="S137" i="14" s="1"/>
  <c r="T141" i="7"/>
  <c r="T137" i="14" s="1"/>
  <c r="Q142" i="7"/>
  <c r="Q138" i="14" s="1"/>
  <c r="R142" i="7"/>
  <c r="R138" i="14" s="1"/>
  <c r="S142" i="7"/>
  <c r="S138" i="14" s="1"/>
  <c r="T142" i="7"/>
  <c r="T138" i="14" s="1"/>
  <c r="Q143" i="7"/>
  <c r="Q139" i="14" s="1"/>
  <c r="R143" i="7"/>
  <c r="R139" i="14" s="1"/>
  <c r="S143" i="7"/>
  <c r="S139" i="14" s="1"/>
  <c r="T143" i="7"/>
  <c r="T139" i="14" s="1"/>
  <c r="Q144" i="7"/>
  <c r="Q140" i="14" s="1"/>
  <c r="R144" i="7"/>
  <c r="R140" i="14" s="1"/>
  <c r="S144" i="7"/>
  <c r="S140" i="14" s="1"/>
  <c r="T144" i="7"/>
  <c r="T140" i="14" s="1"/>
  <c r="Q145" i="7"/>
  <c r="Q141" i="14" s="1"/>
  <c r="R145" i="7"/>
  <c r="R141" i="14" s="1"/>
  <c r="S145" i="7"/>
  <c r="S141" i="14" s="1"/>
  <c r="T145" i="7"/>
  <c r="T141" i="14" s="1"/>
  <c r="Q146" i="7"/>
  <c r="Q142" i="14" s="1"/>
  <c r="R146" i="7"/>
  <c r="R142" i="14" s="1"/>
  <c r="S146" i="7"/>
  <c r="S142" i="14" s="1"/>
  <c r="T146" i="7"/>
  <c r="T142" i="14" s="1"/>
  <c r="Q147" i="7"/>
  <c r="Q143" i="14" s="1"/>
  <c r="R147" i="7"/>
  <c r="R143" i="14" s="1"/>
  <c r="S147" i="7"/>
  <c r="S143" i="14" s="1"/>
  <c r="T147" i="7"/>
  <c r="T143" i="14" s="1"/>
  <c r="Q148" i="7"/>
  <c r="Q144" i="14" s="1"/>
  <c r="R148" i="7"/>
  <c r="R144" i="14" s="1"/>
  <c r="S148" i="7"/>
  <c r="S144" i="14" s="1"/>
  <c r="T148" i="7"/>
  <c r="T144" i="14" s="1"/>
  <c r="Q149" i="7"/>
  <c r="Q145" i="14" s="1"/>
  <c r="R149" i="7"/>
  <c r="R145" i="14" s="1"/>
  <c r="S149" i="7"/>
  <c r="S145" i="14" s="1"/>
  <c r="T149" i="7"/>
  <c r="T145" i="14" s="1"/>
  <c r="Q150" i="7"/>
  <c r="Q146" i="14" s="1"/>
  <c r="R150" i="7"/>
  <c r="R146" i="14" s="1"/>
  <c r="S150" i="7"/>
  <c r="S146" i="14" s="1"/>
  <c r="T150" i="7"/>
  <c r="T146" i="14" s="1"/>
  <c r="Q151" i="7"/>
  <c r="Q147" i="14" s="1"/>
  <c r="R151" i="7"/>
  <c r="R147" i="14" s="1"/>
  <c r="S151" i="7"/>
  <c r="S147" i="14" s="1"/>
  <c r="T151" i="7"/>
  <c r="T147" i="14" s="1"/>
  <c r="Q152" i="7"/>
  <c r="Q148" i="14" s="1"/>
  <c r="R152" i="7"/>
  <c r="R148" i="14" s="1"/>
  <c r="S152" i="7"/>
  <c r="S148" i="14" s="1"/>
  <c r="T152" i="7"/>
  <c r="T148" i="14" s="1"/>
  <c r="Q153" i="7"/>
  <c r="Q149" i="14" s="1"/>
  <c r="R153" i="7"/>
  <c r="R149" i="14" s="1"/>
  <c r="S153" i="7"/>
  <c r="S149" i="14" s="1"/>
  <c r="T153" i="7"/>
  <c r="T149" i="14" s="1"/>
  <c r="Q154" i="7"/>
  <c r="Q150" i="14" s="1"/>
  <c r="R154" i="7"/>
  <c r="R150" i="14" s="1"/>
  <c r="S154" i="7"/>
  <c r="S150" i="14" s="1"/>
  <c r="T154" i="7"/>
  <c r="T150" i="14" s="1"/>
  <c r="Q155" i="7"/>
  <c r="Q151" i="14" s="1"/>
  <c r="R155" i="7"/>
  <c r="R151" i="14" s="1"/>
  <c r="S155" i="7"/>
  <c r="S151" i="14" s="1"/>
  <c r="T155" i="7"/>
  <c r="T151" i="14" s="1"/>
  <c r="Q156" i="7"/>
  <c r="Q152" i="14" s="1"/>
  <c r="R156" i="7"/>
  <c r="R152" i="14" s="1"/>
  <c r="S156" i="7"/>
  <c r="S152" i="14" s="1"/>
  <c r="T156" i="7"/>
  <c r="T152" i="14" s="1"/>
  <c r="Q157" i="7"/>
  <c r="Q153" i="14" s="1"/>
  <c r="R157" i="7"/>
  <c r="R153" i="14" s="1"/>
  <c r="S157" i="7"/>
  <c r="S153" i="14" s="1"/>
  <c r="T157" i="7"/>
  <c r="T153" i="14" s="1"/>
  <c r="Q158" i="7"/>
  <c r="Q154" i="14" s="1"/>
  <c r="R158" i="7"/>
  <c r="R154" i="14" s="1"/>
  <c r="S158" i="7"/>
  <c r="S154" i="14" s="1"/>
  <c r="T158" i="7"/>
  <c r="T154" i="14" s="1"/>
  <c r="Q159" i="7"/>
  <c r="Q155" i="14" s="1"/>
  <c r="R159" i="7"/>
  <c r="R155" i="14" s="1"/>
  <c r="S159" i="7"/>
  <c r="S155" i="14" s="1"/>
  <c r="T159" i="7"/>
  <c r="T155" i="14" s="1"/>
  <c r="Q160" i="7"/>
  <c r="Q156" i="14" s="1"/>
  <c r="R160" i="7"/>
  <c r="R156" i="14" s="1"/>
  <c r="S160" i="7"/>
  <c r="S156" i="14" s="1"/>
  <c r="T160" i="7"/>
  <c r="T156" i="14" s="1"/>
  <c r="Q161" i="7"/>
  <c r="Q157" i="14" s="1"/>
  <c r="R161" i="7"/>
  <c r="R157" i="14" s="1"/>
  <c r="S161" i="7"/>
  <c r="S157" i="14" s="1"/>
  <c r="T161" i="7"/>
  <c r="T157" i="14" s="1"/>
  <c r="Q162" i="7"/>
  <c r="Q158" i="14" s="1"/>
  <c r="R162" i="7"/>
  <c r="R158" i="14" s="1"/>
  <c r="S162" i="7"/>
  <c r="S158" i="14" s="1"/>
  <c r="T162" i="7"/>
  <c r="T158" i="14" s="1"/>
  <c r="Q163" i="7"/>
  <c r="Q159" i="14" s="1"/>
  <c r="R163" i="7"/>
  <c r="R159" i="14" s="1"/>
  <c r="S163" i="7"/>
  <c r="S159" i="14" s="1"/>
  <c r="T163" i="7"/>
  <c r="T159" i="14" s="1"/>
  <c r="Q164" i="7"/>
  <c r="Q160" i="14" s="1"/>
  <c r="R164" i="7"/>
  <c r="R160" i="14" s="1"/>
  <c r="S164" i="7"/>
  <c r="S160" i="14" s="1"/>
  <c r="T164" i="7"/>
  <c r="T160" i="14" s="1"/>
  <c r="Q165" i="7"/>
  <c r="Q161" i="14" s="1"/>
  <c r="R165" i="7"/>
  <c r="R161" i="14" s="1"/>
  <c r="S165" i="7"/>
  <c r="S161" i="14" s="1"/>
  <c r="T165" i="7"/>
  <c r="T161" i="14" s="1"/>
  <c r="Q166" i="7"/>
  <c r="Q162" i="14" s="1"/>
  <c r="R166" i="7"/>
  <c r="R162" i="14" s="1"/>
  <c r="S166" i="7"/>
  <c r="S162" i="14" s="1"/>
  <c r="T166" i="7"/>
  <c r="T162" i="14" s="1"/>
  <c r="Q167" i="7"/>
  <c r="Q163" i="14" s="1"/>
  <c r="R167" i="7"/>
  <c r="R163" i="14" s="1"/>
  <c r="S167" i="7"/>
  <c r="S163" i="14" s="1"/>
  <c r="T167" i="7"/>
  <c r="T163" i="14" s="1"/>
  <c r="Q168" i="7"/>
  <c r="Q164" i="14" s="1"/>
  <c r="R168" i="7"/>
  <c r="R164" i="14" s="1"/>
  <c r="S168" i="7"/>
  <c r="S164" i="14" s="1"/>
  <c r="T168" i="7"/>
  <c r="T164" i="14" s="1"/>
  <c r="Q169" i="7"/>
  <c r="Q165" i="14" s="1"/>
  <c r="R169" i="7"/>
  <c r="R165" i="14" s="1"/>
  <c r="S169" i="7"/>
  <c r="S165" i="14" s="1"/>
  <c r="T169" i="7"/>
  <c r="T165" i="14" s="1"/>
  <c r="Q170" i="7"/>
  <c r="Q166" i="14" s="1"/>
  <c r="R170" i="7"/>
  <c r="R166" i="14" s="1"/>
  <c r="S170" i="7"/>
  <c r="S166" i="14" s="1"/>
  <c r="T170" i="7"/>
  <c r="T166" i="14" s="1"/>
  <c r="Q171" i="7"/>
  <c r="Q167" i="14" s="1"/>
  <c r="R171" i="7"/>
  <c r="R167" i="14" s="1"/>
  <c r="S171" i="7"/>
  <c r="S167" i="14" s="1"/>
  <c r="T171" i="7"/>
  <c r="T167" i="14" s="1"/>
  <c r="Q172" i="7"/>
  <c r="Q168" i="14" s="1"/>
  <c r="R172" i="7"/>
  <c r="R168" i="14" s="1"/>
  <c r="S172" i="7"/>
  <c r="S168" i="14" s="1"/>
  <c r="T172" i="7"/>
  <c r="T168" i="14" s="1"/>
  <c r="Q173" i="7"/>
  <c r="Q169" i="14" s="1"/>
  <c r="R173" i="7"/>
  <c r="R169" i="14" s="1"/>
  <c r="S173" i="7"/>
  <c r="S169" i="14" s="1"/>
  <c r="T173" i="7"/>
  <c r="T169" i="14" s="1"/>
  <c r="Q174" i="7"/>
  <c r="Q170" i="14" s="1"/>
  <c r="R174" i="7"/>
  <c r="R170" i="14" s="1"/>
  <c r="S174" i="7"/>
  <c r="S170" i="14" s="1"/>
  <c r="T174" i="7"/>
  <c r="T170" i="14" s="1"/>
  <c r="Q175" i="7"/>
  <c r="Q171" i="14" s="1"/>
  <c r="R175" i="7"/>
  <c r="R171" i="14" s="1"/>
  <c r="S175" i="7"/>
  <c r="S171" i="14" s="1"/>
  <c r="T175" i="7"/>
  <c r="T171" i="14" s="1"/>
  <c r="Q176" i="7"/>
  <c r="Q172" i="14" s="1"/>
  <c r="R176" i="7"/>
  <c r="R172" i="14" s="1"/>
  <c r="S176" i="7"/>
  <c r="S172" i="14" s="1"/>
  <c r="T176" i="7"/>
  <c r="T172" i="14" s="1"/>
  <c r="Q177" i="7"/>
  <c r="Q173" i="14" s="1"/>
  <c r="R177" i="7"/>
  <c r="R173" i="14" s="1"/>
  <c r="S177" i="7"/>
  <c r="S173" i="14" s="1"/>
  <c r="T177" i="7"/>
  <c r="T173" i="14" s="1"/>
  <c r="Q178" i="7"/>
  <c r="Q174" i="14" s="1"/>
  <c r="R178" i="7"/>
  <c r="R174" i="14" s="1"/>
  <c r="S178" i="7"/>
  <c r="S174" i="14" s="1"/>
  <c r="T178" i="7"/>
  <c r="T174" i="14" s="1"/>
  <c r="Q179" i="7"/>
  <c r="Q175" i="14" s="1"/>
  <c r="R179" i="7"/>
  <c r="R175" i="14" s="1"/>
  <c r="S179" i="7"/>
  <c r="S175" i="14" s="1"/>
  <c r="T179" i="7"/>
  <c r="T175" i="14" s="1"/>
  <c r="Q180" i="7"/>
  <c r="Q176" i="14" s="1"/>
  <c r="R180" i="7"/>
  <c r="R176" i="14" s="1"/>
  <c r="S180" i="7"/>
  <c r="S176" i="14" s="1"/>
  <c r="T180" i="7"/>
  <c r="T176" i="14" s="1"/>
  <c r="Q182" i="7"/>
  <c r="Q178" i="14" s="1"/>
  <c r="R182" i="7"/>
  <c r="R178" i="14" s="1"/>
  <c r="S182" i="7"/>
  <c r="S178" i="14" s="1"/>
  <c r="T182" i="7"/>
  <c r="T178" i="14" s="1"/>
  <c r="Q183" i="7"/>
  <c r="Q179" i="14" s="1"/>
  <c r="R183" i="7"/>
  <c r="R179" i="14" s="1"/>
  <c r="S183" i="7"/>
  <c r="S179" i="14" s="1"/>
  <c r="T183" i="7"/>
  <c r="T179" i="14" s="1"/>
  <c r="Q184" i="7"/>
  <c r="Q180" i="14" s="1"/>
  <c r="R184" i="7"/>
  <c r="R180" i="14" s="1"/>
  <c r="S184" i="7"/>
  <c r="S180" i="14" s="1"/>
  <c r="T184" i="7"/>
  <c r="T180" i="14" s="1"/>
  <c r="Q185" i="7"/>
  <c r="Q181" i="14" s="1"/>
  <c r="R185" i="7"/>
  <c r="R181" i="14" s="1"/>
  <c r="S185" i="7"/>
  <c r="S181" i="14" s="1"/>
  <c r="T185" i="7"/>
  <c r="T181" i="14" s="1"/>
  <c r="Q186" i="7"/>
  <c r="Q182" i="14" s="1"/>
  <c r="R186" i="7"/>
  <c r="R182" i="14" s="1"/>
  <c r="S186" i="7"/>
  <c r="S182" i="14" s="1"/>
  <c r="T186" i="7"/>
  <c r="T182" i="14" s="1"/>
  <c r="Q187" i="7"/>
  <c r="Q183" i="14" s="1"/>
  <c r="R187" i="7"/>
  <c r="R183" i="14" s="1"/>
  <c r="S187" i="7"/>
  <c r="S183" i="14" s="1"/>
  <c r="T187" i="7"/>
  <c r="T183" i="14" s="1"/>
  <c r="Q188" i="7"/>
  <c r="Q184" i="14" s="1"/>
  <c r="R188" i="7"/>
  <c r="R184" i="14" s="1"/>
  <c r="S188" i="7"/>
  <c r="S184" i="14" s="1"/>
  <c r="T188" i="7"/>
  <c r="T184" i="14" s="1"/>
  <c r="Q189" i="7"/>
  <c r="Q185" i="14" s="1"/>
  <c r="R189" i="7"/>
  <c r="R185" i="14" s="1"/>
  <c r="S189" i="7"/>
  <c r="S185" i="14" s="1"/>
  <c r="T189" i="7"/>
  <c r="T185" i="14" s="1"/>
  <c r="Q190" i="7"/>
  <c r="Q186" i="14" s="1"/>
  <c r="R190" i="7"/>
  <c r="R186" i="14" s="1"/>
  <c r="S190" i="7"/>
  <c r="S186" i="14" s="1"/>
  <c r="T190" i="7"/>
  <c r="T186" i="14" s="1"/>
  <c r="Q191" i="7"/>
  <c r="Q187" i="14" s="1"/>
  <c r="R191" i="7"/>
  <c r="R187" i="14" s="1"/>
  <c r="S191" i="7"/>
  <c r="S187" i="14" s="1"/>
  <c r="T191" i="7"/>
  <c r="T187" i="14" s="1"/>
  <c r="Q192" i="7"/>
  <c r="Q188" i="14" s="1"/>
  <c r="R192" i="7"/>
  <c r="R188" i="14" s="1"/>
  <c r="S192" i="7"/>
  <c r="S188" i="14" s="1"/>
  <c r="T192" i="7"/>
  <c r="T188" i="14" s="1"/>
  <c r="Q193" i="7"/>
  <c r="Q189" i="14" s="1"/>
  <c r="R193" i="7"/>
  <c r="R189" i="14" s="1"/>
  <c r="S193" i="7"/>
  <c r="S189" i="14" s="1"/>
  <c r="T193" i="7"/>
  <c r="T189" i="14" s="1"/>
  <c r="Q194" i="7"/>
  <c r="Q190" i="14" s="1"/>
  <c r="R194" i="7"/>
  <c r="R190" i="14" s="1"/>
  <c r="S194" i="7"/>
  <c r="S190" i="14" s="1"/>
  <c r="T194" i="7"/>
  <c r="T190" i="14" s="1"/>
  <c r="Q196" i="7"/>
  <c r="Q192" i="14" s="1"/>
  <c r="R196" i="7"/>
  <c r="R192" i="14" s="1"/>
  <c r="S196" i="7"/>
  <c r="S192" i="14" s="1"/>
  <c r="T196" i="7"/>
  <c r="T192" i="14" s="1"/>
  <c r="Q197" i="7"/>
  <c r="Q193" i="14" s="1"/>
  <c r="R197" i="7"/>
  <c r="R193" i="14" s="1"/>
  <c r="S197" i="7"/>
  <c r="S193" i="14" s="1"/>
  <c r="T197" i="7"/>
  <c r="T193" i="14" s="1"/>
  <c r="Q198" i="7"/>
  <c r="Q194" i="14" s="1"/>
  <c r="R198" i="7"/>
  <c r="R194" i="14" s="1"/>
  <c r="S198" i="7"/>
  <c r="S194" i="14" s="1"/>
  <c r="T198" i="7"/>
  <c r="T194" i="14" s="1"/>
  <c r="Q199" i="7"/>
  <c r="Q195" i="14" s="1"/>
  <c r="R199" i="7"/>
  <c r="R195" i="14" s="1"/>
  <c r="S199" i="7"/>
  <c r="S195" i="14" s="1"/>
  <c r="T199" i="7"/>
  <c r="T195" i="14" s="1"/>
  <c r="Q200" i="7"/>
  <c r="Q196" i="14" s="1"/>
  <c r="R200" i="7"/>
  <c r="R196" i="14" s="1"/>
  <c r="S200" i="7"/>
  <c r="S196" i="14" s="1"/>
  <c r="T200" i="7"/>
  <c r="T196" i="14" s="1"/>
  <c r="Q201" i="7"/>
  <c r="Q197" i="14" s="1"/>
  <c r="R201" i="7"/>
  <c r="R197" i="14" s="1"/>
  <c r="S201" i="7"/>
  <c r="S197" i="14" s="1"/>
  <c r="T201" i="7"/>
  <c r="T197" i="14" s="1"/>
  <c r="Q202" i="7"/>
  <c r="Q198" i="14" s="1"/>
  <c r="R202" i="7"/>
  <c r="R198" i="14" s="1"/>
  <c r="S202" i="7"/>
  <c r="S198" i="14" s="1"/>
  <c r="T202" i="7"/>
  <c r="T198" i="14" s="1"/>
  <c r="Q203" i="7"/>
  <c r="Q199" i="14" s="1"/>
  <c r="R203" i="7"/>
  <c r="R199" i="14" s="1"/>
  <c r="S203" i="7"/>
  <c r="S199" i="14" s="1"/>
  <c r="T203" i="7"/>
  <c r="T199" i="14" s="1"/>
  <c r="Q204" i="7"/>
  <c r="Q200" i="14" s="1"/>
  <c r="R204" i="7"/>
  <c r="R200" i="14" s="1"/>
  <c r="S204" i="7"/>
  <c r="S200" i="14" s="1"/>
  <c r="T204" i="7"/>
  <c r="T200" i="14" s="1"/>
  <c r="Q206" i="7"/>
  <c r="Q202" i="14" s="1"/>
  <c r="R206" i="7"/>
  <c r="R202" i="14" s="1"/>
  <c r="S206" i="7"/>
  <c r="S202" i="14" s="1"/>
  <c r="T206" i="7"/>
  <c r="T202" i="14" s="1"/>
  <c r="Q207" i="7"/>
  <c r="Q203" i="14" s="1"/>
  <c r="R207" i="7"/>
  <c r="R203" i="14" s="1"/>
  <c r="S207" i="7"/>
  <c r="S203" i="14" s="1"/>
  <c r="T207" i="7"/>
  <c r="T203" i="14" s="1"/>
  <c r="Q208" i="7"/>
  <c r="Q204" i="14" s="1"/>
  <c r="R208" i="7"/>
  <c r="R204" i="14" s="1"/>
  <c r="S208" i="7"/>
  <c r="S204" i="14" s="1"/>
  <c r="T208" i="7"/>
  <c r="T204" i="14" s="1"/>
  <c r="Q209" i="7"/>
  <c r="Q205" i="14" s="1"/>
  <c r="R209" i="7"/>
  <c r="R205" i="14" s="1"/>
  <c r="S209" i="7"/>
  <c r="S205" i="14" s="1"/>
  <c r="T209" i="7"/>
  <c r="T205" i="14" s="1"/>
  <c r="Q210" i="7"/>
  <c r="Q206" i="14" s="1"/>
  <c r="R210" i="7"/>
  <c r="R206" i="14" s="1"/>
  <c r="S210" i="7"/>
  <c r="S206" i="14" s="1"/>
  <c r="T210" i="7"/>
  <c r="T206" i="14" s="1"/>
  <c r="Q211" i="7"/>
  <c r="Q207" i="14" s="1"/>
  <c r="R211" i="7"/>
  <c r="R207" i="14" s="1"/>
  <c r="S211" i="7"/>
  <c r="S207" i="14" s="1"/>
  <c r="T211" i="7"/>
  <c r="T207" i="14" s="1"/>
  <c r="Q212" i="7"/>
  <c r="Q208" i="14" s="1"/>
  <c r="R212" i="7"/>
  <c r="R208" i="14" s="1"/>
  <c r="S212" i="7"/>
  <c r="S208" i="14" s="1"/>
  <c r="T212" i="7"/>
  <c r="T208" i="14" s="1"/>
  <c r="D5" i="7"/>
  <c r="D2" i="14" s="1"/>
  <c r="E5" i="7"/>
  <c r="E2" i="14" s="1"/>
  <c r="F5" i="7"/>
  <c r="F2" i="14" s="1"/>
  <c r="G5" i="7"/>
  <c r="G2" i="14" s="1"/>
  <c r="H5" i="7"/>
  <c r="H2" i="14" s="1"/>
  <c r="I5" i="7"/>
  <c r="I2" i="14" s="1"/>
  <c r="J5" i="7"/>
  <c r="J2" i="14" s="1"/>
  <c r="K5" i="7"/>
  <c r="K2" i="14" s="1"/>
  <c r="L5" i="7"/>
  <c r="L2" i="14" s="1"/>
  <c r="M5" i="7"/>
  <c r="M2" i="14" s="1"/>
  <c r="N5" i="7"/>
  <c r="N2" i="14" s="1"/>
  <c r="O5" i="7"/>
  <c r="O2" i="14" s="1"/>
  <c r="P5" i="7"/>
  <c r="P2" i="14" s="1"/>
  <c r="Q5" i="7"/>
  <c r="Q2" i="14" s="1"/>
  <c r="R5" i="7"/>
  <c r="R2" i="14" s="1"/>
  <c r="S5" i="7"/>
  <c r="S2" i="14" s="1"/>
  <c r="T5" i="7"/>
  <c r="T2" i="14" s="1"/>
  <c r="C5" i="7"/>
  <c r="C2" i="14" s="1"/>
  <c r="B216" i="7"/>
  <c r="B218" i="7"/>
  <c r="A215" i="7"/>
  <c r="A211" i="14" s="1"/>
  <c r="A216" i="7"/>
  <c r="A212" i="14" s="1"/>
  <c r="A217" i="7"/>
  <c r="A213" i="14" s="1"/>
  <c r="A218" i="7"/>
  <c r="A214" i="14" s="1"/>
  <c r="A219" i="7"/>
  <c r="A215" i="14" s="1"/>
  <c r="A214" i="7"/>
  <c r="A210" i="14" s="1"/>
  <c r="CS13" i="5"/>
  <c r="CT13" i="5"/>
  <c r="CU13" i="5"/>
  <c r="CW13" i="5"/>
  <c r="CX13" i="5"/>
  <c r="CY13" i="5"/>
  <c r="CZ13" i="5"/>
  <c r="DC13" i="5"/>
  <c r="DE13" i="5"/>
  <c r="DF13" i="5"/>
  <c r="DG13" i="5"/>
  <c r="DH13" i="5"/>
  <c r="DJ13" i="5"/>
  <c r="DK13" i="5"/>
  <c r="DL13" i="5"/>
  <c r="DM13" i="5"/>
  <c r="DN13" i="5"/>
  <c r="DO13" i="5"/>
  <c r="DP13" i="5"/>
  <c r="DQ13" i="5"/>
  <c r="DR13" i="5"/>
  <c r="DS13" i="5"/>
  <c r="CS14" i="5"/>
  <c r="CT14" i="5"/>
  <c r="CU14" i="5"/>
  <c r="CW14" i="5"/>
  <c r="CX14" i="5"/>
  <c r="CY14" i="5"/>
  <c r="CZ14" i="5"/>
  <c r="DC14" i="5"/>
  <c r="DE14" i="5"/>
  <c r="DF14" i="5"/>
  <c r="DG14" i="5"/>
  <c r="DH14" i="5"/>
  <c r="DJ14" i="5"/>
  <c r="DK14" i="5"/>
  <c r="DL14" i="5"/>
  <c r="DM14" i="5"/>
  <c r="DN14" i="5"/>
  <c r="DO14" i="5"/>
  <c r="DP14" i="5"/>
  <c r="DQ14" i="5"/>
  <c r="DR14" i="5"/>
  <c r="DS14" i="5"/>
  <c r="CS15" i="5"/>
  <c r="CT15" i="5"/>
  <c r="CU15" i="5"/>
  <c r="CW15" i="5"/>
  <c r="CX15" i="5"/>
  <c r="CY15" i="5"/>
  <c r="CZ15" i="5"/>
  <c r="DC15" i="5"/>
  <c r="DE15" i="5"/>
  <c r="DF15" i="5"/>
  <c r="DG15" i="5"/>
  <c r="DH15" i="5"/>
  <c r="DJ15" i="5"/>
  <c r="DK15" i="5"/>
  <c r="DL15" i="5"/>
  <c r="DM15" i="5"/>
  <c r="DN15" i="5"/>
  <c r="DO15" i="5"/>
  <c r="DP15" i="5"/>
  <c r="DQ15" i="5"/>
  <c r="DR15" i="5"/>
  <c r="DS15" i="5"/>
  <c r="CS16" i="5"/>
  <c r="CT16" i="5"/>
  <c r="CV16" i="5"/>
  <c r="CW16" i="5"/>
  <c r="CX16" i="5"/>
  <c r="CY16" i="5"/>
  <c r="CZ16" i="5"/>
  <c r="DC16" i="5"/>
  <c r="DE16" i="5"/>
  <c r="DF16" i="5"/>
  <c r="DG16" i="5"/>
  <c r="DH16" i="5"/>
  <c r="DJ16" i="5"/>
  <c r="DK16" i="5"/>
  <c r="DL16" i="5"/>
  <c r="DM16" i="5"/>
  <c r="DN16" i="5"/>
  <c r="DO16" i="5"/>
  <c r="DP16" i="5"/>
  <c r="DQ16" i="5"/>
  <c r="DR16" i="5"/>
  <c r="DS16" i="5"/>
  <c r="CS17" i="5"/>
  <c r="CT17" i="5"/>
  <c r="CV17" i="5"/>
  <c r="CW17" i="5"/>
  <c r="CX17" i="5"/>
  <c r="CY17" i="5"/>
  <c r="CZ17" i="5"/>
  <c r="DC17" i="5"/>
  <c r="DE17" i="5"/>
  <c r="DF17" i="5"/>
  <c r="DG17" i="5"/>
  <c r="DH17" i="5"/>
  <c r="DJ17" i="5"/>
  <c r="DK17" i="5"/>
  <c r="DL17" i="5"/>
  <c r="DM17" i="5"/>
  <c r="DN17" i="5"/>
  <c r="DO17" i="5"/>
  <c r="DP17" i="5"/>
  <c r="DQ17" i="5"/>
  <c r="DR17" i="5"/>
  <c r="DS17" i="5"/>
  <c r="CS18" i="5"/>
  <c r="CT18" i="5"/>
  <c r="CU18" i="5"/>
  <c r="CV18" i="5"/>
  <c r="CW18" i="5"/>
  <c r="CX18" i="5"/>
  <c r="CY18" i="5"/>
  <c r="CZ18" i="5"/>
  <c r="DB18" i="5"/>
  <c r="DC18" i="5"/>
  <c r="DE18" i="5"/>
  <c r="DF18" i="5"/>
  <c r="DG18" i="5"/>
  <c r="DH18" i="5"/>
  <c r="DI18" i="5"/>
  <c r="DJ18" i="5"/>
  <c r="DK18" i="5"/>
  <c r="DL18" i="5"/>
  <c r="DM18" i="5"/>
  <c r="DN18" i="5"/>
  <c r="DO18" i="5"/>
  <c r="DP18" i="5"/>
  <c r="DQ18" i="5"/>
  <c r="DR18" i="5"/>
  <c r="DS18" i="5"/>
  <c r="CS19" i="5"/>
  <c r="CT19" i="5"/>
  <c r="CU19" i="5"/>
  <c r="CW19" i="5"/>
  <c r="CX19" i="5"/>
  <c r="CY19" i="5"/>
  <c r="CZ19" i="5"/>
  <c r="DB19" i="5"/>
  <c r="DE19" i="5"/>
  <c r="DF19" i="5"/>
  <c r="DG19" i="5"/>
  <c r="DH19" i="5"/>
  <c r="DI19" i="5"/>
  <c r="DJ19" i="5"/>
  <c r="DK19" i="5"/>
  <c r="DL19" i="5"/>
  <c r="DM19" i="5"/>
  <c r="DN19" i="5"/>
  <c r="DP19" i="5"/>
  <c r="DQ19" i="5"/>
  <c r="DR19" i="5"/>
  <c r="DS19" i="5"/>
  <c r="CS20" i="5"/>
  <c r="CU20" i="5"/>
  <c r="CV20" i="5"/>
  <c r="CW20" i="5"/>
  <c r="CX20" i="5"/>
  <c r="CY20" i="5"/>
  <c r="CZ20" i="5"/>
  <c r="DB20" i="5"/>
  <c r="DE20" i="5"/>
  <c r="DF20" i="5"/>
  <c r="DG20" i="5"/>
  <c r="DH20" i="5"/>
  <c r="DI20" i="5"/>
  <c r="DJ20" i="5"/>
  <c r="DK20" i="5"/>
  <c r="DL20" i="5"/>
  <c r="DM20" i="5"/>
  <c r="DN20" i="5"/>
  <c r="DP20" i="5"/>
  <c r="DQ20" i="5"/>
  <c r="DR20" i="5"/>
  <c r="DS20" i="5"/>
  <c r="CS21" i="5"/>
  <c r="CT21" i="5"/>
  <c r="CV21" i="5"/>
  <c r="CW21" i="5"/>
  <c r="CX21" i="5"/>
  <c r="CY21" i="5"/>
  <c r="CZ21" i="5"/>
  <c r="DB21" i="5"/>
  <c r="DE21" i="5"/>
  <c r="DF21" i="5"/>
  <c r="DG21" i="5"/>
  <c r="DH21" i="5"/>
  <c r="DI21" i="5"/>
  <c r="DJ21" i="5"/>
  <c r="DK21" i="5"/>
  <c r="DL21" i="5"/>
  <c r="DM21" i="5"/>
  <c r="DN21" i="5"/>
  <c r="DP21" i="5"/>
  <c r="DQ21" i="5"/>
  <c r="DR21" i="5"/>
  <c r="DS21" i="5"/>
  <c r="CS22" i="5"/>
  <c r="CT22" i="5"/>
  <c r="CV22" i="5"/>
  <c r="CW22" i="5"/>
  <c r="CX22" i="5"/>
  <c r="CY22" i="5"/>
  <c r="CZ22" i="5"/>
  <c r="DB22" i="5"/>
  <c r="DE22" i="5"/>
  <c r="DF22" i="5"/>
  <c r="DG22" i="5"/>
  <c r="DH22" i="5"/>
  <c r="DI22" i="5"/>
  <c r="DJ22" i="5"/>
  <c r="DK22" i="5"/>
  <c r="DL22" i="5"/>
  <c r="DM22" i="5"/>
  <c r="DN22" i="5"/>
  <c r="DP22" i="5"/>
  <c r="DQ22" i="5"/>
  <c r="DR22" i="5"/>
  <c r="DS22" i="5"/>
  <c r="CS23" i="5"/>
  <c r="CT23" i="5"/>
  <c r="CV23" i="5"/>
  <c r="CW23" i="5"/>
  <c r="CX23" i="5"/>
  <c r="CY23" i="5"/>
  <c r="CZ23" i="5"/>
  <c r="DB23" i="5"/>
  <c r="DE23" i="5"/>
  <c r="DF23" i="5"/>
  <c r="DG23" i="5"/>
  <c r="DH23" i="5"/>
  <c r="DI23" i="5"/>
  <c r="DJ23" i="5"/>
  <c r="DK23" i="5"/>
  <c r="DL23" i="5"/>
  <c r="DM23" i="5"/>
  <c r="DN23" i="5"/>
  <c r="DP23" i="5"/>
  <c r="DQ23" i="5"/>
  <c r="DR23" i="5"/>
  <c r="DS23" i="5"/>
  <c r="CS24" i="5"/>
  <c r="CT24" i="5"/>
  <c r="CV24" i="5"/>
  <c r="CW24" i="5"/>
  <c r="CX24" i="5"/>
  <c r="CY24" i="5"/>
  <c r="CZ24" i="5"/>
  <c r="DB24" i="5"/>
  <c r="DE24" i="5"/>
  <c r="DF24" i="5"/>
  <c r="DG24" i="5"/>
  <c r="DH24" i="5"/>
  <c r="DI24" i="5"/>
  <c r="DJ24" i="5"/>
  <c r="DK24" i="5"/>
  <c r="DL24" i="5"/>
  <c r="DM24" i="5"/>
  <c r="DN24" i="5"/>
  <c r="DP24" i="5"/>
  <c r="DQ24" i="5"/>
  <c r="DR24" i="5"/>
  <c r="DS24" i="5"/>
  <c r="CS25" i="5"/>
  <c r="CT25" i="5"/>
  <c r="CV25" i="5"/>
  <c r="CW25" i="5"/>
  <c r="CX25" i="5"/>
  <c r="CY25" i="5"/>
  <c r="CZ25" i="5"/>
  <c r="DB25" i="5"/>
  <c r="DE25" i="5"/>
  <c r="DF25" i="5"/>
  <c r="DG25" i="5"/>
  <c r="DH25" i="5"/>
  <c r="DI25" i="5"/>
  <c r="DJ25" i="5"/>
  <c r="DK25" i="5"/>
  <c r="DL25" i="5"/>
  <c r="DM25" i="5"/>
  <c r="DN25" i="5"/>
  <c r="DP25" i="5"/>
  <c r="DQ25" i="5"/>
  <c r="DR25" i="5"/>
  <c r="DS25" i="5"/>
  <c r="CS26" i="5"/>
  <c r="CT26" i="5"/>
  <c r="CU26" i="5"/>
  <c r="CV26" i="5"/>
  <c r="CW26" i="5"/>
  <c r="CX26" i="5"/>
  <c r="CY26" i="5"/>
  <c r="CZ26" i="5"/>
  <c r="DC26" i="5"/>
  <c r="DE26" i="5"/>
  <c r="DF26" i="5"/>
  <c r="DG26" i="5"/>
  <c r="DH26" i="5"/>
  <c r="DI26" i="5"/>
  <c r="DJ26" i="5"/>
  <c r="DK26" i="5"/>
  <c r="DL26" i="5"/>
  <c r="DM26" i="5"/>
  <c r="DN26" i="5"/>
  <c r="DO26" i="5"/>
  <c r="DP26" i="5"/>
  <c r="DQ26" i="5"/>
  <c r="DR26" i="5"/>
  <c r="DS26" i="5"/>
  <c r="CS27" i="5"/>
  <c r="CT27" i="5"/>
  <c r="CU27" i="5"/>
  <c r="CV27" i="5"/>
  <c r="CW27" i="5"/>
  <c r="CY27" i="5"/>
  <c r="CZ27" i="5"/>
  <c r="DB27" i="5"/>
  <c r="DE27" i="5"/>
  <c r="DF27" i="5"/>
  <c r="DG27" i="5"/>
  <c r="DH27" i="5"/>
  <c r="DI27" i="5"/>
  <c r="DJ27" i="5"/>
  <c r="DK27" i="5"/>
  <c r="DL27" i="5"/>
  <c r="DN27" i="5"/>
  <c r="DO27" i="5"/>
  <c r="DP27" i="5"/>
  <c r="DQ27" i="5"/>
  <c r="DR27" i="5"/>
  <c r="DS27" i="5"/>
  <c r="CS28" i="5"/>
  <c r="CT28" i="5"/>
  <c r="CU28" i="5"/>
  <c r="CW28" i="5"/>
  <c r="CX28" i="5"/>
  <c r="CY28" i="5"/>
  <c r="CZ28" i="5"/>
  <c r="DB28" i="5"/>
  <c r="DE28" i="5"/>
  <c r="DF28" i="5"/>
  <c r="DG28" i="5"/>
  <c r="DH28" i="5"/>
  <c r="DI28" i="5"/>
  <c r="DJ28" i="5"/>
  <c r="DK28" i="5"/>
  <c r="DL28" i="5"/>
  <c r="DN28" i="5"/>
  <c r="DO28" i="5"/>
  <c r="DP28" i="5"/>
  <c r="DQ28" i="5"/>
  <c r="DR28" i="5"/>
  <c r="DS28" i="5"/>
  <c r="CS29" i="5"/>
  <c r="CT29" i="5"/>
  <c r="CU29" i="5"/>
  <c r="CW29" i="5"/>
  <c r="CX29" i="5"/>
  <c r="CY29" i="5"/>
  <c r="CZ29" i="5"/>
  <c r="DB29" i="5"/>
  <c r="DE29" i="5"/>
  <c r="DF29" i="5"/>
  <c r="DG29" i="5"/>
  <c r="DH29" i="5"/>
  <c r="DI29" i="5"/>
  <c r="DJ29" i="5"/>
  <c r="DK29" i="5"/>
  <c r="DL29" i="5"/>
  <c r="DN29" i="5"/>
  <c r="DO29" i="5"/>
  <c r="DP29" i="5"/>
  <c r="DQ29" i="5"/>
  <c r="DR29" i="5"/>
  <c r="DS29" i="5"/>
  <c r="CS30" i="5"/>
  <c r="CT30" i="5"/>
  <c r="CU30" i="5"/>
  <c r="CW30" i="5"/>
  <c r="CX30" i="5"/>
  <c r="CY30" i="5"/>
  <c r="CZ30" i="5"/>
  <c r="DB30" i="5"/>
  <c r="DE30" i="5"/>
  <c r="DF30" i="5"/>
  <c r="DG30" i="5"/>
  <c r="DH30" i="5"/>
  <c r="DI30" i="5"/>
  <c r="DJ30" i="5"/>
  <c r="DK30" i="5"/>
  <c r="DL30" i="5"/>
  <c r="DN30" i="5"/>
  <c r="DO30" i="5"/>
  <c r="DP30" i="5"/>
  <c r="DQ30" i="5"/>
  <c r="DR30" i="5"/>
  <c r="DS30" i="5"/>
  <c r="CS31" i="5"/>
  <c r="CT31" i="5"/>
  <c r="CU31" i="5"/>
  <c r="CW31" i="5"/>
  <c r="CX31" i="5"/>
  <c r="CY31" i="5"/>
  <c r="CZ31" i="5"/>
  <c r="DB31" i="5"/>
  <c r="DE31" i="5"/>
  <c r="DF31" i="5"/>
  <c r="DG31" i="5"/>
  <c r="DH31" i="5"/>
  <c r="DI31" i="5"/>
  <c r="DJ31" i="5"/>
  <c r="DK31" i="5"/>
  <c r="DL31" i="5"/>
  <c r="DN31" i="5"/>
  <c r="DO31" i="5"/>
  <c r="DP31" i="5"/>
  <c r="DQ31" i="5"/>
  <c r="DR31" i="5"/>
  <c r="DS31" i="5"/>
  <c r="CS32" i="5"/>
  <c r="CT32" i="5"/>
  <c r="CU32" i="5"/>
  <c r="CW32" i="5"/>
  <c r="CX32" i="5"/>
  <c r="CY32" i="5"/>
  <c r="CZ32" i="5"/>
  <c r="DB32" i="5"/>
  <c r="DE32" i="5"/>
  <c r="DF32" i="5"/>
  <c r="DG32" i="5"/>
  <c r="DH32" i="5"/>
  <c r="DI32" i="5"/>
  <c r="DJ32" i="5"/>
  <c r="DK32" i="5"/>
  <c r="DL32" i="5"/>
  <c r="DN32" i="5"/>
  <c r="DO32" i="5"/>
  <c r="DP32" i="5"/>
  <c r="DQ32" i="5"/>
  <c r="DR32" i="5"/>
  <c r="DS32" i="5"/>
  <c r="CS33" i="5"/>
  <c r="CT33" i="5"/>
  <c r="CV33" i="5"/>
  <c r="CW33" i="5"/>
  <c r="CX33" i="5"/>
  <c r="CY33" i="5"/>
  <c r="CZ33" i="5"/>
  <c r="DB33" i="5"/>
  <c r="DE33" i="5"/>
  <c r="DF33" i="5"/>
  <c r="DG33" i="5"/>
  <c r="DH33" i="5"/>
  <c r="DI33" i="5"/>
  <c r="DJ33" i="5"/>
  <c r="DK33" i="5"/>
  <c r="DL33" i="5"/>
  <c r="DN33" i="5"/>
  <c r="DO33" i="5"/>
  <c r="DP33" i="5"/>
  <c r="DQ33" i="5"/>
  <c r="DR33" i="5"/>
  <c r="DS33" i="5"/>
  <c r="CS34" i="5"/>
  <c r="CT34" i="5"/>
  <c r="CV34" i="5"/>
  <c r="CW34" i="5"/>
  <c r="CX34" i="5"/>
  <c r="CY34" i="5"/>
  <c r="CZ34" i="5"/>
  <c r="DB34" i="5"/>
  <c r="DE34" i="5"/>
  <c r="DF34" i="5"/>
  <c r="DG34" i="5"/>
  <c r="DH34" i="5"/>
  <c r="DI34" i="5"/>
  <c r="DJ34" i="5"/>
  <c r="DK34" i="5"/>
  <c r="DL34" i="5"/>
  <c r="DN34" i="5"/>
  <c r="DO34" i="5"/>
  <c r="DP34" i="5"/>
  <c r="DQ34" i="5"/>
  <c r="DR34" i="5"/>
  <c r="DS34" i="5"/>
  <c r="CS35" i="5"/>
  <c r="CU35" i="5"/>
  <c r="CV35" i="5"/>
  <c r="CW35" i="5"/>
  <c r="CX35" i="5"/>
  <c r="CY35" i="5"/>
  <c r="CZ35" i="5"/>
  <c r="DB35" i="5"/>
  <c r="DE35" i="5"/>
  <c r="DF35" i="5"/>
  <c r="DG35" i="5"/>
  <c r="DH35" i="5"/>
  <c r="DI35" i="5"/>
  <c r="DJ35" i="5"/>
  <c r="DK35" i="5"/>
  <c r="DL35" i="5"/>
  <c r="DN35" i="5"/>
  <c r="DO35" i="5"/>
  <c r="DP35" i="5"/>
  <c r="DQ35" i="5"/>
  <c r="DR35" i="5"/>
  <c r="DS35" i="5"/>
  <c r="CS36" i="5"/>
  <c r="CT36" i="5"/>
  <c r="CU36" i="5"/>
  <c r="CV36" i="5"/>
  <c r="CW36" i="5"/>
  <c r="CX36" i="5"/>
  <c r="CY36" i="5"/>
  <c r="CZ36" i="5"/>
  <c r="DC36" i="5"/>
  <c r="DE36" i="5"/>
  <c r="DF36" i="5"/>
  <c r="DG36" i="5"/>
  <c r="DH36" i="5"/>
  <c r="DI36" i="5"/>
  <c r="DJ36" i="5"/>
  <c r="DK36" i="5"/>
  <c r="DL36" i="5"/>
  <c r="DM36" i="5"/>
  <c r="DN36" i="5"/>
  <c r="DO36" i="5"/>
  <c r="DP36" i="5"/>
  <c r="DQ36" i="5"/>
  <c r="DR36" i="5"/>
  <c r="DS36" i="5"/>
  <c r="CS37" i="5"/>
  <c r="CT37" i="5"/>
  <c r="CU37" i="5"/>
  <c r="CV37" i="5"/>
  <c r="CW37" i="5"/>
  <c r="CY37" i="5"/>
  <c r="CZ37" i="5"/>
  <c r="DC37" i="5"/>
  <c r="DE37" i="5"/>
  <c r="DF37" i="5"/>
  <c r="DG37" i="5"/>
  <c r="DH37" i="5"/>
  <c r="DI37" i="5"/>
  <c r="DJ37" i="5"/>
  <c r="DK37" i="5"/>
  <c r="DL37" i="5"/>
  <c r="DM37" i="5"/>
  <c r="DN37" i="5"/>
  <c r="DO37" i="5"/>
  <c r="DP37" i="5"/>
  <c r="DR37" i="5"/>
  <c r="DS37" i="5"/>
  <c r="CS38" i="5"/>
  <c r="CT38" i="5"/>
  <c r="CU38" i="5"/>
  <c r="CV38" i="5"/>
  <c r="CX38" i="5"/>
  <c r="CY38" i="5"/>
  <c r="CZ38" i="5"/>
  <c r="DC38" i="5"/>
  <c r="DF38" i="5"/>
  <c r="DG38" i="5"/>
  <c r="DH38" i="5"/>
  <c r="DI38" i="5"/>
  <c r="DJ38" i="5"/>
  <c r="DK38" i="5"/>
  <c r="DL38" i="5"/>
  <c r="DM38" i="5"/>
  <c r="DN38" i="5"/>
  <c r="DO38" i="5"/>
  <c r="DP38" i="5"/>
  <c r="DQ38" i="5"/>
  <c r="DR38" i="5"/>
  <c r="DS38" i="5"/>
  <c r="CS39" i="5"/>
  <c r="CT39" i="5"/>
  <c r="CU39" i="5"/>
  <c r="CV39" i="5"/>
  <c r="CX39" i="5"/>
  <c r="CY39" i="5"/>
  <c r="CZ39" i="5"/>
  <c r="DC39" i="5"/>
  <c r="DF39" i="5"/>
  <c r="DG39" i="5"/>
  <c r="DH39" i="5"/>
  <c r="DI39" i="5"/>
  <c r="DJ39" i="5"/>
  <c r="DK39" i="5"/>
  <c r="DL39" i="5"/>
  <c r="DM39" i="5"/>
  <c r="DN39" i="5"/>
  <c r="DO39" i="5"/>
  <c r="DP39" i="5"/>
  <c r="DQ39" i="5"/>
  <c r="DR39" i="5"/>
  <c r="DS39" i="5"/>
  <c r="CS40" i="5"/>
  <c r="CT40" i="5"/>
  <c r="CU40" i="5"/>
  <c r="CW40" i="5"/>
  <c r="CX40" i="5"/>
  <c r="CY40" i="5"/>
  <c r="CZ40" i="5"/>
  <c r="DC40" i="5"/>
  <c r="DF40" i="5"/>
  <c r="DG40" i="5"/>
  <c r="DH40" i="5"/>
  <c r="DI40" i="5"/>
  <c r="DJ40" i="5"/>
  <c r="DK40" i="5"/>
  <c r="DL40" i="5"/>
  <c r="DM40" i="5"/>
  <c r="DN40" i="5"/>
  <c r="DO40" i="5"/>
  <c r="DP40" i="5"/>
  <c r="DQ40" i="5"/>
  <c r="DR40" i="5"/>
  <c r="DS40" i="5"/>
  <c r="CS41" i="5"/>
  <c r="CT41" i="5"/>
  <c r="CU41" i="5"/>
  <c r="CW41" i="5"/>
  <c r="CX41" i="5"/>
  <c r="CY41" i="5"/>
  <c r="CZ41" i="5"/>
  <c r="DC41" i="5"/>
  <c r="DF41" i="5"/>
  <c r="DG41" i="5"/>
  <c r="DH41" i="5"/>
  <c r="DI41" i="5"/>
  <c r="DJ41" i="5"/>
  <c r="DK41" i="5"/>
  <c r="DL41" i="5"/>
  <c r="DM41" i="5"/>
  <c r="DN41" i="5"/>
  <c r="DO41" i="5"/>
  <c r="DP41" i="5"/>
  <c r="DQ41" i="5"/>
  <c r="DR41" i="5"/>
  <c r="DS41" i="5"/>
  <c r="CS42" i="5"/>
  <c r="CT42" i="5"/>
  <c r="CU42" i="5"/>
  <c r="CW42" i="5"/>
  <c r="CX42" i="5"/>
  <c r="CY42" i="5"/>
  <c r="CZ42" i="5"/>
  <c r="DC42" i="5"/>
  <c r="DF42" i="5"/>
  <c r="DG42" i="5"/>
  <c r="DH42" i="5"/>
  <c r="DI42" i="5"/>
  <c r="DJ42" i="5"/>
  <c r="DK42" i="5"/>
  <c r="DL42" i="5"/>
  <c r="DM42" i="5"/>
  <c r="DN42" i="5"/>
  <c r="DO42" i="5"/>
  <c r="DP42" i="5"/>
  <c r="DQ42" i="5"/>
  <c r="DR42" i="5"/>
  <c r="DS42" i="5"/>
  <c r="CS43" i="5"/>
  <c r="CT43" i="5"/>
  <c r="CU43" i="5"/>
  <c r="CW43" i="5"/>
  <c r="CX43" i="5"/>
  <c r="CY43" i="5"/>
  <c r="CZ43" i="5"/>
  <c r="DC43" i="5"/>
  <c r="DF43" i="5"/>
  <c r="DG43" i="5"/>
  <c r="DH43" i="5"/>
  <c r="DI43" i="5"/>
  <c r="DJ43" i="5"/>
  <c r="DK43" i="5"/>
  <c r="DL43" i="5"/>
  <c r="DM43" i="5"/>
  <c r="DN43" i="5"/>
  <c r="DO43" i="5"/>
  <c r="DP43" i="5"/>
  <c r="DQ43" i="5"/>
  <c r="DR43" i="5"/>
  <c r="DS43" i="5"/>
  <c r="CS44" i="5"/>
  <c r="CT44" i="5"/>
  <c r="CU44" i="5"/>
  <c r="CW44" i="5"/>
  <c r="CX44" i="5"/>
  <c r="CY44" i="5"/>
  <c r="CZ44" i="5"/>
  <c r="DC44" i="5"/>
  <c r="DF44" i="5"/>
  <c r="DG44" i="5"/>
  <c r="DH44" i="5"/>
  <c r="DI44" i="5"/>
  <c r="DJ44" i="5"/>
  <c r="DK44" i="5"/>
  <c r="DL44" i="5"/>
  <c r="DM44" i="5"/>
  <c r="DN44" i="5"/>
  <c r="DO44" i="5"/>
  <c r="DP44" i="5"/>
  <c r="DQ44" i="5"/>
  <c r="DR44" i="5"/>
  <c r="DS44" i="5"/>
  <c r="CS45" i="5"/>
  <c r="CT45" i="5"/>
  <c r="CU45" i="5"/>
  <c r="CW45" i="5"/>
  <c r="CX45" i="5"/>
  <c r="CY45" i="5"/>
  <c r="CZ45" i="5"/>
  <c r="DC45" i="5"/>
  <c r="DF45" i="5"/>
  <c r="DG45" i="5"/>
  <c r="DH45" i="5"/>
  <c r="DI45" i="5"/>
  <c r="DJ45" i="5"/>
  <c r="DK45" i="5"/>
  <c r="DL45" i="5"/>
  <c r="DM45" i="5"/>
  <c r="DN45" i="5"/>
  <c r="DO45" i="5"/>
  <c r="DP45" i="5"/>
  <c r="DQ45" i="5"/>
  <c r="DR45" i="5"/>
  <c r="DS45" i="5"/>
  <c r="CS46" i="5"/>
  <c r="CT46" i="5"/>
  <c r="CV46" i="5"/>
  <c r="CW46" i="5"/>
  <c r="CX46" i="5"/>
  <c r="CY46" i="5"/>
  <c r="CZ46" i="5"/>
  <c r="DC46" i="5"/>
  <c r="DF46" i="5"/>
  <c r="DG46" i="5"/>
  <c r="DH46" i="5"/>
  <c r="DI46" i="5"/>
  <c r="DJ46" i="5"/>
  <c r="DK46" i="5"/>
  <c r="DL46" i="5"/>
  <c r="DM46" i="5"/>
  <c r="DN46" i="5"/>
  <c r="DO46" i="5"/>
  <c r="DP46" i="5"/>
  <c r="DQ46" i="5"/>
  <c r="DR46" i="5"/>
  <c r="DS46" i="5"/>
  <c r="CS47" i="5"/>
  <c r="CT47" i="5"/>
  <c r="CV47" i="5"/>
  <c r="CW47" i="5"/>
  <c r="CX47" i="5"/>
  <c r="CY47" i="5"/>
  <c r="CZ47" i="5"/>
  <c r="DC47" i="5"/>
  <c r="DF47" i="5"/>
  <c r="DG47" i="5"/>
  <c r="DH47" i="5"/>
  <c r="DI47" i="5"/>
  <c r="DJ47" i="5"/>
  <c r="DK47" i="5"/>
  <c r="DL47" i="5"/>
  <c r="DM47" i="5"/>
  <c r="DN47" i="5"/>
  <c r="DO47" i="5"/>
  <c r="DP47" i="5"/>
  <c r="DQ47" i="5"/>
  <c r="DR47" i="5"/>
  <c r="DS47" i="5"/>
  <c r="CS48" i="5"/>
  <c r="CT48" i="5"/>
  <c r="CV48" i="5"/>
  <c r="CW48" i="5"/>
  <c r="CX48" i="5"/>
  <c r="CY48" i="5"/>
  <c r="CZ48" i="5"/>
  <c r="DC48" i="5"/>
  <c r="DF48" i="5"/>
  <c r="DG48" i="5"/>
  <c r="DH48" i="5"/>
  <c r="DI48" i="5"/>
  <c r="DJ48" i="5"/>
  <c r="DK48" i="5"/>
  <c r="DL48" i="5"/>
  <c r="DM48" i="5"/>
  <c r="DN48" i="5"/>
  <c r="DO48" i="5"/>
  <c r="DP48" i="5"/>
  <c r="DQ48" i="5"/>
  <c r="DR48" i="5"/>
  <c r="DS48" i="5"/>
  <c r="CS49" i="5"/>
  <c r="CT49" i="5"/>
  <c r="CV49" i="5"/>
  <c r="CW49" i="5"/>
  <c r="CX49" i="5"/>
  <c r="CY49" i="5"/>
  <c r="CZ49" i="5"/>
  <c r="DC49" i="5"/>
  <c r="DF49" i="5"/>
  <c r="DG49" i="5"/>
  <c r="DH49" i="5"/>
  <c r="DI49" i="5"/>
  <c r="DJ49" i="5"/>
  <c r="DK49" i="5"/>
  <c r="DL49" i="5"/>
  <c r="DM49" i="5"/>
  <c r="DN49" i="5"/>
  <c r="DO49" i="5"/>
  <c r="DP49" i="5"/>
  <c r="DQ49" i="5"/>
  <c r="DR49" i="5"/>
  <c r="DS49" i="5"/>
  <c r="CS50" i="5"/>
  <c r="CT50" i="5"/>
  <c r="CV50" i="5"/>
  <c r="CW50" i="5"/>
  <c r="CX50" i="5"/>
  <c r="CY50" i="5"/>
  <c r="CZ50" i="5"/>
  <c r="DC50" i="5"/>
  <c r="DF50" i="5"/>
  <c r="DG50" i="5"/>
  <c r="DH50" i="5"/>
  <c r="DI50" i="5"/>
  <c r="DJ50" i="5"/>
  <c r="DK50" i="5"/>
  <c r="DL50" i="5"/>
  <c r="DM50" i="5"/>
  <c r="DN50" i="5"/>
  <c r="DO50" i="5"/>
  <c r="DP50" i="5"/>
  <c r="DQ50" i="5"/>
  <c r="DR50" i="5"/>
  <c r="DS50" i="5"/>
  <c r="CS51" i="5"/>
  <c r="CT51" i="5"/>
  <c r="CV51" i="5"/>
  <c r="CW51" i="5"/>
  <c r="CX51" i="5"/>
  <c r="CY51" i="5"/>
  <c r="CZ51" i="5"/>
  <c r="DC51" i="5"/>
  <c r="DF51" i="5"/>
  <c r="DG51" i="5"/>
  <c r="DH51" i="5"/>
  <c r="DI51" i="5"/>
  <c r="DJ51" i="5"/>
  <c r="DK51" i="5"/>
  <c r="DL51" i="5"/>
  <c r="DM51" i="5"/>
  <c r="DN51" i="5"/>
  <c r="DO51" i="5"/>
  <c r="DP51" i="5"/>
  <c r="DQ51" i="5"/>
  <c r="DR51" i="5"/>
  <c r="DS51" i="5"/>
  <c r="CS52" i="5"/>
  <c r="CU52" i="5"/>
  <c r="CV52" i="5"/>
  <c r="CW52" i="5"/>
  <c r="CX52" i="5"/>
  <c r="CY52" i="5"/>
  <c r="CZ52" i="5"/>
  <c r="DC52" i="5"/>
  <c r="DF52" i="5"/>
  <c r="DG52" i="5"/>
  <c r="DH52" i="5"/>
  <c r="DI52" i="5"/>
  <c r="DJ52" i="5"/>
  <c r="DK52" i="5"/>
  <c r="DL52" i="5"/>
  <c r="DM52" i="5"/>
  <c r="DN52" i="5"/>
  <c r="DO52" i="5"/>
  <c r="DP52" i="5"/>
  <c r="DQ52" i="5"/>
  <c r="DR52" i="5"/>
  <c r="DS52" i="5"/>
  <c r="CS53" i="5"/>
  <c r="CU53" i="5"/>
  <c r="CV53" i="5"/>
  <c r="CW53" i="5"/>
  <c r="CX53" i="5"/>
  <c r="CY53" i="5"/>
  <c r="CZ53" i="5"/>
  <c r="DC53" i="5"/>
  <c r="DF53" i="5"/>
  <c r="DG53" i="5"/>
  <c r="DH53" i="5"/>
  <c r="DI53" i="5"/>
  <c r="DJ53" i="5"/>
  <c r="DK53" i="5"/>
  <c r="DL53" i="5"/>
  <c r="DM53" i="5"/>
  <c r="DN53" i="5"/>
  <c r="DO53" i="5"/>
  <c r="DP53" i="5"/>
  <c r="DQ53" i="5"/>
  <c r="DR53" i="5"/>
  <c r="DS53" i="5"/>
  <c r="CS54" i="5"/>
  <c r="CT54" i="5"/>
  <c r="CU54" i="5"/>
  <c r="CW54" i="5"/>
  <c r="CX54" i="5"/>
  <c r="CY54" i="5"/>
  <c r="CZ54" i="5"/>
  <c r="DC54" i="5"/>
  <c r="DF54" i="5"/>
  <c r="DG54" i="5"/>
  <c r="DH54" i="5"/>
  <c r="DI54" i="5"/>
  <c r="DJ54" i="5"/>
  <c r="DK54" i="5"/>
  <c r="DL54" i="5"/>
  <c r="DM54" i="5"/>
  <c r="DN54" i="5"/>
  <c r="DO54" i="5"/>
  <c r="DP54" i="5"/>
  <c r="DQ54" i="5"/>
  <c r="DR54" i="5"/>
  <c r="DS54" i="5"/>
  <c r="CS55" i="5"/>
  <c r="CT55" i="5"/>
  <c r="CV55" i="5"/>
  <c r="CW55" i="5"/>
  <c r="CX55" i="5"/>
  <c r="CY55" i="5"/>
  <c r="CZ55" i="5"/>
  <c r="DC55" i="5"/>
  <c r="DF55" i="5"/>
  <c r="DG55" i="5"/>
  <c r="DH55" i="5"/>
  <c r="DI55" i="5"/>
  <c r="DJ55" i="5"/>
  <c r="DK55" i="5"/>
  <c r="DL55" i="5"/>
  <c r="DM55" i="5"/>
  <c r="DN55" i="5"/>
  <c r="DO55" i="5"/>
  <c r="DP55" i="5"/>
  <c r="DQ55" i="5"/>
  <c r="DR55" i="5"/>
  <c r="DS55" i="5"/>
  <c r="CS56" i="5"/>
  <c r="CT56" i="5"/>
  <c r="CV56" i="5"/>
  <c r="CW56" i="5"/>
  <c r="CX56" i="5"/>
  <c r="CY56" i="5"/>
  <c r="CZ56" i="5"/>
  <c r="DC56" i="5"/>
  <c r="DF56" i="5"/>
  <c r="DG56" i="5"/>
  <c r="DH56" i="5"/>
  <c r="DI56" i="5"/>
  <c r="DJ56" i="5"/>
  <c r="DK56" i="5"/>
  <c r="DL56" i="5"/>
  <c r="DM56" i="5"/>
  <c r="DN56" i="5"/>
  <c r="DO56" i="5"/>
  <c r="DP56" i="5"/>
  <c r="DQ56" i="5"/>
  <c r="DR56" i="5"/>
  <c r="DS56" i="5"/>
  <c r="CS57" i="5"/>
  <c r="CT57" i="5"/>
  <c r="CV57" i="5"/>
  <c r="CW57" i="5"/>
  <c r="CX57" i="5"/>
  <c r="CY57" i="5"/>
  <c r="CZ57" i="5"/>
  <c r="DC57" i="5"/>
  <c r="DF57" i="5"/>
  <c r="DG57" i="5"/>
  <c r="DH57" i="5"/>
  <c r="DI57" i="5"/>
  <c r="DJ57" i="5"/>
  <c r="DK57" i="5"/>
  <c r="DL57" i="5"/>
  <c r="DM57" i="5"/>
  <c r="DN57" i="5"/>
  <c r="DO57" i="5"/>
  <c r="DP57" i="5"/>
  <c r="DQ57" i="5"/>
  <c r="DR57" i="5"/>
  <c r="DS57" i="5"/>
  <c r="CS58" i="5"/>
  <c r="CT58" i="5"/>
  <c r="CV58" i="5"/>
  <c r="CW58" i="5"/>
  <c r="CX58" i="5"/>
  <c r="CY58" i="5"/>
  <c r="CZ58" i="5"/>
  <c r="DC58" i="5"/>
  <c r="DF58" i="5"/>
  <c r="DG58" i="5"/>
  <c r="DH58" i="5"/>
  <c r="DI58" i="5"/>
  <c r="DJ58" i="5"/>
  <c r="DK58" i="5"/>
  <c r="DL58" i="5"/>
  <c r="DM58" i="5"/>
  <c r="DN58" i="5"/>
  <c r="DO58" i="5"/>
  <c r="DP58" i="5"/>
  <c r="DQ58" i="5"/>
  <c r="DR58" i="5"/>
  <c r="DS58" i="5"/>
  <c r="CS59" i="5"/>
  <c r="CT59" i="5"/>
  <c r="CV59" i="5"/>
  <c r="CW59" i="5"/>
  <c r="CX59" i="5"/>
  <c r="CY59" i="5"/>
  <c r="CZ59" i="5"/>
  <c r="DC59" i="5"/>
  <c r="DF59" i="5"/>
  <c r="DG59" i="5"/>
  <c r="DH59" i="5"/>
  <c r="DI59" i="5"/>
  <c r="DJ59" i="5"/>
  <c r="DK59" i="5"/>
  <c r="DL59" i="5"/>
  <c r="DM59" i="5"/>
  <c r="DN59" i="5"/>
  <c r="DO59" i="5"/>
  <c r="DP59" i="5"/>
  <c r="DQ59" i="5"/>
  <c r="DR59" i="5"/>
  <c r="DS59" i="5"/>
  <c r="CS60" i="5"/>
  <c r="CT60" i="5"/>
  <c r="CV60" i="5"/>
  <c r="CW60" i="5"/>
  <c r="CX60" i="5"/>
  <c r="CY60" i="5"/>
  <c r="CZ60" i="5"/>
  <c r="DC60" i="5"/>
  <c r="DF60" i="5"/>
  <c r="DG60" i="5"/>
  <c r="DH60" i="5"/>
  <c r="DI60" i="5"/>
  <c r="DJ60" i="5"/>
  <c r="DK60" i="5"/>
  <c r="DL60" i="5"/>
  <c r="DM60" i="5"/>
  <c r="DN60" i="5"/>
  <c r="DO60" i="5"/>
  <c r="DP60" i="5"/>
  <c r="DQ60" i="5"/>
  <c r="DR60" i="5"/>
  <c r="DS60" i="5"/>
  <c r="CS61" i="5"/>
  <c r="CT61" i="5"/>
  <c r="CU61" i="5"/>
  <c r="CW61" i="5"/>
  <c r="CX61" i="5"/>
  <c r="CY61" i="5"/>
  <c r="CZ61" i="5"/>
  <c r="DC61" i="5"/>
  <c r="DE61" i="5"/>
  <c r="DF61" i="5"/>
  <c r="DG61" i="5"/>
  <c r="DH61" i="5"/>
  <c r="DI61" i="5"/>
  <c r="DJ61" i="5"/>
  <c r="DK61" i="5"/>
  <c r="DL61" i="5"/>
  <c r="DM61" i="5"/>
  <c r="DN61" i="5"/>
  <c r="DP61" i="5"/>
  <c r="DQ61" i="5"/>
  <c r="DR61" i="5"/>
  <c r="DS61" i="5"/>
  <c r="CS62" i="5"/>
  <c r="CT62" i="5"/>
  <c r="CV62" i="5"/>
  <c r="CW62" i="5"/>
  <c r="CX62" i="5"/>
  <c r="CY62" i="5"/>
  <c r="CZ62" i="5"/>
  <c r="DC62" i="5"/>
  <c r="DE62" i="5"/>
  <c r="DF62" i="5"/>
  <c r="DG62" i="5"/>
  <c r="DH62" i="5"/>
  <c r="DI62" i="5"/>
  <c r="DJ62" i="5"/>
  <c r="DK62" i="5"/>
  <c r="DL62" i="5"/>
  <c r="DM62" i="5"/>
  <c r="DN62" i="5"/>
  <c r="DP62" i="5"/>
  <c r="DQ62" i="5"/>
  <c r="DR62" i="5"/>
  <c r="DS62" i="5"/>
  <c r="CS63" i="5"/>
  <c r="CT63" i="5"/>
  <c r="CV63" i="5"/>
  <c r="CW63" i="5"/>
  <c r="CX63" i="5"/>
  <c r="CY63" i="5"/>
  <c r="CZ63" i="5"/>
  <c r="DC63" i="5"/>
  <c r="DE63" i="5"/>
  <c r="DF63" i="5"/>
  <c r="DG63" i="5"/>
  <c r="DH63" i="5"/>
  <c r="DI63" i="5"/>
  <c r="DJ63" i="5"/>
  <c r="DK63" i="5"/>
  <c r="DL63" i="5"/>
  <c r="DM63" i="5"/>
  <c r="DN63" i="5"/>
  <c r="DP63" i="5"/>
  <c r="DQ63" i="5"/>
  <c r="DR63" i="5"/>
  <c r="DS63" i="5"/>
  <c r="CS64" i="5"/>
  <c r="CT64" i="5"/>
  <c r="CV64" i="5"/>
  <c r="CW64" i="5"/>
  <c r="CX64" i="5"/>
  <c r="CY64" i="5"/>
  <c r="CZ64" i="5"/>
  <c r="DC64" i="5"/>
  <c r="DE64" i="5"/>
  <c r="DF64" i="5"/>
  <c r="DG64" i="5"/>
  <c r="DH64" i="5"/>
  <c r="DI64" i="5"/>
  <c r="DJ64" i="5"/>
  <c r="DK64" i="5"/>
  <c r="DL64" i="5"/>
  <c r="DM64" i="5"/>
  <c r="DN64" i="5"/>
  <c r="DP64" i="5"/>
  <c r="DQ64" i="5"/>
  <c r="DR64" i="5"/>
  <c r="DS64" i="5"/>
  <c r="CS65" i="5"/>
  <c r="CT65" i="5"/>
  <c r="CV65" i="5"/>
  <c r="CW65" i="5"/>
  <c r="CX65" i="5"/>
  <c r="CY65" i="5"/>
  <c r="CZ65" i="5"/>
  <c r="DC65" i="5"/>
  <c r="DE65" i="5"/>
  <c r="DF65" i="5"/>
  <c r="DG65" i="5"/>
  <c r="DH65" i="5"/>
  <c r="DI65" i="5"/>
  <c r="DJ65" i="5"/>
  <c r="DK65" i="5"/>
  <c r="DL65" i="5"/>
  <c r="DM65" i="5"/>
  <c r="DN65" i="5"/>
  <c r="DP65" i="5"/>
  <c r="DQ65" i="5"/>
  <c r="DR65" i="5"/>
  <c r="DS65" i="5"/>
  <c r="CS66" i="5"/>
  <c r="CT66" i="5"/>
  <c r="CV66" i="5"/>
  <c r="CW66" i="5"/>
  <c r="CX66" i="5"/>
  <c r="CY66" i="5"/>
  <c r="CZ66" i="5"/>
  <c r="DC66" i="5"/>
  <c r="DE66" i="5"/>
  <c r="DF66" i="5"/>
  <c r="DG66" i="5"/>
  <c r="DH66" i="5"/>
  <c r="DI66" i="5"/>
  <c r="DJ66" i="5"/>
  <c r="DK66" i="5"/>
  <c r="DL66" i="5"/>
  <c r="DM66" i="5"/>
  <c r="DN66" i="5"/>
  <c r="DP66" i="5"/>
  <c r="DQ66" i="5"/>
  <c r="DR66" i="5"/>
  <c r="DS66" i="5"/>
  <c r="CS67" i="5"/>
  <c r="CT67" i="5"/>
  <c r="CV67" i="5"/>
  <c r="CW67" i="5"/>
  <c r="CX67" i="5"/>
  <c r="CY67" i="5"/>
  <c r="CZ67" i="5"/>
  <c r="DC67" i="5"/>
  <c r="DE67" i="5"/>
  <c r="DF67" i="5"/>
  <c r="DG67" i="5"/>
  <c r="DH67" i="5"/>
  <c r="DI67" i="5"/>
  <c r="DJ67" i="5"/>
  <c r="DK67" i="5"/>
  <c r="DL67" i="5"/>
  <c r="DM67" i="5"/>
  <c r="DN67" i="5"/>
  <c r="DP67" i="5"/>
  <c r="DQ67" i="5"/>
  <c r="DR67" i="5"/>
  <c r="DS67" i="5"/>
  <c r="CS68" i="5"/>
  <c r="CT68" i="5"/>
  <c r="CV68" i="5"/>
  <c r="CW68" i="5"/>
  <c r="CX68" i="5"/>
  <c r="CY68" i="5"/>
  <c r="CZ68" i="5"/>
  <c r="DC68" i="5"/>
  <c r="DE68" i="5"/>
  <c r="DF68" i="5"/>
  <c r="DG68" i="5"/>
  <c r="DH68" i="5"/>
  <c r="DI68" i="5"/>
  <c r="DJ68" i="5"/>
  <c r="DK68" i="5"/>
  <c r="DL68" i="5"/>
  <c r="DM68" i="5"/>
  <c r="DN68" i="5"/>
  <c r="DP68" i="5"/>
  <c r="DQ68" i="5"/>
  <c r="DR68" i="5"/>
  <c r="DS68" i="5"/>
  <c r="CS69" i="5"/>
  <c r="CT69" i="5"/>
  <c r="CV69" i="5"/>
  <c r="CW69" i="5"/>
  <c r="CX69" i="5"/>
  <c r="CY69" i="5"/>
  <c r="CZ69" i="5"/>
  <c r="DC69" i="5"/>
  <c r="DE69" i="5"/>
  <c r="DF69" i="5"/>
  <c r="DG69" i="5"/>
  <c r="DH69" i="5"/>
  <c r="DI69" i="5"/>
  <c r="DJ69" i="5"/>
  <c r="DK69" i="5"/>
  <c r="DL69" i="5"/>
  <c r="DM69" i="5"/>
  <c r="DN69" i="5"/>
  <c r="DP69" i="5"/>
  <c r="DQ69" i="5"/>
  <c r="DR69" i="5"/>
  <c r="DS69" i="5"/>
  <c r="CS70" i="5"/>
  <c r="CU70" i="5"/>
  <c r="CV70" i="5"/>
  <c r="CW70" i="5"/>
  <c r="CX70" i="5"/>
  <c r="CY70" i="5"/>
  <c r="CZ70" i="5"/>
  <c r="DC70" i="5"/>
  <c r="DE70" i="5"/>
  <c r="DF70" i="5"/>
  <c r="DG70" i="5"/>
  <c r="DH70" i="5"/>
  <c r="DI70" i="5"/>
  <c r="DJ70" i="5"/>
  <c r="DK70" i="5"/>
  <c r="DL70" i="5"/>
  <c r="DM70" i="5"/>
  <c r="DN70" i="5"/>
  <c r="DP70" i="5"/>
  <c r="DQ70" i="5"/>
  <c r="DR70" i="5"/>
  <c r="DS70" i="5"/>
  <c r="CS71" i="5"/>
  <c r="CU71" i="5"/>
  <c r="CV71" i="5"/>
  <c r="CW71" i="5"/>
  <c r="CX71" i="5"/>
  <c r="CY71" i="5"/>
  <c r="CZ71" i="5"/>
  <c r="DC71" i="5"/>
  <c r="DE71" i="5"/>
  <c r="DF71" i="5"/>
  <c r="DG71" i="5"/>
  <c r="DH71" i="5"/>
  <c r="DI71" i="5"/>
  <c r="DJ71" i="5"/>
  <c r="DK71" i="5"/>
  <c r="DL71" i="5"/>
  <c r="DM71" i="5"/>
  <c r="DN71" i="5"/>
  <c r="DP71" i="5"/>
  <c r="DQ71" i="5"/>
  <c r="DR71" i="5"/>
  <c r="DS71" i="5"/>
  <c r="CS72" i="5"/>
  <c r="CT72" i="5"/>
  <c r="CV72" i="5"/>
  <c r="CW72" i="5"/>
  <c r="CX72" i="5"/>
  <c r="CY72" i="5"/>
  <c r="CZ72" i="5"/>
  <c r="DC72" i="5"/>
  <c r="DE72" i="5"/>
  <c r="DF72" i="5"/>
  <c r="DG72" i="5"/>
  <c r="DI72" i="5"/>
  <c r="DJ72" i="5"/>
  <c r="DK72" i="5"/>
  <c r="DL72" i="5"/>
  <c r="DM72" i="5"/>
  <c r="DN72" i="5"/>
  <c r="DO72" i="5"/>
  <c r="DP72" i="5"/>
  <c r="DQ72" i="5"/>
  <c r="DR72" i="5"/>
  <c r="DS72" i="5"/>
  <c r="CS73" i="5"/>
  <c r="CT73" i="5"/>
  <c r="CV73" i="5"/>
  <c r="CW73" i="5"/>
  <c r="CX73" i="5"/>
  <c r="CY73" i="5"/>
  <c r="CZ73" i="5"/>
  <c r="DC73" i="5"/>
  <c r="DE73" i="5"/>
  <c r="DF73" i="5"/>
  <c r="DG73" i="5"/>
  <c r="DI73" i="5"/>
  <c r="DJ73" i="5"/>
  <c r="DK73" i="5"/>
  <c r="DL73" i="5"/>
  <c r="DM73" i="5"/>
  <c r="DN73" i="5"/>
  <c r="DO73" i="5"/>
  <c r="DP73" i="5"/>
  <c r="DQ73" i="5"/>
  <c r="DR73" i="5"/>
  <c r="DS73" i="5"/>
  <c r="CS74" i="5"/>
  <c r="CT74" i="5"/>
  <c r="CU74" i="5"/>
  <c r="CW74" i="5"/>
  <c r="CX74" i="5"/>
  <c r="CY74" i="5"/>
  <c r="CZ74" i="5"/>
  <c r="DC74" i="5"/>
  <c r="DE74" i="5"/>
  <c r="DF74" i="5"/>
  <c r="DG74" i="5"/>
  <c r="DI74" i="5"/>
  <c r="DJ74" i="5"/>
  <c r="DK74" i="5"/>
  <c r="DL74" i="5"/>
  <c r="DM74" i="5"/>
  <c r="DN74" i="5"/>
  <c r="DO74" i="5"/>
  <c r="DP74" i="5"/>
  <c r="DQ74" i="5"/>
  <c r="DR74" i="5"/>
  <c r="DS74" i="5"/>
  <c r="CS75" i="5"/>
  <c r="CT75" i="5"/>
  <c r="CU75" i="5"/>
  <c r="CV75" i="5"/>
  <c r="CW75" i="5"/>
  <c r="CX75" i="5"/>
  <c r="CY75" i="5"/>
  <c r="CZ75" i="5"/>
  <c r="DC75" i="5"/>
  <c r="DE75" i="5"/>
  <c r="DF75" i="5"/>
  <c r="DG75" i="5"/>
  <c r="DH75" i="5"/>
  <c r="DI75" i="5"/>
  <c r="DJ75" i="5"/>
  <c r="DK75" i="5"/>
  <c r="DL75" i="5"/>
  <c r="DM75" i="5"/>
  <c r="DN75" i="5"/>
  <c r="DO75" i="5"/>
  <c r="DP75" i="5"/>
  <c r="DQ75" i="5"/>
  <c r="DR75" i="5"/>
  <c r="DS75" i="5"/>
  <c r="CS76" i="5"/>
  <c r="CT76" i="5"/>
  <c r="CU76" i="5"/>
  <c r="CW76" i="5"/>
  <c r="CX76" i="5"/>
  <c r="CY76" i="5"/>
  <c r="CZ76" i="5"/>
  <c r="DC76" i="5"/>
  <c r="DF76" i="5"/>
  <c r="DG76" i="5"/>
  <c r="DH76" i="5"/>
  <c r="DI76" i="5"/>
  <c r="DJ76" i="5"/>
  <c r="DK76" i="5"/>
  <c r="DL76" i="5"/>
  <c r="DM76" i="5"/>
  <c r="DN76" i="5"/>
  <c r="DO76" i="5"/>
  <c r="DP76" i="5"/>
  <c r="DQ76" i="5"/>
  <c r="DR76" i="5"/>
  <c r="DS76" i="5"/>
  <c r="CS77" i="5"/>
  <c r="CT77" i="5"/>
  <c r="CU77" i="5"/>
  <c r="CW77" i="5"/>
  <c r="CX77" i="5"/>
  <c r="CY77" i="5"/>
  <c r="CZ77" i="5"/>
  <c r="DB77" i="5"/>
  <c r="DF77" i="5"/>
  <c r="DG77" i="5"/>
  <c r="DH77" i="5"/>
  <c r="DI77" i="5"/>
  <c r="DJ77" i="5"/>
  <c r="DK77" i="5"/>
  <c r="DL77" i="5"/>
  <c r="DM77" i="5"/>
  <c r="DN77" i="5"/>
  <c r="DO77" i="5"/>
  <c r="DP77" i="5"/>
  <c r="DQ77" i="5"/>
  <c r="DR77" i="5"/>
  <c r="DS77" i="5"/>
  <c r="CS78" i="5"/>
  <c r="CU78" i="5"/>
  <c r="CV78" i="5"/>
  <c r="CW78" i="5"/>
  <c r="CX78" i="5"/>
  <c r="CY78" i="5"/>
  <c r="CZ78" i="5"/>
  <c r="DC78" i="5"/>
  <c r="DF78" i="5"/>
  <c r="DG78" i="5"/>
  <c r="DH78" i="5"/>
  <c r="DI78" i="5"/>
  <c r="DJ78" i="5"/>
  <c r="DK78" i="5"/>
  <c r="DL78" i="5"/>
  <c r="DM78" i="5"/>
  <c r="DN78" i="5"/>
  <c r="DO78" i="5"/>
  <c r="DP78" i="5"/>
  <c r="DQ78" i="5"/>
  <c r="DR78" i="5"/>
  <c r="DS78" i="5"/>
  <c r="CS79" i="5"/>
  <c r="CU79" i="5"/>
  <c r="CV79" i="5"/>
  <c r="CW79" i="5"/>
  <c r="CX79" i="5"/>
  <c r="CY79" i="5"/>
  <c r="CZ79" i="5"/>
  <c r="DB79" i="5"/>
  <c r="DF79" i="5"/>
  <c r="DG79" i="5"/>
  <c r="DH79" i="5"/>
  <c r="DI79" i="5"/>
  <c r="DJ79" i="5"/>
  <c r="DK79" i="5"/>
  <c r="DL79" i="5"/>
  <c r="DM79" i="5"/>
  <c r="DN79" i="5"/>
  <c r="DO79" i="5"/>
  <c r="DP79" i="5"/>
  <c r="DQ79" i="5"/>
  <c r="DR79" i="5"/>
  <c r="DS79" i="5"/>
  <c r="CS80" i="5"/>
  <c r="CT80" i="5"/>
  <c r="CU80" i="5"/>
  <c r="CW80" i="5"/>
  <c r="CX80" i="5"/>
  <c r="CY80" i="5"/>
  <c r="CZ80" i="5"/>
  <c r="DC80" i="5"/>
  <c r="DF80" i="5"/>
  <c r="DG80" i="5"/>
  <c r="DH80" i="5"/>
  <c r="DI80" i="5"/>
  <c r="DJ80" i="5"/>
  <c r="DK80" i="5"/>
  <c r="DL80" i="5"/>
  <c r="DM80" i="5"/>
  <c r="DN80" i="5"/>
  <c r="DO80" i="5"/>
  <c r="DP80" i="5"/>
  <c r="DQ80" i="5"/>
  <c r="DR80" i="5"/>
  <c r="DS80" i="5"/>
  <c r="CS81" i="5"/>
  <c r="CT81" i="5"/>
  <c r="CU81" i="5"/>
  <c r="CW81" i="5"/>
  <c r="CX81" i="5"/>
  <c r="CY81" i="5"/>
  <c r="CZ81" i="5"/>
  <c r="DB81" i="5"/>
  <c r="DF81" i="5"/>
  <c r="DG81" i="5"/>
  <c r="DH81" i="5"/>
  <c r="DI81" i="5"/>
  <c r="DJ81" i="5"/>
  <c r="DK81" i="5"/>
  <c r="DL81" i="5"/>
  <c r="DM81" i="5"/>
  <c r="DN81" i="5"/>
  <c r="DO81" i="5"/>
  <c r="DP81" i="5"/>
  <c r="DQ81" i="5"/>
  <c r="DR81" i="5"/>
  <c r="DS81" i="5"/>
  <c r="CS82" i="5"/>
  <c r="CU82" i="5"/>
  <c r="CV82" i="5"/>
  <c r="CW82" i="5"/>
  <c r="CX82" i="5"/>
  <c r="CY82" i="5"/>
  <c r="CZ82" i="5"/>
  <c r="DC82" i="5"/>
  <c r="DF82" i="5"/>
  <c r="DG82" i="5"/>
  <c r="DH82" i="5"/>
  <c r="DI82" i="5"/>
  <c r="DJ82" i="5"/>
  <c r="DK82" i="5"/>
  <c r="DL82" i="5"/>
  <c r="DM82" i="5"/>
  <c r="DN82" i="5"/>
  <c r="DO82" i="5"/>
  <c r="DP82" i="5"/>
  <c r="DQ82" i="5"/>
  <c r="DR82" i="5"/>
  <c r="DS82" i="5"/>
  <c r="CS83" i="5"/>
  <c r="CU83" i="5"/>
  <c r="CV83" i="5"/>
  <c r="CW83" i="5"/>
  <c r="CX83" i="5"/>
  <c r="CY83" i="5"/>
  <c r="CZ83" i="5"/>
  <c r="DB83" i="5"/>
  <c r="DF83" i="5"/>
  <c r="DG83" i="5"/>
  <c r="DH83" i="5"/>
  <c r="DI83" i="5"/>
  <c r="DJ83" i="5"/>
  <c r="DK83" i="5"/>
  <c r="DL83" i="5"/>
  <c r="DM83" i="5"/>
  <c r="DN83" i="5"/>
  <c r="DO83" i="5"/>
  <c r="DP83" i="5"/>
  <c r="DQ83" i="5"/>
  <c r="DR83" i="5"/>
  <c r="DS83" i="5"/>
  <c r="CS84" i="5"/>
  <c r="CT84" i="5"/>
  <c r="CU84" i="5"/>
  <c r="CV84" i="5"/>
  <c r="CW84" i="5"/>
  <c r="CX84" i="5"/>
  <c r="CY84" i="5"/>
  <c r="CZ84" i="5"/>
  <c r="DC84" i="5"/>
  <c r="DE84" i="5"/>
  <c r="DF84" i="5"/>
  <c r="DG84" i="5"/>
  <c r="DH84" i="5"/>
  <c r="DI84" i="5"/>
  <c r="DJ84" i="5"/>
  <c r="DK84" i="5"/>
  <c r="DL84" i="5"/>
  <c r="DM84" i="5"/>
  <c r="DN84" i="5"/>
  <c r="DO84" i="5"/>
  <c r="DP84" i="5"/>
  <c r="DQ84" i="5"/>
  <c r="DR84" i="5"/>
  <c r="DS84" i="5"/>
  <c r="CS85" i="5"/>
  <c r="CT85" i="5"/>
  <c r="CU85" i="5"/>
  <c r="CW85" i="5"/>
  <c r="CX85" i="5"/>
  <c r="CY85" i="5"/>
  <c r="CZ85" i="5"/>
  <c r="DC85" i="5"/>
  <c r="DE85" i="5"/>
  <c r="DF85" i="5"/>
  <c r="DG85" i="5"/>
  <c r="DI85" i="5"/>
  <c r="DJ85" i="5"/>
  <c r="DK85" i="5"/>
  <c r="DL85" i="5"/>
  <c r="DM85" i="5"/>
  <c r="DN85" i="5"/>
  <c r="DO85" i="5"/>
  <c r="DP85" i="5"/>
  <c r="DQ85" i="5"/>
  <c r="DR85" i="5"/>
  <c r="DS85" i="5"/>
  <c r="CS86" i="5"/>
  <c r="CT86" i="5"/>
  <c r="CU86" i="5"/>
  <c r="CW86" i="5"/>
  <c r="CX86" i="5"/>
  <c r="CY86" i="5"/>
  <c r="CZ86" i="5"/>
  <c r="DC86" i="5"/>
  <c r="DE86" i="5"/>
  <c r="DF86" i="5"/>
  <c r="DG86" i="5"/>
  <c r="DH86" i="5"/>
  <c r="DI86" i="5"/>
  <c r="DJ86" i="5"/>
  <c r="DK86" i="5"/>
  <c r="DL86" i="5"/>
  <c r="DM86" i="5"/>
  <c r="DO86" i="5"/>
  <c r="DP86" i="5"/>
  <c r="DQ86" i="5"/>
  <c r="DR86" i="5"/>
  <c r="DS86" i="5"/>
  <c r="CS87" i="5"/>
  <c r="CT87" i="5"/>
  <c r="CU87" i="5"/>
  <c r="CW87" i="5"/>
  <c r="CX87" i="5"/>
  <c r="CY87" i="5"/>
  <c r="CZ87" i="5"/>
  <c r="DC87" i="5"/>
  <c r="DF87" i="5"/>
  <c r="DG87" i="5"/>
  <c r="DH87" i="5"/>
  <c r="DI87" i="5"/>
  <c r="DJ87" i="5"/>
  <c r="DK87" i="5"/>
  <c r="DL87" i="5"/>
  <c r="DM87" i="5"/>
  <c r="DN87" i="5"/>
  <c r="DO87" i="5"/>
  <c r="DP87" i="5"/>
  <c r="DQ87" i="5"/>
  <c r="DR87" i="5"/>
  <c r="DS87" i="5"/>
  <c r="CS88" i="5"/>
  <c r="CT88" i="5"/>
  <c r="CV88" i="5"/>
  <c r="CW88" i="5"/>
  <c r="CX88" i="5"/>
  <c r="CY88" i="5"/>
  <c r="CZ88" i="5"/>
  <c r="DC88" i="5"/>
  <c r="DE88" i="5"/>
  <c r="DF88" i="5"/>
  <c r="DG88" i="5"/>
  <c r="DH88" i="5"/>
  <c r="DI88" i="5"/>
  <c r="DJ88" i="5"/>
  <c r="DK88" i="5"/>
  <c r="DL88" i="5"/>
  <c r="DM88" i="5"/>
  <c r="DO88" i="5"/>
  <c r="DP88" i="5"/>
  <c r="DQ88" i="5"/>
  <c r="DR88" i="5"/>
  <c r="DS88" i="5"/>
  <c r="CS89" i="5"/>
  <c r="CT89" i="5"/>
  <c r="CV89" i="5"/>
  <c r="CW89" i="5"/>
  <c r="CX89" i="5"/>
  <c r="CY89" i="5"/>
  <c r="CZ89" i="5"/>
  <c r="DC89" i="5"/>
  <c r="DE89" i="5"/>
  <c r="DF89" i="5"/>
  <c r="DG89" i="5"/>
  <c r="DH89" i="5"/>
  <c r="DI89" i="5"/>
  <c r="DK89" i="5"/>
  <c r="DL89" i="5"/>
  <c r="DM89" i="5"/>
  <c r="DN89" i="5"/>
  <c r="DO89" i="5"/>
  <c r="DP89" i="5"/>
  <c r="DQ89" i="5"/>
  <c r="DR89" i="5"/>
  <c r="DS89" i="5"/>
  <c r="CS90" i="5"/>
  <c r="CT90" i="5"/>
  <c r="CU90" i="5"/>
  <c r="CV90" i="5"/>
  <c r="CW90" i="5"/>
  <c r="CX90" i="5"/>
  <c r="CY90" i="5"/>
  <c r="CZ90" i="5"/>
  <c r="DC90" i="5"/>
  <c r="DE90" i="5"/>
  <c r="DF90" i="5"/>
  <c r="DG90" i="5"/>
  <c r="DH90" i="5"/>
  <c r="DI90" i="5"/>
  <c r="DJ90" i="5"/>
  <c r="DK90" i="5"/>
  <c r="DL90" i="5"/>
  <c r="DM90" i="5"/>
  <c r="DN90" i="5"/>
  <c r="DO90" i="5"/>
  <c r="DP90" i="5"/>
  <c r="DQ90" i="5"/>
  <c r="DR90" i="5"/>
  <c r="DS90" i="5"/>
  <c r="CS91" i="5"/>
  <c r="CT91" i="5"/>
  <c r="CU91" i="5"/>
  <c r="CV91" i="5"/>
  <c r="CX91" i="5"/>
  <c r="CY91" i="5"/>
  <c r="CZ91" i="5"/>
  <c r="DC91" i="5"/>
  <c r="DE91" i="5"/>
  <c r="DF91" i="5"/>
  <c r="DG91" i="5"/>
  <c r="DI91" i="5"/>
  <c r="DJ91" i="5"/>
  <c r="DK91" i="5"/>
  <c r="DL91" i="5"/>
  <c r="DM91" i="5"/>
  <c r="DN91" i="5"/>
  <c r="DO91" i="5"/>
  <c r="DP91" i="5"/>
  <c r="DQ91" i="5"/>
  <c r="DR91" i="5"/>
  <c r="DS91" i="5"/>
  <c r="CS92" i="5"/>
  <c r="CT92" i="5"/>
  <c r="CU92" i="5"/>
  <c r="CV92" i="5"/>
  <c r="CX92" i="5"/>
  <c r="CY92" i="5"/>
  <c r="CZ92" i="5"/>
  <c r="DB92" i="5"/>
  <c r="DF92" i="5"/>
  <c r="DG92" i="5"/>
  <c r="DH92" i="5"/>
  <c r="DI92" i="5"/>
  <c r="DJ92" i="5"/>
  <c r="DK92" i="5"/>
  <c r="DL92" i="5"/>
  <c r="DM92" i="5"/>
  <c r="DN92" i="5"/>
  <c r="DO92" i="5"/>
  <c r="DP92" i="5"/>
  <c r="DQ92" i="5"/>
  <c r="DR92" i="5"/>
  <c r="DS92" i="5"/>
  <c r="CS93" i="5"/>
  <c r="CT93" i="5"/>
  <c r="CU93" i="5"/>
  <c r="CV93" i="5"/>
  <c r="CX93" i="5"/>
  <c r="CY93" i="5"/>
  <c r="CZ93" i="5"/>
  <c r="DC93" i="5"/>
  <c r="DF93" i="5"/>
  <c r="DG93" i="5"/>
  <c r="DH93" i="5"/>
  <c r="DI93" i="5"/>
  <c r="DJ93" i="5"/>
  <c r="DK93" i="5"/>
  <c r="DL93" i="5"/>
  <c r="DM93" i="5"/>
  <c r="DN93" i="5"/>
  <c r="DO93" i="5"/>
  <c r="DP93" i="5"/>
  <c r="DQ93" i="5"/>
  <c r="DR93" i="5"/>
  <c r="DS93" i="5"/>
  <c r="CS94" i="5"/>
  <c r="CT94" i="5"/>
  <c r="CU94" i="5"/>
  <c r="CV94" i="5"/>
  <c r="CX94" i="5"/>
  <c r="CY94" i="5"/>
  <c r="CZ94" i="5"/>
  <c r="DB94" i="5"/>
  <c r="DE94" i="5"/>
  <c r="DF94" i="5"/>
  <c r="DG94" i="5"/>
  <c r="DI94" i="5"/>
  <c r="DJ94" i="5"/>
  <c r="DK94" i="5"/>
  <c r="DL94" i="5"/>
  <c r="DM94" i="5"/>
  <c r="DN94" i="5"/>
  <c r="DO94" i="5"/>
  <c r="DP94" i="5"/>
  <c r="DQ94" i="5"/>
  <c r="DR94" i="5"/>
  <c r="DS94" i="5"/>
  <c r="CS95" i="5"/>
  <c r="CT95" i="5"/>
  <c r="CU95" i="5"/>
  <c r="CW95" i="5"/>
  <c r="CX95" i="5"/>
  <c r="CY95" i="5"/>
  <c r="CZ95" i="5"/>
  <c r="DC95" i="5"/>
  <c r="DF95" i="5"/>
  <c r="DG95" i="5"/>
  <c r="DH95" i="5"/>
  <c r="DI95" i="5"/>
  <c r="DJ95" i="5"/>
  <c r="DK95" i="5"/>
  <c r="DL95" i="5"/>
  <c r="DM95" i="5"/>
  <c r="DN95" i="5"/>
  <c r="DO95" i="5"/>
  <c r="DP95" i="5"/>
  <c r="DQ95" i="5"/>
  <c r="DR95" i="5"/>
  <c r="DS95" i="5"/>
  <c r="CS96" i="5"/>
  <c r="CT96" i="5"/>
  <c r="CU96" i="5"/>
  <c r="CW96" i="5"/>
  <c r="CX96" i="5"/>
  <c r="CY96" i="5"/>
  <c r="CZ96" i="5"/>
  <c r="DB96" i="5"/>
  <c r="DE96" i="5"/>
  <c r="DF96" i="5"/>
  <c r="DG96" i="5"/>
  <c r="DI96" i="5"/>
  <c r="DJ96" i="5"/>
  <c r="DK96" i="5"/>
  <c r="DL96" i="5"/>
  <c r="DM96" i="5"/>
  <c r="DN96" i="5"/>
  <c r="DO96" i="5"/>
  <c r="DP96" i="5"/>
  <c r="DQ96" i="5"/>
  <c r="DR96" i="5"/>
  <c r="DS96" i="5"/>
  <c r="CS97" i="5"/>
  <c r="CT97" i="5"/>
  <c r="CV97" i="5"/>
  <c r="CW97" i="5"/>
  <c r="CX97" i="5"/>
  <c r="CY97" i="5"/>
  <c r="CZ97" i="5"/>
  <c r="DC97" i="5"/>
  <c r="DE97" i="5"/>
  <c r="DF97" i="5"/>
  <c r="DG97" i="5"/>
  <c r="DH97" i="5"/>
  <c r="DI97" i="5"/>
  <c r="DJ97" i="5"/>
  <c r="DK97" i="5"/>
  <c r="DL97" i="5"/>
  <c r="DM97" i="5"/>
  <c r="DN97" i="5"/>
  <c r="DO97" i="5"/>
  <c r="DQ97" i="5"/>
  <c r="DR97" i="5"/>
  <c r="DS97" i="5"/>
  <c r="CS98" i="5"/>
  <c r="CT98" i="5"/>
  <c r="CU98" i="5"/>
  <c r="CV98" i="5"/>
  <c r="CX98" i="5"/>
  <c r="CY98" i="5"/>
  <c r="CZ98" i="5"/>
  <c r="DC98" i="5"/>
  <c r="DE98" i="5"/>
  <c r="DF98" i="5"/>
  <c r="DG98" i="5"/>
  <c r="DH98" i="5"/>
  <c r="DI98" i="5"/>
  <c r="DJ98" i="5"/>
  <c r="DK98" i="5"/>
  <c r="DL98" i="5"/>
  <c r="DM98" i="5"/>
  <c r="DN98" i="5"/>
  <c r="DO98" i="5"/>
  <c r="DP98" i="5"/>
  <c r="DR98" i="5"/>
  <c r="DS98" i="5"/>
  <c r="CS99" i="5"/>
  <c r="CT99" i="5"/>
  <c r="CU99" i="5"/>
  <c r="CV99" i="5"/>
  <c r="CX99" i="5"/>
  <c r="CY99" i="5"/>
  <c r="CZ99" i="5"/>
  <c r="DC99" i="5"/>
  <c r="DE99" i="5"/>
  <c r="DF99" i="5"/>
  <c r="DG99" i="5"/>
  <c r="DH99" i="5"/>
  <c r="DI99" i="5"/>
  <c r="DJ99" i="5"/>
  <c r="DK99" i="5"/>
  <c r="DL99" i="5"/>
  <c r="DM99" i="5"/>
  <c r="DN99" i="5"/>
  <c r="DO99" i="5"/>
  <c r="DP99" i="5"/>
  <c r="DR99" i="5"/>
  <c r="DS99" i="5"/>
  <c r="CS100" i="5"/>
  <c r="CT100" i="5"/>
  <c r="CU100" i="5"/>
  <c r="CW100" i="5"/>
  <c r="CX100" i="5"/>
  <c r="CY100" i="5"/>
  <c r="CZ100" i="5"/>
  <c r="DC100" i="5"/>
  <c r="DF100" i="5"/>
  <c r="DG100" i="5"/>
  <c r="DH100" i="5"/>
  <c r="DI100" i="5"/>
  <c r="DJ100" i="5"/>
  <c r="DK100" i="5"/>
  <c r="DL100" i="5"/>
  <c r="DM100" i="5"/>
  <c r="DN100" i="5"/>
  <c r="DO100" i="5"/>
  <c r="DP100" i="5"/>
  <c r="DQ100" i="5"/>
  <c r="DR100" i="5"/>
  <c r="DS100" i="5"/>
  <c r="CS101" i="5"/>
  <c r="CT101" i="5"/>
  <c r="CU101" i="5"/>
  <c r="CW101" i="5"/>
  <c r="CX101" i="5"/>
  <c r="CY101" i="5"/>
  <c r="CZ101" i="5"/>
  <c r="DC101" i="5"/>
  <c r="DF101" i="5"/>
  <c r="DG101" i="5"/>
  <c r="DH101" i="5"/>
  <c r="DI101" i="5"/>
  <c r="DJ101" i="5"/>
  <c r="DK101" i="5"/>
  <c r="DL101" i="5"/>
  <c r="DM101" i="5"/>
  <c r="DN101" i="5"/>
  <c r="DO101" i="5"/>
  <c r="DP101" i="5"/>
  <c r="DQ101" i="5"/>
  <c r="DR101" i="5"/>
  <c r="DS101" i="5"/>
  <c r="CS102" i="5"/>
  <c r="CT102" i="5"/>
  <c r="CU102" i="5"/>
  <c r="CW102" i="5"/>
  <c r="CX102" i="5"/>
  <c r="CY102" i="5"/>
  <c r="CZ102" i="5"/>
  <c r="DC102" i="5"/>
  <c r="DF102" i="5"/>
  <c r="DG102" i="5"/>
  <c r="DH102" i="5"/>
  <c r="DI102" i="5"/>
  <c r="DJ102" i="5"/>
  <c r="DK102" i="5"/>
  <c r="DL102" i="5"/>
  <c r="DM102" i="5"/>
  <c r="DN102" i="5"/>
  <c r="DO102" i="5"/>
  <c r="DP102" i="5"/>
  <c r="DQ102" i="5"/>
  <c r="DR102" i="5"/>
  <c r="DS102" i="5"/>
  <c r="CS103" i="5"/>
  <c r="CT103" i="5"/>
  <c r="CU103" i="5"/>
  <c r="CW103" i="5"/>
  <c r="CX103" i="5"/>
  <c r="CY103" i="5"/>
  <c r="CZ103" i="5"/>
  <c r="DC103" i="5"/>
  <c r="DF103" i="5"/>
  <c r="DG103" i="5"/>
  <c r="DH103" i="5"/>
  <c r="DI103" i="5"/>
  <c r="DJ103" i="5"/>
  <c r="DK103" i="5"/>
  <c r="DL103" i="5"/>
  <c r="DM103" i="5"/>
  <c r="DN103" i="5"/>
  <c r="DO103" i="5"/>
  <c r="DP103" i="5"/>
  <c r="DQ103" i="5"/>
  <c r="DR103" i="5"/>
  <c r="DS103" i="5"/>
  <c r="CS104" i="5"/>
  <c r="CT104" i="5"/>
  <c r="CV104" i="5"/>
  <c r="CW104" i="5"/>
  <c r="CX104" i="5"/>
  <c r="CY104" i="5"/>
  <c r="CZ104" i="5"/>
  <c r="DC104" i="5"/>
  <c r="DF104" i="5"/>
  <c r="DG104" i="5"/>
  <c r="DH104" i="5"/>
  <c r="DI104" i="5"/>
  <c r="DJ104" i="5"/>
  <c r="DK104" i="5"/>
  <c r="DL104" i="5"/>
  <c r="DM104" i="5"/>
  <c r="DN104" i="5"/>
  <c r="DO104" i="5"/>
  <c r="DP104" i="5"/>
  <c r="DQ104" i="5"/>
  <c r="DR104" i="5"/>
  <c r="DS104" i="5"/>
  <c r="CS105" i="5"/>
  <c r="CT105" i="5"/>
  <c r="CV105" i="5"/>
  <c r="CW105" i="5"/>
  <c r="CX105" i="5"/>
  <c r="CY105" i="5"/>
  <c r="CZ105" i="5"/>
  <c r="DC105" i="5"/>
  <c r="DF105" i="5"/>
  <c r="DG105" i="5"/>
  <c r="DH105" i="5"/>
  <c r="DI105" i="5"/>
  <c r="DJ105" i="5"/>
  <c r="DK105" i="5"/>
  <c r="DL105" i="5"/>
  <c r="DM105" i="5"/>
  <c r="DN105" i="5"/>
  <c r="DO105" i="5"/>
  <c r="DP105" i="5"/>
  <c r="DQ105" i="5"/>
  <c r="DR105" i="5"/>
  <c r="DS105" i="5"/>
  <c r="CS106" i="5"/>
  <c r="CT106" i="5"/>
  <c r="CV106" i="5"/>
  <c r="CW106" i="5"/>
  <c r="CX106" i="5"/>
  <c r="CY106" i="5"/>
  <c r="CZ106" i="5"/>
  <c r="DC106" i="5"/>
  <c r="DF106" i="5"/>
  <c r="DG106" i="5"/>
  <c r="DH106" i="5"/>
  <c r="DI106" i="5"/>
  <c r="DJ106" i="5"/>
  <c r="DK106" i="5"/>
  <c r="DL106" i="5"/>
  <c r="DM106" i="5"/>
  <c r="DN106" i="5"/>
  <c r="DO106" i="5"/>
  <c r="DP106" i="5"/>
  <c r="DQ106" i="5"/>
  <c r="DR106" i="5"/>
  <c r="DS106" i="5"/>
  <c r="CS107" i="5"/>
  <c r="CT107" i="5"/>
  <c r="CV107" i="5"/>
  <c r="CW107" i="5"/>
  <c r="CX107" i="5"/>
  <c r="CY107" i="5"/>
  <c r="CZ107" i="5"/>
  <c r="DC107" i="5"/>
  <c r="DF107" i="5"/>
  <c r="DG107" i="5"/>
  <c r="DH107" i="5"/>
  <c r="DI107" i="5"/>
  <c r="DJ107" i="5"/>
  <c r="DK107" i="5"/>
  <c r="DL107" i="5"/>
  <c r="DM107" i="5"/>
  <c r="DN107" i="5"/>
  <c r="DO107" i="5"/>
  <c r="DP107" i="5"/>
  <c r="DQ107" i="5"/>
  <c r="DR107" i="5"/>
  <c r="DS107" i="5"/>
  <c r="CS108" i="5"/>
  <c r="CT108" i="5"/>
  <c r="CU108" i="5"/>
  <c r="CV108" i="5"/>
  <c r="CW108" i="5"/>
  <c r="CX108" i="5"/>
  <c r="CY108" i="5"/>
  <c r="CZ108" i="5"/>
  <c r="DC108" i="5"/>
  <c r="DE108" i="5"/>
  <c r="DF108" i="5"/>
  <c r="DG108" i="5"/>
  <c r="DH108" i="5"/>
  <c r="DI108" i="5"/>
  <c r="DJ108" i="5"/>
  <c r="DK108" i="5"/>
  <c r="DL108" i="5"/>
  <c r="DM108" i="5"/>
  <c r="DN108" i="5"/>
  <c r="DO108" i="5"/>
  <c r="DP108" i="5"/>
  <c r="DQ108" i="5"/>
  <c r="DR108" i="5"/>
  <c r="DS108" i="5"/>
  <c r="CS109" i="5"/>
  <c r="CT109" i="5"/>
  <c r="CU109" i="5"/>
  <c r="CV109" i="5"/>
  <c r="CX109" i="5"/>
  <c r="CY109" i="5"/>
  <c r="CZ109" i="5"/>
  <c r="DB109" i="5"/>
  <c r="DE109" i="5"/>
  <c r="DF109" i="5"/>
  <c r="DG109" i="5"/>
  <c r="DI109" i="5"/>
  <c r="DJ109" i="5"/>
  <c r="DK109" i="5"/>
  <c r="DL109" i="5"/>
  <c r="DM109" i="5"/>
  <c r="DN109" i="5"/>
  <c r="DO109" i="5"/>
  <c r="DP109" i="5"/>
  <c r="DQ109" i="5"/>
  <c r="DR109" i="5"/>
  <c r="DS109" i="5"/>
  <c r="CS110" i="5"/>
  <c r="CT110" i="5"/>
  <c r="CU110" i="5"/>
  <c r="CW110" i="5"/>
  <c r="CX110" i="5"/>
  <c r="CY110" i="5"/>
  <c r="CZ110" i="5"/>
  <c r="DB110" i="5"/>
  <c r="DE110" i="5"/>
  <c r="DF110" i="5"/>
  <c r="DG110" i="5"/>
  <c r="DH110" i="5"/>
  <c r="DI110" i="5"/>
  <c r="DK110" i="5"/>
  <c r="DL110" i="5"/>
  <c r="DM110" i="5"/>
  <c r="DN110" i="5"/>
  <c r="DO110" i="5"/>
  <c r="DP110" i="5"/>
  <c r="DQ110" i="5"/>
  <c r="DR110" i="5"/>
  <c r="DS110" i="5"/>
  <c r="CS111" i="5"/>
  <c r="CT111" i="5"/>
  <c r="CU111" i="5"/>
  <c r="CW111" i="5"/>
  <c r="CX111" i="5"/>
  <c r="CY111" i="5"/>
  <c r="CZ111" i="5"/>
  <c r="DB111" i="5"/>
  <c r="DE111" i="5"/>
  <c r="DF111" i="5"/>
  <c r="DG111" i="5"/>
  <c r="DI111" i="5"/>
  <c r="DJ111" i="5"/>
  <c r="DK111" i="5"/>
  <c r="DL111" i="5"/>
  <c r="DM111" i="5"/>
  <c r="DN111" i="5"/>
  <c r="DO111" i="5"/>
  <c r="DP111" i="5"/>
  <c r="DQ111" i="5"/>
  <c r="DR111" i="5"/>
  <c r="DS111" i="5"/>
  <c r="CS112" i="5"/>
  <c r="CT112" i="5"/>
  <c r="CU112" i="5"/>
  <c r="CW112" i="5"/>
  <c r="CX112" i="5"/>
  <c r="CY112" i="5"/>
  <c r="CZ112" i="5"/>
  <c r="DB112" i="5"/>
  <c r="DE112" i="5"/>
  <c r="DF112" i="5"/>
  <c r="DG112" i="5"/>
  <c r="DI112" i="5"/>
  <c r="DJ112" i="5"/>
  <c r="DK112" i="5"/>
  <c r="DL112" i="5"/>
  <c r="DM112" i="5"/>
  <c r="DN112" i="5"/>
  <c r="DO112" i="5"/>
  <c r="DP112" i="5"/>
  <c r="DQ112" i="5"/>
  <c r="DR112" i="5"/>
  <c r="DS112" i="5"/>
  <c r="CS113" i="5"/>
  <c r="CT113" i="5"/>
  <c r="CV113" i="5"/>
  <c r="CW113" i="5"/>
  <c r="CX113" i="5"/>
  <c r="CY113" i="5"/>
  <c r="CZ113" i="5"/>
  <c r="DB113" i="5"/>
  <c r="DE113" i="5"/>
  <c r="DF113" i="5"/>
  <c r="DG113" i="5"/>
  <c r="DH113" i="5"/>
  <c r="DI113" i="5"/>
  <c r="DK113" i="5"/>
  <c r="DL113" i="5"/>
  <c r="DM113" i="5"/>
  <c r="DN113" i="5"/>
  <c r="DO113" i="5"/>
  <c r="DP113" i="5"/>
  <c r="DQ113" i="5"/>
  <c r="DR113" i="5"/>
  <c r="DS113" i="5"/>
  <c r="CS114" i="5"/>
  <c r="CT114" i="5"/>
  <c r="CV114" i="5"/>
  <c r="CW114" i="5"/>
  <c r="CX114" i="5"/>
  <c r="CY114" i="5"/>
  <c r="CZ114" i="5"/>
  <c r="DB114" i="5"/>
  <c r="DE114" i="5"/>
  <c r="DF114" i="5"/>
  <c r="DG114" i="5"/>
  <c r="DH114" i="5"/>
  <c r="DI114" i="5"/>
  <c r="DJ114" i="5"/>
  <c r="DK114" i="5"/>
  <c r="DL114" i="5"/>
  <c r="DM114" i="5"/>
  <c r="DN114" i="5"/>
  <c r="DO114" i="5"/>
  <c r="DP114" i="5"/>
  <c r="DQ114" i="5"/>
  <c r="DS114" i="5"/>
  <c r="CS115" i="5"/>
  <c r="CT115" i="5"/>
  <c r="CV115" i="5"/>
  <c r="CW115" i="5"/>
  <c r="CX115" i="5"/>
  <c r="CY115" i="5"/>
  <c r="CZ115" i="5"/>
  <c r="DB115" i="5"/>
  <c r="DE115" i="5"/>
  <c r="DF115" i="5"/>
  <c r="DG115" i="5"/>
  <c r="DH115" i="5"/>
  <c r="DI115" i="5"/>
  <c r="DJ115" i="5"/>
  <c r="DK115" i="5"/>
  <c r="DL115" i="5"/>
  <c r="DM115" i="5"/>
  <c r="DN115" i="5"/>
  <c r="DO115" i="5"/>
  <c r="DP115" i="5"/>
  <c r="DQ115" i="5"/>
  <c r="DS115" i="5"/>
  <c r="CS116" i="5"/>
  <c r="CT116" i="5"/>
  <c r="CV116" i="5"/>
  <c r="CW116" i="5"/>
  <c r="CX116" i="5"/>
  <c r="CY116" i="5"/>
  <c r="CZ116" i="5"/>
  <c r="DB116" i="5"/>
  <c r="DE116" i="5"/>
  <c r="DF116" i="5"/>
  <c r="DG116" i="5"/>
  <c r="DH116" i="5"/>
  <c r="DI116" i="5"/>
  <c r="DJ116" i="5"/>
  <c r="DK116" i="5"/>
  <c r="DL116" i="5"/>
  <c r="DM116" i="5"/>
  <c r="DN116" i="5"/>
  <c r="DO116" i="5"/>
  <c r="DP116" i="5"/>
  <c r="DQ116" i="5"/>
  <c r="DS116" i="5"/>
  <c r="CS117" i="5"/>
  <c r="CT117" i="5"/>
  <c r="CV117" i="5"/>
  <c r="CW117" i="5"/>
  <c r="CX117" i="5"/>
  <c r="CY117" i="5"/>
  <c r="CZ117" i="5"/>
  <c r="DB117" i="5"/>
  <c r="DE117" i="5"/>
  <c r="DF117" i="5"/>
  <c r="DG117" i="5"/>
  <c r="DH117" i="5"/>
  <c r="DI117" i="5"/>
  <c r="DJ117" i="5"/>
  <c r="DK117" i="5"/>
  <c r="DL117" i="5"/>
  <c r="DM117" i="5"/>
  <c r="DN117" i="5"/>
  <c r="DP117" i="5"/>
  <c r="DQ117" i="5"/>
  <c r="DR117" i="5"/>
  <c r="DS117" i="5"/>
  <c r="CS118" i="5"/>
  <c r="CU118" i="5"/>
  <c r="CV118" i="5"/>
  <c r="CW118" i="5"/>
  <c r="CX118" i="5"/>
  <c r="CY118" i="5"/>
  <c r="CZ118" i="5"/>
  <c r="DB118" i="5"/>
  <c r="DE118" i="5"/>
  <c r="DF118" i="5"/>
  <c r="DG118" i="5"/>
  <c r="DH118" i="5"/>
  <c r="DI118" i="5"/>
  <c r="DJ118" i="5"/>
  <c r="DK118" i="5"/>
  <c r="DL118" i="5"/>
  <c r="DM118" i="5"/>
  <c r="DN118" i="5"/>
  <c r="DP118" i="5"/>
  <c r="DQ118" i="5"/>
  <c r="DR118" i="5"/>
  <c r="DS118" i="5"/>
  <c r="CS119" i="5"/>
  <c r="CT119" i="5"/>
  <c r="CU119" i="5"/>
  <c r="CW119" i="5"/>
  <c r="CX119" i="5"/>
  <c r="CY119" i="5"/>
  <c r="CZ119" i="5"/>
  <c r="DC119" i="5"/>
  <c r="DE119" i="5"/>
  <c r="DF119" i="5"/>
  <c r="DG119" i="5"/>
  <c r="DH119" i="5"/>
  <c r="DI119" i="5"/>
  <c r="DJ119" i="5"/>
  <c r="DK119" i="5"/>
  <c r="DL119" i="5"/>
  <c r="DM119" i="5"/>
  <c r="DN119" i="5"/>
  <c r="DO119" i="5"/>
  <c r="DP119" i="5"/>
  <c r="DQ119" i="5"/>
  <c r="DS119" i="5"/>
  <c r="CS120" i="5"/>
  <c r="CT120" i="5"/>
  <c r="CU120" i="5"/>
  <c r="CW120" i="5"/>
  <c r="CX120" i="5"/>
  <c r="CY120" i="5"/>
  <c r="CZ120" i="5"/>
  <c r="DC120" i="5"/>
  <c r="DE120" i="5"/>
  <c r="DF120" i="5"/>
  <c r="DG120" i="5"/>
  <c r="DH120" i="5"/>
  <c r="DI120" i="5"/>
  <c r="DJ120" i="5"/>
  <c r="DK120" i="5"/>
  <c r="DL120" i="5"/>
  <c r="DM120" i="5"/>
  <c r="DN120" i="5"/>
  <c r="DO120" i="5"/>
  <c r="DP120" i="5"/>
  <c r="DQ120" i="5"/>
  <c r="DS120" i="5"/>
  <c r="CS121" i="5"/>
  <c r="CT121" i="5"/>
  <c r="CU121" i="5"/>
  <c r="CW121" i="5"/>
  <c r="CX121" i="5"/>
  <c r="CY121" i="5"/>
  <c r="CZ121" i="5"/>
  <c r="DC121" i="5"/>
  <c r="DE121" i="5"/>
  <c r="DF121" i="5"/>
  <c r="DG121" i="5"/>
  <c r="DH121" i="5"/>
  <c r="DI121" i="5"/>
  <c r="DJ121" i="5"/>
  <c r="DK121" i="5"/>
  <c r="DL121" i="5"/>
  <c r="DM121" i="5"/>
  <c r="DN121" i="5"/>
  <c r="DO121" i="5"/>
  <c r="DP121" i="5"/>
  <c r="DQ121" i="5"/>
  <c r="DS121" i="5"/>
  <c r="CS122" i="5"/>
  <c r="CT122" i="5"/>
  <c r="CU122" i="5"/>
  <c r="CW122" i="5"/>
  <c r="CX122" i="5"/>
  <c r="CY122" i="5"/>
  <c r="CZ122" i="5"/>
  <c r="DC122" i="5"/>
  <c r="DE122" i="5"/>
  <c r="DF122" i="5"/>
  <c r="DG122" i="5"/>
  <c r="DH122" i="5"/>
  <c r="DI122" i="5"/>
  <c r="DJ122" i="5"/>
  <c r="DK122" i="5"/>
  <c r="DL122" i="5"/>
  <c r="DM122" i="5"/>
  <c r="DN122" i="5"/>
  <c r="DO122" i="5"/>
  <c r="DP122" i="5"/>
  <c r="DQ122" i="5"/>
  <c r="DS122" i="5"/>
  <c r="CS123" i="5"/>
  <c r="CT123" i="5"/>
  <c r="CU123" i="5"/>
  <c r="CW123" i="5"/>
  <c r="CX123" i="5"/>
  <c r="CY123" i="5"/>
  <c r="CZ123" i="5"/>
  <c r="DC123" i="5"/>
  <c r="DE123" i="5"/>
  <c r="DF123" i="5"/>
  <c r="DG123" i="5"/>
  <c r="DH123" i="5"/>
  <c r="DI123" i="5"/>
  <c r="DK123" i="5"/>
  <c r="DL123" i="5"/>
  <c r="DM123" i="5"/>
  <c r="DN123" i="5"/>
  <c r="DO123" i="5"/>
  <c r="DP123" i="5"/>
  <c r="DQ123" i="5"/>
  <c r="DR123" i="5"/>
  <c r="DS123" i="5"/>
  <c r="CS124" i="5"/>
  <c r="CT124" i="5"/>
  <c r="CU124" i="5"/>
  <c r="CW124" i="5"/>
  <c r="CX124" i="5"/>
  <c r="CY124" i="5"/>
  <c r="CZ124" i="5"/>
  <c r="DC124" i="5"/>
  <c r="DE124" i="5"/>
  <c r="DF124" i="5"/>
  <c r="DG124" i="5"/>
  <c r="DH124" i="5"/>
  <c r="DI124" i="5"/>
  <c r="DK124" i="5"/>
  <c r="DL124" i="5"/>
  <c r="DM124" i="5"/>
  <c r="DN124" i="5"/>
  <c r="DO124" i="5"/>
  <c r="DP124" i="5"/>
  <c r="DQ124" i="5"/>
  <c r="DR124" i="5"/>
  <c r="DS124" i="5"/>
  <c r="CS125" i="5"/>
  <c r="CT125" i="5"/>
  <c r="CV125" i="5"/>
  <c r="CW125" i="5"/>
  <c r="CX125" i="5"/>
  <c r="CY125" i="5"/>
  <c r="CZ125" i="5"/>
  <c r="DC125" i="5"/>
  <c r="DE125" i="5"/>
  <c r="DF125" i="5"/>
  <c r="DG125" i="5"/>
  <c r="DH125" i="5"/>
  <c r="DI125" i="5"/>
  <c r="DJ125" i="5"/>
  <c r="DK125" i="5"/>
  <c r="DL125" i="5"/>
  <c r="DM125" i="5"/>
  <c r="DN125" i="5"/>
  <c r="DO125" i="5"/>
  <c r="DP125" i="5"/>
  <c r="DQ125" i="5"/>
  <c r="DS125" i="5"/>
  <c r="CS126" i="5"/>
  <c r="CT126" i="5"/>
  <c r="CV126" i="5"/>
  <c r="CW126" i="5"/>
  <c r="CX126" i="5"/>
  <c r="CY126" i="5"/>
  <c r="CZ126" i="5"/>
  <c r="DC126" i="5"/>
  <c r="DE126" i="5"/>
  <c r="DF126" i="5"/>
  <c r="DG126" i="5"/>
  <c r="DH126" i="5"/>
  <c r="DI126" i="5"/>
  <c r="DK126" i="5"/>
  <c r="DL126" i="5"/>
  <c r="DM126" i="5"/>
  <c r="DN126" i="5"/>
  <c r="DO126" i="5"/>
  <c r="DP126" i="5"/>
  <c r="DQ126" i="5"/>
  <c r="DR126" i="5"/>
  <c r="DS126" i="5"/>
  <c r="CS127" i="5"/>
  <c r="CU127" i="5"/>
  <c r="CV127" i="5"/>
  <c r="CW127" i="5"/>
  <c r="CX127" i="5"/>
  <c r="CY127" i="5"/>
  <c r="CZ127" i="5"/>
  <c r="DC127" i="5"/>
  <c r="DE127" i="5"/>
  <c r="DF127" i="5"/>
  <c r="DG127" i="5"/>
  <c r="DH127" i="5"/>
  <c r="DI127" i="5"/>
  <c r="DJ127" i="5"/>
  <c r="DK127" i="5"/>
  <c r="DL127" i="5"/>
  <c r="DM127" i="5"/>
  <c r="DN127" i="5"/>
  <c r="DP127" i="5"/>
  <c r="DQ127" i="5"/>
  <c r="DR127" i="5"/>
  <c r="DS127" i="5"/>
  <c r="CS128" i="5"/>
  <c r="CU128" i="5"/>
  <c r="CV128" i="5"/>
  <c r="CW128" i="5"/>
  <c r="CX128" i="5"/>
  <c r="CY128" i="5"/>
  <c r="CZ128" i="5"/>
  <c r="DC128" i="5"/>
  <c r="DE128" i="5"/>
  <c r="DF128" i="5"/>
  <c r="DG128" i="5"/>
  <c r="DH128" i="5"/>
  <c r="DI128" i="5"/>
  <c r="DJ128" i="5"/>
  <c r="DK128" i="5"/>
  <c r="DL128" i="5"/>
  <c r="DM128" i="5"/>
  <c r="DN128" i="5"/>
  <c r="DP128" i="5"/>
  <c r="DQ128" i="5"/>
  <c r="DR128" i="5"/>
  <c r="DS128" i="5"/>
  <c r="CS129" i="5"/>
  <c r="CT129" i="5"/>
  <c r="CU129" i="5"/>
  <c r="CV129" i="5"/>
  <c r="CW129" i="5"/>
  <c r="CX129" i="5"/>
  <c r="CY129" i="5"/>
  <c r="CZ129" i="5"/>
  <c r="DC129" i="5"/>
  <c r="DE129" i="5"/>
  <c r="DF129" i="5"/>
  <c r="DG129" i="5"/>
  <c r="DH129" i="5"/>
  <c r="DI129" i="5"/>
  <c r="DJ129" i="5"/>
  <c r="DK129" i="5"/>
  <c r="DL129" i="5"/>
  <c r="DM129" i="5"/>
  <c r="DN129" i="5"/>
  <c r="DO129" i="5"/>
  <c r="DP129" i="5"/>
  <c r="DQ129" i="5"/>
  <c r="DR129" i="5"/>
  <c r="DS129" i="5"/>
  <c r="CS130" i="5"/>
  <c r="CT130" i="5"/>
  <c r="CU130" i="5"/>
  <c r="CV130" i="5"/>
  <c r="CW130" i="5"/>
  <c r="CY130" i="5"/>
  <c r="CZ130" i="5"/>
  <c r="DC130" i="5"/>
  <c r="DE130" i="5"/>
  <c r="DF130" i="5"/>
  <c r="DG130" i="5"/>
  <c r="DH130" i="5"/>
  <c r="DI130" i="5"/>
  <c r="DJ130" i="5"/>
  <c r="DK130" i="5"/>
  <c r="DL130" i="5"/>
  <c r="DM130" i="5"/>
  <c r="DN130" i="5"/>
  <c r="DO130" i="5"/>
  <c r="DP130" i="5"/>
  <c r="DR130" i="5"/>
  <c r="DS130" i="5"/>
  <c r="CS131" i="5"/>
  <c r="CT131" i="5"/>
  <c r="CU131" i="5"/>
  <c r="CV131" i="5"/>
  <c r="CW131" i="5"/>
  <c r="CX131" i="5"/>
  <c r="CY131" i="5"/>
  <c r="DC131" i="5"/>
  <c r="DF131" i="5"/>
  <c r="DG131" i="5"/>
  <c r="DH131" i="5"/>
  <c r="DI131" i="5"/>
  <c r="DJ131" i="5"/>
  <c r="DK131" i="5"/>
  <c r="DL131" i="5"/>
  <c r="DM131" i="5"/>
  <c r="DN131" i="5"/>
  <c r="DO131" i="5"/>
  <c r="DP131" i="5"/>
  <c r="DQ131" i="5"/>
  <c r="DR131" i="5"/>
  <c r="DS131" i="5"/>
  <c r="CS132" i="5"/>
  <c r="CU132" i="5"/>
  <c r="CV132" i="5"/>
  <c r="CW132" i="5"/>
  <c r="CX132" i="5"/>
  <c r="CY132" i="5"/>
  <c r="CZ132" i="5"/>
  <c r="DC132" i="5"/>
  <c r="DF132" i="5"/>
  <c r="DG132" i="5"/>
  <c r="DH132" i="5"/>
  <c r="DI132" i="5"/>
  <c r="DJ132" i="5"/>
  <c r="DK132" i="5"/>
  <c r="DL132" i="5"/>
  <c r="DM132" i="5"/>
  <c r="DN132" i="5"/>
  <c r="DO132" i="5"/>
  <c r="DP132" i="5"/>
  <c r="DQ132" i="5"/>
  <c r="DR132" i="5"/>
  <c r="DS132" i="5"/>
  <c r="CS133" i="5"/>
  <c r="CT133" i="5"/>
  <c r="CU133" i="5"/>
  <c r="CV133" i="5"/>
  <c r="CW133" i="5"/>
  <c r="CY133" i="5"/>
  <c r="CZ133" i="5"/>
  <c r="DC133" i="5"/>
  <c r="DE133" i="5"/>
  <c r="DF133" i="5"/>
  <c r="DG133" i="5"/>
  <c r="DH133" i="5"/>
  <c r="DI133" i="5"/>
  <c r="DJ133" i="5"/>
  <c r="DK133" i="5"/>
  <c r="DL133" i="5"/>
  <c r="DM133" i="5"/>
  <c r="DN133" i="5"/>
  <c r="DO133" i="5"/>
  <c r="DP133" i="5"/>
  <c r="DR133" i="5"/>
  <c r="DS133" i="5"/>
  <c r="CS134" i="5"/>
  <c r="CT134" i="5"/>
  <c r="CU134" i="5"/>
  <c r="CW134" i="5"/>
  <c r="CX134" i="5"/>
  <c r="CY134" i="5"/>
  <c r="CZ134" i="5"/>
  <c r="DC134" i="5"/>
  <c r="DF134" i="5"/>
  <c r="DG134" i="5"/>
  <c r="DH134" i="5"/>
  <c r="DI134" i="5"/>
  <c r="DJ134" i="5"/>
  <c r="DK134" i="5"/>
  <c r="DL134" i="5"/>
  <c r="DM134" i="5"/>
  <c r="DN134" i="5"/>
  <c r="DO134" i="5"/>
  <c r="DP134" i="5"/>
  <c r="DQ134" i="5"/>
  <c r="DR134" i="5"/>
  <c r="DS134" i="5"/>
  <c r="CS135" i="5"/>
  <c r="CT135" i="5"/>
  <c r="CU135" i="5"/>
  <c r="CW135" i="5"/>
  <c r="CX135" i="5"/>
  <c r="CY135" i="5"/>
  <c r="CZ135" i="5"/>
  <c r="DC135" i="5"/>
  <c r="DF135" i="5"/>
  <c r="DG135" i="5"/>
  <c r="DH135" i="5"/>
  <c r="DI135" i="5"/>
  <c r="DJ135" i="5"/>
  <c r="DK135" i="5"/>
  <c r="DL135" i="5"/>
  <c r="DM135" i="5"/>
  <c r="DN135" i="5"/>
  <c r="DO135" i="5"/>
  <c r="DP135" i="5"/>
  <c r="DQ135" i="5"/>
  <c r="DR135" i="5"/>
  <c r="DS135" i="5"/>
  <c r="CS136" i="5"/>
  <c r="CT136" i="5"/>
  <c r="CV136" i="5"/>
  <c r="CW136" i="5"/>
  <c r="CX136" i="5"/>
  <c r="CY136" i="5"/>
  <c r="CZ136" i="5"/>
  <c r="DC136" i="5"/>
  <c r="DF136" i="5"/>
  <c r="DG136" i="5"/>
  <c r="DH136" i="5"/>
  <c r="DI136" i="5"/>
  <c r="DJ136" i="5"/>
  <c r="DK136" i="5"/>
  <c r="DL136" i="5"/>
  <c r="DM136" i="5"/>
  <c r="DN136" i="5"/>
  <c r="DO136" i="5"/>
  <c r="DP136" i="5"/>
  <c r="DQ136" i="5"/>
  <c r="DR136" i="5"/>
  <c r="DS136" i="5"/>
  <c r="CS137" i="5"/>
  <c r="CT137" i="5"/>
  <c r="CV137" i="5"/>
  <c r="CW137" i="5"/>
  <c r="CX137" i="5"/>
  <c r="CY137" i="5"/>
  <c r="CZ137" i="5"/>
  <c r="DC137" i="5"/>
  <c r="DF137" i="5"/>
  <c r="DG137" i="5"/>
  <c r="DH137" i="5"/>
  <c r="DI137" i="5"/>
  <c r="DJ137" i="5"/>
  <c r="DK137" i="5"/>
  <c r="DL137" i="5"/>
  <c r="DM137" i="5"/>
  <c r="DN137" i="5"/>
  <c r="DO137" i="5"/>
  <c r="DP137" i="5"/>
  <c r="DQ137" i="5"/>
  <c r="DR137" i="5"/>
  <c r="DS137" i="5"/>
  <c r="CS138" i="5"/>
  <c r="CT138" i="5"/>
  <c r="CU138" i="5"/>
  <c r="CV138" i="5"/>
  <c r="CW138" i="5"/>
  <c r="CX138" i="5"/>
  <c r="CY138" i="5"/>
  <c r="CZ138" i="5"/>
  <c r="DC138" i="5"/>
  <c r="DE138" i="5"/>
  <c r="DF138" i="5"/>
  <c r="DG138" i="5"/>
  <c r="DH138" i="5"/>
  <c r="DI138" i="5"/>
  <c r="DJ138" i="5"/>
  <c r="DK138" i="5"/>
  <c r="DL138" i="5"/>
  <c r="DM138" i="5"/>
  <c r="DN138" i="5"/>
  <c r="DO138" i="5"/>
  <c r="DP138" i="5"/>
  <c r="DQ138" i="5"/>
  <c r="DR138" i="5"/>
  <c r="DS138" i="5"/>
  <c r="CS139" i="5"/>
  <c r="CT139" i="5"/>
  <c r="CU139" i="5"/>
  <c r="CV139" i="5"/>
  <c r="CW139" i="5"/>
  <c r="CY139" i="5"/>
  <c r="CZ139" i="5"/>
  <c r="DC139" i="5"/>
  <c r="DE139" i="5"/>
  <c r="DF139" i="5"/>
  <c r="DG139" i="5"/>
  <c r="DH139" i="5"/>
  <c r="DI139" i="5"/>
  <c r="DJ139" i="5"/>
  <c r="DK139" i="5"/>
  <c r="DL139" i="5"/>
  <c r="DM139" i="5"/>
  <c r="DN139" i="5"/>
  <c r="DO139" i="5"/>
  <c r="DP139" i="5"/>
  <c r="DR139" i="5"/>
  <c r="DS139" i="5"/>
  <c r="CS140" i="5"/>
  <c r="CT140" i="5"/>
  <c r="CU140" i="5"/>
  <c r="CV140" i="5"/>
  <c r="CW140" i="5"/>
  <c r="CY140" i="5"/>
  <c r="CZ140" i="5"/>
  <c r="DB140" i="5"/>
  <c r="DE140" i="5"/>
  <c r="DF140" i="5"/>
  <c r="DG140" i="5"/>
  <c r="DH140" i="5"/>
  <c r="DI140" i="5"/>
  <c r="DJ140" i="5"/>
  <c r="DK140" i="5"/>
  <c r="DL140" i="5"/>
  <c r="DM140" i="5"/>
  <c r="DN140" i="5"/>
  <c r="DO140" i="5"/>
  <c r="DP140" i="5"/>
  <c r="DR140" i="5"/>
  <c r="DS140" i="5"/>
  <c r="CS141" i="5"/>
  <c r="CT141" i="5"/>
  <c r="CU141" i="5"/>
  <c r="CV141" i="5"/>
  <c r="CW141" i="5"/>
  <c r="CY141" i="5"/>
  <c r="CZ141" i="5"/>
  <c r="DC141" i="5"/>
  <c r="DE141" i="5"/>
  <c r="DF141" i="5"/>
  <c r="DG141" i="5"/>
  <c r="DH141" i="5"/>
  <c r="DI141" i="5"/>
  <c r="DJ141" i="5"/>
  <c r="DK141" i="5"/>
  <c r="DL141" i="5"/>
  <c r="DM141" i="5"/>
  <c r="DN141" i="5"/>
  <c r="DO141" i="5"/>
  <c r="DP141" i="5"/>
  <c r="DR141" i="5"/>
  <c r="DS141" i="5"/>
  <c r="CS142" i="5"/>
  <c r="CT142" i="5"/>
  <c r="CU142" i="5"/>
  <c r="CV142" i="5"/>
  <c r="CW142" i="5"/>
  <c r="CY142" i="5"/>
  <c r="CZ142" i="5"/>
  <c r="DB142" i="5"/>
  <c r="DE142" i="5"/>
  <c r="DF142" i="5"/>
  <c r="DG142" i="5"/>
  <c r="DH142" i="5"/>
  <c r="DI142" i="5"/>
  <c r="DJ142" i="5"/>
  <c r="DK142" i="5"/>
  <c r="DL142" i="5"/>
  <c r="DM142" i="5"/>
  <c r="DN142" i="5"/>
  <c r="DO142" i="5"/>
  <c r="DP142" i="5"/>
  <c r="DR142" i="5"/>
  <c r="DS142" i="5"/>
  <c r="CS143" i="5"/>
  <c r="CT143" i="5"/>
  <c r="CU143" i="5"/>
  <c r="CW143" i="5"/>
  <c r="CX143" i="5"/>
  <c r="CY143" i="5"/>
  <c r="CZ143" i="5"/>
  <c r="DC143" i="5"/>
  <c r="DE143" i="5"/>
  <c r="DF143" i="5"/>
  <c r="DG143" i="5"/>
  <c r="DI143" i="5"/>
  <c r="DJ143" i="5"/>
  <c r="DK143" i="5"/>
  <c r="DL143" i="5"/>
  <c r="DM143" i="5"/>
  <c r="DN143" i="5"/>
  <c r="DO143" i="5"/>
  <c r="DP143" i="5"/>
  <c r="DQ143" i="5"/>
  <c r="DR143" i="5"/>
  <c r="DS143" i="5"/>
  <c r="CS144" i="5"/>
  <c r="CT144" i="5"/>
  <c r="CU144" i="5"/>
  <c r="CW144" i="5"/>
  <c r="CX144" i="5"/>
  <c r="CY144" i="5"/>
  <c r="CZ144" i="5"/>
  <c r="DB144" i="5"/>
  <c r="DE144" i="5"/>
  <c r="DF144" i="5"/>
  <c r="DG144" i="5"/>
  <c r="DI144" i="5"/>
  <c r="DJ144" i="5"/>
  <c r="DK144" i="5"/>
  <c r="DL144" i="5"/>
  <c r="DM144" i="5"/>
  <c r="DN144" i="5"/>
  <c r="DO144" i="5"/>
  <c r="DP144" i="5"/>
  <c r="DQ144" i="5"/>
  <c r="DR144" i="5"/>
  <c r="DS144" i="5"/>
  <c r="CS145" i="5"/>
  <c r="CT145" i="5"/>
  <c r="CU145" i="5"/>
  <c r="CW145" i="5"/>
  <c r="CX145" i="5"/>
  <c r="CY145" i="5"/>
  <c r="CZ145" i="5"/>
  <c r="DC145" i="5"/>
  <c r="DE145" i="5"/>
  <c r="DF145" i="5"/>
  <c r="DG145" i="5"/>
  <c r="DI145" i="5"/>
  <c r="DJ145" i="5"/>
  <c r="DK145" i="5"/>
  <c r="DL145" i="5"/>
  <c r="DM145" i="5"/>
  <c r="DN145" i="5"/>
  <c r="DO145" i="5"/>
  <c r="DP145" i="5"/>
  <c r="DQ145" i="5"/>
  <c r="DR145" i="5"/>
  <c r="DS145" i="5"/>
  <c r="CS146" i="5"/>
  <c r="CT146" i="5"/>
  <c r="CU146" i="5"/>
  <c r="CW146" i="5"/>
  <c r="CX146" i="5"/>
  <c r="CY146" i="5"/>
  <c r="CZ146" i="5"/>
  <c r="DB146" i="5"/>
  <c r="DE146" i="5"/>
  <c r="DF146" i="5"/>
  <c r="DG146" i="5"/>
  <c r="DI146" i="5"/>
  <c r="DJ146" i="5"/>
  <c r="DK146" i="5"/>
  <c r="DL146" i="5"/>
  <c r="DM146" i="5"/>
  <c r="DN146" i="5"/>
  <c r="DO146" i="5"/>
  <c r="DP146" i="5"/>
  <c r="DQ146" i="5"/>
  <c r="DR146" i="5"/>
  <c r="DS146" i="5"/>
  <c r="CS147" i="5"/>
  <c r="CT147" i="5"/>
  <c r="CV147" i="5"/>
  <c r="CW147" i="5"/>
  <c r="CX147" i="5"/>
  <c r="CY147" i="5"/>
  <c r="CZ147" i="5"/>
  <c r="DC147" i="5"/>
  <c r="DE147" i="5"/>
  <c r="DF147" i="5"/>
  <c r="DG147" i="5"/>
  <c r="DI147" i="5"/>
  <c r="DJ147" i="5"/>
  <c r="DK147" i="5"/>
  <c r="DL147" i="5"/>
  <c r="DM147" i="5"/>
  <c r="DN147" i="5"/>
  <c r="DO147" i="5"/>
  <c r="DP147" i="5"/>
  <c r="DQ147" i="5"/>
  <c r="DR147" i="5"/>
  <c r="DS147" i="5"/>
  <c r="CS148" i="5"/>
  <c r="CT148" i="5"/>
  <c r="CV148" i="5"/>
  <c r="CW148" i="5"/>
  <c r="CX148" i="5"/>
  <c r="CY148" i="5"/>
  <c r="CZ148" i="5"/>
  <c r="DB148" i="5"/>
  <c r="DE148" i="5"/>
  <c r="DF148" i="5"/>
  <c r="DG148" i="5"/>
  <c r="DI148" i="5"/>
  <c r="DJ148" i="5"/>
  <c r="DK148" i="5"/>
  <c r="DL148" i="5"/>
  <c r="DM148" i="5"/>
  <c r="DN148" i="5"/>
  <c r="DO148" i="5"/>
  <c r="DP148" i="5"/>
  <c r="DQ148" i="5"/>
  <c r="DR148" i="5"/>
  <c r="DS148" i="5"/>
  <c r="CS149" i="5"/>
  <c r="CT149" i="5"/>
  <c r="CV149" i="5"/>
  <c r="CW149" i="5"/>
  <c r="CX149" i="5"/>
  <c r="CY149" i="5"/>
  <c r="CZ149" i="5"/>
  <c r="DC149" i="5"/>
  <c r="DE149" i="5"/>
  <c r="DF149" i="5"/>
  <c r="DG149" i="5"/>
  <c r="DI149" i="5"/>
  <c r="DJ149" i="5"/>
  <c r="DK149" i="5"/>
  <c r="DL149" i="5"/>
  <c r="DM149" i="5"/>
  <c r="DN149" i="5"/>
  <c r="DO149" i="5"/>
  <c r="DP149" i="5"/>
  <c r="DQ149" i="5"/>
  <c r="DR149" i="5"/>
  <c r="DS149" i="5"/>
  <c r="CS150" i="5"/>
  <c r="CT150" i="5"/>
  <c r="CV150" i="5"/>
  <c r="CW150" i="5"/>
  <c r="CX150" i="5"/>
  <c r="CY150" i="5"/>
  <c r="CZ150" i="5"/>
  <c r="DB150" i="5"/>
  <c r="DE150" i="5"/>
  <c r="DF150" i="5"/>
  <c r="DG150" i="5"/>
  <c r="DI150" i="5"/>
  <c r="DJ150" i="5"/>
  <c r="DK150" i="5"/>
  <c r="DL150" i="5"/>
  <c r="DM150" i="5"/>
  <c r="DN150" i="5"/>
  <c r="DO150" i="5"/>
  <c r="DP150" i="5"/>
  <c r="DQ150" i="5"/>
  <c r="DR150" i="5"/>
  <c r="DS150" i="5"/>
  <c r="CS151" i="5"/>
  <c r="CT151" i="5"/>
  <c r="CV151" i="5"/>
  <c r="CW151" i="5"/>
  <c r="CX151" i="5"/>
  <c r="CY151" i="5"/>
  <c r="CZ151" i="5"/>
  <c r="DC151" i="5"/>
  <c r="DE151" i="5"/>
  <c r="DF151" i="5"/>
  <c r="DG151" i="5"/>
  <c r="DI151" i="5"/>
  <c r="DJ151" i="5"/>
  <c r="DK151" i="5"/>
  <c r="DL151" i="5"/>
  <c r="DM151" i="5"/>
  <c r="DN151" i="5"/>
  <c r="DO151" i="5"/>
  <c r="DP151" i="5"/>
  <c r="DQ151" i="5"/>
  <c r="DR151" i="5"/>
  <c r="DS151" i="5"/>
  <c r="CS152" i="5"/>
  <c r="CT152" i="5"/>
  <c r="CV152" i="5"/>
  <c r="CW152" i="5"/>
  <c r="CX152" i="5"/>
  <c r="CY152" i="5"/>
  <c r="CZ152" i="5"/>
  <c r="DB152" i="5"/>
  <c r="DE152" i="5"/>
  <c r="DF152" i="5"/>
  <c r="DG152" i="5"/>
  <c r="DI152" i="5"/>
  <c r="DJ152" i="5"/>
  <c r="DK152" i="5"/>
  <c r="DL152" i="5"/>
  <c r="DM152" i="5"/>
  <c r="DN152" i="5"/>
  <c r="DO152" i="5"/>
  <c r="DP152" i="5"/>
  <c r="DQ152" i="5"/>
  <c r="DR152" i="5"/>
  <c r="DS152" i="5"/>
  <c r="CS153" i="5"/>
  <c r="CT153" i="5"/>
  <c r="CV153" i="5"/>
  <c r="CW153" i="5"/>
  <c r="CX153" i="5"/>
  <c r="CY153" i="5"/>
  <c r="CZ153" i="5"/>
  <c r="DC153" i="5"/>
  <c r="DF153" i="5"/>
  <c r="DG153" i="5"/>
  <c r="DH153" i="5"/>
  <c r="DI153" i="5"/>
  <c r="DJ153" i="5"/>
  <c r="DK153" i="5"/>
  <c r="DL153" i="5"/>
  <c r="DM153" i="5"/>
  <c r="DN153" i="5"/>
  <c r="DO153" i="5"/>
  <c r="DP153" i="5"/>
  <c r="DQ153" i="5"/>
  <c r="DR153" i="5"/>
  <c r="DS153" i="5"/>
  <c r="CS154" i="5"/>
  <c r="CT154" i="5"/>
  <c r="CV154" i="5"/>
  <c r="CW154" i="5"/>
  <c r="CX154" i="5"/>
  <c r="CY154" i="5"/>
  <c r="CZ154" i="5"/>
  <c r="DB154" i="5"/>
  <c r="DF154" i="5"/>
  <c r="DG154" i="5"/>
  <c r="DH154" i="5"/>
  <c r="DI154" i="5"/>
  <c r="DJ154" i="5"/>
  <c r="DK154" i="5"/>
  <c r="DL154" i="5"/>
  <c r="DM154" i="5"/>
  <c r="DN154" i="5"/>
  <c r="DO154" i="5"/>
  <c r="DP154" i="5"/>
  <c r="DQ154" i="5"/>
  <c r="DR154" i="5"/>
  <c r="DS154" i="5"/>
  <c r="CS155" i="5"/>
  <c r="CU155" i="5"/>
  <c r="CV155" i="5"/>
  <c r="CW155" i="5"/>
  <c r="CX155" i="5"/>
  <c r="CY155" i="5"/>
  <c r="CZ155" i="5"/>
  <c r="DC155" i="5"/>
  <c r="DE155" i="5"/>
  <c r="DF155" i="5"/>
  <c r="DG155" i="5"/>
  <c r="DI155" i="5"/>
  <c r="DJ155" i="5"/>
  <c r="DK155" i="5"/>
  <c r="DL155" i="5"/>
  <c r="DM155" i="5"/>
  <c r="DN155" i="5"/>
  <c r="DO155" i="5"/>
  <c r="DP155" i="5"/>
  <c r="DQ155" i="5"/>
  <c r="DR155" i="5"/>
  <c r="DS155" i="5"/>
  <c r="CS156" i="5"/>
  <c r="CU156" i="5"/>
  <c r="CV156" i="5"/>
  <c r="CW156" i="5"/>
  <c r="CX156" i="5"/>
  <c r="CY156" i="5"/>
  <c r="CZ156" i="5"/>
  <c r="DB156" i="5"/>
  <c r="DE156" i="5"/>
  <c r="DF156" i="5"/>
  <c r="DG156" i="5"/>
  <c r="DI156" i="5"/>
  <c r="DJ156" i="5"/>
  <c r="DK156" i="5"/>
  <c r="DL156" i="5"/>
  <c r="DM156" i="5"/>
  <c r="DN156" i="5"/>
  <c r="DO156" i="5"/>
  <c r="DP156" i="5"/>
  <c r="DQ156" i="5"/>
  <c r="DR156" i="5"/>
  <c r="DS156" i="5"/>
  <c r="CS157" i="5"/>
  <c r="CU157" i="5"/>
  <c r="CV157" i="5"/>
  <c r="CW157" i="5"/>
  <c r="CX157" i="5"/>
  <c r="CY157" i="5"/>
  <c r="CZ157" i="5"/>
  <c r="DC157" i="5"/>
  <c r="DE157" i="5"/>
  <c r="DF157" i="5"/>
  <c r="DG157" i="5"/>
  <c r="DI157" i="5"/>
  <c r="DJ157" i="5"/>
  <c r="DK157" i="5"/>
  <c r="DL157" i="5"/>
  <c r="DM157" i="5"/>
  <c r="DN157" i="5"/>
  <c r="DO157" i="5"/>
  <c r="DP157" i="5"/>
  <c r="DQ157" i="5"/>
  <c r="DR157" i="5"/>
  <c r="DS157" i="5"/>
  <c r="CS158" i="5"/>
  <c r="CU158" i="5"/>
  <c r="CV158" i="5"/>
  <c r="CW158" i="5"/>
  <c r="CX158" i="5"/>
  <c r="CY158" i="5"/>
  <c r="CZ158" i="5"/>
  <c r="DB158" i="5"/>
  <c r="DE158" i="5"/>
  <c r="DF158" i="5"/>
  <c r="DG158" i="5"/>
  <c r="DI158" i="5"/>
  <c r="DJ158" i="5"/>
  <c r="DK158" i="5"/>
  <c r="DL158" i="5"/>
  <c r="DM158" i="5"/>
  <c r="DN158" i="5"/>
  <c r="DO158" i="5"/>
  <c r="DP158" i="5"/>
  <c r="DQ158" i="5"/>
  <c r="DR158" i="5"/>
  <c r="DS158" i="5"/>
  <c r="CS159" i="5"/>
  <c r="CT159" i="5"/>
  <c r="CU159" i="5"/>
  <c r="CV159" i="5"/>
  <c r="CX159" i="5"/>
  <c r="CY159" i="5"/>
  <c r="CZ159" i="5"/>
  <c r="DC159" i="5"/>
  <c r="DE159" i="5"/>
  <c r="DF159" i="5"/>
  <c r="DG159" i="5"/>
  <c r="DI159" i="5"/>
  <c r="DJ159" i="5"/>
  <c r="DK159" i="5"/>
  <c r="DL159" i="5"/>
  <c r="DM159" i="5"/>
  <c r="DN159" i="5"/>
  <c r="DO159" i="5"/>
  <c r="DP159" i="5"/>
  <c r="DQ159" i="5"/>
  <c r="DR159" i="5"/>
  <c r="DS159" i="5"/>
  <c r="CS160" i="5"/>
  <c r="CT160" i="5"/>
  <c r="CU160" i="5"/>
  <c r="CV160" i="5"/>
  <c r="CX160" i="5"/>
  <c r="CY160" i="5"/>
  <c r="CZ160" i="5"/>
  <c r="DB160" i="5"/>
  <c r="DE160" i="5"/>
  <c r="DF160" i="5"/>
  <c r="DG160" i="5"/>
  <c r="DI160" i="5"/>
  <c r="DJ160" i="5"/>
  <c r="DK160" i="5"/>
  <c r="DL160" i="5"/>
  <c r="DM160" i="5"/>
  <c r="DN160" i="5"/>
  <c r="DO160" i="5"/>
  <c r="DP160" i="5"/>
  <c r="DQ160" i="5"/>
  <c r="DR160" i="5"/>
  <c r="DS160" i="5"/>
  <c r="CS161" i="5"/>
  <c r="CT161" i="5"/>
  <c r="CU161" i="5"/>
  <c r="CV161" i="5"/>
  <c r="CX161" i="5"/>
  <c r="CY161" i="5"/>
  <c r="CZ161" i="5"/>
  <c r="DC161" i="5"/>
  <c r="DF161" i="5"/>
  <c r="DG161" i="5"/>
  <c r="DH161" i="5"/>
  <c r="DI161" i="5"/>
  <c r="DJ161" i="5"/>
  <c r="DK161" i="5"/>
  <c r="DL161" i="5"/>
  <c r="DM161" i="5"/>
  <c r="DN161" i="5"/>
  <c r="DO161" i="5"/>
  <c r="DP161" i="5"/>
  <c r="DQ161" i="5"/>
  <c r="DR161" i="5"/>
  <c r="DS161" i="5"/>
  <c r="CS162" i="5"/>
  <c r="CT162" i="5"/>
  <c r="CU162" i="5"/>
  <c r="CV162" i="5"/>
  <c r="CX162" i="5"/>
  <c r="CY162" i="5"/>
  <c r="CZ162" i="5"/>
  <c r="DB162" i="5"/>
  <c r="DF162" i="5"/>
  <c r="DG162" i="5"/>
  <c r="DH162" i="5"/>
  <c r="DI162" i="5"/>
  <c r="DJ162" i="5"/>
  <c r="DK162" i="5"/>
  <c r="DL162" i="5"/>
  <c r="DM162" i="5"/>
  <c r="DN162" i="5"/>
  <c r="DO162" i="5"/>
  <c r="DP162" i="5"/>
  <c r="DQ162" i="5"/>
  <c r="DR162" i="5"/>
  <c r="DS162" i="5"/>
  <c r="CS163" i="5"/>
  <c r="CT163" i="5"/>
  <c r="CU163" i="5"/>
  <c r="CV163" i="5"/>
  <c r="CX163" i="5"/>
  <c r="CY163" i="5"/>
  <c r="CZ163" i="5"/>
  <c r="DC163" i="5"/>
  <c r="DE163" i="5"/>
  <c r="DF163" i="5"/>
  <c r="DG163" i="5"/>
  <c r="DH163" i="5"/>
  <c r="DI163" i="5"/>
  <c r="DK163" i="5"/>
  <c r="DL163" i="5"/>
  <c r="DM163" i="5"/>
  <c r="DN163" i="5"/>
  <c r="DO163" i="5"/>
  <c r="DP163" i="5"/>
  <c r="DQ163" i="5"/>
  <c r="DR163" i="5"/>
  <c r="DS163" i="5"/>
  <c r="CS164" i="5"/>
  <c r="CT164" i="5"/>
  <c r="CU164" i="5"/>
  <c r="CV164" i="5"/>
  <c r="CX164" i="5"/>
  <c r="CY164" i="5"/>
  <c r="CZ164" i="5"/>
  <c r="DB164" i="5"/>
  <c r="DE164" i="5"/>
  <c r="DF164" i="5"/>
  <c r="DG164" i="5"/>
  <c r="DH164" i="5"/>
  <c r="DI164" i="5"/>
  <c r="DK164" i="5"/>
  <c r="DL164" i="5"/>
  <c r="DM164" i="5"/>
  <c r="DN164" i="5"/>
  <c r="DO164" i="5"/>
  <c r="DP164" i="5"/>
  <c r="DQ164" i="5"/>
  <c r="DR164" i="5"/>
  <c r="DS164" i="5"/>
  <c r="CS165" i="5"/>
  <c r="CT165" i="5"/>
  <c r="CU165" i="5"/>
  <c r="CV165" i="5"/>
  <c r="CX165" i="5"/>
  <c r="CY165" i="5"/>
  <c r="CZ165" i="5"/>
  <c r="DC165" i="5"/>
  <c r="DE165" i="5"/>
  <c r="DF165" i="5"/>
  <c r="DG165" i="5"/>
  <c r="DI165" i="5"/>
  <c r="DJ165" i="5"/>
  <c r="DK165" i="5"/>
  <c r="DL165" i="5"/>
  <c r="DM165" i="5"/>
  <c r="DN165" i="5"/>
  <c r="DO165" i="5"/>
  <c r="DP165" i="5"/>
  <c r="DQ165" i="5"/>
  <c r="DR165" i="5"/>
  <c r="DS165" i="5"/>
  <c r="CS166" i="5"/>
  <c r="CT166" i="5"/>
  <c r="CU166" i="5"/>
  <c r="CV166" i="5"/>
  <c r="CX166" i="5"/>
  <c r="CY166" i="5"/>
  <c r="CZ166" i="5"/>
  <c r="DB166" i="5"/>
  <c r="DE166" i="5"/>
  <c r="DF166" i="5"/>
  <c r="DG166" i="5"/>
  <c r="DI166" i="5"/>
  <c r="DJ166" i="5"/>
  <c r="DK166" i="5"/>
  <c r="DL166" i="5"/>
  <c r="DM166" i="5"/>
  <c r="DN166" i="5"/>
  <c r="DO166" i="5"/>
  <c r="DP166" i="5"/>
  <c r="DQ166" i="5"/>
  <c r="DR166" i="5"/>
  <c r="DS166" i="5"/>
  <c r="CS167" i="5"/>
  <c r="CT167" i="5"/>
  <c r="CU167" i="5"/>
  <c r="CW167" i="5"/>
  <c r="CX167" i="5"/>
  <c r="CY167" i="5"/>
  <c r="CZ167" i="5"/>
  <c r="DC167" i="5"/>
  <c r="DE167" i="5"/>
  <c r="DF167" i="5"/>
  <c r="DG167" i="5"/>
  <c r="DI167" i="5"/>
  <c r="DJ167" i="5"/>
  <c r="DK167" i="5"/>
  <c r="DL167" i="5"/>
  <c r="DM167" i="5"/>
  <c r="DN167" i="5"/>
  <c r="DO167" i="5"/>
  <c r="DP167" i="5"/>
  <c r="DQ167" i="5"/>
  <c r="DR167" i="5"/>
  <c r="DS167" i="5"/>
  <c r="CS168" i="5"/>
  <c r="CT168" i="5"/>
  <c r="CU168" i="5"/>
  <c r="CW168" i="5"/>
  <c r="CX168" i="5"/>
  <c r="CY168" i="5"/>
  <c r="CZ168" i="5"/>
  <c r="DB168" i="5"/>
  <c r="DE168" i="5"/>
  <c r="DF168" i="5"/>
  <c r="DG168" i="5"/>
  <c r="DI168" i="5"/>
  <c r="DJ168" i="5"/>
  <c r="DK168" i="5"/>
  <c r="DL168" i="5"/>
  <c r="DM168" i="5"/>
  <c r="DN168" i="5"/>
  <c r="DO168" i="5"/>
  <c r="DP168" i="5"/>
  <c r="DQ168" i="5"/>
  <c r="DR168" i="5"/>
  <c r="DS168" i="5"/>
  <c r="CS169" i="5"/>
  <c r="CT169" i="5"/>
  <c r="CU169" i="5"/>
  <c r="CW169" i="5"/>
  <c r="CX169" i="5"/>
  <c r="CY169" i="5"/>
  <c r="CZ169" i="5"/>
  <c r="DC169" i="5"/>
  <c r="DF169" i="5"/>
  <c r="DG169" i="5"/>
  <c r="DH169" i="5"/>
  <c r="DI169" i="5"/>
  <c r="DJ169" i="5"/>
  <c r="DK169" i="5"/>
  <c r="DL169" i="5"/>
  <c r="DM169" i="5"/>
  <c r="DN169" i="5"/>
  <c r="DO169" i="5"/>
  <c r="DP169" i="5"/>
  <c r="DQ169" i="5"/>
  <c r="DR169" i="5"/>
  <c r="DS169" i="5"/>
  <c r="CS170" i="5"/>
  <c r="CT170" i="5"/>
  <c r="CU170" i="5"/>
  <c r="CW170" i="5"/>
  <c r="CX170" i="5"/>
  <c r="CY170" i="5"/>
  <c r="CZ170" i="5"/>
  <c r="DB170" i="5"/>
  <c r="DF170" i="5"/>
  <c r="DG170" i="5"/>
  <c r="DH170" i="5"/>
  <c r="DI170" i="5"/>
  <c r="DJ170" i="5"/>
  <c r="DK170" i="5"/>
  <c r="DL170" i="5"/>
  <c r="DM170" i="5"/>
  <c r="DN170" i="5"/>
  <c r="DO170" i="5"/>
  <c r="DP170" i="5"/>
  <c r="DQ170" i="5"/>
  <c r="DR170" i="5"/>
  <c r="DS170" i="5"/>
  <c r="CS171" i="5"/>
  <c r="CT171" i="5"/>
  <c r="CV171" i="5"/>
  <c r="CW171" i="5"/>
  <c r="CX171" i="5"/>
  <c r="CY171" i="5"/>
  <c r="CZ171" i="5"/>
  <c r="DC171" i="5"/>
  <c r="DE171" i="5"/>
  <c r="DF171" i="5"/>
  <c r="DG171" i="5"/>
  <c r="DI171" i="5"/>
  <c r="DJ171" i="5"/>
  <c r="DK171" i="5"/>
  <c r="DL171" i="5"/>
  <c r="DM171" i="5"/>
  <c r="DN171" i="5"/>
  <c r="DO171" i="5"/>
  <c r="DP171" i="5"/>
  <c r="DQ171" i="5"/>
  <c r="DR171" i="5"/>
  <c r="DS171" i="5"/>
  <c r="CS172" i="5"/>
  <c r="CT172" i="5"/>
  <c r="CV172" i="5"/>
  <c r="CW172" i="5"/>
  <c r="CX172" i="5"/>
  <c r="CY172" i="5"/>
  <c r="CZ172" i="5"/>
  <c r="DB172" i="5"/>
  <c r="DE172" i="5"/>
  <c r="DF172" i="5"/>
  <c r="DG172" i="5"/>
  <c r="DI172" i="5"/>
  <c r="DJ172" i="5"/>
  <c r="DK172" i="5"/>
  <c r="DL172" i="5"/>
  <c r="DM172" i="5"/>
  <c r="DN172" i="5"/>
  <c r="DO172" i="5"/>
  <c r="DP172" i="5"/>
  <c r="DQ172" i="5"/>
  <c r="DR172" i="5"/>
  <c r="DS172" i="5"/>
  <c r="CS173" i="5"/>
  <c r="CT173" i="5"/>
  <c r="CV173" i="5"/>
  <c r="CW173" i="5"/>
  <c r="CX173" i="5"/>
  <c r="CY173" i="5"/>
  <c r="CZ173" i="5"/>
  <c r="DC173" i="5"/>
  <c r="DE173" i="5"/>
  <c r="DF173" i="5"/>
  <c r="DG173" i="5"/>
  <c r="DI173" i="5"/>
  <c r="DJ173" i="5"/>
  <c r="DK173" i="5"/>
  <c r="DL173" i="5"/>
  <c r="DM173" i="5"/>
  <c r="DN173" i="5"/>
  <c r="DO173" i="5"/>
  <c r="DP173" i="5"/>
  <c r="DQ173" i="5"/>
  <c r="DR173" i="5"/>
  <c r="DS173" i="5"/>
  <c r="CS174" i="5"/>
  <c r="CT174" i="5"/>
  <c r="CV174" i="5"/>
  <c r="CW174" i="5"/>
  <c r="CX174" i="5"/>
  <c r="CY174" i="5"/>
  <c r="CZ174" i="5"/>
  <c r="DB174" i="5"/>
  <c r="DE174" i="5"/>
  <c r="DF174" i="5"/>
  <c r="DG174" i="5"/>
  <c r="DI174" i="5"/>
  <c r="DJ174" i="5"/>
  <c r="DK174" i="5"/>
  <c r="DL174" i="5"/>
  <c r="DM174" i="5"/>
  <c r="DN174" i="5"/>
  <c r="DO174" i="5"/>
  <c r="DP174" i="5"/>
  <c r="DQ174" i="5"/>
  <c r="DR174" i="5"/>
  <c r="DS174" i="5"/>
  <c r="CS175" i="5"/>
  <c r="CT175" i="5"/>
  <c r="CV175" i="5"/>
  <c r="CW175" i="5"/>
  <c r="CX175" i="5"/>
  <c r="CY175" i="5"/>
  <c r="CZ175" i="5"/>
  <c r="DC175" i="5"/>
  <c r="DE175" i="5"/>
  <c r="DF175" i="5"/>
  <c r="DG175" i="5"/>
  <c r="DI175" i="5"/>
  <c r="DJ175" i="5"/>
  <c r="DK175" i="5"/>
  <c r="DL175" i="5"/>
  <c r="DM175" i="5"/>
  <c r="DN175" i="5"/>
  <c r="DO175" i="5"/>
  <c r="DP175" i="5"/>
  <c r="DQ175" i="5"/>
  <c r="DR175" i="5"/>
  <c r="DS175" i="5"/>
  <c r="CS176" i="5"/>
  <c r="CT176" i="5"/>
  <c r="CV176" i="5"/>
  <c r="CW176" i="5"/>
  <c r="CX176" i="5"/>
  <c r="CY176" i="5"/>
  <c r="CZ176" i="5"/>
  <c r="DB176" i="5"/>
  <c r="DE176" i="5"/>
  <c r="DF176" i="5"/>
  <c r="DG176" i="5"/>
  <c r="DI176" i="5"/>
  <c r="DJ176" i="5"/>
  <c r="DK176" i="5"/>
  <c r="DL176" i="5"/>
  <c r="DM176" i="5"/>
  <c r="DN176" i="5"/>
  <c r="DO176" i="5"/>
  <c r="DP176" i="5"/>
  <c r="DQ176" i="5"/>
  <c r="DR176" i="5"/>
  <c r="DS176" i="5"/>
  <c r="CS177" i="5"/>
  <c r="CU177" i="5"/>
  <c r="CV177" i="5"/>
  <c r="CW177" i="5"/>
  <c r="CX177" i="5"/>
  <c r="CY177" i="5"/>
  <c r="CZ177" i="5"/>
  <c r="DC177" i="5"/>
  <c r="DE177" i="5"/>
  <c r="DF177" i="5"/>
  <c r="DG177" i="5"/>
  <c r="DH177" i="5"/>
  <c r="DI177" i="5"/>
  <c r="DJ177" i="5"/>
  <c r="DK177" i="5"/>
  <c r="DM177" i="5"/>
  <c r="DN177" i="5"/>
  <c r="DO177" i="5"/>
  <c r="DP177" i="5"/>
  <c r="DQ177" i="5"/>
  <c r="DR177" i="5"/>
  <c r="DS177" i="5"/>
  <c r="CS178" i="5"/>
  <c r="CU178" i="5"/>
  <c r="CV178" i="5"/>
  <c r="CW178" i="5"/>
  <c r="CX178" i="5"/>
  <c r="CY178" i="5"/>
  <c r="CZ178" i="5"/>
  <c r="DB178" i="5"/>
  <c r="DE178" i="5"/>
  <c r="DF178" i="5"/>
  <c r="DG178" i="5"/>
  <c r="DH178" i="5"/>
  <c r="DI178" i="5"/>
  <c r="DJ178" i="5"/>
  <c r="DK178" i="5"/>
  <c r="DM178" i="5"/>
  <c r="DN178" i="5"/>
  <c r="DO178" i="5"/>
  <c r="DP178" i="5"/>
  <c r="DQ178" i="5"/>
  <c r="DR178" i="5"/>
  <c r="DS178" i="5"/>
  <c r="CS179" i="5"/>
  <c r="CT179" i="5"/>
  <c r="CU179" i="5"/>
  <c r="CV179" i="5"/>
  <c r="CW179" i="5"/>
  <c r="CX179" i="5"/>
  <c r="CY179" i="5"/>
  <c r="CZ179" i="5"/>
  <c r="DC179" i="5"/>
  <c r="DE179" i="5"/>
  <c r="DF179" i="5"/>
  <c r="DG179" i="5"/>
  <c r="DH179" i="5"/>
  <c r="DI179" i="5"/>
  <c r="DJ179" i="5"/>
  <c r="DK179" i="5"/>
  <c r="DL179" i="5"/>
  <c r="DM179" i="5"/>
  <c r="DN179" i="5"/>
  <c r="DO179" i="5"/>
  <c r="DP179" i="5"/>
  <c r="DQ179" i="5"/>
  <c r="DR179" i="5"/>
  <c r="DS179" i="5"/>
  <c r="CS180" i="5"/>
  <c r="CT180" i="5"/>
  <c r="CU180" i="5"/>
  <c r="CV180" i="5"/>
  <c r="CX180" i="5"/>
  <c r="CY180" i="5"/>
  <c r="CZ180" i="5"/>
  <c r="DC180" i="5"/>
  <c r="DE180" i="5"/>
  <c r="DF180" i="5"/>
  <c r="DG180" i="5"/>
  <c r="DI180" i="5"/>
  <c r="DJ180" i="5"/>
  <c r="DK180" i="5"/>
  <c r="DL180" i="5"/>
  <c r="DM180" i="5"/>
  <c r="DN180" i="5"/>
  <c r="DO180" i="5"/>
  <c r="DP180" i="5"/>
  <c r="DQ180" i="5"/>
  <c r="DR180" i="5"/>
  <c r="DS180" i="5"/>
  <c r="CS181" i="5"/>
  <c r="CT181" i="5"/>
  <c r="CU181" i="5"/>
  <c r="CW181" i="5"/>
  <c r="CX181" i="5"/>
  <c r="CY181" i="5"/>
  <c r="CZ181" i="5"/>
  <c r="DC181" i="5"/>
  <c r="DE181" i="5"/>
  <c r="DF181" i="5"/>
  <c r="DG181" i="5"/>
  <c r="DI181" i="5"/>
  <c r="DJ181" i="5"/>
  <c r="DK181" i="5"/>
  <c r="DL181" i="5"/>
  <c r="DM181" i="5"/>
  <c r="DN181" i="5"/>
  <c r="DO181" i="5"/>
  <c r="DP181" i="5"/>
  <c r="DQ181" i="5"/>
  <c r="DR181" i="5"/>
  <c r="DS181" i="5"/>
  <c r="CS182" i="5"/>
  <c r="CT182" i="5"/>
  <c r="CV182" i="5"/>
  <c r="CW182" i="5"/>
  <c r="CX182" i="5"/>
  <c r="CY182" i="5"/>
  <c r="CZ182" i="5"/>
  <c r="DC182" i="5"/>
  <c r="DE182" i="5"/>
  <c r="DF182" i="5"/>
  <c r="DG182" i="5"/>
  <c r="DI182" i="5"/>
  <c r="DJ182" i="5"/>
  <c r="DK182" i="5"/>
  <c r="DL182" i="5"/>
  <c r="DM182" i="5"/>
  <c r="DN182" i="5"/>
  <c r="DO182" i="5"/>
  <c r="DP182" i="5"/>
  <c r="DQ182" i="5"/>
  <c r="DR182" i="5"/>
  <c r="DS182" i="5"/>
  <c r="CS183" i="5"/>
  <c r="CT183" i="5"/>
  <c r="CU183" i="5"/>
  <c r="CW183" i="5"/>
  <c r="CX183" i="5"/>
  <c r="CY183" i="5"/>
  <c r="CZ183" i="5"/>
  <c r="DC183" i="5"/>
  <c r="DE183" i="5"/>
  <c r="DF183" i="5"/>
  <c r="DG183" i="5"/>
  <c r="DI183" i="5"/>
  <c r="DJ183" i="5"/>
  <c r="DK183" i="5"/>
  <c r="DL183" i="5"/>
  <c r="DM183" i="5"/>
  <c r="DN183" i="5"/>
  <c r="DO183" i="5"/>
  <c r="DP183" i="5"/>
  <c r="DQ183" i="5"/>
  <c r="DR183" i="5"/>
  <c r="DS183" i="5"/>
  <c r="CS184" i="5"/>
  <c r="CT184" i="5"/>
  <c r="CU184" i="5"/>
  <c r="CV184" i="5"/>
  <c r="CW184" i="5"/>
  <c r="CX184" i="5"/>
  <c r="CY184" i="5"/>
  <c r="CZ184" i="5"/>
  <c r="DC184" i="5"/>
  <c r="DE184" i="5"/>
  <c r="DF184" i="5"/>
  <c r="DG184" i="5"/>
  <c r="DH184" i="5"/>
  <c r="DI184" i="5"/>
  <c r="DJ184" i="5"/>
  <c r="DK184" i="5"/>
  <c r="DL184" i="5"/>
  <c r="DM184" i="5"/>
  <c r="DN184" i="5"/>
  <c r="DO184" i="5"/>
  <c r="DP184" i="5"/>
  <c r="DQ184" i="5"/>
  <c r="DR184" i="5"/>
  <c r="DS184" i="5"/>
  <c r="CS185" i="5"/>
  <c r="CT185" i="5"/>
  <c r="CU185" i="5"/>
  <c r="CV185" i="5"/>
  <c r="CX185" i="5"/>
  <c r="CY185" i="5"/>
  <c r="CZ185" i="5"/>
  <c r="DC185" i="5"/>
  <c r="DE185" i="5"/>
  <c r="DF185" i="5"/>
  <c r="DG185" i="5"/>
  <c r="DH185" i="5"/>
  <c r="DJ185" i="5"/>
  <c r="DK185" i="5"/>
  <c r="DL185" i="5"/>
  <c r="DM185" i="5"/>
  <c r="DN185" i="5"/>
  <c r="DO185" i="5"/>
  <c r="DP185" i="5"/>
  <c r="DQ185" i="5"/>
  <c r="DR185" i="5"/>
  <c r="DS185" i="5"/>
  <c r="CS186" i="5"/>
  <c r="CT186" i="5"/>
  <c r="CU186" i="5"/>
  <c r="CV186" i="5"/>
  <c r="CX186" i="5"/>
  <c r="CY186" i="5"/>
  <c r="CZ186" i="5"/>
  <c r="DC186" i="5"/>
  <c r="DE186" i="5"/>
  <c r="DF186" i="5"/>
  <c r="DG186" i="5"/>
  <c r="DH186" i="5"/>
  <c r="DJ186" i="5"/>
  <c r="DK186" i="5"/>
  <c r="DL186" i="5"/>
  <c r="DM186" i="5"/>
  <c r="DN186" i="5"/>
  <c r="DO186" i="5"/>
  <c r="DP186" i="5"/>
  <c r="DQ186" i="5"/>
  <c r="DR186" i="5"/>
  <c r="DS186" i="5"/>
  <c r="CS187" i="5"/>
  <c r="CT187" i="5"/>
  <c r="CU187" i="5"/>
  <c r="CV187" i="5"/>
  <c r="CX187" i="5"/>
  <c r="CY187" i="5"/>
  <c r="CZ187" i="5"/>
  <c r="DC187" i="5"/>
  <c r="DE187" i="5"/>
  <c r="DF187" i="5"/>
  <c r="DG187" i="5"/>
  <c r="DH187" i="5"/>
  <c r="DJ187" i="5"/>
  <c r="DK187" i="5"/>
  <c r="DL187" i="5"/>
  <c r="DM187" i="5"/>
  <c r="DN187" i="5"/>
  <c r="DO187" i="5"/>
  <c r="DP187" i="5"/>
  <c r="DQ187" i="5"/>
  <c r="DR187" i="5"/>
  <c r="DS187" i="5"/>
  <c r="CS188" i="5"/>
  <c r="CT188" i="5"/>
  <c r="CU188" i="5"/>
  <c r="CV188" i="5"/>
  <c r="CX188" i="5"/>
  <c r="CY188" i="5"/>
  <c r="CZ188" i="5"/>
  <c r="DC188" i="5"/>
  <c r="DE188" i="5"/>
  <c r="DF188" i="5"/>
  <c r="DG188" i="5"/>
  <c r="DH188" i="5"/>
  <c r="DJ188" i="5"/>
  <c r="DK188" i="5"/>
  <c r="DL188" i="5"/>
  <c r="DM188" i="5"/>
  <c r="DN188" i="5"/>
  <c r="DO188" i="5"/>
  <c r="DP188" i="5"/>
  <c r="DQ188" i="5"/>
  <c r="DR188" i="5"/>
  <c r="DS188" i="5"/>
  <c r="CS189" i="5"/>
  <c r="CT189" i="5"/>
  <c r="CU189" i="5"/>
  <c r="CV189" i="5"/>
  <c r="CX189" i="5"/>
  <c r="CY189" i="5"/>
  <c r="CZ189" i="5"/>
  <c r="DC189" i="5"/>
  <c r="DE189" i="5"/>
  <c r="DF189" i="5"/>
  <c r="DG189" i="5"/>
  <c r="DH189" i="5"/>
  <c r="DJ189" i="5"/>
  <c r="DK189" i="5"/>
  <c r="DL189" i="5"/>
  <c r="DM189" i="5"/>
  <c r="DN189" i="5"/>
  <c r="DO189" i="5"/>
  <c r="DP189" i="5"/>
  <c r="DQ189" i="5"/>
  <c r="DR189" i="5"/>
  <c r="DS189" i="5"/>
  <c r="CS190" i="5"/>
  <c r="CT190" i="5"/>
  <c r="CU190" i="5"/>
  <c r="CW190" i="5"/>
  <c r="CX190" i="5"/>
  <c r="CY190" i="5"/>
  <c r="CZ190" i="5"/>
  <c r="DC190" i="5"/>
  <c r="DE190" i="5"/>
  <c r="DF190" i="5"/>
  <c r="DG190" i="5"/>
  <c r="DH190" i="5"/>
  <c r="DJ190" i="5"/>
  <c r="DK190" i="5"/>
  <c r="DL190" i="5"/>
  <c r="DM190" i="5"/>
  <c r="DN190" i="5"/>
  <c r="DO190" i="5"/>
  <c r="DP190" i="5"/>
  <c r="DQ190" i="5"/>
  <c r="DR190" i="5"/>
  <c r="DS190" i="5"/>
  <c r="CS191" i="5"/>
  <c r="CT191" i="5"/>
  <c r="CU191" i="5"/>
  <c r="CW191" i="5"/>
  <c r="CX191" i="5"/>
  <c r="CY191" i="5"/>
  <c r="CZ191" i="5"/>
  <c r="DC191" i="5"/>
  <c r="DE191" i="5"/>
  <c r="DF191" i="5"/>
  <c r="DG191" i="5"/>
  <c r="DH191" i="5"/>
  <c r="DJ191" i="5"/>
  <c r="DK191" i="5"/>
  <c r="DL191" i="5"/>
  <c r="DM191" i="5"/>
  <c r="DN191" i="5"/>
  <c r="DO191" i="5"/>
  <c r="DP191" i="5"/>
  <c r="DQ191" i="5"/>
  <c r="DR191" i="5"/>
  <c r="DS191" i="5"/>
  <c r="CS192" i="5"/>
  <c r="CT192" i="5"/>
  <c r="CU192" i="5"/>
  <c r="CW192" i="5"/>
  <c r="CX192" i="5"/>
  <c r="CY192" i="5"/>
  <c r="CZ192" i="5"/>
  <c r="DC192" i="5"/>
  <c r="DE192" i="5"/>
  <c r="DF192" i="5"/>
  <c r="DG192" i="5"/>
  <c r="DH192" i="5"/>
  <c r="DJ192" i="5"/>
  <c r="DK192" i="5"/>
  <c r="DL192" i="5"/>
  <c r="DM192" i="5"/>
  <c r="DN192" i="5"/>
  <c r="DO192" i="5"/>
  <c r="DP192" i="5"/>
  <c r="DQ192" i="5"/>
  <c r="DR192" i="5"/>
  <c r="DS192" i="5"/>
  <c r="CS193" i="5"/>
  <c r="CT193" i="5"/>
  <c r="CU193" i="5"/>
  <c r="CW193" i="5"/>
  <c r="CX193" i="5"/>
  <c r="CY193" i="5"/>
  <c r="CZ193" i="5"/>
  <c r="DC193" i="5"/>
  <c r="DE193" i="5"/>
  <c r="DF193" i="5"/>
  <c r="DG193" i="5"/>
  <c r="DH193" i="5"/>
  <c r="DJ193" i="5"/>
  <c r="DK193" i="5"/>
  <c r="DL193" i="5"/>
  <c r="DM193" i="5"/>
  <c r="DN193" i="5"/>
  <c r="DO193" i="5"/>
  <c r="DP193" i="5"/>
  <c r="DQ193" i="5"/>
  <c r="DR193" i="5"/>
  <c r="DS193" i="5"/>
  <c r="CS194" i="5"/>
  <c r="CT194" i="5"/>
  <c r="CU194" i="5"/>
  <c r="CW194" i="5"/>
  <c r="CX194" i="5"/>
  <c r="CY194" i="5"/>
  <c r="CZ194" i="5"/>
  <c r="DB194" i="5"/>
  <c r="DE194" i="5"/>
  <c r="DF194" i="5"/>
  <c r="DG194" i="5"/>
  <c r="DH194" i="5"/>
  <c r="DJ194" i="5"/>
  <c r="DK194" i="5"/>
  <c r="DL194" i="5"/>
  <c r="DM194" i="5"/>
  <c r="DN194" i="5"/>
  <c r="DO194" i="5"/>
  <c r="DP194" i="5"/>
  <c r="DQ194" i="5"/>
  <c r="DR194" i="5"/>
  <c r="DS194" i="5"/>
  <c r="CS195" i="5"/>
  <c r="CT195" i="5"/>
  <c r="CV195" i="5"/>
  <c r="CW195" i="5"/>
  <c r="CX195" i="5"/>
  <c r="CY195" i="5"/>
  <c r="CZ195" i="5"/>
  <c r="DC195" i="5"/>
  <c r="DE195" i="5"/>
  <c r="DF195" i="5"/>
  <c r="DG195" i="5"/>
  <c r="DH195" i="5"/>
  <c r="DJ195" i="5"/>
  <c r="DK195" i="5"/>
  <c r="DL195" i="5"/>
  <c r="DM195" i="5"/>
  <c r="DN195" i="5"/>
  <c r="DO195" i="5"/>
  <c r="DP195" i="5"/>
  <c r="DQ195" i="5"/>
  <c r="DR195" i="5"/>
  <c r="DS195" i="5"/>
  <c r="CS196" i="5"/>
  <c r="CT196" i="5"/>
  <c r="CV196" i="5"/>
  <c r="CW196" i="5"/>
  <c r="CX196" i="5"/>
  <c r="CY196" i="5"/>
  <c r="CZ196" i="5"/>
  <c r="DB196" i="5"/>
  <c r="DE196" i="5"/>
  <c r="DF196" i="5"/>
  <c r="DG196" i="5"/>
  <c r="DH196" i="5"/>
  <c r="DJ196" i="5"/>
  <c r="DK196" i="5"/>
  <c r="DL196" i="5"/>
  <c r="DM196" i="5"/>
  <c r="DN196" i="5"/>
  <c r="DO196" i="5"/>
  <c r="DP196" i="5"/>
  <c r="DQ196" i="5"/>
  <c r="DR196" i="5"/>
  <c r="DS196" i="5"/>
  <c r="CS197" i="5"/>
  <c r="CT197" i="5"/>
  <c r="CV197" i="5"/>
  <c r="CW197" i="5"/>
  <c r="CX197" i="5"/>
  <c r="CY197" i="5"/>
  <c r="CZ197" i="5"/>
  <c r="DC197" i="5"/>
  <c r="DE197" i="5"/>
  <c r="DF197" i="5"/>
  <c r="DG197" i="5"/>
  <c r="DH197" i="5"/>
  <c r="DJ197" i="5"/>
  <c r="DK197" i="5"/>
  <c r="DL197" i="5"/>
  <c r="DM197" i="5"/>
  <c r="DN197" i="5"/>
  <c r="DO197" i="5"/>
  <c r="DP197" i="5"/>
  <c r="DQ197" i="5"/>
  <c r="DR197" i="5"/>
  <c r="DS197" i="5"/>
  <c r="CS198" i="5"/>
  <c r="CT198" i="5"/>
  <c r="CV198" i="5"/>
  <c r="CW198" i="5"/>
  <c r="CX198" i="5"/>
  <c r="CY198" i="5"/>
  <c r="CZ198" i="5"/>
  <c r="DB198" i="5"/>
  <c r="DE198" i="5"/>
  <c r="DF198" i="5"/>
  <c r="DG198" i="5"/>
  <c r="DH198" i="5"/>
  <c r="DJ198" i="5"/>
  <c r="DK198" i="5"/>
  <c r="DL198" i="5"/>
  <c r="DM198" i="5"/>
  <c r="DN198" i="5"/>
  <c r="DO198" i="5"/>
  <c r="DP198" i="5"/>
  <c r="DQ198" i="5"/>
  <c r="DR198" i="5"/>
  <c r="DS198" i="5"/>
  <c r="CS199" i="5"/>
  <c r="CT199" i="5"/>
  <c r="CV199" i="5"/>
  <c r="CW199" i="5"/>
  <c r="CX199" i="5"/>
  <c r="CY199" i="5"/>
  <c r="CZ199" i="5"/>
  <c r="DB199" i="5"/>
  <c r="DE199" i="5"/>
  <c r="DF199" i="5"/>
  <c r="DG199" i="5"/>
  <c r="DH199" i="5"/>
  <c r="DJ199" i="5"/>
  <c r="DK199" i="5"/>
  <c r="DL199" i="5"/>
  <c r="DM199" i="5"/>
  <c r="DN199" i="5"/>
  <c r="DO199" i="5"/>
  <c r="DP199" i="5"/>
  <c r="DQ199" i="5"/>
  <c r="DR199" i="5"/>
  <c r="DS199" i="5"/>
  <c r="CS200" i="5"/>
  <c r="CT200" i="5"/>
  <c r="CU200" i="5"/>
  <c r="CV200" i="5"/>
  <c r="CW200" i="5"/>
  <c r="CX200" i="5"/>
  <c r="CY200" i="5"/>
  <c r="CZ200" i="5"/>
  <c r="DC200" i="5"/>
  <c r="DE200" i="5"/>
  <c r="DF200" i="5"/>
  <c r="DG200" i="5"/>
  <c r="DH200" i="5"/>
  <c r="DI200" i="5"/>
  <c r="DJ200" i="5"/>
  <c r="DK200" i="5"/>
  <c r="DL200" i="5"/>
  <c r="DM200" i="5"/>
  <c r="DN200" i="5"/>
  <c r="DO200" i="5"/>
  <c r="DP200" i="5"/>
  <c r="DQ200" i="5"/>
  <c r="DR200" i="5"/>
  <c r="DS200" i="5"/>
  <c r="CS201" i="5"/>
  <c r="CT201" i="5"/>
  <c r="CU201" i="5"/>
  <c r="CV201" i="5"/>
  <c r="CW201" i="5"/>
  <c r="CY201" i="5"/>
  <c r="CZ201" i="5"/>
  <c r="DC201" i="5"/>
  <c r="DE201" i="5"/>
  <c r="DF201" i="5"/>
  <c r="DG201" i="5"/>
  <c r="DH201" i="5"/>
  <c r="DI201" i="5"/>
  <c r="DJ201" i="5"/>
  <c r="DK201" i="5"/>
  <c r="DL201" i="5"/>
  <c r="DM201" i="5"/>
  <c r="DN201" i="5"/>
  <c r="DO201" i="5"/>
  <c r="DP201" i="5"/>
  <c r="DR201" i="5"/>
  <c r="DS201" i="5"/>
  <c r="CS202" i="5"/>
  <c r="CT202" i="5"/>
  <c r="CU202" i="5"/>
  <c r="CV202" i="5"/>
  <c r="CW202" i="5"/>
  <c r="CY202" i="5"/>
  <c r="CZ202" i="5"/>
  <c r="DC202" i="5"/>
  <c r="DE202" i="5"/>
  <c r="DF202" i="5"/>
  <c r="DG202" i="5"/>
  <c r="DH202" i="5"/>
  <c r="DI202" i="5"/>
  <c r="DJ202" i="5"/>
  <c r="DK202" i="5"/>
  <c r="DL202" i="5"/>
  <c r="DM202" i="5"/>
  <c r="DN202" i="5"/>
  <c r="DO202" i="5"/>
  <c r="DP202" i="5"/>
  <c r="DR202" i="5"/>
  <c r="DS202" i="5"/>
  <c r="CS203" i="5"/>
  <c r="CT203" i="5"/>
  <c r="CU203" i="5"/>
  <c r="CV203" i="5"/>
  <c r="CW203" i="5"/>
  <c r="CY203" i="5"/>
  <c r="CZ203" i="5"/>
  <c r="DC203" i="5"/>
  <c r="DE203" i="5"/>
  <c r="DF203" i="5"/>
  <c r="DG203" i="5"/>
  <c r="DH203" i="5"/>
  <c r="DI203" i="5"/>
  <c r="DJ203" i="5"/>
  <c r="DK203" i="5"/>
  <c r="DL203" i="5"/>
  <c r="DM203" i="5"/>
  <c r="DN203" i="5"/>
  <c r="DO203" i="5"/>
  <c r="DP203" i="5"/>
  <c r="DR203" i="5"/>
  <c r="DS203" i="5"/>
  <c r="CS204" i="5"/>
  <c r="CT204" i="5"/>
  <c r="CU204" i="5"/>
  <c r="CV204" i="5"/>
  <c r="CW204" i="5"/>
  <c r="CX204" i="5"/>
  <c r="CY204" i="5"/>
  <c r="CZ204" i="5"/>
  <c r="DC204" i="5"/>
  <c r="DE204" i="5"/>
  <c r="DF204" i="5"/>
  <c r="DG204" i="5"/>
  <c r="DH204" i="5"/>
  <c r="DI204" i="5"/>
  <c r="DJ204" i="5"/>
  <c r="DK204" i="5"/>
  <c r="DL204" i="5"/>
  <c r="DM204" i="5"/>
  <c r="DN204" i="5"/>
  <c r="DO204" i="5"/>
  <c r="DP204" i="5"/>
  <c r="DQ204" i="5"/>
  <c r="DR204" i="5"/>
  <c r="DS204" i="5"/>
  <c r="CS205" i="5"/>
  <c r="CT205" i="5"/>
  <c r="CU205" i="5"/>
  <c r="CV205" i="5"/>
  <c r="CW205" i="5"/>
  <c r="CY205" i="5"/>
  <c r="CZ205" i="5"/>
  <c r="DC205" i="5"/>
  <c r="DE205" i="5"/>
  <c r="DF205" i="5"/>
  <c r="DG205" i="5"/>
  <c r="DH205" i="5"/>
  <c r="DI205" i="5"/>
  <c r="DJ205" i="5"/>
  <c r="DK205" i="5"/>
  <c r="DL205" i="5"/>
  <c r="DN205" i="5"/>
  <c r="DO205" i="5"/>
  <c r="DP205" i="5"/>
  <c r="DQ205" i="5"/>
  <c r="DR205" i="5"/>
  <c r="DS205" i="5"/>
  <c r="CS206" i="5"/>
  <c r="CT206" i="5"/>
  <c r="CU206" i="5"/>
  <c r="CV206" i="5"/>
  <c r="CW206" i="5"/>
  <c r="CY206" i="5"/>
  <c r="CZ206" i="5"/>
  <c r="DB206" i="5"/>
  <c r="DE206" i="5"/>
  <c r="DF206" i="5"/>
  <c r="DG206" i="5"/>
  <c r="DH206" i="5"/>
  <c r="DI206" i="5"/>
  <c r="DJ206" i="5"/>
  <c r="DK206" i="5"/>
  <c r="DL206" i="5"/>
  <c r="DN206" i="5"/>
  <c r="DO206" i="5"/>
  <c r="DP206" i="5"/>
  <c r="DQ206" i="5"/>
  <c r="DR206" i="5"/>
  <c r="DS206" i="5"/>
  <c r="CS207" i="5"/>
  <c r="CT207" i="5"/>
  <c r="CU207" i="5"/>
  <c r="CW207" i="5"/>
  <c r="CX207" i="5"/>
  <c r="CY207" i="5"/>
  <c r="CZ207" i="5"/>
  <c r="DC207" i="5"/>
  <c r="DE207" i="5"/>
  <c r="DF207" i="5"/>
  <c r="DG207" i="5"/>
  <c r="DI207" i="5"/>
  <c r="DJ207" i="5"/>
  <c r="DK207" i="5"/>
  <c r="DL207" i="5"/>
  <c r="DM207" i="5"/>
  <c r="DN207" i="5"/>
  <c r="DO207" i="5"/>
  <c r="DP207" i="5"/>
  <c r="DQ207" i="5"/>
  <c r="DR207" i="5"/>
  <c r="DS207" i="5"/>
  <c r="CS208" i="5"/>
  <c r="CT208" i="5"/>
  <c r="CU208" i="5"/>
  <c r="CW208" i="5"/>
  <c r="CX208" i="5"/>
  <c r="CY208" i="5"/>
  <c r="CZ208" i="5"/>
  <c r="DB208" i="5"/>
  <c r="DE208" i="5"/>
  <c r="DF208" i="5"/>
  <c r="DG208" i="5"/>
  <c r="DI208" i="5"/>
  <c r="DJ208" i="5"/>
  <c r="DK208" i="5"/>
  <c r="DL208" i="5"/>
  <c r="DM208" i="5"/>
  <c r="DN208" i="5"/>
  <c r="DO208" i="5"/>
  <c r="DP208" i="5"/>
  <c r="DQ208" i="5"/>
  <c r="DR208" i="5"/>
  <c r="DS208" i="5"/>
  <c r="CS209" i="5"/>
  <c r="CT209" i="5"/>
  <c r="CU209" i="5"/>
  <c r="CW209" i="5"/>
  <c r="CX209" i="5"/>
  <c r="CY209" i="5"/>
  <c r="CZ209" i="5"/>
  <c r="DC209" i="5"/>
  <c r="DE209" i="5"/>
  <c r="DF209" i="5"/>
  <c r="DG209" i="5"/>
  <c r="DH209" i="5"/>
  <c r="DI209" i="5"/>
  <c r="DJ209" i="5"/>
  <c r="DK209" i="5"/>
  <c r="DL209" i="5"/>
  <c r="DN209" i="5"/>
  <c r="DO209" i="5"/>
  <c r="DP209" i="5"/>
  <c r="DQ209" i="5"/>
  <c r="DR209" i="5"/>
  <c r="DS209" i="5"/>
  <c r="CS210" i="5"/>
  <c r="CT210" i="5"/>
  <c r="CU210" i="5"/>
  <c r="CW210" i="5"/>
  <c r="CX210" i="5"/>
  <c r="CY210" i="5"/>
  <c r="CZ210" i="5"/>
  <c r="DB210" i="5"/>
  <c r="DE210" i="5"/>
  <c r="DF210" i="5"/>
  <c r="DG210" i="5"/>
  <c r="DH210" i="5"/>
  <c r="DI210" i="5"/>
  <c r="DJ210" i="5"/>
  <c r="DK210" i="5"/>
  <c r="DL210" i="5"/>
  <c r="DN210" i="5"/>
  <c r="DO210" i="5"/>
  <c r="DP210" i="5"/>
  <c r="DQ210" i="5"/>
  <c r="DR210" i="5"/>
  <c r="DS210" i="5"/>
  <c r="CS211" i="5"/>
  <c r="CT211" i="5"/>
  <c r="CV211" i="5"/>
  <c r="CW211" i="5"/>
  <c r="CX211" i="5"/>
  <c r="CY211" i="5"/>
  <c r="CZ211" i="5"/>
  <c r="DC211" i="5"/>
  <c r="DE211" i="5"/>
  <c r="DF211" i="5"/>
  <c r="DG211" i="5"/>
  <c r="DH211" i="5"/>
  <c r="DI211" i="5"/>
  <c r="DJ211" i="5"/>
  <c r="DK211" i="5"/>
  <c r="DL211" i="5"/>
  <c r="DN211" i="5"/>
  <c r="DO211" i="5"/>
  <c r="DP211" i="5"/>
  <c r="DQ211" i="5"/>
  <c r="DR211" i="5"/>
  <c r="DS211" i="5"/>
  <c r="CS212" i="5"/>
  <c r="CT212" i="5"/>
  <c r="CV212" i="5"/>
  <c r="CW212" i="5"/>
  <c r="CX212" i="5"/>
  <c r="CY212" i="5"/>
  <c r="CZ212" i="5"/>
  <c r="DB212" i="5"/>
  <c r="DE212" i="5"/>
  <c r="DF212" i="5"/>
  <c r="DG212" i="5"/>
  <c r="DH212" i="5"/>
  <c r="DI212" i="5"/>
  <c r="DJ212" i="5"/>
  <c r="DK212" i="5"/>
  <c r="DL212" i="5"/>
  <c r="DN212" i="5"/>
  <c r="DO212" i="5"/>
  <c r="DP212" i="5"/>
  <c r="DQ212" i="5"/>
  <c r="DR212" i="5"/>
  <c r="DS212" i="5"/>
  <c r="CS213" i="5"/>
  <c r="CT213" i="5"/>
  <c r="CU213" i="5"/>
  <c r="CV213" i="5"/>
  <c r="CW213" i="5"/>
  <c r="CY213" i="5"/>
  <c r="CZ213" i="5"/>
  <c r="DC213" i="5"/>
  <c r="DE213" i="5"/>
  <c r="DF213" i="5"/>
  <c r="DG213" i="5"/>
  <c r="DH213" i="5"/>
  <c r="DI213" i="5"/>
  <c r="DJ213" i="5"/>
  <c r="DK213" i="5"/>
  <c r="DL213" i="5"/>
  <c r="DN213" i="5"/>
  <c r="DO213" i="5"/>
  <c r="DP213" i="5"/>
  <c r="DQ213" i="5"/>
  <c r="DR213" i="5"/>
  <c r="DS213" i="5"/>
  <c r="CS214" i="5"/>
  <c r="CT214" i="5"/>
  <c r="CU214" i="5"/>
  <c r="CV214" i="5"/>
  <c r="CW214" i="5"/>
  <c r="CY214" i="5"/>
  <c r="CZ214" i="5"/>
  <c r="DB214" i="5"/>
  <c r="DE214" i="5"/>
  <c r="DF214" i="5"/>
  <c r="DG214" i="5"/>
  <c r="DH214" i="5"/>
  <c r="DI214" i="5"/>
  <c r="DJ214" i="5"/>
  <c r="DK214" i="5"/>
  <c r="DL214" i="5"/>
  <c r="DN214" i="5"/>
  <c r="DO214" i="5"/>
  <c r="DP214" i="5"/>
  <c r="DQ214" i="5"/>
  <c r="DR214" i="5"/>
  <c r="DS214" i="5"/>
  <c r="CS215" i="5"/>
  <c r="CT215" i="5"/>
  <c r="CU215" i="5"/>
  <c r="CW215" i="5"/>
  <c r="CX215" i="5"/>
  <c r="CY215" i="5"/>
  <c r="CZ215" i="5"/>
  <c r="DC215" i="5"/>
  <c r="DE215" i="5"/>
  <c r="DF215" i="5"/>
  <c r="DG215" i="5"/>
  <c r="DH215" i="5"/>
  <c r="DI215" i="5"/>
  <c r="DK215" i="5"/>
  <c r="DL215" i="5"/>
  <c r="DM215" i="5"/>
  <c r="DN215" i="5"/>
  <c r="DO215" i="5"/>
  <c r="DP215" i="5"/>
  <c r="DQ215" i="5"/>
  <c r="DR215" i="5"/>
  <c r="DS215" i="5"/>
  <c r="CS216" i="5"/>
  <c r="CT216" i="5"/>
  <c r="CU216" i="5"/>
  <c r="CW216" i="5"/>
  <c r="CX216" i="5"/>
  <c r="CY216" i="5"/>
  <c r="CZ216" i="5"/>
  <c r="DB216" i="5"/>
  <c r="DE216" i="5"/>
  <c r="DF216" i="5"/>
  <c r="DG216" i="5"/>
  <c r="DH216" i="5"/>
  <c r="DI216" i="5"/>
  <c r="DK216" i="5"/>
  <c r="DL216" i="5"/>
  <c r="DM216" i="5"/>
  <c r="DN216" i="5"/>
  <c r="DO216" i="5"/>
  <c r="DP216" i="5"/>
  <c r="DQ216" i="5"/>
  <c r="DR216" i="5"/>
  <c r="DS216" i="5"/>
  <c r="CS217" i="5"/>
  <c r="CT217" i="5"/>
  <c r="CV217" i="5"/>
  <c r="CW217" i="5"/>
  <c r="CX217" i="5"/>
  <c r="CY217" i="5"/>
  <c r="CZ217" i="5"/>
  <c r="DC217" i="5"/>
  <c r="DE217" i="5"/>
  <c r="DF217" i="5"/>
  <c r="DG217" i="5"/>
  <c r="DH217" i="5"/>
  <c r="DI217" i="5"/>
  <c r="DK217" i="5"/>
  <c r="DL217" i="5"/>
  <c r="DM217" i="5"/>
  <c r="DN217" i="5"/>
  <c r="DO217" i="5"/>
  <c r="DP217" i="5"/>
  <c r="DQ217" i="5"/>
  <c r="DR217" i="5"/>
  <c r="DS217" i="5"/>
  <c r="CS218" i="5"/>
  <c r="CT218" i="5"/>
  <c r="CV218" i="5"/>
  <c r="CW218" i="5"/>
  <c r="CX218" i="5"/>
  <c r="CY218" i="5"/>
  <c r="CZ218" i="5"/>
  <c r="DB218" i="5"/>
  <c r="DE218" i="5"/>
  <c r="DF218" i="5"/>
  <c r="DG218" i="5"/>
  <c r="DH218" i="5"/>
  <c r="DI218" i="5"/>
  <c r="DK218" i="5"/>
  <c r="DL218" i="5"/>
  <c r="DM218" i="5"/>
  <c r="DN218" i="5"/>
  <c r="DO218" i="5"/>
  <c r="DP218" i="5"/>
  <c r="DQ218" i="5"/>
  <c r="DR218" i="5"/>
  <c r="DS218" i="5"/>
  <c r="CS219" i="5"/>
  <c r="CT219" i="5"/>
  <c r="CV219" i="5"/>
  <c r="CW219" i="5"/>
  <c r="CX219" i="5"/>
  <c r="CY219" i="5"/>
  <c r="CZ219" i="5"/>
  <c r="DC219" i="5"/>
  <c r="DE219" i="5"/>
  <c r="DF219" i="5"/>
  <c r="DG219" i="5"/>
  <c r="DH219" i="5"/>
  <c r="DI219" i="5"/>
  <c r="DK219" i="5"/>
  <c r="DL219" i="5"/>
  <c r="DM219" i="5"/>
  <c r="DN219" i="5"/>
  <c r="DO219" i="5"/>
  <c r="DP219" i="5"/>
  <c r="DQ219" i="5"/>
  <c r="DR219" i="5"/>
  <c r="DS219" i="5"/>
  <c r="CS220" i="5"/>
  <c r="CT220" i="5"/>
  <c r="CV220" i="5"/>
  <c r="CW220" i="5"/>
  <c r="CX220" i="5"/>
  <c r="CY220" i="5"/>
  <c r="CZ220" i="5"/>
  <c r="DB220" i="5"/>
  <c r="DE220" i="5"/>
  <c r="DF220" i="5"/>
  <c r="DG220" i="5"/>
  <c r="DH220" i="5"/>
  <c r="DI220" i="5"/>
  <c r="DK220" i="5"/>
  <c r="DL220" i="5"/>
  <c r="DM220" i="5"/>
  <c r="DN220" i="5"/>
  <c r="DO220" i="5"/>
  <c r="DP220" i="5"/>
  <c r="DQ220" i="5"/>
  <c r="DR220" i="5"/>
  <c r="DS220" i="5"/>
  <c r="CS221" i="5"/>
  <c r="CT221" i="5"/>
  <c r="CU221" i="5"/>
  <c r="CV221" i="5"/>
  <c r="CW221" i="5"/>
  <c r="CX221" i="5"/>
  <c r="CY221" i="5"/>
  <c r="CZ221" i="5"/>
  <c r="DC221" i="5"/>
  <c r="DE221" i="5"/>
  <c r="DF221" i="5"/>
  <c r="DG221" i="5"/>
  <c r="DH221" i="5"/>
  <c r="DI221" i="5"/>
  <c r="DJ221" i="5"/>
  <c r="DK221" i="5"/>
  <c r="DL221" i="5"/>
  <c r="DM221" i="5"/>
  <c r="DN221" i="5"/>
  <c r="DO221" i="5"/>
  <c r="DP221" i="5"/>
  <c r="DQ221" i="5"/>
  <c r="DR221" i="5"/>
  <c r="DS221" i="5"/>
  <c r="CS222" i="5"/>
  <c r="CT222" i="5"/>
  <c r="CU222" i="5"/>
  <c r="CV222" i="5"/>
  <c r="CW222" i="5"/>
  <c r="CY222" i="5"/>
  <c r="CZ222" i="5"/>
  <c r="DC222" i="5"/>
  <c r="DF222" i="5"/>
  <c r="DG222" i="5"/>
  <c r="DH222" i="5"/>
  <c r="DI222" i="5"/>
  <c r="DJ222" i="5"/>
  <c r="DK222" i="5"/>
  <c r="DL222" i="5"/>
  <c r="DM222" i="5"/>
  <c r="DN222" i="5"/>
  <c r="DO222" i="5"/>
  <c r="DP222" i="5"/>
  <c r="DQ222" i="5"/>
  <c r="DR222" i="5"/>
  <c r="DS222" i="5"/>
  <c r="CS223" i="5"/>
  <c r="CT223" i="5"/>
  <c r="CU223" i="5"/>
  <c r="CV223" i="5"/>
  <c r="CX223" i="5"/>
  <c r="CY223" i="5"/>
  <c r="CZ223" i="5"/>
  <c r="DC223" i="5"/>
  <c r="DF223" i="5"/>
  <c r="DG223" i="5"/>
  <c r="DH223" i="5"/>
  <c r="DI223" i="5"/>
  <c r="DJ223" i="5"/>
  <c r="DK223" i="5"/>
  <c r="DL223" i="5"/>
  <c r="DM223" i="5"/>
  <c r="DN223" i="5"/>
  <c r="DO223" i="5"/>
  <c r="DP223" i="5"/>
  <c r="DQ223" i="5"/>
  <c r="DR223" i="5"/>
  <c r="DS223" i="5"/>
  <c r="CS224" i="5"/>
  <c r="CT224" i="5"/>
  <c r="CU224" i="5"/>
  <c r="CV224" i="5"/>
  <c r="CX224" i="5"/>
  <c r="CY224" i="5"/>
  <c r="CZ224" i="5"/>
  <c r="DC224" i="5"/>
  <c r="DF224" i="5"/>
  <c r="DG224" i="5"/>
  <c r="DH224" i="5"/>
  <c r="DI224" i="5"/>
  <c r="DJ224" i="5"/>
  <c r="DK224" i="5"/>
  <c r="DL224" i="5"/>
  <c r="DM224" i="5"/>
  <c r="DN224" i="5"/>
  <c r="DO224" i="5"/>
  <c r="DP224" i="5"/>
  <c r="DQ224" i="5"/>
  <c r="DR224" i="5"/>
  <c r="DS224" i="5"/>
  <c r="CS225" i="5"/>
  <c r="CT225" i="5"/>
  <c r="CU225" i="5"/>
  <c r="CW225" i="5"/>
  <c r="CX225" i="5"/>
  <c r="CY225" i="5"/>
  <c r="CZ225" i="5"/>
  <c r="DC225" i="5"/>
  <c r="DF225" i="5"/>
  <c r="DG225" i="5"/>
  <c r="DH225" i="5"/>
  <c r="DI225" i="5"/>
  <c r="DJ225" i="5"/>
  <c r="DK225" i="5"/>
  <c r="DL225" i="5"/>
  <c r="DM225" i="5"/>
  <c r="DN225" i="5"/>
  <c r="DO225" i="5"/>
  <c r="DP225" i="5"/>
  <c r="DQ225" i="5"/>
  <c r="DR225" i="5"/>
  <c r="DS225" i="5"/>
  <c r="DS12" i="5"/>
  <c r="DR12" i="5"/>
  <c r="DQ12" i="5"/>
  <c r="DP12" i="5"/>
  <c r="DO12" i="5"/>
  <c r="DN12" i="5"/>
  <c r="DM12" i="5"/>
  <c r="DL12" i="5"/>
  <c r="DK12" i="5"/>
  <c r="DJ12" i="5"/>
  <c r="DH12" i="5"/>
  <c r="DG12" i="5"/>
  <c r="DF12" i="5"/>
  <c r="DE12" i="5"/>
  <c r="DC12" i="5"/>
  <c r="CZ12" i="5"/>
  <c r="CY12" i="5"/>
  <c r="CX12" i="5"/>
  <c r="CW12" i="5"/>
  <c r="CU12" i="5"/>
  <c r="CT12" i="5"/>
  <c r="CS12" i="5"/>
  <c r="DA8" i="5"/>
  <c r="DD8" i="5"/>
  <c r="AL13" i="5"/>
  <c r="AK14" i="5"/>
  <c r="AL14" i="5" s="1"/>
  <c r="AK15" i="5"/>
  <c r="AL15" i="5" s="1"/>
  <c r="AK16" i="5"/>
  <c r="AL16" i="5" s="1"/>
  <c r="AK17" i="5"/>
  <c r="AL17" i="5" s="1"/>
  <c r="AK19" i="5"/>
  <c r="AL19" i="5" s="1"/>
  <c r="AK20" i="5"/>
  <c r="AL20" i="5" s="1"/>
  <c r="AK21" i="5"/>
  <c r="AL21" i="5" s="1"/>
  <c r="AK22" i="5"/>
  <c r="AL22" i="5" s="1"/>
  <c r="AK23" i="5"/>
  <c r="AL23" i="5" s="1"/>
  <c r="AK24" i="5"/>
  <c r="AL24" i="5" s="1"/>
  <c r="AK25" i="5"/>
  <c r="AL25" i="5" s="1"/>
  <c r="AK26" i="5"/>
  <c r="AL26" i="5" s="1"/>
  <c r="AK27" i="5"/>
  <c r="AL27" i="5" s="1"/>
  <c r="AK28" i="5"/>
  <c r="AL28" i="5" s="1"/>
  <c r="AK29" i="5"/>
  <c r="AL29" i="5" s="1"/>
  <c r="AK30" i="5"/>
  <c r="AL30" i="5" s="1"/>
  <c r="AK31" i="5"/>
  <c r="AL31" i="5" s="1"/>
  <c r="AK32" i="5"/>
  <c r="AL32" i="5" s="1"/>
  <c r="AK33" i="5"/>
  <c r="AL33" i="5" s="1"/>
  <c r="AK34" i="5"/>
  <c r="AL34" i="5" s="1"/>
  <c r="AK35" i="5"/>
  <c r="AL35" i="5" s="1"/>
  <c r="AK36" i="5"/>
  <c r="AL36" i="5" s="1"/>
  <c r="AK37" i="5"/>
  <c r="AL37" i="5" s="1"/>
  <c r="AK38" i="5"/>
  <c r="AL38" i="5" s="1"/>
  <c r="AK39" i="5"/>
  <c r="AL39" i="5" s="1"/>
  <c r="AK40" i="5"/>
  <c r="AL40" i="5" s="1"/>
  <c r="AK41" i="5"/>
  <c r="AL41" i="5" s="1"/>
  <c r="AK42" i="5"/>
  <c r="AL42" i="5" s="1"/>
  <c r="AK43" i="5"/>
  <c r="AL43" i="5" s="1"/>
  <c r="AK44" i="5"/>
  <c r="AL44" i="5" s="1"/>
  <c r="AK45" i="5"/>
  <c r="AL45" i="5" s="1"/>
  <c r="AK46" i="5"/>
  <c r="AL46" i="5" s="1"/>
  <c r="AK47" i="5"/>
  <c r="AL47" i="5" s="1"/>
  <c r="AK48" i="5"/>
  <c r="AL48" i="5" s="1"/>
  <c r="AK49" i="5"/>
  <c r="AL49" i="5" s="1"/>
  <c r="AK50" i="5"/>
  <c r="AL50" i="5" s="1"/>
  <c r="AK51" i="5"/>
  <c r="AL51" i="5" s="1"/>
  <c r="AK52" i="5"/>
  <c r="AL52" i="5" s="1"/>
  <c r="AK53" i="5"/>
  <c r="AL53" i="5" s="1"/>
  <c r="AK54" i="5"/>
  <c r="AL54" i="5" s="1"/>
  <c r="AK55" i="5"/>
  <c r="AL55" i="5" s="1"/>
  <c r="AK56" i="5"/>
  <c r="AL56" i="5" s="1"/>
  <c r="AK57" i="5"/>
  <c r="AL57" i="5" s="1"/>
  <c r="AK58" i="5"/>
  <c r="AL58" i="5" s="1"/>
  <c r="AK59" i="5"/>
  <c r="AL59" i="5" s="1"/>
  <c r="AK60" i="5"/>
  <c r="AL60" i="5" s="1"/>
  <c r="AK61" i="5"/>
  <c r="AL61" i="5" s="1"/>
  <c r="AK62" i="5"/>
  <c r="AL62" i="5" s="1"/>
  <c r="AK63" i="5"/>
  <c r="AL63" i="5" s="1"/>
  <c r="AK64" i="5"/>
  <c r="AL64" i="5" s="1"/>
  <c r="AK65" i="5"/>
  <c r="AL65" i="5" s="1"/>
  <c r="AK66" i="5"/>
  <c r="AL66" i="5" s="1"/>
  <c r="AK67" i="5"/>
  <c r="AL67" i="5" s="1"/>
  <c r="AK68" i="5"/>
  <c r="AL68" i="5" s="1"/>
  <c r="AK69" i="5"/>
  <c r="AL69" i="5" s="1"/>
  <c r="AK70" i="5"/>
  <c r="AL70" i="5" s="1"/>
  <c r="AK71" i="5"/>
  <c r="AL71" i="5" s="1"/>
  <c r="AK72" i="5"/>
  <c r="AL72" i="5" s="1"/>
  <c r="AK73" i="5"/>
  <c r="AL73" i="5" s="1"/>
  <c r="AK74" i="5"/>
  <c r="AL74" i="5" s="1"/>
  <c r="AK75" i="5"/>
  <c r="AL75" i="5" s="1"/>
  <c r="AK76" i="5"/>
  <c r="AL76" i="5" s="1"/>
  <c r="AK77" i="5"/>
  <c r="AL77" i="5" s="1"/>
  <c r="AK78" i="5"/>
  <c r="AL78" i="5" s="1"/>
  <c r="AK79" i="5"/>
  <c r="AL79" i="5" s="1"/>
  <c r="AK80" i="5"/>
  <c r="AL80" i="5" s="1"/>
  <c r="AK81" i="5"/>
  <c r="AL81" i="5" s="1"/>
  <c r="AK82" i="5"/>
  <c r="AL82" i="5" s="1"/>
  <c r="AK83" i="5"/>
  <c r="AL83" i="5" s="1"/>
  <c r="AK84" i="5"/>
  <c r="AL84" i="5" s="1"/>
  <c r="AK85" i="5"/>
  <c r="AL85" i="5" s="1"/>
  <c r="AK86" i="5"/>
  <c r="AL86" i="5" s="1"/>
  <c r="AK87" i="5"/>
  <c r="AL87" i="5" s="1"/>
  <c r="AK88" i="5"/>
  <c r="AL88" i="5" s="1"/>
  <c r="AK89" i="5"/>
  <c r="AL89" i="5" s="1"/>
  <c r="AK90" i="5"/>
  <c r="AL90" i="5" s="1"/>
  <c r="AK91" i="5"/>
  <c r="AL91" i="5" s="1"/>
  <c r="AK92" i="5"/>
  <c r="AL92" i="5" s="1"/>
  <c r="AK93" i="5"/>
  <c r="AL93" i="5" s="1"/>
  <c r="AK94" i="5"/>
  <c r="AL94" i="5" s="1"/>
  <c r="AK95" i="5"/>
  <c r="AL95" i="5" s="1"/>
  <c r="AK96" i="5"/>
  <c r="AL96" i="5" s="1"/>
  <c r="AK97" i="5"/>
  <c r="AL97" i="5" s="1"/>
  <c r="AK98" i="5"/>
  <c r="AL98" i="5" s="1"/>
  <c r="AK99" i="5"/>
  <c r="AL99" i="5" s="1"/>
  <c r="AK100" i="5"/>
  <c r="AL100" i="5" s="1"/>
  <c r="AK101" i="5"/>
  <c r="AL101" i="5" s="1"/>
  <c r="AK102" i="5"/>
  <c r="AL102" i="5" s="1"/>
  <c r="AK103" i="5"/>
  <c r="AL103" i="5" s="1"/>
  <c r="AK104" i="5"/>
  <c r="AL104" i="5" s="1"/>
  <c r="AK105" i="5"/>
  <c r="AL105" i="5" s="1"/>
  <c r="AK106" i="5"/>
  <c r="AL106" i="5" s="1"/>
  <c r="AK107" i="5"/>
  <c r="AL107" i="5" s="1"/>
  <c r="AK108" i="5"/>
  <c r="AL108" i="5" s="1"/>
  <c r="AK109" i="5"/>
  <c r="AL109" i="5" s="1"/>
  <c r="AK110" i="5"/>
  <c r="AL110" i="5" s="1"/>
  <c r="AK111" i="5"/>
  <c r="AL111" i="5" s="1"/>
  <c r="AK112" i="5"/>
  <c r="AL112" i="5" s="1"/>
  <c r="AK113" i="5"/>
  <c r="AL113" i="5" s="1"/>
  <c r="AK114" i="5"/>
  <c r="AL114" i="5" s="1"/>
  <c r="AK115" i="5"/>
  <c r="AL115" i="5" s="1"/>
  <c r="AK116" i="5"/>
  <c r="AL116" i="5" s="1"/>
  <c r="AK117" i="5"/>
  <c r="AL117" i="5" s="1"/>
  <c r="AK118" i="5"/>
  <c r="AL118" i="5" s="1"/>
  <c r="AK119" i="5"/>
  <c r="AL119" i="5" s="1"/>
  <c r="AK120" i="5"/>
  <c r="AL120" i="5" s="1"/>
  <c r="AK121" i="5"/>
  <c r="AL121" i="5" s="1"/>
  <c r="AK122" i="5"/>
  <c r="AL122" i="5" s="1"/>
  <c r="AK123" i="5"/>
  <c r="AL123" i="5" s="1"/>
  <c r="AK124" i="5"/>
  <c r="AL124" i="5" s="1"/>
  <c r="AK125" i="5"/>
  <c r="AL125" i="5" s="1"/>
  <c r="AK126" i="5"/>
  <c r="AL126" i="5" s="1"/>
  <c r="AK127" i="5"/>
  <c r="AL127" i="5" s="1"/>
  <c r="AK128" i="5"/>
  <c r="AL128" i="5" s="1"/>
  <c r="AK129" i="5"/>
  <c r="AL129" i="5" s="1"/>
  <c r="AK130" i="5"/>
  <c r="AL130" i="5" s="1"/>
  <c r="AK131" i="5"/>
  <c r="AL131" i="5" s="1"/>
  <c r="AK132" i="5"/>
  <c r="AL132" i="5" s="1"/>
  <c r="AK133" i="5"/>
  <c r="AL133" i="5" s="1"/>
  <c r="AK134" i="5"/>
  <c r="AL134" i="5" s="1"/>
  <c r="AK135" i="5"/>
  <c r="AL135" i="5" s="1"/>
  <c r="AK136" i="5"/>
  <c r="AL136" i="5" s="1"/>
  <c r="AK137" i="5"/>
  <c r="AL137" i="5" s="1"/>
  <c r="AK138" i="5"/>
  <c r="AL138" i="5" s="1"/>
  <c r="AK139" i="5"/>
  <c r="AL139" i="5" s="1"/>
  <c r="AK140" i="5"/>
  <c r="AL140" i="5" s="1"/>
  <c r="AK141" i="5"/>
  <c r="AL141" i="5" s="1"/>
  <c r="AK142" i="5"/>
  <c r="AL142" i="5" s="1"/>
  <c r="AK143" i="5"/>
  <c r="AL143" i="5" s="1"/>
  <c r="AK144" i="5"/>
  <c r="AL144" i="5" s="1"/>
  <c r="AK145" i="5"/>
  <c r="AL145" i="5" s="1"/>
  <c r="AK146" i="5"/>
  <c r="AL146" i="5" s="1"/>
  <c r="AK147" i="5"/>
  <c r="AL147" i="5" s="1"/>
  <c r="AK148" i="5"/>
  <c r="AL148" i="5" s="1"/>
  <c r="AK149" i="5"/>
  <c r="AL149" i="5" s="1"/>
  <c r="AK150" i="5"/>
  <c r="AL150" i="5" s="1"/>
  <c r="AK151" i="5"/>
  <c r="AL151" i="5" s="1"/>
  <c r="AK152" i="5"/>
  <c r="AL152" i="5" s="1"/>
  <c r="AK153" i="5"/>
  <c r="AL153" i="5" s="1"/>
  <c r="AK154" i="5"/>
  <c r="AL154" i="5" s="1"/>
  <c r="AK155" i="5"/>
  <c r="AL155" i="5" s="1"/>
  <c r="AK156" i="5"/>
  <c r="AL156" i="5" s="1"/>
  <c r="AK157" i="5"/>
  <c r="AL157" i="5" s="1"/>
  <c r="AK158" i="5"/>
  <c r="AL158" i="5" s="1"/>
  <c r="AK159" i="5"/>
  <c r="AL159" i="5" s="1"/>
  <c r="AK160" i="5"/>
  <c r="AL160" i="5" s="1"/>
  <c r="AK161" i="5"/>
  <c r="AL161" i="5" s="1"/>
  <c r="AK162" i="5"/>
  <c r="AL162" i="5" s="1"/>
  <c r="AK163" i="5"/>
  <c r="AL163" i="5" s="1"/>
  <c r="AK164" i="5"/>
  <c r="AL164" i="5" s="1"/>
  <c r="AK165" i="5"/>
  <c r="AL165" i="5" s="1"/>
  <c r="AK166" i="5"/>
  <c r="AL166" i="5" s="1"/>
  <c r="AK167" i="5"/>
  <c r="AL167" i="5" s="1"/>
  <c r="AK168" i="5"/>
  <c r="AL168" i="5" s="1"/>
  <c r="AK169" i="5"/>
  <c r="AL169" i="5" s="1"/>
  <c r="AK170" i="5"/>
  <c r="AL170" i="5" s="1"/>
  <c r="AK171" i="5"/>
  <c r="AL171" i="5" s="1"/>
  <c r="AK172" i="5"/>
  <c r="AL172" i="5" s="1"/>
  <c r="AK173" i="5"/>
  <c r="AL173" i="5" s="1"/>
  <c r="AK174" i="5"/>
  <c r="AL174" i="5" s="1"/>
  <c r="AK175" i="5"/>
  <c r="AL175" i="5" s="1"/>
  <c r="AK176" i="5"/>
  <c r="AL176" i="5" s="1"/>
  <c r="AK177" i="5"/>
  <c r="AL177" i="5" s="1"/>
  <c r="AK178" i="5"/>
  <c r="AL178" i="5" s="1"/>
  <c r="AK179" i="5"/>
  <c r="AL179" i="5" s="1"/>
  <c r="AK180" i="5"/>
  <c r="AL180" i="5" s="1"/>
  <c r="AK181" i="5"/>
  <c r="AL181" i="5" s="1"/>
  <c r="AK182" i="5"/>
  <c r="AL182" i="5" s="1"/>
  <c r="AK183" i="5"/>
  <c r="AL183" i="5" s="1"/>
  <c r="AK184" i="5"/>
  <c r="AL184" i="5" s="1"/>
  <c r="AK185" i="5"/>
  <c r="AL185" i="5" s="1"/>
  <c r="AK186" i="5"/>
  <c r="AL186" i="5" s="1"/>
  <c r="AK187" i="5"/>
  <c r="AL187" i="5" s="1"/>
  <c r="AK188" i="5"/>
  <c r="AL188" i="5" s="1"/>
  <c r="AK189" i="5"/>
  <c r="AL189" i="5" s="1"/>
  <c r="AK190" i="5"/>
  <c r="AL190" i="5" s="1"/>
  <c r="AK191" i="5"/>
  <c r="AL191" i="5" s="1"/>
  <c r="AK192" i="5"/>
  <c r="AL192" i="5" s="1"/>
  <c r="AK193" i="5"/>
  <c r="AL193" i="5" s="1"/>
  <c r="AK194" i="5"/>
  <c r="AL194" i="5" s="1"/>
  <c r="AK195" i="5"/>
  <c r="AL195" i="5" s="1"/>
  <c r="AK196" i="5"/>
  <c r="AL196" i="5" s="1"/>
  <c r="AK197" i="5"/>
  <c r="AL197" i="5" s="1"/>
  <c r="AK198" i="5"/>
  <c r="AL198" i="5" s="1"/>
  <c r="AK199" i="5"/>
  <c r="AL199" i="5" s="1"/>
  <c r="AK200" i="5"/>
  <c r="AL200" i="5" s="1"/>
  <c r="AK201" i="5"/>
  <c r="AL201" i="5" s="1"/>
  <c r="AK202" i="5"/>
  <c r="AL202" i="5" s="1"/>
  <c r="AK203" i="5"/>
  <c r="AL203" i="5" s="1"/>
  <c r="AK204" i="5"/>
  <c r="AL204" i="5" s="1"/>
  <c r="AK205" i="5"/>
  <c r="AL205" i="5" s="1"/>
  <c r="AK206" i="5"/>
  <c r="AL206" i="5" s="1"/>
  <c r="AK207" i="5"/>
  <c r="AL207" i="5" s="1"/>
  <c r="AK208" i="5"/>
  <c r="AL208" i="5" s="1"/>
  <c r="AK209" i="5"/>
  <c r="AL209" i="5" s="1"/>
  <c r="AK210" i="5"/>
  <c r="AL210" i="5" s="1"/>
  <c r="AK211" i="5"/>
  <c r="AL211" i="5" s="1"/>
  <c r="AK212" i="5"/>
  <c r="AL212" i="5" s="1"/>
  <c r="AK213" i="5"/>
  <c r="AL213" i="5" s="1"/>
  <c r="AK214" i="5"/>
  <c r="AL214" i="5" s="1"/>
  <c r="AK215" i="5"/>
  <c r="AL215" i="5" s="1"/>
  <c r="AK216" i="5"/>
  <c r="AL216" i="5" s="1"/>
  <c r="AK217" i="5"/>
  <c r="AL217" i="5" s="1"/>
  <c r="AK218" i="5"/>
  <c r="AL218" i="5" s="1"/>
  <c r="AK219" i="5"/>
  <c r="AL219" i="5" s="1"/>
  <c r="AK220" i="5"/>
  <c r="AL220" i="5" s="1"/>
  <c r="AK221" i="5"/>
  <c r="AL221" i="5" s="1"/>
  <c r="AK222" i="5"/>
  <c r="AL222" i="5" s="1"/>
  <c r="AK223" i="5"/>
  <c r="AL223" i="5" s="1"/>
  <c r="AK224" i="5"/>
  <c r="AL224" i="5" s="1"/>
  <c r="AK225" i="5"/>
  <c r="AL225" i="5" s="1"/>
  <c r="AF13" i="5"/>
  <c r="AF14" i="5"/>
  <c r="AF15" i="5"/>
  <c r="AF16" i="5"/>
  <c r="AF19" i="5"/>
  <c r="AF20" i="5"/>
  <c r="AF21" i="5"/>
  <c r="AF22" i="5"/>
  <c r="AF23" i="5"/>
  <c r="AF24" i="5"/>
  <c r="AF25" i="5"/>
  <c r="AF27" i="5"/>
  <c r="AF28" i="5"/>
  <c r="AF29" i="5"/>
  <c r="AF30" i="5"/>
  <c r="AF31" i="5"/>
  <c r="AF32" i="5"/>
  <c r="AF33" i="5"/>
  <c r="AF34" i="5"/>
  <c r="AF35" i="5"/>
  <c r="AF37" i="5"/>
  <c r="AF38" i="5"/>
  <c r="AF39" i="5"/>
  <c r="AF40" i="5"/>
  <c r="AF41" i="5"/>
  <c r="AF42" i="5"/>
  <c r="AF43" i="5"/>
  <c r="AF44" i="5"/>
  <c r="AF45" i="5"/>
  <c r="AF46" i="5"/>
  <c r="AF47" i="5"/>
  <c r="AF48" i="5"/>
  <c r="AF49" i="5"/>
  <c r="AF50" i="5"/>
  <c r="AF51" i="5"/>
  <c r="AF52" i="5"/>
  <c r="AF53" i="5"/>
  <c r="AF54" i="5"/>
  <c r="AF55" i="5"/>
  <c r="AF56" i="5"/>
  <c r="AF57" i="5"/>
  <c r="AF58" i="5"/>
  <c r="AF59" i="5"/>
  <c r="AF60" i="5"/>
  <c r="AF61" i="5"/>
  <c r="AF62" i="5"/>
  <c r="AF63" i="5"/>
  <c r="AF64" i="5"/>
  <c r="AF65" i="5"/>
  <c r="AF66" i="5"/>
  <c r="AF67" i="5"/>
  <c r="AF68" i="5"/>
  <c r="AF69" i="5"/>
  <c r="AF70" i="5"/>
  <c r="AF71" i="5"/>
  <c r="AF72" i="5"/>
  <c r="AF73" i="5"/>
  <c r="AF74" i="5"/>
  <c r="AF76" i="5"/>
  <c r="AF77" i="5"/>
  <c r="AF78" i="5"/>
  <c r="AF79" i="5"/>
  <c r="AF80" i="5"/>
  <c r="AF81" i="5"/>
  <c r="AF82" i="5"/>
  <c r="AF83" i="5"/>
  <c r="AF85" i="5"/>
  <c r="AF86" i="5"/>
  <c r="AF87" i="5"/>
  <c r="AF88" i="5"/>
  <c r="AF89" i="5"/>
  <c r="AF91" i="5"/>
  <c r="AF92" i="5"/>
  <c r="AF93" i="5"/>
  <c r="AF94" i="5"/>
  <c r="AF95" i="5"/>
  <c r="AF96" i="5"/>
  <c r="AF97" i="5"/>
  <c r="AF98" i="5"/>
  <c r="AF99" i="5"/>
  <c r="AF100" i="5"/>
  <c r="AF101" i="5"/>
  <c r="AF102" i="5"/>
  <c r="AF103" i="5"/>
  <c r="AF104" i="5"/>
  <c r="AF105" i="5"/>
  <c r="AF106" i="5"/>
  <c r="AF107" i="5"/>
  <c r="AF109" i="5"/>
  <c r="AF110" i="5"/>
  <c r="AF111" i="5"/>
  <c r="AF112" i="5"/>
  <c r="AF113" i="5"/>
  <c r="AF114" i="5"/>
  <c r="AF115" i="5"/>
  <c r="AF116" i="5"/>
  <c r="AF117" i="5"/>
  <c r="AF118" i="5"/>
  <c r="AF119" i="5"/>
  <c r="AF120" i="5"/>
  <c r="AF121" i="5"/>
  <c r="AF122" i="5"/>
  <c r="AF123" i="5"/>
  <c r="AF124" i="5"/>
  <c r="AF125" i="5"/>
  <c r="AF126" i="5"/>
  <c r="AF127" i="5"/>
  <c r="AF128" i="5"/>
  <c r="AF130" i="5"/>
  <c r="AF131" i="5"/>
  <c r="AF132" i="5"/>
  <c r="AF133" i="5"/>
  <c r="AF134" i="5"/>
  <c r="AF135" i="5"/>
  <c r="AF136" i="5"/>
  <c r="AF137" i="5"/>
  <c r="AF139" i="5"/>
  <c r="AF140" i="5"/>
  <c r="AF141" i="5"/>
  <c r="AF142" i="5"/>
  <c r="AF143" i="5"/>
  <c r="AF144" i="5"/>
  <c r="AF145" i="5"/>
  <c r="AF146" i="5"/>
  <c r="AF147" i="5"/>
  <c r="AF148" i="5"/>
  <c r="AF149" i="5"/>
  <c r="AF150" i="5"/>
  <c r="AF151" i="5"/>
  <c r="AF152" i="5"/>
  <c r="AF153" i="5"/>
  <c r="AF154" i="5"/>
  <c r="AF155" i="5"/>
  <c r="AF156" i="5"/>
  <c r="AF157" i="5"/>
  <c r="AF158" i="5"/>
  <c r="AF159" i="5"/>
  <c r="AF160" i="5"/>
  <c r="AF161" i="5"/>
  <c r="AF162" i="5"/>
  <c r="AF163" i="5"/>
  <c r="AF164" i="5"/>
  <c r="AF165" i="5"/>
  <c r="AF166" i="5"/>
  <c r="AF167" i="5"/>
  <c r="AF168" i="5"/>
  <c r="AF169" i="5"/>
  <c r="AF170" i="5"/>
  <c r="AF171" i="5"/>
  <c r="AF172" i="5"/>
  <c r="AF173" i="5"/>
  <c r="AF174" i="5"/>
  <c r="AF175" i="5"/>
  <c r="AF176" i="5"/>
  <c r="AF177" i="5"/>
  <c r="AF178" i="5"/>
  <c r="AF180" i="5"/>
  <c r="AF181" i="5"/>
  <c r="AF182" i="5"/>
  <c r="AF183" i="5"/>
  <c r="AF185" i="5"/>
  <c r="AF186" i="5"/>
  <c r="AF187" i="5"/>
  <c r="AF188" i="5"/>
  <c r="AF189" i="5"/>
  <c r="AF190" i="5"/>
  <c r="AF191" i="5"/>
  <c r="AF192" i="5"/>
  <c r="AF193" i="5"/>
  <c r="AF194" i="5"/>
  <c r="AF195" i="5"/>
  <c r="AF196" i="5"/>
  <c r="AF197" i="5"/>
  <c r="AF198" i="5"/>
  <c r="AF199" i="5"/>
  <c r="AF201" i="5"/>
  <c r="AF202" i="5"/>
  <c r="AF203" i="5"/>
  <c r="AF205" i="5"/>
  <c r="AF206" i="5"/>
  <c r="AF207" i="5"/>
  <c r="AF208" i="5"/>
  <c r="AF209" i="5"/>
  <c r="AF210" i="5"/>
  <c r="AF211" i="5"/>
  <c r="AF212" i="5"/>
  <c r="AF213" i="5"/>
  <c r="AF214" i="5"/>
  <c r="AF215" i="5"/>
  <c r="AF216" i="5"/>
  <c r="AF217" i="5"/>
  <c r="AF218" i="5"/>
  <c r="AF219" i="5"/>
  <c r="AF220" i="5"/>
  <c r="AF222" i="5"/>
  <c r="AF223" i="5"/>
  <c r="AF224" i="5"/>
  <c r="AF225" i="5"/>
  <c r="BF11" i="5"/>
  <c r="BG11" i="5"/>
  <c r="BH11" i="5"/>
  <c r="BI11" i="5"/>
  <c r="BF19" i="5"/>
  <c r="BG19" i="5"/>
  <c r="BH19" i="5"/>
  <c r="BI19" i="5"/>
  <c r="BF20" i="5"/>
  <c r="BG20" i="5"/>
  <c r="BH20" i="5"/>
  <c r="BI20" i="5"/>
  <c r="BF21" i="5"/>
  <c r="BG21" i="5"/>
  <c r="BH21" i="5"/>
  <c r="BI21" i="5"/>
  <c r="BF22" i="5"/>
  <c r="BG22" i="5"/>
  <c r="BH22" i="5"/>
  <c r="BI22" i="5"/>
  <c r="BF23" i="5"/>
  <c r="BG23" i="5"/>
  <c r="BH23" i="5"/>
  <c r="BI23" i="5"/>
  <c r="BF24" i="5"/>
  <c r="BG24" i="5"/>
  <c r="BH24" i="5"/>
  <c r="BI24" i="5"/>
  <c r="BF25" i="5"/>
  <c r="BG25" i="5"/>
  <c r="BH25" i="5"/>
  <c r="BI25" i="5"/>
  <c r="BF26" i="5"/>
  <c r="BG26" i="5"/>
  <c r="BH26" i="5"/>
  <c r="BI26" i="5"/>
  <c r="BF27" i="5"/>
  <c r="BG27" i="5"/>
  <c r="BH27" i="5"/>
  <c r="BI27" i="5"/>
  <c r="BF28" i="5"/>
  <c r="BG28" i="5"/>
  <c r="BH28" i="5"/>
  <c r="BI28" i="5"/>
  <c r="BF29" i="5"/>
  <c r="BG29" i="5"/>
  <c r="BH29" i="5"/>
  <c r="BI29" i="5"/>
  <c r="BF30" i="5"/>
  <c r="BG30" i="5"/>
  <c r="BH30" i="5"/>
  <c r="BI30" i="5"/>
  <c r="BF31" i="5"/>
  <c r="BG31" i="5"/>
  <c r="BH31" i="5"/>
  <c r="BI31" i="5"/>
  <c r="BF32" i="5"/>
  <c r="BG32" i="5"/>
  <c r="BH32" i="5"/>
  <c r="BI32" i="5"/>
  <c r="BF33" i="5"/>
  <c r="BG33" i="5"/>
  <c r="BH33" i="5"/>
  <c r="BI33" i="5"/>
  <c r="BF34" i="5"/>
  <c r="BG34" i="5"/>
  <c r="BH34" i="5"/>
  <c r="BI34" i="5"/>
  <c r="BF35" i="5"/>
  <c r="BG35" i="5"/>
  <c r="BH35" i="5"/>
  <c r="BI35" i="5"/>
  <c r="BF36" i="5"/>
  <c r="BG36" i="5"/>
  <c r="BH36" i="5"/>
  <c r="BI36" i="5"/>
  <c r="BF37" i="5"/>
  <c r="BG37" i="5"/>
  <c r="BH37" i="5"/>
  <c r="BI37" i="5"/>
  <c r="BF38" i="5"/>
  <c r="BG38" i="5"/>
  <c r="BH38" i="5"/>
  <c r="BI38" i="5"/>
  <c r="BF39" i="5"/>
  <c r="BG39" i="5"/>
  <c r="BH39" i="5"/>
  <c r="BI39" i="5"/>
  <c r="BF40" i="5"/>
  <c r="BG40" i="5"/>
  <c r="BH40" i="5"/>
  <c r="BI40" i="5"/>
  <c r="BF41" i="5"/>
  <c r="BG41" i="5"/>
  <c r="BH41" i="5"/>
  <c r="BI41" i="5"/>
  <c r="BF42" i="5"/>
  <c r="BG42" i="5"/>
  <c r="BH42" i="5"/>
  <c r="BI42" i="5"/>
  <c r="BF43" i="5"/>
  <c r="BG43" i="5"/>
  <c r="BH43" i="5"/>
  <c r="BI43" i="5"/>
  <c r="BF44" i="5"/>
  <c r="BG44" i="5"/>
  <c r="BH44" i="5"/>
  <c r="BI44" i="5"/>
  <c r="BF45" i="5"/>
  <c r="BG45" i="5"/>
  <c r="BH45" i="5"/>
  <c r="BI45" i="5"/>
  <c r="BF46" i="5"/>
  <c r="BG46" i="5"/>
  <c r="BH46" i="5"/>
  <c r="BI46" i="5"/>
  <c r="BF47" i="5"/>
  <c r="BG47" i="5"/>
  <c r="BH47" i="5"/>
  <c r="BI47" i="5"/>
  <c r="BF48" i="5"/>
  <c r="BG48" i="5"/>
  <c r="BH48" i="5"/>
  <c r="BI48" i="5"/>
  <c r="BF49" i="5"/>
  <c r="BG49" i="5"/>
  <c r="BH49" i="5"/>
  <c r="BI49" i="5"/>
  <c r="BF50" i="5"/>
  <c r="BG50" i="5"/>
  <c r="BH50" i="5"/>
  <c r="BI50" i="5"/>
  <c r="BF51" i="5"/>
  <c r="BG51" i="5"/>
  <c r="BH51" i="5"/>
  <c r="BI51" i="5"/>
  <c r="BF52" i="5"/>
  <c r="BG52" i="5"/>
  <c r="BH52" i="5"/>
  <c r="BI52" i="5"/>
  <c r="BF53" i="5"/>
  <c r="BG53" i="5"/>
  <c r="BH53" i="5"/>
  <c r="BI53" i="5"/>
  <c r="BF54" i="5"/>
  <c r="BG54" i="5"/>
  <c r="BH54" i="5"/>
  <c r="BI54" i="5"/>
  <c r="BF55" i="5"/>
  <c r="BG55" i="5"/>
  <c r="BH55" i="5"/>
  <c r="BI55" i="5"/>
  <c r="BF56" i="5"/>
  <c r="BG56" i="5"/>
  <c r="BH56" i="5"/>
  <c r="BI56" i="5"/>
  <c r="BF57" i="5"/>
  <c r="BG57" i="5"/>
  <c r="BH57" i="5"/>
  <c r="BI57" i="5"/>
  <c r="BF58" i="5"/>
  <c r="BG58" i="5"/>
  <c r="BH58" i="5"/>
  <c r="BI58" i="5"/>
  <c r="BF59" i="5"/>
  <c r="BG59" i="5"/>
  <c r="BH59" i="5"/>
  <c r="BI59" i="5"/>
  <c r="BF60" i="5"/>
  <c r="BG60" i="5"/>
  <c r="BH60" i="5"/>
  <c r="BI60" i="5"/>
  <c r="BF61" i="5"/>
  <c r="BG61" i="5"/>
  <c r="BH61" i="5"/>
  <c r="BI61" i="5"/>
  <c r="BF62" i="5"/>
  <c r="BG62" i="5"/>
  <c r="BH62" i="5"/>
  <c r="BI62" i="5"/>
  <c r="BF63" i="5"/>
  <c r="BG63" i="5"/>
  <c r="BH63" i="5"/>
  <c r="BI63" i="5"/>
  <c r="BF64" i="5"/>
  <c r="BG64" i="5"/>
  <c r="BH64" i="5"/>
  <c r="BI64" i="5"/>
  <c r="BF65" i="5"/>
  <c r="BG65" i="5"/>
  <c r="BH65" i="5"/>
  <c r="BI65" i="5"/>
  <c r="BF66" i="5"/>
  <c r="BG66" i="5"/>
  <c r="BH66" i="5"/>
  <c r="BI66" i="5"/>
  <c r="BF67" i="5"/>
  <c r="BG67" i="5"/>
  <c r="BH67" i="5"/>
  <c r="BI67" i="5"/>
  <c r="BF68" i="5"/>
  <c r="BG68" i="5"/>
  <c r="BH68" i="5"/>
  <c r="BI68" i="5"/>
  <c r="BF69" i="5"/>
  <c r="BG69" i="5"/>
  <c r="BH69" i="5"/>
  <c r="BI69" i="5"/>
  <c r="BF70" i="5"/>
  <c r="BG70" i="5"/>
  <c r="BH70" i="5"/>
  <c r="BI70" i="5"/>
  <c r="BF71" i="5"/>
  <c r="BG71" i="5"/>
  <c r="BH71" i="5"/>
  <c r="BI71" i="5"/>
  <c r="BF72" i="5"/>
  <c r="BG72" i="5"/>
  <c r="BH72" i="5"/>
  <c r="BI72" i="5"/>
  <c r="BF73" i="5"/>
  <c r="BG73" i="5"/>
  <c r="BH73" i="5"/>
  <c r="BI73" i="5"/>
  <c r="BF74" i="5"/>
  <c r="BG74" i="5"/>
  <c r="BH74" i="5"/>
  <c r="BI74" i="5"/>
  <c r="BF75" i="5"/>
  <c r="BG75" i="5"/>
  <c r="BH75" i="5"/>
  <c r="BI75" i="5"/>
  <c r="BF76" i="5"/>
  <c r="BG76" i="5"/>
  <c r="BH76" i="5"/>
  <c r="BI76" i="5"/>
  <c r="BF77" i="5"/>
  <c r="BG77" i="5"/>
  <c r="BH77" i="5"/>
  <c r="BI77" i="5"/>
  <c r="BF78" i="5"/>
  <c r="BG78" i="5"/>
  <c r="BH78" i="5"/>
  <c r="BI78" i="5"/>
  <c r="BF79" i="5"/>
  <c r="BG79" i="5"/>
  <c r="BH79" i="5"/>
  <c r="BI79" i="5"/>
  <c r="BF80" i="5"/>
  <c r="BG80" i="5"/>
  <c r="BH80" i="5"/>
  <c r="BI80" i="5"/>
  <c r="BF81" i="5"/>
  <c r="BG81" i="5"/>
  <c r="BH81" i="5"/>
  <c r="BI81" i="5"/>
  <c r="BF82" i="5"/>
  <c r="BG82" i="5"/>
  <c r="BH82" i="5"/>
  <c r="BI82" i="5"/>
  <c r="BF83" i="5"/>
  <c r="BG83" i="5"/>
  <c r="BH83" i="5"/>
  <c r="BI83" i="5"/>
  <c r="BF84" i="5"/>
  <c r="BG84" i="5"/>
  <c r="BH84" i="5"/>
  <c r="BI84" i="5"/>
  <c r="BF85" i="5"/>
  <c r="BG85" i="5"/>
  <c r="BH85" i="5"/>
  <c r="BI85" i="5"/>
  <c r="BF86" i="5"/>
  <c r="BG86" i="5"/>
  <c r="BH86" i="5"/>
  <c r="BI86" i="5"/>
  <c r="BF87" i="5"/>
  <c r="BG87" i="5"/>
  <c r="BH87" i="5"/>
  <c r="BI87" i="5"/>
  <c r="BF88" i="5"/>
  <c r="BG88" i="5"/>
  <c r="BH88" i="5"/>
  <c r="BI88" i="5"/>
  <c r="BF89" i="5"/>
  <c r="BG89" i="5"/>
  <c r="BH89" i="5"/>
  <c r="BI89" i="5"/>
  <c r="BF90" i="5"/>
  <c r="BG90" i="5"/>
  <c r="BH90" i="5"/>
  <c r="BI90" i="5"/>
  <c r="BF91" i="5"/>
  <c r="BG91" i="5"/>
  <c r="BH91" i="5"/>
  <c r="BI91" i="5"/>
  <c r="BF92" i="5"/>
  <c r="BG92" i="5"/>
  <c r="BH92" i="5"/>
  <c r="BI92" i="5"/>
  <c r="BF93" i="5"/>
  <c r="BG93" i="5"/>
  <c r="BH93" i="5"/>
  <c r="BI93" i="5"/>
  <c r="BF94" i="5"/>
  <c r="BG94" i="5"/>
  <c r="BH94" i="5"/>
  <c r="BI94" i="5"/>
  <c r="BF95" i="5"/>
  <c r="BG95" i="5"/>
  <c r="BH95" i="5"/>
  <c r="BI95" i="5"/>
  <c r="BF96" i="5"/>
  <c r="BG96" i="5"/>
  <c r="BH96" i="5"/>
  <c r="BI96" i="5"/>
  <c r="BF97" i="5"/>
  <c r="BG97" i="5"/>
  <c r="BH97" i="5"/>
  <c r="BI97" i="5"/>
  <c r="BF98" i="5"/>
  <c r="BG98" i="5"/>
  <c r="BH98" i="5"/>
  <c r="BI98" i="5"/>
  <c r="BF99" i="5"/>
  <c r="BG99" i="5"/>
  <c r="BH99" i="5"/>
  <c r="BI99" i="5"/>
  <c r="BF100" i="5"/>
  <c r="BG100" i="5"/>
  <c r="BH100" i="5"/>
  <c r="BI100" i="5"/>
  <c r="BF101" i="5"/>
  <c r="BG101" i="5"/>
  <c r="BH101" i="5"/>
  <c r="BI101" i="5"/>
  <c r="BF102" i="5"/>
  <c r="BG102" i="5"/>
  <c r="BH102" i="5"/>
  <c r="BI102" i="5"/>
  <c r="BF103" i="5"/>
  <c r="BG103" i="5"/>
  <c r="BH103" i="5"/>
  <c r="BI103" i="5"/>
  <c r="BF104" i="5"/>
  <c r="BG104" i="5"/>
  <c r="BH104" i="5"/>
  <c r="BI104" i="5"/>
  <c r="BF105" i="5"/>
  <c r="BG105" i="5"/>
  <c r="BH105" i="5"/>
  <c r="BI105" i="5"/>
  <c r="BF106" i="5"/>
  <c r="BG106" i="5"/>
  <c r="BH106" i="5"/>
  <c r="BI106" i="5"/>
  <c r="BF107" i="5"/>
  <c r="BG107" i="5"/>
  <c r="BH107" i="5"/>
  <c r="BI107" i="5"/>
  <c r="BF108" i="5"/>
  <c r="BG108" i="5"/>
  <c r="BH108" i="5"/>
  <c r="BI108" i="5"/>
  <c r="BF109" i="5"/>
  <c r="BG109" i="5"/>
  <c r="BH109" i="5"/>
  <c r="BI109" i="5"/>
  <c r="BF110" i="5"/>
  <c r="BG110" i="5"/>
  <c r="BH110" i="5"/>
  <c r="BI110" i="5"/>
  <c r="BF111" i="5"/>
  <c r="BG111" i="5"/>
  <c r="BH111" i="5"/>
  <c r="BI111" i="5"/>
  <c r="BF112" i="5"/>
  <c r="BG112" i="5"/>
  <c r="BH112" i="5"/>
  <c r="BI112" i="5"/>
  <c r="BF113" i="5"/>
  <c r="BG113" i="5"/>
  <c r="BH113" i="5"/>
  <c r="BI113" i="5"/>
  <c r="BF114" i="5"/>
  <c r="BG114" i="5"/>
  <c r="BH114" i="5"/>
  <c r="BI114" i="5"/>
  <c r="BF115" i="5"/>
  <c r="BG115" i="5"/>
  <c r="BH115" i="5"/>
  <c r="BI115" i="5"/>
  <c r="BF116" i="5"/>
  <c r="BG116" i="5"/>
  <c r="BH116" i="5"/>
  <c r="BI116" i="5"/>
  <c r="BF117" i="5"/>
  <c r="BG117" i="5"/>
  <c r="BH117" i="5"/>
  <c r="BI117" i="5"/>
  <c r="BF118" i="5"/>
  <c r="BG118" i="5"/>
  <c r="BH118" i="5"/>
  <c r="BI118" i="5"/>
  <c r="BF119" i="5"/>
  <c r="BG119" i="5"/>
  <c r="BH119" i="5"/>
  <c r="BI119" i="5"/>
  <c r="BF120" i="5"/>
  <c r="BG120" i="5"/>
  <c r="BH120" i="5"/>
  <c r="BI120" i="5"/>
  <c r="BF121" i="5"/>
  <c r="BG121" i="5"/>
  <c r="BH121" i="5"/>
  <c r="BI121" i="5"/>
  <c r="BF122" i="5"/>
  <c r="BG122" i="5"/>
  <c r="BH122" i="5"/>
  <c r="BI122" i="5"/>
  <c r="BF123" i="5"/>
  <c r="BG123" i="5"/>
  <c r="BH123" i="5"/>
  <c r="BI123" i="5"/>
  <c r="BF124" i="5"/>
  <c r="BG124" i="5"/>
  <c r="BH124" i="5"/>
  <c r="BI124" i="5"/>
  <c r="BF125" i="5"/>
  <c r="BG125" i="5"/>
  <c r="BH125" i="5"/>
  <c r="BI125" i="5"/>
  <c r="BF126" i="5"/>
  <c r="BG126" i="5"/>
  <c r="BH126" i="5"/>
  <c r="BI126" i="5"/>
  <c r="BF127" i="5"/>
  <c r="BG127" i="5"/>
  <c r="BH127" i="5"/>
  <c r="BI127" i="5"/>
  <c r="BF128" i="5"/>
  <c r="BG128" i="5"/>
  <c r="BH128" i="5"/>
  <c r="BI128" i="5"/>
  <c r="BF129" i="5"/>
  <c r="BG129" i="5"/>
  <c r="BH129" i="5"/>
  <c r="BI129" i="5"/>
  <c r="BF130" i="5"/>
  <c r="BG130" i="5"/>
  <c r="BH130" i="5"/>
  <c r="BI130" i="5"/>
  <c r="BF131" i="5"/>
  <c r="BG131" i="5"/>
  <c r="BH131" i="5"/>
  <c r="BI131" i="5"/>
  <c r="BF132" i="5"/>
  <c r="BG132" i="5"/>
  <c r="BH132" i="5"/>
  <c r="BI132" i="5"/>
  <c r="BF133" i="5"/>
  <c r="BG133" i="5"/>
  <c r="BH133" i="5"/>
  <c r="BI133" i="5"/>
  <c r="BF134" i="5"/>
  <c r="BG134" i="5"/>
  <c r="BH134" i="5"/>
  <c r="BI134" i="5"/>
  <c r="BF135" i="5"/>
  <c r="BG135" i="5"/>
  <c r="BH135" i="5"/>
  <c r="BI135" i="5"/>
  <c r="BF136" i="5"/>
  <c r="BG136" i="5"/>
  <c r="BH136" i="5"/>
  <c r="BI136" i="5"/>
  <c r="BF137" i="5"/>
  <c r="BG137" i="5"/>
  <c r="BH137" i="5"/>
  <c r="BI137" i="5"/>
  <c r="BF138" i="5"/>
  <c r="BG138" i="5"/>
  <c r="BH138" i="5"/>
  <c r="BI138" i="5"/>
  <c r="BF139" i="5"/>
  <c r="BG139" i="5"/>
  <c r="BH139" i="5"/>
  <c r="BI139" i="5"/>
  <c r="BF140" i="5"/>
  <c r="BG140" i="5"/>
  <c r="BH140" i="5"/>
  <c r="BI140" i="5"/>
  <c r="BF141" i="5"/>
  <c r="BG141" i="5"/>
  <c r="BH141" i="5"/>
  <c r="BI141" i="5"/>
  <c r="BF142" i="5"/>
  <c r="BG142" i="5"/>
  <c r="BH142" i="5"/>
  <c r="BI142" i="5"/>
  <c r="BF143" i="5"/>
  <c r="BG143" i="5"/>
  <c r="BH143" i="5"/>
  <c r="BI143" i="5"/>
  <c r="BF144" i="5"/>
  <c r="BG144" i="5"/>
  <c r="BH144" i="5"/>
  <c r="BI144" i="5"/>
  <c r="BF145" i="5"/>
  <c r="BG145" i="5"/>
  <c r="BH145" i="5"/>
  <c r="BI145" i="5"/>
  <c r="BF146" i="5"/>
  <c r="BG146" i="5"/>
  <c r="BH146" i="5"/>
  <c r="BI146" i="5"/>
  <c r="BF147" i="5"/>
  <c r="BG147" i="5"/>
  <c r="BH147" i="5"/>
  <c r="BI147" i="5"/>
  <c r="BF148" i="5"/>
  <c r="BG148" i="5"/>
  <c r="BH148" i="5"/>
  <c r="BI148" i="5"/>
  <c r="BF149" i="5"/>
  <c r="BG149" i="5"/>
  <c r="BH149" i="5"/>
  <c r="BI149" i="5"/>
  <c r="BF150" i="5"/>
  <c r="BG150" i="5"/>
  <c r="BH150" i="5"/>
  <c r="BI150" i="5"/>
  <c r="BF151" i="5"/>
  <c r="BG151" i="5"/>
  <c r="BH151" i="5"/>
  <c r="BI151" i="5"/>
  <c r="BF152" i="5"/>
  <c r="BG152" i="5"/>
  <c r="BH152" i="5"/>
  <c r="BI152" i="5"/>
  <c r="BF153" i="5"/>
  <c r="BG153" i="5"/>
  <c r="BH153" i="5"/>
  <c r="BI153" i="5"/>
  <c r="BF154" i="5"/>
  <c r="BG154" i="5"/>
  <c r="BH154" i="5"/>
  <c r="BI154" i="5"/>
  <c r="BF155" i="5"/>
  <c r="BG155" i="5"/>
  <c r="BH155" i="5"/>
  <c r="BI155" i="5"/>
  <c r="BF156" i="5"/>
  <c r="BG156" i="5"/>
  <c r="BH156" i="5"/>
  <c r="BI156" i="5"/>
  <c r="BF157" i="5"/>
  <c r="BG157" i="5"/>
  <c r="BH157" i="5"/>
  <c r="BI157" i="5"/>
  <c r="BF158" i="5"/>
  <c r="BG158" i="5"/>
  <c r="BH158" i="5"/>
  <c r="BI158" i="5"/>
  <c r="BF159" i="5"/>
  <c r="BG159" i="5"/>
  <c r="BH159" i="5"/>
  <c r="BI159" i="5"/>
  <c r="BF160" i="5"/>
  <c r="BG160" i="5"/>
  <c r="BH160" i="5"/>
  <c r="BI160" i="5"/>
  <c r="BF161" i="5"/>
  <c r="BG161" i="5"/>
  <c r="BH161" i="5"/>
  <c r="BI161" i="5"/>
  <c r="BF162" i="5"/>
  <c r="BG162" i="5"/>
  <c r="BH162" i="5"/>
  <c r="BI162" i="5"/>
  <c r="BF163" i="5"/>
  <c r="BG163" i="5"/>
  <c r="BH163" i="5"/>
  <c r="BI163" i="5"/>
  <c r="BF164" i="5"/>
  <c r="BG164" i="5"/>
  <c r="BH164" i="5"/>
  <c r="BI164" i="5"/>
  <c r="BF165" i="5"/>
  <c r="BG165" i="5"/>
  <c r="BH165" i="5"/>
  <c r="BI165" i="5"/>
  <c r="BF166" i="5"/>
  <c r="BG166" i="5"/>
  <c r="BH166" i="5"/>
  <c r="BI166" i="5"/>
  <c r="BF167" i="5"/>
  <c r="BG167" i="5"/>
  <c r="BH167" i="5"/>
  <c r="BI167" i="5"/>
  <c r="BF168" i="5"/>
  <c r="BG168" i="5"/>
  <c r="BH168" i="5"/>
  <c r="BI168" i="5"/>
  <c r="BF169" i="5"/>
  <c r="BG169" i="5"/>
  <c r="BH169" i="5"/>
  <c r="BI169" i="5"/>
  <c r="BF170" i="5"/>
  <c r="BG170" i="5"/>
  <c r="BH170" i="5"/>
  <c r="BI170" i="5"/>
  <c r="BF171" i="5"/>
  <c r="BG171" i="5"/>
  <c r="BH171" i="5"/>
  <c r="BI171" i="5"/>
  <c r="BF172" i="5"/>
  <c r="BG172" i="5"/>
  <c r="BH172" i="5"/>
  <c r="BI172" i="5"/>
  <c r="BF173" i="5"/>
  <c r="BG173" i="5"/>
  <c r="BH173" i="5"/>
  <c r="BI173" i="5"/>
  <c r="BF174" i="5"/>
  <c r="BG174" i="5"/>
  <c r="BH174" i="5"/>
  <c r="BI174" i="5"/>
  <c r="BF175" i="5"/>
  <c r="BG175" i="5"/>
  <c r="BH175" i="5"/>
  <c r="BI175" i="5"/>
  <c r="BF176" i="5"/>
  <c r="BG176" i="5"/>
  <c r="BH176" i="5"/>
  <c r="BI176" i="5"/>
  <c r="BF177" i="5"/>
  <c r="BG177" i="5"/>
  <c r="BH177" i="5"/>
  <c r="BI177" i="5"/>
  <c r="BF178" i="5"/>
  <c r="BG178" i="5"/>
  <c r="BH178" i="5"/>
  <c r="BI178" i="5"/>
  <c r="BF179" i="5"/>
  <c r="BG179" i="5"/>
  <c r="BH179" i="5"/>
  <c r="BI179" i="5"/>
  <c r="BF180" i="5"/>
  <c r="BG180" i="5"/>
  <c r="BH180" i="5"/>
  <c r="BI180" i="5"/>
  <c r="BF181" i="5"/>
  <c r="BG181" i="5"/>
  <c r="BH181" i="5"/>
  <c r="BI181" i="5"/>
  <c r="BF182" i="5"/>
  <c r="BG182" i="5"/>
  <c r="BH182" i="5"/>
  <c r="BI182" i="5"/>
  <c r="BF183" i="5"/>
  <c r="BG183" i="5"/>
  <c r="BH183" i="5"/>
  <c r="BI183" i="5"/>
  <c r="BF184" i="5"/>
  <c r="BG184" i="5"/>
  <c r="BH184" i="5"/>
  <c r="BI184" i="5"/>
  <c r="BF185" i="5"/>
  <c r="BG185" i="5"/>
  <c r="BH185" i="5"/>
  <c r="BI185" i="5"/>
  <c r="BF186" i="5"/>
  <c r="BG186" i="5"/>
  <c r="BH186" i="5"/>
  <c r="BI186" i="5"/>
  <c r="BF187" i="5"/>
  <c r="BG187" i="5"/>
  <c r="BH187" i="5"/>
  <c r="BI187" i="5"/>
  <c r="BF188" i="5"/>
  <c r="BG188" i="5"/>
  <c r="BH188" i="5"/>
  <c r="BI188" i="5"/>
  <c r="BF189" i="5"/>
  <c r="BG189" i="5"/>
  <c r="BH189" i="5"/>
  <c r="BI189" i="5"/>
  <c r="BF190" i="5"/>
  <c r="BG190" i="5"/>
  <c r="BH190" i="5"/>
  <c r="BI190" i="5"/>
  <c r="BF191" i="5"/>
  <c r="BG191" i="5"/>
  <c r="BH191" i="5"/>
  <c r="BI191" i="5"/>
  <c r="BF192" i="5"/>
  <c r="BG192" i="5"/>
  <c r="BH192" i="5"/>
  <c r="BI192" i="5"/>
  <c r="BF193" i="5"/>
  <c r="BG193" i="5"/>
  <c r="BH193" i="5"/>
  <c r="BI193" i="5"/>
  <c r="BF194" i="5"/>
  <c r="BG194" i="5"/>
  <c r="BH194" i="5"/>
  <c r="BI194" i="5"/>
  <c r="BF195" i="5"/>
  <c r="BG195" i="5"/>
  <c r="BH195" i="5"/>
  <c r="BI195" i="5"/>
  <c r="BF196" i="5"/>
  <c r="BG196" i="5"/>
  <c r="BH196" i="5"/>
  <c r="BI196" i="5"/>
  <c r="BF197" i="5"/>
  <c r="BG197" i="5"/>
  <c r="BH197" i="5"/>
  <c r="BI197" i="5"/>
  <c r="BF198" i="5"/>
  <c r="BG198" i="5"/>
  <c r="BH198" i="5"/>
  <c r="BI198" i="5"/>
  <c r="BF199" i="5"/>
  <c r="BG199" i="5"/>
  <c r="BH199" i="5"/>
  <c r="BI199" i="5"/>
  <c r="BF200" i="5"/>
  <c r="BG200" i="5"/>
  <c r="BH200" i="5"/>
  <c r="BI200" i="5"/>
  <c r="BF201" i="5"/>
  <c r="BG201" i="5"/>
  <c r="BH201" i="5"/>
  <c r="BI201" i="5"/>
  <c r="BF202" i="5"/>
  <c r="BG202" i="5"/>
  <c r="BH202" i="5"/>
  <c r="BI202" i="5"/>
  <c r="BF203" i="5"/>
  <c r="BG203" i="5"/>
  <c r="BH203" i="5"/>
  <c r="BI203" i="5"/>
  <c r="BF204" i="5"/>
  <c r="BG204" i="5"/>
  <c r="BH204" i="5"/>
  <c r="BI204" i="5"/>
  <c r="BF205" i="5"/>
  <c r="BG205" i="5"/>
  <c r="BH205" i="5"/>
  <c r="BI205" i="5"/>
  <c r="BF206" i="5"/>
  <c r="BG206" i="5"/>
  <c r="BH206" i="5"/>
  <c r="BI206" i="5"/>
  <c r="BF207" i="5"/>
  <c r="BG207" i="5"/>
  <c r="BH207" i="5"/>
  <c r="BI207" i="5"/>
  <c r="BF208" i="5"/>
  <c r="BG208" i="5"/>
  <c r="BH208" i="5"/>
  <c r="BI208" i="5"/>
  <c r="BF209" i="5"/>
  <c r="BG209" i="5"/>
  <c r="BH209" i="5"/>
  <c r="BI209" i="5"/>
  <c r="BF210" i="5"/>
  <c r="BG210" i="5"/>
  <c r="BH210" i="5"/>
  <c r="BI210" i="5"/>
  <c r="BF211" i="5"/>
  <c r="BG211" i="5"/>
  <c r="BH211" i="5"/>
  <c r="BI211" i="5"/>
  <c r="BF212" i="5"/>
  <c r="BG212" i="5"/>
  <c r="BH212" i="5"/>
  <c r="BI212" i="5"/>
  <c r="BF213" i="5"/>
  <c r="BG213" i="5"/>
  <c r="BH213" i="5"/>
  <c r="BI213" i="5"/>
  <c r="BF214" i="5"/>
  <c r="BG214" i="5"/>
  <c r="BH214" i="5"/>
  <c r="BI214" i="5"/>
  <c r="BF215" i="5"/>
  <c r="BG215" i="5"/>
  <c r="BH215" i="5"/>
  <c r="BI215" i="5"/>
  <c r="BF216" i="5"/>
  <c r="BG216" i="5"/>
  <c r="BH216" i="5"/>
  <c r="BI216" i="5"/>
  <c r="BF217" i="5"/>
  <c r="BG217" i="5"/>
  <c r="BH217" i="5"/>
  <c r="BI217" i="5"/>
  <c r="BF218" i="5"/>
  <c r="BG218" i="5"/>
  <c r="BH218" i="5"/>
  <c r="BI218" i="5"/>
  <c r="BF219" i="5"/>
  <c r="BG219" i="5"/>
  <c r="BH219" i="5"/>
  <c r="BI219" i="5"/>
  <c r="BF220" i="5"/>
  <c r="BG220" i="5"/>
  <c r="BH220" i="5"/>
  <c r="BI220" i="5"/>
  <c r="BF221" i="5"/>
  <c r="BG221" i="5"/>
  <c r="BH221" i="5"/>
  <c r="BI221" i="5"/>
  <c r="BF222" i="5"/>
  <c r="BG222" i="5"/>
  <c r="BH222" i="5"/>
  <c r="BI222" i="5"/>
  <c r="BF223" i="5"/>
  <c r="BG223" i="5"/>
  <c r="BH223" i="5"/>
  <c r="BI223" i="5"/>
  <c r="BF224" i="5"/>
  <c r="BG224" i="5"/>
  <c r="BH224" i="5"/>
  <c r="BI224" i="5"/>
  <c r="BE224" i="5"/>
  <c r="BG9" i="5"/>
  <c r="BH9" i="5"/>
  <c r="BI9" i="5"/>
  <c r="BF9" i="5"/>
  <c r="AF46" i="32"/>
  <c r="AF13" i="32"/>
  <c r="AG13" i="32" s="1"/>
  <c r="AF14" i="32"/>
  <c r="AF15" i="32"/>
  <c r="AG15" i="32" s="1"/>
  <c r="AF16" i="32"/>
  <c r="AG16" i="32" s="1"/>
  <c r="AF19" i="32"/>
  <c r="AG19" i="32" s="1"/>
  <c r="AF20" i="32"/>
  <c r="AG20" i="32" s="1"/>
  <c r="AF23" i="32"/>
  <c r="AG23" i="32" s="1"/>
  <c r="AF24" i="32"/>
  <c r="AG24" i="32" s="1"/>
  <c r="AF28" i="32"/>
  <c r="AG28" i="32" s="1"/>
  <c r="AF29" i="32"/>
  <c r="AF30" i="32"/>
  <c r="AG30" i="32" s="1"/>
  <c r="AF31" i="32"/>
  <c r="AG31" i="32" s="1"/>
  <c r="AF47" i="32"/>
  <c r="AF48" i="32"/>
  <c r="AF49" i="32"/>
  <c r="AF50" i="32"/>
  <c r="AF51" i="32"/>
  <c r="AF52" i="32"/>
  <c r="AF53" i="32"/>
  <c r="AF54" i="32"/>
  <c r="AF55" i="32"/>
  <c r="AF56" i="32"/>
  <c r="AF57" i="32"/>
  <c r="AF58" i="32"/>
  <c r="AF59" i="32"/>
  <c r="AF60" i="32"/>
  <c r="AF61" i="32"/>
  <c r="AF62" i="32"/>
  <c r="AF63" i="32"/>
  <c r="AF64" i="32"/>
  <c r="AF65" i="32"/>
  <c r="AF66" i="32"/>
  <c r="AF67" i="32"/>
  <c r="AF68" i="32"/>
  <c r="AF69" i="32"/>
  <c r="AF70" i="32"/>
  <c r="AF71" i="32"/>
  <c r="AF72" i="32"/>
  <c r="AF73" i="32"/>
  <c r="AF74" i="32"/>
  <c r="AF75" i="32"/>
  <c r="AF76" i="32"/>
  <c r="AI17" i="5"/>
  <c r="AG17" i="5"/>
  <c r="AI16" i="5"/>
  <c r="AG16" i="5"/>
  <c r="AI15" i="5"/>
  <c r="AG15" i="5"/>
  <c r="AI14" i="5"/>
  <c r="AG14" i="5"/>
  <c r="AI13" i="5"/>
  <c r="AG13" i="5"/>
  <c r="AI12" i="5"/>
  <c r="AG12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O8" i="5" s="1"/>
  <c r="AR11" i="5"/>
  <c r="N8" i="5" s="1"/>
  <c r="CW98" i="1"/>
  <c r="CV98" i="1"/>
  <c r="CU98" i="1"/>
  <c r="CT98" i="1"/>
  <c r="CS98" i="1"/>
  <c r="CR98" i="1"/>
  <c r="CQ98" i="1"/>
  <c r="CP98" i="1"/>
  <c r="CO98" i="1"/>
  <c r="CN98" i="1"/>
  <c r="CM98" i="1"/>
  <c r="CL98" i="1"/>
  <c r="CK98" i="1"/>
  <c r="CJ98" i="1"/>
  <c r="CI98" i="1"/>
  <c r="CH98" i="1"/>
  <c r="CE98" i="1"/>
  <c r="CD98" i="1"/>
  <c r="CB98" i="1"/>
  <c r="CA98" i="1"/>
  <c r="BZ98" i="1"/>
  <c r="BY98" i="1"/>
  <c r="BX98" i="1"/>
  <c r="BW98" i="1"/>
  <c r="BV98" i="1"/>
  <c r="BU98" i="1"/>
  <c r="BS98" i="1"/>
  <c r="BQ98" i="1"/>
  <c r="BO98" i="1"/>
  <c r="BM98" i="1"/>
  <c r="BK98" i="1"/>
  <c r="BI98" i="1"/>
  <c r="BG98" i="1"/>
  <c r="BE98" i="1"/>
  <c r="BC98" i="1"/>
  <c r="BA98" i="1"/>
  <c r="AY98" i="1"/>
  <c r="AW98" i="1"/>
  <c r="AU98" i="1"/>
  <c r="AS98" i="1"/>
  <c r="AO98" i="1"/>
  <c r="AN98" i="1"/>
  <c r="AM98" i="1"/>
  <c r="AL98" i="1"/>
  <c r="AK98" i="1"/>
  <c r="AJ98" i="1"/>
  <c r="AI98" i="1"/>
  <c r="AH98" i="1"/>
  <c r="AG98" i="1"/>
  <c r="AF98" i="1"/>
  <c r="AE98" i="1"/>
  <c r="AA98" i="1"/>
  <c r="X98" i="1"/>
  <c r="W98" i="1"/>
  <c r="V98" i="1"/>
  <c r="CW87" i="1"/>
  <c r="CV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E87" i="1"/>
  <c r="CD87" i="1"/>
  <c r="CB87" i="1"/>
  <c r="CA87" i="1"/>
  <c r="BZ87" i="1"/>
  <c r="BY87" i="1"/>
  <c r="BX87" i="1"/>
  <c r="BW87" i="1"/>
  <c r="BV87" i="1"/>
  <c r="BU87" i="1"/>
  <c r="BS87" i="1"/>
  <c r="BQ87" i="1"/>
  <c r="BO87" i="1"/>
  <c r="BM87" i="1"/>
  <c r="BK87" i="1"/>
  <c r="BI87" i="1"/>
  <c r="BG87" i="1"/>
  <c r="BE87" i="1"/>
  <c r="BC87" i="1"/>
  <c r="BA87" i="1"/>
  <c r="AY87" i="1"/>
  <c r="AW87" i="1"/>
  <c r="AU87" i="1"/>
  <c r="AS87" i="1"/>
  <c r="AO87" i="1"/>
  <c r="AN87" i="1"/>
  <c r="AM87" i="1"/>
  <c r="AL87" i="1"/>
  <c r="AK87" i="1"/>
  <c r="AJ87" i="1"/>
  <c r="AI87" i="1"/>
  <c r="AH87" i="1"/>
  <c r="AG87" i="1"/>
  <c r="AF87" i="1"/>
  <c r="AE87" i="1"/>
  <c r="AA87" i="1"/>
  <c r="X87" i="1"/>
  <c r="W87" i="1"/>
  <c r="V87" i="1"/>
  <c r="CW73" i="1"/>
  <c r="CV73" i="1"/>
  <c r="CU73" i="1"/>
  <c r="CT73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E73" i="1"/>
  <c r="CD73" i="1"/>
  <c r="CB73" i="1"/>
  <c r="CA73" i="1"/>
  <c r="BZ73" i="1"/>
  <c r="BY73" i="1"/>
  <c r="BX73" i="1"/>
  <c r="BW73" i="1"/>
  <c r="BV73" i="1"/>
  <c r="BU73" i="1"/>
  <c r="BS73" i="1"/>
  <c r="BQ73" i="1"/>
  <c r="BO73" i="1"/>
  <c r="BM73" i="1"/>
  <c r="BK73" i="1"/>
  <c r="BI73" i="1"/>
  <c r="BG73" i="1"/>
  <c r="BE73" i="1"/>
  <c r="BC73" i="1"/>
  <c r="BA73" i="1"/>
  <c r="AY73" i="1"/>
  <c r="AW73" i="1"/>
  <c r="AU73" i="1"/>
  <c r="AS73" i="1"/>
  <c r="AO73" i="1"/>
  <c r="AN73" i="1"/>
  <c r="AM73" i="1"/>
  <c r="AL73" i="1"/>
  <c r="AK73" i="1"/>
  <c r="AJ73" i="1"/>
  <c r="AI73" i="1"/>
  <c r="AH73" i="1"/>
  <c r="AG73" i="1"/>
  <c r="AF73" i="1"/>
  <c r="AE73" i="1"/>
  <c r="AA73" i="1"/>
  <c r="X73" i="1"/>
  <c r="W73" i="1"/>
  <c r="V7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E23" i="1"/>
  <c r="CD23" i="1"/>
  <c r="CB23" i="1"/>
  <c r="CA23" i="1"/>
  <c r="BZ23" i="1"/>
  <c r="BY23" i="1"/>
  <c r="BX23" i="1"/>
  <c r="BW23" i="1"/>
  <c r="BV23" i="1"/>
  <c r="BU23" i="1"/>
  <c r="BS23" i="1"/>
  <c r="BQ23" i="1"/>
  <c r="BO23" i="1"/>
  <c r="BM23" i="1"/>
  <c r="BK23" i="1"/>
  <c r="BI23" i="1"/>
  <c r="BG23" i="1"/>
  <c r="BE23" i="1"/>
  <c r="BC23" i="1"/>
  <c r="BA23" i="1"/>
  <c r="AY23" i="1"/>
  <c r="AW23" i="1"/>
  <c r="AU23" i="1"/>
  <c r="AS23" i="1"/>
  <c r="AO23" i="1"/>
  <c r="AN23" i="1"/>
  <c r="AM23" i="1"/>
  <c r="AL23" i="1"/>
  <c r="AK23" i="1"/>
  <c r="AJ23" i="1"/>
  <c r="AI23" i="1"/>
  <c r="AH23" i="1"/>
  <c r="AG23" i="1"/>
  <c r="AF23" i="1"/>
  <c r="X23" i="1"/>
  <c r="W23" i="1"/>
  <c r="CW22" i="1"/>
  <c r="CV22" i="1"/>
  <c r="CU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H22" i="1"/>
  <c r="CE22" i="1"/>
  <c r="CD22" i="1"/>
  <c r="CB22" i="1"/>
  <c r="CA22" i="1"/>
  <c r="BZ22" i="1"/>
  <c r="BY22" i="1"/>
  <c r="BX22" i="1"/>
  <c r="BW22" i="1"/>
  <c r="BV22" i="1"/>
  <c r="BU22" i="1"/>
  <c r="BS22" i="1"/>
  <c r="BQ22" i="1"/>
  <c r="BO22" i="1"/>
  <c r="BM22" i="1"/>
  <c r="BK22" i="1"/>
  <c r="BI22" i="1"/>
  <c r="BG22" i="1"/>
  <c r="BE22" i="1"/>
  <c r="BC22" i="1"/>
  <c r="BA22" i="1"/>
  <c r="AY22" i="1"/>
  <c r="AW22" i="1"/>
  <c r="AU22" i="1"/>
  <c r="AS22" i="1"/>
  <c r="AO22" i="1"/>
  <c r="AN22" i="1"/>
  <c r="AM22" i="1"/>
  <c r="AL22" i="1"/>
  <c r="AK22" i="1"/>
  <c r="AJ22" i="1"/>
  <c r="AI22" i="1"/>
  <c r="AH22" i="1"/>
  <c r="AG22" i="1"/>
  <c r="AF22" i="1"/>
  <c r="AE22" i="1"/>
  <c r="AA22" i="1"/>
  <c r="X22" i="1"/>
  <c r="W22" i="1"/>
  <c r="V22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E21" i="1"/>
  <c r="CD21" i="1"/>
  <c r="CB21" i="1"/>
  <c r="CA21" i="1"/>
  <c r="BZ21" i="1"/>
  <c r="BY21" i="1"/>
  <c r="BX21" i="1"/>
  <c r="BW21" i="1"/>
  <c r="BV21" i="1"/>
  <c r="BU21" i="1"/>
  <c r="BS21" i="1"/>
  <c r="BQ21" i="1"/>
  <c r="BO21" i="1"/>
  <c r="BM21" i="1"/>
  <c r="BK21" i="1"/>
  <c r="BI21" i="1"/>
  <c r="BG21" i="1"/>
  <c r="BE21" i="1"/>
  <c r="BC21" i="1"/>
  <c r="BA21" i="1"/>
  <c r="AY21" i="1"/>
  <c r="AW21" i="1"/>
  <c r="AU21" i="1"/>
  <c r="AS21" i="1"/>
  <c r="AO21" i="1"/>
  <c r="AN21" i="1"/>
  <c r="AM21" i="1"/>
  <c r="AL21" i="1"/>
  <c r="AK21" i="1"/>
  <c r="AJ21" i="1"/>
  <c r="AI21" i="1"/>
  <c r="AH21" i="1"/>
  <c r="AG21" i="1"/>
  <c r="AF21" i="1"/>
  <c r="AE21" i="1"/>
  <c r="AA21" i="1"/>
  <c r="X21" i="1"/>
  <c r="W21" i="1"/>
  <c r="V21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E20" i="1"/>
  <c r="CD20" i="1"/>
  <c r="CB20" i="1"/>
  <c r="CA20" i="1"/>
  <c r="BZ20" i="1"/>
  <c r="BY20" i="1"/>
  <c r="BX20" i="1"/>
  <c r="BW20" i="1"/>
  <c r="BV20" i="1"/>
  <c r="BU20" i="1"/>
  <c r="BS20" i="1"/>
  <c r="BQ20" i="1"/>
  <c r="BO20" i="1"/>
  <c r="BM20" i="1"/>
  <c r="BK20" i="1"/>
  <c r="BI20" i="1"/>
  <c r="BG20" i="1"/>
  <c r="BE20" i="1"/>
  <c r="BC20" i="1"/>
  <c r="BA20" i="1"/>
  <c r="AY20" i="1"/>
  <c r="AW20" i="1"/>
  <c r="AU20" i="1"/>
  <c r="AS20" i="1"/>
  <c r="AO20" i="1"/>
  <c r="AN20" i="1"/>
  <c r="AM20" i="1"/>
  <c r="AL20" i="1"/>
  <c r="AK20" i="1"/>
  <c r="AJ20" i="1"/>
  <c r="AI20" i="1"/>
  <c r="AH20" i="1"/>
  <c r="AG20" i="1"/>
  <c r="AF20" i="1"/>
  <c r="AE20" i="1"/>
  <c r="AA20" i="1"/>
  <c r="X20" i="1"/>
  <c r="W20" i="1"/>
  <c r="V20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CE19" i="1"/>
  <c r="CD19" i="1"/>
  <c r="CB19" i="1"/>
  <c r="CA19" i="1"/>
  <c r="BZ19" i="1"/>
  <c r="BY19" i="1"/>
  <c r="BX19" i="1"/>
  <c r="BW19" i="1"/>
  <c r="BV19" i="1"/>
  <c r="BU19" i="1"/>
  <c r="BS19" i="1"/>
  <c r="BQ19" i="1"/>
  <c r="BO19" i="1"/>
  <c r="BM19" i="1"/>
  <c r="BK19" i="1"/>
  <c r="BI19" i="1"/>
  <c r="BG19" i="1"/>
  <c r="BE19" i="1"/>
  <c r="BC19" i="1"/>
  <c r="BA19" i="1"/>
  <c r="AY19" i="1"/>
  <c r="AW19" i="1"/>
  <c r="AU19" i="1"/>
  <c r="AS19" i="1"/>
  <c r="AO19" i="1"/>
  <c r="AN19" i="1"/>
  <c r="AM19" i="1"/>
  <c r="AL19" i="1"/>
  <c r="AK19" i="1"/>
  <c r="AJ19" i="1"/>
  <c r="AI19" i="1"/>
  <c r="AH19" i="1"/>
  <c r="AG19" i="1"/>
  <c r="AF19" i="1"/>
  <c r="X19" i="1"/>
  <c r="W19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H18" i="1"/>
  <c r="CE18" i="1"/>
  <c r="CD18" i="1"/>
  <c r="CB18" i="1"/>
  <c r="CA18" i="1"/>
  <c r="BZ18" i="1"/>
  <c r="BY18" i="1"/>
  <c r="BX18" i="1"/>
  <c r="BW18" i="1"/>
  <c r="BV18" i="1"/>
  <c r="BU18" i="1"/>
  <c r="BS18" i="1"/>
  <c r="BQ18" i="1"/>
  <c r="BO18" i="1"/>
  <c r="BM18" i="1"/>
  <c r="BK18" i="1"/>
  <c r="BI18" i="1"/>
  <c r="BG18" i="1"/>
  <c r="BE18" i="1"/>
  <c r="BC18" i="1"/>
  <c r="BA18" i="1"/>
  <c r="AY18" i="1"/>
  <c r="AW18" i="1"/>
  <c r="AU18" i="1"/>
  <c r="AS18" i="1"/>
  <c r="AE18" i="1"/>
  <c r="K176" i="2"/>
  <c r="K173" i="15" s="1"/>
  <c r="K177" i="2"/>
  <c r="K174" i="15" s="1"/>
  <c r="K178" i="2"/>
  <c r="K175" i="15" s="1"/>
  <c r="K175" i="2"/>
  <c r="K172" i="15" s="1"/>
  <c r="J176" i="2"/>
  <c r="J173" i="15" s="1"/>
  <c r="J177" i="2"/>
  <c r="J174" i="15" s="1"/>
  <c r="J178" i="2"/>
  <c r="J175" i="15" s="1"/>
  <c r="I176" i="2"/>
  <c r="I173" i="15" s="1"/>
  <c r="I177" i="2"/>
  <c r="I174" i="15" s="1"/>
  <c r="I178" i="2"/>
  <c r="I175" i="15" s="1"/>
  <c r="J175" i="2"/>
  <c r="J172" i="15" s="1"/>
  <c r="I175" i="2"/>
  <c r="I172" i="15" s="1"/>
  <c r="C176" i="2"/>
  <c r="C173" i="15" s="1"/>
  <c r="D176" i="2"/>
  <c r="D173" i="15" s="1"/>
  <c r="E176" i="2"/>
  <c r="E173" i="15" s="1"/>
  <c r="F176" i="2"/>
  <c r="F173" i="15" s="1"/>
  <c r="G176" i="2"/>
  <c r="G173" i="15" s="1"/>
  <c r="H176" i="2"/>
  <c r="H173" i="15" s="1"/>
  <c r="C177" i="2"/>
  <c r="C174" i="15" s="1"/>
  <c r="D177" i="2"/>
  <c r="D174" i="15" s="1"/>
  <c r="E177" i="2"/>
  <c r="E174" i="15" s="1"/>
  <c r="F177" i="2"/>
  <c r="F174" i="15" s="1"/>
  <c r="G177" i="2"/>
  <c r="G174" i="15" s="1"/>
  <c r="H177" i="2"/>
  <c r="H174" i="15" s="1"/>
  <c r="C178" i="2"/>
  <c r="C175" i="15" s="1"/>
  <c r="D178" i="2"/>
  <c r="D175" i="15" s="1"/>
  <c r="E178" i="2"/>
  <c r="E175" i="15" s="1"/>
  <c r="F178" i="2"/>
  <c r="F175" i="15" s="1"/>
  <c r="G178" i="2"/>
  <c r="G175" i="15" s="1"/>
  <c r="H178" i="2"/>
  <c r="H175" i="15" s="1"/>
  <c r="D175" i="2"/>
  <c r="D172" i="15" s="1"/>
  <c r="E175" i="2"/>
  <c r="E172" i="15" s="1"/>
  <c r="F175" i="2"/>
  <c r="F172" i="15" s="1"/>
  <c r="G175" i="2"/>
  <c r="G172" i="15" s="1"/>
  <c r="H175" i="2"/>
  <c r="H172" i="15" s="1"/>
  <c r="C175" i="2"/>
  <c r="C172" i="15" s="1"/>
  <c r="B176" i="2"/>
  <c r="B177" i="2"/>
  <c r="B178" i="2"/>
  <c r="B175" i="2"/>
  <c r="A176" i="2"/>
  <c r="A173" i="15" s="1"/>
  <c r="A177" i="2"/>
  <c r="A174" i="15" s="1"/>
  <c r="A178" i="2"/>
  <c r="A175" i="15" s="1"/>
  <c r="A175" i="2"/>
  <c r="A172" i="15" s="1"/>
  <c r="C9" i="41"/>
  <c r="C29" i="42" s="1"/>
  <c r="D9" i="41"/>
  <c r="D29" i="42" s="1"/>
  <c r="E9" i="41"/>
  <c r="E29" i="42" s="1"/>
  <c r="F9" i="41"/>
  <c r="F29" i="42" s="1"/>
  <c r="G9" i="41"/>
  <c r="G29" i="42" s="1"/>
  <c r="H9" i="41"/>
  <c r="H29" i="42" s="1"/>
  <c r="I9" i="41"/>
  <c r="I29" i="42" s="1"/>
  <c r="J9" i="41"/>
  <c r="J29" i="42" s="1"/>
  <c r="K9" i="41"/>
  <c r="K29" i="42" s="1"/>
  <c r="L9" i="41"/>
  <c r="L29" i="42" s="1"/>
  <c r="M9" i="41"/>
  <c r="M29" i="42" s="1"/>
  <c r="N9" i="41"/>
  <c r="N29" i="42" s="1"/>
  <c r="O9" i="41"/>
  <c r="O29" i="42" s="1"/>
  <c r="P9" i="41"/>
  <c r="P29" i="42" s="1"/>
  <c r="C10" i="41"/>
  <c r="C30" i="42" s="1"/>
  <c r="D10" i="41"/>
  <c r="D30" i="42" s="1"/>
  <c r="E10" i="41"/>
  <c r="E30" i="42" s="1"/>
  <c r="F10" i="41"/>
  <c r="F30" i="42" s="1"/>
  <c r="G10" i="41"/>
  <c r="G30" i="42" s="1"/>
  <c r="H10" i="41"/>
  <c r="H30" i="42" s="1"/>
  <c r="I10" i="41"/>
  <c r="I30" i="42" s="1"/>
  <c r="J10" i="41"/>
  <c r="J30" i="42" s="1"/>
  <c r="K10" i="41"/>
  <c r="K30" i="42" s="1"/>
  <c r="L10" i="41"/>
  <c r="L30" i="42" s="1"/>
  <c r="M10" i="41"/>
  <c r="M30" i="42" s="1"/>
  <c r="N10" i="41"/>
  <c r="N30" i="42" s="1"/>
  <c r="O10" i="41"/>
  <c r="O30" i="42" s="1"/>
  <c r="P10" i="41"/>
  <c r="P30" i="42" s="1"/>
  <c r="C11" i="41"/>
  <c r="C31" i="42" s="1"/>
  <c r="D11" i="41"/>
  <c r="D31" i="42" s="1"/>
  <c r="E11" i="41"/>
  <c r="E31" i="42" s="1"/>
  <c r="F11" i="41"/>
  <c r="F31" i="42" s="1"/>
  <c r="G11" i="41"/>
  <c r="G31" i="42" s="1"/>
  <c r="H11" i="41"/>
  <c r="H31" i="42" s="1"/>
  <c r="I11" i="41"/>
  <c r="I31" i="42" s="1"/>
  <c r="J11" i="41"/>
  <c r="J31" i="42" s="1"/>
  <c r="K11" i="41"/>
  <c r="K31" i="42" s="1"/>
  <c r="L11" i="41"/>
  <c r="L31" i="42" s="1"/>
  <c r="M11" i="41"/>
  <c r="M31" i="42" s="1"/>
  <c r="N11" i="41"/>
  <c r="N31" i="42" s="1"/>
  <c r="O11" i="41"/>
  <c r="O31" i="42" s="1"/>
  <c r="P11" i="41"/>
  <c r="P31" i="42" s="1"/>
  <c r="C12" i="41"/>
  <c r="C32" i="42" s="1"/>
  <c r="D12" i="41"/>
  <c r="D32" i="42" s="1"/>
  <c r="E12" i="41"/>
  <c r="E32" i="42" s="1"/>
  <c r="F12" i="41"/>
  <c r="F32" i="42" s="1"/>
  <c r="G12" i="41"/>
  <c r="G32" i="42" s="1"/>
  <c r="H12" i="41"/>
  <c r="H32" i="42" s="1"/>
  <c r="I12" i="41"/>
  <c r="I32" i="42" s="1"/>
  <c r="J12" i="41"/>
  <c r="J32" i="42" s="1"/>
  <c r="K12" i="41"/>
  <c r="K32" i="42" s="1"/>
  <c r="L12" i="41"/>
  <c r="L32" i="42" s="1"/>
  <c r="M12" i="41"/>
  <c r="M32" i="42" s="1"/>
  <c r="N12" i="41"/>
  <c r="N32" i="42" s="1"/>
  <c r="O12" i="41"/>
  <c r="O32" i="42" s="1"/>
  <c r="P12" i="41"/>
  <c r="P32" i="42" s="1"/>
  <c r="C13" i="41"/>
  <c r="C33" i="42" s="1"/>
  <c r="D13" i="41"/>
  <c r="D33" i="42" s="1"/>
  <c r="E13" i="41"/>
  <c r="E33" i="42" s="1"/>
  <c r="F13" i="41"/>
  <c r="F33" i="42" s="1"/>
  <c r="G13" i="41"/>
  <c r="G33" i="42" s="1"/>
  <c r="H13" i="41"/>
  <c r="H33" i="42" s="1"/>
  <c r="I13" i="41"/>
  <c r="I33" i="42" s="1"/>
  <c r="J13" i="41"/>
  <c r="J33" i="42" s="1"/>
  <c r="K13" i="41"/>
  <c r="K33" i="42" s="1"/>
  <c r="L13" i="41"/>
  <c r="L33" i="42" s="1"/>
  <c r="M13" i="41"/>
  <c r="M33" i="42" s="1"/>
  <c r="N13" i="41"/>
  <c r="N33" i="42" s="1"/>
  <c r="O13" i="41"/>
  <c r="O33" i="42" s="1"/>
  <c r="P13" i="41"/>
  <c r="P33" i="42" s="1"/>
  <c r="C14" i="41"/>
  <c r="C34" i="42" s="1"/>
  <c r="D14" i="41"/>
  <c r="D34" i="42" s="1"/>
  <c r="E14" i="41"/>
  <c r="E34" i="42" s="1"/>
  <c r="F14" i="41"/>
  <c r="F34" i="42" s="1"/>
  <c r="G14" i="41"/>
  <c r="G34" i="42" s="1"/>
  <c r="H14" i="41"/>
  <c r="H34" i="42" s="1"/>
  <c r="I14" i="41"/>
  <c r="I34" i="42" s="1"/>
  <c r="J14" i="41"/>
  <c r="J34" i="42" s="1"/>
  <c r="K14" i="41"/>
  <c r="K34" i="42" s="1"/>
  <c r="L14" i="41"/>
  <c r="L34" i="42" s="1"/>
  <c r="M14" i="41"/>
  <c r="M34" i="42" s="1"/>
  <c r="N14" i="41"/>
  <c r="N34" i="42" s="1"/>
  <c r="O14" i="41"/>
  <c r="O34" i="42" s="1"/>
  <c r="P14" i="41"/>
  <c r="P34" i="42" s="1"/>
  <c r="C15" i="41"/>
  <c r="C35" i="42" s="1"/>
  <c r="D15" i="41"/>
  <c r="D35" i="42" s="1"/>
  <c r="E15" i="41"/>
  <c r="E35" i="42" s="1"/>
  <c r="F15" i="41"/>
  <c r="F35" i="42" s="1"/>
  <c r="G15" i="41"/>
  <c r="G35" i="42" s="1"/>
  <c r="H15" i="41"/>
  <c r="H35" i="42" s="1"/>
  <c r="I15" i="41"/>
  <c r="I35" i="42" s="1"/>
  <c r="J15" i="41"/>
  <c r="J35" i="42" s="1"/>
  <c r="K15" i="41"/>
  <c r="K35" i="42" s="1"/>
  <c r="L15" i="41"/>
  <c r="L35" i="42" s="1"/>
  <c r="M15" i="41"/>
  <c r="M35" i="42" s="1"/>
  <c r="N15" i="41"/>
  <c r="N35" i="42" s="1"/>
  <c r="O15" i="41"/>
  <c r="O35" i="42" s="1"/>
  <c r="P15" i="41"/>
  <c r="P35" i="42" s="1"/>
  <c r="C16" i="41"/>
  <c r="C36" i="42" s="1"/>
  <c r="D16" i="41"/>
  <c r="D36" i="42" s="1"/>
  <c r="E16" i="41"/>
  <c r="E36" i="42" s="1"/>
  <c r="F16" i="41"/>
  <c r="F36" i="42" s="1"/>
  <c r="G16" i="41"/>
  <c r="G36" i="42" s="1"/>
  <c r="H16" i="41"/>
  <c r="H36" i="42" s="1"/>
  <c r="I16" i="41"/>
  <c r="I36" i="42" s="1"/>
  <c r="J16" i="41"/>
  <c r="J36" i="42" s="1"/>
  <c r="K16" i="41"/>
  <c r="K36" i="42" s="1"/>
  <c r="L16" i="41"/>
  <c r="L36" i="42" s="1"/>
  <c r="M16" i="41"/>
  <c r="M36" i="42" s="1"/>
  <c r="N16" i="41"/>
  <c r="N36" i="42" s="1"/>
  <c r="O16" i="41"/>
  <c r="O36" i="42" s="1"/>
  <c r="P16" i="41"/>
  <c r="P36" i="42" s="1"/>
  <c r="C17" i="41"/>
  <c r="C37" i="42" s="1"/>
  <c r="D17" i="41"/>
  <c r="D37" i="42" s="1"/>
  <c r="E17" i="41"/>
  <c r="E37" i="42" s="1"/>
  <c r="F17" i="41"/>
  <c r="F37" i="42" s="1"/>
  <c r="G17" i="41"/>
  <c r="G37" i="42" s="1"/>
  <c r="H17" i="41"/>
  <c r="H37" i="42" s="1"/>
  <c r="I17" i="41"/>
  <c r="I37" i="42" s="1"/>
  <c r="J17" i="41"/>
  <c r="J37" i="42" s="1"/>
  <c r="K17" i="41"/>
  <c r="K37" i="42" s="1"/>
  <c r="L17" i="41"/>
  <c r="L37" i="42" s="1"/>
  <c r="M17" i="41"/>
  <c r="M37" i="42" s="1"/>
  <c r="N17" i="41"/>
  <c r="N37" i="42" s="1"/>
  <c r="O17" i="41"/>
  <c r="O37" i="42" s="1"/>
  <c r="P17" i="41"/>
  <c r="P37" i="42" s="1"/>
  <c r="C18" i="41"/>
  <c r="C38" i="42" s="1"/>
  <c r="D18" i="41"/>
  <c r="D38" i="42" s="1"/>
  <c r="E18" i="41"/>
  <c r="E38" i="42" s="1"/>
  <c r="F18" i="41"/>
  <c r="F38" i="42" s="1"/>
  <c r="G18" i="41"/>
  <c r="G38" i="42" s="1"/>
  <c r="H18" i="41"/>
  <c r="H38" i="42" s="1"/>
  <c r="I18" i="41"/>
  <c r="I38" i="42" s="1"/>
  <c r="J18" i="41"/>
  <c r="J38" i="42" s="1"/>
  <c r="K18" i="41"/>
  <c r="K38" i="42" s="1"/>
  <c r="L18" i="41"/>
  <c r="L38" i="42" s="1"/>
  <c r="M18" i="41"/>
  <c r="M38" i="42" s="1"/>
  <c r="N18" i="41"/>
  <c r="N38" i="42" s="1"/>
  <c r="O18" i="41"/>
  <c r="O38" i="42" s="1"/>
  <c r="P18" i="41"/>
  <c r="P38" i="42" s="1"/>
  <c r="C19" i="41"/>
  <c r="C39" i="42" s="1"/>
  <c r="D19" i="41"/>
  <c r="D39" i="42" s="1"/>
  <c r="E19" i="41"/>
  <c r="E39" i="42" s="1"/>
  <c r="F19" i="41"/>
  <c r="F39" i="42" s="1"/>
  <c r="G19" i="41"/>
  <c r="G39" i="42" s="1"/>
  <c r="H19" i="41"/>
  <c r="H39" i="42" s="1"/>
  <c r="I19" i="41"/>
  <c r="I39" i="42" s="1"/>
  <c r="J19" i="41"/>
  <c r="J39" i="42" s="1"/>
  <c r="K19" i="41"/>
  <c r="K39" i="42" s="1"/>
  <c r="L19" i="41"/>
  <c r="L39" i="42" s="1"/>
  <c r="M19" i="41"/>
  <c r="M39" i="42" s="1"/>
  <c r="N19" i="41"/>
  <c r="N39" i="42" s="1"/>
  <c r="O19" i="41"/>
  <c r="O39" i="42" s="1"/>
  <c r="P19" i="41"/>
  <c r="P39" i="42" s="1"/>
  <c r="C20" i="41"/>
  <c r="C40" i="42" s="1"/>
  <c r="D20" i="41"/>
  <c r="D40" i="42" s="1"/>
  <c r="E20" i="41"/>
  <c r="E40" i="42" s="1"/>
  <c r="F20" i="41"/>
  <c r="F40" i="42" s="1"/>
  <c r="G20" i="41"/>
  <c r="G40" i="42" s="1"/>
  <c r="H20" i="41"/>
  <c r="H40" i="42" s="1"/>
  <c r="I20" i="41"/>
  <c r="I40" i="42" s="1"/>
  <c r="J20" i="41"/>
  <c r="J40" i="42" s="1"/>
  <c r="K20" i="41"/>
  <c r="K40" i="42" s="1"/>
  <c r="L20" i="41"/>
  <c r="L40" i="42" s="1"/>
  <c r="M20" i="41"/>
  <c r="M40" i="42" s="1"/>
  <c r="N20" i="41"/>
  <c r="N40" i="42" s="1"/>
  <c r="O20" i="41"/>
  <c r="O40" i="42" s="1"/>
  <c r="P20" i="41"/>
  <c r="P40" i="42" s="1"/>
  <c r="C21" i="41"/>
  <c r="D21" i="41"/>
  <c r="D41" i="42" s="1"/>
  <c r="E21" i="41"/>
  <c r="E41" i="42" s="1"/>
  <c r="F21" i="41"/>
  <c r="F41" i="42" s="1"/>
  <c r="G21" i="41"/>
  <c r="G41" i="42" s="1"/>
  <c r="H21" i="41"/>
  <c r="H41" i="42" s="1"/>
  <c r="I21" i="41"/>
  <c r="I41" i="42" s="1"/>
  <c r="J21" i="41"/>
  <c r="J41" i="42" s="1"/>
  <c r="K21" i="41"/>
  <c r="K41" i="42" s="1"/>
  <c r="L21" i="41"/>
  <c r="L41" i="42" s="1"/>
  <c r="M21" i="41"/>
  <c r="M41" i="42" s="1"/>
  <c r="N21" i="41"/>
  <c r="N41" i="42" s="1"/>
  <c r="O21" i="41"/>
  <c r="O41" i="42" s="1"/>
  <c r="P21" i="41"/>
  <c r="P41" i="42" s="1"/>
  <c r="D8" i="41"/>
  <c r="D28" i="42" s="1"/>
  <c r="E8" i="41"/>
  <c r="E28" i="42" s="1"/>
  <c r="F8" i="41"/>
  <c r="F28" i="42" s="1"/>
  <c r="G8" i="41"/>
  <c r="G28" i="42" s="1"/>
  <c r="H8" i="41"/>
  <c r="H28" i="42" s="1"/>
  <c r="I8" i="41"/>
  <c r="I28" i="42" s="1"/>
  <c r="J8" i="41"/>
  <c r="J28" i="42" s="1"/>
  <c r="K8" i="41"/>
  <c r="K28" i="42" s="1"/>
  <c r="L8" i="41"/>
  <c r="L28" i="42" s="1"/>
  <c r="M8" i="41"/>
  <c r="M28" i="42" s="1"/>
  <c r="N8" i="41"/>
  <c r="N28" i="42" s="1"/>
  <c r="O8" i="41"/>
  <c r="O28" i="42" s="1"/>
  <c r="P8" i="41"/>
  <c r="P28" i="42" s="1"/>
  <c r="C8" i="41"/>
  <c r="A9" i="41"/>
  <c r="A29" i="42" s="1"/>
  <c r="A10" i="41"/>
  <c r="A30" i="42" s="1"/>
  <c r="A11" i="41"/>
  <c r="A31" i="42" s="1"/>
  <c r="A12" i="41"/>
  <c r="A32" i="42" s="1"/>
  <c r="A13" i="41"/>
  <c r="A33" i="42" s="1"/>
  <c r="A14" i="41"/>
  <c r="A34" i="42" s="1"/>
  <c r="A15" i="41"/>
  <c r="A35" i="42" s="1"/>
  <c r="A16" i="41"/>
  <c r="A36" i="42" s="1"/>
  <c r="A17" i="41"/>
  <c r="A37" i="42" s="1"/>
  <c r="A18" i="41"/>
  <c r="A38" i="42" s="1"/>
  <c r="A19" i="41"/>
  <c r="A39" i="42" s="1"/>
  <c r="A20" i="41"/>
  <c r="A40" i="42" s="1"/>
  <c r="A21" i="41"/>
  <c r="A41" i="42" s="1"/>
  <c r="A8" i="41"/>
  <c r="A28" i="42" s="1"/>
  <c r="C45" i="41"/>
  <c r="C24" i="42" s="1"/>
  <c r="D45" i="41"/>
  <c r="D24" i="42" s="1"/>
  <c r="E45" i="41"/>
  <c r="E24" i="42" s="1"/>
  <c r="F45" i="41"/>
  <c r="F24" i="42" s="1"/>
  <c r="G45" i="41"/>
  <c r="G24" i="42" s="1"/>
  <c r="H45" i="41"/>
  <c r="H24" i="42" s="1"/>
  <c r="I45" i="41"/>
  <c r="I24" i="42" s="1"/>
  <c r="J45" i="41"/>
  <c r="J24" i="42" s="1"/>
  <c r="K45" i="41"/>
  <c r="K24" i="42" s="1"/>
  <c r="L45" i="41"/>
  <c r="L24" i="42" s="1"/>
  <c r="M45" i="41"/>
  <c r="M24" i="42" s="1"/>
  <c r="N45" i="41"/>
  <c r="N24" i="42" s="1"/>
  <c r="O45" i="41"/>
  <c r="O24" i="42" s="1"/>
  <c r="P45" i="41"/>
  <c r="P24" i="42" s="1"/>
  <c r="C25" i="41"/>
  <c r="C4" i="42" s="1"/>
  <c r="D25" i="41"/>
  <c r="D4" i="42" s="1"/>
  <c r="E25" i="41"/>
  <c r="E4" i="42" s="1"/>
  <c r="F25" i="41"/>
  <c r="F4" i="42" s="1"/>
  <c r="G25" i="41"/>
  <c r="G4" i="42" s="1"/>
  <c r="H25" i="41"/>
  <c r="H4" i="42" s="1"/>
  <c r="I25" i="41"/>
  <c r="I4" i="42" s="1"/>
  <c r="J25" i="41"/>
  <c r="J4" i="42" s="1"/>
  <c r="K25" i="41"/>
  <c r="K4" i="42" s="1"/>
  <c r="L25" i="41"/>
  <c r="L4" i="42" s="1"/>
  <c r="M25" i="41"/>
  <c r="M4" i="42" s="1"/>
  <c r="N25" i="41"/>
  <c r="N4" i="42" s="1"/>
  <c r="O25" i="41"/>
  <c r="O4" i="42" s="1"/>
  <c r="P25" i="41"/>
  <c r="P4" i="42" s="1"/>
  <c r="C26" i="41"/>
  <c r="C5" i="42" s="1"/>
  <c r="D26" i="41"/>
  <c r="D5" i="42" s="1"/>
  <c r="E26" i="41"/>
  <c r="E5" i="42" s="1"/>
  <c r="F26" i="41"/>
  <c r="F5" i="42" s="1"/>
  <c r="G26" i="41"/>
  <c r="G5" i="42" s="1"/>
  <c r="H26" i="41"/>
  <c r="H5" i="42" s="1"/>
  <c r="I26" i="41"/>
  <c r="I5" i="42" s="1"/>
  <c r="J26" i="41"/>
  <c r="J5" i="42" s="1"/>
  <c r="K26" i="41"/>
  <c r="K5" i="42" s="1"/>
  <c r="L26" i="41"/>
  <c r="L5" i="42" s="1"/>
  <c r="M26" i="41"/>
  <c r="M5" i="42" s="1"/>
  <c r="N26" i="41"/>
  <c r="N5" i="42" s="1"/>
  <c r="O26" i="41"/>
  <c r="O5" i="42" s="1"/>
  <c r="P26" i="41"/>
  <c r="P5" i="42" s="1"/>
  <c r="C27" i="41"/>
  <c r="C6" i="42" s="1"/>
  <c r="D27" i="41"/>
  <c r="D6" i="42" s="1"/>
  <c r="E27" i="41"/>
  <c r="E6" i="42" s="1"/>
  <c r="F27" i="41"/>
  <c r="F6" i="42" s="1"/>
  <c r="G27" i="41"/>
  <c r="G6" i="42" s="1"/>
  <c r="H27" i="41"/>
  <c r="H6" i="42" s="1"/>
  <c r="I27" i="41"/>
  <c r="I6" i="42" s="1"/>
  <c r="J27" i="41"/>
  <c r="J6" i="42" s="1"/>
  <c r="K27" i="41"/>
  <c r="K6" i="42" s="1"/>
  <c r="L27" i="41"/>
  <c r="L6" i="42" s="1"/>
  <c r="M27" i="41"/>
  <c r="M6" i="42" s="1"/>
  <c r="N27" i="41"/>
  <c r="N6" i="42" s="1"/>
  <c r="O27" i="41"/>
  <c r="O6" i="42" s="1"/>
  <c r="P27" i="41"/>
  <c r="P6" i="42" s="1"/>
  <c r="C28" i="41"/>
  <c r="C7" i="42" s="1"/>
  <c r="D28" i="41"/>
  <c r="D7" i="42" s="1"/>
  <c r="E28" i="41"/>
  <c r="E7" i="42" s="1"/>
  <c r="F28" i="41"/>
  <c r="F7" i="42" s="1"/>
  <c r="G28" i="41"/>
  <c r="G7" i="42" s="1"/>
  <c r="H28" i="41"/>
  <c r="H7" i="42" s="1"/>
  <c r="I28" i="41"/>
  <c r="I7" i="42" s="1"/>
  <c r="J28" i="41"/>
  <c r="J7" i="42" s="1"/>
  <c r="K28" i="41"/>
  <c r="K7" i="42" s="1"/>
  <c r="L28" i="41"/>
  <c r="L7" i="42" s="1"/>
  <c r="M28" i="41"/>
  <c r="M7" i="42" s="1"/>
  <c r="N28" i="41"/>
  <c r="N7" i="42" s="1"/>
  <c r="O28" i="41"/>
  <c r="O7" i="42" s="1"/>
  <c r="P28" i="41"/>
  <c r="P7" i="42" s="1"/>
  <c r="C29" i="41"/>
  <c r="C8" i="42" s="1"/>
  <c r="D29" i="41"/>
  <c r="D8" i="42" s="1"/>
  <c r="E29" i="41"/>
  <c r="E8" i="42" s="1"/>
  <c r="F29" i="41"/>
  <c r="F8" i="42" s="1"/>
  <c r="G29" i="41"/>
  <c r="G8" i="42" s="1"/>
  <c r="H29" i="41"/>
  <c r="H8" i="42" s="1"/>
  <c r="I29" i="41"/>
  <c r="I8" i="42" s="1"/>
  <c r="J29" i="41"/>
  <c r="J8" i="42" s="1"/>
  <c r="K29" i="41"/>
  <c r="K8" i="42" s="1"/>
  <c r="L29" i="41"/>
  <c r="L8" i="42" s="1"/>
  <c r="M29" i="41"/>
  <c r="M8" i="42" s="1"/>
  <c r="N29" i="41"/>
  <c r="N8" i="42" s="1"/>
  <c r="O29" i="41"/>
  <c r="O8" i="42" s="1"/>
  <c r="P29" i="41"/>
  <c r="P8" i="42" s="1"/>
  <c r="C30" i="41"/>
  <c r="C9" i="42" s="1"/>
  <c r="D30" i="41"/>
  <c r="D9" i="42" s="1"/>
  <c r="E30" i="41"/>
  <c r="E9" i="42" s="1"/>
  <c r="F30" i="41"/>
  <c r="F9" i="42" s="1"/>
  <c r="G30" i="41"/>
  <c r="G9" i="42" s="1"/>
  <c r="H30" i="41"/>
  <c r="H9" i="42" s="1"/>
  <c r="I30" i="41"/>
  <c r="I9" i="42" s="1"/>
  <c r="J30" i="41"/>
  <c r="J9" i="42" s="1"/>
  <c r="K30" i="41"/>
  <c r="K9" i="42" s="1"/>
  <c r="L30" i="41"/>
  <c r="L9" i="42" s="1"/>
  <c r="M30" i="41"/>
  <c r="M9" i="42" s="1"/>
  <c r="N30" i="41"/>
  <c r="N9" i="42" s="1"/>
  <c r="O30" i="41"/>
  <c r="O9" i="42" s="1"/>
  <c r="P30" i="41"/>
  <c r="P9" i="42" s="1"/>
  <c r="C31" i="41"/>
  <c r="C10" i="42" s="1"/>
  <c r="D31" i="41"/>
  <c r="D10" i="42" s="1"/>
  <c r="E31" i="41"/>
  <c r="E10" i="42" s="1"/>
  <c r="F31" i="41"/>
  <c r="F10" i="42" s="1"/>
  <c r="G31" i="41"/>
  <c r="G10" i="42" s="1"/>
  <c r="H31" i="41"/>
  <c r="H10" i="42" s="1"/>
  <c r="I31" i="41"/>
  <c r="I10" i="42" s="1"/>
  <c r="J31" i="41"/>
  <c r="J10" i="42" s="1"/>
  <c r="K31" i="41"/>
  <c r="K10" i="42" s="1"/>
  <c r="L31" i="41"/>
  <c r="L10" i="42" s="1"/>
  <c r="M31" i="41"/>
  <c r="M10" i="42" s="1"/>
  <c r="N31" i="41"/>
  <c r="N10" i="42" s="1"/>
  <c r="O31" i="41"/>
  <c r="O10" i="42" s="1"/>
  <c r="P31" i="41"/>
  <c r="P10" i="42" s="1"/>
  <c r="C32" i="41"/>
  <c r="C11" i="42" s="1"/>
  <c r="D32" i="41"/>
  <c r="D11" i="42" s="1"/>
  <c r="E32" i="41"/>
  <c r="E11" i="42" s="1"/>
  <c r="F32" i="41"/>
  <c r="F11" i="42" s="1"/>
  <c r="G32" i="41"/>
  <c r="G11" i="42" s="1"/>
  <c r="H32" i="41"/>
  <c r="H11" i="42" s="1"/>
  <c r="I32" i="41"/>
  <c r="I11" i="42" s="1"/>
  <c r="J32" i="41"/>
  <c r="J11" i="42" s="1"/>
  <c r="K32" i="41"/>
  <c r="K11" i="42" s="1"/>
  <c r="L32" i="41"/>
  <c r="L11" i="42" s="1"/>
  <c r="M32" i="41"/>
  <c r="M11" i="42" s="1"/>
  <c r="N32" i="41"/>
  <c r="N11" i="42" s="1"/>
  <c r="O32" i="41"/>
  <c r="O11" i="42" s="1"/>
  <c r="P32" i="41"/>
  <c r="P11" i="42" s="1"/>
  <c r="C33" i="41"/>
  <c r="C12" i="42" s="1"/>
  <c r="D33" i="41"/>
  <c r="D12" i="42" s="1"/>
  <c r="E33" i="41"/>
  <c r="E12" i="42" s="1"/>
  <c r="F33" i="41"/>
  <c r="F12" i="42" s="1"/>
  <c r="G33" i="41"/>
  <c r="G12" i="42" s="1"/>
  <c r="H33" i="41"/>
  <c r="H12" i="42" s="1"/>
  <c r="I33" i="41"/>
  <c r="I12" i="42" s="1"/>
  <c r="J33" i="41"/>
  <c r="J12" i="42" s="1"/>
  <c r="K33" i="41"/>
  <c r="K12" i="42" s="1"/>
  <c r="L33" i="41"/>
  <c r="L12" i="42" s="1"/>
  <c r="M33" i="41"/>
  <c r="M12" i="42" s="1"/>
  <c r="N33" i="41"/>
  <c r="N12" i="42" s="1"/>
  <c r="O33" i="41"/>
  <c r="O12" i="42" s="1"/>
  <c r="P33" i="41"/>
  <c r="P12" i="42" s="1"/>
  <c r="C34" i="41"/>
  <c r="C13" i="42" s="1"/>
  <c r="D34" i="41"/>
  <c r="D13" i="42" s="1"/>
  <c r="E34" i="41"/>
  <c r="E13" i="42" s="1"/>
  <c r="F34" i="41"/>
  <c r="F13" i="42" s="1"/>
  <c r="G34" i="41"/>
  <c r="G13" i="42" s="1"/>
  <c r="H34" i="41"/>
  <c r="H13" i="42" s="1"/>
  <c r="I34" i="41"/>
  <c r="I13" i="42" s="1"/>
  <c r="J34" i="41"/>
  <c r="J13" i="42" s="1"/>
  <c r="K34" i="41"/>
  <c r="K13" i="42" s="1"/>
  <c r="L34" i="41"/>
  <c r="L13" i="42" s="1"/>
  <c r="M34" i="41"/>
  <c r="M13" i="42" s="1"/>
  <c r="N34" i="41"/>
  <c r="N13" i="42" s="1"/>
  <c r="O34" i="41"/>
  <c r="O13" i="42" s="1"/>
  <c r="P34" i="41"/>
  <c r="P13" i="42" s="1"/>
  <c r="C35" i="41"/>
  <c r="C14" i="42" s="1"/>
  <c r="D35" i="41"/>
  <c r="D14" i="42" s="1"/>
  <c r="E35" i="41"/>
  <c r="E14" i="42" s="1"/>
  <c r="F35" i="41"/>
  <c r="F14" i="42" s="1"/>
  <c r="G35" i="41"/>
  <c r="G14" i="42" s="1"/>
  <c r="H35" i="41"/>
  <c r="H14" i="42" s="1"/>
  <c r="I35" i="41"/>
  <c r="I14" i="42" s="1"/>
  <c r="J35" i="41"/>
  <c r="J14" i="42" s="1"/>
  <c r="K35" i="41"/>
  <c r="K14" i="42" s="1"/>
  <c r="L35" i="41"/>
  <c r="L14" i="42" s="1"/>
  <c r="M35" i="41"/>
  <c r="M14" i="42" s="1"/>
  <c r="N35" i="41"/>
  <c r="N14" i="42" s="1"/>
  <c r="O35" i="41"/>
  <c r="O14" i="42" s="1"/>
  <c r="P35" i="41"/>
  <c r="P14" i="42" s="1"/>
  <c r="C36" i="41"/>
  <c r="C15" i="42" s="1"/>
  <c r="D36" i="41"/>
  <c r="D15" i="42" s="1"/>
  <c r="E36" i="41"/>
  <c r="E15" i="42" s="1"/>
  <c r="F36" i="41"/>
  <c r="F15" i="42" s="1"/>
  <c r="G36" i="41"/>
  <c r="G15" i="42" s="1"/>
  <c r="H36" i="41"/>
  <c r="H15" i="42" s="1"/>
  <c r="I36" i="41"/>
  <c r="I15" i="42" s="1"/>
  <c r="J36" i="41"/>
  <c r="J15" i="42" s="1"/>
  <c r="K36" i="41"/>
  <c r="K15" i="42" s="1"/>
  <c r="L36" i="41"/>
  <c r="L15" i="42" s="1"/>
  <c r="M36" i="41"/>
  <c r="M15" i="42" s="1"/>
  <c r="N36" i="41"/>
  <c r="N15" i="42" s="1"/>
  <c r="O36" i="41"/>
  <c r="O15" i="42" s="1"/>
  <c r="P36" i="41"/>
  <c r="P15" i="42" s="1"/>
  <c r="C37" i="41"/>
  <c r="C16" i="42" s="1"/>
  <c r="D37" i="41"/>
  <c r="D16" i="42" s="1"/>
  <c r="E37" i="41"/>
  <c r="E16" i="42" s="1"/>
  <c r="F37" i="41"/>
  <c r="F16" i="42" s="1"/>
  <c r="G37" i="41"/>
  <c r="G16" i="42" s="1"/>
  <c r="H37" i="41"/>
  <c r="H16" i="42" s="1"/>
  <c r="I37" i="41"/>
  <c r="I16" i="42" s="1"/>
  <c r="J37" i="41"/>
  <c r="J16" i="42" s="1"/>
  <c r="K37" i="41"/>
  <c r="K16" i="42" s="1"/>
  <c r="L37" i="41"/>
  <c r="L16" i="42" s="1"/>
  <c r="M37" i="41"/>
  <c r="M16" i="42" s="1"/>
  <c r="N37" i="41"/>
  <c r="N16" i="42" s="1"/>
  <c r="O37" i="41"/>
  <c r="O16" i="42" s="1"/>
  <c r="P37" i="41"/>
  <c r="P16" i="42" s="1"/>
  <c r="C38" i="41"/>
  <c r="C17" i="42" s="1"/>
  <c r="D38" i="41"/>
  <c r="D17" i="42" s="1"/>
  <c r="E38" i="41"/>
  <c r="E17" i="42" s="1"/>
  <c r="F38" i="41"/>
  <c r="F17" i="42" s="1"/>
  <c r="G38" i="41"/>
  <c r="G17" i="42" s="1"/>
  <c r="H38" i="41"/>
  <c r="H17" i="42" s="1"/>
  <c r="I38" i="41"/>
  <c r="I17" i="42" s="1"/>
  <c r="J38" i="41"/>
  <c r="J17" i="42" s="1"/>
  <c r="K38" i="41"/>
  <c r="K17" i="42" s="1"/>
  <c r="L38" i="41"/>
  <c r="L17" i="42" s="1"/>
  <c r="M38" i="41"/>
  <c r="M17" i="42" s="1"/>
  <c r="N38" i="41"/>
  <c r="N17" i="42" s="1"/>
  <c r="O38" i="41"/>
  <c r="O17" i="42" s="1"/>
  <c r="P38" i="41"/>
  <c r="P17" i="42" s="1"/>
  <c r="C39" i="41"/>
  <c r="C18" i="42" s="1"/>
  <c r="D39" i="41"/>
  <c r="D18" i="42" s="1"/>
  <c r="E39" i="41"/>
  <c r="E18" i="42" s="1"/>
  <c r="F39" i="41"/>
  <c r="F18" i="42" s="1"/>
  <c r="G39" i="41"/>
  <c r="G18" i="42" s="1"/>
  <c r="H39" i="41"/>
  <c r="H18" i="42" s="1"/>
  <c r="I39" i="41"/>
  <c r="I18" i="42" s="1"/>
  <c r="J39" i="41"/>
  <c r="J18" i="42" s="1"/>
  <c r="K39" i="41"/>
  <c r="K18" i="42" s="1"/>
  <c r="L39" i="41"/>
  <c r="L18" i="42" s="1"/>
  <c r="M39" i="41"/>
  <c r="M18" i="42" s="1"/>
  <c r="N39" i="41"/>
  <c r="N18" i="42" s="1"/>
  <c r="O39" i="41"/>
  <c r="O18" i="42" s="1"/>
  <c r="P39" i="41"/>
  <c r="P18" i="42" s="1"/>
  <c r="C40" i="41"/>
  <c r="C19" i="42" s="1"/>
  <c r="D40" i="41"/>
  <c r="D19" i="42" s="1"/>
  <c r="E40" i="41"/>
  <c r="E19" i="42" s="1"/>
  <c r="F40" i="41"/>
  <c r="F19" i="42" s="1"/>
  <c r="G40" i="41"/>
  <c r="G19" i="42" s="1"/>
  <c r="H40" i="41"/>
  <c r="H19" i="42" s="1"/>
  <c r="I40" i="41"/>
  <c r="I19" i="42" s="1"/>
  <c r="J40" i="41"/>
  <c r="J19" i="42" s="1"/>
  <c r="K40" i="41"/>
  <c r="K19" i="42" s="1"/>
  <c r="L40" i="41"/>
  <c r="L19" i="42" s="1"/>
  <c r="M40" i="41"/>
  <c r="M19" i="42" s="1"/>
  <c r="N40" i="41"/>
  <c r="N19" i="42" s="1"/>
  <c r="O40" i="41"/>
  <c r="O19" i="42" s="1"/>
  <c r="P40" i="41"/>
  <c r="P19" i="42" s="1"/>
  <c r="C41" i="41"/>
  <c r="C20" i="42" s="1"/>
  <c r="D41" i="41"/>
  <c r="D20" i="42" s="1"/>
  <c r="E41" i="41"/>
  <c r="E20" i="42" s="1"/>
  <c r="F41" i="41"/>
  <c r="F20" i="42" s="1"/>
  <c r="G41" i="41"/>
  <c r="G20" i="42" s="1"/>
  <c r="H41" i="41"/>
  <c r="H20" i="42" s="1"/>
  <c r="I41" i="41"/>
  <c r="I20" i="42" s="1"/>
  <c r="J41" i="41"/>
  <c r="J20" i="42" s="1"/>
  <c r="K41" i="41"/>
  <c r="K20" i="42" s="1"/>
  <c r="L41" i="41"/>
  <c r="L20" i="42" s="1"/>
  <c r="M41" i="41"/>
  <c r="M20" i="42" s="1"/>
  <c r="N41" i="41"/>
  <c r="N20" i="42" s="1"/>
  <c r="O41" i="41"/>
  <c r="O20" i="42" s="1"/>
  <c r="P41" i="41"/>
  <c r="P20" i="42" s="1"/>
  <c r="C42" i="41"/>
  <c r="C21" i="42" s="1"/>
  <c r="D42" i="41"/>
  <c r="D21" i="42" s="1"/>
  <c r="E42" i="41"/>
  <c r="E21" i="42" s="1"/>
  <c r="F42" i="41"/>
  <c r="F21" i="42" s="1"/>
  <c r="G42" i="41"/>
  <c r="G21" i="42" s="1"/>
  <c r="H42" i="41"/>
  <c r="H21" i="42" s="1"/>
  <c r="I42" i="41"/>
  <c r="I21" i="42" s="1"/>
  <c r="J42" i="41"/>
  <c r="J21" i="42" s="1"/>
  <c r="K42" i="41"/>
  <c r="K21" i="42" s="1"/>
  <c r="L42" i="41"/>
  <c r="L21" i="42" s="1"/>
  <c r="M42" i="41"/>
  <c r="M21" i="42" s="1"/>
  <c r="N42" i="41"/>
  <c r="N21" i="42" s="1"/>
  <c r="O42" i="41"/>
  <c r="O21" i="42" s="1"/>
  <c r="P42" i="41"/>
  <c r="P21" i="42" s="1"/>
  <c r="C43" i="41"/>
  <c r="C22" i="42" s="1"/>
  <c r="D43" i="41"/>
  <c r="D22" i="42" s="1"/>
  <c r="E43" i="41"/>
  <c r="E22" i="42" s="1"/>
  <c r="F43" i="41"/>
  <c r="F22" i="42" s="1"/>
  <c r="G43" i="41"/>
  <c r="G22" i="42" s="1"/>
  <c r="H43" i="41"/>
  <c r="H22" i="42" s="1"/>
  <c r="I43" i="41"/>
  <c r="I22" i="42" s="1"/>
  <c r="J43" i="41"/>
  <c r="J22" i="42" s="1"/>
  <c r="K43" i="41"/>
  <c r="K22" i="42" s="1"/>
  <c r="L43" i="41"/>
  <c r="L22" i="42" s="1"/>
  <c r="M43" i="41"/>
  <c r="M22" i="42" s="1"/>
  <c r="N43" i="41"/>
  <c r="N22" i="42" s="1"/>
  <c r="O43" i="41"/>
  <c r="O22" i="42" s="1"/>
  <c r="P43" i="41"/>
  <c r="P22" i="42" s="1"/>
  <c r="C44" i="41"/>
  <c r="C23" i="42" s="1"/>
  <c r="D44" i="41"/>
  <c r="D23" i="42" s="1"/>
  <c r="E44" i="41"/>
  <c r="E23" i="42" s="1"/>
  <c r="F44" i="41"/>
  <c r="F23" i="42" s="1"/>
  <c r="G44" i="41"/>
  <c r="G23" i="42" s="1"/>
  <c r="H44" i="41"/>
  <c r="H23" i="42" s="1"/>
  <c r="I44" i="41"/>
  <c r="I23" i="42" s="1"/>
  <c r="J44" i="41"/>
  <c r="J23" i="42" s="1"/>
  <c r="K44" i="41"/>
  <c r="K23" i="42" s="1"/>
  <c r="L44" i="41"/>
  <c r="L23" i="42" s="1"/>
  <c r="M44" i="41"/>
  <c r="M23" i="42" s="1"/>
  <c r="N44" i="41"/>
  <c r="N23" i="42" s="1"/>
  <c r="O44" i="41"/>
  <c r="O23" i="42" s="1"/>
  <c r="P44" i="41"/>
  <c r="P23" i="42" s="1"/>
  <c r="D24" i="41"/>
  <c r="D3" i="42" s="1"/>
  <c r="E24" i="41"/>
  <c r="E3" i="42" s="1"/>
  <c r="F24" i="41"/>
  <c r="F3" i="42" s="1"/>
  <c r="G24" i="41"/>
  <c r="G3" i="42" s="1"/>
  <c r="H24" i="41"/>
  <c r="H3" i="42" s="1"/>
  <c r="I24" i="41"/>
  <c r="I3" i="42" s="1"/>
  <c r="J24" i="41"/>
  <c r="J3" i="42" s="1"/>
  <c r="K24" i="41"/>
  <c r="K3" i="42" s="1"/>
  <c r="L24" i="41"/>
  <c r="L3" i="42" s="1"/>
  <c r="M24" i="41"/>
  <c r="M3" i="42" s="1"/>
  <c r="N24" i="41"/>
  <c r="N3" i="42" s="1"/>
  <c r="O24" i="41"/>
  <c r="O3" i="42" s="1"/>
  <c r="P24" i="41"/>
  <c r="P3" i="42" s="1"/>
  <c r="C24" i="41"/>
  <c r="C3" i="42" s="1"/>
  <c r="A25" i="41"/>
  <c r="A4" i="42" s="1"/>
  <c r="A26" i="41"/>
  <c r="A5" i="42" s="1"/>
  <c r="A27" i="41"/>
  <c r="A6" i="42" s="1"/>
  <c r="A28" i="41"/>
  <c r="A7" i="42" s="1"/>
  <c r="A29" i="41"/>
  <c r="A8" i="42" s="1"/>
  <c r="A30" i="41"/>
  <c r="A9" i="42" s="1"/>
  <c r="A31" i="41"/>
  <c r="A10" i="42" s="1"/>
  <c r="A32" i="41"/>
  <c r="A11" i="42" s="1"/>
  <c r="A33" i="41"/>
  <c r="A12" i="42" s="1"/>
  <c r="A34" i="41"/>
  <c r="A13" i="42" s="1"/>
  <c r="A35" i="41"/>
  <c r="A14" i="42" s="1"/>
  <c r="A36" i="41"/>
  <c r="A15" i="42" s="1"/>
  <c r="A37" i="41"/>
  <c r="A16" i="42" s="1"/>
  <c r="A38" i="41"/>
  <c r="A17" i="42" s="1"/>
  <c r="A39" i="41"/>
  <c r="A18" i="42" s="1"/>
  <c r="A40" i="41"/>
  <c r="A19" i="42" s="1"/>
  <c r="A41" i="41"/>
  <c r="A20" i="42" s="1"/>
  <c r="A42" i="41"/>
  <c r="A21" i="42" s="1"/>
  <c r="A43" i="41"/>
  <c r="A22" i="42" s="1"/>
  <c r="A44" i="41"/>
  <c r="A23" i="42" s="1"/>
  <c r="A45" i="41"/>
  <c r="A24" i="42" s="1"/>
  <c r="A24" i="41"/>
  <c r="A3" i="42" s="1"/>
  <c r="H2" i="41"/>
  <c r="G2" i="41"/>
  <c r="F2" i="41"/>
  <c r="BA45" i="32"/>
  <c r="DN31" i="32"/>
  <c r="DM31" i="32"/>
  <c r="DL31" i="32"/>
  <c r="DK31" i="32"/>
  <c r="DJ31" i="32"/>
  <c r="DI31" i="32"/>
  <c r="DH31" i="32"/>
  <c r="DG31" i="32"/>
  <c r="DF31" i="32"/>
  <c r="DE31" i="32"/>
  <c r="DD31" i="32"/>
  <c r="DC31" i="32"/>
  <c r="DB31" i="32"/>
  <c r="DA31" i="32"/>
  <c r="CZ31" i="32"/>
  <c r="CY31" i="32"/>
  <c r="CV31" i="32"/>
  <c r="CU31" i="32"/>
  <c r="CS31" i="32"/>
  <c r="CR31" i="32"/>
  <c r="CQ31" i="32"/>
  <c r="CP31" i="32"/>
  <c r="CO31" i="32"/>
  <c r="CN31" i="32"/>
  <c r="CM31" i="32"/>
  <c r="CL31" i="32"/>
  <c r="CJ31" i="32"/>
  <c r="CH31" i="32"/>
  <c r="CF31" i="32"/>
  <c r="CD31" i="32"/>
  <c r="CB31" i="32"/>
  <c r="BZ31" i="32"/>
  <c r="BX31" i="32"/>
  <c r="BV31" i="32"/>
  <c r="BT31" i="32"/>
  <c r="BR31" i="32"/>
  <c r="BP31" i="32"/>
  <c r="BN31" i="32"/>
  <c r="BL31" i="32"/>
  <c r="BJ31" i="32"/>
  <c r="BH31" i="32"/>
  <c r="BF31" i="32"/>
  <c r="BD31" i="32"/>
  <c r="BB31" i="32"/>
  <c r="AW31" i="32"/>
  <c r="AV31" i="32"/>
  <c r="AT31" i="32"/>
  <c r="AP31" i="32"/>
  <c r="AO31" i="32"/>
  <c r="AN31" i="32"/>
  <c r="AM31" i="32"/>
  <c r="AL31" i="32"/>
  <c r="AK31" i="32"/>
  <c r="AD31" i="32"/>
  <c r="AC31" i="32"/>
  <c r="DN30" i="32"/>
  <c r="DM30" i="32"/>
  <c r="DL30" i="32"/>
  <c r="DK30" i="32"/>
  <c r="DJ30" i="32"/>
  <c r="DI30" i="32"/>
  <c r="DH30" i="32"/>
  <c r="DG30" i="32"/>
  <c r="DF30" i="32"/>
  <c r="DE30" i="32"/>
  <c r="DD30" i="32"/>
  <c r="DC30" i="32"/>
  <c r="DB30" i="32"/>
  <c r="DA30" i="32"/>
  <c r="CZ30" i="32"/>
  <c r="CY30" i="32"/>
  <c r="CV30" i="32"/>
  <c r="CU30" i="32"/>
  <c r="CS30" i="32"/>
  <c r="CR30" i="32"/>
  <c r="CQ30" i="32"/>
  <c r="CP30" i="32"/>
  <c r="CO30" i="32"/>
  <c r="CN30" i="32"/>
  <c r="CM30" i="32"/>
  <c r="CL30" i="32"/>
  <c r="CJ30" i="32"/>
  <c r="CH30" i="32"/>
  <c r="CF30" i="32"/>
  <c r="CD30" i="32"/>
  <c r="CB30" i="32"/>
  <c r="BZ30" i="32"/>
  <c r="BX30" i="32"/>
  <c r="BV30" i="32"/>
  <c r="BT30" i="32"/>
  <c r="BR30" i="32"/>
  <c r="BP30" i="32"/>
  <c r="BN30" i="32"/>
  <c r="BL30" i="32"/>
  <c r="BJ30" i="32"/>
  <c r="BH30" i="32"/>
  <c r="BF30" i="32"/>
  <c r="BD30" i="32"/>
  <c r="BB30" i="32"/>
  <c r="AW30" i="32"/>
  <c r="AV30" i="32"/>
  <c r="AT30" i="32"/>
  <c r="AP30" i="32"/>
  <c r="AO30" i="32"/>
  <c r="AN30" i="32"/>
  <c r="AM30" i="32"/>
  <c r="AL30" i="32"/>
  <c r="AK30" i="32"/>
  <c r="AD30" i="32"/>
  <c r="AC30" i="32"/>
  <c r="AB30" i="32"/>
  <c r="DN29" i="32"/>
  <c r="DM29" i="32"/>
  <c r="DL29" i="32"/>
  <c r="DK29" i="32"/>
  <c r="DJ29" i="32"/>
  <c r="DI29" i="32"/>
  <c r="DH29" i="32"/>
  <c r="DG29" i="32"/>
  <c r="DF29" i="32"/>
  <c r="DE29" i="32"/>
  <c r="DD29" i="32"/>
  <c r="DC29" i="32"/>
  <c r="DB29" i="32"/>
  <c r="DA29" i="32"/>
  <c r="CZ29" i="32"/>
  <c r="CY29" i="32"/>
  <c r="CV29" i="32"/>
  <c r="CU29" i="32"/>
  <c r="CS29" i="32"/>
  <c r="CR29" i="32"/>
  <c r="CQ29" i="32"/>
  <c r="CP29" i="32"/>
  <c r="CO29" i="32"/>
  <c r="CN29" i="32"/>
  <c r="CM29" i="32"/>
  <c r="CL29" i="32"/>
  <c r="CJ29" i="32"/>
  <c r="CH29" i="32"/>
  <c r="CF29" i="32"/>
  <c r="CD29" i="32"/>
  <c r="CB29" i="32"/>
  <c r="BZ29" i="32"/>
  <c r="BX29" i="32"/>
  <c r="BV29" i="32"/>
  <c r="BT29" i="32"/>
  <c r="BR29" i="32"/>
  <c r="BP29" i="32"/>
  <c r="BN29" i="32"/>
  <c r="BL29" i="32"/>
  <c r="BJ29" i="32"/>
  <c r="BH29" i="32"/>
  <c r="BF29" i="32"/>
  <c r="BD29" i="32"/>
  <c r="BB29" i="32"/>
  <c r="AW29" i="32"/>
  <c r="AV29" i="32"/>
  <c r="AT29" i="32"/>
  <c r="AP29" i="32"/>
  <c r="AO29" i="32"/>
  <c r="AN29" i="32"/>
  <c r="AM29" i="32"/>
  <c r="AL29" i="32"/>
  <c r="AK29" i="32"/>
  <c r="AG29" i="32"/>
  <c r="AD29" i="32"/>
  <c r="AC29" i="32"/>
  <c r="AB29" i="32"/>
  <c r="DN28" i="32"/>
  <c r="DM28" i="32"/>
  <c r="DL28" i="32"/>
  <c r="DK28" i="32"/>
  <c r="DJ28" i="32"/>
  <c r="DI28" i="32"/>
  <c r="DH28" i="32"/>
  <c r="DG28" i="32"/>
  <c r="DF28" i="32"/>
  <c r="DE28" i="32"/>
  <c r="DD28" i="32"/>
  <c r="DC28" i="32"/>
  <c r="DB28" i="32"/>
  <c r="DA28" i="32"/>
  <c r="CZ28" i="32"/>
  <c r="CY28" i="32"/>
  <c r="CV28" i="32"/>
  <c r="CU28" i="32"/>
  <c r="CS28" i="32"/>
  <c r="CR28" i="32"/>
  <c r="CQ28" i="32"/>
  <c r="CP28" i="32"/>
  <c r="CO28" i="32"/>
  <c r="CN28" i="32"/>
  <c r="CM28" i="32"/>
  <c r="CL28" i="32"/>
  <c r="CJ28" i="32"/>
  <c r="CH28" i="32"/>
  <c r="CF28" i="32"/>
  <c r="CD28" i="32"/>
  <c r="CB28" i="32"/>
  <c r="BZ28" i="32"/>
  <c r="BX28" i="32"/>
  <c r="BV28" i="32"/>
  <c r="BT28" i="32"/>
  <c r="BR28" i="32"/>
  <c r="BP28" i="32"/>
  <c r="BN28" i="32"/>
  <c r="BL28" i="32"/>
  <c r="BJ28" i="32"/>
  <c r="BH28" i="32"/>
  <c r="BF28" i="32"/>
  <c r="BD28" i="32"/>
  <c r="BB28" i="32"/>
  <c r="AW28" i="32"/>
  <c r="AV28" i="32"/>
  <c r="AT28" i="32"/>
  <c r="AP28" i="32"/>
  <c r="AO28" i="32"/>
  <c r="AN28" i="32"/>
  <c r="AM28" i="32"/>
  <c r="AL28" i="32"/>
  <c r="AK28" i="32"/>
  <c r="AD28" i="32"/>
  <c r="AC28" i="32"/>
  <c r="DN26" i="32"/>
  <c r="DM26" i="32"/>
  <c r="DL26" i="32"/>
  <c r="DK26" i="32"/>
  <c r="DJ26" i="32"/>
  <c r="DI26" i="32"/>
  <c r="DH26" i="32"/>
  <c r="DG26" i="32"/>
  <c r="DF26" i="32"/>
  <c r="DE26" i="32"/>
  <c r="DD26" i="32"/>
  <c r="DC26" i="32"/>
  <c r="DB26" i="32"/>
  <c r="DA26" i="32"/>
  <c r="CZ26" i="32"/>
  <c r="CY26" i="32"/>
  <c r="CV26" i="32"/>
  <c r="CU26" i="32"/>
  <c r="CS26" i="32"/>
  <c r="CR26" i="32"/>
  <c r="CQ26" i="32"/>
  <c r="CP26" i="32"/>
  <c r="CO26" i="32"/>
  <c r="CN26" i="32"/>
  <c r="CM26" i="32"/>
  <c r="CL26" i="32"/>
  <c r="CJ26" i="32"/>
  <c r="CH26" i="32"/>
  <c r="CF26" i="32"/>
  <c r="CD26" i="32"/>
  <c r="CB26" i="32"/>
  <c r="BZ26" i="32"/>
  <c r="BX26" i="32"/>
  <c r="BV26" i="32"/>
  <c r="BT26" i="32"/>
  <c r="BR26" i="32"/>
  <c r="BP26" i="32"/>
  <c r="BN26" i="32"/>
  <c r="BL26" i="32"/>
  <c r="BJ26" i="32"/>
  <c r="BH26" i="32"/>
  <c r="BF26" i="32"/>
  <c r="BD26" i="32"/>
  <c r="BB26" i="32"/>
  <c r="AX26" i="32"/>
  <c r="AW26" i="32"/>
  <c r="AV26" i="32"/>
  <c r="AU26" i="32"/>
  <c r="AT26" i="32"/>
  <c r="AS26" i="32"/>
  <c r="AR26" i="32"/>
  <c r="AQ26" i="32"/>
  <c r="AP26" i="32"/>
  <c r="AO26" i="32"/>
  <c r="AN26" i="32"/>
  <c r="AM26" i="32"/>
  <c r="AL26" i="32"/>
  <c r="AK26" i="32"/>
  <c r="AD26" i="32"/>
  <c r="AC26" i="32"/>
  <c r="DN25" i="32"/>
  <c r="DM25" i="32"/>
  <c r="DL25" i="32"/>
  <c r="DK25" i="32"/>
  <c r="DJ25" i="32"/>
  <c r="DI25" i="32"/>
  <c r="DH25" i="32"/>
  <c r="DG25" i="32"/>
  <c r="DF25" i="32"/>
  <c r="DE25" i="32"/>
  <c r="DD25" i="32"/>
  <c r="DC25" i="32"/>
  <c r="DB25" i="32"/>
  <c r="DA25" i="32"/>
  <c r="CZ25" i="32"/>
  <c r="CY25" i="32"/>
  <c r="CV25" i="32"/>
  <c r="CU25" i="32"/>
  <c r="CS25" i="32"/>
  <c r="CR25" i="32"/>
  <c r="CQ25" i="32"/>
  <c r="CP25" i="32"/>
  <c r="CO25" i="32"/>
  <c r="CN25" i="32"/>
  <c r="CM25" i="32"/>
  <c r="CL25" i="32"/>
  <c r="CJ25" i="32"/>
  <c r="CH25" i="32"/>
  <c r="CF25" i="32"/>
  <c r="CD25" i="32"/>
  <c r="CB25" i="32"/>
  <c r="BZ25" i="32"/>
  <c r="BX25" i="32"/>
  <c r="BV25" i="32"/>
  <c r="BT25" i="32"/>
  <c r="BR25" i="32"/>
  <c r="BP25" i="32"/>
  <c r="BN25" i="32"/>
  <c r="BL25" i="32"/>
  <c r="BJ25" i="32"/>
  <c r="BH25" i="32"/>
  <c r="BF25" i="32"/>
  <c r="BD25" i="32"/>
  <c r="BB25" i="32"/>
  <c r="AX25" i="32"/>
  <c r="AW25" i="32"/>
  <c r="AV25" i="32"/>
  <c r="AU25" i="32"/>
  <c r="AT25" i="32"/>
  <c r="AS25" i="32"/>
  <c r="AR25" i="32"/>
  <c r="AQ25" i="32"/>
  <c r="AP25" i="32"/>
  <c r="AO25" i="32"/>
  <c r="AN25" i="32"/>
  <c r="AM25" i="32"/>
  <c r="AL25" i="32"/>
  <c r="AK25" i="32"/>
  <c r="AJ25" i="32"/>
  <c r="AG25" i="32"/>
  <c r="AD25" i="32"/>
  <c r="AC25" i="32"/>
  <c r="AB25" i="32"/>
  <c r="DN24" i="32"/>
  <c r="DM24" i="32"/>
  <c r="DL24" i="32"/>
  <c r="DK24" i="32"/>
  <c r="DJ24" i="32"/>
  <c r="DI24" i="32"/>
  <c r="DH24" i="32"/>
  <c r="DG24" i="32"/>
  <c r="DF24" i="32"/>
  <c r="DE24" i="32"/>
  <c r="DD24" i="32"/>
  <c r="DC24" i="32"/>
  <c r="DB24" i="32"/>
  <c r="DA24" i="32"/>
  <c r="CZ24" i="32"/>
  <c r="CY24" i="32"/>
  <c r="CV24" i="32"/>
  <c r="CU24" i="32"/>
  <c r="CS24" i="32"/>
  <c r="CR24" i="32"/>
  <c r="CQ24" i="32"/>
  <c r="CP24" i="32"/>
  <c r="CO24" i="32"/>
  <c r="CN24" i="32"/>
  <c r="CM24" i="32"/>
  <c r="CL24" i="32"/>
  <c r="CJ24" i="32"/>
  <c r="CH24" i="32"/>
  <c r="CF24" i="32"/>
  <c r="CD24" i="32"/>
  <c r="CB24" i="32"/>
  <c r="BZ24" i="32"/>
  <c r="BX24" i="32"/>
  <c r="BV24" i="32"/>
  <c r="BT24" i="32"/>
  <c r="BR24" i="32"/>
  <c r="BP24" i="32"/>
  <c r="BN24" i="32"/>
  <c r="BL24" i="32"/>
  <c r="BJ24" i="32"/>
  <c r="BH24" i="32"/>
  <c r="BF24" i="32"/>
  <c r="BD24" i="32"/>
  <c r="BB24" i="32"/>
  <c r="AX24" i="32"/>
  <c r="AW24" i="32"/>
  <c r="AV24" i="32"/>
  <c r="AU24" i="32"/>
  <c r="AT24" i="32"/>
  <c r="AS24" i="32"/>
  <c r="AR24" i="32"/>
  <c r="AQ24" i="32"/>
  <c r="AP24" i="32"/>
  <c r="AO24" i="32"/>
  <c r="AN24" i="32"/>
  <c r="AM24" i="32"/>
  <c r="AL24" i="32"/>
  <c r="AK24" i="32"/>
  <c r="AJ24" i="32"/>
  <c r="AD24" i="32"/>
  <c r="AC24" i="32"/>
  <c r="AB24" i="32"/>
  <c r="DN23" i="32"/>
  <c r="DM23" i="32"/>
  <c r="DL23" i="32"/>
  <c r="DK23" i="32"/>
  <c r="DJ23" i="32"/>
  <c r="DI23" i="32"/>
  <c r="DH23" i="32"/>
  <c r="DG23" i="32"/>
  <c r="DF23" i="32"/>
  <c r="DE23" i="32"/>
  <c r="DD23" i="32"/>
  <c r="DC23" i="32"/>
  <c r="DB23" i="32"/>
  <c r="DA23" i="32"/>
  <c r="CZ23" i="32"/>
  <c r="CY23" i="32"/>
  <c r="CV23" i="32"/>
  <c r="CU23" i="32"/>
  <c r="CS23" i="32"/>
  <c r="CR23" i="32"/>
  <c r="CQ23" i="32"/>
  <c r="CP23" i="32"/>
  <c r="CO23" i="32"/>
  <c r="CN23" i="32"/>
  <c r="CM23" i="32"/>
  <c r="CL23" i="32"/>
  <c r="CJ23" i="32"/>
  <c r="CH23" i="32"/>
  <c r="CF23" i="32"/>
  <c r="CD23" i="32"/>
  <c r="CB23" i="32"/>
  <c r="BZ23" i="32"/>
  <c r="BX23" i="32"/>
  <c r="BV23" i="32"/>
  <c r="BT23" i="32"/>
  <c r="BR23" i="32"/>
  <c r="BP23" i="32"/>
  <c r="BN23" i="32"/>
  <c r="BL23" i="32"/>
  <c r="BJ23" i="32"/>
  <c r="BH23" i="32"/>
  <c r="BF23" i="32"/>
  <c r="BD23" i="32"/>
  <c r="BB23" i="32"/>
  <c r="AX23" i="32"/>
  <c r="AW23" i="32"/>
  <c r="AV23" i="32"/>
  <c r="AU23" i="32"/>
  <c r="AT23" i="32"/>
  <c r="AS23" i="32"/>
  <c r="AR23" i="32"/>
  <c r="AQ23" i="32"/>
  <c r="AP23" i="32"/>
  <c r="AO23" i="32"/>
  <c r="AN23" i="32"/>
  <c r="AM23" i="32"/>
  <c r="AL23" i="32"/>
  <c r="AK23" i="32"/>
  <c r="AJ23" i="32"/>
  <c r="AD23" i="32"/>
  <c r="AC23" i="32"/>
  <c r="AB23" i="32"/>
  <c r="DN22" i="32"/>
  <c r="DM22" i="32"/>
  <c r="DL22" i="32"/>
  <c r="DK22" i="32"/>
  <c r="DJ22" i="32"/>
  <c r="DI22" i="32"/>
  <c r="DH22" i="32"/>
  <c r="DG22" i="32"/>
  <c r="DF22" i="32"/>
  <c r="DE22" i="32"/>
  <c r="DD22" i="32"/>
  <c r="DC22" i="32"/>
  <c r="DB22" i="32"/>
  <c r="DA22" i="32"/>
  <c r="CZ22" i="32"/>
  <c r="CY22" i="32"/>
  <c r="CV22" i="32"/>
  <c r="CU22" i="32"/>
  <c r="CS22" i="32"/>
  <c r="CR22" i="32"/>
  <c r="CQ22" i="32"/>
  <c r="CP22" i="32"/>
  <c r="CO22" i="32"/>
  <c r="CN22" i="32"/>
  <c r="CM22" i="32"/>
  <c r="CL22" i="32"/>
  <c r="CJ22" i="32"/>
  <c r="CH22" i="32"/>
  <c r="CF22" i="32"/>
  <c r="CD22" i="32"/>
  <c r="CB22" i="32"/>
  <c r="BZ22" i="32"/>
  <c r="BX22" i="32"/>
  <c r="BV22" i="32"/>
  <c r="BT22" i="32"/>
  <c r="BR22" i="32"/>
  <c r="BP22" i="32"/>
  <c r="BN22" i="32"/>
  <c r="BL22" i="32"/>
  <c r="BJ22" i="32"/>
  <c r="BH22" i="32"/>
  <c r="BF22" i="32"/>
  <c r="BD22" i="32"/>
  <c r="BB22" i="32"/>
  <c r="AX22" i="32"/>
  <c r="AW22" i="32"/>
  <c r="AV22" i="32"/>
  <c r="AU22" i="32"/>
  <c r="AT22" i="32"/>
  <c r="AS22" i="32"/>
  <c r="AR22" i="32"/>
  <c r="AQ22" i="32"/>
  <c r="AP22" i="32"/>
  <c r="AO22" i="32"/>
  <c r="AN22" i="32"/>
  <c r="AM22" i="32"/>
  <c r="AL22" i="32"/>
  <c r="AK22" i="32"/>
  <c r="AJ22" i="32"/>
  <c r="AG22" i="32"/>
  <c r="AD22" i="32"/>
  <c r="AC22" i="32"/>
  <c r="AB22" i="32"/>
  <c r="DN21" i="32"/>
  <c r="DM21" i="32"/>
  <c r="DL21" i="32"/>
  <c r="DK21" i="32"/>
  <c r="DJ21" i="32"/>
  <c r="DI21" i="32"/>
  <c r="DH21" i="32"/>
  <c r="DG21" i="32"/>
  <c r="DF21" i="32"/>
  <c r="DE21" i="32"/>
  <c r="DD21" i="32"/>
  <c r="DC21" i="32"/>
  <c r="DB21" i="32"/>
  <c r="DA21" i="32"/>
  <c r="CZ21" i="32"/>
  <c r="CY21" i="32"/>
  <c r="CV21" i="32"/>
  <c r="CU21" i="32"/>
  <c r="CS21" i="32"/>
  <c r="CR21" i="32"/>
  <c r="CQ21" i="32"/>
  <c r="CP21" i="32"/>
  <c r="CO21" i="32"/>
  <c r="CN21" i="32"/>
  <c r="CM21" i="32"/>
  <c r="CL21" i="32"/>
  <c r="CJ21" i="32"/>
  <c r="CH21" i="32"/>
  <c r="CF21" i="32"/>
  <c r="CD21" i="32"/>
  <c r="CB21" i="32"/>
  <c r="BZ21" i="32"/>
  <c r="BX21" i="32"/>
  <c r="BV21" i="32"/>
  <c r="BT21" i="32"/>
  <c r="BR21" i="32"/>
  <c r="BP21" i="32"/>
  <c r="BN21" i="32"/>
  <c r="BL21" i="32"/>
  <c r="BJ21" i="32"/>
  <c r="BH21" i="32"/>
  <c r="BF21" i="32"/>
  <c r="BD21" i="32"/>
  <c r="BB21" i="32"/>
  <c r="AX21" i="32"/>
  <c r="AW21" i="32"/>
  <c r="AV21" i="32"/>
  <c r="AU21" i="32"/>
  <c r="AT21" i="32"/>
  <c r="AS21" i="32"/>
  <c r="AR21" i="32"/>
  <c r="AQ21" i="32"/>
  <c r="AP21" i="32"/>
  <c r="AO21" i="32"/>
  <c r="AN21" i="32"/>
  <c r="AM21" i="32"/>
  <c r="AL21" i="32"/>
  <c r="AK21" i="32"/>
  <c r="AJ21" i="32"/>
  <c r="AG21" i="32"/>
  <c r="AD21" i="32"/>
  <c r="AC21" i="32"/>
  <c r="AB21" i="32"/>
  <c r="DN20" i="32"/>
  <c r="DM20" i="32"/>
  <c r="DL20" i="32"/>
  <c r="DK20" i="32"/>
  <c r="DJ20" i="32"/>
  <c r="DI20" i="32"/>
  <c r="DH20" i="32"/>
  <c r="DG20" i="32"/>
  <c r="DF20" i="32"/>
  <c r="DE20" i="32"/>
  <c r="DD20" i="32"/>
  <c r="DC20" i="32"/>
  <c r="DB20" i="32"/>
  <c r="DA20" i="32"/>
  <c r="CZ20" i="32"/>
  <c r="CY20" i="32"/>
  <c r="CV20" i="32"/>
  <c r="CU20" i="32"/>
  <c r="CS20" i="32"/>
  <c r="CR20" i="32"/>
  <c r="CQ20" i="32"/>
  <c r="CP20" i="32"/>
  <c r="CO20" i="32"/>
  <c r="CN20" i="32"/>
  <c r="CM20" i="32"/>
  <c r="CL20" i="32"/>
  <c r="CJ20" i="32"/>
  <c r="CH20" i="32"/>
  <c r="CF20" i="32"/>
  <c r="CD20" i="32"/>
  <c r="CB20" i="32"/>
  <c r="BZ20" i="32"/>
  <c r="BX20" i="32"/>
  <c r="BV20" i="32"/>
  <c r="BT20" i="32"/>
  <c r="BR20" i="32"/>
  <c r="BP20" i="32"/>
  <c r="BN20" i="32"/>
  <c r="BL20" i="32"/>
  <c r="BJ20" i="32"/>
  <c r="BH20" i="32"/>
  <c r="BF20" i="32"/>
  <c r="BD20" i="32"/>
  <c r="BB20" i="32"/>
  <c r="AX20" i="32"/>
  <c r="AW20" i="32"/>
  <c r="AV20" i="32"/>
  <c r="AU20" i="32"/>
  <c r="AT20" i="32"/>
  <c r="AS20" i="32"/>
  <c r="AR20" i="32"/>
  <c r="AQ20" i="32"/>
  <c r="AP20" i="32"/>
  <c r="AO20" i="32"/>
  <c r="AN20" i="32"/>
  <c r="AM20" i="32"/>
  <c r="AL20" i="32"/>
  <c r="AK20" i="32"/>
  <c r="AJ20" i="32"/>
  <c r="AD20" i="32"/>
  <c r="AC20" i="32"/>
  <c r="AB20" i="32"/>
  <c r="DN19" i="32"/>
  <c r="DM19" i="32"/>
  <c r="DL19" i="32"/>
  <c r="DK19" i="32"/>
  <c r="DJ19" i="32"/>
  <c r="DI19" i="32"/>
  <c r="DH19" i="32"/>
  <c r="DG19" i="32"/>
  <c r="DF19" i="32"/>
  <c r="DE19" i="32"/>
  <c r="DD19" i="32"/>
  <c r="DC19" i="32"/>
  <c r="DB19" i="32"/>
  <c r="DA19" i="32"/>
  <c r="CZ19" i="32"/>
  <c r="CY19" i="32"/>
  <c r="CV19" i="32"/>
  <c r="CU19" i="32"/>
  <c r="CS19" i="32"/>
  <c r="CR19" i="32"/>
  <c r="CQ19" i="32"/>
  <c r="CP19" i="32"/>
  <c r="CO19" i="32"/>
  <c r="CN19" i="32"/>
  <c r="CM19" i="32"/>
  <c r="CL19" i="32"/>
  <c r="CJ19" i="32"/>
  <c r="CH19" i="32"/>
  <c r="CF19" i="32"/>
  <c r="CD19" i="32"/>
  <c r="CB19" i="32"/>
  <c r="BZ19" i="32"/>
  <c r="BX19" i="32"/>
  <c r="BV19" i="32"/>
  <c r="BT19" i="32"/>
  <c r="BR19" i="32"/>
  <c r="BP19" i="32"/>
  <c r="BN19" i="32"/>
  <c r="BL19" i="32"/>
  <c r="BJ19" i="32"/>
  <c r="BH19" i="32"/>
  <c r="BF19" i="32"/>
  <c r="BD19" i="32"/>
  <c r="BB19" i="32"/>
  <c r="AX19" i="32"/>
  <c r="AW19" i="32"/>
  <c r="AV19" i="32"/>
  <c r="AU19" i="32"/>
  <c r="AT19" i="32"/>
  <c r="AS19" i="32"/>
  <c r="AR19" i="32"/>
  <c r="AQ19" i="32"/>
  <c r="AP19" i="32"/>
  <c r="AO19" i="32"/>
  <c r="AN19" i="32"/>
  <c r="AM19" i="32"/>
  <c r="AL19" i="32"/>
  <c r="AK19" i="32"/>
  <c r="AJ19" i="32"/>
  <c r="AD19" i="32"/>
  <c r="AC19" i="32"/>
  <c r="AB19" i="32"/>
  <c r="DN18" i="32"/>
  <c r="DM18" i="32"/>
  <c r="DL18" i="32"/>
  <c r="DK18" i="32"/>
  <c r="DJ18" i="32"/>
  <c r="DI18" i="32"/>
  <c r="DH18" i="32"/>
  <c r="DG18" i="32"/>
  <c r="DF18" i="32"/>
  <c r="DE18" i="32"/>
  <c r="DD18" i="32"/>
  <c r="DC18" i="32"/>
  <c r="DB18" i="32"/>
  <c r="DA18" i="32"/>
  <c r="CZ18" i="32"/>
  <c r="CY18" i="32"/>
  <c r="CV18" i="32"/>
  <c r="CU18" i="32"/>
  <c r="CS18" i="32"/>
  <c r="CR18" i="32"/>
  <c r="CQ18" i="32"/>
  <c r="CP18" i="32"/>
  <c r="CO18" i="32"/>
  <c r="CN18" i="32"/>
  <c r="CM18" i="32"/>
  <c r="CL18" i="32"/>
  <c r="CJ18" i="32"/>
  <c r="CH18" i="32"/>
  <c r="CF18" i="32"/>
  <c r="CD18" i="32"/>
  <c r="CB18" i="32"/>
  <c r="BZ18" i="32"/>
  <c r="BX18" i="32"/>
  <c r="BV18" i="32"/>
  <c r="BT18" i="32"/>
  <c r="BR18" i="32"/>
  <c r="BP18" i="32"/>
  <c r="BN18" i="32"/>
  <c r="BL18" i="32"/>
  <c r="BJ18" i="32"/>
  <c r="BH18" i="32"/>
  <c r="BF18" i="32"/>
  <c r="BD18" i="32"/>
  <c r="BB18" i="32"/>
  <c r="AX18" i="32"/>
  <c r="AW18" i="32"/>
  <c r="AV18" i="32"/>
  <c r="AU18" i="32"/>
  <c r="AT18" i="32"/>
  <c r="AS18" i="32"/>
  <c r="AR18" i="32"/>
  <c r="AQ18" i="32"/>
  <c r="AP18" i="32"/>
  <c r="AO18" i="32"/>
  <c r="AN18" i="32"/>
  <c r="AM18" i="32"/>
  <c r="AL18" i="32"/>
  <c r="AK18" i="32"/>
  <c r="AJ18" i="32"/>
  <c r="AG18" i="32"/>
  <c r="AD18" i="32"/>
  <c r="AC18" i="32"/>
  <c r="AB18" i="32"/>
  <c r="DN17" i="32"/>
  <c r="DM17" i="32"/>
  <c r="DL17" i="32"/>
  <c r="DK17" i="32"/>
  <c r="DJ17" i="32"/>
  <c r="DI17" i="32"/>
  <c r="DH17" i="32"/>
  <c r="DG17" i="32"/>
  <c r="DF17" i="32"/>
  <c r="DE17" i="32"/>
  <c r="DD17" i="32"/>
  <c r="DC17" i="32"/>
  <c r="DB17" i="32"/>
  <c r="DA17" i="32"/>
  <c r="CZ17" i="32"/>
  <c r="CY17" i="32"/>
  <c r="CV17" i="32"/>
  <c r="CU17" i="32"/>
  <c r="CS17" i="32"/>
  <c r="CR17" i="32"/>
  <c r="CQ17" i="32"/>
  <c r="CP17" i="32"/>
  <c r="CO17" i="32"/>
  <c r="CN17" i="32"/>
  <c r="CM17" i="32"/>
  <c r="CL17" i="32"/>
  <c r="CJ17" i="32"/>
  <c r="CH17" i="32"/>
  <c r="CF17" i="32"/>
  <c r="CD17" i="32"/>
  <c r="CB17" i="32"/>
  <c r="BZ17" i="32"/>
  <c r="BX17" i="32"/>
  <c r="BV17" i="32"/>
  <c r="BT17" i="32"/>
  <c r="BR17" i="32"/>
  <c r="BP17" i="32"/>
  <c r="BN17" i="32"/>
  <c r="BL17" i="32"/>
  <c r="BJ17" i="32"/>
  <c r="BH17" i="32"/>
  <c r="BF17" i="32"/>
  <c r="BD17" i="32"/>
  <c r="BB17" i="32"/>
  <c r="AX17" i="32"/>
  <c r="AW17" i="32"/>
  <c r="AV17" i="32"/>
  <c r="AU17" i="32"/>
  <c r="AT17" i="32"/>
  <c r="AS17" i="32"/>
  <c r="AR17" i="32"/>
  <c r="AQ17" i="32"/>
  <c r="AP17" i="32"/>
  <c r="AO17" i="32"/>
  <c r="AN17" i="32"/>
  <c r="AM17" i="32"/>
  <c r="AL17" i="32"/>
  <c r="AK17" i="32"/>
  <c r="AJ17" i="32"/>
  <c r="AG17" i="32"/>
  <c r="AD17" i="32"/>
  <c r="AC17" i="32"/>
  <c r="AB17" i="32"/>
  <c r="DN16" i="32"/>
  <c r="DM16" i="32"/>
  <c r="DL16" i="32"/>
  <c r="DK16" i="32"/>
  <c r="DJ16" i="32"/>
  <c r="DI16" i="32"/>
  <c r="DH16" i="32"/>
  <c r="DG16" i="32"/>
  <c r="DF16" i="32"/>
  <c r="DE16" i="32"/>
  <c r="DD16" i="32"/>
  <c r="DC16" i="32"/>
  <c r="DB16" i="32"/>
  <c r="DA16" i="32"/>
  <c r="CZ16" i="32"/>
  <c r="CY16" i="32"/>
  <c r="CV16" i="32"/>
  <c r="CU16" i="32"/>
  <c r="CS16" i="32"/>
  <c r="CR16" i="32"/>
  <c r="CQ16" i="32"/>
  <c r="CP16" i="32"/>
  <c r="CO16" i="32"/>
  <c r="CN16" i="32"/>
  <c r="CM16" i="32"/>
  <c r="CL16" i="32"/>
  <c r="CJ16" i="32"/>
  <c r="CH16" i="32"/>
  <c r="CF16" i="32"/>
  <c r="CD16" i="32"/>
  <c r="CB16" i="32"/>
  <c r="BZ16" i="32"/>
  <c r="BX16" i="32"/>
  <c r="BV16" i="32"/>
  <c r="BT16" i="32"/>
  <c r="BR16" i="32"/>
  <c r="BP16" i="32"/>
  <c r="BN16" i="32"/>
  <c r="BL16" i="32"/>
  <c r="BJ16" i="32"/>
  <c r="BH16" i="32"/>
  <c r="BF16" i="32"/>
  <c r="BD16" i="32"/>
  <c r="BB16" i="32"/>
  <c r="AX16" i="32"/>
  <c r="AW16" i="32"/>
  <c r="AV16" i="32"/>
  <c r="AU16" i="32"/>
  <c r="AT16" i="32"/>
  <c r="AS16" i="32"/>
  <c r="AR16" i="32"/>
  <c r="AQ16" i="32"/>
  <c r="AP16" i="32"/>
  <c r="AO16" i="32"/>
  <c r="AN16" i="32"/>
  <c r="AM16" i="32"/>
  <c r="AL16" i="32"/>
  <c r="AK16" i="32"/>
  <c r="AJ16" i="32"/>
  <c r="AD16" i="32"/>
  <c r="AC16" i="32"/>
  <c r="AB16" i="32"/>
  <c r="DN15" i="32"/>
  <c r="DM15" i="32"/>
  <c r="DL15" i="32"/>
  <c r="DK15" i="32"/>
  <c r="DJ15" i="32"/>
  <c r="DI15" i="32"/>
  <c r="DH15" i="32"/>
  <c r="DG15" i="32"/>
  <c r="DF15" i="32"/>
  <c r="DE15" i="32"/>
  <c r="DD15" i="32"/>
  <c r="DC15" i="32"/>
  <c r="DB15" i="32"/>
  <c r="DA15" i="32"/>
  <c r="CZ15" i="32"/>
  <c r="CY15" i="32"/>
  <c r="CV15" i="32"/>
  <c r="CU15" i="32"/>
  <c r="CS15" i="32"/>
  <c r="CR15" i="32"/>
  <c r="CQ15" i="32"/>
  <c r="CP15" i="32"/>
  <c r="CO15" i="32"/>
  <c r="CN15" i="32"/>
  <c r="CM15" i="32"/>
  <c r="CL15" i="32"/>
  <c r="CJ15" i="32"/>
  <c r="CH15" i="32"/>
  <c r="CF15" i="32"/>
  <c r="CD15" i="32"/>
  <c r="CB15" i="32"/>
  <c r="BZ15" i="32"/>
  <c r="BX15" i="32"/>
  <c r="BV15" i="32"/>
  <c r="BT15" i="32"/>
  <c r="BR15" i="32"/>
  <c r="BP15" i="32"/>
  <c r="BN15" i="32"/>
  <c r="BL15" i="32"/>
  <c r="BJ15" i="32"/>
  <c r="BH15" i="32"/>
  <c r="BF15" i="32"/>
  <c r="BD15" i="32"/>
  <c r="BB15" i="32"/>
  <c r="AX15" i="32"/>
  <c r="AW15" i="32"/>
  <c r="AV15" i="32"/>
  <c r="AU15" i="32"/>
  <c r="AT15" i="32"/>
  <c r="AS15" i="32"/>
  <c r="AR15" i="32"/>
  <c r="AQ15" i="32"/>
  <c r="AP15" i="32"/>
  <c r="AO15" i="32"/>
  <c r="AN15" i="32"/>
  <c r="AM15" i="32"/>
  <c r="AL15" i="32"/>
  <c r="AK15" i="32"/>
  <c r="AJ15" i="32"/>
  <c r="AD15" i="32"/>
  <c r="AC15" i="32"/>
  <c r="AB15" i="32"/>
  <c r="DN14" i="32"/>
  <c r="DM14" i="32"/>
  <c r="DL14" i="32"/>
  <c r="DK14" i="32"/>
  <c r="DJ14" i="32"/>
  <c r="DI14" i="32"/>
  <c r="DH14" i="32"/>
  <c r="DG14" i="32"/>
  <c r="DF14" i="32"/>
  <c r="DE14" i="32"/>
  <c r="DD14" i="32"/>
  <c r="DC14" i="32"/>
  <c r="DB14" i="32"/>
  <c r="DA14" i="32"/>
  <c r="CZ14" i="32"/>
  <c r="CY14" i="32"/>
  <c r="CV14" i="32"/>
  <c r="CU14" i="32"/>
  <c r="CS14" i="32"/>
  <c r="CR14" i="32"/>
  <c r="CQ14" i="32"/>
  <c r="CP14" i="32"/>
  <c r="CO14" i="32"/>
  <c r="CN14" i="32"/>
  <c r="CM14" i="32"/>
  <c r="CL14" i="32"/>
  <c r="CJ14" i="32"/>
  <c r="CH14" i="32"/>
  <c r="CF14" i="32"/>
  <c r="CD14" i="32"/>
  <c r="CB14" i="32"/>
  <c r="BZ14" i="32"/>
  <c r="BX14" i="32"/>
  <c r="BV14" i="32"/>
  <c r="BT14" i="32"/>
  <c r="BR14" i="32"/>
  <c r="BP14" i="32"/>
  <c r="BN14" i="32"/>
  <c r="BL14" i="32"/>
  <c r="BJ14" i="32"/>
  <c r="BH14" i="32"/>
  <c r="BF14" i="32"/>
  <c r="BD14" i="32"/>
  <c r="BB14" i="32"/>
  <c r="AX14" i="32"/>
  <c r="AW14" i="32"/>
  <c r="AV14" i="32"/>
  <c r="AU14" i="32"/>
  <c r="AT14" i="32"/>
  <c r="AS14" i="32"/>
  <c r="AR14" i="32"/>
  <c r="AQ14" i="32"/>
  <c r="AP14" i="32"/>
  <c r="AO14" i="32"/>
  <c r="AN14" i="32"/>
  <c r="AM14" i="32"/>
  <c r="AL14" i="32"/>
  <c r="AK14" i="32"/>
  <c r="AJ14" i="32"/>
  <c r="AG14" i="32"/>
  <c r="AD14" i="32"/>
  <c r="AC14" i="32"/>
  <c r="AB14" i="32"/>
  <c r="DN13" i="32"/>
  <c r="DM13" i="32"/>
  <c r="DL13" i="32"/>
  <c r="DK13" i="32"/>
  <c r="DJ13" i="32"/>
  <c r="DI13" i="32"/>
  <c r="DH13" i="32"/>
  <c r="DG13" i="32"/>
  <c r="DF13" i="32"/>
  <c r="DE13" i="32"/>
  <c r="DD13" i="32"/>
  <c r="DC13" i="32"/>
  <c r="DB13" i="32"/>
  <c r="DA13" i="32"/>
  <c r="CZ13" i="32"/>
  <c r="CY13" i="32"/>
  <c r="CV13" i="32"/>
  <c r="CU13" i="32"/>
  <c r="CS13" i="32"/>
  <c r="CR13" i="32"/>
  <c r="CQ13" i="32"/>
  <c r="CP13" i="32"/>
  <c r="CO13" i="32"/>
  <c r="CN13" i="32"/>
  <c r="CM13" i="32"/>
  <c r="CL13" i="32"/>
  <c r="CJ13" i="32"/>
  <c r="CH13" i="32"/>
  <c r="CF13" i="32"/>
  <c r="CD13" i="32"/>
  <c r="CB13" i="32"/>
  <c r="BZ13" i="32"/>
  <c r="BX13" i="32"/>
  <c r="BV13" i="32"/>
  <c r="BT13" i="32"/>
  <c r="BR13" i="32"/>
  <c r="BP13" i="32"/>
  <c r="BN13" i="32"/>
  <c r="BL13" i="32"/>
  <c r="BJ13" i="32"/>
  <c r="BH13" i="32"/>
  <c r="BF13" i="32"/>
  <c r="BD13" i="32"/>
  <c r="BB13" i="32"/>
  <c r="AX13" i="32"/>
  <c r="AW13" i="32"/>
  <c r="AV13" i="32"/>
  <c r="AU13" i="32"/>
  <c r="AT13" i="32"/>
  <c r="AS13" i="32"/>
  <c r="AR13" i="32"/>
  <c r="AQ13" i="32"/>
  <c r="AP13" i="32"/>
  <c r="AO13" i="32"/>
  <c r="AN13" i="32"/>
  <c r="AM13" i="32"/>
  <c r="AL13" i="32"/>
  <c r="AK13" i="32"/>
  <c r="AD13" i="32"/>
  <c r="AC13" i="32"/>
  <c r="N1" i="38" l="1"/>
  <c r="AI9" i="37"/>
  <c r="AF3" i="37" s="1"/>
  <c r="M162" i="2"/>
  <c r="O162" i="2" s="1"/>
  <c r="C163" i="15"/>
  <c r="M164" i="2"/>
  <c r="O164" i="2" s="1"/>
  <c r="C210" i="14"/>
  <c r="U214" i="7"/>
  <c r="V214" i="7" s="1"/>
  <c r="C215" i="14"/>
  <c r="U219" i="7"/>
  <c r="C161" i="15"/>
  <c r="C52" i="15"/>
  <c r="M53" i="2"/>
  <c r="N53" i="2" s="1"/>
  <c r="C41" i="42"/>
  <c r="Q21" i="41"/>
  <c r="Q41" i="42" s="1"/>
  <c r="Q8" i="41"/>
  <c r="M141" i="2"/>
  <c r="N141" i="2" s="1"/>
  <c r="BK17" i="5"/>
  <c r="R3" i="39"/>
  <c r="R4" i="38"/>
  <c r="U3" i="39"/>
  <c r="U4" i="38"/>
  <c r="T3" i="39"/>
  <c r="T4" i="38"/>
  <c r="S3" i="39"/>
  <c r="S4" i="38"/>
  <c r="BK225" i="5"/>
  <c r="BK217" i="5"/>
  <c r="BK209" i="5"/>
  <c r="BK201" i="5"/>
  <c r="BK193" i="5"/>
  <c r="BK185" i="5"/>
  <c r="BK177" i="5"/>
  <c r="BK169" i="5"/>
  <c r="BK161" i="5"/>
  <c r="BK145" i="5"/>
  <c r="BK137" i="5"/>
  <c r="BK129" i="5"/>
  <c r="BK121" i="5"/>
  <c r="BK113" i="5"/>
  <c r="BK105" i="5"/>
  <c r="BK97" i="5"/>
  <c r="BK89" i="5"/>
  <c r="BK81" i="5"/>
  <c r="BK73" i="5"/>
  <c r="BK65" i="5"/>
  <c r="BK57" i="5"/>
  <c r="BK49" i="5"/>
  <c r="BK41" i="5"/>
  <c r="BK33" i="5"/>
  <c r="BK25" i="5"/>
  <c r="BK136" i="5"/>
  <c r="BK40" i="5"/>
  <c r="BK200" i="5"/>
  <c r="BK184" i="5"/>
  <c r="BK168" i="5"/>
  <c r="BK160" i="5"/>
  <c r="BK144" i="5"/>
  <c r="BK120" i="5"/>
  <c r="BK104" i="5"/>
  <c r="BK88" i="5"/>
  <c r="BK72" i="5"/>
  <c r="BK64" i="5"/>
  <c r="BK24" i="5"/>
  <c r="BK208" i="5"/>
  <c r="BK192" i="5"/>
  <c r="BK176" i="5"/>
  <c r="BK152" i="5"/>
  <c r="BK128" i="5"/>
  <c r="BK112" i="5"/>
  <c r="BK96" i="5"/>
  <c r="BK80" i="5"/>
  <c r="BK56" i="5"/>
  <c r="BK32" i="5"/>
  <c r="BK216" i="5"/>
  <c r="BK48" i="5"/>
  <c r="BK218" i="5"/>
  <c r="BK210" i="5"/>
  <c r="BK202" i="5"/>
  <c r="BK194" i="5"/>
  <c r="BK186" i="5"/>
  <c r="BK178" i="5"/>
  <c r="BK170" i="5"/>
  <c r="BK162" i="5"/>
  <c r="BK154" i="5"/>
  <c r="BK146" i="5"/>
  <c r="BK138" i="5"/>
  <c r="BK130" i="5"/>
  <c r="BK122" i="5"/>
  <c r="BK114" i="5"/>
  <c r="BK106" i="5"/>
  <c r="BK98" i="5"/>
  <c r="BK90" i="5"/>
  <c r="BK82" i="5"/>
  <c r="BK74" i="5"/>
  <c r="BK66" i="5"/>
  <c r="BK58" i="5"/>
  <c r="BK50" i="5"/>
  <c r="BK42" i="5"/>
  <c r="BK34" i="5"/>
  <c r="BK26" i="5"/>
  <c r="BK18" i="5"/>
  <c r="AB8" i="5"/>
  <c r="AL8" i="5"/>
  <c r="BK223" i="5"/>
  <c r="BK215" i="5"/>
  <c r="BK207" i="5"/>
  <c r="BK199" i="5"/>
  <c r="BK191" i="5"/>
  <c r="BK183" i="5"/>
  <c r="BK175" i="5"/>
  <c r="BK167" i="5"/>
  <c r="BK159" i="5"/>
  <c r="BK151" i="5"/>
  <c r="BK143" i="5"/>
  <c r="BK135" i="5"/>
  <c r="BK127" i="5"/>
  <c r="BK119" i="5"/>
  <c r="BK111" i="5"/>
  <c r="BK103" i="5"/>
  <c r="BK95" i="5"/>
  <c r="BK87" i="5"/>
  <c r="BK79" i="5"/>
  <c r="BK71" i="5"/>
  <c r="BK63" i="5"/>
  <c r="BK55" i="5"/>
  <c r="BK47" i="5"/>
  <c r="BK39" i="5"/>
  <c r="BK31" i="5"/>
  <c r="BK23" i="5"/>
  <c r="BK222" i="5"/>
  <c r="BK214" i="5"/>
  <c r="BK206" i="5"/>
  <c r="BK198" i="5"/>
  <c r="BK190" i="5"/>
  <c r="BK182" i="5"/>
  <c r="BK174" i="5"/>
  <c r="BK166" i="5"/>
  <c r="BK158" i="5"/>
  <c r="BK150" i="5"/>
  <c r="BK142" i="5"/>
  <c r="BK134" i="5"/>
  <c r="BK126" i="5"/>
  <c r="BK118" i="5"/>
  <c r="BK110" i="5"/>
  <c r="BK102" i="5"/>
  <c r="BK94" i="5"/>
  <c r="BK86" i="5"/>
  <c r="BK78" i="5"/>
  <c r="BK70" i="5"/>
  <c r="BK62" i="5"/>
  <c r="BK54" i="5"/>
  <c r="BK46" i="5"/>
  <c r="BK38" i="5"/>
  <c r="BK30" i="5"/>
  <c r="BK22" i="5"/>
  <c r="BK221" i="5"/>
  <c r="BK213" i="5"/>
  <c r="BK205" i="5"/>
  <c r="BK197" i="5"/>
  <c r="BK189" i="5"/>
  <c r="BK181" i="5"/>
  <c r="BK173" i="5"/>
  <c r="BK165" i="5"/>
  <c r="BK157" i="5"/>
  <c r="BK149" i="5"/>
  <c r="BK141" i="5"/>
  <c r="BK133" i="5"/>
  <c r="BK125" i="5"/>
  <c r="BK117" i="5"/>
  <c r="BK101" i="5"/>
  <c r="BK93" i="5"/>
  <c r="BK77" i="5"/>
  <c r="BK69" i="5"/>
  <c r="BK61" i="5"/>
  <c r="BK53" i="5"/>
  <c r="BK45" i="5"/>
  <c r="BK29" i="5"/>
  <c r="BK21" i="5"/>
  <c r="AE8" i="5"/>
  <c r="BK220" i="5"/>
  <c r="BK212" i="5"/>
  <c r="BK204" i="5"/>
  <c r="BK196" i="5"/>
  <c r="BK188" i="5"/>
  <c r="BK180" i="5"/>
  <c r="BK172" i="5"/>
  <c r="BK164" i="5"/>
  <c r="BK156" i="5"/>
  <c r="BK148" i="5"/>
  <c r="BK140" i="5"/>
  <c r="BK132" i="5"/>
  <c r="BK124" i="5"/>
  <c r="BK116" i="5"/>
  <c r="BK108" i="5"/>
  <c r="BK100" i="5"/>
  <c r="BK92" i="5"/>
  <c r="BK84" i="5"/>
  <c r="BK76" i="5"/>
  <c r="BK68" i="5"/>
  <c r="BK60" i="5"/>
  <c r="BK52" i="5"/>
  <c r="BK44" i="5"/>
  <c r="BK36" i="5"/>
  <c r="BK28" i="5"/>
  <c r="BK20" i="5"/>
  <c r="AD8" i="5"/>
  <c r="N2" i="5"/>
  <c r="BK219" i="5"/>
  <c r="BK211" i="5"/>
  <c r="BK203" i="5"/>
  <c r="BK195" i="5"/>
  <c r="BK187" i="5"/>
  <c r="BK179" i="5"/>
  <c r="BK171" i="5"/>
  <c r="BK163" i="5"/>
  <c r="BK155" i="5"/>
  <c r="BK147" i="5"/>
  <c r="BK131" i="5"/>
  <c r="BK123" i="5"/>
  <c r="BK115" i="5"/>
  <c r="BK99" i="5"/>
  <c r="BK75" i="5"/>
  <c r="BK67" i="5"/>
  <c r="BK59" i="5"/>
  <c r="BK51" i="5"/>
  <c r="BK43" i="5"/>
  <c r="AC8" i="5"/>
  <c r="AZ21" i="32"/>
  <c r="BK224" i="5"/>
  <c r="BK139" i="5"/>
  <c r="BK109" i="5"/>
  <c r="BK107" i="5"/>
  <c r="BK91" i="5"/>
  <c r="BK85" i="5"/>
  <c r="BK83" i="5"/>
  <c r="BK37" i="5"/>
  <c r="BK35" i="5"/>
  <c r="BK27" i="5"/>
  <c r="BK19" i="5"/>
  <c r="BK15" i="5"/>
  <c r="BK14" i="5"/>
  <c r="BK13" i="5"/>
  <c r="BK16" i="5"/>
  <c r="BK12" i="5"/>
  <c r="AZ20" i="32"/>
  <c r="AZ18" i="32"/>
  <c r="AZ16" i="32"/>
  <c r="CW9" i="32"/>
  <c r="AZ15" i="32"/>
  <c r="AZ23" i="32"/>
  <c r="AZ19" i="32"/>
  <c r="AZ14" i="32"/>
  <c r="AZ22" i="32"/>
  <c r="AZ13" i="32"/>
  <c r="M32" i="2"/>
  <c r="O32" i="2" s="1"/>
  <c r="L30" i="15"/>
  <c r="M37" i="2"/>
  <c r="O37" i="2" s="1"/>
  <c r="L35" i="15"/>
  <c r="M38" i="2"/>
  <c r="O38" i="2" s="1"/>
  <c r="L36" i="15"/>
  <c r="M28" i="2"/>
  <c r="O28" i="2" s="1"/>
  <c r="L26" i="15"/>
  <c r="C28" i="42"/>
  <c r="K2" i="37"/>
  <c r="BK153" i="5"/>
  <c r="M19" i="2"/>
  <c r="N19" i="2" s="1"/>
  <c r="M24" i="2"/>
  <c r="O24" i="2" s="1"/>
  <c r="M29" i="2"/>
  <c r="O29" i="2" s="1"/>
  <c r="AZ25" i="32"/>
  <c r="AZ26" i="32"/>
  <c r="AZ28" i="32"/>
  <c r="AZ24" i="32"/>
  <c r="AZ29" i="32"/>
  <c r="CP27" i="32"/>
  <c r="CS27" i="32"/>
  <c r="CL27" i="32"/>
  <c r="CN27" i="32"/>
  <c r="CO27" i="32"/>
  <c r="AZ31" i="32"/>
  <c r="CM27" i="32"/>
  <c r="AZ30" i="32"/>
  <c r="M41" i="2"/>
  <c r="O41" i="2" s="1"/>
  <c r="AZ17" i="32"/>
  <c r="DN9" i="32"/>
  <c r="U209" i="14"/>
  <c r="Z9" i="37"/>
  <c r="L54" i="15"/>
  <c r="M55" i="2"/>
  <c r="N55" i="2" s="1"/>
  <c r="S2" i="32"/>
  <c r="DB26" i="5"/>
  <c r="DB17" i="5"/>
  <c r="M7" i="2"/>
  <c r="O7" i="2" s="1"/>
  <c r="M11" i="2"/>
  <c r="M9" i="15" s="1"/>
  <c r="M9" i="2"/>
  <c r="M7" i="15" s="1"/>
  <c r="M8" i="2"/>
  <c r="M6" i="15" s="1"/>
  <c r="M20" i="2"/>
  <c r="N20" i="2" s="1"/>
  <c r="M6" i="2"/>
  <c r="M4" i="15" s="1"/>
  <c r="CU16" i="5"/>
  <c r="W219" i="7"/>
  <c r="U212" i="14"/>
  <c r="CV14" i="5"/>
  <c r="U214" i="14"/>
  <c r="CV15" i="5"/>
  <c r="U217" i="7"/>
  <c r="V217" i="7" s="1"/>
  <c r="U13" i="39"/>
  <c r="S10" i="39"/>
  <c r="K4" i="37"/>
  <c r="I4" i="15"/>
  <c r="CF9" i="1"/>
  <c r="DI17" i="5"/>
  <c r="CU17" i="5"/>
  <c r="H215" i="14"/>
  <c r="U215" i="14" s="1"/>
  <c r="DB16" i="5"/>
  <c r="DI16" i="5"/>
  <c r="U218" i="7"/>
  <c r="DB15" i="5"/>
  <c r="DI15" i="5"/>
  <c r="F213" i="14"/>
  <c r="U213" i="14" s="1"/>
  <c r="DB14" i="5"/>
  <c r="U216" i="7"/>
  <c r="DI14" i="5"/>
  <c r="U210" i="14"/>
  <c r="M33" i="2"/>
  <c r="M31" i="15" s="1"/>
  <c r="M40" i="2"/>
  <c r="N40" i="2" s="1"/>
  <c r="M47" i="2"/>
  <c r="N47" i="2" s="1"/>
  <c r="M66" i="2"/>
  <c r="N66" i="2" s="1"/>
  <c r="M14" i="2"/>
  <c r="O14" i="2" s="1"/>
  <c r="M17" i="2"/>
  <c r="O17" i="2" s="1"/>
  <c r="M10" i="2"/>
  <c r="O10" i="2" s="1"/>
  <c r="M26" i="2"/>
  <c r="N26" i="2" s="1"/>
  <c r="M22" i="2"/>
  <c r="N22" i="2" s="1"/>
  <c r="M34" i="2"/>
  <c r="O34" i="2" s="1"/>
  <c r="M142" i="2"/>
  <c r="O142" i="2" s="1"/>
  <c r="M140" i="2"/>
  <c r="O140" i="2" s="1"/>
  <c r="CV12" i="5"/>
  <c r="DI12" i="5"/>
  <c r="DB12" i="5"/>
  <c r="CJ10" i="37"/>
  <c r="AB9" i="37"/>
  <c r="CS8" i="5"/>
  <c r="DG8" i="5"/>
  <c r="DK8" i="5"/>
  <c r="DF8" i="5"/>
  <c r="M71" i="2"/>
  <c r="N71" i="2" s="1"/>
  <c r="D53" i="15"/>
  <c r="CR27" i="32"/>
  <c r="CQ27" i="32"/>
  <c r="S3" i="32"/>
  <c r="DS8" i="5"/>
  <c r="I211" i="14"/>
  <c r="U211" i="14" s="1"/>
  <c r="U215" i="7"/>
  <c r="CV13" i="5"/>
  <c r="DB13" i="5"/>
  <c r="DI13" i="5"/>
  <c r="AC9" i="37"/>
  <c r="AA9" i="37"/>
  <c r="M12" i="2"/>
  <c r="O12" i="2" s="1"/>
  <c r="M13" i="2"/>
  <c r="N13" i="2" s="1"/>
  <c r="M15" i="2"/>
  <c r="N15" i="2" s="1"/>
  <c r="M16" i="2"/>
  <c r="N16" i="2" s="1"/>
  <c r="M18" i="2"/>
  <c r="M16" i="15" s="1"/>
  <c r="M21" i="2"/>
  <c r="N21" i="2" s="1"/>
  <c r="M23" i="2"/>
  <c r="O23" i="2" s="1"/>
  <c r="M27" i="2"/>
  <c r="N27" i="2" s="1"/>
  <c r="M30" i="2"/>
  <c r="O30" i="2" s="1"/>
  <c r="M31" i="2"/>
  <c r="O31" i="2" s="1"/>
  <c r="M35" i="2"/>
  <c r="N35" i="2" s="1"/>
  <c r="M36" i="2"/>
  <c r="O36" i="2" s="1"/>
  <c r="M50" i="2"/>
  <c r="O50" i="2" s="1"/>
  <c r="M67" i="2"/>
  <c r="M66" i="15" s="1"/>
  <c r="M74" i="2"/>
  <c r="M156" i="2"/>
  <c r="M158" i="2"/>
  <c r="O158" i="2" s="1"/>
  <c r="M163" i="2"/>
  <c r="N163" i="2" s="1"/>
  <c r="M135" i="2"/>
  <c r="N135" i="2" s="1"/>
  <c r="M25" i="2"/>
  <c r="O25" i="2" s="1"/>
  <c r="M39" i="2"/>
  <c r="O39" i="2" s="1"/>
  <c r="M42" i="2"/>
  <c r="O42" i="2" s="1"/>
  <c r="M44" i="2"/>
  <c r="O44" i="2" s="1"/>
  <c r="M45" i="2"/>
  <c r="N45" i="2" s="1"/>
  <c r="M46" i="2"/>
  <c r="O46" i="2" s="1"/>
  <c r="M48" i="2"/>
  <c r="O48" i="2" s="1"/>
  <c r="M49" i="2"/>
  <c r="N49" i="2" s="1"/>
  <c r="M51" i="2"/>
  <c r="O51" i="2" s="1"/>
  <c r="M52" i="2"/>
  <c r="O52" i="2" s="1"/>
  <c r="M61" i="2"/>
  <c r="O61" i="2" s="1"/>
  <c r="M63" i="2"/>
  <c r="N63" i="2" s="1"/>
  <c r="M64" i="2"/>
  <c r="O64" i="2" s="1"/>
  <c r="M136" i="2"/>
  <c r="O136" i="2" s="1"/>
  <c r="M43" i="2"/>
  <c r="O43" i="2" s="1"/>
  <c r="M54" i="2"/>
  <c r="M53" i="15" s="1"/>
  <c r="M78" i="2"/>
  <c r="M152" i="2"/>
  <c r="M153" i="2"/>
  <c r="N153" i="2" s="1"/>
  <c r="M154" i="2"/>
  <c r="N154" i="2" s="1"/>
  <c r="M155" i="2"/>
  <c r="O155" i="2" s="1"/>
  <c r="M157" i="2"/>
  <c r="M159" i="2"/>
  <c r="N159" i="2" s="1"/>
  <c r="M160" i="2"/>
  <c r="O160" i="2" s="1"/>
  <c r="M161" i="2"/>
  <c r="N161" i="2" s="1"/>
  <c r="N37" i="2"/>
  <c r="N44" i="2"/>
  <c r="J55" i="15"/>
  <c r="M56" i="2"/>
  <c r="M57" i="2"/>
  <c r="I56" i="15"/>
  <c r="M58" i="2"/>
  <c r="M57" i="15" s="1"/>
  <c r="J57" i="15"/>
  <c r="J58" i="15"/>
  <c r="M59" i="2"/>
  <c r="M60" i="2"/>
  <c r="M59" i="15" s="1"/>
  <c r="J59" i="15"/>
  <c r="C61" i="15"/>
  <c r="M62" i="2"/>
  <c r="M61" i="15" s="1"/>
  <c r="J64" i="15"/>
  <c r="M65" i="2"/>
  <c r="M68" i="2"/>
  <c r="M67" i="15" s="1"/>
  <c r="I67" i="15"/>
  <c r="J68" i="15"/>
  <c r="M69" i="2"/>
  <c r="M68" i="15" s="1"/>
  <c r="M72" i="2"/>
  <c r="M71" i="15" s="1"/>
  <c r="F71" i="15"/>
  <c r="M73" i="2"/>
  <c r="J72" i="15"/>
  <c r="M75" i="2"/>
  <c r="H74" i="15"/>
  <c r="M76" i="2"/>
  <c r="M75" i="15" s="1"/>
  <c r="K75" i="15"/>
  <c r="K76" i="15"/>
  <c r="M77" i="2"/>
  <c r="M76" i="15" s="1"/>
  <c r="M79" i="2"/>
  <c r="I78" i="15"/>
  <c r="M80" i="2"/>
  <c r="J79" i="15"/>
  <c r="I80" i="15"/>
  <c r="M81" i="2"/>
  <c r="M80" i="15" s="1"/>
  <c r="J81" i="15"/>
  <c r="M82" i="2"/>
  <c r="K82" i="15"/>
  <c r="M83" i="2"/>
  <c r="M82" i="15" s="1"/>
  <c r="M84" i="2"/>
  <c r="I83" i="15"/>
  <c r="M85" i="2"/>
  <c r="J84" i="15"/>
  <c r="K85" i="15"/>
  <c r="M86" i="2"/>
  <c r="M85" i="15" s="1"/>
  <c r="M87" i="2"/>
  <c r="M86" i="15" s="1"/>
  <c r="H86" i="15"/>
  <c r="H87" i="15"/>
  <c r="M88" i="2"/>
  <c r="K88" i="15"/>
  <c r="M89" i="2"/>
  <c r="M90" i="2"/>
  <c r="M89" i="15" s="1"/>
  <c r="I89" i="15"/>
  <c r="M91" i="2"/>
  <c r="J90" i="15"/>
  <c r="M92" i="2"/>
  <c r="H91" i="15"/>
  <c r="M93" i="2"/>
  <c r="J92" i="15"/>
  <c r="M94" i="2"/>
  <c r="M93" i="15" s="1"/>
  <c r="K93" i="15"/>
  <c r="M95" i="2"/>
  <c r="J94" i="15"/>
  <c r="J95" i="15"/>
  <c r="M96" i="2"/>
  <c r="M97" i="2"/>
  <c r="K96" i="15"/>
  <c r="M98" i="2"/>
  <c r="J97" i="15"/>
  <c r="M99" i="2"/>
  <c r="I98" i="15"/>
  <c r="M100" i="2"/>
  <c r="I99" i="15"/>
  <c r="J100" i="15"/>
  <c r="M101" i="2"/>
  <c r="M102" i="2"/>
  <c r="J101" i="15"/>
  <c r="K102" i="15"/>
  <c r="M103" i="2"/>
  <c r="M104" i="2"/>
  <c r="M103" i="15" s="1"/>
  <c r="J103" i="15"/>
  <c r="M105" i="2"/>
  <c r="L104" i="15"/>
  <c r="M106" i="2"/>
  <c r="J105" i="15"/>
  <c r="M107" i="2"/>
  <c r="J106" i="15"/>
  <c r="M108" i="2"/>
  <c r="J107" i="15"/>
  <c r="J108" i="15"/>
  <c r="M109" i="2"/>
  <c r="M108" i="15" s="1"/>
  <c r="M110" i="2"/>
  <c r="M109" i="15" s="1"/>
  <c r="I109" i="15"/>
  <c r="K110" i="15"/>
  <c r="M111" i="2"/>
  <c r="M112" i="2"/>
  <c r="I111" i="15"/>
  <c r="J112" i="15"/>
  <c r="M113" i="2"/>
  <c r="M112" i="15" s="1"/>
  <c r="M114" i="2"/>
  <c r="K113" i="15"/>
  <c r="M115" i="2"/>
  <c r="I114" i="15"/>
  <c r="M116" i="2"/>
  <c r="E115" i="15"/>
  <c r="M117" i="2"/>
  <c r="M116" i="15" s="1"/>
  <c r="J116" i="15"/>
  <c r="M118" i="2"/>
  <c r="L117" i="15"/>
  <c r="I118" i="15"/>
  <c r="M119" i="2"/>
  <c r="K119" i="15"/>
  <c r="M120" i="2"/>
  <c r="M119" i="15" s="1"/>
  <c r="M121" i="2"/>
  <c r="J120" i="15"/>
  <c r="M122" i="2"/>
  <c r="J121" i="15"/>
  <c r="M123" i="2"/>
  <c r="L122" i="15"/>
  <c r="M124" i="2"/>
  <c r="J123" i="15"/>
  <c r="M125" i="2"/>
  <c r="I124" i="15"/>
  <c r="K125" i="15"/>
  <c r="M126" i="2"/>
  <c r="M127" i="2"/>
  <c r="J126" i="15"/>
  <c r="M128" i="2"/>
  <c r="K127" i="15"/>
  <c r="M129" i="2"/>
  <c r="C128" i="15"/>
  <c r="M130" i="2"/>
  <c r="J129" i="15"/>
  <c r="M131" i="2"/>
  <c r="K130" i="15"/>
  <c r="M132" i="2"/>
  <c r="M131" i="15" s="1"/>
  <c r="K131" i="15"/>
  <c r="M133" i="2"/>
  <c r="K132" i="15"/>
  <c r="J133" i="15"/>
  <c r="M134" i="2"/>
  <c r="M137" i="2"/>
  <c r="M136" i="15" s="1"/>
  <c r="J136" i="15"/>
  <c r="I137" i="15"/>
  <c r="M138" i="2"/>
  <c r="C138" i="15"/>
  <c r="M139" i="2"/>
  <c r="H142" i="15"/>
  <c r="M143" i="2"/>
  <c r="K143" i="15"/>
  <c r="M144" i="2"/>
  <c r="M143" i="15" s="1"/>
  <c r="M145" i="2"/>
  <c r="M144" i="15" s="1"/>
  <c r="J144" i="15"/>
  <c r="M146" i="2"/>
  <c r="K145" i="15"/>
  <c r="M147" i="2"/>
  <c r="M146" i="15" s="1"/>
  <c r="K146" i="15"/>
  <c r="L147" i="15"/>
  <c r="M148" i="2"/>
  <c r="I148" i="15"/>
  <c r="M149" i="2"/>
  <c r="M150" i="2"/>
  <c r="I149" i="15"/>
  <c r="K150" i="15"/>
  <c r="M151" i="2"/>
  <c r="L39" i="15"/>
  <c r="M40" i="15"/>
  <c r="C41" i="15"/>
  <c r="K42" i="15"/>
  <c r="L43" i="15"/>
  <c r="L44" i="15"/>
  <c r="K46" i="15"/>
  <c r="L47" i="15"/>
  <c r="J48" i="15"/>
  <c r="K49" i="15"/>
  <c r="K50" i="15"/>
  <c r="K52" i="15"/>
  <c r="K54" i="15"/>
  <c r="L55" i="15"/>
  <c r="K56" i="15"/>
  <c r="L58" i="15"/>
  <c r="J60" i="15"/>
  <c r="L62" i="15"/>
  <c r="K63" i="15"/>
  <c r="L64" i="15"/>
  <c r="L65" i="15"/>
  <c r="J66" i="15"/>
  <c r="J67" i="15"/>
  <c r="K70" i="15"/>
  <c r="L72" i="15"/>
  <c r="K73" i="15"/>
  <c r="L74" i="15"/>
  <c r="J77" i="15"/>
  <c r="C78" i="15"/>
  <c r="L79" i="15"/>
  <c r="K81" i="15"/>
  <c r="L84" i="15"/>
  <c r="L87" i="15"/>
  <c r="L88" i="15"/>
  <c r="L91" i="15"/>
  <c r="L92" i="15"/>
  <c r="L94" i="15"/>
  <c r="F95" i="15"/>
  <c r="L97" i="15"/>
  <c r="L98" i="15"/>
  <c r="L99" i="15"/>
  <c r="I100" i="15"/>
  <c r="K101" i="15"/>
  <c r="J102" i="15"/>
  <c r="I104" i="15"/>
  <c r="L105" i="15"/>
  <c r="L106" i="15"/>
  <c r="L107" i="15"/>
  <c r="L110" i="15"/>
  <c r="L111" i="15"/>
  <c r="L113" i="15"/>
  <c r="L114" i="15"/>
  <c r="L115" i="15"/>
  <c r="K117" i="15"/>
  <c r="J118" i="15"/>
  <c r="L120" i="15"/>
  <c r="L121" i="15"/>
  <c r="K122" i="15"/>
  <c r="C123" i="15"/>
  <c r="L124" i="15"/>
  <c r="L126" i="15"/>
  <c r="L127" i="15"/>
  <c r="K128" i="15"/>
  <c r="K129" i="15"/>
  <c r="L132" i="15"/>
  <c r="L133" i="15"/>
  <c r="K134" i="15"/>
  <c r="K135" i="15"/>
  <c r="K137" i="15"/>
  <c r="K138" i="15"/>
  <c r="K139" i="15"/>
  <c r="L140" i="15"/>
  <c r="K141" i="15"/>
  <c r="K142" i="15"/>
  <c r="L145" i="15"/>
  <c r="K147" i="15"/>
  <c r="K148" i="15"/>
  <c r="K149" i="15"/>
  <c r="D150" i="15"/>
  <c r="K152" i="15"/>
  <c r="K153" i="15"/>
  <c r="K154" i="15"/>
  <c r="L155" i="15"/>
  <c r="C158" i="15"/>
  <c r="J159" i="15"/>
  <c r="K160" i="15"/>
  <c r="L161" i="15"/>
  <c r="J162" i="15"/>
  <c r="K163" i="15"/>
  <c r="F8" i="15"/>
  <c r="L10" i="15"/>
  <c r="L11" i="15"/>
  <c r="L12" i="15"/>
  <c r="L14" i="15"/>
  <c r="F15" i="15"/>
  <c r="L18" i="15"/>
  <c r="L19" i="15"/>
  <c r="K20" i="15"/>
  <c r="L21" i="15"/>
  <c r="J22" i="15"/>
  <c r="J23" i="15"/>
  <c r="I24" i="15"/>
  <c r="K25" i="15"/>
  <c r="K26" i="15"/>
  <c r="J27" i="15"/>
  <c r="J28" i="15"/>
  <c r="K29" i="15"/>
  <c r="I30" i="15"/>
  <c r="J32" i="15"/>
  <c r="L33" i="15"/>
  <c r="L34" i="15"/>
  <c r="C35" i="15"/>
  <c r="J36" i="15"/>
  <c r="CY8" i="5"/>
  <c r="C81" i="15"/>
  <c r="C174" i="2"/>
  <c r="K174" i="2"/>
  <c r="I174" i="2"/>
  <c r="E174" i="2"/>
  <c r="H174" i="2"/>
  <c r="F174" i="2"/>
  <c r="M175" i="2"/>
  <c r="M176" i="2"/>
  <c r="M173" i="15" s="1"/>
  <c r="D174" i="2"/>
  <c r="M178" i="2"/>
  <c r="J174" i="2"/>
  <c r="G174" i="2"/>
  <c r="M177" i="2"/>
  <c r="M174" i="15" s="1"/>
  <c r="Q24" i="41"/>
  <c r="Q3" i="42" s="1"/>
  <c r="Q11" i="41"/>
  <c r="Q31" i="42" s="1"/>
  <c r="Q14" i="41"/>
  <c r="Q34" i="42" s="1"/>
  <c r="Q19" i="41"/>
  <c r="Q39" i="42" s="1"/>
  <c r="Q13" i="41"/>
  <c r="Q33" i="42" s="1"/>
  <c r="Q16" i="41"/>
  <c r="Q36" i="42" s="1"/>
  <c r="Q10" i="41"/>
  <c r="Q30" i="42" s="1"/>
  <c r="Q15" i="41"/>
  <c r="Q35" i="42" s="1"/>
  <c r="Q18" i="41"/>
  <c r="Q38" i="42" s="1"/>
  <c r="Q9" i="41"/>
  <c r="Q29" i="42" s="1"/>
  <c r="Q12" i="41"/>
  <c r="Q32" i="42" s="1"/>
  <c r="Q17" i="41"/>
  <c r="Q37" i="42" s="1"/>
  <c r="Q20" i="41"/>
  <c r="Q40" i="42" s="1"/>
  <c r="Q35" i="41"/>
  <c r="Q14" i="42" s="1"/>
  <c r="Q25" i="41"/>
  <c r="Q4" i="42" s="1"/>
  <c r="Q30" i="41"/>
  <c r="Q9" i="42" s="1"/>
  <c r="Q28" i="41"/>
  <c r="Q7" i="42" s="1"/>
  <c r="Q31" i="41"/>
  <c r="Q10" i="42" s="1"/>
  <c r="Q33" i="41"/>
  <c r="Q12" i="42" s="1"/>
  <c r="Q37" i="41"/>
  <c r="Q16" i="42" s="1"/>
  <c r="Q39" i="41"/>
  <c r="Q18" i="42" s="1"/>
  <c r="Q27" i="41"/>
  <c r="Q6" i="42" s="1"/>
  <c r="Q26" i="41"/>
  <c r="Q5" i="42" s="1"/>
  <c r="Q29" i="41"/>
  <c r="Q8" i="42" s="1"/>
  <c r="Q36" i="41"/>
  <c r="Q15" i="42" s="1"/>
  <c r="Q43" i="41"/>
  <c r="Q22" i="42" s="1"/>
  <c r="Q40" i="41"/>
  <c r="Q19" i="42" s="1"/>
  <c r="Q44" i="41"/>
  <c r="Q23" i="42" s="1"/>
  <c r="Q34" i="41"/>
  <c r="Q13" i="42" s="1"/>
  <c r="Q38" i="41"/>
  <c r="Q17" i="42" s="1"/>
  <c r="Q41" i="41"/>
  <c r="Q20" i="42" s="1"/>
  <c r="Q45" i="41"/>
  <c r="Q24" i="42" s="1"/>
  <c r="Q32" i="41"/>
  <c r="Q11" i="42" s="1"/>
  <c r="Q42" i="41"/>
  <c r="Q21" i="42" s="1"/>
  <c r="AK10" i="40"/>
  <c r="AL10" i="40"/>
  <c r="AM10" i="40"/>
  <c r="AN10" i="40"/>
  <c r="AO10" i="40"/>
  <c r="AP10" i="40"/>
  <c r="AQ10" i="40"/>
  <c r="AR10" i="40"/>
  <c r="AS10" i="40"/>
  <c r="AT10" i="40"/>
  <c r="AU10" i="40"/>
  <c r="AV10" i="40"/>
  <c r="AW10" i="40"/>
  <c r="AX10" i="40"/>
  <c r="AK11" i="40"/>
  <c r="AL11" i="40"/>
  <c r="AM11" i="40"/>
  <c r="AN11" i="40"/>
  <c r="AO11" i="40"/>
  <c r="AP11" i="40"/>
  <c r="AQ11" i="40"/>
  <c r="AR11" i="40"/>
  <c r="AS11" i="40"/>
  <c r="AT11" i="40"/>
  <c r="AU11" i="40"/>
  <c r="AV11" i="40"/>
  <c r="AW11" i="40"/>
  <c r="AX11" i="40"/>
  <c r="AK12" i="40"/>
  <c r="AL12" i="40"/>
  <c r="AM12" i="40"/>
  <c r="AN12" i="40"/>
  <c r="AO12" i="40"/>
  <c r="AP12" i="40"/>
  <c r="AQ12" i="40"/>
  <c r="AR12" i="40"/>
  <c r="AS12" i="40"/>
  <c r="AT12" i="40"/>
  <c r="AU12" i="40"/>
  <c r="AV12" i="40"/>
  <c r="AW12" i="40"/>
  <c r="AX12" i="40"/>
  <c r="AK13" i="40"/>
  <c r="AL13" i="40"/>
  <c r="AM13" i="40"/>
  <c r="AN13" i="40"/>
  <c r="AO13" i="40"/>
  <c r="AP13" i="40"/>
  <c r="AQ13" i="40"/>
  <c r="AR13" i="40"/>
  <c r="AS13" i="40"/>
  <c r="AT13" i="40"/>
  <c r="AU13" i="40"/>
  <c r="AV13" i="40"/>
  <c r="AW13" i="40"/>
  <c r="AX13" i="40"/>
  <c r="AK14" i="40"/>
  <c r="AL14" i="40"/>
  <c r="AM14" i="40"/>
  <c r="AN14" i="40"/>
  <c r="AO14" i="40"/>
  <c r="AP14" i="40"/>
  <c r="AQ14" i="40"/>
  <c r="AR14" i="40"/>
  <c r="AS14" i="40"/>
  <c r="AT14" i="40"/>
  <c r="AU14" i="40"/>
  <c r="AV14" i="40"/>
  <c r="AW14" i="40"/>
  <c r="AX14" i="40"/>
  <c r="AK15" i="40"/>
  <c r="AL15" i="40"/>
  <c r="AM15" i="40"/>
  <c r="AN15" i="40"/>
  <c r="AO15" i="40"/>
  <c r="AP15" i="40"/>
  <c r="AQ15" i="40"/>
  <c r="AR15" i="40"/>
  <c r="AS15" i="40"/>
  <c r="AT15" i="40"/>
  <c r="AU15" i="40"/>
  <c r="AV15" i="40"/>
  <c r="AW15" i="40"/>
  <c r="AX15" i="40"/>
  <c r="AK16" i="40"/>
  <c r="AL16" i="40"/>
  <c r="AM16" i="40"/>
  <c r="AN16" i="40"/>
  <c r="AO16" i="40"/>
  <c r="AP16" i="40"/>
  <c r="AQ16" i="40"/>
  <c r="AR16" i="40"/>
  <c r="AS16" i="40"/>
  <c r="AT16" i="40"/>
  <c r="AU16" i="40"/>
  <c r="AV16" i="40"/>
  <c r="AW16" i="40"/>
  <c r="AX16" i="40"/>
  <c r="AK17" i="40"/>
  <c r="AL17" i="40"/>
  <c r="AM17" i="40"/>
  <c r="AN17" i="40"/>
  <c r="AO17" i="40"/>
  <c r="AP17" i="40"/>
  <c r="AQ17" i="40"/>
  <c r="AR17" i="40"/>
  <c r="AS17" i="40"/>
  <c r="AT17" i="40"/>
  <c r="AU17" i="40"/>
  <c r="AV17" i="40"/>
  <c r="AW17" i="40"/>
  <c r="AX17" i="40"/>
  <c r="AK18" i="40"/>
  <c r="AL18" i="40"/>
  <c r="AM18" i="40"/>
  <c r="AN18" i="40"/>
  <c r="AO18" i="40"/>
  <c r="AP18" i="40"/>
  <c r="AQ18" i="40"/>
  <c r="AR18" i="40"/>
  <c r="AS18" i="40"/>
  <c r="AT18" i="40"/>
  <c r="AU18" i="40"/>
  <c r="AV18" i="40"/>
  <c r="AW18" i="40"/>
  <c r="AX18" i="40"/>
  <c r="AK19" i="40"/>
  <c r="AL19" i="40"/>
  <c r="AM19" i="40"/>
  <c r="AN19" i="40"/>
  <c r="AO19" i="40"/>
  <c r="AP19" i="40"/>
  <c r="AQ19" i="40"/>
  <c r="AR19" i="40"/>
  <c r="AS19" i="40"/>
  <c r="AT19" i="40"/>
  <c r="AU19" i="40"/>
  <c r="AV19" i="40"/>
  <c r="AW19" i="40"/>
  <c r="AX19" i="40"/>
  <c r="AK20" i="40"/>
  <c r="AL20" i="40"/>
  <c r="AM20" i="40"/>
  <c r="AN20" i="40"/>
  <c r="AO20" i="40"/>
  <c r="AP20" i="40"/>
  <c r="AQ20" i="40"/>
  <c r="AR20" i="40"/>
  <c r="AS20" i="40"/>
  <c r="AT20" i="40"/>
  <c r="AU20" i="40"/>
  <c r="AV20" i="40"/>
  <c r="AW20" i="40"/>
  <c r="AX20" i="40"/>
  <c r="AK21" i="40"/>
  <c r="AL21" i="40"/>
  <c r="AM21" i="40"/>
  <c r="AN21" i="40"/>
  <c r="AO21" i="40"/>
  <c r="AP21" i="40"/>
  <c r="AQ21" i="40"/>
  <c r="AR21" i="40"/>
  <c r="AS21" i="40"/>
  <c r="AT21" i="40"/>
  <c r="AU21" i="40"/>
  <c r="AV21" i="40"/>
  <c r="AW21" i="40"/>
  <c r="AX21" i="40"/>
  <c r="AK22" i="40"/>
  <c r="AL22" i="40"/>
  <c r="AM22" i="40"/>
  <c r="AN22" i="40"/>
  <c r="AO22" i="40"/>
  <c r="AP22" i="40"/>
  <c r="AQ22" i="40"/>
  <c r="AR22" i="40"/>
  <c r="AS22" i="40"/>
  <c r="AT22" i="40"/>
  <c r="AU22" i="40"/>
  <c r="AV22" i="40"/>
  <c r="AW22" i="40"/>
  <c r="AX22" i="40"/>
  <c r="AK23" i="40"/>
  <c r="AL23" i="40"/>
  <c r="AM23" i="40"/>
  <c r="AN23" i="40"/>
  <c r="AO23" i="40"/>
  <c r="AP23" i="40"/>
  <c r="AQ23" i="40"/>
  <c r="AR23" i="40"/>
  <c r="AS23" i="40"/>
  <c r="AT23" i="40"/>
  <c r="AU23" i="40"/>
  <c r="AV23" i="40"/>
  <c r="AW23" i="40"/>
  <c r="AX23" i="40"/>
  <c r="AK24" i="40"/>
  <c r="AL24" i="40"/>
  <c r="AM24" i="40"/>
  <c r="AN24" i="40"/>
  <c r="AO24" i="40"/>
  <c r="AP24" i="40"/>
  <c r="AQ24" i="40"/>
  <c r="AR24" i="40"/>
  <c r="AS24" i="40"/>
  <c r="AT24" i="40"/>
  <c r="AU24" i="40"/>
  <c r="AV24" i="40"/>
  <c r="AW24" i="40"/>
  <c r="AX24" i="40"/>
  <c r="AK25" i="40"/>
  <c r="AL25" i="40"/>
  <c r="AM25" i="40"/>
  <c r="AN25" i="40"/>
  <c r="AO25" i="40"/>
  <c r="AP25" i="40"/>
  <c r="AQ25" i="40"/>
  <c r="AR25" i="40"/>
  <c r="AS25" i="40"/>
  <c r="AT25" i="40"/>
  <c r="AU25" i="40"/>
  <c r="AV25" i="40"/>
  <c r="AW25" i="40"/>
  <c r="AX25" i="40"/>
  <c r="AK26" i="40"/>
  <c r="AL26" i="40"/>
  <c r="AM26" i="40"/>
  <c r="AN26" i="40"/>
  <c r="AO26" i="40"/>
  <c r="AP26" i="40"/>
  <c r="AQ26" i="40"/>
  <c r="AR26" i="40"/>
  <c r="AS26" i="40"/>
  <c r="AT26" i="40"/>
  <c r="AU26" i="40"/>
  <c r="AV26" i="40"/>
  <c r="AW26" i="40"/>
  <c r="AX26" i="40"/>
  <c r="AK27" i="40"/>
  <c r="AL27" i="40"/>
  <c r="AM27" i="40"/>
  <c r="AN27" i="40"/>
  <c r="AO27" i="40"/>
  <c r="AP27" i="40"/>
  <c r="AQ27" i="40"/>
  <c r="AR27" i="40"/>
  <c r="AS27" i="40"/>
  <c r="AT27" i="40"/>
  <c r="AU27" i="40"/>
  <c r="AV27" i="40"/>
  <c r="AW27" i="40"/>
  <c r="AX27" i="40"/>
  <c r="AK28" i="40"/>
  <c r="AL28" i="40"/>
  <c r="AM28" i="40"/>
  <c r="AN28" i="40"/>
  <c r="AO28" i="40"/>
  <c r="AP28" i="40"/>
  <c r="AQ28" i="40"/>
  <c r="AR28" i="40"/>
  <c r="AS28" i="40"/>
  <c r="AT28" i="40"/>
  <c r="AU28" i="40"/>
  <c r="AV28" i="40"/>
  <c r="AW28" i="40"/>
  <c r="AX28" i="40"/>
  <c r="AK29" i="40"/>
  <c r="AL29" i="40"/>
  <c r="AM29" i="40"/>
  <c r="AN29" i="40"/>
  <c r="AO29" i="40"/>
  <c r="AP29" i="40"/>
  <c r="AQ29" i="40"/>
  <c r="AR29" i="40"/>
  <c r="AS29" i="40"/>
  <c r="AT29" i="40"/>
  <c r="AU29" i="40"/>
  <c r="AV29" i="40"/>
  <c r="AW29" i="40"/>
  <c r="AX29" i="40"/>
  <c r="AK30" i="40"/>
  <c r="AL30" i="40"/>
  <c r="AM30" i="40"/>
  <c r="AN30" i="40"/>
  <c r="AO30" i="40"/>
  <c r="AP30" i="40"/>
  <c r="AQ30" i="40"/>
  <c r="AR30" i="40"/>
  <c r="AS30" i="40"/>
  <c r="AT30" i="40"/>
  <c r="AU30" i="40"/>
  <c r="AV30" i="40"/>
  <c r="AW30" i="40"/>
  <c r="AX30" i="40"/>
  <c r="AK31" i="40"/>
  <c r="AL31" i="40"/>
  <c r="AM31" i="40"/>
  <c r="AN31" i="40"/>
  <c r="AO31" i="40"/>
  <c r="AP31" i="40"/>
  <c r="AQ31" i="40"/>
  <c r="AR31" i="40"/>
  <c r="AS31" i="40"/>
  <c r="AT31" i="40"/>
  <c r="AU31" i="40"/>
  <c r="AV31" i="40"/>
  <c r="AW31" i="40"/>
  <c r="AX31" i="40"/>
  <c r="AK32" i="40"/>
  <c r="AL32" i="40"/>
  <c r="AM32" i="40"/>
  <c r="AN32" i="40"/>
  <c r="AO32" i="40"/>
  <c r="AP32" i="40"/>
  <c r="AQ32" i="40"/>
  <c r="AR32" i="40"/>
  <c r="AS32" i="40"/>
  <c r="AT32" i="40"/>
  <c r="AU32" i="40"/>
  <c r="AV32" i="40"/>
  <c r="AW32" i="40"/>
  <c r="AX32" i="40"/>
  <c r="DM32" i="40"/>
  <c r="DL32" i="40"/>
  <c r="DK32" i="40"/>
  <c r="DJ32" i="40"/>
  <c r="DI32" i="40"/>
  <c r="DH32" i="40"/>
  <c r="DG32" i="40"/>
  <c r="DF32" i="40"/>
  <c r="DE32" i="40"/>
  <c r="DD32" i="40"/>
  <c r="DC32" i="40"/>
  <c r="DB32" i="40"/>
  <c r="DA32" i="40"/>
  <c r="CZ32" i="40"/>
  <c r="CY32" i="40"/>
  <c r="CX32" i="40"/>
  <c r="CV32" i="40"/>
  <c r="CU32" i="40"/>
  <c r="CS32" i="40"/>
  <c r="CR32" i="40"/>
  <c r="CQ32" i="40"/>
  <c r="CP32" i="40"/>
  <c r="CO32" i="40"/>
  <c r="CN32" i="40"/>
  <c r="CM32" i="40"/>
  <c r="CL32" i="40"/>
  <c r="CJ32" i="40"/>
  <c r="CH32" i="40"/>
  <c r="CF32" i="40"/>
  <c r="CD32" i="40"/>
  <c r="CB32" i="40"/>
  <c r="BZ32" i="40"/>
  <c r="BX32" i="40"/>
  <c r="BV32" i="40"/>
  <c r="BT32" i="40"/>
  <c r="BR32" i="40"/>
  <c r="BP32" i="40"/>
  <c r="BN32" i="40"/>
  <c r="BL32" i="40"/>
  <c r="BJ32" i="40"/>
  <c r="BH32" i="40"/>
  <c r="BF32" i="40"/>
  <c r="BD32" i="40"/>
  <c r="BB32" i="40"/>
  <c r="AJ32" i="40"/>
  <c r="AG32" i="40"/>
  <c r="AD32" i="40"/>
  <c r="AC32" i="40"/>
  <c r="AB32" i="40"/>
  <c r="DM31" i="40"/>
  <c r="DL31" i="40"/>
  <c r="DK31" i="40"/>
  <c r="DJ31" i="40"/>
  <c r="DI31" i="40"/>
  <c r="DH31" i="40"/>
  <c r="DG31" i="40"/>
  <c r="DF31" i="40"/>
  <c r="DE31" i="40"/>
  <c r="DD31" i="40"/>
  <c r="DC31" i="40"/>
  <c r="DB31" i="40"/>
  <c r="DA31" i="40"/>
  <c r="CZ31" i="40"/>
  <c r="CY31" i="40"/>
  <c r="CX31" i="40"/>
  <c r="CV31" i="40"/>
  <c r="CU31" i="40"/>
  <c r="CS31" i="40"/>
  <c r="CR31" i="40"/>
  <c r="CQ31" i="40"/>
  <c r="CP31" i="40"/>
  <c r="CO31" i="40"/>
  <c r="CN31" i="40"/>
  <c r="CM31" i="40"/>
  <c r="CL31" i="40"/>
  <c r="CJ31" i="40"/>
  <c r="CH31" i="40"/>
  <c r="CF31" i="40"/>
  <c r="CD31" i="40"/>
  <c r="CB31" i="40"/>
  <c r="BZ31" i="40"/>
  <c r="BX31" i="40"/>
  <c r="BV31" i="40"/>
  <c r="BT31" i="40"/>
  <c r="BR31" i="40"/>
  <c r="BP31" i="40"/>
  <c r="BN31" i="40"/>
  <c r="BL31" i="40"/>
  <c r="BJ31" i="40"/>
  <c r="BH31" i="40"/>
  <c r="BF31" i="40"/>
  <c r="BD31" i="40"/>
  <c r="BB31" i="40"/>
  <c r="AJ31" i="40"/>
  <c r="AG31" i="40"/>
  <c r="AD31" i="40"/>
  <c r="AC31" i="40"/>
  <c r="AB31" i="40"/>
  <c r="DM30" i="40"/>
  <c r="DL30" i="40"/>
  <c r="DK30" i="40"/>
  <c r="DJ30" i="40"/>
  <c r="DI30" i="40"/>
  <c r="DH30" i="40"/>
  <c r="DG30" i="40"/>
  <c r="DF30" i="40"/>
  <c r="DE30" i="40"/>
  <c r="DD30" i="40"/>
  <c r="DC30" i="40"/>
  <c r="DB30" i="40"/>
  <c r="DA30" i="40"/>
  <c r="CZ30" i="40"/>
  <c r="CY30" i="40"/>
  <c r="CX30" i="40"/>
  <c r="CV30" i="40"/>
  <c r="CU30" i="40"/>
  <c r="CS30" i="40"/>
  <c r="CR30" i="40"/>
  <c r="CQ30" i="40"/>
  <c r="CP30" i="40"/>
  <c r="CO30" i="40"/>
  <c r="CN30" i="40"/>
  <c r="CM30" i="40"/>
  <c r="CL30" i="40"/>
  <c r="CJ30" i="40"/>
  <c r="CH30" i="40"/>
  <c r="CF30" i="40"/>
  <c r="CD30" i="40"/>
  <c r="CB30" i="40"/>
  <c r="BZ30" i="40"/>
  <c r="BX30" i="40"/>
  <c r="BT30" i="40"/>
  <c r="BR30" i="40"/>
  <c r="BP30" i="40"/>
  <c r="BN30" i="40"/>
  <c r="BL30" i="40"/>
  <c r="BJ30" i="40"/>
  <c r="BH30" i="40"/>
  <c r="BF30" i="40"/>
  <c r="BD30" i="40"/>
  <c r="BB30" i="40"/>
  <c r="AJ30" i="40"/>
  <c r="AG30" i="40"/>
  <c r="AD30" i="40"/>
  <c r="AC30" i="40"/>
  <c r="AB30" i="40"/>
  <c r="DM29" i="40"/>
  <c r="DL29" i="40"/>
  <c r="DK29" i="40"/>
  <c r="DJ29" i="40"/>
  <c r="DI29" i="40"/>
  <c r="DH29" i="40"/>
  <c r="DG29" i="40"/>
  <c r="DF29" i="40"/>
  <c r="DE29" i="40"/>
  <c r="DD29" i="40"/>
  <c r="DC29" i="40"/>
  <c r="DB29" i="40"/>
  <c r="DA29" i="40"/>
  <c r="CZ29" i="40"/>
  <c r="CY29" i="40"/>
  <c r="CX29" i="40"/>
  <c r="CV29" i="40"/>
  <c r="CU29" i="40"/>
  <c r="CS29" i="40"/>
  <c r="CR29" i="40"/>
  <c r="CQ29" i="40"/>
  <c r="CP29" i="40"/>
  <c r="CO29" i="40"/>
  <c r="CN29" i="40"/>
  <c r="CM29" i="40"/>
  <c r="CL29" i="40"/>
  <c r="CJ29" i="40"/>
  <c r="CH29" i="40"/>
  <c r="CF29" i="40"/>
  <c r="CD29" i="40"/>
  <c r="CB29" i="40"/>
  <c r="BZ29" i="40"/>
  <c r="BX29" i="40"/>
  <c r="BV29" i="40"/>
  <c r="BT29" i="40"/>
  <c r="BR29" i="40"/>
  <c r="BP29" i="40"/>
  <c r="BN29" i="40"/>
  <c r="BL29" i="40"/>
  <c r="BJ29" i="40"/>
  <c r="BH29" i="40"/>
  <c r="BF29" i="40"/>
  <c r="BD29" i="40"/>
  <c r="BB29" i="40"/>
  <c r="AJ29" i="40"/>
  <c r="AG29" i="40"/>
  <c r="AD29" i="40"/>
  <c r="AC29" i="40"/>
  <c r="AB29" i="40"/>
  <c r="DM28" i="40"/>
  <c r="DL28" i="40"/>
  <c r="DK28" i="40"/>
  <c r="DJ28" i="40"/>
  <c r="DI28" i="40"/>
  <c r="DH28" i="40"/>
  <c r="DG28" i="40"/>
  <c r="DF28" i="40"/>
  <c r="DE28" i="40"/>
  <c r="DD28" i="40"/>
  <c r="DC28" i="40"/>
  <c r="DB28" i="40"/>
  <c r="DA28" i="40"/>
  <c r="CZ28" i="40"/>
  <c r="CY28" i="40"/>
  <c r="CX28" i="40"/>
  <c r="CV28" i="40"/>
  <c r="CU28" i="40"/>
  <c r="CS28" i="40"/>
  <c r="CR28" i="40"/>
  <c r="CQ28" i="40"/>
  <c r="CP28" i="40"/>
  <c r="CO28" i="40"/>
  <c r="CN28" i="40"/>
  <c r="CM28" i="40"/>
  <c r="CL28" i="40"/>
  <c r="CJ28" i="40"/>
  <c r="CH28" i="40"/>
  <c r="CF28" i="40"/>
  <c r="CD28" i="40"/>
  <c r="CB28" i="40"/>
  <c r="BZ28" i="40"/>
  <c r="BX28" i="40"/>
  <c r="BV28" i="40"/>
  <c r="BT28" i="40"/>
  <c r="BR28" i="40"/>
  <c r="BP28" i="40"/>
  <c r="BN28" i="40"/>
  <c r="BL28" i="40"/>
  <c r="BJ28" i="40"/>
  <c r="BH28" i="40"/>
  <c r="BF28" i="40"/>
  <c r="BD28" i="40"/>
  <c r="BB28" i="40"/>
  <c r="AJ28" i="40"/>
  <c r="AG28" i="40"/>
  <c r="AD28" i="40"/>
  <c r="AC28" i="40"/>
  <c r="AB28" i="40"/>
  <c r="DM27" i="40"/>
  <c r="DL27" i="40"/>
  <c r="DK27" i="40"/>
  <c r="DJ27" i="40"/>
  <c r="DI27" i="40"/>
  <c r="DH27" i="40"/>
  <c r="DG27" i="40"/>
  <c r="DF27" i="40"/>
  <c r="DE27" i="40"/>
  <c r="DD27" i="40"/>
  <c r="DC27" i="40"/>
  <c r="DB27" i="40"/>
  <c r="DA27" i="40"/>
  <c r="CZ27" i="40"/>
  <c r="CY27" i="40"/>
  <c r="CX27" i="40"/>
  <c r="CV27" i="40"/>
  <c r="CU27" i="40"/>
  <c r="CS27" i="40"/>
  <c r="CR27" i="40"/>
  <c r="CQ27" i="40"/>
  <c r="CP27" i="40"/>
  <c r="CO27" i="40"/>
  <c r="CN27" i="40"/>
  <c r="CM27" i="40"/>
  <c r="CL27" i="40"/>
  <c r="CJ27" i="40"/>
  <c r="CH27" i="40"/>
  <c r="CF27" i="40"/>
  <c r="CD27" i="40"/>
  <c r="CB27" i="40"/>
  <c r="BZ27" i="40"/>
  <c r="BX27" i="40"/>
  <c r="BV27" i="40"/>
  <c r="BT27" i="40"/>
  <c r="BR27" i="40"/>
  <c r="BP27" i="40"/>
  <c r="BN27" i="40"/>
  <c r="BL27" i="40"/>
  <c r="BJ27" i="40"/>
  <c r="BH27" i="40"/>
  <c r="BF27" i="40"/>
  <c r="BD27" i="40"/>
  <c r="BB27" i="40"/>
  <c r="AJ27" i="40"/>
  <c r="AG27" i="40"/>
  <c r="AD27" i="40"/>
  <c r="AC27" i="40"/>
  <c r="AB27" i="40"/>
  <c r="DM26" i="40"/>
  <c r="DL26" i="40"/>
  <c r="DK26" i="40"/>
  <c r="DJ26" i="40"/>
  <c r="DI26" i="40"/>
  <c r="DH26" i="40"/>
  <c r="DG26" i="40"/>
  <c r="DF26" i="40"/>
  <c r="DE26" i="40"/>
  <c r="DD26" i="40"/>
  <c r="DC26" i="40"/>
  <c r="DB26" i="40"/>
  <c r="DA26" i="40"/>
  <c r="CZ26" i="40"/>
  <c r="CY26" i="40"/>
  <c r="CX26" i="40"/>
  <c r="CV26" i="40"/>
  <c r="CU26" i="40"/>
  <c r="CS26" i="40"/>
  <c r="CR26" i="40"/>
  <c r="CQ26" i="40"/>
  <c r="CP26" i="40"/>
  <c r="CO26" i="40"/>
  <c r="CN26" i="40"/>
  <c r="CM26" i="40"/>
  <c r="CL26" i="40"/>
  <c r="CJ26" i="40"/>
  <c r="CH26" i="40"/>
  <c r="CF26" i="40"/>
  <c r="CD26" i="40"/>
  <c r="CB26" i="40"/>
  <c r="BZ26" i="40"/>
  <c r="BX26" i="40"/>
  <c r="BV26" i="40"/>
  <c r="BT26" i="40"/>
  <c r="BR26" i="40"/>
  <c r="BP26" i="40"/>
  <c r="BN26" i="40"/>
  <c r="BL26" i="40"/>
  <c r="BJ26" i="40"/>
  <c r="BH26" i="40"/>
  <c r="BF26" i="40"/>
  <c r="BD26" i="40"/>
  <c r="BB26" i="40"/>
  <c r="AJ26" i="40"/>
  <c r="AG26" i="40"/>
  <c r="AD26" i="40"/>
  <c r="AC26" i="40"/>
  <c r="AB26" i="40"/>
  <c r="DM25" i="40"/>
  <c r="DL25" i="40"/>
  <c r="DK25" i="40"/>
  <c r="DJ25" i="40"/>
  <c r="DI25" i="40"/>
  <c r="DH25" i="40"/>
  <c r="DG25" i="40"/>
  <c r="DF25" i="40"/>
  <c r="DE25" i="40"/>
  <c r="DD25" i="40"/>
  <c r="DC25" i="40"/>
  <c r="DB25" i="40"/>
  <c r="DA25" i="40"/>
  <c r="CZ25" i="40"/>
  <c r="CY25" i="40"/>
  <c r="CX25" i="40"/>
  <c r="CV25" i="40"/>
  <c r="CU25" i="40"/>
  <c r="CS25" i="40"/>
  <c r="CR25" i="40"/>
  <c r="CQ25" i="40"/>
  <c r="CP25" i="40"/>
  <c r="CO25" i="40"/>
  <c r="CN25" i="40"/>
  <c r="CM25" i="40"/>
  <c r="CL25" i="40"/>
  <c r="CJ25" i="40"/>
  <c r="CH25" i="40"/>
  <c r="CF25" i="40"/>
  <c r="CD25" i="40"/>
  <c r="CB25" i="40"/>
  <c r="BZ25" i="40"/>
  <c r="BX25" i="40"/>
  <c r="BV25" i="40"/>
  <c r="BT25" i="40"/>
  <c r="BR25" i="40"/>
  <c r="BP25" i="40"/>
  <c r="BN25" i="40"/>
  <c r="BL25" i="40"/>
  <c r="BJ25" i="40"/>
  <c r="BH25" i="40"/>
  <c r="BF25" i="40"/>
  <c r="BD25" i="40"/>
  <c r="BB25" i="40"/>
  <c r="AJ25" i="40"/>
  <c r="AG25" i="40"/>
  <c r="AD25" i="40"/>
  <c r="AC25" i="40"/>
  <c r="AB25" i="40"/>
  <c r="DM24" i="40"/>
  <c r="DL24" i="40"/>
  <c r="DK24" i="40"/>
  <c r="DJ24" i="40"/>
  <c r="DI24" i="40"/>
  <c r="DH24" i="40"/>
  <c r="DG24" i="40"/>
  <c r="DF24" i="40"/>
  <c r="DE24" i="40"/>
  <c r="DD24" i="40"/>
  <c r="DC24" i="40"/>
  <c r="DB24" i="40"/>
  <c r="DA24" i="40"/>
  <c r="CZ24" i="40"/>
  <c r="CY24" i="40"/>
  <c r="CX24" i="40"/>
  <c r="CV24" i="40"/>
  <c r="CU24" i="40"/>
  <c r="CS24" i="40"/>
  <c r="CR24" i="40"/>
  <c r="CQ24" i="40"/>
  <c r="CP24" i="40"/>
  <c r="CO24" i="40"/>
  <c r="CN24" i="40"/>
  <c r="CM24" i="40"/>
  <c r="CL24" i="40"/>
  <c r="CJ24" i="40"/>
  <c r="CH24" i="40"/>
  <c r="CF24" i="40"/>
  <c r="CD24" i="40"/>
  <c r="CB24" i="40"/>
  <c r="BZ24" i="40"/>
  <c r="BX24" i="40"/>
  <c r="BV24" i="40"/>
  <c r="BT24" i="40"/>
  <c r="BR24" i="40"/>
  <c r="BP24" i="40"/>
  <c r="BN24" i="40"/>
  <c r="BL24" i="40"/>
  <c r="BJ24" i="40"/>
  <c r="BH24" i="40"/>
  <c r="BF24" i="40"/>
  <c r="BD24" i="40"/>
  <c r="BB24" i="40"/>
  <c r="AJ24" i="40"/>
  <c r="AG24" i="40"/>
  <c r="AD24" i="40"/>
  <c r="AC24" i="40"/>
  <c r="AB24" i="40"/>
  <c r="DM23" i="40"/>
  <c r="DL23" i="40"/>
  <c r="DK23" i="40"/>
  <c r="DJ23" i="40"/>
  <c r="DI23" i="40"/>
  <c r="DH23" i="40"/>
  <c r="DG23" i="40"/>
  <c r="DF23" i="40"/>
  <c r="DE23" i="40"/>
  <c r="DD23" i="40"/>
  <c r="DC23" i="40"/>
  <c r="DB23" i="40"/>
  <c r="DA23" i="40"/>
  <c r="CZ23" i="40"/>
  <c r="CY23" i="40"/>
  <c r="CX23" i="40"/>
  <c r="CV23" i="40"/>
  <c r="CU23" i="40"/>
  <c r="CS23" i="40"/>
  <c r="CR23" i="40"/>
  <c r="CQ23" i="40"/>
  <c r="CP23" i="40"/>
  <c r="CO23" i="40"/>
  <c r="CN23" i="40"/>
  <c r="CM23" i="40"/>
  <c r="CL23" i="40"/>
  <c r="CJ23" i="40"/>
  <c r="CH23" i="40"/>
  <c r="CF23" i="40"/>
  <c r="CD23" i="40"/>
  <c r="CB23" i="40"/>
  <c r="BZ23" i="40"/>
  <c r="BX23" i="40"/>
  <c r="BV23" i="40"/>
  <c r="BT23" i="40"/>
  <c r="BR23" i="40"/>
  <c r="BP23" i="40"/>
  <c r="BN23" i="40"/>
  <c r="BL23" i="40"/>
  <c r="BJ23" i="40"/>
  <c r="BH23" i="40"/>
  <c r="BF23" i="40"/>
  <c r="BD23" i="40"/>
  <c r="BB23" i="40"/>
  <c r="AJ23" i="40"/>
  <c r="AG23" i="40"/>
  <c r="AD23" i="40"/>
  <c r="AC23" i="40"/>
  <c r="AB23" i="40"/>
  <c r="DM22" i="40"/>
  <c r="DL22" i="40"/>
  <c r="DK22" i="40"/>
  <c r="DJ22" i="40"/>
  <c r="DI22" i="40"/>
  <c r="DH22" i="40"/>
  <c r="DG22" i="40"/>
  <c r="DF22" i="40"/>
  <c r="DE22" i="40"/>
  <c r="DD22" i="40"/>
  <c r="DC22" i="40"/>
  <c r="DB22" i="40"/>
  <c r="DA22" i="40"/>
  <c r="CZ22" i="40"/>
  <c r="CY22" i="40"/>
  <c r="CX22" i="40"/>
  <c r="CV22" i="40"/>
  <c r="CU22" i="40"/>
  <c r="CS22" i="40"/>
  <c r="CR22" i="40"/>
  <c r="CQ22" i="40"/>
  <c r="CP22" i="40"/>
  <c r="CO22" i="40"/>
  <c r="CN22" i="40"/>
  <c r="CM22" i="40"/>
  <c r="CL22" i="40"/>
  <c r="CJ22" i="40"/>
  <c r="CH22" i="40"/>
  <c r="CF22" i="40"/>
  <c r="CD22" i="40"/>
  <c r="CB22" i="40"/>
  <c r="BZ22" i="40"/>
  <c r="BX22" i="40"/>
  <c r="BV22" i="40"/>
  <c r="BT22" i="40"/>
  <c r="BR22" i="40"/>
  <c r="BP22" i="40"/>
  <c r="BN22" i="40"/>
  <c r="BL22" i="40"/>
  <c r="BJ22" i="40"/>
  <c r="BH22" i="40"/>
  <c r="BF22" i="40"/>
  <c r="BD22" i="40"/>
  <c r="BB22" i="40"/>
  <c r="AJ22" i="40"/>
  <c r="AG22" i="40"/>
  <c r="AD22" i="40"/>
  <c r="AC22" i="40"/>
  <c r="AB22" i="40"/>
  <c r="DM21" i="40"/>
  <c r="DL21" i="40"/>
  <c r="DK21" i="40"/>
  <c r="DJ21" i="40"/>
  <c r="DI21" i="40"/>
  <c r="DH21" i="40"/>
  <c r="DG21" i="40"/>
  <c r="DF21" i="40"/>
  <c r="DE21" i="40"/>
  <c r="DD21" i="40"/>
  <c r="DC21" i="40"/>
  <c r="DB21" i="40"/>
  <c r="DA21" i="40"/>
  <c r="CZ21" i="40"/>
  <c r="CY21" i="40"/>
  <c r="CX21" i="40"/>
  <c r="CV21" i="40"/>
  <c r="CU21" i="40"/>
  <c r="CS21" i="40"/>
  <c r="CR21" i="40"/>
  <c r="CQ21" i="40"/>
  <c r="CP21" i="40"/>
  <c r="CO21" i="40"/>
  <c r="CN21" i="40"/>
  <c r="CM21" i="40"/>
  <c r="CL21" i="40"/>
  <c r="CJ21" i="40"/>
  <c r="CH21" i="40"/>
  <c r="CF21" i="40"/>
  <c r="CD21" i="40"/>
  <c r="CB21" i="40"/>
  <c r="BZ21" i="40"/>
  <c r="BX21" i="40"/>
  <c r="BV21" i="40"/>
  <c r="BT21" i="40"/>
  <c r="BR21" i="40"/>
  <c r="BP21" i="40"/>
  <c r="BN21" i="40"/>
  <c r="BL21" i="40"/>
  <c r="BJ21" i="40"/>
  <c r="BH21" i="40"/>
  <c r="BF21" i="40"/>
  <c r="BD21" i="40"/>
  <c r="BB21" i="40"/>
  <c r="AJ21" i="40"/>
  <c r="AG21" i="40"/>
  <c r="AD21" i="40"/>
  <c r="AC21" i="40"/>
  <c r="AB21" i="40"/>
  <c r="DM20" i="40"/>
  <c r="DL20" i="40"/>
  <c r="DK20" i="40"/>
  <c r="DJ20" i="40"/>
  <c r="DI20" i="40"/>
  <c r="DH20" i="40"/>
  <c r="DG20" i="40"/>
  <c r="DF20" i="40"/>
  <c r="DE20" i="40"/>
  <c r="DD20" i="40"/>
  <c r="DC20" i="40"/>
  <c r="DB20" i="40"/>
  <c r="DA20" i="40"/>
  <c r="CZ20" i="40"/>
  <c r="CY20" i="40"/>
  <c r="CX20" i="40"/>
  <c r="CV20" i="40"/>
  <c r="CU20" i="40"/>
  <c r="CS20" i="40"/>
  <c r="CR20" i="40"/>
  <c r="CQ20" i="40"/>
  <c r="CP20" i="40"/>
  <c r="CO20" i="40"/>
  <c r="CN20" i="40"/>
  <c r="CM20" i="40"/>
  <c r="CL20" i="40"/>
  <c r="CJ20" i="40"/>
  <c r="CH20" i="40"/>
  <c r="CF20" i="40"/>
  <c r="CD20" i="40"/>
  <c r="CB20" i="40"/>
  <c r="BZ20" i="40"/>
  <c r="BX20" i="40"/>
  <c r="BV20" i="40"/>
  <c r="BT20" i="40"/>
  <c r="BR20" i="40"/>
  <c r="BP20" i="40"/>
  <c r="BN20" i="40"/>
  <c r="BL20" i="40"/>
  <c r="BJ20" i="40"/>
  <c r="BH20" i="40"/>
  <c r="BF20" i="40"/>
  <c r="BD20" i="40"/>
  <c r="BB20" i="40"/>
  <c r="AJ20" i="40"/>
  <c r="AG20" i="40"/>
  <c r="AD20" i="40"/>
  <c r="AC20" i="40"/>
  <c r="AB20" i="40"/>
  <c r="DM19" i="40"/>
  <c r="DL19" i="40"/>
  <c r="DK19" i="40"/>
  <c r="DJ19" i="40"/>
  <c r="DI19" i="40"/>
  <c r="DH19" i="40"/>
  <c r="DG19" i="40"/>
  <c r="DF19" i="40"/>
  <c r="DE19" i="40"/>
  <c r="DD19" i="40"/>
  <c r="DC19" i="40"/>
  <c r="DB19" i="40"/>
  <c r="DA19" i="40"/>
  <c r="CZ19" i="40"/>
  <c r="CY19" i="40"/>
  <c r="CX19" i="40"/>
  <c r="CV19" i="40"/>
  <c r="CU19" i="40"/>
  <c r="CS19" i="40"/>
  <c r="CR19" i="40"/>
  <c r="CQ19" i="40"/>
  <c r="CP19" i="40"/>
  <c r="CO19" i="40"/>
  <c r="CN19" i="40"/>
  <c r="CM19" i="40"/>
  <c r="CL19" i="40"/>
  <c r="CJ19" i="40"/>
  <c r="CH19" i="40"/>
  <c r="CF19" i="40"/>
  <c r="CD19" i="40"/>
  <c r="CB19" i="40"/>
  <c r="BZ19" i="40"/>
  <c r="BX19" i="40"/>
  <c r="BV19" i="40"/>
  <c r="BT19" i="40"/>
  <c r="BR19" i="40"/>
  <c r="BP19" i="40"/>
  <c r="BN19" i="40"/>
  <c r="BL19" i="40"/>
  <c r="BJ19" i="40"/>
  <c r="BH19" i="40"/>
  <c r="BF19" i="40"/>
  <c r="BD19" i="40"/>
  <c r="BB19" i="40"/>
  <c r="AJ19" i="40"/>
  <c r="AG19" i="40"/>
  <c r="AD19" i="40"/>
  <c r="AC19" i="40"/>
  <c r="AB19" i="40"/>
  <c r="DM18" i="40"/>
  <c r="DL18" i="40"/>
  <c r="DK18" i="40"/>
  <c r="DJ18" i="40"/>
  <c r="DI18" i="40"/>
  <c r="DH18" i="40"/>
  <c r="DG18" i="40"/>
  <c r="DF18" i="40"/>
  <c r="DE18" i="40"/>
  <c r="DD18" i="40"/>
  <c r="DC18" i="40"/>
  <c r="DB18" i="40"/>
  <c r="DA18" i="40"/>
  <c r="CZ18" i="40"/>
  <c r="CY18" i="40"/>
  <c r="CX18" i="40"/>
  <c r="CV18" i="40"/>
  <c r="CU18" i="40"/>
  <c r="CS18" i="40"/>
  <c r="CR18" i="40"/>
  <c r="CQ18" i="40"/>
  <c r="CP18" i="40"/>
  <c r="CO18" i="40"/>
  <c r="CN18" i="40"/>
  <c r="CM18" i="40"/>
  <c r="CL18" i="40"/>
  <c r="CJ18" i="40"/>
  <c r="CH18" i="40"/>
  <c r="CF18" i="40"/>
  <c r="CD18" i="40"/>
  <c r="CB18" i="40"/>
  <c r="BZ18" i="40"/>
  <c r="BX18" i="40"/>
  <c r="BV18" i="40"/>
  <c r="BT18" i="40"/>
  <c r="BR18" i="40"/>
  <c r="BP18" i="40"/>
  <c r="BN18" i="40"/>
  <c r="BL18" i="40"/>
  <c r="BJ18" i="40"/>
  <c r="BH18" i="40"/>
  <c r="BF18" i="40"/>
  <c r="BD18" i="40"/>
  <c r="BB18" i="40"/>
  <c r="AJ18" i="40"/>
  <c r="AG18" i="40"/>
  <c r="AD18" i="40"/>
  <c r="AC18" i="40"/>
  <c r="AB18" i="40"/>
  <c r="DM17" i="40"/>
  <c r="DL17" i="40"/>
  <c r="DK17" i="40"/>
  <c r="DJ17" i="40"/>
  <c r="DI17" i="40"/>
  <c r="DH17" i="40"/>
  <c r="DG17" i="40"/>
  <c r="DF17" i="40"/>
  <c r="DE17" i="40"/>
  <c r="DD17" i="40"/>
  <c r="DC17" i="40"/>
  <c r="DB17" i="40"/>
  <c r="DA17" i="40"/>
  <c r="CZ17" i="40"/>
  <c r="CY17" i="40"/>
  <c r="CX17" i="40"/>
  <c r="CV17" i="40"/>
  <c r="CU17" i="40"/>
  <c r="CS17" i="40"/>
  <c r="CR17" i="40"/>
  <c r="CQ17" i="40"/>
  <c r="CP17" i="40"/>
  <c r="CO17" i="40"/>
  <c r="CN17" i="40"/>
  <c r="CM17" i="40"/>
  <c r="CL17" i="40"/>
  <c r="CJ17" i="40"/>
  <c r="CH17" i="40"/>
  <c r="CF17" i="40"/>
  <c r="CD17" i="40"/>
  <c r="CB17" i="40"/>
  <c r="BZ17" i="40"/>
  <c r="BX17" i="40"/>
  <c r="BV17" i="40"/>
  <c r="BT17" i="40"/>
  <c r="BR17" i="40"/>
  <c r="BP17" i="40"/>
  <c r="BN17" i="40"/>
  <c r="BL17" i="40"/>
  <c r="BJ17" i="40"/>
  <c r="BH17" i="40"/>
  <c r="BF17" i="40"/>
  <c r="BD17" i="40"/>
  <c r="BB17" i="40"/>
  <c r="AJ17" i="40"/>
  <c r="AG17" i="40"/>
  <c r="AD17" i="40"/>
  <c r="AC17" i="40"/>
  <c r="AB17" i="40"/>
  <c r="DM16" i="40"/>
  <c r="DL16" i="40"/>
  <c r="DK16" i="40"/>
  <c r="DJ16" i="40"/>
  <c r="DI16" i="40"/>
  <c r="DH16" i="40"/>
  <c r="DG16" i="40"/>
  <c r="DF16" i="40"/>
  <c r="DE16" i="40"/>
  <c r="DD16" i="40"/>
  <c r="DC16" i="40"/>
  <c r="DB16" i="40"/>
  <c r="DA16" i="40"/>
  <c r="CZ16" i="40"/>
  <c r="CY16" i="40"/>
  <c r="CX16" i="40"/>
  <c r="CV16" i="40"/>
  <c r="CU16" i="40"/>
  <c r="CS16" i="40"/>
  <c r="CR16" i="40"/>
  <c r="CQ16" i="40"/>
  <c r="CP16" i="40"/>
  <c r="CO16" i="40"/>
  <c r="CN16" i="40"/>
  <c r="CM16" i="40"/>
  <c r="CL16" i="40"/>
  <c r="CJ16" i="40"/>
  <c r="CH16" i="40"/>
  <c r="CF16" i="40"/>
  <c r="CD16" i="40"/>
  <c r="CB16" i="40"/>
  <c r="BZ16" i="40"/>
  <c r="BX16" i="40"/>
  <c r="BV16" i="40"/>
  <c r="BT16" i="40"/>
  <c r="BR16" i="40"/>
  <c r="BP16" i="40"/>
  <c r="BN16" i="40"/>
  <c r="BL16" i="40"/>
  <c r="BJ16" i="40"/>
  <c r="BH16" i="40"/>
  <c r="BF16" i="40"/>
  <c r="BD16" i="40"/>
  <c r="BB16" i="40"/>
  <c r="AJ16" i="40"/>
  <c r="AG16" i="40"/>
  <c r="AD16" i="40"/>
  <c r="AC16" i="40"/>
  <c r="AB16" i="40"/>
  <c r="DM15" i="40"/>
  <c r="DL15" i="40"/>
  <c r="DK15" i="40"/>
  <c r="DJ15" i="40"/>
  <c r="DI15" i="40"/>
  <c r="DH15" i="40"/>
  <c r="DG15" i="40"/>
  <c r="DF15" i="40"/>
  <c r="DE15" i="40"/>
  <c r="DD15" i="40"/>
  <c r="DC15" i="40"/>
  <c r="DB15" i="40"/>
  <c r="DA15" i="40"/>
  <c r="CZ15" i="40"/>
  <c r="CY15" i="40"/>
  <c r="CX15" i="40"/>
  <c r="CV15" i="40"/>
  <c r="CU15" i="40"/>
  <c r="CS15" i="40"/>
  <c r="CR15" i="40"/>
  <c r="CQ15" i="40"/>
  <c r="CP15" i="40"/>
  <c r="CO15" i="40"/>
  <c r="CN15" i="40"/>
  <c r="CM15" i="40"/>
  <c r="CL15" i="40"/>
  <c r="CJ15" i="40"/>
  <c r="CH15" i="40"/>
  <c r="CF15" i="40"/>
  <c r="CD15" i="40"/>
  <c r="CB15" i="40"/>
  <c r="BZ15" i="40"/>
  <c r="BX15" i="40"/>
  <c r="BV15" i="40"/>
  <c r="BT15" i="40"/>
  <c r="BR15" i="40"/>
  <c r="BP15" i="40"/>
  <c r="BN15" i="40"/>
  <c r="BL15" i="40"/>
  <c r="BJ15" i="40"/>
  <c r="BH15" i="40"/>
  <c r="BF15" i="40"/>
  <c r="BD15" i="40"/>
  <c r="BB15" i="40"/>
  <c r="AJ15" i="40"/>
  <c r="AG15" i="40"/>
  <c r="AD15" i="40"/>
  <c r="AC15" i="40"/>
  <c r="AB15" i="40"/>
  <c r="DM14" i="40"/>
  <c r="DL14" i="40"/>
  <c r="DK14" i="40"/>
  <c r="DJ14" i="40"/>
  <c r="DI14" i="40"/>
  <c r="DH14" i="40"/>
  <c r="DG14" i="40"/>
  <c r="DF14" i="40"/>
  <c r="DE14" i="40"/>
  <c r="DD14" i="40"/>
  <c r="DC14" i="40"/>
  <c r="DB14" i="40"/>
  <c r="DA14" i="40"/>
  <c r="CZ14" i="40"/>
  <c r="CY14" i="40"/>
  <c r="CX14" i="40"/>
  <c r="CV14" i="40"/>
  <c r="CU14" i="40"/>
  <c r="CS14" i="40"/>
  <c r="CR14" i="40"/>
  <c r="CQ14" i="40"/>
  <c r="CP14" i="40"/>
  <c r="CO14" i="40"/>
  <c r="CN14" i="40"/>
  <c r="CM14" i="40"/>
  <c r="CL14" i="40"/>
  <c r="CJ14" i="40"/>
  <c r="CH14" i="40"/>
  <c r="CF14" i="40"/>
  <c r="CD14" i="40"/>
  <c r="CB14" i="40"/>
  <c r="BZ14" i="40"/>
  <c r="BX14" i="40"/>
  <c r="BV14" i="40"/>
  <c r="BT14" i="40"/>
  <c r="BR14" i="40"/>
  <c r="BP14" i="40"/>
  <c r="BN14" i="40"/>
  <c r="BL14" i="40"/>
  <c r="BJ14" i="40"/>
  <c r="BH14" i="40"/>
  <c r="BF14" i="40"/>
  <c r="BD14" i="40"/>
  <c r="BB14" i="40"/>
  <c r="AJ14" i="40"/>
  <c r="AG14" i="40"/>
  <c r="AD14" i="40"/>
  <c r="AC14" i="40"/>
  <c r="AB14" i="40"/>
  <c r="DM13" i="40"/>
  <c r="DL13" i="40"/>
  <c r="DK13" i="40"/>
  <c r="DJ13" i="40"/>
  <c r="DI13" i="40"/>
  <c r="DH13" i="40"/>
  <c r="DG13" i="40"/>
  <c r="DF13" i="40"/>
  <c r="DE13" i="40"/>
  <c r="DD13" i="40"/>
  <c r="DC13" i="40"/>
  <c r="DB13" i="40"/>
  <c r="DA13" i="40"/>
  <c r="CZ13" i="40"/>
  <c r="CY13" i="40"/>
  <c r="CX13" i="40"/>
  <c r="CV13" i="40"/>
  <c r="CU13" i="40"/>
  <c r="CS13" i="40"/>
  <c r="CR13" i="40"/>
  <c r="CQ13" i="40"/>
  <c r="CP13" i="40"/>
  <c r="CO13" i="40"/>
  <c r="CN13" i="40"/>
  <c r="CM13" i="40"/>
  <c r="CL13" i="40"/>
  <c r="CJ13" i="40"/>
  <c r="CH13" i="40"/>
  <c r="CF13" i="40"/>
  <c r="CD13" i="40"/>
  <c r="CB13" i="40"/>
  <c r="BZ13" i="40"/>
  <c r="BX13" i="40"/>
  <c r="BV13" i="40"/>
  <c r="BT13" i="40"/>
  <c r="BR13" i="40"/>
  <c r="BP13" i="40"/>
  <c r="BN13" i="40"/>
  <c r="BL13" i="40"/>
  <c r="BJ13" i="40"/>
  <c r="BH13" i="40"/>
  <c r="BF13" i="40"/>
  <c r="BD13" i="40"/>
  <c r="BB13" i="40"/>
  <c r="AJ13" i="40"/>
  <c r="AG13" i="40"/>
  <c r="AD13" i="40"/>
  <c r="AC13" i="40"/>
  <c r="AB13" i="40"/>
  <c r="DM12" i="40"/>
  <c r="DL12" i="40"/>
  <c r="DK12" i="40"/>
  <c r="DJ12" i="40"/>
  <c r="DI12" i="40"/>
  <c r="DH12" i="40"/>
  <c r="DG12" i="40"/>
  <c r="DF12" i="40"/>
  <c r="DE12" i="40"/>
  <c r="DD12" i="40"/>
  <c r="DC12" i="40"/>
  <c r="DB12" i="40"/>
  <c r="DA12" i="40"/>
  <c r="CZ12" i="40"/>
  <c r="CY12" i="40"/>
  <c r="CX12" i="40"/>
  <c r="CV12" i="40"/>
  <c r="CU12" i="40"/>
  <c r="CS12" i="40"/>
  <c r="CR12" i="40"/>
  <c r="CQ12" i="40"/>
  <c r="CP12" i="40"/>
  <c r="CO12" i="40"/>
  <c r="CN12" i="40"/>
  <c r="CM12" i="40"/>
  <c r="CL12" i="40"/>
  <c r="CJ12" i="40"/>
  <c r="CH12" i="40"/>
  <c r="CF12" i="40"/>
  <c r="CD12" i="40"/>
  <c r="CB12" i="40"/>
  <c r="BZ12" i="40"/>
  <c r="BX12" i="40"/>
  <c r="BV12" i="40"/>
  <c r="BT12" i="40"/>
  <c r="BR12" i="40"/>
  <c r="BP12" i="40"/>
  <c r="BN12" i="40"/>
  <c r="BL12" i="40"/>
  <c r="BJ12" i="40"/>
  <c r="BH12" i="40"/>
  <c r="BF12" i="40"/>
  <c r="BD12" i="40"/>
  <c r="BB12" i="40"/>
  <c r="AJ12" i="40"/>
  <c r="AG12" i="40"/>
  <c r="AD12" i="40"/>
  <c r="AC12" i="40"/>
  <c r="AB12" i="40"/>
  <c r="DM11" i="40"/>
  <c r="DL11" i="40"/>
  <c r="DK11" i="40"/>
  <c r="DJ11" i="40"/>
  <c r="DI11" i="40"/>
  <c r="DH11" i="40"/>
  <c r="DG11" i="40"/>
  <c r="DF11" i="40"/>
  <c r="DE11" i="40"/>
  <c r="DD11" i="40"/>
  <c r="DC11" i="40"/>
  <c r="DB11" i="40"/>
  <c r="DA11" i="40"/>
  <c r="CZ11" i="40"/>
  <c r="CY11" i="40"/>
  <c r="CX11" i="40"/>
  <c r="CV11" i="40"/>
  <c r="CU11" i="40"/>
  <c r="CS11" i="40"/>
  <c r="CR11" i="40"/>
  <c r="CQ11" i="40"/>
  <c r="CP11" i="40"/>
  <c r="CO11" i="40"/>
  <c r="CN11" i="40"/>
  <c r="CM11" i="40"/>
  <c r="CL11" i="40"/>
  <c r="CJ11" i="40"/>
  <c r="CH11" i="40"/>
  <c r="CF11" i="40"/>
  <c r="CD11" i="40"/>
  <c r="CB11" i="40"/>
  <c r="BZ11" i="40"/>
  <c r="BX11" i="40"/>
  <c r="BV11" i="40"/>
  <c r="BT11" i="40"/>
  <c r="BR11" i="40"/>
  <c r="BP11" i="40"/>
  <c r="BN11" i="40"/>
  <c r="BL11" i="40"/>
  <c r="BJ11" i="40"/>
  <c r="BH11" i="40"/>
  <c r="BF11" i="40"/>
  <c r="BD11" i="40"/>
  <c r="BB11" i="40"/>
  <c r="AJ11" i="40"/>
  <c r="AG11" i="40"/>
  <c r="AD11" i="40"/>
  <c r="AC11" i="40"/>
  <c r="AB11" i="40"/>
  <c r="N3" i="40"/>
  <c r="C24" i="33"/>
  <c r="D24" i="33"/>
  <c r="E24" i="33"/>
  <c r="F24" i="33"/>
  <c r="G24" i="33"/>
  <c r="H24" i="33"/>
  <c r="I24" i="33"/>
  <c r="J24" i="33"/>
  <c r="K24" i="33"/>
  <c r="L24" i="33"/>
  <c r="M24" i="33"/>
  <c r="N24" i="33"/>
  <c r="O24" i="33"/>
  <c r="P24" i="33"/>
  <c r="C25" i="33"/>
  <c r="D25" i="33"/>
  <c r="E25" i="33"/>
  <c r="F25" i="33"/>
  <c r="G25" i="33"/>
  <c r="H25" i="33"/>
  <c r="I25" i="33"/>
  <c r="J25" i="33"/>
  <c r="K25" i="33"/>
  <c r="L25" i="33"/>
  <c r="M25" i="33"/>
  <c r="N25" i="33"/>
  <c r="O25" i="33"/>
  <c r="P25" i="33"/>
  <c r="C26" i="33"/>
  <c r="D26" i="33"/>
  <c r="E26" i="33"/>
  <c r="F26" i="33"/>
  <c r="G26" i="33"/>
  <c r="H26" i="33"/>
  <c r="I26" i="33"/>
  <c r="J26" i="33"/>
  <c r="K26" i="33"/>
  <c r="L26" i="33"/>
  <c r="M26" i="33"/>
  <c r="N26" i="33"/>
  <c r="O26" i="33"/>
  <c r="P26" i="33"/>
  <c r="C27" i="33"/>
  <c r="D27" i="33"/>
  <c r="E27" i="33"/>
  <c r="F27" i="33"/>
  <c r="G27" i="33"/>
  <c r="H27" i="33"/>
  <c r="I27" i="33"/>
  <c r="J27" i="33"/>
  <c r="K27" i="33"/>
  <c r="L27" i="33"/>
  <c r="M27" i="33"/>
  <c r="N27" i="33"/>
  <c r="O27" i="33"/>
  <c r="P27" i="33"/>
  <c r="C28" i="33"/>
  <c r="D28" i="33"/>
  <c r="E28" i="33"/>
  <c r="F28" i="33"/>
  <c r="G28" i="33"/>
  <c r="H28" i="33"/>
  <c r="I28" i="33"/>
  <c r="J28" i="33"/>
  <c r="K28" i="33"/>
  <c r="L28" i="33"/>
  <c r="M28" i="33"/>
  <c r="N28" i="33"/>
  <c r="O28" i="33"/>
  <c r="P28" i="33"/>
  <c r="C29" i="33"/>
  <c r="D29" i="33"/>
  <c r="E29" i="33"/>
  <c r="F29" i="33"/>
  <c r="G29" i="33"/>
  <c r="H29" i="33"/>
  <c r="I29" i="33"/>
  <c r="J29" i="33"/>
  <c r="K29" i="33"/>
  <c r="L29" i="33"/>
  <c r="M29" i="33"/>
  <c r="N29" i="33"/>
  <c r="O29" i="33"/>
  <c r="P29" i="33"/>
  <c r="C30" i="33"/>
  <c r="D30" i="33"/>
  <c r="E30" i="33"/>
  <c r="F30" i="33"/>
  <c r="G30" i="33"/>
  <c r="H30" i="33"/>
  <c r="I30" i="33"/>
  <c r="J30" i="33"/>
  <c r="K30" i="33"/>
  <c r="L30" i="33"/>
  <c r="M30" i="33"/>
  <c r="N30" i="33"/>
  <c r="O30" i="33"/>
  <c r="P30" i="33"/>
  <c r="C31" i="33"/>
  <c r="D31" i="33"/>
  <c r="E31" i="33"/>
  <c r="F31" i="33"/>
  <c r="G31" i="33"/>
  <c r="H31" i="33"/>
  <c r="I31" i="33"/>
  <c r="J31" i="33"/>
  <c r="K31" i="33"/>
  <c r="L31" i="33"/>
  <c r="M31" i="33"/>
  <c r="N31" i="33"/>
  <c r="O31" i="33"/>
  <c r="P31" i="33"/>
  <c r="C32" i="33"/>
  <c r="D32" i="33"/>
  <c r="E32" i="33"/>
  <c r="F32" i="33"/>
  <c r="G32" i="33"/>
  <c r="H32" i="33"/>
  <c r="I32" i="33"/>
  <c r="J32" i="33"/>
  <c r="K32" i="33"/>
  <c r="L32" i="33"/>
  <c r="M32" i="33"/>
  <c r="N32" i="33"/>
  <c r="O32" i="33"/>
  <c r="P32" i="33"/>
  <c r="C33" i="33"/>
  <c r="D33" i="33"/>
  <c r="E33" i="33"/>
  <c r="F33" i="33"/>
  <c r="G33" i="33"/>
  <c r="H33" i="33"/>
  <c r="I33" i="33"/>
  <c r="J33" i="33"/>
  <c r="K33" i="33"/>
  <c r="L33" i="33"/>
  <c r="M33" i="33"/>
  <c r="N33" i="33"/>
  <c r="O33" i="33"/>
  <c r="P33" i="33"/>
  <c r="C34" i="33"/>
  <c r="D34" i="33"/>
  <c r="E34" i="33"/>
  <c r="F34" i="33"/>
  <c r="G34" i="33"/>
  <c r="H34" i="33"/>
  <c r="I34" i="33"/>
  <c r="J34" i="33"/>
  <c r="K34" i="33"/>
  <c r="L34" i="33"/>
  <c r="M34" i="33"/>
  <c r="N34" i="33"/>
  <c r="O34" i="33"/>
  <c r="P34" i="33"/>
  <c r="D23" i="33"/>
  <c r="E23" i="33"/>
  <c r="F23" i="33"/>
  <c r="G23" i="33"/>
  <c r="H23" i="33"/>
  <c r="I23" i="33"/>
  <c r="J23" i="33"/>
  <c r="K23" i="33"/>
  <c r="L23" i="33"/>
  <c r="M23" i="33"/>
  <c r="N23" i="33"/>
  <c r="O23" i="33"/>
  <c r="P23" i="33"/>
  <c r="C23" i="33"/>
  <c r="C37" i="33"/>
  <c r="D37" i="33"/>
  <c r="E37" i="33"/>
  <c r="F37" i="33"/>
  <c r="G37" i="33"/>
  <c r="H37" i="33"/>
  <c r="I37" i="33"/>
  <c r="J37" i="33"/>
  <c r="K37" i="33"/>
  <c r="L37" i="33"/>
  <c r="M37" i="33"/>
  <c r="N37" i="33"/>
  <c r="O37" i="33"/>
  <c r="P37" i="33"/>
  <c r="C38" i="33"/>
  <c r="D38" i="33"/>
  <c r="E38" i="33"/>
  <c r="F38" i="33"/>
  <c r="G38" i="33"/>
  <c r="H38" i="33"/>
  <c r="I38" i="33"/>
  <c r="J38" i="33"/>
  <c r="K38" i="33"/>
  <c r="L38" i="33"/>
  <c r="M38" i="33"/>
  <c r="N38" i="33"/>
  <c r="O38" i="33"/>
  <c r="P38" i="33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C40" i="33"/>
  <c r="D40" i="33"/>
  <c r="E40" i="33"/>
  <c r="F40" i="33"/>
  <c r="G40" i="33"/>
  <c r="H40" i="33"/>
  <c r="I40" i="33"/>
  <c r="J40" i="33"/>
  <c r="K40" i="33"/>
  <c r="L40" i="33"/>
  <c r="M40" i="33"/>
  <c r="N40" i="33"/>
  <c r="O40" i="33"/>
  <c r="P40" i="33"/>
  <c r="C41" i="33"/>
  <c r="D41" i="33"/>
  <c r="E41" i="33"/>
  <c r="F41" i="33"/>
  <c r="G41" i="33"/>
  <c r="H41" i="33"/>
  <c r="I41" i="33"/>
  <c r="J41" i="33"/>
  <c r="K41" i="33"/>
  <c r="L41" i="33"/>
  <c r="M41" i="33"/>
  <c r="N41" i="33"/>
  <c r="O41" i="33"/>
  <c r="P41" i="33"/>
  <c r="C42" i="33"/>
  <c r="D42" i="33"/>
  <c r="E42" i="33"/>
  <c r="F42" i="33"/>
  <c r="G42" i="33"/>
  <c r="H42" i="33"/>
  <c r="I42" i="33"/>
  <c r="J42" i="33"/>
  <c r="K42" i="33"/>
  <c r="L42" i="33"/>
  <c r="M42" i="33"/>
  <c r="N42" i="33"/>
  <c r="O42" i="33"/>
  <c r="P42" i="33"/>
  <c r="C43" i="33"/>
  <c r="D43" i="33"/>
  <c r="E43" i="33"/>
  <c r="F43" i="33"/>
  <c r="G43" i="33"/>
  <c r="H43" i="33"/>
  <c r="I43" i="33"/>
  <c r="J43" i="33"/>
  <c r="K43" i="33"/>
  <c r="L43" i="33"/>
  <c r="M43" i="33"/>
  <c r="N43" i="33"/>
  <c r="O43" i="33"/>
  <c r="P43" i="33"/>
  <c r="C44" i="33"/>
  <c r="D44" i="33"/>
  <c r="E44" i="33"/>
  <c r="F44" i="33"/>
  <c r="G44" i="33"/>
  <c r="H44" i="33"/>
  <c r="I44" i="33"/>
  <c r="J44" i="33"/>
  <c r="K44" i="33"/>
  <c r="L44" i="33"/>
  <c r="M44" i="33"/>
  <c r="N44" i="33"/>
  <c r="O44" i="33"/>
  <c r="P44" i="33"/>
  <c r="C45" i="33"/>
  <c r="D45" i="33"/>
  <c r="E45" i="33"/>
  <c r="F45" i="33"/>
  <c r="G45" i="33"/>
  <c r="H45" i="33"/>
  <c r="I45" i="33"/>
  <c r="J45" i="33"/>
  <c r="K45" i="33"/>
  <c r="L45" i="33"/>
  <c r="M45" i="33"/>
  <c r="N45" i="33"/>
  <c r="O45" i="33"/>
  <c r="P45" i="33"/>
  <c r="C46" i="33"/>
  <c r="D46" i="33"/>
  <c r="E46" i="33"/>
  <c r="F46" i="33"/>
  <c r="G46" i="33"/>
  <c r="H46" i="33"/>
  <c r="I46" i="33"/>
  <c r="J46" i="33"/>
  <c r="K46" i="33"/>
  <c r="L46" i="33"/>
  <c r="M46" i="33"/>
  <c r="N46" i="33"/>
  <c r="O46" i="33"/>
  <c r="P46" i="33"/>
  <c r="C47" i="33"/>
  <c r="D47" i="33"/>
  <c r="E47" i="33"/>
  <c r="F47" i="33"/>
  <c r="G47" i="33"/>
  <c r="H47" i="33"/>
  <c r="I47" i="33"/>
  <c r="J47" i="33"/>
  <c r="K47" i="33"/>
  <c r="L47" i="33"/>
  <c r="M47" i="33"/>
  <c r="N47" i="33"/>
  <c r="O47" i="33"/>
  <c r="P47" i="33"/>
  <c r="E36" i="33"/>
  <c r="F36" i="33"/>
  <c r="G36" i="33"/>
  <c r="H36" i="33"/>
  <c r="I36" i="33"/>
  <c r="J36" i="33"/>
  <c r="K36" i="33"/>
  <c r="L36" i="33"/>
  <c r="M36" i="33"/>
  <c r="N36" i="33"/>
  <c r="O36" i="33"/>
  <c r="P36" i="33"/>
  <c r="D36" i="33"/>
  <c r="C36" i="33"/>
  <c r="L158" i="15"/>
  <c r="H157" i="15"/>
  <c r="F162" i="15"/>
  <c r="F161" i="15"/>
  <c r="H155" i="15"/>
  <c r="L156" i="15"/>
  <c r="L159" i="15"/>
  <c r="L160" i="15"/>
  <c r="L163" i="15"/>
  <c r="L150" i="15"/>
  <c r="L151" i="15"/>
  <c r="L152" i="15"/>
  <c r="L153" i="15"/>
  <c r="L154" i="15"/>
  <c r="L149" i="15"/>
  <c r="L148" i="15"/>
  <c r="O49" i="2" l="1"/>
  <c r="O135" i="2"/>
  <c r="N149" i="2"/>
  <c r="N41" i="2"/>
  <c r="M17" i="15"/>
  <c r="N160" i="2"/>
  <c r="N10" i="2"/>
  <c r="O71" i="2"/>
  <c r="O54" i="2"/>
  <c r="N31" i="2"/>
  <c r="M13" i="15"/>
  <c r="M45" i="15"/>
  <c r="O20" i="2"/>
  <c r="M38" i="15"/>
  <c r="O53" i="2"/>
  <c r="N14" i="2"/>
  <c r="O40" i="2"/>
  <c r="O141" i="2"/>
  <c r="N136" i="2"/>
  <c r="O55" i="2"/>
  <c r="O152" i="2"/>
  <c r="N152" i="2"/>
  <c r="N32" i="2"/>
  <c r="O22" i="2"/>
  <c r="N6" i="2"/>
  <c r="O16" i="2"/>
  <c r="N36" i="2"/>
  <c r="N48" i="2"/>
  <c r="Q4" i="41"/>
  <c r="R8" i="41"/>
  <c r="Q47" i="33"/>
  <c r="R47" i="33"/>
  <c r="N54" i="2"/>
  <c r="O47" i="2"/>
  <c r="O27" i="2"/>
  <c r="N25" i="2"/>
  <c r="N51" i="2"/>
  <c r="N46" i="2"/>
  <c r="O8" i="2"/>
  <c r="N50" i="2"/>
  <c r="N34" i="2"/>
  <c r="N24" i="2"/>
  <c r="N142" i="2"/>
  <c r="O13" i="2"/>
  <c r="O19" i="2"/>
  <c r="O63" i="2"/>
  <c r="N38" i="2"/>
  <c r="N23" i="2"/>
  <c r="O15" i="2"/>
  <c r="O163" i="2"/>
  <c r="N64" i="2"/>
  <c r="O33" i="2"/>
  <c r="S36" i="33"/>
  <c r="N52" i="2"/>
  <c r="N7" i="2"/>
  <c r="N158" i="2"/>
  <c r="O35" i="2"/>
  <c r="N30" i="2"/>
  <c r="O45" i="2"/>
  <c r="N39" i="2"/>
  <c r="N29" i="2"/>
  <c r="O9" i="2"/>
  <c r="O66" i="2"/>
  <c r="N43" i="2"/>
  <c r="O26" i="2"/>
  <c r="N8" i="2"/>
  <c r="M37" i="15"/>
  <c r="O21" i="2"/>
  <c r="M5" i="15"/>
  <c r="N33" i="2"/>
  <c r="N28" i="2"/>
  <c r="O6" i="2"/>
  <c r="N9" i="2"/>
  <c r="N164" i="2"/>
  <c r="W217" i="7"/>
  <c r="S24" i="41"/>
  <c r="N42" i="2"/>
  <c r="N61" i="2"/>
  <c r="O11" i="2"/>
  <c r="N11" i="2"/>
  <c r="N140" i="2"/>
  <c r="V219" i="7"/>
  <c r="BK11" i="5"/>
  <c r="O161" i="2"/>
  <c r="N162" i="2"/>
  <c r="O154" i="2"/>
  <c r="O153" i="2"/>
  <c r="O159" i="2"/>
  <c r="N155" i="2"/>
  <c r="U28" i="12"/>
  <c r="O74" i="2"/>
  <c r="N74" i="2"/>
  <c r="S8" i="41"/>
  <c r="Q28" i="42"/>
  <c r="Q26" i="42" s="1"/>
  <c r="N157" i="2"/>
  <c r="O157" i="2"/>
  <c r="O156" i="2"/>
  <c r="N156" i="2"/>
  <c r="R28" i="12"/>
  <c r="W214" i="7"/>
  <c r="O78" i="2"/>
  <c r="N78" i="2"/>
  <c r="N12" i="2"/>
  <c r="O18" i="2"/>
  <c r="N18" i="2"/>
  <c r="N17" i="2"/>
  <c r="S28" i="12"/>
  <c r="T28" i="12"/>
  <c r="O67" i="2"/>
  <c r="E31" i="12"/>
  <c r="M52" i="15"/>
  <c r="W218" i="7"/>
  <c r="V218" i="7"/>
  <c r="V216" i="7"/>
  <c r="W216" i="7"/>
  <c r="N67" i="2"/>
  <c r="V215" i="7"/>
  <c r="W215" i="7"/>
  <c r="N56" i="2"/>
  <c r="O56" i="2"/>
  <c r="O57" i="2"/>
  <c r="N57" i="2"/>
  <c r="N58" i="2"/>
  <c r="O58" i="2"/>
  <c r="O59" i="2"/>
  <c r="N59" i="2"/>
  <c r="O60" i="2"/>
  <c r="N60" i="2"/>
  <c r="O62" i="2"/>
  <c r="N62" i="2"/>
  <c r="N65" i="2"/>
  <c r="O65" i="2"/>
  <c r="O68" i="2"/>
  <c r="N68" i="2"/>
  <c r="O69" i="2"/>
  <c r="N69" i="2"/>
  <c r="O72" i="2"/>
  <c r="N72" i="2"/>
  <c r="N73" i="2"/>
  <c r="O73" i="2"/>
  <c r="O75" i="2"/>
  <c r="N75" i="2"/>
  <c r="O76" i="2"/>
  <c r="N76" i="2"/>
  <c r="N77" i="2"/>
  <c r="O77" i="2"/>
  <c r="O79" i="2"/>
  <c r="N79" i="2"/>
  <c r="O80" i="2"/>
  <c r="N80" i="2"/>
  <c r="O81" i="2"/>
  <c r="N81" i="2"/>
  <c r="O82" i="2"/>
  <c r="N82" i="2"/>
  <c r="O83" i="2"/>
  <c r="N83" i="2"/>
  <c r="M83" i="15"/>
  <c r="N84" i="2"/>
  <c r="O84" i="2"/>
  <c r="N85" i="2"/>
  <c r="O85" i="2"/>
  <c r="N86" i="2"/>
  <c r="O86" i="2"/>
  <c r="O87" i="2"/>
  <c r="N87" i="2"/>
  <c r="O88" i="2"/>
  <c r="N88" i="2"/>
  <c r="N89" i="2"/>
  <c r="O89" i="2"/>
  <c r="O90" i="2"/>
  <c r="N90" i="2"/>
  <c r="N91" i="2"/>
  <c r="M90" i="15"/>
  <c r="O91" i="2"/>
  <c r="O92" i="2"/>
  <c r="N92" i="2"/>
  <c r="O93" i="2"/>
  <c r="N93" i="2"/>
  <c r="O94" i="2"/>
  <c r="N94" i="2"/>
  <c r="N95" i="2"/>
  <c r="O95" i="2"/>
  <c r="O96" i="2"/>
  <c r="N96" i="2"/>
  <c r="N97" i="2"/>
  <c r="M96" i="15"/>
  <c r="O97" i="2"/>
  <c r="O98" i="2"/>
  <c r="N98" i="2"/>
  <c r="N99" i="2"/>
  <c r="O99" i="2"/>
  <c r="O100" i="2"/>
  <c r="N100" i="2"/>
  <c r="N101" i="2"/>
  <c r="O101" i="2"/>
  <c r="O102" i="2"/>
  <c r="N102" i="2"/>
  <c r="O103" i="2"/>
  <c r="N103" i="2"/>
  <c r="O104" i="2"/>
  <c r="N104" i="2"/>
  <c r="N105" i="2"/>
  <c r="O105" i="2"/>
  <c r="O106" i="2"/>
  <c r="N106" i="2"/>
  <c r="O107" i="2"/>
  <c r="N107" i="2"/>
  <c r="N108" i="2"/>
  <c r="O108" i="2"/>
  <c r="N109" i="2"/>
  <c r="O109" i="2"/>
  <c r="N110" i="2"/>
  <c r="O110" i="2"/>
  <c r="N111" i="2"/>
  <c r="O111" i="2"/>
  <c r="O112" i="2"/>
  <c r="N112" i="2"/>
  <c r="N113" i="2"/>
  <c r="O113" i="2"/>
  <c r="N114" i="2"/>
  <c r="O114" i="2"/>
  <c r="O115" i="2"/>
  <c r="N115" i="2"/>
  <c r="O116" i="2"/>
  <c r="N116" i="2"/>
  <c r="N117" i="2"/>
  <c r="O117" i="2"/>
  <c r="O118" i="2"/>
  <c r="N118" i="2"/>
  <c r="N119" i="2"/>
  <c r="O119" i="2"/>
  <c r="N120" i="2"/>
  <c r="O120" i="2"/>
  <c r="O121" i="2"/>
  <c r="N121" i="2"/>
  <c r="N122" i="2"/>
  <c r="O122" i="2"/>
  <c r="N123" i="2"/>
  <c r="O123" i="2"/>
  <c r="O124" i="2"/>
  <c r="N124" i="2"/>
  <c r="O125" i="2"/>
  <c r="N125" i="2"/>
  <c r="N126" i="2"/>
  <c r="O126" i="2"/>
  <c r="M125" i="15"/>
  <c r="N127" i="2"/>
  <c r="O127" i="2"/>
  <c r="O128" i="2"/>
  <c r="N128" i="2"/>
  <c r="O129" i="2"/>
  <c r="N129" i="2"/>
  <c r="N130" i="2"/>
  <c r="O130" i="2"/>
  <c r="M130" i="15"/>
  <c r="N131" i="2"/>
  <c r="O131" i="2"/>
  <c r="O132" i="2"/>
  <c r="N132" i="2"/>
  <c r="O133" i="2"/>
  <c r="N133" i="2"/>
  <c r="O134" i="2"/>
  <c r="N134" i="2"/>
  <c r="O137" i="2"/>
  <c r="N137" i="2"/>
  <c r="N138" i="2"/>
  <c r="O138" i="2"/>
  <c r="O139" i="2"/>
  <c r="N139" i="2"/>
  <c r="O143" i="2"/>
  <c r="N143" i="2"/>
  <c r="N144" i="2"/>
  <c r="O144" i="2"/>
  <c r="O145" i="2"/>
  <c r="N145" i="2"/>
  <c r="N146" i="2"/>
  <c r="O146" i="2"/>
  <c r="N147" i="2"/>
  <c r="O147" i="2"/>
  <c r="N148" i="2"/>
  <c r="O148" i="2"/>
  <c r="O149" i="2"/>
  <c r="O150" i="2"/>
  <c r="N150" i="2"/>
  <c r="N151" i="2"/>
  <c r="O151" i="2"/>
  <c r="M39" i="15"/>
  <c r="M41" i="15"/>
  <c r="M42" i="15"/>
  <c r="M43" i="15"/>
  <c r="M44" i="15"/>
  <c r="M46" i="15"/>
  <c r="M47" i="15"/>
  <c r="M48" i="15"/>
  <c r="M49" i="15"/>
  <c r="M50" i="15"/>
  <c r="M54" i="15"/>
  <c r="M55" i="15"/>
  <c r="M56" i="15"/>
  <c r="M58" i="15"/>
  <c r="M60" i="15"/>
  <c r="M62" i="15"/>
  <c r="M63" i="15"/>
  <c r="M64" i="15"/>
  <c r="M65" i="15"/>
  <c r="M70" i="15"/>
  <c r="M72" i="15"/>
  <c r="M73" i="15"/>
  <c r="M74" i="15"/>
  <c r="M77" i="15"/>
  <c r="M78" i="15"/>
  <c r="M79" i="15"/>
  <c r="M84" i="15"/>
  <c r="M87" i="15"/>
  <c r="M88" i="15"/>
  <c r="M91" i="15"/>
  <c r="M92" i="15"/>
  <c r="M94" i="15"/>
  <c r="M95" i="15"/>
  <c r="M97" i="15"/>
  <c r="M98" i="15"/>
  <c r="M99" i="15"/>
  <c r="M100" i="15"/>
  <c r="M101" i="15"/>
  <c r="M102" i="15"/>
  <c r="M104" i="15"/>
  <c r="M105" i="15"/>
  <c r="M106" i="15"/>
  <c r="M107" i="15"/>
  <c r="M110" i="15"/>
  <c r="M111" i="15"/>
  <c r="M113" i="15"/>
  <c r="M114" i="15"/>
  <c r="M115" i="15"/>
  <c r="M117" i="15"/>
  <c r="M118" i="15"/>
  <c r="M120" i="15"/>
  <c r="M121" i="15"/>
  <c r="M122" i="15"/>
  <c r="M123" i="15"/>
  <c r="M124" i="15"/>
  <c r="M126" i="15"/>
  <c r="M127" i="15"/>
  <c r="M128" i="15"/>
  <c r="M129" i="15"/>
  <c r="M132" i="15"/>
  <c r="M133" i="15"/>
  <c r="M134" i="15"/>
  <c r="M135" i="15"/>
  <c r="M137" i="15"/>
  <c r="M138" i="15"/>
  <c r="M139" i="15"/>
  <c r="M140" i="15"/>
  <c r="M141" i="15"/>
  <c r="M142" i="15"/>
  <c r="M145" i="15"/>
  <c r="M147" i="15"/>
  <c r="M8" i="15"/>
  <c r="M10" i="15"/>
  <c r="M11" i="15"/>
  <c r="M12" i="15"/>
  <c r="M14" i="15"/>
  <c r="M15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2" i="15"/>
  <c r="M33" i="15"/>
  <c r="M34" i="15"/>
  <c r="M35" i="15"/>
  <c r="M36" i="15"/>
  <c r="M81" i="15"/>
  <c r="O175" i="2"/>
  <c r="M172" i="15"/>
  <c r="O178" i="2"/>
  <c r="M175" i="15"/>
  <c r="O176" i="2"/>
  <c r="N176" i="2"/>
  <c r="N175" i="2"/>
  <c r="N178" i="2"/>
  <c r="O177" i="2"/>
  <c r="N177" i="2"/>
  <c r="R12" i="41"/>
  <c r="S12" i="41"/>
  <c r="R19" i="41"/>
  <c r="S19" i="41"/>
  <c r="R18" i="41"/>
  <c r="S18" i="41"/>
  <c r="R14" i="41"/>
  <c r="S14" i="41"/>
  <c r="S9" i="41"/>
  <c r="R9" i="41"/>
  <c r="R15" i="41"/>
  <c r="S15" i="41"/>
  <c r="R11" i="41"/>
  <c r="S11" i="41"/>
  <c r="R10" i="41"/>
  <c r="S10" i="41"/>
  <c r="R24" i="41"/>
  <c r="R21" i="41"/>
  <c r="S21" i="41"/>
  <c r="R20" i="41"/>
  <c r="S20" i="41"/>
  <c r="S16" i="41"/>
  <c r="R16" i="41"/>
  <c r="S17" i="41"/>
  <c r="R17" i="41"/>
  <c r="R13" i="41"/>
  <c r="S13" i="41"/>
  <c r="S35" i="41"/>
  <c r="R35" i="41"/>
  <c r="R44" i="41"/>
  <c r="S44" i="41"/>
  <c r="R37" i="41"/>
  <c r="S37" i="41"/>
  <c r="R40" i="41"/>
  <c r="S40" i="41"/>
  <c r="S33" i="41"/>
  <c r="R33" i="41"/>
  <c r="S34" i="41"/>
  <c r="R34" i="41"/>
  <c r="S42" i="41"/>
  <c r="R42" i="41"/>
  <c r="S43" i="41"/>
  <c r="R43" i="41"/>
  <c r="R31" i="41"/>
  <c r="S31" i="41"/>
  <c r="R39" i="41"/>
  <c r="S39" i="41"/>
  <c r="R32" i="41"/>
  <c r="S32" i="41"/>
  <c r="R36" i="41"/>
  <c r="S36" i="41"/>
  <c r="R28" i="41"/>
  <c r="S28" i="41"/>
  <c r="S27" i="41"/>
  <c r="R27" i="41"/>
  <c r="R45" i="41"/>
  <c r="S45" i="41"/>
  <c r="R29" i="41"/>
  <c r="S29" i="41"/>
  <c r="R30" i="41"/>
  <c r="S30" i="41"/>
  <c r="R38" i="41"/>
  <c r="S38" i="41"/>
  <c r="S41" i="41"/>
  <c r="R41" i="41"/>
  <c r="S26" i="41"/>
  <c r="R26" i="41"/>
  <c r="S25" i="41"/>
  <c r="R25" i="41"/>
  <c r="Y8" i="40"/>
  <c r="Q8" i="40"/>
  <c r="W8" i="40"/>
  <c r="X8" i="40"/>
  <c r="P8" i="40"/>
  <c r="N8" i="40"/>
  <c r="O8" i="40"/>
  <c r="V8" i="40"/>
  <c r="U8" i="40"/>
  <c r="T8" i="40"/>
  <c r="AA8" i="40"/>
  <c r="S8" i="40"/>
  <c r="Z8" i="40"/>
  <c r="R8" i="40"/>
  <c r="N2" i="40"/>
  <c r="N4" i="40"/>
  <c r="N2" i="41" s="1"/>
  <c r="AG8" i="40"/>
  <c r="AD2" i="40" s="1"/>
  <c r="R4" i="41" l="1"/>
  <c r="L2" i="41" s="1"/>
  <c r="S4" i="41"/>
  <c r="AB8" i="40"/>
  <c r="M23" i="17"/>
  <c r="H14" i="8" l="1"/>
  <c r="H24" i="8"/>
  <c r="H16" i="23" s="1"/>
  <c r="H25" i="8"/>
  <c r="H17" i="23" s="1"/>
  <c r="H23" i="8"/>
  <c r="I23" i="8" s="1"/>
  <c r="A18" i="19"/>
  <c r="A17" i="19"/>
  <c r="A16" i="19"/>
  <c r="AE19" i="17"/>
  <c r="AE14" i="17"/>
  <c r="AE9" i="17"/>
  <c r="O2" i="17"/>
  <c r="L14" i="17"/>
  <c r="O19" i="17"/>
  <c r="D5" i="2"/>
  <c r="E5" i="2"/>
  <c r="F5" i="2"/>
  <c r="G5" i="2"/>
  <c r="H5" i="2"/>
  <c r="I5" i="2"/>
  <c r="J5" i="2"/>
  <c r="K5" i="2"/>
  <c r="L5" i="2"/>
  <c r="C5" i="2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C187" i="7"/>
  <c r="D187" i="7"/>
  <c r="E187" i="7"/>
  <c r="F187" i="7"/>
  <c r="G187" i="7"/>
  <c r="H187" i="7"/>
  <c r="I187" i="7"/>
  <c r="J187" i="7"/>
  <c r="K187" i="7"/>
  <c r="L187" i="7"/>
  <c r="M187" i="7"/>
  <c r="N187" i="7"/>
  <c r="O187" i="7"/>
  <c r="P187" i="7"/>
  <c r="C188" i="7"/>
  <c r="D188" i="7"/>
  <c r="E188" i="7"/>
  <c r="F188" i="7"/>
  <c r="G188" i="7"/>
  <c r="H188" i="7"/>
  <c r="I188" i="7"/>
  <c r="J188" i="7"/>
  <c r="K188" i="7"/>
  <c r="L188" i="7"/>
  <c r="M188" i="7"/>
  <c r="N188" i="7"/>
  <c r="O188" i="7"/>
  <c r="P188" i="7"/>
  <c r="C189" i="7"/>
  <c r="D189" i="7"/>
  <c r="E189" i="7"/>
  <c r="F189" i="7"/>
  <c r="G189" i="7"/>
  <c r="H189" i="7"/>
  <c r="I189" i="7"/>
  <c r="J189" i="7"/>
  <c r="K189" i="7"/>
  <c r="L189" i="7"/>
  <c r="M189" i="7"/>
  <c r="N189" i="7"/>
  <c r="O189" i="7"/>
  <c r="P189" i="7"/>
  <c r="C190" i="7"/>
  <c r="D190" i="7"/>
  <c r="E190" i="7"/>
  <c r="F190" i="7"/>
  <c r="G190" i="7"/>
  <c r="H190" i="7"/>
  <c r="I190" i="7"/>
  <c r="J190" i="7"/>
  <c r="K190" i="7"/>
  <c r="L190" i="7"/>
  <c r="M190" i="7"/>
  <c r="N190" i="7"/>
  <c r="O190" i="7"/>
  <c r="P190" i="7"/>
  <c r="C14" i="7"/>
  <c r="D14" i="7"/>
  <c r="D10" i="14" s="1"/>
  <c r="E14" i="7"/>
  <c r="E10" i="14" s="1"/>
  <c r="F14" i="7"/>
  <c r="F10" i="14" s="1"/>
  <c r="G14" i="7"/>
  <c r="G10" i="14" s="1"/>
  <c r="H14" i="7"/>
  <c r="H10" i="14" s="1"/>
  <c r="I14" i="7"/>
  <c r="I10" i="14" s="1"/>
  <c r="J14" i="7"/>
  <c r="J10" i="14" s="1"/>
  <c r="K14" i="7"/>
  <c r="K10" i="14" s="1"/>
  <c r="L14" i="7"/>
  <c r="L10" i="14" s="1"/>
  <c r="M14" i="7"/>
  <c r="M10" i="14" s="1"/>
  <c r="N14" i="7"/>
  <c r="N10" i="14" s="1"/>
  <c r="O14" i="7"/>
  <c r="O10" i="14" s="1"/>
  <c r="P14" i="7"/>
  <c r="C15" i="7"/>
  <c r="D15" i="7"/>
  <c r="D11" i="14" s="1"/>
  <c r="E15" i="7"/>
  <c r="E11" i="14" s="1"/>
  <c r="F15" i="7"/>
  <c r="F11" i="14" s="1"/>
  <c r="G15" i="7"/>
  <c r="G11" i="14" s="1"/>
  <c r="H15" i="7"/>
  <c r="H11" i="14" s="1"/>
  <c r="I15" i="7"/>
  <c r="I11" i="14" s="1"/>
  <c r="J15" i="7"/>
  <c r="J11" i="14" s="1"/>
  <c r="K15" i="7"/>
  <c r="K11" i="14" s="1"/>
  <c r="L15" i="7"/>
  <c r="L11" i="14" s="1"/>
  <c r="M15" i="7"/>
  <c r="M11" i="14" s="1"/>
  <c r="N15" i="7"/>
  <c r="N11" i="14" s="1"/>
  <c r="O15" i="7"/>
  <c r="O11" i="14" s="1"/>
  <c r="P15" i="7"/>
  <c r="C16" i="7"/>
  <c r="D16" i="7"/>
  <c r="D12" i="14" s="1"/>
  <c r="E16" i="7"/>
  <c r="E12" i="14" s="1"/>
  <c r="F16" i="7"/>
  <c r="F12" i="14" s="1"/>
  <c r="G16" i="7"/>
  <c r="G12" i="14" s="1"/>
  <c r="H16" i="7"/>
  <c r="H12" i="14" s="1"/>
  <c r="I16" i="7"/>
  <c r="I12" i="14" s="1"/>
  <c r="J16" i="7"/>
  <c r="J12" i="14" s="1"/>
  <c r="K16" i="7"/>
  <c r="K12" i="14" s="1"/>
  <c r="L16" i="7"/>
  <c r="L12" i="14" s="1"/>
  <c r="M16" i="7"/>
  <c r="M12" i="14" s="1"/>
  <c r="N16" i="7"/>
  <c r="N12" i="14" s="1"/>
  <c r="O16" i="7"/>
  <c r="O12" i="14" s="1"/>
  <c r="P16" i="7"/>
  <c r="C17" i="7"/>
  <c r="D17" i="7"/>
  <c r="D13" i="14" s="1"/>
  <c r="E17" i="7"/>
  <c r="E13" i="14" s="1"/>
  <c r="F17" i="7"/>
  <c r="F13" i="14" s="1"/>
  <c r="G17" i="7"/>
  <c r="G13" i="14" s="1"/>
  <c r="H17" i="7"/>
  <c r="H13" i="14" s="1"/>
  <c r="I17" i="7"/>
  <c r="I13" i="14" s="1"/>
  <c r="J17" i="7"/>
  <c r="J13" i="14" s="1"/>
  <c r="K17" i="7"/>
  <c r="K13" i="14" s="1"/>
  <c r="L17" i="7"/>
  <c r="L13" i="14" s="1"/>
  <c r="M17" i="7"/>
  <c r="M13" i="14" s="1"/>
  <c r="N17" i="7"/>
  <c r="N13" i="14" s="1"/>
  <c r="O17" i="7"/>
  <c r="O13" i="14" s="1"/>
  <c r="P17" i="7"/>
  <c r="C18" i="7"/>
  <c r="D18" i="7"/>
  <c r="D14" i="14" s="1"/>
  <c r="E18" i="7"/>
  <c r="E14" i="14" s="1"/>
  <c r="F18" i="7"/>
  <c r="F14" i="14" s="1"/>
  <c r="G18" i="7"/>
  <c r="G14" i="14" s="1"/>
  <c r="H18" i="7"/>
  <c r="H14" i="14" s="1"/>
  <c r="I18" i="7"/>
  <c r="I14" i="14" s="1"/>
  <c r="J18" i="7"/>
  <c r="J14" i="14" s="1"/>
  <c r="K18" i="7"/>
  <c r="K14" i="14" s="1"/>
  <c r="L18" i="7"/>
  <c r="L14" i="14" s="1"/>
  <c r="M18" i="7"/>
  <c r="M14" i="14" s="1"/>
  <c r="N18" i="7"/>
  <c r="N14" i="14" s="1"/>
  <c r="O18" i="7"/>
  <c r="O14" i="14" s="1"/>
  <c r="P18" i="7"/>
  <c r="C19" i="7"/>
  <c r="D19" i="7"/>
  <c r="D15" i="14" s="1"/>
  <c r="E19" i="7"/>
  <c r="E15" i="14" s="1"/>
  <c r="F19" i="7"/>
  <c r="F15" i="14" s="1"/>
  <c r="G19" i="7"/>
  <c r="G15" i="14" s="1"/>
  <c r="H19" i="7"/>
  <c r="H15" i="14" s="1"/>
  <c r="I19" i="7"/>
  <c r="I15" i="14" s="1"/>
  <c r="J19" i="7"/>
  <c r="J15" i="14" s="1"/>
  <c r="K19" i="7"/>
  <c r="K15" i="14" s="1"/>
  <c r="L19" i="7"/>
  <c r="L15" i="14" s="1"/>
  <c r="M19" i="7"/>
  <c r="M15" i="14" s="1"/>
  <c r="N19" i="7"/>
  <c r="N15" i="14" s="1"/>
  <c r="O19" i="7"/>
  <c r="O15" i="14" s="1"/>
  <c r="P19" i="7"/>
  <c r="C20" i="7"/>
  <c r="D20" i="7"/>
  <c r="D16" i="14" s="1"/>
  <c r="E20" i="7"/>
  <c r="E16" i="14" s="1"/>
  <c r="F20" i="7"/>
  <c r="F16" i="14" s="1"/>
  <c r="G20" i="7"/>
  <c r="G16" i="14" s="1"/>
  <c r="H20" i="7"/>
  <c r="H16" i="14" s="1"/>
  <c r="I20" i="7"/>
  <c r="I16" i="14" s="1"/>
  <c r="J20" i="7"/>
  <c r="J16" i="14" s="1"/>
  <c r="K20" i="7"/>
  <c r="K16" i="14" s="1"/>
  <c r="L20" i="7"/>
  <c r="L16" i="14" s="1"/>
  <c r="M20" i="7"/>
  <c r="M16" i="14" s="1"/>
  <c r="N20" i="7"/>
  <c r="N16" i="14" s="1"/>
  <c r="O20" i="7"/>
  <c r="O16" i="14" s="1"/>
  <c r="P20" i="7"/>
  <c r="C21" i="7"/>
  <c r="D21" i="7"/>
  <c r="D17" i="14" s="1"/>
  <c r="E21" i="7"/>
  <c r="E17" i="14" s="1"/>
  <c r="F21" i="7"/>
  <c r="F17" i="14" s="1"/>
  <c r="G21" i="7"/>
  <c r="G17" i="14" s="1"/>
  <c r="H21" i="7"/>
  <c r="H17" i="14" s="1"/>
  <c r="I21" i="7"/>
  <c r="I17" i="14" s="1"/>
  <c r="J21" i="7"/>
  <c r="J17" i="14" s="1"/>
  <c r="K21" i="7"/>
  <c r="K17" i="14" s="1"/>
  <c r="L21" i="7"/>
  <c r="L17" i="14" s="1"/>
  <c r="M21" i="7"/>
  <c r="M17" i="14" s="1"/>
  <c r="N21" i="7"/>
  <c r="N17" i="14" s="1"/>
  <c r="O21" i="7"/>
  <c r="O17" i="14" s="1"/>
  <c r="P21" i="7"/>
  <c r="C22" i="7"/>
  <c r="D22" i="7"/>
  <c r="D18" i="14" s="1"/>
  <c r="E22" i="7"/>
  <c r="E18" i="14" s="1"/>
  <c r="F22" i="7"/>
  <c r="F18" i="14" s="1"/>
  <c r="G22" i="7"/>
  <c r="G18" i="14" s="1"/>
  <c r="H22" i="7"/>
  <c r="H18" i="14" s="1"/>
  <c r="I22" i="7"/>
  <c r="I18" i="14" s="1"/>
  <c r="J22" i="7"/>
  <c r="J18" i="14" s="1"/>
  <c r="K22" i="7"/>
  <c r="K18" i="14" s="1"/>
  <c r="L22" i="7"/>
  <c r="L18" i="14" s="1"/>
  <c r="M22" i="7"/>
  <c r="M18" i="14" s="1"/>
  <c r="N22" i="7"/>
  <c r="N18" i="14" s="1"/>
  <c r="O22" i="7"/>
  <c r="O18" i="14" s="1"/>
  <c r="P22" i="7"/>
  <c r="C23" i="7"/>
  <c r="D23" i="7"/>
  <c r="D19" i="14" s="1"/>
  <c r="E23" i="7"/>
  <c r="E19" i="14" s="1"/>
  <c r="F23" i="7"/>
  <c r="F19" i="14" s="1"/>
  <c r="G23" i="7"/>
  <c r="G19" i="14" s="1"/>
  <c r="H23" i="7"/>
  <c r="H19" i="14" s="1"/>
  <c r="I23" i="7"/>
  <c r="I19" i="14" s="1"/>
  <c r="J23" i="7"/>
  <c r="J19" i="14" s="1"/>
  <c r="K23" i="7"/>
  <c r="K19" i="14" s="1"/>
  <c r="L23" i="7"/>
  <c r="L19" i="14" s="1"/>
  <c r="M23" i="7"/>
  <c r="M19" i="14" s="1"/>
  <c r="N23" i="7"/>
  <c r="N19" i="14" s="1"/>
  <c r="O23" i="7"/>
  <c r="O19" i="14" s="1"/>
  <c r="P23" i="7"/>
  <c r="C24" i="7"/>
  <c r="D24" i="7"/>
  <c r="D20" i="14" s="1"/>
  <c r="E24" i="7"/>
  <c r="E20" i="14" s="1"/>
  <c r="F24" i="7"/>
  <c r="F20" i="14" s="1"/>
  <c r="G24" i="7"/>
  <c r="G20" i="14" s="1"/>
  <c r="H24" i="7"/>
  <c r="H20" i="14" s="1"/>
  <c r="I24" i="7"/>
  <c r="I20" i="14" s="1"/>
  <c r="J24" i="7"/>
  <c r="J20" i="14" s="1"/>
  <c r="K24" i="7"/>
  <c r="K20" i="14" s="1"/>
  <c r="L24" i="7"/>
  <c r="L20" i="14" s="1"/>
  <c r="M24" i="7"/>
  <c r="M20" i="14" s="1"/>
  <c r="N24" i="7"/>
  <c r="N20" i="14" s="1"/>
  <c r="O24" i="7"/>
  <c r="P24" i="7"/>
  <c r="P20" i="14" s="1"/>
  <c r="C25" i="7"/>
  <c r="D25" i="7"/>
  <c r="D21" i="14" s="1"/>
  <c r="E25" i="7"/>
  <c r="E21" i="14" s="1"/>
  <c r="F25" i="7"/>
  <c r="F21" i="14" s="1"/>
  <c r="G25" i="7"/>
  <c r="G21" i="14" s="1"/>
  <c r="H25" i="7"/>
  <c r="H21" i="14" s="1"/>
  <c r="I25" i="7"/>
  <c r="I21" i="14" s="1"/>
  <c r="J25" i="7"/>
  <c r="J21" i="14" s="1"/>
  <c r="K25" i="7"/>
  <c r="K21" i="14" s="1"/>
  <c r="L25" i="7"/>
  <c r="L21" i="14" s="1"/>
  <c r="M25" i="7"/>
  <c r="M21" i="14" s="1"/>
  <c r="N25" i="7"/>
  <c r="N21" i="14" s="1"/>
  <c r="O25" i="7"/>
  <c r="P25" i="7"/>
  <c r="P21" i="14" s="1"/>
  <c r="C26" i="7"/>
  <c r="D26" i="7"/>
  <c r="D22" i="14" s="1"/>
  <c r="E26" i="7"/>
  <c r="E22" i="14" s="1"/>
  <c r="F26" i="7"/>
  <c r="F22" i="14" s="1"/>
  <c r="G26" i="7"/>
  <c r="G22" i="14" s="1"/>
  <c r="H26" i="7"/>
  <c r="H22" i="14" s="1"/>
  <c r="I26" i="7"/>
  <c r="I22" i="14" s="1"/>
  <c r="J26" i="7"/>
  <c r="J22" i="14" s="1"/>
  <c r="K26" i="7"/>
  <c r="K22" i="14" s="1"/>
  <c r="L26" i="7"/>
  <c r="L22" i="14" s="1"/>
  <c r="M26" i="7"/>
  <c r="M22" i="14" s="1"/>
  <c r="N26" i="7"/>
  <c r="N22" i="14" s="1"/>
  <c r="O26" i="7"/>
  <c r="P26" i="7"/>
  <c r="P22" i="14" s="1"/>
  <c r="C27" i="7"/>
  <c r="D27" i="7"/>
  <c r="D23" i="14" s="1"/>
  <c r="E27" i="7"/>
  <c r="E23" i="14" s="1"/>
  <c r="F27" i="7"/>
  <c r="F23" i="14" s="1"/>
  <c r="G27" i="7"/>
  <c r="G23" i="14" s="1"/>
  <c r="H27" i="7"/>
  <c r="H23" i="14" s="1"/>
  <c r="I27" i="7"/>
  <c r="I23" i="14" s="1"/>
  <c r="J27" i="7"/>
  <c r="J23" i="14" s="1"/>
  <c r="K27" i="7"/>
  <c r="K23" i="14" s="1"/>
  <c r="L27" i="7"/>
  <c r="L23" i="14" s="1"/>
  <c r="M27" i="7"/>
  <c r="M23" i="14" s="1"/>
  <c r="N27" i="7"/>
  <c r="N23" i="14" s="1"/>
  <c r="O27" i="7"/>
  <c r="P27" i="7"/>
  <c r="P23" i="14" s="1"/>
  <c r="C28" i="7"/>
  <c r="D28" i="7"/>
  <c r="D24" i="14" s="1"/>
  <c r="E28" i="7"/>
  <c r="E24" i="14" s="1"/>
  <c r="F28" i="7"/>
  <c r="F24" i="14" s="1"/>
  <c r="G28" i="7"/>
  <c r="G24" i="14" s="1"/>
  <c r="H28" i="7"/>
  <c r="H24" i="14" s="1"/>
  <c r="I28" i="7"/>
  <c r="I24" i="14" s="1"/>
  <c r="J28" i="7"/>
  <c r="J24" i="14" s="1"/>
  <c r="K28" i="7"/>
  <c r="K24" i="14" s="1"/>
  <c r="L28" i="7"/>
  <c r="L24" i="14" s="1"/>
  <c r="M28" i="7"/>
  <c r="M24" i="14" s="1"/>
  <c r="N28" i="7"/>
  <c r="N24" i="14" s="1"/>
  <c r="O28" i="7"/>
  <c r="P28" i="7"/>
  <c r="P24" i="14" s="1"/>
  <c r="C29" i="7"/>
  <c r="D29" i="7"/>
  <c r="D25" i="14" s="1"/>
  <c r="E29" i="7"/>
  <c r="E25" i="14" s="1"/>
  <c r="F29" i="7"/>
  <c r="F25" i="14" s="1"/>
  <c r="G29" i="7"/>
  <c r="G25" i="14" s="1"/>
  <c r="H29" i="7"/>
  <c r="H25" i="14" s="1"/>
  <c r="I29" i="7"/>
  <c r="I25" i="14" s="1"/>
  <c r="J29" i="7"/>
  <c r="J25" i="14" s="1"/>
  <c r="K29" i="7"/>
  <c r="K25" i="14" s="1"/>
  <c r="L29" i="7"/>
  <c r="L25" i="14" s="1"/>
  <c r="M29" i="7"/>
  <c r="M25" i="14" s="1"/>
  <c r="N29" i="7"/>
  <c r="N25" i="14" s="1"/>
  <c r="O29" i="7"/>
  <c r="P29" i="7"/>
  <c r="P25" i="14" s="1"/>
  <c r="C30" i="7"/>
  <c r="D30" i="7"/>
  <c r="D26" i="14" s="1"/>
  <c r="E30" i="7"/>
  <c r="E26" i="14" s="1"/>
  <c r="F30" i="7"/>
  <c r="F26" i="14" s="1"/>
  <c r="G30" i="7"/>
  <c r="G26" i="14" s="1"/>
  <c r="H30" i="7"/>
  <c r="H26" i="14" s="1"/>
  <c r="I30" i="7"/>
  <c r="I26" i="14" s="1"/>
  <c r="J30" i="7"/>
  <c r="J26" i="14" s="1"/>
  <c r="K30" i="7"/>
  <c r="K26" i="14" s="1"/>
  <c r="L30" i="7"/>
  <c r="L26" i="14" s="1"/>
  <c r="M30" i="7"/>
  <c r="M26" i="14" s="1"/>
  <c r="N30" i="7"/>
  <c r="N26" i="14" s="1"/>
  <c r="O30" i="7"/>
  <c r="O26" i="14" s="1"/>
  <c r="P30" i="7"/>
  <c r="P26" i="14" s="1"/>
  <c r="C31" i="7"/>
  <c r="D31" i="7"/>
  <c r="D27" i="14" s="1"/>
  <c r="E31" i="7"/>
  <c r="E27" i="14" s="1"/>
  <c r="F31" i="7"/>
  <c r="F27" i="14" s="1"/>
  <c r="G31" i="7"/>
  <c r="G27" i="14" s="1"/>
  <c r="H31" i="7"/>
  <c r="H27" i="14" s="1"/>
  <c r="I31" i="7"/>
  <c r="I27" i="14" s="1"/>
  <c r="J31" i="7"/>
  <c r="J27" i="14" s="1"/>
  <c r="K31" i="7"/>
  <c r="K27" i="14" s="1"/>
  <c r="L31" i="7"/>
  <c r="L27" i="14" s="1"/>
  <c r="M31" i="7"/>
  <c r="M27" i="14" s="1"/>
  <c r="N31" i="7"/>
  <c r="N27" i="14" s="1"/>
  <c r="O31" i="7"/>
  <c r="O27" i="14" s="1"/>
  <c r="P31" i="7"/>
  <c r="C32" i="7"/>
  <c r="D32" i="7"/>
  <c r="D28" i="14" s="1"/>
  <c r="E32" i="7"/>
  <c r="E28" i="14" s="1"/>
  <c r="F32" i="7"/>
  <c r="F28" i="14" s="1"/>
  <c r="G32" i="7"/>
  <c r="G28" i="14" s="1"/>
  <c r="H32" i="7"/>
  <c r="H28" i="14" s="1"/>
  <c r="I32" i="7"/>
  <c r="I28" i="14" s="1"/>
  <c r="J32" i="7"/>
  <c r="J28" i="14" s="1"/>
  <c r="K32" i="7"/>
  <c r="K28" i="14" s="1"/>
  <c r="L32" i="7"/>
  <c r="L28" i="14" s="1"/>
  <c r="M32" i="7"/>
  <c r="M28" i="14" s="1"/>
  <c r="N32" i="7"/>
  <c r="N28" i="14" s="1"/>
  <c r="O32" i="7"/>
  <c r="O28" i="14" s="1"/>
  <c r="P32" i="7"/>
  <c r="C33" i="7"/>
  <c r="D33" i="7"/>
  <c r="D29" i="14" s="1"/>
  <c r="E33" i="7"/>
  <c r="E29" i="14" s="1"/>
  <c r="F33" i="7"/>
  <c r="F29" i="14" s="1"/>
  <c r="G33" i="7"/>
  <c r="G29" i="14" s="1"/>
  <c r="H33" i="7"/>
  <c r="H29" i="14" s="1"/>
  <c r="I33" i="7"/>
  <c r="I29" i="14" s="1"/>
  <c r="J33" i="7"/>
  <c r="J29" i="14" s="1"/>
  <c r="K33" i="7"/>
  <c r="K29" i="14" s="1"/>
  <c r="L33" i="7"/>
  <c r="L29" i="14" s="1"/>
  <c r="M33" i="7"/>
  <c r="M29" i="14" s="1"/>
  <c r="N33" i="7"/>
  <c r="N29" i="14" s="1"/>
  <c r="O33" i="7"/>
  <c r="O29" i="14" s="1"/>
  <c r="P33" i="7"/>
  <c r="C34" i="7"/>
  <c r="D34" i="7"/>
  <c r="D30" i="14" s="1"/>
  <c r="E34" i="7"/>
  <c r="E30" i="14" s="1"/>
  <c r="F34" i="7"/>
  <c r="F30" i="14" s="1"/>
  <c r="G34" i="7"/>
  <c r="G30" i="14" s="1"/>
  <c r="H34" i="7"/>
  <c r="H30" i="14" s="1"/>
  <c r="I34" i="7"/>
  <c r="I30" i="14" s="1"/>
  <c r="J34" i="7"/>
  <c r="J30" i="14" s="1"/>
  <c r="K34" i="7"/>
  <c r="K30" i="14" s="1"/>
  <c r="L34" i="7"/>
  <c r="L30" i="14" s="1"/>
  <c r="M34" i="7"/>
  <c r="M30" i="14" s="1"/>
  <c r="N34" i="7"/>
  <c r="N30" i="14" s="1"/>
  <c r="O34" i="7"/>
  <c r="O30" i="14" s="1"/>
  <c r="P34" i="7"/>
  <c r="C35" i="7"/>
  <c r="D35" i="7"/>
  <c r="D31" i="14" s="1"/>
  <c r="E35" i="7"/>
  <c r="E31" i="14" s="1"/>
  <c r="F35" i="7"/>
  <c r="F31" i="14" s="1"/>
  <c r="G35" i="7"/>
  <c r="G31" i="14" s="1"/>
  <c r="H35" i="7"/>
  <c r="H31" i="14" s="1"/>
  <c r="I35" i="7"/>
  <c r="I31" i="14" s="1"/>
  <c r="J35" i="7"/>
  <c r="J31" i="14" s="1"/>
  <c r="K35" i="7"/>
  <c r="K31" i="14" s="1"/>
  <c r="L35" i="7"/>
  <c r="L31" i="14" s="1"/>
  <c r="M35" i="7"/>
  <c r="M31" i="14" s="1"/>
  <c r="N35" i="7"/>
  <c r="N31" i="14" s="1"/>
  <c r="O35" i="7"/>
  <c r="O31" i="14" s="1"/>
  <c r="P35" i="7"/>
  <c r="C36" i="7"/>
  <c r="D36" i="7"/>
  <c r="D32" i="14" s="1"/>
  <c r="E36" i="7"/>
  <c r="E32" i="14" s="1"/>
  <c r="F36" i="7"/>
  <c r="F32" i="14" s="1"/>
  <c r="G36" i="7"/>
  <c r="G32" i="14" s="1"/>
  <c r="H36" i="7"/>
  <c r="H32" i="14" s="1"/>
  <c r="I36" i="7"/>
  <c r="I32" i="14" s="1"/>
  <c r="J36" i="7"/>
  <c r="J32" i="14" s="1"/>
  <c r="K36" i="7"/>
  <c r="K32" i="14" s="1"/>
  <c r="L36" i="7"/>
  <c r="L32" i="14" s="1"/>
  <c r="M36" i="7"/>
  <c r="M32" i="14" s="1"/>
  <c r="N36" i="7"/>
  <c r="N32" i="14" s="1"/>
  <c r="O36" i="7"/>
  <c r="O32" i="14" s="1"/>
  <c r="P36" i="7"/>
  <c r="C37" i="7"/>
  <c r="D37" i="7"/>
  <c r="D33" i="14" s="1"/>
  <c r="E37" i="7"/>
  <c r="E33" i="14" s="1"/>
  <c r="F37" i="7"/>
  <c r="F33" i="14" s="1"/>
  <c r="G37" i="7"/>
  <c r="G33" i="14" s="1"/>
  <c r="H37" i="7"/>
  <c r="H33" i="14" s="1"/>
  <c r="I37" i="7"/>
  <c r="I33" i="14" s="1"/>
  <c r="J37" i="7"/>
  <c r="J33" i="14" s="1"/>
  <c r="K37" i="7"/>
  <c r="K33" i="14" s="1"/>
  <c r="L37" i="7"/>
  <c r="L33" i="14" s="1"/>
  <c r="M37" i="7"/>
  <c r="M33" i="14" s="1"/>
  <c r="N37" i="7"/>
  <c r="N33" i="14" s="1"/>
  <c r="O37" i="7"/>
  <c r="O33" i="14" s="1"/>
  <c r="P37" i="7"/>
  <c r="C38" i="7"/>
  <c r="D38" i="7"/>
  <c r="D34" i="14" s="1"/>
  <c r="E38" i="7"/>
  <c r="E34" i="14" s="1"/>
  <c r="F38" i="7"/>
  <c r="F34" i="14" s="1"/>
  <c r="G38" i="7"/>
  <c r="G34" i="14" s="1"/>
  <c r="H38" i="7"/>
  <c r="H34" i="14" s="1"/>
  <c r="I38" i="7"/>
  <c r="I34" i="14" s="1"/>
  <c r="J38" i="7"/>
  <c r="J34" i="14" s="1"/>
  <c r="K38" i="7"/>
  <c r="K34" i="14" s="1"/>
  <c r="L38" i="7"/>
  <c r="L34" i="14" s="1"/>
  <c r="M38" i="7"/>
  <c r="M34" i="14" s="1"/>
  <c r="N38" i="7"/>
  <c r="N34" i="14" s="1"/>
  <c r="O38" i="7"/>
  <c r="O34" i="14" s="1"/>
  <c r="P38" i="7"/>
  <c r="C39" i="7"/>
  <c r="D39" i="7"/>
  <c r="D35" i="14" s="1"/>
  <c r="E39" i="7"/>
  <c r="E35" i="14" s="1"/>
  <c r="F39" i="7"/>
  <c r="F35" i="14" s="1"/>
  <c r="G39" i="7"/>
  <c r="G35" i="14" s="1"/>
  <c r="H39" i="7"/>
  <c r="H35" i="14" s="1"/>
  <c r="I39" i="7"/>
  <c r="I35" i="14" s="1"/>
  <c r="J39" i="7"/>
  <c r="J35" i="14" s="1"/>
  <c r="K39" i="7"/>
  <c r="K35" i="14" s="1"/>
  <c r="L39" i="7"/>
  <c r="L35" i="14" s="1"/>
  <c r="M39" i="7"/>
  <c r="M35" i="14" s="1"/>
  <c r="N39" i="7"/>
  <c r="N35" i="14" s="1"/>
  <c r="O39" i="7"/>
  <c r="O35" i="14" s="1"/>
  <c r="P39" i="7"/>
  <c r="C40" i="7"/>
  <c r="D40" i="7"/>
  <c r="D36" i="14" s="1"/>
  <c r="E40" i="7"/>
  <c r="E36" i="14" s="1"/>
  <c r="F40" i="7"/>
  <c r="F36" i="14" s="1"/>
  <c r="G40" i="7"/>
  <c r="G36" i="14" s="1"/>
  <c r="H40" i="7"/>
  <c r="H36" i="14" s="1"/>
  <c r="I40" i="7"/>
  <c r="I36" i="14" s="1"/>
  <c r="J40" i="7"/>
  <c r="J36" i="14" s="1"/>
  <c r="K40" i="7"/>
  <c r="K36" i="14" s="1"/>
  <c r="L40" i="7"/>
  <c r="L36" i="14" s="1"/>
  <c r="M40" i="7"/>
  <c r="M36" i="14" s="1"/>
  <c r="N40" i="7"/>
  <c r="N36" i="14" s="1"/>
  <c r="O40" i="7"/>
  <c r="O36" i="14" s="1"/>
  <c r="P40" i="7"/>
  <c r="C41" i="7"/>
  <c r="C37" i="14" s="1"/>
  <c r="D41" i="7"/>
  <c r="D37" i="14" s="1"/>
  <c r="E41" i="7"/>
  <c r="E37" i="14" s="1"/>
  <c r="F41" i="7"/>
  <c r="F37" i="14" s="1"/>
  <c r="G41" i="7"/>
  <c r="G37" i="14" s="1"/>
  <c r="H41" i="7"/>
  <c r="H37" i="14" s="1"/>
  <c r="I41" i="7"/>
  <c r="I37" i="14" s="1"/>
  <c r="J41" i="7"/>
  <c r="J37" i="14" s="1"/>
  <c r="K41" i="7"/>
  <c r="K37" i="14" s="1"/>
  <c r="L41" i="7"/>
  <c r="M41" i="7"/>
  <c r="M37" i="14" s="1"/>
  <c r="N41" i="7"/>
  <c r="N37" i="14" s="1"/>
  <c r="O41" i="7"/>
  <c r="O37" i="14" s="1"/>
  <c r="P41" i="7"/>
  <c r="C42" i="7"/>
  <c r="D42" i="7"/>
  <c r="D38" i="14" s="1"/>
  <c r="E42" i="7"/>
  <c r="E38" i="14" s="1"/>
  <c r="F42" i="7"/>
  <c r="F38" i="14" s="1"/>
  <c r="G42" i="7"/>
  <c r="G38" i="14" s="1"/>
  <c r="H42" i="7"/>
  <c r="H38" i="14" s="1"/>
  <c r="I42" i="7"/>
  <c r="I38" i="14" s="1"/>
  <c r="J42" i="7"/>
  <c r="J38" i="14" s="1"/>
  <c r="K42" i="7"/>
  <c r="K38" i="14" s="1"/>
  <c r="L42" i="7"/>
  <c r="L38" i="14" s="1"/>
  <c r="M42" i="7"/>
  <c r="M38" i="14" s="1"/>
  <c r="N42" i="7"/>
  <c r="N38" i="14" s="1"/>
  <c r="O42" i="7"/>
  <c r="O38" i="14" s="1"/>
  <c r="P42" i="7"/>
  <c r="C43" i="7"/>
  <c r="D43" i="7"/>
  <c r="D39" i="14" s="1"/>
  <c r="E43" i="7"/>
  <c r="E39" i="14" s="1"/>
  <c r="F43" i="7"/>
  <c r="F39" i="14" s="1"/>
  <c r="G43" i="7"/>
  <c r="G39" i="14" s="1"/>
  <c r="H43" i="7"/>
  <c r="H39" i="14" s="1"/>
  <c r="I43" i="7"/>
  <c r="I39" i="14" s="1"/>
  <c r="J43" i="7"/>
  <c r="J39" i="14" s="1"/>
  <c r="K43" i="7"/>
  <c r="K39" i="14" s="1"/>
  <c r="L43" i="7"/>
  <c r="L39" i="14" s="1"/>
  <c r="M43" i="7"/>
  <c r="M39" i="14" s="1"/>
  <c r="N43" i="7"/>
  <c r="N39" i="14" s="1"/>
  <c r="O43" i="7"/>
  <c r="O39" i="14" s="1"/>
  <c r="P43" i="7"/>
  <c r="C44" i="7"/>
  <c r="D44" i="7"/>
  <c r="D40" i="14" s="1"/>
  <c r="E44" i="7"/>
  <c r="E40" i="14" s="1"/>
  <c r="F44" i="7"/>
  <c r="F40" i="14" s="1"/>
  <c r="G44" i="7"/>
  <c r="G40" i="14" s="1"/>
  <c r="H44" i="7"/>
  <c r="H40" i="14" s="1"/>
  <c r="I44" i="7"/>
  <c r="I40" i="14" s="1"/>
  <c r="J44" i="7"/>
  <c r="J40" i="14" s="1"/>
  <c r="K44" i="7"/>
  <c r="K40" i="14" s="1"/>
  <c r="L44" i="7"/>
  <c r="L40" i="14" s="1"/>
  <c r="M44" i="7"/>
  <c r="M40" i="14" s="1"/>
  <c r="N44" i="7"/>
  <c r="N40" i="14" s="1"/>
  <c r="O44" i="7"/>
  <c r="O40" i="14" s="1"/>
  <c r="P44" i="7"/>
  <c r="C45" i="7"/>
  <c r="D45" i="7"/>
  <c r="D41" i="14" s="1"/>
  <c r="E45" i="7"/>
  <c r="E41" i="14" s="1"/>
  <c r="F45" i="7"/>
  <c r="F41" i="14" s="1"/>
  <c r="G45" i="7"/>
  <c r="G41" i="14" s="1"/>
  <c r="H45" i="7"/>
  <c r="H41" i="14" s="1"/>
  <c r="I45" i="7"/>
  <c r="I41" i="14" s="1"/>
  <c r="J45" i="7"/>
  <c r="J41" i="14" s="1"/>
  <c r="K45" i="7"/>
  <c r="K41" i="14" s="1"/>
  <c r="L45" i="7"/>
  <c r="L41" i="14" s="1"/>
  <c r="M45" i="7"/>
  <c r="M41" i="14" s="1"/>
  <c r="N45" i="7"/>
  <c r="N41" i="14" s="1"/>
  <c r="O45" i="7"/>
  <c r="O41" i="14" s="1"/>
  <c r="P45" i="7"/>
  <c r="C46" i="7"/>
  <c r="D46" i="7"/>
  <c r="D42" i="14" s="1"/>
  <c r="E46" i="7"/>
  <c r="E42" i="14" s="1"/>
  <c r="F46" i="7"/>
  <c r="F42" i="14" s="1"/>
  <c r="G46" i="7"/>
  <c r="G42" i="14" s="1"/>
  <c r="H46" i="7"/>
  <c r="H42" i="14" s="1"/>
  <c r="I46" i="7"/>
  <c r="I42" i="14" s="1"/>
  <c r="J46" i="7"/>
  <c r="J42" i="14" s="1"/>
  <c r="K46" i="7"/>
  <c r="K42" i="14" s="1"/>
  <c r="L46" i="7"/>
  <c r="L42" i="14" s="1"/>
  <c r="M46" i="7"/>
  <c r="M42" i="14" s="1"/>
  <c r="N46" i="7"/>
  <c r="N42" i="14" s="1"/>
  <c r="O46" i="7"/>
  <c r="O42" i="14" s="1"/>
  <c r="P46" i="7"/>
  <c r="P42" i="14" s="1"/>
  <c r="C47" i="7"/>
  <c r="D47" i="7"/>
  <c r="D43" i="14" s="1"/>
  <c r="E47" i="7"/>
  <c r="E43" i="14" s="1"/>
  <c r="F47" i="7"/>
  <c r="F43" i="14" s="1"/>
  <c r="G47" i="7"/>
  <c r="G43" i="14" s="1"/>
  <c r="H47" i="7"/>
  <c r="H43" i="14" s="1"/>
  <c r="I47" i="7"/>
  <c r="I43" i="14" s="1"/>
  <c r="J47" i="7"/>
  <c r="J43" i="14" s="1"/>
  <c r="K47" i="7"/>
  <c r="K43" i="14" s="1"/>
  <c r="L47" i="7"/>
  <c r="L43" i="14" s="1"/>
  <c r="M47" i="7"/>
  <c r="M43" i="14" s="1"/>
  <c r="N47" i="7"/>
  <c r="N43" i="14" s="1"/>
  <c r="O47" i="7"/>
  <c r="O43" i="14" s="1"/>
  <c r="P47" i="7"/>
  <c r="P43" i="14" s="1"/>
  <c r="C48" i="7"/>
  <c r="D48" i="7"/>
  <c r="D44" i="14" s="1"/>
  <c r="E48" i="7"/>
  <c r="E44" i="14" s="1"/>
  <c r="F48" i="7"/>
  <c r="F44" i="14" s="1"/>
  <c r="G48" i="7"/>
  <c r="G44" i="14" s="1"/>
  <c r="H48" i="7"/>
  <c r="H44" i="14" s="1"/>
  <c r="I48" i="7"/>
  <c r="I44" i="14" s="1"/>
  <c r="J48" i="7"/>
  <c r="J44" i="14" s="1"/>
  <c r="K48" i="7"/>
  <c r="K44" i="14" s="1"/>
  <c r="L48" i="7"/>
  <c r="L44" i="14" s="1"/>
  <c r="M48" i="7"/>
  <c r="M44" i="14" s="1"/>
  <c r="N48" i="7"/>
  <c r="N44" i="14" s="1"/>
  <c r="O48" i="7"/>
  <c r="O44" i="14" s="1"/>
  <c r="P48" i="7"/>
  <c r="C49" i="7"/>
  <c r="D49" i="7"/>
  <c r="D45" i="14" s="1"/>
  <c r="E49" i="7"/>
  <c r="E45" i="14" s="1"/>
  <c r="F49" i="7"/>
  <c r="F45" i="14" s="1"/>
  <c r="G49" i="7"/>
  <c r="G45" i="14" s="1"/>
  <c r="H49" i="7"/>
  <c r="H45" i="14" s="1"/>
  <c r="I49" i="7"/>
  <c r="I45" i="14" s="1"/>
  <c r="J49" i="7"/>
  <c r="J45" i="14" s="1"/>
  <c r="K49" i="7"/>
  <c r="K45" i="14" s="1"/>
  <c r="L49" i="7"/>
  <c r="L45" i="14" s="1"/>
  <c r="M49" i="7"/>
  <c r="M45" i="14" s="1"/>
  <c r="N49" i="7"/>
  <c r="N45" i="14" s="1"/>
  <c r="O49" i="7"/>
  <c r="O45" i="14" s="1"/>
  <c r="P49" i="7"/>
  <c r="C50" i="7"/>
  <c r="C46" i="14" s="1"/>
  <c r="D50" i="7"/>
  <c r="D46" i="14" s="1"/>
  <c r="E50" i="7"/>
  <c r="E46" i="14" s="1"/>
  <c r="F50" i="7"/>
  <c r="G50" i="7"/>
  <c r="G46" i="14" s="1"/>
  <c r="H50" i="7"/>
  <c r="H46" i="14" s="1"/>
  <c r="I50" i="7"/>
  <c r="I46" i="14" s="1"/>
  <c r="J50" i="7"/>
  <c r="J46" i="14" s="1"/>
  <c r="K50" i="7"/>
  <c r="K46" i="14" s="1"/>
  <c r="L50" i="7"/>
  <c r="L46" i="14" s="1"/>
  <c r="M50" i="7"/>
  <c r="M46" i="14" s="1"/>
  <c r="N50" i="7"/>
  <c r="N46" i="14" s="1"/>
  <c r="O50" i="7"/>
  <c r="O46" i="14" s="1"/>
  <c r="P50" i="7"/>
  <c r="C51" i="7"/>
  <c r="C47" i="14" s="1"/>
  <c r="D51" i="7"/>
  <c r="E51" i="7"/>
  <c r="E47" i="14" s="1"/>
  <c r="F51" i="7"/>
  <c r="F47" i="14" s="1"/>
  <c r="G51" i="7"/>
  <c r="G47" i="14" s="1"/>
  <c r="H51" i="7"/>
  <c r="H47" i="14" s="1"/>
  <c r="I51" i="7"/>
  <c r="I47" i="14" s="1"/>
  <c r="J51" i="7"/>
  <c r="J47" i="14" s="1"/>
  <c r="K51" i="7"/>
  <c r="K47" i="14" s="1"/>
  <c r="L51" i="7"/>
  <c r="L47" i="14" s="1"/>
  <c r="M51" i="7"/>
  <c r="M47" i="14" s="1"/>
  <c r="N51" i="7"/>
  <c r="N47" i="14" s="1"/>
  <c r="O51" i="7"/>
  <c r="O47" i="14" s="1"/>
  <c r="P51" i="7"/>
  <c r="C52" i="7"/>
  <c r="D52" i="7"/>
  <c r="D48" i="14" s="1"/>
  <c r="E52" i="7"/>
  <c r="E48" i="14" s="1"/>
  <c r="F52" i="7"/>
  <c r="F48" i="14" s="1"/>
  <c r="G52" i="7"/>
  <c r="G48" i="14" s="1"/>
  <c r="H52" i="7"/>
  <c r="H48" i="14" s="1"/>
  <c r="I52" i="7"/>
  <c r="I48" i="14" s="1"/>
  <c r="J52" i="7"/>
  <c r="J48" i="14" s="1"/>
  <c r="K52" i="7"/>
  <c r="K48" i="14" s="1"/>
  <c r="L52" i="7"/>
  <c r="L48" i="14" s="1"/>
  <c r="M52" i="7"/>
  <c r="M48" i="14" s="1"/>
  <c r="N52" i="7"/>
  <c r="N48" i="14" s="1"/>
  <c r="O52" i="7"/>
  <c r="O48" i="14" s="1"/>
  <c r="P52" i="7"/>
  <c r="C53" i="7"/>
  <c r="D53" i="7"/>
  <c r="D49" i="14" s="1"/>
  <c r="E53" i="7"/>
  <c r="E49" i="14" s="1"/>
  <c r="F53" i="7"/>
  <c r="F49" i="14" s="1"/>
  <c r="G53" i="7"/>
  <c r="G49" i="14" s="1"/>
  <c r="H53" i="7"/>
  <c r="H49" i="14" s="1"/>
  <c r="I53" i="7"/>
  <c r="I49" i="14" s="1"/>
  <c r="J53" i="7"/>
  <c r="J49" i="14" s="1"/>
  <c r="K53" i="7"/>
  <c r="K49" i="14" s="1"/>
  <c r="L53" i="7"/>
  <c r="L49" i="14" s="1"/>
  <c r="M53" i="7"/>
  <c r="M49" i="14" s="1"/>
  <c r="N53" i="7"/>
  <c r="N49" i="14" s="1"/>
  <c r="O53" i="7"/>
  <c r="O49" i="14" s="1"/>
  <c r="P53" i="7"/>
  <c r="C54" i="7"/>
  <c r="D54" i="7"/>
  <c r="D50" i="14" s="1"/>
  <c r="E54" i="7"/>
  <c r="E50" i="14" s="1"/>
  <c r="F54" i="7"/>
  <c r="F50" i="14" s="1"/>
  <c r="G54" i="7"/>
  <c r="G50" i="14" s="1"/>
  <c r="H54" i="7"/>
  <c r="H50" i="14" s="1"/>
  <c r="I54" i="7"/>
  <c r="I50" i="14" s="1"/>
  <c r="J54" i="7"/>
  <c r="J50" i="14" s="1"/>
  <c r="K54" i="7"/>
  <c r="K50" i="14" s="1"/>
  <c r="L54" i="7"/>
  <c r="L50" i="14" s="1"/>
  <c r="M54" i="7"/>
  <c r="M50" i="14" s="1"/>
  <c r="N54" i="7"/>
  <c r="N50" i="14" s="1"/>
  <c r="O54" i="7"/>
  <c r="O50" i="14" s="1"/>
  <c r="P54" i="7"/>
  <c r="P50" i="14" s="1"/>
  <c r="C55" i="7"/>
  <c r="D55" i="7"/>
  <c r="D51" i="14" s="1"/>
  <c r="E55" i="7"/>
  <c r="E51" i="14" s="1"/>
  <c r="F55" i="7"/>
  <c r="F51" i="14" s="1"/>
  <c r="G55" i="7"/>
  <c r="G51" i="14" s="1"/>
  <c r="H55" i="7"/>
  <c r="H51" i="14" s="1"/>
  <c r="I55" i="7"/>
  <c r="I51" i="14" s="1"/>
  <c r="J55" i="7"/>
  <c r="J51" i="14" s="1"/>
  <c r="K55" i="7"/>
  <c r="K51" i="14" s="1"/>
  <c r="L55" i="7"/>
  <c r="L51" i="14" s="1"/>
  <c r="M55" i="7"/>
  <c r="M51" i="14" s="1"/>
  <c r="N55" i="7"/>
  <c r="N51" i="14" s="1"/>
  <c r="O55" i="7"/>
  <c r="P55" i="7"/>
  <c r="P51" i="14" s="1"/>
  <c r="C56" i="7"/>
  <c r="D56" i="7"/>
  <c r="D52" i="14" s="1"/>
  <c r="E56" i="7"/>
  <c r="E52" i="14" s="1"/>
  <c r="F56" i="7"/>
  <c r="F52" i="14" s="1"/>
  <c r="G56" i="7"/>
  <c r="G52" i="14" s="1"/>
  <c r="H56" i="7"/>
  <c r="H52" i="14" s="1"/>
  <c r="I56" i="7"/>
  <c r="I52" i="14" s="1"/>
  <c r="J56" i="7"/>
  <c r="J52" i="14" s="1"/>
  <c r="K56" i="7"/>
  <c r="K52" i="14" s="1"/>
  <c r="L56" i="7"/>
  <c r="L52" i="14" s="1"/>
  <c r="M56" i="7"/>
  <c r="M52" i="14" s="1"/>
  <c r="N56" i="7"/>
  <c r="N52" i="14" s="1"/>
  <c r="O56" i="7"/>
  <c r="P56" i="7"/>
  <c r="P52" i="14" s="1"/>
  <c r="C57" i="7"/>
  <c r="D57" i="7"/>
  <c r="D53" i="14" s="1"/>
  <c r="E57" i="7"/>
  <c r="E53" i="14" s="1"/>
  <c r="F57" i="7"/>
  <c r="F53" i="14" s="1"/>
  <c r="G57" i="7"/>
  <c r="G53" i="14" s="1"/>
  <c r="H57" i="7"/>
  <c r="H53" i="14" s="1"/>
  <c r="I57" i="7"/>
  <c r="I53" i="14" s="1"/>
  <c r="J57" i="7"/>
  <c r="J53" i="14" s="1"/>
  <c r="K57" i="7"/>
  <c r="K53" i="14" s="1"/>
  <c r="L57" i="7"/>
  <c r="L53" i="14" s="1"/>
  <c r="M57" i="7"/>
  <c r="M53" i="14" s="1"/>
  <c r="N57" i="7"/>
  <c r="N53" i="14" s="1"/>
  <c r="O57" i="7"/>
  <c r="P57" i="7"/>
  <c r="P53" i="14" s="1"/>
  <c r="C58" i="7"/>
  <c r="D58" i="7"/>
  <c r="D54" i="14" s="1"/>
  <c r="E58" i="7"/>
  <c r="E54" i="14" s="1"/>
  <c r="F58" i="7"/>
  <c r="F54" i="14" s="1"/>
  <c r="G58" i="7"/>
  <c r="G54" i="14" s="1"/>
  <c r="H58" i="7"/>
  <c r="H54" i="14" s="1"/>
  <c r="I58" i="7"/>
  <c r="I54" i="14" s="1"/>
  <c r="J58" i="7"/>
  <c r="J54" i="14" s="1"/>
  <c r="K58" i="7"/>
  <c r="K54" i="14" s="1"/>
  <c r="L58" i="7"/>
  <c r="L54" i="14" s="1"/>
  <c r="M58" i="7"/>
  <c r="M54" i="14" s="1"/>
  <c r="N58" i="7"/>
  <c r="N54" i="14" s="1"/>
  <c r="O58" i="7"/>
  <c r="P58" i="7"/>
  <c r="P54" i="14" s="1"/>
  <c r="C59" i="7"/>
  <c r="D59" i="7"/>
  <c r="D55" i="14" s="1"/>
  <c r="E59" i="7"/>
  <c r="E55" i="14" s="1"/>
  <c r="F59" i="7"/>
  <c r="F55" i="14" s="1"/>
  <c r="G59" i="7"/>
  <c r="G55" i="14" s="1"/>
  <c r="H59" i="7"/>
  <c r="H55" i="14" s="1"/>
  <c r="I59" i="7"/>
  <c r="I55" i="14" s="1"/>
  <c r="J59" i="7"/>
  <c r="J55" i="14" s="1"/>
  <c r="K59" i="7"/>
  <c r="K55" i="14" s="1"/>
  <c r="L59" i="7"/>
  <c r="L55" i="14" s="1"/>
  <c r="M59" i="7"/>
  <c r="M55" i="14" s="1"/>
  <c r="N59" i="7"/>
  <c r="N55" i="14" s="1"/>
  <c r="O59" i="7"/>
  <c r="P59" i="7"/>
  <c r="P55" i="14" s="1"/>
  <c r="C60" i="7"/>
  <c r="D60" i="7"/>
  <c r="D56" i="14" s="1"/>
  <c r="E60" i="7"/>
  <c r="E56" i="14" s="1"/>
  <c r="F60" i="7"/>
  <c r="F56" i="14" s="1"/>
  <c r="G60" i="7"/>
  <c r="G56" i="14" s="1"/>
  <c r="H60" i="7"/>
  <c r="H56" i="14" s="1"/>
  <c r="I60" i="7"/>
  <c r="I56" i="14" s="1"/>
  <c r="J60" i="7"/>
  <c r="J56" i="14" s="1"/>
  <c r="K60" i="7"/>
  <c r="K56" i="14" s="1"/>
  <c r="L60" i="7"/>
  <c r="L56" i="14" s="1"/>
  <c r="M60" i="7"/>
  <c r="M56" i="14" s="1"/>
  <c r="N60" i="7"/>
  <c r="N56" i="14" s="1"/>
  <c r="O60" i="7"/>
  <c r="P60" i="7"/>
  <c r="P56" i="14" s="1"/>
  <c r="C61" i="7"/>
  <c r="D61" i="7"/>
  <c r="D57" i="14" s="1"/>
  <c r="E61" i="7"/>
  <c r="E57" i="14" s="1"/>
  <c r="F61" i="7"/>
  <c r="F57" i="14" s="1"/>
  <c r="G61" i="7"/>
  <c r="G57" i="14" s="1"/>
  <c r="H61" i="7"/>
  <c r="H57" i="14" s="1"/>
  <c r="I61" i="7"/>
  <c r="I57" i="14" s="1"/>
  <c r="J61" i="7"/>
  <c r="J57" i="14" s="1"/>
  <c r="K61" i="7"/>
  <c r="K57" i="14" s="1"/>
  <c r="L61" i="7"/>
  <c r="L57" i="14" s="1"/>
  <c r="M61" i="7"/>
  <c r="M57" i="14" s="1"/>
  <c r="N61" i="7"/>
  <c r="N57" i="14" s="1"/>
  <c r="O61" i="7"/>
  <c r="P61" i="7"/>
  <c r="P57" i="14" s="1"/>
  <c r="C62" i="7"/>
  <c r="D62" i="7"/>
  <c r="D58" i="14" s="1"/>
  <c r="E62" i="7"/>
  <c r="E58" i="14" s="1"/>
  <c r="F62" i="7"/>
  <c r="F58" i="14" s="1"/>
  <c r="G62" i="7"/>
  <c r="G58" i="14" s="1"/>
  <c r="H62" i="7"/>
  <c r="H58" i="14" s="1"/>
  <c r="I62" i="7"/>
  <c r="I58" i="14" s="1"/>
  <c r="J62" i="7"/>
  <c r="J58" i="14" s="1"/>
  <c r="K62" i="7"/>
  <c r="K58" i="14" s="1"/>
  <c r="L62" i="7"/>
  <c r="L58" i="14" s="1"/>
  <c r="M62" i="7"/>
  <c r="M58" i="14" s="1"/>
  <c r="N62" i="7"/>
  <c r="N58" i="14" s="1"/>
  <c r="O62" i="7"/>
  <c r="P62" i="7"/>
  <c r="P58" i="14" s="1"/>
  <c r="C63" i="7"/>
  <c r="D63" i="7"/>
  <c r="D59" i="14" s="1"/>
  <c r="E63" i="7"/>
  <c r="E59" i="14" s="1"/>
  <c r="F63" i="7"/>
  <c r="F59" i="14" s="1"/>
  <c r="G63" i="7"/>
  <c r="G59" i="14" s="1"/>
  <c r="H63" i="7"/>
  <c r="H59" i="14" s="1"/>
  <c r="I63" i="7"/>
  <c r="I59" i="14" s="1"/>
  <c r="J63" i="7"/>
  <c r="J59" i="14" s="1"/>
  <c r="K63" i="7"/>
  <c r="K59" i="14" s="1"/>
  <c r="L63" i="7"/>
  <c r="L59" i="14" s="1"/>
  <c r="M63" i="7"/>
  <c r="M59" i="14" s="1"/>
  <c r="N63" i="7"/>
  <c r="N59" i="14" s="1"/>
  <c r="O63" i="7"/>
  <c r="O59" i="14" s="1"/>
  <c r="P63" i="7"/>
  <c r="C64" i="7"/>
  <c r="D64" i="7"/>
  <c r="D60" i="14" s="1"/>
  <c r="E64" i="7"/>
  <c r="E60" i="14" s="1"/>
  <c r="F64" i="7"/>
  <c r="F60" i="14" s="1"/>
  <c r="G64" i="7"/>
  <c r="G60" i="14" s="1"/>
  <c r="H64" i="7"/>
  <c r="H60" i="14" s="1"/>
  <c r="I64" i="7"/>
  <c r="I60" i="14" s="1"/>
  <c r="J64" i="7"/>
  <c r="J60" i="14" s="1"/>
  <c r="K64" i="7"/>
  <c r="K60" i="14" s="1"/>
  <c r="L64" i="7"/>
  <c r="L60" i="14" s="1"/>
  <c r="M64" i="7"/>
  <c r="M60" i="14" s="1"/>
  <c r="N64" i="7"/>
  <c r="N60" i="14" s="1"/>
  <c r="O64" i="7"/>
  <c r="O60" i="14" s="1"/>
  <c r="P64" i="7"/>
  <c r="P60" i="14" s="1"/>
  <c r="C65" i="7"/>
  <c r="D65" i="7"/>
  <c r="D61" i="14" s="1"/>
  <c r="E65" i="7"/>
  <c r="E61" i="14" s="1"/>
  <c r="F65" i="7"/>
  <c r="F61" i="14" s="1"/>
  <c r="G65" i="7"/>
  <c r="G61" i="14" s="1"/>
  <c r="H65" i="7"/>
  <c r="H61" i="14" s="1"/>
  <c r="I65" i="7"/>
  <c r="I61" i="14" s="1"/>
  <c r="J65" i="7"/>
  <c r="J61" i="14" s="1"/>
  <c r="K65" i="7"/>
  <c r="K61" i="14" s="1"/>
  <c r="L65" i="7"/>
  <c r="L61" i="14" s="1"/>
  <c r="M65" i="7"/>
  <c r="M61" i="14" s="1"/>
  <c r="N65" i="7"/>
  <c r="N61" i="14" s="1"/>
  <c r="O65" i="7"/>
  <c r="O61" i="14" s="1"/>
  <c r="P65" i="7"/>
  <c r="P61" i="14" s="1"/>
  <c r="C66" i="7"/>
  <c r="D66" i="7"/>
  <c r="D62" i="14" s="1"/>
  <c r="E66" i="7"/>
  <c r="E62" i="14" s="1"/>
  <c r="F66" i="7"/>
  <c r="F62" i="14" s="1"/>
  <c r="G66" i="7"/>
  <c r="G62" i="14" s="1"/>
  <c r="H66" i="7"/>
  <c r="H62" i="14" s="1"/>
  <c r="I66" i="7"/>
  <c r="I62" i="14" s="1"/>
  <c r="J66" i="7"/>
  <c r="J62" i="14" s="1"/>
  <c r="K66" i="7"/>
  <c r="K62" i="14" s="1"/>
  <c r="L66" i="7"/>
  <c r="L62" i="14" s="1"/>
  <c r="M66" i="7"/>
  <c r="M62" i="14" s="1"/>
  <c r="N66" i="7"/>
  <c r="N62" i="14" s="1"/>
  <c r="O66" i="7"/>
  <c r="O62" i="14" s="1"/>
  <c r="P66" i="7"/>
  <c r="P62" i="14" s="1"/>
  <c r="C67" i="7"/>
  <c r="D67" i="7"/>
  <c r="D63" i="14" s="1"/>
  <c r="E67" i="7"/>
  <c r="E63" i="14" s="1"/>
  <c r="F67" i="7"/>
  <c r="F63" i="14" s="1"/>
  <c r="G67" i="7"/>
  <c r="G63" i="14" s="1"/>
  <c r="H67" i="7"/>
  <c r="H63" i="14" s="1"/>
  <c r="I67" i="7"/>
  <c r="I63" i="14" s="1"/>
  <c r="J67" i="7"/>
  <c r="J63" i="14" s="1"/>
  <c r="K67" i="7"/>
  <c r="K63" i="14" s="1"/>
  <c r="L67" i="7"/>
  <c r="L63" i="14" s="1"/>
  <c r="M67" i="7"/>
  <c r="M63" i="14" s="1"/>
  <c r="N67" i="7"/>
  <c r="N63" i="14" s="1"/>
  <c r="O67" i="7"/>
  <c r="O63" i="14" s="1"/>
  <c r="P67" i="7"/>
  <c r="P63" i="14" s="1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C69" i="7"/>
  <c r="D69" i="7"/>
  <c r="D65" i="14" s="1"/>
  <c r="E69" i="7"/>
  <c r="E65" i="14" s="1"/>
  <c r="F69" i="7"/>
  <c r="F65" i="14" s="1"/>
  <c r="G69" i="7"/>
  <c r="G65" i="14" s="1"/>
  <c r="H69" i="7"/>
  <c r="H65" i="14" s="1"/>
  <c r="I69" i="7"/>
  <c r="I65" i="14" s="1"/>
  <c r="J69" i="7"/>
  <c r="J65" i="14" s="1"/>
  <c r="K69" i="7"/>
  <c r="K65" i="14" s="1"/>
  <c r="L69" i="7"/>
  <c r="L65" i="14" s="1"/>
  <c r="M69" i="7"/>
  <c r="M65" i="14" s="1"/>
  <c r="N69" i="7"/>
  <c r="N65" i="14" s="1"/>
  <c r="O69" i="7"/>
  <c r="O65" i="14" s="1"/>
  <c r="P69" i="7"/>
  <c r="P65" i="14" s="1"/>
  <c r="C70" i="7"/>
  <c r="D70" i="7"/>
  <c r="D66" i="14" s="1"/>
  <c r="E70" i="7"/>
  <c r="E66" i="14" s="1"/>
  <c r="F70" i="7"/>
  <c r="F66" i="14" s="1"/>
  <c r="G70" i="7"/>
  <c r="G66" i="14" s="1"/>
  <c r="H70" i="7"/>
  <c r="H66" i="14" s="1"/>
  <c r="I70" i="7"/>
  <c r="I66" i="14" s="1"/>
  <c r="J70" i="7"/>
  <c r="J66" i="14" s="1"/>
  <c r="K70" i="7"/>
  <c r="K66" i="14" s="1"/>
  <c r="L70" i="7"/>
  <c r="L66" i="14" s="1"/>
  <c r="M70" i="7"/>
  <c r="M66" i="14" s="1"/>
  <c r="N70" i="7"/>
  <c r="N66" i="14" s="1"/>
  <c r="O70" i="7"/>
  <c r="O66" i="14" s="1"/>
  <c r="P70" i="7"/>
  <c r="C71" i="7"/>
  <c r="D71" i="7"/>
  <c r="D67" i="14" s="1"/>
  <c r="E71" i="7"/>
  <c r="E67" i="14" s="1"/>
  <c r="F71" i="7"/>
  <c r="F67" i="14" s="1"/>
  <c r="G71" i="7"/>
  <c r="G67" i="14" s="1"/>
  <c r="H71" i="7"/>
  <c r="H67" i="14" s="1"/>
  <c r="I71" i="7"/>
  <c r="I67" i="14" s="1"/>
  <c r="J71" i="7"/>
  <c r="J67" i="14" s="1"/>
  <c r="K71" i="7"/>
  <c r="K67" i="14" s="1"/>
  <c r="L71" i="7"/>
  <c r="L67" i="14" s="1"/>
  <c r="M71" i="7"/>
  <c r="M67" i="14" s="1"/>
  <c r="N71" i="7"/>
  <c r="N67" i="14" s="1"/>
  <c r="O71" i="7"/>
  <c r="O67" i="14" s="1"/>
  <c r="P71" i="7"/>
  <c r="C72" i="7"/>
  <c r="D72" i="7"/>
  <c r="D68" i="14" s="1"/>
  <c r="E72" i="7"/>
  <c r="E68" i="14" s="1"/>
  <c r="F72" i="7"/>
  <c r="F68" i="14" s="1"/>
  <c r="G72" i="7"/>
  <c r="G68" i="14" s="1"/>
  <c r="H72" i="7"/>
  <c r="H68" i="14" s="1"/>
  <c r="I72" i="7"/>
  <c r="I68" i="14" s="1"/>
  <c r="J72" i="7"/>
  <c r="J68" i="14" s="1"/>
  <c r="K72" i="7"/>
  <c r="K68" i="14" s="1"/>
  <c r="L72" i="7"/>
  <c r="L68" i="14" s="1"/>
  <c r="M72" i="7"/>
  <c r="M68" i="14" s="1"/>
  <c r="N72" i="7"/>
  <c r="N68" i="14" s="1"/>
  <c r="O72" i="7"/>
  <c r="O68" i="14" s="1"/>
  <c r="P72" i="7"/>
  <c r="D13" i="7"/>
  <c r="D9" i="14" s="1"/>
  <c r="E13" i="7"/>
  <c r="E9" i="14" s="1"/>
  <c r="F13" i="7"/>
  <c r="F9" i="14" s="1"/>
  <c r="G13" i="7"/>
  <c r="G9" i="14" s="1"/>
  <c r="H13" i="7"/>
  <c r="H9" i="14" s="1"/>
  <c r="I13" i="7"/>
  <c r="I9" i="14" s="1"/>
  <c r="J13" i="7"/>
  <c r="J9" i="14" s="1"/>
  <c r="K13" i="7"/>
  <c r="K9" i="14" s="1"/>
  <c r="L13" i="7"/>
  <c r="L9" i="14" s="1"/>
  <c r="M13" i="7"/>
  <c r="M9" i="14" s="1"/>
  <c r="N13" i="7"/>
  <c r="N9" i="14" s="1"/>
  <c r="O13" i="7"/>
  <c r="O9" i="14" s="1"/>
  <c r="P13" i="7"/>
  <c r="P9" i="14" s="1"/>
  <c r="C8" i="7"/>
  <c r="D8" i="7"/>
  <c r="D4" i="14" s="1"/>
  <c r="E8" i="7"/>
  <c r="E4" i="14" s="1"/>
  <c r="F8" i="7"/>
  <c r="F4" i="14" s="1"/>
  <c r="G8" i="7"/>
  <c r="G4" i="14" s="1"/>
  <c r="H8" i="7"/>
  <c r="H4" i="14" s="1"/>
  <c r="I8" i="7"/>
  <c r="I4" i="14" s="1"/>
  <c r="J8" i="7"/>
  <c r="J4" i="14" s="1"/>
  <c r="K8" i="7"/>
  <c r="K4" i="14" s="1"/>
  <c r="L8" i="7"/>
  <c r="L4" i="14" s="1"/>
  <c r="M8" i="7"/>
  <c r="M4" i="14" s="1"/>
  <c r="N8" i="7"/>
  <c r="N4" i="14" s="1"/>
  <c r="O8" i="7"/>
  <c r="O4" i="14" s="1"/>
  <c r="P8" i="7"/>
  <c r="C9" i="7"/>
  <c r="D9" i="7"/>
  <c r="D5" i="14" s="1"/>
  <c r="E9" i="7"/>
  <c r="E5" i="14" s="1"/>
  <c r="F9" i="7"/>
  <c r="F5" i="14" s="1"/>
  <c r="G9" i="7"/>
  <c r="G5" i="14" s="1"/>
  <c r="H9" i="7"/>
  <c r="H5" i="14" s="1"/>
  <c r="I9" i="7"/>
  <c r="I5" i="14" s="1"/>
  <c r="J9" i="7"/>
  <c r="J5" i="14" s="1"/>
  <c r="K9" i="7"/>
  <c r="K5" i="14" s="1"/>
  <c r="L9" i="7"/>
  <c r="L5" i="14" s="1"/>
  <c r="M9" i="7"/>
  <c r="M5" i="14" s="1"/>
  <c r="N9" i="7"/>
  <c r="N5" i="14" s="1"/>
  <c r="O9" i="7"/>
  <c r="O5" i="14" s="1"/>
  <c r="P9" i="7"/>
  <c r="C10" i="7"/>
  <c r="D10" i="7"/>
  <c r="D6" i="14" s="1"/>
  <c r="E10" i="7"/>
  <c r="E6" i="14" s="1"/>
  <c r="F10" i="7"/>
  <c r="F6" i="14" s="1"/>
  <c r="G10" i="7"/>
  <c r="G6" i="14" s="1"/>
  <c r="H10" i="7"/>
  <c r="H6" i="14" s="1"/>
  <c r="I10" i="7"/>
  <c r="I6" i="14" s="1"/>
  <c r="J10" i="7"/>
  <c r="J6" i="14" s="1"/>
  <c r="K10" i="7"/>
  <c r="K6" i="14" s="1"/>
  <c r="L10" i="7"/>
  <c r="L6" i="14" s="1"/>
  <c r="M10" i="7"/>
  <c r="M6" i="14" s="1"/>
  <c r="N10" i="7"/>
  <c r="N6" i="14" s="1"/>
  <c r="O10" i="7"/>
  <c r="O6" i="14" s="1"/>
  <c r="P10" i="7"/>
  <c r="C11" i="7"/>
  <c r="D11" i="7"/>
  <c r="D7" i="14" s="1"/>
  <c r="E11" i="7"/>
  <c r="E7" i="14" s="1"/>
  <c r="F11" i="7"/>
  <c r="F7" i="14" s="1"/>
  <c r="G11" i="7"/>
  <c r="G7" i="14" s="1"/>
  <c r="H11" i="7"/>
  <c r="H7" i="14" s="1"/>
  <c r="I11" i="7"/>
  <c r="I7" i="14" s="1"/>
  <c r="J11" i="7"/>
  <c r="J7" i="14" s="1"/>
  <c r="K11" i="7"/>
  <c r="K7" i="14" s="1"/>
  <c r="L11" i="7"/>
  <c r="L7" i="14" s="1"/>
  <c r="M11" i="7"/>
  <c r="M7" i="14" s="1"/>
  <c r="N11" i="7"/>
  <c r="N7" i="14" s="1"/>
  <c r="O11" i="7"/>
  <c r="O7" i="14" s="1"/>
  <c r="P11" i="7"/>
  <c r="P7" i="14" s="1"/>
  <c r="D7" i="7"/>
  <c r="D3" i="14" s="1"/>
  <c r="E7" i="7"/>
  <c r="E3" i="14" s="1"/>
  <c r="F7" i="7"/>
  <c r="F3" i="14" s="1"/>
  <c r="G7" i="7"/>
  <c r="G3" i="14" s="1"/>
  <c r="H7" i="7"/>
  <c r="H3" i="14" s="1"/>
  <c r="I7" i="7"/>
  <c r="I3" i="14" s="1"/>
  <c r="J7" i="7"/>
  <c r="J3" i="14" s="1"/>
  <c r="K7" i="7"/>
  <c r="K3" i="14" s="1"/>
  <c r="L7" i="7"/>
  <c r="L3" i="14" s="1"/>
  <c r="M7" i="7"/>
  <c r="M3" i="14" s="1"/>
  <c r="N7" i="7"/>
  <c r="N3" i="14" s="1"/>
  <c r="O7" i="7"/>
  <c r="O3" i="14" s="1"/>
  <c r="P7" i="7"/>
  <c r="P3" i="14" s="1"/>
  <c r="AR72" i="5"/>
  <c r="AR54" i="5"/>
  <c r="AS19" i="5"/>
  <c r="C8" i="33"/>
  <c r="C5" i="34" s="1"/>
  <c r="D8" i="33"/>
  <c r="D5" i="34" s="1"/>
  <c r="E8" i="33"/>
  <c r="E5" i="34" s="1"/>
  <c r="F8" i="33"/>
  <c r="F5" i="34" s="1"/>
  <c r="G8" i="33"/>
  <c r="G5" i="34" s="1"/>
  <c r="H8" i="33"/>
  <c r="H5" i="34" s="1"/>
  <c r="I8" i="33"/>
  <c r="I5" i="34" s="1"/>
  <c r="J8" i="33"/>
  <c r="J5" i="34" s="1"/>
  <c r="K8" i="33"/>
  <c r="K5" i="34" s="1"/>
  <c r="L8" i="33"/>
  <c r="L5" i="34" s="1"/>
  <c r="M8" i="33"/>
  <c r="M5" i="34" s="1"/>
  <c r="N8" i="33"/>
  <c r="N5" i="34" s="1"/>
  <c r="O8" i="33"/>
  <c r="O5" i="34" s="1"/>
  <c r="C9" i="33"/>
  <c r="C6" i="34" s="1"/>
  <c r="D9" i="33"/>
  <c r="D6" i="34" s="1"/>
  <c r="E9" i="33"/>
  <c r="E6" i="34" s="1"/>
  <c r="F9" i="33"/>
  <c r="F6" i="34" s="1"/>
  <c r="G9" i="33"/>
  <c r="G6" i="34" s="1"/>
  <c r="H9" i="33"/>
  <c r="H6" i="34" s="1"/>
  <c r="I9" i="33"/>
  <c r="I6" i="34" s="1"/>
  <c r="J9" i="33"/>
  <c r="J6" i="34" s="1"/>
  <c r="K9" i="33"/>
  <c r="K6" i="34" s="1"/>
  <c r="L9" i="33"/>
  <c r="L6" i="34" s="1"/>
  <c r="M9" i="33"/>
  <c r="M6" i="34" s="1"/>
  <c r="N9" i="33"/>
  <c r="N6" i="34" s="1"/>
  <c r="O9" i="33"/>
  <c r="O6" i="34" s="1"/>
  <c r="C10" i="33"/>
  <c r="C7" i="34" s="1"/>
  <c r="D10" i="33"/>
  <c r="D7" i="34" s="1"/>
  <c r="E10" i="33"/>
  <c r="E7" i="34" s="1"/>
  <c r="F10" i="33"/>
  <c r="F7" i="34" s="1"/>
  <c r="G10" i="33"/>
  <c r="G7" i="34" s="1"/>
  <c r="H10" i="33"/>
  <c r="H7" i="34" s="1"/>
  <c r="I10" i="33"/>
  <c r="I7" i="34" s="1"/>
  <c r="J10" i="33"/>
  <c r="J7" i="34" s="1"/>
  <c r="K10" i="33"/>
  <c r="K7" i="34" s="1"/>
  <c r="L10" i="33"/>
  <c r="L7" i="34" s="1"/>
  <c r="M10" i="33"/>
  <c r="M7" i="34" s="1"/>
  <c r="N10" i="33"/>
  <c r="O10" i="33"/>
  <c r="O7" i="34" s="1"/>
  <c r="C11" i="33"/>
  <c r="C8" i="34" s="1"/>
  <c r="D11" i="33"/>
  <c r="D8" i="34" s="1"/>
  <c r="E11" i="33"/>
  <c r="E8" i="34" s="1"/>
  <c r="F11" i="33"/>
  <c r="F8" i="34" s="1"/>
  <c r="G11" i="33"/>
  <c r="G8" i="34" s="1"/>
  <c r="H11" i="33"/>
  <c r="H8" i="34" s="1"/>
  <c r="I11" i="33"/>
  <c r="I8" i="34" s="1"/>
  <c r="J11" i="33"/>
  <c r="J8" i="34" s="1"/>
  <c r="K11" i="33"/>
  <c r="K8" i="34" s="1"/>
  <c r="L11" i="33"/>
  <c r="L8" i="34" s="1"/>
  <c r="M11" i="33"/>
  <c r="M8" i="34" s="1"/>
  <c r="N11" i="33"/>
  <c r="N8" i="34" s="1"/>
  <c r="O11" i="33"/>
  <c r="O8" i="34" s="1"/>
  <c r="C12" i="33"/>
  <c r="C9" i="34" s="1"/>
  <c r="D12" i="33"/>
  <c r="D9" i="34" s="1"/>
  <c r="E12" i="33"/>
  <c r="E9" i="34" s="1"/>
  <c r="F12" i="33"/>
  <c r="F9" i="34" s="1"/>
  <c r="G12" i="33"/>
  <c r="G9" i="34" s="1"/>
  <c r="H12" i="33"/>
  <c r="H9" i="34" s="1"/>
  <c r="I12" i="33"/>
  <c r="I9" i="34" s="1"/>
  <c r="J12" i="33"/>
  <c r="J9" i="34" s="1"/>
  <c r="K12" i="33"/>
  <c r="K9" i="34" s="1"/>
  <c r="L12" i="33"/>
  <c r="L9" i="34" s="1"/>
  <c r="M12" i="33"/>
  <c r="M9" i="34" s="1"/>
  <c r="N12" i="33"/>
  <c r="N9" i="34" s="1"/>
  <c r="O12" i="33"/>
  <c r="O9" i="34" s="1"/>
  <c r="C13" i="33"/>
  <c r="C10" i="34" s="1"/>
  <c r="D13" i="33"/>
  <c r="D10" i="34" s="1"/>
  <c r="E13" i="33"/>
  <c r="E10" i="34" s="1"/>
  <c r="F13" i="33"/>
  <c r="F10" i="34" s="1"/>
  <c r="G13" i="33"/>
  <c r="G10" i="34" s="1"/>
  <c r="H13" i="33"/>
  <c r="H10" i="34" s="1"/>
  <c r="I13" i="33"/>
  <c r="J13" i="33"/>
  <c r="J10" i="34" s="1"/>
  <c r="K13" i="33"/>
  <c r="K10" i="34" s="1"/>
  <c r="L13" i="33"/>
  <c r="L10" i="34" s="1"/>
  <c r="M13" i="33"/>
  <c r="M10" i="34" s="1"/>
  <c r="N13" i="33"/>
  <c r="N10" i="34" s="1"/>
  <c r="O13" i="33"/>
  <c r="O10" i="34" s="1"/>
  <c r="C14" i="33"/>
  <c r="C11" i="34" s="1"/>
  <c r="D14" i="33"/>
  <c r="D11" i="34" s="1"/>
  <c r="E14" i="33"/>
  <c r="E11" i="34" s="1"/>
  <c r="F14" i="33"/>
  <c r="F11" i="34" s="1"/>
  <c r="G14" i="33"/>
  <c r="G11" i="34" s="1"/>
  <c r="H14" i="33"/>
  <c r="H11" i="34" s="1"/>
  <c r="I14" i="33"/>
  <c r="I11" i="34" s="1"/>
  <c r="J14" i="33"/>
  <c r="J11" i="34" s="1"/>
  <c r="K14" i="33"/>
  <c r="K11" i="34" s="1"/>
  <c r="L14" i="33"/>
  <c r="L11" i="34" s="1"/>
  <c r="M14" i="33"/>
  <c r="M11" i="34" s="1"/>
  <c r="N14" i="33"/>
  <c r="N11" i="34" s="1"/>
  <c r="O14" i="33"/>
  <c r="O11" i="34" s="1"/>
  <c r="C15" i="33"/>
  <c r="C12" i="34" s="1"/>
  <c r="D15" i="33"/>
  <c r="D12" i="34" s="1"/>
  <c r="E15" i="33"/>
  <c r="E12" i="34" s="1"/>
  <c r="F15" i="33"/>
  <c r="F12" i="34" s="1"/>
  <c r="G15" i="33"/>
  <c r="G12" i="34" s="1"/>
  <c r="H15" i="33"/>
  <c r="H12" i="34" s="1"/>
  <c r="I15" i="33"/>
  <c r="I12" i="34" s="1"/>
  <c r="J15" i="33"/>
  <c r="J12" i="34" s="1"/>
  <c r="K15" i="33"/>
  <c r="K12" i="34" s="1"/>
  <c r="L15" i="33"/>
  <c r="L12" i="34" s="1"/>
  <c r="M15" i="33"/>
  <c r="M12" i="34" s="1"/>
  <c r="N15" i="33"/>
  <c r="N12" i="34" s="1"/>
  <c r="O15" i="33"/>
  <c r="O12" i="34" s="1"/>
  <c r="C16" i="33"/>
  <c r="C13" i="34" s="1"/>
  <c r="D16" i="33"/>
  <c r="D13" i="34" s="1"/>
  <c r="E16" i="33"/>
  <c r="E13" i="34" s="1"/>
  <c r="F16" i="33"/>
  <c r="F13" i="34" s="1"/>
  <c r="G16" i="33"/>
  <c r="G13" i="34" s="1"/>
  <c r="H16" i="33"/>
  <c r="H13" i="34" s="1"/>
  <c r="I16" i="33"/>
  <c r="I13" i="34" s="1"/>
  <c r="J16" i="33"/>
  <c r="J13" i="34" s="1"/>
  <c r="K16" i="33"/>
  <c r="K13" i="34" s="1"/>
  <c r="L16" i="33"/>
  <c r="L13" i="34" s="1"/>
  <c r="M16" i="33"/>
  <c r="M13" i="34" s="1"/>
  <c r="N16" i="33"/>
  <c r="N13" i="34" s="1"/>
  <c r="O16" i="33"/>
  <c r="O13" i="34" s="1"/>
  <c r="C17" i="33"/>
  <c r="C14" i="34" s="1"/>
  <c r="D17" i="33"/>
  <c r="D14" i="34" s="1"/>
  <c r="E17" i="33"/>
  <c r="E14" i="34" s="1"/>
  <c r="F17" i="33"/>
  <c r="F14" i="34" s="1"/>
  <c r="G17" i="33"/>
  <c r="G14" i="34" s="1"/>
  <c r="H17" i="33"/>
  <c r="H14" i="34" s="1"/>
  <c r="I17" i="33"/>
  <c r="I14" i="34" s="1"/>
  <c r="J17" i="33"/>
  <c r="J14" i="34" s="1"/>
  <c r="K17" i="33"/>
  <c r="K14" i="34" s="1"/>
  <c r="L17" i="33"/>
  <c r="L14" i="34" s="1"/>
  <c r="M17" i="33"/>
  <c r="M14" i="34" s="1"/>
  <c r="N17" i="33"/>
  <c r="N14" i="34" s="1"/>
  <c r="O17" i="33"/>
  <c r="C18" i="33"/>
  <c r="C15" i="34" s="1"/>
  <c r="D18" i="33"/>
  <c r="D15" i="34" s="1"/>
  <c r="E18" i="33"/>
  <c r="E15" i="34" s="1"/>
  <c r="F18" i="33"/>
  <c r="F15" i="34" s="1"/>
  <c r="G18" i="33"/>
  <c r="G15" i="34" s="1"/>
  <c r="H18" i="33"/>
  <c r="H15" i="34" s="1"/>
  <c r="I18" i="33"/>
  <c r="I15" i="34" s="1"/>
  <c r="J18" i="33"/>
  <c r="J15" i="34" s="1"/>
  <c r="K18" i="33"/>
  <c r="K15" i="34" s="1"/>
  <c r="L18" i="33"/>
  <c r="L15" i="34" s="1"/>
  <c r="M18" i="33"/>
  <c r="M15" i="34" s="1"/>
  <c r="N18" i="33"/>
  <c r="N15" i="34" s="1"/>
  <c r="O18" i="33"/>
  <c r="O15" i="34" s="1"/>
  <c r="C19" i="33"/>
  <c r="C16" i="34" s="1"/>
  <c r="D19" i="33"/>
  <c r="D16" i="34" s="1"/>
  <c r="E19" i="33"/>
  <c r="E16" i="34" s="1"/>
  <c r="F19" i="33"/>
  <c r="F16" i="34" s="1"/>
  <c r="G19" i="33"/>
  <c r="G16" i="34" s="1"/>
  <c r="H19" i="33"/>
  <c r="H16" i="34" s="1"/>
  <c r="I19" i="33"/>
  <c r="I16" i="34" s="1"/>
  <c r="J19" i="33"/>
  <c r="J16" i="34" s="1"/>
  <c r="K19" i="33"/>
  <c r="K16" i="34" s="1"/>
  <c r="L19" i="33"/>
  <c r="L16" i="34" s="1"/>
  <c r="M19" i="33"/>
  <c r="M16" i="34" s="1"/>
  <c r="N19" i="33"/>
  <c r="N16" i="34" s="1"/>
  <c r="O19" i="33"/>
  <c r="O16" i="34" s="1"/>
  <c r="C20" i="33"/>
  <c r="C17" i="34" s="1"/>
  <c r="D20" i="33"/>
  <c r="D17" i="34" s="1"/>
  <c r="E20" i="33"/>
  <c r="E17" i="34" s="1"/>
  <c r="F20" i="33"/>
  <c r="F17" i="34" s="1"/>
  <c r="G20" i="33"/>
  <c r="G17" i="34" s="1"/>
  <c r="H20" i="33"/>
  <c r="H17" i="34" s="1"/>
  <c r="I20" i="33"/>
  <c r="I17" i="34" s="1"/>
  <c r="J20" i="33"/>
  <c r="J17" i="34" s="1"/>
  <c r="K20" i="33"/>
  <c r="K17" i="34" s="1"/>
  <c r="L20" i="33"/>
  <c r="L17" i="34" s="1"/>
  <c r="M20" i="33"/>
  <c r="M17" i="34" s="1"/>
  <c r="N20" i="33"/>
  <c r="N17" i="34" s="1"/>
  <c r="O20" i="33"/>
  <c r="O17" i="34" s="1"/>
  <c r="C21" i="33"/>
  <c r="D21" i="33"/>
  <c r="D18" i="34" s="1"/>
  <c r="E21" i="33"/>
  <c r="E18" i="34" s="1"/>
  <c r="F21" i="33"/>
  <c r="F18" i="34" s="1"/>
  <c r="G21" i="33"/>
  <c r="G18" i="34" s="1"/>
  <c r="H21" i="33"/>
  <c r="H18" i="34" s="1"/>
  <c r="I21" i="33"/>
  <c r="I18" i="34" s="1"/>
  <c r="J21" i="33"/>
  <c r="J18" i="34" s="1"/>
  <c r="K21" i="33"/>
  <c r="K18" i="34" s="1"/>
  <c r="L21" i="33"/>
  <c r="L18" i="34" s="1"/>
  <c r="M21" i="33"/>
  <c r="M18" i="34" s="1"/>
  <c r="N21" i="33"/>
  <c r="N18" i="34" s="1"/>
  <c r="O21" i="33"/>
  <c r="O18" i="34" s="1"/>
  <c r="D7" i="33"/>
  <c r="D4" i="34" s="1"/>
  <c r="E7" i="33"/>
  <c r="E4" i="34" s="1"/>
  <c r="F7" i="33"/>
  <c r="F4" i="34" s="1"/>
  <c r="G7" i="33"/>
  <c r="H7" i="33"/>
  <c r="H4" i="34" s="1"/>
  <c r="I7" i="33"/>
  <c r="I4" i="34" s="1"/>
  <c r="J7" i="33"/>
  <c r="J4" i="34" s="1"/>
  <c r="K7" i="33"/>
  <c r="K4" i="34" s="1"/>
  <c r="L7" i="33"/>
  <c r="L4" i="34" s="1"/>
  <c r="M7" i="33"/>
  <c r="M4" i="34" s="1"/>
  <c r="N7" i="33"/>
  <c r="N4" i="34" s="1"/>
  <c r="O7" i="33"/>
  <c r="O4" i="34" s="1"/>
  <c r="P7" i="33"/>
  <c r="P4" i="34" s="1"/>
  <c r="N7" i="34"/>
  <c r="O14" i="34"/>
  <c r="BZ45" i="32"/>
  <c r="BX45" i="32"/>
  <c r="BB33" i="32"/>
  <c r="AJ33" i="32"/>
  <c r="AB62" i="32"/>
  <c r="AB47" i="32"/>
  <c r="AB44" i="32"/>
  <c r="AB48" i="32"/>
  <c r="AB49" i="32"/>
  <c r="AB50" i="32"/>
  <c r="AB51" i="32"/>
  <c r="AB52" i="32"/>
  <c r="AB53" i="32"/>
  <c r="AB54" i="32"/>
  <c r="AB55" i="32"/>
  <c r="AB56" i="32"/>
  <c r="AB57" i="32"/>
  <c r="AB58" i="32"/>
  <c r="AB59" i="32"/>
  <c r="AB60" i="32"/>
  <c r="AB61" i="32"/>
  <c r="AB64" i="32"/>
  <c r="AB65" i="32"/>
  <c r="AB66" i="32"/>
  <c r="AB67" i="32"/>
  <c r="AB68" i="32"/>
  <c r="AB69" i="32"/>
  <c r="AB70" i="32"/>
  <c r="AB71" i="32"/>
  <c r="AB72" i="32"/>
  <c r="AB73" i="32"/>
  <c r="AB74" i="32"/>
  <c r="AB75" i="32"/>
  <c r="AB76" i="32"/>
  <c r="AB45" i="32"/>
  <c r="AB34" i="32"/>
  <c r="AB33" i="32"/>
  <c r="AL41" i="32"/>
  <c r="AN39" i="32"/>
  <c r="AP36" i="32"/>
  <c r="AK33" i="32"/>
  <c r="AJ76" i="32"/>
  <c r="AJ64" i="32"/>
  <c r="AJ62" i="32"/>
  <c r="AJ47" i="32"/>
  <c r="BZ13" i="37"/>
  <c r="BZ14" i="37"/>
  <c r="BZ15" i="37"/>
  <c r="BZ16" i="37"/>
  <c r="BZ17" i="37"/>
  <c r="BZ12" i="37"/>
  <c r="BN12" i="37"/>
  <c r="BJ12" i="37"/>
  <c r="BS14" i="1"/>
  <c r="BS15" i="1"/>
  <c r="BS16" i="1"/>
  <c r="BS17" i="1"/>
  <c r="BS24" i="1"/>
  <c r="BS25" i="1"/>
  <c r="BS26" i="1"/>
  <c r="BS27" i="1"/>
  <c r="BS28" i="1"/>
  <c r="BS29" i="1"/>
  <c r="BS30" i="1"/>
  <c r="BS31" i="1"/>
  <c r="BS32" i="1"/>
  <c r="BS33" i="1"/>
  <c r="BS34" i="1"/>
  <c r="BS35" i="1"/>
  <c r="BS36" i="1"/>
  <c r="BS37" i="1"/>
  <c r="BS38" i="1"/>
  <c r="BS39" i="1"/>
  <c r="BS40" i="1"/>
  <c r="BS41" i="1"/>
  <c r="BS42" i="1"/>
  <c r="BS43" i="1"/>
  <c r="BS44" i="1"/>
  <c r="BS45" i="1"/>
  <c r="BS46" i="1"/>
  <c r="BS47" i="1"/>
  <c r="BS48" i="1"/>
  <c r="BS49" i="1"/>
  <c r="BS50" i="1"/>
  <c r="BS51" i="1"/>
  <c r="BS52" i="1"/>
  <c r="BS53" i="1"/>
  <c r="BS54" i="1"/>
  <c r="BS55" i="1"/>
  <c r="BS56" i="1"/>
  <c r="BS57" i="1"/>
  <c r="BS58" i="1"/>
  <c r="BS59" i="1"/>
  <c r="BS60" i="1"/>
  <c r="BS61" i="1"/>
  <c r="BS62" i="1"/>
  <c r="BS63" i="1"/>
  <c r="BS64" i="1"/>
  <c r="BS65" i="1"/>
  <c r="BS66" i="1"/>
  <c r="BS67" i="1"/>
  <c r="BS68" i="1"/>
  <c r="BS69" i="1"/>
  <c r="BS70" i="1"/>
  <c r="BS71" i="1"/>
  <c r="BS72" i="1"/>
  <c r="BS74" i="1"/>
  <c r="BS75" i="1"/>
  <c r="BS76" i="1"/>
  <c r="BS77" i="1"/>
  <c r="BS78" i="1"/>
  <c r="BS79" i="1"/>
  <c r="BS80" i="1"/>
  <c r="BS81" i="1"/>
  <c r="BS82" i="1"/>
  <c r="BS83" i="1"/>
  <c r="BS84" i="1"/>
  <c r="BS85" i="1"/>
  <c r="BS86" i="1"/>
  <c r="BS88" i="1"/>
  <c r="BS89" i="1"/>
  <c r="BS90" i="1"/>
  <c r="BS91" i="1"/>
  <c r="BS92" i="1"/>
  <c r="BS93" i="1"/>
  <c r="BS94" i="1"/>
  <c r="BS95" i="1"/>
  <c r="BS96" i="1"/>
  <c r="BS97" i="1"/>
  <c r="BS99" i="1"/>
  <c r="BS100" i="1"/>
  <c r="BS101" i="1"/>
  <c r="BS102" i="1"/>
  <c r="BS103" i="1"/>
  <c r="BS104" i="1"/>
  <c r="BS105" i="1"/>
  <c r="BS106" i="1"/>
  <c r="BS107" i="1"/>
  <c r="BS108" i="1"/>
  <c r="BS109" i="1"/>
  <c r="BS110" i="1"/>
  <c r="BS111" i="1"/>
  <c r="BS112" i="1"/>
  <c r="BS113" i="1"/>
  <c r="BS114" i="1"/>
  <c r="BS115" i="1"/>
  <c r="BS116" i="1"/>
  <c r="BS117" i="1"/>
  <c r="BS118" i="1"/>
  <c r="BS119" i="1"/>
  <c r="BS120" i="1"/>
  <c r="BS121" i="1"/>
  <c r="BS122" i="1"/>
  <c r="BS123" i="1"/>
  <c r="BS124" i="1"/>
  <c r="BS125" i="1"/>
  <c r="BS126" i="1"/>
  <c r="BS127" i="1"/>
  <c r="BS128" i="1"/>
  <c r="BS129" i="1"/>
  <c r="BS130" i="1"/>
  <c r="BS131" i="1"/>
  <c r="BS132" i="1"/>
  <c r="BS133" i="1"/>
  <c r="BS134" i="1"/>
  <c r="BS135" i="1"/>
  <c r="BS136" i="1"/>
  <c r="BS137" i="1"/>
  <c r="BS138" i="1"/>
  <c r="BS139" i="1"/>
  <c r="BS140" i="1"/>
  <c r="BS141" i="1"/>
  <c r="BS142" i="1"/>
  <c r="BS143" i="1"/>
  <c r="BS144" i="1"/>
  <c r="BS145" i="1"/>
  <c r="BS146" i="1"/>
  <c r="BS147" i="1"/>
  <c r="BS148" i="1"/>
  <c r="BS149" i="1"/>
  <c r="BS150" i="1"/>
  <c r="BS151" i="1"/>
  <c r="BS152" i="1"/>
  <c r="BS153" i="1"/>
  <c r="BS154" i="1"/>
  <c r="BS155" i="1"/>
  <c r="BS156" i="1"/>
  <c r="BS157" i="1"/>
  <c r="BS158" i="1"/>
  <c r="BS159" i="1"/>
  <c r="BS160" i="1"/>
  <c r="BS161" i="1"/>
  <c r="BS162" i="1"/>
  <c r="BS163" i="1"/>
  <c r="BS164" i="1"/>
  <c r="BS165" i="1"/>
  <c r="BS166" i="1"/>
  <c r="BS167" i="1"/>
  <c r="BS168" i="1"/>
  <c r="BS169" i="1"/>
  <c r="BS170" i="1"/>
  <c r="BS171" i="1"/>
  <c r="BS172" i="1"/>
  <c r="BS173" i="1"/>
  <c r="BS174" i="1"/>
  <c r="BS175" i="1"/>
  <c r="BS176" i="1"/>
  <c r="BS177" i="1"/>
  <c r="BS178" i="1"/>
  <c r="BS179" i="1"/>
  <c r="BS180" i="1"/>
  <c r="BQ14" i="1"/>
  <c r="BQ15" i="1"/>
  <c r="BQ16" i="1"/>
  <c r="BQ17" i="1"/>
  <c r="BQ24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46" i="1"/>
  <c r="BQ47" i="1"/>
  <c r="BQ48" i="1"/>
  <c r="BQ49" i="1"/>
  <c r="BQ50" i="1"/>
  <c r="BQ51" i="1"/>
  <c r="BQ52" i="1"/>
  <c r="BQ53" i="1"/>
  <c r="BQ54" i="1"/>
  <c r="BQ55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68" i="1"/>
  <c r="BQ69" i="1"/>
  <c r="BQ70" i="1"/>
  <c r="BQ71" i="1"/>
  <c r="BQ72" i="1"/>
  <c r="BQ74" i="1"/>
  <c r="BQ75" i="1"/>
  <c r="BQ76" i="1"/>
  <c r="BQ77" i="1"/>
  <c r="BQ78" i="1"/>
  <c r="BQ79" i="1"/>
  <c r="BQ80" i="1"/>
  <c r="BQ81" i="1"/>
  <c r="BQ82" i="1"/>
  <c r="BQ83" i="1"/>
  <c r="BQ84" i="1"/>
  <c r="BQ85" i="1"/>
  <c r="BQ86" i="1"/>
  <c r="BQ88" i="1"/>
  <c r="BQ89" i="1"/>
  <c r="BQ90" i="1"/>
  <c r="BQ91" i="1"/>
  <c r="BQ92" i="1"/>
  <c r="BQ93" i="1"/>
  <c r="BQ94" i="1"/>
  <c r="BQ95" i="1"/>
  <c r="BQ96" i="1"/>
  <c r="BQ97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151" i="1"/>
  <c r="BQ152" i="1"/>
  <c r="BQ153" i="1"/>
  <c r="BQ154" i="1"/>
  <c r="BQ155" i="1"/>
  <c r="BQ156" i="1"/>
  <c r="BQ157" i="1"/>
  <c r="BQ158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0" i="1"/>
  <c r="BO14" i="1"/>
  <c r="BO15" i="1"/>
  <c r="BO16" i="1"/>
  <c r="BO17" i="1"/>
  <c r="BO24" i="1"/>
  <c r="BO25" i="1"/>
  <c r="BO26" i="1"/>
  <c r="BO27" i="1"/>
  <c r="BO28" i="1"/>
  <c r="BO29" i="1"/>
  <c r="BO30" i="1"/>
  <c r="BO31" i="1"/>
  <c r="BO32" i="1"/>
  <c r="BO33" i="1"/>
  <c r="BO34" i="1"/>
  <c r="BO35" i="1"/>
  <c r="BO36" i="1"/>
  <c r="BO37" i="1"/>
  <c r="BO38" i="1"/>
  <c r="BO39" i="1"/>
  <c r="BO40" i="1"/>
  <c r="BO41" i="1"/>
  <c r="BO42" i="1"/>
  <c r="BO43" i="1"/>
  <c r="BO44" i="1"/>
  <c r="BO45" i="1"/>
  <c r="BO46" i="1"/>
  <c r="BO47" i="1"/>
  <c r="BO48" i="1"/>
  <c r="BO49" i="1"/>
  <c r="BO50" i="1"/>
  <c r="BO51" i="1"/>
  <c r="BO52" i="1"/>
  <c r="BO53" i="1"/>
  <c r="BO54" i="1"/>
  <c r="BO55" i="1"/>
  <c r="BO56" i="1"/>
  <c r="BO57" i="1"/>
  <c r="BO58" i="1"/>
  <c r="BO59" i="1"/>
  <c r="BO60" i="1"/>
  <c r="BO61" i="1"/>
  <c r="BO62" i="1"/>
  <c r="BO63" i="1"/>
  <c r="BO64" i="1"/>
  <c r="BO65" i="1"/>
  <c r="BO66" i="1"/>
  <c r="BO67" i="1"/>
  <c r="BO68" i="1"/>
  <c r="BO69" i="1"/>
  <c r="BO70" i="1"/>
  <c r="BO71" i="1"/>
  <c r="BO72" i="1"/>
  <c r="BO74" i="1"/>
  <c r="BO75" i="1"/>
  <c r="BO76" i="1"/>
  <c r="BO77" i="1"/>
  <c r="BO78" i="1"/>
  <c r="BO79" i="1"/>
  <c r="BO80" i="1"/>
  <c r="BO81" i="1"/>
  <c r="BO82" i="1"/>
  <c r="BO83" i="1"/>
  <c r="BO84" i="1"/>
  <c r="BO85" i="1"/>
  <c r="BO86" i="1"/>
  <c r="BO88" i="1"/>
  <c r="BO89" i="1"/>
  <c r="BO90" i="1"/>
  <c r="BO91" i="1"/>
  <c r="BO92" i="1"/>
  <c r="BO93" i="1"/>
  <c r="BO94" i="1"/>
  <c r="BO95" i="1"/>
  <c r="BO96" i="1"/>
  <c r="BO97" i="1"/>
  <c r="BO99" i="1"/>
  <c r="BO100" i="1"/>
  <c r="BO101" i="1"/>
  <c r="BO102" i="1"/>
  <c r="BO103" i="1"/>
  <c r="BO104" i="1"/>
  <c r="BO105" i="1"/>
  <c r="BO106" i="1"/>
  <c r="BO107" i="1"/>
  <c r="BO108" i="1"/>
  <c r="BO109" i="1"/>
  <c r="BO110" i="1"/>
  <c r="BO111" i="1"/>
  <c r="BO112" i="1"/>
  <c r="BO113" i="1"/>
  <c r="BO114" i="1"/>
  <c r="BO115" i="1"/>
  <c r="BO116" i="1"/>
  <c r="BO117" i="1"/>
  <c r="BO118" i="1"/>
  <c r="BO119" i="1"/>
  <c r="BO120" i="1"/>
  <c r="BO121" i="1"/>
  <c r="BO122" i="1"/>
  <c r="BO123" i="1"/>
  <c r="BO124" i="1"/>
  <c r="BO125" i="1"/>
  <c r="BO126" i="1"/>
  <c r="BO127" i="1"/>
  <c r="BO128" i="1"/>
  <c r="BO129" i="1"/>
  <c r="BO130" i="1"/>
  <c r="BO131" i="1"/>
  <c r="BO132" i="1"/>
  <c r="BO133" i="1"/>
  <c r="BO134" i="1"/>
  <c r="BO135" i="1"/>
  <c r="BO136" i="1"/>
  <c r="BO137" i="1"/>
  <c r="BO138" i="1"/>
  <c r="BO139" i="1"/>
  <c r="BO140" i="1"/>
  <c r="BO141" i="1"/>
  <c r="BO142" i="1"/>
  <c r="BO143" i="1"/>
  <c r="BO144" i="1"/>
  <c r="BO145" i="1"/>
  <c r="BO146" i="1"/>
  <c r="BO147" i="1"/>
  <c r="BO148" i="1"/>
  <c r="BO149" i="1"/>
  <c r="BO150" i="1"/>
  <c r="BO151" i="1"/>
  <c r="BO152" i="1"/>
  <c r="BO153" i="1"/>
  <c r="BO154" i="1"/>
  <c r="BO155" i="1"/>
  <c r="BO156" i="1"/>
  <c r="BO157" i="1"/>
  <c r="BO158" i="1"/>
  <c r="BO159" i="1"/>
  <c r="BO160" i="1"/>
  <c r="BO161" i="1"/>
  <c r="BO162" i="1"/>
  <c r="BO163" i="1"/>
  <c r="BO164" i="1"/>
  <c r="BO165" i="1"/>
  <c r="BO166" i="1"/>
  <c r="BO167" i="1"/>
  <c r="BO168" i="1"/>
  <c r="BO169" i="1"/>
  <c r="BO170" i="1"/>
  <c r="BO171" i="1"/>
  <c r="BO172" i="1"/>
  <c r="BO173" i="1"/>
  <c r="BO174" i="1"/>
  <c r="BO175" i="1"/>
  <c r="BO176" i="1"/>
  <c r="BO177" i="1"/>
  <c r="BO178" i="1"/>
  <c r="BO179" i="1"/>
  <c r="BO180" i="1"/>
  <c r="BM14" i="1"/>
  <c r="BM15" i="1"/>
  <c r="BM16" i="1"/>
  <c r="BM17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1" i="1"/>
  <c r="BM72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8" i="1"/>
  <c r="BM89" i="1"/>
  <c r="BM90" i="1"/>
  <c r="BM91" i="1"/>
  <c r="BM92" i="1"/>
  <c r="BM93" i="1"/>
  <c r="BM94" i="1"/>
  <c r="BM95" i="1"/>
  <c r="BM96" i="1"/>
  <c r="BM97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K14" i="1"/>
  <c r="BK15" i="1"/>
  <c r="BK16" i="1"/>
  <c r="BK17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8" i="1"/>
  <c r="BK89" i="1"/>
  <c r="BK90" i="1"/>
  <c r="BK91" i="1"/>
  <c r="BK92" i="1"/>
  <c r="BK93" i="1"/>
  <c r="BK94" i="1"/>
  <c r="BK95" i="1"/>
  <c r="BK96" i="1"/>
  <c r="BK97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I14" i="1"/>
  <c r="BI15" i="1"/>
  <c r="BI16" i="1"/>
  <c r="BI17" i="1"/>
  <c r="BI24" i="1"/>
  <c r="BI25" i="1"/>
  <c r="BI26" i="1"/>
  <c r="BI27" i="1"/>
  <c r="BI28" i="1"/>
  <c r="BI29" i="1"/>
  <c r="BI30" i="1"/>
  <c r="BI31" i="1"/>
  <c r="BI32" i="1"/>
  <c r="BI33" i="1"/>
  <c r="BI34" i="1"/>
  <c r="BI35" i="1"/>
  <c r="BI36" i="1"/>
  <c r="BI37" i="1"/>
  <c r="BI38" i="1"/>
  <c r="BI39" i="1"/>
  <c r="BI40" i="1"/>
  <c r="BI41" i="1"/>
  <c r="BI42" i="1"/>
  <c r="BI43" i="1"/>
  <c r="BI44" i="1"/>
  <c r="BI45" i="1"/>
  <c r="BI46" i="1"/>
  <c r="BI47" i="1"/>
  <c r="BI48" i="1"/>
  <c r="BI49" i="1"/>
  <c r="BI50" i="1"/>
  <c r="BI51" i="1"/>
  <c r="BI52" i="1"/>
  <c r="BI53" i="1"/>
  <c r="BI54" i="1"/>
  <c r="BI55" i="1"/>
  <c r="BI56" i="1"/>
  <c r="BI57" i="1"/>
  <c r="BI58" i="1"/>
  <c r="BI59" i="1"/>
  <c r="BI60" i="1"/>
  <c r="BI61" i="1"/>
  <c r="BI62" i="1"/>
  <c r="BI63" i="1"/>
  <c r="BI64" i="1"/>
  <c r="BI65" i="1"/>
  <c r="BI66" i="1"/>
  <c r="BI67" i="1"/>
  <c r="BI68" i="1"/>
  <c r="BI69" i="1"/>
  <c r="BI70" i="1"/>
  <c r="BI71" i="1"/>
  <c r="BI72" i="1"/>
  <c r="BI74" i="1"/>
  <c r="BI75" i="1"/>
  <c r="BI76" i="1"/>
  <c r="BI77" i="1"/>
  <c r="BI78" i="1"/>
  <c r="BI79" i="1"/>
  <c r="BI80" i="1"/>
  <c r="BI81" i="1"/>
  <c r="BI82" i="1"/>
  <c r="BI83" i="1"/>
  <c r="BI84" i="1"/>
  <c r="BI85" i="1"/>
  <c r="BI86" i="1"/>
  <c r="BI88" i="1"/>
  <c r="BI89" i="1"/>
  <c r="BI90" i="1"/>
  <c r="BI91" i="1"/>
  <c r="BI92" i="1"/>
  <c r="BI93" i="1"/>
  <c r="BI94" i="1"/>
  <c r="BI95" i="1"/>
  <c r="BI96" i="1"/>
  <c r="BI97" i="1"/>
  <c r="BI99" i="1"/>
  <c r="BI100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I120" i="1"/>
  <c r="BI121" i="1"/>
  <c r="BI122" i="1"/>
  <c r="BI123" i="1"/>
  <c r="BI124" i="1"/>
  <c r="BI125" i="1"/>
  <c r="BI126" i="1"/>
  <c r="BI127" i="1"/>
  <c r="BI128" i="1"/>
  <c r="BI129" i="1"/>
  <c r="BI130" i="1"/>
  <c r="BI131" i="1"/>
  <c r="BI132" i="1"/>
  <c r="BI133" i="1"/>
  <c r="BI134" i="1"/>
  <c r="BI135" i="1"/>
  <c r="BI136" i="1"/>
  <c r="BI137" i="1"/>
  <c r="BI138" i="1"/>
  <c r="BI139" i="1"/>
  <c r="BI140" i="1"/>
  <c r="BI141" i="1"/>
  <c r="BI142" i="1"/>
  <c r="BI143" i="1"/>
  <c r="BI144" i="1"/>
  <c r="BI145" i="1"/>
  <c r="BI146" i="1"/>
  <c r="BI147" i="1"/>
  <c r="BI148" i="1"/>
  <c r="BI149" i="1"/>
  <c r="BI150" i="1"/>
  <c r="BI151" i="1"/>
  <c r="BI152" i="1"/>
  <c r="BI153" i="1"/>
  <c r="BI154" i="1"/>
  <c r="BI155" i="1"/>
  <c r="BI156" i="1"/>
  <c r="BI157" i="1"/>
  <c r="BI158" i="1"/>
  <c r="BI159" i="1"/>
  <c r="BI160" i="1"/>
  <c r="BI161" i="1"/>
  <c r="BI162" i="1"/>
  <c r="BI163" i="1"/>
  <c r="BI164" i="1"/>
  <c r="BI165" i="1"/>
  <c r="BI166" i="1"/>
  <c r="BI167" i="1"/>
  <c r="BI168" i="1"/>
  <c r="BI169" i="1"/>
  <c r="BI170" i="1"/>
  <c r="BI171" i="1"/>
  <c r="BI172" i="1"/>
  <c r="BI173" i="1"/>
  <c r="BI174" i="1"/>
  <c r="BI175" i="1"/>
  <c r="BI176" i="1"/>
  <c r="BI177" i="1"/>
  <c r="BI178" i="1"/>
  <c r="BI179" i="1"/>
  <c r="BI180" i="1"/>
  <c r="BG14" i="1"/>
  <c r="BG15" i="1"/>
  <c r="BG16" i="1"/>
  <c r="BG17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8" i="1"/>
  <c r="BG89" i="1"/>
  <c r="BG90" i="1"/>
  <c r="BG91" i="1"/>
  <c r="BG92" i="1"/>
  <c r="BG93" i="1"/>
  <c r="BG94" i="1"/>
  <c r="BG95" i="1"/>
  <c r="BG96" i="1"/>
  <c r="BG97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E14" i="1"/>
  <c r="BE15" i="1"/>
  <c r="BE16" i="1"/>
  <c r="BE17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8" i="1"/>
  <c r="BE89" i="1"/>
  <c r="BE90" i="1"/>
  <c r="BE91" i="1"/>
  <c r="BE92" i="1"/>
  <c r="BE93" i="1"/>
  <c r="BE94" i="1"/>
  <c r="BE95" i="1"/>
  <c r="BE96" i="1"/>
  <c r="BE97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C14" i="1"/>
  <c r="BC15" i="1"/>
  <c r="BC16" i="1"/>
  <c r="BC17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61" i="1"/>
  <c r="BC62" i="1"/>
  <c r="BC63" i="1"/>
  <c r="BC64" i="1"/>
  <c r="BC65" i="1"/>
  <c r="BC66" i="1"/>
  <c r="BC67" i="1"/>
  <c r="BC68" i="1"/>
  <c r="BC69" i="1"/>
  <c r="BC70" i="1"/>
  <c r="BC71" i="1"/>
  <c r="BC72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8" i="1"/>
  <c r="BC89" i="1"/>
  <c r="BC90" i="1"/>
  <c r="BC91" i="1"/>
  <c r="BC92" i="1"/>
  <c r="BC93" i="1"/>
  <c r="BC94" i="1"/>
  <c r="BC95" i="1"/>
  <c r="BC96" i="1"/>
  <c r="BC97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161" i="1"/>
  <c r="BC162" i="1"/>
  <c r="BC163" i="1"/>
  <c r="BC164" i="1"/>
  <c r="BC165" i="1"/>
  <c r="BC166" i="1"/>
  <c r="BC167" i="1"/>
  <c r="BC168" i="1"/>
  <c r="BC169" i="1"/>
  <c r="BC170" i="1"/>
  <c r="BC171" i="1"/>
  <c r="BC172" i="1"/>
  <c r="BC173" i="1"/>
  <c r="BC174" i="1"/>
  <c r="BC175" i="1"/>
  <c r="BC176" i="1"/>
  <c r="BC177" i="1"/>
  <c r="BC178" i="1"/>
  <c r="BC179" i="1"/>
  <c r="BC180" i="1"/>
  <c r="BA14" i="1"/>
  <c r="BA15" i="1"/>
  <c r="BA16" i="1"/>
  <c r="BA17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8" i="1"/>
  <c r="BA89" i="1"/>
  <c r="BA90" i="1"/>
  <c r="BA91" i="1"/>
  <c r="BA92" i="1"/>
  <c r="BA93" i="1"/>
  <c r="BA94" i="1"/>
  <c r="BA95" i="1"/>
  <c r="BA96" i="1"/>
  <c r="BA97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AY14" i="1"/>
  <c r="AY15" i="1"/>
  <c r="AY16" i="1"/>
  <c r="AY17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8" i="1"/>
  <c r="AY89" i="1"/>
  <c r="AY90" i="1"/>
  <c r="AY91" i="1"/>
  <c r="AY92" i="1"/>
  <c r="AY93" i="1"/>
  <c r="AY94" i="1"/>
  <c r="AY95" i="1"/>
  <c r="AY96" i="1"/>
  <c r="AY97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W14" i="1"/>
  <c r="AW15" i="1"/>
  <c r="AW16" i="1"/>
  <c r="AW17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8" i="1"/>
  <c r="AW89" i="1"/>
  <c r="AW90" i="1"/>
  <c r="AW91" i="1"/>
  <c r="AW92" i="1"/>
  <c r="AW93" i="1"/>
  <c r="AW94" i="1"/>
  <c r="AW95" i="1"/>
  <c r="AW96" i="1"/>
  <c r="AW97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U14" i="1"/>
  <c r="AU15" i="1"/>
  <c r="AU16" i="1"/>
  <c r="AU17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8" i="1"/>
  <c r="AU89" i="1"/>
  <c r="AU90" i="1"/>
  <c r="AU91" i="1"/>
  <c r="AU92" i="1"/>
  <c r="AU93" i="1"/>
  <c r="AU94" i="1"/>
  <c r="AU95" i="1"/>
  <c r="AU96" i="1"/>
  <c r="AU97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S15" i="1"/>
  <c r="AS16" i="1"/>
  <c r="AS13" i="1"/>
  <c r="AS14" i="1"/>
  <c r="AS17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8" i="1"/>
  <c r="AS89" i="1"/>
  <c r="AS90" i="1"/>
  <c r="AS91" i="1"/>
  <c r="AS92" i="1"/>
  <c r="AS93" i="1"/>
  <c r="AS94" i="1"/>
  <c r="AS95" i="1"/>
  <c r="AS96" i="1"/>
  <c r="AS97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BS13" i="1"/>
  <c r="BQ13" i="1"/>
  <c r="BO13" i="1"/>
  <c r="BM13" i="1"/>
  <c r="BK13" i="1"/>
  <c r="BI13" i="1"/>
  <c r="BG13" i="1"/>
  <c r="BE13" i="1"/>
  <c r="BC13" i="1"/>
  <c r="BA13" i="1"/>
  <c r="AY13" i="1"/>
  <c r="AW13" i="1"/>
  <c r="AU13" i="1"/>
  <c r="CQ9" i="5"/>
  <c r="CO9" i="5"/>
  <c r="CM9" i="5"/>
  <c r="CK9" i="5"/>
  <c r="CI9" i="5"/>
  <c r="CG9" i="5"/>
  <c r="CE9" i="5"/>
  <c r="CC9" i="5"/>
  <c r="CA9" i="5"/>
  <c r="BY9" i="5"/>
  <c r="BW9" i="5"/>
  <c r="BU9" i="5"/>
  <c r="BS9" i="5"/>
  <c r="BQ9" i="5"/>
  <c r="BO9" i="5"/>
  <c r="BM9" i="5"/>
  <c r="CU48" i="32"/>
  <c r="CU49" i="32"/>
  <c r="CU50" i="32"/>
  <c r="CU51" i="32"/>
  <c r="CU52" i="32"/>
  <c r="CU53" i="32"/>
  <c r="CU54" i="32"/>
  <c r="CU55" i="32"/>
  <c r="CU56" i="32"/>
  <c r="CU57" i="32"/>
  <c r="CU58" i="32"/>
  <c r="CU59" i="32"/>
  <c r="CU60" i="32"/>
  <c r="CU61" i="32"/>
  <c r="CU62" i="32"/>
  <c r="CV43" i="32"/>
  <c r="CV44" i="32"/>
  <c r="CV45" i="32"/>
  <c r="CU43" i="32"/>
  <c r="CU44" i="32"/>
  <c r="CU45" i="32"/>
  <c r="CV34" i="32"/>
  <c r="CV35" i="32"/>
  <c r="CV36" i="32"/>
  <c r="CV37" i="32"/>
  <c r="CV38" i="32"/>
  <c r="CV39" i="32"/>
  <c r="CV40" i="32"/>
  <c r="CV41" i="32"/>
  <c r="CV42" i="32"/>
  <c r="CU34" i="32"/>
  <c r="CU35" i="32"/>
  <c r="CU36" i="32"/>
  <c r="CU37" i="32"/>
  <c r="CU38" i="32"/>
  <c r="CU39" i="32"/>
  <c r="CU40" i="32"/>
  <c r="CU41" i="32"/>
  <c r="CU42" i="32"/>
  <c r="CV76" i="32"/>
  <c r="CU76" i="32"/>
  <c r="CV33" i="32"/>
  <c r="CU33" i="32"/>
  <c r="CJ34" i="32"/>
  <c r="CJ35" i="32"/>
  <c r="CJ36" i="32"/>
  <c r="CJ37" i="32"/>
  <c r="CJ38" i="32"/>
  <c r="CJ39" i="32"/>
  <c r="CJ40" i="32"/>
  <c r="CJ41" i="32"/>
  <c r="CJ42" i="32"/>
  <c r="CJ43" i="32"/>
  <c r="CJ44" i="32"/>
  <c r="CJ45" i="32"/>
  <c r="CJ47" i="32"/>
  <c r="CJ48" i="32"/>
  <c r="CJ49" i="32"/>
  <c r="CJ50" i="32"/>
  <c r="CJ51" i="32"/>
  <c r="CJ52" i="32"/>
  <c r="CJ53" i="32"/>
  <c r="CJ54" i="32"/>
  <c r="CJ55" i="32"/>
  <c r="CJ56" i="32"/>
  <c r="CJ57" i="32"/>
  <c r="CJ58" i="32"/>
  <c r="CJ59" i="32"/>
  <c r="CJ60" i="32"/>
  <c r="CJ61" i="32"/>
  <c r="CJ62" i="32"/>
  <c r="CJ63" i="32"/>
  <c r="CJ64" i="32"/>
  <c r="CJ65" i="32"/>
  <c r="CJ66" i="32"/>
  <c r="CJ67" i="32"/>
  <c r="CJ68" i="32"/>
  <c r="CJ69" i="32"/>
  <c r="CJ70" i="32"/>
  <c r="CJ71" i="32"/>
  <c r="CJ72" i="32"/>
  <c r="CJ73" i="32"/>
  <c r="CJ74" i="32"/>
  <c r="CJ75" i="32"/>
  <c r="CJ76" i="32"/>
  <c r="CJ33" i="32"/>
  <c r="CH34" i="32"/>
  <c r="CH35" i="32"/>
  <c r="CH36" i="32"/>
  <c r="CH37" i="32"/>
  <c r="CH38" i="32"/>
  <c r="CH39" i="32"/>
  <c r="CH40" i="32"/>
  <c r="CH41" i="32"/>
  <c r="CH42" i="32"/>
  <c r="CH43" i="32"/>
  <c r="CH44" i="32"/>
  <c r="CH45" i="32"/>
  <c r="CH47" i="32"/>
  <c r="CH48" i="32"/>
  <c r="CH49" i="32"/>
  <c r="CH50" i="32"/>
  <c r="CH51" i="32"/>
  <c r="CH52" i="32"/>
  <c r="CH53" i="32"/>
  <c r="CH54" i="32"/>
  <c r="CH55" i="32"/>
  <c r="CH56" i="32"/>
  <c r="CH57" i="32"/>
  <c r="CH58" i="32"/>
  <c r="CH59" i="32"/>
  <c r="CH60" i="32"/>
  <c r="CH61" i="32"/>
  <c r="CH62" i="32"/>
  <c r="CH63" i="32"/>
  <c r="CH64" i="32"/>
  <c r="CH65" i="32"/>
  <c r="CH66" i="32"/>
  <c r="CH67" i="32"/>
  <c r="CH68" i="32"/>
  <c r="CH69" i="32"/>
  <c r="CH70" i="32"/>
  <c r="CH71" i="32"/>
  <c r="CH72" i="32"/>
  <c r="CH73" i="32"/>
  <c r="CH74" i="32"/>
  <c r="CH75" i="32"/>
  <c r="CH76" i="32"/>
  <c r="CH33" i="32"/>
  <c r="CF34" i="32"/>
  <c r="CF35" i="32"/>
  <c r="CF36" i="32"/>
  <c r="CF37" i="32"/>
  <c r="CF38" i="32"/>
  <c r="CF39" i="32"/>
  <c r="CF40" i="32"/>
  <c r="CF41" i="32"/>
  <c r="CF42" i="32"/>
  <c r="CF43" i="32"/>
  <c r="CF44" i="32"/>
  <c r="CF45" i="32"/>
  <c r="CF47" i="32"/>
  <c r="CF48" i="32"/>
  <c r="CF49" i="32"/>
  <c r="CF50" i="32"/>
  <c r="CF51" i="32"/>
  <c r="CF52" i="32"/>
  <c r="CF53" i="32"/>
  <c r="CF54" i="32"/>
  <c r="CF55" i="32"/>
  <c r="CF56" i="32"/>
  <c r="CF57" i="32"/>
  <c r="CF58" i="32"/>
  <c r="CF59" i="32"/>
  <c r="CF60" i="32"/>
  <c r="CF61" i="32"/>
  <c r="CF62" i="32"/>
  <c r="CF63" i="32"/>
  <c r="CF64" i="32"/>
  <c r="CF65" i="32"/>
  <c r="CF66" i="32"/>
  <c r="CF67" i="32"/>
  <c r="CF68" i="32"/>
  <c r="CF69" i="32"/>
  <c r="CF70" i="32"/>
  <c r="CF71" i="32"/>
  <c r="CF72" i="32"/>
  <c r="CF73" i="32"/>
  <c r="CF74" i="32"/>
  <c r="CF75" i="32"/>
  <c r="CF76" i="32"/>
  <c r="CF33" i="32"/>
  <c r="CD34" i="32"/>
  <c r="CD35" i="32"/>
  <c r="CD36" i="32"/>
  <c r="CD37" i="32"/>
  <c r="CD38" i="32"/>
  <c r="CD39" i="32"/>
  <c r="CD40" i="32"/>
  <c r="CD41" i="32"/>
  <c r="CD42" i="32"/>
  <c r="CD43" i="32"/>
  <c r="CD44" i="32"/>
  <c r="CD45" i="32"/>
  <c r="CD47" i="32"/>
  <c r="CD48" i="32"/>
  <c r="CD49" i="32"/>
  <c r="CD50" i="32"/>
  <c r="CD51" i="32"/>
  <c r="CD52" i="32"/>
  <c r="CD53" i="32"/>
  <c r="CD54" i="32"/>
  <c r="CD55" i="32"/>
  <c r="CD56" i="32"/>
  <c r="CD57" i="32"/>
  <c r="CD58" i="32"/>
  <c r="CD59" i="32"/>
  <c r="CD60" i="32"/>
  <c r="CD61" i="32"/>
  <c r="CD62" i="32"/>
  <c r="CD63" i="32"/>
  <c r="CD64" i="32"/>
  <c r="CD65" i="32"/>
  <c r="CD66" i="32"/>
  <c r="CD67" i="32"/>
  <c r="CD68" i="32"/>
  <c r="CD69" i="32"/>
  <c r="CD70" i="32"/>
  <c r="CD71" i="32"/>
  <c r="CD72" i="32"/>
  <c r="CD73" i="32"/>
  <c r="CD74" i="32"/>
  <c r="CD75" i="32"/>
  <c r="CD76" i="32"/>
  <c r="CD33" i="32"/>
  <c r="CB34" i="32"/>
  <c r="CB35" i="32"/>
  <c r="CB36" i="32"/>
  <c r="CB37" i="32"/>
  <c r="CB38" i="32"/>
  <c r="CB39" i="32"/>
  <c r="CB40" i="32"/>
  <c r="CB41" i="32"/>
  <c r="CB42" i="32"/>
  <c r="CB43" i="32"/>
  <c r="CB44" i="32"/>
  <c r="CB45" i="32"/>
  <c r="CB47" i="32"/>
  <c r="CB48" i="32"/>
  <c r="CB49" i="32"/>
  <c r="CB50" i="32"/>
  <c r="CB51" i="32"/>
  <c r="CB52" i="32"/>
  <c r="CB53" i="32"/>
  <c r="CB54" i="32"/>
  <c r="CB55" i="32"/>
  <c r="CB56" i="32"/>
  <c r="CB57" i="32"/>
  <c r="CB58" i="32"/>
  <c r="CB59" i="32"/>
  <c r="CB60" i="32"/>
  <c r="CB61" i="32"/>
  <c r="CB62" i="32"/>
  <c r="CB63" i="32"/>
  <c r="CB64" i="32"/>
  <c r="CB65" i="32"/>
  <c r="CB66" i="32"/>
  <c r="CB67" i="32"/>
  <c r="CB68" i="32"/>
  <c r="CB69" i="32"/>
  <c r="CB70" i="32"/>
  <c r="CB71" i="32"/>
  <c r="CB72" i="32"/>
  <c r="CB73" i="32"/>
  <c r="CB74" i="32"/>
  <c r="CB75" i="32"/>
  <c r="CB76" i="32"/>
  <c r="CB33" i="32"/>
  <c r="BZ34" i="32"/>
  <c r="BZ35" i="32"/>
  <c r="BZ36" i="32"/>
  <c r="BZ37" i="32"/>
  <c r="BZ38" i="32"/>
  <c r="BZ39" i="32"/>
  <c r="BZ40" i="32"/>
  <c r="BZ41" i="32"/>
  <c r="BZ42" i="32"/>
  <c r="BZ43" i="32"/>
  <c r="BZ44" i="32"/>
  <c r="BZ47" i="32"/>
  <c r="BZ48" i="32"/>
  <c r="BZ49" i="32"/>
  <c r="BZ50" i="32"/>
  <c r="BZ51" i="32"/>
  <c r="BZ52" i="32"/>
  <c r="BZ53" i="32"/>
  <c r="BZ54" i="32"/>
  <c r="BZ55" i="32"/>
  <c r="BZ56" i="32"/>
  <c r="BZ57" i="32"/>
  <c r="BZ58" i="32"/>
  <c r="BZ59" i="32"/>
  <c r="BZ60" i="32"/>
  <c r="BZ61" i="32"/>
  <c r="BZ62" i="32"/>
  <c r="BZ63" i="32"/>
  <c r="BZ64" i="32"/>
  <c r="BZ65" i="32"/>
  <c r="BZ66" i="32"/>
  <c r="BZ67" i="32"/>
  <c r="BZ68" i="32"/>
  <c r="BZ69" i="32"/>
  <c r="BZ70" i="32"/>
  <c r="BZ71" i="32"/>
  <c r="BZ72" i="32"/>
  <c r="BZ73" i="32"/>
  <c r="BZ74" i="32"/>
  <c r="BZ75" i="32"/>
  <c r="BZ76" i="32"/>
  <c r="BZ33" i="32"/>
  <c r="BX34" i="32"/>
  <c r="BX35" i="32"/>
  <c r="BX36" i="32"/>
  <c r="BX37" i="32"/>
  <c r="BX38" i="32"/>
  <c r="BX39" i="32"/>
  <c r="BX40" i="32"/>
  <c r="BX41" i="32"/>
  <c r="BX42" i="32"/>
  <c r="BX43" i="32"/>
  <c r="BX44" i="32"/>
  <c r="BX47" i="32"/>
  <c r="BX48" i="32"/>
  <c r="BX49" i="32"/>
  <c r="BX50" i="32"/>
  <c r="BX51" i="32"/>
  <c r="BX52" i="32"/>
  <c r="BX53" i="32"/>
  <c r="BX54" i="32"/>
  <c r="BX55" i="32"/>
  <c r="BX56" i="32"/>
  <c r="BX57" i="32"/>
  <c r="BX58" i="32"/>
  <c r="BX59" i="32"/>
  <c r="BX60" i="32"/>
  <c r="BX61" i="32"/>
  <c r="BX62" i="32"/>
  <c r="BX63" i="32"/>
  <c r="BX64" i="32"/>
  <c r="BX65" i="32"/>
  <c r="BX66" i="32"/>
  <c r="BX67" i="32"/>
  <c r="BX68" i="32"/>
  <c r="BX69" i="32"/>
  <c r="BX70" i="32"/>
  <c r="BX71" i="32"/>
  <c r="BX72" i="32"/>
  <c r="BX73" i="32"/>
  <c r="BX74" i="32"/>
  <c r="BX75" i="32"/>
  <c r="BX76" i="32"/>
  <c r="BX33" i="32"/>
  <c r="BV34" i="32"/>
  <c r="BV35" i="32"/>
  <c r="BV36" i="32"/>
  <c r="BV37" i="32"/>
  <c r="BV38" i="32"/>
  <c r="BV39" i="32"/>
  <c r="BV40" i="32"/>
  <c r="BV41" i="32"/>
  <c r="BV42" i="32"/>
  <c r="BV43" i="32"/>
  <c r="BV44" i="32"/>
  <c r="BV45" i="32"/>
  <c r="BV47" i="32"/>
  <c r="BV48" i="32"/>
  <c r="BV49" i="32"/>
  <c r="BV50" i="32"/>
  <c r="BV51" i="32"/>
  <c r="BV52" i="32"/>
  <c r="BV53" i="32"/>
  <c r="BV54" i="32"/>
  <c r="BV55" i="32"/>
  <c r="BV56" i="32"/>
  <c r="BV57" i="32"/>
  <c r="BV58" i="32"/>
  <c r="BV59" i="32"/>
  <c r="BV60" i="32"/>
  <c r="BV61" i="32"/>
  <c r="BV62" i="32"/>
  <c r="BV63" i="32"/>
  <c r="BV64" i="32"/>
  <c r="BV65" i="32"/>
  <c r="BV66" i="32"/>
  <c r="BV67" i="32"/>
  <c r="BV68" i="32"/>
  <c r="BV69" i="32"/>
  <c r="BV70" i="32"/>
  <c r="BV71" i="32"/>
  <c r="BV72" i="32"/>
  <c r="BV73" i="32"/>
  <c r="BV74" i="32"/>
  <c r="BV75" i="32"/>
  <c r="BV76" i="32"/>
  <c r="BV33" i="32"/>
  <c r="BT34" i="32"/>
  <c r="BT35" i="32"/>
  <c r="BT36" i="32"/>
  <c r="BT37" i="32"/>
  <c r="BT38" i="32"/>
  <c r="BT39" i="32"/>
  <c r="BT40" i="32"/>
  <c r="BT41" i="32"/>
  <c r="BT42" i="32"/>
  <c r="BT43" i="32"/>
  <c r="BT44" i="32"/>
  <c r="BT45" i="32"/>
  <c r="BT47" i="32"/>
  <c r="BT48" i="32"/>
  <c r="BT49" i="32"/>
  <c r="BT50" i="32"/>
  <c r="BT51" i="32"/>
  <c r="BT52" i="32"/>
  <c r="BT53" i="32"/>
  <c r="BT54" i="32"/>
  <c r="BT55" i="32"/>
  <c r="BT56" i="32"/>
  <c r="BT57" i="32"/>
  <c r="BT58" i="32"/>
  <c r="BT59" i="32"/>
  <c r="BT60" i="32"/>
  <c r="BT61" i="32"/>
  <c r="BT62" i="32"/>
  <c r="BT63" i="32"/>
  <c r="BT64" i="32"/>
  <c r="BT65" i="32"/>
  <c r="BT66" i="32"/>
  <c r="BT67" i="32"/>
  <c r="BT68" i="32"/>
  <c r="BT69" i="32"/>
  <c r="BT70" i="32"/>
  <c r="BT71" i="32"/>
  <c r="BT72" i="32"/>
  <c r="BT73" i="32"/>
  <c r="BT74" i="32"/>
  <c r="BT75" i="32"/>
  <c r="BT76" i="32"/>
  <c r="BT33" i="32"/>
  <c r="BR34" i="32"/>
  <c r="BR35" i="32"/>
  <c r="BR36" i="32"/>
  <c r="BR37" i="32"/>
  <c r="BR38" i="32"/>
  <c r="BR39" i="32"/>
  <c r="BR40" i="32"/>
  <c r="BR41" i="32"/>
  <c r="BR42" i="32"/>
  <c r="BR43" i="32"/>
  <c r="BR44" i="32"/>
  <c r="BR45" i="32"/>
  <c r="BR47" i="32"/>
  <c r="BR48" i="32"/>
  <c r="BR49" i="32"/>
  <c r="BR50" i="32"/>
  <c r="BR51" i="32"/>
  <c r="BR52" i="32"/>
  <c r="BR53" i="32"/>
  <c r="BR54" i="32"/>
  <c r="BR55" i="32"/>
  <c r="BR56" i="32"/>
  <c r="BR57" i="32"/>
  <c r="BR58" i="32"/>
  <c r="BR59" i="32"/>
  <c r="BR60" i="32"/>
  <c r="BR61" i="32"/>
  <c r="BR62" i="32"/>
  <c r="BR63" i="32"/>
  <c r="BR64" i="32"/>
  <c r="BR65" i="32"/>
  <c r="BR66" i="32"/>
  <c r="BR67" i="32"/>
  <c r="BR68" i="32"/>
  <c r="BR69" i="32"/>
  <c r="BR70" i="32"/>
  <c r="BR71" i="32"/>
  <c r="BR72" i="32"/>
  <c r="BR73" i="32"/>
  <c r="BR74" i="32"/>
  <c r="BR75" i="32"/>
  <c r="BR76" i="32"/>
  <c r="BR33" i="32"/>
  <c r="BP35" i="32"/>
  <c r="BP36" i="32"/>
  <c r="BP37" i="32"/>
  <c r="BP38" i="32"/>
  <c r="BP39" i="32"/>
  <c r="BP40" i="32"/>
  <c r="BP41" i="32"/>
  <c r="BP42" i="32"/>
  <c r="BP43" i="32"/>
  <c r="BP44" i="32"/>
  <c r="BP45" i="32"/>
  <c r="BP47" i="32"/>
  <c r="BP48" i="32"/>
  <c r="BP49" i="32"/>
  <c r="BP50" i="32"/>
  <c r="BP51" i="32"/>
  <c r="BP52" i="32"/>
  <c r="BP53" i="32"/>
  <c r="BP54" i="32"/>
  <c r="BP55" i="32"/>
  <c r="BP56" i="32"/>
  <c r="BP57" i="32"/>
  <c r="BP58" i="32"/>
  <c r="BP59" i="32"/>
  <c r="BP60" i="32"/>
  <c r="BP61" i="32"/>
  <c r="BP62" i="32"/>
  <c r="BP63" i="32"/>
  <c r="BP64" i="32"/>
  <c r="BP65" i="32"/>
  <c r="BP66" i="32"/>
  <c r="BP67" i="32"/>
  <c r="BP68" i="32"/>
  <c r="BP69" i="32"/>
  <c r="BP70" i="32"/>
  <c r="BP71" i="32"/>
  <c r="BP72" i="32"/>
  <c r="BP73" i="32"/>
  <c r="BP74" i="32"/>
  <c r="BP75" i="32"/>
  <c r="BP76" i="32"/>
  <c r="BP34" i="32"/>
  <c r="BP33" i="32"/>
  <c r="BN34" i="32"/>
  <c r="BN35" i="32"/>
  <c r="BN36" i="32"/>
  <c r="BN37" i="32"/>
  <c r="BN38" i="32"/>
  <c r="BN39" i="32"/>
  <c r="BN40" i="32"/>
  <c r="BN41" i="32"/>
  <c r="BN42" i="32"/>
  <c r="BN43" i="32"/>
  <c r="BN44" i="32"/>
  <c r="BN45" i="32"/>
  <c r="BN47" i="32"/>
  <c r="BN48" i="32"/>
  <c r="BN49" i="32"/>
  <c r="BN50" i="32"/>
  <c r="BN51" i="32"/>
  <c r="BN52" i="32"/>
  <c r="BN53" i="32"/>
  <c r="BN54" i="32"/>
  <c r="BN55" i="32"/>
  <c r="BN56" i="32"/>
  <c r="BN57" i="32"/>
  <c r="BN58" i="32"/>
  <c r="BN59" i="32"/>
  <c r="BN60" i="32"/>
  <c r="BN61" i="32"/>
  <c r="BN62" i="32"/>
  <c r="BN63" i="32"/>
  <c r="BN64" i="32"/>
  <c r="BN65" i="32"/>
  <c r="BN66" i="32"/>
  <c r="BN67" i="32"/>
  <c r="BN68" i="32"/>
  <c r="BN69" i="32"/>
  <c r="BN70" i="32"/>
  <c r="BN71" i="32"/>
  <c r="BN72" i="32"/>
  <c r="BN73" i="32"/>
  <c r="BN74" i="32"/>
  <c r="BN75" i="32"/>
  <c r="BN76" i="32"/>
  <c r="BL34" i="32"/>
  <c r="BL35" i="32"/>
  <c r="BL36" i="32"/>
  <c r="BL37" i="32"/>
  <c r="BL38" i="32"/>
  <c r="BL39" i="32"/>
  <c r="BL40" i="32"/>
  <c r="BL41" i="32"/>
  <c r="BL42" i="32"/>
  <c r="BL43" i="32"/>
  <c r="BL44" i="32"/>
  <c r="BL45" i="32"/>
  <c r="BL47" i="32"/>
  <c r="BL48" i="32"/>
  <c r="BL49" i="32"/>
  <c r="BL50" i="32"/>
  <c r="BL51" i="32"/>
  <c r="BL52" i="32"/>
  <c r="BL53" i="32"/>
  <c r="BL54" i="32"/>
  <c r="BL55" i="32"/>
  <c r="BL56" i="32"/>
  <c r="BL57" i="32"/>
  <c r="BL58" i="32"/>
  <c r="BL59" i="32"/>
  <c r="BL60" i="32"/>
  <c r="BL61" i="32"/>
  <c r="BL62" i="32"/>
  <c r="BL63" i="32"/>
  <c r="BL64" i="32"/>
  <c r="BL65" i="32"/>
  <c r="BL66" i="32"/>
  <c r="BL67" i="32"/>
  <c r="BL68" i="32"/>
  <c r="BL69" i="32"/>
  <c r="BL70" i="32"/>
  <c r="BL71" i="32"/>
  <c r="BL72" i="32"/>
  <c r="BL73" i="32"/>
  <c r="BL74" i="32"/>
  <c r="BL75" i="32"/>
  <c r="BL76" i="32"/>
  <c r="BJ34" i="32"/>
  <c r="BJ35" i="32"/>
  <c r="BJ36" i="32"/>
  <c r="BJ37" i="32"/>
  <c r="BJ38" i="32"/>
  <c r="BJ39" i="32"/>
  <c r="BJ40" i="32"/>
  <c r="BJ41" i="32"/>
  <c r="BJ42" i="32"/>
  <c r="BJ43" i="32"/>
  <c r="BJ44" i="32"/>
  <c r="BJ45" i="32"/>
  <c r="BJ47" i="32"/>
  <c r="BJ48" i="32"/>
  <c r="BJ49" i="32"/>
  <c r="BJ50" i="32"/>
  <c r="BJ51" i="32"/>
  <c r="BJ52" i="32"/>
  <c r="BJ53" i="32"/>
  <c r="BJ54" i="32"/>
  <c r="BJ55" i="32"/>
  <c r="BJ56" i="32"/>
  <c r="BJ57" i="32"/>
  <c r="BJ58" i="32"/>
  <c r="BJ59" i="32"/>
  <c r="BJ60" i="32"/>
  <c r="BJ61" i="32"/>
  <c r="BJ62" i="32"/>
  <c r="BJ63" i="32"/>
  <c r="BJ64" i="32"/>
  <c r="BJ65" i="32"/>
  <c r="BJ66" i="32"/>
  <c r="BJ67" i="32"/>
  <c r="BJ68" i="32"/>
  <c r="BJ69" i="32"/>
  <c r="BJ70" i="32"/>
  <c r="BJ71" i="32"/>
  <c r="BJ72" i="32"/>
  <c r="BJ73" i="32"/>
  <c r="BJ74" i="32"/>
  <c r="BJ75" i="32"/>
  <c r="BJ76" i="32"/>
  <c r="BH34" i="32"/>
  <c r="BH35" i="32"/>
  <c r="BH36" i="32"/>
  <c r="BH37" i="32"/>
  <c r="BH38" i="32"/>
  <c r="BH39" i="32"/>
  <c r="BH40" i="32"/>
  <c r="BH41" i="32"/>
  <c r="BH42" i="32"/>
  <c r="BH43" i="32"/>
  <c r="BH44" i="32"/>
  <c r="BH45" i="32"/>
  <c r="BH47" i="32"/>
  <c r="BH48" i="32"/>
  <c r="BH49" i="32"/>
  <c r="BH50" i="32"/>
  <c r="BH51" i="32"/>
  <c r="BH52" i="32"/>
  <c r="BH53" i="32"/>
  <c r="BH54" i="32"/>
  <c r="BH55" i="32"/>
  <c r="BH56" i="32"/>
  <c r="BH57" i="32"/>
  <c r="BH58" i="32"/>
  <c r="BH59" i="32"/>
  <c r="BH60" i="32"/>
  <c r="BH61" i="32"/>
  <c r="BH62" i="32"/>
  <c r="BH63" i="32"/>
  <c r="BH64" i="32"/>
  <c r="BH65" i="32"/>
  <c r="BH66" i="32"/>
  <c r="BH67" i="32"/>
  <c r="BH68" i="32"/>
  <c r="BH69" i="32"/>
  <c r="BH70" i="32"/>
  <c r="BH71" i="32"/>
  <c r="BH72" i="32"/>
  <c r="BH73" i="32"/>
  <c r="BH74" i="32"/>
  <c r="BH75" i="32"/>
  <c r="BH76" i="32"/>
  <c r="BF34" i="32"/>
  <c r="BF35" i="32"/>
  <c r="BF36" i="32"/>
  <c r="BF37" i="32"/>
  <c r="BF38" i="32"/>
  <c r="BF39" i="32"/>
  <c r="BF40" i="32"/>
  <c r="BF41" i="32"/>
  <c r="BF42" i="32"/>
  <c r="BF43" i="32"/>
  <c r="BF44" i="32"/>
  <c r="BF45" i="32"/>
  <c r="BF47" i="32"/>
  <c r="BF48" i="32"/>
  <c r="BF49" i="32"/>
  <c r="BF50" i="32"/>
  <c r="BF51" i="32"/>
  <c r="BF52" i="32"/>
  <c r="BF53" i="32"/>
  <c r="BF54" i="32"/>
  <c r="BF55" i="32"/>
  <c r="BF56" i="32"/>
  <c r="BF57" i="32"/>
  <c r="BF58" i="32"/>
  <c r="BF59" i="32"/>
  <c r="BF60" i="32"/>
  <c r="BF61" i="32"/>
  <c r="BF62" i="32"/>
  <c r="BF63" i="32"/>
  <c r="BF64" i="32"/>
  <c r="BF65" i="32"/>
  <c r="BF66" i="32"/>
  <c r="BF67" i="32"/>
  <c r="BF68" i="32"/>
  <c r="BF69" i="32"/>
  <c r="BF70" i="32"/>
  <c r="BF71" i="32"/>
  <c r="BF72" i="32"/>
  <c r="BF73" i="32"/>
  <c r="BF74" i="32"/>
  <c r="BF75" i="32"/>
  <c r="BF76" i="32"/>
  <c r="BD34" i="32"/>
  <c r="BD35" i="32"/>
  <c r="BD36" i="32"/>
  <c r="BD37" i="32"/>
  <c r="BD38" i="32"/>
  <c r="BD39" i="32"/>
  <c r="BD40" i="32"/>
  <c r="BD41" i="32"/>
  <c r="BD42" i="32"/>
  <c r="BD43" i="32"/>
  <c r="BD44" i="32"/>
  <c r="BD45" i="32"/>
  <c r="BD47" i="32"/>
  <c r="BD48" i="32"/>
  <c r="BD49" i="32"/>
  <c r="BD50" i="32"/>
  <c r="BD51" i="32"/>
  <c r="BD52" i="32"/>
  <c r="BD53" i="32"/>
  <c r="BD54" i="32"/>
  <c r="BD55" i="32"/>
  <c r="BD56" i="32"/>
  <c r="BD57" i="32"/>
  <c r="BD58" i="32"/>
  <c r="BD59" i="32"/>
  <c r="BD60" i="32"/>
  <c r="BD61" i="32"/>
  <c r="BD62" i="32"/>
  <c r="BD63" i="32"/>
  <c r="BD64" i="32"/>
  <c r="BD65" i="32"/>
  <c r="BD66" i="32"/>
  <c r="BD67" i="32"/>
  <c r="BD68" i="32"/>
  <c r="BD69" i="32"/>
  <c r="BD70" i="32"/>
  <c r="BD71" i="32"/>
  <c r="BD72" i="32"/>
  <c r="BD73" i="32"/>
  <c r="BD74" i="32"/>
  <c r="BD75" i="32"/>
  <c r="BD76" i="32"/>
  <c r="BD33" i="32"/>
  <c r="BN33" i="32"/>
  <c r="BL33" i="32"/>
  <c r="BJ33" i="32"/>
  <c r="BH33" i="32"/>
  <c r="BF33" i="32"/>
  <c r="BB35" i="32"/>
  <c r="BB36" i="32"/>
  <c r="BB37" i="32"/>
  <c r="BB38" i="32"/>
  <c r="BB39" i="32"/>
  <c r="BB40" i="32"/>
  <c r="BB41" i="32"/>
  <c r="BB42" i="32"/>
  <c r="BB43" i="32"/>
  <c r="BB44" i="32"/>
  <c r="BB47" i="32"/>
  <c r="BB48" i="32"/>
  <c r="BB49" i="32"/>
  <c r="BB50" i="32"/>
  <c r="BB51" i="32"/>
  <c r="BB52" i="32"/>
  <c r="BB53" i="32"/>
  <c r="BB54" i="32"/>
  <c r="BB55" i="32"/>
  <c r="BB56" i="32"/>
  <c r="BB57" i="32"/>
  <c r="BB58" i="32"/>
  <c r="BB59" i="32"/>
  <c r="BB60" i="32"/>
  <c r="BB61" i="32"/>
  <c r="BB62" i="32"/>
  <c r="BB63" i="32"/>
  <c r="BB64" i="32"/>
  <c r="BB65" i="32"/>
  <c r="BB66" i="32"/>
  <c r="BB67" i="32"/>
  <c r="BB68" i="32"/>
  <c r="BB69" i="32"/>
  <c r="BB70" i="32"/>
  <c r="BB71" i="32"/>
  <c r="BB72" i="32"/>
  <c r="BB73" i="32"/>
  <c r="BB74" i="32"/>
  <c r="BB75" i="32"/>
  <c r="BB76" i="32"/>
  <c r="BB34" i="32"/>
  <c r="I14" i="8" l="1"/>
  <c r="G3" i="8"/>
  <c r="C18" i="34"/>
  <c r="AZ71" i="32"/>
  <c r="AZ63" i="32"/>
  <c r="AZ55" i="32"/>
  <c r="AZ47" i="32"/>
  <c r="AZ58" i="32"/>
  <c r="AZ40" i="32"/>
  <c r="AZ66" i="32"/>
  <c r="AZ69" i="32"/>
  <c r="AZ61" i="32"/>
  <c r="AZ53" i="32"/>
  <c r="AZ43" i="32"/>
  <c r="AZ35" i="32"/>
  <c r="AZ68" i="32"/>
  <c r="AZ60" i="32"/>
  <c r="AZ52" i="32"/>
  <c r="AZ42" i="32"/>
  <c r="AZ37" i="32"/>
  <c r="AZ76" i="32"/>
  <c r="AZ75" i="32"/>
  <c r="AZ67" i="32"/>
  <c r="AZ59" i="32"/>
  <c r="AZ51" i="32"/>
  <c r="AZ41" i="32"/>
  <c r="AZ73" i="32"/>
  <c r="AZ65" i="32"/>
  <c r="AZ57" i="32"/>
  <c r="AZ49" i="32"/>
  <c r="AZ39" i="32"/>
  <c r="AZ72" i="32"/>
  <c r="AZ64" i="32"/>
  <c r="AZ56" i="32"/>
  <c r="AZ48" i="32"/>
  <c r="AZ38" i="32"/>
  <c r="AZ74" i="32"/>
  <c r="AZ50" i="32"/>
  <c r="AZ70" i="32"/>
  <c r="AZ62" i="32"/>
  <c r="AZ54" i="32"/>
  <c r="AZ44" i="32"/>
  <c r="AZ36" i="32"/>
  <c r="U64" i="7"/>
  <c r="U65" i="7"/>
  <c r="U66" i="7"/>
  <c r="U67" i="7"/>
  <c r="U69" i="7"/>
  <c r="U54" i="7"/>
  <c r="U58" i="7"/>
  <c r="AZ34" i="32"/>
  <c r="H15" i="23"/>
  <c r="AZ33" i="32"/>
  <c r="C10" i="14"/>
  <c r="U14" i="7"/>
  <c r="C11" i="14"/>
  <c r="U15" i="7"/>
  <c r="C12" i="14"/>
  <c r="U16" i="7"/>
  <c r="C13" i="14"/>
  <c r="U17" i="7"/>
  <c r="C14" i="14"/>
  <c r="U18" i="7"/>
  <c r="C15" i="14"/>
  <c r="U19" i="7"/>
  <c r="C16" i="14"/>
  <c r="U20" i="7"/>
  <c r="C17" i="14"/>
  <c r="U21" i="7"/>
  <c r="C18" i="14"/>
  <c r="U22" i="7"/>
  <c r="C19" i="14"/>
  <c r="U23" i="7"/>
  <c r="C20" i="14"/>
  <c r="U24" i="7"/>
  <c r="C21" i="14"/>
  <c r="U25" i="7"/>
  <c r="C22" i="14"/>
  <c r="U26" i="7"/>
  <c r="C23" i="14"/>
  <c r="U27" i="7"/>
  <c r="C24" i="14"/>
  <c r="U28" i="7"/>
  <c r="C25" i="14"/>
  <c r="U29" i="7"/>
  <c r="C44" i="14"/>
  <c r="U48" i="7"/>
  <c r="C45" i="14"/>
  <c r="U49" i="7"/>
  <c r="C48" i="14"/>
  <c r="U52" i="7"/>
  <c r="C49" i="14"/>
  <c r="U53" i="7"/>
  <c r="C51" i="14"/>
  <c r="U55" i="7"/>
  <c r="C52" i="14"/>
  <c r="U56" i="7"/>
  <c r="C53" i="14"/>
  <c r="U57" i="7"/>
  <c r="C55" i="14"/>
  <c r="U59" i="7"/>
  <c r="C56" i="14"/>
  <c r="U60" i="7"/>
  <c r="C57" i="14"/>
  <c r="U61" i="7"/>
  <c r="C58" i="14"/>
  <c r="U62" i="7"/>
  <c r="C59" i="14"/>
  <c r="U63" i="7"/>
  <c r="C66" i="14"/>
  <c r="U70" i="7"/>
  <c r="C67" i="14"/>
  <c r="U71" i="7"/>
  <c r="C68" i="14"/>
  <c r="U72" i="7"/>
  <c r="C4" i="14"/>
  <c r="U8" i="7"/>
  <c r="C5" i="14"/>
  <c r="U9" i="7"/>
  <c r="C6" i="14"/>
  <c r="U10" i="7"/>
  <c r="C7" i="14"/>
  <c r="U7" i="14" s="1"/>
  <c r="U11" i="7"/>
  <c r="BN10" i="32"/>
  <c r="BF10" i="32"/>
  <c r="BT10" i="32"/>
  <c r="BJ10" i="32"/>
  <c r="C42" i="14"/>
  <c r="U42" i="14" s="1"/>
  <c r="U46" i="7"/>
  <c r="C38" i="14"/>
  <c r="U42" i="7"/>
  <c r="C34" i="14"/>
  <c r="U38" i="7"/>
  <c r="C30" i="14"/>
  <c r="U34" i="7"/>
  <c r="U30" i="7"/>
  <c r="U188" i="7"/>
  <c r="U47" i="7"/>
  <c r="C39" i="14"/>
  <c r="U43" i="7"/>
  <c r="C35" i="14"/>
  <c r="U39" i="7"/>
  <c r="C31" i="14"/>
  <c r="U35" i="7"/>
  <c r="C27" i="14"/>
  <c r="U31" i="7"/>
  <c r="U189" i="7"/>
  <c r="C40" i="14"/>
  <c r="U44" i="7"/>
  <c r="C36" i="14"/>
  <c r="U40" i="7"/>
  <c r="C32" i="14"/>
  <c r="U36" i="7"/>
  <c r="C28" i="14"/>
  <c r="U32" i="7"/>
  <c r="U190" i="7"/>
  <c r="U186" i="7"/>
  <c r="C41" i="14"/>
  <c r="U45" i="7"/>
  <c r="C33" i="14"/>
  <c r="U37" i="7"/>
  <c r="C29" i="14"/>
  <c r="U33" i="7"/>
  <c r="U187" i="7"/>
  <c r="U184" i="7"/>
  <c r="U185" i="7"/>
  <c r="U183" i="7"/>
  <c r="D47" i="14"/>
  <c r="U51" i="7"/>
  <c r="F46" i="14"/>
  <c r="U50" i="7"/>
  <c r="L37" i="14"/>
  <c r="U41" i="7"/>
  <c r="BL10" i="32"/>
  <c r="BP10" i="32"/>
  <c r="CH10" i="32"/>
  <c r="CD10" i="32"/>
  <c r="CJ10" i="32"/>
  <c r="BR10" i="32"/>
  <c r="BV10" i="32"/>
  <c r="BZ10" i="32"/>
  <c r="BD10" i="32"/>
  <c r="CB10" i="32"/>
  <c r="CF10" i="32"/>
  <c r="BX10" i="32"/>
  <c r="BH10" i="32"/>
  <c r="C54" i="14"/>
  <c r="P66" i="14"/>
  <c r="P67" i="14"/>
  <c r="P68" i="14"/>
  <c r="O24" i="14"/>
  <c r="O23" i="14"/>
  <c r="O21" i="14"/>
  <c r="O25" i="14"/>
  <c r="O22" i="14"/>
  <c r="O20" i="14"/>
  <c r="P10" i="14"/>
  <c r="P12" i="14"/>
  <c r="P11" i="14"/>
  <c r="P14" i="14"/>
  <c r="P13" i="14"/>
  <c r="P19" i="14"/>
  <c r="P18" i="14"/>
  <c r="P17" i="14"/>
  <c r="P16" i="14"/>
  <c r="P15" i="14"/>
  <c r="P6" i="14"/>
  <c r="P5" i="14"/>
  <c r="P4" i="14"/>
  <c r="C63" i="14"/>
  <c r="U63" i="14" s="1"/>
  <c r="C62" i="14"/>
  <c r="U62" i="14" s="1"/>
  <c r="C61" i="14"/>
  <c r="U61" i="14" s="1"/>
  <c r="C60" i="14"/>
  <c r="U60" i="14" s="1"/>
  <c r="O58" i="14"/>
  <c r="O57" i="14"/>
  <c r="O56" i="14"/>
  <c r="O55" i="14"/>
  <c r="O54" i="14"/>
  <c r="O53" i="14"/>
  <c r="O52" i="14"/>
  <c r="O51" i="14"/>
  <c r="P59" i="14"/>
  <c r="C50" i="14"/>
  <c r="U50" i="14" s="1"/>
  <c r="P48" i="14"/>
  <c r="P47" i="14"/>
  <c r="P46" i="14"/>
  <c r="P45" i="14"/>
  <c r="P44" i="14"/>
  <c r="P41" i="14"/>
  <c r="P40" i="14"/>
  <c r="C43" i="14"/>
  <c r="U43" i="14" s="1"/>
  <c r="P49" i="14"/>
  <c r="P39" i="14"/>
  <c r="P38" i="14"/>
  <c r="P37" i="14"/>
  <c r="P36" i="14"/>
  <c r="P35" i="14"/>
  <c r="P34" i="14"/>
  <c r="P33" i="14"/>
  <c r="P32" i="14"/>
  <c r="P31" i="14"/>
  <c r="P30" i="14"/>
  <c r="P29" i="14"/>
  <c r="P28" i="14"/>
  <c r="P27" i="14"/>
  <c r="C26" i="14"/>
  <c r="U26" i="14" s="1"/>
  <c r="BN10" i="37"/>
  <c r="CD10" i="37"/>
  <c r="BR10" i="37"/>
  <c r="BV10" i="37"/>
  <c r="BT10" i="37"/>
  <c r="BX10" i="37"/>
  <c r="CH10" i="37"/>
  <c r="CB10" i="37"/>
  <c r="BP10" i="37"/>
  <c r="CF10" i="37"/>
  <c r="BJ10" i="37"/>
  <c r="BZ10" i="37"/>
  <c r="BC10" i="1"/>
  <c r="BS10" i="1"/>
  <c r="BQ10" i="1"/>
  <c r="BA10" i="1"/>
  <c r="AW10" i="1"/>
  <c r="BM10" i="1"/>
  <c r="AY10" i="1"/>
  <c r="BO10" i="1"/>
  <c r="AS10" i="1"/>
  <c r="BG10" i="1"/>
  <c r="BI10" i="1"/>
  <c r="AU10" i="1"/>
  <c r="BK10" i="1"/>
  <c r="BE10" i="1"/>
  <c r="Q40" i="33"/>
  <c r="Q37" i="33"/>
  <c r="I10" i="34"/>
  <c r="G4" i="34"/>
  <c r="Q17" i="38"/>
  <c r="Q18" i="38"/>
  <c r="Q19" i="38"/>
  <c r="Q20" i="38"/>
  <c r="Q21" i="38"/>
  <c r="Q22" i="38"/>
  <c r="Q23" i="38"/>
  <c r="Q24" i="38"/>
  <c r="Q25" i="38"/>
  <c r="Q26" i="38"/>
  <c r="Q27" i="38"/>
  <c r="Q28" i="38"/>
  <c r="Q29" i="38"/>
  <c r="Q30" i="38"/>
  <c r="Q31" i="38"/>
  <c r="Q32" i="38"/>
  <c r="Q33" i="38"/>
  <c r="Q34" i="38"/>
  <c r="Q35" i="38"/>
  <c r="Q36" i="38"/>
  <c r="Q34" i="39" s="1"/>
  <c r="Q37" i="38"/>
  <c r="Q35" i="39" s="1"/>
  <c r="Q14" i="38"/>
  <c r="Q16" i="38"/>
  <c r="C5" i="38"/>
  <c r="D5" i="38"/>
  <c r="E5" i="38"/>
  <c r="F5" i="38"/>
  <c r="G5" i="38"/>
  <c r="H5" i="38"/>
  <c r="I5" i="38"/>
  <c r="J5" i="38"/>
  <c r="K5" i="38"/>
  <c r="L5" i="38"/>
  <c r="M5" i="38"/>
  <c r="N5" i="38"/>
  <c r="O5" i="38"/>
  <c r="P5" i="38"/>
  <c r="C6" i="38"/>
  <c r="D6" i="38"/>
  <c r="E6" i="38"/>
  <c r="F6" i="38"/>
  <c r="G6" i="38"/>
  <c r="H6" i="38"/>
  <c r="I6" i="38"/>
  <c r="J6" i="38"/>
  <c r="K6" i="38"/>
  <c r="L6" i="38"/>
  <c r="M6" i="38"/>
  <c r="N6" i="38"/>
  <c r="O6" i="38"/>
  <c r="P6" i="38"/>
  <c r="C7" i="38"/>
  <c r="D7" i="38"/>
  <c r="E7" i="38"/>
  <c r="F7" i="38"/>
  <c r="G7" i="38"/>
  <c r="H7" i="38"/>
  <c r="I7" i="38"/>
  <c r="J7" i="38"/>
  <c r="K7" i="38"/>
  <c r="L7" i="38"/>
  <c r="M7" i="38"/>
  <c r="N7" i="38"/>
  <c r="O7" i="38"/>
  <c r="P7" i="38"/>
  <c r="C8" i="38"/>
  <c r="D8" i="38"/>
  <c r="E8" i="38"/>
  <c r="F8" i="38"/>
  <c r="G8" i="38"/>
  <c r="H8" i="38"/>
  <c r="I8" i="38"/>
  <c r="J8" i="38"/>
  <c r="K8" i="38"/>
  <c r="L8" i="38"/>
  <c r="M8" i="38"/>
  <c r="N8" i="38"/>
  <c r="O8" i="38"/>
  <c r="P8" i="38"/>
  <c r="C9" i="38"/>
  <c r="D9" i="38"/>
  <c r="E9" i="38"/>
  <c r="F9" i="38"/>
  <c r="G9" i="38"/>
  <c r="H9" i="38"/>
  <c r="I9" i="38"/>
  <c r="J9" i="38"/>
  <c r="K9" i="38"/>
  <c r="L9" i="38"/>
  <c r="M9" i="38"/>
  <c r="N9" i="38"/>
  <c r="O9" i="38"/>
  <c r="P9" i="38"/>
  <c r="C10" i="38"/>
  <c r="D10" i="38"/>
  <c r="E10" i="38"/>
  <c r="F10" i="38"/>
  <c r="G10" i="38"/>
  <c r="H10" i="38"/>
  <c r="I10" i="38"/>
  <c r="J10" i="38"/>
  <c r="K10" i="38"/>
  <c r="L10" i="38"/>
  <c r="M10" i="38"/>
  <c r="N10" i="38"/>
  <c r="O10" i="38"/>
  <c r="P10" i="38"/>
  <c r="C11" i="38"/>
  <c r="D11" i="38"/>
  <c r="E11" i="38"/>
  <c r="F11" i="38"/>
  <c r="G11" i="38"/>
  <c r="H11" i="38"/>
  <c r="I11" i="38"/>
  <c r="J11" i="38"/>
  <c r="K11" i="38"/>
  <c r="L11" i="38"/>
  <c r="M11" i="38"/>
  <c r="N11" i="38"/>
  <c r="O11" i="38"/>
  <c r="P11" i="38"/>
  <c r="C12" i="38"/>
  <c r="D12" i="38"/>
  <c r="E12" i="38"/>
  <c r="F12" i="38"/>
  <c r="G12" i="38"/>
  <c r="H12" i="38"/>
  <c r="I12" i="38"/>
  <c r="J12" i="38"/>
  <c r="K12" i="38"/>
  <c r="L12" i="38"/>
  <c r="M12" i="38"/>
  <c r="N12" i="38"/>
  <c r="O12" i="38"/>
  <c r="P12" i="38"/>
  <c r="C13" i="38"/>
  <c r="D13" i="38"/>
  <c r="E13" i="38"/>
  <c r="F13" i="38"/>
  <c r="G13" i="38"/>
  <c r="H13" i="38"/>
  <c r="I13" i="38"/>
  <c r="J13" i="38"/>
  <c r="K13" i="38"/>
  <c r="L13" i="38"/>
  <c r="M13" i="38"/>
  <c r="N13" i="38"/>
  <c r="O13" i="38"/>
  <c r="P13" i="38"/>
  <c r="C14" i="38"/>
  <c r="D14" i="38"/>
  <c r="E14" i="38"/>
  <c r="G14" i="38"/>
  <c r="H14" i="38"/>
  <c r="I14" i="38"/>
  <c r="J14" i="38"/>
  <c r="K14" i="38"/>
  <c r="L14" i="38"/>
  <c r="M14" i="38"/>
  <c r="N14" i="38"/>
  <c r="O14" i="38"/>
  <c r="P14" i="38"/>
  <c r="C15" i="38"/>
  <c r="D15" i="38"/>
  <c r="E15" i="38"/>
  <c r="F15" i="38"/>
  <c r="G15" i="38"/>
  <c r="H15" i="38"/>
  <c r="I15" i="38"/>
  <c r="J15" i="38"/>
  <c r="K15" i="38"/>
  <c r="L15" i="38"/>
  <c r="M15" i="38"/>
  <c r="N15" i="38"/>
  <c r="O15" i="38"/>
  <c r="P15" i="38"/>
  <c r="V5" i="38" l="1"/>
  <c r="Q4" i="38"/>
  <c r="U54" i="14"/>
  <c r="V15" i="38"/>
  <c r="U10" i="14"/>
  <c r="U11" i="14"/>
  <c r="U12" i="14"/>
  <c r="U13" i="14"/>
  <c r="U14" i="14"/>
  <c r="U15" i="14"/>
  <c r="U16" i="14"/>
  <c r="U17" i="14"/>
  <c r="U18" i="14"/>
  <c r="U19" i="14"/>
  <c r="U20" i="14"/>
  <c r="U21" i="14"/>
  <c r="U22" i="14"/>
  <c r="U23" i="14"/>
  <c r="U24" i="14"/>
  <c r="U25" i="14"/>
  <c r="U44" i="14"/>
  <c r="U45" i="14"/>
  <c r="U48" i="14"/>
  <c r="U49" i="14"/>
  <c r="U51" i="14"/>
  <c r="U52" i="14"/>
  <c r="U53" i="14"/>
  <c r="U55" i="14"/>
  <c r="U56" i="14"/>
  <c r="U57" i="14"/>
  <c r="U58" i="14"/>
  <c r="U59" i="14"/>
  <c r="U66" i="14"/>
  <c r="U67" i="14"/>
  <c r="U68" i="14"/>
  <c r="U4" i="14"/>
  <c r="U5" i="14"/>
  <c r="U6" i="14"/>
  <c r="U47" i="14"/>
  <c r="U46" i="14"/>
  <c r="U40" i="14"/>
  <c r="U31" i="14"/>
  <c r="U30" i="14"/>
  <c r="U29" i="14"/>
  <c r="U28" i="14"/>
  <c r="U35" i="14"/>
  <c r="U34" i="14"/>
  <c r="U33" i="14"/>
  <c r="U32" i="14"/>
  <c r="U39" i="14"/>
  <c r="U38" i="14"/>
  <c r="U41" i="14"/>
  <c r="U36" i="14"/>
  <c r="U27" i="14"/>
  <c r="U37" i="14"/>
  <c r="V9" i="38"/>
  <c r="V12" i="38"/>
  <c r="V13" i="38"/>
  <c r="V14" i="38"/>
  <c r="V11" i="38"/>
  <c r="W11" i="38" s="1"/>
  <c r="V10" i="38"/>
  <c r="V8" i="38"/>
  <c r="V7" i="38"/>
  <c r="V6" i="38"/>
  <c r="H49" i="12"/>
  <c r="K49" i="12"/>
  <c r="M49" i="12"/>
  <c r="D49" i="12"/>
  <c r="C49" i="12"/>
  <c r="L49" i="12"/>
  <c r="J49" i="12"/>
  <c r="I49" i="12"/>
  <c r="E49" i="12"/>
  <c r="G46" i="12"/>
  <c r="F49" i="12"/>
  <c r="G49" i="12"/>
  <c r="W5" i="38" l="1"/>
  <c r="X5" i="38"/>
  <c r="W17" i="1"/>
  <c r="W16" i="1"/>
  <c r="W14" i="1"/>
  <c r="W13" i="1"/>
  <c r="X17" i="1"/>
  <c r="X16" i="1"/>
  <c r="X14" i="1"/>
  <c r="X13" i="1"/>
  <c r="CW13" i="1" l="1"/>
  <c r="CW14" i="1"/>
  <c r="CW15" i="1"/>
  <c r="CW16" i="1"/>
  <c r="CW17" i="1"/>
  <c r="CW24" i="1"/>
  <c r="CW25" i="1"/>
  <c r="CW26" i="1"/>
  <c r="CW27" i="1"/>
  <c r="CW28" i="1"/>
  <c r="CW29" i="1"/>
  <c r="CW30" i="1"/>
  <c r="CW31" i="1"/>
  <c r="CW32" i="1"/>
  <c r="CW33" i="1"/>
  <c r="CW34" i="1"/>
  <c r="CW35" i="1"/>
  <c r="CW36" i="1"/>
  <c r="CW37" i="1"/>
  <c r="CW38" i="1"/>
  <c r="CW39" i="1"/>
  <c r="CW40" i="1"/>
  <c r="CW41" i="1"/>
  <c r="CW42" i="1"/>
  <c r="CW43" i="1"/>
  <c r="CW44" i="1"/>
  <c r="CW45" i="1"/>
  <c r="CW46" i="1"/>
  <c r="CW47" i="1"/>
  <c r="CW48" i="1"/>
  <c r="CW49" i="1"/>
  <c r="CW50" i="1"/>
  <c r="CW51" i="1"/>
  <c r="CW52" i="1"/>
  <c r="CW53" i="1"/>
  <c r="CW54" i="1"/>
  <c r="CW55" i="1"/>
  <c r="CW56" i="1"/>
  <c r="CW57" i="1"/>
  <c r="CW58" i="1"/>
  <c r="CW59" i="1"/>
  <c r="CW60" i="1"/>
  <c r="CW61" i="1"/>
  <c r="CW62" i="1"/>
  <c r="CW63" i="1"/>
  <c r="CW64" i="1"/>
  <c r="CW65" i="1"/>
  <c r="CW66" i="1"/>
  <c r="CW67" i="1"/>
  <c r="CW68" i="1"/>
  <c r="CW69" i="1"/>
  <c r="CW70" i="1"/>
  <c r="CW71" i="1"/>
  <c r="CW72" i="1"/>
  <c r="CW74" i="1"/>
  <c r="CW75" i="1"/>
  <c r="CW76" i="1"/>
  <c r="CW77" i="1"/>
  <c r="CW78" i="1"/>
  <c r="CW79" i="1"/>
  <c r="CW80" i="1"/>
  <c r="CW81" i="1"/>
  <c r="CW82" i="1"/>
  <c r="CW83" i="1"/>
  <c r="CW84" i="1"/>
  <c r="CW85" i="1"/>
  <c r="CW86" i="1"/>
  <c r="CW88" i="1"/>
  <c r="CW89" i="1"/>
  <c r="CW90" i="1"/>
  <c r="CW91" i="1"/>
  <c r="CW92" i="1"/>
  <c r="CW93" i="1"/>
  <c r="CW94" i="1"/>
  <c r="CW95" i="1"/>
  <c r="CW96" i="1"/>
  <c r="CW97" i="1"/>
  <c r="CW99" i="1"/>
  <c r="CW100" i="1"/>
  <c r="CW101" i="1"/>
  <c r="CW102" i="1"/>
  <c r="CW103" i="1"/>
  <c r="CW104" i="1"/>
  <c r="CW105" i="1"/>
  <c r="CW106" i="1"/>
  <c r="CW107" i="1"/>
  <c r="CW108" i="1"/>
  <c r="CW109" i="1"/>
  <c r="CW110" i="1"/>
  <c r="CW111" i="1"/>
  <c r="CW112" i="1"/>
  <c r="CW113" i="1"/>
  <c r="CW114" i="1"/>
  <c r="CW115" i="1"/>
  <c r="CW116" i="1"/>
  <c r="CW117" i="1"/>
  <c r="CW118" i="1"/>
  <c r="CW119" i="1"/>
  <c r="CW120" i="1"/>
  <c r="CW121" i="1"/>
  <c r="CW122" i="1"/>
  <c r="CW123" i="1"/>
  <c r="CW124" i="1"/>
  <c r="CW125" i="1"/>
  <c r="CW126" i="1"/>
  <c r="CW127" i="1"/>
  <c r="CW128" i="1"/>
  <c r="CW129" i="1"/>
  <c r="CW130" i="1"/>
  <c r="CW131" i="1"/>
  <c r="CW132" i="1"/>
  <c r="CW133" i="1"/>
  <c r="CW134" i="1"/>
  <c r="CW135" i="1"/>
  <c r="CW136" i="1"/>
  <c r="CW137" i="1"/>
  <c r="CW138" i="1"/>
  <c r="CW139" i="1"/>
  <c r="CW140" i="1"/>
  <c r="CW141" i="1"/>
  <c r="CW142" i="1"/>
  <c r="CW143" i="1"/>
  <c r="CW144" i="1"/>
  <c r="CW145" i="1"/>
  <c r="CW146" i="1"/>
  <c r="CW147" i="1"/>
  <c r="CW148" i="1"/>
  <c r="CW149" i="1"/>
  <c r="CW150" i="1"/>
  <c r="CW151" i="1"/>
  <c r="CW152" i="1"/>
  <c r="CW153" i="1"/>
  <c r="CW154" i="1"/>
  <c r="CW155" i="1"/>
  <c r="CW156" i="1"/>
  <c r="CW157" i="1"/>
  <c r="CW158" i="1"/>
  <c r="CW159" i="1"/>
  <c r="CW160" i="1"/>
  <c r="CW161" i="1"/>
  <c r="CW162" i="1"/>
  <c r="CW163" i="1"/>
  <c r="CW164" i="1"/>
  <c r="CW165" i="1"/>
  <c r="CW166" i="1"/>
  <c r="CW167" i="1"/>
  <c r="CW168" i="1"/>
  <c r="CW169" i="1"/>
  <c r="CW170" i="1"/>
  <c r="CW171" i="1"/>
  <c r="CW172" i="1"/>
  <c r="CW173" i="1"/>
  <c r="CW174" i="1"/>
  <c r="CW175" i="1"/>
  <c r="CW176" i="1"/>
  <c r="CW177" i="1"/>
  <c r="CW178" i="1"/>
  <c r="CW179" i="1"/>
  <c r="CW180" i="1"/>
  <c r="CW12" i="1"/>
  <c r="DM12" i="37"/>
  <c r="AE14" i="37"/>
  <c r="AE13" i="37"/>
  <c r="DM9" i="37" l="1"/>
  <c r="CW9" i="1"/>
  <c r="R43" i="12" l="1"/>
  <c r="I3" i="39" l="1"/>
  <c r="J3" i="39"/>
  <c r="K3" i="39"/>
  <c r="L3" i="39"/>
  <c r="M3" i="39"/>
  <c r="O3" i="39"/>
  <c r="P3" i="39"/>
  <c r="Q3" i="39"/>
  <c r="I4" i="39"/>
  <c r="J4" i="39"/>
  <c r="K4" i="39"/>
  <c r="L4" i="39"/>
  <c r="M4" i="39"/>
  <c r="N4" i="39"/>
  <c r="P4" i="39"/>
  <c r="Q4" i="39"/>
  <c r="I5" i="39"/>
  <c r="J5" i="39"/>
  <c r="K5" i="39"/>
  <c r="L5" i="39"/>
  <c r="M5" i="39"/>
  <c r="N5" i="39"/>
  <c r="O5" i="39"/>
  <c r="P5" i="39"/>
  <c r="Q5" i="39"/>
  <c r="I6" i="39"/>
  <c r="J6" i="39"/>
  <c r="K6" i="39"/>
  <c r="L6" i="39"/>
  <c r="M6" i="39"/>
  <c r="N6" i="39"/>
  <c r="O6" i="39"/>
  <c r="P6" i="39"/>
  <c r="Q6" i="39"/>
  <c r="I7" i="39"/>
  <c r="J7" i="39"/>
  <c r="K7" i="39"/>
  <c r="L7" i="39"/>
  <c r="M7" i="39"/>
  <c r="N7" i="39"/>
  <c r="O7" i="39"/>
  <c r="P7" i="39"/>
  <c r="Q7" i="39"/>
  <c r="I8" i="39"/>
  <c r="J8" i="39"/>
  <c r="K8" i="39"/>
  <c r="L8" i="39"/>
  <c r="M8" i="39"/>
  <c r="N8" i="39"/>
  <c r="O8" i="39"/>
  <c r="P8" i="39"/>
  <c r="Q8" i="39"/>
  <c r="I9" i="39"/>
  <c r="J9" i="39"/>
  <c r="K9" i="39"/>
  <c r="L9" i="39"/>
  <c r="M9" i="39"/>
  <c r="N9" i="39"/>
  <c r="O9" i="39"/>
  <c r="P9" i="39"/>
  <c r="Q9" i="39"/>
  <c r="I10" i="39"/>
  <c r="J10" i="39"/>
  <c r="K10" i="39"/>
  <c r="L10" i="39"/>
  <c r="M10" i="39"/>
  <c r="N10" i="39"/>
  <c r="O10" i="39"/>
  <c r="P10" i="39"/>
  <c r="Q10" i="39"/>
  <c r="I11" i="39"/>
  <c r="J11" i="39"/>
  <c r="K11" i="39"/>
  <c r="L11" i="39"/>
  <c r="M11" i="39"/>
  <c r="N11" i="39"/>
  <c r="O11" i="39"/>
  <c r="P11" i="39"/>
  <c r="Q11" i="39"/>
  <c r="I12" i="39"/>
  <c r="J12" i="39"/>
  <c r="K12" i="39"/>
  <c r="L12" i="39"/>
  <c r="M12" i="39"/>
  <c r="N12" i="39"/>
  <c r="O12" i="39"/>
  <c r="P12" i="39"/>
  <c r="Q12" i="39"/>
  <c r="I13" i="39"/>
  <c r="J13" i="39"/>
  <c r="K13" i="39"/>
  <c r="L13" i="39"/>
  <c r="M13" i="39"/>
  <c r="N13" i="39"/>
  <c r="O13" i="39"/>
  <c r="P13" i="39"/>
  <c r="I16" i="38"/>
  <c r="J16" i="38"/>
  <c r="K16" i="38"/>
  <c r="L16" i="38"/>
  <c r="M16" i="38"/>
  <c r="N16" i="38"/>
  <c r="O16" i="38"/>
  <c r="P16" i="38"/>
  <c r="Q14" i="39"/>
  <c r="I17" i="38"/>
  <c r="I15" i="39" s="1"/>
  <c r="J17" i="38"/>
  <c r="J15" i="39" s="1"/>
  <c r="K17" i="38"/>
  <c r="K15" i="39" s="1"/>
  <c r="L17" i="38"/>
  <c r="L15" i="39" s="1"/>
  <c r="M17" i="38"/>
  <c r="M15" i="39" s="1"/>
  <c r="N17" i="38"/>
  <c r="N15" i="39" s="1"/>
  <c r="O17" i="38"/>
  <c r="O15" i="39" s="1"/>
  <c r="P17" i="38"/>
  <c r="P15" i="39" s="1"/>
  <c r="Q15" i="39"/>
  <c r="I18" i="38"/>
  <c r="I16" i="39" s="1"/>
  <c r="J18" i="38"/>
  <c r="J16" i="39" s="1"/>
  <c r="K18" i="38"/>
  <c r="K16" i="39" s="1"/>
  <c r="L18" i="38"/>
  <c r="L16" i="39" s="1"/>
  <c r="M18" i="38"/>
  <c r="M16" i="39" s="1"/>
  <c r="N18" i="38"/>
  <c r="O18" i="38"/>
  <c r="O16" i="39" s="1"/>
  <c r="P18" i="38"/>
  <c r="Q16" i="39"/>
  <c r="I19" i="38"/>
  <c r="I17" i="39" s="1"/>
  <c r="J19" i="38"/>
  <c r="J17" i="39" s="1"/>
  <c r="K19" i="38"/>
  <c r="K17" i="39" s="1"/>
  <c r="L19" i="38"/>
  <c r="L17" i="39" s="1"/>
  <c r="M19" i="38"/>
  <c r="M17" i="39" s="1"/>
  <c r="N19" i="38"/>
  <c r="N17" i="39" s="1"/>
  <c r="O19" i="38"/>
  <c r="O17" i="39" s="1"/>
  <c r="P19" i="38"/>
  <c r="P17" i="39" s="1"/>
  <c r="Q17" i="39"/>
  <c r="I20" i="38"/>
  <c r="I18" i="39" s="1"/>
  <c r="J20" i="38"/>
  <c r="J18" i="39" s="1"/>
  <c r="K20" i="38"/>
  <c r="K18" i="39" s="1"/>
  <c r="L20" i="38"/>
  <c r="L18" i="39" s="1"/>
  <c r="M20" i="38"/>
  <c r="M18" i="39" s="1"/>
  <c r="N20" i="38"/>
  <c r="N18" i="39" s="1"/>
  <c r="O20" i="38"/>
  <c r="O18" i="39" s="1"/>
  <c r="P20" i="38"/>
  <c r="P18" i="39" s="1"/>
  <c r="Q18" i="39"/>
  <c r="I21" i="38"/>
  <c r="I19" i="39" s="1"/>
  <c r="J21" i="38"/>
  <c r="J19" i="39" s="1"/>
  <c r="K21" i="38"/>
  <c r="K19" i="39" s="1"/>
  <c r="L21" i="38"/>
  <c r="L19" i="39" s="1"/>
  <c r="M21" i="38"/>
  <c r="M19" i="39" s="1"/>
  <c r="N21" i="38"/>
  <c r="N19" i="39" s="1"/>
  <c r="O21" i="38"/>
  <c r="O19" i="39" s="1"/>
  <c r="P21" i="38"/>
  <c r="P19" i="39" s="1"/>
  <c r="Q19" i="39"/>
  <c r="I22" i="38"/>
  <c r="I20" i="39" s="1"/>
  <c r="J22" i="38"/>
  <c r="J20" i="39" s="1"/>
  <c r="K22" i="38"/>
  <c r="L22" i="38"/>
  <c r="L20" i="39" s="1"/>
  <c r="M22" i="38"/>
  <c r="M20" i="39" s="1"/>
  <c r="N22" i="38"/>
  <c r="N20" i="39" s="1"/>
  <c r="O22" i="38"/>
  <c r="O20" i="39" s="1"/>
  <c r="P22" i="38"/>
  <c r="P20" i="39" s="1"/>
  <c r="Q20" i="39"/>
  <c r="I23" i="38"/>
  <c r="I21" i="39" s="1"/>
  <c r="J23" i="38"/>
  <c r="J21" i="39" s="1"/>
  <c r="K23" i="38"/>
  <c r="K21" i="39" s="1"/>
  <c r="L23" i="38"/>
  <c r="L21" i="39" s="1"/>
  <c r="M23" i="38"/>
  <c r="M21" i="39" s="1"/>
  <c r="N23" i="38"/>
  <c r="N21" i="39" s="1"/>
  <c r="O23" i="38"/>
  <c r="O21" i="39" s="1"/>
  <c r="P23" i="38"/>
  <c r="P21" i="39" s="1"/>
  <c r="Q21" i="39"/>
  <c r="I24" i="38"/>
  <c r="I22" i="39" s="1"/>
  <c r="J24" i="38"/>
  <c r="J22" i="39" s="1"/>
  <c r="K24" i="38"/>
  <c r="K22" i="39" s="1"/>
  <c r="L24" i="38"/>
  <c r="L22" i="39" s="1"/>
  <c r="M24" i="38"/>
  <c r="M22" i="39" s="1"/>
  <c r="N24" i="38"/>
  <c r="N22" i="39" s="1"/>
  <c r="O24" i="38"/>
  <c r="O22" i="39" s="1"/>
  <c r="P24" i="38"/>
  <c r="P22" i="39" s="1"/>
  <c r="Q22" i="39"/>
  <c r="I25" i="38"/>
  <c r="I23" i="39" s="1"/>
  <c r="J25" i="38"/>
  <c r="K25" i="38"/>
  <c r="K23" i="39" s="1"/>
  <c r="L25" i="38"/>
  <c r="L23" i="39" s="1"/>
  <c r="M25" i="38"/>
  <c r="M23" i="39" s="1"/>
  <c r="N25" i="38"/>
  <c r="N23" i="39" s="1"/>
  <c r="O25" i="38"/>
  <c r="O23" i="39" s="1"/>
  <c r="P25" i="38"/>
  <c r="P23" i="39" s="1"/>
  <c r="Q23" i="39"/>
  <c r="I26" i="38"/>
  <c r="I24" i="39" s="1"/>
  <c r="J26" i="38"/>
  <c r="J24" i="39" s="1"/>
  <c r="K26" i="38"/>
  <c r="K24" i="39" s="1"/>
  <c r="L26" i="38"/>
  <c r="L24" i="39" s="1"/>
  <c r="M26" i="38"/>
  <c r="N26" i="38"/>
  <c r="N24" i="39" s="1"/>
  <c r="O26" i="38"/>
  <c r="O24" i="39" s="1"/>
  <c r="P26" i="38"/>
  <c r="P24" i="39" s="1"/>
  <c r="Q24" i="39"/>
  <c r="I27" i="38"/>
  <c r="I25" i="39" s="1"/>
  <c r="J27" i="38"/>
  <c r="J25" i="39" s="1"/>
  <c r="K27" i="38"/>
  <c r="K25" i="39" s="1"/>
  <c r="L27" i="38"/>
  <c r="L25" i="39" s="1"/>
  <c r="M27" i="38"/>
  <c r="M25" i="39" s="1"/>
  <c r="N27" i="38"/>
  <c r="N25" i="39" s="1"/>
  <c r="O27" i="38"/>
  <c r="O25" i="39" s="1"/>
  <c r="P27" i="38"/>
  <c r="P25" i="39" s="1"/>
  <c r="Q25" i="39"/>
  <c r="I28" i="38"/>
  <c r="I26" i="39" s="1"/>
  <c r="J28" i="38"/>
  <c r="J26" i="39" s="1"/>
  <c r="K28" i="38"/>
  <c r="K26" i="39" s="1"/>
  <c r="L28" i="38"/>
  <c r="L26" i="39" s="1"/>
  <c r="M28" i="38"/>
  <c r="M26" i="39" s="1"/>
  <c r="N28" i="38"/>
  <c r="N26" i="39" s="1"/>
  <c r="O28" i="38"/>
  <c r="O26" i="39" s="1"/>
  <c r="P28" i="38"/>
  <c r="P26" i="39" s="1"/>
  <c r="Q26" i="39"/>
  <c r="I29" i="38"/>
  <c r="I27" i="39" s="1"/>
  <c r="J29" i="38"/>
  <c r="J27" i="39" s="1"/>
  <c r="K29" i="38"/>
  <c r="K27" i="39" s="1"/>
  <c r="L29" i="38"/>
  <c r="L27" i="39" s="1"/>
  <c r="M29" i="38"/>
  <c r="M27" i="39" s="1"/>
  <c r="N29" i="38"/>
  <c r="N27" i="39" s="1"/>
  <c r="O29" i="38"/>
  <c r="O27" i="39" s="1"/>
  <c r="P29" i="38"/>
  <c r="P27" i="39" s="1"/>
  <c r="Q27" i="39"/>
  <c r="I30" i="38"/>
  <c r="I28" i="39" s="1"/>
  <c r="J30" i="38"/>
  <c r="J28" i="39" s="1"/>
  <c r="K30" i="38"/>
  <c r="K28" i="39" s="1"/>
  <c r="L30" i="38"/>
  <c r="L28" i="39" s="1"/>
  <c r="M30" i="38"/>
  <c r="M28" i="39" s="1"/>
  <c r="N30" i="38"/>
  <c r="N28" i="39" s="1"/>
  <c r="O30" i="38"/>
  <c r="O28" i="39" s="1"/>
  <c r="P30" i="38"/>
  <c r="P28" i="39" s="1"/>
  <c r="Q28" i="39"/>
  <c r="I31" i="38"/>
  <c r="I29" i="39" s="1"/>
  <c r="J31" i="38"/>
  <c r="J29" i="39" s="1"/>
  <c r="K31" i="38"/>
  <c r="K29" i="39" s="1"/>
  <c r="L31" i="38"/>
  <c r="L29" i="39" s="1"/>
  <c r="M31" i="38"/>
  <c r="M29" i="39" s="1"/>
  <c r="N31" i="38"/>
  <c r="N29" i="39" s="1"/>
  <c r="O31" i="38"/>
  <c r="O29" i="39" s="1"/>
  <c r="P31" i="38"/>
  <c r="Q29" i="39"/>
  <c r="I32" i="38"/>
  <c r="I30" i="39" s="1"/>
  <c r="J32" i="38"/>
  <c r="J30" i="39" s="1"/>
  <c r="K32" i="38"/>
  <c r="K30" i="39" s="1"/>
  <c r="L32" i="38"/>
  <c r="L30" i="39" s="1"/>
  <c r="M32" i="38"/>
  <c r="M30" i="39" s="1"/>
  <c r="N32" i="38"/>
  <c r="N30" i="39" s="1"/>
  <c r="O32" i="38"/>
  <c r="O30" i="39" s="1"/>
  <c r="P32" i="38"/>
  <c r="P30" i="39" s="1"/>
  <c r="Q30" i="39"/>
  <c r="I33" i="38"/>
  <c r="I31" i="39" s="1"/>
  <c r="J33" i="38"/>
  <c r="J31" i="39" s="1"/>
  <c r="K33" i="38"/>
  <c r="K31" i="39" s="1"/>
  <c r="L33" i="38"/>
  <c r="L31" i="39" s="1"/>
  <c r="M33" i="38"/>
  <c r="M31" i="39" s="1"/>
  <c r="N33" i="38"/>
  <c r="N31" i="39" s="1"/>
  <c r="O33" i="38"/>
  <c r="O31" i="39" s="1"/>
  <c r="P33" i="38"/>
  <c r="P31" i="39" s="1"/>
  <c r="Q31" i="39"/>
  <c r="I34" i="38"/>
  <c r="I32" i="39" s="1"/>
  <c r="J34" i="38"/>
  <c r="J32" i="39" s="1"/>
  <c r="K34" i="38"/>
  <c r="K32" i="39" s="1"/>
  <c r="L34" i="38"/>
  <c r="L32" i="39" s="1"/>
  <c r="M34" i="38"/>
  <c r="M32" i="39" s="1"/>
  <c r="N34" i="38"/>
  <c r="N32" i="39" s="1"/>
  <c r="O34" i="38"/>
  <c r="O32" i="39" s="1"/>
  <c r="P34" i="38"/>
  <c r="P32" i="39" s="1"/>
  <c r="Q32" i="39"/>
  <c r="I35" i="38"/>
  <c r="I33" i="39" s="1"/>
  <c r="J35" i="38"/>
  <c r="J33" i="39" s="1"/>
  <c r="K35" i="38"/>
  <c r="K33" i="39" s="1"/>
  <c r="L35" i="38"/>
  <c r="L33" i="39" s="1"/>
  <c r="M35" i="38"/>
  <c r="M33" i="39" s="1"/>
  <c r="N35" i="38"/>
  <c r="N33" i="39" s="1"/>
  <c r="O35" i="38"/>
  <c r="O33" i="39" s="1"/>
  <c r="P35" i="38"/>
  <c r="P33" i="39" s="1"/>
  <c r="Q33" i="39"/>
  <c r="I36" i="38"/>
  <c r="I34" i="39" s="1"/>
  <c r="J36" i="38"/>
  <c r="J34" i="39" s="1"/>
  <c r="K36" i="38"/>
  <c r="K34" i="39" s="1"/>
  <c r="L36" i="38"/>
  <c r="L34" i="39" s="1"/>
  <c r="M36" i="38"/>
  <c r="M34" i="39" s="1"/>
  <c r="N36" i="38"/>
  <c r="N34" i="39" s="1"/>
  <c r="O36" i="38"/>
  <c r="O34" i="39" s="1"/>
  <c r="P36" i="38"/>
  <c r="P34" i="39" s="1"/>
  <c r="I37" i="38"/>
  <c r="I35" i="39" s="1"/>
  <c r="J37" i="38"/>
  <c r="J35" i="39" s="1"/>
  <c r="K37" i="38"/>
  <c r="K35" i="39" s="1"/>
  <c r="L37" i="38"/>
  <c r="L35" i="39" s="1"/>
  <c r="M37" i="38"/>
  <c r="M35" i="39" s="1"/>
  <c r="N37" i="38"/>
  <c r="N35" i="39" s="1"/>
  <c r="O37" i="38"/>
  <c r="O35" i="39" s="1"/>
  <c r="P37" i="38"/>
  <c r="P35" i="39" s="1"/>
  <c r="BB14" i="37"/>
  <c r="BB15" i="37"/>
  <c r="BB16" i="37"/>
  <c r="BB17" i="37"/>
  <c r="BB18" i="37"/>
  <c r="BB19" i="37"/>
  <c r="BB20" i="37"/>
  <c r="BB21" i="37"/>
  <c r="BB22" i="37"/>
  <c r="BB23" i="37"/>
  <c r="BB24" i="37"/>
  <c r="BB25" i="37"/>
  <c r="BB26" i="37"/>
  <c r="BB27" i="37"/>
  <c r="BB28" i="37"/>
  <c r="BB29" i="37"/>
  <c r="BB30" i="37"/>
  <c r="BB31" i="37"/>
  <c r="BB32" i="37"/>
  <c r="BB33" i="37"/>
  <c r="BB34" i="37"/>
  <c r="BB35" i="37"/>
  <c r="BB36" i="37"/>
  <c r="BB37" i="37"/>
  <c r="BB38" i="37"/>
  <c r="BB39" i="37"/>
  <c r="BB40" i="37"/>
  <c r="BB41" i="37"/>
  <c r="BB42" i="37"/>
  <c r="BB43" i="37"/>
  <c r="BB44" i="37"/>
  <c r="BB45" i="37"/>
  <c r="BB46" i="37"/>
  <c r="BB47" i="37"/>
  <c r="BB13" i="37"/>
  <c r="AY14" i="37"/>
  <c r="AY15" i="37"/>
  <c r="AY16" i="37"/>
  <c r="AY17" i="37"/>
  <c r="AY18" i="37"/>
  <c r="AY19" i="37"/>
  <c r="AY20" i="37"/>
  <c r="AY21" i="37"/>
  <c r="AY22" i="37"/>
  <c r="AY23" i="37"/>
  <c r="AY24" i="37"/>
  <c r="AY25" i="37"/>
  <c r="AY26" i="37"/>
  <c r="AY27" i="37"/>
  <c r="AY28" i="37"/>
  <c r="AY29" i="37"/>
  <c r="AY30" i="37"/>
  <c r="AY31" i="37"/>
  <c r="AY32" i="37"/>
  <c r="AY33" i="37"/>
  <c r="AY34" i="37"/>
  <c r="AY35" i="37"/>
  <c r="AY36" i="37"/>
  <c r="AY37" i="37"/>
  <c r="AY38" i="37"/>
  <c r="AY39" i="37"/>
  <c r="AY40" i="37"/>
  <c r="AY41" i="37"/>
  <c r="AY42" i="37"/>
  <c r="AY43" i="37"/>
  <c r="AY44" i="37"/>
  <c r="AY45" i="37"/>
  <c r="AY46" i="37"/>
  <c r="AY47" i="37"/>
  <c r="AY13" i="37"/>
  <c r="AW14" i="37"/>
  <c r="AW15" i="37"/>
  <c r="AW16" i="37"/>
  <c r="AW17" i="37"/>
  <c r="AW18" i="37"/>
  <c r="AW19" i="37"/>
  <c r="AW20" i="37"/>
  <c r="AW21" i="37"/>
  <c r="AW22" i="37"/>
  <c r="AW23" i="37"/>
  <c r="AW24" i="37"/>
  <c r="AW25" i="37"/>
  <c r="AW26" i="37"/>
  <c r="AW27" i="37"/>
  <c r="AW28" i="37"/>
  <c r="AW29" i="37"/>
  <c r="AW30" i="37"/>
  <c r="AW31" i="37"/>
  <c r="AW32" i="37"/>
  <c r="AW33" i="37"/>
  <c r="AW34" i="37"/>
  <c r="AW35" i="37"/>
  <c r="AW36" i="37"/>
  <c r="AW37" i="37"/>
  <c r="AW38" i="37"/>
  <c r="AW39" i="37"/>
  <c r="AW40" i="37"/>
  <c r="AW41" i="37"/>
  <c r="AW42" i="37"/>
  <c r="AW43" i="37"/>
  <c r="AW44" i="37"/>
  <c r="AW45" i="37"/>
  <c r="AW46" i="37"/>
  <c r="AW47" i="37"/>
  <c r="AW13" i="37"/>
  <c r="AV14" i="37"/>
  <c r="AV15" i="37"/>
  <c r="AV16" i="37"/>
  <c r="AV17" i="37"/>
  <c r="AV18" i="37"/>
  <c r="AV19" i="37"/>
  <c r="AV20" i="37"/>
  <c r="AV21" i="37"/>
  <c r="AV22" i="37"/>
  <c r="AV23" i="37"/>
  <c r="AV24" i="37"/>
  <c r="AV25" i="37"/>
  <c r="AV26" i="37"/>
  <c r="AV27" i="37"/>
  <c r="AV28" i="37"/>
  <c r="AV29" i="37"/>
  <c r="AV30" i="37"/>
  <c r="AV31" i="37"/>
  <c r="AV32" i="37"/>
  <c r="AV33" i="37"/>
  <c r="AV34" i="37"/>
  <c r="AV35" i="37"/>
  <c r="AV36" i="37"/>
  <c r="AV37" i="37"/>
  <c r="AV38" i="37"/>
  <c r="AV39" i="37"/>
  <c r="AV40" i="37"/>
  <c r="AV41" i="37"/>
  <c r="AV42" i="37"/>
  <c r="AV43" i="37"/>
  <c r="AV44" i="37"/>
  <c r="AV45" i="37"/>
  <c r="AV46" i="37"/>
  <c r="AV47" i="37"/>
  <c r="AV13" i="37"/>
  <c r="AU14" i="37"/>
  <c r="AU15" i="37"/>
  <c r="AU16" i="37"/>
  <c r="AU17" i="37"/>
  <c r="AU18" i="37"/>
  <c r="AU19" i="37"/>
  <c r="AU20" i="37"/>
  <c r="AU21" i="37"/>
  <c r="AU22" i="37"/>
  <c r="AU23" i="37"/>
  <c r="AU24" i="37"/>
  <c r="AU25" i="37"/>
  <c r="AU26" i="37"/>
  <c r="AU27" i="37"/>
  <c r="AU28" i="37"/>
  <c r="AU29" i="37"/>
  <c r="AU30" i="37"/>
  <c r="AU31" i="37"/>
  <c r="AU32" i="37"/>
  <c r="AU33" i="37"/>
  <c r="AU34" i="37"/>
  <c r="AU35" i="37"/>
  <c r="AU36" i="37"/>
  <c r="AU37" i="37"/>
  <c r="AU38" i="37"/>
  <c r="AU39" i="37"/>
  <c r="AU40" i="37"/>
  <c r="AU41" i="37"/>
  <c r="AU42" i="37"/>
  <c r="AU43" i="37"/>
  <c r="AU44" i="37"/>
  <c r="AU45" i="37"/>
  <c r="AU46" i="37"/>
  <c r="AU47" i="37"/>
  <c r="AU13" i="37"/>
  <c r="O14" i="39" l="1"/>
  <c r="O4" i="38"/>
  <c r="N14" i="39"/>
  <c r="N4" i="38"/>
  <c r="M14" i="39"/>
  <c r="M4" i="38"/>
  <c r="L14" i="39"/>
  <c r="L4" i="38"/>
  <c r="P14" i="39"/>
  <c r="P4" i="38"/>
  <c r="K14" i="39"/>
  <c r="K4" i="38"/>
  <c r="J14" i="39"/>
  <c r="J4" i="38"/>
  <c r="I14" i="39"/>
  <c r="I4" i="38"/>
  <c r="P29" i="39"/>
  <c r="M24" i="39"/>
  <c r="J23" i="39"/>
  <c r="N16" i="39"/>
  <c r="R9" i="37"/>
  <c r="U9" i="37"/>
  <c r="S9" i="37"/>
  <c r="Q9" i="37"/>
  <c r="X9" i="37"/>
  <c r="N3" i="39"/>
  <c r="P16" i="39"/>
  <c r="K20" i="39"/>
  <c r="O4" i="39"/>
  <c r="Q13" i="39"/>
  <c r="AP45" i="32" l="1"/>
  <c r="AQ45" i="32"/>
  <c r="AR45" i="32"/>
  <c r="AS45" i="32"/>
  <c r="AT45" i="32"/>
  <c r="AU45" i="32"/>
  <c r="AV45" i="32"/>
  <c r="AW45" i="32"/>
  <c r="AX45" i="32"/>
  <c r="CX11" i="37" l="1"/>
  <c r="CY11" i="37"/>
  <c r="CZ11" i="37"/>
  <c r="DA11" i="37"/>
  <c r="DB11" i="37"/>
  <c r="DC11" i="37"/>
  <c r="DD11" i="37"/>
  <c r="DE11" i="37"/>
  <c r="DF11" i="37"/>
  <c r="DG11" i="37"/>
  <c r="DH11" i="37"/>
  <c r="DI11" i="37"/>
  <c r="DJ11" i="37"/>
  <c r="DK11" i="37"/>
  <c r="DL11" i="37"/>
  <c r="CX12" i="37"/>
  <c r="CY12" i="37"/>
  <c r="CZ12" i="37"/>
  <c r="DA12" i="37"/>
  <c r="DB12" i="37"/>
  <c r="DC12" i="37"/>
  <c r="DD12" i="37"/>
  <c r="DE12" i="37"/>
  <c r="DF12" i="37"/>
  <c r="DG12" i="37"/>
  <c r="DH12" i="37"/>
  <c r="DI12" i="37"/>
  <c r="DJ12" i="37"/>
  <c r="DK12" i="37"/>
  <c r="DL12" i="37"/>
  <c r="BB45" i="32" l="1"/>
  <c r="AP33" i="32"/>
  <c r="AU33" i="32"/>
  <c r="AX33" i="32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1" i="14" s="1"/>
  <c r="A66" i="7"/>
  <c r="A62" i="14" s="1"/>
  <c r="A67" i="7"/>
  <c r="A63" i="14" s="1"/>
  <c r="A30" i="7"/>
  <c r="A208" i="7"/>
  <c r="A204" i="14" s="1"/>
  <c r="C208" i="7"/>
  <c r="C204" i="14" s="1"/>
  <c r="D208" i="7"/>
  <c r="D204" i="14" s="1"/>
  <c r="E208" i="7"/>
  <c r="E204" i="14" s="1"/>
  <c r="F208" i="7"/>
  <c r="F204" i="14" s="1"/>
  <c r="G208" i="7"/>
  <c r="G204" i="14" s="1"/>
  <c r="H208" i="7"/>
  <c r="H204" i="14" s="1"/>
  <c r="I208" i="7"/>
  <c r="I204" i="14" s="1"/>
  <c r="J208" i="7"/>
  <c r="J204" i="14" s="1"/>
  <c r="K208" i="7"/>
  <c r="L208" i="7"/>
  <c r="L204" i="14" s="1"/>
  <c r="M208" i="7"/>
  <c r="M204" i="14" s="1"/>
  <c r="N208" i="7"/>
  <c r="N204" i="14" s="1"/>
  <c r="O208" i="7"/>
  <c r="O204" i="14" s="1"/>
  <c r="P208" i="7"/>
  <c r="A209" i="7"/>
  <c r="A205" i="14" s="1"/>
  <c r="C209" i="7"/>
  <c r="C205" i="14" s="1"/>
  <c r="D209" i="7"/>
  <c r="D205" i="14" s="1"/>
  <c r="E209" i="7"/>
  <c r="E205" i="14" s="1"/>
  <c r="F209" i="7"/>
  <c r="F205" i="14" s="1"/>
  <c r="G209" i="7"/>
  <c r="G205" i="14" s="1"/>
  <c r="H209" i="7"/>
  <c r="H205" i="14" s="1"/>
  <c r="I209" i="7"/>
  <c r="I205" i="14" s="1"/>
  <c r="J209" i="7"/>
  <c r="J205" i="14" s="1"/>
  <c r="K209" i="7"/>
  <c r="K205" i="14" s="1"/>
  <c r="L209" i="7"/>
  <c r="M209" i="7"/>
  <c r="M205" i="14" s="1"/>
  <c r="N209" i="7"/>
  <c r="N205" i="14" s="1"/>
  <c r="O209" i="7"/>
  <c r="O205" i="14" s="1"/>
  <c r="P209" i="7"/>
  <c r="A210" i="7"/>
  <c r="A206" i="14" s="1"/>
  <c r="C210" i="7"/>
  <c r="D210" i="7"/>
  <c r="D206" i="14" s="1"/>
  <c r="E210" i="7"/>
  <c r="E206" i="14" s="1"/>
  <c r="F210" i="7"/>
  <c r="F206" i="14" s="1"/>
  <c r="G210" i="7"/>
  <c r="G206" i="14" s="1"/>
  <c r="H210" i="7"/>
  <c r="H206" i="14" s="1"/>
  <c r="I210" i="7"/>
  <c r="I206" i="14" s="1"/>
  <c r="J210" i="7"/>
  <c r="J206" i="14" s="1"/>
  <c r="K210" i="7"/>
  <c r="K206" i="14" s="1"/>
  <c r="L210" i="7"/>
  <c r="L206" i="14" s="1"/>
  <c r="M210" i="7"/>
  <c r="M206" i="14" s="1"/>
  <c r="N210" i="7"/>
  <c r="N206" i="14" s="1"/>
  <c r="O210" i="7"/>
  <c r="O206" i="14" s="1"/>
  <c r="P210" i="7"/>
  <c r="A211" i="7"/>
  <c r="A207" i="14" s="1"/>
  <c r="C211" i="7"/>
  <c r="D211" i="7"/>
  <c r="D207" i="14" s="1"/>
  <c r="E211" i="7"/>
  <c r="E207" i="14" s="1"/>
  <c r="F211" i="7"/>
  <c r="F207" i="14" s="1"/>
  <c r="G211" i="7"/>
  <c r="G207" i="14" s="1"/>
  <c r="H211" i="7"/>
  <c r="H207" i="14" s="1"/>
  <c r="I211" i="7"/>
  <c r="I207" i="14" s="1"/>
  <c r="J211" i="7"/>
  <c r="J207" i="14" s="1"/>
  <c r="K211" i="7"/>
  <c r="K207" i="14" s="1"/>
  <c r="L211" i="7"/>
  <c r="L207" i="14" s="1"/>
  <c r="M211" i="7"/>
  <c r="M207" i="14" s="1"/>
  <c r="N211" i="7"/>
  <c r="N207" i="14" s="1"/>
  <c r="O211" i="7"/>
  <c r="O207" i="14" s="1"/>
  <c r="P211" i="7"/>
  <c r="A212" i="7"/>
  <c r="A208" i="14" s="1"/>
  <c r="C212" i="7"/>
  <c r="C208" i="14" s="1"/>
  <c r="D212" i="7"/>
  <c r="D208" i="14" s="1"/>
  <c r="E212" i="7"/>
  <c r="E208" i="14" s="1"/>
  <c r="F212" i="7"/>
  <c r="F208" i="14" s="1"/>
  <c r="G212" i="7"/>
  <c r="G208" i="14" s="1"/>
  <c r="H212" i="7"/>
  <c r="H208" i="14" s="1"/>
  <c r="I212" i="7"/>
  <c r="I208" i="14" s="1"/>
  <c r="J212" i="7"/>
  <c r="J208" i="14" s="1"/>
  <c r="K212" i="7"/>
  <c r="K208" i="14" s="1"/>
  <c r="L212" i="7"/>
  <c r="L208" i="14" s="1"/>
  <c r="M212" i="7"/>
  <c r="M208" i="14" s="1"/>
  <c r="N212" i="7"/>
  <c r="N208" i="14" s="1"/>
  <c r="O212" i="7"/>
  <c r="P212" i="7"/>
  <c r="AS72" i="5"/>
  <c r="AT72" i="5"/>
  <c r="AU72" i="5"/>
  <c r="AV72" i="5"/>
  <c r="AW72" i="5"/>
  <c r="AX72" i="5"/>
  <c r="AY72" i="5"/>
  <c r="AZ72" i="5"/>
  <c r="BA72" i="5"/>
  <c r="BB72" i="5"/>
  <c r="BC72" i="5"/>
  <c r="BD72" i="5"/>
  <c r="BE72" i="5"/>
  <c r="AR73" i="5"/>
  <c r="AS73" i="5"/>
  <c r="AT73" i="5"/>
  <c r="AU73" i="5"/>
  <c r="AV73" i="5"/>
  <c r="AW73" i="5"/>
  <c r="AX73" i="5"/>
  <c r="AY73" i="5"/>
  <c r="AZ73" i="5"/>
  <c r="BA73" i="5"/>
  <c r="BB73" i="5"/>
  <c r="BC73" i="5"/>
  <c r="BD73" i="5"/>
  <c r="BE73" i="5"/>
  <c r="AR74" i="5"/>
  <c r="AS74" i="5"/>
  <c r="AT74" i="5"/>
  <c r="AU74" i="5"/>
  <c r="AV74" i="5"/>
  <c r="AW74" i="5"/>
  <c r="AX74" i="5"/>
  <c r="AY74" i="5"/>
  <c r="AZ74" i="5"/>
  <c r="BA74" i="5"/>
  <c r="BB74" i="5"/>
  <c r="BC74" i="5"/>
  <c r="BD74" i="5"/>
  <c r="BE74" i="5"/>
  <c r="AG72" i="5"/>
  <c r="AI72" i="5"/>
  <c r="AG73" i="5"/>
  <c r="AI73" i="5"/>
  <c r="AG74" i="5"/>
  <c r="AI74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AR71" i="5"/>
  <c r="AI71" i="5"/>
  <c r="AG71" i="5"/>
  <c r="BE70" i="5"/>
  <c r="BD70" i="5"/>
  <c r="BC70" i="5"/>
  <c r="BB70" i="5"/>
  <c r="BA70" i="5"/>
  <c r="AZ70" i="5"/>
  <c r="AY70" i="5"/>
  <c r="AX70" i="5"/>
  <c r="AW70" i="5"/>
  <c r="AV70" i="5"/>
  <c r="AU70" i="5"/>
  <c r="AT70" i="5"/>
  <c r="AS70" i="5"/>
  <c r="AR70" i="5"/>
  <c r="AI70" i="5"/>
  <c r="AG70" i="5"/>
  <c r="BE69" i="5"/>
  <c r="BD69" i="5"/>
  <c r="BC69" i="5"/>
  <c r="BB69" i="5"/>
  <c r="BA69" i="5"/>
  <c r="AZ69" i="5"/>
  <c r="AY69" i="5"/>
  <c r="AX69" i="5"/>
  <c r="AW69" i="5"/>
  <c r="AV69" i="5"/>
  <c r="AU69" i="5"/>
  <c r="AT69" i="5"/>
  <c r="AS69" i="5"/>
  <c r="AR69" i="5"/>
  <c r="AI69" i="5"/>
  <c r="AG69" i="5"/>
  <c r="BE68" i="5"/>
  <c r="BD68" i="5"/>
  <c r="BC68" i="5"/>
  <c r="BB68" i="5"/>
  <c r="BA68" i="5"/>
  <c r="AZ68" i="5"/>
  <c r="AY68" i="5"/>
  <c r="AX68" i="5"/>
  <c r="AW68" i="5"/>
  <c r="AV68" i="5"/>
  <c r="AU68" i="5"/>
  <c r="AT68" i="5"/>
  <c r="AS68" i="5"/>
  <c r="AR68" i="5"/>
  <c r="AI68" i="5"/>
  <c r="AG68" i="5"/>
  <c r="BE67" i="5"/>
  <c r="BD67" i="5"/>
  <c r="BC67" i="5"/>
  <c r="BB67" i="5"/>
  <c r="BA67" i="5"/>
  <c r="AZ67" i="5"/>
  <c r="AY67" i="5"/>
  <c r="AX67" i="5"/>
  <c r="AW67" i="5"/>
  <c r="AV67" i="5"/>
  <c r="AU67" i="5"/>
  <c r="AT67" i="5"/>
  <c r="AS67" i="5"/>
  <c r="AR67" i="5"/>
  <c r="AI67" i="5"/>
  <c r="AG67" i="5"/>
  <c r="BE66" i="5"/>
  <c r="BD66" i="5"/>
  <c r="BC66" i="5"/>
  <c r="BB66" i="5"/>
  <c r="BA66" i="5"/>
  <c r="AZ66" i="5"/>
  <c r="AY66" i="5"/>
  <c r="AX66" i="5"/>
  <c r="AW66" i="5"/>
  <c r="AV66" i="5"/>
  <c r="AU66" i="5"/>
  <c r="AT66" i="5"/>
  <c r="AS66" i="5"/>
  <c r="AR66" i="5"/>
  <c r="AI66" i="5"/>
  <c r="AG66" i="5"/>
  <c r="BE65" i="5"/>
  <c r="BD65" i="5"/>
  <c r="BC65" i="5"/>
  <c r="BB65" i="5"/>
  <c r="BA65" i="5"/>
  <c r="AZ65" i="5"/>
  <c r="AY65" i="5"/>
  <c r="AX65" i="5"/>
  <c r="AW65" i="5"/>
  <c r="AV65" i="5"/>
  <c r="AU65" i="5"/>
  <c r="AT65" i="5"/>
  <c r="AS65" i="5"/>
  <c r="AR65" i="5"/>
  <c r="AI65" i="5"/>
  <c r="AG65" i="5"/>
  <c r="BE64" i="5"/>
  <c r="BD64" i="5"/>
  <c r="BC64" i="5"/>
  <c r="BB64" i="5"/>
  <c r="BA64" i="5"/>
  <c r="AZ64" i="5"/>
  <c r="AY64" i="5"/>
  <c r="AX64" i="5"/>
  <c r="AW64" i="5"/>
  <c r="AV64" i="5"/>
  <c r="AU64" i="5"/>
  <c r="AT64" i="5"/>
  <c r="AS64" i="5"/>
  <c r="AR64" i="5"/>
  <c r="AI64" i="5"/>
  <c r="AG64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I63" i="5"/>
  <c r="AG63" i="5"/>
  <c r="BE62" i="5"/>
  <c r="BD62" i="5"/>
  <c r="BC62" i="5"/>
  <c r="BB62" i="5"/>
  <c r="BA62" i="5"/>
  <c r="AZ62" i="5"/>
  <c r="AY62" i="5"/>
  <c r="AX62" i="5"/>
  <c r="AW62" i="5"/>
  <c r="AV62" i="5"/>
  <c r="AU62" i="5"/>
  <c r="AT62" i="5"/>
  <c r="AS62" i="5"/>
  <c r="AR62" i="5"/>
  <c r="AI62" i="5"/>
  <c r="AG62" i="5"/>
  <c r="BE61" i="5"/>
  <c r="BD61" i="5"/>
  <c r="BC61" i="5"/>
  <c r="BB61" i="5"/>
  <c r="BA61" i="5"/>
  <c r="AZ61" i="5"/>
  <c r="AY61" i="5"/>
  <c r="AX61" i="5"/>
  <c r="AW61" i="5"/>
  <c r="AV61" i="5"/>
  <c r="AU61" i="5"/>
  <c r="AT61" i="5"/>
  <c r="AS61" i="5"/>
  <c r="AR61" i="5"/>
  <c r="AI61" i="5"/>
  <c r="AG61" i="5"/>
  <c r="BE60" i="5"/>
  <c r="BD60" i="5"/>
  <c r="BC60" i="5"/>
  <c r="BB60" i="5"/>
  <c r="BA60" i="5"/>
  <c r="AZ60" i="5"/>
  <c r="AY60" i="5"/>
  <c r="AX60" i="5"/>
  <c r="AW60" i="5"/>
  <c r="AV60" i="5"/>
  <c r="AU60" i="5"/>
  <c r="AT60" i="5"/>
  <c r="AS60" i="5"/>
  <c r="AR60" i="5"/>
  <c r="AI60" i="5"/>
  <c r="AG60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I59" i="5"/>
  <c r="AG59" i="5"/>
  <c r="BE58" i="5"/>
  <c r="BD58" i="5"/>
  <c r="BC58" i="5"/>
  <c r="BB58" i="5"/>
  <c r="BA58" i="5"/>
  <c r="AZ58" i="5"/>
  <c r="AY58" i="5"/>
  <c r="AX58" i="5"/>
  <c r="AW58" i="5"/>
  <c r="AV58" i="5"/>
  <c r="AU58" i="5"/>
  <c r="AT58" i="5"/>
  <c r="AS58" i="5"/>
  <c r="AR58" i="5"/>
  <c r="AI58" i="5"/>
  <c r="AG58" i="5"/>
  <c r="BE57" i="5"/>
  <c r="BD57" i="5"/>
  <c r="BC57" i="5"/>
  <c r="BB57" i="5"/>
  <c r="BA57" i="5"/>
  <c r="AZ57" i="5"/>
  <c r="AY57" i="5"/>
  <c r="AX57" i="5"/>
  <c r="AW57" i="5"/>
  <c r="AV57" i="5"/>
  <c r="AU57" i="5"/>
  <c r="AT57" i="5"/>
  <c r="AS57" i="5"/>
  <c r="AR57" i="5"/>
  <c r="AI57" i="5"/>
  <c r="AG57" i="5"/>
  <c r="BE56" i="5"/>
  <c r="BD56" i="5"/>
  <c r="BC56" i="5"/>
  <c r="BB56" i="5"/>
  <c r="BA56" i="5"/>
  <c r="AZ56" i="5"/>
  <c r="AY56" i="5"/>
  <c r="AX56" i="5"/>
  <c r="AW56" i="5"/>
  <c r="AV56" i="5"/>
  <c r="AU56" i="5"/>
  <c r="AT56" i="5"/>
  <c r="AS56" i="5"/>
  <c r="AR56" i="5"/>
  <c r="AI56" i="5"/>
  <c r="AG56" i="5"/>
  <c r="BE55" i="5"/>
  <c r="BD55" i="5"/>
  <c r="BC55" i="5"/>
  <c r="BB55" i="5"/>
  <c r="BA55" i="5"/>
  <c r="AZ55" i="5"/>
  <c r="AY55" i="5"/>
  <c r="AX55" i="5"/>
  <c r="AW55" i="5"/>
  <c r="AV55" i="5"/>
  <c r="AU55" i="5"/>
  <c r="AT55" i="5"/>
  <c r="AS55" i="5"/>
  <c r="AR55" i="5"/>
  <c r="AI55" i="5"/>
  <c r="AG55" i="5"/>
  <c r="BE54" i="5"/>
  <c r="BD54" i="5"/>
  <c r="BC54" i="5"/>
  <c r="BB54" i="5"/>
  <c r="BA54" i="5"/>
  <c r="AZ54" i="5"/>
  <c r="AY54" i="5"/>
  <c r="AX54" i="5"/>
  <c r="AW54" i="5"/>
  <c r="AV54" i="5"/>
  <c r="AU54" i="5"/>
  <c r="AT54" i="5"/>
  <c r="AS54" i="5"/>
  <c r="AI54" i="5"/>
  <c r="AG54" i="5"/>
  <c r="BE53" i="5"/>
  <c r="BD53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AI53" i="5"/>
  <c r="AG53" i="5"/>
  <c r="BE52" i="5"/>
  <c r="BD52" i="5"/>
  <c r="BC52" i="5"/>
  <c r="BB52" i="5"/>
  <c r="BA52" i="5"/>
  <c r="AZ52" i="5"/>
  <c r="AY52" i="5"/>
  <c r="AX52" i="5"/>
  <c r="AW52" i="5"/>
  <c r="AV52" i="5"/>
  <c r="AU52" i="5"/>
  <c r="AT52" i="5"/>
  <c r="AS52" i="5"/>
  <c r="AR52" i="5"/>
  <c r="AI52" i="5"/>
  <c r="AG52" i="5"/>
  <c r="BE51" i="5"/>
  <c r="BD51" i="5"/>
  <c r="BC51" i="5"/>
  <c r="BB51" i="5"/>
  <c r="BA51" i="5"/>
  <c r="AZ51" i="5"/>
  <c r="AY51" i="5"/>
  <c r="AX51" i="5"/>
  <c r="AW51" i="5"/>
  <c r="AV51" i="5"/>
  <c r="AU51" i="5"/>
  <c r="AT51" i="5"/>
  <c r="AS51" i="5"/>
  <c r="AR51" i="5"/>
  <c r="AI51" i="5"/>
  <c r="AG51" i="5"/>
  <c r="BE50" i="5"/>
  <c r="BD50" i="5"/>
  <c r="BC50" i="5"/>
  <c r="BB50" i="5"/>
  <c r="BA50" i="5"/>
  <c r="AZ50" i="5"/>
  <c r="AY50" i="5"/>
  <c r="AX50" i="5"/>
  <c r="AW50" i="5"/>
  <c r="AV50" i="5"/>
  <c r="AU50" i="5"/>
  <c r="AT50" i="5"/>
  <c r="AS50" i="5"/>
  <c r="AR50" i="5"/>
  <c r="AI50" i="5"/>
  <c r="AG50" i="5"/>
  <c r="BE49" i="5"/>
  <c r="BD49" i="5"/>
  <c r="BC49" i="5"/>
  <c r="BB49" i="5"/>
  <c r="BA49" i="5"/>
  <c r="AZ49" i="5"/>
  <c r="AY49" i="5"/>
  <c r="AX49" i="5"/>
  <c r="AW49" i="5"/>
  <c r="AV49" i="5"/>
  <c r="AU49" i="5"/>
  <c r="AT49" i="5"/>
  <c r="AS49" i="5"/>
  <c r="AR49" i="5"/>
  <c r="AI49" i="5"/>
  <c r="AG49" i="5"/>
  <c r="BE48" i="5"/>
  <c r="BD48" i="5"/>
  <c r="BC48" i="5"/>
  <c r="BB48" i="5"/>
  <c r="BA48" i="5"/>
  <c r="AZ48" i="5"/>
  <c r="AY48" i="5"/>
  <c r="AX48" i="5"/>
  <c r="AW48" i="5"/>
  <c r="AV48" i="5"/>
  <c r="AU48" i="5"/>
  <c r="AT48" i="5"/>
  <c r="AS48" i="5"/>
  <c r="AR48" i="5"/>
  <c r="AI48" i="5"/>
  <c r="AG48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I47" i="5"/>
  <c r="AG47" i="5"/>
  <c r="BE46" i="5"/>
  <c r="BD46" i="5"/>
  <c r="BC46" i="5"/>
  <c r="BB46" i="5"/>
  <c r="BA46" i="5"/>
  <c r="AZ46" i="5"/>
  <c r="AY46" i="5"/>
  <c r="AX46" i="5"/>
  <c r="AW46" i="5"/>
  <c r="AV46" i="5"/>
  <c r="AU46" i="5"/>
  <c r="AT46" i="5"/>
  <c r="AS46" i="5"/>
  <c r="AR46" i="5"/>
  <c r="AI46" i="5"/>
  <c r="AG46" i="5"/>
  <c r="BE45" i="5"/>
  <c r="BD45" i="5"/>
  <c r="BC45" i="5"/>
  <c r="BB45" i="5"/>
  <c r="BA45" i="5"/>
  <c r="AZ45" i="5"/>
  <c r="AY45" i="5"/>
  <c r="AX45" i="5"/>
  <c r="AW45" i="5"/>
  <c r="AV45" i="5"/>
  <c r="AU45" i="5"/>
  <c r="AT45" i="5"/>
  <c r="AS45" i="5"/>
  <c r="AR45" i="5"/>
  <c r="AI45" i="5"/>
  <c r="AG45" i="5"/>
  <c r="BE44" i="5"/>
  <c r="BD44" i="5"/>
  <c r="BC44" i="5"/>
  <c r="BB44" i="5"/>
  <c r="BA44" i="5"/>
  <c r="AZ44" i="5"/>
  <c r="AY44" i="5"/>
  <c r="AX44" i="5"/>
  <c r="AW44" i="5"/>
  <c r="AV44" i="5"/>
  <c r="AU44" i="5"/>
  <c r="AT44" i="5"/>
  <c r="AS44" i="5"/>
  <c r="AR44" i="5"/>
  <c r="AI44" i="5"/>
  <c r="AG44" i="5"/>
  <c r="BE43" i="5"/>
  <c r="BD43" i="5"/>
  <c r="BC43" i="5"/>
  <c r="BB43" i="5"/>
  <c r="BA43" i="5"/>
  <c r="AZ43" i="5"/>
  <c r="AY43" i="5"/>
  <c r="AX43" i="5"/>
  <c r="AW43" i="5"/>
  <c r="AV43" i="5"/>
  <c r="AU43" i="5"/>
  <c r="AT43" i="5"/>
  <c r="AS43" i="5"/>
  <c r="AR43" i="5"/>
  <c r="AI43" i="5"/>
  <c r="AG43" i="5"/>
  <c r="BE42" i="5"/>
  <c r="BD42" i="5"/>
  <c r="BC42" i="5"/>
  <c r="BB42" i="5"/>
  <c r="BA42" i="5"/>
  <c r="AZ42" i="5"/>
  <c r="AY42" i="5"/>
  <c r="AX42" i="5"/>
  <c r="AW42" i="5"/>
  <c r="AV42" i="5"/>
  <c r="AU42" i="5"/>
  <c r="AT42" i="5"/>
  <c r="AS42" i="5"/>
  <c r="AR42" i="5"/>
  <c r="AI42" i="5"/>
  <c r="AG42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O41" i="5"/>
  <c r="AP41" i="5" s="1"/>
  <c r="AI41" i="5"/>
  <c r="AG41" i="5"/>
  <c r="BE40" i="5"/>
  <c r="BD40" i="5"/>
  <c r="BC40" i="5"/>
  <c r="BB40" i="5"/>
  <c r="BA40" i="5"/>
  <c r="AZ40" i="5"/>
  <c r="AY40" i="5"/>
  <c r="AX40" i="5"/>
  <c r="AW40" i="5"/>
  <c r="AV40" i="5"/>
  <c r="AU40" i="5"/>
  <c r="AT40" i="5"/>
  <c r="AS40" i="5"/>
  <c r="AR40" i="5"/>
  <c r="AO40" i="5"/>
  <c r="AP40" i="5" s="1"/>
  <c r="AI40" i="5"/>
  <c r="AG40" i="5"/>
  <c r="BE39" i="5"/>
  <c r="BD39" i="5"/>
  <c r="BC39" i="5"/>
  <c r="BB39" i="5"/>
  <c r="BA39" i="5"/>
  <c r="AZ39" i="5"/>
  <c r="AY39" i="5"/>
  <c r="AX39" i="5"/>
  <c r="AW39" i="5"/>
  <c r="AV39" i="5"/>
  <c r="AU39" i="5"/>
  <c r="AT39" i="5"/>
  <c r="AS39" i="5"/>
  <c r="AR39" i="5"/>
  <c r="AI39" i="5"/>
  <c r="AG39" i="5"/>
  <c r="BE38" i="5"/>
  <c r="BD38" i="5"/>
  <c r="BC38" i="5"/>
  <c r="BB38" i="5"/>
  <c r="BA38" i="5"/>
  <c r="AZ38" i="5"/>
  <c r="AY38" i="5"/>
  <c r="AX38" i="5"/>
  <c r="AW38" i="5"/>
  <c r="AV38" i="5"/>
  <c r="AU38" i="5"/>
  <c r="AT38" i="5"/>
  <c r="AS38" i="5"/>
  <c r="AR38" i="5"/>
  <c r="AI38" i="5"/>
  <c r="AG38" i="5"/>
  <c r="BE37" i="5"/>
  <c r="BD37" i="5"/>
  <c r="BC37" i="5"/>
  <c r="BB37" i="5"/>
  <c r="BA37" i="5"/>
  <c r="AZ37" i="5"/>
  <c r="AY37" i="5"/>
  <c r="AX37" i="5"/>
  <c r="AW37" i="5"/>
  <c r="AV37" i="5"/>
  <c r="AU37" i="5"/>
  <c r="AT37" i="5"/>
  <c r="AS37" i="5"/>
  <c r="AR37" i="5"/>
  <c r="AI37" i="5"/>
  <c r="AG37" i="5"/>
  <c r="AX36" i="5"/>
  <c r="DB36" i="5" s="1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AR22" i="5"/>
  <c r="AS22" i="5"/>
  <c r="AT22" i="5"/>
  <c r="AU22" i="5"/>
  <c r="AV22" i="5"/>
  <c r="AW22" i="5"/>
  <c r="AX22" i="5"/>
  <c r="AY22" i="5"/>
  <c r="AZ22" i="5"/>
  <c r="BA22" i="5"/>
  <c r="BB22" i="5"/>
  <c r="BC22" i="5"/>
  <c r="BD22" i="5"/>
  <c r="BE22" i="5"/>
  <c r="AR23" i="5"/>
  <c r="AS23" i="5"/>
  <c r="AT23" i="5"/>
  <c r="AU23" i="5"/>
  <c r="AV23" i="5"/>
  <c r="AW23" i="5"/>
  <c r="AX23" i="5"/>
  <c r="AY23" i="5"/>
  <c r="AZ23" i="5"/>
  <c r="BA23" i="5"/>
  <c r="BB23" i="5"/>
  <c r="BC23" i="5"/>
  <c r="BD23" i="5"/>
  <c r="BE23" i="5"/>
  <c r="AR24" i="5"/>
  <c r="AS24" i="5"/>
  <c r="AT24" i="5"/>
  <c r="AU24" i="5"/>
  <c r="AV24" i="5"/>
  <c r="AW24" i="5"/>
  <c r="AX24" i="5"/>
  <c r="AY24" i="5"/>
  <c r="AZ24" i="5"/>
  <c r="BA24" i="5"/>
  <c r="BB24" i="5"/>
  <c r="BC24" i="5"/>
  <c r="BD24" i="5"/>
  <c r="BE24" i="5"/>
  <c r="AR25" i="5"/>
  <c r="AS25" i="5"/>
  <c r="AT25" i="5"/>
  <c r="AU25" i="5"/>
  <c r="AV25" i="5"/>
  <c r="AW25" i="5"/>
  <c r="AX25" i="5"/>
  <c r="AY25" i="5"/>
  <c r="AZ25" i="5"/>
  <c r="BA25" i="5"/>
  <c r="BB25" i="5"/>
  <c r="BC25" i="5"/>
  <c r="BD25" i="5"/>
  <c r="BE25" i="5"/>
  <c r="AG21" i="5"/>
  <c r="AI21" i="5"/>
  <c r="AG22" i="5"/>
  <c r="AI22" i="5"/>
  <c r="AG23" i="5"/>
  <c r="AI23" i="5"/>
  <c r="AG24" i="5"/>
  <c r="AI24" i="5"/>
  <c r="AG25" i="5"/>
  <c r="AI25" i="5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K35" i="32"/>
  <c r="AL35" i="32"/>
  <c r="AM35" i="32"/>
  <c r="AN35" i="32"/>
  <c r="AO35" i="32"/>
  <c r="AP35" i="32"/>
  <c r="AQ35" i="32"/>
  <c r="AR35" i="32"/>
  <c r="AS35" i="32"/>
  <c r="AT35" i="32"/>
  <c r="AU35" i="32"/>
  <c r="AV35" i="32"/>
  <c r="AW35" i="32"/>
  <c r="AX35" i="32"/>
  <c r="AK36" i="32"/>
  <c r="AL36" i="32"/>
  <c r="AM36" i="32"/>
  <c r="AN36" i="32"/>
  <c r="AO36" i="32"/>
  <c r="AQ36" i="32"/>
  <c r="AR36" i="32"/>
  <c r="AS36" i="32"/>
  <c r="AT36" i="32"/>
  <c r="AU36" i="32"/>
  <c r="AV36" i="32"/>
  <c r="AW36" i="32"/>
  <c r="AX36" i="32"/>
  <c r="AK37" i="32"/>
  <c r="AL37" i="32"/>
  <c r="AM37" i="32"/>
  <c r="AN37" i="32"/>
  <c r="AO37" i="32"/>
  <c r="AP37" i="32"/>
  <c r="AQ37" i="32"/>
  <c r="AR37" i="32"/>
  <c r="AS37" i="32"/>
  <c r="AT37" i="32"/>
  <c r="AU37" i="32"/>
  <c r="AV37" i="32"/>
  <c r="AW37" i="32"/>
  <c r="AX37" i="32"/>
  <c r="AK38" i="32"/>
  <c r="AL38" i="32"/>
  <c r="AM38" i="32"/>
  <c r="AN38" i="32"/>
  <c r="AO38" i="32"/>
  <c r="AP38" i="32"/>
  <c r="AQ38" i="32"/>
  <c r="AR38" i="32"/>
  <c r="AS38" i="32"/>
  <c r="AT38" i="32"/>
  <c r="AU38" i="32"/>
  <c r="AV38" i="32"/>
  <c r="AW38" i="32"/>
  <c r="AX38" i="32"/>
  <c r="AK39" i="32"/>
  <c r="AL39" i="32"/>
  <c r="AM39" i="32"/>
  <c r="AO39" i="32"/>
  <c r="AP39" i="32"/>
  <c r="AQ39" i="32"/>
  <c r="AR39" i="32"/>
  <c r="AS39" i="32"/>
  <c r="AT39" i="32"/>
  <c r="AU39" i="32"/>
  <c r="AV39" i="32"/>
  <c r="AW39" i="32"/>
  <c r="AX39" i="32"/>
  <c r="AK40" i="32"/>
  <c r="AL40" i="32"/>
  <c r="AM40" i="32"/>
  <c r="AN40" i="32"/>
  <c r="AO40" i="32"/>
  <c r="AP40" i="32"/>
  <c r="AQ40" i="32"/>
  <c r="AR40" i="32"/>
  <c r="AS40" i="32"/>
  <c r="AT40" i="32"/>
  <c r="AU40" i="32"/>
  <c r="AV40" i="32"/>
  <c r="AW40" i="32"/>
  <c r="AX40" i="32"/>
  <c r="AK41" i="32"/>
  <c r="AM41" i="32"/>
  <c r="AN41" i="32"/>
  <c r="AO41" i="32"/>
  <c r="AP41" i="32"/>
  <c r="AQ41" i="32"/>
  <c r="AR41" i="32"/>
  <c r="AS41" i="32"/>
  <c r="AT41" i="32"/>
  <c r="AU41" i="32"/>
  <c r="AV41" i="32"/>
  <c r="AW41" i="32"/>
  <c r="AX41" i="32"/>
  <c r="AK42" i="32"/>
  <c r="AL42" i="32"/>
  <c r="AM42" i="32"/>
  <c r="AN42" i="32"/>
  <c r="AO42" i="32"/>
  <c r="AP42" i="32"/>
  <c r="AQ42" i="32"/>
  <c r="AR42" i="32"/>
  <c r="AS42" i="32"/>
  <c r="AT42" i="32"/>
  <c r="AU42" i="32"/>
  <c r="AV42" i="32"/>
  <c r="AW42" i="32"/>
  <c r="AX42" i="32"/>
  <c r="AK43" i="32"/>
  <c r="AL43" i="32"/>
  <c r="AM43" i="32"/>
  <c r="AN43" i="32"/>
  <c r="AO43" i="32"/>
  <c r="AP43" i="32"/>
  <c r="AQ43" i="32"/>
  <c r="AR43" i="32"/>
  <c r="AS43" i="32"/>
  <c r="AT43" i="32"/>
  <c r="AU43" i="32"/>
  <c r="AV43" i="32"/>
  <c r="AW43" i="32"/>
  <c r="AX43" i="32"/>
  <c r="AK44" i="32"/>
  <c r="AL44" i="32"/>
  <c r="AM44" i="32"/>
  <c r="AN44" i="32"/>
  <c r="AO44" i="32"/>
  <c r="AP44" i="32"/>
  <c r="AQ44" i="32"/>
  <c r="AR44" i="32"/>
  <c r="AS44" i="32"/>
  <c r="AT44" i="32"/>
  <c r="AU44" i="32"/>
  <c r="AV44" i="32"/>
  <c r="AW44" i="32"/>
  <c r="AX44" i="32"/>
  <c r="AK45" i="32"/>
  <c r="AL45" i="32"/>
  <c r="AM45" i="32"/>
  <c r="AN45" i="32"/>
  <c r="AO45" i="32"/>
  <c r="D33" i="34"/>
  <c r="E33" i="34"/>
  <c r="F33" i="34"/>
  <c r="G33" i="34"/>
  <c r="H33" i="34"/>
  <c r="I33" i="34"/>
  <c r="J33" i="34"/>
  <c r="K33" i="34"/>
  <c r="L33" i="34"/>
  <c r="M33" i="34"/>
  <c r="N33" i="34"/>
  <c r="O33" i="34"/>
  <c r="P33" i="34"/>
  <c r="D34" i="34"/>
  <c r="E34" i="34"/>
  <c r="F34" i="34"/>
  <c r="G34" i="34"/>
  <c r="H34" i="34"/>
  <c r="I34" i="34"/>
  <c r="K34" i="34"/>
  <c r="L34" i="34"/>
  <c r="M34" i="34"/>
  <c r="N34" i="34"/>
  <c r="O34" i="34"/>
  <c r="P34" i="34"/>
  <c r="D35" i="34"/>
  <c r="E35" i="34"/>
  <c r="F35" i="34"/>
  <c r="G35" i="34"/>
  <c r="H35" i="34"/>
  <c r="I35" i="34"/>
  <c r="J35" i="34"/>
  <c r="K35" i="34"/>
  <c r="L35" i="34"/>
  <c r="M35" i="34"/>
  <c r="N35" i="34"/>
  <c r="O35" i="34"/>
  <c r="P35" i="34"/>
  <c r="D36" i="34"/>
  <c r="E36" i="34"/>
  <c r="F36" i="34"/>
  <c r="G36" i="34"/>
  <c r="H36" i="34"/>
  <c r="I36" i="34"/>
  <c r="J36" i="34"/>
  <c r="K36" i="34"/>
  <c r="L36" i="34"/>
  <c r="M36" i="34"/>
  <c r="N36" i="34"/>
  <c r="O36" i="34"/>
  <c r="P36" i="34"/>
  <c r="D37" i="34"/>
  <c r="E37" i="34"/>
  <c r="F37" i="34"/>
  <c r="G37" i="34"/>
  <c r="H37" i="34"/>
  <c r="I37" i="34"/>
  <c r="J37" i="34"/>
  <c r="K37" i="34"/>
  <c r="L37" i="34"/>
  <c r="N37" i="34"/>
  <c r="O37" i="34"/>
  <c r="P37" i="34"/>
  <c r="D38" i="34"/>
  <c r="F38" i="34"/>
  <c r="G38" i="34"/>
  <c r="H38" i="34"/>
  <c r="I38" i="34"/>
  <c r="J38" i="34"/>
  <c r="K38" i="34"/>
  <c r="L38" i="34"/>
  <c r="M38" i="34"/>
  <c r="N38" i="34"/>
  <c r="O38" i="34"/>
  <c r="P38" i="34"/>
  <c r="D39" i="34"/>
  <c r="E39" i="34"/>
  <c r="F39" i="34"/>
  <c r="G39" i="34"/>
  <c r="H39" i="34"/>
  <c r="I39" i="34"/>
  <c r="J39" i="34"/>
  <c r="K39" i="34"/>
  <c r="L39" i="34"/>
  <c r="M39" i="34"/>
  <c r="N39" i="34"/>
  <c r="O39" i="34"/>
  <c r="P39" i="34"/>
  <c r="D40" i="34"/>
  <c r="E40" i="34"/>
  <c r="F40" i="34"/>
  <c r="G40" i="34"/>
  <c r="H40" i="34"/>
  <c r="I40" i="34"/>
  <c r="J40" i="34"/>
  <c r="K40" i="34"/>
  <c r="L40" i="34"/>
  <c r="M40" i="34"/>
  <c r="N40" i="34"/>
  <c r="O40" i="34"/>
  <c r="P40" i="34"/>
  <c r="D41" i="34"/>
  <c r="E41" i="34"/>
  <c r="F41" i="34"/>
  <c r="G41" i="34"/>
  <c r="H41" i="34"/>
  <c r="I41" i="34"/>
  <c r="J41" i="34"/>
  <c r="K41" i="34"/>
  <c r="L41" i="34"/>
  <c r="M41" i="34"/>
  <c r="N41" i="34"/>
  <c r="O41" i="34"/>
  <c r="P41" i="34"/>
  <c r="D42" i="34"/>
  <c r="E42" i="34"/>
  <c r="F42" i="34"/>
  <c r="G42" i="34"/>
  <c r="H42" i="34"/>
  <c r="I42" i="34"/>
  <c r="J42" i="34"/>
  <c r="K42" i="34"/>
  <c r="L42" i="34"/>
  <c r="M42" i="34"/>
  <c r="N42" i="34"/>
  <c r="O42" i="34"/>
  <c r="P42" i="34"/>
  <c r="E43" i="34"/>
  <c r="F43" i="34"/>
  <c r="G43" i="34"/>
  <c r="H43" i="34"/>
  <c r="I43" i="34"/>
  <c r="J43" i="34"/>
  <c r="K43" i="34"/>
  <c r="L43" i="34"/>
  <c r="M43" i="34"/>
  <c r="N43" i="34"/>
  <c r="O43" i="34"/>
  <c r="P43" i="34"/>
  <c r="C33" i="34"/>
  <c r="C34" i="34"/>
  <c r="C35" i="34"/>
  <c r="C36" i="34"/>
  <c r="C37" i="34"/>
  <c r="C38" i="34"/>
  <c r="C39" i="34"/>
  <c r="C41" i="34"/>
  <c r="C42" i="34"/>
  <c r="A46" i="33"/>
  <c r="A42" i="34" s="1"/>
  <c r="A47" i="33"/>
  <c r="A43" i="34" s="1"/>
  <c r="A43" i="33"/>
  <c r="A39" i="34" s="1"/>
  <c r="A44" i="33"/>
  <c r="A40" i="34" s="1"/>
  <c r="A45" i="33"/>
  <c r="A41" i="34" s="1"/>
  <c r="A37" i="33"/>
  <c r="A33" i="34" s="1"/>
  <c r="A38" i="33"/>
  <c r="A34" i="34" s="1"/>
  <c r="A39" i="33"/>
  <c r="A35" i="34" s="1"/>
  <c r="A40" i="33"/>
  <c r="A36" i="34" s="1"/>
  <c r="A41" i="33"/>
  <c r="A37" i="34" s="1"/>
  <c r="A42" i="33"/>
  <c r="A38" i="34" s="1"/>
  <c r="A36" i="33"/>
  <c r="CY33" i="32"/>
  <c r="CZ33" i="32"/>
  <c r="DA33" i="32"/>
  <c r="DB33" i="32"/>
  <c r="DC33" i="32"/>
  <c r="DD33" i="32"/>
  <c r="DE33" i="32"/>
  <c r="DF33" i="32"/>
  <c r="DG33" i="32"/>
  <c r="DH33" i="32"/>
  <c r="DI33" i="32"/>
  <c r="DJ33" i="32"/>
  <c r="DK33" i="32"/>
  <c r="DL33" i="32"/>
  <c r="DM33" i="32"/>
  <c r="CY34" i="32"/>
  <c r="CZ34" i="32"/>
  <c r="DA34" i="32"/>
  <c r="DB34" i="32"/>
  <c r="DC34" i="32"/>
  <c r="DD34" i="32"/>
  <c r="DE34" i="32"/>
  <c r="DF34" i="32"/>
  <c r="DG34" i="32"/>
  <c r="DH34" i="32"/>
  <c r="DI34" i="32"/>
  <c r="DJ34" i="32"/>
  <c r="DK34" i="32"/>
  <c r="DL34" i="32"/>
  <c r="DM34" i="32"/>
  <c r="CY35" i="32"/>
  <c r="CZ35" i="32"/>
  <c r="DA35" i="32"/>
  <c r="DB35" i="32"/>
  <c r="DC35" i="32"/>
  <c r="DD35" i="32"/>
  <c r="DE35" i="32"/>
  <c r="DF35" i="32"/>
  <c r="DG35" i="32"/>
  <c r="DH35" i="32"/>
  <c r="DI35" i="32"/>
  <c r="DJ35" i="32"/>
  <c r="DK35" i="32"/>
  <c r="DL35" i="32"/>
  <c r="DM35" i="32"/>
  <c r="CY36" i="32"/>
  <c r="CZ36" i="32"/>
  <c r="DA36" i="32"/>
  <c r="DB36" i="32"/>
  <c r="DC36" i="32"/>
  <c r="DD36" i="32"/>
  <c r="DE36" i="32"/>
  <c r="DF36" i="32"/>
  <c r="DG36" i="32"/>
  <c r="DH36" i="32"/>
  <c r="DI36" i="32"/>
  <c r="DJ36" i="32"/>
  <c r="DK36" i="32"/>
  <c r="DL36" i="32"/>
  <c r="DM36" i="32"/>
  <c r="CY37" i="32"/>
  <c r="CZ37" i="32"/>
  <c r="DA37" i="32"/>
  <c r="DB37" i="32"/>
  <c r="DC37" i="32"/>
  <c r="DD37" i="32"/>
  <c r="DE37" i="32"/>
  <c r="DF37" i="32"/>
  <c r="DG37" i="32"/>
  <c r="DH37" i="32"/>
  <c r="DI37" i="32"/>
  <c r="DJ37" i="32"/>
  <c r="DK37" i="32"/>
  <c r="DL37" i="32"/>
  <c r="DM37" i="32"/>
  <c r="CY38" i="32"/>
  <c r="CZ38" i="32"/>
  <c r="DA38" i="32"/>
  <c r="DB38" i="32"/>
  <c r="DC38" i="32"/>
  <c r="DD38" i="32"/>
  <c r="DE38" i="32"/>
  <c r="DF38" i="32"/>
  <c r="DG38" i="32"/>
  <c r="DH38" i="32"/>
  <c r="DI38" i="32"/>
  <c r="DJ38" i="32"/>
  <c r="DK38" i="32"/>
  <c r="DL38" i="32"/>
  <c r="DM38" i="32"/>
  <c r="CY39" i="32"/>
  <c r="CZ39" i="32"/>
  <c r="DA39" i="32"/>
  <c r="DB39" i="32"/>
  <c r="DC39" i="32"/>
  <c r="DD39" i="32"/>
  <c r="DE39" i="32"/>
  <c r="DF39" i="32"/>
  <c r="DG39" i="32"/>
  <c r="DH39" i="32"/>
  <c r="DI39" i="32"/>
  <c r="DJ39" i="32"/>
  <c r="DK39" i="32"/>
  <c r="DL39" i="32"/>
  <c r="DM39" i="32"/>
  <c r="CY40" i="32"/>
  <c r="CZ40" i="32"/>
  <c r="DA40" i="32"/>
  <c r="DB40" i="32"/>
  <c r="DC40" i="32"/>
  <c r="DD40" i="32"/>
  <c r="DE40" i="32"/>
  <c r="DF40" i="32"/>
  <c r="DG40" i="32"/>
  <c r="DH40" i="32"/>
  <c r="DI40" i="32"/>
  <c r="DJ40" i="32"/>
  <c r="DK40" i="32"/>
  <c r="DL40" i="32"/>
  <c r="DM40" i="32"/>
  <c r="CY41" i="32"/>
  <c r="CZ41" i="32"/>
  <c r="DA41" i="32"/>
  <c r="DB41" i="32"/>
  <c r="DC41" i="32"/>
  <c r="DD41" i="32"/>
  <c r="DE41" i="32"/>
  <c r="DF41" i="32"/>
  <c r="DG41" i="32"/>
  <c r="DH41" i="32"/>
  <c r="DI41" i="32"/>
  <c r="DJ41" i="32"/>
  <c r="DK41" i="32"/>
  <c r="DL41" i="32"/>
  <c r="DM41" i="32"/>
  <c r="CY42" i="32"/>
  <c r="CZ42" i="32"/>
  <c r="DA42" i="32"/>
  <c r="DB42" i="32"/>
  <c r="DC42" i="32"/>
  <c r="DD42" i="32"/>
  <c r="DE42" i="32"/>
  <c r="DF42" i="32"/>
  <c r="DG42" i="32"/>
  <c r="DH42" i="32"/>
  <c r="DI42" i="32"/>
  <c r="DJ42" i="32"/>
  <c r="DK42" i="32"/>
  <c r="DL42" i="32"/>
  <c r="DM42" i="32"/>
  <c r="CY43" i="32"/>
  <c r="CZ43" i="32"/>
  <c r="DA43" i="32"/>
  <c r="DB43" i="32"/>
  <c r="DC43" i="32"/>
  <c r="DD43" i="32"/>
  <c r="DE43" i="32"/>
  <c r="DF43" i="32"/>
  <c r="DG43" i="32"/>
  <c r="DH43" i="32"/>
  <c r="DI43" i="32"/>
  <c r="DJ43" i="32"/>
  <c r="DK43" i="32"/>
  <c r="DL43" i="32"/>
  <c r="DM43" i="32"/>
  <c r="CY44" i="32"/>
  <c r="CZ44" i="32"/>
  <c r="DA44" i="32"/>
  <c r="DB44" i="32"/>
  <c r="DC44" i="32"/>
  <c r="DD44" i="32"/>
  <c r="DE44" i="32"/>
  <c r="DF44" i="32"/>
  <c r="DG44" i="32"/>
  <c r="DH44" i="32"/>
  <c r="DI44" i="32"/>
  <c r="DJ44" i="32"/>
  <c r="DK44" i="32"/>
  <c r="DL44" i="32"/>
  <c r="DM44" i="32"/>
  <c r="CY45" i="32"/>
  <c r="CZ45" i="32"/>
  <c r="DA45" i="32"/>
  <c r="DB45" i="32"/>
  <c r="DC45" i="32"/>
  <c r="DD45" i="32"/>
  <c r="DE45" i="32"/>
  <c r="DF45" i="32"/>
  <c r="DG45" i="32"/>
  <c r="DH45" i="32"/>
  <c r="DI45" i="32"/>
  <c r="DJ45" i="32"/>
  <c r="DK45" i="32"/>
  <c r="DL45" i="32"/>
  <c r="DM45" i="32"/>
  <c r="CL33" i="32"/>
  <c r="CM33" i="32"/>
  <c r="CN33" i="32"/>
  <c r="CO33" i="32"/>
  <c r="CP33" i="32"/>
  <c r="CQ33" i="32"/>
  <c r="CR33" i="32"/>
  <c r="CS33" i="32"/>
  <c r="CL34" i="32"/>
  <c r="CM34" i="32"/>
  <c r="CN34" i="32"/>
  <c r="CO34" i="32"/>
  <c r="CP34" i="32"/>
  <c r="CQ34" i="32"/>
  <c r="CR34" i="32"/>
  <c r="CS34" i="32"/>
  <c r="CL35" i="32"/>
  <c r="CM35" i="32"/>
  <c r="CN35" i="32"/>
  <c r="CO35" i="32"/>
  <c r="CP35" i="32"/>
  <c r="CQ35" i="32"/>
  <c r="CR35" i="32"/>
  <c r="CS35" i="32"/>
  <c r="CL36" i="32"/>
  <c r="CM36" i="32"/>
  <c r="CN36" i="32"/>
  <c r="CO36" i="32"/>
  <c r="CP36" i="32"/>
  <c r="CQ36" i="32"/>
  <c r="CR36" i="32"/>
  <c r="CS36" i="32"/>
  <c r="CL37" i="32"/>
  <c r="CM37" i="32"/>
  <c r="CN37" i="32"/>
  <c r="CO37" i="32"/>
  <c r="CP37" i="32"/>
  <c r="CQ37" i="32"/>
  <c r="CR37" i="32"/>
  <c r="CS37" i="32"/>
  <c r="CL38" i="32"/>
  <c r="CM38" i="32"/>
  <c r="CN38" i="32"/>
  <c r="CO38" i="32"/>
  <c r="CP38" i="32"/>
  <c r="CQ38" i="32"/>
  <c r="CR38" i="32"/>
  <c r="CS38" i="32"/>
  <c r="CL39" i="32"/>
  <c r="CM39" i="32"/>
  <c r="CN39" i="32"/>
  <c r="CO39" i="32"/>
  <c r="CP39" i="32"/>
  <c r="CQ39" i="32"/>
  <c r="CR39" i="32"/>
  <c r="CS39" i="32"/>
  <c r="CL40" i="32"/>
  <c r="CM40" i="32"/>
  <c r="CN40" i="32"/>
  <c r="CO40" i="32"/>
  <c r="CP40" i="32"/>
  <c r="CQ40" i="32"/>
  <c r="CR40" i="32"/>
  <c r="CS40" i="32"/>
  <c r="CL41" i="32"/>
  <c r="CM41" i="32"/>
  <c r="CN41" i="32"/>
  <c r="CO41" i="32"/>
  <c r="CP41" i="32"/>
  <c r="CQ41" i="32"/>
  <c r="CR41" i="32"/>
  <c r="CS41" i="32"/>
  <c r="CL42" i="32"/>
  <c r="CM42" i="32"/>
  <c r="CN42" i="32"/>
  <c r="CO42" i="32"/>
  <c r="CP42" i="32"/>
  <c r="CQ42" i="32"/>
  <c r="CR42" i="32"/>
  <c r="CS42" i="32"/>
  <c r="CL43" i="32"/>
  <c r="CM43" i="32"/>
  <c r="CN43" i="32"/>
  <c r="CO43" i="32"/>
  <c r="CP43" i="32"/>
  <c r="CQ43" i="32"/>
  <c r="CR43" i="32"/>
  <c r="CS43" i="32"/>
  <c r="CL44" i="32"/>
  <c r="CM44" i="32"/>
  <c r="CN44" i="32"/>
  <c r="CO44" i="32"/>
  <c r="CP44" i="32"/>
  <c r="CQ44" i="32"/>
  <c r="CR44" i="32"/>
  <c r="CS44" i="32"/>
  <c r="CL45" i="32"/>
  <c r="CM45" i="32"/>
  <c r="CN45" i="32"/>
  <c r="CO45" i="32"/>
  <c r="CP45" i="32"/>
  <c r="CQ45" i="32"/>
  <c r="CR45" i="32"/>
  <c r="CS45" i="32"/>
  <c r="AJ34" i="32"/>
  <c r="AJ35" i="32"/>
  <c r="AJ36" i="32"/>
  <c r="AJ37" i="32"/>
  <c r="AJ38" i="32"/>
  <c r="AJ39" i="32"/>
  <c r="AJ40" i="32"/>
  <c r="AJ41" i="32"/>
  <c r="AJ42" i="32"/>
  <c r="AJ43" i="32"/>
  <c r="AJ44" i="32"/>
  <c r="AI45" i="32"/>
  <c r="AJ45" i="32" s="1"/>
  <c r="AC40" i="32"/>
  <c r="AD40" i="32"/>
  <c r="AC41" i="32"/>
  <c r="AD41" i="32"/>
  <c r="AC42" i="32"/>
  <c r="AD42" i="32"/>
  <c r="AC43" i="32"/>
  <c r="AD43" i="32"/>
  <c r="AC44" i="32"/>
  <c r="AD44" i="32"/>
  <c r="AC45" i="32"/>
  <c r="AD45" i="32"/>
  <c r="AB39" i="32"/>
  <c r="AB40" i="32"/>
  <c r="AB41" i="32"/>
  <c r="AB42" i="32"/>
  <c r="AB43" i="32"/>
  <c r="AB38" i="32"/>
  <c r="AC38" i="32"/>
  <c r="AD38" i="32"/>
  <c r="AB35" i="32"/>
  <c r="AB36" i="32"/>
  <c r="AB37" i="32"/>
  <c r="AD39" i="32"/>
  <c r="AC39" i="32"/>
  <c r="AD37" i="32"/>
  <c r="AC37" i="32"/>
  <c r="AD36" i="32"/>
  <c r="AC36" i="32"/>
  <c r="AD35" i="32"/>
  <c r="AC35" i="32"/>
  <c r="AD34" i="32"/>
  <c r="AC34" i="32"/>
  <c r="AW33" i="32"/>
  <c r="AV33" i="32"/>
  <c r="AT33" i="32"/>
  <c r="AS33" i="32"/>
  <c r="AR33" i="32"/>
  <c r="AQ33" i="32"/>
  <c r="AO33" i="32"/>
  <c r="AN33" i="32"/>
  <c r="AM33" i="32"/>
  <c r="AL33" i="32"/>
  <c r="AD33" i="32"/>
  <c r="AC33" i="32"/>
  <c r="N2" i="32" l="1"/>
  <c r="G19" i="12" s="1"/>
  <c r="BB10" i="32"/>
  <c r="C46" i="12" s="1"/>
  <c r="AZ45" i="32"/>
  <c r="AZ12" i="32" s="1"/>
  <c r="CU72" i="5"/>
  <c r="DH72" i="5"/>
  <c r="DB72" i="5"/>
  <c r="DH73" i="5"/>
  <c r="DB73" i="5"/>
  <c r="CU73" i="5"/>
  <c r="DH74" i="5"/>
  <c r="CV74" i="5"/>
  <c r="DB74" i="5"/>
  <c r="DB71" i="5"/>
  <c r="CT71" i="5"/>
  <c r="DO71" i="5"/>
  <c r="CT70" i="5"/>
  <c r="DB70" i="5"/>
  <c r="DO70" i="5"/>
  <c r="DB69" i="5"/>
  <c r="CU69" i="5"/>
  <c r="DO69" i="5"/>
  <c r="DO68" i="5"/>
  <c r="DB68" i="5"/>
  <c r="CU68" i="5"/>
  <c r="DO67" i="5"/>
  <c r="CU67" i="5"/>
  <c r="DB67" i="5"/>
  <c r="DO66" i="5"/>
  <c r="DB66" i="5"/>
  <c r="CU66" i="5"/>
  <c r="DB65" i="5"/>
  <c r="DO65" i="5"/>
  <c r="CU65" i="5"/>
  <c r="DB64" i="5"/>
  <c r="DO64" i="5"/>
  <c r="CU64" i="5"/>
  <c r="DO63" i="5"/>
  <c r="CU63" i="5"/>
  <c r="DB63" i="5"/>
  <c r="CU62" i="5"/>
  <c r="DO62" i="5"/>
  <c r="DB62" i="5"/>
  <c r="DO61" i="5"/>
  <c r="DB61" i="5"/>
  <c r="CV61" i="5"/>
  <c r="DB60" i="5"/>
  <c r="CU60" i="5"/>
  <c r="DE60" i="5"/>
  <c r="DB59" i="5"/>
  <c r="DE59" i="5"/>
  <c r="CU59" i="5"/>
  <c r="DB56" i="5"/>
  <c r="DE56" i="5"/>
  <c r="CU56" i="5"/>
  <c r="DE55" i="5"/>
  <c r="DB55" i="5"/>
  <c r="CU55" i="5"/>
  <c r="CW39" i="5"/>
  <c r="DB39" i="5"/>
  <c r="DE39" i="5"/>
  <c r="DB42" i="5"/>
  <c r="DE42" i="5"/>
  <c r="CV42" i="5"/>
  <c r="CU47" i="5"/>
  <c r="DB47" i="5"/>
  <c r="DE47" i="5"/>
  <c r="CU51" i="5"/>
  <c r="DE51" i="5"/>
  <c r="DB51" i="5"/>
  <c r="DB43" i="5"/>
  <c r="DE43" i="5"/>
  <c r="CV43" i="5"/>
  <c r="DE40" i="5"/>
  <c r="CV40" i="5"/>
  <c r="DB40" i="5"/>
  <c r="DB44" i="5"/>
  <c r="DE44" i="5"/>
  <c r="CV44" i="5"/>
  <c r="CT52" i="5"/>
  <c r="DE52" i="5"/>
  <c r="DB52" i="5"/>
  <c r="DB37" i="5"/>
  <c r="DQ37" i="5"/>
  <c r="CX37" i="5"/>
  <c r="DB45" i="5"/>
  <c r="DE45" i="5"/>
  <c r="CV45" i="5"/>
  <c r="DB49" i="5"/>
  <c r="CU49" i="5"/>
  <c r="DE49" i="5"/>
  <c r="DB53" i="5"/>
  <c r="CT53" i="5"/>
  <c r="DE53" i="5"/>
  <c r="CW38" i="5"/>
  <c r="DB38" i="5"/>
  <c r="DE38" i="5"/>
  <c r="DE41" i="5"/>
  <c r="CV41" i="5"/>
  <c r="DB41" i="5"/>
  <c r="DB46" i="5"/>
  <c r="CU46" i="5"/>
  <c r="DE46" i="5"/>
  <c r="DE50" i="5"/>
  <c r="CU50" i="5"/>
  <c r="DB50" i="5"/>
  <c r="DB54" i="5"/>
  <c r="DE54" i="5"/>
  <c r="CV54" i="5"/>
  <c r="DC23" i="5"/>
  <c r="DO23" i="5"/>
  <c r="CU23" i="5"/>
  <c r="DC24" i="5"/>
  <c r="CU24" i="5"/>
  <c r="DO24" i="5"/>
  <c r="C206" i="14"/>
  <c r="U210" i="7"/>
  <c r="V210" i="7" s="1"/>
  <c r="C207" i="14"/>
  <c r="U211" i="7"/>
  <c r="V211" i="7" s="1"/>
  <c r="DE58" i="5"/>
  <c r="DB58" i="5"/>
  <c r="CU58" i="5"/>
  <c r="DB57" i="5"/>
  <c r="CU57" i="5"/>
  <c r="DE57" i="5"/>
  <c r="CU48" i="5"/>
  <c r="DE48" i="5"/>
  <c r="DB48" i="5"/>
  <c r="DO25" i="5"/>
  <c r="DC25" i="5"/>
  <c r="CU25" i="5"/>
  <c r="O208" i="14"/>
  <c r="U212" i="7"/>
  <c r="V212" i="7" s="1"/>
  <c r="CU22" i="5"/>
  <c r="DO22" i="5"/>
  <c r="DC22" i="5"/>
  <c r="L205" i="14"/>
  <c r="U209" i="7"/>
  <c r="V209" i="7" s="1"/>
  <c r="K204" i="14"/>
  <c r="U208" i="7"/>
  <c r="V208" i="7" s="1"/>
  <c r="DC21" i="5"/>
  <c r="CU21" i="5"/>
  <c r="DO21" i="5"/>
  <c r="P208" i="14"/>
  <c r="P204" i="14"/>
  <c r="P205" i="14"/>
  <c r="P206" i="14"/>
  <c r="P207" i="14"/>
  <c r="V67" i="7"/>
  <c r="R44" i="33"/>
  <c r="V66" i="7"/>
  <c r="V65" i="7"/>
  <c r="Q41" i="33"/>
  <c r="Q37" i="34" s="1"/>
  <c r="R43" i="33"/>
  <c r="R42" i="33"/>
  <c r="R41" i="33"/>
  <c r="Q43" i="34"/>
  <c r="Q43" i="33"/>
  <c r="Q39" i="34" s="1"/>
  <c r="Q46" i="33"/>
  <c r="Q42" i="34" s="1"/>
  <c r="R39" i="33"/>
  <c r="E38" i="34"/>
  <c r="M37" i="34"/>
  <c r="Q36" i="34"/>
  <c r="R46" i="33"/>
  <c r="R37" i="33"/>
  <c r="D43" i="34"/>
  <c r="R40" i="33"/>
  <c r="R45" i="33"/>
  <c r="C43" i="34"/>
  <c r="C40" i="34"/>
  <c r="R36" i="33"/>
  <c r="J34" i="34"/>
  <c r="Q38" i="33"/>
  <c r="R38" i="33"/>
  <c r="Q39" i="33"/>
  <c r="Q35" i="34" s="1"/>
  <c r="Q45" i="33"/>
  <c r="Q41" i="34" s="1"/>
  <c r="Q33" i="34"/>
  <c r="Q42" i="33"/>
  <c r="Q38" i="34" s="1"/>
  <c r="Q44" i="33"/>
  <c r="Q40" i="34" s="1"/>
  <c r="U207" i="14" l="1"/>
  <c r="U208" i="14"/>
  <c r="U206" i="14"/>
  <c r="U204" i="14"/>
  <c r="U205" i="14"/>
  <c r="W67" i="7"/>
  <c r="W209" i="7"/>
  <c r="W66" i="7"/>
  <c r="W65" i="7"/>
  <c r="W212" i="7"/>
  <c r="W208" i="7"/>
  <c r="W210" i="7"/>
  <c r="W211" i="7"/>
  <c r="Q34" i="34"/>
  <c r="B169" i="2" l="1"/>
  <c r="B168" i="2"/>
  <c r="A167" i="2"/>
  <c r="A167" i="15" s="1"/>
  <c r="B167" i="2"/>
  <c r="B166" i="2"/>
  <c r="AF12" i="1"/>
  <c r="AG12" i="1"/>
  <c r="AH12" i="1"/>
  <c r="AI12" i="1"/>
  <c r="AJ12" i="1"/>
  <c r="AK12" i="1"/>
  <c r="AL12" i="1"/>
  <c r="AM12" i="1"/>
  <c r="AN12" i="1"/>
  <c r="AO12" i="1"/>
  <c r="AF13" i="1"/>
  <c r="AG13" i="1"/>
  <c r="AH13" i="1"/>
  <c r="AI13" i="1"/>
  <c r="AJ13" i="1"/>
  <c r="AK13" i="1"/>
  <c r="AL13" i="1"/>
  <c r="AM13" i="1"/>
  <c r="AN13" i="1"/>
  <c r="AO13" i="1"/>
  <c r="AF14" i="1"/>
  <c r="AG14" i="1"/>
  <c r="AH14" i="1"/>
  <c r="AI14" i="1"/>
  <c r="AJ14" i="1"/>
  <c r="AK14" i="1"/>
  <c r="AL14" i="1"/>
  <c r="AM14" i="1"/>
  <c r="AN14" i="1"/>
  <c r="AO14" i="1"/>
  <c r="AF15" i="1"/>
  <c r="AG15" i="1"/>
  <c r="AH15" i="1"/>
  <c r="AI15" i="1"/>
  <c r="AJ15" i="1"/>
  <c r="AK15" i="1"/>
  <c r="AL15" i="1"/>
  <c r="AM15" i="1"/>
  <c r="AN15" i="1"/>
  <c r="AO15" i="1"/>
  <c r="AF16" i="1"/>
  <c r="AG16" i="1"/>
  <c r="AH16" i="1"/>
  <c r="AI16" i="1"/>
  <c r="AJ16" i="1"/>
  <c r="AK16" i="1"/>
  <c r="AL16" i="1"/>
  <c r="AM16" i="1"/>
  <c r="AN16" i="1"/>
  <c r="AO16" i="1"/>
  <c r="AF17" i="1"/>
  <c r="AG17" i="1"/>
  <c r="AH17" i="1"/>
  <c r="AI17" i="1"/>
  <c r="AJ17" i="1"/>
  <c r="AK17" i="1"/>
  <c r="AL17" i="1"/>
  <c r="AM17" i="1"/>
  <c r="AN17" i="1"/>
  <c r="AO17" i="1"/>
  <c r="AF24" i="1"/>
  <c r="AG24" i="1"/>
  <c r="AH24" i="1"/>
  <c r="AI24" i="1"/>
  <c r="AJ24" i="1"/>
  <c r="AK24" i="1"/>
  <c r="AL24" i="1"/>
  <c r="AM24" i="1"/>
  <c r="AN24" i="1"/>
  <c r="AO24" i="1"/>
  <c r="C37" i="38"/>
  <c r="D37" i="38"/>
  <c r="D35" i="39" s="1"/>
  <c r="E37" i="38"/>
  <c r="E35" i="39" s="1"/>
  <c r="F37" i="38"/>
  <c r="F35" i="39" s="1"/>
  <c r="G37" i="38"/>
  <c r="G35" i="39" s="1"/>
  <c r="H37" i="38"/>
  <c r="H35" i="39" s="1"/>
  <c r="D36" i="38"/>
  <c r="D34" i="39" s="1"/>
  <c r="E36" i="38"/>
  <c r="E34" i="39" s="1"/>
  <c r="F36" i="38"/>
  <c r="F34" i="39" s="1"/>
  <c r="G36" i="38"/>
  <c r="G34" i="39" s="1"/>
  <c r="H36" i="38"/>
  <c r="H34" i="39" s="1"/>
  <c r="C36" i="38"/>
  <c r="B37" i="38"/>
  <c r="B36" i="38"/>
  <c r="A37" i="38"/>
  <c r="A35" i="39" s="1"/>
  <c r="A36" i="38"/>
  <c r="A34" i="39" s="1"/>
  <c r="BL12" i="37"/>
  <c r="BL10" i="37" s="1"/>
  <c r="AO13" i="37"/>
  <c r="AP13" i="37"/>
  <c r="AQ13" i="37"/>
  <c r="AR13" i="37"/>
  <c r="AS13" i="37"/>
  <c r="AT13" i="37"/>
  <c r="AX13" i="37"/>
  <c r="AZ13" i="37"/>
  <c r="BA13" i="37"/>
  <c r="AO14" i="37"/>
  <c r="AP14" i="37"/>
  <c r="AQ14" i="37"/>
  <c r="AR14" i="37"/>
  <c r="AS14" i="37"/>
  <c r="AT14" i="37"/>
  <c r="AX14" i="37"/>
  <c r="AZ14" i="37"/>
  <c r="BA14" i="37"/>
  <c r="BC14" i="37"/>
  <c r="AO15" i="37"/>
  <c r="AP15" i="37"/>
  <c r="AQ15" i="37"/>
  <c r="AR15" i="37"/>
  <c r="AS15" i="37"/>
  <c r="AT15" i="37"/>
  <c r="AX15" i="37"/>
  <c r="AZ15" i="37"/>
  <c r="BA15" i="37"/>
  <c r="BC15" i="37"/>
  <c r="L169" i="2"/>
  <c r="L170" i="15" s="1"/>
  <c r="L168" i="2"/>
  <c r="L169" i="15" s="1"/>
  <c r="K169" i="2"/>
  <c r="K170" i="15" s="1"/>
  <c r="K168" i="2"/>
  <c r="K169" i="15" s="1"/>
  <c r="J169" i="2"/>
  <c r="J170" i="15" s="1"/>
  <c r="J168" i="2"/>
  <c r="J169" i="15" s="1"/>
  <c r="I169" i="2"/>
  <c r="I170" i="15" s="1"/>
  <c r="I168" i="2"/>
  <c r="I169" i="15" s="1"/>
  <c r="H169" i="2"/>
  <c r="H170" i="15" s="1"/>
  <c r="H168" i="2"/>
  <c r="H169" i="15" s="1"/>
  <c r="G169" i="2"/>
  <c r="G170" i="15" s="1"/>
  <c r="G168" i="2"/>
  <c r="G169" i="15" s="1"/>
  <c r="F169" i="2"/>
  <c r="F170" i="15" s="1"/>
  <c r="F168" i="2"/>
  <c r="F169" i="15" s="1"/>
  <c r="E169" i="2"/>
  <c r="E170" i="15" s="1"/>
  <c r="E168" i="2"/>
  <c r="E169" i="15" s="1"/>
  <c r="D169" i="2"/>
  <c r="D170" i="15" s="1"/>
  <c r="D168" i="2"/>
  <c r="D169" i="15" s="1"/>
  <c r="C169" i="2"/>
  <c r="C168" i="2"/>
  <c r="C169" i="15" s="1"/>
  <c r="L167" i="2"/>
  <c r="L167" i="15" s="1"/>
  <c r="L166" i="2"/>
  <c r="K167" i="2"/>
  <c r="K167" i="15" s="1"/>
  <c r="K166" i="2"/>
  <c r="J167" i="2"/>
  <c r="J167" i="15" s="1"/>
  <c r="J166" i="2"/>
  <c r="I167" i="2"/>
  <c r="I167" i="15" s="1"/>
  <c r="I166" i="2"/>
  <c r="H167" i="2"/>
  <c r="H167" i="15" s="1"/>
  <c r="H166" i="2"/>
  <c r="G167" i="2"/>
  <c r="G167" i="15" s="1"/>
  <c r="G166" i="2"/>
  <c r="F167" i="2"/>
  <c r="F167" i="15" s="1"/>
  <c r="F166" i="2"/>
  <c r="E167" i="2"/>
  <c r="E167" i="15" s="1"/>
  <c r="E166" i="2"/>
  <c r="C167" i="2"/>
  <c r="D167" i="2"/>
  <c r="D167" i="15" s="1"/>
  <c r="D166" i="2"/>
  <c r="C166" i="2"/>
  <c r="A169" i="2"/>
  <c r="A170" i="15" s="1"/>
  <c r="A168" i="2"/>
  <c r="A169" i="15" s="1"/>
  <c r="A166" i="2"/>
  <c r="A166" i="15" s="1"/>
  <c r="BU13" i="1"/>
  <c r="BV13" i="1"/>
  <c r="BW13" i="1"/>
  <c r="BX13" i="1"/>
  <c r="BY13" i="1"/>
  <c r="BZ13" i="1"/>
  <c r="CA13" i="1"/>
  <c r="CB13" i="1"/>
  <c r="BU14" i="1"/>
  <c r="BV14" i="1"/>
  <c r="BW14" i="1"/>
  <c r="BX14" i="1"/>
  <c r="BY14" i="1"/>
  <c r="BZ14" i="1"/>
  <c r="CA14" i="1"/>
  <c r="CB14" i="1"/>
  <c r="BU15" i="1"/>
  <c r="BV15" i="1"/>
  <c r="BW15" i="1"/>
  <c r="BX15" i="1"/>
  <c r="BY15" i="1"/>
  <c r="BZ15" i="1"/>
  <c r="CA15" i="1"/>
  <c r="CB15" i="1"/>
  <c r="BU16" i="1"/>
  <c r="BV16" i="1"/>
  <c r="BW16" i="1"/>
  <c r="BX16" i="1"/>
  <c r="BY16" i="1"/>
  <c r="BZ16" i="1"/>
  <c r="CA16" i="1"/>
  <c r="CB16" i="1"/>
  <c r="BU17" i="1"/>
  <c r="BV17" i="1"/>
  <c r="BW17" i="1"/>
  <c r="BX17" i="1"/>
  <c r="BY17" i="1"/>
  <c r="BZ17" i="1"/>
  <c r="CA17" i="1"/>
  <c r="CB17" i="1"/>
  <c r="CD12" i="1"/>
  <c r="CE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D13" i="1"/>
  <c r="CE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D14" i="1"/>
  <c r="CE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D15" i="1"/>
  <c r="CE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D16" i="1"/>
  <c r="CE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D17" i="1"/>
  <c r="CE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AE15" i="1" a="1"/>
  <c r="AE15" i="1" s="1"/>
  <c r="N166" i="2" l="1"/>
  <c r="C170" i="15"/>
  <c r="M169" i="2"/>
  <c r="M170" i="15" s="1"/>
  <c r="N167" i="2"/>
  <c r="C167" i="15"/>
  <c r="M167" i="2"/>
  <c r="C166" i="15"/>
  <c r="M166" i="2"/>
  <c r="W36" i="38"/>
  <c r="C35" i="39"/>
  <c r="W37" i="38"/>
  <c r="V37" i="38"/>
  <c r="C34" i="39"/>
  <c r="V36" i="38"/>
  <c r="L166" i="15"/>
  <c r="L4" i="2"/>
  <c r="K166" i="15"/>
  <c r="K4" i="2"/>
  <c r="J166" i="15"/>
  <c r="J4" i="2"/>
  <c r="I166" i="15"/>
  <c r="I4" i="2"/>
  <c r="H166" i="15"/>
  <c r="H4" i="2"/>
  <c r="G166" i="15"/>
  <c r="G4" i="2"/>
  <c r="F166" i="15"/>
  <c r="F4" i="2"/>
  <c r="E166" i="15"/>
  <c r="E4" i="2"/>
  <c r="D166" i="15"/>
  <c r="D4" i="2"/>
  <c r="N169" i="2"/>
  <c r="N168" i="2"/>
  <c r="O166" i="2"/>
  <c r="O167" i="2"/>
  <c r="O169" i="2"/>
  <c r="O168" i="2"/>
  <c r="M168" i="2"/>
  <c r="M169" i="15" s="1"/>
  <c r="AE16" i="37"/>
  <c r="X178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64" i="1"/>
  <c r="X25" i="1"/>
  <c r="X179" i="1"/>
  <c r="X180" i="1"/>
  <c r="CV180" i="1"/>
  <c r="CU180" i="1"/>
  <c r="CT180" i="1"/>
  <c r="CS180" i="1"/>
  <c r="CR180" i="1"/>
  <c r="CQ180" i="1"/>
  <c r="CP180" i="1"/>
  <c r="CO180" i="1"/>
  <c r="CN180" i="1"/>
  <c r="CM180" i="1"/>
  <c r="CL180" i="1"/>
  <c r="CK180" i="1"/>
  <c r="CJ180" i="1"/>
  <c r="CI180" i="1"/>
  <c r="CH180" i="1"/>
  <c r="CE180" i="1"/>
  <c r="CD180" i="1"/>
  <c r="CB180" i="1"/>
  <c r="CA180" i="1"/>
  <c r="BZ180" i="1"/>
  <c r="BY180" i="1"/>
  <c r="BX180" i="1"/>
  <c r="BW180" i="1"/>
  <c r="BV180" i="1"/>
  <c r="BU180" i="1"/>
  <c r="AO180" i="1"/>
  <c r="AN180" i="1"/>
  <c r="AM180" i="1"/>
  <c r="AL180" i="1"/>
  <c r="AK180" i="1"/>
  <c r="AJ180" i="1"/>
  <c r="AI180" i="1"/>
  <c r="AH180" i="1"/>
  <c r="AG180" i="1"/>
  <c r="W180" i="1"/>
  <c r="V34" i="39" l="1"/>
  <c r="X36" i="38"/>
  <c r="V35" i="39"/>
  <c r="X37" i="38"/>
  <c r="BC27" i="37"/>
  <c r="BA27" i="37"/>
  <c r="AZ27" i="37"/>
  <c r="AX27" i="37"/>
  <c r="AT27" i="37"/>
  <c r="AS27" i="37"/>
  <c r="AR27" i="37"/>
  <c r="AQ27" i="37"/>
  <c r="AP27" i="37"/>
  <c r="AE27" i="37"/>
  <c r="H16" i="38"/>
  <c r="G16" i="38"/>
  <c r="F16" i="38"/>
  <c r="E16" i="38"/>
  <c r="D16" i="38"/>
  <c r="C16" i="38"/>
  <c r="B16" i="38"/>
  <c r="A16" i="38"/>
  <c r="A14" i="39" s="1"/>
  <c r="H13" i="39"/>
  <c r="G13" i="39"/>
  <c r="F13" i="39"/>
  <c r="E13" i="39"/>
  <c r="D13" i="39"/>
  <c r="C13" i="39"/>
  <c r="B15" i="38"/>
  <c r="A15" i="38"/>
  <c r="A13" i="39" s="1"/>
  <c r="H12" i="39"/>
  <c r="G12" i="39"/>
  <c r="F12" i="39"/>
  <c r="E12" i="39"/>
  <c r="D12" i="39"/>
  <c r="C12" i="39"/>
  <c r="B14" i="38"/>
  <c r="A14" i="38"/>
  <c r="A12" i="39" s="1"/>
  <c r="H11" i="39"/>
  <c r="G11" i="39"/>
  <c r="F11" i="39"/>
  <c r="E11" i="39"/>
  <c r="D11" i="39"/>
  <c r="C11" i="39"/>
  <c r="B13" i="38"/>
  <c r="A13" i="38"/>
  <c r="A11" i="39" s="1"/>
  <c r="H10" i="39"/>
  <c r="G10" i="39"/>
  <c r="F10" i="39"/>
  <c r="E10" i="39"/>
  <c r="D10" i="39"/>
  <c r="C10" i="39"/>
  <c r="B12" i="38"/>
  <c r="A12" i="38"/>
  <c r="A10" i="39" s="1"/>
  <c r="H9" i="39"/>
  <c r="G9" i="39"/>
  <c r="F9" i="39"/>
  <c r="E9" i="39"/>
  <c r="D9" i="39"/>
  <c r="C9" i="39"/>
  <c r="B11" i="38"/>
  <c r="A11" i="38"/>
  <c r="A9" i="39" s="1"/>
  <c r="H8" i="39"/>
  <c r="G8" i="39"/>
  <c r="F8" i="39"/>
  <c r="E8" i="39"/>
  <c r="D8" i="39"/>
  <c r="C8" i="39"/>
  <c r="B10" i="38"/>
  <c r="A10" i="38"/>
  <c r="A8" i="39" s="1"/>
  <c r="H7" i="39"/>
  <c r="G7" i="39"/>
  <c r="F7" i="39"/>
  <c r="E7" i="39"/>
  <c r="D7" i="39"/>
  <c r="C7" i="39"/>
  <c r="B9" i="38"/>
  <c r="A9" i="38"/>
  <c r="A7" i="39" s="1"/>
  <c r="H6" i="39"/>
  <c r="G6" i="39"/>
  <c r="F6" i="39"/>
  <c r="E6" i="39"/>
  <c r="D6" i="39"/>
  <c r="C6" i="39"/>
  <c r="B8" i="38"/>
  <c r="A8" i="38"/>
  <c r="A6" i="39" s="1"/>
  <c r="H5" i="39"/>
  <c r="G5" i="39"/>
  <c r="F5" i="39"/>
  <c r="E5" i="39"/>
  <c r="D5" i="39"/>
  <c r="C5" i="39"/>
  <c r="B7" i="38"/>
  <c r="A7" i="38"/>
  <c r="A5" i="39" s="1"/>
  <c r="H4" i="39"/>
  <c r="G4" i="39"/>
  <c r="F4" i="39"/>
  <c r="E4" i="39"/>
  <c r="D4" i="39"/>
  <c r="C4" i="39"/>
  <c r="B6" i="38"/>
  <c r="A6" i="38"/>
  <c r="A4" i="39" s="1"/>
  <c r="H3" i="39"/>
  <c r="G3" i="39"/>
  <c r="F3" i="39"/>
  <c r="E3" i="39"/>
  <c r="D3" i="39"/>
  <c r="B5" i="38"/>
  <c r="A5" i="38"/>
  <c r="A3" i="39" s="1"/>
  <c r="E14" i="39" l="1"/>
  <c r="F14" i="39"/>
  <c r="G14" i="39"/>
  <c r="H14" i="39"/>
  <c r="D14" i="39"/>
  <c r="C14" i="39"/>
  <c r="V16" i="38"/>
  <c r="C3" i="39"/>
  <c r="V10" i="39"/>
  <c r="W13" i="38"/>
  <c r="V7" i="39"/>
  <c r="W12" i="38" l="1"/>
  <c r="X12" i="38"/>
  <c r="W9" i="38"/>
  <c r="X9" i="38"/>
  <c r="X16" i="38"/>
  <c r="V14" i="39"/>
  <c r="W14" i="38"/>
  <c r="V12" i="39"/>
  <c r="W10" i="38"/>
  <c r="V8" i="39"/>
  <c r="X13" i="38"/>
  <c r="V11" i="39"/>
  <c r="W8" i="38"/>
  <c r="V6" i="39"/>
  <c r="W15" i="38"/>
  <c r="V13" i="39"/>
  <c r="V3" i="39"/>
  <c r="X6" i="38"/>
  <c r="V4" i="39"/>
  <c r="W7" i="38"/>
  <c r="V5" i="39"/>
  <c r="X11" i="38"/>
  <c r="V9" i="39"/>
  <c r="W16" i="38"/>
  <c r="W6" i="38"/>
  <c r="X15" i="38"/>
  <c r="X8" i="38"/>
  <c r="X14" i="38"/>
  <c r="X7" i="38"/>
  <c r="X10" i="38"/>
  <c r="BC26" i="37" l="1"/>
  <c r="BA26" i="37"/>
  <c r="AZ26" i="37"/>
  <c r="AX26" i="37"/>
  <c r="AT26" i="37"/>
  <c r="AS26" i="37"/>
  <c r="AR26" i="37"/>
  <c r="AQ26" i="37"/>
  <c r="AP26" i="37"/>
  <c r="AO26" i="37"/>
  <c r="AE26" i="37"/>
  <c r="BC25" i="37"/>
  <c r="BA25" i="37"/>
  <c r="AZ25" i="37"/>
  <c r="AX25" i="37"/>
  <c r="AT25" i="37"/>
  <c r="AS25" i="37"/>
  <c r="AR25" i="37"/>
  <c r="AQ25" i="37"/>
  <c r="AP25" i="37"/>
  <c r="AO25" i="37"/>
  <c r="AE25" i="37"/>
  <c r="BC24" i="37"/>
  <c r="BA24" i="37"/>
  <c r="AZ24" i="37"/>
  <c r="AX24" i="37"/>
  <c r="AT24" i="37"/>
  <c r="AS24" i="37"/>
  <c r="AR24" i="37"/>
  <c r="AQ24" i="37"/>
  <c r="AP24" i="37"/>
  <c r="AO24" i="37"/>
  <c r="AE24" i="37"/>
  <c r="BC23" i="37"/>
  <c r="BA23" i="37"/>
  <c r="AZ23" i="37"/>
  <c r="AX23" i="37"/>
  <c r="AT23" i="37"/>
  <c r="AS23" i="37"/>
  <c r="AR23" i="37"/>
  <c r="AQ23" i="37"/>
  <c r="AP23" i="37"/>
  <c r="AO23" i="37"/>
  <c r="AE23" i="37"/>
  <c r="BC22" i="37"/>
  <c r="BA22" i="37"/>
  <c r="AZ22" i="37"/>
  <c r="AX22" i="37"/>
  <c r="AT22" i="37"/>
  <c r="AS22" i="37"/>
  <c r="AR22" i="37"/>
  <c r="AQ22" i="37"/>
  <c r="AP22" i="37"/>
  <c r="AO22" i="37"/>
  <c r="AE22" i="37"/>
  <c r="BC21" i="37"/>
  <c r="BA21" i="37"/>
  <c r="AZ21" i="37"/>
  <c r="AX21" i="37"/>
  <c r="AT21" i="37"/>
  <c r="AS21" i="37"/>
  <c r="AR21" i="37"/>
  <c r="AQ21" i="37"/>
  <c r="AP21" i="37"/>
  <c r="AO21" i="37"/>
  <c r="AE21" i="37"/>
  <c r="BC20" i="37"/>
  <c r="BA20" i="37"/>
  <c r="AZ20" i="37"/>
  <c r="AX20" i="37"/>
  <c r="AT20" i="37"/>
  <c r="AS20" i="37"/>
  <c r="AR20" i="37"/>
  <c r="AQ20" i="37"/>
  <c r="AP20" i="37"/>
  <c r="AO20" i="37"/>
  <c r="AE20" i="37"/>
  <c r="BC19" i="37"/>
  <c r="BA19" i="37"/>
  <c r="AZ19" i="37"/>
  <c r="AX19" i="37"/>
  <c r="AT19" i="37"/>
  <c r="AS19" i="37"/>
  <c r="AR19" i="37"/>
  <c r="AQ19" i="37"/>
  <c r="AP19" i="37"/>
  <c r="AO19" i="37"/>
  <c r="AE19" i="37"/>
  <c r="BC18" i="37"/>
  <c r="BA18" i="37"/>
  <c r="AZ18" i="37"/>
  <c r="AX18" i="37"/>
  <c r="AT18" i="37"/>
  <c r="AS18" i="37"/>
  <c r="AR18" i="37"/>
  <c r="AQ18" i="37"/>
  <c r="AP18" i="37"/>
  <c r="AO18" i="37"/>
  <c r="AE18" i="37"/>
  <c r="BC17" i="37"/>
  <c r="BA17" i="37"/>
  <c r="AZ17" i="37"/>
  <c r="AX17" i="37"/>
  <c r="AT17" i="37"/>
  <c r="AS17" i="37"/>
  <c r="AR17" i="37"/>
  <c r="AQ17" i="37"/>
  <c r="AP17" i="37"/>
  <c r="AO17" i="37"/>
  <c r="AE17" i="37"/>
  <c r="BC16" i="37"/>
  <c r="BA16" i="37"/>
  <c r="AZ16" i="37"/>
  <c r="AX16" i="37"/>
  <c r="AT16" i="37"/>
  <c r="AS16" i="37"/>
  <c r="AR16" i="37"/>
  <c r="AQ16" i="37"/>
  <c r="AP16" i="37"/>
  <c r="AO16" i="37"/>
  <c r="BV120" i="1" l="1"/>
  <c r="AE120" i="1"/>
  <c r="CV121" i="1"/>
  <c r="CU121" i="1"/>
  <c r="CT121" i="1"/>
  <c r="CS121" i="1"/>
  <c r="CR121" i="1"/>
  <c r="CQ121" i="1"/>
  <c r="CP121" i="1"/>
  <c r="CO121" i="1"/>
  <c r="CN121" i="1"/>
  <c r="CM121" i="1"/>
  <c r="CL121" i="1"/>
  <c r="CK121" i="1"/>
  <c r="CJ121" i="1"/>
  <c r="CI121" i="1"/>
  <c r="CH121" i="1"/>
  <c r="CE121" i="1"/>
  <c r="CD121" i="1"/>
  <c r="CB121" i="1"/>
  <c r="CA121" i="1"/>
  <c r="BZ121" i="1"/>
  <c r="BY121" i="1"/>
  <c r="BX121" i="1"/>
  <c r="BW121" i="1"/>
  <c r="BV121" i="1"/>
  <c r="BU121" i="1"/>
  <c r="AO121" i="1"/>
  <c r="AN121" i="1"/>
  <c r="AM121" i="1"/>
  <c r="AL121" i="1"/>
  <c r="AK121" i="1"/>
  <c r="AJ121" i="1"/>
  <c r="AI121" i="1"/>
  <c r="AH121" i="1"/>
  <c r="AG121" i="1"/>
  <c r="AF121" i="1"/>
  <c r="AE121" i="1"/>
  <c r="AA121" i="1"/>
  <c r="X121" i="1"/>
  <c r="W121" i="1"/>
  <c r="V121" i="1"/>
  <c r="CV120" i="1"/>
  <c r="CU120" i="1"/>
  <c r="CT120" i="1"/>
  <c r="CS120" i="1"/>
  <c r="CR120" i="1"/>
  <c r="CQ120" i="1"/>
  <c r="CP120" i="1"/>
  <c r="CO120" i="1"/>
  <c r="CN120" i="1"/>
  <c r="CM120" i="1"/>
  <c r="CL120" i="1"/>
  <c r="CK120" i="1"/>
  <c r="CJ120" i="1"/>
  <c r="CI120" i="1"/>
  <c r="CH120" i="1"/>
  <c r="CE120" i="1"/>
  <c r="CD120" i="1"/>
  <c r="CB120" i="1"/>
  <c r="CA120" i="1"/>
  <c r="BZ120" i="1"/>
  <c r="BY120" i="1"/>
  <c r="BX120" i="1"/>
  <c r="BW120" i="1"/>
  <c r="BU120" i="1"/>
  <c r="AO120" i="1"/>
  <c r="AN120" i="1"/>
  <c r="AM120" i="1"/>
  <c r="AL120" i="1"/>
  <c r="AK120" i="1"/>
  <c r="AJ120" i="1"/>
  <c r="AI120" i="1"/>
  <c r="AH120" i="1"/>
  <c r="AG120" i="1"/>
  <c r="AF120" i="1"/>
  <c r="AA120" i="1"/>
  <c r="X120" i="1"/>
  <c r="W120" i="1"/>
  <c r="V120" i="1"/>
  <c r="M167" i="15" l="1"/>
  <c r="C4" i="2"/>
  <c r="O2" i="38"/>
  <c r="L1" i="39" s="1"/>
  <c r="A2" i="38"/>
  <c r="A1" i="39" s="1"/>
  <c r="C18" i="38"/>
  <c r="D18" i="38"/>
  <c r="D16" i="39" s="1"/>
  <c r="E18" i="38"/>
  <c r="E16" i="39" s="1"/>
  <c r="F18" i="38"/>
  <c r="F16" i="39" s="1"/>
  <c r="G18" i="38"/>
  <c r="G16" i="39" s="1"/>
  <c r="H18" i="38"/>
  <c r="H16" i="39" s="1"/>
  <c r="C19" i="38"/>
  <c r="D19" i="38"/>
  <c r="D17" i="39" s="1"/>
  <c r="E19" i="38"/>
  <c r="E17" i="39" s="1"/>
  <c r="F19" i="38"/>
  <c r="F17" i="39" s="1"/>
  <c r="G19" i="38"/>
  <c r="G17" i="39" s="1"/>
  <c r="H19" i="38"/>
  <c r="H17" i="39" s="1"/>
  <c r="C20" i="38"/>
  <c r="C18" i="39" s="1"/>
  <c r="D20" i="38"/>
  <c r="D18" i="39" s="1"/>
  <c r="E20" i="38"/>
  <c r="E18" i="39" s="1"/>
  <c r="F20" i="38"/>
  <c r="F18" i="39" s="1"/>
  <c r="G20" i="38"/>
  <c r="H20" i="38"/>
  <c r="H18" i="39" s="1"/>
  <c r="C21" i="38"/>
  <c r="D21" i="38"/>
  <c r="D19" i="39" s="1"/>
  <c r="E21" i="38"/>
  <c r="E19" i="39" s="1"/>
  <c r="F21" i="38"/>
  <c r="F19" i="39" s="1"/>
  <c r="G21" i="38"/>
  <c r="G19" i="39" s="1"/>
  <c r="H21" i="38"/>
  <c r="H19" i="39" s="1"/>
  <c r="C22" i="38"/>
  <c r="D22" i="38"/>
  <c r="D20" i="39" s="1"/>
  <c r="E22" i="38"/>
  <c r="E20" i="39" s="1"/>
  <c r="F22" i="38"/>
  <c r="F20" i="39" s="1"/>
  <c r="G22" i="38"/>
  <c r="G20" i="39" s="1"/>
  <c r="H22" i="38"/>
  <c r="H20" i="39" s="1"/>
  <c r="C23" i="38"/>
  <c r="D23" i="38"/>
  <c r="D21" i="39" s="1"/>
  <c r="E23" i="38"/>
  <c r="E21" i="39" s="1"/>
  <c r="F23" i="38"/>
  <c r="F21" i="39" s="1"/>
  <c r="G23" i="38"/>
  <c r="G21" i="39" s="1"/>
  <c r="H23" i="38"/>
  <c r="H21" i="39" s="1"/>
  <c r="C24" i="38"/>
  <c r="D24" i="38"/>
  <c r="D22" i="39" s="1"/>
  <c r="E24" i="38"/>
  <c r="E22" i="39" s="1"/>
  <c r="F24" i="38"/>
  <c r="F22" i="39" s="1"/>
  <c r="G24" i="38"/>
  <c r="G22" i="39" s="1"/>
  <c r="H24" i="38"/>
  <c r="H22" i="39" s="1"/>
  <c r="C25" i="38"/>
  <c r="D25" i="38"/>
  <c r="D23" i="39" s="1"/>
  <c r="E25" i="38"/>
  <c r="E23" i="39" s="1"/>
  <c r="F25" i="38"/>
  <c r="F23" i="39" s="1"/>
  <c r="G25" i="38"/>
  <c r="G23" i="39" s="1"/>
  <c r="H25" i="38"/>
  <c r="H23" i="39" s="1"/>
  <c r="C26" i="38"/>
  <c r="D26" i="38"/>
  <c r="D24" i="39" s="1"/>
  <c r="E26" i="38"/>
  <c r="E24" i="39" s="1"/>
  <c r="F26" i="38"/>
  <c r="F24" i="39" s="1"/>
  <c r="G26" i="38"/>
  <c r="G24" i="39" s="1"/>
  <c r="H26" i="38"/>
  <c r="H24" i="39" s="1"/>
  <c r="C27" i="38"/>
  <c r="D27" i="38"/>
  <c r="D25" i="39" s="1"/>
  <c r="E27" i="38"/>
  <c r="E25" i="39" s="1"/>
  <c r="F27" i="38"/>
  <c r="F25" i="39" s="1"/>
  <c r="G27" i="38"/>
  <c r="G25" i="39" s="1"/>
  <c r="H27" i="38"/>
  <c r="H25" i="39" s="1"/>
  <c r="C28" i="38"/>
  <c r="D28" i="38"/>
  <c r="D26" i="39" s="1"/>
  <c r="E28" i="38"/>
  <c r="E26" i="39" s="1"/>
  <c r="F28" i="38"/>
  <c r="F26" i="39" s="1"/>
  <c r="G28" i="38"/>
  <c r="G26" i="39" s="1"/>
  <c r="H28" i="38"/>
  <c r="H26" i="39" s="1"/>
  <c r="C29" i="38"/>
  <c r="D29" i="38"/>
  <c r="D27" i="39" s="1"/>
  <c r="E29" i="38"/>
  <c r="E27" i="39" s="1"/>
  <c r="F29" i="38"/>
  <c r="F27" i="39" s="1"/>
  <c r="G29" i="38"/>
  <c r="G27" i="39" s="1"/>
  <c r="H29" i="38"/>
  <c r="H27" i="39" s="1"/>
  <c r="C30" i="38"/>
  <c r="D30" i="38"/>
  <c r="D28" i="39" s="1"/>
  <c r="E30" i="38"/>
  <c r="E28" i="39" s="1"/>
  <c r="F30" i="38"/>
  <c r="F28" i="39" s="1"/>
  <c r="G30" i="38"/>
  <c r="G28" i="39" s="1"/>
  <c r="H30" i="38"/>
  <c r="H28" i="39" s="1"/>
  <c r="C31" i="38"/>
  <c r="D31" i="38"/>
  <c r="D29" i="39" s="1"/>
  <c r="E31" i="38"/>
  <c r="E29" i="39" s="1"/>
  <c r="F31" i="38"/>
  <c r="F29" i="39" s="1"/>
  <c r="G31" i="38"/>
  <c r="G29" i="39" s="1"/>
  <c r="H31" i="38"/>
  <c r="H29" i="39" s="1"/>
  <c r="C32" i="38"/>
  <c r="D32" i="38"/>
  <c r="D30" i="39" s="1"/>
  <c r="E32" i="38"/>
  <c r="E30" i="39" s="1"/>
  <c r="F32" i="38"/>
  <c r="F30" i="39" s="1"/>
  <c r="G32" i="38"/>
  <c r="G30" i="39" s="1"/>
  <c r="H32" i="38"/>
  <c r="H30" i="39" s="1"/>
  <c r="C33" i="38"/>
  <c r="D33" i="38"/>
  <c r="D31" i="39" s="1"/>
  <c r="E33" i="38"/>
  <c r="E31" i="39" s="1"/>
  <c r="F33" i="38"/>
  <c r="F31" i="39" s="1"/>
  <c r="G33" i="38"/>
  <c r="G31" i="39" s="1"/>
  <c r="H33" i="38"/>
  <c r="H31" i="39" s="1"/>
  <c r="C34" i="38"/>
  <c r="D34" i="38"/>
  <c r="D32" i="39" s="1"/>
  <c r="E34" i="38"/>
  <c r="E32" i="39" s="1"/>
  <c r="F34" i="38"/>
  <c r="F32" i="39" s="1"/>
  <c r="G34" i="38"/>
  <c r="G32" i="39" s="1"/>
  <c r="H34" i="38"/>
  <c r="H32" i="39" s="1"/>
  <c r="C35" i="38"/>
  <c r="D35" i="38"/>
  <c r="D33" i="39" s="1"/>
  <c r="E35" i="38"/>
  <c r="E33" i="39" s="1"/>
  <c r="F35" i="38"/>
  <c r="F33" i="39" s="1"/>
  <c r="G35" i="38"/>
  <c r="G33" i="39" s="1"/>
  <c r="H35" i="38"/>
  <c r="H33" i="39" s="1"/>
  <c r="D17" i="38"/>
  <c r="E17" i="38"/>
  <c r="F17" i="38"/>
  <c r="G17" i="38"/>
  <c r="H17" i="38"/>
  <c r="C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B17" i="38"/>
  <c r="A18" i="38"/>
  <c r="A16" i="39" s="1"/>
  <c r="A19" i="38"/>
  <c r="A17" i="39" s="1"/>
  <c r="A20" i="38"/>
  <c r="A18" i="39" s="1"/>
  <c r="A21" i="38"/>
  <c r="A19" i="39" s="1"/>
  <c r="A22" i="38"/>
  <c r="A20" i="39" s="1"/>
  <c r="A23" i="38"/>
  <c r="A21" i="39" s="1"/>
  <c r="A24" i="38"/>
  <c r="A22" i="39" s="1"/>
  <c r="A25" i="38"/>
  <c r="A23" i="39" s="1"/>
  <c r="A26" i="38"/>
  <c r="A24" i="39" s="1"/>
  <c r="A27" i="38"/>
  <c r="A25" i="39" s="1"/>
  <c r="A28" i="38"/>
  <c r="A26" i="39" s="1"/>
  <c r="A29" i="38"/>
  <c r="A27" i="39" s="1"/>
  <c r="A30" i="38"/>
  <c r="A28" i="39" s="1"/>
  <c r="A31" i="38"/>
  <c r="A29" i="39" s="1"/>
  <c r="A32" i="38"/>
  <c r="A30" i="39" s="1"/>
  <c r="A33" i="38"/>
  <c r="A31" i="39" s="1"/>
  <c r="A34" i="38"/>
  <c r="A32" i="39" s="1"/>
  <c r="A35" i="38"/>
  <c r="A33" i="39" s="1"/>
  <c r="A17" i="38"/>
  <c r="A15" i="39" s="1"/>
  <c r="BC47" i="37"/>
  <c r="BA47" i="37"/>
  <c r="AZ47" i="37"/>
  <c r="AX47" i="37"/>
  <c r="AT47" i="37"/>
  <c r="AS47" i="37"/>
  <c r="AR47" i="37"/>
  <c r="AQ47" i="37"/>
  <c r="AP47" i="37"/>
  <c r="AO47" i="37"/>
  <c r="AE47" i="37"/>
  <c r="BC46" i="37"/>
  <c r="BA46" i="37"/>
  <c r="AZ46" i="37"/>
  <c r="AX46" i="37"/>
  <c r="AT46" i="37"/>
  <c r="AS46" i="37"/>
  <c r="AR46" i="37"/>
  <c r="AQ46" i="37"/>
  <c r="AP46" i="37"/>
  <c r="AO46" i="37"/>
  <c r="AE46" i="37"/>
  <c r="BC45" i="37"/>
  <c r="BA45" i="37"/>
  <c r="AZ45" i="37"/>
  <c r="AX45" i="37"/>
  <c r="AT45" i="37"/>
  <c r="AS45" i="37"/>
  <c r="AR45" i="37"/>
  <c r="AQ45" i="37"/>
  <c r="AP45" i="37"/>
  <c r="AO45" i="37"/>
  <c r="AE45" i="37"/>
  <c r="BC44" i="37"/>
  <c r="BA44" i="37"/>
  <c r="AZ44" i="37"/>
  <c r="AX44" i="37"/>
  <c r="AT44" i="37"/>
  <c r="AS44" i="37"/>
  <c r="AR44" i="37"/>
  <c r="AQ44" i="37"/>
  <c r="AP44" i="37"/>
  <c r="AO44" i="37"/>
  <c r="AE44" i="37"/>
  <c r="BC43" i="37"/>
  <c r="BA43" i="37"/>
  <c r="AZ43" i="37"/>
  <c r="AX43" i="37"/>
  <c r="AT43" i="37"/>
  <c r="AS43" i="37"/>
  <c r="AR43" i="37"/>
  <c r="AQ43" i="37"/>
  <c r="AP43" i="37"/>
  <c r="AO43" i="37"/>
  <c r="AE43" i="37"/>
  <c r="BC42" i="37"/>
  <c r="BA42" i="37"/>
  <c r="AZ42" i="37"/>
  <c r="AX42" i="37"/>
  <c r="AT42" i="37"/>
  <c r="AS42" i="37"/>
  <c r="AR42" i="37"/>
  <c r="AQ42" i="37"/>
  <c r="AP42" i="37"/>
  <c r="AO42" i="37"/>
  <c r="AE42" i="37"/>
  <c r="BC41" i="37"/>
  <c r="BA41" i="37"/>
  <c r="AZ41" i="37"/>
  <c r="AX41" i="37"/>
  <c r="AT41" i="37"/>
  <c r="AS41" i="37"/>
  <c r="AR41" i="37"/>
  <c r="AQ41" i="37"/>
  <c r="AP41" i="37"/>
  <c r="AO41" i="37"/>
  <c r="AE41" i="37"/>
  <c r="BC40" i="37"/>
  <c r="BA40" i="37"/>
  <c r="AZ40" i="37"/>
  <c r="AX40" i="37"/>
  <c r="AT40" i="37"/>
  <c r="AS40" i="37"/>
  <c r="AR40" i="37"/>
  <c r="AQ40" i="37"/>
  <c r="AP40" i="37"/>
  <c r="AO40" i="37"/>
  <c r="AE40" i="37"/>
  <c r="BC39" i="37"/>
  <c r="BA39" i="37"/>
  <c r="AZ39" i="37"/>
  <c r="AX39" i="37"/>
  <c r="AT39" i="37"/>
  <c r="AS39" i="37"/>
  <c r="AR39" i="37"/>
  <c r="AQ39" i="37"/>
  <c r="AP39" i="37"/>
  <c r="AO39" i="37"/>
  <c r="AE39" i="37"/>
  <c r="BC38" i="37"/>
  <c r="BA38" i="37"/>
  <c r="AZ38" i="37"/>
  <c r="AX38" i="37"/>
  <c r="AT38" i="37"/>
  <c r="AS38" i="37"/>
  <c r="AR38" i="37"/>
  <c r="AQ38" i="37"/>
  <c r="AP38" i="37"/>
  <c r="AO38" i="37"/>
  <c r="AE38" i="37"/>
  <c r="BC37" i="37"/>
  <c r="BA37" i="37"/>
  <c r="AZ37" i="37"/>
  <c r="AX37" i="37"/>
  <c r="AT37" i="37"/>
  <c r="AS37" i="37"/>
  <c r="AR37" i="37"/>
  <c r="AQ37" i="37"/>
  <c r="AP37" i="37"/>
  <c r="AO37" i="37"/>
  <c r="AE37" i="37"/>
  <c r="BC36" i="37"/>
  <c r="BA36" i="37"/>
  <c r="AZ36" i="37"/>
  <c r="AX36" i="37"/>
  <c r="AT36" i="37"/>
  <c r="AS36" i="37"/>
  <c r="AR36" i="37"/>
  <c r="AQ36" i="37"/>
  <c r="AP36" i="37"/>
  <c r="AO36" i="37"/>
  <c r="AE36" i="37"/>
  <c r="BC35" i="37"/>
  <c r="BA35" i="37"/>
  <c r="AZ35" i="37"/>
  <c r="AX35" i="37"/>
  <c r="AT35" i="37"/>
  <c r="AS35" i="37"/>
  <c r="AR35" i="37"/>
  <c r="AQ35" i="37"/>
  <c r="AP35" i="37"/>
  <c r="AO35" i="37"/>
  <c r="AE35" i="37"/>
  <c r="BC34" i="37"/>
  <c r="BA34" i="37"/>
  <c r="AZ34" i="37"/>
  <c r="AX34" i="37"/>
  <c r="AT34" i="37"/>
  <c r="AS34" i="37"/>
  <c r="AR34" i="37"/>
  <c r="AQ34" i="37"/>
  <c r="AP34" i="37"/>
  <c r="AO34" i="37"/>
  <c r="AE34" i="37"/>
  <c r="BC33" i="37"/>
  <c r="BA33" i="37"/>
  <c r="AZ33" i="37"/>
  <c r="AX33" i="37"/>
  <c r="AT33" i="37"/>
  <c r="AS33" i="37"/>
  <c r="AR33" i="37"/>
  <c r="AQ33" i="37"/>
  <c r="AP33" i="37"/>
  <c r="AO33" i="37"/>
  <c r="AE33" i="37"/>
  <c r="BC32" i="37"/>
  <c r="BA32" i="37"/>
  <c r="AZ32" i="37"/>
  <c r="AX32" i="37"/>
  <c r="AT32" i="37"/>
  <c r="AS32" i="37"/>
  <c r="AR32" i="37"/>
  <c r="AQ32" i="37"/>
  <c r="AP32" i="37"/>
  <c r="AO32" i="37"/>
  <c r="AE32" i="37"/>
  <c r="BC31" i="37"/>
  <c r="BA31" i="37"/>
  <c r="AZ31" i="37"/>
  <c r="AX31" i="37"/>
  <c r="AT31" i="37"/>
  <c r="AS31" i="37"/>
  <c r="AR31" i="37"/>
  <c r="AQ31" i="37"/>
  <c r="AP31" i="37"/>
  <c r="AO31" i="37"/>
  <c r="AE31" i="37"/>
  <c r="BC30" i="37"/>
  <c r="BA30" i="37"/>
  <c r="AZ30" i="37"/>
  <c r="AX30" i="37"/>
  <c r="AT30" i="37"/>
  <c r="AS30" i="37"/>
  <c r="AR30" i="37"/>
  <c r="AQ30" i="37"/>
  <c r="AP30" i="37"/>
  <c r="AO30" i="37"/>
  <c r="AE30" i="37"/>
  <c r="BC29" i="37"/>
  <c r="BA29" i="37"/>
  <c r="AZ29" i="37"/>
  <c r="AX29" i="37"/>
  <c r="AT29" i="37"/>
  <c r="AS29" i="37"/>
  <c r="AR29" i="37"/>
  <c r="AQ29" i="37"/>
  <c r="AP29" i="37"/>
  <c r="AO29" i="37"/>
  <c r="AE29" i="37"/>
  <c r="C4" i="38" l="1"/>
  <c r="V33" i="38"/>
  <c r="V31" i="39" s="1"/>
  <c r="H15" i="39"/>
  <c r="H4" i="38"/>
  <c r="G15" i="39"/>
  <c r="G4" i="38"/>
  <c r="F15" i="39"/>
  <c r="F4" i="38"/>
  <c r="E15" i="39"/>
  <c r="E4" i="38"/>
  <c r="D15" i="39"/>
  <c r="D4" i="38"/>
  <c r="C31" i="39"/>
  <c r="C27" i="39"/>
  <c r="V29" i="38"/>
  <c r="V27" i="39" s="1"/>
  <c r="C23" i="39"/>
  <c r="V25" i="38"/>
  <c r="V23" i="39" s="1"/>
  <c r="C19" i="39"/>
  <c r="V21" i="38"/>
  <c r="V19" i="39" s="1"/>
  <c r="C32" i="39"/>
  <c r="V34" i="38"/>
  <c r="V32" i="39" s="1"/>
  <c r="C28" i="39"/>
  <c r="V30" i="38"/>
  <c r="V28" i="39" s="1"/>
  <c r="C24" i="39"/>
  <c r="V26" i="38"/>
  <c r="V24" i="39" s="1"/>
  <c r="C20" i="39"/>
  <c r="V22" i="38"/>
  <c r="V20" i="39" s="1"/>
  <c r="C16" i="39"/>
  <c r="V18" i="38"/>
  <c r="C15" i="39"/>
  <c r="V17" i="38"/>
  <c r="C33" i="39"/>
  <c r="V35" i="38"/>
  <c r="C29" i="39"/>
  <c r="V31" i="38"/>
  <c r="V29" i="39" s="1"/>
  <c r="C25" i="39"/>
  <c r="V27" i="38"/>
  <c r="V25" i="39" s="1"/>
  <c r="C21" i="39"/>
  <c r="V23" i="38"/>
  <c r="V21" i="39" s="1"/>
  <c r="C17" i="39"/>
  <c r="V19" i="38"/>
  <c r="V17" i="39" s="1"/>
  <c r="C30" i="39"/>
  <c r="V32" i="38"/>
  <c r="V30" i="39" s="1"/>
  <c r="C26" i="39"/>
  <c r="V28" i="38"/>
  <c r="V26" i="39" s="1"/>
  <c r="C22" i="39"/>
  <c r="V24" i="38"/>
  <c r="G18" i="39"/>
  <c r="V20" i="38"/>
  <c r="V18" i="39" s="1"/>
  <c r="CS9" i="37"/>
  <c r="J37" i="12" s="1"/>
  <c r="DC9" i="37"/>
  <c r="DK9" i="37"/>
  <c r="CQ9" i="37"/>
  <c r="H37" i="12" s="1"/>
  <c r="DA9" i="37"/>
  <c r="DI9" i="37"/>
  <c r="CR9" i="37"/>
  <c r="I37" i="12" s="1"/>
  <c r="DB9" i="37"/>
  <c r="DJ9" i="37"/>
  <c r="CL9" i="37"/>
  <c r="C37" i="12" s="1"/>
  <c r="CU9" i="37"/>
  <c r="DD9" i="37"/>
  <c r="DL9" i="37"/>
  <c r="CM9" i="37"/>
  <c r="D37" i="12" s="1"/>
  <c r="CV9" i="37"/>
  <c r="DE9" i="37"/>
  <c r="CN9" i="37"/>
  <c r="E37" i="12" s="1"/>
  <c r="CX9" i="37"/>
  <c r="DF9" i="37"/>
  <c r="CO9" i="37"/>
  <c r="F37" i="12" s="1"/>
  <c r="CY9" i="37"/>
  <c r="DG9" i="37"/>
  <c r="CP9" i="37"/>
  <c r="G37" i="12" s="1"/>
  <c r="CZ9" i="37"/>
  <c r="DH9" i="37"/>
  <c r="P9" i="37"/>
  <c r="L9" i="37"/>
  <c r="Y9" i="37"/>
  <c r="N9" i="37"/>
  <c r="M9" i="37"/>
  <c r="K9" i="37"/>
  <c r="O9" i="37"/>
  <c r="F17" i="12"/>
  <c r="V9" i="37"/>
  <c r="T9" i="37"/>
  <c r="W9" i="37"/>
  <c r="G17" i="12"/>
  <c r="M166" i="15"/>
  <c r="I17" i="12"/>
  <c r="V33" i="39" l="1"/>
  <c r="X35" i="38"/>
  <c r="V4" i="38"/>
  <c r="AD9" i="37"/>
  <c r="E17" i="12" s="1"/>
  <c r="W18" i="38"/>
  <c r="X24" i="38"/>
  <c r="V22" i="39"/>
  <c r="X18" i="38"/>
  <c r="V16" i="39"/>
  <c r="X28" i="38"/>
  <c r="W28" i="38"/>
  <c r="W24" i="38"/>
  <c r="X29" i="38"/>
  <c r="W29" i="38"/>
  <c r="X27" i="38"/>
  <c r="W27" i="38"/>
  <c r="X33" i="38"/>
  <c r="W33" i="38"/>
  <c r="X25" i="38"/>
  <c r="W25" i="38"/>
  <c r="X31" i="38"/>
  <c r="W31" i="38"/>
  <c r="X23" i="38"/>
  <c r="W23" i="38"/>
  <c r="W22" i="38"/>
  <c r="X22" i="38"/>
  <c r="X34" i="38"/>
  <c r="W34" i="38"/>
  <c r="W35" i="38"/>
  <c r="X26" i="38"/>
  <c r="W26" i="38"/>
  <c r="X32" i="38"/>
  <c r="W32" i="38"/>
  <c r="X21" i="38"/>
  <c r="W21" i="38"/>
  <c r="X30" i="38"/>
  <c r="W30" i="38"/>
  <c r="X17" i="38"/>
  <c r="V15" i="39"/>
  <c r="W17" i="38"/>
  <c r="X20" i="38"/>
  <c r="W20" i="38"/>
  <c r="X19" i="38"/>
  <c r="W19" i="38"/>
  <c r="V1" i="39" l="1"/>
  <c r="X4" i="38"/>
  <c r="W4" i="38"/>
  <c r="AG29" i="5"/>
  <c r="AG30" i="5"/>
  <c r="AG31" i="5"/>
  <c r="AG32" i="5"/>
  <c r="AG33" i="5"/>
  <c r="AG34" i="5"/>
  <c r="AG35" i="5"/>
  <c r="AG28" i="5"/>
  <c r="AG27" i="5"/>
  <c r="AI28" i="5"/>
  <c r="AI29" i="5"/>
  <c r="AI30" i="5"/>
  <c r="AI31" i="5"/>
  <c r="AI32" i="5"/>
  <c r="AI33" i="5"/>
  <c r="AI34" i="5"/>
  <c r="AI35" i="5"/>
  <c r="AI27" i="5"/>
  <c r="AI76" i="5"/>
  <c r="C179" i="14" l="1"/>
  <c r="D179" i="14"/>
  <c r="E179" i="14"/>
  <c r="F179" i="14"/>
  <c r="G179" i="14"/>
  <c r="H179" i="14"/>
  <c r="I179" i="14"/>
  <c r="J179" i="14"/>
  <c r="K179" i="14"/>
  <c r="L179" i="14"/>
  <c r="M179" i="14"/>
  <c r="N179" i="14"/>
  <c r="O179" i="14"/>
  <c r="P179" i="14"/>
  <c r="C180" i="14"/>
  <c r="D180" i="14"/>
  <c r="E180" i="14"/>
  <c r="F180" i="14"/>
  <c r="G180" i="14"/>
  <c r="H180" i="14"/>
  <c r="I180" i="14"/>
  <c r="J180" i="14"/>
  <c r="K180" i="14"/>
  <c r="L180" i="14"/>
  <c r="M180" i="14"/>
  <c r="N180" i="14"/>
  <c r="O180" i="14"/>
  <c r="P180" i="14"/>
  <c r="A183" i="7"/>
  <c r="A179" i="14" s="1"/>
  <c r="A184" i="7"/>
  <c r="A180" i="14" s="1"/>
  <c r="AS28" i="5"/>
  <c r="AT28" i="5"/>
  <c r="AU28" i="5"/>
  <c r="AV28" i="5"/>
  <c r="AW28" i="5"/>
  <c r="AX28" i="5"/>
  <c r="AY28" i="5"/>
  <c r="AZ28" i="5"/>
  <c r="BA28" i="5"/>
  <c r="BB28" i="5"/>
  <c r="BC28" i="5"/>
  <c r="BD28" i="5"/>
  <c r="BE28" i="5"/>
  <c r="AS29" i="5"/>
  <c r="AT29" i="5"/>
  <c r="AU29" i="5"/>
  <c r="AV29" i="5"/>
  <c r="AW29" i="5"/>
  <c r="AX29" i="5"/>
  <c r="AY29" i="5"/>
  <c r="AZ29" i="5"/>
  <c r="BA29" i="5"/>
  <c r="BB29" i="5"/>
  <c r="BC29" i="5"/>
  <c r="BD29" i="5"/>
  <c r="BE29" i="5"/>
  <c r="AR29" i="5"/>
  <c r="AR28" i="5"/>
  <c r="AN48" i="12"/>
  <c r="AO48" i="12"/>
  <c r="AP48" i="12"/>
  <c r="AQ48" i="12"/>
  <c r="AR48" i="12"/>
  <c r="AS48" i="12"/>
  <c r="AT48" i="12"/>
  <c r="AU48" i="12"/>
  <c r="AV48" i="12"/>
  <c r="AW48" i="12"/>
  <c r="AX48" i="12"/>
  <c r="AY48" i="12"/>
  <c r="AZ48" i="12"/>
  <c r="AM48" i="12"/>
  <c r="CV28" i="5" l="1"/>
  <c r="DC28" i="5"/>
  <c r="DM28" i="5"/>
  <c r="U179" i="14"/>
  <c r="DM29" i="5"/>
  <c r="CV29" i="5"/>
  <c r="DC29" i="5"/>
  <c r="U180" i="14"/>
  <c r="V184" i="7"/>
  <c r="V183" i="7"/>
  <c r="D18" i="18"/>
  <c r="T18" i="18" s="1"/>
  <c r="B17" i="19" s="1"/>
  <c r="K17" i="19" s="1"/>
  <c r="D19" i="18"/>
  <c r="T19" i="18" s="1"/>
  <c r="B18" i="19" s="1"/>
  <c r="K18" i="19" s="1"/>
  <c r="D17" i="18"/>
  <c r="T17" i="18" s="1"/>
  <c r="B16" i="19" s="1"/>
  <c r="K16" i="19" s="1"/>
  <c r="C18" i="18"/>
  <c r="C19" i="18"/>
  <c r="C17" i="18"/>
  <c r="B18" i="18"/>
  <c r="B19" i="18"/>
  <c r="B17" i="18"/>
  <c r="A18" i="18"/>
  <c r="A19" i="18"/>
  <c r="A17" i="18"/>
  <c r="AE24" i="17"/>
  <c r="AE25" i="17"/>
  <c r="AE23" i="17"/>
  <c r="N21" i="17"/>
  <c r="M25" i="17"/>
  <c r="M24" i="17"/>
  <c r="C7" i="23"/>
  <c r="D7" i="23"/>
  <c r="E7" i="23"/>
  <c r="F7" i="23"/>
  <c r="B7" i="23"/>
  <c r="G9" i="23"/>
  <c r="C9" i="23"/>
  <c r="D9" i="23"/>
  <c r="E9" i="23"/>
  <c r="F9" i="23"/>
  <c r="B9" i="23"/>
  <c r="I16" i="8"/>
  <c r="J16" i="8"/>
  <c r="CV179" i="1"/>
  <c r="CU179" i="1"/>
  <c r="CT179" i="1"/>
  <c r="CS179" i="1"/>
  <c r="CR179" i="1"/>
  <c r="CQ179" i="1"/>
  <c r="CP179" i="1"/>
  <c r="CO179" i="1"/>
  <c r="CN179" i="1"/>
  <c r="CM179" i="1"/>
  <c r="CL179" i="1"/>
  <c r="CK179" i="1"/>
  <c r="CJ179" i="1"/>
  <c r="CI179" i="1"/>
  <c r="CH179" i="1"/>
  <c r="CE179" i="1"/>
  <c r="CD179" i="1"/>
  <c r="CB179" i="1"/>
  <c r="CA179" i="1"/>
  <c r="BZ179" i="1"/>
  <c r="BY179" i="1"/>
  <c r="BX179" i="1"/>
  <c r="BW179" i="1"/>
  <c r="BV179" i="1"/>
  <c r="BU179" i="1"/>
  <c r="AO179" i="1"/>
  <c r="AN179" i="1"/>
  <c r="AM179" i="1"/>
  <c r="AL179" i="1"/>
  <c r="AK179" i="1"/>
  <c r="AJ179" i="1"/>
  <c r="AI179" i="1"/>
  <c r="AH179" i="1"/>
  <c r="AG179" i="1"/>
  <c r="AF179" i="1"/>
  <c r="W179" i="1"/>
  <c r="CV178" i="1"/>
  <c r="CU178" i="1"/>
  <c r="CT178" i="1"/>
  <c r="CS178" i="1"/>
  <c r="CR178" i="1"/>
  <c r="CQ178" i="1"/>
  <c r="CP178" i="1"/>
  <c r="CO178" i="1"/>
  <c r="CN178" i="1"/>
  <c r="CM178" i="1"/>
  <c r="CL178" i="1"/>
  <c r="CK178" i="1"/>
  <c r="CJ178" i="1"/>
  <c r="CI178" i="1"/>
  <c r="CH178" i="1"/>
  <c r="CE178" i="1"/>
  <c r="CD178" i="1"/>
  <c r="CB178" i="1"/>
  <c r="CA178" i="1"/>
  <c r="BZ178" i="1"/>
  <c r="BY178" i="1"/>
  <c r="BX178" i="1"/>
  <c r="BW178" i="1"/>
  <c r="BV178" i="1"/>
  <c r="BU178" i="1"/>
  <c r="AO178" i="1"/>
  <c r="AN178" i="1"/>
  <c r="AM178" i="1"/>
  <c r="AL178" i="1"/>
  <c r="AK178" i="1"/>
  <c r="AJ178" i="1"/>
  <c r="AI178" i="1"/>
  <c r="AH178" i="1"/>
  <c r="AG178" i="1"/>
  <c r="AF178" i="1"/>
  <c r="AE178" i="1"/>
  <c r="AA178" i="1"/>
  <c r="W178" i="1"/>
  <c r="V178" i="1"/>
  <c r="A32" i="34"/>
  <c r="CL47" i="32"/>
  <c r="CL48" i="32"/>
  <c r="CL49" i="32"/>
  <c r="CL50" i="32"/>
  <c r="CL51" i="32"/>
  <c r="CL52" i="32"/>
  <c r="CL53" i="32"/>
  <c r="CL54" i="32"/>
  <c r="CL55" i="32"/>
  <c r="CL56" i="32"/>
  <c r="CL57" i="32"/>
  <c r="CL58" i="32"/>
  <c r="CL59" i="32"/>
  <c r="CL60" i="32"/>
  <c r="CL61" i="32"/>
  <c r="CL62" i="32"/>
  <c r="CL63" i="32"/>
  <c r="CL64" i="32"/>
  <c r="CL65" i="32"/>
  <c r="CL66" i="32"/>
  <c r="CL67" i="32"/>
  <c r="CL68" i="32"/>
  <c r="CL69" i="32"/>
  <c r="CL70" i="32"/>
  <c r="CL71" i="32"/>
  <c r="O32" i="34"/>
  <c r="P32" i="34"/>
  <c r="N32" i="34"/>
  <c r="M32" i="34"/>
  <c r="L32" i="34"/>
  <c r="J32" i="34"/>
  <c r="K32" i="34"/>
  <c r="I32" i="34"/>
  <c r="H32" i="34"/>
  <c r="G32" i="34"/>
  <c r="F32" i="34"/>
  <c r="E32" i="34"/>
  <c r="D32" i="34"/>
  <c r="O3" i="17" l="1"/>
  <c r="W183" i="7"/>
  <c r="H9" i="23"/>
  <c r="H7" i="23"/>
  <c r="W184" i="7"/>
  <c r="M162" i="15"/>
  <c r="Q36" i="33"/>
  <c r="M163" i="15"/>
  <c r="C201" i="14"/>
  <c r="D201" i="14"/>
  <c r="E201" i="14"/>
  <c r="F201" i="14"/>
  <c r="G201" i="14"/>
  <c r="H201" i="14"/>
  <c r="I201" i="14"/>
  <c r="J201" i="14"/>
  <c r="K201" i="14"/>
  <c r="L201" i="14"/>
  <c r="M201" i="14"/>
  <c r="N201" i="14"/>
  <c r="O201" i="14"/>
  <c r="P201" i="14"/>
  <c r="C207" i="7"/>
  <c r="C203" i="14" s="1"/>
  <c r="D207" i="7"/>
  <c r="D203" i="14" s="1"/>
  <c r="E207" i="7"/>
  <c r="E203" i="14" s="1"/>
  <c r="F207" i="7"/>
  <c r="F203" i="14" s="1"/>
  <c r="G207" i="7"/>
  <c r="G203" i="14" s="1"/>
  <c r="H207" i="7"/>
  <c r="H203" i="14" s="1"/>
  <c r="I207" i="7"/>
  <c r="I203" i="14" s="1"/>
  <c r="J207" i="7"/>
  <c r="K207" i="7"/>
  <c r="K203" i="14" s="1"/>
  <c r="L207" i="7"/>
  <c r="L203" i="14" s="1"/>
  <c r="M207" i="7"/>
  <c r="M203" i="14" s="1"/>
  <c r="N207" i="7"/>
  <c r="N203" i="14" s="1"/>
  <c r="O207" i="7"/>
  <c r="O203" i="14" s="1"/>
  <c r="P207" i="7"/>
  <c r="D206" i="7"/>
  <c r="D202" i="14" s="1"/>
  <c r="E206" i="7"/>
  <c r="E202" i="14" s="1"/>
  <c r="F206" i="7"/>
  <c r="F202" i="14" s="1"/>
  <c r="G206" i="7"/>
  <c r="G202" i="14" s="1"/>
  <c r="H206" i="7"/>
  <c r="H202" i="14" s="1"/>
  <c r="I206" i="7"/>
  <c r="J206" i="7"/>
  <c r="J202" i="14" s="1"/>
  <c r="K206" i="7"/>
  <c r="K202" i="14" s="1"/>
  <c r="L206" i="7"/>
  <c r="L202" i="14" s="1"/>
  <c r="M206" i="7"/>
  <c r="M202" i="14" s="1"/>
  <c r="N206" i="7"/>
  <c r="N202" i="14" s="1"/>
  <c r="O206" i="7"/>
  <c r="O202" i="14" s="1"/>
  <c r="P206" i="7"/>
  <c r="P202" i="14" s="1"/>
  <c r="C206" i="7"/>
  <c r="A207" i="7"/>
  <c r="A203" i="14" s="1"/>
  <c r="A206" i="7"/>
  <c r="A202" i="14" s="1"/>
  <c r="A201" i="14"/>
  <c r="AX20" i="5"/>
  <c r="BE20" i="5"/>
  <c r="BD20" i="5"/>
  <c r="BC20" i="5"/>
  <c r="BB20" i="5"/>
  <c r="BA20" i="5"/>
  <c r="AZ20" i="5"/>
  <c r="AY20" i="5"/>
  <c r="AW20" i="5"/>
  <c r="AV20" i="5"/>
  <c r="AU20" i="5"/>
  <c r="AT20" i="5"/>
  <c r="AS20" i="5"/>
  <c r="AR20" i="5"/>
  <c r="AI20" i="5"/>
  <c r="AG20" i="5"/>
  <c r="BE19" i="5"/>
  <c r="BD19" i="5"/>
  <c r="BC19" i="5"/>
  <c r="BB19" i="5"/>
  <c r="BA19" i="5"/>
  <c r="AZ19" i="5"/>
  <c r="AY19" i="5"/>
  <c r="AX19" i="5"/>
  <c r="AW19" i="5"/>
  <c r="AV19" i="5"/>
  <c r="AU19" i="5"/>
  <c r="AT19" i="5"/>
  <c r="AR19" i="5"/>
  <c r="AI19" i="5"/>
  <c r="AG19" i="5"/>
  <c r="U201" i="14" l="1"/>
  <c r="J203" i="14"/>
  <c r="U207" i="7"/>
  <c r="V207" i="7" s="1"/>
  <c r="DO20" i="5"/>
  <c r="DC20" i="5"/>
  <c r="CT20" i="5"/>
  <c r="I202" i="14"/>
  <c r="U206" i="7"/>
  <c r="DC19" i="5"/>
  <c r="CV19" i="5"/>
  <c r="DO19" i="5"/>
  <c r="P203" i="14"/>
  <c r="C202" i="14"/>
  <c r="Q32" i="34"/>
  <c r="C32" i="34"/>
  <c r="U202" i="14" l="1"/>
  <c r="U203" i="14"/>
  <c r="V206" i="7"/>
  <c r="W206" i="7"/>
  <c r="W207" i="7"/>
  <c r="C177" i="14" l="1"/>
  <c r="D177" i="14"/>
  <c r="E177" i="14"/>
  <c r="F177" i="14"/>
  <c r="G177" i="14"/>
  <c r="H177" i="14"/>
  <c r="I177" i="14"/>
  <c r="J177" i="14"/>
  <c r="K177" i="14"/>
  <c r="L177" i="14"/>
  <c r="M177" i="14"/>
  <c r="N177" i="14"/>
  <c r="O177" i="14"/>
  <c r="P177" i="14"/>
  <c r="A177" i="14"/>
  <c r="C198" i="7"/>
  <c r="D198" i="7"/>
  <c r="D194" i="14" s="1"/>
  <c r="E198" i="7"/>
  <c r="E194" i="14" s="1"/>
  <c r="F198" i="7"/>
  <c r="F194" i="14" s="1"/>
  <c r="G198" i="7"/>
  <c r="G194" i="14" s="1"/>
  <c r="H198" i="7"/>
  <c r="H194" i="14" s="1"/>
  <c r="I198" i="7"/>
  <c r="I194" i="14" s="1"/>
  <c r="J198" i="7"/>
  <c r="J194" i="14" s="1"/>
  <c r="K198" i="7"/>
  <c r="K194" i="14" s="1"/>
  <c r="L198" i="7"/>
  <c r="L194" i="14" s="1"/>
  <c r="M198" i="7"/>
  <c r="M194" i="14" s="1"/>
  <c r="N198" i="7"/>
  <c r="N194" i="14" s="1"/>
  <c r="O198" i="7"/>
  <c r="O194" i="14" s="1"/>
  <c r="P198" i="7"/>
  <c r="C199" i="7"/>
  <c r="D199" i="7"/>
  <c r="D195" i="14" s="1"/>
  <c r="E199" i="7"/>
  <c r="E195" i="14" s="1"/>
  <c r="F199" i="7"/>
  <c r="F195" i="14" s="1"/>
  <c r="G199" i="7"/>
  <c r="G195" i="14" s="1"/>
  <c r="H199" i="7"/>
  <c r="H195" i="14" s="1"/>
  <c r="I199" i="7"/>
  <c r="I195" i="14" s="1"/>
  <c r="J199" i="7"/>
  <c r="J195" i="14" s="1"/>
  <c r="K199" i="7"/>
  <c r="K195" i="14" s="1"/>
  <c r="L199" i="7"/>
  <c r="L195" i="14" s="1"/>
  <c r="M199" i="7"/>
  <c r="M195" i="14" s="1"/>
  <c r="N199" i="7"/>
  <c r="N195" i="14" s="1"/>
  <c r="O199" i="7"/>
  <c r="O195" i="14" s="1"/>
  <c r="P199" i="7"/>
  <c r="C200" i="7"/>
  <c r="D200" i="7"/>
  <c r="D196" i="14" s="1"/>
  <c r="E200" i="7"/>
  <c r="E196" i="14" s="1"/>
  <c r="F200" i="7"/>
  <c r="F196" i="14" s="1"/>
  <c r="G200" i="7"/>
  <c r="G196" i="14" s="1"/>
  <c r="H200" i="7"/>
  <c r="H196" i="14" s="1"/>
  <c r="I200" i="7"/>
  <c r="I196" i="14" s="1"/>
  <c r="J200" i="7"/>
  <c r="J196" i="14" s="1"/>
  <c r="K200" i="7"/>
  <c r="K196" i="14" s="1"/>
  <c r="L200" i="7"/>
  <c r="L196" i="14" s="1"/>
  <c r="M200" i="7"/>
  <c r="M196" i="14" s="1"/>
  <c r="N200" i="7"/>
  <c r="N196" i="14" s="1"/>
  <c r="O200" i="7"/>
  <c r="O196" i="14" s="1"/>
  <c r="P200" i="7"/>
  <c r="C201" i="7"/>
  <c r="D201" i="7"/>
  <c r="D197" i="14" s="1"/>
  <c r="E201" i="7"/>
  <c r="E197" i="14" s="1"/>
  <c r="F201" i="7"/>
  <c r="F197" i="14" s="1"/>
  <c r="G201" i="7"/>
  <c r="G197" i="14" s="1"/>
  <c r="H201" i="7"/>
  <c r="H197" i="14" s="1"/>
  <c r="I201" i="7"/>
  <c r="I197" i="14" s="1"/>
  <c r="J201" i="7"/>
  <c r="J197" i="14" s="1"/>
  <c r="K201" i="7"/>
  <c r="K197" i="14" s="1"/>
  <c r="L201" i="7"/>
  <c r="L197" i="14" s="1"/>
  <c r="M201" i="7"/>
  <c r="M197" i="14" s="1"/>
  <c r="N201" i="7"/>
  <c r="N197" i="14" s="1"/>
  <c r="O201" i="7"/>
  <c r="O197" i="14" s="1"/>
  <c r="P201" i="7"/>
  <c r="C202" i="7"/>
  <c r="D202" i="7"/>
  <c r="D198" i="14" s="1"/>
  <c r="E202" i="7"/>
  <c r="E198" i="14" s="1"/>
  <c r="F202" i="7"/>
  <c r="F198" i="14" s="1"/>
  <c r="G202" i="7"/>
  <c r="G198" i="14" s="1"/>
  <c r="H202" i="7"/>
  <c r="H198" i="14" s="1"/>
  <c r="I202" i="7"/>
  <c r="I198" i="14" s="1"/>
  <c r="J202" i="7"/>
  <c r="J198" i="14" s="1"/>
  <c r="K202" i="7"/>
  <c r="K198" i="14" s="1"/>
  <c r="L202" i="7"/>
  <c r="L198" i="14" s="1"/>
  <c r="M202" i="7"/>
  <c r="M198" i="14" s="1"/>
  <c r="N202" i="7"/>
  <c r="N198" i="14" s="1"/>
  <c r="O202" i="7"/>
  <c r="O198" i="14" s="1"/>
  <c r="P202" i="7"/>
  <c r="C203" i="7"/>
  <c r="D203" i="7"/>
  <c r="D199" i="14" s="1"/>
  <c r="E203" i="7"/>
  <c r="E199" i="14" s="1"/>
  <c r="F203" i="7"/>
  <c r="F199" i="14" s="1"/>
  <c r="G203" i="7"/>
  <c r="G199" i="14" s="1"/>
  <c r="H203" i="7"/>
  <c r="H199" i="14" s="1"/>
  <c r="I203" i="7"/>
  <c r="I199" i="14" s="1"/>
  <c r="J203" i="7"/>
  <c r="J199" i="14" s="1"/>
  <c r="K203" i="7"/>
  <c r="K199" i="14" s="1"/>
  <c r="L203" i="7"/>
  <c r="L199" i="14" s="1"/>
  <c r="M203" i="7"/>
  <c r="M199" i="14" s="1"/>
  <c r="N203" i="7"/>
  <c r="N199" i="14" s="1"/>
  <c r="O203" i="7"/>
  <c r="O199" i="14" s="1"/>
  <c r="P203" i="7"/>
  <c r="C204" i="7"/>
  <c r="D204" i="7"/>
  <c r="D200" i="14" s="1"/>
  <c r="E204" i="7"/>
  <c r="E200" i="14" s="1"/>
  <c r="F204" i="7"/>
  <c r="F200" i="14" s="1"/>
  <c r="G204" i="7"/>
  <c r="G200" i="14" s="1"/>
  <c r="H204" i="7"/>
  <c r="H200" i="14" s="1"/>
  <c r="I204" i="7"/>
  <c r="I200" i="14" s="1"/>
  <c r="J204" i="7"/>
  <c r="J200" i="14" s="1"/>
  <c r="K204" i="7"/>
  <c r="K200" i="14" s="1"/>
  <c r="L204" i="7"/>
  <c r="L200" i="14" s="1"/>
  <c r="M204" i="7"/>
  <c r="M200" i="14" s="1"/>
  <c r="N204" i="7"/>
  <c r="N200" i="14" s="1"/>
  <c r="O204" i="7"/>
  <c r="O200" i="14" s="1"/>
  <c r="P204" i="7"/>
  <c r="D197" i="7"/>
  <c r="D193" i="14" s="1"/>
  <c r="E197" i="7"/>
  <c r="E193" i="14" s="1"/>
  <c r="F197" i="7"/>
  <c r="F193" i="14" s="1"/>
  <c r="G197" i="7"/>
  <c r="G193" i="14" s="1"/>
  <c r="H197" i="7"/>
  <c r="H193" i="14" s="1"/>
  <c r="I197" i="7"/>
  <c r="I193" i="14" s="1"/>
  <c r="J197" i="7"/>
  <c r="J193" i="14" s="1"/>
  <c r="K197" i="7"/>
  <c r="K193" i="14" s="1"/>
  <c r="L197" i="7"/>
  <c r="L193" i="14" s="1"/>
  <c r="M197" i="7"/>
  <c r="M193" i="14" s="1"/>
  <c r="N197" i="7"/>
  <c r="N193" i="14" s="1"/>
  <c r="O197" i="7"/>
  <c r="O193" i="14" s="1"/>
  <c r="P197" i="7"/>
  <c r="C181" i="14"/>
  <c r="D181" i="14"/>
  <c r="E181" i="14"/>
  <c r="F181" i="14"/>
  <c r="G181" i="14"/>
  <c r="H181" i="14"/>
  <c r="I181" i="14"/>
  <c r="J181" i="14"/>
  <c r="K181" i="14"/>
  <c r="L181" i="14"/>
  <c r="M181" i="14"/>
  <c r="N181" i="14"/>
  <c r="O181" i="14"/>
  <c r="P181" i="14"/>
  <c r="C182" i="14"/>
  <c r="D182" i="14"/>
  <c r="E182" i="14"/>
  <c r="F182" i="14"/>
  <c r="G182" i="14"/>
  <c r="H182" i="14"/>
  <c r="I182" i="14"/>
  <c r="J182" i="14"/>
  <c r="K182" i="14"/>
  <c r="L182" i="14"/>
  <c r="M182" i="14"/>
  <c r="N182" i="14"/>
  <c r="O182" i="14"/>
  <c r="P182" i="14"/>
  <c r="C183" i="14"/>
  <c r="D183" i="14"/>
  <c r="E183" i="14"/>
  <c r="F183" i="14"/>
  <c r="G183" i="14"/>
  <c r="H183" i="14"/>
  <c r="I183" i="14"/>
  <c r="J183" i="14"/>
  <c r="K183" i="14"/>
  <c r="L183" i="14"/>
  <c r="M183" i="14"/>
  <c r="N183" i="14"/>
  <c r="O183" i="14"/>
  <c r="P183" i="14"/>
  <c r="C184" i="14"/>
  <c r="D184" i="14"/>
  <c r="E184" i="14"/>
  <c r="F184" i="14"/>
  <c r="G184" i="14"/>
  <c r="H184" i="14"/>
  <c r="I184" i="14"/>
  <c r="J184" i="14"/>
  <c r="K184" i="14"/>
  <c r="L184" i="14"/>
  <c r="M184" i="14"/>
  <c r="N184" i="14"/>
  <c r="O184" i="14"/>
  <c r="P184" i="14"/>
  <c r="C185" i="14"/>
  <c r="D185" i="14"/>
  <c r="E185" i="14"/>
  <c r="F185" i="14"/>
  <c r="G185" i="14"/>
  <c r="H185" i="14"/>
  <c r="I185" i="14"/>
  <c r="J185" i="14"/>
  <c r="K185" i="14"/>
  <c r="L185" i="14"/>
  <c r="M185" i="14"/>
  <c r="N185" i="14"/>
  <c r="O185" i="14"/>
  <c r="P185" i="14"/>
  <c r="C186" i="14"/>
  <c r="D186" i="14"/>
  <c r="E186" i="14"/>
  <c r="F186" i="14"/>
  <c r="G186" i="14"/>
  <c r="H186" i="14"/>
  <c r="I186" i="14"/>
  <c r="J186" i="14"/>
  <c r="K186" i="14"/>
  <c r="L186" i="14"/>
  <c r="M186" i="14"/>
  <c r="N186" i="14"/>
  <c r="O186" i="14"/>
  <c r="P186" i="14"/>
  <c r="D178" i="14"/>
  <c r="E178" i="14"/>
  <c r="F178" i="14"/>
  <c r="G178" i="14"/>
  <c r="H178" i="14"/>
  <c r="I178" i="14"/>
  <c r="J178" i="14"/>
  <c r="K178" i="14"/>
  <c r="L178" i="14"/>
  <c r="M178" i="14"/>
  <c r="N178" i="14"/>
  <c r="O178" i="14"/>
  <c r="P178" i="14"/>
  <c r="C182" i="7"/>
  <c r="U182" i="7" s="1"/>
  <c r="A185" i="7"/>
  <c r="A181" i="14" s="1"/>
  <c r="A186" i="7"/>
  <c r="A182" i="14" s="1"/>
  <c r="A187" i="7"/>
  <c r="A183" i="14" s="1"/>
  <c r="A188" i="7"/>
  <c r="A184" i="14" s="1"/>
  <c r="A189" i="7"/>
  <c r="A185" i="14" s="1"/>
  <c r="A190" i="7"/>
  <c r="A186" i="14" s="1"/>
  <c r="A182" i="7"/>
  <c r="A178" i="14" s="1"/>
  <c r="U177" i="14" l="1"/>
  <c r="C194" i="14"/>
  <c r="U198" i="7"/>
  <c r="C195" i="14"/>
  <c r="U199" i="7"/>
  <c r="C196" i="14"/>
  <c r="U200" i="7"/>
  <c r="C197" i="14"/>
  <c r="U201" i="7"/>
  <c r="C198" i="14"/>
  <c r="U202" i="7"/>
  <c r="C199" i="14"/>
  <c r="U203" i="7"/>
  <c r="C200" i="14"/>
  <c r="U204" i="7"/>
  <c r="U184" i="14"/>
  <c r="U185" i="14"/>
  <c r="U186" i="14"/>
  <c r="U182" i="14"/>
  <c r="U183" i="14"/>
  <c r="U181" i="14"/>
  <c r="P193" i="14"/>
  <c r="P195" i="14"/>
  <c r="P196" i="14"/>
  <c r="P198" i="14"/>
  <c r="P197" i="14"/>
  <c r="P199" i="14"/>
  <c r="P200" i="14"/>
  <c r="P194" i="14"/>
  <c r="C178" i="14"/>
  <c r="U178" i="14" s="1"/>
  <c r="W181" i="7"/>
  <c r="V181" i="7"/>
  <c r="V187" i="7"/>
  <c r="V188" i="7"/>
  <c r="V189" i="7"/>
  <c r="V185" i="7"/>
  <c r="V186" i="7"/>
  <c r="V190" i="7"/>
  <c r="U194" i="14" l="1"/>
  <c r="U196" i="14"/>
  <c r="U198" i="14"/>
  <c r="U200" i="14"/>
  <c r="U197" i="14"/>
  <c r="U199" i="14"/>
  <c r="U195" i="14"/>
  <c r="V182" i="7"/>
  <c r="W185" i="7"/>
  <c r="W188" i="7"/>
  <c r="W187" i="7"/>
  <c r="W190" i="7"/>
  <c r="W189" i="7"/>
  <c r="W182" i="7"/>
  <c r="W186" i="7"/>
  <c r="C197" i="7" l="1"/>
  <c r="U197" i="7" s="1"/>
  <c r="A200" i="7"/>
  <c r="A196" i="14" s="1"/>
  <c r="A201" i="7"/>
  <c r="A197" i="14" s="1"/>
  <c r="A202" i="7"/>
  <c r="A198" i="14" s="1"/>
  <c r="A203" i="7"/>
  <c r="A199" i="14" s="1"/>
  <c r="A204" i="7"/>
  <c r="A200" i="14" s="1"/>
  <c r="A197" i="7"/>
  <c r="A193" i="14" s="1"/>
  <c r="A198" i="7"/>
  <c r="A194" i="14" s="1"/>
  <c r="A199" i="7"/>
  <c r="A195" i="14" s="1"/>
  <c r="AX33" i="5"/>
  <c r="AY33" i="5"/>
  <c r="AZ33" i="5"/>
  <c r="BA33" i="5"/>
  <c r="BB33" i="5"/>
  <c r="BC33" i="5"/>
  <c r="BD33" i="5"/>
  <c r="BE33" i="5"/>
  <c r="AX34" i="5"/>
  <c r="AY34" i="5"/>
  <c r="AZ34" i="5"/>
  <c r="BA34" i="5"/>
  <c r="BB34" i="5"/>
  <c r="BC34" i="5"/>
  <c r="BD34" i="5"/>
  <c r="BE34" i="5"/>
  <c r="AX35" i="5"/>
  <c r="AY35" i="5"/>
  <c r="AZ35" i="5"/>
  <c r="BA35" i="5"/>
  <c r="BB35" i="5"/>
  <c r="BC35" i="5"/>
  <c r="BD35" i="5"/>
  <c r="BE35" i="5"/>
  <c r="AW35" i="5"/>
  <c r="AW34" i="5"/>
  <c r="AX27" i="5"/>
  <c r="AY27" i="5"/>
  <c r="AZ27" i="5"/>
  <c r="BA27" i="5"/>
  <c r="BB27" i="5"/>
  <c r="BC27" i="5"/>
  <c r="BD27" i="5"/>
  <c r="BE27" i="5"/>
  <c r="AX30" i="5"/>
  <c r="AY30" i="5"/>
  <c r="AZ30" i="5"/>
  <c r="BA30" i="5"/>
  <c r="BB30" i="5"/>
  <c r="BC30" i="5"/>
  <c r="BD30" i="5"/>
  <c r="BE30" i="5"/>
  <c r="AX31" i="5"/>
  <c r="AY31" i="5"/>
  <c r="AZ31" i="5"/>
  <c r="BA31" i="5"/>
  <c r="BB31" i="5"/>
  <c r="BC31" i="5"/>
  <c r="BD31" i="5"/>
  <c r="BE31" i="5"/>
  <c r="AX32" i="5"/>
  <c r="AY32" i="5"/>
  <c r="AZ32" i="5"/>
  <c r="BA32" i="5"/>
  <c r="BB32" i="5"/>
  <c r="BC32" i="5"/>
  <c r="BD32" i="5"/>
  <c r="BE32" i="5"/>
  <c r="AW33" i="5"/>
  <c r="AW32" i="5"/>
  <c r="AW31" i="5"/>
  <c r="AW30" i="5"/>
  <c r="AW27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AI83" i="5"/>
  <c r="AG83" i="5"/>
  <c r="BE82" i="5"/>
  <c r="BD82" i="5"/>
  <c r="BC82" i="5"/>
  <c r="BB82" i="5"/>
  <c r="BA82" i="5"/>
  <c r="AZ82" i="5"/>
  <c r="AY82" i="5"/>
  <c r="AX82" i="5"/>
  <c r="AW82" i="5"/>
  <c r="AV82" i="5"/>
  <c r="AU82" i="5"/>
  <c r="AT82" i="5"/>
  <c r="AS82" i="5"/>
  <c r="AR82" i="5"/>
  <c r="AI82" i="5"/>
  <c r="AG82" i="5"/>
  <c r="BE81" i="5"/>
  <c r="BD81" i="5"/>
  <c r="BC81" i="5"/>
  <c r="BB81" i="5"/>
  <c r="BA81" i="5"/>
  <c r="AZ81" i="5"/>
  <c r="AY81" i="5"/>
  <c r="AX81" i="5"/>
  <c r="AW81" i="5"/>
  <c r="AV81" i="5"/>
  <c r="AU81" i="5"/>
  <c r="AT81" i="5"/>
  <c r="AS81" i="5"/>
  <c r="AR81" i="5"/>
  <c r="AI81" i="5"/>
  <c r="AG81" i="5"/>
  <c r="BE80" i="5"/>
  <c r="BD80" i="5"/>
  <c r="BC80" i="5"/>
  <c r="BB80" i="5"/>
  <c r="BA80" i="5"/>
  <c r="AZ80" i="5"/>
  <c r="AY80" i="5"/>
  <c r="AX80" i="5"/>
  <c r="AW80" i="5"/>
  <c r="AV80" i="5"/>
  <c r="AU80" i="5"/>
  <c r="AT80" i="5"/>
  <c r="AS80" i="5"/>
  <c r="AR80" i="5"/>
  <c r="AI80" i="5"/>
  <c r="AG80" i="5"/>
  <c r="BE79" i="5"/>
  <c r="BD79" i="5"/>
  <c r="BC79" i="5"/>
  <c r="BB79" i="5"/>
  <c r="BA79" i="5"/>
  <c r="AZ79" i="5"/>
  <c r="AY79" i="5"/>
  <c r="AX79" i="5"/>
  <c r="AW79" i="5"/>
  <c r="AV79" i="5"/>
  <c r="AU79" i="5"/>
  <c r="AT79" i="5"/>
  <c r="AS79" i="5"/>
  <c r="AR79" i="5"/>
  <c r="AI79" i="5"/>
  <c r="AG79" i="5"/>
  <c r="BE78" i="5"/>
  <c r="BD78" i="5"/>
  <c r="BC78" i="5"/>
  <c r="BB78" i="5"/>
  <c r="BA78" i="5"/>
  <c r="AZ78" i="5"/>
  <c r="AY78" i="5"/>
  <c r="AX78" i="5"/>
  <c r="AW78" i="5"/>
  <c r="AV78" i="5"/>
  <c r="AU78" i="5"/>
  <c r="AT78" i="5"/>
  <c r="AS78" i="5"/>
  <c r="AR78" i="5"/>
  <c r="AI78" i="5"/>
  <c r="AG78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AI77" i="5"/>
  <c r="AG77" i="5"/>
  <c r="BE76" i="5"/>
  <c r="BD76" i="5"/>
  <c r="BC76" i="5"/>
  <c r="BB76" i="5"/>
  <c r="BA76" i="5"/>
  <c r="AZ76" i="5"/>
  <c r="AY76" i="5"/>
  <c r="AX76" i="5"/>
  <c r="AW76" i="5"/>
  <c r="AV76" i="5"/>
  <c r="AU76" i="5"/>
  <c r="AT76" i="5"/>
  <c r="AS76" i="5"/>
  <c r="AR76" i="5"/>
  <c r="AG76" i="5"/>
  <c r="AX75" i="5"/>
  <c r="DB75" i="5" s="1"/>
  <c r="A196" i="7"/>
  <c r="AV35" i="5"/>
  <c r="AU35" i="5"/>
  <c r="AT35" i="5"/>
  <c r="AS35" i="5"/>
  <c r="AR35" i="5"/>
  <c r="AV34" i="5"/>
  <c r="AU34" i="5"/>
  <c r="AT34" i="5"/>
  <c r="AS34" i="5"/>
  <c r="AR34" i="5"/>
  <c r="AV33" i="5"/>
  <c r="AU33" i="5"/>
  <c r="AT33" i="5"/>
  <c r="AS33" i="5"/>
  <c r="AR33" i="5"/>
  <c r="AV32" i="5"/>
  <c r="AU32" i="5"/>
  <c r="AT32" i="5"/>
  <c r="AS32" i="5"/>
  <c r="AR32" i="5"/>
  <c r="AV31" i="5"/>
  <c r="AU31" i="5"/>
  <c r="AT31" i="5"/>
  <c r="AS31" i="5"/>
  <c r="AR31" i="5"/>
  <c r="AV30" i="5"/>
  <c r="AU30" i="5"/>
  <c r="AT30" i="5"/>
  <c r="AS30" i="5"/>
  <c r="AR30" i="5"/>
  <c r="AV27" i="5"/>
  <c r="AU27" i="5"/>
  <c r="AT27" i="5"/>
  <c r="AS27" i="5"/>
  <c r="AR27" i="5"/>
  <c r="DC83" i="5" l="1"/>
  <c r="CT83" i="5"/>
  <c r="DE83" i="5"/>
  <c r="DB82" i="5"/>
  <c r="DE82" i="5"/>
  <c r="CT82" i="5"/>
  <c r="DC81" i="5"/>
  <c r="CV81" i="5"/>
  <c r="DE81" i="5"/>
  <c r="CV80" i="5"/>
  <c r="DE80" i="5"/>
  <c r="DB80" i="5"/>
  <c r="CT79" i="5"/>
  <c r="DC79" i="5"/>
  <c r="DE79" i="5"/>
  <c r="DB78" i="5"/>
  <c r="CT78" i="5"/>
  <c r="DE78" i="5"/>
  <c r="CV77" i="5"/>
  <c r="DC77" i="5"/>
  <c r="DE77" i="5"/>
  <c r="DB76" i="5"/>
  <c r="CV76" i="5"/>
  <c r="DE76" i="5"/>
  <c r="DC33" i="5"/>
  <c r="CU33" i="5"/>
  <c r="DM33" i="5"/>
  <c r="DC34" i="5"/>
  <c r="CU34" i="5"/>
  <c r="DM34" i="5"/>
  <c r="CT35" i="5"/>
  <c r="DC35" i="5"/>
  <c r="DM35" i="5"/>
  <c r="DC32" i="5"/>
  <c r="DM32" i="5"/>
  <c r="CV32" i="5"/>
  <c r="DC31" i="5"/>
  <c r="DM31" i="5"/>
  <c r="CV31" i="5"/>
  <c r="DC30" i="5"/>
  <c r="DM30" i="5"/>
  <c r="CV30" i="5"/>
  <c r="CX27" i="5"/>
  <c r="DC27" i="5"/>
  <c r="DM27" i="5"/>
  <c r="C193" i="14"/>
  <c r="U193" i="14" s="1"/>
  <c r="V197" i="7"/>
  <c r="V199" i="7"/>
  <c r="V198" i="7"/>
  <c r="V202" i="7"/>
  <c r="V201" i="7"/>
  <c r="V204" i="7"/>
  <c r="V203" i="7"/>
  <c r="V200" i="7"/>
  <c r="W200" i="7" l="1"/>
  <c r="W203" i="7"/>
  <c r="W197" i="7"/>
  <c r="W201" i="7"/>
  <c r="W204" i="7"/>
  <c r="W199" i="7"/>
  <c r="W202" i="7"/>
  <c r="W198" i="7"/>
  <c r="Q34" i="33" l="1"/>
  <c r="C7" i="33"/>
  <c r="Q7" i="33" s="1"/>
  <c r="P8" i="33"/>
  <c r="P5" i="34" s="1"/>
  <c r="P9" i="33"/>
  <c r="P6" i="34" s="1"/>
  <c r="P10" i="33"/>
  <c r="P7" i="34" s="1"/>
  <c r="P11" i="33"/>
  <c r="P8" i="34" s="1"/>
  <c r="P12" i="33"/>
  <c r="P9" i="34" s="1"/>
  <c r="P13" i="33"/>
  <c r="P14" i="33"/>
  <c r="P11" i="34" s="1"/>
  <c r="P15" i="33"/>
  <c r="P12" i="34" s="1"/>
  <c r="P16" i="33"/>
  <c r="P13" i="34" s="1"/>
  <c r="P17" i="33"/>
  <c r="P14" i="34" s="1"/>
  <c r="P18" i="33"/>
  <c r="P15" i="34" s="1"/>
  <c r="P19" i="33"/>
  <c r="P16" i="34" s="1"/>
  <c r="P20" i="33"/>
  <c r="P17" i="34" s="1"/>
  <c r="P21" i="33"/>
  <c r="P18" i="34" l="1"/>
  <c r="Q21" i="33"/>
  <c r="R21" i="33" s="1"/>
  <c r="Q4" i="34"/>
  <c r="R7" i="33"/>
  <c r="P10" i="34"/>
  <c r="Q13" i="33"/>
  <c r="C4" i="34"/>
  <c r="R34" i="33"/>
  <c r="S7" i="33" l="1"/>
  <c r="Q31" i="34"/>
  <c r="D191" i="14"/>
  <c r="E191" i="14"/>
  <c r="F191" i="14"/>
  <c r="H191" i="14"/>
  <c r="I191" i="14"/>
  <c r="K191" i="14"/>
  <c r="L191" i="14"/>
  <c r="M191" i="14"/>
  <c r="N191" i="14"/>
  <c r="O191" i="14"/>
  <c r="P191" i="14"/>
  <c r="P196" i="7" l="1"/>
  <c r="P192" i="14" s="1"/>
  <c r="O196" i="7"/>
  <c r="O192" i="14" s="1"/>
  <c r="N196" i="7"/>
  <c r="N192" i="14" s="1"/>
  <c r="M196" i="7"/>
  <c r="M192" i="14" s="1"/>
  <c r="L196" i="7"/>
  <c r="L192" i="14" s="1"/>
  <c r="K196" i="7"/>
  <c r="K192" i="14" s="1"/>
  <c r="J196" i="7"/>
  <c r="J192" i="14" s="1"/>
  <c r="I196" i="7"/>
  <c r="I192" i="14" s="1"/>
  <c r="H196" i="7"/>
  <c r="H192" i="14" s="1"/>
  <c r="G196" i="7"/>
  <c r="G192" i="14" s="1"/>
  <c r="F196" i="7"/>
  <c r="F192" i="14" s="1"/>
  <c r="E196" i="7"/>
  <c r="E192" i="14" s="1"/>
  <c r="D196" i="7"/>
  <c r="D192" i="14" s="1"/>
  <c r="C196" i="7"/>
  <c r="A192" i="14"/>
  <c r="AG196" i="5"/>
  <c r="C153" i="7"/>
  <c r="D153" i="7"/>
  <c r="D149" i="14" s="1"/>
  <c r="E153" i="7"/>
  <c r="E149" i="14" s="1"/>
  <c r="F153" i="7"/>
  <c r="F149" i="14" s="1"/>
  <c r="G153" i="7"/>
  <c r="G149" i="14" s="1"/>
  <c r="H153" i="7"/>
  <c r="H149" i="14" s="1"/>
  <c r="I153" i="7"/>
  <c r="I149" i="14" s="1"/>
  <c r="J153" i="7"/>
  <c r="J149" i="14" s="1"/>
  <c r="K153" i="7"/>
  <c r="K149" i="14" s="1"/>
  <c r="L153" i="7"/>
  <c r="L149" i="14" s="1"/>
  <c r="M153" i="7"/>
  <c r="M149" i="14" s="1"/>
  <c r="N153" i="7"/>
  <c r="N149" i="14" s="1"/>
  <c r="O153" i="7"/>
  <c r="O149" i="14" s="1"/>
  <c r="P153" i="7"/>
  <c r="C154" i="7"/>
  <c r="D154" i="7"/>
  <c r="D150" i="14" s="1"/>
  <c r="E154" i="7"/>
  <c r="E150" i="14" s="1"/>
  <c r="F154" i="7"/>
  <c r="F150" i="14" s="1"/>
  <c r="G154" i="7"/>
  <c r="G150" i="14" s="1"/>
  <c r="H154" i="7"/>
  <c r="H150" i="14" s="1"/>
  <c r="I154" i="7"/>
  <c r="I150" i="14" s="1"/>
  <c r="J154" i="7"/>
  <c r="J150" i="14" s="1"/>
  <c r="K154" i="7"/>
  <c r="K150" i="14" s="1"/>
  <c r="L154" i="7"/>
  <c r="L150" i="14" s="1"/>
  <c r="M154" i="7"/>
  <c r="M150" i="14" s="1"/>
  <c r="N154" i="7"/>
  <c r="N150" i="14" s="1"/>
  <c r="O154" i="7"/>
  <c r="O150" i="14" s="1"/>
  <c r="P154" i="7"/>
  <c r="C155" i="7"/>
  <c r="D155" i="7"/>
  <c r="D151" i="14" s="1"/>
  <c r="E155" i="7"/>
  <c r="E151" i="14" s="1"/>
  <c r="F155" i="7"/>
  <c r="F151" i="14" s="1"/>
  <c r="G155" i="7"/>
  <c r="G151" i="14" s="1"/>
  <c r="H155" i="7"/>
  <c r="H151" i="14" s="1"/>
  <c r="I155" i="7"/>
  <c r="I151" i="14" s="1"/>
  <c r="J155" i="7"/>
  <c r="J151" i="14" s="1"/>
  <c r="K155" i="7"/>
  <c r="K151" i="14" s="1"/>
  <c r="L155" i="7"/>
  <c r="L151" i="14" s="1"/>
  <c r="M155" i="7"/>
  <c r="M151" i="14" s="1"/>
  <c r="N155" i="7"/>
  <c r="N151" i="14" s="1"/>
  <c r="O155" i="7"/>
  <c r="O151" i="14" s="1"/>
  <c r="P155" i="7"/>
  <c r="C156" i="7"/>
  <c r="D156" i="7"/>
  <c r="D152" i="14" s="1"/>
  <c r="E156" i="7"/>
  <c r="E152" i="14" s="1"/>
  <c r="F156" i="7"/>
  <c r="F152" i="14" s="1"/>
  <c r="G156" i="7"/>
  <c r="G152" i="14" s="1"/>
  <c r="H156" i="7"/>
  <c r="H152" i="14" s="1"/>
  <c r="I156" i="7"/>
  <c r="I152" i="14" s="1"/>
  <c r="J156" i="7"/>
  <c r="J152" i="14" s="1"/>
  <c r="K156" i="7"/>
  <c r="K152" i="14" s="1"/>
  <c r="L156" i="7"/>
  <c r="L152" i="14" s="1"/>
  <c r="M156" i="7"/>
  <c r="M152" i="14" s="1"/>
  <c r="N156" i="7"/>
  <c r="N152" i="14" s="1"/>
  <c r="O156" i="7"/>
  <c r="O152" i="14" s="1"/>
  <c r="P156" i="7"/>
  <c r="C157" i="7"/>
  <c r="D157" i="7"/>
  <c r="D153" i="14" s="1"/>
  <c r="E157" i="7"/>
  <c r="E153" i="14" s="1"/>
  <c r="F157" i="7"/>
  <c r="F153" i="14" s="1"/>
  <c r="G157" i="7"/>
  <c r="G153" i="14" s="1"/>
  <c r="H157" i="7"/>
  <c r="H153" i="14" s="1"/>
  <c r="I157" i="7"/>
  <c r="I153" i="14" s="1"/>
  <c r="J157" i="7"/>
  <c r="J153" i="14" s="1"/>
  <c r="K157" i="7"/>
  <c r="K153" i="14" s="1"/>
  <c r="L157" i="7"/>
  <c r="L153" i="14" s="1"/>
  <c r="M157" i="7"/>
  <c r="M153" i="14" s="1"/>
  <c r="N157" i="7"/>
  <c r="N153" i="14" s="1"/>
  <c r="O157" i="7"/>
  <c r="O153" i="14" s="1"/>
  <c r="P157" i="7"/>
  <c r="C158" i="7"/>
  <c r="D158" i="7"/>
  <c r="D154" i="14" s="1"/>
  <c r="E158" i="7"/>
  <c r="E154" i="14" s="1"/>
  <c r="F158" i="7"/>
  <c r="F154" i="14" s="1"/>
  <c r="G158" i="7"/>
  <c r="G154" i="14" s="1"/>
  <c r="H158" i="7"/>
  <c r="H154" i="14" s="1"/>
  <c r="I158" i="7"/>
  <c r="I154" i="14" s="1"/>
  <c r="J158" i="7"/>
  <c r="J154" i="14" s="1"/>
  <c r="K158" i="7"/>
  <c r="K154" i="14" s="1"/>
  <c r="L158" i="7"/>
  <c r="L154" i="14" s="1"/>
  <c r="M158" i="7"/>
  <c r="M154" i="14" s="1"/>
  <c r="N158" i="7"/>
  <c r="N154" i="14" s="1"/>
  <c r="O158" i="7"/>
  <c r="O154" i="14" s="1"/>
  <c r="P158" i="7"/>
  <c r="C159" i="7"/>
  <c r="D159" i="7"/>
  <c r="D155" i="14" s="1"/>
  <c r="E159" i="7"/>
  <c r="E155" i="14" s="1"/>
  <c r="F159" i="7"/>
  <c r="F155" i="14" s="1"/>
  <c r="G159" i="7"/>
  <c r="G155" i="14" s="1"/>
  <c r="H159" i="7"/>
  <c r="H155" i="14" s="1"/>
  <c r="I159" i="7"/>
  <c r="I155" i="14" s="1"/>
  <c r="J159" i="7"/>
  <c r="J155" i="14" s="1"/>
  <c r="K159" i="7"/>
  <c r="K155" i="14" s="1"/>
  <c r="L159" i="7"/>
  <c r="L155" i="14" s="1"/>
  <c r="M159" i="7"/>
  <c r="M155" i="14" s="1"/>
  <c r="N159" i="7"/>
  <c r="N155" i="14" s="1"/>
  <c r="O159" i="7"/>
  <c r="O155" i="14" s="1"/>
  <c r="P159" i="7"/>
  <c r="A154" i="7"/>
  <c r="A155" i="7"/>
  <c r="A156" i="7"/>
  <c r="A152" i="14" s="1"/>
  <c r="A157" i="7"/>
  <c r="A153" i="14" s="1"/>
  <c r="A158" i="7"/>
  <c r="A154" i="14" s="1"/>
  <c r="A159" i="7"/>
  <c r="A155" i="14" s="1"/>
  <c r="BE197" i="5"/>
  <c r="BD197" i="5"/>
  <c r="BC197" i="5"/>
  <c r="BB197" i="5"/>
  <c r="BA197" i="5"/>
  <c r="AZ197" i="5"/>
  <c r="AY197" i="5"/>
  <c r="AX197" i="5"/>
  <c r="AW197" i="5"/>
  <c r="AV197" i="5"/>
  <c r="AU197" i="5"/>
  <c r="AT197" i="5"/>
  <c r="AS197" i="5"/>
  <c r="AR197" i="5"/>
  <c r="AI197" i="5"/>
  <c r="AG197" i="5"/>
  <c r="BE196" i="5"/>
  <c r="BD196" i="5"/>
  <c r="BC196" i="5"/>
  <c r="BB196" i="5"/>
  <c r="BA196" i="5"/>
  <c r="AZ196" i="5"/>
  <c r="AY196" i="5"/>
  <c r="AX196" i="5"/>
  <c r="AW196" i="5"/>
  <c r="AV196" i="5"/>
  <c r="AU196" i="5"/>
  <c r="AT196" i="5"/>
  <c r="AS196" i="5"/>
  <c r="AR196" i="5"/>
  <c r="AI196" i="5"/>
  <c r="U196" i="7" l="1"/>
  <c r="V196" i="7" s="1"/>
  <c r="C149" i="14"/>
  <c r="U153" i="7"/>
  <c r="V153" i="7" s="1"/>
  <c r="C150" i="14"/>
  <c r="U154" i="7"/>
  <c r="V154" i="7" s="1"/>
  <c r="C151" i="14"/>
  <c r="U155" i="7"/>
  <c r="V155" i="7" s="1"/>
  <c r="C152" i="14"/>
  <c r="U156" i="7"/>
  <c r="V156" i="7" s="1"/>
  <c r="C153" i="14"/>
  <c r="U157" i="7"/>
  <c r="V157" i="7" s="1"/>
  <c r="C154" i="14"/>
  <c r="U158" i="7"/>
  <c r="V158" i="7" s="1"/>
  <c r="C155" i="14"/>
  <c r="U159" i="7"/>
  <c r="V159" i="7" s="1"/>
  <c r="CU197" i="5"/>
  <c r="DB197" i="5"/>
  <c r="DI197" i="5"/>
  <c r="CU196" i="5"/>
  <c r="DC196" i="5"/>
  <c r="DI196" i="5"/>
  <c r="C192" i="14"/>
  <c r="U192" i="14" s="1"/>
  <c r="P155" i="14"/>
  <c r="P154" i="14"/>
  <c r="P150" i="14"/>
  <c r="P149" i="14"/>
  <c r="P153" i="14"/>
  <c r="P152" i="14"/>
  <c r="P151" i="14"/>
  <c r="U149" i="14" l="1"/>
  <c r="U150" i="14"/>
  <c r="U151" i="14"/>
  <c r="U152" i="14"/>
  <c r="U153" i="14"/>
  <c r="U154" i="14"/>
  <c r="U155" i="14"/>
  <c r="W159" i="7"/>
  <c r="W153" i="7"/>
  <c r="W158" i="7"/>
  <c r="W196" i="7"/>
  <c r="W156" i="7"/>
  <c r="W155" i="7"/>
  <c r="W154" i="7"/>
  <c r="W157" i="7"/>
  <c r="CH26" i="1" l="1"/>
  <c r="CH27" i="1"/>
  <c r="CH28" i="1"/>
  <c r="CH29" i="1"/>
  <c r="CH30" i="1"/>
  <c r="CH31" i="1"/>
  <c r="CH32" i="1"/>
  <c r="CH33" i="1"/>
  <c r="CH34" i="1"/>
  <c r="CH35" i="1"/>
  <c r="CH36" i="1"/>
  <c r="CH37" i="1"/>
  <c r="CH38" i="1"/>
  <c r="CH39" i="1"/>
  <c r="CH40" i="1"/>
  <c r="CH41" i="1"/>
  <c r="CH42" i="1"/>
  <c r="CH43" i="1"/>
  <c r="CH44" i="1"/>
  <c r="CH45" i="1"/>
  <c r="CH46" i="1"/>
  <c r="CH47" i="1"/>
  <c r="CH48" i="1"/>
  <c r="CH49" i="1"/>
  <c r="CH50" i="1"/>
  <c r="CH51" i="1"/>
  <c r="CH52" i="1"/>
  <c r="CH53" i="1"/>
  <c r="CH54" i="1"/>
  <c r="CH55" i="1"/>
  <c r="CH56" i="1"/>
  <c r="CH57" i="1"/>
  <c r="CH58" i="1"/>
  <c r="CH59" i="1"/>
  <c r="CH60" i="1"/>
  <c r="CH61" i="1"/>
  <c r="CH62" i="1"/>
  <c r="CH63" i="1"/>
  <c r="CH64" i="1"/>
  <c r="CH65" i="1"/>
  <c r="CH66" i="1"/>
  <c r="CH67" i="1"/>
  <c r="CH68" i="1"/>
  <c r="CH69" i="1"/>
  <c r="CH70" i="1"/>
  <c r="CH71" i="1"/>
  <c r="CH72" i="1"/>
  <c r="CH74" i="1"/>
  <c r="CH75" i="1"/>
  <c r="CH76" i="1"/>
  <c r="CH77" i="1"/>
  <c r="CH78" i="1"/>
  <c r="CH79" i="1"/>
  <c r="CH80" i="1"/>
  <c r="CH81" i="1"/>
  <c r="CH82" i="1"/>
  <c r="CH83" i="1"/>
  <c r="CH84" i="1"/>
  <c r="CH85" i="1"/>
  <c r="CH86" i="1"/>
  <c r="CH88" i="1"/>
  <c r="CH89" i="1"/>
  <c r="CH90" i="1"/>
  <c r="CH91" i="1"/>
  <c r="CH92" i="1"/>
  <c r="CH93" i="1"/>
  <c r="CH94" i="1"/>
  <c r="CH95" i="1"/>
  <c r="CH96" i="1"/>
  <c r="CH97" i="1"/>
  <c r="CH99" i="1"/>
  <c r="CH100" i="1"/>
  <c r="CH101" i="1"/>
  <c r="CH102" i="1"/>
  <c r="CH103" i="1"/>
  <c r="CH104" i="1"/>
  <c r="CH105" i="1"/>
  <c r="CH106" i="1"/>
  <c r="CH107" i="1"/>
  <c r="CH108" i="1"/>
  <c r="CH109" i="1"/>
  <c r="CH110" i="1"/>
  <c r="CH111" i="1"/>
  <c r="CH112" i="1"/>
  <c r="CH113" i="1"/>
  <c r="CH114" i="1"/>
  <c r="CH115" i="1"/>
  <c r="CH116" i="1"/>
  <c r="CH117" i="1"/>
  <c r="CH118" i="1"/>
  <c r="CH119" i="1"/>
  <c r="CH122" i="1"/>
  <c r="CH123" i="1"/>
  <c r="CH124" i="1"/>
  <c r="CH125" i="1"/>
  <c r="CH126" i="1"/>
  <c r="CH127" i="1"/>
  <c r="CH128" i="1"/>
  <c r="CH129" i="1"/>
  <c r="CH130" i="1"/>
  <c r="CH131" i="1"/>
  <c r="CH132" i="1"/>
  <c r="CH133" i="1"/>
  <c r="CH134" i="1"/>
  <c r="CH135" i="1"/>
  <c r="CH136" i="1"/>
  <c r="CH137" i="1"/>
  <c r="CH138" i="1"/>
  <c r="CH139" i="1"/>
  <c r="CH140" i="1"/>
  <c r="CH141" i="1"/>
  <c r="CH142" i="1"/>
  <c r="CH143" i="1"/>
  <c r="CH144" i="1"/>
  <c r="CH145" i="1"/>
  <c r="CH146" i="1"/>
  <c r="CH147" i="1"/>
  <c r="CH148" i="1"/>
  <c r="CH149" i="1"/>
  <c r="CH150" i="1"/>
  <c r="CH151" i="1"/>
  <c r="CH152" i="1"/>
  <c r="CH153" i="1"/>
  <c r="CH154" i="1"/>
  <c r="CH155" i="1"/>
  <c r="CH156" i="1"/>
  <c r="CH157" i="1"/>
  <c r="CH158" i="1"/>
  <c r="CH159" i="1"/>
  <c r="CH160" i="1"/>
  <c r="CH161" i="1"/>
  <c r="CH162" i="1"/>
  <c r="CH163" i="1"/>
  <c r="CH164" i="1"/>
  <c r="CH165" i="1"/>
  <c r="CH166" i="1"/>
  <c r="CH167" i="1"/>
  <c r="CH168" i="1"/>
  <c r="CH169" i="1"/>
  <c r="CH170" i="1"/>
  <c r="CH171" i="1"/>
  <c r="CH172" i="1"/>
  <c r="CH173" i="1"/>
  <c r="CH174" i="1"/>
  <c r="CH175" i="1"/>
  <c r="CH176" i="1"/>
  <c r="CH177" i="1"/>
  <c r="CH25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M148" i="15" l="1"/>
  <c r="CV177" i="1"/>
  <c r="CU177" i="1"/>
  <c r="CT177" i="1"/>
  <c r="CS177" i="1"/>
  <c r="CR177" i="1"/>
  <c r="CQ177" i="1"/>
  <c r="CP177" i="1"/>
  <c r="CO177" i="1"/>
  <c r="CN177" i="1"/>
  <c r="CM177" i="1"/>
  <c r="CL177" i="1"/>
  <c r="CK177" i="1"/>
  <c r="CJ177" i="1"/>
  <c r="CI177" i="1"/>
  <c r="CE177" i="1"/>
  <c r="CD177" i="1"/>
  <c r="CB177" i="1"/>
  <c r="CA177" i="1"/>
  <c r="BZ177" i="1"/>
  <c r="BY177" i="1"/>
  <c r="BX177" i="1"/>
  <c r="BW177" i="1"/>
  <c r="BV177" i="1"/>
  <c r="BU177" i="1"/>
  <c r="AO177" i="1"/>
  <c r="AN177" i="1"/>
  <c r="AM177" i="1"/>
  <c r="AL177" i="1"/>
  <c r="AK177" i="1"/>
  <c r="AJ177" i="1"/>
  <c r="AI177" i="1"/>
  <c r="AH177" i="1"/>
  <c r="AG177" i="1"/>
  <c r="AF177" i="1"/>
  <c r="AE177" i="1"/>
  <c r="AA177" i="1"/>
  <c r="W177" i="1"/>
  <c r="V177" i="1"/>
  <c r="CV176" i="1"/>
  <c r="CU176" i="1"/>
  <c r="CT176" i="1"/>
  <c r="CS176" i="1"/>
  <c r="CR176" i="1"/>
  <c r="CQ176" i="1"/>
  <c r="CP176" i="1"/>
  <c r="CO176" i="1"/>
  <c r="CN176" i="1"/>
  <c r="CM176" i="1"/>
  <c r="CL176" i="1"/>
  <c r="CK176" i="1"/>
  <c r="CJ176" i="1"/>
  <c r="CI176" i="1"/>
  <c r="CE176" i="1"/>
  <c r="CD176" i="1"/>
  <c r="CB176" i="1"/>
  <c r="CA176" i="1"/>
  <c r="BZ176" i="1"/>
  <c r="BY176" i="1"/>
  <c r="BX176" i="1"/>
  <c r="BW176" i="1"/>
  <c r="BV176" i="1"/>
  <c r="BU176" i="1"/>
  <c r="AO176" i="1"/>
  <c r="AN176" i="1"/>
  <c r="AM176" i="1"/>
  <c r="AL176" i="1"/>
  <c r="AK176" i="1"/>
  <c r="AJ176" i="1"/>
  <c r="AI176" i="1"/>
  <c r="AH176" i="1"/>
  <c r="AG176" i="1"/>
  <c r="AF176" i="1"/>
  <c r="AE176" i="1"/>
  <c r="AA176" i="1"/>
  <c r="W176" i="1"/>
  <c r="V176" i="1"/>
  <c r="CV175" i="1"/>
  <c r="CU175" i="1"/>
  <c r="CT175" i="1"/>
  <c r="CS175" i="1"/>
  <c r="CR175" i="1"/>
  <c r="CQ175" i="1"/>
  <c r="CP175" i="1"/>
  <c r="CO175" i="1"/>
  <c r="CN175" i="1"/>
  <c r="CM175" i="1"/>
  <c r="CL175" i="1"/>
  <c r="CK175" i="1"/>
  <c r="CJ175" i="1"/>
  <c r="CI175" i="1"/>
  <c r="CE175" i="1"/>
  <c r="CD175" i="1"/>
  <c r="CB175" i="1"/>
  <c r="CA175" i="1"/>
  <c r="BZ175" i="1"/>
  <c r="BY175" i="1"/>
  <c r="BX175" i="1"/>
  <c r="BW175" i="1"/>
  <c r="BV175" i="1"/>
  <c r="BU175" i="1"/>
  <c r="AO175" i="1"/>
  <c r="AN175" i="1"/>
  <c r="AM175" i="1"/>
  <c r="AL175" i="1"/>
  <c r="AK175" i="1"/>
  <c r="AJ175" i="1"/>
  <c r="AI175" i="1"/>
  <c r="AH175" i="1"/>
  <c r="AG175" i="1"/>
  <c r="AF175" i="1"/>
  <c r="AE175" i="1"/>
  <c r="AA175" i="1"/>
  <c r="W175" i="1"/>
  <c r="V175" i="1"/>
  <c r="CV174" i="1"/>
  <c r="CU174" i="1"/>
  <c r="CT174" i="1"/>
  <c r="CS174" i="1"/>
  <c r="CR174" i="1"/>
  <c r="CQ174" i="1"/>
  <c r="CP174" i="1"/>
  <c r="CO174" i="1"/>
  <c r="CN174" i="1"/>
  <c r="CM174" i="1"/>
  <c r="CL174" i="1"/>
  <c r="CK174" i="1"/>
  <c r="CJ174" i="1"/>
  <c r="CI174" i="1"/>
  <c r="CE174" i="1"/>
  <c r="CD174" i="1"/>
  <c r="CB174" i="1"/>
  <c r="CA174" i="1"/>
  <c r="BZ174" i="1"/>
  <c r="BY174" i="1"/>
  <c r="BX174" i="1"/>
  <c r="BW174" i="1"/>
  <c r="BV174" i="1"/>
  <c r="BU174" i="1"/>
  <c r="AO174" i="1"/>
  <c r="AN174" i="1"/>
  <c r="AM174" i="1"/>
  <c r="AL174" i="1"/>
  <c r="AK174" i="1"/>
  <c r="AJ174" i="1"/>
  <c r="AI174" i="1"/>
  <c r="AH174" i="1"/>
  <c r="AG174" i="1"/>
  <c r="AF174" i="1"/>
  <c r="AE174" i="1"/>
  <c r="AA174" i="1"/>
  <c r="W174" i="1"/>
  <c r="V174" i="1"/>
  <c r="CV173" i="1"/>
  <c r="CU173" i="1"/>
  <c r="CT173" i="1"/>
  <c r="CS173" i="1"/>
  <c r="CR173" i="1"/>
  <c r="CQ173" i="1"/>
  <c r="CP173" i="1"/>
  <c r="CO173" i="1"/>
  <c r="CN173" i="1"/>
  <c r="CM173" i="1"/>
  <c r="CL173" i="1"/>
  <c r="CK173" i="1"/>
  <c r="CJ173" i="1"/>
  <c r="CI173" i="1"/>
  <c r="CE173" i="1"/>
  <c r="CD173" i="1"/>
  <c r="CB173" i="1"/>
  <c r="CA173" i="1"/>
  <c r="BZ173" i="1"/>
  <c r="BY173" i="1"/>
  <c r="BX173" i="1"/>
  <c r="BW173" i="1"/>
  <c r="BV173" i="1"/>
  <c r="BU173" i="1"/>
  <c r="AO173" i="1"/>
  <c r="AN173" i="1"/>
  <c r="AM173" i="1"/>
  <c r="AL173" i="1"/>
  <c r="AK173" i="1"/>
  <c r="AJ173" i="1"/>
  <c r="AI173" i="1"/>
  <c r="AH173" i="1"/>
  <c r="AG173" i="1"/>
  <c r="AF173" i="1"/>
  <c r="AE173" i="1"/>
  <c r="AA173" i="1"/>
  <c r="W173" i="1"/>
  <c r="V173" i="1"/>
  <c r="CV172" i="1"/>
  <c r="CU172" i="1"/>
  <c r="CT172" i="1"/>
  <c r="CS172" i="1"/>
  <c r="CR172" i="1"/>
  <c r="CQ172" i="1"/>
  <c r="CP172" i="1"/>
  <c r="CO172" i="1"/>
  <c r="CN172" i="1"/>
  <c r="CM172" i="1"/>
  <c r="CL172" i="1"/>
  <c r="CK172" i="1"/>
  <c r="CJ172" i="1"/>
  <c r="CI172" i="1"/>
  <c r="CE172" i="1"/>
  <c r="CD172" i="1"/>
  <c r="CB172" i="1"/>
  <c r="CA172" i="1"/>
  <c r="BZ172" i="1"/>
  <c r="BY172" i="1"/>
  <c r="BX172" i="1"/>
  <c r="BW172" i="1"/>
  <c r="BV172" i="1"/>
  <c r="BU172" i="1"/>
  <c r="AO172" i="1"/>
  <c r="AN172" i="1"/>
  <c r="AM172" i="1"/>
  <c r="AL172" i="1"/>
  <c r="AK172" i="1"/>
  <c r="AJ172" i="1"/>
  <c r="AI172" i="1"/>
  <c r="AH172" i="1"/>
  <c r="AG172" i="1"/>
  <c r="AF172" i="1"/>
  <c r="AE172" i="1"/>
  <c r="AA172" i="1"/>
  <c r="W172" i="1"/>
  <c r="V172" i="1"/>
  <c r="CV171" i="1"/>
  <c r="CU171" i="1"/>
  <c r="CT171" i="1"/>
  <c r="CS171" i="1"/>
  <c r="CR171" i="1"/>
  <c r="CQ171" i="1"/>
  <c r="CP171" i="1"/>
  <c r="CO171" i="1"/>
  <c r="CN171" i="1"/>
  <c r="CM171" i="1"/>
  <c r="CL171" i="1"/>
  <c r="CK171" i="1"/>
  <c r="CJ171" i="1"/>
  <c r="CI171" i="1"/>
  <c r="CE171" i="1"/>
  <c r="CD171" i="1"/>
  <c r="CB171" i="1"/>
  <c r="CA171" i="1"/>
  <c r="BZ171" i="1"/>
  <c r="BY171" i="1"/>
  <c r="BX171" i="1"/>
  <c r="BW171" i="1"/>
  <c r="BV171" i="1"/>
  <c r="BU171" i="1"/>
  <c r="AO171" i="1"/>
  <c r="AN171" i="1"/>
  <c r="AM171" i="1"/>
  <c r="AL171" i="1"/>
  <c r="AK171" i="1"/>
  <c r="AJ171" i="1"/>
  <c r="AI171" i="1"/>
  <c r="AH171" i="1"/>
  <c r="AG171" i="1"/>
  <c r="AF171" i="1"/>
  <c r="AE171" i="1"/>
  <c r="AA171" i="1"/>
  <c r="W171" i="1"/>
  <c r="V171" i="1"/>
  <c r="CV170" i="1"/>
  <c r="CU170" i="1"/>
  <c r="CT170" i="1"/>
  <c r="CS170" i="1"/>
  <c r="CR170" i="1"/>
  <c r="CQ170" i="1"/>
  <c r="CP170" i="1"/>
  <c r="CO170" i="1"/>
  <c r="CN170" i="1"/>
  <c r="CM170" i="1"/>
  <c r="CL170" i="1"/>
  <c r="CK170" i="1"/>
  <c r="CJ170" i="1"/>
  <c r="CI170" i="1"/>
  <c r="CE170" i="1"/>
  <c r="CD170" i="1"/>
  <c r="CB170" i="1"/>
  <c r="CA170" i="1"/>
  <c r="BZ170" i="1"/>
  <c r="BY170" i="1"/>
  <c r="BX170" i="1"/>
  <c r="BW170" i="1"/>
  <c r="BV170" i="1"/>
  <c r="BU170" i="1"/>
  <c r="AO170" i="1"/>
  <c r="AN170" i="1"/>
  <c r="AM170" i="1"/>
  <c r="AL170" i="1"/>
  <c r="AK170" i="1"/>
  <c r="AJ170" i="1"/>
  <c r="AI170" i="1"/>
  <c r="AH170" i="1"/>
  <c r="AG170" i="1"/>
  <c r="AF170" i="1"/>
  <c r="AE170" i="1"/>
  <c r="AA170" i="1"/>
  <c r="W170" i="1"/>
  <c r="V170" i="1"/>
  <c r="CV169" i="1"/>
  <c r="CU169" i="1"/>
  <c r="CT169" i="1"/>
  <c r="CS169" i="1"/>
  <c r="CR169" i="1"/>
  <c r="CQ169" i="1"/>
  <c r="CP169" i="1"/>
  <c r="CO169" i="1"/>
  <c r="CN169" i="1"/>
  <c r="CM169" i="1"/>
  <c r="CL169" i="1"/>
  <c r="CK169" i="1"/>
  <c r="CJ169" i="1"/>
  <c r="CI169" i="1"/>
  <c r="CE169" i="1"/>
  <c r="CD169" i="1"/>
  <c r="CB169" i="1"/>
  <c r="CA169" i="1"/>
  <c r="BZ169" i="1"/>
  <c r="BY169" i="1"/>
  <c r="BX169" i="1"/>
  <c r="BW169" i="1"/>
  <c r="BV169" i="1"/>
  <c r="BU169" i="1"/>
  <c r="AO169" i="1"/>
  <c r="AN169" i="1"/>
  <c r="AM169" i="1"/>
  <c r="AL169" i="1"/>
  <c r="AK169" i="1"/>
  <c r="AJ169" i="1"/>
  <c r="AI169" i="1"/>
  <c r="AH169" i="1"/>
  <c r="AG169" i="1"/>
  <c r="AF169" i="1"/>
  <c r="AE169" i="1"/>
  <c r="AA169" i="1"/>
  <c r="W169" i="1"/>
  <c r="V169" i="1"/>
  <c r="CV168" i="1"/>
  <c r="CU168" i="1"/>
  <c r="CT168" i="1"/>
  <c r="CS168" i="1"/>
  <c r="CR168" i="1"/>
  <c r="CQ168" i="1"/>
  <c r="CP168" i="1"/>
  <c r="CO168" i="1"/>
  <c r="CN168" i="1"/>
  <c r="CM168" i="1"/>
  <c r="CL168" i="1"/>
  <c r="CK168" i="1"/>
  <c r="CJ168" i="1"/>
  <c r="CI168" i="1"/>
  <c r="CE168" i="1"/>
  <c r="CD168" i="1"/>
  <c r="CB168" i="1"/>
  <c r="CA168" i="1"/>
  <c r="BZ168" i="1"/>
  <c r="BY168" i="1"/>
  <c r="BX168" i="1"/>
  <c r="BW168" i="1"/>
  <c r="BV168" i="1"/>
  <c r="BU168" i="1"/>
  <c r="AO168" i="1"/>
  <c r="AN168" i="1"/>
  <c r="AM168" i="1"/>
  <c r="AL168" i="1"/>
  <c r="AK168" i="1"/>
  <c r="AJ168" i="1"/>
  <c r="AI168" i="1"/>
  <c r="AH168" i="1"/>
  <c r="AG168" i="1"/>
  <c r="AF168" i="1"/>
  <c r="AE168" i="1"/>
  <c r="AA168" i="1"/>
  <c r="W168" i="1"/>
  <c r="V168" i="1"/>
  <c r="CV167" i="1"/>
  <c r="CU167" i="1"/>
  <c r="CT167" i="1"/>
  <c r="CS167" i="1"/>
  <c r="CR167" i="1"/>
  <c r="CQ167" i="1"/>
  <c r="CP167" i="1"/>
  <c r="CO167" i="1"/>
  <c r="CN167" i="1"/>
  <c r="CM167" i="1"/>
  <c r="CL167" i="1"/>
  <c r="CK167" i="1"/>
  <c r="CJ167" i="1"/>
  <c r="CI167" i="1"/>
  <c r="CE167" i="1"/>
  <c r="CD167" i="1"/>
  <c r="CB167" i="1"/>
  <c r="CA167" i="1"/>
  <c r="BZ167" i="1"/>
  <c r="BY167" i="1"/>
  <c r="BX167" i="1"/>
  <c r="BW167" i="1"/>
  <c r="BV167" i="1"/>
  <c r="BU167" i="1"/>
  <c r="AO167" i="1"/>
  <c r="AN167" i="1"/>
  <c r="AM167" i="1"/>
  <c r="AL167" i="1"/>
  <c r="AK167" i="1"/>
  <c r="AJ167" i="1"/>
  <c r="AI167" i="1"/>
  <c r="AH167" i="1"/>
  <c r="AG167" i="1"/>
  <c r="AF167" i="1"/>
  <c r="AE167" i="1"/>
  <c r="AA167" i="1"/>
  <c r="W167" i="1"/>
  <c r="V167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E166" i="1"/>
  <c r="CD166" i="1"/>
  <c r="CB166" i="1"/>
  <c r="CA166" i="1"/>
  <c r="BZ166" i="1"/>
  <c r="BY166" i="1"/>
  <c r="BX166" i="1"/>
  <c r="BW166" i="1"/>
  <c r="BV166" i="1"/>
  <c r="BU166" i="1"/>
  <c r="AO166" i="1"/>
  <c r="AN166" i="1"/>
  <c r="AM166" i="1"/>
  <c r="AL166" i="1"/>
  <c r="AK166" i="1"/>
  <c r="AJ166" i="1"/>
  <c r="AI166" i="1"/>
  <c r="AH166" i="1"/>
  <c r="AG166" i="1"/>
  <c r="AF166" i="1"/>
  <c r="AE166" i="1"/>
  <c r="AA166" i="1"/>
  <c r="W166" i="1"/>
  <c r="V166" i="1"/>
  <c r="CV165" i="1"/>
  <c r="CU165" i="1"/>
  <c r="CT165" i="1"/>
  <c r="CS165" i="1"/>
  <c r="CR165" i="1"/>
  <c r="CQ165" i="1"/>
  <c r="CP165" i="1"/>
  <c r="CO165" i="1"/>
  <c r="CN165" i="1"/>
  <c r="CM165" i="1"/>
  <c r="CL165" i="1"/>
  <c r="CK165" i="1"/>
  <c r="CJ165" i="1"/>
  <c r="CI165" i="1"/>
  <c r="CE165" i="1"/>
  <c r="CD165" i="1"/>
  <c r="CB165" i="1"/>
  <c r="CA165" i="1"/>
  <c r="BZ165" i="1"/>
  <c r="BY165" i="1"/>
  <c r="BX165" i="1"/>
  <c r="BW165" i="1"/>
  <c r="BV165" i="1"/>
  <c r="BU165" i="1"/>
  <c r="AO165" i="1"/>
  <c r="AN165" i="1"/>
  <c r="AM165" i="1"/>
  <c r="AL165" i="1"/>
  <c r="AK165" i="1"/>
  <c r="AJ165" i="1"/>
  <c r="AI165" i="1"/>
  <c r="AH165" i="1"/>
  <c r="AG165" i="1"/>
  <c r="AF165" i="1"/>
  <c r="AE165" i="1"/>
  <c r="AA165" i="1"/>
  <c r="W165" i="1"/>
  <c r="V165" i="1"/>
  <c r="CV164" i="1"/>
  <c r="CU164" i="1"/>
  <c r="CT164" i="1"/>
  <c r="CS164" i="1"/>
  <c r="CR164" i="1"/>
  <c r="CQ164" i="1"/>
  <c r="CP164" i="1"/>
  <c r="CO164" i="1"/>
  <c r="CN164" i="1"/>
  <c r="CM164" i="1"/>
  <c r="CL164" i="1"/>
  <c r="CK164" i="1"/>
  <c r="CJ164" i="1"/>
  <c r="CI164" i="1"/>
  <c r="CE164" i="1"/>
  <c r="CD164" i="1"/>
  <c r="CB164" i="1"/>
  <c r="CA164" i="1"/>
  <c r="BZ164" i="1"/>
  <c r="BY164" i="1"/>
  <c r="BX164" i="1"/>
  <c r="BW164" i="1"/>
  <c r="BV164" i="1"/>
  <c r="BU164" i="1"/>
  <c r="AO164" i="1"/>
  <c r="AN164" i="1"/>
  <c r="AM164" i="1"/>
  <c r="AL164" i="1"/>
  <c r="AK164" i="1"/>
  <c r="AJ164" i="1"/>
  <c r="AI164" i="1"/>
  <c r="AH164" i="1"/>
  <c r="AG164" i="1"/>
  <c r="AF164" i="1"/>
  <c r="W164" i="1"/>
  <c r="I6" i="7"/>
  <c r="I12" i="7"/>
  <c r="I8" i="14" s="1"/>
  <c r="I64" i="14"/>
  <c r="I73" i="7"/>
  <c r="I69" i="14" s="1"/>
  <c r="I74" i="7"/>
  <c r="I70" i="14" s="1"/>
  <c r="I75" i="7"/>
  <c r="I71" i="14" s="1"/>
  <c r="I76" i="7"/>
  <c r="I72" i="14" s="1"/>
  <c r="I77" i="7"/>
  <c r="I73" i="14" s="1"/>
  <c r="I78" i="7"/>
  <c r="I74" i="14" s="1"/>
  <c r="I79" i="7"/>
  <c r="I75" i="14" s="1"/>
  <c r="I80" i="7"/>
  <c r="I76" i="14" s="1"/>
  <c r="I81" i="7"/>
  <c r="I77" i="14" s="1"/>
  <c r="I82" i="7"/>
  <c r="I78" i="14" s="1"/>
  <c r="I83" i="7"/>
  <c r="I79" i="14" s="1"/>
  <c r="I84" i="7"/>
  <c r="I80" i="14" s="1"/>
  <c r="I85" i="7"/>
  <c r="I81" i="14" s="1"/>
  <c r="I86" i="7"/>
  <c r="I82" i="14" s="1"/>
  <c r="I87" i="7"/>
  <c r="I83" i="14" s="1"/>
  <c r="I88" i="7"/>
  <c r="I84" i="14" s="1"/>
  <c r="I89" i="7"/>
  <c r="I85" i="14" s="1"/>
  <c r="I90" i="7"/>
  <c r="I86" i="14" s="1"/>
  <c r="I91" i="7"/>
  <c r="I87" i="14" s="1"/>
  <c r="I92" i="7"/>
  <c r="I88" i="14" s="1"/>
  <c r="I93" i="7"/>
  <c r="I89" i="14" s="1"/>
  <c r="I94" i="7"/>
  <c r="I90" i="14" s="1"/>
  <c r="I95" i="7"/>
  <c r="I91" i="14" s="1"/>
  <c r="I96" i="7"/>
  <c r="I92" i="14" s="1"/>
  <c r="I97" i="7"/>
  <c r="I93" i="14" s="1"/>
  <c r="I98" i="7"/>
  <c r="I94" i="14" s="1"/>
  <c r="I99" i="7"/>
  <c r="I95" i="14" s="1"/>
  <c r="I100" i="7"/>
  <c r="I96" i="14" s="1"/>
  <c r="I101" i="7"/>
  <c r="I97" i="14" s="1"/>
  <c r="I102" i="7"/>
  <c r="I98" i="14" s="1"/>
  <c r="I103" i="7"/>
  <c r="I99" i="14" s="1"/>
  <c r="I104" i="7"/>
  <c r="I100" i="14" s="1"/>
  <c r="I105" i="7"/>
  <c r="I101" i="14" s="1"/>
  <c r="I106" i="7"/>
  <c r="I102" i="14" s="1"/>
  <c r="I107" i="7"/>
  <c r="I103" i="14" s="1"/>
  <c r="I108" i="7"/>
  <c r="I104" i="14" s="1"/>
  <c r="I109" i="7"/>
  <c r="I105" i="14" s="1"/>
  <c r="I110" i="7"/>
  <c r="I106" i="14" s="1"/>
  <c r="I111" i="7"/>
  <c r="I107" i="14" s="1"/>
  <c r="I112" i="7"/>
  <c r="I108" i="14" s="1"/>
  <c r="I113" i="7"/>
  <c r="I109" i="14" s="1"/>
  <c r="I114" i="7"/>
  <c r="I110" i="14" s="1"/>
  <c r="I115" i="7"/>
  <c r="I111" i="14" s="1"/>
  <c r="I116" i="7"/>
  <c r="I112" i="14" s="1"/>
  <c r="I117" i="7"/>
  <c r="I113" i="14" s="1"/>
  <c r="I118" i="7"/>
  <c r="I114" i="14" s="1"/>
  <c r="I119" i="7"/>
  <c r="I115" i="14" s="1"/>
  <c r="I120" i="7"/>
  <c r="I116" i="14" s="1"/>
  <c r="I121" i="7"/>
  <c r="I117" i="14" s="1"/>
  <c r="I122" i="7"/>
  <c r="I118" i="14" s="1"/>
  <c r="I123" i="7"/>
  <c r="I119" i="14" s="1"/>
  <c r="I124" i="7"/>
  <c r="I120" i="14" s="1"/>
  <c r="I125" i="7"/>
  <c r="I121" i="14" s="1"/>
  <c r="I126" i="7"/>
  <c r="I122" i="14" s="1"/>
  <c r="I127" i="7"/>
  <c r="I123" i="14" s="1"/>
  <c r="I128" i="7"/>
  <c r="I124" i="14" s="1"/>
  <c r="I129" i="7"/>
  <c r="I125" i="14" s="1"/>
  <c r="I130" i="7"/>
  <c r="I126" i="14" s="1"/>
  <c r="I131" i="7"/>
  <c r="I127" i="14" s="1"/>
  <c r="I132" i="7"/>
  <c r="I128" i="14" s="1"/>
  <c r="I133" i="7"/>
  <c r="I129" i="14" s="1"/>
  <c r="I134" i="7"/>
  <c r="I130" i="14" s="1"/>
  <c r="I135" i="7"/>
  <c r="I131" i="14" s="1"/>
  <c r="I136" i="7"/>
  <c r="I132" i="14" s="1"/>
  <c r="I137" i="7"/>
  <c r="I133" i="14" s="1"/>
  <c r="I138" i="7"/>
  <c r="I134" i="14" s="1"/>
  <c r="I139" i="7"/>
  <c r="I135" i="14" s="1"/>
  <c r="I140" i="7"/>
  <c r="I136" i="14" s="1"/>
  <c r="I141" i="7"/>
  <c r="I137" i="14" s="1"/>
  <c r="I142" i="7"/>
  <c r="I138" i="14" s="1"/>
  <c r="I143" i="7"/>
  <c r="I139" i="14" s="1"/>
  <c r="I144" i="7"/>
  <c r="I140" i="14" s="1"/>
  <c r="I145" i="7"/>
  <c r="I141" i="14" s="1"/>
  <c r="I146" i="7"/>
  <c r="I142" i="14" s="1"/>
  <c r="I147" i="7"/>
  <c r="I143" i="14" s="1"/>
  <c r="I148" i="7"/>
  <c r="I144" i="14" s="1"/>
  <c r="I149" i="7"/>
  <c r="I145" i="14" s="1"/>
  <c r="I150" i="7"/>
  <c r="I146" i="14" s="1"/>
  <c r="I151" i="7"/>
  <c r="I147" i="14" s="1"/>
  <c r="I152" i="7"/>
  <c r="I148" i="14" s="1"/>
  <c r="I160" i="7"/>
  <c r="I156" i="14" s="1"/>
  <c r="I161" i="7"/>
  <c r="I157" i="14" s="1"/>
  <c r="I162" i="7"/>
  <c r="I158" i="14" s="1"/>
  <c r="I163" i="7"/>
  <c r="I159" i="14" s="1"/>
  <c r="I164" i="7"/>
  <c r="I160" i="14" s="1"/>
  <c r="I165" i="7"/>
  <c r="I161" i="14" s="1"/>
  <c r="I166" i="7"/>
  <c r="I162" i="14" s="1"/>
  <c r="I167" i="7"/>
  <c r="I163" i="14" s="1"/>
  <c r="I168" i="7"/>
  <c r="I164" i="14" s="1"/>
  <c r="I169" i="7"/>
  <c r="I165" i="14" s="1"/>
  <c r="I170" i="7"/>
  <c r="I166" i="14" s="1"/>
  <c r="I171" i="7"/>
  <c r="I167" i="14" s="1"/>
  <c r="I172" i="7"/>
  <c r="I168" i="14" s="1"/>
  <c r="I173" i="7"/>
  <c r="I169" i="14" s="1"/>
  <c r="I174" i="7"/>
  <c r="I170" i="14" s="1"/>
  <c r="I175" i="7"/>
  <c r="I171" i="14" s="1"/>
  <c r="I176" i="7"/>
  <c r="I172" i="14" s="1"/>
  <c r="I177" i="7"/>
  <c r="I173" i="14" s="1"/>
  <c r="I178" i="7"/>
  <c r="I174" i="14" s="1"/>
  <c r="I179" i="7"/>
  <c r="I175" i="14" s="1"/>
  <c r="I180" i="7"/>
  <c r="I176" i="14" s="1"/>
  <c r="I191" i="7"/>
  <c r="I187" i="14" s="1"/>
  <c r="I192" i="7"/>
  <c r="I188" i="14" s="1"/>
  <c r="I193" i="7"/>
  <c r="I189" i="14" s="1"/>
  <c r="I194" i="7"/>
  <c r="I190" i="14" s="1"/>
  <c r="AX84" i="5"/>
  <c r="AX85" i="5"/>
  <c r="AX86" i="5"/>
  <c r="AX87" i="5"/>
  <c r="AX88" i="5"/>
  <c r="AX89" i="5"/>
  <c r="AX90" i="5"/>
  <c r="DB90" i="5" s="1"/>
  <c r="AX91" i="5"/>
  <c r="AX92" i="5"/>
  <c r="AX93" i="5"/>
  <c r="AX94" i="5"/>
  <c r="AX95" i="5"/>
  <c r="AX96" i="5"/>
  <c r="AX97" i="5"/>
  <c r="AX98" i="5"/>
  <c r="AX99" i="5"/>
  <c r="AX100" i="5"/>
  <c r="AX101" i="5"/>
  <c r="AX102" i="5"/>
  <c r="AX103" i="5"/>
  <c r="AX104" i="5"/>
  <c r="AX105" i="5"/>
  <c r="AX106" i="5"/>
  <c r="AX107" i="5"/>
  <c r="AX108" i="5"/>
  <c r="DB108" i="5" s="1"/>
  <c r="AX109" i="5"/>
  <c r="AX110" i="5"/>
  <c r="AX111" i="5"/>
  <c r="AX112" i="5"/>
  <c r="AX113" i="5"/>
  <c r="AX114" i="5"/>
  <c r="AX115" i="5"/>
  <c r="AX116" i="5"/>
  <c r="AX117" i="5"/>
  <c r="AX118" i="5"/>
  <c r="AX119" i="5"/>
  <c r="AX120" i="5"/>
  <c r="AX121" i="5"/>
  <c r="AX122" i="5"/>
  <c r="AX123" i="5"/>
  <c r="AX124" i="5"/>
  <c r="AX125" i="5"/>
  <c r="AX126" i="5"/>
  <c r="AX127" i="5"/>
  <c r="AX128" i="5"/>
  <c r="AX129" i="5"/>
  <c r="DB129" i="5" s="1"/>
  <c r="AX130" i="5"/>
  <c r="AX131" i="5"/>
  <c r="AX132" i="5"/>
  <c r="AX133" i="5"/>
  <c r="AX134" i="5"/>
  <c r="AX135" i="5"/>
  <c r="AX136" i="5"/>
  <c r="AX137" i="5"/>
  <c r="AX138" i="5"/>
  <c r="DB138" i="5" s="1"/>
  <c r="AX139" i="5"/>
  <c r="AX140" i="5"/>
  <c r="AX141" i="5"/>
  <c r="AX142" i="5"/>
  <c r="AX143" i="5"/>
  <c r="AX144" i="5"/>
  <c r="AX145" i="5"/>
  <c r="AX146" i="5"/>
  <c r="AX147" i="5"/>
  <c r="AX148" i="5"/>
  <c r="AX149" i="5"/>
  <c r="AX150" i="5"/>
  <c r="AX151" i="5"/>
  <c r="AX152" i="5"/>
  <c r="AX153" i="5"/>
  <c r="AX154" i="5"/>
  <c r="AX155" i="5"/>
  <c r="AX156" i="5"/>
  <c r="AX157" i="5"/>
  <c r="AX158" i="5"/>
  <c r="AX159" i="5"/>
  <c r="AX160" i="5"/>
  <c r="AX161" i="5"/>
  <c r="AX162" i="5"/>
  <c r="AX163" i="5"/>
  <c r="AX164" i="5"/>
  <c r="AX165" i="5"/>
  <c r="AX166" i="5"/>
  <c r="AX167" i="5"/>
  <c r="AX168" i="5"/>
  <c r="AX169" i="5"/>
  <c r="AX170" i="5"/>
  <c r="AX171" i="5"/>
  <c r="AX172" i="5"/>
  <c r="AX173" i="5"/>
  <c r="AX174" i="5"/>
  <c r="AX175" i="5"/>
  <c r="AX176" i="5"/>
  <c r="AX177" i="5"/>
  <c r="AX178" i="5"/>
  <c r="AX179" i="5"/>
  <c r="DB179" i="5" s="1"/>
  <c r="AX180" i="5"/>
  <c r="AX181" i="5"/>
  <c r="AX182" i="5"/>
  <c r="AX183" i="5"/>
  <c r="AX184" i="5"/>
  <c r="DB184" i="5" s="1"/>
  <c r="AX185" i="5"/>
  <c r="AX186" i="5"/>
  <c r="AX187" i="5"/>
  <c r="AX188" i="5"/>
  <c r="AX189" i="5"/>
  <c r="AX190" i="5"/>
  <c r="AX191" i="5"/>
  <c r="AX192" i="5"/>
  <c r="AX193" i="5"/>
  <c r="AX194" i="5"/>
  <c r="AX195" i="5"/>
  <c r="AX198" i="5"/>
  <c r="AX199" i="5"/>
  <c r="AX200" i="5"/>
  <c r="DB200" i="5" s="1"/>
  <c r="AX201" i="5"/>
  <c r="AX202" i="5"/>
  <c r="AX203" i="5"/>
  <c r="AX204" i="5"/>
  <c r="DB204" i="5" s="1"/>
  <c r="AX205" i="5"/>
  <c r="AX206" i="5"/>
  <c r="AX207" i="5"/>
  <c r="AX208" i="5"/>
  <c r="AX209" i="5"/>
  <c r="AX210" i="5"/>
  <c r="AX211" i="5"/>
  <c r="AX212" i="5"/>
  <c r="AX213" i="5"/>
  <c r="AX214" i="5"/>
  <c r="AX215" i="5"/>
  <c r="AX216" i="5"/>
  <c r="AX217" i="5"/>
  <c r="AX218" i="5"/>
  <c r="AX219" i="5"/>
  <c r="AX220" i="5"/>
  <c r="AX221" i="5"/>
  <c r="DB221" i="5" s="1"/>
  <c r="AX222" i="5"/>
  <c r="AX223" i="5"/>
  <c r="AX224" i="5"/>
  <c r="T8" i="5" l="1"/>
  <c r="M149" i="15"/>
  <c r="M151" i="15"/>
  <c r="M155" i="15"/>
  <c r="M161" i="15"/>
  <c r="M152" i="15"/>
  <c r="M153" i="15"/>
  <c r="M154" i="15"/>
  <c r="M156" i="15"/>
  <c r="M150" i="15"/>
  <c r="M160" i="15"/>
  <c r="M157" i="15"/>
  <c r="M158" i="15"/>
  <c r="M159" i="15"/>
  <c r="I22" i="33" l="1"/>
  <c r="I19" i="34" s="1"/>
  <c r="I20" i="34"/>
  <c r="I21" i="34"/>
  <c r="I22" i="34"/>
  <c r="I23" i="34"/>
  <c r="I24" i="34"/>
  <c r="I25" i="34"/>
  <c r="I26" i="34"/>
  <c r="I27" i="34"/>
  <c r="I28" i="34"/>
  <c r="I29" i="34"/>
  <c r="I30" i="34"/>
  <c r="I31" i="34"/>
  <c r="AG48" i="32"/>
  <c r="AG49" i="32"/>
  <c r="AG50" i="32"/>
  <c r="AG51" i="32"/>
  <c r="AG52" i="32"/>
  <c r="AG53" i="32"/>
  <c r="AG54" i="32"/>
  <c r="AG55" i="32"/>
  <c r="AG56" i="32"/>
  <c r="AG57" i="32"/>
  <c r="AG58" i="32"/>
  <c r="AG59" i="32"/>
  <c r="AG60" i="32"/>
  <c r="AG61" i="32"/>
  <c r="AG62" i="32"/>
  <c r="AG64" i="32"/>
  <c r="AG65" i="32"/>
  <c r="AG66" i="32"/>
  <c r="AG67" i="32"/>
  <c r="AG68" i="32"/>
  <c r="AG69" i="32"/>
  <c r="AG70" i="32"/>
  <c r="AG71" i="32"/>
  <c r="AG72" i="32"/>
  <c r="AG73" i="32"/>
  <c r="AG74" i="32"/>
  <c r="AG75" i="32"/>
  <c r="AG76" i="32"/>
  <c r="AG47" i="32"/>
  <c r="AD74" i="32"/>
  <c r="AQ48" i="32"/>
  <c r="AQ49" i="32"/>
  <c r="AQ50" i="32"/>
  <c r="AQ51" i="32"/>
  <c r="AQ52" i="32"/>
  <c r="AQ53" i="32"/>
  <c r="AQ54" i="32"/>
  <c r="AQ55" i="32"/>
  <c r="AQ56" i="32"/>
  <c r="AQ57" i="32"/>
  <c r="AQ58" i="32"/>
  <c r="AQ59" i="32"/>
  <c r="AQ60" i="32"/>
  <c r="AQ61" i="32"/>
  <c r="AQ62" i="32"/>
  <c r="AQ64" i="32"/>
  <c r="AQ65" i="32"/>
  <c r="AQ66" i="32"/>
  <c r="AQ67" i="32"/>
  <c r="AQ68" i="32"/>
  <c r="AQ69" i="32"/>
  <c r="AQ70" i="32"/>
  <c r="AQ71" i="32"/>
  <c r="AQ72" i="32"/>
  <c r="AQ73" i="32"/>
  <c r="AQ74" i="32"/>
  <c r="AQ75" i="32"/>
  <c r="AQ76" i="32"/>
  <c r="AQ47" i="32"/>
  <c r="T8" i="32" l="1"/>
  <c r="I28" i="12" s="1"/>
  <c r="AE24" i="1" l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8" i="1"/>
  <c r="AE89" i="1"/>
  <c r="AE90" i="1"/>
  <c r="AE91" i="1"/>
  <c r="AE92" i="1"/>
  <c r="AE93" i="1"/>
  <c r="AE94" i="1"/>
  <c r="AE95" i="1"/>
  <c r="AE96" i="1"/>
  <c r="AE97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E1" i="23"/>
  <c r="A1" i="23"/>
  <c r="AI85" i="5"/>
  <c r="AI86" i="5"/>
  <c r="AI87" i="5"/>
  <c r="AI88" i="5"/>
  <c r="AI89" i="5"/>
  <c r="AI91" i="5"/>
  <c r="AI92" i="5"/>
  <c r="AI93" i="5"/>
  <c r="AI94" i="5"/>
  <c r="AI95" i="5"/>
  <c r="AI96" i="5"/>
  <c r="AI97" i="5"/>
  <c r="AI98" i="5"/>
  <c r="AI99" i="5"/>
  <c r="AI100" i="5"/>
  <c r="AI101" i="5"/>
  <c r="AI102" i="5"/>
  <c r="AI103" i="5"/>
  <c r="AI104" i="5"/>
  <c r="AI105" i="5"/>
  <c r="AI106" i="5"/>
  <c r="AI107" i="5"/>
  <c r="AI109" i="5"/>
  <c r="AI110" i="5"/>
  <c r="AI111" i="5"/>
  <c r="AI112" i="5"/>
  <c r="AI113" i="5"/>
  <c r="AI114" i="5"/>
  <c r="AI115" i="5"/>
  <c r="AI116" i="5"/>
  <c r="AI117" i="5"/>
  <c r="AI118" i="5"/>
  <c r="AI119" i="5"/>
  <c r="AI120" i="5"/>
  <c r="AI121" i="5"/>
  <c r="AI122" i="5"/>
  <c r="AI123" i="5"/>
  <c r="AI124" i="5"/>
  <c r="AI125" i="5"/>
  <c r="AI126" i="5"/>
  <c r="AI127" i="5"/>
  <c r="AI128" i="5"/>
  <c r="AI130" i="5"/>
  <c r="AI131" i="5"/>
  <c r="AI132" i="5"/>
  <c r="AI133" i="5"/>
  <c r="AI134" i="5"/>
  <c r="AI135" i="5"/>
  <c r="AI136" i="5"/>
  <c r="AI137" i="5"/>
  <c r="AI139" i="5"/>
  <c r="AI140" i="5"/>
  <c r="AI141" i="5"/>
  <c r="AI142" i="5"/>
  <c r="AI143" i="5"/>
  <c r="AI144" i="5"/>
  <c r="AI145" i="5"/>
  <c r="AI146" i="5"/>
  <c r="AI147" i="5"/>
  <c r="AI148" i="5"/>
  <c r="AI149" i="5"/>
  <c r="AI150" i="5"/>
  <c r="AI151" i="5"/>
  <c r="AI152" i="5"/>
  <c r="AI153" i="5"/>
  <c r="AI154" i="5"/>
  <c r="AI155" i="5"/>
  <c r="AI156" i="5"/>
  <c r="AI157" i="5"/>
  <c r="AI158" i="5"/>
  <c r="AI159" i="5"/>
  <c r="AI160" i="5"/>
  <c r="AI161" i="5"/>
  <c r="AI162" i="5"/>
  <c r="AI163" i="5"/>
  <c r="AI164" i="5"/>
  <c r="AI165" i="5"/>
  <c r="AI166" i="5"/>
  <c r="AI167" i="5"/>
  <c r="AI168" i="5"/>
  <c r="AI169" i="5"/>
  <c r="AI170" i="5"/>
  <c r="AI171" i="5"/>
  <c r="AI172" i="5"/>
  <c r="AI173" i="5"/>
  <c r="AI174" i="5"/>
  <c r="AI175" i="5"/>
  <c r="AI176" i="5"/>
  <c r="AI177" i="5"/>
  <c r="AI178" i="5"/>
  <c r="AI180" i="5"/>
  <c r="AI181" i="5"/>
  <c r="AI182" i="5"/>
  <c r="AI183" i="5"/>
  <c r="AI185" i="5"/>
  <c r="AI186" i="5"/>
  <c r="AI187" i="5"/>
  <c r="AI188" i="5"/>
  <c r="AI189" i="5"/>
  <c r="AI190" i="5"/>
  <c r="AI191" i="5"/>
  <c r="AI192" i="5"/>
  <c r="AI193" i="5"/>
  <c r="AI194" i="5"/>
  <c r="AI195" i="5"/>
  <c r="AI198" i="5"/>
  <c r="AI199" i="5"/>
  <c r="AI201" i="5"/>
  <c r="AI202" i="5"/>
  <c r="AI203" i="5"/>
  <c r="AI205" i="5"/>
  <c r="AI206" i="5"/>
  <c r="AI207" i="5"/>
  <c r="AI208" i="5"/>
  <c r="AI209" i="5"/>
  <c r="AI210" i="5"/>
  <c r="AI211" i="5"/>
  <c r="AI212" i="5"/>
  <c r="AI213" i="5"/>
  <c r="AI214" i="5"/>
  <c r="AI215" i="5"/>
  <c r="AI216" i="5"/>
  <c r="AI217" i="5"/>
  <c r="AI218" i="5"/>
  <c r="AI219" i="5"/>
  <c r="AI220" i="5"/>
  <c r="AI222" i="5"/>
  <c r="AI223" i="5"/>
  <c r="AI224" i="5"/>
  <c r="AI225" i="5"/>
  <c r="AA68" i="1"/>
  <c r="BU68" i="1"/>
  <c r="BV68" i="1"/>
  <c r="BW68" i="1"/>
  <c r="BX68" i="1"/>
  <c r="BY68" i="1"/>
  <c r="BZ68" i="1"/>
  <c r="CA68" i="1"/>
  <c r="CB68" i="1"/>
  <c r="CD68" i="1"/>
  <c r="CE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AF68" i="1"/>
  <c r="AG68" i="1"/>
  <c r="AH68" i="1"/>
  <c r="AI68" i="1"/>
  <c r="AJ68" i="1"/>
  <c r="AK68" i="1"/>
  <c r="AL68" i="1"/>
  <c r="AM68" i="1"/>
  <c r="AN68" i="1"/>
  <c r="AO68" i="1"/>
  <c r="V68" i="1"/>
  <c r="W68" i="1"/>
  <c r="X68" i="1"/>
  <c r="CU47" i="32"/>
  <c r="K1" i="2" l="1"/>
  <c r="L4" i="1"/>
  <c r="AK47" i="32"/>
  <c r="AK65" i="32"/>
  <c r="AL65" i="32"/>
  <c r="AM65" i="32"/>
  <c r="AN65" i="32"/>
  <c r="AO65" i="32"/>
  <c r="AP65" i="32"/>
  <c r="AR65" i="32"/>
  <c r="AS65" i="32"/>
  <c r="AT65" i="32"/>
  <c r="AU65" i="32"/>
  <c r="AV65" i="32"/>
  <c r="AW65" i="32"/>
  <c r="AX65" i="32"/>
  <c r="AK66" i="32"/>
  <c r="AL66" i="32"/>
  <c r="AM66" i="32"/>
  <c r="AN66" i="32"/>
  <c r="AO66" i="32"/>
  <c r="AP66" i="32"/>
  <c r="AR66" i="32"/>
  <c r="AS66" i="32"/>
  <c r="AT66" i="32"/>
  <c r="AU66" i="32"/>
  <c r="AV66" i="32"/>
  <c r="AW66" i="32"/>
  <c r="AX66" i="32"/>
  <c r="AK67" i="32"/>
  <c r="AL67" i="32"/>
  <c r="AM67" i="32"/>
  <c r="AN67" i="32"/>
  <c r="AO67" i="32"/>
  <c r="AP67" i="32"/>
  <c r="AR67" i="32"/>
  <c r="AS67" i="32"/>
  <c r="AT67" i="32"/>
  <c r="AU67" i="32"/>
  <c r="AV67" i="32"/>
  <c r="AW67" i="32"/>
  <c r="AX67" i="32"/>
  <c r="AK68" i="32"/>
  <c r="AL68" i="32"/>
  <c r="AM68" i="32"/>
  <c r="AN68" i="32"/>
  <c r="AO68" i="32"/>
  <c r="AP68" i="32"/>
  <c r="AR68" i="32"/>
  <c r="AS68" i="32"/>
  <c r="AT68" i="32"/>
  <c r="AU68" i="32"/>
  <c r="AV68" i="32"/>
  <c r="AW68" i="32"/>
  <c r="AX68" i="32"/>
  <c r="AK69" i="32"/>
  <c r="AL69" i="32"/>
  <c r="AM69" i="32"/>
  <c r="AN69" i="32"/>
  <c r="AO69" i="32"/>
  <c r="AP69" i="32"/>
  <c r="AR69" i="32"/>
  <c r="AS69" i="32"/>
  <c r="AT69" i="32"/>
  <c r="AU69" i="32"/>
  <c r="AV69" i="32"/>
  <c r="AW69" i="32"/>
  <c r="AX69" i="32"/>
  <c r="AK70" i="32"/>
  <c r="AL70" i="32"/>
  <c r="AM70" i="32"/>
  <c r="AN70" i="32"/>
  <c r="AO70" i="32"/>
  <c r="AP70" i="32"/>
  <c r="AR70" i="32"/>
  <c r="AS70" i="32"/>
  <c r="AT70" i="32"/>
  <c r="AU70" i="32"/>
  <c r="AV70" i="32"/>
  <c r="AW70" i="32"/>
  <c r="AX70" i="32"/>
  <c r="AK71" i="32"/>
  <c r="AL71" i="32"/>
  <c r="AM71" i="32"/>
  <c r="AN71" i="32"/>
  <c r="AO71" i="32"/>
  <c r="AP71" i="32"/>
  <c r="AR71" i="32"/>
  <c r="AS71" i="32"/>
  <c r="AT71" i="32"/>
  <c r="AU71" i="32"/>
  <c r="AV71" i="32"/>
  <c r="AW71" i="32"/>
  <c r="AX71" i="32"/>
  <c r="AK72" i="32"/>
  <c r="AL72" i="32"/>
  <c r="AM72" i="32"/>
  <c r="AN72" i="32"/>
  <c r="AO72" i="32"/>
  <c r="AP72" i="32"/>
  <c r="AR72" i="32"/>
  <c r="AS72" i="32"/>
  <c r="AT72" i="32"/>
  <c r="AU72" i="32"/>
  <c r="AV72" i="32"/>
  <c r="AW72" i="32"/>
  <c r="AX72" i="32"/>
  <c r="AK73" i="32"/>
  <c r="AL73" i="32"/>
  <c r="AM73" i="32"/>
  <c r="AN73" i="32"/>
  <c r="AO73" i="32"/>
  <c r="AP73" i="32"/>
  <c r="AR73" i="32"/>
  <c r="AS73" i="32"/>
  <c r="AT73" i="32"/>
  <c r="AU73" i="32"/>
  <c r="AV73" i="32"/>
  <c r="AW73" i="32"/>
  <c r="AX73" i="32"/>
  <c r="AK74" i="32"/>
  <c r="AL74" i="32"/>
  <c r="AM74" i="32"/>
  <c r="AN74" i="32"/>
  <c r="AO74" i="32"/>
  <c r="AP74" i="32"/>
  <c r="AR74" i="32"/>
  <c r="AS74" i="32"/>
  <c r="AT74" i="32"/>
  <c r="AU74" i="32"/>
  <c r="AV74" i="32"/>
  <c r="AW74" i="32"/>
  <c r="AX74" i="32"/>
  <c r="AK75" i="32"/>
  <c r="AL75" i="32"/>
  <c r="AM75" i="32"/>
  <c r="AN75" i="32"/>
  <c r="AO75" i="32"/>
  <c r="AP75" i="32"/>
  <c r="AR75" i="32"/>
  <c r="AS75" i="32"/>
  <c r="AT75" i="32"/>
  <c r="AU75" i="32"/>
  <c r="AV75" i="32"/>
  <c r="AW75" i="32"/>
  <c r="AX75" i="32"/>
  <c r="AK64" i="32"/>
  <c r="AL64" i="32"/>
  <c r="AM64" i="32"/>
  <c r="AN64" i="32"/>
  <c r="AO64" i="32"/>
  <c r="AP64" i="32"/>
  <c r="AR64" i="32"/>
  <c r="AS64" i="32"/>
  <c r="AT64" i="32"/>
  <c r="AU64" i="32"/>
  <c r="AV64" i="32"/>
  <c r="AW64" i="32"/>
  <c r="AX64" i="32"/>
  <c r="CY48" i="32"/>
  <c r="CZ48" i="32"/>
  <c r="DA48" i="32"/>
  <c r="DB48" i="32"/>
  <c r="DC48" i="32"/>
  <c r="DD48" i="32"/>
  <c r="DE48" i="32"/>
  <c r="DF48" i="32"/>
  <c r="DG48" i="32"/>
  <c r="DH48" i="32"/>
  <c r="DI48" i="32"/>
  <c r="DJ48" i="32"/>
  <c r="DK48" i="32"/>
  <c r="DL48" i="32"/>
  <c r="DM48" i="32"/>
  <c r="CY49" i="32"/>
  <c r="CZ49" i="32"/>
  <c r="DA49" i="32"/>
  <c r="DB49" i="32"/>
  <c r="DC49" i="32"/>
  <c r="DD49" i="32"/>
  <c r="DE49" i="32"/>
  <c r="DF49" i="32"/>
  <c r="DG49" i="32"/>
  <c r="DH49" i="32"/>
  <c r="DI49" i="32"/>
  <c r="DJ49" i="32"/>
  <c r="DK49" i="32"/>
  <c r="DL49" i="32"/>
  <c r="DM49" i="32"/>
  <c r="CY50" i="32"/>
  <c r="CZ50" i="32"/>
  <c r="DA50" i="32"/>
  <c r="DB50" i="32"/>
  <c r="DC50" i="32"/>
  <c r="DD50" i="32"/>
  <c r="DE50" i="32"/>
  <c r="DF50" i="32"/>
  <c r="DG50" i="32"/>
  <c r="DH50" i="32"/>
  <c r="DI50" i="32"/>
  <c r="DJ50" i="32"/>
  <c r="DK50" i="32"/>
  <c r="DL50" i="32"/>
  <c r="DM50" i="32"/>
  <c r="CY51" i="32"/>
  <c r="CZ51" i="32"/>
  <c r="DA51" i="32"/>
  <c r="DB51" i="32"/>
  <c r="DC51" i="32"/>
  <c r="DD51" i="32"/>
  <c r="DE51" i="32"/>
  <c r="DF51" i="32"/>
  <c r="DG51" i="32"/>
  <c r="DH51" i="32"/>
  <c r="DI51" i="32"/>
  <c r="DJ51" i="32"/>
  <c r="DK51" i="32"/>
  <c r="DL51" i="32"/>
  <c r="DM51" i="32"/>
  <c r="CY52" i="32"/>
  <c r="CZ52" i="32"/>
  <c r="DA52" i="32"/>
  <c r="DB52" i="32"/>
  <c r="DC52" i="32"/>
  <c r="DD52" i="32"/>
  <c r="DE52" i="32"/>
  <c r="DF52" i="32"/>
  <c r="DG52" i="32"/>
  <c r="DH52" i="32"/>
  <c r="DI52" i="32"/>
  <c r="DJ52" i="32"/>
  <c r="DK52" i="32"/>
  <c r="DL52" i="32"/>
  <c r="DM52" i="32"/>
  <c r="CY53" i="32"/>
  <c r="CZ53" i="32"/>
  <c r="DA53" i="32"/>
  <c r="DB53" i="32"/>
  <c r="DC53" i="32"/>
  <c r="DD53" i="32"/>
  <c r="DE53" i="32"/>
  <c r="DF53" i="32"/>
  <c r="DG53" i="32"/>
  <c r="DH53" i="32"/>
  <c r="DI53" i="32"/>
  <c r="DJ53" i="32"/>
  <c r="DK53" i="32"/>
  <c r="DL53" i="32"/>
  <c r="DM53" i="32"/>
  <c r="CY54" i="32"/>
  <c r="CZ54" i="32"/>
  <c r="DA54" i="32"/>
  <c r="DB54" i="32"/>
  <c r="DC54" i="32"/>
  <c r="DD54" i="32"/>
  <c r="DE54" i="32"/>
  <c r="DF54" i="32"/>
  <c r="DG54" i="32"/>
  <c r="DH54" i="32"/>
  <c r="DI54" i="32"/>
  <c r="DJ54" i="32"/>
  <c r="DK54" i="32"/>
  <c r="DL54" i="32"/>
  <c r="DM54" i="32"/>
  <c r="CY55" i="32"/>
  <c r="CZ55" i="32"/>
  <c r="DA55" i="32"/>
  <c r="DB55" i="32"/>
  <c r="DC55" i="32"/>
  <c r="DD55" i="32"/>
  <c r="DE55" i="32"/>
  <c r="DF55" i="32"/>
  <c r="DG55" i="32"/>
  <c r="DH55" i="32"/>
  <c r="DI55" i="32"/>
  <c r="DJ55" i="32"/>
  <c r="DK55" i="32"/>
  <c r="DL55" i="32"/>
  <c r="DM55" i="32"/>
  <c r="CY56" i="32"/>
  <c r="CZ56" i="32"/>
  <c r="DA56" i="32"/>
  <c r="DB56" i="32"/>
  <c r="DC56" i="32"/>
  <c r="DD56" i="32"/>
  <c r="DE56" i="32"/>
  <c r="DF56" i="32"/>
  <c r="DG56" i="32"/>
  <c r="DH56" i="32"/>
  <c r="DI56" i="32"/>
  <c r="DJ56" i="32"/>
  <c r="DK56" i="32"/>
  <c r="DL56" i="32"/>
  <c r="DM56" i="32"/>
  <c r="CY57" i="32"/>
  <c r="CZ57" i="32"/>
  <c r="DA57" i="32"/>
  <c r="DB57" i="32"/>
  <c r="DC57" i="32"/>
  <c r="DD57" i="32"/>
  <c r="DE57" i="32"/>
  <c r="DF57" i="32"/>
  <c r="DG57" i="32"/>
  <c r="DH57" i="32"/>
  <c r="DI57" i="32"/>
  <c r="DJ57" i="32"/>
  <c r="DK57" i="32"/>
  <c r="DL57" i="32"/>
  <c r="DM57" i="32"/>
  <c r="CY58" i="32"/>
  <c r="CZ58" i="32"/>
  <c r="DA58" i="32"/>
  <c r="DB58" i="32"/>
  <c r="DC58" i="32"/>
  <c r="DD58" i="32"/>
  <c r="DE58" i="32"/>
  <c r="DF58" i="32"/>
  <c r="DG58" i="32"/>
  <c r="DH58" i="32"/>
  <c r="DI58" i="32"/>
  <c r="DJ58" i="32"/>
  <c r="DK58" i="32"/>
  <c r="DL58" i="32"/>
  <c r="DM58" i="32"/>
  <c r="CY59" i="32"/>
  <c r="CZ59" i="32"/>
  <c r="DA59" i="32"/>
  <c r="DB59" i="32"/>
  <c r="DC59" i="32"/>
  <c r="DD59" i="32"/>
  <c r="DE59" i="32"/>
  <c r="DF59" i="32"/>
  <c r="DG59" i="32"/>
  <c r="DH59" i="32"/>
  <c r="DI59" i="32"/>
  <c r="DJ59" i="32"/>
  <c r="DK59" i="32"/>
  <c r="DL59" i="32"/>
  <c r="DM59" i="32"/>
  <c r="CY60" i="32"/>
  <c r="CZ60" i="32"/>
  <c r="DA60" i="32"/>
  <c r="DB60" i="32"/>
  <c r="DC60" i="32"/>
  <c r="DD60" i="32"/>
  <c r="DE60" i="32"/>
  <c r="DF60" i="32"/>
  <c r="DG60" i="32"/>
  <c r="DH60" i="32"/>
  <c r="DI60" i="32"/>
  <c r="DJ60" i="32"/>
  <c r="DK60" i="32"/>
  <c r="DL60" i="32"/>
  <c r="DM60" i="32"/>
  <c r="CY61" i="32"/>
  <c r="CZ61" i="32"/>
  <c r="DA61" i="32"/>
  <c r="DB61" i="32"/>
  <c r="DC61" i="32"/>
  <c r="DD61" i="32"/>
  <c r="DE61" i="32"/>
  <c r="DF61" i="32"/>
  <c r="DG61" i="32"/>
  <c r="DH61" i="32"/>
  <c r="DI61" i="32"/>
  <c r="DJ61" i="32"/>
  <c r="DK61" i="32"/>
  <c r="DL61" i="32"/>
  <c r="DM61" i="32"/>
  <c r="CY62" i="32"/>
  <c r="CZ62" i="32"/>
  <c r="DA62" i="32"/>
  <c r="DB62" i="32"/>
  <c r="DC62" i="32"/>
  <c r="DD62" i="32"/>
  <c r="DE62" i="32"/>
  <c r="DF62" i="32"/>
  <c r="DG62" i="32"/>
  <c r="DH62" i="32"/>
  <c r="DI62" i="32"/>
  <c r="DJ62" i="32"/>
  <c r="DK62" i="32"/>
  <c r="DL62" i="32"/>
  <c r="DM62" i="32"/>
  <c r="CY63" i="32"/>
  <c r="CZ63" i="32"/>
  <c r="DA63" i="32"/>
  <c r="DB63" i="32"/>
  <c r="DC63" i="32"/>
  <c r="DD63" i="32"/>
  <c r="DE63" i="32"/>
  <c r="DF63" i="32"/>
  <c r="DG63" i="32"/>
  <c r="DH63" i="32"/>
  <c r="DI63" i="32"/>
  <c r="DJ63" i="32"/>
  <c r="DK63" i="32"/>
  <c r="DL63" i="32"/>
  <c r="DM63" i="32"/>
  <c r="CY64" i="32"/>
  <c r="CZ64" i="32"/>
  <c r="DA64" i="32"/>
  <c r="DB64" i="32"/>
  <c r="DC64" i="32"/>
  <c r="DD64" i="32"/>
  <c r="DE64" i="32"/>
  <c r="DF64" i="32"/>
  <c r="DG64" i="32"/>
  <c r="DH64" i="32"/>
  <c r="DI64" i="32"/>
  <c r="DJ64" i="32"/>
  <c r="DK64" i="32"/>
  <c r="DL64" i="32"/>
  <c r="DM64" i="32"/>
  <c r="CY65" i="32"/>
  <c r="CZ65" i="32"/>
  <c r="DA65" i="32"/>
  <c r="DB65" i="32"/>
  <c r="DC65" i="32"/>
  <c r="DD65" i="32"/>
  <c r="DE65" i="32"/>
  <c r="DF65" i="32"/>
  <c r="DG65" i="32"/>
  <c r="DH65" i="32"/>
  <c r="DI65" i="32"/>
  <c r="DJ65" i="32"/>
  <c r="DK65" i="32"/>
  <c r="DL65" i="32"/>
  <c r="DM65" i="32"/>
  <c r="CY66" i="32"/>
  <c r="CZ66" i="32"/>
  <c r="DA66" i="32"/>
  <c r="DB66" i="32"/>
  <c r="DC66" i="32"/>
  <c r="DD66" i="32"/>
  <c r="DE66" i="32"/>
  <c r="DF66" i="32"/>
  <c r="DG66" i="32"/>
  <c r="DH66" i="32"/>
  <c r="DI66" i="32"/>
  <c r="DJ66" i="32"/>
  <c r="DK66" i="32"/>
  <c r="DL66" i="32"/>
  <c r="DM66" i="32"/>
  <c r="CY67" i="32"/>
  <c r="CZ67" i="32"/>
  <c r="DA67" i="32"/>
  <c r="DB67" i="32"/>
  <c r="DC67" i="32"/>
  <c r="DD67" i="32"/>
  <c r="DE67" i="32"/>
  <c r="DF67" i="32"/>
  <c r="DG67" i="32"/>
  <c r="DH67" i="32"/>
  <c r="DI67" i="32"/>
  <c r="DJ67" i="32"/>
  <c r="DK67" i="32"/>
  <c r="DL67" i="32"/>
  <c r="DM67" i="32"/>
  <c r="CY68" i="32"/>
  <c r="CZ68" i="32"/>
  <c r="DA68" i="32"/>
  <c r="DB68" i="32"/>
  <c r="DC68" i="32"/>
  <c r="DD68" i="32"/>
  <c r="DE68" i="32"/>
  <c r="DF68" i="32"/>
  <c r="DG68" i="32"/>
  <c r="DH68" i="32"/>
  <c r="DI68" i="32"/>
  <c r="DJ68" i="32"/>
  <c r="DK68" i="32"/>
  <c r="DL68" i="32"/>
  <c r="DM68" i="32"/>
  <c r="CY69" i="32"/>
  <c r="CZ69" i="32"/>
  <c r="DA69" i="32"/>
  <c r="DB69" i="32"/>
  <c r="DC69" i="32"/>
  <c r="DD69" i="32"/>
  <c r="DE69" i="32"/>
  <c r="DF69" i="32"/>
  <c r="DG69" i="32"/>
  <c r="DH69" i="32"/>
  <c r="DI69" i="32"/>
  <c r="DJ69" i="32"/>
  <c r="DK69" i="32"/>
  <c r="DL69" i="32"/>
  <c r="DM69" i="32"/>
  <c r="CY70" i="32"/>
  <c r="CZ70" i="32"/>
  <c r="DA70" i="32"/>
  <c r="DB70" i="32"/>
  <c r="DC70" i="32"/>
  <c r="DD70" i="32"/>
  <c r="DE70" i="32"/>
  <c r="DF70" i="32"/>
  <c r="DG70" i="32"/>
  <c r="DH70" i="32"/>
  <c r="DI70" i="32"/>
  <c r="DJ70" i="32"/>
  <c r="DK70" i="32"/>
  <c r="DL70" i="32"/>
  <c r="DM70" i="32"/>
  <c r="CY71" i="32"/>
  <c r="CZ71" i="32"/>
  <c r="DA71" i="32"/>
  <c r="DB71" i="32"/>
  <c r="DC71" i="32"/>
  <c r="DD71" i="32"/>
  <c r="DE71" i="32"/>
  <c r="DF71" i="32"/>
  <c r="DG71" i="32"/>
  <c r="DH71" i="32"/>
  <c r="DI71" i="32"/>
  <c r="DJ71" i="32"/>
  <c r="DK71" i="32"/>
  <c r="DL71" i="32"/>
  <c r="DM71" i="32"/>
  <c r="CY72" i="32"/>
  <c r="CZ72" i="32"/>
  <c r="DA72" i="32"/>
  <c r="DB72" i="32"/>
  <c r="DC72" i="32"/>
  <c r="DD72" i="32"/>
  <c r="DE72" i="32"/>
  <c r="DF72" i="32"/>
  <c r="DG72" i="32"/>
  <c r="DH72" i="32"/>
  <c r="DI72" i="32"/>
  <c r="DJ72" i="32"/>
  <c r="DK72" i="32"/>
  <c r="DL72" i="32"/>
  <c r="DM72" i="32"/>
  <c r="CY73" i="32"/>
  <c r="CZ73" i="32"/>
  <c r="DA73" i="32"/>
  <c r="DB73" i="32"/>
  <c r="DC73" i="32"/>
  <c r="DD73" i="32"/>
  <c r="DE73" i="32"/>
  <c r="DF73" i="32"/>
  <c r="DG73" i="32"/>
  <c r="DH73" i="32"/>
  <c r="DI73" i="32"/>
  <c r="DJ73" i="32"/>
  <c r="DK73" i="32"/>
  <c r="DL73" i="32"/>
  <c r="DM73" i="32"/>
  <c r="CY74" i="32"/>
  <c r="CZ74" i="32"/>
  <c r="DA74" i="32"/>
  <c r="DB74" i="32"/>
  <c r="DC74" i="32"/>
  <c r="DD74" i="32"/>
  <c r="DE74" i="32"/>
  <c r="DF74" i="32"/>
  <c r="DG74" i="32"/>
  <c r="DH74" i="32"/>
  <c r="DI74" i="32"/>
  <c r="DJ74" i="32"/>
  <c r="DK74" i="32"/>
  <c r="DL74" i="32"/>
  <c r="DM74" i="32"/>
  <c r="CY75" i="32"/>
  <c r="CZ75" i="32"/>
  <c r="DA75" i="32"/>
  <c r="DB75" i="32"/>
  <c r="DC75" i="32"/>
  <c r="DD75" i="32"/>
  <c r="DE75" i="32"/>
  <c r="DF75" i="32"/>
  <c r="DG75" i="32"/>
  <c r="DH75" i="32"/>
  <c r="DI75" i="32"/>
  <c r="DJ75" i="32"/>
  <c r="DK75" i="32"/>
  <c r="DL75" i="32"/>
  <c r="DM75" i="32"/>
  <c r="CY76" i="32"/>
  <c r="CZ76" i="32"/>
  <c r="DA76" i="32"/>
  <c r="DB76" i="32"/>
  <c r="DC76" i="32"/>
  <c r="DD76" i="32"/>
  <c r="DE76" i="32"/>
  <c r="DF76" i="32"/>
  <c r="DG76" i="32"/>
  <c r="DH76" i="32"/>
  <c r="DI76" i="32"/>
  <c r="DJ76" i="32"/>
  <c r="DK76" i="32"/>
  <c r="DL76" i="32"/>
  <c r="DM76" i="32"/>
  <c r="CV48" i="32"/>
  <c r="CV49" i="32"/>
  <c r="CV50" i="32"/>
  <c r="CV51" i="32"/>
  <c r="CV52" i="32"/>
  <c r="CV53" i="32"/>
  <c r="CV54" i="32"/>
  <c r="CV55" i="32"/>
  <c r="CV56" i="32"/>
  <c r="CV57" i="32"/>
  <c r="CV58" i="32"/>
  <c r="CV59" i="32"/>
  <c r="CV60" i="32"/>
  <c r="CV61" i="32"/>
  <c r="CV62" i="32"/>
  <c r="CU64" i="32"/>
  <c r="CV64" i="32"/>
  <c r="CU65" i="32"/>
  <c r="CV65" i="32"/>
  <c r="CU66" i="32"/>
  <c r="CV66" i="32"/>
  <c r="CU67" i="32"/>
  <c r="CV67" i="32"/>
  <c r="CU68" i="32"/>
  <c r="CV68" i="32"/>
  <c r="CU69" i="32"/>
  <c r="CV69" i="32"/>
  <c r="CU70" i="32"/>
  <c r="CV70" i="32"/>
  <c r="CU71" i="32"/>
  <c r="CV71" i="32"/>
  <c r="CU72" i="32"/>
  <c r="CV72" i="32"/>
  <c r="CU73" i="32"/>
  <c r="CV73" i="32"/>
  <c r="CU74" i="32"/>
  <c r="CV74" i="32"/>
  <c r="CU75" i="32"/>
  <c r="CV75" i="32"/>
  <c r="CM48" i="32"/>
  <c r="CN48" i="32"/>
  <c r="CO48" i="32"/>
  <c r="CP48" i="32"/>
  <c r="CQ48" i="32"/>
  <c r="CR48" i="32"/>
  <c r="CS48" i="32"/>
  <c r="CM49" i="32"/>
  <c r="CN49" i="32"/>
  <c r="CO49" i="32"/>
  <c r="CP49" i="32"/>
  <c r="CQ49" i="32"/>
  <c r="CR49" i="32"/>
  <c r="CS49" i="32"/>
  <c r="CM50" i="32"/>
  <c r="CN50" i="32"/>
  <c r="CO50" i="32"/>
  <c r="CP50" i="32"/>
  <c r="CQ50" i="32"/>
  <c r="CR50" i="32"/>
  <c r="CS50" i="32"/>
  <c r="CM51" i="32"/>
  <c r="CN51" i="32"/>
  <c r="CO51" i="32"/>
  <c r="CP51" i="32"/>
  <c r="CQ51" i="32"/>
  <c r="CR51" i="32"/>
  <c r="CS51" i="32"/>
  <c r="CM52" i="32"/>
  <c r="CN52" i="32"/>
  <c r="CO52" i="32"/>
  <c r="CP52" i="32"/>
  <c r="CQ52" i="32"/>
  <c r="CR52" i="32"/>
  <c r="CS52" i="32"/>
  <c r="CM53" i="32"/>
  <c r="CN53" i="32"/>
  <c r="CO53" i="32"/>
  <c r="CP53" i="32"/>
  <c r="CQ53" i="32"/>
  <c r="CR53" i="32"/>
  <c r="CS53" i="32"/>
  <c r="CM54" i="32"/>
  <c r="CN54" i="32"/>
  <c r="CO54" i="32"/>
  <c r="CP54" i="32"/>
  <c r="CQ54" i="32"/>
  <c r="CR54" i="32"/>
  <c r="CS54" i="32"/>
  <c r="CM55" i="32"/>
  <c r="CN55" i="32"/>
  <c r="CO55" i="32"/>
  <c r="CP55" i="32"/>
  <c r="CQ55" i="32"/>
  <c r="CR55" i="32"/>
  <c r="CS55" i="32"/>
  <c r="CM56" i="32"/>
  <c r="CN56" i="32"/>
  <c r="CO56" i="32"/>
  <c r="CP56" i="32"/>
  <c r="CQ56" i="32"/>
  <c r="CR56" i="32"/>
  <c r="CS56" i="32"/>
  <c r="CM57" i="32"/>
  <c r="CN57" i="32"/>
  <c r="CO57" i="32"/>
  <c r="CP57" i="32"/>
  <c r="CQ57" i="32"/>
  <c r="CR57" i="32"/>
  <c r="CS57" i="32"/>
  <c r="CM58" i="32"/>
  <c r="CN58" i="32"/>
  <c r="CO58" i="32"/>
  <c r="CP58" i="32"/>
  <c r="CQ58" i="32"/>
  <c r="CR58" i="32"/>
  <c r="CS58" i="32"/>
  <c r="CM59" i="32"/>
  <c r="CN59" i="32"/>
  <c r="CO59" i="32"/>
  <c r="CP59" i="32"/>
  <c r="CQ59" i="32"/>
  <c r="CR59" i="32"/>
  <c r="CS59" i="32"/>
  <c r="CM60" i="32"/>
  <c r="CN60" i="32"/>
  <c r="CO60" i="32"/>
  <c r="CP60" i="32"/>
  <c r="CQ60" i="32"/>
  <c r="CR60" i="32"/>
  <c r="CS60" i="32"/>
  <c r="CM61" i="32"/>
  <c r="CN61" i="32"/>
  <c r="CO61" i="32"/>
  <c r="CP61" i="32"/>
  <c r="CQ61" i="32"/>
  <c r="CR61" i="32"/>
  <c r="CS61" i="32"/>
  <c r="CM62" i="32"/>
  <c r="CN62" i="32"/>
  <c r="CO62" i="32"/>
  <c r="CP62" i="32"/>
  <c r="CQ62" i="32"/>
  <c r="CR62" i="32"/>
  <c r="CS62" i="32"/>
  <c r="CM63" i="32"/>
  <c r="CN63" i="32"/>
  <c r="CO63" i="32"/>
  <c r="CP63" i="32"/>
  <c r="CQ63" i="32"/>
  <c r="CR63" i="32"/>
  <c r="CS63" i="32"/>
  <c r="CM64" i="32"/>
  <c r="CN64" i="32"/>
  <c r="CO64" i="32"/>
  <c r="CP64" i="32"/>
  <c r="CQ64" i="32"/>
  <c r="CR64" i="32"/>
  <c r="CS64" i="32"/>
  <c r="CM65" i="32"/>
  <c r="CN65" i="32"/>
  <c r="CO65" i="32"/>
  <c r="CP65" i="32"/>
  <c r="CQ65" i="32"/>
  <c r="CR65" i="32"/>
  <c r="CS65" i="32"/>
  <c r="CM66" i="32"/>
  <c r="CN66" i="32"/>
  <c r="CO66" i="32"/>
  <c r="CP66" i="32"/>
  <c r="CQ66" i="32"/>
  <c r="CR66" i="32"/>
  <c r="CS66" i="32"/>
  <c r="CM67" i="32"/>
  <c r="CN67" i="32"/>
  <c r="CO67" i="32"/>
  <c r="CP67" i="32"/>
  <c r="CQ67" i="32"/>
  <c r="CR67" i="32"/>
  <c r="CS67" i="32"/>
  <c r="CM68" i="32"/>
  <c r="CN68" i="32"/>
  <c r="CO68" i="32"/>
  <c r="CP68" i="32"/>
  <c r="CQ68" i="32"/>
  <c r="CR68" i="32"/>
  <c r="CS68" i="32"/>
  <c r="CM69" i="32"/>
  <c r="CN69" i="32"/>
  <c r="CO69" i="32"/>
  <c r="CP69" i="32"/>
  <c r="CQ69" i="32"/>
  <c r="CR69" i="32"/>
  <c r="CS69" i="32"/>
  <c r="CM70" i="32"/>
  <c r="CN70" i="32"/>
  <c r="CO70" i="32"/>
  <c r="CP70" i="32"/>
  <c r="CQ70" i="32"/>
  <c r="CR70" i="32"/>
  <c r="CS70" i="32"/>
  <c r="CM71" i="32"/>
  <c r="CN71" i="32"/>
  <c r="CO71" i="32"/>
  <c r="CP71" i="32"/>
  <c r="CQ71" i="32"/>
  <c r="CR71" i="32"/>
  <c r="CS71" i="32"/>
  <c r="CL72" i="32"/>
  <c r="CM72" i="32"/>
  <c r="CN72" i="32"/>
  <c r="CO72" i="32"/>
  <c r="CP72" i="32"/>
  <c r="CQ72" i="32"/>
  <c r="CR72" i="32"/>
  <c r="CS72" i="32"/>
  <c r="CL73" i="32"/>
  <c r="CM73" i="32"/>
  <c r="CN73" i="32"/>
  <c r="CO73" i="32"/>
  <c r="CP73" i="32"/>
  <c r="CQ73" i="32"/>
  <c r="CR73" i="32"/>
  <c r="CS73" i="32"/>
  <c r="CL74" i="32"/>
  <c r="CM74" i="32"/>
  <c r="CN74" i="32"/>
  <c r="CO74" i="32"/>
  <c r="CP74" i="32"/>
  <c r="CQ74" i="32"/>
  <c r="CR74" i="32"/>
  <c r="CS74" i="32"/>
  <c r="CL75" i="32"/>
  <c r="CM75" i="32"/>
  <c r="CN75" i="32"/>
  <c r="CO75" i="32"/>
  <c r="CP75" i="32"/>
  <c r="CQ75" i="32"/>
  <c r="CR75" i="32"/>
  <c r="CS75" i="32"/>
  <c r="CL76" i="32"/>
  <c r="CM76" i="32"/>
  <c r="CN76" i="32"/>
  <c r="CO76" i="32"/>
  <c r="CP76" i="32"/>
  <c r="CQ76" i="32"/>
  <c r="CR76" i="32"/>
  <c r="CS76" i="32"/>
  <c r="DM47" i="32"/>
  <c r="DL47" i="32"/>
  <c r="DK47" i="32"/>
  <c r="DJ47" i="32"/>
  <c r="DI47" i="32"/>
  <c r="DH47" i="32"/>
  <c r="DG47" i="32"/>
  <c r="DF47" i="32"/>
  <c r="DE47" i="32"/>
  <c r="DC47" i="32"/>
  <c r="DD47" i="32"/>
  <c r="DB47" i="32"/>
  <c r="DA47" i="32"/>
  <c r="CZ47" i="32"/>
  <c r="CY47" i="32"/>
  <c r="CV47" i="32"/>
  <c r="CS47" i="32"/>
  <c r="CR47" i="32"/>
  <c r="CP47" i="32"/>
  <c r="CO47" i="32"/>
  <c r="CN47" i="32"/>
  <c r="CM47" i="32"/>
  <c r="CQ47" i="32"/>
  <c r="CS9" i="32" l="1"/>
  <c r="CV9" i="32"/>
  <c r="CQ9" i="32"/>
  <c r="CY9" i="32"/>
  <c r="CM9" i="32"/>
  <c r="CZ9" i="32"/>
  <c r="CN9" i="32"/>
  <c r="DA9" i="32"/>
  <c r="CO9" i="32"/>
  <c r="DB9" i="32"/>
  <c r="CP9" i="32"/>
  <c r="CR9" i="32"/>
  <c r="DF9" i="32"/>
  <c r="DD9" i="32"/>
  <c r="DE9" i="32"/>
  <c r="DG9" i="32"/>
  <c r="DJ9" i="32"/>
  <c r="DI9" i="32"/>
  <c r="DH9" i="32"/>
  <c r="DC9" i="32"/>
  <c r="CU9" i="32"/>
  <c r="CL9" i="32"/>
  <c r="DM9" i="32"/>
  <c r="S43" i="12" s="1"/>
  <c r="DL9" i="32"/>
  <c r="DK9" i="32"/>
  <c r="C22" i="33"/>
  <c r="C19" i="34" s="1"/>
  <c r="D22" i="33"/>
  <c r="D19" i="34" s="1"/>
  <c r="E22" i="33"/>
  <c r="E19" i="34" s="1"/>
  <c r="F22" i="33"/>
  <c r="F19" i="34" s="1"/>
  <c r="G22" i="33"/>
  <c r="G19" i="34" s="1"/>
  <c r="H22" i="33"/>
  <c r="H19" i="34" s="1"/>
  <c r="J22" i="33"/>
  <c r="J19" i="34" s="1"/>
  <c r="K22" i="33"/>
  <c r="K19" i="34" s="1"/>
  <c r="L22" i="33"/>
  <c r="L19" i="34" s="1"/>
  <c r="M22" i="33"/>
  <c r="M19" i="34" s="1"/>
  <c r="N22" i="33"/>
  <c r="N19" i="34" s="1"/>
  <c r="O22" i="33"/>
  <c r="O19" i="34" s="1"/>
  <c r="P22" i="33"/>
  <c r="P19" i="34" s="1"/>
  <c r="C20" i="34"/>
  <c r="D20" i="34"/>
  <c r="E20" i="34"/>
  <c r="G20" i="34"/>
  <c r="H20" i="34"/>
  <c r="J20" i="34"/>
  <c r="K20" i="34"/>
  <c r="L20" i="34"/>
  <c r="M20" i="34"/>
  <c r="N20" i="34"/>
  <c r="O20" i="34"/>
  <c r="P20" i="34"/>
  <c r="C21" i="34"/>
  <c r="D21" i="34"/>
  <c r="E21" i="34"/>
  <c r="F21" i="34"/>
  <c r="G21" i="34"/>
  <c r="H21" i="34"/>
  <c r="J21" i="34"/>
  <c r="K21" i="34"/>
  <c r="L21" i="34"/>
  <c r="M21" i="34"/>
  <c r="N21" i="34"/>
  <c r="O21" i="34"/>
  <c r="P21" i="34"/>
  <c r="C22" i="34"/>
  <c r="D22" i="34"/>
  <c r="E22" i="34"/>
  <c r="F22" i="34"/>
  <c r="G22" i="34"/>
  <c r="H22" i="34"/>
  <c r="J22" i="34"/>
  <c r="K22" i="34"/>
  <c r="L22" i="34"/>
  <c r="M22" i="34"/>
  <c r="N22" i="34"/>
  <c r="O22" i="34"/>
  <c r="P22" i="34"/>
  <c r="C23" i="34"/>
  <c r="D23" i="34"/>
  <c r="E23" i="34"/>
  <c r="F23" i="34"/>
  <c r="G23" i="34"/>
  <c r="H23" i="34"/>
  <c r="J23" i="34"/>
  <c r="K23" i="34"/>
  <c r="L23" i="34"/>
  <c r="M23" i="34"/>
  <c r="N23" i="34"/>
  <c r="O23" i="34"/>
  <c r="P23" i="34"/>
  <c r="C24" i="34"/>
  <c r="D24" i="34"/>
  <c r="E24" i="34"/>
  <c r="F24" i="34"/>
  <c r="G24" i="34"/>
  <c r="H24" i="34"/>
  <c r="J24" i="34"/>
  <c r="K24" i="34"/>
  <c r="L24" i="34"/>
  <c r="M24" i="34"/>
  <c r="N24" i="34"/>
  <c r="O24" i="34"/>
  <c r="P24" i="34"/>
  <c r="C25" i="34"/>
  <c r="D25" i="34"/>
  <c r="E25" i="34"/>
  <c r="F25" i="34"/>
  <c r="G25" i="34"/>
  <c r="H25" i="34"/>
  <c r="J25" i="34"/>
  <c r="K25" i="34"/>
  <c r="L25" i="34"/>
  <c r="M25" i="34"/>
  <c r="N25" i="34"/>
  <c r="O25" i="34"/>
  <c r="P25" i="34"/>
  <c r="C26" i="34"/>
  <c r="D26" i="34"/>
  <c r="E26" i="34"/>
  <c r="F26" i="34"/>
  <c r="G26" i="34"/>
  <c r="H26" i="34"/>
  <c r="J26" i="34"/>
  <c r="K26" i="34"/>
  <c r="L26" i="34"/>
  <c r="M26" i="34"/>
  <c r="N26" i="34"/>
  <c r="O26" i="34"/>
  <c r="P26" i="34"/>
  <c r="C27" i="34"/>
  <c r="D27" i="34"/>
  <c r="E27" i="34"/>
  <c r="F27" i="34"/>
  <c r="G27" i="34"/>
  <c r="H27" i="34"/>
  <c r="J27" i="34"/>
  <c r="K27" i="34"/>
  <c r="L27" i="34"/>
  <c r="M27" i="34"/>
  <c r="N27" i="34"/>
  <c r="O27" i="34"/>
  <c r="P27" i="34"/>
  <c r="C28" i="34"/>
  <c r="D28" i="34"/>
  <c r="E28" i="34"/>
  <c r="F28" i="34"/>
  <c r="G28" i="34"/>
  <c r="H28" i="34"/>
  <c r="J28" i="34"/>
  <c r="K28" i="34"/>
  <c r="L28" i="34"/>
  <c r="M28" i="34"/>
  <c r="N28" i="34"/>
  <c r="O28" i="34"/>
  <c r="P28" i="34"/>
  <c r="C29" i="34"/>
  <c r="D29" i="34"/>
  <c r="E29" i="34"/>
  <c r="F29" i="34"/>
  <c r="G29" i="34"/>
  <c r="H29" i="34"/>
  <c r="J29" i="34"/>
  <c r="K29" i="34"/>
  <c r="L29" i="34"/>
  <c r="M29" i="34"/>
  <c r="N29" i="34"/>
  <c r="O29" i="34"/>
  <c r="P29" i="34"/>
  <c r="C30" i="34"/>
  <c r="D30" i="34"/>
  <c r="E30" i="34"/>
  <c r="F30" i="34"/>
  <c r="G30" i="34"/>
  <c r="H30" i="34"/>
  <c r="J30" i="34"/>
  <c r="K30" i="34"/>
  <c r="L30" i="34"/>
  <c r="M30" i="34"/>
  <c r="N30" i="34"/>
  <c r="O30" i="34"/>
  <c r="P30" i="34"/>
  <c r="C31" i="34"/>
  <c r="D31" i="34"/>
  <c r="E31" i="34"/>
  <c r="F31" i="34"/>
  <c r="G31" i="34"/>
  <c r="H31" i="34"/>
  <c r="J31" i="34"/>
  <c r="K31" i="34"/>
  <c r="L31" i="34"/>
  <c r="M31" i="34"/>
  <c r="N31" i="34"/>
  <c r="O31" i="34"/>
  <c r="P31" i="34"/>
  <c r="CH24" i="1"/>
  <c r="CH9" i="1" s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I115" i="1"/>
  <c r="CJ115" i="1"/>
  <c r="CK115" i="1"/>
  <c r="CL115" i="1"/>
  <c r="CM115" i="1"/>
  <c r="CN115" i="1"/>
  <c r="CO115" i="1"/>
  <c r="CP115" i="1"/>
  <c r="CQ115" i="1"/>
  <c r="CR115" i="1"/>
  <c r="CS115" i="1"/>
  <c r="CT115" i="1"/>
  <c r="CU115" i="1"/>
  <c r="CV115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U116" i="1"/>
  <c r="CV116" i="1"/>
  <c r="CI117" i="1"/>
  <c r="CJ117" i="1"/>
  <c r="CK117" i="1"/>
  <c r="CL117" i="1"/>
  <c r="CM117" i="1"/>
  <c r="CN117" i="1"/>
  <c r="CO117" i="1"/>
  <c r="CP117" i="1"/>
  <c r="CQ117" i="1"/>
  <c r="CR117" i="1"/>
  <c r="CS117" i="1"/>
  <c r="CT117" i="1"/>
  <c r="CU117" i="1"/>
  <c r="CV117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U128" i="1"/>
  <c r="CV128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I132" i="1"/>
  <c r="CJ132" i="1"/>
  <c r="CK132" i="1"/>
  <c r="CL132" i="1"/>
  <c r="CM132" i="1"/>
  <c r="CN132" i="1"/>
  <c r="CO132" i="1"/>
  <c r="CP132" i="1"/>
  <c r="CQ132" i="1"/>
  <c r="CR132" i="1"/>
  <c r="CS132" i="1"/>
  <c r="CT132" i="1"/>
  <c r="CU132" i="1"/>
  <c r="CV132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I134" i="1"/>
  <c r="CJ134" i="1"/>
  <c r="CK134" i="1"/>
  <c r="CL134" i="1"/>
  <c r="CM134" i="1"/>
  <c r="CN134" i="1"/>
  <c r="CO134" i="1"/>
  <c r="CP134" i="1"/>
  <c r="CQ134" i="1"/>
  <c r="CR134" i="1"/>
  <c r="CS134" i="1"/>
  <c r="CT134" i="1"/>
  <c r="CU134" i="1"/>
  <c r="CV134" i="1"/>
  <c r="CI135" i="1"/>
  <c r="CJ135" i="1"/>
  <c r="CK135" i="1"/>
  <c r="CL135" i="1"/>
  <c r="CM135" i="1"/>
  <c r="CN135" i="1"/>
  <c r="CO135" i="1"/>
  <c r="CP135" i="1"/>
  <c r="CQ135" i="1"/>
  <c r="CR135" i="1"/>
  <c r="CS135" i="1"/>
  <c r="CT135" i="1"/>
  <c r="CU135" i="1"/>
  <c r="CV135" i="1"/>
  <c r="CI136" i="1"/>
  <c r="CJ136" i="1"/>
  <c r="CK136" i="1"/>
  <c r="CL136" i="1"/>
  <c r="CM136" i="1"/>
  <c r="CN136" i="1"/>
  <c r="CO136" i="1"/>
  <c r="CP136" i="1"/>
  <c r="CQ136" i="1"/>
  <c r="CR136" i="1"/>
  <c r="CS136" i="1"/>
  <c r="CT136" i="1"/>
  <c r="CU136" i="1"/>
  <c r="CV136" i="1"/>
  <c r="CI137" i="1"/>
  <c r="CJ137" i="1"/>
  <c r="CK137" i="1"/>
  <c r="CL137" i="1"/>
  <c r="CM137" i="1"/>
  <c r="CN137" i="1"/>
  <c r="CO137" i="1"/>
  <c r="CP137" i="1"/>
  <c r="CQ137" i="1"/>
  <c r="CR137" i="1"/>
  <c r="CS137" i="1"/>
  <c r="CT137" i="1"/>
  <c r="CU137" i="1"/>
  <c r="CV137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U138" i="1"/>
  <c r="CV138" i="1"/>
  <c r="CI139" i="1"/>
  <c r="CJ139" i="1"/>
  <c r="CK139" i="1"/>
  <c r="CL139" i="1"/>
  <c r="CM139" i="1"/>
  <c r="CN139" i="1"/>
  <c r="CO139" i="1"/>
  <c r="CP139" i="1"/>
  <c r="CQ139" i="1"/>
  <c r="CR139" i="1"/>
  <c r="CS139" i="1"/>
  <c r="CT139" i="1"/>
  <c r="CU139" i="1"/>
  <c r="CV139" i="1"/>
  <c r="CI140" i="1"/>
  <c r="CJ140" i="1"/>
  <c r="CK140" i="1"/>
  <c r="CL140" i="1"/>
  <c r="CM140" i="1"/>
  <c r="CN140" i="1"/>
  <c r="CO140" i="1"/>
  <c r="CP140" i="1"/>
  <c r="CQ140" i="1"/>
  <c r="CR140" i="1"/>
  <c r="CS140" i="1"/>
  <c r="CT140" i="1"/>
  <c r="CU140" i="1"/>
  <c r="CV140" i="1"/>
  <c r="CI141" i="1"/>
  <c r="CJ141" i="1"/>
  <c r="CK141" i="1"/>
  <c r="CL141" i="1"/>
  <c r="CM141" i="1"/>
  <c r="CN141" i="1"/>
  <c r="CO141" i="1"/>
  <c r="CP141" i="1"/>
  <c r="CQ141" i="1"/>
  <c r="CR141" i="1"/>
  <c r="CS141" i="1"/>
  <c r="CT141" i="1"/>
  <c r="CU141" i="1"/>
  <c r="CV141" i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U142" i="1"/>
  <c r="CV142" i="1"/>
  <c r="CI143" i="1"/>
  <c r="CJ143" i="1"/>
  <c r="CK143" i="1"/>
  <c r="CL143" i="1"/>
  <c r="CM143" i="1"/>
  <c r="CN143" i="1"/>
  <c r="CO143" i="1"/>
  <c r="CP143" i="1"/>
  <c r="CQ143" i="1"/>
  <c r="CR143" i="1"/>
  <c r="CS143" i="1"/>
  <c r="CT143" i="1"/>
  <c r="CU143" i="1"/>
  <c r="CV143" i="1"/>
  <c r="CI144" i="1"/>
  <c r="CJ144" i="1"/>
  <c r="CK144" i="1"/>
  <c r="CL144" i="1"/>
  <c r="CM144" i="1"/>
  <c r="CN144" i="1"/>
  <c r="CO144" i="1"/>
  <c r="CP144" i="1"/>
  <c r="CQ144" i="1"/>
  <c r="CR144" i="1"/>
  <c r="CS144" i="1"/>
  <c r="CT144" i="1"/>
  <c r="CU144" i="1"/>
  <c r="CV144" i="1"/>
  <c r="CI145" i="1"/>
  <c r="CJ145" i="1"/>
  <c r="CK145" i="1"/>
  <c r="CL145" i="1"/>
  <c r="CM145" i="1"/>
  <c r="CN145" i="1"/>
  <c r="CO145" i="1"/>
  <c r="CP145" i="1"/>
  <c r="CQ145" i="1"/>
  <c r="CR145" i="1"/>
  <c r="CS145" i="1"/>
  <c r="CT145" i="1"/>
  <c r="CU145" i="1"/>
  <c r="CV145" i="1"/>
  <c r="CI146" i="1"/>
  <c r="CJ146" i="1"/>
  <c r="CK146" i="1"/>
  <c r="CL146" i="1"/>
  <c r="CM146" i="1"/>
  <c r="CN146" i="1"/>
  <c r="CO146" i="1"/>
  <c r="CP146" i="1"/>
  <c r="CQ146" i="1"/>
  <c r="CR146" i="1"/>
  <c r="CS146" i="1"/>
  <c r="CT146" i="1"/>
  <c r="CU146" i="1"/>
  <c r="CV146" i="1"/>
  <c r="CI147" i="1"/>
  <c r="CJ147" i="1"/>
  <c r="CK147" i="1"/>
  <c r="CL147" i="1"/>
  <c r="CM147" i="1"/>
  <c r="CN147" i="1"/>
  <c r="CO147" i="1"/>
  <c r="CP147" i="1"/>
  <c r="CQ147" i="1"/>
  <c r="CR147" i="1"/>
  <c r="CS147" i="1"/>
  <c r="CT147" i="1"/>
  <c r="CU147" i="1"/>
  <c r="CV147" i="1"/>
  <c r="CI148" i="1"/>
  <c r="CJ148" i="1"/>
  <c r="CK148" i="1"/>
  <c r="CL148" i="1"/>
  <c r="CM148" i="1"/>
  <c r="CN148" i="1"/>
  <c r="CO148" i="1"/>
  <c r="CP148" i="1"/>
  <c r="CQ148" i="1"/>
  <c r="CR148" i="1"/>
  <c r="CS148" i="1"/>
  <c r="CT148" i="1"/>
  <c r="CU148" i="1"/>
  <c r="CV148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U149" i="1"/>
  <c r="CV149" i="1"/>
  <c r="CI150" i="1"/>
  <c r="CJ150" i="1"/>
  <c r="CK150" i="1"/>
  <c r="CL150" i="1"/>
  <c r="CM150" i="1"/>
  <c r="CN150" i="1"/>
  <c r="CO150" i="1"/>
  <c r="CP150" i="1"/>
  <c r="CQ150" i="1"/>
  <c r="CR150" i="1"/>
  <c r="CS150" i="1"/>
  <c r="CT150" i="1"/>
  <c r="CU150" i="1"/>
  <c r="CV150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I152" i="1"/>
  <c r="CJ152" i="1"/>
  <c r="CK152" i="1"/>
  <c r="CL152" i="1"/>
  <c r="CM152" i="1"/>
  <c r="CN152" i="1"/>
  <c r="CO152" i="1"/>
  <c r="CP152" i="1"/>
  <c r="CQ152" i="1"/>
  <c r="CR152" i="1"/>
  <c r="CS152" i="1"/>
  <c r="CT152" i="1"/>
  <c r="CU152" i="1"/>
  <c r="CV152" i="1"/>
  <c r="CI153" i="1"/>
  <c r="CJ153" i="1"/>
  <c r="CK153" i="1"/>
  <c r="CL153" i="1"/>
  <c r="CM153" i="1"/>
  <c r="CN153" i="1"/>
  <c r="CO153" i="1"/>
  <c r="CP153" i="1"/>
  <c r="CQ153" i="1"/>
  <c r="CR153" i="1"/>
  <c r="CS153" i="1"/>
  <c r="CT153" i="1"/>
  <c r="CU153" i="1"/>
  <c r="CV153" i="1"/>
  <c r="CI154" i="1"/>
  <c r="CJ154" i="1"/>
  <c r="CK154" i="1"/>
  <c r="CL154" i="1"/>
  <c r="CM154" i="1"/>
  <c r="CN154" i="1"/>
  <c r="CO154" i="1"/>
  <c r="CP154" i="1"/>
  <c r="CQ154" i="1"/>
  <c r="CR154" i="1"/>
  <c r="CS154" i="1"/>
  <c r="CT154" i="1"/>
  <c r="CU154" i="1"/>
  <c r="CV154" i="1"/>
  <c r="CI155" i="1"/>
  <c r="CJ155" i="1"/>
  <c r="CK155" i="1"/>
  <c r="CL155" i="1"/>
  <c r="CM155" i="1"/>
  <c r="CN155" i="1"/>
  <c r="CO155" i="1"/>
  <c r="CP155" i="1"/>
  <c r="CQ155" i="1"/>
  <c r="CR155" i="1"/>
  <c r="CS155" i="1"/>
  <c r="CT155" i="1"/>
  <c r="CU155" i="1"/>
  <c r="CV155" i="1"/>
  <c r="CI156" i="1"/>
  <c r="CJ156" i="1"/>
  <c r="CK156" i="1"/>
  <c r="CL156" i="1"/>
  <c r="CM156" i="1"/>
  <c r="CN156" i="1"/>
  <c r="CO156" i="1"/>
  <c r="CP156" i="1"/>
  <c r="CQ156" i="1"/>
  <c r="CR156" i="1"/>
  <c r="CS156" i="1"/>
  <c r="CT156" i="1"/>
  <c r="CU156" i="1"/>
  <c r="CV156" i="1"/>
  <c r="CI157" i="1"/>
  <c r="CJ157" i="1"/>
  <c r="CK157" i="1"/>
  <c r="CL157" i="1"/>
  <c r="CM157" i="1"/>
  <c r="CN157" i="1"/>
  <c r="CO157" i="1"/>
  <c r="CP157" i="1"/>
  <c r="CQ157" i="1"/>
  <c r="CR157" i="1"/>
  <c r="CS157" i="1"/>
  <c r="CT157" i="1"/>
  <c r="CU157" i="1"/>
  <c r="CV157" i="1"/>
  <c r="CI158" i="1"/>
  <c r="CJ158" i="1"/>
  <c r="CK158" i="1"/>
  <c r="CL158" i="1"/>
  <c r="CM158" i="1"/>
  <c r="CN158" i="1"/>
  <c r="CO158" i="1"/>
  <c r="CP158" i="1"/>
  <c r="CQ158" i="1"/>
  <c r="CR158" i="1"/>
  <c r="CS158" i="1"/>
  <c r="CT158" i="1"/>
  <c r="CU158" i="1"/>
  <c r="CV158" i="1"/>
  <c r="CI159" i="1"/>
  <c r="CJ159" i="1"/>
  <c r="CK159" i="1"/>
  <c r="CL159" i="1"/>
  <c r="CM159" i="1"/>
  <c r="CN159" i="1"/>
  <c r="CO159" i="1"/>
  <c r="CP159" i="1"/>
  <c r="CQ159" i="1"/>
  <c r="CR159" i="1"/>
  <c r="CS159" i="1"/>
  <c r="CT159" i="1"/>
  <c r="CU159" i="1"/>
  <c r="CV159" i="1"/>
  <c r="CI160" i="1"/>
  <c r="CJ160" i="1"/>
  <c r="CK160" i="1"/>
  <c r="CL160" i="1"/>
  <c r="CM160" i="1"/>
  <c r="CN160" i="1"/>
  <c r="CO160" i="1"/>
  <c r="CP160" i="1"/>
  <c r="CQ160" i="1"/>
  <c r="CR160" i="1"/>
  <c r="CS160" i="1"/>
  <c r="CT160" i="1"/>
  <c r="CU160" i="1"/>
  <c r="CV160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U161" i="1"/>
  <c r="CV161" i="1"/>
  <c r="CI162" i="1"/>
  <c r="CJ162" i="1"/>
  <c r="CK162" i="1"/>
  <c r="CL162" i="1"/>
  <c r="CM162" i="1"/>
  <c r="CN162" i="1"/>
  <c r="CO162" i="1"/>
  <c r="CP162" i="1"/>
  <c r="CQ162" i="1"/>
  <c r="CR162" i="1"/>
  <c r="CS162" i="1"/>
  <c r="CT162" i="1"/>
  <c r="CU162" i="1"/>
  <c r="CV162" i="1"/>
  <c r="CD24" i="1"/>
  <c r="CE24" i="1"/>
  <c r="CD25" i="1"/>
  <c r="CE25" i="1"/>
  <c r="CD26" i="1"/>
  <c r="CE26" i="1"/>
  <c r="CD27" i="1"/>
  <c r="CE27" i="1"/>
  <c r="CD28" i="1"/>
  <c r="CE28" i="1"/>
  <c r="CD29" i="1"/>
  <c r="CE29" i="1"/>
  <c r="CD30" i="1"/>
  <c r="CE30" i="1"/>
  <c r="CD31" i="1"/>
  <c r="CE31" i="1"/>
  <c r="CD32" i="1"/>
  <c r="CE32" i="1"/>
  <c r="CD33" i="1"/>
  <c r="CE33" i="1"/>
  <c r="CD34" i="1"/>
  <c r="CE34" i="1"/>
  <c r="CD35" i="1"/>
  <c r="CE35" i="1"/>
  <c r="CD36" i="1"/>
  <c r="CE36" i="1"/>
  <c r="CD37" i="1"/>
  <c r="CE37" i="1"/>
  <c r="CD38" i="1"/>
  <c r="CE38" i="1"/>
  <c r="CD39" i="1"/>
  <c r="CE39" i="1"/>
  <c r="CD40" i="1"/>
  <c r="CE40" i="1"/>
  <c r="CD41" i="1"/>
  <c r="CE41" i="1"/>
  <c r="CD42" i="1"/>
  <c r="CE42" i="1"/>
  <c r="CD43" i="1"/>
  <c r="CE43" i="1"/>
  <c r="CD44" i="1"/>
  <c r="CE44" i="1"/>
  <c r="CD45" i="1"/>
  <c r="CE45" i="1"/>
  <c r="CD46" i="1"/>
  <c r="CE46" i="1"/>
  <c r="CD47" i="1"/>
  <c r="CE47" i="1"/>
  <c r="CD48" i="1"/>
  <c r="CE48" i="1"/>
  <c r="CD49" i="1"/>
  <c r="CE49" i="1"/>
  <c r="CD50" i="1"/>
  <c r="CE50" i="1"/>
  <c r="CD51" i="1"/>
  <c r="CE51" i="1"/>
  <c r="CD52" i="1"/>
  <c r="CE52" i="1"/>
  <c r="CD53" i="1"/>
  <c r="CE53" i="1"/>
  <c r="CD54" i="1"/>
  <c r="CE54" i="1"/>
  <c r="CD55" i="1"/>
  <c r="CE55" i="1"/>
  <c r="CD56" i="1"/>
  <c r="CE56" i="1"/>
  <c r="CD57" i="1"/>
  <c r="CE57" i="1"/>
  <c r="CD58" i="1"/>
  <c r="CE58" i="1"/>
  <c r="CD59" i="1"/>
  <c r="CE59" i="1"/>
  <c r="CD60" i="1"/>
  <c r="CE60" i="1"/>
  <c r="CD61" i="1"/>
  <c r="CE61" i="1"/>
  <c r="CD62" i="1"/>
  <c r="CE62" i="1"/>
  <c r="CD63" i="1"/>
  <c r="CE63" i="1"/>
  <c r="CD64" i="1"/>
  <c r="CE64" i="1"/>
  <c r="CD65" i="1"/>
  <c r="CE65" i="1"/>
  <c r="CD66" i="1"/>
  <c r="CE66" i="1"/>
  <c r="CD67" i="1"/>
  <c r="CE67" i="1"/>
  <c r="CD69" i="1"/>
  <c r="CE69" i="1"/>
  <c r="CD70" i="1"/>
  <c r="CE70" i="1"/>
  <c r="CD71" i="1"/>
  <c r="CE71" i="1"/>
  <c r="CD72" i="1"/>
  <c r="CE72" i="1"/>
  <c r="CD74" i="1"/>
  <c r="CE74" i="1"/>
  <c r="CD75" i="1"/>
  <c r="CE75" i="1"/>
  <c r="CD76" i="1"/>
  <c r="CE76" i="1"/>
  <c r="CD77" i="1"/>
  <c r="CE77" i="1"/>
  <c r="CD78" i="1"/>
  <c r="CE78" i="1"/>
  <c r="CD79" i="1"/>
  <c r="CE79" i="1"/>
  <c r="CD80" i="1"/>
  <c r="CE80" i="1"/>
  <c r="CD81" i="1"/>
  <c r="CE81" i="1"/>
  <c r="CD82" i="1"/>
  <c r="CE82" i="1"/>
  <c r="CD83" i="1"/>
  <c r="CE83" i="1"/>
  <c r="CD84" i="1"/>
  <c r="CE84" i="1"/>
  <c r="CD85" i="1"/>
  <c r="CE85" i="1"/>
  <c r="CD86" i="1"/>
  <c r="CE86" i="1"/>
  <c r="CD88" i="1"/>
  <c r="CE88" i="1"/>
  <c r="CD89" i="1"/>
  <c r="CE89" i="1"/>
  <c r="CD90" i="1"/>
  <c r="CE90" i="1"/>
  <c r="CD91" i="1"/>
  <c r="CE91" i="1"/>
  <c r="CD92" i="1"/>
  <c r="CE92" i="1"/>
  <c r="CD93" i="1"/>
  <c r="CE93" i="1"/>
  <c r="CD94" i="1"/>
  <c r="CE94" i="1"/>
  <c r="CD95" i="1"/>
  <c r="CE95" i="1"/>
  <c r="CD96" i="1"/>
  <c r="CE96" i="1"/>
  <c r="CD97" i="1"/>
  <c r="CE97" i="1"/>
  <c r="CD99" i="1"/>
  <c r="CE99" i="1"/>
  <c r="CD100" i="1"/>
  <c r="CE100" i="1"/>
  <c r="CD101" i="1"/>
  <c r="CE101" i="1"/>
  <c r="CD102" i="1"/>
  <c r="CE102" i="1"/>
  <c r="CD103" i="1"/>
  <c r="CE103" i="1"/>
  <c r="CD104" i="1"/>
  <c r="CE104" i="1"/>
  <c r="CD105" i="1"/>
  <c r="CE105" i="1"/>
  <c r="CD106" i="1"/>
  <c r="CE106" i="1"/>
  <c r="CD107" i="1"/>
  <c r="CE107" i="1"/>
  <c r="CD108" i="1"/>
  <c r="CE108" i="1"/>
  <c r="CD109" i="1"/>
  <c r="CE109" i="1"/>
  <c r="CD110" i="1"/>
  <c r="CE110" i="1"/>
  <c r="CD111" i="1"/>
  <c r="CE111" i="1"/>
  <c r="CD112" i="1"/>
  <c r="CE112" i="1"/>
  <c r="CD113" i="1"/>
  <c r="CE113" i="1"/>
  <c r="CD114" i="1"/>
  <c r="CE114" i="1"/>
  <c r="CD115" i="1"/>
  <c r="CE115" i="1"/>
  <c r="CD116" i="1"/>
  <c r="CE116" i="1"/>
  <c r="CD117" i="1"/>
  <c r="CE117" i="1"/>
  <c r="CD118" i="1"/>
  <c r="CE118" i="1"/>
  <c r="CD119" i="1"/>
  <c r="CE119" i="1"/>
  <c r="CD122" i="1"/>
  <c r="CE122" i="1"/>
  <c r="CD123" i="1"/>
  <c r="CE123" i="1"/>
  <c r="CD124" i="1"/>
  <c r="CE124" i="1"/>
  <c r="CD125" i="1"/>
  <c r="CE125" i="1"/>
  <c r="CD126" i="1"/>
  <c r="CE126" i="1"/>
  <c r="CD127" i="1"/>
  <c r="CE127" i="1"/>
  <c r="CD128" i="1"/>
  <c r="CE128" i="1"/>
  <c r="CD129" i="1"/>
  <c r="CE129" i="1"/>
  <c r="CD130" i="1"/>
  <c r="CE130" i="1"/>
  <c r="CD131" i="1"/>
  <c r="CE131" i="1"/>
  <c r="CD132" i="1"/>
  <c r="CE132" i="1"/>
  <c r="CD133" i="1"/>
  <c r="CE133" i="1"/>
  <c r="CD134" i="1"/>
  <c r="CE134" i="1"/>
  <c r="CD135" i="1"/>
  <c r="CE135" i="1"/>
  <c r="CD136" i="1"/>
  <c r="CE136" i="1"/>
  <c r="CD137" i="1"/>
  <c r="CE137" i="1"/>
  <c r="CD138" i="1"/>
  <c r="CE138" i="1"/>
  <c r="CD139" i="1"/>
  <c r="CE139" i="1"/>
  <c r="CD140" i="1"/>
  <c r="CE140" i="1"/>
  <c r="CD141" i="1"/>
  <c r="CE141" i="1"/>
  <c r="CD142" i="1"/>
  <c r="CE142" i="1"/>
  <c r="CD143" i="1"/>
  <c r="CE143" i="1"/>
  <c r="CD144" i="1"/>
  <c r="CE144" i="1"/>
  <c r="CD145" i="1"/>
  <c r="CE145" i="1"/>
  <c r="CD146" i="1"/>
  <c r="CE146" i="1"/>
  <c r="CD147" i="1"/>
  <c r="CE147" i="1"/>
  <c r="CD148" i="1"/>
  <c r="CE148" i="1"/>
  <c r="CD149" i="1"/>
  <c r="CE149" i="1"/>
  <c r="CD150" i="1"/>
  <c r="CE150" i="1"/>
  <c r="CD151" i="1"/>
  <c r="CE151" i="1"/>
  <c r="CD152" i="1"/>
  <c r="CE152" i="1"/>
  <c r="CD153" i="1"/>
  <c r="CE153" i="1"/>
  <c r="CD154" i="1"/>
  <c r="CE154" i="1"/>
  <c r="CD155" i="1"/>
  <c r="CE155" i="1"/>
  <c r="CD156" i="1"/>
  <c r="CE156" i="1"/>
  <c r="CD157" i="1"/>
  <c r="CE157" i="1"/>
  <c r="CD158" i="1"/>
  <c r="CE158" i="1"/>
  <c r="CD159" i="1"/>
  <c r="CE159" i="1"/>
  <c r="CD160" i="1"/>
  <c r="CE160" i="1"/>
  <c r="CD161" i="1"/>
  <c r="CE161" i="1"/>
  <c r="CD162" i="1"/>
  <c r="CE162" i="1"/>
  <c r="BU24" i="1"/>
  <c r="BV24" i="1"/>
  <c r="BW24" i="1"/>
  <c r="BX24" i="1"/>
  <c r="BY24" i="1"/>
  <c r="BZ24" i="1"/>
  <c r="CA24" i="1"/>
  <c r="CB24" i="1"/>
  <c r="BU25" i="1"/>
  <c r="BV25" i="1"/>
  <c r="BW25" i="1"/>
  <c r="BX25" i="1"/>
  <c r="BY25" i="1"/>
  <c r="BZ25" i="1"/>
  <c r="CA25" i="1"/>
  <c r="CB25" i="1"/>
  <c r="BU26" i="1"/>
  <c r="BV26" i="1"/>
  <c r="BW26" i="1"/>
  <c r="BX26" i="1"/>
  <c r="BY26" i="1"/>
  <c r="BZ26" i="1"/>
  <c r="CA26" i="1"/>
  <c r="CB26" i="1"/>
  <c r="BU27" i="1"/>
  <c r="BV27" i="1"/>
  <c r="BW27" i="1"/>
  <c r="BX27" i="1"/>
  <c r="BY27" i="1"/>
  <c r="BZ27" i="1"/>
  <c r="CA27" i="1"/>
  <c r="CB27" i="1"/>
  <c r="BU28" i="1"/>
  <c r="BV28" i="1"/>
  <c r="BW28" i="1"/>
  <c r="BX28" i="1"/>
  <c r="BY28" i="1"/>
  <c r="BZ28" i="1"/>
  <c r="CA28" i="1"/>
  <c r="CB28" i="1"/>
  <c r="BU29" i="1"/>
  <c r="BV29" i="1"/>
  <c r="BW29" i="1"/>
  <c r="BX29" i="1"/>
  <c r="BY29" i="1"/>
  <c r="BZ29" i="1"/>
  <c r="CA29" i="1"/>
  <c r="CB29" i="1"/>
  <c r="BU30" i="1"/>
  <c r="BV30" i="1"/>
  <c r="BW30" i="1"/>
  <c r="BX30" i="1"/>
  <c r="BY30" i="1"/>
  <c r="BZ30" i="1"/>
  <c r="CA30" i="1"/>
  <c r="CB30" i="1"/>
  <c r="BU31" i="1"/>
  <c r="BV31" i="1"/>
  <c r="BW31" i="1"/>
  <c r="BX31" i="1"/>
  <c r="BY31" i="1"/>
  <c r="BZ31" i="1"/>
  <c r="CA31" i="1"/>
  <c r="CB31" i="1"/>
  <c r="BU32" i="1"/>
  <c r="BV32" i="1"/>
  <c r="BW32" i="1"/>
  <c r="BX32" i="1"/>
  <c r="BY32" i="1"/>
  <c r="BZ32" i="1"/>
  <c r="CA32" i="1"/>
  <c r="CB32" i="1"/>
  <c r="BU33" i="1"/>
  <c r="BV33" i="1"/>
  <c r="BW33" i="1"/>
  <c r="BX33" i="1"/>
  <c r="BY33" i="1"/>
  <c r="BZ33" i="1"/>
  <c r="CA33" i="1"/>
  <c r="CB33" i="1"/>
  <c r="BU34" i="1"/>
  <c r="BV34" i="1"/>
  <c r="BW34" i="1"/>
  <c r="BX34" i="1"/>
  <c r="BY34" i="1"/>
  <c r="BZ34" i="1"/>
  <c r="CA34" i="1"/>
  <c r="CB34" i="1"/>
  <c r="BU35" i="1"/>
  <c r="BV35" i="1"/>
  <c r="BW35" i="1"/>
  <c r="BX35" i="1"/>
  <c r="BY35" i="1"/>
  <c r="BZ35" i="1"/>
  <c r="CA35" i="1"/>
  <c r="CB35" i="1"/>
  <c r="BU36" i="1"/>
  <c r="BV36" i="1"/>
  <c r="BW36" i="1"/>
  <c r="BX36" i="1"/>
  <c r="BY36" i="1"/>
  <c r="BZ36" i="1"/>
  <c r="CA36" i="1"/>
  <c r="CB36" i="1"/>
  <c r="BU37" i="1"/>
  <c r="BV37" i="1"/>
  <c r="BW37" i="1"/>
  <c r="BX37" i="1"/>
  <c r="BY37" i="1"/>
  <c r="BZ37" i="1"/>
  <c r="CA37" i="1"/>
  <c r="CB37" i="1"/>
  <c r="BU38" i="1"/>
  <c r="BV38" i="1"/>
  <c r="BW38" i="1"/>
  <c r="BX38" i="1"/>
  <c r="BY38" i="1"/>
  <c r="BZ38" i="1"/>
  <c r="CA38" i="1"/>
  <c r="CB38" i="1"/>
  <c r="BU39" i="1"/>
  <c r="BV39" i="1"/>
  <c r="BW39" i="1"/>
  <c r="BX39" i="1"/>
  <c r="BY39" i="1"/>
  <c r="BZ39" i="1"/>
  <c r="CA39" i="1"/>
  <c r="CB39" i="1"/>
  <c r="BU40" i="1"/>
  <c r="BV40" i="1"/>
  <c r="BW40" i="1"/>
  <c r="BX40" i="1"/>
  <c r="BY40" i="1"/>
  <c r="BZ40" i="1"/>
  <c r="CA40" i="1"/>
  <c r="CB40" i="1"/>
  <c r="BU41" i="1"/>
  <c r="BV41" i="1"/>
  <c r="BW41" i="1"/>
  <c r="BX41" i="1"/>
  <c r="BY41" i="1"/>
  <c r="BZ41" i="1"/>
  <c r="CA41" i="1"/>
  <c r="CB41" i="1"/>
  <c r="BU42" i="1"/>
  <c r="BV42" i="1"/>
  <c r="BW42" i="1"/>
  <c r="BX42" i="1"/>
  <c r="BY42" i="1"/>
  <c r="BZ42" i="1"/>
  <c r="CA42" i="1"/>
  <c r="CB42" i="1"/>
  <c r="BU43" i="1"/>
  <c r="BV43" i="1"/>
  <c r="BW43" i="1"/>
  <c r="BX43" i="1"/>
  <c r="BY43" i="1"/>
  <c r="BZ43" i="1"/>
  <c r="CA43" i="1"/>
  <c r="CB43" i="1"/>
  <c r="BU44" i="1"/>
  <c r="BV44" i="1"/>
  <c r="BW44" i="1"/>
  <c r="BX44" i="1"/>
  <c r="BY44" i="1"/>
  <c r="BZ44" i="1"/>
  <c r="CA44" i="1"/>
  <c r="CB44" i="1"/>
  <c r="BU45" i="1"/>
  <c r="BV45" i="1"/>
  <c r="BW45" i="1"/>
  <c r="BX45" i="1"/>
  <c r="BY45" i="1"/>
  <c r="BZ45" i="1"/>
  <c r="CA45" i="1"/>
  <c r="CB45" i="1"/>
  <c r="BU46" i="1"/>
  <c r="BV46" i="1"/>
  <c r="BW46" i="1"/>
  <c r="BX46" i="1"/>
  <c r="BY46" i="1"/>
  <c r="BZ46" i="1"/>
  <c r="CA46" i="1"/>
  <c r="CB46" i="1"/>
  <c r="BU47" i="1"/>
  <c r="BV47" i="1"/>
  <c r="BW47" i="1"/>
  <c r="BX47" i="1"/>
  <c r="BY47" i="1"/>
  <c r="BZ47" i="1"/>
  <c r="CA47" i="1"/>
  <c r="CB47" i="1"/>
  <c r="BU48" i="1"/>
  <c r="BV48" i="1"/>
  <c r="BW48" i="1"/>
  <c r="BX48" i="1"/>
  <c r="BY48" i="1"/>
  <c r="BZ48" i="1"/>
  <c r="CA48" i="1"/>
  <c r="CB48" i="1"/>
  <c r="BU49" i="1"/>
  <c r="BV49" i="1"/>
  <c r="BW49" i="1"/>
  <c r="BX49" i="1"/>
  <c r="BY49" i="1"/>
  <c r="BZ49" i="1"/>
  <c r="CA49" i="1"/>
  <c r="CB49" i="1"/>
  <c r="BU50" i="1"/>
  <c r="BV50" i="1"/>
  <c r="BW50" i="1"/>
  <c r="BX50" i="1"/>
  <c r="BY50" i="1"/>
  <c r="BZ50" i="1"/>
  <c r="CA50" i="1"/>
  <c r="CB50" i="1"/>
  <c r="BU51" i="1"/>
  <c r="BV51" i="1"/>
  <c r="BW51" i="1"/>
  <c r="BX51" i="1"/>
  <c r="BY51" i="1"/>
  <c r="BZ51" i="1"/>
  <c r="CA51" i="1"/>
  <c r="CB51" i="1"/>
  <c r="BU52" i="1"/>
  <c r="BV52" i="1"/>
  <c r="BW52" i="1"/>
  <c r="BX52" i="1"/>
  <c r="BY52" i="1"/>
  <c r="BZ52" i="1"/>
  <c r="CA52" i="1"/>
  <c r="CB52" i="1"/>
  <c r="BU53" i="1"/>
  <c r="BV53" i="1"/>
  <c r="BW53" i="1"/>
  <c r="BX53" i="1"/>
  <c r="BY53" i="1"/>
  <c r="BZ53" i="1"/>
  <c r="CA53" i="1"/>
  <c r="CB53" i="1"/>
  <c r="BU54" i="1"/>
  <c r="BV54" i="1"/>
  <c r="BW54" i="1"/>
  <c r="BX54" i="1"/>
  <c r="BY54" i="1"/>
  <c r="BZ54" i="1"/>
  <c r="CA54" i="1"/>
  <c r="CB54" i="1"/>
  <c r="BU55" i="1"/>
  <c r="BV55" i="1"/>
  <c r="BW55" i="1"/>
  <c r="BX55" i="1"/>
  <c r="BY55" i="1"/>
  <c r="BZ55" i="1"/>
  <c r="CA55" i="1"/>
  <c r="CB55" i="1"/>
  <c r="BU56" i="1"/>
  <c r="BV56" i="1"/>
  <c r="BW56" i="1"/>
  <c r="BX56" i="1"/>
  <c r="BY56" i="1"/>
  <c r="BZ56" i="1"/>
  <c r="CA56" i="1"/>
  <c r="CB56" i="1"/>
  <c r="BU57" i="1"/>
  <c r="BV57" i="1"/>
  <c r="BW57" i="1"/>
  <c r="BX57" i="1"/>
  <c r="BY57" i="1"/>
  <c r="BZ57" i="1"/>
  <c r="CA57" i="1"/>
  <c r="CB57" i="1"/>
  <c r="BU58" i="1"/>
  <c r="BV58" i="1"/>
  <c r="BW58" i="1"/>
  <c r="BX58" i="1"/>
  <c r="BY58" i="1"/>
  <c r="BZ58" i="1"/>
  <c r="CA58" i="1"/>
  <c r="CB58" i="1"/>
  <c r="BU59" i="1"/>
  <c r="BV59" i="1"/>
  <c r="BW59" i="1"/>
  <c r="BX59" i="1"/>
  <c r="BY59" i="1"/>
  <c r="BZ59" i="1"/>
  <c r="CA59" i="1"/>
  <c r="CB59" i="1"/>
  <c r="BU60" i="1"/>
  <c r="BV60" i="1"/>
  <c r="BW60" i="1"/>
  <c r="BX60" i="1"/>
  <c r="BY60" i="1"/>
  <c r="BZ60" i="1"/>
  <c r="CA60" i="1"/>
  <c r="CB60" i="1"/>
  <c r="BU61" i="1"/>
  <c r="BV61" i="1"/>
  <c r="BW61" i="1"/>
  <c r="BX61" i="1"/>
  <c r="BY61" i="1"/>
  <c r="BZ61" i="1"/>
  <c r="CA61" i="1"/>
  <c r="CB61" i="1"/>
  <c r="BU62" i="1"/>
  <c r="BV62" i="1"/>
  <c r="BW62" i="1"/>
  <c r="BX62" i="1"/>
  <c r="BY62" i="1"/>
  <c r="BZ62" i="1"/>
  <c r="CA62" i="1"/>
  <c r="CB62" i="1"/>
  <c r="BU63" i="1"/>
  <c r="BV63" i="1"/>
  <c r="BW63" i="1"/>
  <c r="BX63" i="1"/>
  <c r="BY63" i="1"/>
  <c r="BZ63" i="1"/>
  <c r="CA63" i="1"/>
  <c r="CB63" i="1"/>
  <c r="BU64" i="1"/>
  <c r="BV64" i="1"/>
  <c r="BW64" i="1"/>
  <c r="BX64" i="1"/>
  <c r="BY64" i="1"/>
  <c r="BZ64" i="1"/>
  <c r="CA64" i="1"/>
  <c r="CB64" i="1"/>
  <c r="BU65" i="1"/>
  <c r="BV65" i="1"/>
  <c r="BW65" i="1"/>
  <c r="BX65" i="1"/>
  <c r="BY65" i="1"/>
  <c r="BZ65" i="1"/>
  <c r="CA65" i="1"/>
  <c r="CB65" i="1"/>
  <c r="BU66" i="1"/>
  <c r="BV66" i="1"/>
  <c r="BW66" i="1"/>
  <c r="BX66" i="1"/>
  <c r="BY66" i="1"/>
  <c r="BZ66" i="1"/>
  <c r="CA66" i="1"/>
  <c r="CB66" i="1"/>
  <c r="BU67" i="1"/>
  <c r="BV67" i="1"/>
  <c r="BW67" i="1"/>
  <c r="BX67" i="1"/>
  <c r="BY67" i="1"/>
  <c r="BZ67" i="1"/>
  <c r="CA67" i="1"/>
  <c r="CB67" i="1"/>
  <c r="BU69" i="1"/>
  <c r="BV69" i="1"/>
  <c r="BW69" i="1"/>
  <c r="BX69" i="1"/>
  <c r="BY69" i="1"/>
  <c r="BZ69" i="1"/>
  <c r="CA69" i="1"/>
  <c r="CB69" i="1"/>
  <c r="BU70" i="1"/>
  <c r="BV70" i="1"/>
  <c r="BW70" i="1"/>
  <c r="BX70" i="1"/>
  <c r="BY70" i="1"/>
  <c r="BZ70" i="1"/>
  <c r="CA70" i="1"/>
  <c r="CB70" i="1"/>
  <c r="BU71" i="1"/>
  <c r="BV71" i="1"/>
  <c r="BW71" i="1"/>
  <c r="BX71" i="1"/>
  <c r="BY71" i="1"/>
  <c r="BZ71" i="1"/>
  <c r="CA71" i="1"/>
  <c r="CB71" i="1"/>
  <c r="BU72" i="1"/>
  <c r="BV72" i="1"/>
  <c r="BW72" i="1"/>
  <c r="BX72" i="1"/>
  <c r="BY72" i="1"/>
  <c r="BZ72" i="1"/>
  <c r="CA72" i="1"/>
  <c r="CB72" i="1"/>
  <c r="BU74" i="1"/>
  <c r="BV74" i="1"/>
  <c r="BW74" i="1"/>
  <c r="BX74" i="1"/>
  <c r="BY74" i="1"/>
  <c r="BZ74" i="1"/>
  <c r="CA74" i="1"/>
  <c r="CB74" i="1"/>
  <c r="BU75" i="1"/>
  <c r="BV75" i="1"/>
  <c r="BW75" i="1"/>
  <c r="BX75" i="1"/>
  <c r="BY75" i="1"/>
  <c r="BZ75" i="1"/>
  <c r="CA75" i="1"/>
  <c r="CB75" i="1"/>
  <c r="BU76" i="1"/>
  <c r="BV76" i="1"/>
  <c r="BW76" i="1"/>
  <c r="BX76" i="1"/>
  <c r="BY76" i="1"/>
  <c r="BZ76" i="1"/>
  <c r="CA76" i="1"/>
  <c r="CB76" i="1"/>
  <c r="BU77" i="1"/>
  <c r="BV77" i="1"/>
  <c r="BW77" i="1"/>
  <c r="BX77" i="1"/>
  <c r="BY77" i="1"/>
  <c r="BZ77" i="1"/>
  <c r="CA77" i="1"/>
  <c r="CB77" i="1"/>
  <c r="BU78" i="1"/>
  <c r="BV78" i="1"/>
  <c r="BW78" i="1"/>
  <c r="BX78" i="1"/>
  <c r="BY78" i="1"/>
  <c r="BZ78" i="1"/>
  <c r="CA78" i="1"/>
  <c r="CB78" i="1"/>
  <c r="BU79" i="1"/>
  <c r="BV79" i="1"/>
  <c r="BW79" i="1"/>
  <c r="BX79" i="1"/>
  <c r="BY79" i="1"/>
  <c r="BZ79" i="1"/>
  <c r="CA79" i="1"/>
  <c r="CB79" i="1"/>
  <c r="BU80" i="1"/>
  <c r="BV80" i="1"/>
  <c r="BW80" i="1"/>
  <c r="BX80" i="1"/>
  <c r="BY80" i="1"/>
  <c r="BZ80" i="1"/>
  <c r="CA80" i="1"/>
  <c r="CB80" i="1"/>
  <c r="BU81" i="1"/>
  <c r="BV81" i="1"/>
  <c r="BW81" i="1"/>
  <c r="BX81" i="1"/>
  <c r="BY81" i="1"/>
  <c r="BZ81" i="1"/>
  <c r="CA81" i="1"/>
  <c r="CB81" i="1"/>
  <c r="BU82" i="1"/>
  <c r="BV82" i="1"/>
  <c r="BW82" i="1"/>
  <c r="BX82" i="1"/>
  <c r="BY82" i="1"/>
  <c r="BZ82" i="1"/>
  <c r="CA82" i="1"/>
  <c r="CB82" i="1"/>
  <c r="BU83" i="1"/>
  <c r="BV83" i="1"/>
  <c r="BW83" i="1"/>
  <c r="BX83" i="1"/>
  <c r="BY83" i="1"/>
  <c r="BZ83" i="1"/>
  <c r="CA83" i="1"/>
  <c r="CB83" i="1"/>
  <c r="BU84" i="1"/>
  <c r="BV84" i="1"/>
  <c r="BW84" i="1"/>
  <c r="BX84" i="1"/>
  <c r="BY84" i="1"/>
  <c r="BZ84" i="1"/>
  <c r="CA84" i="1"/>
  <c r="CB84" i="1"/>
  <c r="BU85" i="1"/>
  <c r="BV85" i="1"/>
  <c r="BW85" i="1"/>
  <c r="BX85" i="1"/>
  <c r="BY85" i="1"/>
  <c r="BZ85" i="1"/>
  <c r="CA85" i="1"/>
  <c r="CB85" i="1"/>
  <c r="BU86" i="1"/>
  <c r="BV86" i="1"/>
  <c r="BW86" i="1"/>
  <c r="BX86" i="1"/>
  <c r="BY86" i="1"/>
  <c r="BZ86" i="1"/>
  <c r="CA86" i="1"/>
  <c r="CB86" i="1"/>
  <c r="BU88" i="1"/>
  <c r="BV88" i="1"/>
  <c r="BW88" i="1"/>
  <c r="BX88" i="1"/>
  <c r="BY88" i="1"/>
  <c r="BZ88" i="1"/>
  <c r="CA88" i="1"/>
  <c r="CB88" i="1"/>
  <c r="BU89" i="1"/>
  <c r="BV89" i="1"/>
  <c r="BW89" i="1"/>
  <c r="BX89" i="1"/>
  <c r="BY89" i="1"/>
  <c r="BZ89" i="1"/>
  <c r="CA89" i="1"/>
  <c r="CB89" i="1"/>
  <c r="BU90" i="1"/>
  <c r="BV90" i="1"/>
  <c r="BW90" i="1"/>
  <c r="BX90" i="1"/>
  <c r="BY90" i="1"/>
  <c r="BZ90" i="1"/>
  <c r="CA90" i="1"/>
  <c r="CB90" i="1"/>
  <c r="BU91" i="1"/>
  <c r="BV91" i="1"/>
  <c r="BW91" i="1"/>
  <c r="BX91" i="1"/>
  <c r="BY91" i="1"/>
  <c r="BZ91" i="1"/>
  <c r="CA91" i="1"/>
  <c r="CB91" i="1"/>
  <c r="BU92" i="1"/>
  <c r="BV92" i="1"/>
  <c r="BW92" i="1"/>
  <c r="BX92" i="1"/>
  <c r="BY92" i="1"/>
  <c r="BZ92" i="1"/>
  <c r="CA92" i="1"/>
  <c r="CB92" i="1"/>
  <c r="BU93" i="1"/>
  <c r="BV93" i="1"/>
  <c r="BW93" i="1"/>
  <c r="BX93" i="1"/>
  <c r="BY93" i="1"/>
  <c r="BZ93" i="1"/>
  <c r="CA93" i="1"/>
  <c r="CB93" i="1"/>
  <c r="BU94" i="1"/>
  <c r="BV94" i="1"/>
  <c r="BW94" i="1"/>
  <c r="BX94" i="1"/>
  <c r="BY94" i="1"/>
  <c r="BZ94" i="1"/>
  <c r="CA94" i="1"/>
  <c r="CB94" i="1"/>
  <c r="BU95" i="1"/>
  <c r="BV95" i="1"/>
  <c r="BW95" i="1"/>
  <c r="BX95" i="1"/>
  <c r="BY95" i="1"/>
  <c r="BZ95" i="1"/>
  <c r="CA95" i="1"/>
  <c r="CB95" i="1"/>
  <c r="BU96" i="1"/>
  <c r="BV96" i="1"/>
  <c r="BW96" i="1"/>
  <c r="BX96" i="1"/>
  <c r="BY96" i="1"/>
  <c r="BZ96" i="1"/>
  <c r="CA96" i="1"/>
  <c r="CB96" i="1"/>
  <c r="BU97" i="1"/>
  <c r="BV97" i="1"/>
  <c r="BW97" i="1"/>
  <c r="BX97" i="1"/>
  <c r="BY97" i="1"/>
  <c r="BZ97" i="1"/>
  <c r="CA97" i="1"/>
  <c r="CB97" i="1"/>
  <c r="BU99" i="1"/>
  <c r="BV99" i="1"/>
  <c r="BW99" i="1"/>
  <c r="BX99" i="1"/>
  <c r="BY99" i="1"/>
  <c r="BZ99" i="1"/>
  <c r="CA99" i="1"/>
  <c r="CB99" i="1"/>
  <c r="BU100" i="1"/>
  <c r="BV100" i="1"/>
  <c r="BW100" i="1"/>
  <c r="BX100" i="1"/>
  <c r="BY100" i="1"/>
  <c r="BZ100" i="1"/>
  <c r="CA100" i="1"/>
  <c r="CB100" i="1"/>
  <c r="BU101" i="1"/>
  <c r="BV101" i="1"/>
  <c r="BW101" i="1"/>
  <c r="BX101" i="1"/>
  <c r="BY101" i="1"/>
  <c r="BZ101" i="1"/>
  <c r="CA101" i="1"/>
  <c r="CB101" i="1"/>
  <c r="BU102" i="1"/>
  <c r="BV102" i="1"/>
  <c r="BW102" i="1"/>
  <c r="BX102" i="1"/>
  <c r="BY102" i="1"/>
  <c r="BZ102" i="1"/>
  <c r="CA102" i="1"/>
  <c r="CB102" i="1"/>
  <c r="BU103" i="1"/>
  <c r="BV103" i="1"/>
  <c r="BW103" i="1"/>
  <c r="BX103" i="1"/>
  <c r="BY103" i="1"/>
  <c r="BZ103" i="1"/>
  <c r="CA103" i="1"/>
  <c r="CB103" i="1"/>
  <c r="BU104" i="1"/>
  <c r="BV104" i="1"/>
  <c r="BW104" i="1"/>
  <c r="BX104" i="1"/>
  <c r="BY104" i="1"/>
  <c r="BZ104" i="1"/>
  <c r="CA104" i="1"/>
  <c r="CB104" i="1"/>
  <c r="BU105" i="1"/>
  <c r="BV105" i="1"/>
  <c r="BW105" i="1"/>
  <c r="BX105" i="1"/>
  <c r="BY105" i="1"/>
  <c r="BZ105" i="1"/>
  <c r="CA105" i="1"/>
  <c r="CB105" i="1"/>
  <c r="BU106" i="1"/>
  <c r="BV106" i="1"/>
  <c r="BW106" i="1"/>
  <c r="BX106" i="1"/>
  <c r="BY106" i="1"/>
  <c r="BZ106" i="1"/>
  <c r="CA106" i="1"/>
  <c r="CB106" i="1"/>
  <c r="BU107" i="1"/>
  <c r="BV107" i="1"/>
  <c r="BW107" i="1"/>
  <c r="BX107" i="1"/>
  <c r="BY107" i="1"/>
  <c r="BZ107" i="1"/>
  <c r="CA107" i="1"/>
  <c r="CB107" i="1"/>
  <c r="BU108" i="1"/>
  <c r="BV108" i="1"/>
  <c r="BW108" i="1"/>
  <c r="BX108" i="1"/>
  <c r="BY108" i="1"/>
  <c r="BZ108" i="1"/>
  <c r="CA108" i="1"/>
  <c r="CB108" i="1"/>
  <c r="BU109" i="1"/>
  <c r="BV109" i="1"/>
  <c r="BW109" i="1"/>
  <c r="BX109" i="1"/>
  <c r="BY109" i="1"/>
  <c r="BZ109" i="1"/>
  <c r="CA109" i="1"/>
  <c r="CB109" i="1"/>
  <c r="BU110" i="1"/>
  <c r="BV110" i="1"/>
  <c r="BW110" i="1"/>
  <c r="BX110" i="1"/>
  <c r="BY110" i="1"/>
  <c r="BZ110" i="1"/>
  <c r="CA110" i="1"/>
  <c r="CB110" i="1"/>
  <c r="BU111" i="1"/>
  <c r="BV111" i="1"/>
  <c r="BW111" i="1"/>
  <c r="BX111" i="1"/>
  <c r="BY111" i="1"/>
  <c r="BZ111" i="1"/>
  <c r="CA111" i="1"/>
  <c r="CB111" i="1"/>
  <c r="BU112" i="1"/>
  <c r="BV112" i="1"/>
  <c r="BW112" i="1"/>
  <c r="BX112" i="1"/>
  <c r="BY112" i="1"/>
  <c r="BZ112" i="1"/>
  <c r="CA112" i="1"/>
  <c r="CB112" i="1"/>
  <c r="BU113" i="1"/>
  <c r="BV113" i="1"/>
  <c r="BW113" i="1"/>
  <c r="BX113" i="1"/>
  <c r="BY113" i="1"/>
  <c r="BZ113" i="1"/>
  <c r="CA113" i="1"/>
  <c r="CB113" i="1"/>
  <c r="BU114" i="1"/>
  <c r="BV114" i="1"/>
  <c r="BW114" i="1"/>
  <c r="BX114" i="1"/>
  <c r="BY114" i="1"/>
  <c r="BZ114" i="1"/>
  <c r="CA114" i="1"/>
  <c r="CB114" i="1"/>
  <c r="BU115" i="1"/>
  <c r="BV115" i="1"/>
  <c r="BW115" i="1"/>
  <c r="BX115" i="1"/>
  <c r="BY115" i="1"/>
  <c r="BZ115" i="1"/>
  <c r="CA115" i="1"/>
  <c r="CB115" i="1"/>
  <c r="BU116" i="1"/>
  <c r="BV116" i="1"/>
  <c r="BW116" i="1"/>
  <c r="BX116" i="1"/>
  <c r="BY116" i="1"/>
  <c r="BZ116" i="1"/>
  <c r="CA116" i="1"/>
  <c r="CB116" i="1"/>
  <c r="BU117" i="1"/>
  <c r="BV117" i="1"/>
  <c r="BW117" i="1"/>
  <c r="BX117" i="1"/>
  <c r="BY117" i="1"/>
  <c r="BZ117" i="1"/>
  <c r="CA117" i="1"/>
  <c r="CB117" i="1"/>
  <c r="BU118" i="1"/>
  <c r="BV118" i="1"/>
  <c r="BW118" i="1"/>
  <c r="BX118" i="1"/>
  <c r="BY118" i="1"/>
  <c r="BZ118" i="1"/>
  <c r="CA118" i="1"/>
  <c r="CB118" i="1"/>
  <c r="BU119" i="1"/>
  <c r="BV119" i="1"/>
  <c r="BW119" i="1"/>
  <c r="BX119" i="1"/>
  <c r="BY119" i="1"/>
  <c r="BZ119" i="1"/>
  <c r="CA119" i="1"/>
  <c r="CB119" i="1"/>
  <c r="BU122" i="1"/>
  <c r="BV122" i="1"/>
  <c r="BW122" i="1"/>
  <c r="BX122" i="1"/>
  <c r="BY122" i="1"/>
  <c r="BZ122" i="1"/>
  <c r="CA122" i="1"/>
  <c r="CB122" i="1"/>
  <c r="BU123" i="1"/>
  <c r="BV123" i="1"/>
  <c r="BW123" i="1"/>
  <c r="BX123" i="1"/>
  <c r="BY123" i="1"/>
  <c r="BZ123" i="1"/>
  <c r="CA123" i="1"/>
  <c r="CB123" i="1"/>
  <c r="BU124" i="1"/>
  <c r="BV124" i="1"/>
  <c r="BW124" i="1"/>
  <c r="BX124" i="1"/>
  <c r="BY124" i="1"/>
  <c r="BZ124" i="1"/>
  <c r="CA124" i="1"/>
  <c r="CB124" i="1"/>
  <c r="BU125" i="1"/>
  <c r="BV125" i="1"/>
  <c r="BW125" i="1"/>
  <c r="BX125" i="1"/>
  <c r="BY125" i="1"/>
  <c r="BZ125" i="1"/>
  <c r="CA125" i="1"/>
  <c r="CB125" i="1"/>
  <c r="BU126" i="1"/>
  <c r="BV126" i="1"/>
  <c r="BW126" i="1"/>
  <c r="BX126" i="1"/>
  <c r="BY126" i="1"/>
  <c r="BZ126" i="1"/>
  <c r="CA126" i="1"/>
  <c r="CB126" i="1"/>
  <c r="BU127" i="1"/>
  <c r="BV127" i="1"/>
  <c r="BW127" i="1"/>
  <c r="BX127" i="1"/>
  <c r="BY127" i="1"/>
  <c r="BZ127" i="1"/>
  <c r="CA127" i="1"/>
  <c r="CB127" i="1"/>
  <c r="BU128" i="1"/>
  <c r="BV128" i="1"/>
  <c r="BW128" i="1"/>
  <c r="BX128" i="1"/>
  <c r="BY128" i="1"/>
  <c r="BZ128" i="1"/>
  <c r="CA128" i="1"/>
  <c r="CB128" i="1"/>
  <c r="BU129" i="1"/>
  <c r="BV129" i="1"/>
  <c r="BW129" i="1"/>
  <c r="BX129" i="1"/>
  <c r="BY129" i="1"/>
  <c r="BZ129" i="1"/>
  <c r="CA129" i="1"/>
  <c r="CB129" i="1"/>
  <c r="BU130" i="1"/>
  <c r="BV130" i="1"/>
  <c r="BW130" i="1"/>
  <c r="BX130" i="1"/>
  <c r="BY130" i="1"/>
  <c r="BZ130" i="1"/>
  <c r="CA130" i="1"/>
  <c r="CB130" i="1"/>
  <c r="BU131" i="1"/>
  <c r="BV131" i="1"/>
  <c r="BW131" i="1"/>
  <c r="BX131" i="1"/>
  <c r="BY131" i="1"/>
  <c r="BZ131" i="1"/>
  <c r="CA131" i="1"/>
  <c r="CB131" i="1"/>
  <c r="BU132" i="1"/>
  <c r="BV132" i="1"/>
  <c r="BW132" i="1"/>
  <c r="BX132" i="1"/>
  <c r="BY132" i="1"/>
  <c r="BZ132" i="1"/>
  <c r="CA132" i="1"/>
  <c r="CB132" i="1"/>
  <c r="BU133" i="1"/>
  <c r="BV133" i="1"/>
  <c r="BW133" i="1"/>
  <c r="BX133" i="1"/>
  <c r="BY133" i="1"/>
  <c r="BZ133" i="1"/>
  <c r="CA133" i="1"/>
  <c r="CB133" i="1"/>
  <c r="BU134" i="1"/>
  <c r="BV134" i="1"/>
  <c r="BW134" i="1"/>
  <c r="BX134" i="1"/>
  <c r="BY134" i="1"/>
  <c r="BZ134" i="1"/>
  <c r="CA134" i="1"/>
  <c r="CB134" i="1"/>
  <c r="BU135" i="1"/>
  <c r="BV135" i="1"/>
  <c r="BW135" i="1"/>
  <c r="BX135" i="1"/>
  <c r="BY135" i="1"/>
  <c r="BZ135" i="1"/>
  <c r="CA135" i="1"/>
  <c r="CB135" i="1"/>
  <c r="BU136" i="1"/>
  <c r="BV136" i="1"/>
  <c r="BW136" i="1"/>
  <c r="BX136" i="1"/>
  <c r="BY136" i="1"/>
  <c r="BZ136" i="1"/>
  <c r="CA136" i="1"/>
  <c r="CB136" i="1"/>
  <c r="BU137" i="1"/>
  <c r="BV137" i="1"/>
  <c r="BW137" i="1"/>
  <c r="BX137" i="1"/>
  <c r="BY137" i="1"/>
  <c r="BZ137" i="1"/>
  <c r="CA137" i="1"/>
  <c r="CB137" i="1"/>
  <c r="BU138" i="1"/>
  <c r="BV138" i="1"/>
  <c r="BW138" i="1"/>
  <c r="BX138" i="1"/>
  <c r="BY138" i="1"/>
  <c r="BZ138" i="1"/>
  <c r="CA138" i="1"/>
  <c r="CB138" i="1"/>
  <c r="BU139" i="1"/>
  <c r="BV139" i="1"/>
  <c r="BW139" i="1"/>
  <c r="BX139" i="1"/>
  <c r="BY139" i="1"/>
  <c r="BZ139" i="1"/>
  <c r="CA139" i="1"/>
  <c r="CB139" i="1"/>
  <c r="BU140" i="1"/>
  <c r="BV140" i="1"/>
  <c r="BW140" i="1"/>
  <c r="BX140" i="1"/>
  <c r="BY140" i="1"/>
  <c r="BZ140" i="1"/>
  <c r="CA140" i="1"/>
  <c r="CB140" i="1"/>
  <c r="BU141" i="1"/>
  <c r="BV141" i="1"/>
  <c r="BW141" i="1"/>
  <c r="BX141" i="1"/>
  <c r="BY141" i="1"/>
  <c r="BZ141" i="1"/>
  <c r="CA141" i="1"/>
  <c r="CB141" i="1"/>
  <c r="BU142" i="1"/>
  <c r="BV142" i="1"/>
  <c r="BW142" i="1"/>
  <c r="BX142" i="1"/>
  <c r="BY142" i="1"/>
  <c r="BZ142" i="1"/>
  <c r="CA142" i="1"/>
  <c r="CB142" i="1"/>
  <c r="BU143" i="1"/>
  <c r="BV143" i="1"/>
  <c r="BW143" i="1"/>
  <c r="BX143" i="1"/>
  <c r="BY143" i="1"/>
  <c r="BZ143" i="1"/>
  <c r="CA143" i="1"/>
  <c r="CB143" i="1"/>
  <c r="BU144" i="1"/>
  <c r="BV144" i="1"/>
  <c r="BW144" i="1"/>
  <c r="BX144" i="1"/>
  <c r="BY144" i="1"/>
  <c r="BZ144" i="1"/>
  <c r="CA144" i="1"/>
  <c r="CB144" i="1"/>
  <c r="BU145" i="1"/>
  <c r="BV145" i="1"/>
  <c r="BW145" i="1"/>
  <c r="BX145" i="1"/>
  <c r="BY145" i="1"/>
  <c r="BZ145" i="1"/>
  <c r="CA145" i="1"/>
  <c r="CB145" i="1"/>
  <c r="BU146" i="1"/>
  <c r="BV146" i="1"/>
  <c r="BW146" i="1"/>
  <c r="BX146" i="1"/>
  <c r="BY146" i="1"/>
  <c r="BZ146" i="1"/>
  <c r="CA146" i="1"/>
  <c r="CB146" i="1"/>
  <c r="BU147" i="1"/>
  <c r="BV147" i="1"/>
  <c r="BW147" i="1"/>
  <c r="BX147" i="1"/>
  <c r="BY147" i="1"/>
  <c r="BZ147" i="1"/>
  <c r="CA147" i="1"/>
  <c r="CB147" i="1"/>
  <c r="BU148" i="1"/>
  <c r="BV148" i="1"/>
  <c r="BW148" i="1"/>
  <c r="BX148" i="1"/>
  <c r="BY148" i="1"/>
  <c r="BZ148" i="1"/>
  <c r="CA148" i="1"/>
  <c r="CB148" i="1"/>
  <c r="BU149" i="1"/>
  <c r="BV149" i="1"/>
  <c r="BW149" i="1"/>
  <c r="BX149" i="1"/>
  <c r="BY149" i="1"/>
  <c r="BZ149" i="1"/>
  <c r="CA149" i="1"/>
  <c r="CB149" i="1"/>
  <c r="BU150" i="1"/>
  <c r="BV150" i="1"/>
  <c r="BW150" i="1"/>
  <c r="BX150" i="1"/>
  <c r="BY150" i="1"/>
  <c r="BZ150" i="1"/>
  <c r="CA150" i="1"/>
  <c r="CB150" i="1"/>
  <c r="BU151" i="1"/>
  <c r="BV151" i="1"/>
  <c r="BW151" i="1"/>
  <c r="BX151" i="1"/>
  <c r="BY151" i="1"/>
  <c r="BZ151" i="1"/>
  <c r="CA151" i="1"/>
  <c r="CB151" i="1"/>
  <c r="BU152" i="1"/>
  <c r="BV152" i="1"/>
  <c r="BW152" i="1"/>
  <c r="BX152" i="1"/>
  <c r="BY152" i="1"/>
  <c r="BZ152" i="1"/>
  <c r="CA152" i="1"/>
  <c r="CB152" i="1"/>
  <c r="BU153" i="1"/>
  <c r="BV153" i="1"/>
  <c r="BW153" i="1"/>
  <c r="BX153" i="1"/>
  <c r="BY153" i="1"/>
  <c r="BZ153" i="1"/>
  <c r="CA153" i="1"/>
  <c r="CB153" i="1"/>
  <c r="BU154" i="1"/>
  <c r="BV154" i="1"/>
  <c r="BW154" i="1"/>
  <c r="BX154" i="1"/>
  <c r="BY154" i="1"/>
  <c r="BZ154" i="1"/>
  <c r="CA154" i="1"/>
  <c r="CB154" i="1"/>
  <c r="BU155" i="1"/>
  <c r="BV155" i="1"/>
  <c r="BW155" i="1"/>
  <c r="BX155" i="1"/>
  <c r="BY155" i="1"/>
  <c r="BZ155" i="1"/>
  <c r="CA155" i="1"/>
  <c r="CB155" i="1"/>
  <c r="BU156" i="1"/>
  <c r="BV156" i="1"/>
  <c r="BW156" i="1"/>
  <c r="BX156" i="1"/>
  <c r="BY156" i="1"/>
  <c r="BZ156" i="1"/>
  <c r="CA156" i="1"/>
  <c r="CB156" i="1"/>
  <c r="BU157" i="1"/>
  <c r="BV157" i="1"/>
  <c r="BW157" i="1"/>
  <c r="BX157" i="1"/>
  <c r="BY157" i="1"/>
  <c r="BZ157" i="1"/>
  <c r="CA157" i="1"/>
  <c r="CB157" i="1"/>
  <c r="BU158" i="1"/>
  <c r="BV158" i="1"/>
  <c r="BW158" i="1"/>
  <c r="BX158" i="1"/>
  <c r="BY158" i="1"/>
  <c r="BZ158" i="1"/>
  <c r="CA158" i="1"/>
  <c r="CB158" i="1"/>
  <c r="BU159" i="1"/>
  <c r="BV159" i="1"/>
  <c r="BW159" i="1"/>
  <c r="BX159" i="1"/>
  <c r="BY159" i="1"/>
  <c r="BZ159" i="1"/>
  <c r="CA159" i="1"/>
  <c r="CB159" i="1"/>
  <c r="BU160" i="1"/>
  <c r="BV160" i="1"/>
  <c r="BW160" i="1"/>
  <c r="BX160" i="1"/>
  <c r="BY160" i="1"/>
  <c r="BZ160" i="1"/>
  <c r="CA160" i="1"/>
  <c r="CB160" i="1"/>
  <c r="BU161" i="1"/>
  <c r="BV161" i="1"/>
  <c r="BW161" i="1"/>
  <c r="BX161" i="1"/>
  <c r="BY161" i="1"/>
  <c r="BZ161" i="1"/>
  <c r="CA161" i="1"/>
  <c r="CB161" i="1"/>
  <c r="BU162" i="1"/>
  <c r="BV162" i="1"/>
  <c r="BW162" i="1"/>
  <c r="BX162" i="1"/>
  <c r="BY162" i="1"/>
  <c r="BZ162" i="1"/>
  <c r="CA162" i="1"/>
  <c r="CB162" i="1"/>
  <c r="N1" i="34" l="1"/>
  <c r="N1" i="42"/>
  <c r="BU9" i="1"/>
  <c r="Q23" i="33"/>
  <c r="Q14" i="33"/>
  <c r="F20" i="34"/>
  <c r="Q19" i="33"/>
  <c r="Q18" i="33"/>
  <c r="Q16" i="33"/>
  <c r="Q22" i="33"/>
  <c r="Q17" i="33"/>
  <c r="Q20" i="33"/>
  <c r="Q10" i="33"/>
  <c r="Q9" i="33"/>
  <c r="Q8" i="33"/>
  <c r="Q11" i="33"/>
  <c r="Q31" i="33"/>
  <c r="Q24" i="33"/>
  <c r="Q27" i="33"/>
  <c r="Q26" i="33"/>
  <c r="Q25" i="33"/>
  <c r="Q32" i="33"/>
  <c r="Q30" i="33"/>
  <c r="Q29" i="33"/>
  <c r="Q28" i="33"/>
  <c r="Q33" i="33"/>
  <c r="Q30" i="34" s="1"/>
  <c r="Q12" i="33"/>
  <c r="Q15" i="33"/>
  <c r="Q4" i="33" l="1"/>
  <c r="CB9" i="1"/>
  <c r="J34" i="12" s="1"/>
  <c r="CP9" i="1"/>
  <c r="CA9" i="1"/>
  <c r="I34" i="12" s="1"/>
  <c r="CO9" i="1"/>
  <c r="BZ9" i="1"/>
  <c r="H34" i="12" s="1"/>
  <c r="CE9" i="1"/>
  <c r="CV9" i="1"/>
  <c r="Q43" i="12" s="1"/>
  <c r="CN9" i="1"/>
  <c r="BY9" i="1"/>
  <c r="G34" i="12" s="1"/>
  <c r="CD9" i="1"/>
  <c r="CU9" i="1"/>
  <c r="CM9" i="1"/>
  <c r="BX9" i="1"/>
  <c r="F34" i="12" s="1"/>
  <c r="CT9" i="1"/>
  <c r="CL9" i="1"/>
  <c r="BW9" i="1"/>
  <c r="E34" i="12" s="1"/>
  <c r="CS9" i="1"/>
  <c r="CK9" i="1"/>
  <c r="BV9" i="1"/>
  <c r="D34" i="12" s="1"/>
  <c r="CR9" i="1"/>
  <c r="CJ9" i="1"/>
  <c r="C34" i="12"/>
  <c r="CQ9" i="1"/>
  <c r="CI9" i="1"/>
  <c r="D43" i="12" l="1"/>
  <c r="E43" i="12"/>
  <c r="I43" i="12"/>
  <c r="C40" i="12" l="1"/>
  <c r="X160" i="1" l="1"/>
  <c r="AL47" i="32" l="1"/>
  <c r="K2" i="2" l="1"/>
  <c r="I1" i="15" s="1"/>
  <c r="AL76" i="32"/>
  <c r="AJ65" i="32"/>
  <c r="AJ66" i="32"/>
  <c r="AJ67" i="32"/>
  <c r="AJ68" i="32"/>
  <c r="AJ69" i="32"/>
  <c r="AJ70" i="32"/>
  <c r="AJ71" i="32"/>
  <c r="AJ72" i="32"/>
  <c r="AJ73" i="32"/>
  <c r="AJ74" i="32"/>
  <c r="AJ75" i="32"/>
  <c r="A34" i="33"/>
  <c r="A31" i="34" s="1"/>
  <c r="A30" i="33"/>
  <c r="A27" i="34" s="1"/>
  <c r="A31" i="33"/>
  <c r="A28" i="34" s="1"/>
  <c r="A32" i="33"/>
  <c r="A29" i="34" s="1"/>
  <c r="A33" i="33"/>
  <c r="A30" i="34" s="1"/>
  <c r="A22" i="33"/>
  <c r="A19" i="34" s="1"/>
  <c r="A23" i="33"/>
  <c r="A20" i="34" s="1"/>
  <c r="A24" i="33"/>
  <c r="A21" i="34" s="1"/>
  <c r="A25" i="33"/>
  <c r="A22" i="34" s="1"/>
  <c r="A26" i="33"/>
  <c r="A23" i="34" s="1"/>
  <c r="A27" i="33"/>
  <c r="A24" i="34" s="1"/>
  <c r="A28" i="33"/>
  <c r="A25" i="34" s="1"/>
  <c r="A29" i="33"/>
  <c r="A26" i="34" s="1"/>
  <c r="R32" i="33" l="1"/>
  <c r="Q25" i="34"/>
  <c r="R24" i="33"/>
  <c r="R27" i="33"/>
  <c r="R23" i="33"/>
  <c r="S30" i="33"/>
  <c r="Q26" i="34"/>
  <c r="R26" i="33"/>
  <c r="S31" i="33"/>
  <c r="S32" i="33" l="1"/>
  <c r="Q20" i="34"/>
  <c r="R28" i="33"/>
  <c r="S23" i="33"/>
  <c r="Q27" i="34"/>
  <c r="S28" i="33"/>
  <c r="Q29" i="34"/>
  <c r="S24" i="33"/>
  <c r="Q21" i="34"/>
  <c r="S29" i="33"/>
  <c r="S27" i="33"/>
  <c r="R30" i="33"/>
  <c r="Q24" i="34"/>
  <c r="R29" i="33"/>
  <c r="Q23" i="34"/>
  <c r="S26" i="33"/>
  <c r="Q22" i="34"/>
  <c r="S25" i="33"/>
  <c r="R25" i="33"/>
  <c r="S34" i="33"/>
  <c r="R31" i="33"/>
  <c r="Q28" i="34"/>
  <c r="S33" i="33"/>
  <c r="R33" i="33"/>
  <c r="AC65" i="32"/>
  <c r="AD65" i="32"/>
  <c r="AC66" i="32"/>
  <c r="AD66" i="32"/>
  <c r="AC64" i="32"/>
  <c r="AD64" i="32"/>
  <c r="AC67" i="32"/>
  <c r="AD67" i="32"/>
  <c r="AC68" i="32"/>
  <c r="AD68" i="32"/>
  <c r="AC69" i="32"/>
  <c r="AD69" i="32"/>
  <c r="AC70" i="32"/>
  <c r="AD70" i="32"/>
  <c r="AC71" i="32"/>
  <c r="AD71" i="32"/>
  <c r="AC72" i="32"/>
  <c r="AD72" i="32"/>
  <c r="AC73" i="32"/>
  <c r="AD73" i="32"/>
  <c r="AC74" i="32"/>
  <c r="AC75" i="32"/>
  <c r="AD75" i="32"/>
  <c r="AJ48" i="32" l="1"/>
  <c r="AJ49" i="32"/>
  <c r="AJ50" i="32"/>
  <c r="AJ51" i="32"/>
  <c r="AJ52" i="32"/>
  <c r="AJ53" i="32"/>
  <c r="AJ54" i="32"/>
  <c r="AJ55" i="32"/>
  <c r="AJ56" i="32"/>
  <c r="AJ57" i="32"/>
  <c r="AJ58" i="32"/>
  <c r="AJ59" i="32"/>
  <c r="AJ60" i="32"/>
  <c r="AJ61" i="32"/>
  <c r="AM76" i="32"/>
  <c r="AN76" i="32"/>
  <c r="AO76" i="32"/>
  <c r="AP76" i="32"/>
  <c r="AR76" i="32"/>
  <c r="AS76" i="32"/>
  <c r="AT76" i="32"/>
  <c r="AU76" i="32"/>
  <c r="AV76" i="32"/>
  <c r="AW76" i="32"/>
  <c r="AX76" i="32"/>
  <c r="AK76" i="32"/>
  <c r="AL57" i="32"/>
  <c r="AM57" i="32"/>
  <c r="AN57" i="32"/>
  <c r="AO57" i="32"/>
  <c r="AP57" i="32"/>
  <c r="AR57" i="32"/>
  <c r="AS57" i="32"/>
  <c r="AT57" i="32"/>
  <c r="AU57" i="32"/>
  <c r="AV57" i="32"/>
  <c r="AW57" i="32"/>
  <c r="AX57" i="32"/>
  <c r="AL58" i="32"/>
  <c r="AM58" i="32"/>
  <c r="AN58" i="32"/>
  <c r="AO58" i="32"/>
  <c r="AP58" i="32"/>
  <c r="AR58" i="32"/>
  <c r="AS58" i="32"/>
  <c r="AT58" i="32"/>
  <c r="AU58" i="32"/>
  <c r="AV58" i="32"/>
  <c r="AW58" i="32"/>
  <c r="AX58" i="32"/>
  <c r="AL59" i="32"/>
  <c r="AM59" i="32"/>
  <c r="AN59" i="32"/>
  <c r="AO59" i="32"/>
  <c r="AP59" i="32"/>
  <c r="AR59" i="32"/>
  <c r="AS59" i="32"/>
  <c r="AT59" i="32"/>
  <c r="AU59" i="32"/>
  <c r="AV59" i="32"/>
  <c r="AW59" i="32"/>
  <c r="AX59" i="32"/>
  <c r="AL60" i="32"/>
  <c r="AM60" i="32"/>
  <c r="AN60" i="32"/>
  <c r="AO60" i="32"/>
  <c r="AP60" i="32"/>
  <c r="AR60" i="32"/>
  <c r="AS60" i="32"/>
  <c r="AT60" i="32"/>
  <c r="AU60" i="32"/>
  <c r="AV60" i="32"/>
  <c r="AW60" i="32"/>
  <c r="AX60" i="32"/>
  <c r="AL61" i="32"/>
  <c r="AM61" i="32"/>
  <c r="AN61" i="32"/>
  <c r="AO61" i="32"/>
  <c r="AP61" i="32"/>
  <c r="AR61" i="32"/>
  <c r="AS61" i="32"/>
  <c r="AT61" i="32"/>
  <c r="AU61" i="32"/>
  <c r="AV61" i="32"/>
  <c r="AW61" i="32"/>
  <c r="AX61" i="32"/>
  <c r="AL62" i="32"/>
  <c r="AM62" i="32"/>
  <c r="AN62" i="32"/>
  <c r="AO62" i="32"/>
  <c r="AP62" i="32"/>
  <c r="AR62" i="32"/>
  <c r="AS62" i="32"/>
  <c r="AT62" i="32"/>
  <c r="AU62" i="32"/>
  <c r="AV62" i="32"/>
  <c r="AW62" i="32"/>
  <c r="AX62" i="32"/>
  <c r="AK62" i="32"/>
  <c r="AK61" i="32"/>
  <c r="AK60" i="32"/>
  <c r="AK59" i="32"/>
  <c r="AK58" i="32"/>
  <c r="AL50" i="32"/>
  <c r="AM50" i="32"/>
  <c r="AN50" i="32"/>
  <c r="AO50" i="32"/>
  <c r="AP50" i="32"/>
  <c r="AR50" i="32"/>
  <c r="AS50" i="32"/>
  <c r="AT50" i="32"/>
  <c r="AU50" i="32"/>
  <c r="AV50" i="32"/>
  <c r="AW50" i="32"/>
  <c r="AX50" i="32"/>
  <c r="AL51" i="32"/>
  <c r="AM51" i="32"/>
  <c r="AN51" i="32"/>
  <c r="AO51" i="32"/>
  <c r="AP51" i="32"/>
  <c r="AR51" i="32"/>
  <c r="AS51" i="32"/>
  <c r="AT51" i="32"/>
  <c r="AU51" i="32"/>
  <c r="AV51" i="32"/>
  <c r="AW51" i="32"/>
  <c r="AX51" i="32"/>
  <c r="AL52" i="32"/>
  <c r="AM52" i="32"/>
  <c r="AN52" i="32"/>
  <c r="AO52" i="32"/>
  <c r="AP52" i="32"/>
  <c r="AR52" i="32"/>
  <c r="AS52" i="32"/>
  <c r="AT52" i="32"/>
  <c r="AU52" i="32"/>
  <c r="AV52" i="32"/>
  <c r="AW52" i="32"/>
  <c r="AX52" i="32"/>
  <c r="AL53" i="32"/>
  <c r="AM53" i="32"/>
  <c r="AN53" i="32"/>
  <c r="AO53" i="32"/>
  <c r="AP53" i="32"/>
  <c r="AR53" i="32"/>
  <c r="AS53" i="32"/>
  <c r="AT53" i="32"/>
  <c r="AU53" i="32"/>
  <c r="AV53" i="32"/>
  <c r="AW53" i="32"/>
  <c r="AX53" i="32"/>
  <c r="AL54" i="32"/>
  <c r="AM54" i="32"/>
  <c r="AN54" i="32"/>
  <c r="AO54" i="32"/>
  <c r="AP54" i="32"/>
  <c r="AR54" i="32"/>
  <c r="AS54" i="32"/>
  <c r="AT54" i="32"/>
  <c r="AU54" i="32"/>
  <c r="AV54" i="32"/>
  <c r="AW54" i="32"/>
  <c r="AX54" i="32"/>
  <c r="AL55" i="32"/>
  <c r="AM55" i="32"/>
  <c r="AN55" i="32"/>
  <c r="AO55" i="32"/>
  <c r="AP55" i="32"/>
  <c r="AR55" i="32"/>
  <c r="AS55" i="32"/>
  <c r="AT55" i="32"/>
  <c r="AU55" i="32"/>
  <c r="AV55" i="32"/>
  <c r="AW55" i="32"/>
  <c r="AX55" i="32"/>
  <c r="AL56" i="32"/>
  <c r="AM56" i="32"/>
  <c r="AN56" i="32"/>
  <c r="AO56" i="32"/>
  <c r="AP56" i="32"/>
  <c r="AR56" i="32"/>
  <c r="AS56" i="32"/>
  <c r="AT56" i="32"/>
  <c r="AU56" i="32"/>
  <c r="AV56" i="32"/>
  <c r="AW56" i="32"/>
  <c r="AX56" i="32"/>
  <c r="AK57" i="32"/>
  <c r="AK56" i="32"/>
  <c r="AK55" i="32"/>
  <c r="AK54" i="32"/>
  <c r="AK53" i="32"/>
  <c r="AK52" i="32"/>
  <c r="AK51" i="32"/>
  <c r="AM47" i="32"/>
  <c r="AN47" i="32"/>
  <c r="AO47" i="32"/>
  <c r="AP47" i="32"/>
  <c r="AR47" i="32"/>
  <c r="AS47" i="32"/>
  <c r="AT47" i="32"/>
  <c r="AU47" i="32"/>
  <c r="AV47" i="32"/>
  <c r="AW47" i="32"/>
  <c r="AX47" i="32"/>
  <c r="AL48" i="32"/>
  <c r="AM48" i="32"/>
  <c r="AN48" i="32"/>
  <c r="AO48" i="32"/>
  <c r="AP48" i="32"/>
  <c r="AR48" i="32"/>
  <c r="AS48" i="32"/>
  <c r="AT48" i="32"/>
  <c r="AU48" i="32"/>
  <c r="AV48" i="32"/>
  <c r="AW48" i="32"/>
  <c r="AX48" i="32"/>
  <c r="AL49" i="32"/>
  <c r="AM49" i="32"/>
  <c r="AN49" i="32"/>
  <c r="AO49" i="32"/>
  <c r="AP49" i="32"/>
  <c r="AR49" i="32"/>
  <c r="AS49" i="32"/>
  <c r="AT49" i="32"/>
  <c r="AU49" i="32"/>
  <c r="AV49" i="32"/>
  <c r="AW49" i="32"/>
  <c r="AX49" i="32"/>
  <c r="AK50" i="32"/>
  <c r="AK49" i="32"/>
  <c r="AK48" i="32"/>
  <c r="AD48" i="32"/>
  <c r="AD49" i="32"/>
  <c r="AD50" i="32"/>
  <c r="AD51" i="32"/>
  <c r="AD52" i="32"/>
  <c r="AD53" i="32"/>
  <c r="AD54" i="32"/>
  <c r="AD55" i="32"/>
  <c r="AD56" i="32"/>
  <c r="AD57" i="32"/>
  <c r="AD58" i="32"/>
  <c r="AD59" i="32"/>
  <c r="AD60" i="32"/>
  <c r="AD61" i="32"/>
  <c r="AD62" i="32"/>
  <c r="AD76" i="32"/>
  <c r="AD47" i="32"/>
  <c r="N4" i="32" l="1"/>
  <c r="R2" i="33" s="1"/>
  <c r="N8" i="32"/>
  <c r="AA8" i="32"/>
  <c r="O8" i="32"/>
  <c r="R8" i="32"/>
  <c r="S8" i="32"/>
  <c r="Y8" i="32"/>
  <c r="Q8" i="32"/>
  <c r="X8" i="32"/>
  <c r="Z8" i="32"/>
  <c r="W8" i="32"/>
  <c r="U8" i="32"/>
  <c r="V8" i="32"/>
  <c r="P8" i="32"/>
  <c r="S4" i="32"/>
  <c r="AR154" i="5"/>
  <c r="F19" i="12" l="1"/>
  <c r="AB8" i="32"/>
  <c r="L1" i="14" l="1"/>
  <c r="AG140" i="5" l="1"/>
  <c r="AR84" i="5"/>
  <c r="AS84" i="5"/>
  <c r="AT84" i="5"/>
  <c r="AU84" i="5"/>
  <c r="AV84" i="5"/>
  <c r="AW84" i="5"/>
  <c r="AY84" i="5"/>
  <c r="AZ84" i="5"/>
  <c r="BA84" i="5"/>
  <c r="BB84" i="5"/>
  <c r="BC84" i="5"/>
  <c r="BD84" i="5"/>
  <c r="BE84" i="5"/>
  <c r="AR85" i="5"/>
  <c r="AS85" i="5"/>
  <c r="AT85" i="5"/>
  <c r="AU85" i="5"/>
  <c r="AV85" i="5"/>
  <c r="AW85" i="5"/>
  <c r="AY85" i="5"/>
  <c r="AZ85" i="5"/>
  <c r="BA85" i="5"/>
  <c r="BB85" i="5"/>
  <c r="BC85" i="5"/>
  <c r="BD85" i="5"/>
  <c r="BE85" i="5"/>
  <c r="AR86" i="5"/>
  <c r="AS86" i="5"/>
  <c r="AT86" i="5"/>
  <c r="AU86" i="5"/>
  <c r="AV86" i="5"/>
  <c r="AW86" i="5"/>
  <c r="AY86" i="5"/>
  <c r="AZ86" i="5"/>
  <c r="BA86" i="5"/>
  <c r="BB86" i="5"/>
  <c r="BC86" i="5"/>
  <c r="BD86" i="5"/>
  <c r="BE86" i="5"/>
  <c r="AR87" i="5"/>
  <c r="AS87" i="5"/>
  <c r="AT87" i="5"/>
  <c r="AU87" i="5"/>
  <c r="AV87" i="5"/>
  <c r="AW87" i="5"/>
  <c r="AY87" i="5"/>
  <c r="AZ87" i="5"/>
  <c r="BA87" i="5"/>
  <c r="BB87" i="5"/>
  <c r="BC87" i="5"/>
  <c r="BD87" i="5"/>
  <c r="BE87" i="5"/>
  <c r="AR88" i="5"/>
  <c r="AS88" i="5"/>
  <c r="AT88" i="5"/>
  <c r="AU88" i="5"/>
  <c r="AV88" i="5"/>
  <c r="AW88" i="5"/>
  <c r="AY88" i="5"/>
  <c r="AZ88" i="5"/>
  <c r="BA88" i="5"/>
  <c r="BB88" i="5"/>
  <c r="BC88" i="5"/>
  <c r="BD88" i="5"/>
  <c r="BE88" i="5"/>
  <c r="AR89" i="5"/>
  <c r="AS89" i="5"/>
  <c r="AT89" i="5"/>
  <c r="AU89" i="5"/>
  <c r="AV89" i="5"/>
  <c r="AW89" i="5"/>
  <c r="AY89" i="5"/>
  <c r="AZ89" i="5"/>
  <c r="BA89" i="5"/>
  <c r="BB89" i="5"/>
  <c r="BC89" i="5"/>
  <c r="BD89" i="5"/>
  <c r="BE89" i="5"/>
  <c r="AR91" i="5"/>
  <c r="AS91" i="5"/>
  <c r="AT91" i="5"/>
  <c r="AU91" i="5"/>
  <c r="AV91" i="5"/>
  <c r="AW91" i="5"/>
  <c r="AY91" i="5"/>
  <c r="AZ91" i="5"/>
  <c r="BA91" i="5"/>
  <c r="BB91" i="5"/>
  <c r="BC91" i="5"/>
  <c r="BD91" i="5"/>
  <c r="BE91" i="5"/>
  <c r="AR92" i="5"/>
  <c r="AS92" i="5"/>
  <c r="AT92" i="5"/>
  <c r="AU92" i="5"/>
  <c r="AV92" i="5"/>
  <c r="AW92" i="5"/>
  <c r="AY92" i="5"/>
  <c r="AZ92" i="5"/>
  <c r="BA92" i="5"/>
  <c r="BB92" i="5"/>
  <c r="BC92" i="5"/>
  <c r="BD92" i="5"/>
  <c r="BE92" i="5"/>
  <c r="AR93" i="5"/>
  <c r="AS93" i="5"/>
  <c r="AT93" i="5"/>
  <c r="AU93" i="5"/>
  <c r="AV93" i="5"/>
  <c r="AW93" i="5"/>
  <c r="AY93" i="5"/>
  <c r="AZ93" i="5"/>
  <c r="BA93" i="5"/>
  <c r="BB93" i="5"/>
  <c r="BC93" i="5"/>
  <c r="BD93" i="5"/>
  <c r="BE93" i="5"/>
  <c r="AR94" i="5"/>
  <c r="AS94" i="5"/>
  <c r="AT94" i="5"/>
  <c r="AU94" i="5"/>
  <c r="AV94" i="5"/>
  <c r="AW94" i="5"/>
  <c r="AY94" i="5"/>
  <c r="AZ94" i="5"/>
  <c r="BA94" i="5"/>
  <c r="BB94" i="5"/>
  <c r="BC94" i="5"/>
  <c r="BD94" i="5"/>
  <c r="BE94" i="5"/>
  <c r="AR95" i="5"/>
  <c r="AS95" i="5"/>
  <c r="AT95" i="5"/>
  <c r="AU95" i="5"/>
  <c r="AV95" i="5"/>
  <c r="AW95" i="5"/>
  <c r="AY95" i="5"/>
  <c r="AZ95" i="5"/>
  <c r="BA95" i="5"/>
  <c r="BB95" i="5"/>
  <c r="BC95" i="5"/>
  <c r="BD95" i="5"/>
  <c r="BE95" i="5"/>
  <c r="AR96" i="5"/>
  <c r="AS96" i="5"/>
  <c r="AT96" i="5"/>
  <c r="AU96" i="5"/>
  <c r="AV96" i="5"/>
  <c r="AW96" i="5"/>
  <c r="AY96" i="5"/>
  <c r="AZ96" i="5"/>
  <c r="BA96" i="5"/>
  <c r="BB96" i="5"/>
  <c r="BC96" i="5"/>
  <c r="BD96" i="5"/>
  <c r="BE96" i="5"/>
  <c r="AR97" i="5"/>
  <c r="AS97" i="5"/>
  <c r="AT97" i="5"/>
  <c r="AU97" i="5"/>
  <c r="AV97" i="5"/>
  <c r="AW97" i="5"/>
  <c r="AY97" i="5"/>
  <c r="AZ97" i="5"/>
  <c r="BA97" i="5"/>
  <c r="BB97" i="5"/>
  <c r="BC97" i="5"/>
  <c r="BD97" i="5"/>
  <c r="BE97" i="5"/>
  <c r="AR98" i="5"/>
  <c r="AS98" i="5"/>
  <c r="AT98" i="5"/>
  <c r="AU98" i="5"/>
  <c r="AV98" i="5"/>
  <c r="AW98" i="5"/>
  <c r="AY98" i="5"/>
  <c r="AZ98" i="5"/>
  <c r="BA98" i="5"/>
  <c r="BB98" i="5"/>
  <c r="BC98" i="5"/>
  <c r="BD98" i="5"/>
  <c r="BE98" i="5"/>
  <c r="AR99" i="5"/>
  <c r="AS99" i="5"/>
  <c r="AT99" i="5"/>
  <c r="AU99" i="5"/>
  <c r="AV99" i="5"/>
  <c r="AW99" i="5"/>
  <c r="AY99" i="5"/>
  <c r="AZ99" i="5"/>
  <c r="BA99" i="5"/>
  <c r="BB99" i="5"/>
  <c r="BC99" i="5"/>
  <c r="BD99" i="5"/>
  <c r="BE99" i="5"/>
  <c r="AR100" i="5"/>
  <c r="AS100" i="5"/>
  <c r="AT100" i="5"/>
  <c r="AU100" i="5"/>
  <c r="AV100" i="5"/>
  <c r="AW100" i="5"/>
  <c r="AY100" i="5"/>
  <c r="AZ100" i="5"/>
  <c r="BA100" i="5"/>
  <c r="BB100" i="5"/>
  <c r="BC100" i="5"/>
  <c r="BD100" i="5"/>
  <c r="BE100" i="5"/>
  <c r="AR101" i="5"/>
  <c r="AS101" i="5"/>
  <c r="AT101" i="5"/>
  <c r="AU101" i="5"/>
  <c r="AV101" i="5"/>
  <c r="AW101" i="5"/>
  <c r="AY101" i="5"/>
  <c r="AZ101" i="5"/>
  <c r="BA101" i="5"/>
  <c r="BB101" i="5"/>
  <c r="BC101" i="5"/>
  <c r="BD101" i="5"/>
  <c r="BE101" i="5"/>
  <c r="AR102" i="5"/>
  <c r="AS102" i="5"/>
  <c r="AT102" i="5"/>
  <c r="AU102" i="5"/>
  <c r="AV102" i="5"/>
  <c r="AW102" i="5"/>
  <c r="AY102" i="5"/>
  <c r="AZ102" i="5"/>
  <c r="BA102" i="5"/>
  <c r="BB102" i="5"/>
  <c r="BC102" i="5"/>
  <c r="BD102" i="5"/>
  <c r="BE102" i="5"/>
  <c r="AR103" i="5"/>
  <c r="AS103" i="5"/>
  <c r="AT103" i="5"/>
  <c r="AU103" i="5"/>
  <c r="AV103" i="5"/>
  <c r="AW103" i="5"/>
  <c r="AY103" i="5"/>
  <c r="AZ103" i="5"/>
  <c r="BA103" i="5"/>
  <c r="BB103" i="5"/>
  <c r="BC103" i="5"/>
  <c r="BD103" i="5"/>
  <c r="BE103" i="5"/>
  <c r="AR104" i="5"/>
  <c r="AS104" i="5"/>
  <c r="AT104" i="5"/>
  <c r="AU104" i="5"/>
  <c r="AV104" i="5"/>
  <c r="AW104" i="5"/>
  <c r="AY104" i="5"/>
  <c r="AZ104" i="5"/>
  <c r="BA104" i="5"/>
  <c r="BB104" i="5"/>
  <c r="BC104" i="5"/>
  <c r="BD104" i="5"/>
  <c r="BE104" i="5"/>
  <c r="AR105" i="5"/>
  <c r="AS105" i="5"/>
  <c r="AT105" i="5"/>
  <c r="AU105" i="5"/>
  <c r="AV105" i="5"/>
  <c r="AW105" i="5"/>
  <c r="AY105" i="5"/>
  <c r="AZ105" i="5"/>
  <c r="BA105" i="5"/>
  <c r="BB105" i="5"/>
  <c r="BC105" i="5"/>
  <c r="BD105" i="5"/>
  <c r="BE105" i="5"/>
  <c r="AR106" i="5"/>
  <c r="AS106" i="5"/>
  <c r="AT106" i="5"/>
  <c r="AU106" i="5"/>
  <c r="AV106" i="5"/>
  <c r="AW106" i="5"/>
  <c r="AY106" i="5"/>
  <c r="AZ106" i="5"/>
  <c r="BA106" i="5"/>
  <c r="BB106" i="5"/>
  <c r="BC106" i="5"/>
  <c r="BD106" i="5"/>
  <c r="BE106" i="5"/>
  <c r="AR107" i="5"/>
  <c r="AS107" i="5"/>
  <c r="AT107" i="5"/>
  <c r="AU107" i="5"/>
  <c r="AV107" i="5"/>
  <c r="AW107" i="5"/>
  <c r="AY107" i="5"/>
  <c r="AZ107" i="5"/>
  <c r="BA107" i="5"/>
  <c r="BB107" i="5"/>
  <c r="BC107" i="5"/>
  <c r="BD107" i="5"/>
  <c r="BE107" i="5"/>
  <c r="AR109" i="5"/>
  <c r="AS109" i="5"/>
  <c r="AT109" i="5"/>
  <c r="AU109" i="5"/>
  <c r="AV109" i="5"/>
  <c r="AW109" i="5"/>
  <c r="AY109" i="5"/>
  <c r="AZ109" i="5"/>
  <c r="BA109" i="5"/>
  <c r="BB109" i="5"/>
  <c r="BC109" i="5"/>
  <c r="BD109" i="5"/>
  <c r="BE109" i="5"/>
  <c r="AR110" i="5"/>
  <c r="AS110" i="5"/>
  <c r="AT110" i="5"/>
  <c r="AU110" i="5"/>
  <c r="AV110" i="5"/>
  <c r="AW110" i="5"/>
  <c r="AY110" i="5"/>
  <c r="AZ110" i="5"/>
  <c r="BA110" i="5"/>
  <c r="BB110" i="5"/>
  <c r="BC110" i="5"/>
  <c r="BD110" i="5"/>
  <c r="BE110" i="5"/>
  <c r="AR111" i="5"/>
  <c r="AS111" i="5"/>
  <c r="AT111" i="5"/>
  <c r="AU111" i="5"/>
  <c r="AV111" i="5"/>
  <c r="AW111" i="5"/>
  <c r="AY111" i="5"/>
  <c r="AZ111" i="5"/>
  <c r="BA111" i="5"/>
  <c r="BB111" i="5"/>
  <c r="BC111" i="5"/>
  <c r="BD111" i="5"/>
  <c r="BE111" i="5"/>
  <c r="AR112" i="5"/>
  <c r="AS112" i="5"/>
  <c r="AT112" i="5"/>
  <c r="AU112" i="5"/>
  <c r="AV112" i="5"/>
  <c r="AW112" i="5"/>
  <c r="AY112" i="5"/>
  <c r="AZ112" i="5"/>
  <c r="BA112" i="5"/>
  <c r="BB112" i="5"/>
  <c r="BC112" i="5"/>
  <c r="BD112" i="5"/>
  <c r="BE112" i="5"/>
  <c r="AR113" i="5"/>
  <c r="AS113" i="5"/>
  <c r="AT113" i="5"/>
  <c r="AU113" i="5"/>
  <c r="AV113" i="5"/>
  <c r="AW113" i="5"/>
  <c r="AY113" i="5"/>
  <c r="AZ113" i="5"/>
  <c r="BA113" i="5"/>
  <c r="BB113" i="5"/>
  <c r="BC113" i="5"/>
  <c r="BD113" i="5"/>
  <c r="BE113" i="5"/>
  <c r="AR114" i="5"/>
  <c r="AS114" i="5"/>
  <c r="AT114" i="5"/>
  <c r="AU114" i="5"/>
  <c r="AV114" i="5"/>
  <c r="AW114" i="5"/>
  <c r="AY114" i="5"/>
  <c r="AZ114" i="5"/>
  <c r="BA114" i="5"/>
  <c r="BB114" i="5"/>
  <c r="BC114" i="5"/>
  <c r="BD114" i="5"/>
  <c r="BE114" i="5"/>
  <c r="AR115" i="5"/>
  <c r="AS115" i="5"/>
  <c r="AT115" i="5"/>
  <c r="AU115" i="5"/>
  <c r="AV115" i="5"/>
  <c r="AW115" i="5"/>
  <c r="AY115" i="5"/>
  <c r="AZ115" i="5"/>
  <c r="BA115" i="5"/>
  <c r="BB115" i="5"/>
  <c r="BC115" i="5"/>
  <c r="BD115" i="5"/>
  <c r="BE115" i="5"/>
  <c r="AR116" i="5"/>
  <c r="AS116" i="5"/>
  <c r="AT116" i="5"/>
  <c r="AU116" i="5"/>
  <c r="AV116" i="5"/>
  <c r="AW116" i="5"/>
  <c r="AY116" i="5"/>
  <c r="AZ116" i="5"/>
  <c r="BA116" i="5"/>
  <c r="BB116" i="5"/>
  <c r="BC116" i="5"/>
  <c r="BD116" i="5"/>
  <c r="BE116" i="5"/>
  <c r="AR117" i="5"/>
  <c r="AS117" i="5"/>
  <c r="AT117" i="5"/>
  <c r="AU117" i="5"/>
  <c r="AV117" i="5"/>
  <c r="AW117" i="5"/>
  <c r="AY117" i="5"/>
  <c r="AZ117" i="5"/>
  <c r="BA117" i="5"/>
  <c r="BB117" i="5"/>
  <c r="BC117" i="5"/>
  <c r="BD117" i="5"/>
  <c r="BE117" i="5"/>
  <c r="AO118" i="5"/>
  <c r="AP118" i="5" s="1"/>
  <c r="N4" i="5" s="1"/>
  <c r="N2" i="7" s="1"/>
  <c r="AR118" i="5"/>
  <c r="AS118" i="5"/>
  <c r="AT118" i="5"/>
  <c r="AU118" i="5"/>
  <c r="AV118" i="5"/>
  <c r="AW118" i="5"/>
  <c r="AY118" i="5"/>
  <c r="AZ118" i="5"/>
  <c r="BA118" i="5"/>
  <c r="BB118" i="5"/>
  <c r="BC118" i="5"/>
  <c r="BD118" i="5"/>
  <c r="BE118" i="5"/>
  <c r="AR119" i="5"/>
  <c r="AS119" i="5"/>
  <c r="AT119" i="5"/>
  <c r="AU119" i="5"/>
  <c r="AV119" i="5"/>
  <c r="AW119" i="5"/>
  <c r="AY119" i="5"/>
  <c r="AZ119" i="5"/>
  <c r="BA119" i="5"/>
  <c r="BB119" i="5"/>
  <c r="BC119" i="5"/>
  <c r="BD119" i="5"/>
  <c r="BE119" i="5"/>
  <c r="AR120" i="5"/>
  <c r="AS120" i="5"/>
  <c r="AT120" i="5"/>
  <c r="AU120" i="5"/>
  <c r="AV120" i="5"/>
  <c r="AW120" i="5"/>
  <c r="AY120" i="5"/>
  <c r="AZ120" i="5"/>
  <c r="BA120" i="5"/>
  <c r="BB120" i="5"/>
  <c r="BC120" i="5"/>
  <c r="BD120" i="5"/>
  <c r="BE120" i="5"/>
  <c r="AR121" i="5"/>
  <c r="AS121" i="5"/>
  <c r="AT121" i="5"/>
  <c r="AU121" i="5"/>
  <c r="AV121" i="5"/>
  <c r="AW121" i="5"/>
  <c r="AY121" i="5"/>
  <c r="AZ121" i="5"/>
  <c r="BA121" i="5"/>
  <c r="BB121" i="5"/>
  <c r="BC121" i="5"/>
  <c r="BD121" i="5"/>
  <c r="BE121" i="5"/>
  <c r="AR122" i="5"/>
  <c r="AS122" i="5"/>
  <c r="AT122" i="5"/>
  <c r="AU122" i="5"/>
  <c r="AV122" i="5"/>
  <c r="AW122" i="5"/>
  <c r="AY122" i="5"/>
  <c r="AZ122" i="5"/>
  <c r="BA122" i="5"/>
  <c r="BB122" i="5"/>
  <c r="BC122" i="5"/>
  <c r="BD122" i="5"/>
  <c r="BE122" i="5"/>
  <c r="AR123" i="5"/>
  <c r="AS123" i="5"/>
  <c r="AT123" i="5"/>
  <c r="AU123" i="5"/>
  <c r="AV123" i="5"/>
  <c r="AW123" i="5"/>
  <c r="AY123" i="5"/>
  <c r="AZ123" i="5"/>
  <c r="BA123" i="5"/>
  <c r="BB123" i="5"/>
  <c r="BC123" i="5"/>
  <c r="BD123" i="5"/>
  <c r="BE123" i="5"/>
  <c r="AR124" i="5"/>
  <c r="AS124" i="5"/>
  <c r="AT124" i="5"/>
  <c r="AU124" i="5"/>
  <c r="AV124" i="5"/>
  <c r="AW124" i="5"/>
  <c r="AY124" i="5"/>
  <c r="AZ124" i="5"/>
  <c r="BA124" i="5"/>
  <c r="BB124" i="5"/>
  <c r="BC124" i="5"/>
  <c r="BD124" i="5"/>
  <c r="BE124" i="5"/>
  <c r="AR125" i="5"/>
  <c r="AS125" i="5"/>
  <c r="AT125" i="5"/>
  <c r="AU125" i="5"/>
  <c r="AV125" i="5"/>
  <c r="AW125" i="5"/>
  <c r="AY125" i="5"/>
  <c r="AZ125" i="5"/>
  <c r="BA125" i="5"/>
  <c r="BB125" i="5"/>
  <c r="BC125" i="5"/>
  <c r="BD125" i="5"/>
  <c r="BE125" i="5"/>
  <c r="AR126" i="5"/>
  <c r="AS126" i="5"/>
  <c r="AT126" i="5"/>
  <c r="AU126" i="5"/>
  <c r="AV126" i="5"/>
  <c r="AW126" i="5"/>
  <c r="AY126" i="5"/>
  <c r="AZ126" i="5"/>
  <c r="BA126" i="5"/>
  <c r="BB126" i="5"/>
  <c r="BC126" i="5"/>
  <c r="BD126" i="5"/>
  <c r="BE126" i="5"/>
  <c r="AR127" i="5"/>
  <c r="AS127" i="5"/>
  <c r="AT127" i="5"/>
  <c r="AU127" i="5"/>
  <c r="AV127" i="5"/>
  <c r="AW127" i="5"/>
  <c r="AY127" i="5"/>
  <c r="AZ127" i="5"/>
  <c r="BA127" i="5"/>
  <c r="BB127" i="5"/>
  <c r="BC127" i="5"/>
  <c r="BD127" i="5"/>
  <c r="BE127" i="5"/>
  <c r="AR128" i="5"/>
  <c r="AS128" i="5"/>
  <c r="AT128" i="5"/>
  <c r="AU128" i="5"/>
  <c r="AV128" i="5"/>
  <c r="AW128" i="5"/>
  <c r="AY128" i="5"/>
  <c r="AZ128" i="5"/>
  <c r="BA128" i="5"/>
  <c r="BB128" i="5"/>
  <c r="BC128" i="5"/>
  <c r="BD128" i="5"/>
  <c r="BE128" i="5"/>
  <c r="AR130" i="5"/>
  <c r="AS130" i="5"/>
  <c r="AT130" i="5"/>
  <c r="AU130" i="5"/>
  <c r="AV130" i="5"/>
  <c r="AW130" i="5"/>
  <c r="AY130" i="5"/>
  <c r="AZ130" i="5"/>
  <c r="BA130" i="5"/>
  <c r="BB130" i="5"/>
  <c r="BC130" i="5"/>
  <c r="BD130" i="5"/>
  <c r="BE130" i="5"/>
  <c r="AR131" i="5"/>
  <c r="AS131" i="5"/>
  <c r="AT131" i="5"/>
  <c r="AU131" i="5"/>
  <c r="AV131" i="5"/>
  <c r="AW131" i="5"/>
  <c r="AY131" i="5"/>
  <c r="AZ131" i="5"/>
  <c r="BA131" i="5"/>
  <c r="BB131" i="5"/>
  <c r="BC131" i="5"/>
  <c r="BD131" i="5"/>
  <c r="BE131" i="5"/>
  <c r="AR132" i="5"/>
  <c r="AS132" i="5"/>
  <c r="AT132" i="5"/>
  <c r="AU132" i="5"/>
  <c r="AV132" i="5"/>
  <c r="AW132" i="5"/>
  <c r="AY132" i="5"/>
  <c r="AZ132" i="5"/>
  <c r="BA132" i="5"/>
  <c r="BB132" i="5"/>
  <c r="BC132" i="5"/>
  <c r="BD132" i="5"/>
  <c r="BE132" i="5"/>
  <c r="AR133" i="5"/>
  <c r="AS133" i="5"/>
  <c r="AT133" i="5"/>
  <c r="AU133" i="5"/>
  <c r="AV133" i="5"/>
  <c r="AW133" i="5"/>
  <c r="AY133" i="5"/>
  <c r="AZ133" i="5"/>
  <c r="BA133" i="5"/>
  <c r="BB133" i="5"/>
  <c r="BC133" i="5"/>
  <c r="BD133" i="5"/>
  <c r="BE133" i="5"/>
  <c r="AR134" i="5"/>
  <c r="AS134" i="5"/>
  <c r="AT134" i="5"/>
  <c r="AU134" i="5"/>
  <c r="AV134" i="5"/>
  <c r="AW134" i="5"/>
  <c r="AY134" i="5"/>
  <c r="AZ134" i="5"/>
  <c r="BA134" i="5"/>
  <c r="BB134" i="5"/>
  <c r="BC134" i="5"/>
  <c r="BD134" i="5"/>
  <c r="BE134" i="5"/>
  <c r="AR135" i="5"/>
  <c r="AS135" i="5"/>
  <c r="AT135" i="5"/>
  <c r="AU135" i="5"/>
  <c r="AV135" i="5"/>
  <c r="AW135" i="5"/>
  <c r="AY135" i="5"/>
  <c r="AZ135" i="5"/>
  <c r="BA135" i="5"/>
  <c r="BB135" i="5"/>
  <c r="BC135" i="5"/>
  <c r="BD135" i="5"/>
  <c r="BE135" i="5"/>
  <c r="AR136" i="5"/>
  <c r="AS136" i="5"/>
  <c r="AT136" i="5"/>
  <c r="AU136" i="5"/>
  <c r="AV136" i="5"/>
  <c r="AW136" i="5"/>
  <c r="AY136" i="5"/>
  <c r="AZ136" i="5"/>
  <c r="BA136" i="5"/>
  <c r="BB136" i="5"/>
  <c r="BC136" i="5"/>
  <c r="BD136" i="5"/>
  <c r="BE136" i="5"/>
  <c r="AR137" i="5"/>
  <c r="AS137" i="5"/>
  <c r="AT137" i="5"/>
  <c r="AU137" i="5"/>
  <c r="AV137" i="5"/>
  <c r="AW137" i="5"/>
  <c r="AY137" i="5"/>
  <c r="AZ137" i="5"/>
  <c r="BA137" i="5"/>
  <c r="BB137" i="5"/>
  <c r="BC137" i="5"/>
  <c r="BD137" i="5"/>
  <c r="BE137" i="5"/>
  <c r="AR139" i="5"/>
  <c r="AS139" i="5"/>
  <c r="AT139" i="5"/>
  <c r="AU139" i="5"/>
  <c r="AV139" i="5"/>
  <c r="AW139" i="5"/>
  <c r="AY139" i="5"/>
  <c r="AZ139" i="5"/>
  <c r="BA139" i="5"/>
  <c r="BB139" i="5"/>
  <c r="BC139" i="5"/>
  <c r="BD139" i="5"/>
  <c r="BE139" i="5"/>
  <c r="AR140" i="5"/>
  <c r="AS140" i="5"/>
  <c r="AT140" i="5"/>
  <c r="AU140" i="5"/>
  <c r="AV140" i="5"/>
  <c r="AW140" i="5"/>
  <c r="AY140" i="5"/>
  <c r="AZ140" i="5"/>
  <c r="BA140" i="5"/>
  <c r="BB140" i="5"/>
  <c r="BC140" i="5"/>
  <c r="BD140" i="5"/>
  <c r="BE140" i="5"/>
  <c r="AR141" i="5"/>
  <c r="AS141" i="5"/>
  <c r="AT141" i="5"/>
  <c r="AU141" i="5"/>
  <c r="AV141" i="5"/>
  <c r="AW141" i="5"/>
  <c r="AY141" i="5"/>
  <c r="AZ141" i="5"/>
  <c r="BA141" i="5"/>
  <c r="BB141" i="5"/>
  <c r="BC141" i="5"/>
  <c r="BD141" i="5"/>
  <c r="BE141" i="5"/>
  <c r="AR142" i="5"/>
  <c r="AS142" i="5"/>
  <c r="AT142" i="5"/>
  <c r="AU142" i="5"/>
  <c r="AV142" i="5"/>
  <c r="AW142" i="5"/>
  <c r="AY142" i="5"/>
  <c r="AZ142" i="5"/>
  <c r="BA142" i="5"/>
  <c r="BB142" i="5"/>
  <c r="BC142" i="5"/>
  <c r="BD142" i="5"/>
  <c r="BE142" i="5"/>
  <c r="AR143" i="5"/>
  <c r="AS143" i="5"/>
  <c r="AT143" i="5"/>
  <c r="AU143" i="5"/>
  <c r="AV143" i="5"/>
  <c r="AW143" i="5"/>
  <c r="AY143" i="5"/>
  <c r="AZ143" i="5"/>
  <c r="BA143" i="5"/>
  <c r="BB143" i="5"/>
  <c r="BC143" i="5"/>
  <c r="BD143" i="5"/>
  <c r="BE143" i="5"/>
  <c r="AR144" i="5"/>
  <c r="AS144" i="5"/>
  <c r="AT144" i="5"/>
  <c r="AU144" i="5"/>
  <c r="AV144" i="5"/>
  <c r="AW144" i="5"/>
  <c r="AY144" i="5"/>
  <c r="AZ144" i="5"/>
  <c r="BA144" i="5"/>
  <c r="BB144" i="5"/>
  <c r="BC144" i="5"/>
  <c r="BD144" i="5"/>
  <c r="BE144" i="5"/>
  <c r="AR145" i="5"/>
  <c r="AS145" i="5"/>
  <c r="AT145" i="5"/>
  <c r="AU145" i="5"/>
  <c r="AV145" i="5"/>
  <c r="AW145" i="5"/>
  <c r="AY145" i="5"/>
  <c r="AZ145" i="5"/>
  <c r="BA145" i="5"/>
  <c r="BB145" i="5"/>
  <c r="BC145" i="5"/>
  <c r="BD145" i="5"/>
  <c r="BE145" i="5"/>
  <c r="AR146" i="5"/>
  <c r="AS146" i="5"/>
  <c r="AT146" i="5"/>
  <c r="AU146" i="5"/>
  <c r="AV146" i="5"/>
  <c r="AW146" i="5"/>
  <c r="AY146" i="5"/>
  <c r="AZ146" i="5"/>
  <c r="BA146" i="5"/>
  <c r="BB146" i="5"/>
  <c r="BC146" i="5"/>
  <c r="BD146" i="5"/>
  <c r="BE146" i="5"/>
  <c r="AR147" i="5"/>
  <c r="AS147" i="5"/>
  <c r="AT147" i="5"/>
  <c r="AU147" i="5"/>
  <c r="AV147" i="5"/>
  <c r="AW147" i="5"/>
  <c r="AY147" i="5"/>
  <c r="AZ147" i="5"/>
  <c r="BA147" i="5"/>
  <c r="BB147" i="5"/>
  <c r="BC147" i="5"/>
  <c r="BD147" i="5"/>
  <c r="BE147" i="5"/>
  <c r="AR148" i="5"/>
  <c r="AS148" i="5"/>
  <c r="AT148" i="5"/>
  <c r="AU148" i="5"/>
  <c r="AV148" i="5"/>
  <c r="AW148" i="5"/>
  <c r="AY148" i="5"/>
  <c r="AZ148" i="5"/>
  <c r="BA148" i="5"/>
  <c r="BB148" i="5"/>
  <c r="BC148" i="5"/>
  <c r="BD148" i="5"/>
  <c r="BE148" i="5"/>
  <c r="AR149" i="5"/>
  <c r="AS149" i="5"/>
  <c r="AT149" i="5"/>
  <c r="AU149" i="5"/>
  <c r="AV149" i="5"/>
  <c r="AW149" i="5"/>
  <c r="AY149" i="5"/>
  <c r="AZ149" i="5"/>
  <c r="BA149" i="5"/>
  <c r="BB149" i="5"/>
  <c r="BC149" i="5"/>
  <c r="BD149" i="5"/>
  <c r="BE149" i="5"/>
  <c r="AR150" i="5"/>
  <c r="AS150" i="5"/>
  <c r="AT150" i="5"/>
  <c r="AU150" i="5"/>
  <c r="AV150" i="5"/>
  <c r="AW150" i="5"/>
  <c r="AY150" i="5"/>
  <c r="AZ150" i="5"/>
  <c r="BA150" i="5"/>
  <c r="BB150" i="5"/>
  <c r="BC150" i="5"/>
  <c r="BD150" i="5"/>
  <c r="BE150" i="5"/>
  <c r="AR151" i="5"/>
  <c r="AS151" i="5"/>
  <c r="AT151" i="5"/>
  <c r="AU151" i="5"/>
  <c r="AV151" i="5"/>
  <c r="AW151" i="5"/>
  <c r="AY151" i="5"/>
  <c r="AZ151" i="5"/>
  <c r="BA151" i="5"/>
  <c r="BB151" i="5"/>
  <c r="BC151" i="5"/>
  <c r="BD151" i="5"/>
  <c r="BE151" i="5"/>
  <c r="AR152" i="5"/>
  <c r="AS152" i="5"/>
  <c r="AT152" i="5"/>
  <c r="AU152" i="5"/>
  <c r="AV152" i="5"/>
  <c r="AW152" i="5"/>
  <c r="AY152" i="5"/>
  <c r="AZ152" i="5"/>
  <c r="BA152" i="5"/>
  <c r="BB152" i="5"/>
  <c r="BC152" i="5"/>
  <c r="BD152" i="5"/>
  <c r="BE152" i="5"/>
  <c r="AR153" i="5"/>
  <c r="AS153" i="5"/>
  <c r="AT153" i="5"/>
  <c r="AU153" i="5"/>
  <c r="AV153" i="5"/>
  <c r="AW153" i="5"/>
  <c r="AY153" i="5"/>
  <c r="AZ153" i="5"/>
  <c r="BA153" i="5"/>
  <c r="BB153" i="5"/>
  <c r="BC153" i="5"/>
  <c r="BD153" i="5"/>
  <c r="BE153" i="5"/>
  <c r="AS154" i="5"/>
  <c r="AT154" i="5"/>
  <c r="AU154" i="5"/>
  <c r="AV154" i="5"/>
  <c r="AW154" i="5"/>
  <c r="AY154" i="5"/>
  <c r="AZ154" i="5"/>
  <c r="BA154" i="5"/>
  <c r="BB154" i="5"/>
  <c r="BC154" i="5"/>
  <c r="BD154" i="5"/>
  <c r="BE154" i="5"/>
  <c r="AR155" i="5"/>
  <c r="AS155" i="5"/>
  <c r="AT155" i="5"/>
  <c r="AU155" i="5"/>
  <c r="AV155" i="5"/>
  <c r="AW155" i="5"/>
  <c r="AY155" i="5"/>
  <c r="AZ155" i="5"/>
  <c r="BA155" i="5"/>
  <c r="BB155" i="5"/>
  <c r="BC155" i="5"/>
  <c r="BD155" i="5"/>
  <c r="BE155" i="5"/>
  <c r="AR156" i="5"/>
  <c r="AS156" i="5"/>
  <c r="AT156" i="5"/>
  <c r="AU156" i="5"/>
  <c r="AV156" i="5"/>
  <c r="AW156" i="5"/>
  <c r="AY156" i="5"/>
  <c r="AZ156" i="5"/>
  <c r="BA156" i="5"/>
  <c r="BB156" i="5"/>
  <c r="BC156" i="5"/>
  <c r="BD156" i="5"/>
  <c r="BE156" i="5"/>
  <c r="AR157" i="5"/>
  <c r="AS157" i="5"/>
  <c r="AT157" i="5"/>
  <c r="AU157" i="5"/>
  <c r="AV157" i="5"/>
  <c r="AW157" i="5"/>
  <c r="AY157" i="5"/>
  <c r="AZ157" i="5"/>
  <c r="BA157" i="5"/>
  <c r="BB157" i="5"/>
  <c r="BC157" i="5"/>
  <c r="BD157" i="5"/>
  <c r="BE157" i="5"/>
  <c r="AR158" i="5"/>
  <c r="AS158" i="5"/>
  <c r="AT158" i="5"/>
  <c r="AU158" i="5"/>
  <c r="AV158" i="5"/>
  <c r="AW158" i="5"/>
  <c r="AY158" i="5"/>
  <c r="AZ158" i="5"/>
  <c r="BA158" i="5"/>
  <c r="BB158" i="5"/>
  <c r="BC158" i="5"/>
  <c r="BD158" i="5"/>
  <c r="BE158" i="5"/>
  <c r="AR159" i="5"/>
  <c r="AS159" i="5"/>
  <c r="AT159" i="5"/>
  <c r="AU159" i="5"/>
  <c r="AV159" i="5"/>
  <c r="AW159" i="5"/>
  <c r="AY159" i="5"/>
  <c r="AZ159" i="5"/>
  <c r="BA159" i="5"/>
  <c r="BB159" i="5"/>
  <c r="BC159" i="5"/>
  <c r="BD159" i="5"/>
  <c r="BE159" i="5"/>
  <c r="AR160" i="5"/>
  <c r="AS160" i="5"/>
  <c r="AT160" i="5"/>
  <c r="AU160" i="5"/>
  <c r="AV160" i="5"/>
  <c r="AW160" i="5"/>
  <c r="AY160" i="5"/>
  <c r="AZ160" i="5"/>
  <c r="BA160" i="5"/>
  <c r="BB160" i="5"/>
  <c r="BC160" i="5"/>
  <c r="BD160" i="5"/>
  <c r="BE160" i="5"/>
  <c r="AR161" i="5"/>
  <c r="AS161" i="5"/>
  <c r="AT161" i="5"/>
  <c r="AU161" i="5"/>
  <c r="AV161" i="5"/>
  <c r="AW161" i="5"/>
  <c r="AY161" i="5"/>
  <c r="AZ161" i="5"/>
  <c r="BA161" i="5"/>
  <c r="BB161" i="5"/>
  <c r="BC161" i="5"/>
  <c r="BD161" i="5"/>
  <c r="BE161" i="5"/>
  <c r="AR162" i="5"/>
  <c r="AS162" i="5"/>
  <c r="AT162" i="5"/>
  <c r="AU162" i="5"/>
  <c r="AV162" i="5"/>
  <c r="AW162" i="5"/>
  <c r="AY162" i="5"/>
  <c r="AZ162" i="5"/>
  <c r="BA162" i="5"/>
  <c r="BB162" i="5"/>
  <c r="BC162" i="5"/>
  <c r="BD162" i="5"/>
  <c r="BE162" i="5"/>
  <c r="AR163" i="5"/>
  <c r="AS163" i="5"/>
  <c r="AT163" i="5"/>
  <c r="AU163" i="5"/>
  <c r="AV163" i="5"/>
  <c r="AW163" i="5"/>
  <c r="AY163" i="5"/>
  <c r="AZ163" i="5"/>
  <c r="BA163" i="5"/>
  <c r="BB163" i="5"/>
  <c r="BC163" i="5"/>
  <c r="BD163" i="5"/>
  <c r="BE163" i="5"/>
  <c r="AR164" i="5"/>
  <c r="AS164" i="5"/>
  <c r="AT164" i="5"/>
  <c r="AU164" i="5"/>
  <c r="AV164" i="5"/>
  <c r="AW164" i="5"/>
  <c r="AY164" i="5"/>
  <c r="AZ164" i="5"/>
  <c r="BA164" i="5"/>
  <c r="BB164" i="5"/>
  <c r="BC164" i="5"/>
  <c r="BD164" i="5"/>
  <c r="BE164" i="5"/>
  <c r="AR165" i="5"/>
  <c r="AS165" i="5"/>
  <c r="AT165" i="5"/>
  <c r="AU165" i="5"/>
  <c r="AV165" i="5"/>
  <c r="AW165" i="5"/>
  <c r="AY165" i="5"/>
  <c r="AZ165" i="5"/>
  <c r="BA165" i="5"/>
  <c r="BB165" i="5"/>
  <c r="BC165" i="5"/>
  <c r="BD165" i="5"/>
  <c r="BE165" i="5"/>
  <c r="AR166" i="5"/>
  <c r="AS166" i="5"/>
  <c r="AT166" i="5"/>
  <c r="AU166" i="5"/>
  <c r="AV166" i="5"/>
  <c r="AW166" i="5"/>
  <c r="AY166" i="5"/>
  <c r="AZ166" i="5"/>
  <c r="BA166" i="5"/>
  <c r="BB166" i="5"/>
  <c r="BC166" i="5"/>
  <c r="BD166" i="5"/>
  <c r="BE166" i="5"/>
  <c r="AR167" i="5"/>
  <c r="AS167" i="5"/>
  <c r="AT167" i="5"/>
  <c r="AU167" i="5"/>
  <c r="AV167" i="5"/>
  <c r="AW167" i="5"/>
  <c r="AY167" i="5"/>
  <c r="AZ167" i="5"/>
  <c r="BA167" i="5"/>
  <c r="BB167" i="5"/>
  <c r="BC167" i="5"/>
  <c r="BD167" i="5"/>
  <c r="BE167" i="5"/>
  <c r="AR168" i="5"/>
  <c r="AS168" i="5"/>
  <c r="AT168" i="5"/>
  <c r="AU168" i="5"/>
  <c r="AV168" i="5"/>
  <c r="AW168" i="5"/>
  <c r="AY168" i="5"/>
  <c r="AZ168" i="5"/>
  <c r="BA168" i="5"/>
  <c r="BB168" i="5"/>
  <c r="BC168" i="5"/>
  <c r="BD168" i="5"/>
  <c r="BE168" i="5"/>
  <c r="AR169" i="5"/>
  <c r="AS169" i="5"/>
  <c r="AT169" i="5"/>
  <c r="AU169" i="5"/>
  <c r="AV169" i="5"/>
  <c r="AW169" i="5"/>
  <c r="AY169" i="5"/>
  <c r="AZ169" i="5"/>
  <c r="BA169" i="5"/>
  <c r="BB169" i="5"/>
  <c r="BC169" i="5"/>
  <c r="BD169" i="5"/>
  <c r="BE169" i="5"/>
  <c r="AR170" i="5"/>
  <c r="AS170" i="5"/>
  <c r="AT170" i="5"/>
  <c r="AU170" i="5"/>
  <c r="AV170" i="5"/>
  <c r="AW170" i="5"/>
  <c r="AY170" i="5"/>
  <c r="AZ170" i="5"/>
  <c r="BA170" i="5"/>
  <c r="BB170" i="5"/>
  <c r="BC170" i="5"/>
  <c r="BD170" i="5"/>
  <c r="BE170" i="5"/>
  <c r="AR171" i="5"/>
  <c r="AS171" i="5"/>
  <c r="AT171" i="5"/>
  <c r="AU171" i="5"/>
  <c r="AV171" i="5"/>
  <c r="AW171" i="5"/>
  <c r="AY171" i="5"/>
  <c r="AZ171" i="5"/>
  <c r="BA171" i="5"/>
  <c r="BB171" i="5"/>
  <c r="BC171" i="5"/>
  <c r="BD171" i="5"/>
  <c r="BE171" i="5"/>
  <c r="AR172" i="5"/>
  <c r="AS172" i="5"/>
  <c r="AT172" i="5"/>
  <c r="AU172" i="5"/>
  <c r="AV172" i="5"/>
  <c r="AW172" i="5"/>
  <c r="AY172" i="5"/>
  <c r="AZ172" i="5"/>
  <c r="BA172" i="5"/>
  <c r="BB172" i="5"/>
  <c r="BC172" i="5"/>
  <c r="BD172" i="5"/>
  <c r="BE172" i="5"/>
  <c r="AR173" i="5"/>
  <c r="AS173" i="5"/>
  <c r="AT173" i="5"/>
  <c r="AU173" i="5"/>
  <c r="AV173" i="5"/>
  <c r="AW173" i="5"/>
  <c r="AY173" i="5"/>
  <c r="AZ173" i="5"/>
  <c r="BA173" i="5"/>
  <c r="BB173" i="5"/>
  <c r="BC173" i="5"/>
  <c r="BD173" i="5"/>
  <c r="BE173" i="5"/>
  <c r="AR174" i="5"/>
  <c r="AS174" i="5"/>
  <c r="AT174" i="5"/>
  <c r="AU174" i="5"/>
  <c r="AV174" i="5"/>
  <c r="AW174" i="5"/>
  <c r="AY174" i="5"/>
  <c r="AZ174" i="5"/>
  <c r="BA174" i="5"/>
  <c r="BB174" i="5"/>
  <c r="BC174" i="5"/>
  <c r="BD174" i="5"/>
  <c r="BE174" i="5"/>
  <c r="AR175" i="5"/>
  <c r="AS175" i="5"/>
  <c r="AT175" i="5"/>
  <c r="AU175" i="5"/>
  <c r="AV175" i="5"/>
  <c r="AW175" i="5"/>
  <c r="AY175" i="5"/>
  <c r="AZ175" i="5"/>
  <c r="BA175" i="5"/>
  <c r="BB175" i="5"/>
  <c r="BC175" i="5"/>
  <c r="BD175" i="5"/>
  <c r="BE175" i="5"/>
  <c r="AR176" i="5"/>
  <c r="AS176" i="5"/>
  <c r="AT176" i="5"/>
  <c r="AU176" i="5"/>
  <c r="AV176" i="5"/>
  <c r="AW176" i="5"/>
  <c r="AY176" i="5"/>
  <c r="AZ176" i="5"/>
  <c r="BA176" i="5"/>
  <c r="BB176" i="5"/>
  <c r="BC176" i="5"/>
  <c r="BD176" i="5"/>
  <c r="BE176" i="5"/>
  <c r="AR177" i="5"/>
  <c r="AS177" i="5"/>
  <c r="AT177" i="5"/>
  <c r="AU177" i="5"/>
  <c r="AV177" i="5"/>
  <c r="AW177" i="5"/>
  <c r="AY177" i="5"/>
  <c r="AZ177" i="5"/>
  <c r="BA177" i="5"/>
  <c r="BB177" i="5"/>
  <c r="BC177" i="5"/>
  <c r="BD177" i="5"/>
  <c r="BE177" i="5"/>
  <c r="AR178" i="5"/>
  <c r="AS178" i="5"/>
  <c r="AT178" i="5"/>
  <c r="AU178" i="5"/>
  <c r="AV178" i="5"/>
  <c r="AW178" i="5"/>
  <c r="AY178" i="5"/>
  <c r="AZ178" i="5"/>
  <c r="BA178" i="5"/>
  <c r="BB178" i="5"/>
  <c r="BC178" i="5"/>
  <c r="BD178" i="5"/>
  <c r="BE178" i="5"/>
  <c r="AR180" i="5"/>
  <c r="AS180" i="5"/>
  <c r="AT180" i="5"/>
  <c r="AU180" i="5"/>
  <c r="AV180" i="5"/>
  <c r="AW180" i="5"/>
  <c r="AY180" i="5"/>
  <c r="AZ180" i="5"/>
  <c r="BA180" i="5"/>
  <c r="BB180" i="5"/>
  <c r="BC180" i="5"/>
  <c r="BD180" i="5"/>
  <c r="BE180" i="5"/>
  <c r="AR181" i="5"/>
  <c r="AS181" i="5"/>
  <c r="AT181" i="5"/>
  <c r="AU181" i="5"/>
  <c r="AV181" i="5"/>
  <c r="AW181" i="5"/>
  <c r="AY181" i="5"/>
  <c r="AZ181" i="5"/>
  <c r="BA181" i="5"/>
  <c r="BB181" i="5"/>
  <c r="BC181" i="5"/>
  <c r="BD181" i="5"/>
  <c r="BE181" i="5"/>
  <c r="AR182" i="5"/>
  <c r="AS182" i="5"/>
  <c r="AT182" i="5"/>
  <c r="AU182" i="5"/>
  <c r="AV182" i="5"/>
  <c r="AW182" i="5"/>
  <c r="AY182" i="5"/>
  <c r="AZ182" i="5"/>
  <c r="BA182" i="5"/>
  <c r="BB182" i="5"/>
  <c r="BC182" i="5"/>
  <c r="BD182" i="5"/>
  <c r="BE182" i="5"/>
  <c r="AR183" i="5"/>
  <c r="AS183" i="5"/>
  <c r="AT183" i="5"/>
  <c r="AU183" i="5"/>
  <c r="AV183" i="5"/>
  <c r="AW183" i="5"/>
  <c r="AY183" i="5"/>
  <c r="AZ183" i="5"/>
  <c r="BA183" i="5"/>
  <c r="BB183" i="5"/>
  <c r="BC183" i="5"/>
  <c r="BD183" i="5"/>
  <c r="BE183" i="5"/>
  <c r="AR185" i="5"/>
  <c r="AS185" i="5"/>
  <c r="AT185" i="5"/>
  <c r="AU185" i="5"/>
  <c r="AV185" i="5"/>
  <c r="AW185" i="5"/>
  <c r="AY185" i="5"/>
  <c r="AZ185" i="5"/>
  <c r="BA185" i="5"/>
  <c r="BB185" i="5"/>
  <c r="BC185" i="5"/>
  <c r="BD185" i="5"/>
  <c r="BE185" i="5"/>
  <c r="AR186" i="5"/>
  <c r="AS186" i="5"/>
  <c r="AT186" i="5"/>
  <c r="AU186" i="5"/>
  <c r="AV186" i="5"/>
  <c r="AW186" i="5"/>
  <c r="AY186" i="5"/>
  <c r="AZ186" i="5"/>
  <c r="BA186" i="5"/>
  <c r="BB186" i="5"/>
  <c r="BC186" i="5"/>
  <c r="BD186" i="5"/>
  <c r="BE186" i="5"/>
  <c r="AR187" i="5"/>
  <c r="AS187" i="5"/>
  <c r="AT187" i="5"/>
  <c r="AU187" i="5"/>
  <c r="AV187" i="5"/>
  <c r="AW187" i="5"/>
  <c r="AY187" i="5"/>
  <c r="AZ187" i="5"/>
  <c r="BA187" i="5"/>
  <c r="BB187" i="5"/>
  <c r="BC187" i="5"/>
  <c r="BD187" i="5"/>
  <c r="BE187" i="5"/>
  <c r="AR188" i="5"/>
  <c r="AS188" i="5"/>
  <c r="AT188" i="5"/>
  <c r="AU188" i="5"/>
  <c r="AV188" i="5"/>
  <c r="AW188" i="5"/>
  <c r="AY188" i="5"/>
  <c r="AZ188" i="5"/>
  <c r="BA188" i="5"/>
  <c r="BB188" i="5"/>
  <c r="BC188" i="5"/>
  <c r="BD188" i="5"/>
  <c r="BE188" i="5"/>
  <c r="AR189" i="5"/>
  <c r="AS189" i="5"/>
  <c r="AT189" i="5"/>
  <c r="AU189" i="5"/>
  <c r="AV189" i="5"/>
  <c r="AW189" i="5"/>
  <c r="AY189" i="5"/>
  <c r="AZ189" i="5"/>
  <c r="BA189" i="5"/>
  <c r="BB189" i="5"/>
  <c r="BC189" i="5"/>
  <c r="BD189" i="5"/>
  <c r="BE189" i="5"/>
  <c r="AR190" i="5"/>
  <c r="AS190" i="5"/>
  <c r="AT190" i="5"/>
  <c r="AU190" i="5"/>
  <c r="AV190" i="5"/>
  <c r="AW190" i="5"/>
  <c r="AY190" i="5"/>
  <c r="AZ190" i="5"/>
  <c r="BA190" i="5"/>
  <c r="BB190" i="5"/>
  <c r="BC190" i="5"/>
  <c r="BD190" i="5"/>
  <c r="BE190" i="5"/>
  <c r="AR191" i="5"/>
  <c r="AS191" i="5"/>
  <c r="AT191" i="5"/>
  <c r="AU191" i="5"/>
  <c r="AV191" i="5"/>
  <c r="AW191" i="5"/>
  <c r="AY191" i="5"/>
  <c r="AZ191" i="5"/>
  <c r="BA191" i="5"/>
  <c r="BB191" i="5"/>
  <c r="BC191" i="5"/>
  <c r="BD191" i="5"/>
  <c r="BE191" i="5"/>
  <c r="AR192" i="5"/>
  <c r="AS192" i="5"/>
  <c r="AT192" i="5"/>
  <c r="AU192" i="5"/>
  <c r="AV192" i="5"/>
  <c r="AW192" i="5"/>
  <c r="AY192" i="5"/>
  <c r="AZ192" i="5"/>
  <c r="BA192" i="5"/>
  <c r="BB192" i="5"/>
  <c r="BC192" i="5"/>
  <c r="BD192" i="5"/>
  <c r="BE192" i="5"/>
  <c r="AR193" i="5"/>
  <c r="AS193" i="5"/>
  <c r="AT193" i="5"/>
  <c r="AU193" i="5"/>
  <c r="AV193" i="5"/>
  <c r="AW193" i="5"/>
  <c r="AY193" i="5"/>
  <c r="AZ193" i="5"/>
  <c r="BA193" i="5"/>
  <c r="BB193" i="5"/>
  <c r="BC193" i="5"/>
  <c r="BD193" i="5"/>
  <c r="BE193" i="5"/>
  <c r="AR194" i="5"/>
  <c r="AS194" i="5"/>
  <c r="AT194" i="5"/>
  <c r="AU194" i="5"/>
  <c r="AV194" i="5"/>
  <c r="AW194" i="5"/>
  <c r="AY194" i="5"/>
  <c r="AZ194" i="5"/>
  <c r="BA194" i="5"/>
  <c r="BB194" i="5"/>
  <c r="BC194" i="5"/>
  <c r="BD194" i="5"/>
  <c r="BE194" i="5"/>
  <c r="AR195" i="5"/>
  <c r="AS195" i="5"/>
  <c r="AT195" i="5"/>
  <c r="AU195" i="5"/>
  <c r="AV195" i="5"/>
  <c r="AW195" i="5"/>
  <c r="AY195" i="5"/>
  <c r="AZ195" i="5"/>
  <c r="BA195" i="5"/>
  <c r="BB195" i="5"/>
  <c r="BC195" i="5"/>
  <c r="BD195" i="5"/>
  <c r="BE195" i="5"/>
  <c r="AR198" i="5"/>
  <c r="AS198" i="5"/>
  <c r="AT198" i="5"/>
  <c r="AU198" i="5"/>
  <c r="AV198" i="5"/>
  <c r="AW198" i="5"/>
  <c r="AY198" i="5"/>
  <c r="AZ198" i="5"/>
  <c r="BA198" i="5"/>
  <c r="BB198" i="5"/>
  <c r="BC198" i="5"/>
  <c r="BD198" i="5"/>
  <c r="BE198" i="5"/>
  <c r="AR199" i="5"/>
  <c r="AS199" i="5"/>
  <c r="AT199" i="5"/>
  <c r="AU199" i="5"/>
  <c r="AV199" i="5"/>
  <c r="AW199" i="5"/>
  <c r="AY199" i="5"/>
  <c r="AZ199" i="5"/>
  <c r="BA199" i="5"/>
  <c r="BB199" i="5"/>
  <c r="BC199" i="5"/>
  <c r="BD199" i="5"/>
  <c r="BE199" i="5"/>
  <c r="AR201" i="5"/>
  <c r="AS201" i="5"/>
  <c r="AT201" i="5"/>
  <c r="AU201" i="5"/>
  <c r="AV201" i="5"/>
  <c r="AW201" i="5"/>
  <c r="AY201" i="5"/>
  <c r="AZ201" i="5"/>
  <c r="BA201" i="5"/>
  <c r="BB201" i="5"/>
  <c r="BC201" i="5"/>
  <c r="BD201" i="5"/>
  <c r="BE201" i="5"/>
  <c r="AR202" i="5"/>
  <c r="AS202" i="5"/>
  <c r="AT202" i="5"/>
  <c r="AU202" i="5"/>
  <c r="AV202" i="5"/>
  <c r="AW202" i="5"/>
  <c r="AY202" i="5"/>
  <c r="AZ202" i="5"/>
  <c r="BA202" i="5"/>
  <c r="BB202" i="5"/>
  <c r="BC202" i="5"/>
  <c r="BD202" i="5"/>
  <c r="BE202" i="5"/>
  <c r="AR203" i="5"/>
  <c r="AS203" i="5"/>
  <c r="AT203" i="5"/>
  <c r="AU203" i="5"/>
  <c r="AV203" i="5"/>
  <c r="AW203" i="5"/>
  <c r="AY203" i="5"/>
  <c r="AZ203" i="5"/>
  <c r="BA203" i="5"/>
  <c r="BB203" i="5"/>
  <c r="BC203" i="5"/>
  <c r="BD203" i="5"/>
  <c r="BE203" i="5"/>
  <c r="AR205" i="5"/>
  <c r="AS205" i="5"/>
  <c r="AT205" i="5"/>
  <c r="AU205" i="5"/>
  <c r="AV205" i="5"/>
  <c r="AW205" i="5"/>
  <c r="AY205" i="5"/>
  <c r="AZ205" i="5"/>
  <c r="BA205" i="5"/>
  <c r="BB205" i="5"/>
  <c r="BC205" i="5"/>
  <c r="BD205" i="5"/>
  <c r="BE205" i="5"/>
  <c r="AR206" i="5"/>
  <c r="AS206" i="5"/>
  <c r="AT206" i="5"/>
  <c r="AU206" i="5"/>
  <c r="AV206" i="5"/>
  <c r="AW206" i="5"/>
  <c r="AY206" i="5"/>
  <c r="AZ206" i="5"/>
  <c r="BA206" i="5"/>
  <c r="BB206" i="5"/>
  <c r="BC206" i="5"/>
  <c r="BD206" i="5"/>
  <c r="BE206" i="5"/>
  <c r="AR207" i="5"/>
  <c r="AS207" i="5"/>
  <c r="AT207" i="5"/>
  <c r="AU207" i="5"/>
  <c r="AV207" i="5"/>
  <c r="AW207" i="5"/>
  <c r="AY207" i="5"/>
  <c r="AZ207" i="5"/>
  <c r="BA207" i="5"/>
  <c r="BB207" i="5"/>
  <c r="BC207" i="5"/>
  <c r="BD207" i="5"/>
  <c r="BE207" i="5"/>
  <c r="AR208" i="5"/>
  <c r="AS208" i="5"/>
  <c r="AT208" i="5"/>
  <c r="AU208" i="5"/>
  <c r="AV208" i="5"/>
  <c r="AW208" i="5"/>
  <c r="AY208" i="5"/>
  <c r="AZ208" i="5"/>
  <c r="BA208" i="5"/>
  <c r="BB208" i="5"/>
  <c r="BC208" i="5"/>
  <c r="BD208" i="5"/>
  <c r="BE208" i="5"/>
  <c r="AR209" i="5"/>
  <c r="AS209" i="5"/>
  <c r="AT209" i="5"/>
  <c r="AU209" i="5"/>
  <c r="AV209" i="5"/>
  <c r="AW209" i="5"/>
  <c r="AY209" i="5"/>
  <c r="AZ209" i="5"/>
  <c r="BA209" i="5"/>
  <c r="BB209" i="5"/>
  <c r="BC209" i="5"/>
  <c r="BD209" i="5"/>
  <c r="BE209" i="5"/>
  <c r="AR210" i="5"/>
  <c r="AS210" i="5"/>
  <c r="AT210" i="5"/>
  <c r="AU210" i="5"/>
  <c r="AV210" i="5"/>
  <c r="AW210" i="5"/>
  <c r="AY210" i="5"/>
  <c r="AZ210" i="5"/>
  <c r="BA210" i="5"/>
  <c r="BB210" i="5"/>
  <c r="BC210" i="5"/>
  <c r="BD210" i="5"/>
  <c r="BE210" i="5"/>
  <c r="AR211" i="5"/>
  <c r="AS211" i="5"/>
  <c r="AT211" i="5"/>
  <c r="AU211" i="5"/>
  <c r="AV211" i="5"/>
  <c r="AW211" i="5"/>
  <c r="AY211" i="5"/>
  <c r="AZ211" i="5"/>
  <c r="BA211" i="5"/>
  <c r="BB211" i="5"/>
  <c r="BC211" i="5"/>
  <c r="BD211" i="5"/>
  <c r="BE211" i="5"/>
  <c r="AR212" i="5"/>
  <c r="AS212" i="5"/>
  <c r="AT212" i="5"/>
  <c r="AU212" i="5"/>
  <c r="AV212" i="5"/>
  <c r="AW212" i="5"/>
  <c r="AY212" i="5"/>
  <c r="AZ212" i="5"/>
  <c r="BA212" i="5"/>
  <c r="BB212" i="5"/>
  <c r="BC212" i="5"/>
  <c r="BD212" i="5"/>
  <c r="BE212" i="5"/>
  <c r="AR213" i="5"/>
  <c r="AS213" i="5"/>
  <c r="AT213" i="5"/>
  <c r="AU213" i="5"/>
  <c r="AV213" i="5"/>
  <c r="AW213" i="5"/>
  <c r="AY213" i="5"/>
  <c r="AZ213" i="5"/>
  <c r="BA213" i="5"/>
  <c r="BB213" i="5"/>
  <c r="BC213" i="5"/>
  <c r="BD213" i="5"/>
  <c r="BE213" i="5"/>
  <c r="AR214" i="5"/>
  <c r="AS214" i="5"/>
  <c r="AT214" i="5"/>
  <c r="AU214" i="5"/>
  <c r="AV214" i="5"/>
  <c r="AW214" i="5"/>
  <c r="AY214" i="5"/>
  <c r="AZ214" i="5"/>
  <c r="BA214" i="5"/>
  <c r="BB214" i="5"/>
  <c r="BC214" i="5"/>
  <c r="BD214" i="5"/>
  <c r="BE214" i="5"/>
  <c r="AR215" i="5"/>
  <c r="AS215" i="5"/>
  <c r="AT215" i="5"/>
  <c r="AU215" i="5"/>
  <c r="AV215" i="5"/>
  <c r="AW215" i="5"/>
  <c r="AY215" i="5"/>
  <c r="AZ215" i="5"/>
  <c r="BA215" i="5"/>
  <c r="BB215" i="5"/>
  <c r="BC215" i="5"/>
  <c r="BD215" i="5"/>
  <c r="BE215" i="5"/>
  <c r="AR216" i="5"/>
  <c r="AS216" i="5"/>
  <c r="AT216" i="5"/>
  <c r="AU216" i="5"/>
  <c r="AV216" i="5"/>
  <c r="AW216" i="5"/>
  <c r="AY216" i="5"/>
  <c r="AZ216" i="5"/>
  <c r="BA216" i="5"/>
  <c r="BB216" i="5"/>
  <c r="BC216" i="5"/>
  <c r="BD216" i="5"/>
  <c r="BE216" i="5"/>
  <c r="AR217" i="5"/>
  <c r="AS217" i="5"/>
  <c r="AT217" i="5"/>
  <c r="AU217" i="5"/>
  <c r="AV217" i="5"/>
  <c r="AW217" i="5"/>
  <c r="AY217" i="5"/>
  <c r="AZ217" i="5"/>
  <c r="BA217" i="5"/>
  <c r="BB217" i="5"/>
  <c r="BC217" i="5"/>
  <c r="BD217" i="5"/>
  <c r="BE217" i="5"/>
  <c r="AR218" i="5"/>
  <c r="AS218" i="5"/>
  <c r="AT218" i="5"/>
  <c r="AU218" i="5"/>
  <c r="AV218" i="5"/>
  <c r="AW218" i="5"/>
  <c r="AY218" i="5"/>
  <c r="AZ218" i="5"/>
  <c r="BA218" i="5"/>
  <c r="BB218" i="5"/>
  <c r="BC218" i="5"/>
  <c r="BD218" i="5"/>
  <c r="BE218" i="5"/>
  <c r="AR219" i="5"/>
  <c r="AS219" i="5"/>
  <c r="AT219" i="5"/>
  <c r="AU219" i="5"/>
  <c r="AV219" i="5"/>
  <c r="AW219" i="5"/>
  <c r="AY219" i="5"/>
  <c r="AZ219" i="5"/>
  <c r="BA219" i="5"/>
  <c r="BB219" i="5"/>
  <c r="BC219" i="5"/>
  <c r="BD219" i="5"/>
  <c r="BE219" i="5"/>
  <c r="AR220" i="5"/>
  <c r="AS220" i="5"/>
  <c r="AT220" i="5"/>
  <c r="AU220" i="5"/>
  <c r="AV220" i="5"/>
  <c r="AW220" i="5"/>
  <c r="AY220" i="5"/>
  <c r="AZ220" i="5"/>
  <c r="BA220" i="5"/>
  <c r="BB220" i="5"/>
  <c r="BC220" i="5"/>
  <c r="BD220" i="5"/>
  <c r="BE220" i="5"/>
  <c r="AR222" i="5"/>
  <c r="AS222" i="5"/>
  <c r="AT222" i="5"/>
  <c r="AU222" i="5"/>
  <c r="AV222" i="5"/>
  <c r="AW222" i="5"/>
  <c r="AY222" i="5"/>
  <c r="AZ222" i="5"/>
  <c r="BA222" i="5"/>
  <c r="BB222" i="5"/>
  <c r="BC222" i="5"/>
  <c r="BD222" i="5"/>
  <c r="BE222" i="5"/>
  <c r="AR223" i="5"/>
  <c r="AS223" i="5"/>
  <c r="AT223" i="5"/>
  <c r="AU223" i="5"/>
  <c r="AV223" i="5"/>
  <c r="AW223" i="5"/>
  <c r="AY223" i="5"/>
  <c r="AZ223" i="5"/>
  <c r="BA223" i="5"/>
  <c r="BB223" i="5"/>
  <c r="BC223" i="5"/>
  <c r="BD223" i="5"/>
  <c r="BE223" i="5"/>
  <c r="AR224" i="5"/>
  <c r="AS224" i="5"/>
  <c r="AT224" i="5"/>
  <c r="AU224" i="5"/>
  <c r="AV224" i="5"/>
  <c r="AW224" i="5"/>
  <c r="AY224" i="5"/>
  <c r="AZ224" i="5"/>
  <c r="BA224" i="5"/>
  <c r="BB224" i="5"/>
  <c r="BC224" i="5"/>
  <c r="BD224" i="5"/>
  <c r="AR225" i="5"/>
  <c r="AV225" i="5"/>
  <c r="AY225" i="5"/>
  <c r="DB84" i="5" l="1"/>
  <c r="DB85" i="5"/>
  <c r="CV85" i="5"/>
  <c r="DH85" i="5"/>
  <c r="CV86" i="5"/>
  <c r="DB86" i="5"/>
  <c r="DN86" i="5"/>
  <c r="CV87" i="5"/>
  <c r="DB87" i="5"/>
  <c r="DE87" i="5"/>
  <c r="CU88" i="5"/>
  <c r="DB88" i="5"/>
  <c r="DN88" i="5"/>
  <c r="CU89" i="5"/>
  <c r="DB89" i="5"/>
  <c r="DJ89" i="5"/>
  <c r="CW91" i="5"/>
  <c r="DB91" i="5"/>
  <c r="DH91" i="5"/>
  <c r="CW92" i="5"/>
  <c r="DC92" i="5"/>
  <c r="DE92" i="5"/>
  <c r="DE93" i="5"/>
  <c r="CW93" i="5"/>
  <c r="DB93" i="5"/>
  <c r="DH94" i="5"/>
  <c r="CW94" i="5"/>
  <c r="DC94" i="5"/>
  <c r="DB95" i="5"/>
  <c r="CV95" i="5"/>
  <c r="DE95" i="5"/>
  <c r="CV96" i="5"/>
  <c r="DC96" i="5"/>
  <c r="DH96" i="5"/>
  <c r="CU97" i="5"/>
  <c r="DB97" i="5"/>
  <c r="DP97" i="5"/>
  <c r="DP8" i="5" s="1"/>
  <c r="N43" i="12" s="1"/>
  <c r="CW98" i="5"/>
  <c r="DB98" i="5"/>
  <c r="DQ98" i="5"/>
  <c r="CW99" i="5"/>
  <c r="DB99" i="5"/>
  <c r="DQ99" i="5"/>
  <c r="CV100" i="5"/>
  <c r="DB100" i="5"/>
  <c r="DE100" i="5"/>
  <c r="CV101" i="5"/>
  <c r="DB101" i="5"/>
  <c r="DE101" i="5"/>
  <c r="DE102" i="5"/>
  <c r="CV102" i="5"/>
  <c r="DB102" i="5"/>
  <c r="DB103" i="5"/>
  <c r="CV103" i="5"/>
  <c r="DE103" i="5"/>
  <c r="CU104" i="5"/>
  <c r="DB104" i="5"/>
  <c r="DE104" i="5"/>
  <c r="CU105" i="5"/>
  <c r="DB105" i="5"/>
  <c r="DE105" i="5"/>
  <c r="DE106" i="5"/>
  <c r="CU106" i="5"/>
  <c r="DB106" i="5"/>
  <c r="DB107" i="5"/>
  <c r="CU107" i="5"/>
  <c r="DE107" i="5"/>
  <c r="CW109" i="5"/>
  <c r="DC109" i="5"/>
  <c r="DH109" i="5"/>
  <c r="CV110" i="5"/>
  <c r="DC110" i="5"/>
  <c r="DJ110" i="5"/>
  <c r="CV111" i="5"/>
  <c r="DC111" i="5"/>
  <c r="DH111" i="5"/>
  <c r="DH112" i="5"/>
  <c r="CV112" i="5"/>
  <c r="DC112" i="5"/>
  <c r="DJ113" i="5"/>
  <c r="CU113" i="5"/>
  <c r="DC113" i="5"/>
  <c r="CU114" i="5"/>
  <c r="DC114" i="5"/>
  <c r="DR114" i="5"/>
  <c r="CU115" i="5"/>
  <c r="DC115" i="5"/>
  <c r="DR115" i="5"/>
  <c r="CU116" i="5"/>
  <c r="DC116" i="5"/>
  <c r="DR116" i="5"/>
  <c r="CU117" i="5"/>
  <c r="DC117" i="5"/>
  <c r="DO117" i="5"/>
  <c r="CT118" i="5"/>
  <c r="DC118" i="5"/>
  <c r="DO118" i="5"/>
  <c r="CV119" i="5"/>
  <c r="DB119" i="5"/>
  <c r="DR119" i="5"/>
  <c r="CV120" i="5"/>
  <c r="DB120" i="5"/>
  <c r="DR120" i="5"/>
  <c r="CV121" i="5"/>
  <c r="DB121" i="5"/>
  <c r="DR121" i="5"/>
  <c r="DB122" i="5"/>
  <c r="CV122" i="5"/>
  <c r="DR122" i="5"/>
  <c r="CV123" i="5"/>
  <c r="DB123" i="5"/>
  <c r="DJ123" i="5"/>
  <c r="CV124" i="5"/>
  <c r="DB124" i="5"/>
  <c r="DJ124" i="5"/>
  <c r="CU125" i="5"/>
  <c r="DB125" i="5"/>
  <c r="DR125" i="5"/>
  <c r="DJ126" i="5"/>
  <c r="DB126" i="5"/>
  <c r="CU126" i="5"/>
  <c r="CT127" i="5"/>
  <c r="DB127" i="5"/>
  <c r="DO127" i="5"/>
  <c r="CT128" i="5"/>
  <c r="DB128" i="5"/>
  <c r="DO128" i="5"/>
  <c r="CX130" i="5"/>
  <c r="DB130" i="5"/>
  <c r="DQ130" i="5"/>
  <c r="CZ131" i="5"/>
  <c r="DB131" i="5"/>
  <c r="DE131" i="5"/>
  <c r="CT132" i="5"/>
  <c r="DB132" i="5"/>
  <c r="DE132" i="5"/>
  <c r="CX133" i="5"/>
  <c r="DB133" i="5"/>
  <c r="DQ133" i="5"/>
  <c r="CV134" i="5"/>
  <c r="DB134" i="5"/>
  <c r="DE134" i="5"/>
  <c r="CV135" i="5"/>
  <c r="DB135" i="5"/>
  <c r="DE135" i="5"/>
  <c r="CU136" i="5"/>
  <c r="DB136" i="5"/>
  <c r="DE136" i="5"/>
  <c r="CU137" i="5"/>
  <c r="DB137" i="5"/>
  <c r="DE137" i="5"/>
  <c r="CX139" i="5"/>
  <c r="DB139" i="5"/>
  <c r="DQ139" i="5"/>
  <c r="CX140" i="5"/>
  <c r="DC140" i="5"/>
  <c r="DQ140" i="5"/>
  <c r="CX141" i="5"/>
  <c r="DB141" i="5"/>
  <c r="DQ141" i="5"/>
  <c r="CX142" i="5"/>
  <c r="DC142" i="5"/>
  <c r="DQ142" i="5"/>
  <c r="CV143" i="5"/>
  <c r="DB143" i="5"/>
  <c r="DH143" i="5"/>
  <c r="CV144" i="5"/>
  <c r="DC144" i="5"/>
  <c r="DH144" i="5"/>
  <c r="CV145" i="5"/>
  <c r="DB145" i="5"/>
  <c r="DH145" i="5"/>
  <c r="CV146" i="5"/>
  <c r="DC146" i="5"/>
  <c r="DH146" i="5"/>
  <c r="CU147" i="5"/>
  <c r="DB147" i="5"/>
  <c r="DH147" i="5"/>
  <c r="CU148" i="5"/>
  <c r="DC148" i="5"/>
  <c r="DH148" i="5"/>
  <c r="CU149" i="5"/>
  <c r="DB149" i="5"/>
  <c r="DH149" i="5"/>
  <c r="DH150" i="5"/>
  <c r="DC150" i="5"/>
  <c r="CU150" i="5"/>
  <c r="CU151" i="5"/>
  <c r="DB151" i="5"/>
  <c r="DH151" i="5"/>
  <c r="CU152" i="5"/>
  <c r="DC152" i="5"/>
  <c r="DH152" i="5"/>
  <c r="CU153" i="5"/>
  <c r="DB153" i="5"/>
  <c r="DE153" i="5"/>
  <c r="DE154" i="5"/>
  <c r="CU154" i="5"/>
  <c r="DC154" i="5"/>
  <c r="CT155" i="5"/>
  <c r="DH155" i="5"/>
  <c r="DB155" i="5"/>
  <c r="CT156" i="5"/>
  <c r="DH156" i="5"/>
  <c r="DC156" i="5"/>
  <c r="DB157" i="5"/>
  <c r="DH157" i="5"/>
  <c r="CT157" i="5"/>
  <c r="CT158" i="5"/>
  <c r="DC158" i="5"/>
  <c r="DH158" i="5"/>
  <c r="CW159" i="5"/>
  <c r="DB159" i="5"/>
  <c r="DH159" i="5"/>
  <c r="CW160" i="5"/>
  <c r="DC160" i="5"/>
  <c r="DH160" i="5"/>
  <c r="CW161" i="5"/>
  <c r="DB161" i="5"/>
  <c r="DE161" i="5"/>
  <c r="CW162" i="5"/>
  <c r="DC162" i="5"/>
  <c r="DE162" i="5"/>
  <c r="DJ163" i="5"/>
  <c r="DB163" i="5"/>
  <c r="CW163" i="5"/>
  <c r="DC164" i="5"/>
  <c r="DJ164" i="5"/>
  <c r="CW164" i="5"/>
  <c r="CW165" i="5"/>
  <c r="DB165" i="5"/>
  <c r="DH165" i="5"/>
  <c r="CW166" i="5"/>
  <c r="DC166" i="5"/>
  <c r="DH166" i="5"/>
  <c r="CV167" i="5"/>
  <c r="DB167" i="5"/>
  <c r="DH167" i="5"/>
  <c r="CV168" i="5"/>
  <c r="DC168" i="5"/>
  <c r="DH168" i="5"/>
  <c r="CV169" i="5"/>
  <c r="DB169" i="5"/>
  <c r="DE169" i="5"/>
  <c r="DE170" i="5"/>
  <c r="DC170" i="5"/>
  <c r="CV170" i="5"/>
  <c r="CU171" i="5"/>
  <c r="DH171" i="5"/>
  <c r="DB171" i="5"/>
  <c r="DC172" i="5"/>
  <c r="DH172" i="5"/>
  <c r="CU172" i="5"/>
  <c r="CU173" i="5"/>
  <c r="DB173" i="5"/>
  <c r="DH173" i="5"/>
  <c r="CU174" i="5"/>
  <c r="DC174" i="5"/>
  <c r="DH174" i="5"/>
  <c r="CU175" i="5"/>
  <c r="DB175" i="5"/>
  <c r="DH175" i="5"/>
  <c r="CU176" i="5"/>
  <c r="DC176" i="5"/>
  <c r="DH176" i="5"/>
  <c r="CT177" i="5"/>
  <c r="DB177" i="5"/>
  <c r="DL177" i="5"/>
  <c r="DL178" i="5"/>
  <c r="DC178" i="5"/>
  <c r="CT178" i="5"/>
  <c r="DB180" i="5"/>
  <c r="DH180" i="5"/>
  <c r="CW180" i="5"/>
  <c r="CV181" i="5"/>
  <c r="DB181" i="5"/>
  <c r="DH181" i="5"/>
  <c r="CU182" i="5"/>
  <c r="DB182" i="5"/>
  <c r="DH182" i="5"/>
  <c r="CV183" i="5"/>
  <c r="DB183" i="5"/>
  <c r="DH183" i="5"/>
  <c r="CW185" i="5"/>
  <c r="DB185" i="5"/>
  <c r="DI185" i="5"/>
  <c r="CW186" i="5"/>
  <c r="DB186" i="5"/>
  <c r="DI186" i="5"/>
  <c r="DI187" i="5"/>
  <c r="DB187" i="5"/>
  <c r="CW187" i="5"/>
  <c r="CW188" i="5"/>
  <c r="DI188" i="5"/>
  <c r="DB188" i="5"/>
  <c r="DI189" i="5"/>
  <c r="CW189" i="5"/>
  <c r="DB189" i="5"/>
  <c r="CV190" i="5"/>
  <c r="DB190" i="5"/>
  <c r="DI190" i="5"/>
  <c r="CV191" i="5"/>
  <c r="DI191" i="5"/>
  <c r="DB191" i="5"/>
  <c r="CV192" i="5"/>
  <c r="DB192" i="5"/>
  <c r="DI192" i="5"/>
  <c r="CV193" i="5"/>
  <c r="DB193" i="5"/>
  <c r="DI193" i="5"/>
  <c r="CV194" i="5"/>
  <c r="DC194" i="5"/>
  <c r="DI194" i="5"/>
  <c r="CU195" i="5"/>
  <c r="DB195" i="5"/>
  <c r="DI195" i="5"/>
  <c r="CU198" i="5"/>
  <c r="DC198" i="5"/>
  <c r="DI198" i="5"/>
  <c r="CU199" i="5"/>
  <c r="DC199" i="5"/>
  <c r="DI199" i="5"/>
  <c r="DQ201" i="5"/>
  <c r="DB201" i="5"/>
  <c r="CX201" i="5"/>
  <c r="DB202" i="5"/>
  <c r="DQ202" i="5"/>
  <c r="CX202" i="5"/>
  <c r="CX203" i="5"/>
  <c r="DB203" i="5"/>
  <c r="DQ203" i="5"/>
  <c r="CX205" i="5"/>
  <c r="DB205" i="5"/>
  <c r="DM205" i="5"/>
  <c r="CX206" i="5"/>
  <c r="DC206" i="5"/>
  <c r="DM206" i="5"/>
  <c r="CV207" i="5"/>
  <c r="DB207" i="5"/>
  <c r="DH207" i="5"/>
  <c r="CV208" i="5"/>
  <c r="DC208" i="5"/>
  <c r="DH208" i="5"/>
  <c r="CV209" i="5"/>
  <c r="DM209" i="5"/>
  <c r="DB209" i="5"/>
  <c r="CV210" i="5"/>
  <c r="DC210" i="5"/>
  <c r="DM210" i="5"/>
  <c r="CU211" i="5"/>
  <c r="DM211" i="5"/>
  <c r="DB211" i="5"/>
  <c r="CU212" i="5"/>
  <c r="DC212" i="5"/>
  <c r="DM212" i="5"/>
  <c r="CX213" i="5"/>
  <c r="DB213" i="5"/>
  <c r="DM213" i="5"/>
  <c r="CX214" i="5"/>
  <c r="DC214" i="5"/>
  <c r="DM214" i="5"/>
  <c r="CV215" i="5"/>
  <c r="DB215" i="5"/>
  <c r="DJ215" i="5"/>
  <c r="CV216" i="5"/>
  <c r="DC216" i="5"/>
  <c r="DJ216" i="5"/>
  <c r="CU217" i="5"/>
  <c r="DB217" i="5"/>
  <c r="DJ217" i="5"/>
  <c r="DJ218" i="5"/>
  <c r="DC218" i="5"/>
  <c r="CU218" i="5"/>
  <c r="DB219" i="5"/>
  <c r="DJ219" i="5"/>
  <c r="CU219" i="5"/>
  <c r="CU220" i="5"/>
  <c r="DC220" i="5"/>
  <c r="DJ220" i="5"/>
  <c r="CX222" i="5"/>
  <c r="DB222" i="5"/>
  <c r="DE222" i="5"/>
  <c r="CW223" i="5"/>
  <c r="DB223" i="5"/>
  <c r="DE223" i="5"/>
  <c r="DB224" i="5"/>
  <c r="DE224" i="5"/>
  <c r="CW224" i="5"/>
  <c r="CV225" i="5"/>
  <c r="DB225" i="5"/>
  <c r="DE225" i="5"/>
  <c r="P8" i="5"/>
  <c r="X8" i="5"/>
  <c r="U8" i="5"/>
  <c r="AA8" i="5"/>
  <c r="P28" i="12" s="1"/>
  <c r="S8" i="5"/>
  <c r="Z8" i="5"/>
  <c r="R8" i="5"/>
  <c r="Y8" i="5"/>
  <c r="V8" i="5"/>
  <c r="Q8" i="5"/>
  <c r="W8" i="5"/>
  <c r="DQ8" i="5" l="1"/>
  <c r="DI8" i="5"/>
  <c r="CX8" i="5"/>
  <c r="DB8" i="5"/>
  <c r="CV8" i="5"/>
  <c r="CU8" i="5"/>
  <c r="CZ8" i="5"/>
  <c r="DC8" i="5"/>
  <c r="DH8" i="5"/>
  <c r="DN8" i="5"/>
  <c r="L43" i="12" s="1"/>
  <c r="DE8" i="5"/>
  <c r="DJ8" i="5"/>
  <c r="CW8" i="5"/>
  <c r="DR8" i="5"/>
  <c r="DO8" i="5"/>
  <c r="CT8" i="5"/>
  <c r="DM8" i="5"/>
  <c r="DL8" i="5"/>
  <c r="AF8" i="5"/>
  <c r="I40" i="12"/>
  <c r="A1" i="34" l="1"/>
  <c r="A1" i="42"/>
  <c r="A21" i="33"/>
  <c r="A18" i="34" s="1"/>
  <c r="A20" i="33"/>
  <c r="A17" i="34" s="1"/>
  <c r="A19" i="33"/>
  <c r="A16" i="34" s="1"/>
  <c r="A18" i="33"/>
  <c r="A15" i="34" s="1"/>
  <c r="A17" i="33"/>
  <c r="A14" i="34" s="1"/>
  <c r="A16" i="33"/>
  <c r="A13" i="34" s="1"/>
  <c r="A15" i="33"/>
  <c r="A12" i="34" s="1"/>
  <c r="A14" i="33"/>
  <c r="A11" i="34" s="1"/>
  <c r="A13" i="33"/>
  <c r="A10" i="34" s="1"/>
  <c r="A12" i="33"/>
  <c r="A9" i="34" s="1"/>
  <c r="A11" i="33"/>
  <c r="A8" i="34" s="1"/>
  <c r="A10" i="33"/>
  <c r="A7" i="34" s="1"/>
  <c r="A9" i="33"/>
  <c r="A6" i="34" s="1"/>
  <c r="A8" i="33"/>
  <c r="A5" i="34" s="1"/>
  <c r="A7" i="33"/>
  <c r="A4" i="34" s="1"/>
  <c r="AC47" i="32"/>
  <c r="AC48" i="32"/>
  <c r="AC49" i="32"/>
  <c r="AC50" i="32"/>
  <c r="AC51" i="32"/>
  <c r="AC52" i="32"/>
  <c r="AC53" i="32"/>
  <c r="AC54" i="32"/>
  <c r="AC55" i="32"/>
  <c r="AC56" i="32"/>
  <c r="AC57" i="32"/>
  <c r="AC58" i="32"/>
  <c r="AC59" i="32"/>
  <c r="AC60" i="32"/>
  <c r="AC61" i="32"/>
  <c r="AC62" i="32"/>
  <c r="AC76" i="32"/>
  <c r="E19" i="12" l="1"/>
  <c r="Q14" i="34"/>
  <c r="Q16" i="34"/>
  <c r="Q18" i="34"/>
  <c r="Q11" i="34"/>
  <c r="Q15" i="34"/>
  <c r="S8" i="33"/>
  <c r="Q6" i="34"/>
  <c r="Q8" i="34"/>
  <c r="R12" i="33"/>
  <c r="Q10" i="34"/>
  <c r="Q12" i="34"/>
  <c r="Q7" i="34"/>
  <c r="E46" i="12" l="1"/>
  <c r="F46" i="12"/>
  <c r="D46" i="12"/>
  <c r="R22" i="33"/>
  <c r="S22" i="33"/>
  <c r="Q19" i="34"/>
  <c r="S18" i="33"/>
  <c r="S11" i="33"/>
  <c r="S19" i="33"/>
  <c r="R17" i="33"/>
  <c r="R18" i="33"/>
  <c r="S17" i="33"/>
  <c r="R11" i="33"/>
  <c r="R19" i="33"/>
  <c r="S14" i="33"/>
  <c r="S21" i="33"/>
  <c r="S15" i="33"/>
  <c r="Q5" i="34"/>
  <c r="R15" i="33"/>
  <c r="S13" i="33"/>
  <c r="S9" i="33"/>
  <c r="S10" i="33"/>
  <c r="R13" i="33"/>
  <c r="R9" i="33"/>
  <c r="R14" i="33"/>
  <c r="R10" i="33"/>
  <c r="V59" i="7"/>
  <c r="V55" i="7"/>
  <c r="V31" i="7"/>
  <c r="V62" i="7"/>
  <c r="V58" i="7"/>
  <c r="V54" i="7"/>
  <c r="V50" i="7"/>
  <c r="V46" i="7"/>
  <c r="V42" i="7"/>
  <c r="V38" i="7"/>
  <c r="V34" i="7"/>
  <c r="V30" i="7"/>
  <c r="V39" i="7"/>
  <c r="V35" i="7"/>
  <c r="V61" i="7"/>
  <c r="V57" i="7"/>
  <c r="V53" i="7"/>
  <c r="V49" i="7"/>
  <c r="V45" i="7"/>
  <c r="V41" i="7"/>
  <c r="V37" i="7"/>
  <c r="V33" i="7"/>
  <c r="V63" i="7"/>
  <c r="V51" i="7"/>
  <c r="V47" i="7"/>
  <c r="V43" i="7"/>
  <c r="V64" i="7"/>
  <c r="V60" i="7"/>
  <c r="V56" i="7"/>
  <c r="V52" i="7"/>
  <c r="V48" i="7"/>
  <c r="V44" i="7"/>
  <c r="V40" i="7"/>
  <c r="V36" i="7"/>
  <c r="V32" i="7"/>
  <c r="R8" i="33"/>
  <c r="S20" i="33"/>
  <c r="Q17" i="34"/>
  <c r="R20" i="33"/>
  <c r="S12" i="33"/>
  <c r="Q9" i="34"/>
  <c r="S16" i="33"/>
  <c r="Q13" i="34"/>
  <c r="R16" i="33"/>
  <c r="Q1" i="34" l="1"/>
  <c r="R4" i="33"/>
  <c r="S2" i="33" s="1"/>
  <c r="W32" i="7"/>
  <c r="W36" i="7"/>
  <c r="W40" i="7"/>
  <c r="W44" i="7"/>
  <c r="W48" i="7"/>
  <c r="W52" i="7"/>
  <c r="W56" i="7"/>
  <c r="W60" i="7"/>
  <c r="W64" i="7"/>
  <c r="W43" i="7"/>
  <c r="W47" i="7"/>
  <c r="W51" i="7"/>
  <c r="W63" i="7"/>
  <c r="W33" i="7"/>
  <c r="W37" i="7"/>
  <c r="W41" i="7"/>
  <c r="W45" i="7"/>
  <c r="W49" i="7"/>
  <c r="W53" i="7"/>
  <c r="W57" i="7"/>
  <c r="W61" i="7"/>
  <c r="W35" i="7"/>
  <c r="W39" i="7"/>
  <c r="W30" i="7"/>
  <c r="W34" i="7"/>
  <c r="W38" i="7"/>
  <c r="W42" i="7"/>
  <c r="W46" i="7"/>
  <c r="W54" i="7"/>
  <c r="W58" i="7"/>
  <c r="W62" i="7"/>
  <c r="W31" i="7"/>
  <c r="W55" i="7"/>
  <c r="W59" i="7"/>
  <c r="W50" i="7"/>
  <c r="C73" i="7" l="1"/>
  <c r="D73" i="7"/>
  <c r="D69" i="14" s="1"/>
  <c r="E73" i="7"/>
  <c r="E69" i="14" s="1"/>
  <c r="F73" i="7"/>
  <c r="F69" i="14" s="1"/>
  <c r="G73" i="7"/>
  <c r="G69" i="14" s="1"/>
  <c r="H73" i="7"/>
  <c r="H69" i="14" s="1"/>
  <c r="J73" i="7"/>
  <c r="J69" i="14" s="1"/>
  <c r="K73" i="7"/>
  <c r="K69" i="14" s="1"/>
  <c r="L73" i="7"/>
  <c r="L69" i="14" s="1"/>
  <c r="M73" i="7"/>
  <c r="M69" i="14" s="1"/>
  <c r="N73" i="7"/>
  <c r="N69" i="14" s="1"/>
  <c r="O73" i="7"/>
  <c r="O69" i="14" s="1"/>
  <c r="P73" i="7"/>
  <c r="C74" i="7"/>
  <c r="D74" i="7"/>
  <c r="D70" i="14" s="1"/>
  <c r="E74" i="7"/>
  <c r="E70" i="14" s="1"/>
  <c r="F74" i="7"/>
  <c r="F70" i="14" s="1"/>
  <c r="G74" i="7"/>
  <c r="G70" i="14" s="1"/>
  <c r="H74" i="7"/>
  <c r="H70" i="14" s="1"/>
  <c r="J74" i="7"/>
  <c r="J70" i="14" s="1"/>
  <c r="K74" i="7"/>
  <c r="K70" i="14" s="1"/>
  <c r="L74" i="7"/>
  <c r="L70" i="14" s="1"/>
  <c r="M74" i="7"/>
  <c r="M70" i="14" s="1"/>
  <c r="N74" i="7"/>
  <c r="N70" i="14" s="1"/>
  <c r="O74" i="7"/>
  <c r="O70" i="14" s="1"/>
  <c r="P74" i="7"/>
  <c r="C75" i="7"/>
  <c r="D75" i="7"/>
  <c r="D71" i="14" s="1"/>
  <c r="E75" i="7"/>
  <c r="E71" i="14" s="1"/>
  <c r="F75" i="7"/>
  <c r="F71" i="14" s="1"/>
  <c r="G75" i="7"/>
  <c r="G71" i="14" s="1"/>
  <c r="H75" i="7"/>
  <c r="H71" i="14" s="1"/>
  <c r="J75" i="7"/>
  <c r="J71" i="14" s="1"/>
  <c r="K75" i="7"/>
  <c r="K71" i="14" s="1"/>
  <c r="L75" i="7"/>
  <c r="L71" i="14" s="1"/>
  <c r="M75" i="7"/>
  <c r="M71" i="14" s="1"/>
  <c r="N75" i="7"/>
  <c r="N71" i="14" s="1"/>
  <c r="O75" i="7"/>
  <c r="O71" i="14" s="1"/>
  <c r="P75" i="7"/>
  <c r="C76" i="7"/>
  <c r="D76" i="7"/>
  <c r="D72" i="14" s="1"/>
  <c r="E76" i="7"/>
  <c r="E72" i="14" s="1"/>
  <c r="F76" i="7"/>
  <c r="F72" i="14" s="1"/>
  <c r="G76" i="7"/>
  <c r="G72" i="14" s="1"/>
  <c r="H76" i="7"/>
  <c r="H72" i="14" s="1"/>
  <c r="J76" i="7"/>
  <c r="J72" i="14" s="1"/>
  <c r="K76" i="7"/>
  <c r="K72" i="14" s="1"/>
  <c r="L76" i="7"/>
  <c r="L72" i="14" s="1"/>
  <c r="M76" i="7"/>
  <c r="M72" i="14" s="1"/>
  <c r="N76" i="7"/>
  <c r="N72" i="14" s="1"/>
  <c r="O76" i="7"/>
  <c r="O72" i="14" s="1"/>
  <c r="P76" i="7"/>
  <c r="C77" i="7"/>
  <c r="D77" i="7"/>
  <c r="D73" i="14" s="1"/>
  <c r="E77" i="7"/>
  <c r="E73" i="14" s="1"/>
  <c r="F77" i="7"/>
  <c r="F73" i="14" s="1"/>
  <c r="G77" i="7"/>
  <c r="G73" i="14" s="1"/>
  <c r="H77" i="7"/>
  <c r="H73" i="14" s="1"/>
  <c r="J77" i="7"/>
  <c r="J73" i="14" s="1"/>
  <c r="K77" i="7"/>
  <c r="K73" i="14" s="1"/>
  <c r="L77" i="7"/>
  <c r="L73" i="14" s="1"/>
  <c r="M77" i="7"/>
  <c r="M73" i="14" s="1"/>
  <c r="N77" i="7"/>
  <c r="N73" i="14" s="1"/>
  <c r="O77" i="7"/>
  <c r="O73" i="14" s="1"/>
  <c r="P77" i="7"/>
  <c r="C78" i="7"/>
  <c r="D78" i="7"/>
  <c r="D74" i="14" s="1"/>
  <c r="E78" i="7"/>
  <c r="E74" i="14" s="1"/>
  <c r="F78" i="7"/>
  <c r="F74" i="14" s="1"/>
  <c r="G78" i="7"/>
  <c r="G74" i="14" s="1"/>
  <c r="H78" i="7"/>
  <c r="H74" i="14" s="1"/>
  <c r="J78" i="7"/>
  <c r="J74" i="14" s="1"/>
  <c r="K78" i="7"/>
  <c r="K74" i="14" s="1"/>
  <c r="L78" i="7"/>
  <c r="L74" i="14" s="1"/>
  <c r="M78" i="7"/>
  <c r="M74" i="14" s="1"/>
  <c r="N78" i="7"/>
  <c r="N74" i="14" s="1"/>
  <c r="O78" i="7"/>
  <c r="O74" i="14" s="1"/>
  <c r="P78" i="7"/>
  <c r="C79" i="7"/>
  <c r="D79" i="7"/>
  <c r="D75" i="14" s="1"/>
  <c r="E79" i="7"/>
  <c r="E75" i="14" s="1"/>
  <c r="F79" i="7"/>
  <c r="F75" i="14" s="1"/>
  <c r="G79" i="7"/>
  <c r="G75" i="14" s="1"/>
  <c r="H79" i="7"/>
  <c r="H75" i="14" s="1"/>
  <c r="J79" i="7"/>
  <c r="J75" i="14" s="1"/>
  <c r="K79" i="7"/>
  <c r="K75" i="14" s="1"/>
  <c r="L79" i="7"/>
  <c r="L75" i="14" s="1"/>
  <c r="M79" i="7"/>
  <c r="M75" i="14" s="1"/>
  <c r="N79" i="7"/>
  <c r="N75" i="14" s="1"/>
  <c r="O79" i="7"/>
  <c r="O75" i="14" s="1"/>
  <c r="P79" i="7"/>
  <c r="C80" i="7"/>
  <c r="D80" i="7"/>
  <c r="D76" i="14" s="1"/>
  <c r="E80" i="7"/>
  <c r="E76" i="14" s="1"/>
  <c r="F80" i="7"/>
  <c r="F76" i="14" s="1"/>
  <c r="G80" i="7"/>
  <c r="G76" i="14" s="1"/>
  <c r="H80" i="7"/>
  <c r="H76" i="14" s="1"/>
  <c r="J80" i="7"/>
  <c r="J76" i="14" s="1"/>
  <c r="K80" i="7"/>
  <c r="K76" i="14" s="1"/>
  <c r="L80" i="7"/>
  <c r="L76" i="14" s="1"/>
  <c r="M80" i="7"/>
  <c r="M76" i="14" s="1"/>
  <c r="N80" i="7"/>
  <c r="N76" i="14" s="1"/>
  <c r="O80" i="7"/>
  <c r="O76" i="14" s="1"/>
  <c r="P80" i="7"/>
  <c r="C81" i="7"/>
  <c r="D81" i="7"/>
  <c r="D77" i="14" s="1"/>
  <c r="E81" i="7"/>
  <c r="E77" i="14" s="1"/>
  <c r="F81" i="7"/>
  <c r="F77" i="14" s="1"/>
  <c r="G81" i="7"/>
  <c r="G77" i="14" s="1"/>
  <c r="H81" i="7"/>
  <c r="H77" i="14" s="1"/>
  <c r="J81" i="7"/>
  <c r="J77" i="14" s="1"/>
  <c r="K81" i="7"/>
  <c r="K77" i="14" s="1"/>
  <c r="L81" i="7"/>
  <c r="L77" i="14" s="1"/>
  <c r="M81" i="7"/>
  <c r="M77" i="14" s="1"/>
  <c r="N81" i="7"/>
  <c r="N77" i="14" s="1"/>
  <c r="O81" i="7"/>
  <c r="O77" i="14" s="1"/>
  <c r="P81" i="7"/>
  <c r="C82" i="7"/>
  <c r="D82" i="7"/>
  <c r="D78" i="14" s="1"/>
  <c r="E82" i="7"/>
  <c r="E78" i="14" s="1"/>
  <c r="F82" i="7"/>
  <c r="F78" i="14" s="1"/>
  <c r="G82" i="7"/>
  <c r="G78" i="14" s="1"/>
  <c r="H82" i="7"/>
  <c r="H78" i="14" s="1"/>
  <c r="J82" i="7"/>
  <c r="J78" i="14" s="1"/>
  <c r="K82" i="7"/>
  <c r="K78" i="14" s="1"/>
  <c r="L82" i="7"/>
  <c r="L78" i="14" s="1"/>
  <c r="M82" i="7"/>
  <c r="M78" i="14" s="1"/>
  <c r="N82" i="7"/>
  <c r="N78" i="14" s="1"/>
  <c r="O82" i="7"/>
  <c r="O78" i="14" s="1"/>
  <c r="P82" i="7"/>
  <c r="C83" i="7"/>
  <c r="D83" i="7"/>
  <c r="D79" i="14" s="1"/>
  <c r="E83" i="7"/>
  <c r="E79" i="14" s="1"/>
  <c r="F83" i="7"/>
  <c r="F79" i="14" s="1"/>
  <c r="G83" i="7"/>
  <c r="G79" i="14" s="1"/>
  <c r="H83" i="7"/>
  <c r="H79" i="14" s="1"/>
  <c r="J83" i="7"/>
  <c r="J79" i="14" s="1"/>
  <c r="K83" i="7"/>
  <c r="K79" i="14" s="1"/>
  <c r="L83" i="7"/>
  <c r="L79" i="14" s="1"/>
  <c r="M83" i="7"/>
  <c r="M79" i="14" s="1"/>
  <c r="N83" i="7"/>
  <c r="N79" i="14" s="1"/>
  <c r="O83" i="7"/>
  <c r="O79" i="14" s="1"/>
  <c r="P83" i="7"/>
  <c r="C84" i="7"/>
  <c r="D84" i="7"/>
  <c r="D80" i="14" s="1"/>
  <c r="E84" i="7"/>
  <c r="E80" i="14" s="1"/>
  <c r="F84" i="7"/>
  <c r="F80" i="14" s="1"/>
  <c r="G84" i="7"/>
  <c r="G80" i="14" s="1"/>
  <c r="H84" i="7"/>
  <c r="H80" i="14" s="1"/>
  <c r="J84" i="7"/>
  <c r="J80" i="14" s="1"/>
  <c r="K84" i="7"/>
  <c r="K80" i="14" s="1"/>
  <c r="L84" i="7"/>
  <c r="L80" i="14" s="1"/>
  <c r="M84" i="7"/>
  <c r="M80" i="14" s="1"/>
  <c r="N84" i="7"/>
  <c r="N80" i="14" s="1"/>
  <c r="O84" i="7"/>
  <c r="O80" i="14" s="1"/>
  <c r="P84" i="7"/>
  <c r="C85" i="7"/>
  <c r="D85" i="7"/>
  <c r="D81" i="14" s="1"/>
  <c r="E85" i="7"/>
  <c r="E81" i="14" s="1"/>
  <c r="F85" i="7"/>
  <c r="F81" i="14" s="1"/>
  <c r="G85" i="7"/>
  <c r="G81" i="14" s="1"/>
  <c r="H85" i="7"/>
  <c r="H81" i="14" s="1"/>
  <c r="J85" i="7"/>
  <c r="J81" i="14" s="1"/>
  <c r="K85" i="7"/>
  <c r="K81" i="14" s="1"/>
  <c r="L85" i="7"/>
  <c r="L81" i="14" s="1"/>
  <c r="M85" i="7"/>
  <c r="M81" i="14" s="1"/>
  <c r="N85" i="7"/>
  <c r="N81" i="14" s="1"/>
  <c r="O85" i="7"/>
  <c r="O81" i="14" s="1"/>
  <c r="P85" i="7"/>
  <c r="C86" i="7"/>
  <c r="D86" i="7"/>
  <c r="D82" i="14" s="1"/>
  <c r="E86" i="7"/>
  <c r="E82" i="14" s="1"/>
  <c r="F86" i="7"/>
  <c r="F82" i="14" s="1"/>
  <c r="G86" i="7"/>
  <c r="G82" i="14" s="1"/>
  <c r="H86" i="7"/>
  <c r="H82" i="14" s="1"/>
  <c r="J86" i="7"/>
  <c r="J82" i="14" s="1"/>
  <c r="K86" i="7"/>
  <c r="K82" i="14" s="1"/>
  <c r="L86" i="7"/>
  <c r="L82" i="14" s="1"/>
  <c r="M86" i="7"/>
  <c r="M82" i="14" s="1"/>
  <c r="N86" i="7"/>
  <c r="N82" i="14" s="1"/>
  <c r="O86" i="7"/>
  <c r="O82" i="14" s="1"/>
  <c r="P86" i="7"/>
  <c r="C87" i="7"/>
  <c r="D87" i="7"/>
  <c r="D83" i="14" s="1"/>
  <c r="E87" i="7"/>
  <c r="E83" i="14" s="1"/>
  <c r="F87" i="7"/>
  <c r="F83" i="14" s="1"/>
  <c r="G87" i="7"/>
  <c r="G83" i="14" s="1"/>
  <c r="H87" i="7"/>
  <c r="H83" i="14" s="1"/>
  <c r="J87" i="7"/>
  <c r="J83" i="14" s="1"/>
  <c r="K87" i="7"/>
  <c r="K83" i="14" s="1"/>
  <c r="L87" i="7"/>
  <c r="L83" i="14" s="1"/>
  <c r="M87" i="7"/>
  <c r="M83" i="14" s="1"/>
  <c r="N87" i="7"/>
  <c r="N83" i="14" s="1"/>
  <c r="O87" i="7"/>
  <c r="O83" i="14" s="1"/>
  <c r="P87" i="7"/>
  <c r="C88" i="7"/>
  <c r="D88" i="7"/>
  <c r="D84" i="14" s="1"/>
  <c r="E88" i="7"/>
  <c r="E84" i="14" s="1"/>
  <c r="F88" i="7"/>
  <c r="F84" i="14" s="1"/>
  <c r="G88" i="7"/>
  <c r="G84" i="14" s="1"/>
  <c r="H88" i="7"/>
  <c r="H84" i="14" s="1"/>
  <c r="J88" i="7"/>
  <c r="J84" i="14" s="1"/>
  <c r="K88" i="7"/>
  <c r="K84" i="14" s="1"/>
  <c r="L88" i="7"/>
  <c r="L84" i="14" s="1"/>
  <c r="M88" i="7"/>
  <c r="M84" i="14" s="1"/>
  <c r="N88" i="7"/>
  <c r="N84" i="14" s="1"/>
  <c r="O88" i="7"/>
  <c r="O84" i="14" s="1"/>
  <c r="P88" i="7"/>
  <c r="C89" i="7"/>
  <c r="D89" i="7"/>
  <c r="E89" i="7"/>
  <c r="F89" i="7"/>
  <c r="G89" i="7"/>
  <c r="H89" i="7"/>
  <c r="J89" i="7"/>
  <c r="K89" i="7"/>
  <c r="L89" i="7"/>
  <c r="M89" i="7"/>
  <c r="N89" i="7"/>
  <c r="O89" i="7"/>
  <c r="P89" i="7"/>
  <c r="C90" i="7"/>
  <c r="D90" i="7"/>
  <c r="D86" i="14" s="1"/>
  <c r="E90" i="7"/>
  <c r="E86" i="14" s="1"/>
  <c r="F90" i="7"/>
  <c r="F86" i="14" s="1"/>
  <c r="G90" i="7"/>
  <c r="G86" i="14" s="1"/>
  <c r="H90" i="7"/>
  <c r="H86" i="14" s="1"/>
  <c r="J90" i="7"/>
  <c r="J86" i="14" s="1"/>
  <c r="K90" i="7"/>
  <c r="K86" i="14" s="1"/>
  <c r="L90" i="7"/>
  <c r="L86" i="14" s="1"/>
  <c r="M90" i="7"/>
  <c r="M86" i="14" s="1"/>
  <c r="N90" i="7"/>
  <c r="N86" i="14" s="1"/>
  <c r="O90" i="7"/>
  <c r="O86" i="14" s="1"/>
  <c r="P90" i="7"/>
  <c r="P86" i="14" s="1"/>
  <c r="C91" i="7"/>
  <c r="D91" i="7"/>
  <c r="D87" i="14" s="1"/>
  <c r="E91" i="7"/>
  <c r="E87" i="14" s="1"/>
  <c r="F91" i="7"/>
  <c r="F87" i="14" s="1"/>
  <c r="G91" i="7"/>
  <c r="G87" i="14" s="1"/>
  <c r="H91" i="7"/>
  <c r="H87" i="14" s="1"/>
  <c r="J91" i="7"/>
  <c r="J87" i="14" s="1"/>
  <c r="K91" i="7"/>
  <c r="K87" i="14" s="1"/>
  <c r="L91" i="7"/>
  <c r="L87" i="14" s="1"/>
  <c r="M91" i="7"/>
  <c r="M87" i="14" s="1"/>
  <c r="N91" i="7"/>
  <c r="N87" i="14" s="1"/>
  <c r="O91" i="7"/>
  <c r="O87" i="14" s="1"/>
  <c r="P91" i="7"/>
  <c r="C92" i="7"/>
  <c r="D92" i="7"/>
  <c r="D88" i="14" s="1"/>
  <c r="E92" i="7"/>
  <c r="E88" i="14" s="1"/>
  <c r="F92" i="7"/>
  <c r="F88" i="14" s="1"/>
  <c r="G92" i="7"/>
  <c r="G88" i="14" s="1"/>
  <c r="H92" i="7"/>
  <c r="H88" i="14" s="1"/>
  <c r="J92" i="7"/>
  <c r="J88" i="14" s="1"/>
  <c r="K92" i="7"/>
  <c r="K88" i="14" s="1"/>
  <c r="L92" i="7"/>
  <c r="L88" i="14" s="1"/>
  <c r="M92" i="7"/>
  <c r="M88" i="14" s="1"/>
  <c r="N92" i="7"/>
  <c r="N88" i="14" s="1"/>
  <c r="O92" i="7"/>
  <c r="O88" i="14" s="1"/>
  <c r="P92" i="7"/>
  <c r="C93" i="7"/>
  <c r="D93" i="7"/>
  <c r="D89" i="14" s="1"/>
  <c r="E93" i="7"/>
  <c r="E89" i="14" s="1"/>
  <c r="F93" i="7"/>
  <c r="F89" i="14" s="1"/>
  <c r="G93" i="7"/>
  <c r="G89" i="14" s="1"/>
  <c r="H93" i="7"/>
  <c r="H89" i="14" s="1"/>
  <c r="J93" i="7"/>
  <c r="J89" i="14" s="1"/>
  <c r="K93" i="7"/>
  <c r="K89" i="14" s="1"/>
  <c r="L93" i="7"/>
  <c r="L89" i="14" s="1"/>
  <c r="M93" i="7"/>
  <c r="M89" i="14" s="1"/>
  <c r="N93" i="7"/>
  <c r="N89" i="14" s="1"/>
  <c r="O93" i="7"/>
  <c r="O89" i="14" s="1"/>
  <c r="P93" i="7"/>
  <c r="P89" i="14" s="1"/>
  <c r="C94" i="7"/>
  <c r="D94" i="7"/>
  <c r="D90" i="14" s="1"/>
  <c r="E94" i="7"/>
  <c r="E90" i="14" s="1"/>
  <c r="F94" i="7"/>
  <c r="F90" i="14" s="1"/>
  <c r="G94" i="7"/>
  <c r="G90" i="14" s="1"/>
  <c r="H94" i="7"/>
  <c r="H90" i="14" s="1"/>
  <c r="J94" i="7"/>
  <c r="J90" i="14" s="1"/>
  <c r="K94" i="7"/>
  <c r="K90" i="14" s="1"/>
  <c r="L94" i="7"/>
  <c r="L90" i="14" s="1"/>
  <c r="M94" i="7"/>
  <c r="M90" i="14" s="1"/>
  <c r="N94" i="7"/>
  <c r="N90" i="14" s="1"/>
  <c r="O94" i="7"/>
  <c r="O90" i="14" s="1"/>
  <c r="P94" i="7"/>
  <c r="C95" i="7"/>
  <c r="D95" i="7"/>
  <c r="D91" i="14" s="1"/>
  <c r="E95" i="7"/>
  <c r="E91" i="14" s="1"/>
  <c r="F95" i="7"/>
  <c r="F91" i="14" s="1"/>
  <c r="G95" i="7"/>
  <c r="G91" i="14" s="1"/>
  <c r="H95" i="7"/>
  <c r="H91" i="14" s="1"/>
  <c r="J95" i="7"/>
  <c r="J91" i="14" s="1"/>
  <c r="K95" i="7"/>
  <c r="K91" i="14" s="1"/>
  <c r="L95" i="7"/>
  <c r="L91" i="14" s="1"/>
  <c r="M95" i="7"/>
  <c r="M91" i="14" s="1"/>
  <c r="N95" i="7"/>
  <c r="N91" i="14" s="1"/>
  <c r="O95" i="7"/>
  <c r="O91" i="14" s="1"/>
  <c r="P95" i="7"/>
  <c r="C96" i="7"/>
  <c r="D96" i="7"/>
  <c r="D92" i="14" s="1"/>
  <c r="E96" i="7"/>
  <c r="E92" i="14" s="1"/>
  <c r="F96" i="7"/>
  <c r="F92" i="14" s="1"/>
  <c r="G96" i="7"/>
  <c r="G92" i="14" s="1"/>
  <c r="H96" i="7"/>
  <c r="H92" i="14" s="1"/>
  <c r="J96" i="7"/>
  <c r="J92" i="14" s="1"/>
  <c r="K96" i="7"/>
  <c r="K92" i="14" s="1"/>
  <c r="L96" i="7"/>
  <c r="L92" i="14" s="1"/>
  <c r="M96" i="7"/>
  <c r="M92" i="14" s="1"/>
  <c r="N96" i="7"/>
  <c r="N92" i="14" s="1"/>
  <c r="O96" i="7"/>
  <c r="O92" i="14" s="1"/>
  <c r="P96" i="7"/>
  <c r="C97" i="7"/>
  <c r="D97" i="7"/>
  <c r="D93" i="14" s="1"/>
  <c r="E97" i="7"/>
  <c r="E93" i="14" s="1"/>
  <c r="F97" i="7"/>
  <c r="F93" i="14" s="1"/>
  <c r="G97" i="7"/>
  <c r="G93" i="14" s="1"/>
  <c r="H97" i="7"/>
  <c r="H93" i="14" s="1"/>
  <c r="J97" i="7"/>
  <c r="J93" i="14" s="1"/>
  <c r="K97" i="7"/>
  <c r="K93" i="14" s="1"/>
  <c r="L97" i="7"/>
  <c r="L93" i="14" s="1"/>
  <c r="M97" i="7"/>
  <c r="M93" i="14" s="1"/>
  <c r="N97" i="7"/>
  <c r="N93" i="14" s="1"/>
  <c r="O97" i="7"/>
  <c r="O93" i="14" s="1"/>
  <c r="P97" i="7"/>
  <c r="C98" i="7"/>
  <c r="D98" i="7"/>
  <c r="E98" i="7"/>
  <c r="F98" i="7"/>
  <c r="G98" i="7"/>
  <c r="H98" i="7"/>
  <c r="J98" i="7"/>
  <c r="K98" i="7"/>
  <c r="L98" i="7"/>
  <c r="M98" i="7"/>
  <c r="N98" i="7"/>
  <c r="O98" i="7"/>
  <c r="P98" i="7"/>
  <c r="C99" i="7"/>
  <c r="D99" i="7"/>
  <c r="E99" i="7"/>
  <c r="F99" i="7"/>
  <c r="G99" i="7"/>
  <c r="H99" i="7"/>
  <c r="J99" i="7"/>
  <c r="K99" i="7"/>
  <c r="L99" i="7"/>
  <c r="M99" i="7"/>
  <c r="N99" i="7"/>
  <c r="O99" i="7"/>
  <c r="P99" i="7"/>
  <c r="C100" i="7"/>
  <c r="D100" i="7"/>
  <c r="E100" i="7"/>
  <c r="F100" i="7"/>
  <c r="G100" i="7"/>
  <c r="H100" i="7"/>
  <c r="J100" i="7"/>
  <c r="K100" i="7"/>
  <c r="L100" i="7"/>
  <c r="M100" i="7"/>
  <c r="N100" i="7"/>
  <c r="O100" i="7"/>
  <c r="P100" i="7"/>
  <c r="C101" i="7"/>
  <c r="D101" i="7"/>
  <c r="E101" i="7"/>
  <c r="F101" i="7"/>
  <c r="G101" i="7"/>
  <c r="H101" i="7"/>
  <c r="J101" i="7"/>
  <c r="K101" i="7"/>
  <c r="L101" i="7"/>
  <c r="M101" i="7"/>
  <c r="N101" i="7"/>
  <c r="O101" i="7"/>
  <c r="P101" i="7"/>
  <c r="C102" i="7"/>
  <c r="D102" i="7"/>
  <c r="E102" i="7"/>
  <c r="F102" i="7"/>
  <c r="G102" i="7"/>
  <c r="H102" i="7"/>
  <c r="J102" i="7"/>
  <c r="K102" i="7"/>
  <c r="L102" i="7"/>
  <c r="M102" i="7"/>
  <c r="N102" i="7"/>
  <c r="O102" i="7"/>
  <c r="P102" i="7"/>
  <c r="C103" i="7"/>
  <c r="D103" i="7"/>
  <c r="E103" i="7"/>
  <c r="F103" i="7"/>
  <c r="G103" i="7"/>
  <c r="H103" i="7"/>
  <c r="J103" i="7"/>
  <c r="K103" i="7"/>
  <c r="L103" i="7"/>
  <c r="M103" i="7"/>
  <c r="N103" i="7"/>
  <c r="O103" i="7"/>
  <c r="P103" i="7"/>
  <c r="C104" i="7"/>
  <c r="D104" i="7"/>
  <c r="E104" i="7"/>
  <c r="F104" i="7"/>
  <c r="G104" i="7"/>
  <c r="H104" i="7"/>
  <c r="J104" i="7"/>
  <c r="K104" i="7"/>
  <c r="L104" i="7"/>
  <c r="M104" i="7"/>
  <c r="N104" i="7"/>
  <c r="O104" i="7"/>
  <c r="P104" i="7"/>
  <c r="C105" i="7"/>
  <c r="D105" i="7"/>
  <c r="E105" i="7"/>
  <c r="F105" i="7"/>
  <c r="G105" i="7"/>
  <c r="H105" i="7"/>
  <c r="J105" i="7"/>
  <c r="K105" i="7"/>
  <c r="L105" i="7"/>
  <c r="M105" i="7"/>
  <c r="N105" i="7"/>
  <c r="O105" i="7"/>
  <c r="P105" i="7"/>
  <c r="C106" i="7"/>
  <c r="D106" i="7"/>
  <c r="E106" i="7"/>
  <c r="F106" i="7"/>
  <c r="G106" i="7"/>
  <c r="H106" i="7"/>
  <c r="J106" i="7"/>
  <c r="K106" i="7"/>
  <c r="L106" i="7"/>
  <c r="M106" i="7"/>
  <c r="N106" i="7"/>
  <c r="O106" i="7"/>
  <c r="P106" i="7"/>
  <c r="C107" i="7"/>
  <c r="D107" i="7"/>
  <c r="E107" i="7"/>
  <c r="F107" i="7"/>
  <c r="G107" i="7"/>
  <c r="H107" i="7"/>
  <c r="J107" i="7"/>
  <c r="K107" i="7"/>
  <c r="L107" i="7"/>
  <c r="M107" i="7"/>
  <c r="N107" i="7"/>
  <c r="O107" i="7"/>
  <c r="P107" i="7"/>
  <c r="C108" i="7"/>
  <c r="D108" i="7"/>
  <c r="E108" i="7"/>
  <c r="F108" i="7"/>
  <c r="G108" i="7"/>
  <c r="H108" i="7"/>
  <c r="J108" i="7"/>
  <c r="K108" i="7"/>
  <c r="L108" i="7"/>
  <c r="M108" i="7"/>
  <c r="N108" i="7"/>
  <c r="O108" i="7"/>
  <c r="P108" i="7"/>
  <c r="C109" i="7"/>
  <c r="D109" i="7"/>
  <c r="E109" i="7"/>
  <c r="F109" i="7"/>
  <c r="G109" i="7"/>
  <c r="H109" i="7"/>
  <c r="J109" i="7"/>
  <c r="K109" i="7"/>
  <c r="L109" i="7"/>
  <c r="M109" i="7"/>
  <c r="N109" i="7"/>
  <c r="O109" i="7"/>
  <c r="P109" i="7"/>
  <c r="C110" i="7"/>
  <c r="D110" i="7"/>
  <c r="E110" i="7"/>
  <c r="F110" i="7"/>
  <c r="G110" i="7"/>
  <c r="H110" i="7"/>
  <c r="J110" i="7"/>
  <c r="K110" i="7"/>
  <c r="L110" i="7"/>
  <c r="M110" i="7"/>
  <c r="N110" i="7"/>
  <c r="O110" i="7"/>
  <c r="P110" i="7"/>
  <c r="C111" i="7"/>
  <c r="D111" i="7"/>
  <c r="E111" i="7"/>
  <c r="F111" i="7"/>
  <c r="G111" i="7"/>
  <c r="H111" i="7"/>
  <c r="J111" i="7"/>
  <c r="K111" i="7"/>
  <c r="L111" i="7"/>
  <c r="M111" i="7"/>
  <c r="N111" i="7"/>
  <c r="O111" i="7"/>
  <c r="P111" i="7"/>
  <c r="C112" i="7"/>
  <c r="D112" i="7"/>
  <c r="E112" i="7"/>
  <c r="F112" i="7"/>
  <c r="G112" i="7"/>
  <c r="H112" i="7"/>
  <c r="J112" i="7"/>
  <c r="K112" i="7"/>
  <c r="L112" i="7"/>
  <c r="M112" i="7"/>
  <c r="N112" i="7"/>
  <c r="O112" i="7"/>
  <c r="P112" i="7"/>
  <c r="C113" i="7"/>
  <c r="D113" i="7"/>
  <c r="E113" i="7"/>
  <c r="F113" i="7"/>
  <c r="G113" i="7"/>
  <c r="H113" i="7"/>
  <c r="J113" i="7"/>
  <c r="K113" i="7"/>
  <c r="L113" i="7"/>
  <c r="M113" i="7"/>
  <c r="N113" i="7"/>
  <c r="O113" i="7"/>
  <c r="P113" i="7"/>
  <c r="C114" i="7"/>
  <c r="D114" i="7"/>
  <c r="E114" i="7"/>
  <c r="F114" i="7"/>
  <c r="G114" i="7"/>
  <c r="H114" i="7"/>
  <c r="J114" i="7"/>
  <c r="K114" i="7"/>
  <c r="L114" i="7"/>
  <c r="M114" i="7"/>
  <c r="N114" i="7"/>
  <c r="O114" i="7"/>
  <c r="P114" i="7"/>
  <c r="C115" i="7"/>
  <c r="D115" i="7"/>
  <c r="E115" i="7"/>
  <c r="F115" i="7"/>
  <c r="G115" i="7"/>
  <c r="H115" i="7"/>
  <c r="J115" i="7"/>
  <c r="K115" i="7"/>
  <c r="L115" i="7"/>
  <c r="M115" i="7"/>
  <c r="N115" i="7"/>
  <c r="O115" i="7"/>
  <c r="P115" i="7"/>
  <c r="C116" i="7"/>
  <c r="D116" i="7"/>
  <c r="E116" i="7"/>
  <c r="F116" i="7"/>
  <c r="G116" i="7"/>
  <c r="H116" i="7"/>
  <c r="J116" i="7"/>
  <c r="K116" i="7"/>
  <c r="L116" i="7"/>
  <c r="M116" i="7"/>
  <c r="N116" i="7"/>
  <c r="O116" i="7"/>
  <c r="P116" i="7"/>
  <c r="C117" i="7"/>
  <c r="D117" i="7"/>
  <c r="E117" i="7"/>
  <c r="F117" i="7"/>
  <c r="G117" i="7"/>
  <c r="H117" i="7"/>
  <c r="J117" i="7"/>
  <c r="K117" i="7"/>
  <c r="L117" i="7"/>
  <c r="M117" i="7"/>
  <c r="N117" i="7"/>
  <c r="O117" i="7"/>
  <c r="P117" i="7"/>
  <c r="C118" i="7"/>
  <c r="D118" i="7"/>
  <c r="E118" i="7"/>
  <c r="F118" i="7"/>
  <c r="G118" i="7"/>
  <c r="H118" i="7"/>
  <c r="J118" i="7"/>
  <c r="K118" i="7"/>
  <c r="L118" i="7"/>
  <c r="M118" i="7"/>
  <c r="N118" i="7"/>
  <c r="O118" i="7"/>
  <c r="P118" i="7"/>
  <c r="C119" i="7"/>
  <c r="D119" i="7"/>
  <c r="E119" i="7"/>
  <c r="F119" i="7"/>
  <c r="G119" i="7"/>
  <c r="H119" i="7"/>
  <c r="J119" i="7"/>
  <c r="K119" i="7"/>
  <c r="L119" i="7"/>
  <c r="M119" i="7"/>
  <c r="N119" i="7"/>
  <c r="O119" i="7"/>
  <c r="P119" i="7"/>
  <c r="C120" i="7"/>
  <c r="D120" i="7"/>
  <c r="E120" i="7"/>
  <c r="F120" i="7"/>
  <c r="G120" i="7"/>
  <c r="H120" i="7"/>
  <c r="J120" i="7"/>
  <c r="K120" i="7"/>
  <c r="L120" i="7"/>
  <c r="M120" i="7"/>
  <c r="N120" i="7"/>
  <c r="O120" i="7"/>
  <c r="P120" i="7"/>
  <c r="C121" i="7"/>
  <c r="D121" i="7"/>
  <c r="E121" i="7"/>
  <c r="F121" i="7"/>
  <c r="G121" i="7"/>
  <c r="H121" i="7"/>
  <c r="J121" i="7"/>
  <c r="K121" i="7"/>
  <c r="L121" i="7"/>
  <c r="M121" i="7"/>
  <c r="N121" i="7"/>
  <c r="O121" i="7"/>
  <c r="P121" i="7"/>
  <c r="C122" i="7"/>
  <c r="D122" i="7"/>
  <c r="E122" i="7"/>
  <c r="F122" i="7"/>
  <c r="G122" i="7"/>
  <c r="H122" i="7"/>
  <c r="J122" i="7"/>
  <c r="K122" i="7"/>
  <c r="L122" i="7"/>
  <c r="M122" i="7"/>
  <c r="N122" i="7"/>
  <c r="O122" i="7"/>
  <c r="P122" i="7"/>
  <c r="C123" i="7"/>
  <c r="D123" i="7"/>
  <c r="E123" i="7"/>
  <c r="F123" i="7"/>
  <c r="G123" i="7"/>
  <c r="H123" i="7"/>
  <c r="J123" i="7"/>
  <c r="K123" i="7"/>
  <c r="L123" i="7"/>
  <c r="M123" i="7"/>
  <c r="N123" i="7"/>
  <c r="O123" i="7"/>
  <c r="P123" i="7"/>
  <c r="C124" i="7"/>
  <c r="D124" i="7"/>
  <c r="E124" i="7"/>
  <c r="F124" i="7"/>
  <c r="G124" i="7"/>
  <c r="H124" i="7"/>
  <c r="J124" i="7"/>
  <c r="K124" i="7"/>
  <c r="L124" i="7"/>
  <c r="M124" i="7"/>
  <c r="N124" i="7"/>
  <c r="O124" i="7"/>
  <c r="P124" i="7"/>
  <c r="C125" i="7"/>
  <c r="D125" i="7"/>
  <c r="E125" i="7"/>
  <c r="F125" i="7"/>
  <c r="G125" i="7"/>
  <c r="H125" i="7"/>
  <c r="J125" i="7"/>
  <c r="K125" i="7"/>
  <c r="L125" i="7"/>
  <c r="M125" i="7"/>
  <c r="N125" i="7"/>
  <c r="O125" i="7"/>
  <c r="P125" i="7"/>
  <c r="C126" i="7"/>
  <c r="D126" i="7"/>
  <c r="E126" i="7"/>
  <c r="F126" i="7"/>
  <c r="G126" i="7"/>
  <c r="H126" i="7"/>
  <c r="J126" i="7"/>
  <c r="K126" i="7"/>
  <c r="L126" i="7"/>
  <c r="M126" i="7"/>
  <c r="N126" i="7"/>
  <c r="O126" i="7"/>
  <c r="P126" i="7"/>
  <c r="C127" i="7"/>
  <c r="D127" i="7"/>
  <c r="E127" i="7"/>
  <c r="F127" i="7"/>
  <c r="G127" i="7"/>
  <c r="H127" i="7"/>
  <c r="J127" i="7"/>
  <c r="K127" i="7"/>
  <c r="L127" i="7"/>
  <c r="M127" i="7"/>
  <c r="N127" i="7"/>
  <c r="O127" i="7"/>
  <c r="P127" i="7"/>
  <c r="C128" i="7"/>
  <c r="D128" i="7"/>
  <c r="E128" i="7"/>
  <c r="F128" i="7"/>
  <c r="G128" i="7"/>
  <c r="H128" i="7"/>
  <c r="J128" i="7"/>
  <c r="K128" i="7"/>
  <c r="L128" i="7"/>
  <c r="M128" i="7"/>
  <c r="N128" i="7"/>
  <c r="O128" i="7"/>
  <c r="P128" i="7"/>
  <c r="C129" i="7"/>
  <c r="D129" i="7"/>
  <c r="E129" i="7"/>
  <c r="F129" i="7"/>
  <c r="G129" i="7"/>
  <c r="H129" i="7"/>
  <c r="J129" i="7"/>
  <c r="K129" i="7"/>
  <c r="L129" i="7"/>
  <c r="M129" i="7"/>
  <c r="N129" i="7"/>
  <c r="O129" i="7"/>
  <c r="P129" i="7"/>
  <c r="C130" i="7"/>
  <c r="D130" i="7"/>
  <c r="E130" i="7"/>
  <c r="F130" i="7"/>
  <c r="G130" i="7"/>
  <c r="H130" i="7"/>
  <c r="J130" i="7"/>
  <c r="K130" i="7"/>
  <c r="L130" i="7"/>
  <c r="M130" i="7"/>
  <c r="N130" i="7"/>
  <c r="O130" i="7"/>
  <c r="P130" i="7"/>
  <c r="C131" i="7"/>
  <c r="D131" i="7"/>
  <c r="E131" i="7"/>
  <c r="F131" i="7"/>
  <c r="G131" i="7"/>
  <c r="H131" i="7"/>
  <c r="J131" i="7"/>
  <c r="K131" i="7"/>
  <c r="L131" i="7"/>
  <c r="M131" i="7"/>
  <c r="N131" i="7"/>
  <c r="O131" i="7"/>
  <c r="P131" i="7"/>
  <c r="C132" i="7"/>
  <c r="D132" i="7"/>
  <c r="E132" i="7"/>
  <c r="F132" i="7"/>
  <c r="G132" i="7"/>
  <c r="H132" i="7"/>
  <c r="J132" i="7"/>
  <c r="K132" i="7"/>
  <c r="L132" i="7"/>
  <c r="M132" i="7"/>
  <c r="N132" i="7"/>
  <c r="O132" i="7"/>
  <c r="P132" i="7"/>
  <c r="C133" i="7"/>
  <c r="D133" i="7"/>
  <c r="E133" i="7"/>
  <c r="F133" i="7"/>
  <c r="G133" i="7"/>
  <c r="H133" i="7"/>
  <c r="J133" i="7"/>
  <c r="K133" i="7"/>
  <c r="L133" i="7"/>
  <c r="M133" i="7"/>
  <c r="N133" i="7"/>
  <c r="O133" i="7"/>
  <c r="P133" i="7"/>
  <c r="C134" i="7"/>
  <c r="D134" i="7"/>
  <c r="E134" i="7"/>
  <c r="F134" i="7"/>
  <c r="G134" i="7"/>
  <c r="H134" i="7"/>
  <c r="J134" i="7"/>
  <c r="K134" i="7"/>
  <c r="L134" i="7"/>
  <c r="M134" i="7"/>
  <c r="N134" i="7"/>
  <c r="O134" i="7"/>
  <c r="P134" i="7"/>
  <c r="C135" i="7"/>
  <c r="D135" i="7"/>
  <c r="E135" i="7"/>
  <c r="F135" i="7"/>
  <c r="G135" i="7"/>
  <c r="H135" i="7"/>
  <c r="J135" i="7"/>
  <c r="K135" i="7"/>
  <c r="L135" i="7"/>
  <c r="M135" i="7"/>
  <c r="N135" i="7"/>
  <c r="O135" i="7"/>
  <c r="P135" i="7"/>
  <c r="C136" i="7"/>
  <c r="D136" i="7"/>
  <c r="E136" i="7"/>
  <c r="F136" i="7"/>
  <c r="G136" i="7"/>
  <c r="H136" i="7"/>
  <c r="J136" i="7"/>
  <c r="K136" i="7"/>
  <c r="L136" i="7"/>
  <c r="M136" i="7"/>
  <c r="N136" i="7"/>
  <c r="O136" i="7"/>
  <c r="P136" i="7"/>
  <c r="C137" i="7"/>
  <c r="D137" i="7"/>
  <c r="E137" i="7"/>
  <c r="F137" i="7"/>
  <c r="G137" i="7"/>
  <c r="H137" i="7"/>
  <c r="J137" i="7"/>
  <c r="K137" i="7"/>
  <c r="L137" i="7"/>
  <c r="M137" i="7"/>
  <c r="N137" i="7"/>
  <c r="O137" i="7"/>
  <c r="P137" i="7"/>
  <c r="C138" i="7"/>
  <c r="D138" i="7"/>
  <c r="E138" i="7"/>
  <c r="F138" i="7"/>
  <c r="G138" i="7"/>
  <c r="H138" i="7"/>
  <c r="J138" i="7"/>
  <c r="K138" i="7"/>
  <c r="L138" i="7"/>
  <c r="M138" i="7"/>
  <c r="N138" i="7"/>
  <c r="O138" i="7"/>
  <c r="P138" i="7"/>
  <c r="C139" i="7"/>
  <c r="D139" i="7"/>
  <c r="E139" i="7"/>
  <c r="F139" i="7"/>
  <c r="G139" i="7"/>
  <c r="H139" i="7"/>
  <c r="J139" i="7"/>
  <c r="K139" i="7"/>
  <c r="L139" i="7"/>
  <c r="M139" i="7"/>
  <c r="N139" i="7"/>
  <c r="O139" i="7"/>
  <c r="P139" i="7"/>
  <c r="C140" i="7"/>
  <c r="D140" i="7"/>
  <c r="E140" i="7"/>
  <c r="F140" i="7"/>
  <c r="G140" i="7"/>
  <c r="H140" i="7"/>
  <c r="J140" i="7"/>
  <c r="K140" i="7"/>
  <c r="L140" i="7"/>
  <c r="M140" i="7"/>
  <c r="N140" i="7"/>
  <c r="O140" i="7"/>
  <c r="P140" i="7"/>
  <c r="C141" i="7"/>
  <c r="D141" i="7"/>
  <c r="E141" i="7"/>
  <c r="F141" i="7"/>
  <c r="G141" i="7"/>
  <c r="H141" i="7"/>
  <c r="J141" i="7"/>
  <c r="K141" i="7"/>
  <c r="L141" i="7"/>
  <c r="M141" i="7"/>
  <c r="N141" i="7"/>
  <c r="O141" i="7"/>
  <c r="P141" i="7"/>
  <c r="C142" i="7"/>
  <c r="D142" i="7"/>
  <c r="E142" i="7"/>
  <c r="F142" i="7"/>
  <c r="G142" i="7"/>
  <c r="H142" i="7"/>
  <c r="J142" i="7"/>
  <c r="K142" i="7"/>
  <c r="L142" i="7"/>
  <c r="M142" i="7"/>
  <c r="N142" i="7"/>
  <c r="O142" i="7"/>
  <c r="P142" i="7"/>
  <c r="C143" i="7"/>
  <c r="D143" i="7"/>
  <c r="E143" i="7"/>
  <c r="F143" i="7"/>
  <c r="G143" i="7"/>
  <c r="H143" i="7"/>
  <c r="J143" i="7"/>
  <c r="K143" i="7"/>
  <c r="L143" i="7"/>
  <c r="M143" i="7"/>
  <c r="N143" i="7"/>
  <c r="O143" i="7"/>
  <c r="P143" i="7"/>
  <c r="C144" i="7"/>
  <c r="D144" i="7"/>
  <c r="E144" i="7"/>
  <c r="F144" i="7"/>
  <c r="G144" i="7"/>
  <c r="H144" i="7"/>
  <c r="J144" i="7"/>
  <c r="K144" i="7"/>
  <c r="L144" i="7"/>
  <c r="M144" i="7"/>
  <c r="N144" i="7"/>
  <c r="O144" i="7"/>
  <c r="P144" i="7"/>
  <c r="C145" i="7"/>
  <c r="D145" i="7"/>
  <c r="E145" i="7"/>
  <c r="F145" i="7"/>
  <c r="G145" i="7"/>
  <c r="H145" i="7"/>
  <c r="J145" i="7"/>
  <c r="K145" i="7"/>
  <c r="L145" i="7"/>
  <c r="M145" i="7"/>
  <c r="N145" i="7"/>
  <c r="O145" i="7"/>
  <c r="P145" i="7"/>
  <c r="C146" i="7"/>
  <c r="D146" i="7"/>
  <c r="E146" i="7"/>
  <c r="F146" i="7"/>
  <c r="G146" i="7"/>
  <c r="H146" i="7"/>
  <c r="J146" i="7"/>
  <c r="K146" i="7"/>
  <c r="L146" i="7"/>
  <c r="M146" i="7"/>
  <c r="N146" i="7"/>
  <c r="O146" i="7"/>
  <c r="P146" i="7"/>
  <c r="C147" i="7"/>
  <c r="D147" i="7"/>
  <c r="E147" i="7"/>
  <c r="F147" i="7"/>
  <c r="G147" i="7"/>
  <c r="H147" i="7"/>
  <c r="J147" i="7"/>
  <c r="K147" i="7"/>
  <c r="L147" i="7"/>
  <c r="M147" i="7"/>
  <c r="N147" i="7"/>
  <c r="O147" i="7"/>
  <c r="P147" i="7"/>
  <c r="C148" i="7"/>
  <c r="D148" i="7"/>
  <c r="E148" i="7"/>
  <c r="F148" i="7"/>
  <c r="G148" i="7"/>
  <c r="H148" i="7"/>
  <c r="J148" i="7"/>
  <c r="K148" i="7"/>
  <c r="L148" i="7"/>
  <c r="M148" i="7"/>
  <c r="N148" i="7"/>
  <c r="O148" i="7"/>
  <c r="P148" i="7"/>
  <c r="C149" i="7"/>
  <c r="D149" i="7"/>
  <c r="E149" i="7"/>
  <c r="F149" i="7"/>
  <c r="G149" i="7"/>
  <c r="H149" i="7"/>
  <c r="J149" i="7"/>
  <c r="K149" i="7"/>
  <c r="L149" i="7"/>
  <c r="M149" i="7"/>
  <c r="N149" i="7"/>
  <c r="O149" i="7"/>
  <c r="P149" i="7"/>
  <c r="C150" i="7"/>
  <c r="D150" i="7"/>
  <c r="E150" i="7"/>
  <c r="F150" i="7"/>
  <c r="G150" i="7"/>
  <c r="H150" i="7"/>
  <c r="J150" i="7"/>
  <c r="K150" i="7"/>
  <c r="L150" i="7"/>
  <c r="M150" i="7"/>
  <c r="N150" i="7"/>
  <c r="O150" i="7"/>
  <c r="P150" i="7"/>
  <c r="C151" i="7"/>
  <c r="D151" i="7"/>
  <c r="E151" i="7"/>
  <c r="F151" i="7"/>
  <c r="G151" i="7"/>
  <c r="H151" i="7"/>
  <c r="J151" i="7"/>
  <c r="K151" i="7"/>
  <c r="L151" i="7"/>
  <c r="M151" i="7"/>
  <c r="N151" i="7"/>
  <c r="O151" i="7"/>
  <c r="P151" i="7"/>
  <c r="C152" i="7"/>
  <c r="D152" i="7"/>
  <c r="E152" i="7"/>
  <c r="F152" i="7"/>
  <c r="G152" i="7"/>
  <c r="H152" i="7"/>
  <c r="J152" i="7"/>
  <c r="K152" i="7"/>
  <c r="L152" i="7"/>
  <c r="M152" i="7"/>
  <c r="N152" i="7"/>
  <c r="O152" i="7"/>
  <c r="P152" i="7"/>
  <c r="C160" i="7"/>
  <c r="D160" i="7"/>
  <c r="D156" i="14" s="1"/>
  <c r="E160" i="7"/>
  <c r="E156" i="14" s="1"/>
  <c r="F160" i="7"/>
  <c r="F156" i="14" s="1"/>
  <c r="G160" i="7"/>
  <c r="G156" i="14" s="1"/>
  <c r="H160" i="7"/>
  <c r="H156" i="14" s="1"/>
  <c r="J160" i="7"/>
  <c r="J156" i="14" s="1"/>
  <c r="K160" i="7"/>
  <c r="K156" i="14" s="1"/>
  <c r="L160" i="7"/>
  <c r="L156" i="14" s="1"/>
  <c r="M160" i="7"/>
  <c r="M156" i="14" s="1"/>
  <c r="N160" i="7"/>
  <c r="N156" i="14" s="1"/>
  <c r="O160" i="7"/>
  <c r="O156" i="14" s="1"/>
  <c r="P160" i="7"/>
  <c r="P156" i="14" s="1"/>
  <c r="C161" i="7"/>
  <c r="D161" i="7"/>
  <c r="D157" i="14" s="1"/>
  <c r="E161" i="7"/>
  <c r="E157" i="14" s="1"/>
  <c r="F161" i="7"/>
  <c r="F157" i="14" s="1"/>
  <c r="G161" i="7"/>
  <c r="G157" i="14" s="1"/>
  <c r="H161" i="7"/>
  <c r="H157" i="14" s="1"/>
  <c r="J161" i="7"/>
  <c r="J157" i="14" s="1"/>
  <c r="K161" i="7"/>
  <c r="K157" i="14" s="1"/>
  <c r="L161" i="7"/>
  <c r="L157" i="14" s="1"/>
  <c r="M161" i="7"/>
  <c r="M157" i="14" s="1"/>
  <c r="N161" i="7"/>
  <c r="N157" i="14" s="1"/>
  <c r="O161" i="7"/>
  <c r="O157" i="14" s="1"/>
  <c r="P161" i="7"/>
  <c r="C162" i="7"/>
  <c r="D162" i="7"/>
  <c r="D158" i="14" s="1"/>
  <c r="E162" i="7"/>
  <c r="E158" i="14" s="1"/>
  <c r="F162" i="7"/>
  <c r="F158" i="14" s="1"/>
  <c r="G162" i="7"/>
  <c r="G158" i="14" s="1"/>
  <c r="H162" i="7"/>
  <c r="H158" i="14" s="1"/>
  <c r="J162" i="7"/>
  <c r="J158" i="14" s="1"/>
  <c r="K162" i="7"/>
  <c r="K158" i="14" s="1"/>
  <c r="L162" i="7"/>
  <c r="L158" i="14" s="1"/>
  <c r="M162" i="7"/>
  <c r="M158" i="14" s="1"/>
  <c r="N162" i="7"/>
  <c r="N158" i="14" s="1"/>
  <c r="O162" i="7"/>
  <c r="O158" i="14" s="1"/>
  <c r="P162" i="7"/>
  <c r="C163" i="7"/>
  <c r="D163" i="7"/>
  <c r="D159" i="14" s="1"/>
  <c r="E163" i="7"/>
  <c r="E159" i="14" s="1"/>
  <c r="F163" i="7"/>
  <c r="F159" i="14" s="1"/>
  <c r="G163" i="7"/>
  <c r="G159" i="14" s="1"/>
  <c r="H163" i="7"/>
  <c r="H159" i="14" s="1"/>
  <c r="J163" i="7"/>
  <c r="J159" i="14" s="1"/>
  <c r="K163" i="7"/>
  <c r="K159" i="14" s="1"/>
  <c r="L163" i="7"/>
  <c r="L159" i="14" s="1"/>
  <c r="M163" i="7"/>
  <c r="M159" i="14" s="1"/>
  <c r="N163" i="7"/>
  <c r="N159" i="14" s="1"/>
  <c r="O163" i="7"/>
  <c r="O159" i="14" s="1"/>
  <c r="P163" i="7"/>
  <c r="C164" i="7"/>
  <c r="D164" i="7"/>
  <c r="D160" i="14" s="1"/>
  <c r="E164" i="7"/>
  <c r="E160" i="14" s="1"/>
  <c r="F164" i="7"/>
  <c r="F160" i="14" s="1"/>
  <c r="G164" i="7"/>
  <c r="G160" i="14" s="1"/>
  <c r="H164" i="7"/>
  <c r="H160" i="14" s="1"/>
  <c r="J164" i="7"/>
  <c r="J160" i="14" s="1"/>
  <c r="K164" i="7"/>
  <c r="K160" i="14" s="1"/>
  <c r="L164" i="7"/>
  <c r="L160" i="14" s="1"/>
  <c r="M164" i="7"/>
  <c r="M160" i="14" s="1"/>
  <c r="N164" i="7"/>
  <c r="N160" i="14" s="1"/>
  <c r="O164" i="7"/>
  <c r="O160" i="14" s="1"/>
  <c r="P164" i="7"/>
  <c r="P160" i="14" s="1"/>
  <c r="C165" i="7"/>
  <c r="D165" i="7"/>
  <c r="D161" i="14" s="1"/>
  <c r="E165" i="7"/>
  <c r="E161" i="14" s="1"/>
  <c r="F165" i="7"/>
  <c r="F161" i="14" s="1"/>
  <c r="G165" i="7"/>
  <c r="G161" i="14" s="1"/>
  <c r="H165" i="7"/>
  <c r="H161" i="14" s="1"/>
  <c r="J165" i="7"/>
  <c r="J161" i="14" s="1"/>
  <c r="K165" i="7"/>
  <c r="K161" i="14" s="1"/>
  <c r="L165" i="7"/>
  <c r="L161" i="14" s="1"/>
  <c r="M165" i="7"/>
  <c r="M161" i="14" s="1"/>
  <c r="N165" i="7"/>
  <c r="N161" i="14" s="1"/>
  <c r="O165" i="7"/>
  <c r="P165" i="7"/>
  <c r="P161" i="14" s="1"/>
  <c r="C166" i="7"/>
  <c r="D166" i="7"/>
  <c r="D162" i="14" s="1"/>
  <c r="E166" i="7"/>
  <c r="E162" i="14" s="1"/>
  <c r="F166" i="7"/>
  <c r="F162" i="14" s="1"/>
  <c r="G166" i="7"/>
  <c r="G162" i="14" s="1"/>
  <c r="H166" i="7"/>
  <c r="H162" i="14" s="1"/>
  <c r="J166" i="7"/>
  <c r="J162" i="14" s="1"/>
  <c r="K166" i="7"/>
  <c r="K162" i="14" s="1"/>
  <c r="L166" i="7"/>
  <c r="L162" i="14" s="1"/>
  <c r="M166" i="7"/>
  <c r="M162" i="14" s="1"/>
  <c r="N166" i="7"/>
  <c r="N162" i="14" s="1"/>
  <c r="O166" i="7"/>
  <c r="P166" i="7"/>
  <c r="P162" i="14" s="1"/>
  <c r="C167" i="7"/>
  <c r="D167" i="7"/>
  <c r="D163" i="14" s="1"/>
  <c r="E167" i="7"/>
  <c r="E163" i="14" s="1"/>
  <c r="F167" i="7"/>
  <c r="F163" i="14" s="1"/>
  <c r="G167" i="7"/>
  <c r="G163" i="14" s="1"/>
  <c r="H167" i="7"/>
  <c r="H163" i="14" s="1"/>
  <c r="J167" i="7"/>
  <c r="J163" i="14" s="1"/>
  <c r="K167" i="7"/>
  <c r="K163" i="14" s="1"/>
  <c r="L167" i="7"/>
  <c r="L163" i="14" s="1"/>
  <c r="M167" i="7"/>
  <c r="M163" i="14" s="1"/>
  <c r="N167" i="7"/>
  <c r="N163" i="14" s="1"/>
  <c r="O167" i="7"/>
  <c r="P167" i="7"/>
  <c r="P163" i="14" s="1"/>
  <c r="C168" i="7"/>
  <c r="D168" i="7"/>
  <c r="D164" i="14" s="1"/>
  <c r="E168" i="7"/>
  <c r="E164" i="14" s="1"/>
  <c r="F168" i="7"/>
  <c r="F164" i="14" s="1"/>
  <c r="G168" i="7"/>
  <c r="G164" i="14" s="1"/>
  <c r="H168" i="7"/>
  <c r="H164" i="14" s="1"/>
  <c r="J168" i="7"/>
  <c r="J164" i="14" s="1"/>
  <c r="K168" i="7"/>
  <c r="K164" i="14" s="1"/>
  <c r="L168" i="7"/>
  <c r="L164" i="14" s="1"/>
  <c r="M168" i="7"/>
  <c r="M164" i="14" s="1"/>
  <c r="N168" i="7"/>
  <c r="N164" i="14" s="1"/>
  <c r="O168" i="7"/>
  <c r="P168" i="7"/>
  <c r="P164" i="14" s="1"/>
  <c r="C169" i="7"/>
  <c r="D169" i="7"/>
  <c r="D165" i="14" s="1"/>
  <c r="E169" i="7"/>
  <c r="E165" i="14" s="1"/>
  <c r="F169" i="7"/>
  <c r="F165" i="14" s="1"/>
  <c r="G169" i="7"/>
  <c r="G165" i="14" s="1"/>
  <c r="H169" i="7"/>
  <c r="H165" i="14" s="1"/>
  <c r="J169" i="7"/>
  <c r="J165" i="14" s="1"/>
  <c r="K169" i="7"/>
  <c r="K165" i="14" s="1"/>
  <c r="L169" i="7"/>
  <c r="L165" i="14" s="1"/>
  <c r="M169" i="7"/>
  <c r="M165" i="14" s="1"/>
  <c r="N169" i="7"/>
  <c r="N165" i="14" s="1"/>
  <c r="O169" i="7"/>
  <c r="P169" i="7"/>
  <c r="P165" i="14" s="1"/>
  <c r="C170" i="7"/>
  <c r="D170" i="7"/>
  <c r="D166" i="14" s="1"/>
  <c r="E170" i="7"/>
  <c r="E166" i="14" s="1"/>
  <c r="F170" i="7"/>
  <c r="F166" i="14" s="1"/>
  <c r="G170" i="7"/>
  <c r="G166" i="14" s="1"/>
  <c r="H170" i="7"/>
  <c r="H166" i="14" s="1"/>
  <c r="J170" i="7"/>
  <c r="J166" i="14" s="1"/>
  <c r="K170" i="7"/>
  <c r="K166" i="14" s="1"/>
  <c r="L170" i="7"/>
  <c r="L166" i="14" s="1"/>
  <c r="M170" i="7"/>
  <c r="M166" i="14" s="1"/>
  <c r="N170" i="7"/>
  <c r="N166" i="14" s="1"/>
  <c r="O170" i="7"/>
  <c r="P170" i="7"/>
  <c r="P166" i="14" s="1"/>
  <c r="C171" i="7"/>
  <c r="D171" i="7"/>
  <c r="D167" i="14" s="1"/>
  <c r="E171" i="7"/>
  <c r="E167" i="14" s="1"/>
  <c r="F171" i="7"/>
  <c r="F167" i="14" s="1"/>
  <c r="G171" i="7"/>
  <c r="G167" i="14" s="1"/>
  <c r="H171" i="7"/>
  <c r="H167" i="14" s="1"/>
  <c r="J171" i="7"/>
  <c r="J167" i="14" s="1"/>
  <c r="K171" i="7"/>
  <c r="K167" i="14" s="1"/>
  <c r="L171" i="7"/>
  <c r="L167" i="14" s="1"/>
  <c r="M171" i="7"/>
  <c r="M167" i="14" s="1"/>
  <c r="N171" i="7"/>
  <c r="N167" i="14" s="1"/>
  <c r="O171" i="7"/>
  <c r="P171" i="7"/>
  <c r="P167" i="14" s="1"/>
  <c r="C172" i="7"/>
  <c r="D172" i="7"/>
  <c r="D168" i="14" s="1"/>
  <c r="E172" i="7"/>
  <c r="E168" i="14" s="1"/>
  <c r="F172" i="7"/>
  <c r="F168" i="14" s="1"/>
  <c r="G172" i="7"/>
  <c r="G168" i="14" s="1"/>
  <c r="H172" i="7"/>
  <c r="H168" i="14" s="1"/>
  <c r="J172" i="7"/>
  <c r="J168" i="14" s="1"/>
  <c r="K172" i="7"/>
  <c r="K168" i="14" s="1"/>
  <c r="L172" i="7"/>
  <c r="L168" i="14" s="1"/>
  <c r="M172" i="7"/>
  <c r="M168" i="14" s="1"/>
  <c r="N172" i="7"/>
  <c r="N168" i="14" s="1"/>
  <c r="O172" i="7"/>
  <c r="P172" i="7"/>
  <c r="P168" i="14" s="1"/>
  <c r="C173" i="7"/>
  <c r="D173" i="7"/>
  <c r="D169" i="14" s="1"/>
  <c r="E173" i="7"/>
  <c r="E169" i="14" s="1"/>
  <c r="F173" i="7"/>
  <c r="F169" i="14" s="1"/>
  <c r="G173" i="7"/>
  <c r="G169" i="14" s="1"/>
  <c r="H173" i="7"/>
  <c r="H169" i="14" s="1"/>
  <c r="J173" i="7"/>
  <c r="J169" i="14" s="1"/>
  <c r="K173" i="7"/>
  <c r="K169" i="14" s="1"/>
  <c r="L173" i="7"/>
  <c r="L169" i="14" s="1"/>
  <c r="M173" i="7"/>
  <c r="M169" i="14" s="1"/>
  <c r="N173" i="7"/>
  <c r="N169" i="14" s="1"/>
  <c r="O173" i="7"/>
  <c r="P173" i="7"/>
  <c r="P169" i="14" s="1"/>
  <c r="C174" i="7"/>
  <c r="D174" i="7"/>
  <c r="D170" i="14" s="1"/>
  <c r="E174" i="7"/>
  <c r="E170" i="14" s="1"/>
  <c r="F174" i="7"/>
  <c r="F170" i="14" s="1"/>
  <c r="G174" i="7"/>
  <c r="G170" i="14" s="1"/>
  <c r="H174" i="7"/>
  <c r="H170" i="14" s="1"/>
  <c r="J174" i="7"/>
  <c r="J170" i="14" s="1"/>
  <c r="K174" i="7"/>
  <c r="K170" i="14" s="1"/>
  <c r="L174" i="7"/>
  <c r="L170" i="14" s="1"/>
  <c r="M174" i="7"/>
  <c r="M170" i="14" s="1"/>
  <c r="N174" i="7"/>
  <c r="N170" i="14" s="1"/>
  <c r="O174" i="7"/>
  <c r="P174" i="7"/>
  <c r="P170" i="14" s="1"/>
  <c r="C175" i="7"/>
  <c r="D175" i="7"/>
  <c r="D171" i="14" s="1"/>
  <c r="E175" i="7"/>
  <c r="E171" i="14" s="1"/>
  <c r="F175" i="7"/>
  <c r="F171" i="14" s="1"/>
  <c r="G175" i="7"/>
  <c r="G171" i="14" s="1"/>
  <c r="H175" i="7"/>
  <c r="H171" i="14" s="1"/>
  <c r="J175" i="7"/>
  <c r="J171" i="14" s="1"/>
  <c r="K175" i="7"/>
  <c r="K171" i="14" s="1"/>
  <c r="L175" i="7"/>
  <c r="L171" i="14" s="1"/>
  <c r="M175" i="7"/>
  <c r="M171" i="14" s="1"/>
  <c r="N175" i="7"/>
  <c r="N171" i="14" s="1"/>
  <c r="O175" i="7"/>
  <c r="P175" i="7"/>
  <c r="P171" i="14" s="1"/>
  <c r="C176" i="7"/>
  <c r="D176" i="7"/>
  <c r="D172" i="14" s="1"/>
  <c r="E176" i="7"/>
  <c r="E172" i="14" s="1"/>
  <c r="F176" i="7"/>
  <c r="F172" i="14" s="1"/>
  <c r="G176" i="7"/>
  <c r="G172" i="14" s="1"/>
  <c r="H176" i="7"/>
  <c r="H172" i="14" s="1"/>
  <c r="J176" i="7"/>
  <c r="J172" i="14" s="1"/>
  <c r="K176" i="7"/>
  <c r="K172" i="14" s="1"/>
  <c r="L176" i="7"/>
  <c r="L172" i="14" s="1"/>
  <c r="M176" i="7"/>
  <c r="M172" i="14" s="1"/>
  <c r="N176" i="7"/>
  <c r="N172" i="14" s="1"/>
  <c r="O176" i="7"/>
  <c r="O172" i="14" s="1"/>
  <c r="P176" i="7"/>
  <c r="C177" i="7"/>
  <c r="D177" i="7"/>
  <c r="D173" i="14" s="1"/>
  <c r="E177" i="7"/>
  <c r="E173" i="14" s="1"/>
  <c r="F177" i="7"/>
  <c r="F173" i="14" s="1"/>
  <c r="G177" i="7"/>
  <c r="G173" i="14" s="1"/>
  <c r="H177" i="7"/>
  <c r="H173" i="14" s="1"/>
  <c r="J177" i="7"/>
  <c r="J173" i="14" s="1"/>
  <c r="K177" i="7"/>
  <c r="K173" i="14" s="1"/>
  <c r="L177" i="7"/>
  <c r="L173" i="14" s="1"/>
  <c r="M177" i="7"/>
  <c r="M173" i="14" s="1"/>
  <c r="N177" i="7"/>
  <c r="N173" i="14" s="1"/>
  <c r="O177" i="7"/>
  <c r="O173" i="14" s="1"/>
  <c r="P177" i="7"/>
  <c r="C178" i="7"/>
  <c r="D178" i="7"/>
  <c r="D174" i="14" s="1"/>
  <c r="E178" i="7"/>
  <c r="E174" i="14" s="1"/>
  <c r="F178" i="7"/>
  <c r="F174" i="14" s="1"/>
  <c r="G178" i="7"/>
  <c r="G174" i="14" s="1"/>
  <c r="H178" i="7"/>
  <c r="H174" i="14" s="1"/>
  <c r="J178" i="7"/>
  <c r="J174" i="14" s="1"/>
  <c r="K178" i="7"/>
  <c r="K174" i="14" s="1"/>
  <c r="L178" i="7"/>
  <c r="L174" i="14" s="1"/>
  <c r="M178" i="7"/>
  <c r="M174" i="14" s="1"/>
  <c r="N178" i="7"/>
  <c r="N174" i="14" s="1"/>
  <c r="O178" i="7"/>
  <c r="O174" i="14" s="1"/>
  <c r="P178" i="7"/>
  <c r="C179" i="7"/>
  <c r="D179" i="7"/>
  <c r="D175" i="14" s="1"/>
  <c r="E179" i="7"/>
  <c r="E175" i="14" s="1"/>
  <c r="F179" i="7"/>
  <c r="F175" i="14" s="1"/>
  <c r="G179" i="7"/>
  <c r="G175" i="14" s="1"/>
  <c r="H179" i="7"/>
  <c r="H175" i="14" s="1"/>
  <c r="J179" i="7"/>
  <c r="J175" i="14" s="1"/>
  <c r="K179" i="7"/>
  <c r="K175" i="14" s="1"/>
  <c r="L179" i="7"/>
  <c r="L175" i="14" s="1"/>
  <c r="M179" i="7"/>
  <c r="M175" i="14" s="1"/>
  <c r="N179" i="7"/>
  <c r="N175" i="14" s="1"/>
  <c r="O179" i="7"/>
  <c r="O175" i="14" s="1"/>
  <c r="P179" i="7"/>
  <c r="C180" i="7"/>
  <c r="D180" i="7"/>
  <c r="D176" i="14" s="1"/>
  <c r="E180" i="7"/>
  <c r="E176" i="14" s="1"/>
  <c r="F180" i="7"/>
  <c r="F176" i="14" s="1"/>
  <c r="G180" i="7"/>
  <c r="G176" i="14" s="1"/>
  <c r="H180" i="7"/>
  <c r="H176" i="14" s="1"/>
  <c r="J180" i="7"/>
  <c r="J176" i="14" s="1"/>
  <c r="K180" i="7"/>
  <c r="K176" i="14" s="1"/>
  <c r="L180" i="7"/>
  <c r="L176" i="14" s="1"/>
  <c r="M180" i="7"/>
  <c r="M176" i="14" s="1"/>
  <c r="N180" i="7"/>
  <c r="N176" i="14" s="1"/>
  <c r="O180" i="7"/>
  <c r="O176" i="14" s="1"/>
  <c r="P180" i="7"/>
  <c r="C191" i="7"/>
  <c r="D191" i="7"/>
  <c r="D187" i="14" s="1"/>
  <c r="E191" i="7"/>
  <c r="E187" i="14" s="1"/>
  <c r="F191" i="7"/>
  <c r="F187" i="14" s="1"/>
  <c r="G191" i="7"/>
  <c r="G187" i="14" s="1"/>
  <c r="H191" i="7"/>
  <c r="H187" i="14" s="1"/>
  <c r="J191" i="7"/>
  <c r="J187" i="14" s="1"/>
  <c r="K191" i="7"/>
  <c r="K187" i="14" s="1"/>
  <c r="L191" i="7"/>
  <c r="L187" i="14" s="1"/>
  <c r="M191" i="7"/>
  <c r="M187" i="14" s="1"/>
  <c r="N191" i="7"/>
  <c r="N187" i="14" s="1"/>
  <c r="O191" i="7"/>
  <c r="O187" i="14" s="1"/>
  <c r="P191" i="7"/>
  <c r="P187" i="14" s="1"/>
  <c r="C192" i="7"/>
  <c r="D192" i="7"/>
  <c r="D188" i="14" s="1"/>
  <c r="E192" i="7"/>
  <c r="E188" i="14" s="1"/>
  <c r="F192" i="7"/>
  <c r="F188" i="14" s="1"/>
  <c r="G192" i="7"/>
  <c r="G188" i="14" s="1"/>
  <c r="H192" i="7"/>
  <c r="H188" i="14" s="1"/>
  <c r="J192" i="7"/>
  <c r="J188" i="14" s="1"/>
  <c r="K192" i="7"/>
  <c r="K188" i="14" s="1"/>
  <c r="L192" i="7"/>
  <c r="L188" i="14" s="1"/>
  <c r="M192" i="7"/>
  <c r="M188" i="14" s="1"/>
  <c r="N192" i="7"/>
  <c r="N188" i="14" s="1"/>
  <c r="O192" i="7"/>
  <c r="O188" i="14" s="1"/>
  <c r="P192" i="7"/>
  <c r="C193" i="7"/>
  <c r="D193" i="7"/>
  <c r="D189" i="14" s="1"/>
  <c r="E193" i="7"/>
  <c r="E189" i="14" s="1"/>
  <c r="F193" i="7"/>
  <c r="F189" i="14" s="1"/>
  <c r="G193" i="7"/>
  <c r="G189" i="14" s="1"/>
  <c r="H193" i="7"/>
  <c r="H189" i="14" s="1"/>
  <c r="J193" i="7"/>
  <c r="J189" i="14" s="1"/>
  <c r="K193" i="7"/>
  <c r="K189" i="14" s="1"/>
  <c r="L193" i="7"/>
  <c r="L189" i="14" s="1"/>
  <c r="M193" i="7"/>
  <c r="M189" i="14" s="1"/>
  <c r="N193" i="7"/>
  <c r="N189" i="14" s="1"/>
  <c r="O193" i="7"/>
  <c r="O189" i="14" s="1"/>
  <c r="P193" i="7"/>
  <c r="C194" i="7"/>
  <c r="C190" i="14" s="1"/>
  <c r="D194" i="7"/>
  <c r="D190" i="14" s="1"/>
  <c r="E194" i="7"/>
  <c r="E190" i="14" s="1"/>
  <c r="F194" i="7"/>
  <c r="F190" i="14" s="1"/>
  <c r="G194" i="7"/>
  <c r="G190" i="14" s="1"/>
  <c r="H194" i="7"/>
  <c r="H190" i="14" s="1"/>
  <c r="J194" i="7"/>
  <c r="J190" i="14" s="1"/>
  <c r="K194" i="7"/>
  <c r="K190" i="14" s="1"/>
  <c r="L194" i="7"/>
  <c r="L190" i="14" s="1"/>
  <c r="M194" i="7"/>
  <c r="M190" i="14" s="1"/>
  <c r="N194" i="7"/>
  <c r="N190" i="14" s="1"/>
  <c r="O194" i="7"/>
  <c r="O190" i="14" s="1"/>
  <c r="P194" i="7"/>
  <c r="C195" i="7"/>
  <c r="G195" i="7"/>
  <c r="G191" i="14" s="1"/>
  <c r="J195" i="7"/>
  <c r="D64" i="14"/>
  <c r="E64" i="14"/>
  <c r="F64" i="14"/>
  <c r="G64" i="14"/>
  <c r="H64" i="14"/>
  <c r="J64" i="14"/>
  <c r="K64" i="14"/>
  <c r="L64" i="14"/>
  <c r="M64" i="14"/>
  <c r="N64" i="14"/>
  <c r="O64" i="14"/>
  <c r="P64" i="14"/>
  <c r="C6" i="7"/>
  <c r="D6" i="7"/>
  <c r="E6" i="7"/>
  <c r="F6" i="7"/>
  <c r="G6" i="7"/>
  <c r="H6" i="7"/>
  <c r="J6" i="7"/>
  <c r="K6" i="7"/>
  <c r="L6" i="7"/>
  <c r="M6" i="7"/>
  <c r="N6" i="7"/>
  <c r="O6" i="7"/>
  <c r="P6" i="7"/>
  <c r="C7" i="7"/>
  <c r="U7" i="7" s="1"/>
  <c r="C12" i="7"/>
  <c r="D12" i="7"/>
  <c r="E12" i="7"/>
  <c r="F12" i="7"/>
  <c r="G12" i="7"/>
  <c r="H12" i="7"/>
  <c r="J12" i="7"/>
  <c r="K12" i="7"/>
  <c r="L12" i="7"/>
  <c r="M12" i="7"/>
  <c r="N12" i="7"/>
  <c r="O12" i="7"/>
  <c r="P12" i="7"/>
  <c r="C13" i="7"/>
  <c r="U13" i="7" s="1"/>
  <c r="U194" i="7" l="1"/>
  <c r="V194" i="7" s="1"/>
  <c r="U128" i="7"/>
  <c r="V128" i="7" s="1"/>
  <c r="U117" i="7"/>
  <c r="V117" i="7" s="1"/>
  <c r="U120" i="7"/>
  <c r="V120" i="7" s="1"/>
  <c r="U122" i="7"/>
  <c r="V122" i="7" s="1"/>
  <c r="U123" i="7"/>
  <c r="V123" i="7" s="1"/>
  <c r="U90" i="7"/>
  <c r="V90" i="7" s="1"/>
  <c r="U93" i="7"/>
  <c r="V93" i="7" s="1"/>
  <c r="U112" i="7"/>
  <c r="V112" i="7" s="1"/>
  <c r="U113" i="7"/>
  <c r="V113" i="7" s="1"/>
  <c r="U118" i="7"/>
  <c r="V118" i="7" s="1"/>
  <c r="U98" i="7"/>
  <c r="V98" i="7" s="1"/>
  <c r="U99" i="7"/>
  <c r="V99" i="7" s="1"/>
  <c r="U100" i="7"/>
  <c r="U101" i="7"/>
  <c r="V101" i="7" s="1"/>
  <c r="U102" i="7"/>
  <c r="V102" i="7" s="1"/>
  <c r="U103" i="7"/>
  <c r="V103" i="7" s="1"/>
  <c r="U104" i="7"/>
  <c r="V104" i="7" s="1"/>
  <c r="U105" i="7"/>
  <c r="V105" i="7" s="1"/>
  <c r="U106" i="7"/>
  <c r="V106" i="7" s="1"/>
  <c r="U107" i="7"/>
  <c r="V107" i="7" s="1"/>
  <c r="U108" i="7"/>
  <c r="V108" i="7" s="1"/>
  <c r="U109" i="7"/>
  <c r="V109" i="7" s="1"/>
  <c r="U110" i="7"/>
  <c r="V110" i="7" s="1"/>
  <c r="U111" i="7"/>
  <c r="V111" i="7" s="1"/>
  <c r="U129" i="7"/>
  <c r="V129" i="7" s="1"/>
  <c r="U130" i="7"/>
  <c r="V130" i="7" s="1"/>
  <c r="U131" i="7"/>
  <c r="V131" i="7" s="1"/>
  <c r="U132" i="7"/>
  <c r="V132" i="7" s="1"/>
  <c r="U133" i="7"/>
  <c r="V133" i="7" s="1"/>
  <c r="U134" i="7"/>
  <c r="V134" i="7" s="1"/>
  <c r="U135" i="7"/>
  <c r="V135" i="7" s="1"/>
  <c r="U136" i="7"/>
  <c r="V136" i="7" s="1"/>
  <c r="U137" i="7"/>
  <c r="V137" i="7" s="1"/>
  <c r="U138" i="7"/>
  <c r="V138" i="7" s="1"/>
  <c r="U139" i="7"/>
  <c r="V139" i="7" s="1"/>
  <c r="U140" i="7"/>
  <c r="V140" i="7" s="1"/>
  <c r="U141" i="7"/>
  <c r="V141" i="7" s="1"/>
  <c r="U142" i="7"/>
  <c r="V142" i="7" s="1"/>
  <c r="U143" i="7"/>
  <c r="V143" i="7" s="1"/>
  <c r="U144" i="7"/>
  <c r="V144" i="7" s="1"/>
  <c r="U145" i="7"/>
  <c r="V145" i="7" s="1"/>
  <c r="U146" i="7"/>
  <c r="V146" i="7" s="1"/>
  <c r="U166" i="7"/>
  <c r="V166" i="7" s="1"/>
  <c r="U114" i="7"/>
  <c r="V114" i="7" s="1"/>
  <c r="U127" i="7"/>
  <c r="V127" i="7" s="1"/>
  <c r="U147" i="7"/>
  <c r="V147" i="7" s="1"/>
  <c r="U148" i="7"/>
  <c r="V148" i="7" s="1"/>
  <c r="U149" i="7"/>
  <c r="V149" i="7" s="1"/>
  <c r="U150" i="7"/>
  <c r="V150" i="7" s="1"/>
  <c r="U151" i="7"/>
  <c r="V151" i="7" s="1"/>
  <c r="U152" i="7"/>
  <c r="V152" i="7" s="1"/>
  <c r="U160" i="7"/>
  <c r="V160" i="7" s="1"/>
  <c r="U161" i="7"/>
  <c r="V161" i="7" s="1"/>
  <c r="U162" i="7"/>
  <c r="V162" i="7" s="1"/>
  <c r="U163" i="7"/>
  <c r="V163" i="7" s="1"/>
  <c r="U164" i="7"/>
  <c r="V164" i="7" s="1"/>
  <c r="U165" i="7"/>
  <c r="V165" i="7" s="1"/>
  <c r="U167" i="7"/>
  <c r="V167" i="7" s="1"/>
  <c r="U168" i="7"/>
  <c r="V168" i="7" s="1"/>
  <c r="U169" i="7"/>
  <c r="V169" i="7" s="1"/>
  <c r="U170" i="7"/>
  <c r="V170" i="7" s="1"/>
  <c r="U171" i="7"/>
  <c r="V171" i="7" s="1"/>
  <c r="U172" i="7"/>
  <c r="V172" i="7" s="1"/>
  <c r="U173" i="7"/>
  <c r="V173" i="7" s="1"/>
  <c r="U174" i="7"/>
  <c r="V174" i="7" s="1"/>
  <c r="U175" i="7"/>
  <c r="V175" i="7" s="1"/>
  <c r="U176" i="7"/>
  <c r="V176" i="7" s="1"/>
  <c r="U115" i="7"/>
  <c r="V115" i="7" s="1"/>
  <c r="U124" i="7"/>
  <c r="V124" i="7" s="1"/>
  <c r="U125" i="7"/>
  <c r="V125" i="7" s="1"/>
  <c r="U126" i="7"/>
  <c r="V126" i="7" s="1"/>
  <c r="U177" i="7"/>
  <c r="V177" i="7" s="1"/>
  <c r="U178" i="7"/>
  <c r="V178" i="7" s="1"/>
  <c r="U179" i="7"/>
  <c r="V179" i="7" s="1"/>
  <c r="U191" i="7"/>
  <c r="V191" i="7" s="1"/>
  <c r="U192" i="7"/>
  <c r="V192" i="7" s="1"/>
  <c r="U6" i="7"/>
  <c r="V6" i="7" s="1"/>
  <c r="U12" i="7"/>
  <c r="U116" i="7"/>
  <c r="V116" i="7" s="1"/>
  <c r="U119" i="7"/>
  <c r="V119" i="7" s="1"/>
  <c r="U121" i="7"/>
  <c r="V121" i="7" s="1"/>
  <c r="C69" i="14"/>
  <c r="U73" i="7"/>
  <c r="V73" i="7" s="1"/>
  <c r="C70" i="14"/>
  <c r="U74" i="7"/>
  <c r="V74" i="7" s="1"/>
  <c r="C71" i="14"/>
  <c r="U75" i="7"/>
  <c r="V75" i="7" s="1"/>
  <c r="C72" i="14"/>
  <c r="U76" i="7"/>
  <c r="V76" i="7" s="1"/>
  <c r="C73" i="14"/>
  <c r="U77" i="7"/>
  <c r="V77" i="7" s="1"/>
  <c r="C74" i="14"/>
  <c r="U78" i="7"/>
  <c r="C75" i="14"/>
  <c r="U79" i="7"/>
  <c r="V79" i="7" s="1"/>
  <c r="C76" i="14"/>
  <c r="U80" i="7"/>
  <c r="V80" i="7" s="1"/>
  <c r="C77" i="14"/>
  <c r="U81" i="7"/>
  <c r="V81" i="7" s="1"/>
  <c r="C78" i="14"/>
  <c r="U82" i="7"/>
  <c r="V82" i="7" s="1"/>
  <c r="C79" i="14"/>
  <c r="U83" i="7"/>
  <c r="V83" i="7" s="1"/>
  <c r="C80" i="14"/>
  <c r="U84" i="7"/>
  <c r="V84" i="7" s="1"/>
  <c r="C81" i="14"/>
  <c r="U85" i="7"/>
  <c r="V85" i="7" s="1"/>
  <c r="C82" i="14"/>
  <c r="U86" i="7"/>
  <c r="V86" i="7" s="1"/>
  <c r="C83" i="14"/>
  <c r="U87" i="7"/>
  <c r="V87" i="7" s="1"/>
  <c r="C84" i="14"/>
  <c r="U88" i="7"/>
  <c r="V88" i="7" s="1"/>
  <c r="C87" i="14"/>
  <c r="U91" i="7"/>
  <c r="V91" i="7" s="1"/>
  <c r="C88" i="14"/>
  <c r="U92" i="7"/>
  <c r="V92" i="7" s="1"/>
  <c r="C90" i="14"/>
  <c r="U94" i="7"/>
  <c r="V94" i="7" s="1"/>
  <c r="C91" i="14"/>
  <c r="U95" i="7"/>
  <c r="V95" i="7" s="1"/>
  <c r="C92" i="14"/>
  <c r="U96" i="7"/>
  <c r="V96" i="7" s="1"/>
  <c r="C93" i="14"/>
  <c r="U97" i="7"/>
  <c r="V97" i="7" s="1"/>
  <c r="C176" i="14"/>
  <c r="U180" i="7"/>
  <c r="V180" i="7" s="1"/>
  <c r="C189" i="14"/>
  <c r="U193" i="7"/>
  <c r="V193" i="7" s="1"/>
  <c r="C191" i="14"/>
  <c r="U195" i="7"/>
  <c r="V195" i="7" s="1"/>
  <c r="J191" i="14"/>
  <c r="V100" i="7"/>
  <c r="P190" i="14"/>
  <c r="U190" i="14" s="1"/>
  <c r="P188" i="14"/>
  <c r="P189" i="14"/>
  <c r="P174" i="14"/>
  <c r="P172" i="14"/>
  <c r="P175" i="14"/>
  <c r="P173" i="14"/>
  <c r="P176" i="14"/>
  <c r="O171" i="14"/>
  <c r="O163" i="14"/>
  <c r="O166" i="14"/>
  <c r="O169" i="14"/>
  <c r="O161" i="14"/>
  <c r="O164" i="14"/>
  <c r="O167" i="14"/>
  <c r="O170" i="14"/>
  <c r="O162" i="14"/>
  <c r="O165" i="14"/>
  <c r="O168" i="14"/>
  <c r="P159" i="14"/>
  <c r="P158" i="14"/>
  <c r="P157" i="14"/>
  <c r="P87" i="14"/>
  <c r="P90" i="14"/>
  <c r="P93" i="14"/>
  <c r="P88" i="14"/>
  <c r="P91" i="14"/>
  <c r="P92" i="14"/>
  <c r="C89" i="14"/>
  <c r="U89" i="14" s="1"/>
  <c r="P84" i="14"/>
  <c r="P81" i="14"/>
  <c r="P79" i="14"/>
  <c r="P82" i="14"/>
  <c r="P77" i="14"/>
  <c r="P80" i="14"/>
  <c r="P83" i="14"/>
  <c r="P78" i="14"/>
  <c r="P76" i="14"/>
  <c r="P71" i="14"/>
  <c r="P74" i="14"/>
  <c r="P69" i="14"/>
  <c r="P72" i="14"/>
  <c r="P75" i="14"/>
  <c r="P70" i="14"/>
  <c r="P73" i="14"/>
  <c r="V23" i="7"/>
  <c r="C64" i="14"/>
  <c r="U64" i="14" s="1"/>
  <c r="C175" i="14"/>
  <c r="C188" i="14"/>
  <c r="C174" i="14"/>
  <c r="C170" i="14"/>
  <c r="C166" i="14"/>
  <c r="C162" i="14"/>
  <c r="C158" i="14"/>
  <c r="V71" i="7"/>
  <c r="V11" i="7"/>
  <c r="C171" i="14"/>
  <c r="V26" i="7"/>
  <c r="V22" i="7"/>
  <c r="V25" i="7"/>
  <c r="V21" i="7"/>
  <c r="V17" i="7"/>
  <c r="C187" i="14"/>
  <c r="U187" i="14" s="1"/>
  <c r="C173" i="14"/>
  <c r="C169" i="14"/>
  <c r="C165" i="14"/>
  <c r="C161" i="14"/>
  <c r="C157" i="14"/>
  <c r="V70" i="7"/>
  <c r="V27" i="7"/>
  <c r="V19" i="7"/>
  <c r="V15" i="7"/>
  <c r="C167" i="14"/>
  <c r="C163" i="14"/>
  <c r="C159" i="14"/>
  <c r="V72" i="7"/>
  <c r="V29" i="7"/>
  <c r="V28" i="7"/>
  <c r="V24" i="7"/>
  <c r="V20" i="7"/>
  <c r="V69" i="7"/>
  <c r="C172" i="14"/>
  <c r="U172" i="14" s="1"/>
  <c r="C168" i="14"/>
  <c r="C164" i="14"/>
  <c r="C160" i="14"/>
  <c r="U160" i="14" s="1"/>
  <c r="C156" i="14"/>
  <c r="U156" i="14" s="1"/>
  <c r="A60" i="14"/>
  <c r="A58" i="14"/>
  <c r="A59" i="14"/>
  <c r="A54" i="14"/>
  <c r="A55" i="14"/>
  <c r="A56" i="14"/>
  <c r="A57" i="14"/>
  <c r="A50" i="14"/>
  <c r="A51" i="14"/>
  <c r="A52" i="14"/>
  <c r="A53" i="14"/>
  <c r="A48" i="14"/>
  <c r="A49" i="14"/>
  <c r="A42" i="14"/>
  <c r="A43" i="14"/>
  <c r="A44" i="14"/>
  <c r="A45" i="14"/>
  <c r="A46" i="14"/>
  <c r="A47" i="14"/>
  <c r="A37" i="14"/>
  <c r="A38" i="14"/>
  <c r="A39" i="14"/>
  <c r="A40" i="14"/>
  <c r="A41" i="14"/>
  <c r="A26" i="14"/>
  <c r="A27" i="14"/>
  <c r="A28" i="14"/>
  <c r="A29" i="14"/>
  <c r="A30" i="14"/>
  <c r="A31" i="14"/>
  <c r="A32" i="14"/>
  <c r="A33" i="14"/>
  <c r="A34" i="14"/>
  <c r="A35" i="14"/>
  <c r="A36" i="14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60" i="7"/>
  <c r="A156" i="14" s="1"/>
  <c r="A161" i="7"/>
  <c r="A157" i="14" s="1"/>
  <c r="A162" i="7"/>
  <c r="A158" i="14" s="1"/>
  <c r="A163" i="7"/>
  <c r="A159" i="14" s="1"/>
  <c r="A164" i="7"/>
  <c r="A160" i="14" s="1"/>
  <c r="A165" i="7"/>
  <c r="A161" i="14" s="1"/>
  <c r="A166" i="7"/>
  <c r="A162" i="14" s="1"/>
  <c r="A167" i="7"/>
  <c r="A163" i="14" s="1"/>
  <c r="A168" i="7"/>
  <c r="A164" i="14" s="1"/>
  <c r="A169" i="7"/>
  <c r="A165" i="14" s="1"/>
  <c r="A170" i="7"/>
  <c r="A166" i="14" s="1"/>
  <c r="A171" i="7"/>
  <c r="A167" i="14" s="1"/>
  <c r="A172" i="7"/>
  <c r="A168" i="14" s="1"/>
  <c r="A173" i="7"/>
  <c r="A169" i="14" s="1"/>
  <c r="A174" i="7"/>
  <c r="A170" i="14" s="1"/>
  <c r="A175" i="7"/>
  <c r="A171" i="14" s="1"/>
  <c r="A176" i="7"/>
  <c r="A172" i="14" s="1"/>
  <c r="A177" i="7"/>
  <c r="A173" i="14" s="1"/>
  <c r="A178" i="7"/>
  <c r="A174" i="14" s="1"/>
  <c r="A179" i="7"/>
  <c r="A175" i="14" s="1"/>
  <c r="A180" i="7"/>
  <c r="A176" i="14" s="1"/>
  <c r="A191" i="7"/>
  <c r="A187" i="14" s="1"/>
  <c r="A192" i="7"/>
  <c r="A188" i="14" s="1"/>
  <c r="A193" i="7"/>
  <c r="A189" i="14" s="1"/>
  <c r="A194" i="7"/>
  <c r="A190" i="14" s="1"/>
  <c r="A195" i="7"/>
  <c r="A191" i="14" s="1"/>
  <c r="AG225" i="5"/>
  <c r="AG224" i="5"/>
  <c r="AG223" i="5"/>
  <c r="AG222" i="5"/>
  <c r="AG203" i="5"/>
  <c r="AG202" i="5"/>
  <c r="AG201" i="5"/>
  <c r="AG183" i="5"/>
  <c r="AG182" i="5"/>
  <c r="AG181" i="5"/>
  <c r="AG180" i="5"/>
  <c r="AG107" i="5"/>
  <c r="AG106" i="5"/>
  <c r="AG105" i="5"/>
  <c r="AG104" i="5"/>
  <c r="AG103" i="5"/>
  <c r="AG102" i="5"/>
  <c r="AG101" i="5"/>
  <c r="AG100" i="5"/>
  <c r="AG99" i="5"/>
  <c r="AG98" i="5"/>
  <c r="AG97" i="5"/>
  <c r="AG96" i="5"/>
  <c r="AG95" i="5"/>
  <c r="AG94" i="5"/>
  <c r="AG93" i="5"/>
  <c r="AG92" i="5"/>
  <c r="AG91" i="5"/>
  <c r="AG137" i="5"/>
  <c r="AG136" i="5"/>
  <c r="AG135" i="5"/>
  <c r="AG134" i="5"/>
  <c r="AG133" i="5"/>
  <c r="AG132" i="5"/>
  <c r="AG131" i="5"/>
  <c r="AG130" i="5"/>
  <c r="AG89" i="5"/>
  <c r="AG88" i="5"/>
  <c r="AG87" i="5"/>
  <c r="AG86" i="5"/>
  <c r="AG85" i="5"/>
  <c r="B5" i="2"/>
  <c r="A5" i="2"/>
  <c r="AO118" i="1"/>
  <c r="AN118" i="1"/>
  <c r="AM118" i="1"/>
  <c r="AL118" i="1"/>
  <c r="AK118" i="1"/>
  <c r="AJ118" i="1"/>
  <c r="AI118" i="1"/>
  <c r="AH118" i="1"/>
  <c r="AG118" i="1"/>
  <c r="AF118" i="1"/>
  <c r="AA118" i="1"/>
  <c r="X118" i="1"/>
  <c r="W118" i="1"/>
  <c r="V118" i="1"/>
  <c r="AO117" i="1"/>
  <c r="AN117" i="1"/>
  <c r="AM117" i="1"/>
  <c r="AL117" i="1"/>
  <c r="AK117" i="1"/>
  <c r="AJ117" i="1"/>
  <c r="AI117" i="1"/>
  <c r="AH117" i="1"/>
  <c r="AG117" i="1"/>
  <c r="AF117" i="1"/>
  <c r="AA117" i="1"/>
  <c r="X117" i="1"/>
  <c r="W117" i="1"/>
  <c r="V117" i="1"/>
  <c r="AO116" i="1"/>
  <c r="AN116" i="1"/>
  <c r="AM116" i="1"/>
  <c r="AL116" i="1"/>
  <c r="AK116" i="1"/>
  <c r="AJ116" i="1"/>
  <c r="AI116" i="1"/>
  <c r="AH116" i="1"/>
  <c r="AG116" i="1"/>
  <c r="AF116" i="1"/>
  <c r="AA116" i="1"/>
  <c r="X116" i="1"/>
  <c r="W116" i="1"/>
  <c r="V116" i="1"/>
  <c r="AO115" i="1"/>
  <c r="AN115" i="1"/>
  <c r="AM115" i="1"/>
  <c r="AL115" i="1"/>
  <c r="AK115" i="1"/>
  <c r="AJ115" i="1"/>
  <c r="AI115" i="1"/>
  <c r="AH115" i="1"/>
  <c r="AG115" i="1"/>
  <c r="AF115" i="1"/>
  <c r="AA115" i="1"/>
  <c r="X115" i="1"/>
  <c r="W115" i="1"/>
  <c r="V115" i="1"/>
  <c r="AO114" i="1"/>
  <c r="AN114" i="1"/>
  <c r="AM114" i="1"/>
  <c r="AL114" i="1"/>
  <c r="AK114" i="1"/>
  <c r="AJ114" i="1"/>
  <c r="AI114" i="1"/>
  <c r="AH114" i="1"/>
  <c r="AG114" i="1"/>
  <c r="AF114" i="1"/>
  <c r="AA114" i="1"/>
  <c r="X114" i="1"/>
  <c r="W114" i="1"/>
  <c r="V114" i="1"/>
  <c r="AO113" i="1"/>
  <c r="AN113" i="1"/>
  <c r="AM113" i="1"/>
  <c r="AL113" i="1"/>
  <c r="AK113" i="1"/>
  <c r="AJ113" i="1"/>
  <c r="AI113" i="1"/>
  <c r="AH113" i="1"/>
  <c r="AG113" i="1"/>
  <c r="AF113" i="1"/>
  <c r="AA113" i="1"/>
  <c r="X113" i="1"/>
  <c r="W113" i="1"/>
  <c r="V113" i="1"/>
  <c r="AO112" i="1"/>
  <c r="AN112" i="1"/>
  <c r="AM112" i="1"/>
  <c r="AL112" i="1"/>
  <c r="AK112" i="1"/>
  <c r="AJ112" i="1"/>
  <c r="AI112" i="1"/>
  <c r="AH112" i="1"/>
  <c r="AG112" i="1"/>
  <c r="AF112" i="1"/>
  <c r="AA112" i="1"/>
  <c r="X112" i="1"/>
  <c r="W112" i="1"/>
  <c r="V112" i="1"/>
  <c r="AO111" i="1"/>
  <c r="AN111" i="1"/>
  <c r="AM111" i="1"/>
  <c r="AL111" i="1"/>
  <c r="AK111" i="1"/>
  <c r="AJ111" i="1"/>
  <c r="AI111" i="1"/>
  <c r="AH111" i="1"/>
  <c r="AG111" i="1"/>
  <c r="AF111" i="1"/>
  <c r="AA111" i="1"/>
  <c r="X111" i="1"/>
  <c r="W111" i="1"/>
  <c r="V111" i="1"/>
  <c r="AO110" i="1"/>
  <c r="AN110" i="1"/>
  <c r="AM110" i="1"/>
  <c r="AL110" i="1"/>
  <c r="AK110" i="1"/>
  <c r="AJ110" i="1"/>
  <c r="AI110" i="1"/>
  <c r="AH110" i="1"/>
  <c r="AG110" i="1"/>
  <c r="AF110" i="1"/>
  <c r="AA110" i="1"/>
  <c r="X110" i="1"/>
  <c r="W110" i="1"/>
  <c r="V110" i="1"/>
  <c r="AN109" i="1"/>
  <c r="AO85" i="1"/>
  <c r="AN85" i="1"/>
  <c r="AM85" i="1"/>
  <c r="AL85" i="1"/>
  <c r="AK85" i="1"/>
  <c r="AJ85" i="1"/>
  <c r="AI85" i="1"/>
  <c r="AH85" i="1"/>
  <c r="AG85" i="1"/>
  <c r="AF85" i="1"/>
  <c r="AA85" i="1"/>
  <c r="X85" i="1"/>
  <c r="W85" i="1"/>
  <c r="V85" i="1"/>
  <c r="AO84" i="1"/>
  <c r="AN84" i="1"/>
  <c r="AM84" i="1"/>
  <c r="AL84" i="1"/>
  <c r="AK84" i="1"/>
  <c r="AJ84" i="1"/>
  <c r="AI84" i="1"/>
  <c r="AH84" i="1"/>
  <c r="AG84" i="1"/>
  <c r="AF84" i="1"/>
  <c r="AA84" i="1"/>
  <c r="X84" i="1"/>
  <c r="W84" i="1"/>
  <c r="V84" i="1"/>
  <c r="AO82" i="1"/>
  <c r="AN82" i="1"/>
  <c r="AM82" i="1"/>
  <c r="AL82" i="1"/>
  <c r="AK82" i="1"/>
  <c r="AJ82" i="1"/>
  <c r="AI82" i="1"/>
  <c r="AH82" i="1"/>
  <c r="AG82" i="1"/>
  <c r="AF82" i="1"/>
  <c r="AA82" i="1"/>
  <c r="X82" i="1"/>
  <c r="W82" i="1"/>
  <c r="V82" i="1"/>
  <c r="AO81" i="1"/>
  <c r="AN81" i="1"/>
  <c r="AM81" i="1"/>
  <c r="AL81" i="1"/>
  <c r="AK81" i="1"/>
  <c r="AJ81" i="1"/>
  <c r="AI81" i="1"/>
  <c r="AH81" i="1"/>
  <c r="AG81" i="1"/>
  <c r="AF81" i="1"/>
  <c r="AA81" i="1"/>
  <c r="X81" i="1"/>
  <c r="W81" i="1"/>
  <c r="V81" i="1"/>
  <c r="AO80" i="1"/>
  <c r="AN80" i="1"/>
  <c r="AM80" i="1"/>
  <c r="AL80" i="1"/>
  <c r="AK80" i="1"/>
  <c r="AJ80" i="1"/>
  <c r="AI80" i="1"/>
  <c r="AH80" i="1"/>
  <c r="AG80" i="1"/>
  <c r="AF80" i="1"/>
  <c r="AA80" i="1"/>
  <c r="X80" i="1"/>
  <c r="W80" i="1"/>
  <c r="V80" i="1"/>
  <c r="AO79" i="1"/>
  <c r="AN79" i="1"/>
  <c r="AM79" i="1"/>
  <c r="AL79" i="1"/>
  <c r="AK79" i="1"/>
  <c r="AJ79" i="1"/>
  <c r="AI79" i="1"/>
  <c r="AH79" i="1"/>
  <c r="AG79" i="1"/>
  <c r="AF79" i="1"/>
  <c r="AA79" i="1"/>
  <c r="X79" i="1"/>
  <c r="W79" i="1"/>
  <c r="V79" i="1"/>
  <c r="AO78" i="1"/>
  <c r="AN78" i="1"/>
  <c r="AM78" i="1"/>
  <c r="AL78" i="1"/>
  <c r="AK78" i="1"/>
  <c r="AJ78" i="1"/>
  <c r="AI78" i="1"/>
  <c r="AH78" i="1"/>
  <c r="AG78" i="1"/>
  <c r="AF78" i="1"/>
  <c r="AA78" i="1"/>
  <c r="X78" i="1"/>
  <c r="W78" i="1"/>
  <c r="V78" i="1"/>
  <c r="AO77" i="1"/>
  <c r="AN77" i="1"/>
  <c r="AM77" i="1"/>
  <c r="AL77" i="1"/>
  <c r="AK77" i="1"/>
  <c r="AJ77" i="1"/>
  <c r="AI77" i="1"/>
  <c r="AH77" i="1"/>
  <c r="AG77" i="1"/>
  <c r="AF77" i="1"/>
  <c r="AA77" i="1"/>
  <c r="X77" i="1"/>
  <c r="W77" i="1"/>
  <c r="V77" i="1"/>
  <c r="AO76" i="1"/>
  <c r="AN76" i="1"/>
  <c r="AM76" i="1"/>
  <c r="AL76" i="1"/>
  <c r="AK76" i="1"/>
  <c r="AJ76" i="1"/>
  <c r="AI76" i="1"/>
  <c r="AH76" i="1"/>
  <c r="AG76" i="1"/>
  <c r="AF76" i="1"/>
  <c r="AA76" i="1"/>
  <c r="X76" i="1"/>
  <c r="W76" i="1"/>
  <c r="V76" i="1"/>
  <c r="AO75" i="1"/>
  <c r="AN75" i="1"/>
  <c r="AM75" i="1"/>
  <c r="AL75" i="1"/>
  <c r="AK75" i="1"/>
  <c r="AJ75" i="1"/>
  <c r="AI75" i="1"/>
  <c r="AH75" i="1"/>
  <c r="AG75" i="1"/>
  <c r="AF75" i="1"/>
  <c r="AA75" i="1"/>
  <c r="X75" i="1"/>
  <c r="W75" i="1"/>
  <c r="V75" i="1"/>
  <c r="AO74" i="1"/>
  <c r="AN74" i="1"/>
  <c r="AM74" i="1"/>
  <c r="AL74" i="1"/>
  <c r="AK74" i="1"/>
  <c r="AJ74" i="1"/>
  <c r="AI74" i="1"/>
  <c r="AH74" i="1"/>
  <c r="AG74" i="1"/>
  <c r="AF74" i="1"/>
  <c r="AA74" i="1"/>
  <c r="X74" i="1"/>
  <c r="W74" i="1"/>
  <c r="V74" i="1"/>
  <c r="AO90" i="1"/>
  <c r="AN90" i="1"/>
  <c r="AM90" i="1"/>
  <c r="AL90" i="1"/>
  <c r="AK90" i="1"/>
  <c r="AJ90" i="1"/>
  <c r="AI90" i="1"/>
  <c r="AH90" i="1"/>
  <c r="AG90" i="1"/>
  <c r="AF90" i="1"/>
  <c r="AA90" i="1"/>
  <c r="X90" i="1"/>
  <c r="W90" i="1"/>
  <c r="V90" i="1"/>
  <c r="AO89" i="1"/>
  <c r="AN89" i="1"/>
  <c r="AM89" i="1"/>
  <c r="AL89" i="1"/>
  <c r="AK89" i="1"/>
  <c r="AJ89" i="1"/>
  <c r="AI89" i="1"/>
  <c r="AH89" i="1"/>
  <c r="AG89" i="1"/>
  <c r="AF89" i="1"/>
  <c r="AA89" i="1"/>
  <c r="X89" i="1"/>
  <c r="W89" i="1"/>
  <c r="V89" i="1"/>
  <c r="AO88" i="1"/>
  <c r="AN88" i="1"/>
  <c r="AM88" i="1"/>
  <c r="AL88" i="1"/>
  <c r="AK88" i="1"/>
  <c r="AJ88" i="1"/>
  <c r="AI88" i="1"/>
  <c r="AH88" i="1"/>
  <c r="AG88" i="1"/>
  <c r="AF88" i="1"/>
  <c r="AA88" i="1"/>
  <c r="X88" i="1"/>
  <c r="W88" i="1"/>
  <c r="V88" i="1"/>
  <c r="AO122" i="1"/>
  <c r="AN122" i="1"/>
  <c r="AM122" i="1"/>
  <c r="AL122" i="1"/>
  <c r="AK122" i="1"/>
  <c r="AJ122" i="1"/>
  <c r="AI122" i="1"/>
  <c r="AH122" i="1"/>
  <c r="AG122" i="1"/>
  <c r="AF122" i="1"/>
  <c r="AA122" i="1"/>
  <c r="X122" i="1"/>
  <c r="W122" i="1"/>
  <c r="V122" i="1"/>
  <c r="AN119" i="1"/>
  <c r="AO34" i="1"/>
  <c r="AN34" i="1"/>
  <c r="AM34" i="1"/>
  <c r="AL34" i="1"/>
  <c r="AK34" i="1"/>
  <c r="AJ34" i="1"/>
  <c r="AI34" i="1"/>
  <c r="AH34" i="1"/>
  <c r="AG34" i="1"/>
  <c r="AF34" i="1"/>
  <c r="AA34" i="1"/>
  <c r="X34" i="1"/>
  <c r="W34" i="1"/>
  <c r="V34" i="1"/>
  <c r="AO33" i="1"/>
  <c r="AN33" i="1"/>
  <c r="AM33" i="1"/>
  <c r="AL33" i="1"/>
  <c r="AK33" i="1"/>
  <c r="AJ33" i="1"/>
  <c r="AI33" i="1"/>
  <c r="AH33" i="1"/>
  <c r="AG33" i="1"/>
  <c r="AF33" i="1"/>
  <c r="AA33" i="1"/>
  <c r="X33" i="1"/>
  <c r="W33" i="1"/>
  <c r="V33" i="1"/>
  <c r="AO32" i="1"/>
  <c r="AN32" i="1"/>
  <c r="AM32" i="1"/>
  <c r="AL32" i="1"/>
  <c r="AK32" i="1"/>
  <c r="AJ32" i="1"/>
  <c r="AI32" i="1"/>
  <c r="AH32" i="1"/>
  <c r="AG32" i="1"/>
  <c r="AF32" i="1"/>
  <c r="AA32" i="1"/>
  <c r="X32" i="1"/>
  <c r="W32" i="1"/>
  <c r="V32" i="1"/>
  <c r="AO31" i="1"/>
  <c r="AN31" i="1"/>
  <c r="AM31" i="1"/>
  <c r="AL31" i="1"/>
  <c r="AK31" i="1"/>
  <c r="AJ31" i="1"/>
  <c r="AI31" i="1"/>
  <c r="AH31" i="1"/>
  <c r="AG31" i="1"/>
  <c r="AF31" i="1"/>
  <c r="AA31" i="1"/>
  <c r="X31" i="1"/>
  <c r="W31" i="1"/>
  <c r="V31" i="1"/>
  <c r="AO30" i="1"/>
  <c r="AN30" i="1"/>
  <c r="AM30" i="1"/>
  <c r="AL30" i="1"/>
  <c r="AK30" i="1"/>
  <c r="AJ30" i="1"/>
  <c r="AI30" i="1"/>
  <c r="AH30" i="1"/>
  <c r="AG30" i="1"/>
  <c r="AF30" i="1"/>
  <c r="AA30" i="1"/>
  <c r="X30" i="1"/>
  <c r="W30" i="1"/>
  <c r="V30" i="1"/>
  <c r="AO29" i="1"/>
  <c r="AN29" i="1"/>
  <c r="AM29" i="1"/>
  <c r="AL29" i="1"/>
  <c r="AK29" i="1"/>
  <c r="AJ29" i="1"/>
  <c r="AI29" i="1"/>
  <c r="AH29" i="1"/>
  <c r="AG29" i="1"/>
  <c r="AF29" i="1"/>
  <c r="AA29" i="1"/>
  <c r="X29" i="1"/>
  <c r="W29" i="1"/>
  <c r="V29" i="1"/>
  <c r="AO28" i="1"/>
  <c r="AN28" i="1"/>
  <c r="AM28" i="1"/>
  <c r="AL28" i="1"/>
  <c r="AK28" i="1"/>
  <c r="AJ28" i="1"/>
  <c r="AI28" i="1"/>
  <c r="AH28" i="1"/>
  <c r="AG28" i="1"/>
  <c r="AF28" i="1"/>
  <c r="AA28" i="1"/>
  <c r="X28" i="1"/>
  <c r="W28" i="1"/>
  <c r="V28" i="1"/>
  <c r="AO27" i="1"/>
  <c r="AN27" i="1"/>
  <c r="AM27" i="1"/>
  <c r="AL27" i="1"/>
  <c r="AK27" i="1"/>
  <c r="AJ27" i="1"/>
  <c r="AI27" i="1"/>
  <c r="AH27" i="1"/>
  <c r="AG27" i="1"/>
  <c r="AF27" i="1"/>
  <c r="AA27" i="1"/>
  <c r="X27" i="1"/>
  <c r="W27" i="1"/>
  <c r="V27" i="1"/>
  <c r="AO26" i="1"/>
  <c r="AN26" i="1"/>
  <c r="AM26" i="1"/>
  <c r="AL26" i="1"/>
  <c r="AK26" i="1"/>
  <c r="AJ26" i="1"/>
  <c r="AI26" i="1"/>
  <c r="AH26" i="1"/>
  <c r="AG26" i="1"/>
  <c r="AF26" i="1"/>
  <c r="AA26" i="1"/>
  <c r="X26" i="1"/>
  <c r="W26" i="1"/>
  <c r="V26" i="1"/>
  <c r="AO25" i="1"/>
  <c r="AN25" i="1"/>
  <c r="AM25" i="1"/>
  <c r="AL25" i="1"/>
  <c r="AK25" i="1"/>
  <c r="AJ25" i="1"/>
  <c r="AI25" i="1"/>
  <c r="AH25" i="1"/>
  <c r="AG25" i="1"/>
  <c r="AF25" i="1"/>
  <c r="AA25" i="1"/>
  <c r="W25" i="1"/>
  <c r="V25" i="1"/>
  <c r="AO71" i="1"/>
  <c r="AN71" i="1"/>
  <c r="AM71" i="1"/>
  <c r="AL71" i="1"/>
  <c r="AK71" i="1"/>
  <c r="AJ71" i="1"/>
  <c r="AI71" i="1"/>
  <c r="AH71" i="1"/>
  <c r="AG71" i="1"/>
  <c r="AF71" i="1"/>
  <c r="AA71" i="1"/>
  <c r="X71" i="1"/>
  <c r="W71" i="1"/>
  <c r="V71" i="1"/>
  <c r="AO70" i="1"/>
  <c r="AN70" i="1"/>
  <c r="AM70" i="1"/>
  <c r="AL70" i="1"/>
  <c r="AK70" i="1"/>
  <c r="AJ70" i="1"/>
  <c r="AI70" i="1"/>
  <c r="AH70" i="1"/>
  <c r="AG70" i="1"/>
  <c r="AF70" i="1"/>
  <c r="AA70" i="1"/>
  <c r="X70" i="1"/>
  <c r="W70" i="1"/>
  <c r="V70" i="1"/>
  <c r="AO69" i="1"/>
  <c r="AN69" i="1"/>
  <c r="AM69" i="1"/>
  <c r="AL69" i="1"/>
  <c r="AK69" i="1"/>
  <c r="AJ69" i="1"/>
  <c r="AI69" i="1"/>
  <c r="AH69" i="1"/>
  <c r="AG69" i="1"/>
  <c r="AF69" i="1"/>
  <c r="AA69" i="1"/>
  <c r="X69" i="1"/>
  <c r="W69" i="1"/>
  <c r="V69" i="1"/>
  <c r="AO67" i="1"/>
  <c r="AN67" i="1"/>
  <c r="AM67" i="1"/>
  <c r="AL67" i="1"/>
  <c r="AK67" i="1"/>
  <c r="AJ67" i="1"/>
  <c r="AI67" i="1"/>
  <c r="AH67" i="1"/>
  <c r="AG67" i="1"/>
  <c r="AF67" i="1"/>
  <c r="AA67" i="1"/>
  <c r="X67" i="1"/>
  <c r="W67" i="1"/>
  <c r="V67" i="1"/>
  <c r="AO66" i="1"/>
  <c r="AN66" i="1"/>
  <c r="AM66" i="1"/>
  <c r="AL66" i="1"/>
  <c r="AK66" i="1"/>
  <c r="AJ66" i="1"/>
  <c r="AI66" i="1"/>
  <c r="AH66" i="1"/>
  <c r="AG66" i="1"/>
  <c r="AF66" i="1"/>
  <c r="AA66" i="1"/>
  <c r="X66" i="1"/>
  <c r="W66" i="1"/>
  <c r="V66" i="1"/>
  <c r="AO65" i="1"/>
  <c r="AN65" i="1"/>
  <c r="AM65" i="1"/>
  <c r="AL65" i="1"/>
  <c r="AK65" i="1"/>
  <c r="AJ65" i="1"/>
  <c r="AI65" i="1"/>
  <c r="AH65" i="1"/>
  <c r="AG65" i="1"/>
  <c r="AF65" i="1"/>
  <c r="AA65" i="1"/>
  <c r="X65" i="1"/>
  <c r="W65" i="1"/>
  <c r="V65" i="1"/>
  <c r="AO64" i="1"/>
  <c r="AN64" i="1"/>
  <c r="AM64" i="1"/>
  <c r="AL64" i="1"/>
  <c r="AK64" i="1"/>
  <c r="AJ64" i="1"/>
  <c r="AI64" i="1"/>
  <c r="AH64" i="1"/>
  <c r="AG64" i="1"/>
  <c r="AF64" i="1"/>
  <c r="AA64" i="1"/>
  <c r="X64" i="1"/>
  <c r="W64" i="1"/>
  <c r="V64" i="1"/>
  <c r="AO63" i="1"/>
  <c r="AN63" i="1"/>
  <c r="AM63" i="1"/>
  <c r="AL63" i="1"/>
  <c r="AK63" i="1"/>
  <c r="AJ63" i="1"/>
  <c r="AI63" i="1"/>
  <c r="AH63" i="1"/>
  <c r="AG63" i="1"/>
  <c r="AF63" i="1"/>
  <c r="AA63" i="1"/>
  <c r="X63" i="1"/>
  <c r="W63" i="1"/>
  <c r="V63" i="1"/>
  <c r="AO62" i="1"/>
  <c r="AN62" i="1"/>
  <c r="AM62" i="1"/>
  <c r="AL62" i="1"/>
  <c r="AK62" i="1"/>
  <c r="AJ62" i="1"/>
  <c r="AI62" i="1"/>
  <c r="AH62" i="1"/>
  <c r="AG62" i="1"/>
  <c r="AF62" i="1"/>
  <c r="AA62" i="1"/>
  <c r="X62" i="1"/>
  <c r="W62" i="1"/>
  <c r="V62" i="1"/>
  <c r="AO61" i="1"/>
  <c r="AN61" i="1"/>
  <c r="AM61" i="1"/>
  <c r="AL61" i="1"/>
  <c r="AK61" i="1"/>
  <c r="AJ61" i="1"/>
  <c r="AI61" i="1"/>
  <c r="AH61" i="1"/>
  <c r="AG61" i="1"/>
  <c r="AF61" i="1"/>
  <c r="AA61" i="1"/>
  <c r="X61" i="1"/>
  <c r="W61" i="1"/>
  <c r="V61" i="1"/>
  <c r="AO60" i="1"/>
  <c r="AN60" i="1"/>
  <c r="AM60" i="1"/>
  <c r="AL60" i="1"/>
  <c r="AK60" i="1"/>
  <c r="AJ60" i="1"/>
  <c r="AI60" i="1"/>
  <c r="AH60" i="1"/>
  <c r="AG60" i="1"/>
  <c r="AF60" i="1"/>
  <c r="AA60" i="1"/>
  <c r="X60" i="1"/>
  <c r="W60" i="1"/>
  <c r="V60" i="1"/>
  <c r="AO59" i="1"/>
  <c r="AN59" i="1"/>
  <c r="AM59" i="1"/>
  <c r="AL59" i="1"/>
  <c r="AK59" i="1"/>
  <c r="AJ59" i="1"/>
  <c r="AI59" i="1"/>
  <c r="AH59" i="1"/>
  <c r="AG59" i="1"/>
  <c r="AF59" i="1"/>
  <c r="AA59" i="1"/>
  <c r="X59" i="1"/>
  <c r="W59" i="1"/>
  <c r="V59" i="1"/>
  <c r="AO58" i="1"/>
  <c r="AN58" i="1"/>
  <c r="AM58" i="1"/>
  <c r="AL58" i="1"/>
  <c r="AK58" i="1"/>
  <c r="AJ58" i="1"/>
  <c r="AI58" i="1"/>
  <c r="AH58" i="1"/>
  <c r="AG58" i="1"/>
  <c r="AF58" i="1"/>
  <c r="AA58" i="1"/>
  <c r="X58" i="1"/>
  <c r="W58" i="1"/>
  <c r="V58" i="1"/>
  <c r="AO57" i="1"/>
  <c r="AN57" i="1"/>
  <c r="AM57" i="1"/>
  <c r="AL57" i="1"/>
  <c r="AK57" i="1"/>
  <c r="AJ57" i="1"/>
  <c r="AI57" i="1"/>
  <c r="AH57" i="1"/>
  <c r="AG57" i="1"/>
  <c r="AF57" i="1"/>
  <c r="AA57" i="1"/>
  <c r="X57" i="1"/>
  <c r="W57" i="1"/>
  <c r="V57" i="1"/>
  <c r="AO56" i="1"/>
  <c r="AN56" i="1"/>
  <c r="AM56" i="1"/>
  <c r="AL56" i="1"/>
  <c r="AK56" i="1"/>
  <c r="AJ56" i="1"/>
  <c r="AI56" i="1"/>
  <c r="AH56" i="1"/>
  <c r="AG56" i="1"/>
  <c r="AF56" i="1"/>
  <c r="AA56" i="1"/>
  <c r="X56" i="1"/>
  <c r="W56" i="1"/>
  <c r="V56" i="1"/>
  <c r="AO55" i="1"/>
  <c r="AN55" i="1"/>
  <c r="AM55" i="1"/>
  <c r="AL55" i="1"/>
  <c r="AK55" i="1"/>
  <c r="AJ55" i="1"/>
  <c r="AI55" i="1"/>
  <c r="AH55" i="1"/>
  <c r="AG55" i="1"/>
  <c r="AF55" i="1"/>
  <c r="AA55" i="1"/>
  <c r="X55" i="1"/>
  <c r="W55" i="1"/>
  <c r="V55" i="1"/>
  <c r="AO54" i="1"/>
  <c r="AN54" i="1"/>
  <c r="AM54" i="1"/>
  <c r="AL54" i="1"/>
  <c r="AK54" i="1"/>
  <c r="AJ54" i="1"/>
  <c r="AI54" i="1"/>
  <c r="AH54" i="1"/>
  <c r="AG54" i="1"/>
  <c r="AF54" i="1"/>
  <c r="AA54" i="1"/>
  <c r="X54" i="1"/>
  <c r="W54" i="1"/>
  <c r="V54" i="1"/>
  <c r="AO53" i="1"/>
  <c r="AN53" i="1"/>
  <c r="AM53" i="1"/>
  <c r="AL53" i="1"/>
  <c r="AK53" i="1"/>
  <c r="AJ53" i="1"/>
  <c r="AI53" i="1"/>
  <c r="AH53" i="1"/>
  <c r="AG53" i="1"/>
  <c r="AF53" i="1"/>
  <c r="AA53" i="1"/>
  <c r="X53" i="1"/>
  <c r="W53" i="1"/>
  <c r="V53" i="1"/>
  <c r="AO52" i="1"/>
  <c r="AN52" i="1"/>
  <c r="AM52" i="1"/>
  <c r="AL52" i="1"/>
  <c r="AK52" i="1"/>
  <c r="AJ52" i="1"/>
  <c r="AI52" i="1"/>
  <c r="AH52" i="1"/>
  <c r="AG52" i="1"/>
  <c r="AF52" i="1"/>
  <c r="AA52" i="1"/>
  <c r="X52" i="1"/>
  <c r="W52" i="1"/>
  <c r="V52" i="1"/>
  <c r="AO50" i="1"/>
  <c r="AN50" i="1"/>
  <c r="AM50" i="1"/>
  <c r="AL50" i="1"/>
  <c r="AK50" i="1"/>
  <c r="AJ50" i="1"/>
  <c r="AI50" i="1"/>
  <c r="AH50" i="1"/>
  <c r="AG50" i="1"/>
  <c r="AF50" i="1"/>
  <c r="AA50" i="1"/>
  <c r="X50" i="1"/>
  <c r="W50" i="1"/>
  <c r="V50" i="1"/>
  <c r="AO49" i="1"/>
  <c r="AN49" i="1"/>
  <c r="AM49" i="1"/>
  <c r="AL49" i="1"/>
  <c r="AK49" i="1"/>
  <c r="AJ49" i="1"/>
  <c r="AI49" i="1"/>
  <c r="AH49" i="1"/>
  <c r="AG49" i="1"/>
  <c r="AF49" i="1"/>
  <c r="AA49" i="1"/>
  <c r="X49" i="1"/>
  <c r="W49" i="1"/>
  <c r="V49" i="1"/>
  <c r="AO48" i="1"/>
  <c r="AN48" i="1"/>
  <c r="AM48" i="1"/>
  <c r="AL48" i="1"/>
  <c r="AK48" i="1"/>
  <c r="AJ48" i="1"/>
  <c r="AI48" i="1"/>
  <c r="AH48" i="1"/>
  <c r="AG48" i="1"/>
  <c r="AF48" i="1"/>
  <c r="AA48" i="1"/>
  <c r="X48" i="1"/>
  <c r="W48" i="1"/>
  <c r="V48" i="1"/>
  <c r="AO47" i="1"/>
  <c r="AN47" i="1"/>
  <c r="AM47" i="1"/>
  <c r="AL47" i="1"/>
  <c r="AK47" i="1"/>
  <c r="AJ47" i="1"/>
  <c r="AI47" i="1"/>
  <c r="AH47" i="1"/>
  <c r="AG47" i="1"/>
  <c r="AF47" i="1"/>
  <c r="AA47" i="1"/>
  <c r="X47" i="1"/>
  <c r="W47" i="1"/>
  <c r="V47" i="1"/>
  <c r="AO46" i="1"/>
  <c r="AN46" i="1"/>
  <c r="AM46" i="1"/>
  <c r="AL46" i="1"/>
  <c r="AK46" i="1"/>
  <c r="AJ46" i="1"/>
  <c r="AI46" i="1"/>
  <c r="AH46" i="1"/>
  <c r="AG46" i="1"/>
  <c r="AF46" i="1"/>
  <c r="AA46" i="1"/>
  <c r="X46" i="1"/>
  <c r="W46" i="1"/>
  <c r="V46" i="1"/>
  <c r="AO45" i="1"/>
  <c r="AN45" i="1"/>
  <c r="AM45" i="1"/>
  <c r="AL45" i="1"/>
  <c r="AK45" i="1"/>
  <c r="AJ45" i="1"/>
  <c r="AI45" i="1"/>
  <c r="AH45" i="1"/>
  <c r="AG45" i="1"/>
  <c r="AF45" i="1"/>
  <c r="AA45" i="1"/>
  <c r="X45" i="1"/>
  <c r="W45" i="1"/>
  <c r="V45" i="1"/>
  <c r="AO44" i="1"/>
  <c r="AN44" i="1"/>
  <c r="AM44" i="1"/>
  <c r="AL44" i="1"/>
  <c r="AK44" i="1"/>
  <c r="AJ44" i="1"/>
  <c r="AI44" i="1"/>
  <c r="AH44" i="1"/>
  <c r="AG44" i="1"/>
  <c r="AF44" i="1"/>
  <c r="AA44" i="1"/>
  <c r="X44" i="1"/>
  <c r="W44" i="1"/>
  <c r="V44" i="1"/>
  <c r="AO43" i="1"/>
  <c r="AN43" i="1"/>
  <c r="AM43" i="1"/>
  <c r="AL43" i="1"/>
  <c r="AK43" i="1"/>
  <c r="AJ43" i="1"/>
  <c r="AI43" i="1"/>
  <c r="AH43" i="1"/>
  <c r="AG43" i="1"/>
  <c r="AF43" i="1"/>
  <c r="AA43" i="1"/>
  <c r="X43" i="1"/>
  <c r="W43" i="1"/>
  <c r="V43" i="1"/>
  <c r="AO42" i="1"/>
  <c r="AN42" i="1"/>
  <c r="AM42" i="1"/>
  <c r="AL42" i="1"/>
  <c r="AK42" i="1"/>
  <c r="AJ42" i="1"/>
  <c r="AI42" i="1"/>
  <c r="AH42" i="1"/>
  <c r="AG42" i="1"/>
  <c r="AF42" i="1"/>
  <c r="AA42" i="1"/>
  <c r="X42" i="1"/>
  <c r="W42" i="1"/>
  <c r="V42" i="1"/>
  <c r="AO41" i="1"/>
  <c r="AN41" i="1"/>
  <c r="AM41" i="1"/>
  <c r="AL41" i="1"/>
  <c r="AK41" i="1"/>
  <c r="AJ41" i="1"/>
  <c r="AI41" i="1"/>
  <c r="AH41" i="1"/>
  <c r="AG41" i="1"/>
  <c r="AF41" i="1"/>
  <c r="AA41" i="1"/>
  <c r="X41" i="1"/>
  <c r="W41" i="1"/>
  <c r="V41" i="1"/>
  <c r="AO40" i="1"/>
  <c r="AN40" i="1"/>
  <c r="AM40" i="1"/>
  <c r="AL40" i="1"/>
  <c r="AK40" i="1"/>
  <c r="AJ40" i="1"/>
  <c r="AI40" i="1"/>
  <c r="AH40" i="1"/>
  <c r="AG40" i="1"/>
  <c r="AF40" i="1"/>
  <c r="AA40" i="1"/>
  <c r="X40" i="1"/>
  <c r="W40" i="1"/>
  <c r="V40" i="1"/>
  <c r="AO39" i="1"/>
  <c r="AN39" i="1"/>
  <c r="AM39" i="1"/>
  <c r="AL39" i="1"/>
  <c r="AK39" i="1"/>
  <c r="AJ39" i="1"/>
  <c r="AI39" i="1"/>
  <c r="AH39" i="1"/>
  <c r="AG39" i="1"/>
  <c r="AF39" i="1"/>
  <c r="AA39" i="1"/>
  <c r="X39" i="1"/>
  <c r="W39" i="1"/>
  <c r="V39" i="1"/>
  <c r="AO38" i="1"/>
  <c r="AN38" i="1"/>
  <c r="AM38" i="1"/>
  <c r="AL38" i="1"/>
  <c r="AK38" i="1"/>
  <c r="AJ38" i="1"/>
  <c r="AI38" i="1"/>
  <c r="AH38" i="1"/>
  <c r="AG38" i="1"/>
  <c r="AF38" i="1"/>
  <c r="AA38" i="1"/>
  <c r="X38" i="1"/>
  <c r="W38" i="1"/>
  <c r="V38" i="1"/>
  <c r="AO37" i="1"/>
  <c r="AN37" i="1"/>
  <c r="AM37" i="1"/>
  <c r="AL37" i="1"/>
  <c r="AK37" i="1"/>
  <c r="AJ37" i="1"/>
  <c r="AI37" i="1"/>
  <c r="AH37" i="1"/>
  <c r="AG37" i="1"/>
  <c r="AF37" i="1"/>
  <c r="AA37" i="1"/>
  <c r="X37" i="1"/>
  <c r="W37" i="1"/>
  <c r="V37" i="1"/>
  <c r="AO36" i="1"/>
  <c r="AN36" i="1"/>
  <c r="AM36" i="1"/>
  <c r="AL36" i="1"/>
  <c r="AK36" i="1"/>
  <c r="AJ36" i="1"/>
  <c r="AI36" i="1"/>
  <c r="AH36" i="1"/>
  <c r="AG36" i="1"/>
  <c r="AF36" i="1"/>
  <c r="AA36" i="1"/>
  <c r="X36" i="1"/>
  <c r="W36" i="1"/>
  <c r="V36" i="1"/>
  <c r="AO108" i="1"/>
  <c r="AN108" i="1"/>
  <c r="AM108" i="1"/>
  <c r="AL108" i="1"/>
  <c r="AK108" i="1"/>
  <c r="AJ108" i="1"/>
  <c r="AI108" i="1"/>
  <c r="AH108" i="1"/>
  <c r="AG108" i="1"/>
  <c r="AF108" i="1"/>
  <c r="AA108" i="1"/>
  <c r="X108" i="1"/>
  <c r="W108" i="1"/>
  <c r="V108" i="1"/>
  <c r="AO106" i="1"/>
  <c r="AN106" i="1"/>
  <c r="AM106" i="1"/>
  <c r="AL106" i="1"/>
  <c r="AK106" i="1"/>
  <c r="AJ106" i="1"/>
  <c r="AI106" i="1"/>
  <c r="AH106" i="1"/>
  <c r="AG106" i="1"/>
  <c r="AF106" i="1"/>
  <c r="AA106" i="1"/>
  <c r="X106" i="1"/>
  <c r="W106" i="1"/>
  <c r="V106" i="1"/>
  <c r="AO105" i="1"/>
  <c r="AN105" i="1"/>
  <c r="AM105" i="1"/>
  <c r="AL105" i="1"/>
  <c r="AK105" i="1"/>
  <c r="AJ105" i="1"/>
  <c r="AI105" i="1"/>
  <c r="AH105" i="1"/>
  <c r="AG105" i="1"/>
  <c r="AF105" i="1"/>
  <c r="AA105" i="1"/>
  <c r="X105" i="1"/>
  <c r="W105" i="1"/>
  <c r="V105" i="1"/>
  <c r="AO104" i="1"/>
  <c r="AN104" i="1"/>
  <c r="AM104" i="1"/>
  <c r="AL104" i="1"/>
  <c r="AK104" i="1"/>
  <c r="AJ104" i="1"/>
  <c r="AI104" i="1"/>
  <c r="AH104" i="1"/>
  <c r="AG104" i="1"/>
  <c r="AF104" i="1"/>
  <c r="AA104" i="1"/>
  <c r="X104" i="1"/>
  <c r="W104" i="1"/>
  <c r="V104" i="1"/>
  <c r="AO103" i="1"/>
  <c r="AN103" i="1"/>
  <c r="AM103" i="1"/>
  <c r="AL103" i="1"/>
  <c r="AK103" i="1"/>
  <c r="AJ103" i="1"/>
  <c r="AI103" i="1"/>
  <c r="AH103" i="1"/>
  <c r="AG103" i="1"/>
  <c r="AF103" i="1"/>
  <c r="AA103" i="1"/>
  <c r="X103" i="1"/>
  <c r="W103" i="1"/>
  <c r="V103" i="1"/>
  <c r="AO102" i="1"/>
  <c r="AN102" i="1"/>
  <c r="AM102" i="1"/>
  <c r="AL102" i="1"/>
  <c r="AK102" i="1"/>
  <c r="AJ102" i="1"/>
  <c r="AI102" i="1"/>
  <c r="AH102" i="1"/>
  <c r="AG102" i="1"/>
  <c r="AF102" i="1"/>
  <c r="AA102" i="1"/>
  <c r="X102" i="1"/>
  <c r="W102" i="1"/>
  <c r="V102" i="1"/>
  <c r="AO101" i="1"/>
  <c r="AN101" i="1"/>
  <c r="AM101" i="1"/>
  <c r="AL101" i="1"/>
  <c r="AK101" i="1"/>
  <c r="AJ101" i="1"/>
  <c r="AI101" i="1"/>
  <c r="AH101" i="1"/>
  <c r="AG101" i="1"/>
  <c r="AF101" i="1"/>
  <c r="AA101" i="1"/>
  <c r="X101" i="1"/>
  <c r="W101" i="1"/>
  <c r="V101" i="1"/>
  <c r="AO100" i="1"/>
  <c r="AN100" i="1"/>
  <c r="AM100" i="1"/>
  <c r="AL100" i="1"/>
  <c r="AK100" i="1"/>
  <c r="AJ100" i="1"/>
  <c r="AI100" i="1"/>
  <c r="AH100" i="1"/>
  <c r="AG100" i="1"/>
  <c r="AF100" i="1"/>
  <c r="AA100" i="1"/>
  <c r="X100" i="1"/>
  <c r="W100" i="1"/>
  <c r="V100" i="1"/>
  <c r="AO99" i="1"/>
  <c r="AN99" i="1"/>
  <c r="AM99" i="1"/>
  <c r="AL99" i="1"/>
  <c r="AK99" i="1"/>
  <c r="AJ99" i="1"/>
  <c r="AI99" i="1"/>
  <c r="AH99" i="1"/>
  <c r="AG99" i="1"/>
  <c r="AF99" i="1"/>
  <c r="AA99" i="1"/>
  <c r="X99" i="1"/>
  <c r="W99" i="1"/>
  <c r="V99" i="1"/>
  <c r="AO97" i="1"/>
  <c r="AN97" i="1"/>
  <c r="AM97" i="1"/>
  <c r="AL97" i="1"/>
  <c r="AK97" i="1"/>
  <c r="AJ97" i="1"/>
  <c r="AI97" i="1"/>
  <c r="AH97" i="1"/>
  <c r="AG97" i="1"/>
  <c r="AF97" i="1"/>
  <c r="AA97" i="1"/>
  <c r="X97" i="1"/>
  <c r="W97" i="1"/>
  <c r="V97" i="1"/>
  <c r="AO96" i="1"/>
  <c r="AN96" i="1"/>
  <c r="AM96" i="1"/>
  <c r="AL96" i="1"/>
  <c r="AK96" i="1"/>
  <c r="AJ96" i="1"/>
  <c r="AI96" i="1"/>
  <c r="AH96" i="1"/>
  <c r="AG96" i="1"/>
  <c r="AF96" i="1"/>
  <c r="AA96" i="1"/>
  <c r="X96" i="1"/>
  <c r="W96" i="1"/>
  <c r="V96" i="1"/>
  <c r="AO95" i="1"/>
  <c r="AN95" i="1"/>
  <c r="AM95" i="1"/>
  <c r="AL95" i="1"/>
  <c r="AK95" i="1"/>
  <c r="AJ95" i="1"/>
  <c r="AI95" i="1"/>
  <c r="AH95" i="1"/>
  <c r="AG95" i="1"/>
  <c r="AF95" i="1"/>
  <c r="AA95" i="1"/>
  <c r="X95" i="1"/>
  <c r="W95" i="1"/>
  <c r="V95" i="1"/>
  <c r="AO94" i="1"/>
  <c r="AN94" i="1"/>
  <c r="AM94" i="1"/>
  <c r="AL94" i="1"/>
  <c r="AK94" i="1"/>
  <c r="AJ94" i="1"/>
  <c r="AI94" i="1"/>
  <c r="AH94" i="1"/>
  <c r="AG94" i="1"/>
  <c r="AF94" i="1"/>
  <c r="AA94" i="1"/>
  <c r="X94" i="1"/>
  <c r="W94" i="1"/>
  <c r="V94" i="1"/>
  <c r="AO93" i="1"/>
  <c r="AN93" i="1"/>
  <c r="AM93" i="1"/>
  <c r="AL93" i="1"/>
  <c r="AK93" i="1"/>
  <c r="AJ93" i="1"/>
  <c r="AI93" i="1"/>
  <c r="AH93" i="1"/>
  <c r="AG93" i="1"/>
  <c r="AF93" i="1"/>
  <c r="AA93" i="1"/>
  <c r="X93" i="1"/>
  <c r="W93" i="1"/>
  <c r="V93" i="1"/>
  <c r="AO92" i="1"/>
  <c r="AN92" i="1"/>
  <c r="AM92" i="1"/>
  <c r="AL92" i="1"/>
  <c r="AK92" i="1"/>
  <c r="AJ92" i="1"/>
  <c r="AI92" i="1"/>
  <c r="AH92" i="1"/>
  <c r="AG92" i="1"/>
  <c r="AF92" i="1"/>
  <c r="AA92" i="1"/>
  <c r="X92" i="1"/>
  <c r="W92" i="1"/>
  <c r="V92" i="1"/>
  <c r="AO140" i="1"/>
  <c r="AN140" i="1"/>
  <c r="AM140" i="1"/>
  <c r="AL140" i="1"/>
  <c r="AK140" i="1"/>
  <c r="AJ140" i="1"/>
  <c r="AI140" i="1"/>
  <c r="AH140" i="1"/>
  <c r="AG140" i="1"/>
  <c r="AF140" i="1"/>
  <c r="AA140" i="1"/>
  <c r="X140" i="1"/>
  <c r="W140" i="1"/>
  <c r="V140" i="1"/>
  <c r="AO139" i="1"/>
  <c r="AN139" i="1"/>
  <c r="AM139" i="1"/>
  <c r="AL139" i="1"/>
  <c r="AK139" i="1"/>
  <c r="AJ139" i="1"/>
  <c r="AI139" i="1"/>
  <c r="AH139" i="1"/>
  <c r="AG139" i="1"/>
  <c r="AF139" i="1"/>
  <c r="AA139" i="1"/>
  <c r="X139" i="1"/>
  <c r="W139" i="1"/>
  <c r="V139" i="1"/>
  <c r="AO138" i="1"/>
  <c r="AN138" i="1"/>
  <c r="AM138" i="1"/>
  <c r="AL138" i="1"/>
  <c r="AK138" i="1"/>
  <c r="AJ138" i="1"/>
  <c r="AI138" i="1"/>
  <c r="AH138" i="1"/>
  <c r="AG138" i="1"/>
  <c r="AF138" i="1"/>
  <c r="AA138" i="1"/>
  <c r="X138" i="1"/>
  <c r="W138" i="1"/>
  <c r="V138" i="1"/>
  <c r="AO137" i="1"/>
  <c r="AN137" i="1"/>
  <c r="AM137" i="1"/>
  <c r="AL137" i="1"/>
  <c r="AK137" i="1"/>
  <c r="AJ137" i="1"/>
  <c r="AI137" i="1"/>
  <c r="AH137" i="1"/>
  <c r="AG137" i="1"/>
  <c r="AF137" i="1"/>
  <c r="AA137" i="1"/>
  <c r="X137" i="1"/>
  <c r="W137" i="1"/>
  <c r="V137" i="1"/>
  <c r="AO136" i="1"/>
  <c r="AN136" i="1"/>
  <c r="AM136" i="1"/>
  <c r="AL136" i="1"/>
  <c r="AK136" i="1"/>
  <c r="AJ136" i="1"/>
  <c r="AI136" i="1"/>
  <c r="AH136" i="1"/>
  <c r="AG136" i="1"/>
  <c r="AF136" i="1"/>
  <c r="AA136" i="1"/>
  <c r="X136" i="1"/>
  <c r="W136" i="1"/>
  <c r="V136" i="1"/>
  <c r="AO135" i="1"/>
  <c r="AN135" i="1"/>
  <c r="AM135" i="1"/>
  <c r="AL135" i="1"/>
  <c r="AK135" i="1"/>
  <c r="AJ135" i="1"/>
  <c r="AI135" i="1"/>
  <c r="AH135" i="1"/>
  <c r="AG135" i="1"/>
  <c r="AF135" i="1"/>
  <c r="AA135" i="1"/>
  <c r="X135" i="1"/>
  <c r="W135" i="1"/>
  <c r="V135" i="1"/>
  <c r="AO134" i="1"/>
  <c r="AN134" i="1"/>
  <c r="AM134" i="1"/>
  <c r="AL134" i="1"/>
  <c r="AK134" i="1"/>
  <c r="AJ134" i="1"/>
  <c r="AI134" i="1"/>
  <c r="AH134" i="1"/>
  <c r="AG134" i="1"/>
  <c r="AF134" i="1"/>
  <c r="AA134" i="1"/>
  <c r="X134" i="1"/>
  <c r="W134" i="1"/>
  <c r="V134" i="1"/>
  <c r="AO133" i="1"/>
  <c r="AN133" i="1"/>
  <c r="AM133" i="1"/>
  <c r="AL133" i="1"/>
  <c r="AK133" i="1"/>
  <c r="AJ133" i="1"/>
  <c r="AI133" i="1"/>
  <c r="AH133" i="1"/>
  <c r="AG133" i="1"/>
  <c r="AF133" i="1"/>
  <c r="AA133" i="1"/>
  <c r="X133" i="1"/>
  <c r="W133" i="1"/>
  <c r="V133" i="1"/>
  <c r="AO132" i="1"/>
  <c r="AN132" i="1"/>
  <c r="AM132" i="1"/>
  <c r="AL132" i="1"/>
  <c r="AK132" i="1"/>
  <c r="AJ132" i="1"/>
  <c r="AI132" i="1"/>
  <c r="AH132" i="1"/>
  <c r="AG132" i="1"/>
  <c r="AF132" i="1"/>
  <c r="AA132" i="1"/>
  <c r="X132" i="1"/>
  <c r="W132" i="1"/>
  <c r="V132" i="1"/>
  <c r="AO131" i="1"/>
  <c r="AN131" i="1"/>
  <c r="AM131" i="1"/>
  <c r="AL131" i="1"/>
  <c r="AK131" i="1"/>
  <c r="AJ131" i="1"/>
  <c r="AI131" i="1"/>
  <c r="AH131" i="1"/>
  <c r="AG131" i="1"/>
  <c r="AF131" i="1"/>
  <c r="AA131" i="1"/>
  <c r="X131" i="1"/>
  <c r="W131" i="1"/>
  <c r="V131" i="1"/>
  <c r="U4" i="7" l="1"/>
  <c r="U164" i="14"/>
  <c r="U175" i="14"/>
  <c r="U188" i="14"/>
  <c r="U174" i="14"/>
  <c r="U170" i="14"/>
  <c r="U166" i="14"/>
  <c r="U162" i="14"/>
  <c r="U158" i="14"/>
  <c r="U171" i="14"/>
  <c r="U168" i="14"/>
  <c r="U163" i="14"/>
  <c r="U159" i="14"/>
  <c r="U173" i="14"/>
  <c r="U169" i="14"/>
  <c r="U165" i="14"/>
  <c r="U161" i="14"/>
  <c r="U157" i="14"/>
  <c r="U167" i="14"/>
  <c r="V78" i="7"/>
  <c r="U69" i="14"/>
  <c r="U70" i="14"/>
  <c r="U71" i="14"/>
  <c r="U72" i="14"/>
  <c r="U73" i="14"/>
  <c r="U74" i="14"/>
  <c r="U75" i="14"/>
  <c r="U76" i="14"/>
  <c r="U77" i="14"/>
  <c r="U78" i="14"/>
  <c r="U79" i="14"/>
  <c r="U80" i="14"/>
  <c r="U81" i="14"/>
  <c r="U82" i="14"/>
  <c r="U83" i="14"/>
  <c r="U84" i="14"/>
  <c r="U87" i="14"/>
  <c r="U88" i="14"/>
  <c r="U90" i="14"/>
  <c r="U91" i="14"/>
  <c r="U92" i="14"/>
  <c r="U93" i="14"/>
  <c r="U176" i="14"/>
  <c r="U189" i="14"/>
  <c r="U191" i="14"/>
  <c r="W16" i="7"/>
  <c r="V16" i="7"/>
  <c r="W14" i="7"/>
  <c r="V14" i="7"/>
  <c r="W18" i="7"/>
  <c r="V18" i="7"/>
  <c r="W102" i="7"/>
  <c r="W114" i="7"/>
  <c r="W118" i="7"/>
  <c r="W172" i="7"/>
  <c r="W176" i="7"/>
  <c r="W100" i="7"/>
  <c r="W104" i="7"/>
  <c r="W112" i="7"/>
  <c r="W116" i="7"/>
  <c r="W174" i="7"/>
  <c r="C31" i="12"/>
  <c r="W139" i="7"/>
  <c r="W98" i="7"/>
  <c r="W144" i="7"/>
  <c r="W12" i="7"/>
  <c r="W191" i="7"/>
  <c r="W164" i="7"/>
  <c r="W160" i="7"/>
  <c r="W6" i="7"/>
  <c r="W195" i="7"/>
  <c r="W179" i="7"/>
  <c r="W175" i="7"/>
  <c r="W171" i="7"/>
  <c r="W178" i="7"/>
  <c r="W177" i="7"/>
  <c r="W173" i="7"/>
  <c r="W180" i="7"/>
  <c r="W167" i="7"/>
  <c r="W163" i="7"/>
  <c r="W170" i="7"/>
  <c r="W166" i="7"/>
  <c r="W162" i="7"/>
  <c r="W169" i="7"/>
  <c r="W165" i="7"/>
  <c r="W161" i="7"/>
  <c r="W168" i="7"/>
  <c r="W8" i="7"/>
  <c r="W11" i="7"/>
  <c r="W7" i="7"/>
  <c r="W10" i="7"/>
  <c r="W9" i="7"/>
  <c r="W15" i="7"/>
  <c r="W13" i="7"/>
  <c r="W20" i="7"/>
  <c r="W19" i="7"/>
  <c r="W22" i="7"/>
  <c r="W21" i="7"/>
  <c r="W17" i="7"/>
  <c r="W75" i="7"/>
  <c r="W71" i="7"/>
  <c r="W28" i="7"/>
  <c r="W24" i="7"/>
  <c r="W74" i="7"/>
  <c r="W70" i="7"/>
  <c r="W27" i="7"/>
  <c r="W23" i="7"/>
  <c r="W73" i="7"/>
  <c r="W26" i="7"/>
  <c r="W76" i="7"/>
  <c r="W72" i="7"/>
  <c r="W29" i="7"/>
  <c r="W25" i="7"/>
  <c r="W83" i="7"/>
  <c r="W79" i="7"/>
  <c r="W82" i="7"/>
  <c r="W78" i="7"/>
  <c r="W81" i="7"/>
  <c r="W77" i="7"/>
  <c r="W80" i="7"/>
  <c r="W91" i="7"/>
  <c r="W87" i="7"/>
  <c r="W90" i="7"/>
  <c r="W86" i="7"/>
  <c r="W85" i="7"/>
  <c r="W88" i="7"/>
  <c r="W84" i="7"/>
  <c r="W97" i="7"/>
  <c r="W93" i="7"/>
  <c r="W103" i="7"/>
  <c r="W99" i="7"/>
  <c r="W96" i="7"/>
  <c r="W95" i="7"/>
  <c r="W94" i="7"/>
  <c r="W108" i="7"/>
  <c r="W107" i="7"/>
  <c r="W110" i="7"/>
  <c r="W106" i="7"/>
  <c r="W109" i="7"/>
  <c r="W105" i="7"/>
  <c r="W115" i="7"/>
  <c r="W111" i="7"/>
  <c r="W117" i="7"/>
  <c r="W113" i="7"/>
  <c r="W136" i="7"/>
  <c r="W132" i="7"/>
  <c r="W128" i="7"/>
  <c r="W124" i="7"/>
  <c r="W120" i="7"/>
  <c r="W135" i="7"/>
  <c r="W123" i="7"/>
  <c r="W119" i="7"/>
  <c r="W138" i="7"/>
  <c r="W134" i="7"/>
  <c r="W130" i="7"/>
  <c r="W126" i="7"/>
  <c r="W122" i="7"/>
  <c r="W137" i="7"/>
  <c r="W121" i="7"/>
  <c r="W140" i="7"/>
  <c r="W143" i="7"/>
  <c r="W142" i="7"/>
  <c r="W141" i="7"/>
  <c r="W145" i="7"/>
  <c r="W152" i="7"/>
  <c r="W148" i="7"/>
  <c r="W151" i="7"/>
  <c r="W147" i="7"/>
  <c r="W150" i="7"/>
  <c r="W146" i="7"/>
  <c r="W149" i="7"/>
  <c r="W127" i="7"/>
  <c r="W92" i="7"/>
  <c r="W193" i="7"/>
  <c r="W133" i="7"/>
  <c r="W129" i="7"/>
  <c r="W125" i="7"/>
  <c r="W101" i="7"/>
  <c r="W131" i="7"/>
  <c r="W194" i="7"/>
  <c r="W192" i="7"/>
  <c r="V8" i="7"/>
  <c r="V12" i="7"/>
  <c r="V10" i="7"/>
  <c r="V7" i="7"/>
  <c r="V13" i="7"/>
  <c r="V9" i="7"/>
  <c r="M5" i="2"/>
  <c r="M4" i="2" s="1"/>
  <c r="V4" i="7" l="1"/>
  <c r="AI2" i="5"/>
  <c r="I18" i="12"/>
  <c r="J40" i="12"/>
  <c r="O5" i="2"/>
  <c r="O4" i="2" s="1"/>
  <c r="N5" i="2"/>
  <c r="N4" i="2" s="1"/>
  <c r="AG186" i="5" l="1"/>
  <c r="B10" i="19" l="1"/>
  <c r="A6" i="18"/>
  <c r="AF9" i="17"/>
  <c r="AG9" i="17"/>
  <c r="AH9" i="17"/>
  <c r="AI9" i="17"/>
  <c r="AJ9" i="17"/>
  <c r="AK9" i="17"/>
  <c r="AL9" i="17"/>
  <c r="AM9" i="17"/>
  <c r="AN9" i="17"/>
  <c r="AO9" i="17"/>
  <c r="AP9" i="17"/>
  <c r="AQ9" i="17"/>
  <c r="AR9" i="17"/>
  <c r="AS9" i="17"/>
  <c r="AT9" i="17"/>
  <c r="AU9" i="17"/>
  <c r="AW9" i="17"/>
  <c r="AX9" i="17" s="1"/>
  <c r="BF9" i="17" l="1"/>
  <c r="BE9" i="17"/>
  <c r="BC9" i="17"/>
  <c r="BH9" i="17"/>
  <c r="BB9" i="17"/>
  <c r="BA9" i="17"/>
  <c r="BD9" i="17"/>
  <c r="D85" i="14"/>
  <c r="E85" i="14"/>
  <c r="F85" i="14"/>
  <c r="G85" i="14"/>
  <c r="H85" i="14"/>
  <c r="J85" i="14"/>
  <c r="K85" i="14"/>
  <c r="L85" i="14"/>
  <c r="M85" i="14"/>
  <c r="N85" i="14"/>
  <c r="O85" i="14"/>
  <c r="P85" i="14"/>
  <c r="C86" i="14"/>
  <c r="U86" i="14" s="1"/>
  <c r="D94" i="14"/>
  <c r="E94" i="14"/>
  <c r="F94" i="14"/>
  <c r="G94" i="14"/>
  <c r="H94" i="14"/>
  <c r="J94" i="14"/>
  <c r="K94" i="14"/>
  <c r="L94" i="14"/>
  <c r="M94" i="14"/>
  <c r="N94" i="14"/>
  <c r="O94" i="14"/>
  <c r="P94" i="14"/>
  <c r="C95" i="14"/>
  <c r="D95" i="14"/>
  <c r="E95" i="14"/>
  <c r="F95" i="14"/>
  <c r="G95" i="14"/>
  <c r="H95" i="14"/>
  <c r="J95" i="14"/>
  <c r="K95" i="14"/>
  <c r="L95" i="14"/>
  <c r="M95" i="14"/>
  <c r="N95" i="14"/>
  <c r="O95" i="14"/>
  <c r="P95" i="14"/>
  <c r="C96" i="14"/>
  <c r="D96" i="14"/>
  <c r="E96" i="14"/>
  <c r="F96" i="14"/>
  <c r="G96" i="14"/>
  <c r="H96" i="14"/>
  <c r="J96" i="14"/>
  <c r="K96" i="14"/>
  <c r="L96" i="14"/>
  <c r="M96" i="14"/>
  <c r="N96" i="14"/>
  <c r="O96" i="14"/>
  <c r="P96" i="14"/>
  <c r="A95" i="14"/>
  <c r="A96" i="14"/>
  <c r="A92" i="14"/>
  <c r="A93" i="14"/>
  <c r="A94" i="14"/>
  <c r="A89" i="14"/>
  <c r="A90" i="14"/>
  <c r="A91" i="14"/>
  <c r="A88" i="14"/>
  <c r="A83" i="14"/>
  <c r="A84" i="14"/>
  <c r="A85" i="14"/>
  <c r="A86" i="14"/>
  <c r="A87" i="14"/>
  <c r="A79" i="14"/>
  <c r="A80" i="14"/>
  <c r="A81" i="14"/>
  <c r="A82" i="14"/>
  <c r="A75" i="14"/>
  <c r="A76" i="14"/>
  <c r="A77" i="14"/>
  <c r="A78" i="14"/>
  <c r="A66" i="14"/>
  <c r="A67" i="14"/>
  <c r="A68" i="14"/>
  <c r="A69" i="14"/>
  <c r="A70" i="14"/>
  <c r="A71" i="14"/>
  <c r="A72" i="14"/>
  <c r="A73" i="14"/>
  <c r="A74" i="14"/>
  <c r="U95" i="14" l="1"/>
  <c r="U96" i="14"/>
  <c r="C65" i="14"/>
  <c r="U65" i="14" s="1"/>
  <c r="C94" i="14"/>
  <c r="U94" i="14" s="1"/>
  <c r="C85" i="14"/>
  <c r="U85" i="14" s="1"/>
  <c r="W69" i="7" l="1"/>
  <c r="W4" i="7" s="1"/>
  <c r="L2" i="7" l="1"/>
  <c r="J43" i="12" l="1"/>
  <c r="J14" i="8"/>
  <c r="D31" i="12" l="1"/>
  <c r="D40" i="12"/>
  <c r="M43" i="12"/>
  <c r="C43" i="12"/>
  <c r="G43" i="12"/>
  <c r="O43" i="12"/>
  <c r="P43" i="12"/>
  <c r="H43" i="12"/>
  <c r="G40" i="12"/>
  <c r="F43" i="12"/>
  <c r="F40" i="12"/>
  <c r="E40" i="12"/>
  <c r="K43" i="12"/>
  <c r="H40" i="12"/>
  <c r="X124" i="1" l="1"/>
  <c r="X125" i="1"/>
  <c r="X126" i="1"/>
  <c r="X127" i="1"/>
  <c r="X128" i="1"/>
  <c r="X129" i="1"/>
  <c r="X142" i="1"/>
  <c r="X143" i="1"/>
  <c r="X144" i="1"/>
  <c r="X148" i="1"/>
  <c r="X149" i="1"/>
  <c r="X150" i="1"/>
  <c r="X151" i="1"/>
  <c r="X152" i="1"/>
  <c r="X153" i="1"/>
  <c r="X154" i="1"/>
  <c r="X155" i="1"/>
  <c r="X156" i="1"/>
  <c r="X157" i="1"/>
  <c r="X158" i="1"/>
  <c r="X161" i="1"/>
  <c r="X162" i="1"/>
  <c r="V124" i="1"/>
  <c r="V125" i="1"/>
  <c r="V126" i="1"/>
  <c r="V127" i="1"/>
  <c r="V128" i="1"/>
  <c r="V129" i="1"/>
  <c r="V142" i="1"/>
  <c r="V143" i="1"/>
  <c r="V144" i="1"/>
  <c r="V148" i="1"/>
  <c r="V149" i="1"/>
  <c r="V150" i="1"/>
  <c r="V151" i="1"/>
  <c r="V152" i="1"/>
  <c r="V153" i="1"/>
  <c r="V154" i="1"/>
  <c r="V155" i="1"/>
  <c r="V156" i="1"/>
  <c r="V157" i="1"/>
  <c r="V158" i="1"/>
  <c r="V160" i="1"/>
  <c r="V161" i="1"/>
  <c r="V162" i="1"/>
  <c r="AA124" i="1"/>
  <c r="AA125" i="1"/>
  <c r="AA126" i="1"/>
  <c r="AA127" i="1"/>
  <c r="AA128" i="1"/>
  <c r="AA129" i="1"/>
  <c r="AA142" i="1"/>
  <c r="AA143" i="1"/>
  <c r="AA144" i="1"/>
  <c r="AA148" i="1"/>
  <c r="AA149" i="1"/>
  <c r="AA150" i="1"/>
  <c r="AA151" i="1"/>
  <c r="AA152" i="1"/>
  <c r="AA153" i="1"/>
  <c r="AA154" i="1"/>
  <c r="AA155" i="1"/>
  <c r="AA156" i="1"/>
  <c r="AA157" i="1"/>
  <c r="AA158" i="1"/>
  <c r="AA160" i="1"/>
  <c r="AA161" i="1"/>
  <c r="AA162" i="1"/>
  <c r="L3" i="15"/>
  <c r="K3" i="15"/>
  <c r="AO124" i="1"/>
  <c r="AO125" i="1"/>
  <c r="AO126" i="1"/>
  <c r="AO127" i="1"/>
  <c r="AO128" i="1"/>
  <c r="AO129" i="1"/>
  <c r="AO142" i="1"/>
  <c r="AO143" i="1"/>
  <c r="AO144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N124" i="1"/>
  <c r="AN125" i="1"/>
  <c r="AN126" i="1"/>
  <c r="AN127" i="1"/>
  <c r="AN128" i="1"/>
  <c r="AN129" i="1"/>
  <c r="AN142" i="1"/>
  <c r="AN143" i="1"/>
  <c r="AN144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60" i="1"/>
  <c r="AN161" i="1"/>
  <c r="AN162" i="1"/>
  <c r="T9" i="1" l="1"/>
  <c r="U9" i="1"/>
  <c r="Q28" i="12" s="1"/>
  <c r="L2" i="1"/>
  <c r="AA9" i="1"/>
  <c r="X2" i="1" s="1"/>
  <c r="I16" i="12" l="1"/>
  <c r="D17" i="23"/>
  <c r="D16" i="23"/>
  <c r="D15" i="23" l="1"/>
  <c r="B16" i="23"/>
  <c r="B17" i="23"/>
  <c r="B15" i="23"/>
  <c r="A17" i="23"/>
  <c r="A16" i="23"/>
  <c r="A15" i="23"/>
  <c r="I24" i="8" l="1"/>
  <c r="I25" i="8"/>
  <c r="J23" i="8"/>
  <c r="J24" i="8"/>
  <c r="J25" i="8"/>
  <c r="AG178" i="5" l="1"/>
  <c r="AG177" i="5"/>
  <c r="AG172" i="5"/>
  <c r="AG171" i="5"/>
  <c r="A106" i="14"/>
  <c r="C106" i="14"/>
  <c r="D106" i="14"/>
  <c r="E106" i="14"/>
  <c r="F106" i="14"/>
  <c r="G106" i="14"/>
  <c r="H106" i="14"/>
  <c r="J106" i="14"/>
  <c r="K106" i="14"/>
  <c r="L106" i="14"/>
  <c r="M106" i="14"/>
  <c r="N106" i="14"/>
  <c r="O106" i="14"/>
  <c r="P106" i="14"/>
  <c r="AG117" i="5"/>
  <c r="AG116" i="5"/>
  <c r="A151" i="14"/>
  <c r="A145" i="14"/>
  <c r="C145" i="14"/>
  <c r="D145" i="14"/>
  <c r="E145" i="14"/>
  <c r="F145" i="14"/>
  <c r="G145" i="14"/>
  <c r="H145" i="14"/>
  <c r="J145" i="14"/>
  <c r="K145" i="14"/>
  <c r="L145" i="14"/>
  <c r="M145" i="14"/>
  <c r="N145" i="14"/>
  <c r="O145" i="14"/>
  <c r="P145" i="14"/>
  <c r="A146" i="14"/>
  <c r="C146" i="14"/>
  <c r="D146" i="14"/>
  <c r="E146" i="14"/>
  <c r="F146" i="14"/>
  <c r="G146" i="14"/>
  <c r="H146" i="14"/>
  <c r="J146" i="14"/>
  <c r="K146" i="14"/>
  <c r="L146" i="14"/>
  <c r="M146" i="14"/>
  <c r="N146" i="14"/>
  <c r="O146" i="14"/>
  <c r="P146" i="14"/>
  <c r="A147" i="14"/>
  <c r="C147" i="14"/>
  <c r="D147" i="14"/>
  <c r="E147" i="14"/>
  <c r="F147" i="14"/>
  <c r="G147" i="14"/>
  <c r="H147" i="14"/>
  <c r="J147" i="14"/>
  <c r="K147" i="14"/>
  <c r="L147" i="14"/>
  <c r="M147" i="14"/>
  <c r="N147" i="14"/>
  <c r="O147" i="14"/>
  <c r="P147" i="14"/>
  <c r="AG170" i="5"/>
  <c r="AG164" i="5"/>
  <c r="AG162" i="5"/>
  <c r="AG160" i="5"/>
  <c r="AG154" i="5"/>
  <c r="AG155" i="5"/>
  <c r="A150" i="14"/>
  <c r="A144" i="14"/>
  <c r="C144" i="14"/>
  <c r="D144" i="14"/>
  <c r="E144" i="14"/>
  <c r="F144" i="14"/>
  <c r="G144" i="14"/>
  <c r="H144" i="14"/>
  <c r="J144" i="14"/>
  <c r="K144" i="14"/>
  <c r="L144" i="14"/>
  <c r="M144" i="14"/>
  <c r="N144" i="14"/>
  <c r="O144" i="14"/>
  <c r="P144" i="14"/>
  <c r="AG169" i="5"/>
  <c r="AG161" i="5"/>
  <c r="AG163" i="5"/>
  <c r="AG159" i="5"/>
  <c r="AG153" i="5"/>
  <c r="AG156" i="5"/>
  <c r="P98" i="14"/>
  <c r="O98" i="14"/>
  <c r="N98" i="14"/>
  <c r="M98" i="14"/>
  <c r="L98" i="14"/>
  <c r="K98" i="14"/>
  <c r="J98" i="14"/>
  <c r="H98" i="14"/>
  <c r="G98" i="14"/>
  <c r="F98" i="14"/>
  <c r="E98" i="14"/>
  <c r="D98" i="14"/>
  <c r="A98" i="14"/>
  <c r="A107" i="14"/>
  <c r="C107" i="14"/>
  <c r="D107" i="14"/>
  <c r="F107" i="14"/>
  <c r="G107" i="14"/>
  <c r="H107" i="14"/>
  <c r="J107" i="14"/>
  <c r="K107" i="14"/>
  <c r="L107" i="14"/>
  <c r="M107" i="14"/>
  <c r="N107" i="14"/>
  <c r="O107" i="14"/>
  <c r="P107" i="14"/>
  <c r="A101" i="14"/>
  <c r="D101" i="14"/>
  <c r="E101" i="14"/>
  <c r="F101" i="14"/>
  <c r="G101" i="14"/>
  <c r="H101" i="14"/>
  <c r="J101" i="14"/>
  <c r="K101" i="14"/>
  <c r="L101" i="14"/>
  <c r="M101" i="14"/>
  <c r="N101" i="14"/>
  <c r="O101" i="14"/>
  <c r="P101" i="14"/>
  <c r="AG112" i="5"/>
  <c r="AG113" i="5"/>
  <c r="AG114" i="5"/>
  <c r="AG115" i="5"/>
  <c r="AG118" i="5"/>
  <c r="AG109" i="5"/>
  <c r="U106" i="14" l="1"/>
  <c r="U145" i="14"/>
  <c r="U146" i="14"/>
  <c r="U147" i="14"/>
  <c r="U144" i="14"/>
  <c r="C101" i="14"/>
  <c r="U101" i="14" s="1"/>
  <c r="C98" i="14"/>
  <c r="U98" i="14" s="1"/>
  <c r="E107" i="14"/>
  <c r="U107" i="14" s="1"/>
  <c r="J3" i="15" l="1"/>
  <c r="D3" i="15"/>
  <c r="E3" i="15"/>
  <c r="F3" i="15"/>
  <c r="G3" i="15"/>
  <c r="H3" i="15"/>
  <c r="I3" i="15"/>
  <c r="K8" i="14"/>
  <c r="K97" i="14"/>
  <c r="K99" i="14"/>
  <c r="K100" i="14"/>
  <c r="K102" i="14"/>
  <c r="K103" i="14"/>
  <c r="K104" i="14"/>
  <c r="K105" i="14"/>
  <c r="K108" i="14"/>
  <c r="K109" i="14"/>
  <c r="K110" i="14"/>
  <c r="K111" i="14"/>
  <c r="K112" i="14"/>
  <c r="K113" i="14"/>
  <c r="K114" i="14"/>
  <c r="K115" i="14"/>
  <c r="K116" i="14"/>
  <c r="K117" i="14"/>
  <c r="K118" i="14"/>
  <c r="K119" i="14"/>
  <c r="K120" i="14"/>
  <c r="K121" i="14"/>
  <c r="K122" i="14"/>
  <c r="K123" i="14"/>
  <c r="K124" i="14"/>
  <c r="K125" i="14"/>
  <c r="K126" i="14"/>
  <c r="K127" i="14"/>
  <c r="K128" i="14"/>
  <c r="K129" i="14"/>
  <c r="K130" i="14"/>
  <c r="K131" i="14"/>
  <c r="K132" i="14"/>
  <c r="K133" i="14"/>
  <c r="K134" i="14"/>
  <c r="K135" i="14"/>
  <c r="K136" i="14"/>
  <c r="K137" i="14"/>
  <c r="K138" i="14"/>
  <c r="K139" i="14"/>
  <c r="K140" i="14"/>
  <c r="K141" i="14"/>
  <c r="K142" i="14"/>
  <c r="K143" i="14"/>
  <c r="K148" i="14"/>
  <c r="C13" i="23"/>
  <c r="D13" i="23"/>
  <c r="E13" i="23"/>
  <c r="AM127" i="1"/>
  <c r="AM124" i="1"/>
  <c r="AF127" i="1"/>
  <c r="AF126" i="1"/>
  <c r="AF125" i="1"/>
  <c r="AF124" i="1"/>
  <c r="AG194" i="5"/>
  <c r="AM125" i="1"/>
  <c r="AL125" i="1"/>
  <c r="AK125" i="1"/>
  <c r="AJ125" i="1"/>
  <c r="AI125" i="1"/>
  <c r="AH125" i="1"/>
  <c r="AG125" i="1"/>
  <c r="W125" i="1"/>
  <c r="AL124" i="1"/>
  <c r="AK124" i="1"/>
  <c r="AJ124" i="1"/>
  <c r="AI124" i="1"/>
  <c r="AH124" i="1"/>
  <c r="AG124" i="1"/>
  <c r="W124" i="1"/>
  <c r="AL127" i="1"/>
  <c r="AK127" i="1"/>
  <c r="AJ127" i="1"/>
  <c r="AI127" i="1"/>
  <c r="AH127" i="1"/>
  <c r="AG127" i="1"/>
  <c r="W127" i="1"/>
  <c r="AM126" i="1"/>
  <c r="AL126" i="1"/>
  <c r="AK126" i="1"/>
  <c r="AJ126" i="1"/>
  <c r="AI126" i="1"/>
  <c r="AH126" i="1"/>
  <c r="AG126" i="1"/>
  <c r="W126" i="1"/>
  <c r="AG199" i="5"/>
  <c r="A12" i="18"/>
  <c r="A3" i="15"/>
  <c r="A17" i="14"/>
  <c r="C3" i="14"/>
  <c r="U3" i="14" s="1"/>
  <c r="C8" i="14"/>
  <c r="D8" i="14"/>
  <c r="E8" i="14"/>
  <c r="F8" i="14"/>
  <c r="G8" i="14"/>
  <c r="H8" i="14"/>
  <c r="J8" i="14"/>
  <c r="L8" i="14"/>
  <c r="M8" i="14"/>
  <c r="N8" i="14"/>
  <c r="O8" i="14"/>
  <c r="P8" i="14"/>
  <c r="C9" i="14"/>
  <c r="U9" i="14" s="1"/>
  <c r="C97" i="14"/>
  <c r="D97" i="14"/>
  <c r="E97" i="14"/>
  <c r="F97" i="14"/>
  <c r="G97" i="14"/>
  <c r="H97" i="14"/>
  <c r="J97" i="14"/>
  <c r="L97" i="14"/>
  <c r="M97" i="14"/>
  <c r="N97" i="14"/>
  <c r="O97" i="14"/>
  <c r="P97" i="14"/>
  <c r="C99" i="14"/>
  <c r="D99" i="14"/>
  <c r="E99" i="14"/>
  <c r="F99" i="14"/>
  <c r="G99" i="14"/>
  <c r="H99" i="14"/>
  <c r="J99" i="14"/>
  <c r="L99" i="14"/>
  <c r="M99" i="14"/>
  <c r="N99" i="14"/>
  <c r="O99" i="14"/>
  <c r="P99" i="14"/>
  <c r="C100" i="14"/>
  <c r="D100" i="14"/>
  <c r="E100" i="14"/>
  <c r="F100" i="14"/>
  <c r="G100" i="14"/>
  <c r="H100" i="14"/>
  <c r="J100" i="14"/>
  <c r="L100" i="14"/>
  <c r="M100" i="14"/>
  <c r="N100" i="14"/>
  <c r="O100" i="14"/>
  <c r="P100" i="14"/>
  <c r="C102" i="14"/>
  <c r="D102" i="14"/>
  <c r="E102" i="14"/>
  <c r="F102" i="14"/>
  <c r="G102" i="14"/>
  <c r="H102" i="14"/>
  <c r="J102" i="14"/>
  <c r="L102" i="14"/>
  <c r="M102" i="14"/>
  <c r="N102" i="14"/>
  <c r="O102" i="14"/>
  <c r="P102" i="14"/>
  <c r="C103" i="14"/>
  <c r="D103" i="14"/>
  <c r="E103" i="14"/>
  <c r="F103" i="14"/>
  <c r="G103" i="14"/>
  <c r="H103" i="14"/>
  <c r="J103" i="14"/>
  <c r="L103" i="14"/>
  <c r="M103" i="14"/>
  <c r="N103" i="14"/>
  <c r="O103" i="14"/>
  <c r="P103" i="14"/>
  <c r="C104" i="14"/>
  <c r="D104" i="14"/>
  <c r="E104" i="14"/>
  <c r="F104" i="14"/>
  <c r="G104" i="14"/>
  <c r="H104" i="14"/>
  <c r="J104" i="14"/>
  <c r="L104" i="14"/>
  <c r="M104" i="14"/>
  <c r="N104" i="14"/>
  <c r="O104" i="14"/>
  <c r="P104" i="14"/>
  <c r="C105" i="14"/>
  <c r="D105" i="14"/>
  <c r="E105" i="14"/>
  <c r="F105" i="14"/>
  <c r="G105" i="14"/>
  <c r="H105" i="14"/>
  <c r="J105" i="14"/>
  <c r="L105" i="14"/>
  <c r="M105" i="14"/>
  <c r="N105" i="14"/>
  <c r="O105" i="14"/>
  <c r="P105" i="14"/>
  <c r="C108" i="14"/>
  <c r="D108" i="14"/>
  <c r="E108" i="14"/>
  <c r="F108" i="14"/>
  <c r="G108" i="14"/>
  <c r="H108" i="14"/>
  <c r="J108" i="14"/>
  <c r="L108" i="14"/>
  <c r="M108" i="14"/>
  <c r="N108" i="14"/>
  <c r="O108" i="14"/>
  <c r="P108" i="14"/>
  <c r="C109" i="14"/>
  <c r="D109" i="14"/>
  <c r="E109" i="14"/>
  <c r="F109" i="14"/>
  <c r="G109" i="14"/>
  <c r="H109" i="14"/>
  <c r="J109" i="14"/>
  <c r="L109" i="14"/>
  <c r="M109" i="14"/>
  <c r="N109" i="14"/>
  <c r="O109" i="14"/>
  <c r="P109" i="14"/>
  <c r="C110" i="14"/>
  <c r="D110" i="14"/>
  <c r="E110" i="14"/>
  <c r="F110" i="14"/>
  <c r="G110" i="14"/>
  <c r="H110" i="14"/>
  <c r="J110" i="14"/>
  <c r="L110" i="14"/>
  <c r="M110" i="14"/>
  <c r="N110" i="14"/>
  <c r="O110" i="14"/>
  <c r="P110" i="14"/>
  <c r="C111" i="14"/>
  <c r="D111" i="14"/>
  <c r="E111" i="14"/>
  <c r="F111" i="14"/>
  <c r="G111" i="14"/>
  <c r="H111" i="14"/>
  <c r="J111" i="14"/>
  <c r="L111" i="14"/>
  <c r="M111" i="14"/>
  <c r="N111" i="14"/>
  <c r="O111" i="14"/>
  <c r="P111" i="14"/>
  <c r="C112" i="14"/>
  <c r="D112" i="14"/>
  <c r="E112" i="14"/>
  <c r="F112" i="14"/>
  <c r="G112" i="14"/>
  <c r="H112" i="14"/>
  <c r="J112" i="14"/>
  <c r="L112" i="14"/>
  <c r="M112" i="14"/>
  <c r="N112" i="14"/>
  <c r="O112" i="14"/>
  <c r="P112" i="14"/>
  <c r="C113" i="14"/>
  <c r="D113" i="14"/>
  <c r="E113" i="14"/>
  <c r="F113" i="14"/>
  <c r="G113" i="14"/>
  <c r="H113" i="14"/>
  <c r="J113" i="14"/>
  <c r="L113" i="14"/>
  <c r="M113" i="14"/>
  <c r="N113" i="14"/>
  <c r="O113" i="14"/>
  <c r="P113" i="14"/>
  <c r="C114" i="14"/>
  <c r="D114" i="14"/>
  <c r="E114" i="14"/>
  <c r="F114" i="14"/>
  <c r="G114" i="14"/>
  <c r="H114" i="14"/>
  <c r="J114" i="14"/>
  <c r="L114" i="14"/>
  <c r="M114" i="14"/>
  <c r="N114" i="14"/>
  <c r="O114" i="14"/>
  <c r="P114" i="14"/>
  <c r="C115" i="14"/>
  <c r="D115" i="14"/>
  <c r="F115" i="14"/>
  <c r="G115" i="14"/>
  <c r="H115" i="14"/>
  <c r="J115" i="14"/>
  <c r="L115" i="14"/>
  <c r="M115" i="14"/>
  <c r="N115" i="14"/>
  <c r="O115" i="14"/>
  <c r="P115" i="14"/>
  <c r="C116" i="14"/>
  <c r="D116" i="14"/>
  <c r="E116" i="14"/>
  <c r="F116" i="14"/>
  <c r="G116" i="14"/>
  <c r="J116" i="14"/>
  <c r="L116" i="14"/>
  <c r="M116" i="14"/>
  <c r="N116" i="14"/>
  <c r="O116" i="14"/>
  <c r="P116" i="14"/>
  <c r="C117" i="14"/>
  <c r="D117" i="14"/>
  <c r="E117" i="14"/>
  <c r="F117" i="14"/>
  <c r="G117" i="14"/>
  <c r="H117" i="14"/>
  <c r="J117" i="14"/>
  <c r="L117" i="14"/>
  <c r="M117" i="14"/>
  <c r="N117" i="14"/>
  <c r="O117" i="14"/>
  <c r="P117" i="14"/>
  <c r="C118" i="14"/>
  <c r="D118" i="14"/>
  <c r="E118" i="14"/>
  <c r="F118" i="14"/>
  <c r="G118" i="14"/>
  <c r="H118" i="14"/>
  <c r="J118" i="14"/>
  <c r="L118" i="14"/>
  <c r="M118" i="14"/>
  <c r="N118" i="14"/>
  <c r="O118" i="14"/>
  <c r="P118" i="14"/>
  <c r="C119" i="14"/>
  <c r="D119" i="14"/>
  <c r="E119" i="14"/>
  <c r="F119" i="14"/>
  <c r="G119" i="14"/>
  <c r="H119" i="14"/>
  <c r="J119" i="14"/>
  <c r="L119" i="14"/>
  <c r="M119" i="14"/>
  <c r="N119" i="14"/>
  <c r="O119" i="14"/>
  <c r="P119" i="14"/>
  <c r="C120" i="14"/>
  <c r="D120" i="14"/>
  <c r="E120" i="14"/>
  <c r="F120" i="14"/>
  <c r="G120" i="14"/>
  <c r="H120" i="14"/>
  <c r="J120" i="14"/>
  <c r="L120" i="14"/>
  <c r="M120" i="14"/>
  <c r="N120" i="14"/>
  <c r="O120" i="14"/>
  <c r="P120" i="14"/>
  <c r="C121" i="14"/>
  <c r="D121" i="14"/>
  <c r="E121" i="14"/>
  <c r="F121" i="14"/>
  <c r="G121" i="14"/>
  <c r="H121" i="14"/>
  <c r="J121" i="14"/>
  <c r="L121" i="14"/>
  <c r="M121" i="14"/>
  <c r="N121" i="14"/>
  <c r="O121" i="14"/>
  <c r="P121" i="14"/>
  <c r="C122" i="14"/>
  <c r="D122" i="14"/>
  <c r="E122" i="14"/>
  <c r="F122" i="14"/>
  <c r="G122" i="14"/>
  <c r="H122" i="14"/>
  <c r="J122" i="14"/>
  <c r="L122" i="14"/>
  <c r="M122" i="14"/>
  <c r="N122" i="14"/>
  <c r="O122" i="14"/>
  <c r="P122" i="14"/>
  <c r="C123" i="14"/>
  <c r="D123" i="14"/>
  <c r="E123" i="14"/>
  <c r="F123" i="14"/>
  <c r="G123" i="14"/>
  <c r="H123" i="14"/>
  <c r="L123" i="14"/>
  <c r="M123" i="14"/>
  <c r="N123" i="14"/>
  <c r="O123" i="14"/>
  <c r="P123" i="14"/>
  <c r="C124" i="14"/>
  <c r="D124" i="14"/>
  <c r="E124" i="14"/>
  <c r="F124" i="14"/>
  <c r="G124" i="14"/>
  <c r="H124" i="14"/>
  <c r="J124" i="14"/>
  <c r="L124" i="14"/>
  <c r="M124" i="14"/>
  <c r="N124" i="14"/>
  <c r="O124" i="14"/>
  <c r="P124" i="14"/>
  <c r="C125" i="14"/>
  <c r="D125" i="14"/>
  <c r="E125" i="14"/>
  <c r="F125" i="14"/>
  <c r="G125" i="14"/>
  <c r="H125" i="14"/>
  <c r="J125" i="14"/>
  <c r="L125" i="14"/>
  <c r="M125" i="14"/>
  <c r="N125" i="14"/>
  <c r="O125" i="14"/>
  <c r="P125" i="14"/>
  <c r="C126" i="14"/>
  <c r="D126" i="14"/>
  <c r="E126" i="14"/>
  <c r="F126" i="14"/>
  <c r="G126" i="14"/>
  <c r="H126" i="14"/>
  <c r="J126" i="14"/>
  <c r="L126" i="14"/>
  <c r="M126" i="14"/>
  <c r="N126" i="14"/>
  <c r="O126" i="14"/>
  <c r="P126" i="14"/>
  <c r="C127" i="14"/>
  <c r="D127" i="14"/>
  <c r="E127" i="14"/>
  <c r="F127" i="14"/>
  <c r="G127" i="14"/>
  <c r="H127" i="14"/>
  <c r="J127" i="14"/>
  <c r="L127" i="14"/>
  <c r="M127" i="14"/>
  <c r="N127" i="14"/>
  <c r="O127" i="14"/>
  <c r="P127" i="14"/>
  <c r="C128" i="14"/>
  <c r="D128" i="14"/>
  <c r="E128" i="14"/>
  <c r="F128" i="14"/>
  <c r="G128" i="14"/>
  <c r="H128" i="14"/>
  <c r="J128" i="14"/>
  <c r="L128" i="14"/>
  <c r="M128" i="14"/>
  <c r="N128" i="14"/>
  <c r="O128" i="14"/>
  <c r="P128" i="14"/>
  <c r="C129" i="14"/>
  <c r="D129" i="14"/>
  <c r="E129" i="14"/>
  <c r="F129" i="14"/>
  <c r="G129" i="14"/>
  <c r="H129" i="14"/>
  <c r="J129" i="14"/>
  <c r="M129" i="14"/>
  <c r="N129" i="14"/>
  <c r="O129" i="14"/>
  <c r="P129" i="14"/>
  <c r="C130" i="14"/>
  <c r="D130" i="14"/>
  <c r="E130" i="14"/>
  <c r="F130" i="14"/>
  <c r="G130" i="14"/>
  <c r="H130" i="14"/>
  <c r="J130" i="14"/>
  <c r="L130" i="14"/>
  <c r="M130" i="14"/>
  <c r="N130" i="14"/>
  <c r="O130" i="14"/>
  <c r="P130" i="14"/>
  <c r="C131" i="14"/>
  <c r="D131" i="14"/>
  <c r="E131" i="14"/>
  <c r="F131" i="14"/>
  <c r="G131" i="14"/>
  <c r="H131" i="14"/>
  <c r="J131" i="14"/>
  <c r="L131" i="14"/>
  <c r="M131" i="14"/>
  <c r="N131" i="14"/>
  <c r="O131" i="14"/>
  <c r="P131" i="14"/>
  <c r="C132" i="14"/>
  <c r="D132" i="14"/>
  <c r="E132" i="14"/>
  <c r="F132" i="14"/>
  <c r="G132" i="14"/>
  <c r="H132" i="14"/>
  <c r="J132" i="14"/>
  <c r="L132" i="14"/>
  <c r="M132" i="14"/>
  <c r="N132" i="14"/>
  <c r="O132" i="14"/>
  <c r="P132" i="14"/>
  <c r="C133" i="14"/>
  <c r="D133" i="14"/>
  <c r="E133" i="14"/>
  <c r="F133" i="14"/>
  <c r="G133" i="14"/>
  <c r="H133" i="14"/>
  <c r="J133" i="14"/>
  <c r="L133" i="14"/>
  <c r="M133" i="14"/>
  <c r="N133" i="14"/>
  <c r="O133" i="14"/>
  <c r="P133" i="14"/>
  <c r="C134" i="14"/>
  <c r="D134" i="14"/>
  <c r="E134" i="14"/>
  <c r="F134" i="14"/>
  <c r="G134" i="14"/>
  <c r="H134" i="14"/>
  <c r="J134" i="14"/>
  <c r="L134" i="14"/>
  <c r="M134" i="14"/>
  <c r="N134" i="14"/>
  <c r="O134" i="14"/>
  <c r="P134" i="14"/>
  <c r="C135" i="14"/>
  <c r="D135" i="14"/>
  <c r="E135" i="14"/>
  <c r="F135" i="14"/>
  <c r="G135" i="14"/>
  <c r="H135" i="14"/>
  <c r="J135" i="14"/>
  <c r="L135" i="14"/>
  <c r="M135" i="14"/>
  <c r="N135" i="14"/>
  <c r="O135" i="14"/>
  <c r="P135" i="14"/>
  <c r="C136" i="14"/>
  <c r="D136" i="14"/>
  <c r="E136" i="14"/>
  <c r="F136" i="14"/>
  <c r="G136" i="14"/>
  <c r="H136" i="14"/>
  <c r="J136" i="14"/>
  <c r="L136" i="14"/>
  <c r="M136" i="14"/>
  <c r="N136" i="14"/>
  <c r="O136" i="14"/>
  <c r="P136" i="14"/>
  <c r="C137" i="14"/>
  <c r="D137" i="14"/>
  <c r="E137" i="14"/>
  <c r="F137" i="14"/>
  <c r="G137" i="14"/>
  <c r="H137" i="14"/>
  <c r="J137" i="14"/>
  <c r="L137" i="14"/>
  <c r="M137" i="14"/>
  <c r="N137" i="14"/>
  <c r="O137" i="14"/>
  <c r="C138" i="14"/>
  <c r="D138" i="14"/>
  <c r="E138" i="14"/>
  <c r="F138" i="14"/>
  <c r="G138" i="14"/>
  <c r="H138" i="14"/>
  <c r="J138" i="14"/>
  <c r="L138" i="14"/>
  <c r="M138" i="14"/>
  <c r="N138" i="14"/>
  <c r="O138" i="14"/>
  <c r="P138" i="14"/>
  <c r="C139" i="14"/>
  <c r="D139" i="14"/>
  <c r="E139" i="14"/>
  <c r="F139" i="14"/>
  <c r="G139" i="14"/>
  <c r="H139" i="14"/>
  <c r="J139" i="14"/>
  <c r="L139" i="14"/>
  <c r="M139" i="14"/>
  <c r="N139" i="14"/>
  <c r="O139" i="14"/>
  <c r="P139" i="14"/>
  <c r="C140" i="14"/>
  <c r="D140" i="14"/>
  <c r="E140" i="14"/>
  <c r="F140" i="14"/>
  <c r="G140" i="14"/>
  <c r="H140" i="14"/>
  <c r="J140" i="14"/>
  <c r="L140" i="14"/>
  <c r="M140" i="14"/>
  <c r="N140" i="14"/>
  <c r="O140" i="14"/>
  <c r="P140" i="14"/>
  <c r="C141" i="14"/>
  <c r="D141" i="14"/>
  <c r="E141" i="14"/>
  <c r="F141" i="14"/>
  <c r="G141" i="14"/>
  <c r="H141" i="14"/>
  <c r="J141" i="14"/>
  <c r="L141" i="14"/>
  <c r="M141" i="14"/>
  <c r="N141" i="14"/>
  <c r="O141" i="14"/>
  <c r="P141" i="14"/>
  <c r="D142" i="14"/>
  <c r="E142" i="14"/>
  <c r="F142" i="14"/>
  <c r="G142" i="14"/>
  <c r="H142" i="14"/>
  <c r="J142" i="14"/>
  <c r="L142" i="14"/>
  <c r="M142" i="14"/>
  <c r="N142" i="14"/>
  <c r="O142" i="14"/>
  <c r="P142" i="14"/>
  <c r="C143" i="14"/>
  <c r="D143" i="14"/>
  <c r="E143" i="14"/>
  <c r="F143" i="14"/>
  <c r="G143" i="14"/>
  <c r="H143" i="14"/>
  <c r="J143" i="14"/>
  <c r="L143" i="14"/>
  <c r="M143" i="14"/>
  <c r="N143" i="14"/>
  <c r="O143" i="14"/>
  <c r="P143" i="14"/>
  <c r="C148" i="14"/>
  <c r="D148" i="14"/>
  <c r="F148" i="14"/>
  <c r="G148" i="14"/>
  <c r="H148" i="14"/>
  <c r="J148" i="14"/>
  <c r="L148" i="14"/>
  <c r="M148" i="14"/>
  <c r="N148" i="14"/>
  <c r="O148" i="14"/>
  <c r="P148" i="14"/>
  <c r="A3" i="14"/>
  <c r="A4" i="14"/>
  <c r="A5" i="14"/>
  <c r="A6" i="14"/>
  <c r="A7" i="14"/>
  <c r="A8" i="14"/>
  <c r="A9" i="14"/>
  <c r="A10" i="14"/>
  <c r="A11" i="14"/>
  <c r="A12" i="14"/>
  <c r="A13" i="14"/>
  <c r="A14" i="14"/>
  <c r="A15" i="14"/>
  <c r="A16" i="14"/>
  <c r="A18" i="14"/>
  <c r="A19" i="14"/>
  <c r="A20" i="14"/>
  <c r="A21" i="14"/>
  <c r="A22" i="14"/>
  <c r="A23" i="14"/>
  <c r="A24" i="14"/>
  <c r="A25" i="14"/>
  <c r="A65" i="14"/>
  <c r="A97" i="14"/>
  <c r="A99" i="14"/>
  <c r="A100" i="14"/>
  <c r="A102" i="14"/>
  <c r="A103" i="14"/>
  <c r="A104" i="14"/>
  <c r="A105" i="14"/>
  <c r="A108" i="14"/>
  <c r="A109" i="14"/>
  <c r="A110" i="14"/>
  <c r="A111" i="14"/>
  <c r="A112" i="14"/>
  <c r="A113" i="14"/>
  <c r="A114" i="14"/>
  <c r="A115" i="14"/>
  <c r="A116" i="14"/>
  <c r="A117" i="14"/>
  <c r="A118" i="14"/>
  <c r="A119" i="14"/>
  <c r="A120" i="14"/>
  <c r="A121" i="14"/>
  <c r="A122" i="14"/>
  <c r="A123" i="14"/>
  <c r="A124" i="14"/>
  <c r="A125" i="14"/>
  <c r="A126" i="14"/>
  <c r="A127" i="14"/>
  <c r="A128" i="14"/>
  <c r="A129" i="14"/>
  <c r="A130" i="14"/>
  <c r="A131" i="14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A148" i="14"/>
  <c r="A149" i="14"/>
  <c r="AG208" i="5"/>
  <c r="AG207" i="5"/>
  <c r="AG144" i="5"/>
  <c r="AG143" i="5"/>
  <c r="AG146" i="5"/>
  <c r="AG145" i="5"/>
  <c r="AG128" i="5"/>
  <c r="AG127" i="5"/>
  <c r="AG124" i="5"/>
  <c r="AG119" i="5"/>
  <c r="AG111" i="5"/>
  <c r="AG110" i="5"/>
  <c r="AG126" i="5"/>
  <c r="AG125" i="5"/>
  <c r="AG123" i="5"/>
  <c r="AG122" i="5"/>
  <c r="AG121" i="5"/>
  <c r="AG120" i="5"/>
  <c r="AM150" i="1"/>
  <c r="AL150" i="1"/>
  <c r="AK150" i="1"/>
  <c r="AJ150" i="1"/>
  <c r="AI150" i="1"/>
  <c r="AH150" i="1"/>
  <c r="AG150" i="1"/>
  <c r="AF150" i="1"/>
  <c r="W150" i="1"/>
  <c r="AM149" i="1"/>
  <c r="AL149" i="1"/>
  <c r="AK149" i="1"/>
  <c r="AJ149" i="1"/>
  <c r="AI149" i="1"/>
  <c r="AH149" i="1"/>
  <c r="AG149" i="1"/>
  <c r="AF149" i="1"/>
  <c r="W149" i="1"/>
  <c r="AM148" i="1"/>
  <c r="AL148" i="1"/>
  <c r="AK148" i="1"/>
  <c r="AJ148" i="1"/>
  <c r="AI148" i="1"/>
  <c r="AH148" i="1"/>
  <c r="AG148" i="1"/>
  <c r="AF148" i="1"/>
  <c r="W148" i="1"/>
  <c r="AM144" i="1"/>
  <c r="AL144" i="1"/>
  <c r="AK144" i="1"/>
  <c r="AJ144" i="1"/>
  <c r="AI144" i="1"/>
  <c r="AH144" i="1"/>
  <c r="AG144" i="1"/>
  <c r="AF144" i="1"/>
  <c r="W144" i="1"/>
  <c r="AM143" i="1"/>
  <c r="AL143" i="1"/>
  <c r="AK143" i="1"/>
  <c r="AJ143" i="1"/>
  <c r="AI143" i="1"/>
  <c r="AH143" i="1"/>
  <c r="AG143" i="1"/>
  <c r="AF143" i="1"/>
  <c r="W143" i="1"/>
  <c r="AM142" i="1"/>
  <c r="AL142" i="1"/>
  <c r="AK142" i="1"/>
  <c r="AJ142" i="1"/>
  <c r="AI142" i="1"/>
  <c r="AH142" i="1"/>
  <c r="AG142" i="1"/>
  <c r="AF142" i="1"/>
  <c r="W142" i="1"/>
  <c r="AM129" i="1"/>
  <c r="AL129" i="1"/>
  <c r="AK129" i="1"/>
  <c r="AJ129" i="1"/>
  <c r="AI129" i="1"/>
  <c r="AH129" i="1"/>
  <c r="AG129" i="1"/>
  <c r="AF129" i="1"/>
  <c r="W129" i="1"/>
  <c r="AM128" i="1"/>
  <c r="AL128" i="1"/>
  <c r="AK128" i="1"/>
  <c r="AJ128" i="1"/>
  <c r="AI128" i="1"/>
  <c r="AH128" i="1"/>
  <c r="AG128" i="1"/>
  <c r="AF128" i="1"/>
  <c r="W128" i="1"/>
  <c r="N3" i="18"/>
  <c r="G1" i="19" s="1"/>
  <c r="A3" i="18"/>
  <c r="A1" i="19" s="1"/>
  <c r="E20" i="12"/>
  <c r="A13" i="19"/>
  <c r="G12" i="18"/>
  <c r="E14" i="19" s="1"/>
  <c r="F12" i="18"/>
  <c r="D14" i="19" s="1"/>
  <c r="C14" i="19"/>
  <c r="D12" i="18"/>
  <c r="B14" i="19" s="1"/>
  <c r="AI19" i="17"/>
  <c r="AH19" i="17"/>
  <c r="AG19" i="17"/>
  <c r="AF19" i="17"/>
  <c r="BH19" i="17"/>
  <c r="AW19" i="17"/>
  <c r="BA19" i="17" s="1"/>
  <c r="I27" i="8"/>
  <c r="G2" i="8" s="1"/>
  <c r="A1" i="14"/>
  <c r="A19" i="23"/>
  <c r="H19" i="23"/>
  <c r="H3" i="23" s="1"/>
  <c r="A20" i="23"/>
  <c r="H20" i="23"/>
  <c r="A21" i="23"/>
  <c r="H21" i="23"/>
  <c r="A13" i="23"/>
  <c r="B13" i="23"/>
  <c r="A11" i="23"/>
  <c r="AF151" i="1"/>
  <c r="AF152" i="1"/>
  <c r="AF153" i="1"/>
  <c r="AF154" i="1"/>
  <c r="AF155" i="1"/>
  <c r="AF156" i="1"/>
  <c r="AF157" i="1"/>
  <c r="AF158" i="1"/>
  <c r="AF160" i="1"/>
  <c r="AF161" i="1"/>
  <c r="AF162" i="1"/>
  <c r="AG151" i="1"/>
  <c r="AG152" i="1"/>
  <c r="AG153" i="1"/>
  <c r="AG154" i="1"/>
  <c r="AG155" i="1"/>
  <c r="AG156" i="1"/>
  <c r="AG157" i="1"/>
  <c r="AG158" i="1"/>
  <c r="AG160" i="1"/>
  <c r="AG161" i="1"/>
  <c r="AG162" i="1"/>
  <c r="AH151" i="1"/>
  <c r="AH152" i="1"/>
  <c r="AH153" i="1"/>
  <c r="AH154" i="1"/>
  <c r="AH155" i="1"/>
  <c r="AH156" i="1"/>
  <c r="AH157" i="1"/>
  <c r="AH158" i="1"/>
  <c r="AH160" i="1"/>
  <c r="AH161" i="1"/>
  <c r="AH162" i="1"/>
  <c r="AI151" i="1"/>
  <c r="AI152" i="1"/>
  <c r="AI153" i="1"/>
  <c r="AI154" i="1"/>
  <c r="AI155" i="1"/>
  <c r="AI156" i="1"/>
  <c r="AI157" i="1"/>
  <c r="AI158" i="1"/>
  <c r="AI160" i="1"/>
  <c r="AI161" i="1"/>
  <c r="AI162" i="1"/>
  <c r="AJ151" i="1"/>
  <c r="AJ152" i="1"/>
  <c r="AJ153" i="1"/>
  <c r="AJ154" i="1"/>
  <c r="AJ155" i="1"/>
  <c r="AJ156" i="1"/>
  <c r="AJ157" i="1"/>
  <c r="AJ158" i="1"/>
  <c r="AJ160" i="1"/>
  <c r="AJ161" i="1"/>
  <c r="AJ162" i="1"/>
  <c r="AK151" i="1"/>
  <c r="AK152" i="1"/>
  <c r="AK153" i="1"/>
  <c r="AK154" i="1"/>
  <c r="AK155" i="1"/>
  <c r="AK156" i="1"/>
  <c r="AK157" i="1"/>
  <c r="AK158" i="1"/>
  <c r="AK160" i="1"/>
  <c r="AK161" i="1"/>
  <c r="AK162" i="1"/>
  <c r="AL151" i="1"/>
  <c r="AL152" i="1"/>
  <c r="AL153" i="1"/>
  <c r="AL154" i="1"/>
  <c r="AL155" i="1"/>
  <c r="AL156" i="1"/>
  <c r="AL157" i="1"/>
  <c r="AL158" i="1"/>
  <c r="AL160" i="1"/>
  <c r="AL161" i="1"/>
  <c r="AL162" i="1"/>
  <c r="AM151" i="1"/>
  <c r="AM152" i="1"/>
  <c r="AM153" i="1"/>
  <c r="AM154" i="1"/>
  <c r="AM155" i="1"/>
  <c r="AM156" i="1"/>
  <c r="AM157" i="1"/>
  <c r="AM158" i="1"/>
  <c r="AM160" i="1"/>
  <c r="AM161" i="1"/>
  <c r="AM162" i="1"/>
  <c r="AG214" i="5"/>
  <c r="AG213" i="5"/>
  <c r="AG206" i="5"/>
  <c r="AG205" i="5"/>
  <c r="AG187" i="5"/>
  <c r="C5" i="19"/>
  <c r="F6" i="18"/>
  <c r="D5" i="19" s="1"/>
  <c r="G6" i="18"/>
  <c r="E5" i="19" s="1"/>
  <c r="H6" i="18"/>
  <c r="F5" i="19" s="1"/>
  <c r="G5" i="19"/>
  <c r="J6" i="18"/>
  <c r="H5" i="19" s="1"/>
  <c r="K6" i="18"/>
  <c r="I5" i="19" s="1"/>
  <c r="L6" i="18"/>
  <c r="B8" i="19" s="1"/>
  <c r="C8" i="19"/>
  <c r="N6" i="18"/>
  <c r="D8" i="19" s="1"/>
  <c r="O6" i="18"/>
  <c r="E8" i="19" s="1"/>
  <c r="P6" i="18"/>
  <c r="F8" i="19" s="1"/>
  <c r="Q6" i="18"/>
  <c r="G8" i="19" s="1"/>
  <c r="H8" i="19"/>
  <c r="S6" i="18"/>
  <c r="I8" i="19" s="1"/>
  <c r="D6" i="18"/>
  <c r="B5" i="19" s="1"/>
  <c r="T9" i="18"/>
  <c r="K11" i="19" s="1"/>
  <c r="AA9" i="17"/>
  <c r="O1" i="17" s="1"/>
  <c r="AW14" i="17"/>
  <c r="BC14" i="17" s="1"/>
  <c r="F6" i="19"/>
  <c r="B6" i="19"/>
  <c r="C11" i="19"/>
  <c r="D11" i="19"/>
  <c r="E11" i="19"/>
  <c r="F11" i="19"/>
  <c r="G11" i="19"/>
  <c r="H11" i="19"/>
  <c r="I11" i="19"/>
  <c r="J11" i="19"/>
  <c r="A3" i="19"/>
  <c r="F3" i="19"/>
  <c r="B3" i="19"/>
  <c r="C4" i="19"/>
  <c r="D4" i="19"/>
  <c r="E4" i="19"/>
  <c r="F4" i="19"/>
  <c r="G4" i="19"/>
  <c r="H4" i="19"/>
  <c r="I4" i="19"/>
  <c r="B7" i="19"/>
  <c r="C7" i="19"/>
  <c r="D7" i="19"/>
  <c r="E7" i="19"/>
  <c r="B4" i="19"/>
  <c r="A9" i="18"/>
  <c r="A10" i="19" s="1"/>
  <c r="I2" i="18"/>
  <c r="H2" i="18"/>
  <c r="AG220" i="5"/>
  <c r="AG217" i="5"/>
  <c r="AG218" i="5"/>
  <c r="AG215" i="5"/>
  <c r="AG216" i="5"/>
  <c r="AG209" i="5"/>
  <c r="AG210" i="5"/>
  <c r="AG211" i="5"/>
  <c r="AG212" i="5"/>
  <c r="AG141" i="5"/>
  <c r="AG142" i="5"/>
  <c r="AG139" i="5"/>
  <c r="AG157" i="5"/>
  <c r="AG158" i="5"/>
  <c r="AG151" i="5"/>
  <c r="AG152" i="5"/>
  <c r="AG147" i="5"/>
  <c r="AG148" i="5"/>
  <c r="AG149" i="5"/>
  <c r="AG150" i="5"/>
  <c r="AG173" i="5"/>
  <c r="AG174" i="5"/>
  <c r="AG175" i="5"/>
  <c r="AG176" i="5"/>
  <c r="AG167" i="5"/>
  <c r="AG168" i="5"/>
  <c r="AG165" i="5"/>
  <c r="AG166" i="5"/>
  <c r="AG195" i="5"/>
  <c r="AG198" i="5"/>
  <c r="AG192" i="5"/>
  <c r="AG193" i="5"/>
  <c r="AG190" i="5"/>
  <c r="AG191" i="5"/>
  <c r="AG188" i="5"/>
  <c r="AG189" i="5"/>
  <c r="AG185" i="5"/>
  <c r="W158" i="1"/>
  <c r="W157" i="1"/>
  <c r="W156" i="1"/>
  <c r="W155" i="1"/>
  <c r="W154" i="1"/>
  <c r="W153" i="1"/>
  <c r="W152" i="1"/>
  <c r="W151" i="1"/>
  <c r="E21" i="12"/>
  <c r="J20" i="8"/>
  <c r="J19" i="8"/>
  <c r="AG219" i="5"/>
  <c r="W160" i="1"/>
  <c r="W161" i="1"/>
  <c r="W162" i="1"/>
  <c r="D23" i="12"/>
  <c r="F2" i="7"/>
  <c r="G2" i="7"/>
  <c r="H2" i="7"/>
  <c r="J29" i="8"/>
  <c r="J28" i="8"/>
  <c r="J27" i="8"/>
  <c r="L9" i="1" l="1"/>
  <c r="Q9" i="1"/>
  <c r="H28" i="12" s="1"/>
  <c r="R9" i="1"/>
  <c r="M9" i="1"/>
  <c r="N9" i="1"/>
  <c r="O9" i="1"/>
  <c r="P9" i="1"/>
  <c r="S9" i="1"/>
  <c r="G21" i="12"/>
  <c r="U99" i="14"/>
  <c r="U105" i="14"/>
  <c r="U111" i="14"/>
  <c r="U117" i="14"/>
  <c r="U124" i="14"/>
  <c r="U131" i="14"/>
  <c r="U134" i="14"/>
  <c r="U135" i="14"/>
  <c r="U8" i="14"/>
  <c r="U97" i="14"/>
  <c r="U103" i="14"/>
  <c r="U119" i="14"/>
  <c r="U121" i="14"/>
  <c r="U127" i="14"/>
  <c r="U128" i="14"/>
  <c r="U139" i="14"/>
  <c r="U104" i="14"/>
  <c r="U110" i="14"/>
  <c r="U114" i="14"/>
  <c r="U122" i="14"/>
  <c r="U130" i="14"/>
  <c r="U136" i="14"/>
  <c r="U141" i="14"/>
  <c r="U102" i="14"/>
  <c r="U109" i="14"/>
  <c r="U143" i="14"/>
  <c r="U108" i="14"/>
  <c r="U112" i="14"/>
  <c r="U113" i="14"/>
  <c r="U120" i="14"/>
  <c r="U126" i="14"/>
  <c r="U100" i="14"/>
  <c r="U125" i="14"/>
  <c r="U133" i="14"/>
  <c r="U140" i="14"/>
  <c r="U118" i="14"/>
  <c r="U132" i="14"/>
  <c r="U138" i="14"/>
  <c r="K14" i="19"/>
  <c r="G20" i="12"/>
  <c r="L2" i="18"/>
  <c r="BH14" i="17"/>
  <c r="AZ19" i="17"/>
  <c r="B11" i="19"/>
  <c r="T12" i="18"/>
  <c r="BF19" i="17"/>
  <c r="BG14" i="17"/>
  <c r="AY14" i="17"/>
  <c r="BF14" i="17"/>
  <c r="BD14" i="17"/>
  <c r="BE14" i="17" s="1"/>
  <c r="F16" i="12"/>
  <c r="G16" i="12"/>
  <c r="J28" i="12"/>
  <c r="M28" i="12"/>
  <c r="K28" i="12"/>
  <c r="BC19" i="17"/>
  <c r="AX19" i="17"/>
  <c r="BE19" i="17"/>
  <c r="AY19" i="17"/>
  <c r="T6" i="18"/>
  <c r="BD19" i="17"/>
  <c r="E115" i="14"/>
  <c r="U115" i="14" s="1"/>
  <c r="O28" i="12"/>
  <c r="E148" i="14"/>
  <c r="U148" i="14" s="1"/>
  <c r="C142" i="14"/>
  <c r="U142" i="14" s="1"/>
  <c r="H116" i="14"/>
  <c r="U116" i="14" s="1"/>
  <c r="P137" i="14"/>
  <c r="U137" i="14" s="1"/>
  <c r="L129" i="14"/>
  <c r="U129" i="14" s="1"/>
  <c r="J123" i="14"/>
  <c r="U123" i="14" s="1"/>
  <c r="A1" i="15"/>
  <c r="C3" i="15"/>
  <c r="U1" i="14" l="1"/>
  <c r="V9" i="1"/>
  <c r="C28" i="12"/>
  <c r="E28" i="12"/>
  <c r="D28" i="12"/>
  <c r="F28" i="12"/>
  <c r="N28" i="12"/>
  <c r="G28" i="12"/>
  <c r="T3" i="18"/>
  <c r="J2" i="18" s="1"/>
  <c r="E16" i="12"/>
  <c r="M3" i="15"/>
  <c r="M1" i="15" s="1"/>
  <c r="F20" i="12"/>
  <c r="K4" i="19"/>
  <c r="K2" i="19" s="1"/>
  <c r="G18" i="12" l="1"/>
  <c r="G23" i="12" s="1"/>
  <c r="G22" i="12" l="1"/>
  <c r="G24" i="12" s="1"/>
  <c r="L28" i="12"/>
  <c r="E18" i="12"/>
  <c r="E22" i="12" s="1"/>
  <c r="F18" i="12" l="1"/>
  <c r="F22" i="12" s="1"/>
  <c r="AF39" i="32" l="1"/>
  <c r="AF36" i="32"/>
  <c r="S39" i="33" s="1"/>
  <c r="AF40" i="32"/>
  <c r="AG40" i="32" s="1"/>
  <c r="AF34" i="32"/>
  <c r="AG34" i="32" s="1"/>
  <c r="AF37" i="32"/>
  <c r="AG37" i="32" s="1"/>
  <c r="AF35" i="32"/>
  <c r="S38" i="33" s="1"/>
  <c r="AF38" i="32"/>
  <c r="AG38" i="32" s="1"/>
  <c r="AF42" i="32"/>
  <c r="AG42" i="32" s="1"/>
  <c r="AF45" i="32"/>
  <c r="AG45" i="32" s="1"/>
  <c r="AF43" i="32"/>
  <c r="AG43" i="32" s="1"/>
  <c r="AF44" i="32"/>
  <c r="S47" i="33" s="1"/>
  <c r="AF41" i="32"/>
  <c r="S44" i="33" s="1"/>
  <c r="S40" i="33"/>
  <c r="AG41" i="32" l="1"/>
  <c r="AG36" i="32"/>
  <c r="S37" i="33"/>
  <c r="S41" i="33"/>
  <c r="S43" i="33"/>
  <c r="AG44" i="32"/>
  <c r="S45" i="33"/>
  <c r="S46" i="33"/>
  <c r="AG35" i="32"/>
  <c r="AG39" i="32"/>
  <c r="S42" i="33"/>
  <c r="AG8" i="32" l="1"/>
  <c r="AD2" i="32" s="1"/>
  <c r="S4" i="33"/>
  <c r="I19" i="12" l="1"/>
  <c r="I22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katja</author>
  </authors>
  <commentList>
    <comment ref="C91" authorId="0" shapeId="0" xr:uid="{A8DE2766-719B-4524-95A9-3E6BC5A9C75C}">
      <text>
        <r>
          <rPr>
            <b/>
            <sz val="9"/>
            <color rgb="FF000000"/>
            <rFont val="Calibri"/>
            <family val="2"/>
          </rPr>
          <t>VOLCANO BASE 2 with  INSERT 4</t>
        </r>
      </text>
    </comment>
    <comment ref="C92" authorId="0" shapeId="0" xr:uid="{B36F6F40-56B8-4945-BCC7-8659D2DBCE25}">
      <text>
        <r>
          <rPr>
            <b/>
            <sz val="9"/>
            <color rgb="FF000000"/>
            <rFont val="Calibri"/>
            <family val="2"/>
          </rPr>
          <t xml:space="preserve">VOLCANO dual texture BASE 2, with INSERTS 4,5,6
</t>
        </r>
      </text>
    </comment>
    <comment ref="C93" authorId="0" shapeId="0" xr:uid="{22ACB46D-9C65-4930-B80F-702A112CD7F0}">
      <text>
        <r>
          <rPr>
            <b/>
            <sz val="9"/>
            <color rgb="FF000000"/>
            <rFont val="Calibri"/>
            <family val="2"/>
          </rPr>
          <t xml:space="preserve">VOLCANO BASE 1, with INSERT 1
</t>
        </r>
      </text>
    </comment>
    <comment ref="C94" authorId="0" shapeId="0" xr:uid="{EC1D63C3-5113-4E7C-9807-D9716F189A43}">
      <text>
        <r>
          <rPr>
            <b/>
            <sz val="9"/>
            <color rgb="FF000000"/>
            <rFont val="Calibri"/>
            <family val="2"/>
          </rPr>
          <t>VOLCANO dual texture BASE 1 with INSERTS 1,2,3</t>
        </r>
      </text>
    </comment>
    <comment ref="C95" authorId="0" shapeId="0" xr:uid="{730CC229-949B-46B6-BC5B-F95B24D5D477}">
      <text>
        <r>
          <rPr>
            <b/>
            <sz val="9"/>
            <color rgb="FF000000"/>
            <rFont val="Calibri"/>
            <family val="2"/>
          </rPr>
          <t>VULCANOE BASE 3, INSERT 7</t>
        </r>
      </text>
    </comment>
    <comment ref="C96" authorId="0" shapeId="0" xr:uid="{7AC6365C-8E97-4D59-A88B-9706A97D838A}">
      <text>
        <r>
          <rPr>
            <b/>
            <sz val="9"/>
            <color rgb="FF000000"/>
            <rFont val="Calibri"/>
            <family val="2"/>
          </rPr>
          <t>VULCANOE SHINE BASE 3, INSERTS 7,8,9</t>
        </r>
      </text>
    </comment>
    <comment ref="C97" authorId="0" shapeId="0" xr:uid="{F2D58C86-8FC3-441B-A4E3-53121A8692E6}">
      <text>
        <r>
          <rPr>
            <b/>
            <sz val="9"/>
            <color rgb="FF000000"/>
            <rFont val="Calibri"/>
            <family val="2"/>
          </rPr>
          <t>10  volcano INSERTS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<sst xmlns="http://schemas.openxmlformats.org/spreadsheetml/2006/main" count="4088" uniqueCount="1219">
  <si>
    <t>#</t>
  </si>
  <si>
    <t>sloper</t>
  </si>
  <si>
    <t>Price without VAT</t>
  </si>
  <si>
    <t>black</t>
  </si>
  <si>
    <t>white</t>
  </si>
  <si>
    <t>blue</t>
  </si>
  <si>
    <t>kg</t>
  </si>
  <si>
    <t>sum kg</t>
  </si>
  <si>
    <t>EUR</t>
  </si>
  <si>
    <t>NEW</t>
  </si>
  <si>
    <t>no</t>
  </si>
  <si>
    <t>red</t>
  </si>
  <si>
    <t>yellow</t>
  </si>
  <si>
    <t>SUM</t>
  </si>
  <si>
    <t>ordered</t>
  </si>
  <si>
    <t>Sum SETS</t>
  </si>
  <si>
    <t>#22PU</t>
  </si>
  <si>
    <t>#90PU</t>
  </si>
  <si>
    <t>#91PU</t>
  </si>
  <si>
    <t>#92PU</t>
  </si>
  <si>
    <t>#93PU</t>
  </si>
  <si>
    <t>#94PU</t>
  </si>
  <si>
    <t>#76PU</t>
  </si>
  <si>
    <t>#70PU</t>
  </si>
  <si>
    <t>#71PU</t>
  </si>
  <si>
    <t>#72PU</t>
  </si>
  <si>
    <t>#73PU</t>
  </si>
  <si>
    <t>#74PU</t>
  </si>
  <si>
    <t>#4PU</t>
  </si>
  <si>
    <t>#7PU</t>
  </si>
  <si>
    <t>#8PU</t>
  </si>
  <si>
    <t>#10PU</t>
  </si>
  <si>
    <t>#38PU</t>
  </si>
  <si>
    <t>#44PU</t>
  </si>
  <si>
    <t>#58PU</t>
  </si>
  <si>
    <t>#59PU</t>
  </si>
  <si>
    <t>jug</t>
  </si>
  <si>
    <t>#61PU</t>
  </si>
  <si>
    <t>#63PU</t>
  </si>
  <si>
    <t>green</t>
  </si>
  <si>
    <t>orange</t>
  </si>
  <si>
    <t>pink</t>
  </si>
  <si>
    <t>gray</t>
  </si>
  <si>
    <t>greenn</t>
  </si>
  <si>
    <t>sum</t>
  </si>
  <si>
    <t>IZDELEK</t>
  </si>
  <si>
    <t>#75PU</t>
  </si>
  <si>
    <t>wood</t>
  </si>
  <si>
    <t>cordura, canvas</t>
  </si>
  <si>
    <t>#207PU</t>
  </si>
  <si>
    <t>#208PU</t>
  </si>
  <si>
    <t>#209PU</t>
  </si>
  <si>
    <t>#210PU</t>
  </si>
  <si>
    <t>#211PU</t>
  </si>
  <si>
    <t>#212PU</t>
  </si>
  <si>
    <t>#213PU</t>
  </si>
  <si>
    <t>purple</t>
  </si>
  <si>
    <t>logo velik</t>
  </si>
  <si>
    <t>barva</t>
  </si>
  <si>
    <t>Sum pieces</t>
  </si>
  <si>
    <t xml:space="preserve">SUM </t>
  </si>
  <si>
    <t>%</t>
  </si>
  <si>
    <t>#106PU</t>
  </si>
  <si>
    <t>#107PU</t>
  </si>
  <si>
    <t>#108PU</t>
  </si>
  <si>
    <t>Delivery address:</t>
  </si>
  <si>
    <t>#78PU</t>
  </si>
  <si>
    <t>#79PU</t>
  </si>
  <si>
    <t>TEŽA kg</t>
  </si>
  <si>
    <t>360PU</t>
  </si>
  <si>
    <t>št. naročila:</t>
  </si>
  <si>
    <t>Dual Tex.</t>
  </si>
  <si>
    <t>Sum kg</t>
  </si>
  <si>
    <t>sum set</t>
  </si>
  <si>
    <t>sum kos</t>
  </si>
  <si>
    <t>grey</t>
  </si>
  <si>
    <t>#240PU</t>
  </si>
  <si>
    <t>#241PU</t>
  </si>
  <si>
    <t>#242PU</t>
  </si>
  <si>
    <t>#243PU</t>
  </si>
  <si>
    <t>#250PU</t>
  </si>
  <si>
    <t>WHITE</t>
  </si>
  <si>
    <t>Palette No.:</t>
  </si>
  <si>
    <t>Name:</t>
  </si>
  <si>
    <t>Dimensions:</t>
  </si>
  <si>
    <t>Date:</t>
  </si>
  <si>
    <t>Signature:</t>
  </si>
  <si>
    <t>BLACK</t>
  </si>
  <si>
    <t>YELLOW</t>
  </si>
  <si>
    <t>RED</t>
  </si>
  <si>
    <t>BLUE</t>
  </si>
  <si>
    <t>PINK</t>
  </si>
  <si>
    <t>PURPLE</t>
  </si>
  <si>
    <t>GREEN</t>
  </si>
  <si>
    <t>stranka</t>
  </si>
  <si>
    <t>CHALK BAGS</t>
  </si>
  <si>
    <t>black inside</t>
  </si>
  <si>
    <t>green inside</t>
  </si>
  <si>
    <t>pink inside</t>
  </si>
  <si>
    <t>ROUTE SETTERS' TOOLBAGS</t>
  </si>
  <si>
    <t>#313PU</t>
  </si>
  <si>
    <t>#314PU</t>
  </si>
  <si>
    <t>#315PU</t>
  </si>
  <si>
    <t>#317PU</t>
  </si>
  <si>
    <t>#318PU</t>
  </si>
  <si>
    <t>#319PU</t>
  </si>
  <si>
    <t>#320PU</t>
  </si>
  <si>
    <t>#273PU</t>
  </si>
  <si>
    <t>#274PU</t>
  </si>
  <si>
    <t>#275PU</t>
  </si>
  <si>
    <t>#276PU</t>
  </si>
  <si>
    <t>#277PU</t>
  </si>
  <si>
    <t>#278PU</t>
  </si>
  <si>
    <t>#279PU</t>
  </si>
  <si>
    <t>#280PU</t>
  </si>
  <si>
    <t>#244PU</t>
  </si>
  <si>
    <t>#316PU</t>
  </si>
  <si>
    <t>#353PU</t>
  </si>
  <si>
    <t>#354PU</t>
  </si>
  <si>
    <t>crimp</t>
  </si>
  <si>
    <t>SI56 3300 0001 0251 921</t>
  </si>
  <si>
    <t>SWIFT: SI56 3300 0001 0251 921</t>
  </si>
  <si>
    <t>Bic: HAABSI22</t>
  </si>
  <si>
    <t>Addiko Bank d.d.</t>
  </si>
  <si>
    <t>Address: Dunajska cesta 117, 1000 Ljubljana</t>
  </si>
  <si>
    <t>COMPANY NAME: 360LINE D.O.O.</t>
  </si>
  <si>
    <t>ADDRESS: Bač 49 A, 6253 Knežak, Slovenia (EU)</t>
  </si>
  <si>
    <t>SKUPAJ kosov</t>
  </si>
  <si>
    <t>#300PU</t>
  </si>
  <si>
    <t>10cm CUBE symbol for sizing is representing GRP material</t>
  </si>
  <si>
    <t>360 HANGBOARDS</t>
  </si>
  <si>
    <t>TURQOISE</t>
  </si>
  <si>
    <t>S</t>
  </si>
  <si>
    <t>LIGHT GRAY</t>
  </si>
  <si>
    <t>colour of board</t>
  </si>
  <si>
    <t xml:space="preserve">BLACK </t>
  </si>
  <si>
    <t xml:space="preserve">YELLOW  </t>
  </si>
  <si>
    <t xml:space="preserve">BLUE      </t>
  </si>
  <si>
    <t>colour of PU holds</t>
  </si>
  <si>
    <t>SUM pcs.</t>
  </si>
  <si>
    <t>64x18x9 cm</t>
  </si>
  <si>
    <t>NATURAL  wooden look</t>
  </si>
  <si>
    <t>kosov</t>
  </si>
  <si>
    <t>1/kos</t>
  </si>
  <si>
    <t>40g/kos</t>
  </si>
  <si>
    <t>9/kos</t>
  </si>
  <si>
    <t>vijaki M10 ugrez.glava</t>
  </si>
  <si>
    <t xml:space="preserve">prit. vijaki </t>
  </si>
  <si>
    <t>6/kos</t>
  </si>
  <si>
    <t>imbus ključ</t>
  </si>
  <si>
    <t>masa PU</t>
  </si>
  <si>
    <t>1,3kg/kos</t>
  </si>
  <si>
    <t>HANGBOARDS</t>
  </si>
  <si>
    <t>colour of holds</t>
  </si>
  <si>
    <t>natural wooden look</t>
  </si>
  <si>
    <t>turqoise</t>
  </si>
  <si>
    <t>light gray</t>
  </si>
  <si>
    <t>plošča 15mm</t>
  </si>
  <si>
    <t>plošča 21mm</t>
  </si>
  <si>
    <t xml:space="preserve">8 kosov/ploščo </t>
  </si>
  <si>
    <t>/</t>
  </si>
  <si>
    <t>360 SCHOOL BOARD</t>
  </si>
  <si>
    <t>wood and PU</t>
  </si>
  <si>
    <t>9 kosov/ploščo</t>
  </si>
  <si>
    <t>100g/kos</t>
  </si>
  <si>
    <t>barva za table</t>
  </si>
  <si>
    <t>matice/unitke</t>
  </si>
  <si>
    <t>22/kos</t>
  </si>
  <si>
    <t>vijaki za unitke</t>
  </si>
  <si>
    <t>3/unitko</t>
  </si>
  <si>
    <t>kreda</t>
  </si>
  <si>
    <t>nalepka 360</t>
  </si>
  <si>
    <t>2/kos</t>
  </si>
  <si>
    <t>SUM set</t>
  </si>
  <si>
    <t>#61-N PU</t>
  </si>
  <si>
    <t>#62-N PU</t>
  </si>
  <si>
    <t>#63-N PU</t>
  </si>
  <si>
    <t>#64-N PU</t>
  </si>
  <si>
    <t>#65-N PU</t>
  </si>
  <si>
    <t>#66-N PU</t>
  </si>
  <si>
    <t>#67-N PU</t>
  </si>
  <si>
    <t>#68-N PU</t>
  </si>
  <si>
    <t>#69-N PU</t>
  </si>
  <si>
    <t>kos/set</t>
  </si>
  <si>
    <t>L</t>
  </si>
  <si>
    <t>XL</t>
  </si>
  <si>
    <t>HIGH PROFILE</t>
  </si>
  <si>
    <t>WITH INSERTS</t>
  </si>
  <si>
    <t>M</t>
  </si>
  <si>
    <t>SUM (price without VAT)</t>
  </si>
  <si>
    <t>XS</t>
  </si>
  <si>
    <t>DT</t>
  </si>
  <si>
    <t xml:space="preserve">RED                RAL 3000 </t>
  </si>
  <si>
    <t xml:space="preserve">YELLOW       RAL 1018 </t>
  </si>
  <si>
    <t>BLUE             RAL 5015</t>
  </si>
  <si>
    <t>PINK             RAL 4003</t>
  </si>
  <si>
    <t>PU</t>
  </si>
  <si>
    <t>#7-2 PU</t>
  </si>
  <si>
    <t>not available</t>
  </si>
  <si>
    <t>product</t>
  </si>
  <si>
    <t>#14PU</t>
  </si>
  <si>
    <t>NAME</t>
  </si>
  <si>
    <t>birch wood</t>
  </si>
  <si>
    <t>PLYWOOD 1</t>
  </si>
  <si>
    <t>PLYWOOD 3</t>
  </si>
  <si>
    <t>PLYWOOD PANELS</t>
  </si>
  <si>
    <t>QUANTITY</t>
  </si>
  <si>
    <t>PRODUCT</t>
  </si>
  <si>
    <t>lesena palica</t>
  </si>
  <si>
    <t>PURPPLE</t>
  </si>
  <si>
    <t>4/ ploščo</t>
  </si>
  <si>
    <t xml:space="preserve">14 / ploščo </t>
  </si>
  <si>
    <t>1m/kos</t>
  </si>
  <si>
    <t>0,5kg /set</t>
  </si>
  <si>
    <t>50g/kos</t>
  </si>
  <si>
    <t>5/kos</t>
  </si>
  <si>
    <t>360 SHIFT BAR</t>
  </si>
  <si>
    <t>360-313PU</t>
  </si>
  <si>
    <t>360-314PU</t>
  </si>
  <si>
    <t>360-315PU</t>
  </si>
  <si>
    <t>360-316PU</t>
  </si>
  <si>
    <t>360-317PU</t>
  </si>
  <si>
    <t>360-318PU</t>
  </si>
  <si>
    <t>360-319PU</t>
  </si>
  <si>
    <t>360-320PU</t>
  </si>
  <si>
    <t>360-300PU</t>
  </si>
  <si>
    <t>360-008PU</t>
  </si>
  <si>
    <t>360-009PU</t>
  </si>
  <si>
    <t>360-010PU</t>
  </si>
  <si>
    <t>360-011PU</t>
  </si>
  <si>
    <t>360-012PU</t>
  </si>
  <si>
    <t>360-013PU</t>
  </si>
  <si>
    <t>360-014PU</t>
  </si>
  <si>
    <t>360-016PU</t>
  </si>
  <si>
    <t>360-017PU</t>
  </si>
  <si>
    <t>360-340PU</t>
  </si>
  <si>
    <t>360-353PU</t>
  </si>
  <si>
    <t>360-354PU</t>
  </si>
  <si>
    <t>360-355PU</t>
  </si>
  <si>
    <t>360-356PU</t>
  </si>
  <si>
    <t>360-357PU</t>
  </si>
  <si>
    <t>360-358PU</t>
  </si>
  <si>
    <t>360-359PU</t>
  </si>
  <si>
    <t>360-360PU</t>
  </si>
  <si>
    <t>360-380PU</t>
  </si>
  <si>
    <t>360-095PU</t>
  </si>
  <si>
    <t>360-096PU</t>
  </si>
  <si>
    <t>360-097PU</t>
  </si>
  <si>
    <t>360-098PU</t>
  </si>
  <si>
    <t>360-099PU</t>
  </si>
  <si>
    <t>360-100PU</t>
  </si>
  <si>
    <t>360-061PU</t>
  </si>
  <si>
    <t>360-062PU</t>
  </si>
  <si>
    <t>360-063PU</t>
  </si>
  <si>
    <t>360-064PU</t>
  </si>
  <si>
    <t>360-065PU</t>
  </si>
  <si>
    <t>360-066PU</t>
  </si>
  <si>
    <t>360-067PU</t>
  </si>
  <si>
    <t>360-068PU</t>
  </si>
  <si>
    <t>360-069PU</t>
  </si>
  <si>
    <t>360-070PU</t>
  </si>
  <si>
    <t>360-071PU</t>
  </si>
  <si>
    <t>360-072PU</t>
  </si>
  <si>
    <t>360-073PU</t>
  </si>
  <si>
    <t>360-074PU</t>
  </si>
  <si>
    <t>360-075PU</t>
  </si>
  <si>
    <t>360-076PU</t>
  </si>
  <si>
    <t>360-078PU</t>
  </si>
  <si>
    <t>360-079PU</t>
  </si>
  <si>
    <t>360-080PU</t>
  </si>
  <si>
    <t>360-045PU</t>
  </si>
  <si>
    <t>360-055PU</t>
  </si>
  <si>
    <t>360-056PU</t>
  </si>
  <si>
    <t>360-051PU</t>
  </si>
  <si>
    <t>360-052PU</t>
  </si>
  <si>
    <t>360-058PU</t>
  </si>
  <si>
    <t>360-059PU</t>
  </si>
  <si>
    <t>360-1013PU</t>
  </si>
  <si>
    <t>360-1014PU</t>
  </si>
  <si>
    <t>360-1015PU</t>
  </si>
  <si>
    <t>360-1016PU</t>
  </si>
  <si>
    <t>360-1017PU</t>
  </si>
  <si>
    <t>360-1018PU</t>
  </si>
  <si>
    <t>360-1019PU</t>
  </si>
  <si>
    <t>360-1020PU</t>
  </si>
  <si>
    <t>360-1038PU</t>
  </si>
  <si>
    <t>360-1039PU</t>
  </si>
  <si>
    <t>360-1040PU</t>
  </si>
  <si>
    <t>360-047PU</t>
  </si>
  <si>
    <t>360-050PU</t>
  </si>
  <si>
    <t>360-053PU</t>
  </si>
  <si>
    <t>360-054PU</t>
  </si>
  <si>
    <t>#65PU</t>
  </si>
  <si>
    <t>#62PU</t>
  </si>
  <si>
    <t>360-057PU</t>
  </si>
  <si>
    <t>360-060PU</t>
  </si>
  <si>
    <t>#60PU</t>
  </si>
  <si>
    <t>360-092PU</t>
  </si>
  <si>
    <t>360-093PU</t>
  </si>
  <si>
    <t>360-138PU</t>
  </si>
  <si>
    <t>360-140PU</t>
  </si>
  <si>
    <t>micros</t>
  </si>
  <si>
    <t>360-094PU</t>
  </si>
  <si>
    <t>360-299PU</t>
  </si>
  <si>
    <t>360-309PU</t>
  </si>
  <si>
    <t>360-398PU</t>
  </si>
  <si>
    <t>360-400PU</t>
  </si>
  <si>
    <t>360-415PU</t>
  </si>
  <si>
    <t>360-416PU</t>
  </si>
  <si>
    <t>360-417PU</t>
  </si>
  <si>
    <t>360-419PU</t>
  </si>
  <si>
    <t>360-420PU</t>
  </si>
  <si>
    <t>360-473PU</t>
  </si>
  <si>
    <t>360-475PU</t>
  </si>
  <si>
    <t>360-479PU</t>
  </si>
  <si>
    <t>360-1012PU</t>
  </si>
  <si>
    <t>360-1011PU</t>
  </si>
  <si>
    <t>360-1010PU</t>
  </si>
  <si>
    <t>360-092</t>
  </si>
  <si>
    <t>120x16x9 cm</t>
  </si>
  <si>
    <t>360-094</t>
  </si>
  <si>
    <t>360-096</t>
  </si>
  <si>
    <t>360-098</t>
  </si>
  <si>
    <t>360-100</t>
  </si>
  <si>
    <t>360-121</t>
  </si>
  <si>
    <t>360-121-DT</t>
  </si>
  <si>
    <t>360-122</t>
  </si>
  <si>
    <t>360-122-DT</t>
  </si>
  <si>
    <t>360-123</t>
  </si>
  <si>
    <t>360-123-DT</t>
  </si>
  <si>
    <t>360-124</t>
  </si>
  <si>
    <t>360-125</t>
  </si>
  <si>
    <t>360-127</t>
  </si>
  <si>
    <t>360-128</t>
  </si>
  <si>
    <t>360-129</t>
  </si>
  <si>
    <t>360-132</t>
  </si>
  <si>
    <t>360-222-DT</t>
  </si>
  <si>
    <t>360-223-DT</t>
  </si>
  <si>
    <t>360-225-DT</t>
  </si>
  <si>
    <t>360-226-DT</t>
  </si>
  <si>
    <t>360-227-DT</t>
  </si>
  <si>
    <t>360-228-DT</t>
  </si>
  <si>
    <t>360-236</t>
  </si>
  <si>
    <t>360-239</t>
  </si>
  <si>
    <t>360-240</t>
  </si>
  <si>
    <t>360-232</t>
  </si>
  <si>
    <t>360-233</t>
  </si>
  <si>
    <t>360-234</t>
  </si>
  <si>
    <t>360-235</t>
  </si>
  <si>
    <t>360-237</t>
  </si>
  <si>
    <t>360-238</t>
  </si>
  <si>
    <t>360-231</t>
  </si>
  <si>
    <t>360-281</t>
  </si>
  <si>
    <t>360-141</t>
  </si>
  <si>
    <t>360-291</t>
  </si>
  <si>
    <t>360-292</t>
  </si>
  <si>
    <t>360-293</t>
  </si>
  <si>
    <t>360-294</t>
  </si>
  <si>
    <t>360-295</t>
  </si>
  <si>
    <t>360-301</t>
  </si>
  <si>
    <t>360-301-DT</t>
  </si>
  <si>
    <t>360-302</t>
  </si>
  <si>
    <t>360-302-DT</t>
  </si>
  <si>
    <t>360-305</t>
  </si>
  <si>
    <t>360-305-DT</t>
  </si>
  <si>
    <t>360-306</t>
  </si>
  <si>
    <t>360-306-DT</t>
  </si>
  <si>
    <t>360-307</t>
  </si>
  <si>
    <t>360-307-DT</t>
  </si>
  <si>
    <t>360-310</t>
  </si>
  <si>
    <t>360-310-DT</t>
  </si>
  <si>
    <t>360-314</t>
  </si>
  <si>
    <t>360-314-DT</t>
  </si>
  <si>
    <t>360-315</t>
  </si>
  <si>
    <t>360-315-DT</t>
  </si>
  <si>
    <t>360-318</t>
  </si>
  <si>
    <t>360-318-DT</t>
  </si>
  <si>
    <t>360-319</t>
  </si>
  <si>
    <t>360-319-DT</t>
  </si>
  <si>
    <t>360-461</t>
  </si>
  <si>
    <t>360-303</t>
  </si>
  <si>
    <t>360-303-DT</t>
  </si>
  <si>
    <t>360-304</t>
  </si>
  <si>
    <t>360-304-DT</t>
  </si>
  <si>
    <t>80x48x27 cm</t>
  </si>
  <si>
    <t>67x38x30 cm</t>
  </si>
  <si>
    <t>360-325</t>
  </si>
  <si>
    <t>360-327</t>
  </si>
  <si>
    <t>360-331</t>
  </si>
  <si>
    <t>360-332</t>
  </si>
  <si>
    <t>360-381</t>
  </si>
  <si>
    <t>360-382</t>
  </si>
  <si>
    <t>360-384</t>
  </si>
  <si>
    <t>360-385</t>
  </si>
  <si>
    <t>360-388</t>
  </si>
  <si>
    <t>360-389</t>
  </si>
  <si>
    <t>360-392</t>
  </si>
  <si>
    <t>360-393</t>
  </si>
  <si>
    <t>360-396</t>
  </si>
  <si>
    <t>360-397</t>
  </si>
  <si>
    <t>360-400</t>
  </si>
  <si>
    <t>360-421</t>
  </si>
  <si>
    <t>360-422</t>
  </si>
  <si>
    <t>360-423</t>
  </si>
  <si>
    <t>360-463</t>
  </si>
  <si>
    <t>360-463-DT</t>
  </si>
  <si>
    <t>360-464</t>
  </si>
  <si>
    <t>360-464-DT</t>
  </si>
  <si>
    <t>360-470</t>
  </si>
  <si>
    <t>360-470-DT</t>
  </si>
  <si>
    <t>360-471</t>
  </si>
  <si>
    <t>360-471-DT</t>
  </si>
  <si>
    <t>360-474</t>
  </si>
  <si>
    <t>360-474-DT</t>
  </si>
  <si>
    <t>360-478</t>
  </si>
  <si>
    <t>360-478-DT</t>
  </si>
  <si>
    <t>360-479</t>
  </si>
  <si>
    <t>360-479-DT</t>
  </si>
  <si>
    <t>360-501</t>
  </si>
  <si>
    <t>360-505</t>
  </si>
  <si>
    <t>360-506</t>
  </si>
  <si>
    <t>360-520</t>
  </si>
  <si>
    <t>159x122x48 cm</t>
  </si>
  <si>
    <t>159x73x48 cm</t>
  </si>
  <si>
    <t>64x35x12 cm</t>
  </si>
  <si>
    <t>124x90x39 cm</t>
  </si>
  <si>
    <t>124x64x39 cm</t>
  </si>
  <si>
    <t>90x90x31 cm</t>
  </si>
  <si>
    <t>78x78x49 cm</t>
  </si>
  <si>
    <t>68x68x32 cm</t>
  </si>
  <si>
    <t>58x58x13 cm</t>
  </si>
  <si>
    <t>360-461-DT</t>
  </si>
  <si>
    <t>Mint</t>
  </si>
  <si>
    <t>Deep rose</t>
  </si>
  <si>
    <t>Sum</t>
  </si>
  <si>
    <t>mint</t>
  </si>
  <si>
    <t>dish</t>
  </si>
  <si>
    <t>360-298PU</t>
  </si>
  <si>
    <t>360-049PU</t>
  </si>
  <si>
    <t>BLACK              RAL 9005</t>
  </si>
  <si>
    <t xml:space="preserve">360LINE D.O.O.                     BAČ 49A                                     6235 KNEŽAK              SLOVENIA                              VAT: SI32177330 </t>
  </si>
  <si>
    <t>360-352PU</t>
  </si>
  <si>
    <t>#352PU</t>
  </si>
  <si>
    <t>35x24,5x9,5 cm, 
35x24,5x4 cm,
35x24,5x2 cm</t>
  </si>
  <si>
    <t>360-394PU</t>
  </si>
  <si>
    <t>360-396PU</t>
  </si>
  <si>
    <t>360-390PU</t>
  </si>
  <si>
    <t>360-392PU</t>
  </si>
  <si>
    <t>360-395-DT</t>
  </si>
  <si>
    <t>360-399-DT</t>
  </si>
  <si>
    <t>360-142</t>
  </si>
  <si>
    <t>360-142-B</t>
  </si>
  <si>
    <t>360-143</t>
  </si>
  <si>
    <t>360-144</t>
  </si>
  <si>
    <t>360-145</t>
  </si>
  <si>
    <t>360-145-B</t>
  </si>
  <si>
    <t>360-146</t>
  </si>
  <si>
    <t>360-146-B</t>
  </si>
  <si>
    <t>360-147</t>
  </si>
  <si>
    <t>360-147-B</t>
  </si>
  <si>
    <t>360-148</t>
  </si>
  <si>
    <t>360-148-B</t>
  </si>
  <si>
    <t>360-149</t>
  </si>
  <si>
    <t>360-149-B</t>
  </si>
  <si>
    <t>360-150</t>
  </si>
  <si>
    <t>360-150-B</t>
  </si>
  <si>
    <t>edge</t>
  </si>
  <si>
    <t>55,5x39,5x6 cm</t>
  </si>
  <si>
    <t>blue inside</t>
  </si>
  <si>
    <t>norma</t>
  </si>
  <si>
    <t>deep orange</t>
  </si>
  <si>
    <t>Production quota pet set</t>
  </si>
  <si>
    <t xml:space="preserve">Ordered production quota </t>
  </si>
  <si>
    <t>SUM:</t>
  </si>
  <si>
    <t>sum kos norma</t>
  </si>
  <si>
    <t>360-418PU</t>
  </si>
  <si>
    <t>360-411PU</t>
  </si>
  <si>
    <t>360-412PU</t>
  </si>
  <si>
    <t>360-413PU</t>
  </si>
  <si>
    <t>360-414PU</t>
  </si>
  <si>
    <t>360-221-DT</t>
  </si>
  <si>
    <t>360-224-DT</t>
  </si>
  <si>
    <t>360-230-DT</t>
  </si>
  <si>
    <t>360-308</t>
  </si>
  <si>
    <t>360-309-DT</t>
  </si>
  <si>
    <t>360-311</t>
  </si>
  <si>
    <t>360-312</t>
  </si>
  <si>
    <t>360-313</t>
  </si>
  <si>
    <t>360-316</t>
  </si>
  <si>
    <t>360-309</t>
  </si>
  <si>
    <t>360-308-DT</t>
  </si>
  <si>
    <t>360-311-DT</t>
  </si>
  <si>
    <t>360-312-DT</t>
  </si>
  <si>
    <t>360-313-DT</t>
  </si>
  <si>
    <t>360-316-DT</t>
  </si>
  <si>
    <t>360-229-DT</t>
  </si>
  <si>
    <t>360-317</t>
  </si>
  <si>
    <t>360-317-DT</t>
  </si>
  <si>
    <t>360-320</t>
  </si>
  <si>
    <t>360-320-DT</t>
  </si>
  <si>
    <t>3XL</t>
  </si>
  <si>
    <t>55x55x10,5 cm</t>
  </si>
  <si>
    <t>2XL</t>
  </si>
  <si>
    <t>39x28x17 cm</t>
  </si>
  <si>
    <t>46,5x37,5x12 cm</t>
  </si>
  <si>
    <t>360-048PU</t>
  </si>
  <si>
    <t>4x  68x68x32 cm</t>
  </si>
  <si>
    <t>4x  90x90x31 cm</t>
  </si>
  <si>
    <t>50x50x14 cm</t>
  </si>
  <si>
    <t>80x80x21 cm</t>
  </si>
  <si>
    <t>40x40x10 cm,        45x45x10 cm</t>
  </si>
  <si>
    <t>35x35x11 cm,       35x35x10 cm</t>
  </si>
  <si>
    <t>70x70x20 cm</t>
  </si>
  <si>
    <t>70x70x11 cm</t>
  </si>
  <si>
    <t>70x70x14 cm</t>
  </si>
  <si>
    <t>70x70x12 cm</t>
  </si>
  <si>
    <t>60x60x20 cm</t>
  </si>
  <si>
    <t>2x  41x41x8 cm</t>
  </si>
  <si>
    <t>93x75x20 cm</t>
  </si>
  <si>
    <t>86,5x67,5x18 cm</t>
  </si>
  <si>
    <t>70,5x56,5x5 cm</t>
  </si>
  <si>
    <t>36x32x11 cm</t>
  </si>
  <si>
    <t>122x122x30 cm</t>
  </si>
  <si>
    <t>82x82x16 cm</t>
  </si>
  <si>
    <t>80x80x30 cm</t>
  </si>
  <si>
    <t>68x68x19 cm</t>
  </si>
  <si>
    <t>60x60x16 cm</t>
  </si>
  <si>
    <t>40x40x10 cm</t>
  </si>
  <si>
    <t>4x  78x78x49 cm</t>
  </si>
  <si>
    <t>4x  58x58x13 cm</t>
  </si>
  <si>
    <t>125x125x30 cm</t>
  </si>
  <si>
    <t>80x80x23 cm</t>
  </si>
  <si>
    <t>125x125x18 cm</t>
  </si>
  <si>
    <t>80x80x8 cm</t>
  </si>
  <si>
    <t>44x44x5 cm</t>
  </si>
  <si>
    <t>31x31x4 cm</t>
  </si>
  <si>
    <t>125x125x39 cm</t>
  </si>
  <si>
    <t>122x122x14 cm</t>
  </si>
  <si>
    <t>70x70x8 cm</t>
  </si>
  <si>
    <t>60x60x6 cm</t>
  </si>
  <si>
    <t>41x41x11 cm</t>
  </si>
  <si>
    <t>36x36x11 cm</t>
  </si>
  <si>
    <t>107x107x25 cm</t>
  </si>
  <si>
    <t>96x96x40 cm</t>
  </si>
  <si>
    <t>72x72x17 cm</t>
  </si>
  <si>
    <t>50x50x2 cm</t>
  </si>
  <si>
    <t>90x90x85 cm</t>
  </si>
  <si>
    <t>72x72x30 cm</t>
  </si>
  <si>
    <t>64x64x25 cm</t>
  </si>
  <si>
    <t>20x20x18cm, 25x25x24cm, 32x32x38cm</t>
  </si>
  <si>
    <t>87x37x31 cm</t>
  </si>
  <si>
    <t>72x28x25 cm</t>
  </si>
  <si>
    <t>42x25x25 cm</t>
  </si>
  <si>
    <t>159x50x48 cm</t>
  </si>
  <si>
    <t>123x123x12 cm</t>
  </si>
  <si>
    <t>4x  40x40x6 cm</t>
  </si>
  <si>
    <t>incut</t>
  </si>
  <si>
    <t xml:space="preserve">crimp </t>
  </si>
  <si>
    <t>foothold</t>
  </si>
  <si>
    <t>29x29x8cm, 
28x28x5 cm, 
30x30x5 cm</t>
  </si>
  <si>
    <t>49x40x25 cm, 49x40x23,5 cm</t>
  </si>
  <si>
    <t>39x20,5x19 cm, 39x33x19,5 cm</t>
  </si>
  <si>
    <t>20x16x9 cm,        20,5x15,5x10 cm,                      22x16x10,5 cm</t>
  </si>
  <si>
    <t xml:space="preserve">70x60x12 cm, 
70x46x12 cm </t>
  </si>
  <si>
    <t>58,5x39,5x5,5 cm, 59x44,5x6 cm</t>
  </si>
  <si>
    <t>40,5x35x11 cm, 40,5x29x11 cm, 40,5x34x12 cm</t>
  </si>
  <si>
    <t>49x49x9 cm, 
37x37x7 cm</t>
  </si>
  <si>
    <t>25x25x3 cm, 
25x25x5 cm, 
25x25x7 cm</t>
  </si>
  <si>
    <t>63x11x5 cm, 
61x10x5 cm</t>
  </si>
  <si>
    <t>pocket</t>
  </si>
  <si>
    <t>ledge</t>
  </si>
  <si>
    <t>insert</t>
  </si>
  <si>
    <t>pinch</t>
  </si>
  <si>
    <t>80x35x2,1 cm</t>
  </si>
  <si>
    <t>80x35x22 cm</t>
  </si>
  <si>
    <t>120x80x1,8 cm</t>
  </si>
  <si>
    <t>50x50x11 cm,  
 50x50x12 cm</t>
  </si>
  <si>
    <t>25x25x10 cm,
 25x25x8 cm, 
25x25x7 cm</t>
  </si>
  <si>
    <t>33x33x8,5 cm, 
32x32x7 cm</t>
  </si>
  <si>
    <t>81x15x8 cm,   
80x13x10 cm</t>
  </si>
  <si>
    <t>100x15x8 cm,
 102x17x9 cm</t>
  </si>
  <si>
    <t>105x16x9 cm, 
95x15x3 cm</t>
  </si>
  <si>
    <t>360-1041PU</t>
  </si>
  <si>
    <t>360-1043PU</t>
  </si>
  <si>
    <t>360-1044PU</t>
  </si>
  <si>
    <t>360-1045PU</t>
  </si>
  <si>
    <t>360-1046PU</t>
  </si>
  <si>
    <t>360-1047PU</t>
  </si>
  <si>
    <t>360-1050PU</t>
  </si>
  <si>
    <t>360-1051PU</t>
  </si>
  <si>
    <t>3x 
120x80x1,8 cm</t>
  </si>
  <si>
    <t>Women sportclimbing chalk bag</t>
  </si>
  <si>
    <t>Men sportclimbing chalk bag</t>
  </si>
  <si>
    <t>Bouldering 
chalk bag</t>
  </si>
  <si>
    <t>brown</t>
  </si>
  <si>
    <t>PU leather</t>
  </si>
  <si>
    <t>BROWN</t>
  </si>
  <si>
    <t>PU leather, 
denim</t>
  </si>
  <si>
    <t>PU leather,
denim</t>
  </si>
  <si>
    <t>70x70x18 cm</t>
  </si>
  <si>
    <t>360-1042PU</t>
  </si>
  <si>
    <t>ID</t>
  </si>
  <si>
    <t>PCS. IN SET</t>
  </si>
  <si>
    <t>MATERIAL</t>
  </si>
  <si>
    <t>PRICE WITHOUT VAT</t>
  </si>
  <si>
    <t>DIMENSIONS</t>
  </si>
  <si>
    <t>SIZE</t>
  </si>
  <si>
    <t>DESCRIPTION</t>
  </si>
  <si>
    <t>T-NUTS</t>
  </si>
  <si>
    <t>FIXING</t>
  </si>
  <si>
    <t>TYPE</t>
  </si>
  <si>
    <t>NOTES</t>
  </si>
  <si>
    <t xml:space="preserve">Sum pcs. by colour: </t>
  </si>
  <si>
    <t>SUM of pcs.</t>
  </si>
  <si>
    <t>SUM price without VAT</t>
  </si>
  <si>
    <t>DEEP ORANGE          
RAL 2011</t>
  </si>
  <si>
    <t>sum SETS</t>
  </si>
  <si>
    <t>BROWN
RAL 8003</t>
  </si>
  <si>
    <r>
      <t xml:space="preserve">PURPLE   </t>
    </r>
    <r>
      <rPr>
        <sz val="11"/>
        <color theme="0"/>
        <rFont val="Calibri"/>
        <family val="2"/>
        <scheme val="minor"/>
      </rPr>
      <t>nS4050-R60B/M</t>
    </r>
  </si>
  <si>
    <t>50mm</t>
  </si>
  <si>
    <t>70mm</t>
  </si>
  <si>
    <t>30mm</t>
  </si>
  <si>
    <t>40mm</t>
  </si>
  <si>
    <t>90mm</t>
  </si>
  <si>
    <t>100mm</t>
  </si>
  <si>
    <t>120mm</t>
  </si>
  <si>
    <t>140mm</t>
  </si>
  <si>
    <t>160mm</t>
  </si>
  <si>
    <t>180mm</t>
  </si>
  <si>
    <t>200mm</t>
  </si>
  <si>
    <t>150mm</t>
  </si>
  <si>
    <t>01</t>
  </si>
  <si>
    <t>02</t>
  </si>
  <si>
    <t>03</t>
  </si>
  <si>
    <t>04</t>
  </si>
  <si>
    <t>05</t>
  </si>
  <si>
    <t>06</t>
  </si>
  <si>
    <t>09</t>
  </si>
  <si>
    <t>360-301PU-DT</t>
  </si>
  <si>
    <t>360-304PU-DT</t>
  </si>
  <si>
    <t>360-305PU-DT</t>
  </si>
  <si>
    <t>360-306PU-DT</t>
  </si>
  <si>
    <t>360-307PU-DT</t>
  </si>
  <si>
    <t>360-125-WI</t>
  </si>
  <si>
    <t>360-127-WI</t>
  </si>
  <si>
    <t>360-128-WI</t>
  </si>
  <si>
    <t>360-132-WI</t>
  </si>
  <si>
    <t>360-129-WI</t>
  </si>
  <si>
    <t>11</t>
  </si>
  <si>
    <t>12</t>
  </si>
  <si>
    <t>MINT</t>
  </si>
  <si>
    <t>DEEP ROSE 
RAL 4008</t>
  </si>
  <si>
    <t>MINT   
RAL 6027</t>
  </si>
  <si>
    <t>14</t>
  </si>
  <si>
    <t>360-1052PU</t>
  </si>
  <si>
    <t>360-1048/1PU</t>
  </si>
  <si>
    <t>360-1048/2PU</t>
  </si>
  <si>
    <t>360-1049/1PU</t>
  </si>
  <si>
    <t>360-1049/2PU</t>
  </si>
  <si>
    <t>metal</t>
  </si>
  <si>
    <t>1 piece t-nut 
for plywood</t>
  </si>
  <si>
    <t>3x3x1,5 cm</t>
  </si>
  <si>
    <t>MINI LEATHER 
tool bag</t>
  </si>
  <si>
    <t>360 GRP VOLUMES</t>
  </si>
  <si>
    <t>not
available</t>
  </si>
  <si>
    <t>360-1053PU</t>
  </si>
  <si>
    <t>360-015PU-DT</t>
  </si>
  <si>
    <t>wood insert</t>
  </si>
  <si>
    <t>12x12x5 cm, 
14x14x6 cm, 
20x20x10 cm, 
25x25x13 cm, 
30x30x15 cm</t>
  </si>
  <si>
    <t>12x12x5 cm, 
14x14x6 cm, 
20x20x10 cm, 
25x25x13 cm, 
30x30x15 cm, 
40x40x20 cm, 
50x50x25 cm</t>
  </si>
  <si>
    <t>32x32x8 cm, 
32x32x8 cm, 
32x32x12 cm, 
49x49x13 cm, 
50x50x22cm</t>
  </si>
  <si>
    <t>19,5x19,5x8 cm, 
25x25x10 cm, 
29,5x29,5x9 cm, 
41x41x18 cm, 
49x49x19 cm</t>
  </si>
  <si>
    <t>32x32x5 cm, 
31x31x7,5 cm, 
33x33x11 cm</t>
  </si>
  <si>
    <t>15x12x4,5 cm, 
20x16x5,5 cm, 
25x18x6,5 cm, 
30x23x7,5 cm, 
34,5x25,5x7 cm</t>
  </si>
  <si>
    <t>19,5x19,5x4 cm, 20x20x5,5 cm, 
20x20x7,5 cm</t>
  </si>
  <si>
    <t>40x40x15 cm, 
35x35x9 cm, 
30x30x8,5 cm, 
25x25x8 cm</t>
  </si>
  <si>
    <t>97x97x13 cm</t>
  </si>
  <si>
    <r>
      <t>14x12x6 cm, 
30x25x13 cm, 
19x10x8,5 cm, 
19,5x14,5x8 cm, 24,5x12,5x10,5 cm, 
25x21x11 cm, 
28,5x15x13,5 c</t>
    </r>
    <r>
      <rPr>
        <sz val="11"/>
        <rFont val="Calibri"/>
        <family val="2"/>
        <scheme val="minor"/>
      </rPr>
      <t>m</t>
    </r>
  </si>
  <si>
    <t>360-151</t>
  </si>
  <si>
    <t>360-152-B</t>
  </si>
  <si>
    <t>360-153</t>
  </si>
  <si>
    <t>360-154</t>
  </si>
  <si>
    <t>360-153-B</t>
  </si>
  <si>
    <t>360-154-B</t>
  </si>
  <si>
    <t>360-152</t>
  </si>
  <si>
    <t>360-156</t>
  </si>
  <si>
    <t>360-156-B</t>
  </si>
  <si>
    <t>360-157</t>
  </si>
  <si>
    <t>360-157-B</t>
  </si>
  <si>
    <t>360-158</t>
  </si>
  <si>
    <t>360-158-B</t>
  </si>
  <si>
    <t>360-159</t>
  </si>
  <si>
    <t>360-159-B</t>
  </si>
  <si>
    <t>360-160</t>
  </si>
  <si>
    <t>360-160-B</t>
  </si>
  <si>
    <t>78x78,5x38,5 cm</t>
  </si>
  <si>
    <t>25x25x6 cm
25x25,5x6,5 cm
33x33x6,5 cm</t>
  </si>
  <si>
    <t>33x33x13,5 cm
40x41,5x13 cm</t>
  </si>
  <si>
    <t>34x34,5x11,5 cm
42x41x14 cm</t>
  </si>
  <si>
    <t>33,5x33,5x10 cm
33x34x12,5 cm</t>
  </si>
  <si>
    <t>57,5x58x22,5 cm</t>
  </si>
  <si>
    <t>48x48x13,5  cm</t>
  </si>
  <si>
    <t>B</t>
  </si>
  <si>
    <t>360-155</t>
  </si>
  <si>
    <t>360 ID</t>
  </si>
  <si>
    <t>55,5x12x13 cm</t>
  </si>
  <si>
    <t>50x36x23  cm,
47,5x24x22 cm</t>
  </si>
  <si>
    <t>55,5x47x13 cm</t>
  </si>
  <si>
    <t>54x47x31 cm</t>
  </si>
  <si>
    <t>47,5x48x10,5 cm</t>
  </si>
  <si>
    <t>41x40,5x13 cm
48x47,5x12 cm</t>
  </si>
  <si>
    <t>47x47x12 cm</t>
  </si>
  <si>
    <t>10cm BALL 
symbol
 for sizing is 
representing 
PU material</t>
  </si>
  <si>
    <t>360-PWOOD-1</t>
  </si>
  <si>
    <t>360-PWOOD-3</t>
  </si>
  <si>
    <t>360-PWOOD-T-NUT</t>
  </si>
  <si>
    <t>colour</t>
  </si>
  <si>
    <t>360-H-SC</t>
  </si>
  <si>
    <t>360-H-R</t>
  </si>
  <si>
    <t>360-A-TSHIRT-1</t>
  </si>
  <si>
    <t>CHALK
BOARD</t>
  </si>
  <si>
    <t>360-AB-01</t>
  </si>
  <si>
    <t>360-AB-09</t>
  </si>
  <si>
    <t>360-AB-08</t>
  </si>
  <si>
    <t>360-AB-05</t>
  </si>
  <si>
    <t>360-AB-07</t>
  </si>
  <si>
    <t>360-AB-06</t>
  </si>
  <si>
    <t>DENIM toolbag with magnet</t>
  </si>
  <si>
    <t>MINI DENIM 
tool bag</t>
  </si>
  <si>
    <t xml:space="preserve">LEATHER toolbag with magnet </t>
  </si>
  <si>
    <t xml:space="preserve">LEATHER + 
MINI LEATHER 
toolbag with magnet </t>
  </si>
  <si>
    <t>360-AB-02</t>
  </si>
  <si>
    <t>360-AB-03</t>
  </si>
  <si>
    <t>INCLUDED</t>
  </si>
  <si>
    <t>screws for mounting</t>
  </si>
  <si>
    <t>screws for mounting, metal ring</t>
  </si>
  <si>
    <t>IF YOU ORDER 15 HANGBOARDS, YOU GET 1 FOR FREE!</t>
  </si>
  <si>
    <t>360-H-SH</t>
  </si>
  <si>
    <t>360 RAINBOW HANGBOARD</t>
  </si>
  <si>
    <t xml:space="preserve">chalk  </t>
  </si>
  <si>
    <t>L wrench key, screws for mounting, 
bolts for holds</t>
  </si>
  <si>
    <t>PLYWOOD T-NUT</t>
  </si>
  <si>
    <t>98</t>
  </si>
  <si>
    <t>25x25x5 cm</t>
  </si>
  <si>
    <t>360-601-DT</t>
  </si>
  <si>
    <t>360-603-DT</t>
  </si>
  <si>
    <t>360-604-DT</t>
  </si>
  <si>
    <t>360-605-DT</t>
  </si>
  <si>
    <t>360-606-DT</t>
  </si>
  <si>
    <t>360-608-DT</t>
  </si>
  <si>
    <t>360-609-DT</t>
  </si>
  <si>
    <t>360-611-DT</t>
  </si>
  <si>
    <t>360-610-DT</t>
  </si>
  <si>
    <t>34x34,5x11,5 cm</t>
  </si>
  <si>
    <t>360-607</t>
  </si>
  <si>
    <t>360-612-DT</t>
  </si>
  <si>
    <t>360-613-DT</t>
  </si>
  <si>
    <t>360-614-DT</t>
  </si>
  <si>
    <t>360-602</t>
  </si>
  <si>
    <t>33,5x33,5x10 cm</t>
  </si>
  <si>
    <t>33x34x12,5 cm</t>
  </si>
  <si>
    <t>40x41,5x13 cm</t>
  </si>
  <si>
    <t>33x33x13,5 cm</t>
  </si>
  <si>
    <t>33x33x6,5 cm</t>
  </si>
  <si>
    <t>25x25x6 cm</t>
  </si>
  <si>
    <t xml:space="preserve">
25x25,5x6,5 cm
</t>
  </si>
  <si>
    <t>33x33x11 cm</t>
  </si>
  <si>
    <t>31x31x7,5 cm</t>
  </si>
  <si>
    <t>32x32x5 cm</t>
  </si>
  <si>
    <t>360-615</t>
  </si>
  <si>
    <t>360-289-B</t>
  </si>
  <si>
    <t>360-290-B</t>
  </si>
  <si>
    <t>19,5 cm - 80 cm</t>
  </si>
  <si>
    <t>WI</t>
  </si>
  <si>
    <t>BLACK
RAL 9005</t>
  </si>
  <si>
    <t xml:space="preserve">RED
RAL 3000 </t>
  </si>
  <si>
    <t xml:space="preserve">YELLOW
RAL 1018 </t>
  </si>
  <si>
    <t>BLUE
RAL 5015</t>
  </si>
  <si>
    <t>PINK
RAL 4003</t>
  </si>
  <si>
    <t>GREY  
RAL 7001</t>
  </si>
  <si>
    <r>
      <t xml:space="preserve">PURPLE
</t>
    </r>
    <r>
      <rPr>
        <sz val="11"/>
        <color theme="0"/>
        <rFont val="Calibri"/>
        <family val="2"/>
        <scheme val="minor"/>
      </rPr>
      <t>S4050-R60B/M</t>
    </r>
  </si>
  <si>
    <t>denim, PVC</t>
  </si>
  <si>
    <t>LOW PROFILE</t>
  </si>
  <si>
    <t>POSITIVE</t>
  </si>
  <si>
    <t>POCKET</t>
  </si>
  <si>
    <t>25 cm - 122 cm</t>
  </si>
  <si>
    <t>WITHOUT INSERTS</t>
  </si>
  <si>
    <t>91</t>
  </si>
  <si>
    <t>90</t>
  </si>
  <si>
    <t>89</t>
  </si>
  <si>
    <t>88</t>
  </si>
  <si>
    <t>87</t>
  </si>
  <si>
    <t>86</t>
  </si>
  <si>
    <t>93</t>
  </si>
  <si>
    <t>92</t>
  </si>
  <si>
    <t>95</t>
  </si>
  <si>
    <t>94</t>
  </si>
  <si>
    <t>96</t>
  </si>
  <si>
    <t>97</t>
  </si>
  <si>
    <t>WI/DT</t>
  </si>
  <si>
    <t>white stripes</t>
  </si>
  <si>
    <t xml:space="preserve">GREEN </t>
  </si>
  <si>
    <t xml:space="preserve">ORANGE </t>
  </si>
  <si>
    <t xml:space="preserve">DEEP ORANGE </t>
  </si>
  <si>
    <t>black stripes</t>
  </si>
  <si>
    <t xml:space="preserve">PINK </t>
  </si>
  <si>
    <t>GREY</t>
  </si>
  <si>
    <t>DEEP ROSE</t>
  </si>
  <si>
    <t xml:space="preserve">DISCOUNT </t>
  </si>
  <si>
    <t>BANK DETAILS:</t>
  </si>
  <si>
    <t>360-621-WI-DT</t>
  </si>
  <si>
    <t>360-620-DT</t>
  </si>
  <si>
    <t>360-640-WI-DT</t>
  </si>
  <si>
    <t>360-622-DT</t>
  </si>
  <si>
    <t>360-623-DT</t>
  </si>
  <si>
    <t>360-624-DT</t>
  </si>
  <si>
    <t>360-625</t>
  </si>
  <si>
    <t>360-626-DT</t>
  </si>
  <si>
    <t>360-627</t>
  </si>
  <si>
    <t>360-628</t>
  </si>
  <si>
    <t>360-629-DT</t>
  </si>
  <si>
    <t>360-630-DT</t>
  </si>
  <si>
    <t>360-631-DT</t>
  </si>
  <si>
    <t>360-632-WI-DT</t>
  </si>
  <si>
    <t>20x20x7,5 cm</t>
  </si>
  <si>
    <t>47,5x24x22 cm</t>
  </si>
  <si>
    <t>70x46x12 cm</t>
  </si>
  <si>
    <t>15x12x4,5 cm</t>
  </si>
  <si>
    <t>20x16x5,5 cm</t>
  </si>
  <si>
    <t>19,5x19,5x8 cm</t>
  </si>
  <si>
    <t>41x41x18 cm</t>
  </si>
  <si>
    <t>80x80x3 cm</t>
  </si>
  <si>
    <t>DEEP ORANGE</t>
  </si>
  <si>
    <r>
      <t xml:space="preserve">No. of pcs. by </t>
    </r>
    <r>
      <rPr>
        <b/>
        <sz val="12"/>
        <color theme="1"/>
        <rFont val="Calibri"/>
        <family val="2"/>
        <scheme val="minor"/>
      </rPr>
      <t>COLOR</t>
    </r>
  </si>
  <si>
    <r>
      <t xml:space="preserve">No. of pcs. by </t>
    </r>
    <r>
      <rPr>
        <b/>
        <sz val="12"/>
        <color theme="1"/>
        <rFont val="Calibri"/>
        <family val="2"/>
        <scheme val="minor"/>
      </rPr>
      <t>TEXTURE</t>
    </r>
  </si>
  <si>
    <t>all texture</t>
  </si>
  <si>
    <t>dual texture</t>
  </si>
  <si>
    <r>
      <t xml:space="preserve">No. of pcs. by 
</t>
    </r>
    <r>
      <rPr>
        <b/>
        <sz val="12"/>
        <color theme="1"/>
        <rFont val="Calibri"/>
        <family val="2"/>
        <scheme val="minor"/>
      </rPr>
      <t>TYPE</t>
    </r>
  </si>
  <si>
    <t>footholds</t>
  </si>
  <si>
    <t>feature</t>
  </si>
  <si>
    <t>scoop</t>
  </si>
  <si>
    <t>40x40x6 cm</t>
  </si>
  <si>
    <t>360-701</t>
  </si>
  <si>
    <t>360-701-DT</t>
  </si>
  <si>
    <t>360-702</t>
  </si>
  <si>
    <t>360-702-DT</t>
  </si>
  <si>
    <t>360-711-B</t>
  </si>
  <si>
    <t>360-711-DT</t>
  </si>
  <si>
    <t>360-712-B</t>
  </si>
  <si>
    <t>360-712-DT</t>
  </si>
  <si>
    <t>2xl</t>
  </si>
  <si>
    <t>xs</t>
  </si>
  <si>
    <t>s</t>
  </si>
  <si>
    <t>m</t>
  </si>
  <si>
    <t>l</t>
  </si>
  <si>
    <t>xl</t>
  </si>
  <si>
    <t>3xl</t>
  </si>
  <si>
    <t>various</t>
  </si>
  <si>
    <t>TEXTURE</t>
  </si>
  <si>
    <t>your logo</t>
  </si>
  <si>
    <t>Wooden insert</t>
  </si>
  <si>
    <t>wooden insert</t>
  </si>
  <si>
    <t>PU holds</t>
  </si>
  <si>
    <t>GRP ghost line</t>
  </si>
  <si>
    <t>GRP macros</t>
  </si>
  <si>
    <t>hangboards</t>
  </si>
  <si>
    <t>accessories</t>
  </si>
  <si>
    <r>
      <t xml:space="preserve">No. of </t>
    </r>
    <r>
      <rPr>
        <b/>
        <sz val="11"/>
        <color theme="1"/>
        <rFont val="Calibri"/>
        <family val="2"/>
        <scheme val="minor"/>
      </rPr>
      <t>PU</t>
    </r>
    <r>
      <rPr>
        <sz val="11"/>
        <color theme="1"/>
        <rFont val="Calibri"/>
        <family val="2"/>
        <scheme val="minor"/>
      </rPr>
      <t xml:space="preserve"> pcs. by 
</t>
    </r>
    <r>
      <rPr>
        <b/>
        <sz val="11"/>
        <color theme="1"/>
        <rFont val="Calibri"/>
        <family val="2"/>
        <scheme val="minor"/>
      </rPr>
      <t>SIZE</t>
    </r>
  </si>
  <si>
    <r>
      <t>No. of</t>
    </r>
    <r>
      <rPr>
        <b/>
        <sz val="12"/>
        <color theme="1"/>
        <rFont val="Calibri"/>
        <family val="2"/>
        <scheme val="minor"/>
      </rPr>
      <t xml:space="preserve"> SCREWS</t>
    </r>
    <r>
      <rPr>
        <sz val="12"/>
        <color theme="1"/>
        <rFont val="Calibri"/>
        <family val="2"/>
        <scheme val="minor"/>
      </rPr>
      <t xml:space="preserve"> needed </t>
    </r>
  </si>
  <si>
    <r>
      <t>No. of</t>
    </r>
    <r>
      <rPr>
        <b/>
        <sz val="12"/>
        <color theme="1"/>
        <rFont val="Calibri"/>
        <family val="2"/>
        <scheme val="minor"/>
      </rPr>
      <t xml:space="preserve"> BOLTS</t>
    </r>
    <r>
      <rPr>
        <sz val="12"/>
        <color theme="1"/>
        <rFont val="Calibri"/>
        <family val="2"/>
        <scheme val="minor"/>
      </rPr>
      <t xml:space="preserve"> needed </t>
    </r>
  </si>
  <si>
    <t>prod. quota</t>
  </si>
  <si>
    <r>
      <t xml:space="preserve">No. of </t>
    </r>
    <r>
      <rPr>
        <b/>
        <sz val="11"/>
        <color theme="1"/>
        <rFont val="Calibri"/>
        <family val="2"/>
        <scheme val="minor"/>
      </rPr>
      <t>GRP</t>
    </r>
    <r>
      <rPr>
        <sz val="11"/>
        <color theme="1"/>
        <rFont val="Calibri"/>
        <family val="2"/>
        <scheme val="minor"/>
      </rPr>
      <t xml:space="preserve"> pcs. by </t>
    </r>
    <r>
      <rPr>
        <b/>
        <sz val="11"/>
        <color theme="1"/>
        <rFont val="Calibri"/>
        <family val="2"/>
        <scheme val="minor"/>
      </rPr>
      <t>SIZE</t>
    </r>
  </si>
  <si>
    <t>NORMA</t>
  </si>
  <si>
    <t>KG</t>
  </si>
  <si>
    <t>SUM KG</t>
  </si>
  <si>
    <t>360-077PU</t>
  </si>
  <si>
    <t>screws</t>
  </si>
  <si>
    <t>bolts/
 screws</t>
  </si>
  <si>
    <t>bolts/ 
screws</t>
  </si>
  <si>
    <t>bolts/
screws</t>
  </si>
  <si>
    <t>P24 cat.</t>
  </si>
  <si>
    <t>PURE GREEN</t>
  </si>
  <si>
    <t>85</t>
  </si>
  <si>
    <t xml:space="preserve">  please note: 
PRICE FOR FLUORESCENT COLORS IS 10% HIGHER</t>
  </si>
  <si>
    <t>PUREGREEN</t>
  </si>
  <si>
    <t>15</t>
  </si>
  <si>
    <t>10</t>
  </si>
  <si>
    <t>13</t>
  </si>
  <si>
    <t>07</t>
  </si>
  <si>
    <t>08</t>
  </si>
  <si>
    <t>19</t>
  </si>
  <si>
    <t>PURE GREEN
RAL 6037</t>
  </si>
  <si>
    <t>BRIGHT GREEN
RAL 6018</t>
  </si>
  <si>
    <t>APRICOT
ORANGE 
RAL 1033</t>
  </si>
  <si>
    <t xml:space="preserve">BRIGHT GREEN </t>
  </si>
  <si>
    <t xml:space="preserve">APRICOT
ORANGE </t>
  </si>
  <si>
    <t>BRIGHT GREEN          RAL 6018</t>
  </si>
  <si>
    <t>BRIGHT GREEN</t>
  </si>
  <si>
    <t>APRICOT ORANGE</t>
  </si>
  <si>
    <t>55,5x55,5x27 cm</t>
  </si>
  <si>
    <t>55,5x55,5x16,5 cm</t>
  </si>
  <si>
    <t>17x17x5,5 cm,
22x22x7 cm, 27x27x8,5 cm
32x32x9,5 cm, 44x44x13 cm</t>
  </si>
  <si>
    <t>17x17x5,5 cm, 
22x22x7 cm, 27x27x8,5 cm,
32x32x9,5 cm, 44x44x13 cm</t>
  </si>
  <si>
    <t>16,5x16,5x6 cm,
21x21x10 cm, 
26x26x12 cm,
33x33x16 cm, 44x44x21 cm</t>
  </si>
  <si>
    <t>360-397-DT</t>
  </si>
  <si>
    <t>360-400-DT</t>
  </si>
  <si>
    <t>360-481-DT</t>
  </si>
  <si>
    <t>126x126x31 cm</t>
  </si>
  <si>
    <t>360-484-B-DT</t>
  </si>
  <si>
    <t>360-485-B-DT</t>
  </si>
  <si>
    <t>360-486-B-DT</t>
  </si>
  <si>
    <t>360-487-B-DT</t>
  </si>
  <si>
    <t>33x33x12 cm</t>
  </si>
  <si>
    <t>360-488-B-DT</t>
  </si>
  <si>
    <t>360-490-DT</t>
  </si>
  <si>
    <t>28,5x28,5x8,5 cm</t>
  </si>
  <si>
    <t>P24 CATALOGUE</t>
  </si>
  <si>
    <t>Customer:</t>
  </si>
  <si>
    <t>58x58x24 cm</t>
  </si>
  <si>
    <t>57x57x22 cm</t>
  </si>
  <si>
    <t>56x56x14 cm</t>
  </si>
  <si>
    <t>360-721-DT</t>
  </si>
  <si>
    <t>360-722-DT</t>
  </si>
  <si>
    <t>17x17x5,5 cm, 
22x22x6 cm, 
27x27x6,5 cm, 32x32x7 cm, 44x44x12 cm</t>
  </si>
  <si>
    <t>360-GCS-DT</t>
  </si>
  <si>
    <t>360-1054PU</t>
  </si>
  <si>
    <t>360-A-BRUSH</t>
  </si>
  <si>
    <t>360HOLDS BRUSH</t>
  </si>
  <si>
    <t>ORANGE</t>
  </si>
  <si>
    <t xml:space="preserve">100% organic
 cotton, 
color: mousse grey </t>
  </si>
  <si>
    <t>SPECIFY YOUR COLOR/SIZE CHOICE</t>
  </si>
  <si>
    <t>MERCH</t>
  </si>
  <si>
    <t>360HOLDS  UNISEX
T-SHIRT</t>
  </si>
  <si>
    <t>boar hair brush with plastic handle</t>
  </si>
  <si>
    <t>360 BRUSH</t>
  </si>
  <si>
    <t>PSC- IN SET</t>
  </si>
  <si>
    <t>18mm plywood panel with 
t-nuts</t>
  </si>
  <si>
    <t>17x17x5,5 cm</t>
  </si>
  <si>
    <t>360-482-B-DT</t>
  </si>
  <si>
    <t>360-483-B-DT</t>
  </si>
  <si>
    <t>GRP</t>
  </si>
  <si>
    <t>positive</t>
  </si>
  <si>
    <t xml:space="preserve">screws </t>
  </si>
  <si>
    <t>REDUCTOR-30PU</t>
  </si>
  <si>
    <t>REDUCTOR-100PU</t>
  </si>
  <si>
    <t>10cm CYLINDER
symbol
 for sizing is 
representing 
PE material</t>
  </si>
  <si>
    <t>360-301PE</t>
  </si>
  <si>
    <t>360-302PE-DT</t>
  </si>
  <si>
    <t>360-303PE-DT</t>
  </si>
  <si>
    <t>360-304PE</t>
  </si>
  <si>
    <t>360-305PE</t>
  </si>
  <si>
    <t>360-306PE</t>
  </si>
  <si>
    <t>360-307PE</t>
  </si>
  <si>
    <t>360-308PE</t>
  </si>
  <si>
    <t>360-309PE</t>
  </si>
  <si>
    <t>360-310PE</t>
  </si>
  <si>
    <t>360-311PE</t>
  </si>
  <si>
    <t>360-312PE</t>
  </si>
  <si>
    <t>360-313PE</t>
  </si>
  <si>
    <t>360-314PE</t>
  </si>
  <si>
    <t>360-315PE</t>
  </si>
  <si>
    <t>360-316PE</t>
  </si>
  <si>
    <t>360-317PE</t>
  </si>
  <si>
    <t>360-318PE-DT</t>
  </si>
  <si>
    <t>360-319PE</t>
  </si>
  <si>
    <t>PE holds</t>
  </si>
  <si>
    <r>
      <t xml:space="preserve">No. of </t>
    </r>
    <r>
      <rPr>
        <b/>
        <sz val="11"/>
        <color theme="1"/>
        <rFont val="Calibri"/>
        <family val="2"/>
        <scheme val="minor"/>
      </rPr>
      <t>PE</t>
    </r>
    <r>
      <rPr>
        <sz val="11"/>
        <color theme="1"/>
        <rFont val="Calibri"/>
        <family val="2"/>
        <scheme val="minor"/>
      </rPr>
      <t xml:space="preserve"> pcs. by 
</t>
    </r>
    <r>
      <rPr>
        <b/>
        <sz val="11"/>
        <color theme="1"/>
        <rFont val="Calibri"/>
        <family val="2"/>
        <scheme val="minor"/>
      </rPr>
      <t>SIZE</t>
    </r>
  </si>
  <si>
    <t>360 PE</t>
  </si>
  <si>
    <t>*as piece #486 but opposite dual tex.- shine inside</t>
  </si>
  <si>
    <t>*as piece #484 but opposite dual tex.- shine inside</t>
  </si>
  <si>
    <t>360-378PU</t>
  </si>
  <si>
    <t>new</t>
  </si>
  <si>
    <t>KIDS : MONKEYS (PE)</t>
  </si>
  <si>
    <t>360-1041PE</t>
  </si>
  <si>
    <t>360-1042PE</t>
  </si>
  <si>
    <t>360-1043PE</t>
  </si>
  <si>
    <t>360-1044PE</t>
  </si>
  <si>
    <t>360-1045PE</t>
  </si>
  <si>
    <t>360-1046PE</t>
  </si>
  <si>
    <t>360-1047PE</t>
  </si>
  <si>
    <t>360-1050PE</t>
  </si>
  <si>
    <t>360-1051PE</t>
  </si>
  <si>
    <t>360-1053PE</t>
  </si>
  <si>
    <t>360-1054PE</t>
  </si>
  <si>
    <t>360-1060PU</t>
  </si>
  <si>
    <t>MONKEYS (PU)</t>
  </si>
  <si>
    <t>ALIENS (PU)</t>
  </si>
  <si>
    <t>SMILEYS (PU)</t>
  </si>
  <si>
    <t>360-1060PE</t>
  </si>
  <si>
    <t>Production quota per set</t>
  </si>
  <si>
    <t>360-379PU-NT</t>
  </si>
  <si>
    <t>DCJ-PU</t>
  </si>
  <si>
    <t>DCF-PU</t>
  </si>
  <si>
    <t>DCJ-PE</t>
  </si>
  <si>
    <t>DCF-PE</t>
  </si>
  <si>
    <t>reductor</t>
  </si>
  <si>
    <t>360HOLDS  
T-SHIRT</t>
  </si>
  <si>
    <t>360-641-DT</t>
  </si>
  <si>
    <t>360-642-B-DT</t>
  </si>
  <si>
    <t>360-643-B-DT</t>
  </si>
  <si>
    <t>360-644-B-DT</t>
  </si>
  <si>
    <t>360-645-DT</t>
  </si>
  <si>
    <t>360-646-DT</t>
  </si>
  <si>
    <t>360-647-DT</t>
  </si>
  <si>
    <t>360-648-DT</t>
  </si>
  <si>
    <t>360-723-DT</t>
  </si>
  <si>
    <t>360-649-DT</t>
  </si>
  <si>
    <t>360-727-DT</t>
  </si>
  <si>
    <t>360-650</t>
  </si>
  <si>
    <t>360-161</t>
  </si>
  <si>
    <t>360-651</t>
  </si>
  <si>
    <t>360-162</t>
  </si>
  <si>
    <t>360-652</t>
  </si>
  <si>
    <t>360-163</t>
  </si>
  <si>
    <t>360-660</t>
  </si>
  <si>
    <t>360-724-DT</t>
  </si>
  <si>
    <t>360-725-DT</t>
  </si>
  <si>
    <t>360-726-DT</t>
  </si>
  <si>
    <t>JUG</t>
  </si>
  <si>
    <t>34x34x13 cm</t>
  </si>
  <si>
    <t>41x41x14 cm</t>
  </si>
  <si>
    <t>58x58x23 cm</t>
  </si>
  <si>
    <t>34x34x8,5 cm</t>
  </si>
  <si>
    <t>33x33x8,5 cm</t>
  </si>
  <si>
    <t>33,5x33,5x4,5 cm</t>
  </si>
  <si>
    <t>17 cm - 126 cm</t>
  </si>
  <si>
    <t>BRIGHT
GREEN          RAL 6018</t>
  </si>
  <si>
    <t>PURE 
GREEN
RAL 6037</t>
  </si>
  <si>
    <t>PURPLE   nS4050-R60B/M</t>
  </si>
  <si>
    <t>BOLT</t>
  </si>
  <si>
    <t>50 mm</t>
  </si>
  <si>
    <t>SCREWS (mm)</t>
  </si>
  <si>
    <t>70 mm</t>
  </si>
  <si>
    <t>90 mm</t>
  </si>
  <si>
    <t>100 mm</t>
  </si>
  <si>
    <t>110 mm</t>
  </si>
  <si>
    <t>120 mm</t>
  </si>
  <si>
    <t>150 mm</t>
  </si>
  <si>
    <t>30 mm</t>
  </si>
  <si>
    <t>40 mm</t>
  </si>
  <si>
    <t>140 mm</t>
  </si>
  <si>
    <t>160 mm</t>
  </si>
  <si>
    <t>180 mm</t>
  </si>
  <si>
    <t>200 mm</t>
  </si>
  <si>
    <t xml:space="preserve">100 mm </t>
  </si>
  <si>
    <t xml:space="preserve">180 mm </t>
  </si>
  <si>
    <t>BOLT (mm)</t>
  </si>
  <si>
    <t>SUM production quota:</t>
  </si>
  <si>
    <t>360-1-G-N-DT-w</t>
  </si>
  <si>
    <t>360-2-G-N-DT-w</t>
  </si>
  <si>
    <t>pyramid</t>
  </si>
  <si>
    <t>angle 1,2,3 size 1</t>
  </si>
  <si>
    <t>angle 1,2,3 size 2</t>
  </si>
  <si>
    <t>angle 1 size 3</t>
  </si>
  <si>
    <t>angle 1 size 4</t>
  </si>
  <si>
    <t>angle 2 size 3</t>
  </si>
  <si>
    <t>angle 2 size 4</t>
  </si>
  <si>
    <t>angle 3 size 3</t>
  </si>
  <si>
    <t>angle 3 size 4</t>
  </si>
  <si>
    <t>118x67x8 cm</t>
  </si>
  <si>
    <t>160x90x11 cm</t>
  </si>
  <si>
    <t>118x67x14 cm</t>
  </si>
  <si>
    <t>160x90x19 cm</t>
  </si>
  <si>
    <t>118x67x20 cm</t>
  </si>
  <si>
    <t>160x90x27 cm</t>
  </si>
  <si>
    <t>10cm PYRAMID symbol for sizing is representing PLYWOOD material</t>
  </si>
  <si>
    <r>
      <t xml:space="preserve">GHOST PLYWOOD </t>
    </r>
    <r>
      <rPr>
        <b/>
        <sz val="16"/>
        <rFont val="Calibri (Body)"/>
      </rPr>
      <t>(ghost pattern texture in combination with no texture natural look)</t>
    </r>
  </si>
  <si>
    <t>53,5x32x4, 53,5x32x6,5, 53,5x32x9 cm</t>
  </si>
  <si>
    <t>72x42x5, 73x43x10, 73x43,5x13 cm</t>
  </si>
  <si>
    <t>360-1-T-w</t>
  </si>
  <si>
    <t>360-1-DT-w</t>
  </si>
  <si>
    <t>360-2-T-w</t>
  </si>
  <si>
    <t>360-2-DT-w</t>
  </si>
  <si>
    <t>360-3-T-w</t>
  </si>
  <si>
    <t>360-3.1-DT-w</t>
  </si>
  <si>
    <t>360-3.2-DT-w</t>
  </si>
  <si>
    <t>360-4-T-w</t>
  </si>
  <si>
    <t>360-4.1-DT-w</t>
  </si>
  <si>
    <t>360-4.2-DT-w</t>
  </si>
  <si>
    <t>360-13-T-w</t>
  </si>
  <si>
    <t>360-13.1-DT-w</t>
  </si>
  <si>
    <t>360-13.2-DT-w</t>
  </si>
  <si>
    <t>360-14-T-w</t>
  </si>
  <si>
    <t>360-14.1-DT-w</t>
  </si>
  <si>
    <t>360-14.2-DT-w</t>
  </si>
  <si>
    <t>360-23-T-w</t>
  </si>
  <si>
    <t>360-23.1-DT-w</t>
  </si>
  <si>
    <t>360-23.2-DT-w</t>
  </si>
  <si>
    <t>360-24-T-w</t>
  </si>
  <si>
    <t>360-24.1-DT-w</t>
  </si>
  <si>
    <t>360-24.2-DT-w</t>
  </si>
  <si>
    <t>DOWN CLIMBING JUG/FOOT PU</t>
  </si>
  <si>
    <t>REDUCTORS PU</t>
  </si>
  <si>
    <t>TUBES PU</t>
  </si>
  <si>
    <t>FLIN-STONES PU</t>
  </si>
  <si>
    <t>TURTLES PU</t>
  </si>
  <si>
    <t>SNAKES PU</t>
  </si>
  <si>
    <t>VOLCANOES PU</t>
  </si>
  <si>
    <t>BALLS PU</t>
  </si>
  <si>
    <t>JUGGY BALLS PU</t>
  </si>
  <si>
    <t>PHONES PU</t>
  </si>
  <si>
    <t>LEMON screw-ons PU</t>
  </si>
  <si>
    <t>MICROS PU</t>
  </si>
  <si>
    <t>QUARTERS PU</t>
  </si>
  <si>
    <t>SLICES PU</t>
  </si>
  <si>
    <t>DISHES PU</t>
  </si>
  <si>
    <t xml:space="preserve">  KIDS PU</t>
  </si>
  <si>
    <t>GHOST GRP: FRESH</t>
  </si>
  <si>
    <t>GHOST GRP: ASYMMETRIC BALLS</t>
  </si>
  <si>
    <t>GHOST GRP: BESTSELLERS</t>
  </si>
  <si>
    <t>10cm symbol for sizing is also representing material</t>
  </si>
  <si>
    <t xml:space="preserve">GHOST PU </t>
  </si>
  <si>
    <t>ROCKETS plywood</t>
  </si>
  <si>
    <t>HERO POCKETS grp</t>
  </si>
  <si>
    <t>EDGY DISHES grp</t>
  </si>
  <si>
    <t>ASYMMETRIC BALLS grp</t>
  </si>
  <si>
    <t>EVOLUTION BALLS grp</t>
  </si>
  <si>
    <t>SNAKES grp</t>
  </si>
  <si>
    <t>VOLCANOES grp</t>
  </si>
  <si>
    <t>LENSES grp</t>
  </si>
  <si>
    <t>BALLS grp</t>
  </si>
  <si>
    <t>JUGGY BALLS grp</t>
  </si>
  <si>
    <t>PHONES grp</t>
  </si>
  <si>
    <t>QUARTERS grp</t>
  </si>
  <si>
    <t>BARRELS grp</t>
  </si>
  <si>
    <t>DISHES grp</t>
  </si>
  <si>
    <t>PROMO VOLUMES grp</t>
  </si>
  <si>
    <t>DOWN CLIMBING JUG/FOOT PE</t>
  </si>
  <si>
    <t>JUGGY BALLS (PE)</t>
  </si>
  <si>
    <t>360 PLYWOOD</t>
  </si>
  <si>
    <t>GHOST PATTERN TEXTURE WITH NATUR NO TEXTURE</t>
  </si>
  <si>
    <t>GHOST PLYWOOD</t>
  </si>
  <si>
    <t>GHOST PU</t>
  </si>
  <si>
    <t>360-601 PU</t>
  </si>
  <si>
    <t>360-602 NT PU</t>
  </si>
  <si>
    <t>360-603 PU</t>
  </si>
  <si>
    <t>360 GHOST LINE GRP</t>
  </si>
  <si>
    <t xml:space="preserve">CANDIES PU </t>
  </si>
  <si>
    <t>360-91PU</t>
  </si>
  <si>
    <t>360-160PU</t>
  </si>
  <si>
    <t>360-240PU</t>
  </si>
  <si>
    <t>360-297PU</t>
  </si>
  <si>
    <t>360-312PU</t>
  </si>
  <si>
    <t>notes</t>
  </si>
  <si>
    <t>snakes</t>
  </si>
  <si>
    <t>lenses</t>
  </si>
  <si>
    <t>balls</t>
  </si>
  <si>
    <t>asymmetric</t>
  </si>
  <si>
    <t>juggy balls</t>
  </si>
  <si>
    <t>bolt-on</t>
  </si>
  <si>
    <t>bolts-on / screws</t>
  </si>
  <si>
    <t>Plywood</t>
  </si>
  <si>
    <t>No. of pcs.</t>
  </si>
  <si>
    <t>360-746-WI</t>
  </si>
  <si>
    <t>360-750-WI</t>
  </si>
  <si>
    <t>360-753</t>
  </si>
  <si>
    <t>360-754-WI</t>
  </si>
  <si>
    <t>360-757</t>
  </si>
  <si>
    <t>360-758-WI</t>
  </si>
  <si>
    <t>wooden ins.</t>
  </si>
  <si>
    <t>no of fix points</t>
  </si>
  <si>
    <t>FLUORO PINK</t>
  </si>
  <si>
    <t>FLUORO ORANGE</t>
  </si>
  <si>
    <t>FLUORO YELLOW</t>
  </si>
  <si>
    <t>FLUORO GREEN</t>
  </si>
  <si>
    <t>NO OF FIX.POINTS</t>
  </si>
  <si>
    <t>B DT</t>
  </si>
  <si>
    <t>ORIGINAL LARGE HIGH PROFILE full tex. piece with colored insert</t>
  </si>
  <si>
    <t>LARGE LOW PROFILE full tex. piece with colored insert</t>
  </si>
  <si>
    <t xml:space="preserve">MEDIUM LOW PROFILE full tex. piece </t>
  </si>
  <si>
    <t>MEDIUM LOW PROFILE full tex. piece with colored insert</t>
  </si>
  <si>
    <t xml:space="preserve">SMALL LOW PROFILE full tex. piece </t>
  </si>
  <si>
    <t>SMALL LOW PROFILE full tex. piece with colored insert</t>
  </si>
  <si>
    <t>FRESH QUARTERS GRP</t>
  </si>
  <si>
    <t>low</t>
  </si>
  <si>
    <t>medium</t>
  </si>
  <si>
    <t>high</t>
  </si>
  <si>
    <t>no texture</t>
  </si>
  <si>
    <t>No Tex.</t>
  </si>
  <si>
    <t>no tex</t>
  </si>
  <si>
    <t>34</t>
  </si>
  <si>
    <t>36</t>
  </si>
  <si>
    <t>35</t>
  </si>
  <si>
    <t>360-3.1-GNDT-w</t>
  </si>
  <si>
    <t>360-3.2-GNDT-w</t>
  </si>
  <si>
    <t>360-4.1-GNDT-w</t>
  </si>
  <si>
    <t>360-4.2-GNDT-w</t>
  </si>
  <si>
    <t>360-13.1-GNDT-w</t>
  </si>
  <si>
    <t>360-13.2-GNDT-w</t>
  </si>
  <si>
    <t>360-14.1-GNDT-w</t>
  </si>
  <si>
    <t>360-14.2-GNDT-w</t>
  </si>
  <si>
    <t>360-23.1-GNDT-w</t>
  </si>
  <si>
    <t>360-23.2GNDT-w</t>
  </si>
  <si>
    <t>360-24.1-GNDT-w</t>
  </si>
  <si>
    <t>360-24.2-GNDT-w</t>
  </si>
  <si>
    <t>yellow inside</t>
  </si>
  <si>
    <t>dark blue</t>
  </si>
  <si>
    <t>T-shirt</t>
  </si>
  <si>
    <t>360 X SOiLL SETTER TOOL KIT</t>
  </si>
  <si>
    <t>360XSI-STK</t>
  </si>
  <si>
    <t>TYVEK</t>
  </si>
  <si>
    <t>seafoam</t>
  </si>
  <si>
    <t>eden green</t>
  </si>
  <si>
    <t>cypress green</t>
  </si>
  <si>
    <t>360-604 PU</t>
  </si>
  <si>
    <t>32</t>
  </si>
  <si>
    <t>37</t>
  </si>
  <si>
    <t>38</t>
  </si>
  <si>
    <t>colored WI</t>
  </si>
  <si>
    <t>THE WHOLE SELECTION COMES IN ORIGINAL COLORS (BROWN MOKEYS AND COCONUTS WITH YELLOW BANANAS)</t>
  </si>
  <si>
    <t>THE WHOLE SELECTION COMES IN ORIGINAL COLORS (BROWN MONKEYS AND COCONUTS WITH YELLOW BANANAS AND GREEN PALM TREE)</t>
  </si>
  <si>
    <t>no of pcs in set</t>
  </si>
  <si>
    <t>ORDER COMPLETED</t>
  </si>
  <si>
    <t>NO. OF PALETTES</t>
  </si>
  <si>
    <t>NO OF PALETTES</t>
  </si>
  <si>
    <t>NO. OF PALETTES:</t>
  </si>
  <si>
    <t>NUMBER OF BOXES</t>
  </si>
  <si>
    <t>NO OF BOXES</t>
  </si>
  <si>
    <t>order list: feb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</si>
</sst>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* #,##0.00\ &quot;€&quot;_-;\-* #,##0.00\ &quot;€&quot;_-;_-* &quot;-&quot;??\ &quot;€&quot;_-;_-@_-"/>
    <numFmt numFmtId="164" formatCode="_ * #,##0.00_)\ &quot;€&quot;_ ;_ * \(#,##0.00\)\ &quot;€&quot;_ ;_ * &quot;-&quot;??_)\ &quot;€&quot;_ ;_ @_ "/>
    <numFmt numFmtId="165" formatCode="#,##0.00_ ;\-#,##0.00\ "/>
    <numFmt numFmtId="166" formatCode="_-[$€-2]\ * #,##0.00_-;\-[$€-2]\ * #,##0.00_-;_-[$€-2]\ * &quot;-&quot;??_-;_-@_-"/>
    <numFmt numFmtId="167" formatCode="#,##0_ ;\-#,##0\ "/>
    <numFmt numFmtId="168" formatCode="_-* #,##0.00\ [$€-424]_-;\-* #,##0.00\ [$€-424]_-;_-* &quot;-&quot;??\ [$€-424]_-;_-@_-"/>
    <numFmt numFmtId="169" formatCode="0.0"/>
    <numFmt numFmtId="170" formatCode="#,##0.00\ &quot;€&quot;"/>
  </numFmts>
  <fonts count="13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i/>
      <sz val="12"/>
      <name val="Calibri"/>
      <family val="2"/>
      <charset val="238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8"/>
      <name val="Calibri"/>
      <family val="2"/>
      <scheme val="minor"/>
    </font>
    <font>
      <b/>
      <sz val="9"/>
      <color rgb="FF000000"/>
      <name val="Calibri"/>
      <family val="2"/>
    </font>
    <font>
      <sz val="12"/>
      <color rgb="FF9C0006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  <charset val="238"/>
      <scheme val="minor"/>
    </font>
    <font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20"/>
      <color rgb="FF00000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2"/>
      <color theme="0" tint="-4.9989318521683403E-2"/>
      <name val="Calibri"/>
      <family val="2"/>
      <scheme val="minor"/>
    </font>
    <font>
      <sz val="10"/>
      <name val="Calibri"/>
      <family val="2"/>
      <scheme val="minor"/>
    </font>
    <font>
      <b/>
      <sz val="15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447BFF"/>
      <name val="Calibri"/>
      <family val="2"/>
      <scheme val="minor"/>
    </font>
    <font>
      <sz val="12"/>
      <color rgb="FF0070C0"/>
      <name val="Calibri"/>
      <family val="2"/>
      <scheme val="minor"/>
    </font>
    <font>
      <b/>
      <sz val="12"/>
      <color theme="0" tint="-4.9989318521683403E-2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2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20"/>
      <color theme="0" tint="-0.14999847407452621"/>
      <name val="Calibri"/>
      <family val="2"/>
      <scheme val="minor"/>
    </font>
    <font>
      <b/>
      <sz val="12"/>
      <color theme="0" tint="-0.14999847407452621"/>
      <name val="Calibri"/>
      <family val="2"/>
      <scheme val="minor"/>
    </font>
    <font>
      <sz val="10"/>
      <color theme="0" tint="-0.14999847407452621"/>
      <name val="Calibri"/>
      <family val="2"/>
      <scheme val="minor"/>
    </font>
    <font>
      <b/>
      <i/>
      <sz val="12"/>
      <color theme="0" tint="-0.14999847407452621"/>
      <name val="Calibri"/>
      <family val="2"/>
      <scheme val="minor"/>
    </font>
    <font>
      <sz val="14"/>
      <color theme="0" tint="-0.14999847407452621"/>
      <name val="Calibri"/>
      <family val="2"/>
      <scheme val="minor"/>
    </font>
    <font>
      <sz val="9"/>
      <color theme="0" tint="-0.14999847407452621"/>
      <name val="Calibri"/>
      <family val="2"/>
      <scheme val="minor"/>
    </font>
    <font>
      <b/>
      <i/>
      <sz val="10"/>
      <color theme="0" tint="-0.14999847407452621"/>
      <name val="Calibri"/>
      <family val="2"/>
      <scheme val="minor"/>
    </font>
    <font>
      <b/>
      <i/>
      <sz val="9"/>
      <color theme="0" tint="-0.14999847407452621"/>
      <name val="Calibri"/>
      <family val="2"/>
      <scheme val="minor"/>
    </font>
    <font>
      <b/>
      <i/>
      <sz val="11"/>
      <color theme="0" tint="-0.14999847407452621"/>
      <name val="Calibri"/>
      <family val="2"/>
      <scheme val="minor"/>
    </font>
    <font>
      <sz val="18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name val="Calibri"/>
      <family val="2"/>
      <scheme val="minor"/>
    </font>
    <font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2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rgb="FF00000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8"/>
      <color theme="1"/>
      <name val="Calibri"/>
      <family val="2"/>
      <charset val="238"/>
      <scheme val="minor"/>
    </font>
    <font>
      <b/>
      <sz val="8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0"/>
      <color theme="8" tint="-0.249977111117893"/>
      <name val="Calibri"/>
      <family val="2"/>
      <scheme val="minor"/>
    </font>
    <font>
      <sz val="12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2"/>
      <color theme="3" tint="0.3999755851924192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name val="Calibri (Body)"/>
    </font>
    <font>
      <sz val="12"/>
      <color theme="0" tint="-0.499984740745262"/>
      <name val="Calibri"/>
      <family val="2"/>
      <scheme val="minor"/>
    </font>
    <font>
      <b/>
      <i/>
      <sz val="12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i/>
      <sz val="13"/>
      <color theme="1"/>
      <name val="Calibri"/>
      <family val="2"/>
      <scheme val="minor"/>
    </font>
    <font>
      <sz val="11"/>
      <color rgb="FF825A3B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color theme="0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7CE"/>
      </patternFill>
    </fill>
    <fill>
      <patternFill patternType="solid">
        <fgColor rgb="FF00CBD9"/>
        <bgColor indexed="64"/>
      </patternFill>
    </fill>
    <fill>
      <patternFill patternType="solid">
        <fgColor rgb="FFFDE994"/>
        <bgColor indexed="64"/>
      </patternFill>
    </fill>
    <fill>
      <patternFill patternType="solid">
        <fgColor rgb="FF36393C"/>
        <bgColor indexed="64"/>
      </patternFill>
    </fill>
    <fill>
      <patternFill patternType="solid">
        <fgColor rgb="FFC21AA0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E26E0E"/>
        <bgColor indexed="64"/>
      </patternFill>
    </fill>
    <fill>
      <patternFill patternType="solid">
        <fgColor rgb="FFF99A1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ACA30"/>
        <bgColor indexed="64"/>
      </patternFill>
    </fill>
    <fill>
      <patternFill patternType="solid">
        <fgColor rgb="FFDB4531"/>
        <bgColor indexed="64"/>
      </patternFill>
    </fill>
    <fill>
      <patternFill patternType="solid">
        <fgColor rgb="FF57BC2E"/>
        <bgColor indexed="64"/>
      </patternFill>
    </fill>
    <fill>
      <patternFill patternType="solid">
        <fgColor rgb="FF0887DE"/>
        <bgColor indexed="64"/>
      </patternFill>
    </fill>
    <fill>
      <patternFill patternType="solid">
        <fgColor rgb="FF825A3B"/>
        <bgColor indexed="64"/>
      </patternFill>
    </fill>
    <fill>
      <patternFill patternType="solid">
        <fgColor rgb="FF50C7D0"/>
        <bgColor indexed="64"/>
      </patternFill>
    </fill>
    <fill>
      <patternFill patternType="solid">
        <fgColor rgb="FFF6E726"/>
        <bgColor indexed="64"/>
      </patternFill>
    </fill>
    <fill>
      <patternFill patternType="solid">
        <fgColor rgb="FFFF61B4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F5"/>
        <bgColor indexed="64"/>
      </patternFill>
    </fill>
    <fill>
      <patternFill patternType="solid">
        <fgColor rgb="FFFF8E00"/>
        <bgColor indexed="64"/>
      </patternFill>
    </fill>
    <fill>
      <patternFill patternType="solid">
        <fgColor rgb="FFE4FF00"/>
        <bgColor indexed="64"/>
      </patternFill>
    </fill>
    <fill>
      <patternFill patternType="solid">
        <fgColor rgb="FFC5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CCFC6"/>
        <bgColor indexed="64"/>
      </patternFill>
    </fill>
    <fill>
      <patternFill patternType="solid">
        <fgColor rgb="FF6F895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rgb="FF000000"/>
        <bgColor indexed="64"/>
      </patternFill>
    </fill>
  </fills>
  <borders count="101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/>
      <bottom style="thin">
        <color theme="1"/>
      </bottom>
      <diagonal/>
    </border>
    <border>
      <left/>
      <right style="hair">
        <color auto="1"/>
      </right>
      <top style="thin">
        <color auto="1"/>
      </top>
      <bottom style="medium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/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 style="thin">
        <color theme="1"/>
      </bottom>
      <diagonal/>
    </border>
    <border>
      <left/>
      <right style="medium">
        <color theme="1"/>
      </right>
      <top style="medium">
        <color theme="1"/>
      </top>
      <bottom style="thin">
        <color theme="1"/>
      </bottom>
      <diagonal/>
    </border>
    <border>
      <left/>
      <right style="medium">
        <color theme="1"/>
      </right>
      <top style="thin">
        <color theme="1"/>
      </top>
      <bottom style="medium">
        <color theme="1"/>
      </bottom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theme="1"/>
      </right>
      <top style="thin">
        <color indexed="64"/>
      </top>
      <bottom style="thin">
        <color theme="1"/>
      </bottom>
      <diagonal/>
    </border>
    <border>
      <left style="medium">
        <color theme="1"/>
      </left>
      <right style="thin">
        <color indexed="64"/>
      </right>
      <top style="medium">
        <color theme="1"/>
      </top>
      <bottom/>
      <diagonal/>
    </border>
    <border>
      <left style="medium">
        <color theme="1"/>
      </left>
      <right style="thin">
        <color indexed="64"/>
      </right>
      <top/>
      <bottom style="medium">
        <color theme="1"/>
      </bottom>
      <diagonal/>
    </border>
    <border>
      <left style="medium">
        <color theme="1"/>
      </left>
      <right style="thin">
        <color indexed="64"/>
      </right>
      <top/>
      <bottom style="thin">
        <color theme="1"/>
      </bottom>
      <diagonal/>
    </border>
    <border>
      <left/>
      <right/>
      <top/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theme="1"/>
      </bottom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indexed="64"/>
      </right>
      <top/>
      <bottom style="thin">
        <color theme="1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auto="1"/>
      </bottom>
      <diagonal/>
    </border>
    <border>
      <left style="medium">
        <color theme="1"/>
      </left>
      <right style="medium">
        <color theme="1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indexed="64"/>
      </top>
      <bottom style="thin">
        <color theme="1"/>
      </bottom>
      <diagonal/>
    </border>
    <border>
      <left/>
      <right style="hair">
        <color auto="1"/>
      </right>
      <top style="thin">
        <color indexed="64"/>
      </top>
      <bottom style="thin">
        <color auto="1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/>
      <bottom style="thin">
        <color indexed="64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thin">
        <color theme="1"/>
      </left>
      <right/>
      <top/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 style="double">
        <color indexed="64"/>
      </left>
      <right/>
      <top style="thin">
        <color indexed="64"/>
      </top>
      <bottom style="thin">
        <color auto="1"/>
      </bottom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/>
      <top style="medium">
        <color theme="1"/>
      </top>
      <bottom style="thin">
        <color theme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 diagonalUp="1">
      <left style="thin">
        <color auto="1"/>
      </left>
      <right/>
      <top style="thin">
        <color auto="1"/>
      </top>
      <bottom style="thin">
        <color indexed="64"/>
      </bottom>
      <diagonal style="thin">
        <color auto="1"/>
      </diagonal>
    </border>
    <border diagonalUp="1">
      <left/>
      <right/>
      <top style="thin">
        <color auto="1"/>
      </top>
      <bottom style="thin">
        <color indexed="64"/>
      </bottom>
      <diagonal style="thin">
        <color auto="1"/>
      </diagonal>
    </border>
    <border diagonalUp="1">
      <left/>
      <right style="thin">
        <color indexed="64"/>
      </right>
      <top style="thin">
        <color auto="1"/>
      </top>
      <bottom style="thin">
        <color indexed="64"/>
      </bottom>
      <diagonal style="thin">
        <color auto="1"/>
      </diagonal>
    </border>
    <border diagonalUp="1">
      <left style="thin">
        <color auto="1"/>
      </left>
      <right style="thin">
        <color auto="1"/>
      </right>
      <top/>
      <bottom/>
      <diagonal style="thin">
        <color auto="1"/>
      </diagonal>
    </border>
    <border diagonalUp="1">
      <left style="thin">
        <color auto="1"/>
      </left>
      <right/>
      <top/>
      <bottom/>
      <diagonal style="thin">
        <color auto="1"/>
      </diagonal>
    </border>
    <border diagonalUp="1">
      <left/>
      <right style="thin">
        <color auto="1"/>
      </right>
      <top/>
      <bottom/>
      <diagonal style="thin">
        <color auto="1"/>
      </diagonal>
    </border>
  </borders>
  <cellStyleXfs count="707">
    <xf numFmtId="0" fontId="0" fillId="0" borderId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68" fontId="17" fillId="0" borderId="0"/>
    <xf numFmtId="44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0" fillId="9" borderId="0" applyNumberFormat="0" applyBorder="0" applyAlignment="0" applyProtection="0"/>
    <xf numFmtId="0" fontId="16" fillId="0" borderId="0"/>
    <xf numFmtId="168" fontId="16" fillId="0" borderId="0"/>
    <xf numFmtId="0" fontId="16" fillId="0" borderId="0"/>
  </cellStyleXfs>
  <cellXfs count="1768">
    <xf numFmtId="0" fontId="0" fillId="0" borderId="0" xfId="0"/>
    <xf numFmtId="0" fontId="0" fillId="0" borderId="0" xfId="0" applyAlignment="1">
      <alignment horizontal="center" vertical="center"/>
    </xf>
    <xf numFmtId="0" fontId="0" fillId="0" borderId="7" xfId="0" applyBorder="1"/>
    <xf numFmtId="0" fontId="0" fillId="0" borderId="5" xfId="317" applyNumberFormat="1" applyFont="1" applyBorder="1" applyAlignment="1">
      <alignment horizontal="center" vertical="center"/>
    </xf>
    <xf numFmtId="0" fontId="21" fillId="0" borderId="5" xfId="317" applyNumberFormat="1" applyFont="1" applyBorder="1" applyAlignment="1">
      <alignment horizontal="center" vertical="center"/>
    </xf>
    <xf numFmtId="1" fontId="21" fillId="0" borderId="5" xfId="317" applyNumberFormat="1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4" borderId="0" xfId="0" applyFont="1" applyFill="1" applyAlignment="1">
      <alignment horizontal="center" vertical="center"/>
    </xf>
    <xf numFmtId="0" fontId="0" fillId="0" borderId="0" xfId="0" applyProtection="1">
      <protection hidden="1"/>
    </xf>
    <xf numFmtId="0" fontId="21" fillId="4" borderId="5" xfId="0" applyFont="1" applyFill="1" applyBorder="1" applyAlignment="1">
      <alignment horizontal="center" vertical="center"/>
    </xf>
    <xf numFmtId="0" fontId="21" fillId="0" borderId="0" xfId="0" applyFont="1" applyAlignment="1">
      <alignment horizontal="right" vertical="center"/>
    </xf>
    <xf numFmtId="0" fontId="0" fillId="0" borderId="0" xfId="0" applyAlignment="1">
      <alignment horizontal="left"/>
    </xf>
    <xf numFmtId="0" fontId="30" fillId="4" borderId="0" xfId="317" applyNumberFormat="1" applyFont="1" applyFill="1" applyAlignment="1">
      <alignment horizontal="center" vertical="center" wrapText="1"/>
    </xf>
    <xf numFmtId="0" fontId="32" fillId="0" borderId="0" xfId="317" applyNumberFormat="1" applyFont="1" applyAlignment="1">
      <alignment horizontal="right" vertical="center" wrapText="1"/>
    </xf>
    <xf numFmtId="0" fontId="0" fillId="0" borderId="0" xfId="0" applyAlignment="1">
      <alignment vertical="center"/>
    </xf>
    <xf numFmtId="0" fontId="0" fillId="0" borderId="0" xfId="317" applyNumberFormat="1" applyFont="1" applyAlignment="1">
      <alignment horizontal="center" vertical="center"/>
    </xf>
    <xf numFmtId="0" fontId="31" fillId="0" borderId="0" xfId="0" applyFont="1" applyAlignment="1">
      <alignment horizontal="right"/>
    </xf>
    <xf numFmtId="0" fontId="37" fillId="4" borderId="5" xfId="0" applyFont="1" applyFill="1" applyBorder="1" applyAlignment="1">
      <alignment horizontal="center" vertical="center" wrapText="1"/>
    </xf>
    <xf numFmtId="0" fontId="0" fillId="0" borderId="7" xfId="317" applyNumberFormat="1" applyFont="1" applyBorder="1" applyAlignment="1">
      <alignment horizontal="center" vertical="center"/>
    </xf>
    <xf numFmtId="0" fontId="43" fillId="0" borderId="0" xfId="317" applyNumberFormat="1" applyFont="1" applyAlignment="1">
      <alignment horizontal="center" vertical="center"/>
    </xf>
    <xf numFmtId="0" fontId="42" fillId="0" borderId="0" xfId="317" applyNumberFormat="1" applyFont="1" applyAlignment="1">
      <alignment horizontal="left" vertical="center"/>
    </xf>
    <xf numFmtId="0" fontId="0" fillId="0" borderId="0" xfId="317" applyNumberFormat="1" applyFont="1" applyAlignment="1">
      <alignment horizontal="left"/>
    </xf>
    <xf numFmtId="0" fontId="21" fillId="4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4" fillId="0" borderId="7" xfId="0" applyFont="1" applyBorder="1"/>
    <xf numFmtId="0" fontId="0" fillId="0" borderId="11" xfId="0" applyBorder="1"/>
    <xf numFmtId="0" fontId="0" fillId="0" borderId="0" xfId="0" applyAlignment="1">
      <alignment horizontal="right" vertical="center"/>
    </xf>
    <xf numFmtId="0" fontId="29" fillId="0" borderId="0" xfId="0" applyFont="1"/>
    <xf numFmtId="0" fontId="0" fillId="0" borderId="0" xfId="0" applyAlignment="1">
      <alignment horizontal="right"/>
    </xf>
    <xf numFmtId="9" fontId="0" fillId="0" borderId="0" xfId="692" applyFont="1" applyProtection="1"/>
    <xf numFmtId="0" fontId="31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/>
    <xf numFmtId="14" fontId="0" fillId="0" borderId="0" xfId="317" applyNumberFormat="1" applyFont="1" applyAlignment="1">
      <alignment horizontal="center" vertical="center"/>
    </xf>
    <xf numFmtId="0" fontId="0" fillId="0" borderId="0" xfId="317" applyNumberFormat="1" applyFont="1" applyAlignment="1">
      <alignment horizontal="center"/>
    </xf>
    <xf numFmtId="0" fontId="23" fillId="0" borderId="0" xfId="0" applyFont="1"/>
    <xf numFmtId="0" fontId="0" fillId="4" borderId="0" xfId="0" applyFill="1" applyAlignment="1">
      <alignment horizontal="center" vertical="center"/>
    </xf>
    <xf numFmtId="0" fontId="21" fillId="0" borderId="0" xfId="0" applyFont="1"/>
    <xf numFmtId="0" fontId="0" fillId="4" borderId="13" xfId="0" applyFill="1" applyBorder="1" applyAlignment="1">
      <alignment horizontal="center" vertical="center" wrapText="1"/>
    </xf>
    <xf numFmtId="0" fontId="0" fillId="4" borderId="11" xfId="0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5" fillId="0" borderId="0" xfId="317" applyNumberFormat="1" applyFont="1" applyAlignment="1">
      <alignment horizontal="center" vertical="center" wrapText="1"/>
    </xf>
    <xf numFmtId="0" fontId="34" fillId="0" borderId="0" xfId="317" applyNumberFormat="1" applyFont="1" applyAlignment="1">
      <alignment horizontal="center" vertical="center"/>
    </xf>
    <xf numFmtId="0" fontId="31" fillId="0" borderId="0" xfId="317" applyNumberFormat="1" applyFont="1" applyAlignment="1">
      <alignment horizontal="right" vertical="center" wrapText="1"/>
    </xf>
    <xf numFmtId="0" fontId="31" fillId="0" borderId="0" xfId="0" applyFont="1" applyAlignment="1">
      <alignment horizontal="center" wrapText="1"/>
    </xf>
    <xf numFmtId="0" fontId="25" fillId="0" borderId="29" xfId="317" applyNumberFormat="1" applyFont="1" applyBorder="1" applyAlignment="1">
      <alignment horizontal="center" vertical="center"/>
    </xf>
    <xf numFmtId="0" fontId="25" fillId="0" borderId="24" xfId="317" applyNumberFormat="1" applyFont="1" applyBorder="1" applyAlignment="1">
      <alignment horizontal="center" vertical="center"/>
    </xf>
    <xf numFmtId="0" fontId="25" fillId="0" borderId="35" xfId="317" applyNumberFormat="1" applyFont="1" applyBorder="1" applyAlignment="1">
      <alignment horizontal="center" vertical="center"/>
    </xf>
    <xf numFmtId="0" fontId="21" fillId="0" borderId="18" xfId="317" applyNumberFormat="1" applyFont="1" applyBorder="1" applyAlignment="1">
      <alignment horizontal="center" vertical="center"/>
    </xf>
    <xf numFmtId="0" fontId="32" fillId="0" borderId="30" xfId="317" applyNumberFormat="1" applyFont="1" applyBorder="1" applyAlignment="1">
      <alignment horizontal="center" vertical="center" wrapText="1"/>
    </xf>
    <xf numFmtId="0" fontId="16" fillId="0" borderId="0" xfId="317" applyNumberFormat="1" applyFont="1" applyAlignment="1">
      <alignment horizontal="center"/>
    </xf>
    <xf numFmtId="0" fontId="16" fillId="0" borderId="0" xfId="317" applyNumberFormat="1" applyFont="1" applyAlignment="1">
      <alignment horizontal="center" vertical="center"/>
    </xf>
    <xf numFmtId="0" fontId="16" fillId="0" borderId="28" xfId="317" applyNumberFormat="1" applyFont="1" applyBorder="1" applyAlignment="1">
      <alignment horizontal="center" vertical="center"/>
    </xf>
    <xf numFmtId="0" fontId="16" fillId="0" borderId="5" xfId="317" applyNumberFormat="1" applyFont="1" applyBorder="1" applyAlignment="1">
      <alignment horizontal="center" vertical="center"/>
    </xf>
    <xf numFmtId="0" fontId="16" fillId="0" borderId="34" xfId="317" applyNumberFormat="1" applyFont="1" applyBorder="1" applyAlignment="1">
      <alignment horizontal="center" vertical="center"/>
    </xf>
    <xf numFmtId="0" fontId="16" fillId="0" borderId="19" xfId="317" applyNumberFormat="1" applyFont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22" fillId="5" borderId="17" xfId="0" applyFont="1" applyFill="1" applyBorder="1" applyAlignment="1">
      <alignment horizontal="center" vertical="center" wrapText="1"/>
    </xf>
    <xf numFmtId="0" fontId="30" fillId="0" borderId="0" xfId="0" applyFont="1" applyAlignment="1">
      <alignment vertical="center" wrapText="1"/>
    </xf>
    <xf numFmtId="0" fontId="45" fillId="0" borderId="40" xfId="317" applyNumberFormat="1" applyFont="1" applyBorder="1" applyAlignment="1">
      <alignment horizontal="center" vertical="center" wrapText="1"/>
    </xf>
    <xf numFmtId="0" fontId="25" fillId="0" borderId="21" xfId="317" applyNumberFormat="1" applyFont="1" applyBorder="1" applyAlignment="1">
      <alignment horizontal="center" vertical="center"/>
    </xf>
    <xf numFmtId="0" fontId="21" fillId="0" borderId="41" xfId="317" applyNumberFormat="1" applyFont="1" applyBorder="1" applyAlignment="1">
      <alignment horizontal="center" vertical="center"/>
    </xf>
    <xf numFmtId="0" fontId="45" fillId="0" borderId="0" xfId="317" applyNumberFormat="1" applyFont="1" applyAlignment="1">
      <alignment horizontal="center" vertical="center" wrapText="1"/>
    </xf>
    <xf numFmtId="0" fontId="25" fillId="0" borderId="0" xfId="317" applyNumberFormat="1" applyFont="1" applyAlignment="1">
      <alignment horizontal="center" vertical="center"/>
    </xf>
    <xf numFmtId="0" fontId="21" fillId="0" borderId="0" xfId="317" applyNumberFormat="1" applyFont="1" applyAlignment="1">
      <alignment horizontal="center" vertical="center"/>
    </xf>
    <xf numFmtId="0" fontId="25" fillId="0" borderId="40" xfId="317" applyNumberFormat="1" applyFont="1" applyBorder="1" applyAlignment="1">
      <alignment horizontal="center" vertical="center"/>
    </xf>
    <xf numFmtId="0" fontId="16" fillId="0" borderId="6" xfId="317" applyNumberFormat="1" applyFont="1" applyBorder="1" applyAlignment="1">
      <alignment horizontal="center" vertical="center"/>
    </xf>
    <xf numFmtId="0" fontId="33" fillId="0" borderId="0" xfId="317" applyNumberFormat="1" applyFont="1" applyAlignment="1">
      <alignment vertical="center"/>
    </xf>
    <xf numFmtId="0" fontId="16" fillId="0" borderId="42" xfId="317" applyNumberFormat="1" applyFont="1" applyBorder="1" applyAlignment="1">
      <alignment horizontal="center" vertical="center"/>
    </xf>
    <xf numFmtId="0" fontId="0" fillId="0" borderId="44" xfId="317" applyNumberFormat="1" applyFont="1" applyBorder="1" applyAlignment="1">
      <alignment horizontal="center" vertical="center"/>
    </xf>
    <xf numFmtId="0" fontId="0" fillId="0" borderId="43" xfId="317" applyNumberFormat="1" applyFont="1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22" fillId="0" borderId="0" xfId="317" applyNumberFormat="1" applyFont="1" applyAlignment="1">
      <alignment horizontal="center" vertical="center"/>
    </xf>
    <xf numFmtId="14" fontId="28" fillId="0" borderId="0" xfId="317" applyNumberFormat="1" applyFont="1" applyAlignment="1">
      <alignment horizontal="center" vertical="center"/>
    </xf>
    <xf numFmtId="14" fontId="28" fillId="0" borderId="0" xfId="317" applyNumberFormat="1" applyFont="1" applyAlignment="1">
      <alignment vertical="center"/>
    </xf>
    <xf numFmtId="0" fontId="32" fillId="0" borderId="0" xfId="317" applyNumberFormat="1" applyFont="1" applyAlignment="1">
      <alignment horizontal="center" vertical="center" wrapText="1"/>
    </xf>
    <xf numFmtId="0" fontId="23" fillId="0" borderId="0" xfId="317" applyNumberFormat="1" applyFont="1" applyAlignment="1">
      <alignment vertical="center"/>
    </xf>
    <xf numFmtId="0" fontId="22" fillId="0" borderId="5" xfId="317" applyNumberFormat="1" applyFont="1" applyBorder="1" applyAlignment="1">
      <alignment horizontal="center" vertical="center"/>
    </xf>
    <xf numFmtId="0" fontId="16" fillId="0" borderId="0" xfId="317" applyNumberFormat="1" applyFont="1" applyAlignment="1">
      <alignment horizontal="left" vertical="center"/>
    </xf>
    <xf numFmtId="0" fontId="21" fillId="0" borderId="0" xfId="317" applyNumberFormat="1" applyFont="1" applyAlignment="1">
      <alignment horizontal="center" vertical="center" wrapText="1"/>
    </xf>
    <xf numFmtId="0" fontId="21" fillId="0" borderId="46" xfId="317" applyNumberFormat="1" applyFont="1" applyBorder="1" applyAlignment="1">
      <alignment horizontal="center" vertical="center"/>
    </xf>
    <xf numFmtId="0" fontId="22" fillId="0" borderId="46" xfId="317" applyNumberFormat="1" applyFont="1" applyBorder="1" applyAlignment="1">
      <alignment horizontal="center" vertical="center"/>
    </xf>
    <xf numFmtId="0" fontId="33" fillId="0" borderId="0" xfId="317" applyNumberFormat="1" applyFont="1" applyAlignment="1">
      <alignment horizontal="left" vertical="center"/>
    </xf>
    <xf numFmtId="1" fontId="21" fillId="0" borderId="0" xfId="317" applyNumberFormat="1" applyFont="1" applyAlignment="1">
      <alignment horizontal="center" vertical="center"/>
    </xf>
    <xf numFmtId="0" fontId="16" fillId="0" borderId="7" xfId="0" applyFont="1" applyBorder="1" applyAlignment="1">
      <alignment horizontal="right"/>
    </xf>
    <xf numFmtId="0" fontId="16" fillId="0" borderId="7" xfId="317" applyNumberFormat="1" applyFont="1" applyBorder="1" applyAlignment="1">
      <alignment horizontal="center" vertical="center"/>
    </xf>
    <xf numFmtId="0" fontId="16" fillId="0" borderId="11" xfId="0" applyFont="1" applyBorder="1"/>
    <xf numFmtId="0" fontId="16" fillId="0" borderId="11" xfId="317" applyNumberFormat="1" applyFont="1" applyBorder="1" applyAlignment="1">
      <alignment horizontal="center" vertical="center"/>
    </xf>
    <xf numFmtId="0" fontId="16" fillId="0" borderId="0" xfId="0" applyFont="1"/>
    <xf numFmtId="2" fontId="0" fillId="0" borderId="0" xfId="0" applyNumberFormat="1"/>
    <xf numFmtId="0" fontId="33" fillId="0" borderId="0" xfId="0" applyFont="1" applyAlignment="1">
      <alignment vertical="center" wrapText="1"/>
    </xf>
    <xf numFmtId="0" fontId="32" fillId="0" borderId="51" xfId="0" applyFont="1" applyBorder="1" applyAlignment="1">
      <alignment horizontal="center"/>
    </xf>
    <xf numFmtId="0" fontId="24" fillId="0" borderId="0" xfId="0" applyFont="1"/>
    <xf numFmtId="0" fontId="20" fillId="4" borderId="49" xfId="0" applyFont="1" applyFill="1" applyBorder="1" applyAlignment="1">
      <alignment horizontal="center" vertical="center" wrapText="1"/>
    </xf>
    <xf numFmtId="0" fontId="48" fillId="4" borderId="50" xfId="0" applyFont="1" applyFill="1" applyBorder="1" applyAlignment="1">
      <alignment horizontal="center" vertical="center"/>
    </xf>
    <xf numFmtId="0" fontId="23" fillId="0" borderId="0" xfId="0" applyFont="1" applyAlignment="1">
      <alignment wrapText="1"/>
    </xf>
    <xf numFmtId="0" fontId="0" fillId="4" borderId="0" xfId="0" applyFill="1"/>
    <xf numFmtId="0" fontId="0" fillId="0" borderId="0" xfId="0" applyAlignment="1">
      <alignment horizontal="center" vertical="center" textRotation="180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42" fillId="0" borderId="0" xfId="0" applyFont="1" applyAlignment="1">
      <alignment horizontal="center" vertical="center" textRotation="180"/>
    </xf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54" fillId="0" borderId="0" xfId="0" applyFont="1" applyAlignment="1">
      <alignment horizontal="center" vertical="center"/>
    </xf>
    <xf numFmtId="2" fontId="42" fillId="0" borderId="0" xfId="0" applyNumberFormat="1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166" fontId="22" fillId="0" borderId="0" xfId="0" applyNumberFormat="1" applyFont="1" applyAlignment="1">
      <alignment horizontal="center" vertical="center"/>
    </xf>
    <xf numFmtId="0" fontId="49" fillId="0" borderId="15" xfId="0" applyFont="1" applyBorder="1" applyAlignment="1">
      <alignment horizontal="center" vertical="center" textRotation="180"/>
    </xf>
    <xf numFmtId="0" fontId="0" fillId="4" borderId="10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 wrapText="1"/>
    </xf>
    <xf numFmtId="2" fontId="0" fillId="4" borderId="10" xfId="0" applyNumberFormat="1" applyFill="1" applyBorder="1" applyAlignment="1">
      <alignment horizontal="center" vertical="center"/>
    </xf>
    <xf numFmtId="0" fontId="0" fillId="4" borderId="15" xfId="0" applyFill="1" applyBorder="1" applyAlignment="1" applyProtection="1">
      <alignment horizontal="center" vertical="center"/>
      <protection locked="0"/>
    </xf>
    <xf numFmtId="166" fontId="0" fillId="4" borderId="10" xfId="0" applyNumberFormat="1" applyFill="1" applyBorder="1" applyAlignment="1">
      <alignment horizontal="center" vertical="center"/>
    </xf>
    <xf numFmtId="166" fontId="24" fillId="4" borderId="22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0" fillId="2" borderId="8" xfId="0" applyFill="1" applyBorder="1" applyAlignment="1" applyProtection="1">
      <alignment horizontal="center" vertical="center"/>
      <protection locked="0"/>
    </xf>
    <xf numFmtId="166" fontId="0" fillId="2" borderId="8" xfId="0" applyNumberFormat="1" applyFill="1" applyBorder="1" applyAlignment="1">
      <alignment horizontal="center" vertical="center"/>
    </xf>
    <xf numFmtId="166" fontId="0" fillId="2" borderId="0" xfId="0" applyNumberFormat="1" applyFill="1" applyAlignment="1">
      <alignment horizontal="center" vertical="center"/>
    </xf>
    <xf numFmtId="166" fontId="24" fillId="2" borderId="20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horizontal="center" vertical="center" wrapText="1"/>
    </xf>
    <xf numFmtId="0" fontId="0" fillId="4" borderId="8" xfId="0" applyFill="1" applyBorder="1" applyAlignment="1" applyProtection="1">
      <alignment horizontal="center" vertical="center"/>
      <protection locked="0"/>
    </xf>
    <xf numFmtId="166" fontId="0" fillId="4" borderId="0" xfId="0" applyNumberFormat="1" applyFill="1" applyAlignment="1">
      <alignment horizontal="center" vertical="center"/>
    </xf>
    <xf numFmtId="166" fontId="24" fillId="4" borderId="20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 wrapText="1"/>
    </xf>
    <xf numFmtId="0" fontId="0" fillId="2" borderId="16" xfId="0" applyFill="1" applyBorder="1" applyAlignment="1" applyProtection="1">
      <alignment horizontal="center" vertical="center"/>
      <protection locked="0"/>
    </xf>
    <xf numFmtId="166" fontId="0" fillId="2" borderId="17" xfId="0" applyNumberFormat="1" applyFill="1" applyBorder="1" applyAlignment="1">
      <alignment horizontal="center" vertical="center"/>
    </xf>
    <xf numFmtId="166" fontId="0" fillId="2" borderId="7" xfId="0" applyNumberFormat="1" applyFill="1" applyBorder="1" applyAlignment="1">
      <alignment horizontal="center" vertical="center"/>
    </xf>
    <xf numFmtId="166" fontId="24" fillId="2" borderId="23" xfId="0" applyNumberFormat="1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 wrapText="1"/>
    </xf>
    <xf numFmtId="166" fontId="0" fillId="2" borderId="13" xfId="0" applyNumberFormat="1" applyFill="1" applyBorder="1" applyAlignment="1">
      <alignment horizontal="center" vertical="center"/>
    </xf>
    <xf numFmtId="166" fontId="0" fillId="2" borderId="11" xfId="0" applyNumberForma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 applyProtection="1">
      <alignment horizontal="center" vertical="center"/>
      <protection locked="0"/>
    </xf>
    <xf numFmtId="166" fontId="0" fillId="0" borderId="10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8" xfId="0" applyBorder="1" applyAlignment="1" applyProtection="1">
      <alignment horizontal="center" vertical="center"/>
      <protection locked="0"/>
    </xf>
    <xf numFmtId="166" fontId="0" fillId="0" borderId="0" xfId="0" applyNumberFormat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16" xfId="0" applyBorder="1" applyAlignment="1" applyProtection="1">
      <alignment horizontal="center" vertical="center"/>
      <protection locked="0"/>
    </xf>
    <xf numFmtId="166" fontId="0" fillId="0" borderId="7" xfId="0" applyNumberFormat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49" fillId="0" borderId="17" xfId="0" applyFont="1" applyBorder="1" applyAlignment="1">
      <alignment horizontal="center" vertical="center" textRotation="180"/>
    </xf>
    <xf numFmtId="166" fontId="0" fillId="0" borderId="11" xfId="0" applyNumberFormat="1" applyBorder="1" applyAlignment="1">
      <alignment horizontal="center" vertical="center"/>
    </xf>
    <xf numFmtId="0" fontId="0" fillId="2" borderId="10" xfId="0" applyFill="1" applyBorder="1" applyAlignment="1">
      <alignment horizontal="center" vertical="center" wrapText="1"/>
    </xf>
    <xf numFmtId="0" fontId="0" fillId="2" borderId="14" xfId="0" applyFill="1" applyBorder="1" applyAlignment="1" applyProtection="1">
      <alignment horizontal="center" vertical="center"/>
      <protection locked="0"/>
    </xf>
    <xf numFmtId="166" fontId="0" fillId="2" borderId="15" xfId="0" applyNumberFormat="1" applyFill="1" applyBorder="1" applyAlignment="1">
      <alignment horizontal="center" vertical="center"/>
    </xf>
    <xf numFmtId="166" fontId="0" fillId="2" borderId="10" xfId="0" applyNumberFormat="1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 wrapText="1"/>
    </xf>
    <xf numFmtId="0" fontId="0" fillId="4" borderId="17" xfId="0" applyFill="1" applyBorder="1" applyAlignment="1" applyProtection="1">
      <alignment horizontal="center" vertical="center"/>
      <protection locked="0"/>
    </xf>
    <xf numFmtId="166" fontId="0" fillId="4" borderId="7" xfId="0" applyNumberFormat="1" applyFill="1" applyBorder="1" applyAlignment="1">
      <alignment horizontal="center" vertical="center"/>
    </xf>
    <xf numFmtId="166" fontId="24" fillId="4" borderId="23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textRotation="180"/>
    </xf>
    <xf numFmtId="0" fontId="42" fillId="4" borderId="0" xfId="0" applyFont="1" applyFill="1" applyAlignment="1">
      <alignment horizontal="center" vertical="center" wrapText="1"/>
    </xf>
    <xf numFmtId="0" fontId="21" fillId="4" borderId="0" xfId="0" applyFont="1" applyFill="1" applyAlignment="1">
      <alignment horizontal="center" vertical="center" wrapText="1"/>
    </xf>
    <xf numFmtId="0" fontId="30" fillId="4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4" borderId="0" xfId="0" applyFill="1" applyAlignment="1" applyProtection="1">
      <alignment horizontal="center" vertical="center"/>
      <protection locked="0"/>
    </xf>
    <xf numFmtId="0" fontId="0" fillId="2" borderId="7" xfId="0" applyFill="1" applyBorder="1" applyAlignment="1" applyProtection="1">
      <alignment horizontal="center" vertical="center"/>
      <protection locked="0"/>
    </xf>
    <xf numFmtId="0" fontId="0" fillId="0" borderId="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167" fontId="0" fillId="0" borderId="0" xfId="0" applyNumberFormat="1" applyAlignment="1">
      <alignment horizontal="right" vertical="center"/>
    </xf>
    <xf numFmtId="0" fontId="57" fillId="4" borderId="0" xfId="0" applyFont="1" applyFill="1" applyAlignment="1">
      <alignment horizontal="center" vertical="center" textRotation="90"/>
    </xf>
    <xf numFmtId="0" fontId="37" fillId="0" borderId="0" xfId="0" applyFont="1"/>
    <xf numFmtId="0" fontId="61" fillId="0" borderId="0" xfId="0" applyFont="1"/>
    <xf numFmtId="0" fontId="23" fillId="0" borderId="0" xfId="0" applyFont="1" applyAlignment="1">
      <alignment horizontal="left" vertical="center"/>
    </xf>
    <xf numFmtId="0" fontId="37" fillId="4" borderId="57" xfId="0" applyFont="1" applyFill="1" applyBorder="1"/>
    <xf numFmtId="0" fontId="25" fillId="4" borderId="47" xfId="0" applyFont="1" applyFill="1" applyBorder="1" applyAlignment="1">
      <alignment vertical="center"/>
    </xf>
    <xf numFmtId="0" fontId="25" fillId="4" borderId="48" xfId="0" applyFont="1" applyFill="1" applyBorder="1" applyAlignment="1">
      <alignment vertical="center"/>
    </xf>
    <xf numFmtId="0" fontId="0" fillId="0" borderId="13" xfId="0" applyBorder="1"/>
    <xf numFmtId="0" fontId="31" fillId="0" borderId="0" xfId="0" applyFont="1" applyAlignment="1">
      <alignment horizontal="left"/>
    </xf>
    <xf numFmtId="0" fontId="0" fillId="2" borderId="23" xfId="0" applyFill="1" applyBorder="1" applyAlignment="1" applyProtection="1">
      <alignment horizontal="center" vertical="center"/>
      <protection locked="0"/>
    </xf>
    <xf numFmtId="0" fontId="36" fillId="4" borderId="54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42" fillId="4" borderId="0" xfId="0" applyFont="1" applyFill="1" applyAlignment="1">
      <alignment horizontal="center" vertical="center"/>
    </xf>
    <xf numFmtId="0" fontId="0" fillId="4" borderId="15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4" borderId="0" xfId="0" applyFill="1" applyAlignment="1">
      <alignment vertical="center" textRotation="90"/>
    </xf>
    <xf numFmtId="0" fontId="21" fillId="0" borderId="15" xfId="0" applyFont="1" applyBorder="1" applyAlignment="1">
      <alignment horizontal="center" vertical="center"/>
    </xf>
    <xf numFmtId="0" fontId="42" fillId="4" borderId="0" xfId="0" applyFont="1" applyFill="1" applyAlignment="1">
      <alignment horizontal="center" vertical="center" textRotation="90"/>
    </xf>
    <xf numFmtId="0" fontId="22" fillId="6" borderId="11" xfId="0" applyFont="1" applyFill="1" applyBorder="1" applyAlignment="1">
      <alignment horizontal="center" vertical="center" wrapText="1"/>
    </xf>
    <xf numFmtId="0" fontId="49" fillId="4" borderId="0" xfId="0" applyFont="1" applyFill="1" applyAlignment="1">
      <alignment horizontal="center" vertical="center" textRotation="90"/>
    </xf>
    <xf numFmtId="166" fontId="24" fillId="0" borderId="0" xfId="0" applyNumberFormat="1" applyFont="1" applyAlignment="1">
      <alignment horizontal="center" vertical="center"/>
    </xf>
    <xf numFmtId="0" fontId="49" fillId="4" borderId="17" xfId="0" applyFont="1" applyFill="1" applyBorder="1" applyAlignment="1">
      <alignment horizontal="center" vertical="center" textRotation="90"/>
    </xf>
    <xf numFmtId="0" fontId="49" fillId="4" borderId="7" xfId="0" applyFont="1" applyFill="1" applyBorder="1" applyAlignment="1">
      <alignment horizontal="center" vertical="center" textRotation="90"/>
    </xf>
    <xf numFmtId="0" fontId="21" fillId="4" borderId="0" xfId="0" applyFont="1" applyFill="1" applyAlignment="1">
      <alignment horizontal="center" vertical="center" textRotation="90"/>
    </xf>
    <xf numFmtId="0" fontId="0" fillId="4" borderId="0" xfId="0" applyFill="1" applyAlignment="1">
      <alignment horizontal="center" vertical="center" textRotation="90"/>
    </xf>
    <xf numFmtId="0" fontId="0" fillId="4" borderId="7" xfId="0" applyFill="1" applyBorder="1" applyAlignment="1">
      <alignment horizontal="center" vertical="center" textRotation="90"/>
    </xf>
    <xf numFmtId="0" fontId="0" fillId="4" borderId="15" xfId="0" applyFill="1" applyBorder="1" applyAlignment="1">
      <alignment horizontal="center" vertical="center" textRotation="90"/>
    </xf>
    <xf numFmtId="0" fontId="0" fillId="4" borderId="8" xfId="0" applyFill="1" applyBorder="1" applyAlignment="1">
      <alignment horizontal="center" vertical="center" textRotation="90"/>
    </xf>
    <xf numFmtId="0" fontId="49" fillId="4" borderId="8" xfId="0" applyFont="1" applyFill="1" applyBorder="1" applyAlignment="1">
      <alignment horizontal="center" vertical="center" textRotation="90"/>
    </xf>
    <xf numFmtId="0" fontId="49" fillId="0" borderId="15" xfId="0" applyFont="1" applyBorder="1" applyAlignment="1">
      <alignment horizontal="center" vertical="center" textRotation="90"/>
    </xf>
    <xf numFmtId="0" fontId="0" fillId="4" borderId="17" xfId="0" applyFill="1" applyBorder="1" applyAlignment="1">
      <alignment horizontal="center" vertical="center" textRotation="90"/>
    </xf>
    <xf numFmtId="0" fontId="49" fillId="4" borderId="15" xfId="0" applyFont="1" applyFill="1" applyBorder="1" applyAlignment="1">
      <alignment horizontal="center" vertical="center" textRotation="90"/>
    </xf>
    <xf numFmtId="0" fontId="49" fillId="0" borderId="8" xfId="0" applyFont="1" applyBorder="1" applyAlignment="1">
      <alignment horizontal="center" vertical="center" textRotation="90"/>
    </xf>
    <xf numFmtId="2" fontId="0" fillId="0" borderId="0" xfId="0" applyNumberFormat="1" applyAlignment="1">
      <alignment horizontal="right" vertical="center"/>
    </xf>
    <xf numFmtId="0" fontId="0" fillId="0" borderId="13" xfId="0" applyBorder="1" applyAlignment="1">
      <alignment horizontal="center" vertical="center"/>
    </xf>
    <xf numFmtId="0" fontId="21" fillId="4" borderId="13" xfId="0" applyFont="1" applyFill="1" applyBorder="1" applyAlignment="1">
      <alignment horizontal="center" vertical="center"/>
    </xf>
    <xf numFmtId="0" fontId="23" fillId="0" borderId="7" xfId="0" applyFont="1" applyBorder="1" applyAlignment="1">
      <alignment horizontal="left"/>
    </xf>
    <xf numFmtId="0" fontId="21" fillId="0" borderId="5" xfId="0" applyFont="1" applyBorder="1" applyAlignment="1">
      <alignment horizontal="center" vertical="center"/>
    </xf>
    <xf numFmtId="0" fontId="23" fillId="0" borderId="0" xfId="0" applyFont="1" applyAlignment="1">
      <alignment horizontal="left"/>
    </xf>
    <xf numFmtId="0" fontId="31" fillId="0" borderId="7" xfId="0" applyFont="1" applyBorder="1" applyAlignment="1">
      <alignment horizontal="left"/>
    </xf>
    <xf numFmtId="0" fontId="21" fillId="4" borderId="13" xfId="0" applyFont="1" applyFill="1" applyBorder="1" applyAlignment="1">
      <alignment horizontal="left" vertical="center"/>
    </xf>
    <xf numFmtId="0" fontId="32" fillId="0" borderId="0" xfId="0" applyFont="1" applyAlignment="1">
      <alignment horizontal="left" wrapText="1"/>
    </xf>
    <xf numFmtId="0" fontId="64" fillId="0" borderId="0" xfId="0" applyFont="1" applyAlignment="1">
      <alignment horizontal="center" vertical="center"/>
    </xf>
    <xf numFmtId="0" fontId="65" fillId="4" borderId="0" xfId="0" applyFont="1" applyFill="1" applyAlignment="1">
      <alignment horizontal="center" vertical="center"/>
    </xf>
    <xf numFmtId="0" fontId="63" fillId="4" borderId="0" xfId="0" applyFont="1" applyFill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2" fillId="0" borderId="0" xfId="0" applyFont="1"/>
    <xf numFmtId="0" fontId="63" fillId="4" borderId="0" xfId="0" applyFont="1" applyFill="1"/>
    <xf numFmtId="0" fontId="62" fillId="4" borderId="0" xfId="0" applyFont="1" applyFill="1" applyAlignment="1">
      <alignment vertical="center" wrapText="1"/>
    </xf>
    <xf numFmtId="0" fontId="63" fillId="4" borderId="0" xfId="0" applyFont="1" applyFill="1" applyAlignment="1">
      <alignment vertical="center" wrapText="1"/>
    </xf>
    <xf numFmtId="0" fontId="66" fillId="4" borderId="0" xfId="0" applyFont="1" applyFill="1" applyAlignment="1">
      <alignment horizontal="center" vertical="center"/>
    </xf>
    <xf numFmtId="0" fontId="67" fillId="4" borderId="0" xfId="0" applyFont="1" applyFill="1" applyAlignment="1">
      <alignment vertical="center" wrapText="1"/>
    </xf>
    <xf numFmtId="0" fontId="42" fillId="4" borderId="0" xfId="0" applyFont="1" applyFill="1" applyAlignment="1">
      <alignment vertical="center"/>
    </xf>
    <xf numFmtId="0" fontId="65" fillId="4" borderId="0" xfId="0" applyFont="1" applyFill="1" applyAlignment="1">
      <alignment vertical="center"/>
    </xf>
    <xf numFmtId="0" fontId="63" fillId="4" borderId="0" xfId="0" applyFont="1" applyFill="1" applyAlignment="1">
      <alignment horizontal="center"/>
    </xf>
    <xf numFmtId="0" fontId="67" fillId="4" borderId="0" xfId="0" applyFont="1" applyFill="1" applyAlignment="1">
      <alignment horizontal="center" wrapText="1"/>
    </xf>
    <xf numFmtId="0" fontId="69" fillId="4" borderId="0" xfId="0" applyFont="1" applyFill="1" applyAlignment="1">
      <alignment horizontal="center" vertical="center"/>
    </xf>
    <xf numFmtId="0" fontId="62" fillId="4" borderId="0" xfId="0" applyFont="1" applyFill="1" applyAlignment="1">
      <alignment horizontal="center" vertical="center"/>
    </xf>
    <xf numFmtId="0" fontId="63" fillId="0" borderId="0" xfId="317" applyNumberFormat="1" applyFont="1" applyAlignment="1">
      <alignment horizontal="center" vertical="center"/>
    </xf>
    <xf numFmtId="0" fontId="16" fillId="0" borderId="31" xfId="317" applyNumberFormat="1" applyFont="1" applyBorder="1" applyAlignment="1">
      <alignment horizontal="center" vertical="center"/>
    </xf>
    <xf numFmtId="0" fontId="16" fillId="0" borderId="33" xfId="317" applyNumberFormat="1" applyFont="1" applyBorder="1" applyAlignment="1">
      <alignment horizontal="center" vertical="center"/>
    </xf>
    <xf numFmtId="0" fontId="0" fillId="0" borderId="0" xfId="0" applyAlignment="1" applyProtection="1">
      <alignment horizontal="center" vertical="center"/>
      <protection hidden="1"/>
    </xf>
    <xf numFmtId="0" fontId="63" fillId="0" borderId="0" xfId="0" applyFont="1" applyAlignment="1">
      <alignment horizontal="center"/>
    </xf>
    <xf numFmtId="0" fontId="67" fillId="0" borderId="0" xfId="0" applyFont="1" applyAlignment="1">
      <alignment horizontal="center" wrapText="1"/>
    </xf>
    <xf numFmtId="0" fontId="63" fillId="0" borderId="0" xfId="0" applyFont="1" applyAlignment="1">
      <alignment horizontal="center" vertical="center"/>
    </xf>
    <xf numFmtId="0" fontId="63" fillId="0" borderId="0" xfId="0" applyFont="1"/>
    <xf numFmtId="0" fontId="68" fillId="0" borderId="0" xfId="0" applyFont="1" applyAlignment="1" applyProtection="1">
      <alignment horizontal="center" vertical="center"/>
      <protection hidden="1"/>
    </xf>
    <xf numFmtId="0" fontId="71" fillId="0" borderId="0" xfId="0" applyFont="1" applyAlignment="1" applyProtection="1">
      <alignment horizontal="center" vertical="center" wrapText="1"/>
      <protection hidden="1"/>
    </xf>
    <xf numFmtId="0" fontId="72" fillId="0" borderId="0" xfId="0" applyFont="1" applyAlignment="1" applyProtection="1">
      <alignment horizontal="center" vertical="center" wrapText="1"/>
      <protection hidden="1"/>
    </xf>
    <xf numFmtId="0" fontId="63" fillId="0" borderId="0" xfId="0" applyFont="1" applyAlignment="1" applyProtection="1">
      <alignment horizontal="center"/>
      <protection hidden="1"/>
    </xf>
    <xf numFmtId="0" fontId="63" fillId="0" borderId="0" xfId="0" applyFont="1" applyAlignment="1" applyProtection="1">
      <alignment horizontal="center" wrapText="1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63" fillId="0" borderId="0" xfId="0" applyFont="1" applyProtection="1">
      <protection hidden="1"/>
    </xf>
    <xf numFmtId="0" fontId="68" fillId="0" borderId="0" xfId="0" applyFont="1"/>
    <xf numFmtId="0" fontId="73" fillId="0" borderId="0" xfId="0" applyFont="1"/>
    <xf numFmtId="0" fontId="71" fillId="0" borderId="0" xfId="0" applyFont="1"/>
    <xf numFmtId="0" fontId="0" fillId="0" borderId="32" xfId="317" applyNumberFormat="1" applyFont="1" applyBorder="1" applyAlignment="1">
      <alignment horizontal="center" vertical="center"/>
    </xf>
    <xf numFmtId="0" fontId="16" fillId="0" borderId="3" xfId="317" applyNumberFormat="1" applyFont="1" applyBorder="1" applyAlignment="1">
      <alignment vertical="center"/>
    </xf>
    <xf numFmtId="0" fontId="16" fillId="0" borderId="2" xfId="317" applyNumberFormat="1" applyFont="1" applyBorder="1" applyAlignment="1">
      <alignment vertical="center"/>
    </xf>
    <xf numFmtId="0" fontId="0" fillId="0" borderId="2" xfId="317" applyNumberFormat="1" applyFont="1" applyBorder="1" applyAlignment="1">
      <alignment horizontal="center" vertical="center"/>
    </xf>
    <xf numFmtId="0" fontId="16" fillId="0" borderId="12" xfId="317" applyNumberFormat="1" applyFont="1" applyBorder="1" applyAlignment="1">
      <alignment vertical="center"/>
    </xf>
    <xf numFmtId="0" fontId="21" fillId="0" borderId="45" xfId="317" applyNumberFormat="1" applyFont="1" applyBorder="1" applyAlignment="1">
      <alignment horizontal="center" vertical="center"/>
    </xf>
    <xf numFmtId="0" fontId="16" fillId="0" borderId="0" xfId="317" applyNumberFormat="1" applyFont="1" applyAlignment="1">
      <alignment vertical="center"/>
    </xf>
    <xf numFmtId="0" fontId="22" fillId="0" borderId="0" xfId="317" applyNumberFormat="1" applyFont="1" applyAlignment="1">
      <alignment vertical="center"/>
    </xf>
    <xf numFmtId="0" fontId="23" fillId="0" borderId="0" xfId="0" applyFont="1" applyAlignment="1">
      <alignment horizontal="center" vertical="center"/>
    </xf>
    <xf numFmtId="0" fontId="36" fillId="4" borderId="56" xfId="0" applyFont="1" applyFill="1" applyBorder="1" applyAlignment="1">
      <alignment horizontal="center" vertical="center" wrapText="1"/>
    </xf>
    <xf numFmtId="0" fontId="0" fillId="0" borderId="0" xfId="317" applyNumberFormat="1" applyFont="1"/>
    <xf numFmtId="0" fontId="21" fillId="0" borderId="39" xfId="317" applyNumberFormat="1" applyFont="1" applyBorder="1" applyAlignment="1">
      <alignment vertical="center"/>
    </xf>
    <xf numFmtId="0" fontId="0" fillId="0" borderId="0" xfId="317" applyNumberFormat="1" applyFont="1" applyAlignment="1">
      <alignment vertical="center"/>
    </xf>
    <xf numFmtId="0" fontId="45" fillId="0" borderId="0" xfId="317" applyNumberFormat="1" applyFont="1" applyAlignment="1">
      <alignment horizontal="center" vertical="center"/>
    </xf>
    <xf numFmtId="0" fontId="45" fillId="0" borderId="5" xfId="317" applyNumberFormat="1" applyFont="1" applyBorder="1" applyAlignment="1">
      <alignment horizontal="center" vertical="center" wrapText="1"/>
    </xf>
    <xf numFmtId="1" fontId="0" fillId="0" borderId="7" xfId="317" applyNumberFormat="1" applyFont="1" applyBorder="1" applyAlignment="1">
      <alignment horizontal="center"/>
    </xf>
    <xf numFmtId="0" fontId="70" fillId="4" borderId="0" xfId="0" applyFont="1" applyFill="1" applyAlignment="1">
      <alignment horizontal="center" vertical="center" wrapText="1"/>
    </xf>
    <xf numFmtId="0" fontId="28" fillId="0" borderId="0" xfId="317" applyNumberFormat="1" applyFont="1" applyAlignment="1">
      <alignment horizontal="left" vertical="center"/>
    </xf>
    <xf numFmtId="0" fontId="49" fillId="0" borderId="0" xfId="0" applyFont="1" applyAlignment="1">
      <alignment horizontal="center"/>
    </xf>
    <xf numFmtId="0" fontId="0" fillId="0" borderId="7" xfId="0" applyBorder="1" applyAlignment="1">
      <alignment horizontal="center"/>
    </xf>
    <xf numFmtId="0" fontId="0" fillId="0" borderId="10" xfId="0" applyBorder="1"/>
    <xf numFmtId="0" fontId="0" fillId="4" borderId="8" xfId="0" applyFill="1" applyBorder="1"/>
    <xf numFmtId="0" fontId="23" fillId="0" borderId="0" xfId="0" applyFont="1" applyAlignment="1">
      <alignment horizontal="right" vertical="center"/>
    </xf>
    <xf numFmtId="0" fontId="28" fillId="0" borderId="7" xfId="0" applyFont="1" applyBorder="1"/>
    <xf numFmtId="0" fontId="57" fillId="0" borderId="0" xfId="0" applyFont="1" applyAlignment="1">
      <alignment horizontal="center" vertical="center" textRotation="90"/>
    </xf>
    <xf numFmtId="0" fontId="22" fillId="13" borderId="11" xfId="0" applyFont="1" applyFill="1" applyBorder="1" applyAlignment="1">
      <alignment horizontal="center" vertical="center" wrapText="1"/>
    </xf>
    <xf numFmtId="170" fontId="24" fillId="0" borderId="0" xfId="0" applyNumberFormat="1" applyFont="1" applyAlignment="1">
      <alignment horizontal="center" vertical="center"/>
    </xf>
    <xf numFmtId="0" fontId="24" fillId="14" borderId="11" xfId="0" applyFont="1" applyFill="1" applyBorder="1" applyAlignment="1">
      <alignment horizontal="center" vertical="center" wrapText="1"/>
    </xf>
    <xf numFmtId="170" fontId="24" fillId="0" borderId="0" xfId="0" applyNumberFormat="1" applyFont="1"/>
    <xf numFmtId="0" fontId="24" fillId="0" borderId="0" xfId="317" applyNumberFormat="1" applyFont="1" applyAlignment="1">
      <alignment horizontal="center" vertical="center"/>
    </xf>
    <xf numFmtId="1" fontId="59" fillId="0" borderId="7" xfId="317" applyNumberFormat="1" applyFont="1" applyBorder="1" applyAlignment="1">
      <alignment horizontal="center" vertical="center"/>
    </xf>
    <xf numFmtId="0" fontId="75" fillId="0" borderId="5" xfId="317" applyNumberFormat="1" applyFont="1" applyBorder="1" applyAlignment="1">
      <alignment horizontal="left" vertical="center"/>
    </xf>
    <xf numFmtId="0" fontId="76" fillId="0" borderId="5" xfId="317" applyNumberFormat="1" applyFont="1" applyBorder="1" applyAlignment="1">
      <alignment horizontal="center" vertical="center" wrapText="1"/>
    </xf>
    <xf numFmtId="0" fontId="59" fillId="0" borderId="13" xfId="317" applyNumberFormat="1" applyFont="1" applyBorder="1" applyAlignment="1">
      <alignment horizontal="left" vertical="center"/>
    </xf>
    <xf numFmtId="0" fontId="0" fillId="0" borderId="0" xfId="705" applyNumberFormat="1" applyFont="1" applyAlignment="1">
      <alignment horizontal="center" vertical="center"/>
    </xf>
    <xf numFmtId="0" fontId="0" fillId="0" borderId="1" xfId="0" applyBorder="1"/>
    <xf numFmtId="0" fontId="41" fillId="0" borderId="0" xfId="317" applyNumberFormat="1" applyFont="1" applyAlignment="1">
      <alignment horizontal="left" vertical="center"/>
    </xf>
    <xf numFmtId="0" fontId="37" fillId="0" borderId="0" xfId="317" applyNumberFormat="1" applyFont="1" applyAlignment="1">
      <alignment horizontal="left" vertical="center"/>
    </xf>
    <xf numFmtId="0" fontId="31" fillId="0" borderId="0" xfId="317" applyNumberFormat="1" applyFont="1" applyAlignment="1">
      <alignment horizontal="center" vertical="center"/>
    </xf>
    <xf numFmtId="0" fontId="77" fillId="0" borderId="0" xfId="317" applyNumberFormat="1" applyFont="1" applyAlignment="1">
      <alignment vertical="center"/>
    </xf>
    <xf numFmtId="0" fontId="77" fillId="0" borderId="0" xfId="317" applyNumberFormat="1" applyFont="1" applyAlignment="1">
      <alignment horizontal="center" vertical="center"/>
    </xf>
    <xf numFmtId="0" fontId="78" fillId="4" borderId="0" xfId="317" applyNumberFormat="1" applyFont="1" applyFill="1" applyAlignment="1">
      <alignment horizontal="center" vertical="center" wrapText="1"/>
    </xf>
    <xf numFmtId="0" fontId="31" fillId="0" borderId="5" xfId="317" applyNumberFormat="1" applyFont="1" applyBorder="1" applyAlignment="1">
      <alignment horizontal="center" vertical="center"/>
    </xf>
    <xf numFmtId="0" fontId="0" fillId="0" borderId="0" xfId="0" applyAlignment="1">
      <alignment vertical="center" textRotation="90"/>
    </xf>
    <xf numFmtId="0" fontId="0" fillId="2" borderId="15" xfId="0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49" fillId="0" borderId="0" xfId="0" applyFont="1"/>
    <xf numFmtId="0" fontId="24" fillId="0" borderId="55" xfId="0" applyFont="1" applyBorder="1" applyAlignment="1">
      <alignment horizontal="center"/>
    </xf>
    <xf numFmtId="0" fontId="24" fillId="0" borderId="53" xfId="0" applyFont="1" applyBorder="1" applyAlignment="1">
      <alignment horizontal="center"/>
    </xf>
    <xf numFmtId="0" fontId="24" fillId="0" borderId="26" xfId="0" applyFont="1" applyBorder="1" applyAlignment="1">
      <alignment horizontal="center"/>
    </xf>
    <xf numFmtId="0" fontId="24" fillId="0" borderId="25" xfId="0" applyFont="1" applyBorder="1" applyAlignment="1">
      <alignment horizontal="center"/>
    </xf>
    <xf numFmtId="0" fontId="41" fillId="0" borderId="6" xfId="317" applyNumberFormat="1" applyFont="1" applyBorder="1" applyAlignment="1">
      <alignment horizontal="left" vertical="center"/>
    </xf>
    <xf numFmtId="0" fontId="24" fillId="0" borderId="16" xfId="0" applyFont="1" applyBorder="1" applyAlignment="1">
      <alignment horizontal="center"/>
    </xf>
    <xf numFmtId="0" fontId="24" fillId="16" borderId="1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66" fontId="0" fillId="4" borderId="11" xfId="0" applyNumberFormat="1" applyFill="1" applyBorder="1" applyAlignment="1">
      <alignment horizontal="center" vertical="center"/>
    </xf>
    <xf numFmtId="0" fontId="24" fillId="0" borderId="5" xfId="0" applyFont="1" applyBorder="1"/>
    <xf numFmtId="0" fontId="82" fillId="0" borderId="0" xfId="0" applyFont="1" applyAlignment="1">
      <alignment horizontal="center" vertical="center" textRotation="90"/>
    </xf>
    <xf numFmtId="0" fontId="82" fillId="4" borderId="0" xfId="0" applyFont="1" applyFill="1" applyAlignment="1">
      <alignment horizontal="center" vertical="center" textRotation="90"/>
    </xf>
    <xf numFmtId="0" fontId="85" fillId="4" borderId="0" xfId="0" applyFont="1" applyFill="1" applyAlignment="1">
      <alignment horizontal="center" vertical="center"/>
    </xf>
    <xf numFmtId="166" fontId="24" fillId="0" borderId="10" xfId="0" applyNumberFormat="1" applyFont="1" applyBorder="1" applyAlignment="1">
      <alignment horizontal="center" vertical="center"/>
    </xf>
    <xf numFmtId="0" fontId="42" fillId="4" borderId="0" xfId="0" applyFont="1" applyFill="1" applyAlignment="1">
      <alignment horizontal="left" vertical="center"/>
    </xf>
    <xf numFmtId="0" fontId="0" fillId="4" borderId="20" xfId="0" applyFill="1" applyBorder="1" applyAlignment="1" applyProtection="1">
      <alignment horizontal="center" vertical="center"/>
      <protection locked="0"/>
    </xf>
    <xf numFmtId="166" fontId="24" fillId="4" borderId="7" xfId="0" applyNumberFormat="1" applyFont="1" applyFill="1" applyBorder="1" applyAlignment="1">
      <alignment horizontal="center" vertical="center"/>
    </xf>
    <xf numFmtId="166" fontId="24" fillId="4" borderId="10" xfId="0" applyNumberFormat="1" applyFont="1" applyFill="1" applyBorder="1" applyAlignment="1">
      <alignment horizontal="center" vertical="center"/>
    </xf>
    <xf numFmtId="165" fontId="0" fillId="0" borderId="0" xfId="0" applyNumberFormat="1" applyAlignment="1">
      <alignment horizontal="right" vertical="center"/>
    </xf>
    <xf numFmtId="0" fontId="75" fillId="4" borderId="0" xfId="0" applyFont="1" applyFill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2" borderId="22" xfId="0" applyFill="1" applyBorder="1" applyAlignment="1" applyProtection="1">
      <alignment horizontal="center" vertical="center"/>
      <protection locked="0"/>
    </xf>
    <xf numFmtId="166" fontId="24" fillId="2" borderId="14" xfId="0" applyNumberFormat="1" applyFont="1" applyFill="1" applyBorder="1" applyAlignment="1">
      <alignment horizontal="center" vertical="center"/>
    </xf>
    <xf numFmtId="166" fontId="24" fillId="2" borderId="16" xfId="0" applyNumberFormat="1" applyFont="1" applyFill="1" applyBorder="1" applyAlignment="1">
      <alignment horizontal="center" vertical="center"/>
    </xf>
    <xf numFmtId="0" fontId="86" fillId="0" borderId="0" xfId="0" applyFont="1" applyAlignment="1">
      <alignment horizontal="right" vertical="center"/>
    </xf>
    <xf numFmtId="0" fontId="86" fillId="0" borderId="0" xfId="0" applyFont="1" applyAlignment="1">
      <alignment horizontal="right"/>
    </xf>
    <xf numFmtId="0" fontId="86" fillId="4" borderId="0" xfId="0" applyFont="1" applyFill="1" applyAlignment="1">
      <alignment horizontal="left" vertical="center"/>
    </xf>
    <xf numFmtId="0" fontId="21" fillId="4" borderId="13" xfId="0" applyFont="1" applyFill="1" applyBorder="1" applyAlignment="1">
      <alignment horizontal="center" vertical="center" textRotation="90"/>
    </xf>
    <xf numFmtId="0" fontId="21" fillId="0" borderId="11" xfId="0" applyFont="1" applyBorder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5" fillId="0" borderId="0" xfId="0" applyFont="1" applyAlignment="1">
      <alignment horizontal="center" wrapText="1"/>
    </xf>
    <xf numFmtId="0" fontId="21" fillId="0" borderId="13" xfId="0" applyFont="1" applyBorder="1" applyAlignment="1">
      <alignment horizontal="center" vertical="center" textRotation="90"/>
    </xf>
    <xf numFmtId="0" fontId="21" fillId="0" borderId="13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14" fillId="0" borderId="0" xfId="0" applyFont="1" applyAlignment="1">
      <alignment vertical="center" wrapText="1"/>
    </xf>
    <xf numFmtId="0" fontId="21" fillId="2" borderId="5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 wrapText="1"/>
    </xf>
    <xf numFmtId="165" fontId="85" fillId="0" borderId="0" xfId="0" applyNumberFormat="1" applyFont="1" applyAlignment="1">
      <alignment horizontal="center" vertical="center"/>
    </xf>
    <xf numFmtId="0" fontId="85" fillId="0" borderId="0" xfId="0" applyFont="1" applyAlignment="1">
      <alignment horizontal="left" vertical="top"/>
    </xf>
    <xf numFmtId="0" fontId="23" fillId="0" borderId="0" xfId="0" applyFont="1" applyAlignment="1">
      <alignment horizontal="right"/>
    </xf>
    <xf numFmtId="167" fontId="23" fillId="0" borderId="0" xfId="0" applyNumberFormat="1" applyFont="1" applyAlignment="1">
      <alignment horizontal="center" vertical="center"/>
    </xf>
    <xf numFmtId="2" fontId="23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7" xfId="0" applyFont="1" applyFill="1" applyBorder="1" applyAlignment="1">
      <alignment horizontal="center" vertical="center"/>
    </xf>
    <xf numFmtId="0" fontId="26" fillId="4" borderId="10" xfId="0" applyFont="1" applyFill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26" fillId="4" borderId="0" xfId="0" applyFont="1" applyFill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0" fillId="2" borderId="0" xfId="0" applyFill="1"/>
    <xf numFmtId="0" fontId="14" fillId="4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right" vertical="center"/>
    </xf>
    <xf numFmtId="169" fontId="0" fillId="0" borderId="0" xfId="0" applyNumberFormat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right" vertical="center" wrapText="1"/>
    </xf>
    <xf numFmtId="0" fontId="26" fillId="2" borderId="7" xfId="0" applyFont="1" applyFill="1" applyBorder="1" applyAlignment="1">
      <alignment horizontal="center" vertical="center" wrapText="1"/>
    </xf>
    <xf numFmtId="170" fontId="87" fillId="4" borderId="0" xfId="0" applyNumberFormat="1" applyFont="1" applyFill="1" applyAlignment="1">
      <alignment horizontal="right" vertical="center"/>
    </xf>
    <xf numFmtId="0" fontId="35" fillId="0" borderId="11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26" fillId="0" borderId="0" xfId="0" applyFont="1"/>
    <xf numFmtId="0" fontId="21" fillId="2" borderId="0" xfId="0" applyFont="1" applyFill="1" applyAlignment="1">
      <alignment horizontal="center" vertical="center"/>
    </xf>
    <xf numFmtId="0" fontId="42" fillId="0" borderId="8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45" fillId="0" borderId="0" xfId="0" applyFont="1"/>
    <xf numFmtId="0" fontId="45" fillId="0" borderId="20" xfId="0" applyFont="1" applyBorder="1" applyAlignment="1">
      <alignment horizontal="right" vertical="center"/>
    </xf>
    <xf numFmtId="0" fontId="23" fillId="0" borderId="0" xfId="0" applyFont="1" applyAlignment="1">
      <alignment horizontal="center" vertical="top"/>
    </xf>
    <xf numFmtId="0" fontId="26" fillId="0" borderId="0" xfId="0" applyFont="1" applyAlignment="1">
      <alignment horizontal="left" vertical="center"/>
    </xf>
    <xf numFmtId="166" fontId="21" fillId="4" borderId="0" xfId="0" applyNumberFormat="1" applyFont="1" applyFill="1" applyAlignment="1">
      <alignment horizontal="center"/>
    </xf>
    <xf numFmtId="0" fontId="85" fillId="0" borderId="0" xfId="0" applyFont="1"/>
    <xf numFmtId="0" fontId="85" fillId="0" borderId="0" xfId="0" applyFont="1" applyAlignment="1">
      <alignment horizontal="right"/>
    </xf>
    <xf numFmtId="0" fontId="26" fillId="2" borderId="10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88" fillId="0" borderId="0" xfId="0" applyFont="1" applyAlignment="1">
      <alignment horizontal="right" vertical="center"/>
    </xf>
    <xf numFmtId="0" fontId="22" fillId="6" borderId="7" xfId="0" applyFont="1" applyFill="1" applyBorder="1" applyAlignment="1">
      <alignment horizontal="center" vertical="center" wrapText="1"/>
    </xf>
    <xf numFmtId="0" fontId="24" fillId="18" borderId="0" xfId="0" applyFont="1" applyFill="1" applyAlignment="1">
      <alignment horizontal="center" vertical="center"/>
    </xf>
    <xf numFmtId="0" fontId="0" fillId="19" borderId="0" xfId="0" applyFill="1" applyAlignment="1">
      <alignment horizontal="center"/>
    </xf>
    <xf numFmtId="0" fontId="14" fillId="19" borderId="0" xfId="0" applyFont="1" applyFill="1" applyAlignment="1">
      <alignment horizontal="center" vertical="center" wrapText="1"/>
    </xf>
    <xf numFmtId="0" fontId="0" fillId="19" borderId="11" xfId="0" applyFill="1" applyBorder="1" applyAlignment="1">
      <alignment horizontal="center" vertical="center" wrapText="1"/>
    </xf>
    <xf numFmtId="0" fontId="0" fillId="19" borderId="0" xfId="0" applyFill="1" applyAlignment="1">
      <alignment horizontal="center" vertical="center"/>
    </xf>
    <xf numFmtId="0" fontId="24" fillId="18" borderId="0" xfId="0" applyFont="1" applyFill="1"/>
    <xf numFmtId="0" fontId="59" fillId="18" borderId="0" xfId="0" applyFont="1" applyFill="1" applyAlignment="1">
      <alignment vertical="center" wrapText="1"/>
    </xf>
    <xf numFmtId="0" fontId="84" fillId="18" borderId="0" xfId="0" applyFont="1" applyFill="1" applyAlignment="1">
      <alignment horizontal="center" vertical="center"/>
    </xf>
    <xf numFmtId="0" fontId="35" fillId="18" borderId="0" xfId="0" applyFont="1" applyFill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0" fillId="20" borderId="0" xfId="0" applyFill="1"/>
    <xf numFmtId="0" fontId="23" fillId="20" borderId="0" xfId="0" applyFont="1" applyFill="1"/>
    <xf numFmtId="0" fontId="0" fillId="20" borderId="11" xfId="0" applyFill="1" applyBorder="1" applyAlignment="1">
      <alignment horizontal="center" vertical="center" wrapText="1"/>
    </xf>
    <xf numFmtId="0" fontId="0" fillId="20" borderId="0" xfId="0" applyFill="1" applyAlignment="1">
      <alignment horizontal="center" vertical="center"/>
    </xf>
    <xf numFmtId="0" fontId="23" fillId="4" borderId="0" xfId="0" applyFont="1" applyFill="1"/>
    <xf numFmtId="0" fontId="35" fillId="4" borderId="0" xfId="0" applyFont="1" applyFill="1" applyAlignment="1">
      <alignment horizontal="center" vertical="center"/>
    </xf>
    <xf numFmtId="0" fontId="49" fillId="4" borderId="0" xfId="0" applyFont="1" applyFill="1" applyAlignment="1">
      <alignment horizontal="center" vertical="center"/>
    </xf>
    <xf numFmtId="0" fontId="24" fillId="4" borderId="0" xfId="0" applyFont="1" applyFill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4" borderId="5" xfId="0" quotePrefix="1" applyFont="1" applyFill="1" applyBorder="1" applyAlignment="1">
      <alignment horizontal="center" vertical="center" wrapText="1"/>
    </xf>
    <xf numFmtId="0" fontId="22" fillId="2" borderId="0" xfId="0" applyFont="1" applyFill="1"/>
    <xf numFmtId="0" fontId="0" fillId="4" borderId="0" xfId="0" applyFill="1" applyAlignment="1">
      <alignment wrapText="1"/>
    </xf>
    <xf numFmtId="0" fontId="36" fillId="4" borderId="58" xfId="0" applyFont="1" applyFill="1" applyBorder="1" applyAlignment="1">
      <alignment horizontal="center" vertical="center" wrapText="1"/>
    </xf>
    <xf numFmtId="0" fontId="48" fillId="4" borderId="59" xfId="0" applyFont="1" applyFill="1" applyBorder="1" applyAlignment="1">
      <alignment horizontal="center" vertical="center"/>
    </xf>
    <xf numFmtId="0" fontId="24" fillId="0" borderId="16" xfId="0" applyFont="1" applyBorder="1"/>
    <xf numFmtId="1" fontId="21" fillId="0" borderId="19" xfId="0" applyNumberFormat="1" applyFont="1" applyBorder="1" applyAlignment="1">
      <alignment horizontal="center" vertical="center"/>
    </xf>
    <xf numFmtId="0" fontId="0" fillId="0" borderId="20" xfId="0" applyBorder="1"/>
    <xf numFmtId="0" fontId="91" fillId="0" borderId="7" xfId="0" applyFont="1" applyBorder="1" applyAlignment="1">
      <alignment horizontal="center"/>
    </xf>
    <xf numFmtId="0" fontId="91" fillId="0" borderId="0" xfId="0" applyFont="1" applyAlignment="1">
      <alignment horizontal="center"/>
    </xf>
    <xf numFmtId="0" fontId="0" fillId="10" borderId="7" xfId="0" applyFill="1" applyBorder="1" applyAlignment="1">
      <alignment horizontal="center" vertical="center" wrapText="1"/>
    </xf>
    <xf numFmtId="0" fontId="35" fillId="4" borderId="11" xfId="0" applyFont="1" applyFill="1" applyBorder="1" applyAlignment="1">
      <alignment horizontal="center" vertical="center"/>
    </xf>
    <xf numFmtId="0" fontId="31" fillId="0" borderId="0" xfId="0" applyFont="1"/>
    <xf numFmtId="0" fontId="36" fillId="0" borderId="5" xfId="317" applyNumberFormat="1" applyFont="1" applyBorder="1" applyAlignment="1">
      <alignment horizontal="center" vertical="center" wrapText="1"/>
    </xf>
    <xf numFmtId="166" fontId="24" fillId="4" borderId="11" xfId="0" applyNumberFormat="1" applyFont="1" applyFill="1" applyBorder="1" applyAlignment="1">
      <alignment horizontal="center" vertical="center"/>
    </xf>
    <xf numFmtId="0" fontId="0" fillId="4" borderId="13" xfId="0" quotePrefix="1" applyFill="1" applyBorder="1" applyAlignment="1">
      <alignment horizontal="center" vertical="center" wrapText="1"/>
    </xf>
    <xf numFmtId="0" fontId="50" fillId="0" borderId="0" xfId="0" applyFont="1" applyAlignment="1">
      <alignment horizontal="right" vertical="center"/>
    </xf>
    <xf numFmtId="0" fontId="0" fillId="21" borderId="10" xfId="0" applyFill="1" applyBorder="1" applyAlignment="1">
      <alignment horizontal="center" vertical="center"/>
    </xf>
    <xf numFmtId="0" fontId="0" fillId="21" borderId="10" xfId="0" applyFill="1" applyBorder="1" applyAlignment="1">
      <alignment horizontal="center" vertical="center" wrapText="1"/>
    </xf>
    <xf numFmtId="166" fontId="0" fillId="21" borderId="10" xfId="0" applyNumberFormat="1" applyFill="1" applyBorder="1" applyAlignment="1">
      <alignment horizontal="center" vertical="center"/>
    </xf>
    <xf numFmtId="166" fontId="24" fillId="21" borderId="20" xfId="0" applyNumberFormat="1" applyFont="1" applyFill="1" applyBorder="1" applyAlignment="1">
      <alignment horizontal="center" vertical="center"/>
    </xf>
    <xf numFmtId="0" fontId="0" fillId="21" borderId="0" xfId="0" applyFill="1" applyAlignment="1">
      <alignment horizontal="center" vertical="center"/>
    </xf>
    <xf numFmtId="0" fontId="0" fillId="21" borderId="0" xfId="0" applyFill="1" applyAlignment="1">
      <alignment horizontal="center" vertical="center" wrapText="1"/>
    </xf>
    <xf numFmtId="166" fontId="0" fillId="21" borderId="0" xfId="0" applyNumberFormat="1" applyFill="1" applyAlignment="1">
      <alignment horizontal="center" vertical="center"/>
    </xf>
    <xf numFmtId="0" fontId="0" fillId="21" borderId="7" xfId="0" applyFill="1" applyBorder="1" applyAlignment="1">
      <alignment horizontal="center" vertical="center"/>
    </xf>
    <xf numFmtId="0" fontId="0" fillId="21" borderId="7" xfId="0" applyFill="1" applyBorder="1" applyAlignment="1">
      <alignment horizontal="center" vertical="center" wrapText="1"/>
    </xf>
    <xf numFmtId="166" fontId="0" fillId="21" borderId="7" xfId="0" applyNumberFormat="1" applyFill="1" applyBorder="1" applyAlignment="1">
      <alignment horizontal="center" vertical="center"/>
    </xf>
    <xf numFmtId="0" fontId="50" fillId="4" borderId="0" xfId="0" applyFont="1" applyFill="1" applyAlignment="1">
      <alignment horizontal="right" vertical="center"/>
    </xf>
    <xf numFmtId="0" fontId="0" fillId="21" borderId="11" xfId="0" applyFill="1" applyBorder="1" applyAlignment="1">
      <alignment horizontal="center" vertical="center"/>
    </xf>
    <xf numFmtId="0" fontId="0" fillId="21" borderId="11" xfId="0" applyFill="1" applyBorder="1" applyAlignment="1">
      <alignment horizontal="center" vertical="center" wrapText="1"/>
    </xf>
    <xf numFmtId="0" fontId="88" fillId="21" borderId="11" xfId="0" applyFont="1" applyFill="1" applyBorder="1" applyAlignment="1">
      <alignment horizontal="center" vertical="center"/>
    </xf>
    <xf numFmtId="166" fontId="0" fillId="21" borderId="11" xfId="0" applyNumberFormat="1" applyFill="1" applyBorder="1" applyAlignment="1">
      <alignment horizontal="center" vertical="center"/>
    </xf>
    <xf numFmtId="166" fontId="24" fillId="21" borderId="19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24" fillId="18" borderId="0" xfId="0" applyFont="1" applyFill="1" applyAlignment="1">
      <alignment vertical="center"/>
    </xf>
    <xf numFmtId="0" fontId="31" fillId="0" borderId="0" xfId="317" applyNumberFormat="1" applyFont="1" applyAlignment="1">
      <alignment horizontal="center" vertical="center" wrapText="1"/>
    </xf>
    <xf numFmtId="2" fontId="31" fillId="0" borderId="0" xfId="317" applyNumberFormat="1" applyFont="1" applyAlignment="1">
      <alignment horizontal="center" vertical="center"/>
    </xf>
    <xf numFmtId="0" fontId="81" fillId="0" borderId="14" xfId="317" applyNumberFormat="1" applyFont="1" applyBorder="1" applyAlignment="1">
      <alignment horizontal="center" vertical="center"/>
    </xf>
    <xf numFmtId="0" fontId="79" fillId="0" borderId="0" xfId="317" applyNumberFormat="1" applyFont="1" applyAlignment="1">
      <alignment horizontal="center" vertical="center"/>
    </xf>
    <xf numFmtId="0" fontId="32" fillId="0" borderId="14" xfId="317" applyNumberFormat="1" applyFont="1" applyBorder="1" applyAlignment="1">
      <alignment horizontal="left" vertical="center" wrapText="1"/>
    </xf>
    <xf numFmtId="0" fontId="31" fillId="0" borderId="0" xfId="317" applyNumberFormat="1" applyFont="1" applyAlignment="1">
      <alignment vertical="center" wrapText="1"/>
    </xf>
    <xf numFmtId="169" fontId="31" fillId="0" borderId="1" xfId="317" applyNumberFormat="1" applyFont="1" applyBorder="1" applyAlignment="1">
      <alignment horizontal="center" vertical="center"/>
    </xf>
    <xf numFmtId="0" fontId="31" fillId="0" borderId="0" xfId="317" applyNumberFormat="1" applyFont="1" applyAlignment="1">
      <alignment horizontal="right"/>
    </xf>
    <xf numFmtId="0" fontId="24" fillId="0" borderId="14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86" fillId="0" borderId="0" xfId="0" applyFont="1" applyAlignment="1">
      <alignment horizontal="left" vertical="center"/>
    </xf>
    <xf numFmtId="166" fontId="24" fillId="2" borderId="1" xfId="0" applyNumberFormat="1" applyFont="1" applyFill="1" applyBorder="1" applyAlignment="1">
      <alignment horizontal="center" vertical="center"/>
    </xf>
    <xf numFmtId="0" fontId="21" fillId="4" borderId="11" xfId="0" applyFont="1" applyFill="1" applyBorder="1" applyAlignment="1">
      <alignment horizontal="center" vertical="center"/>
    </xf>
    <xf numFmtId="0" fontId="63" fillId="22" borderId="0" xfId="0" applyFont="1" applyFill="1" applyAlignment="1">
      <alignment horizontal="center" vertical="center"/>
    </xf>
    <xf numFmtId="0" fontId="67" fillId="22" borderId="0" xfId="0" applyFont="1" applyFill="1" applyAlignment="1">
      <alignment vertical="center" wrapText="1"/>
    </xf>
    <xf numFmtId="0" fontId="65" fillId="22" borderId="0" xfId="0" applyFont="1" applyFill="1" applyAlignment="1">
      <alignment horizontal="center" vertical="center"/>
    </xf>
    <xf numFmtId="0" fontId="24" fillId="17" borderId="0" xfId="0" applyFont="1" applyFill="1" applyAlignment="1">
      <alignment horizontal="center" vertical="center"/>
    </xf>
    <xf numFmtId="0" fontId="80" fillId="17" borderId="0" xfId="0" applyFont="1" applyFill="1" applyAlignment="1">
      <alignment horizontal="center" vertical="center" wrapText="1"/>
    </xf>
    <xf numFmtId="0" fontId="95" fillId="0" borderId="0" xfId="317" applyNumberFormat="1" applyFont="1" applyAlignment="1">
      <alignment vertical="center"/>
    </xf>
    <xf numFmtId="0" fontId="24" fillId="0" borderId="7" xfId="317" applyNumberFormat="1" applyFont="1" applyBorder="1" applyAlignment="1">
      <alignment horizontal="center" vertical="center"/>
    </xf>
    <xf numFmtId="0" fontId="59" fillId="0" borderId="0" xfId="0" applyFont="1" applyAlignment="1">
      <alignment vertical="center" wrapText="1"/>
    </xf>
    <xf numFmtId="0" fontId="84" fillId="0" borderId="0" xfId="0" applyFont="1" applyAlignment="1">
      <alignment horizontal="center" vertical="center"/>
    </xf>
    <xf numFmtId="0" fontId="84" fillId="21" borderId="0" xfId="0" applyFont="1" applyFill="1" applyAlignment="1">
      <alignment horizontal="center" vertical="center"/>
    </xf>
    <xf numFmtId="0" fontId="84" fillId="4" borderId="0" xfId="0" applyFont="1" applyFill="1" applyAlignment="1">
      <alignment horizontal="center" vertical="center"/>
    </xf>
    <xf numFmtId="0" fontId="84" fillId="4" borderId="7" xfId="0" applyFont="1" applyFill="1" applyBorder="1" applyAlignment="1">
      <alignment horizontal="center" vertical="center"/>
    </xf>
    <xf numFmtId="170" fontId="0" fillId="2" borderId="0" xfId="0" applyNumberFormat="1" applyFill="1" applyAlignment="1">
      <alignment horizontal="center" vertical="center"/>
    </xf>
    <xf numFmtId="170" fontId="0" fillId="4" borderId="0" xfId="0" applyNumberFormat="1" applyFill="1" applyAlignment="1">
      <alignment horizontal="center" vertical="center"/>
    </xf>
    <xf numFmtId="170" fontId="0" fillId="0" borderId="10" xfId="0" applyNumberFormat="1" applyBorder="1" applyAlignment="1">
      <alignment horizontal="center" vertical="center"/>
    </xf>
    <xf numFmtId="170" fontId="0" fillId="4" borderId="7" xfId="0" applyNumberFormat="1" applyFill="1" applyBorder="1" applyAlignment="1">
      <alignment horizontal="center" vertical="center"/>
    </xf>
    <xf numFmtId="0" fontId="35" fillId="0" borderId="11" xfId="0" applyFont="1" applyBorder="1" applyAlignment="1">
      <alignment horizontal="center" vertical="center" textRotation="90" wrapText="1"/>
    </xf>
    <xf numFmtId="0" fontId="48" fillId="4" borderId="0" xfId="0" applyFont="1" applyFill="1" applyAlignment="1">
      <alignment horizontal="center" vertical="center" textRotation="90" wrapText="1"/>
    </xf>
    <xf numFmtId="0" fontId="53" fillId="0" borderId="0" xfId="0" applyFont="1" applyAlignment="1">
      <alignment horizontal="center" vertical="center" textRotation="90"/>
    </xf>
    <xf numFmtId="0" fontId="53" fillId="0" borderId="0" xfId="0" applyFont="1" applyAlignment="1">
      <alignment horizontal="center" vertical="center" wrapText="1"/>
    </xf>
    <xf numFmtId="0" fontId="48" fillId="0" borderId="0" xfId="0" applyFont="1" applyAlignment="1">
      <alignment horizontal="center" vertical="center" textRotation="90"/>
    </xf>
    <xf numFmtId="0" fontId="48" fillId="4" borderId="0" xfId="0" applyFont="1" applyFill="1" applyAlignment="1">
      <alignment horizontal="center" vertical="center" textRotation="90"/>
    </xf>
    <xf numFmtId="170" fontId="21" fillId="0" borderId="0" xfId="0" applyNumberFormat="1" applyFont="1" applyAlignment="1">
      <alignment horizontal="center" vertical="center" wrapText="1"/>
    </xf>
    <xf numFmtId="170" fontId="86" fillId="4" borderId="0" xfId="0" applyNumberFormat="1" applyFont="1" applyFill="1" applyAlignment="1">
      <alignment horizontal="center" vertical="center"/>
    </xf>
    <xf numFmtId="170" fontId="14" fillId="0" borderId="0" xfId="0" applyNumberFormat="1" applyFont="1" applyAlignment="1">
      <alignment horizontal="center" vertical="center" wrapText="1"/>
    </xf>
    <xf numFmtId="170" fontId="86" fillId="0" borderId="0" xfId="0" applyNumberFormat="1" applyFont="1" applyAlignment="1">
      <alignment horizontal="center" vertical="center"/>
    </xf>
    <xf numFmtId="0" fontId="24" fillId="23" borderId="0" xfId="0" applyFont="1" applyFill="1" applyAlignment="1">
      <alignment horizontal="center" vertical="center"/>
    </xf>
    <xf numFmtId="0" fontId="53" fillId="23" borderId="0" xfId="0" applyFont="1" applyFill="1" applyAlignment="1">
      <alignment vertical="center" wrapText="1"/>
    </xf>
    <xf numFmtId="0" fontId="84" fillId="23" borderId="0" xfId="0" applyFont="1" applyFill="1" applyAlignment="1">
      <alignment horizontal="center" vertical="center"/>
    </xf>
    <xf numFmtId="0" fontId="35" fillId="23" borderId="0" xfId="0" applyFont="1" applyFill="1" applyAlignment="1">
      <alignment horizontal="center" vertical="center"/>
    </xf>
    <xf numFmtId="0" fontId="26" fillId="0" borderId="11" xfId="0" applyFont="1" applyBorder="1" applyAlignment="1">
      <alignment horizontal="center" vertical="center" wrapText="1"/>
    </xf>
    <xf numFmtId="0" fontId="21" fillId="4" borderId="7" xfId="0" applyFont="1" applyFill="1" applyBorder="1" applyAlignment="1">
      <alignment horizontal="center" vertical="center" wrapText="1"/>
    </xf>
    <xf numFmtId="0" fontId="21" fillId="0" borderId="8" xfId="0" applyFont="1" applyBorder="1" applyAlignment="1">
      <alignment vertical="center"/>
    </xf>
    <xf numFmtId="0" fontId="23" fillId="2" borderId="10" xfId="0" applyFont="1" applyFill="1" applyBorder="1" applyAlignment="1">
      <alignment horizontal="center" vertical="center" wrapText="1"/>
    </xf>
    <xf numFmtId="0" fontId="23" fillId="2" borderId="7" xfId="0" applyFont="1" applyFill="1" applyBorder="1" applyAlignment="1">
      <alignment horizontal="center" vertical="center" wrapText="1"/>
    </xf>
    <xf numFmtId="0" fontId="0" fillId="4" borderId="5" xfId="0" applyFill="1" applyBorder="1" applyAlignment="1">
      <alignment horizontal="center" vertical="center" wrapText="1"/>
    </xf>
    <xf numFmtId="0" fontId="10" fillId="4" borderId="60" xfId="0" applyFont="1" applyFill="1" applyBorder="1" applyAlignment="1">
      <alignment vertical="center"/>
    </xf>
    <xf numFmtId="166" fontId="21" fillId="4" borderId="0" xfId="0" applyNumberFormat="1" applyFont="1" applyFill="1" applyAlignment="1">
      <alignment horizontal="center" vertical="center"/>
    </xf>
    <xf numFmtId="0" fontId="45" fillId="0" borderId="3" xfId="317" applyNumberFormat="1" applyFont="1" applyBorder="1" applyAlignment="1">
      <alignment horizontal="center" vertical="center" wrapText="1"/>
    </xf>
    <xf numFmtId="0" fontId="32" fillId="0" borderId="7" xfId="317" applyNumberFormat="1" applyFont="1" applyBorder="1" applyAlignment="1">
      <alignment horizontal="right" vertical="center"/>
    </xf>
    <xf numFmtId="0" fontId="32" fillId="0" borderId="11" xfId="317" applyNumberFormat="1" applyFont="1" applyBorder="1" applyAlignment="1">
      <alignment horizontal="right" vertical="center"/>
    </xf>
    <xf numFmtId="0" fontId="45" fillId="0" borderId="6" xfId="317" applyNumberFormat="1" applyFont="1" applyBorder="1" applyAlignment="1">
      <alignment horizontal="center" vertical="center" wrapText="1"/>
    </xf>
    <xf numFmtId="0" fontId="32" fillId="0" borderId="33" xfId="317" applyNumberFormat="1" applyFont="1" applyBorder="1" applyAlignment="1">
      <alignment horizontal="right" vertical="center"/>
    </xf>
    <xf numFmtId="0" fontId="0" fillId="0" borderId="11" xfId="317" applyNumberFormat="1" applyFont="1" applyBorder="1" applyAlignment="1">
      <alignment horizontal="center" vertical="center"/>
    </xf>
    <xf numFmtId="0" fontId="16" fillId="0" borderId="16" xfId="317" applyNumberFormat="1" applyFont="1" applyBorder="1" applyAlignment="1">
      <alignment horizontal="center" vertical="center"/>
    </xf>
    <xf numFmtId="0" fontId="45" fillId="0" borderId="61" xfId="317" applyNumberFormat="1" applyFont="1" applyBorder="1" applyAlignment="1">
      <alignment horizontal="center" vertical="center" wrapText="1"/>
    </xf>
    <xf numFmtId="0" fontId="45" fillId="0" borderId="7" xfId="317" applyNumberFormat="1" applyFont="1" applyBorder="1" applyAlignment="1">
      <alignment horizontal="center" vertical="center" wrapText="1"/>
    </xf>
    <xf numFmtId="0" fontId="0" fillId="4" borderId="11" xfId="0" applyFill="1" applyBorder="1" applyAlignment="1">
      <alignment horizontal="center" vertical="center" wrapText="1"/>
    </xf>
    <xf numFmtId="170" fontId="23" fillId="2" borderId="10" xfId="0" applyNumberFormat="1" applyFont="1" applyFill="1" applyBorder="1" applyAlignment="1">
      <alignment horizontal="center" vertical="center"/>
    </xf>
    <xf numFmtId="170" fontId="23" fillId="4" borderId="0" xfId="0" applyNumberFormat="1" applyFont="1" applyFill="1" applyAlignment="1">
      <alignment horizontal="center" vertical="center"/>
    </xf>
    <xf numFmtId="170" fontId="23" fillId="2" borderId="7" xfId="0" applyNumberFormat="1" applyFont="1" applyFill="1" applyBorder="1" applyAlignment="1">
      <alignment horizontal="center" vertical="center"/>
    </xf>
    <xf numFmtId="166" fontId="24" fillId="4" borderId="0" xfId="0" applyNumberFormat="1" applyFont="1" applyFill="1" applyAlignment="1">
      <alignment horizontal="center" vertical="center"/>
    </xf>
    <xf numFmtId="0" fontId="59" fillId="4" borderId="0" xfId="0" applyFont="1" applyFill="1" applyAlignment="1">
      <alignment horizontal="center" vertical="center"/>
    </xf>
    <xf numFmtId="0" fontId="63" fillId="24" borderId="0" xfId="0" applyFont="1" applyFill="1" applyAlignment="1">
      <alignment horizontal="center" vertical="center"/>
    </xf>
    <xf numFmtId="0" fontId="67" fillId="24" borderId="0" xfId="0" applyFont="1" applyFill="1" applyAlignment="1">
      <alignment vertical="center" wrapText="1"/>
    </xf>
    <xf numFmtId="0" fontId="65" fillId="24" borderId="0" xfId="0" applyFont="1" applyFill="1" applyAlignment="1">
      <alignment horizontal="center" vertical="center"/>
    </xf>
    <xf numFmtId="170" fontId="97" fillId="0" borderId="0" xfId="0" applyNumberFormat="1" applyFont="1" applyAlignment="1">
      <alignment horizontal="center" vertical="center"/>
    </xf>
    <xf numFmtId="0" fontId="49" fillId="4" borderId="13" xfId="0" applyFont="1" applyFill="1" applyBorder="1" applyAlignment="1">
      <alignment horizontal="center" vertical="center" textRotation="90"/>
    </xf>
    <xf numFmtId="0" fontId="14" fillId="2" borderId="13" xfId="0" applyFont="1" applyFill="1" applyBorder="1" applyAlignment="1">
      <alignment horizontal="center" vertical="center" wrapText="1"/>
    </xf>
    <xf numFmtId="0" fontId="21" fillId="2" borderId="14" xfId="0" applyFont="1" applyFill="1" applyBorder="1" applyAlignment="1">
      <alignment horizontal="center" vertical="center"/>
    </xf>
    <xf numFmtId="0" fontId="14" fillId="2" borderId="22" xfId="0" applyFont="1" applyFill="1" applyBorder="1" applyAlignment="1">
      <alignment horizontal="center" vertical="center" wrapText="1"/>
    </xf>
    <xf numFmtId="0" fontId="53" fillId="0" borderId="62" xfId="0" applyFont="1" applyBorder="1" applyAlignment="1">
      <alignment horizontal="center" vertical="center" wrapText="1"/>
    </xf>
    <xf numFmtId="0" fontId="22" fillId="4" borderId="0" xfId="0" applyFont="1" applyFill="1"/>
    <xf numFmtId="0" fontId="31" fillId="4" borderId="5" xfId="317" applyNumberFormat="1" applyFont="1" applyFill="1" applyBorder="1" applyAlignment="1">
      <alignment horizontal="center" vertical="center"/>
    </xf>
    <xf numFmtId="0" fontId="23" fillId="0" borderId="20" xfId="0" applyFont="1" applyBorder="1" applyAlignment="1">
      <alignment vertical="center" textRotation="90"/>
    </xf>
    <xf numFmtId="0" fontId="49" fillId="4" borderId="10" xfId="0" applyFont="1" applyFill="1" applyBorder="1" applyAlignment="1">
      <alignment horizontal="center" vertical="center" textRotation="90"/>
    </xf>
    <xf numFmtId="0" fontId="23" fillId="0" borderId="0" xfId="0" applyFont="1" applyAlignment="1">
      <alignment vertical="center" textRotation="90"/>
    </xf>
    <xf numFmtId="0" fontId="99" fillId="0" borderId="0" xfId="0" applyFont="1" applyAlignment="1">
      <alignment horizontal="center" vertical="center" textRotation="90"/>
    </xf>
    <xf numFmtId="0" fontId="99" fillId="0" borderId="7" xfId="0" applyFont="1" applyBorder="1" applyAlignment="1">
      <alignment horizontal="center" vertical="center" textRotation="90"/>
    </xf>
    <xf numFmtId="0" fontId="99" fillId="4" borderId="0" xfId="0" applyFont="1" applyFill="1" applyAlignment="1">
      <alignment horizontal="center" vertical="center" textRotation="90"/>
    </xf>
    <xf numFmtId="0" fontId="99" fillId="4" borderId="7" xfId="0" applyFont="1" applyFill="1" applyBorder="1" applyAlignment="1">
      <alignment horizontal="center" vertical="center" textRotation="90"/>
    </xf>
    <xf numFmtId="0" fontId="99" fillId="0" borderId="10" xfId="0" applyFont="1" applyBorder="1" applyAlignment="1">
      <alignment horizontal="center" vertical="center" textRotation="90"/>
    </xf>
    <xf numFmtId="0" fontId="100" fillId="4" borderId="0" xfId="0" applyFont="1" applyFill="1" applyAlignment="1">
      <alignment horizontal="center" vertical="center" textRotation="90"/>
    </xf>
    <xf numFmtId="0" fontId="99" fillId="4" borderId="10" xfId="0" applyFont="1" applyFill="1" applyBorder="1" applyAlignment="1">
      <alignment horizontal="center" vertical="center" textRotation="90"/>
    </xf>
    <xf numFmtId="0" fontId="49" fillId="4" borderId="8" xfId="0" applyFont="1" applyFill="1" applyBorder="1" applyAlignment="1">
      <alignment horizontal="center" vertical="center" textRotation="180"/>
    </xf>
    <xf numFmtId="0" fontId="49" fillId="4" borderId="15" xfId="0" applyFont="1" applyFill="1" applyBorder="1" applyAlignment="1">
      <alignment horizontal="center" vertical="center" textRotation="180"/>
    </xf>
    <xf numFmtId="0" fontId="56" fillId="4" borderId="8" xfId="0" applyFont="1" applyFill="1" applyBorder="1" applyAlignment="1">
      <alignment horizontal="center" vertical="center" textRotation="180"/>
    </xf>
    <xf numFmtId="0" fontId="56" fillId="4" borderId="17" xfId="0" applyFont="1" applyFill="1" applyBorder="1" applyAlignment="1">
      <alignment horizontal="center" vertical="center" textRotation="180"/>
    </xf>
    <xf numFmtId="0" fontId="42" fillId="4" borderId="0" xfId="0" applyFont="1" applyFill="1" applyAlignment="1">
      <alignment horizontal="center" vertical="center" textRotation="180"/>
    </xf>
    <xf numFmtId="0" fontId="49" fillId="4" borderId="17" xfId="0" applyFont="1" applyFill="1" applyBorder="1" applyAlignment="1">
      <alignment horizontal="center" vertical="center" textRotation="180"/>
    </xf>
    <xf numFmtId="0" fontId="55" fillId="4" borderId="8" xfId="0" applyFont="1" applyFill="1" applyBorder="1" applyAlignment="1">
      <alignment horizontal="center" vertical="center" textRotation="180"/>
    </xf>
    <xf numFmtId="0" fontId="55" fillId="4" borderId="17" xfId="0" applyFont="1" applyFill="1" applyBorder="1" applyAlignment="1">
      <alignment horizontal="center" vertical="center" textRotation="180"/>
    </xf>
    <xf numFmtId="0" fontId="49" fillId="4" borderId="13" xfId="0" applyFont="1" applyFill="1" applyBorder="1" applyAlignment="1">
      <alignment horizontal="center" vertical="center" textRotation="180"/>
    </xf>
    <xf numFmtId="0" fontId="49" fillId="4" borderId="0" xfId="0" applyFont="1" applyFill="1" applyAlignment="1">
      <alignment horizontal="center" vertical="center" textRotation="180"/>
    </xf>
    <xf numFmtId="0" fontId="21" fillId="4" borderId="0" xfId="0" applyFont="1" applyFill="1" applyAlignment="1">
      <alignment horizontal="center" vertical="center" textRotation="180"/>
    </xf>
    <xf numFmtId="0" fontId="101" fillId="2" borderId="1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01" fillId="2" borderId="0" xfId="0" applyFont="1" applyFill="1" applyAlignment="1">
      <alignment horizontal="center" vertical="center"/>
    </xf>
    <xf numFmtId="0" fontId="101" fillId="0" borderId="7" xfId="0" applyFont="1" applyBorder="1" applyAlignment="1">
      <alignment horizontal="center" vertical="center"/>
    </xf>
    <xf numFmtId="0" fontId="101" fillId="0" borderId="10" xfId="0" applyFont="1" applyBorder="1" applyAlignment="1">
      <alignment horizontal="center" vertical="center"/>
    </xf>
    <xf numFmtId="0" fontId="101" fillId="4" borderId="0" xfId="0" applyFont="1" applyFill="1" applyAlignment="1">
      <alignment horizontal="center" vertical="center"/>
    </xf>
    <xf numFmtId="0" fontId="101" fillId="2" borderId="7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 textRotation="90"/>
    </xf>
    <xf numFmtId="0" fontId="101" fillId="2" borderId="11" xfId="0" applyFont="1" applyFill="1" applyBorder="1" applyAlignment="1">
      <alignment horizontal="center" vertical="center"/>
    </xf>
    <xf numFmtId="0" fontId="101" fillId="2" borderId="7" xfId="0" applyFont="1" applyFill="1" applyBorder="1" applyAlignment="1">
      <alignment horizontal="center" vertical="center" wrapText="1"/>
    </xf>
    <xf numFmtId="0" fontId="101" fillId="4" borderId="10" xfId="0" applyFont="1" applyFill="1" applyBorder="1" applyAlignment="1">
      <alignment horizontal="center" vertical="center" textRotation="90"/>
    </xf>
    <xf numFmtId="0" fontId="101" fillId="2" borderId="0" xfId="0" applyFont="1" applyFill="1" applyAlignment="1">
      <alignment horizontal="center" vertical="center" textRotation="90"/>
    </xf>
    <xf numFmtId="0" fontId="101" fillId="4" borderId="7" xfId="0" applyFont="1" applyFill="1" applyBorder="1" applyAlignment="1">
      <alignment horizontal="center" vertical="center" textRotation="90"/>
    </xf>
    <xf numFmtId="0" fontId="101" fillId="4" borderId="10" xfId="0" applyFont="1" applyFill="1" applyBorder="1" applyAlignment="1">
      <alignment horizontal="center" vertical="center" wrapText="1"/>
    </xf>
    <xf numFmtId="0" fontId="101" fillId="21" borderId="11" xfId="0" applyFont="1" applyFill="1" applyBorder="1" applyAlignment="1">
      <alignment horizontal="center" vertical="center" wrapText="1"/>
    </xf>
    <xf numFmtId="0" fontId="102" fillId="4" borderId="0" xfId="0" applyFont="1" applyFill="1" applyAlignment="1">
      <alignment horizontal="center" vertical="center"/>
    </xf>
    <xf numFmtId="0" fontId="101" fillId="21" borderId="10" xfId="0" applyFont="1" applyFill="1" applyBorder="1" applyAlignment="1">
      <alignment horizontal="center" vertical="center"/>
    </xf>
    <xf numFmtId="0" fontId="101" fillId="21" borderId="0" xfId="0" applyFont="1" applyFill="1" applyAlignment="1">
      <alignment horizontal="center" vertical="center"/>
    </xf>
    <xf numFmtId="0" fontId="101" fillId="21" borderId="7" xfId="0" applyFont="1" applyFill="1" applyBorder="1" applyAlignment="1">
      <alignment horizontal="center" vertical="center"/>
    </xf>
    <xf numFmtId="0" fontId="101" fillId="4" borderId="7" xfId="0" applyFont="1" applyFill="1" applyBorder="1" applyAlignment="1">
      <alignment horizontal="center" vertical="center"/>
    </xf>
    <xf numFmtId="0" fontId="101" fillId="4" borderId="0" xfId="0" applyFont="1" applyFill="1" applyAlignment="1">
      <alignment horizontal="center" vertical="center" textRotation="90"/>
    </xf>
    <xf numFmtId="0" fontId="102" fillId="0" borderId="0" xfId="0" applyFont="1" applyAlignment="1">
      <alignment horizontal="center" vertical="center"/>
    </xf>
    <xf numFmtId="0" fontId="59" fillId="0" borderId="7" xfId="0" applyFont="1" applyBorder="1" applyAlignment="1">
      <alignment horizontal="center"/>
    </xf>
    <xf numFmtId="0" fontId="24" fillId="0" borderId="27" xfId="0" applyFont="1" applyBorder="1" applyAlignment="1">
      <alignment horizontal="center"/>
    </xf>
    <xf numFmtId="0" fontId="49" fillId="21" borderId="13" xfId="0" applyFont="1" applyFill="1" applyBorder="1" applyAlignment="1">
      <alignment horizontal="center" vertical="center" textRotation="180"/>
    </xf>
    <xf numFmtId="0" fontId="21" fillId="4" borderId="39" xfId="317" applyNumberFormat="1" applyFont="1" applyFill="1" applyBorder="1" applyAlignment="1">
      <alignment vertical="center"/>
    </xf>
    <xf numFmtId="0" fontId="45" fillId="4" borderId="5" xfId="317" applyNumberFormat="1" applyFont="1" applyFill="1" applyBorder="1" applyAlignment="1">
      <alignment horizontal="center" vertical="center" wrapText="1"/>
    </xf>
    <xf numFmtId="0" fontId="0" fillId="4" borderId="0" xfId="317" applyNumberFormat="1" applyFont="1" applyFill="1" applyAlignment="1">
      <alignment horizontal="center" vertical="center"/>
    </xf>
    <xf numFmtId="166" fontId="24" fillId="0" borderId="7" xfId="0" applyNumberFormat="1" applyFont="1" applyBorder="1" applyAlignment="1">
      <alignment horizontal="center" vertical="center"/>
    </xf>
    <xf numFmtId="170" fontId="84" fillId="4" borderId="0" xfId="0" applyNumberFormat="1" applyFont="1" applyFill="1" applyAlignment="1">
      <alignment horizontal="right" vertical="center"/>
    </xf>
    <xf numFmtId="0" fontId="8" fillId="4" borderId="0" xfId="0" applyFont="1" applyFill="1" applyAlignment="1">
      <alignment horizontal="center" vertical="center" wrapText="1"/>
    </xf>
    <xf numFmtId="0" fontId="95" fillId="0" borderId="0" xfId="705" applyNumberFormat="1" applyFont="1" applyAlignment="1">
      <alignment vertical="center"/>
    </xf>
    <xf numFmtId="0" fontId="37" fillId="0" borderId="0" xfId="705" applyNumberFormat="1" applyFont="1" applyAlignment="1">
      <alignment horizontal="left" vertical="center"/>
    </xf>
    <xf numFmtId="0" fontId="31" fillId="0" borderId="0" xfId="705" applyNumberFormat="1" applyFont="1" applyAlignment="1">
      <alignment horizontal="center" vertical="center"/>
    </xf>
    <xf numFmtId="0" fontId="81" fillId="0" borderId="14" xfId="705" applyNumberFormat="1" applyFont="1" applyBorder="1" applyAlignment="1">
      <alignment horizontal="center" vertical="center"/>
    </xf>
    <xf numFmtId="0" fontId="77" fillId="0" borderId="0" xfId="705" applyNumberFormat="1" applyFont="1" applyAlignment="1">
      <alignment horizontal="center" vertical="center"/>
    </xf>
    <xf numFmtId="0" fontId="0" fillId="0" borderId="0" xfId="705" applyNumberFormat="1" applyFont="1"/>
    <xf numFmtId="0" fontId="45" fillId="0" borderId="0" xfId="705" applyNumberFormat="1" applyFont="1" applyAlignment="1">
      <alignment horizontal="center" vertical="center"/>
    </xf>
    <xf numFmtId="0" fontId="31" fillId="0" borderId="0" xfId="705" applyNumberFormat="1" applyFont="1" applyAlignment="1">
      <alignment horizontal="right"/>
    </xf>
    <xf numFmtId="0" fontId="41" fillId="0" borderId="6" xfId="705" applyNumberFormat="1" applyFont="1" applyBorder="1" applyAlignment="1">
      <alignment horizontal="left" vertical="center"/>
    </xf>
    <xf numFmtId="0" fontId="41" fillId="0" borderId="0" xfId="705" applyNumberFormat="1" applyFont="1" applyAlignment="1">
      <alignment horizontal="left" vertical="center"/>
    </xf>
    <xf numFmtId="1" fontId="0" fillId="0" borderId="7" xfId="705" applyNumberFormat="1" applyFont="1" applyBorder="1" applyAlignment="1">
      <alignment horizontal="center"/>
    </xf>
    <xf numFmtId="0" fontId="21" fillId="0" borderId="39" xfId="705" applyNumberFormat="1" applyFont="1" applyBorder="1" applyAlignment="1">
      <alignment vertical="center"/>
    </xf>
    <xf numFmtId="0" fontId="45" fillId="0" borderId="5" xfId="705" applyNumberFormat="1" applyFont="1" applyBorder="1" applyAlignment="1">
      <alignment horizontal="center" vertical="center" wrapText="1"/>
    </xf>
    <xf numFmtId="0" fontId="31" fillId="0" borderId="5" xfId="705" applyNumberFormat="1" applyFont="1" applyBorder="1" applyAlignment="1">
      <alignment horizontal="center" vertical="center"/>
    </xf>
    <xf numFmtId="1" fontId="21" fillId="0" borderId="5" xfId="705" applyNumberFormat="1" applyFont="1" applyBorder="1" applyAlignment="1">
      <alignment horizontal="center" vertical="center"/>
    </xf>
    <xf numFmtId="0" fontId="0" fillId="0" borderId="5" xfId="705" applyNumberFormat="1" applyFont="1" applyBorder="1" applyAlignment="1">
      <alignment horizontal="center" vertical="center"/>
    </xf>
    <xf numFmtId="0" fontId="0" fillId="0" borderId="0" xfId="705" applyNumberFormat="1" applyFont="1" applyAlignment="1">
      <alignment vertical="center"/>
    </xf>
    <xf numFmtId="0" fontId="24" fillId="0" borderId="7" xfId="705" applyNumberFormat="1" applyFont="1" applyBorder="1" applyAlignment="1">
      <alignment horizontal="center" vertical="center"/>
    </xf>
    <xf numFmtId="0" fontId="24" fillId="0" borderId="0" xfId="705" applyNumberFormat="1" applyFont="1" applyAlignment="1">
      <alignment horizontal="center" vertical="center"/>
    </xf>
    <xf numFmtId="1" fontId="59" fillId="0" borderId="7" xfId="705" applyNumberFormat="1" applyFont="1" applyBorder="1" applyAlignment="1">
      <alignment horizontal="center" vertical="center"/>
    </xf>
    <xf numFmtId="0" fontId="16" fillId="0" borderId="0" xfId="705" applyNumberFormat="1" applyAlignment="1">
      <alignment horizontal="center" vertical="center"/>
    </xf>
    <xf numFmtId="0" fontId="59" fillId="0" borderId="13" xfId="705" applyNumberFormat="1" applyFont="1" applyBorder="1" applyAlignment="1">
      <alignment horizontal="left" vertical="center"/>
    </xf>
    <xf numFmtId="0" fontId="16" fillId="0" borderId="7" xfId="705" applyNumberFormat="1" applyBorder="1" applyAlignment="1">
      <alignment horizontal="center" vertical="center"/>
    </xf>
    <xf numFmtId="0" fontId="16" fillId="0" borderId="11" xfId="705" applyNumberFormat="1" applyBorder="1" applyAlignment="1">
      <alignment horizontal="center" vertical="center"/>
    </xf>
    <xf numFmtId="0" fontId="8" fillId="0" borderId="0" xfId="705" applyNumberFormat="1" applyFont="1" applyAlignment="1">
      <alignment horizontal="left" vertical="center"/>
    </xf>
    <xf numFmtId="0" fontId="59" fillId="0" borderId="0" xfId="705" applyNumberFormat="1" applyFont="1" applyAlignment="1">
      <alignment horizontal="center" vertical="center"/>
    </xf>
    <xf numFmtId="0" fontId="21" fillId="2" borderId="11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 shrinkToFit="1"/>
    </xf>
    <xf numFmtId="0" fontId="14" fillId="2" borderId="11" xfId="0" applyFont="1" applyFill="1" applyBorder="1" applyAlignment="1">
      <alignment horizontal="center" vertical="center" wrapText="1"/>
    </xf>
    <xf numFmtId="170" fontId="16" fillId="2" borderId="11" xfId="703" applyNumberFormat="1" applyFont="1" applyFill="1" applyBorder="1" applyAlignment="1" applyProtection="1">
      <alignment horizontal="center" vertical="center"/>
    </xf>
    <xf numFmtId="0" fontId="9" fillId="2" borderId="11" xfId="0" applyFont="1" applyFill="1" applyBorder="1" applyAlignment="1">
      <alignment horizontal="center" vertical="center" wrapText="1"/>
    </xf>
    <xf numFmtId="164" fontId="16" fillId="2" borderId="11" xfId="703" applyNumberFormat="1" applyFont="1" applyFill="1" applyBorder="1" applyAlignment="1" applyProtection="1">
      <alignment horizontal="center" vertical="center"/>
    </xf>
    <xf numFmtId="0" fontId="32" fillId="0" borderId="0" xfId="705" applyNumberFormat="1" applyFont="1" applyAlignment="1">
      <alignment horizontal="left" vertical="center" wrapText="1"/>
    </xf>
    <xf numFmtId="0" fontId="81" fillId="0" borderId="0" xfId="705" applyNumberFormat="1" applyFont="1" applyAlignment="1">
      <alignment horizontal="center" vertical="center"/>
    </xf>
    <xf numFmtId="169" fontId="31" fillId="0" borderId="0" xfId="705" applyNumberFormat="1" applyFont="1" applyAlignment="1">
      <alignment horizontal="center" vertical="center"/>
    </xf>
    <xf numFmtId="2" fontId="31" fillId="0" borderId="0" xfId="705" applyNumberFormat="1" applyFont="1" applyAlignment="1">
      <alignment horizontal="center" vertical="center"/>
    </xf>
    <xf numFmtId="0" fontId="27" fillId="0" borderId="8" xfId="705" applyNumberFormat="1" applyFont="1" applyBorder="1" applyAlignment="1">
      <alignment vertical="center"/>
    </xf>
    <xf numFmtId="0" fontId="49" fillId="0" borderId="0" xfId="0" applyFont="1" applyAlignment="1">
      <alignment horizontal="center" wrapText="1"/>
    </xf>
    <xf numFmtId="0" fontId="53" fillId="4" borderId="0" xfId="0" applyFont="1" applyFill="1" applyAlignment="1">
      <alignment vertical="center" wrapText="1"/>
    </xf>
    <xf numFmtId="0" fontId="53" fillId="4" borderId="0" xfId="0" applyFont="1" applyFill="1" applyAlignment="1">
      <alignment horizontal="center" vertical="center" wrapText="1"/>
    </xf>
    <xf numFmtId="0" fontId="0" fillId="27" borderId="7" xfId="0" applyFill="1" applyBorder="1" applyAlignment="1">
      <alignment horizontal="center" vertical="center" wrapText="1"/>
    </xf>
    <xf numFmtId="0" fontId="0" fillId="28" borderId="7" xfId="0" applyFill="1" applyBorder="1" applyAlignment="1">
      <alignment horizontal="center" vertical="center" wrapText="1"/>
    </xf>
    <xf numFmtId="0" fontId="0" fillId="29" borderId="7" xfId="0" applyFill="1" applyBorder="1" applyAlignment="1">
      <alignment horizontal="center" vertical="center" wrapText="1"/>
    </xf>
    <xf numFmtId="0" fontId="22" fillId="31" borderId="19" xfId="0" applyFont="1" applyFill="1" applyBorder="1" applyAlignment="1">
      <alignment horizontal="center" vertical="center" wrapText="1"/>
    </xf>
    <xf numFmtId="0" fontId="22" fillId="30" borderId="23" xfId="0" applyFont="1" applyFill="1" applyBorder="1" applyAlignment="1">
      <alignment horizontal="center" vertical="center" wrapText="1"/>
    </xf>
    <xf numFmtId="0" fontId="22" fillId="31" borderId="17" xfId="0" applyFont="1" applyFill="1" applyBorder="1" applyAlignment="1">
      <alignment horizontal="center" vertical="center"/>
    </xf>
    <xf numFmtId="0" fontId="0" fillId="29" borderId="5" xfId="0" applyFill="1" applyBorder="1" applyAlignment="1">
      <alignment horizontal="center" vertical="center"/>
    </xf>
    <xf numFmtId="0" fontId="22" fillId="30" borderId="5" xfId="0" applyFont="1" applyFill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0" fillId="33" borderId="7" xfId="0" applyFill="1" applyBorder="1" applyAlignment="1">
      <alignment horizontal="center" vertical="center" wrapText="1"/>
    </xf>
    <xf numFmtId="0" fontId="0" fillId="33" borderId="11" xfId="0" applyFill="1" applyBorder="1" applyAlignment="1">
      <alignment horizontal="center" vertical="center" wrapText="1"/>
    </xf>
    <xf numFmtId="0" fontId="0" fillId="10" borderId="11" xfId="0" applyFill="1" applyBorder="1" applyAlignment="1">
      <alignment horizontal="center" vertical="center" wrapText="1"/>
    </xf>
    <xf numFmtId="0" fontId="27" fillId="0" borderId="0" xfId="317" applyNumberFormat="1" applyFont="1" applyAlignment="1">
      <alignment horizontal="center" vertical="center"/>
    </xf>
    <xf numFmtId="0" fontId="24" fillId="34" borderId="11" xfId="0" applyFont="1" applyFill="1" applyBorder="1" applyAlignment="1">
      <alignment horizontal="center" vertical="center" wrapText="1"/>
    </xf>
    <xf numFmtId="0" fontId="0" fillId="29" borderId="11" xfId="0" applyFill="1" applyBorder="1" applyAlignment="1">
      <alignment horizontal="center" vertical="center" wrapText="1"/>
    </xf>
    <xf numFmtId="0" fontId="105" fillId="4" borderId="10" xfId="0" applyFont="1" applyFill="1" applyBorder="1" applyAlignment="1">
      <alignment horizontal="center" vertical="center" textRotation="90"/>
    </xf>
    <xf numFmtId="0" fontId="105" fillId="0" borderId="0" xfId="0" applyFont="1" applyAlignment="1">
      <alignment horizontal="center" vertical="center" textRotation="90"/>
    </xf>
    <xf numFmtId="0" fontId="24" fillId="4" borderId="15" xfId="0" applyFont="1" applyFill="1" applyBorder="1" applyAlignment="1" applyProtection="1">
      <alignment horizontal="center" vertical="center"/>
      <protection locked="0"/>
    </xf>
    <xf numFmtId="0" fontId="52" fillId="35" borderId="7" xfId="0" applyFont="1" applyFill="1" applyBorder="1" applyAlignment="1">
      <alignment horizontal="center" vertical="center" wrapText="1"/>
    </xf>
    <xf numFmtId="0" fontId="0" fillId="4" borderId="1" xfId="0" quotePrefix="1" applyFill="1" applyBorder="1" applyAlignment="1">
      <alignment horizontal="center" vertical="center" wrapText="1"/>
    </xf>
    <xf numFmtId="0" fontId="22" fillId="35" borderId="8" xfId="0" applyFont="1" applyFill="1" applyBorder="1" applyAlignment="1">
      <alignment horizontal="center" vertical="center" wrapText="1"/>
    </xf>
    <xf numFmtId="0" fontId="24" fillId="28" borderId="0" xfId="0" applyFont="1" applyFill="1" applyAlignment="1">
      <alignment horizontal="center" vertical="center" wrapText="1"/>
    </xf>
    <xf numFmtId="0" fontId="24" fillId="33" borderId="0" xfId="0" applyFont="1" applyFill="1" applyAlignment="1">
      <alignment horizontal="center" vertical="center" wrapText="1"/>
    </xf>
    <xf numFmtId="0" fontId="24" fillId="29" borderId="0" xfId="0" applyFont="1" applyFill="1" applyAlignment="1">
      <alignment horizontal="center" vertical="center" wrapText="1"/>
    </xf>
    <xf numFmtId="0" fontId="24" fillId="16" borderId="0" xfId="0" applyFont="1" applyFill="1" applyAlignment="1">
      <alignment horizontal="center" vertical="center" wrapText="1"/>
    </xf>
    <xf numFmtId="0" fontId="59" fillId="15" borderId="0" xfId="0" applyFont="1" applyFill="1" applyAlignment="1">
      <alignment horizontal="center" vertical="center" wrapText="1"/>
    </xf>
    <xf numFmtId="0" fontId="24" fillId="34" borderId="0" xfId="0" applyFont="1" applyFill="1" applyAlignment="1">
      <alignment horizontal="center" vertical="center" wrapText="1"/>
    </xf>
    <xf numFmtId="0" fontId="24" fillId="14" borderId="0" xfId="0" applyFont="1" applyFill="1" applyAlignment="1">
      <alignment horizontal="center" vertical="center" wrapText="1"/>
    </xf>
    <xf numFmtId="0" fontId="22" fillId="6" borderId="0" xfId="0" applyFont="1" applyFill="1" applyAlignment="1">
      <alignment horizontal="center" vertical="center" wrapText="1"/>
    </xf>
    <xf numFmtId="0" fontId="24" fillId="10" borderId="0" xfId="0" applyFont="1" applyFill="1" applyAlignment="1">
      <alignment horizontal="center" vertical="center" wrapText="1"/>
    </xf>
    <xf numFmtId="0" fontId="60" fillId="13" borderId="20" xfId="0" applyFont="1" applyFill="1" applyBorder="1" applyAlignment="1">
      <alignment horizontal="center" vertical="center" wrapText="1"/>
    </xf>
    <xf numFmtId="0" fontId="20" fillId="4" borderId="17" xfId="0" applyFont="1" applyFill="1" applyBorder="1" applyAlignment="1">
      <alignment horizontal="center" vertical="center" wrapText="1"/>
    </xf>
    <xf numFmtId="0" fontId="63" fillId="25" borderId="0" xfId="0" applyFont="1" applyFill="1" applyAlignment="1">
      <alignment horizontal="center" vertical="center"/>
    </xf>
    <xf numFmtId="0" fontId="24" fillId="36" borderId="0" xfId="0" applyFont="1" applyFill="1" applyAlignment="1">
      <alignment horizontal="center" vertical="center"/>
    </xf>
    <xf numFmtId="0" fontId="53" fillId="36" borderId="0" xfId="0" applyFont="1" applyFill="1" applyAlignment="1">
      <alignment vertical="center" wrapText="1"/>
    </xf>
    <xf numFmtId="0" fontId="84" fillId="36" borderId="0" xfId="0" applyFont="1" applyFill="1" applyAlignment="1">
      <alignment horizontal="center" vertical="center"/>
    </xf>
    <xf numFmtId="0" fontId="35" fillId="36" borderId="0" xfId="0" applyFont="1" applyFill="1" applyAlignment="1">
      <alignment horizontal="center" vertical="center"/>
    </xf>
    <xf numFmtId="170" fontId="90" fillId="4" borderId="10" xfId="0" applyNumberFormat="1" applyFont="1" applyFill="1" applyBorder="1" applyAlignment="1">
      <alignment horizontal="center" vertical="center"/>
    </xf>
    <xf numFmtId="170" fontId="90" fillId="2" borderId="0" xfId="0" applyNumberFormat="1" applyFont="1" applyFill="1" applyAlignment="1">
      <alignment horizontal="center" vertical="center"/>
    </xf>
    <xf numFmtId="170" fontId="90" fillId="4" borderId="0" xfId="0" applyNumberFormat="1" applyFont="1" applyFill="1" applyAlignment="1">
      <alignment horizontal="center" vertical="center"/>
    </xf>
    <xf numFmtId="170" fontId="23" fillId="4" borderId="10" xfId="0" applyNumberFormat="1" applyFont="1" applyFill="1" applyBorder="1" applyAlignment="1">
      <alignment horizontal="center" vertical="center"/>
    </xf>
    <xf numFmtId="170" fontId="23" fillId="2" borderId="0" xfId="0" applyNumberFormat="1" applyFont="1" applyFill="1" applyAlignment="1">
      <alignment horizontal="center" vertical="center"/>
    </xf>
    <xf numFmtId="170" fontId="23" fillId="4" borderId="7" xfId="0" applyNumberFormat="1" applyFont="1" applyFill="1" applyBorder="1" applyAlignment="1">
      <alignment horizontal="center" vertical="center"/>
    </xf>
    <xf numFmtId="170" fontId="23" fillId="0" borderId="0" xfId="0" applyNumberFormat="1" applyFont="1" applyAlignment="1">
      <alignment horizontal="center" vertical="center"/>
    </xf>
    <xf numFmtId="170" fontId="23" fillId="0" borderId="10" xfId="0" applyNumberFormat="1" applyFont="1" applyBorder="1" applyAlignment="1">
      <alignment horizontal="center" vertical="center"/>
    </xf>
    <xf numFmtId="170" fontId="23" fillId="2" borderId="11" xfId="0" applyNumberFormat="1" applyFont="1" applyFill="1" applyBorder="1" applyAlignment="1">
      <alignment horizontal="center" vertical="center"/>
    </xf>
    <xf numFmtId="170" fontId="23" fillId="0" borderId="7" xfId="0" applyNumberFormat="1" applyFont="1" applyBorder="1" applyAlignment="1">
      <alignment horizontal="center" vertical="center"/>
    </xf>
    <xf numFmtId="0" fontId="22" fillId="30" borderId="7" xfId="0" applyFont="1" applyFill="1" applyBorder="1" applyAlignment="1">
      <alignment horizontal="center" vertical="center" wrapText="1"/>
    </xf>
    <xf numFmtId="170" fontId="90" fillId="0" borderId="7" xfId="0" applyNumberFormat="1" applyFont="1" applyBorder="1" applyAlignment="1">
      <alignment horizontal="center" vertical="center"/>
    </xf>
    <xf numFmtId="170" fontId="90" fillId="0" borderId="0" xfId="0" applyNumberFormat="1" applyFont="1" applyAlignment="1">
      <alignment horizontal="center" vertical="center"/>
    </xf>
    <xf numFmtId="170" fontId="90" fillId="4" borderId="7" xfId="0" applyNumberFormat="1" applyFont="1" applyFill="1" applyBorder="1" applyAlignment="1">
      <alignment horizontal="center" vertical="center"/>
    </xf>
    <xf numFmtId="170" fontId="90" fillId="0" borderId="10" xfId="0" applyNumberFormat="1" applyFont="1" applyBorder="1" applyAlignment="1">
      <alignment horizontal="center" vertical="center"/>
    </xf>
    <xf numFmtId="170" fontId="90" fillId="4" borderId="0" xfId="703" applyNumberFormat="1" applyFont="1" applyFill="1" applyBorder="1" applyAlignment="1" applyProtection="1">
      <alignment horizontal="center" vertical="center"/>
    </xf>
    <xf numFmtId="0" fontId="105" fillId="4" borderId="0" xfId="0" applyFont="1" applyFill="1" applyAlignment="1">
      <alignment horizontal="center" vertical="center" textRotation="90"/>
    </xf>
    <xf numFmtId="0" fontId="105" fillId="0" borderId="0" xfId="0" applyFont="1" applyAlignment="1">
      <alignment horizontal="center" vertical="center" textRotation="90" wrapText="1"/>
    </xf>
    <xf numFmtId="0" fontId="32" fillId="0" borderId="5" xfId="317" applyNumberFormat="1" applyFont="1" applyBorder="1" applyAlignment="1">
      <alignment horizontal="center" vertical="center" wrapText="1"/>
    </xf>
    <xf numFmtId="0" fontId="31" fillId="0" borderId="39" xfId="317" applyNumberFormat="1" applyFont="1" applyBorder="1" applyAlignment="1">
      <alignment horizontal="center" vertical="center"/>
    </xf>
    <xf numFmtId="0" fontId="24" fillId="4" borderId="0" xfId="0" applyFont="1" applyFill="1" applyAlignment="1">
      <alignment vertical="center"/>
    </xf>
    <xf numFmtId="0" fontId="102" fillId="0" borderId="0" xfId="0" applyFont="1"/>
    <xf numFmtId="0" fontId="85" fillId="0" borderId="0" xfId="0" applyFont="1" applyAlignment="1">
      <alignment horizontal="left" vertical="center"/>
    </xf>
    <xf numFmtId="170" fontId="26" fillId="0" borderId="0" xfId="0" applyNumberFormat="1" applyFont="1" applyAlignment="1">
      <alignment vertical="center"/>
    </xf>
    <xf numFmtId="167" fontId="23" fillId="0" borderId="0" xfId="0" applyNumberFormat="1" applyFont="1" applyAlignment="1">
      <alignment vertical="center"/>
    </xf>
    <xf numFmtId="169" fontId="23" fillId="0" borderId="0" xfId="0" applyNumberFormat="1" applyFont="1" applyAlignment="1">
      <alignment vertical="center"/>
    </xf>
    <xf numFmtId="0" fontId="0" fillId="0" borderId="19" xfId="0" applyBorder="1" applyAlignment="1">
      <alignment horizontal="center" vertical="center"/>
    </xf>
    <xf numFmtId="0" fontId="21" fillId="8" borderId="11" xfId="0" applyFont="1" applyFill="1" applyBorder="1" applyAlignment="1">
      <alignment horizontal="center" vertical="center"/>
    </xf>
    <xf numFmtId="1" fontId="0" fillId="8" borderId="5" xfId="692" applyNumberFormat="1" applyFont="1" applyFill="1" applyBorder="1" applyProtection="1">
      <protection locked="0"/>
    </xf>
    <xf numFmtId="0" fontId="0" fillId="8" borderId="7" xfId="0" applyFill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90" fillId="0" borderId="0" xfId="0" applyFont="1" applyAlignment="1">
      <alignment vertical="center"/>
    </xf>
    <xf numFmtId="0" fontId="22" fillId="30" borderId="11" xfId="0" applyFont="1" applyFill="1" applyBorder="1" applyAlignment="1">
      <alignment horizontal="center" vertical="center" wrapText="1"/>
    </xf>
    <xf numFmtId="0" fontId="84" fillId="21" borderId="10" xfId="0" applyFont="1" applyFill="1" applyBorder="1" applyAlignment="1">
      <alignment horizontal="center" vertical="center"/>
    </xf>
    <xf numFmtId="166" fontId="24" fillId="21" borderId="22" xfId="0" applyNumberFormat="1" applyFont="1" applyFill="1" applyBorder="1" applyAlignment="1">
      <alignment horizontal="center" vertical="center"/>
    </xf>
    <xf numFmtId="0" fontId="83" fillId="37" borderId="0" xfId="0" applyFont="1" applyFill="1" applyAlignment="1">
      <alignment horizontal="center" vertical="center"/>
    </xf>
    <xf numFmtId="0" fontId="106" fillId="0" borderId="0" xfId="0" applyFont="1" applyAlignment="1">
      <alignment horizontal="center" vertical="center" textRotation="90"/>
    </xf>
    <xf numFmtId="0" fontId="24" fillId="0" borderId="7" xfId="0" applyFont="1" applyBorder="1" applyAlignment="1">
      <alignment horizontal="center"/>
    </xf>
    <xf numFmtId="0" fontId="8" fillId="0" borderId="17" xfId="0" applyFont="1" applyBorder="1" applyAlignment="1">
      <alignment horizontal="center" vertical="center" wrapText="1"/>
    </xf>
    <xf numFmtId="166" fontId="0" fillId="8" borderId="7" xfId="0" applyNumberFormat="1" applyFill="1" applyBorder="1" applyAlignment="1">
      <alignment horizontal="center" vertical="center"/>
    </xf>
    <xf numFmtId="166" fontId="24" fillId="8" borderId="20" xfId="0" applyNumberFormat="1" applyFont="1" applyFill="1" applyBorder="1" applyAlignment="1">
      <alignment horizontal="center" vertical="center"/>
    </xf>
    <xf numFmtId="0" fontId="99" fillId="8" borderId="0" xfId="0" applyFont="1" applyFill="1" applyAlignment="1">
      <alignment horizontal="center" vertical="center" textRotation="90"/>
    </xf>
    <xf numFmtId="0" fontId="0" fillId="8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/>
    </xf>
    <xf numFmtId="170" fontId="90" fillId="8" borderId="0" xfId="703" applyNumberFormat="1" applyFont="1" applyFill="1" applyBorder="1" applyAlignment="1" applyProtection="1">
      <alignment horizontal="center" vertical="center"/>
    </xf>
    <xf numFmtId="166" fontId="0" fillId="8" borderId="0" xfId="0" applyNumberFormat="1" applyFill="1" applyAlignment="1">
      <alignment horizontal="center" vertical="center"/>
    </xf>
    <xf numFmtId="0" fontId="99" fillId="8" borderId="10" xfId="0" applyFont="1" applyFill="1" applyBorder="1" applyAlignment="1">
      <alignment horizontal="center" vertical="center" textRotation="90"/>
    </xf>
    <xf numFmtId="0" fontId="0" fillId="8" borderId="10" xfId="0" applyFill="1" applyBorder="1" applyAlignment="1">
      <alignment horizontal="center" vertical="center" wrapText="1"/>
    </xf>
    <xf numFmtId="0" fontId="0" fillId="8" borderId="10" xfId="0" applyFill="1" applyBorder="1" applyAlignment="1">
      <alignment horizontal="center" vertical="center"/>
    </xf>
    <xf numFmtId="166" fontId="0" fillId="8" borderId="10" xfId="0" applyNumberFormat="1" applyFill="1" applyBorder="1" applyAlignment="1">
      <alignment horizontal="center" vertical="center"/>
    </xf>
    <xf numFmtId="166" fontId="24" fillId="8" borderId="22" xfId="0" applyNumberFormat="1" applyFont="1" applyFill="1" applyBorder="1" applyAlignment="1">
      <alignment horizontal="center" vertical="center"/>
    </xf>
    <xf numFmtId="0" fontId="99" fillId="8" borderId="7" xfId="0" applyFont="1" applyFill="1" applyBorder="1" applyAlignment="1">
      <alignment horizontal="center" vertical="center" textRotation="90"/>
    </xf>
    <xf numFmtId="0" fontId="0" fillId="8" borderId="7" xfId="0" applyFill="1" applyBorder="1" applyAlignment="1">
      <alignment horizontal="center" vertical="center" wrapText="1"/>
    </xf>
    <xf numFmtId="170" fontId="90" fillId="8" borderId="10" xfId="0" applyNumberFormat="1" applyFont="1" applyFill="1" applyBorder="1" applyAlignment="1">
      <alignment horizontal="center" vertical="center"/>
    </xf>
    <xf numFmtId="170" fontId="90" fillId="8" borderId="0" xfId="0" applyNumberFormat="1" applyFont="1" applyFill="1" applyAlignment="1">
      <alignment horizontal="center" vertical="center"/>
    </xf>
    <xf numFmtId="170" fontId="90" fillId="8" borderId="7" xfId="0" applyNumberFormat="1" applyFont="1" applyFill="1" applyBorder="1" applyAlignment="1">
      <alignment horizontal="center" vertical="center"/>
    </xf>
    <xf numFmtId="0" fontId="106" fillId="8" borderId="0" xfId="0" applyFont="1" applyFill="1" applyAlignment="1">
      <alignment horizontal="center" vertical="center" textRotation="90"/>
    </xf>
    <xf numFmtId="0" fontId="106" fillId="8" borderId="7" xfId="0" applyFont="1" applyFill="1" applyBorder="1" applyAlignment="1">
      <alignment horizontal="center" vertical="center" textRotation="90"/>
    </xf>
    <xf numFmtId="166" fontId="24" fillId="8" borderId="0" xfId="0" applyNumberFormat="1" applyFont="1" applyFill="1" applyAlignment="1">
      <alignment horizontal="center" vertical="center"/>
    </xf>
    <xf numFmtId="0" fontId="52" fillId="26" borderId="13" xfId="0" applyFont="1" applyFill="1" applyBorder="1" applyAlignment="1">
      <alignment horizontal="center" vertical="center" wrapText="1"/>
    </xf>
    <xf numFmtId="0" fontId="0" fillId="28" borderId="11" xfId="0" applyFill="1" applyBorder="1" applyAlignment="1">
      <alignment horizontal="center" vertical="center" wrapText="1"/>
    </xf>
    <xf numFmtId="166" fontId="24" fillId="8" borderId="10" xfId="0" applyNumberFormat="1" applyFont="1" applyFill="1" applyBorder="1" applyAlignment="1">
      <alignment horizontal="center" vertical="center"/>
    </xf>
    <xf numFmtId="164" fontId="89" fillId="4" borderId="0" xfId="0" applyNumberFormat="1" applyFont="1" applyFill="1" applyAlignment="1">
      <alignment vertical="center"/>
    </xf>
    <xf numFmtId="0" fontId="24" fillId="4" borderId="8" xfId="0" applyFont="1" applyFill="1" applyBorder="1" applyAlignment="1">
      <alignment horizontal="center" vertical="center" wrapText="1"/>
    </xf>
    <xf numFmtId="0" fontId="22" fillId="30" borderId="0" xfId="0" applyFont="1" applyFill="1" applyAlignment="1">
      <alignment horizontal="center" vertical="center" wrapText="1"/>
    </xf>
    <xf numFmtId="0" fontId="20" fillId="4" borderId="5" xfId="0" applyFont="1" applyFill="1" applyBorder="1" applyAlignment="1">
      <alignment horizontal="center" vertical="center"/>
    </xf>
    <xf numFmtId="0" fontId="27" fillId="0" borderId="0" xfId="705" applyNumberFormat="1" applyFont="1" applyAlignment="1">
      <alignment vertical="center"/>
    </xf>
    <xf numFmtId="0" fontId="32" fillId="0" borderId="15" xfId="705" applyNumberFormat="1" applyFont="1" applyBorder="1" applyAlignment="1">
      <alignment horizontal="center" vertical="center" wrapText="1"/>
    </xf>
    <xf numFmtId="0" fontId="81" fillId="0" borderId="8" xfId="705" applyNumberFormat="1" applyFont="1" applyBorder="1" applyAlignment="1">
      <alignment horizontal="center" vertical="center"/>
    </xf>
    <xf numFmtId="169" fontId="31" fillId="0" borderId="8" xfId="705" applyNumberFormat="1" applyFont="1" applyBorder="1" applyAlignment="1">
      <alignment horizontal="center" vertical="center"/>
    </xf>
    <xf numFmtId="0" fontId="0" fillId="0" borderId="16" xfId="705" applyNumberFormat="1" applyFont="1" applyBorder="1" applyAlignment="1">
      <alignment horizontal="right" vertical="center"/>
    </xf>
    <xf numFmtId="0" fontId="76" fillId="4" borderId="5" xfId="0" applyFont="1" applyFill="1" applyBorder="1" applyAlignment="1">
      <alignment horizontal="center" vertical="center" wrapText="1"/>
    </xf>
    <xf numFmtId="0" fontId="76" fillId="4" borderId="5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left"/>
    </xf>
    <xf numFmtId="0" fontId="98" fillId="36" borderId="0" xfId="0" applyFont="1" applyFill="1" applyAlignment="1">
      <alignment horizontal="center" vertical="center" wrapText="1"/>
    </xf>
    <xf numFmtId="0" fontId="98" fillId="22" borderId="0" xfId="0" applyFont="1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38" borderId="0" xfId="0" applyFill="1"/>
    <xf numFmtId="0" fontId="23" fillId="38" borderId="0" xfId="0" applyFont="1" applyFill="1"/>
    <xf numFmtId="0" fontId="0" fillId="38" borderId="0" xfId="0" applyFill="1" applyAlignment="1">
      <alignment horizontal="center" vertical="center"/>
    </xf>
    <xf numFmtId="0" fontId="0" fillId="38" borderId="11" xfId="0" applyFill="1" applyBorder="1" applyAlignment="1">
      <alignment horizontal="center" vertical="center" wrapText="1"/>
    </xf>
    <xf numFmtId="0" fontId="0" fillId="38" borderId="0" xfId="0" applyFill="1" applyAlignment="1">
      <alignment horizontal="center" vertical="center" wrapText="1"/>
    </xf>
    <xf numFmtId="0" fontId="21" fillId="25" borderId="0" xfId="0" applyFont="1" applyFill="1" applyAlignment="1">
      <alignment horizontal="center" vertical="center"/>
    </xf>
    <xf numFmtId="0" fontId="35" fillId="25" borderId="0" xfId="0" applyFont="1" applyFill="1" applyAlignment="1">
      <alignment horizontal="center" vertical="center"/>
    </xf>
    <xf numFmtId="0" fontId="59" fillId="4" borderId="5" xfId="0" applyFont="1" applyFill="1" applyBorder="1" applyAlignment="1">
      <alignment horizontal="center" vertical="center" wrapText="1"/>
    </xf>
    <xf numFmtId="0" fontId="22" fillId="0" borderId="5" xfId="705" applyNumberFormat="1" applyFont="1" applyBorder="1" applyAlignment="1">
      <alignment horizontal="center" vertical="center"/>
    </xf>
    <xf numFmtId="0" fontId="24" fillId="4" borderId="8" xfId="0" applyFont="1" applyFill="1" applyBorder="1" applyAlignment="1">
      <alignment vertical="center"/>
    </xf>
    <xf numFmtId="0" fontId="31" fillId="4" borderId="0" xfId="0" applyFont="1" applyFill="1" applyAlignment="1">
      <alignment vertical="center" wrapText="1"/>
    </xf>
    <xf numFmtId="0" fontId="0" fillId="4" borderId="0" xfId="0" applyFill="1" applyAlignment="1">
      <alignment vertical="center"/>
    </xf>
    <xf numFmtId="0" fontId="90" fillId="4" borderId="0" xfId="0" applyFont="1" applyFill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101" fillId="8" borderId="0" xfId="0" applyFont="1" applyFill="1" applyAlignment="1">
      <alignment horizontal="center" vertical="center" textRotation="90"/>
    </xf>
    <xf numFmtId="0" fontId="110" fillId="8" borderId="10" xfId="0" applyFont="1" applyFill="1" applyBorder="1" applyAlignment="1">
      <alignment horizontal="center" vertical="center" textRotation="90"/>
    </xf>
    <xf numFmtId="0" fontId="110" fillId="0" borderId="0" xfId="0" applyFont="1" applyAlignment="1">
      <alignment horizontal="center" vertical="center" textRotation="90"/>
    </xf>
    <xf numFmtId="0" fontId="110" fillId="8" borderId="0" xfId="0" applyFont="1" applyFill="1" applyAlignment="1">
      <alignment horizontal="center" vertical="center" textRotation="90"/>
    </xf>
    <xf numFmtId="0" fontId="110" fillId="0" borderId="7" xfId="0" applyFont="1" applyBorder="1" applyAlignment="1">
      <alignment horizontal="center" vertical="center" textRotation="90"/>
    </xf>
    <xf numFmtId="0" fontId="110" fillId="4" borderId="0" xfId="0" applyFont="1" applyFill="1" applyAlignment="1">
      <alignment horizontal="center" vertical="center" textRotation="90"/>
    </xf>
    <xf numFmtId="0" fontId="111" fillId="0" borderId="10" xfId="0" applyFont="1" applyBorder="1" applyAlignment="1">
      <alignment horizontal="center" vertical="center" textRotation="90"/>
    </xf>
    <xf numFmtId="0" fontId="111" fillId="8" borderId="0" xfId="0" applyFont="1" applyFill="1" applyAlignment="1">
      <alignment horizontal="center" vertical="center" textRotation="90"/>
    </xf>
    <xf numFmtId="0" fontId="111" fillId="0" borderId="0" xfId="0" applyFont="1" applyAlignment="1">
      <alignment horizontal="center" vertical="center" textRotation="90"/>
    </xf>
    <xf numFmtId="0" fontId="111" fillId="8" borderId="10" xfId="0" applyFont="1" applyFill="1" applyBorder="1" applyAlignment="1">
      <alignment horizontal="center" vertical="center" textRotation="90"/>
    </xf>
    <xf numFmtId="0" fontId="111" fillId="4" borderId="0" xfId="0" applyFont="1" applyFill="1" applyAlignment="1">
      <alignment horizontal="center" vertical="center" textRotation="90"/>
    </xf>
    <xf numFmtId="0" fontId="111" fillId="4" borderId="7" xfId="0" applyFont="1" applyFill="1" applyBorder="1" applyAlignment="1">
      <alignment horizontal="center" vertical="center" textRotation="90"/>
    </xf>
    <xf numFmtId="0" fontId="0" fillId="4" borderId="0" xfId="0" applyFill="1" applyAlignment="1">
      <alignment vertical="center" wrapText="1"/>
    </xf>
    <xf numFmtId="166" fontId="24" fillId="8" borderId="7" xfId="0" applyNumberFormat="1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112" fillId="0" borderId="19" xfId="0" applyFont="1" applyBorder="1" applyAlignment="1">
      <alignment horizontal="center" vertical="top" wrapText="1"/>
    </xf>
    <xf numFmtId="0" fontId="49" fillId="0" borderId="0" xfId="0" applyFont="1" applyAlignment="1">
      <alignment horizontal="center" vertical="center"/>
    </xf>
    <xf numFmtId="0" fontId="23" fillId="4" borderId="0" xfId="0" applyFont="1" applyFill="1" applyAlignment="1" applyProtection="1">
      <alignment horizontal="center" vertical="center" wrapText="1"/>
      <protection locked="0"/>
    </xf>
    <xf numFmtId="0" fontId="0" fillId="4" borderId="0" xfId="0" applyFill="1" applyAlignment="1" applyProtection="1">
      <alignment horizontal="center" vertical="center" wrapText="1"/>
      <protection locked="0"/>
    </xf>
    <xf numFmtId="44" fontId="23" fillId="4" borderId="0" xfId="691" applyFont="1" applyFill="1" applyBorder="1" applyAlignment="1" applyProtection="1">
      <alignment horizontal="center" vertical="center"/>
    </xf>
    <xf numFmtId="0" fontId="0" fillId="4" borderId="0" xfId="0" applyFill="1" applyAlignment="1">
      <alignment horizontal="right"/>
    </xf>
    <xf numFmtId="0" fontId="32" fillId="4" borderId="0" xfId="0" applyFont="1" applyFill="1" applyAlignment="1">
      <alignment horizontal="left" vertical="center"/>
    </xf>
    <xf numFmtId="0" fontId="21" fillId="4" borderId="0" xfId="0" applyFont="1" applyFill="1" applyAlignment="1">
      <alignment vertical="center"/>
    </xf>
    <xf numFmtId="0" fontId="22" fillId="39" borderId="0" xfId="0" applyFont="1" applyFill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textRotation="90" wrapText="1"/>
    </xf>
    <xf numFmtId="0" fontId="112" fillId="0" borderId="0" xfId="0" applyFont="1" applyAlignment="1">
      <alignment horizontal="center" vertical="top" wrapText="1"/>
    </xf>
    <xf numFmtId="0" fontId="14" fillId="2" borderId="0" xfId="0" applyFont="1" applyFill="1" applyAlignment="1">
      <alignment horizontal="center" vertical="center" wrapText="1"/>
    </xf>
    <xf numFmtId="0" fontId="52" fillId="35" borderId="10" xfId="0" applyFont="1" applyFill="1" applyBorder="1" applyAlignment="1">
      <alignment horizontal="center" vertical="center" wrapText="1"/>
    </xf>
    <xf numFmtId="0" fontId="24" fillId="28" borderId="10" xfId="0" applyFont="1" applyFill="1" applyBorder="1" applyAlignment="1">
      <alignment horizontal="center" vertical="center" wrapText="1"/>
    </xf>
    <xf numFmtId="0" fontId="0" fillId="33" borderId="10" xfId="0" applyFill="1" applyBorder="1" applyAlignment="1">
      <alignment horizontal="center" vertical="center" wrapText="1"/>
    </xf>
    <xf numFmtId="0" fontId="22" fillId="30" borderId="10" xfId="0" applyFont="1" applyFill="1" applyBorder="1" applyAlignment="1">
      <alignment horizontal="center" vertical="center" wrapText="1"/>
    </xf>
    <xf numFmtId="0" fontId="0" fillId="29" borderId="10" xfId="0" applyFill="1" applyBorder="1" applyAlignment="1">
      <alignment horizontal="center" vertical="center" wrapText="1"/>
    </xf>
    <xf numFmtId="0" fontId="22" fillId="39" borderId="10" xfId="0" applyFont="1" applyFill="1" applyBorder="1" applyAlignment="1">
      <alignment horizontal="center" vertical="center" wrapText="1"/>
    </xf>
    <xf numFmtId="0" fontId="24" fillId="16" borderId="10" xfId="0" applyFont="1" applyFill="1" applyBorder="1" applyAlignment="1">
      <alignment horizontal="center" vertical="center" wrapText="1"/>
    </xf>
    <xf numFmtId="0" fontId="24" fillId="15" borderId="10" xfId="0" applyFont="1" applyFill="1" applyBorder="1" applyAlignment="1">
      <alignment horizontal="center" vertical="center" wrapText="1"/>
    </xf>
    <xf numFmtId="0" fontId="24" fillId="34" borderId="10" xfId="0" applyFont="1" applyFill="1" applyBorder="1" applyAlignment="1">
      <alignment horizontal="center" vertical="center" wrapText="1"/>
    </xf>
    <xf numFmtId="0" fontId="24" fillId="14" borderId="10" xfId="0" applyFont="1" applyFill="1" applyBorder="1" applyAlignment="1">
      <alignment horizontal="center" vertical="center" wrapText="1"/>
    </xf>
    <xf numFmtId="0" fontId="22" fillId="6" borderId="10" xfId="0" applyFont="1" applyFill="1" applyBorder="1" applyAlignment="1">
      <alignment horizontal="center" vertical="center" wrapText="1"/>
    </xf>
    <xf numFmtId="0" fontId="0" fillId="10" borderId="10" xfId="0" applyFill="1" applyBorder="1" applyAlignment="1">
      <alignment horizontal="center" vertical="center" wrapText="1"/>
    </xf>
    <xf numFmtId="0" fontId="22" fillId="13" borderId="10" xfId="0" applyFont="1" applyFill="1" applyBorder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24" fillId="4" borderId="0" xfId="0" quotePrefix="1" applyFont="1" applyFill="1" applyAlignment="1">
      <alignment horizontal="center" vertical="center" wrapText="1"/>
    </xf>
    <xf numFmtId="0" fontId="24" fillId="4" borderId="0" xfId="0" quotePrefix="1" applyFont="1" applyFill="1" applyAlignment="1">
      <alignment horizontal="center" vertical="center"/>
    </xf>
    <xf numFmtId="0" fontId="80" fillId="4" borderId="5" xfId="0" applyFont="1" applyFill="1" applyBorder="1" applyAlignment="1">
      <alignment horizontal="center" vertical="center" wrapText="1"/>
    </xf>
    <xf numFmtId="0" fontId="22" fillId="31" borderId="11" xfId="0" applyFont="1" applyFill="1" applyBorder="1" applyAlignment="1">
      <alignment horizontal="center" vertical="center" wrapText="1"/>
    </xf>
    <xf numFmtId="0" fontId="111" fillId="8" borderId="7" xfId="0" applyFont="1" applyFill="1" applyBorder="1" applyAlignment="1">
      <alignment horizontal="center" vertical="center" textRotation="90"/>
    </xf>
    <xf numFmtId="0" fontId="112" fillId="4" borderId="0" xfId="0" applyFont="1" applyFill="1" applyAlignment="1">
      <alignment horizontal="center" vertical="center" textRotation="90"/>
    </xf>
    <xf numFmtId="0" fontId="111" fillId="0" borderId="7" xfId="0" applyFont="1" applyBorder="1" applyAlignment="1">
      <alignment horizontal="center" vertical="center" textRotation="90"/>
    </xf>
    <xf numFmtId="0" fontId="111" fillId="4" borderId="10" xfId="0" applyFont="1" applyFill="1" applyBorder="1" applyAlignment="1">
      <alignment horizontal="center" vertical="center" textRotation="90"/>
    </xf>
    <xf numFmtId="44" fontId="26" fillId="8" borderId="11" xfId="0" applyNumberFormat="1" applyFont="1" applyFill="1" applyBorder="1" applyAlignment="1">
      <alignment horizontal="center" vertical="center"/>
    </xf>
    <xf numFmtId="44" fontId="26" fillId="4" borderId="8" xfId="0" applyNumberFormat="1" applyFont="1" applyFill="1" applyBorder="1" applyAlignment="1">
      <alignment horizontal="center" vertical="center"/>
    </xf>
    <xf numFmtId="0" fontId="97" fillId="4" borderId="0" xfId="691" applyNumberFormat="1" applyFont="1" applyFill="1" applyBorder="1" applyAlignment="1" applyProtection="1">
      <alignment horizontal="center" vertical="center"/>
    </xf>
    <xf numFmtId="44" fontId="97" fillId="4" borderId="0" xfId="691" applyFont="1" applyFill="1" applyBorder="1" applyAlignment="1" applyProtection="1">
      <alignment horizontal="center" vertical="center"/>
    </xf>
    <xf numFmtId="0" fontId="24" fillId="39" borderId="10" xfId="0" applyFont="1" applyFill="1" applyBorder="1" applyAlignment="1">
      <alignment horizontal="center" vertical="center" wrapText="1"/>
    </xf>
    <xf numFmtId="0" fontId="37" fillId="0" borderId="5" xfId="317" applyNumberFormat="1" applyFont="1" applyBorder="1" applyAlignment="1">
      <alignment horizontal="center" vertical="center" wrapText="1"/>
    </xf>
    <xf numFmtId="0" fontId="8" fillId="2" borderId="0" xfId="0" applyFont="1" applyFill="1" applyAlignment="1">
      <alignment vertical="center" wrapText="1"/>
    </xf>
    <xf numFmtId="0" fontId="6" fillId="4" borderId="0" xfId="0" applyFont="1" applyFill="1" applyAlignment="1">
      <alignment horizontal="center" vertical="center" wrapText="1"/>
    </xf>
    <xf numFmtId="0" fontId="80" fillId="4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21" fillId="0" borderId="0" xfId="317" applyNumberFormat="1" applyFont="1" applyAlignment="1">
      <alignment vertical="center"/>
    </xf>
    <xf numFmtId="0" fontId="0" fillId="4" borderId="13" xfId="0" applyFill="1" applyBorder="1" applyAlignment="1">
      <alignment horizontal="left" vertical="center"/>
    </xf>
    <xf numFmtId="0" fontId="21" fillId="4" borderId="19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24" fillId="10" borderId="5" xfId="0" applyFont="1" applyFill="1" applyBorder="1" applyAlignment="1">
      <alignment horizontal="center" vertical="center" wrapText="1"/>
    </xf>
    <xf numFmtId="0" fontId="0" fillId="4" borderId="13" xfId="0" applyFill="1" applyBorder="1" applyAlignment="1">
      <alignment horizontal="center" vertical="center"/>
    </xf>
    <xf numFmtId="0" fontId="26" fillId="4" borderId="11" xfId="0" applyFont="1" applyFill="1" applyBorder="1" applyAlignment="1">
      <alignment horizontal="center" vertical="center" wrapText="1"/>
    </xf>
    <xf numFmtId="0" fontId="23" fillId="4" borderId="11" xfId="0" applyFont="1" applyFill="1" applyBorder="1" applyAlignment="1">
      <alignment horizontal="center" vertical="center" wrapText="1"/>
    </xf>
    <xf numFmtId="170" fontId="23" fillId="4" borderId="11" xfId="0" applyNumberFormat="1" applyFont="1" applyFill="1" applyBorder="1" applyAlignment="1">
      <alignment horizontal="center" vertical="center"/>
    </xf>
    <xf numFmtId="166" fontId="0" fillId="4" borderId="13" xfId="0" applyNumberFormat="1" applyFill="1" applyBorder="1" applyAlignment="1">
      <alignment horizontal="center" vertical="center"/>
    </xf>
    <xf numFmtId="166" fontId="24" fillId="4" borderId="5" xfId="0" applyNumberFormat="1" applyFont="1" applyFill="1" applyBorder="1" applyAlignment="1">
      <alignment horizontal="center" vertical="center"/>
    </xf>
    <xf numFmtId="0" fontId="26" fillId="2" borderId="11" xfId="0" applyFont="1" applyFill="1" applyBorder="1" applyAlignment="1">
      <alignment horizontal="center" vertical="center" wrapText="1"/>
    </xf>
    <xf numFmtId="170" fontId="90" fillId="2" borderId="11" xfId="0" applyNumberFormat="1" applyFont="1" applyFill="1" applyBorder="1" applyAlignment="1">
      <alignment horizontal="center" vertical="center" wrapText="1"/>
    </xf>
    <xf numFmtId="0" fontId="0" fillId="0" borderId="13" xfId="0" applyBorder="1" applyAlignment="1">
      <alignment vertical="center"/>
    </xf>
    <xf numFmtId="0" fontId="0" fillId="40" borderId="5" xfId="0" applyFill="1" applyBorder="1" applyAlignment="1">
      <alignment horizontal="center" vertical="center"/>
    </xf>
    <xf numFmtId="0" fontId="0" fillId="25" borderId="5" xfId="0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 wrapText="1"/>
    </xf>
    <xf numFmtId="0" fontId="21" fillId="4" borderId="13" xfId="0" applyFont="1" applyFill="1" applyBorder="1" applyAlignment="1">
      <alignment vertical="center"/>
    </xf>
    <xf numFmtId="0" fontId="21" fillId="4" borderId="19" xfId="0" applyFont="1" applyFill="1" applyBorder="1" applyAlignment="1">
      <alignment vertical="center" wrapText="1"/>
    </xf>
    <xf numFmtId="166" fontId="24" fillId="2" borderId="5" xfId="0" applyNumberFormat="1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14" fillId="4" borderId="0" xfId="0" applyFont="1" applyFill="1" applyAlignment="1">
      <alignment horizontal="center" vertical="center" wrapText="1" shrinkToFit="1"/>
    </xf>
    <xf numFmtId="164" fontId="16" fillId="4" borderId="0" xfId="703" applyNumberFormat="1" applyFont="1" applyFill="1" applyBorder="1" applyAlignment="1" applyProtection="1">
      <alignment horizontal="center" vertical="center"/>
    </xf>
    <xf numFmtId="0" fontId="21" fillId="4" borderId="0" xfId="0" applyFont="1" applyFill="1" applyAlignment="1">
      <alignment horizontal="center"/>
    </xf>
    <xf numFmtId="0" fontId="30" fillId="4" borderId="0" xfId="0" applyFont="1" applyFill="1" applyAlignment="1">
      <alignment horizontal="center"/>
    </xf>
    <xf numFmtId="0" fontId="0" fillId="0" borderId="65" xfId="0" applyBorder="1" applyAlignment="1">
      <alignment horizontal="center"/>
    </xf>
    <xf numFmtId="0" fontId="25" fillId="4" borderId="0" xfId="0" applyFont="1" applyFill="1" applyAlignment="1">
      <alignment vertical="center"/>
    </xf>
    <xf numFmtId="0" fontId="36" fillId="4" borderId="0" xfId="0" applyFont="1" applyFill="1" applyAlignment="1">
      <alignment horizontal="center" vertical="center" wrapText="1"/>
    </xf>
    <xf numFmtId="0" fontId="25" fillId="4" borderId="7" xfId="0" applyFont="1" applyFill="1" applyBorder="1" applyAlignment="1">
      <alignment vertical="center"/>
    </xf>
    <xf numFmtId="0" fontId="48" fillId="4" borderId="7" xfId="0" applyFont="1" applyFill="1" applyBorder="1" applyAlignment="1">
      <alignment horizontal="center" vertical="center"/>
    </xf>
    <xf numFmtId="0" fontId="48" fillId="4" borderId="7" xfId="0" applyFont="1" applyFill="1" applyBorder="1" applyAlignment="1">
      <alignment vertical="center"/>
    </xf>
    <xf numFmtId="0" fontId="25" fillId="4" borderId="66" xfId="0" applyFont="1" applyFill="1" applyBorder="1" applyAlignment="1">
      <alignment vertical="center"/>
    </xf>
    <xf numFmtId="0" fontId="25" fillId="4" borderId="67" xfId="0" applyFont="1" applyFill="1" applyBorder="1" applyAlignment="1">
      <alignment vertical="center"/>
    </xf>
    <xf numFmtId="0" fontId="31" fillId="4" borderId="19" xfId="0" applyFont="1" applyFill="1" applyBorder="1" applyAlignment="1">
      <alignment vertical="center"/>
    </xf>
    <xf numFmtId="0" fontId="37" fillId="4" borderId="68" xfId="0" applyFont="1" applyFill="1" applyBorder="1" applyAlignment="1">
      <alignment vertical="center"/>
    </xf>
    <xf numFmtId="0" fontId="20" fillId="4" borderId="69" xfId="0" applyFont="1" applyFill="1" applyBorder="1" applyAlignment="1">
      <alignment horizontal="center" vertical="center" wrapText="1"/>
    </xf>
    <xf numFmtId="0" fontId="32" fillId="0" borderId="72" xfId="0" applyFont="1" applyBorder="1" applyAlignment="1">
      <alignment horizontal="center"/>
    </xf>
    <xf numFmtId="0" fontId="32" fillId="0" borderId="73" xfId="0" applyFont="1" applyBorder="1" applyAlignment="1">
      <alignment horizontal="center"/>
    </xf>
    <xf numFmtId="0" fontId="32" fillId="0" borderId="74" xfId="0" applyFont="1" applyBorder="1" applyAlignment="1">
      <alignment horizontal="center"/>
    </xf>
    <xf numFmtId="0" fontId="21" fillId="2" borderId="1" xfId="0" applyFont="1" applyFill="1" applyBorder="1" applyAlignment="1" applyProtection="1">
      <alignment horizontal="center" vertical="center"/>
      <protection locked="0"/>
    </xf>
    <xf numFmtId="0" fontId="21" fillId="0" borderId="14" xfId="0" applyFont="1" applyBorder="1" applyAlignment="1" applyProtection="1">
      <alignment horizontal="center" vertical="center"/>
      <protection locked="0"/>
    </xf>
    <xf numFmtId="0" fontId="21" fillId="4" borderId="17" xfId="0" applyFont="1" applyFill="1" applyBorder="1" applyAlignment="1" applyProtection="1">
      <alignment horizontal="center" vertical="center"/>
      <protection locked="0"/>
    </xf>
    <xf numFmtId="0" fontId="86" fillId="0" borderId="0" xfId="0" applyFont="1" applyAlignment="1">
      <alignment horizontal="center" vertical="center"/>
    </xf>
    <xf numFmtId="0" fontId="0" fillId="0" borderId="8" xfId="0" applyBorder="1" applyAlignment="1">
      <alignment vertical="center"/>
    </xf>
    <xf numFmtId="0" fontId="35" fillId="4" borderId="13" xfId="0" applyFont="1" applyFill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2" fillId="19" borderId="0" xfId="0" applyFont="1" applyFill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2" fontId="24" fillId="18" borderId="0" xfId="0" applyNumberFormat="1" applyFont="1" applyFill="1" applyAlignment="1">
      <alignment horizontal="center" vertical="center"/>
    </xf>
    <xf numFmtId="0" fontId="21" fillId="4" borderId="47" xfId="0" applyFont="1" applyFill="1" applyBorder="1" applyAlignment="1">
      <alignment horizontal="center" vertical="center"/>
    </xf>
    <xf numFmtId="0" fontId="48" fillId="4" borderId="52" xfId="0" applyFont="1" applyFill="1" applyBorder="1" applyAlignment="1">
      <alignment horizontal="center" vertical="center"/>
    </xf>
    <xf numFmtId="0" fontId="2" fillId="0" borderId="7" xfId="0" applyFont="1" applyBorder="1"/>
    <xf numFmtId="0" fontId="1" fillId="4" borderId="0" xfId="0" applyFont="1" applyFill="1" applyAlignment="1">
      <alignment horizontal="center" vertical="center" textRotation="90"/>
    </xf>
    <xf numFmtId="0" fontId="1" fillId="8" borderId="0" xfId="0" applyFont="1" applyFill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49" fillId="0" borderId="8" xfId="0" applyFont="1" applyBorder="1" applyAlignment="1">
      <alignment horizontal="center" vertical="center" textRotation="180"/>
    </xf>
    <xf numFmtId="166" fontId="24" fillId="0" borderId="20" xfId="0" applyNumberFormat="1" applyFont="1" applyBorder="1" applyAlignment="1">
      <alignment horizontal="center" vertical="center"/>
    </xf>
    <xf numFmtId="166" fontId="24" fillId="0" borderId="23" xfId="0" applyNumberFormat="1" applyFont="1" applyBorder="1" applyAlignment="1">
      <alignment horizontal="center" vertical="center"/>
    </xf>
    <xf numFmtId="166" fontId="24" fillId="0" borderId="22" xfId="0" applyNumberFormat="1" applyFont="1" applyBorder="1" applyAlignment="1">
      <alignment horizontal="center" vertical="center"/>
    </xf>
    <xf numFmtId="0" fontId="26" fillId="7" borderId="0" xfId="0" applyFont="1" applyFill="1" applyAlignment="1">
      <alignment horizontal="center" vertical="center"/>
    </xf>
    <xf numFmtId="0" fontId="101" fillId="7" borderId="0" xfId="0" applyFont="1" applyFill="1" applyAlignment="1">
      <alignment horizontal="center" vertical="center" textRotation="90"/>
    </xf>
    <xf numFmtId="0" fontId="0" fillId="7" borderId="0" xfId="0" applyFill="1" applyAlignment="1">
      <alignment horizontal="center" vertical="center" wrapText="1"/>
    </xf>
    <xf numFmtId="0" fontId="0" fillId="7" borderId="8" xfId="0" applyFill="1" applyBorder="1" applyAlignment="1" applyProtection="1">
      <alignment horizontal="center" vertical="center"/>
      <protection locked="0"/>
    </xf>
    <xf numFmtId="166" fontId="0" fillId="7" borderId="0" xfId="0" applyNumberFormat="1" applyFill="1" applyAlignment="1">
      <alignment horizontal="center" vertical="center"/>
    </xf>
    <xf numFmtId="166" fontId="24" fillId="7" borderId="20" xfId="0" applyNumberFormat="1" applyFont="1" applyFill="1" applyBorder="1" applyAlignment="1">
      <alignment horizontal="center" vertical="center"/>
    </xf>
    <xf numFmtId="0" fontId="101" fillId="7" borderId="0" xfId="0" applyFont="1" applyFill="1" applyAlignment="1">
      <alignment horizontal="center" vertical="center"/>
    </xf>
    <xf numFmtId="0" fontId="84" fillId="0" borderId="7" xfId="0" applyFont="1" applyBorder="1" applyAlignment="1">
      <alignment horizontal="center" vertical="center"/>
    </xf>
    <xf numFmtId="166" fontId="0" fillId="0" borderId="17" xfId="0" applyNumberFormat="1" applyBorder="1" applyAlignment="1">
      <alignment horizontal="center" vertical="center"/>
    </xf>
    <xf numFmtId="0" fontId="24" fillId="0" borderId="54" xfId="0" applyFont="1" applyBorder="1" applyAlignment="1">
      <alignment horizontal="center"/>
    </xf>
    <xf numFmtId="0" fontId="1" fillId="2" borderId="5" xfId="0" applyFont="1" applyFill="1" applyBorder="1" applyAlignment="1">
      <alignment horizontal="center" vertical="center" wrapText="1"/>
    </xf>
    <xf numFmtId="0" fontId="114" fillId="4" borderId="0" xfId="0" applyFont="1" applyFill="1" applyAlignment="1">
      <alignment horizontal="center" vertical="center" textRotation="90"/>
    </xf>
    <xf numFmtId="0" fontId="0" fillId="4" borderId="0" xfId="0" quotePrefix="1" applyFill="1" applyAlignment="1">
      <alignment horizontal="center" vertical="center" wrapText="1"/>
    </xf>
    <xf numFmtId="0" fontId="24" fillId="0" borderId="75" xfId="0" applyFont="1" applyBorder="1" applyAlignment="1">
      <alignment horizontal="center"/>
    </xf>
    <xf numFmtId="0" fontId="24" fillId="0" borderId="76" xfId="0" applyFont="1" applyBorder="1" applyAlignment="1">
      <alignment horizontal="center"/>
    </xf>
    <xf numFmtId="0" fontId="37" fillId="4" borderId="77" xfId="0" applyFont="1" applyFill="1" applyBorder="1"/>
    <xf numFmtId="0" fontId="32" fillId="0" borderId="78" xfId="0" applyFont="1" applyBorder="1" applyAlignment="1">
      <alignment horizontal="center"/>
    </xf>
    <xf numFmtId="0" fontId="24" fillId="0" borderId="79" xfId="0" applyFont="1" applyBorder="1" applyAlignment="1">
      <alignment horizontal="center"/>
    </xf>
    <xf numFmtId="0" fontId="37" fillId="4" borderId="17" xfId="0" applyFont="1" applyFill="1" applyBorder="1"/>
    <xf numFmtId="0" fontId="24" fillId="0" borderId="81" xfId="0" applyFont="1" applyBorder="1" applyAlignment="1">
      <alignment horizontal="center"/>
    </xf>
    <xf numFmtId="170" fontId="84" fillId="4" borderId="0" xfId="0" applyNumberFormat="1" applyFont="1" applyFill="1" applyAlignment="1">
      <alignment horizontal="left" vertical="center"/>
    </xf>
    <xf numFmtId="0" fontId="1" fillId="4" borderId="0" xfId="0" applyFont="1" applyFill="1" applyAlignment="1">
      <alignment horizontal="center" vertical="center" wrapText="1"/>
    </xf>
    <xf numFmtId="0" fontId="46" fillId="0" borderId="0" xfId="0" applyFont="1" applyAlignment="1">
      <alignment horizontal="center" vertical="center" textRotation="90"/>
    </xf>
    <xf numFmtId="0" fontId="80" fillId="0" borderId="0" xfId="0" applyFont="1" applyAlignment="1">
      <alignment horizontal="center" vertical="center" textRotation="90"/>
    </xf>
    <xf numFmtId="0" fontId="101" fillId="8" borderId="10" xfId="0" applyFont="1" applyFill="1" applyBorder="1" applyAlignment="1">
      <alignment horizontal="center" vertical="center" textRotation="90"/>
    </xf>
    <xf numFmtId="0" fontId="101" fillId="8" borderId="7" xfId="0" applyFont="1" applyFill="1" applyBorder="1" applyAlignment="1">
      <alignment horizontal="center" vertical="center" textRotation="90"/>
    </xf>
    <xf numFmtId="166" fontId="24" fillId="8" borderId="23" xfId="0" applyNumberFormat="1" applyFont="1" applyFill="1" applyBorder="1" applyAlignment="1">
      <alignment horizontal="center" vertical="center"/>
    </xf>
    <xf numFmtId="169" fontId="23" fillId="0" borderId="0" xfId="0" applyNumberFormat="1" applyFont="1" applyAlignment="1">
      <alignment horizontal="left" vertical="center"/>
    </xf>
    <xf numFmtId="164" fontId="89" fillId="4" borderId="0" xfId="0" applyNumberFormat="1" applyFont="1" applyFill="1" applyAlignment="1">
      <alignment horizontal="left" vertical="center"/>
    </xf>
    <xf numFmtId="1" fontId="31" fillId="0" borderId="17" xfId="705" applyNumberFormat="1" applyFont="1" applyBorder="1" applyAlignment="1">
      <alignment horizontal="center" vertical="center"/>
    </xf>
    <xf numFmtId="0" fontId="24" fillId="34" borderId="7" xfId="0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"/>
    </xf>
    <xf numFmtId="0" fontId="75" fillId="4" borderId="13" xfId="0" applyFont="1" applyFill="1" applyBorder="1" applyAlignment="1">
      <alignment horizontal="center" vertical="center" wrapText="1"/>
    </xf>
    <xf numFmtId="166" fontId="0" fillId="4" borderId="22" xfId="0" applyNumberFormat="1" applyFill="1" applyBorder="1" applyAlignment="1">
      <alignment horizontal="center" vertical="center"/>
    </xf>
    <xf numFmtId="0" fontId="113" fillId="4" borderId="0" xfId="0" applyFont="1" applyFill="1" applyAlignment="1">
      <alignment horizontal="left" vertical="center"/>
    </xf>
    <xf numFmtId="170" fontId="87" fillId="4" borderId="0" xfId="0" applyNumberFormat="1" applyFont="1" applyFill="1" applyAlignment="1">
      <alignment horizontal="left" vertical="center"/>
    </xf>
    <xf numFmtId="0" fontId="88" fillId="0" borderId="0" xfId="0" applyFont="1" applyAlignment="1">
      <alignment horizontal="left" vertical="center"/>
    </xf>
    <xf numFmtId="0" fontId="50" fillId="4" borderId="0" xfId="0" applyFont="1" applyFill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67" fillId="0" borderId="0" xfId="0" applyFont="1" applyAlignment="1">
      <alignment vertical="center" wrapText="1"/>
    </xf>
    <xf numFmtId="0" fontId="65" fillId="0" borderId="0" xfId="0" applyFont="1" applyAlignment="1">
      <alignment horizontal="center" vertical="center"/>
    </xf>
    <xf numFmtId="0" fontId="0" fillId="38" borderId="5" xfId="0" applyFill="1" applyBorder="1" applyAlignment="1">
      <alignment horizontal="center" vertical="center"/>
    </xf>
    <xf numFmtId="0" fontId="80" fillId="38" borderId="5" xfId="0" applyFont="1" applyFill="1" applyBorder="1" applyAlignment="1">
      <alignment horizontal="center" vertical="center" wrapText="1"/>
    </xf>
    <xf numFmtId="0" fontId="0" fillId="38" borderId="5" xfId="0" applyFill="1" applyBorder="1" applyAlignment="1">
      <alignment horizontal="center" vertical="center" wrapText="1"/>
    </xf>
    <xf numFmtId="0" fontId="0" fillId="20" borderId="5" xfId="0" applyFill="1" applyBorder="1" applyAlignment="1">
      <alignment horizontal="center" vertical="center" wrapText="1"/>
    </xf>
    <xf numFmtId="0" fontId="24" fillId="38" borderId="5" xfId="0" applyFont="1" applyFill="1" applyBorder="1" applyAlignment="1">
      <alignment horizontal="center" vertical="center"/>
    </xf>
    <xf numFmtId="0" fontId="63" fillId="38" borderId="5" xfId="0" applyFont="1" applyFill="1" applyBorder="1" applyAlignment="1">
      <alignment horizontal="center" vertical="center"/>
    </xf>
    <xf numFmtId="0" fontId="0" fillId="20" borderId="5" xfId="0" applyFill="1" applyBorder="1" applyAlignment="1">
      <alignment horizontal="center" vertical="center"/>
    </xf>
    <xf numFmtId="0" fontId="63" fillId="20" borderId="5" xfId="0" applyFont="1" applyFill="1" applyBorder="1" applyAlignment="1">
      <alignment horizontal="center" vertical="center"/>
    </xf>
    <xf numFmtId="0" fontId="21" fillId="38" borderId="5" xfId="0" applyFont="1" applyFill="1" applyBorder="1" applyAlignment="1">
      <alignment horizontal="center" vertical="center"/>
    </xf>
    <xf numFmtId="0" fontId="21" fillId="20" borderId="5" xfId="0" applyFont="1" applyFill="1" applyBorder="1" applyAlignment="1">
      <alignment horizontal="center" vertical="center"/>
    </xf>
    <xf numFmtId="0" fontId="0" fillId="20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19" borderId="0" xfId="0" applyFill="1"/>
    <xf numFmtId="0" fontId="23" fillId="19" borderId="0" xfId="0" applyFont="1" applyFill="1"/>
    <xf numFmtId="0" fontId="0" fillId="19" borderId="0" xfId="0" applyFill="1" applyAlignment="1">
      <alignment horizontal="center" vertical="center" wrapText="1"/>
    </xf>
    <xf numFmtId="0" fontId="0" fillId="19" borderId="5" xfId="0" applyFill="1" applyBorder="1" applyAlignment="1">
      <alignment horizontal="center" vertical="center" wrapText="1"/>
    </xf>
    <xf numFmtId="0" fontId="70" fillId="19" borderId="5" xfId="0" applyFont="1" applyFill="1" applyBorder="1" applyAlignment="1">
      <alignment horizontal="center" vertical="center" wrapText="1"/>
    </xf>
    <xf numFmtId="0" fontId="0" fillId="19" borderId="5" xfId="0" applyFill="1" applyBorder="1" applyAlignment="1">
      <alignment horizontal="center" vertical="center"/>
    </xf>
    <xf numFmtId="0" fontId="21" fillId="19" borderId="5" xfId="0" applyFont="1" applyFill="1" applyBorder="1" applyAlignment="1">
      <alignment horizontal="center" vertical="center"/>
    </xf>
    <xf numFmtId="0" fontId="14" fillId="20" borderId="0" xfId="0" applyFont="1" applyFill="1" applyAlignment="1">
      <alignment horizontal="center" vertical="center" wrapText="1"/>
    </xf>
    <xf numFmtId="0" fontId="0" fillId="4" borderId="5" xfId="0" applyFill="1" applyBorder="1" applyAlignment="1">
      <alignment horizontal="center" vertical="center"/>
    </xf>
    <xf numFmtId="0" fontId="0" fillId="20" borderId="5" xfId="0" applyFill="1" applyBorder="1" applyAlignment="1">
      <alignment horizontal="center"/>
    </xf>
    <xf numFmtId="0" fontId="0" fillId="19" borderId="5" xfId="0" applyFill="1" applyBorder="1" applyAlignment="1">
      <alignment horizontal="center"/>
    </xf>
    <xf numFmtId="0" fontId="0" fillId="20" borderId="5" xfId="0" applyFill="1" applyBorder="1" applyAlignment="1">
      <alignment vertical="center"/>
    </xf>
    <xf numFmtId="0" fontId="2" fillId="20" borderId="0" xfId="0" applyFont="1" applyFill="1" applyAlignment="1">
      <alignment horizontal="center" vertical="center" wrapText="1"/>
    </xf>
    <xf numFmtId="44" fontId="69" fillId="4" borderId="0" xfId="691" applyFont="1" applyFill="1" applyBorder="1" applyAlignment="1" applyProtection="1">
      <alignment horizontal="center" vertical="center"/>
    </xf>
    <xf numFmtId="0" fontId="63" fillId="0" borderId="7" xfId="0" applyFont="1" applyBorder="1" applyAlignment="1">
      <alignment horizontal="right"/>
    </xf>
    <xf numFmtId="0" fontId="69" fillId="4" borderId="0" xfId="691" applyNumberFormat="1" applyFont="1" applyFill="1" applyAlignment="1" applyProtection="1">
      <alignment horizontal="center" vertical="center"/>
    </xf>
    <xf numFmtId="0" fontId="69" fillId="4" borderId="7" xfId="691" applyNumberFormat="1" applyFont="1" applyFill="1" applyBorder="1" applyAlignment="1" applyProtection="1">
      <alignment horizontal="center" vertical="center"/>
    </xf>
    <xf numFmtId="0" fontId="69" fillId="4" borderId="0" xfId="691" applyNumberFormat="1" applyFont="1" applyFill="1" applyBorder="1" applyAlignment="1" applyProtection="1">
      <alignment horizontal="center" vertical="center"/>
    </xf>
    <xf numFmtId="0" fontId="24" fillId="4" borderId="5" xfId="0" applyFont="1" applyFill="1" applyBorder="1" applyAlignment="1">
      <alignment vertical="center"/>
    </xf>
    <xf numFmtId="0" fontId="35" fillId="4" borderId="5" xfId="0" applyFont="1" applyFill="1" applyBorder="1" applyAlignment="1">
      <alignment horizontal="center" vertical="center"/>
    </xf>
    <xf numFmtId="0" fontId="70" fillId="17" borderId="0" xfId="0" applyFont="1" applyFill="1" applyAlignment="1">
      <alignment horizontal="center" vertical="center" wrapText="1"/>
    </xf>
    <xf numFmtId="1" fontId="31" fillId="0" borderId="16" xfId="317" applyNumberFormat="1" applyFont="1" applyBorder="1" applyAlignment="1">
      <alignment horizontal="center" vertical="center"/>
    </xf>
    <xf numFmtId="169" fontId="0" fillId="0" borderId="7" xfId="317" applyNumberFormat="1" applyFont="1" applyBorder="1" applyAlignment="1">
      <alignment horizontal="center"/>
    </xf>
    <xf numFmtId="2" fontId="0" fillId="4" borderId="0" xfId="0" applyNumberFormat="1" applyFill="1"/>
    <xf numFmtId="2" fontId="21" fillId="2" borderId="5" xfId="0" applyNumberFormat="1" applyFont="1" applyFill="1" applyBorder="1" applyAlignment="1">
      <alignment horizontal="center" vertical="center"/>
    </xf>
    <xf numFmtId="2" fontId="0" fillId="4" borderId="5" xfId="0" applyNumberFormat="1" applyFill="1" applyBorder="1" applyAlignment="1">
      <alignment horizontal="center" vertical="center"/>
    </xf>
    <xf numFmtId="169" fontId="48" fillId="4" borderId="59" xfId="0" applyNumberFormat="1" applyFont="1" applyFill="1" applyBorder="1" applyAlignment="1">
      <alignment horizontal="center" vertical="center"/>
    </xf>
    <xf numFmtId="169" fontId="24" fillId="0" borderId="55" xfId="0" applyNumberFormat="1" applyFont="1" applyBorder="1" applyAlignment="1">
      <alignment horizontal="center"/>
    </xf>
    <xf numFmtId="169" fontId="24" fillId="0" borderId="80" xfId="0" applyNumberFormat="1" applyFont="1" applyBorder="1" applyAlignment="1">
      <alignment horizontal="center"/>
    </xf>
    <xf numFmtId="0" fontId="115" fillId="4" borderId="5" xfId="0" applyFont="1" applyFill="1" applyBorder="1" applyAlignment="1">
      <alignment horizontal="center" vertical="center"/>
    </xf>
    <xf numFmtId="0" fontId="115" fillId="0" borderId="5" xfId="317" applyNumberFormat="1" applyFont="1" applyBorder="1" applyAlignment="1">
      <alignment horizontal="center" vertical="center"/>
    </xf>
    <xf numFmtId="0" fontId="0" fillId="4" borderId="19" xfId="0" applyFill="1" applyBorder="1" applyAlignment="1">
      <alignment horizontal="center" vertical="center" wrapText="1"/>
    </xf>
    <xf numFmtId="0" fontId="35" fillId="4" borderId="0" xfId="0" applyFont="1" applyFill="1" applyAlignment="1">
      <alignment horizontal="center" vertical="center" wrapText="1"/>
    </xf>
    <xf numFmtId="0" fontId="58" fillId="4" borderId="0" xfId="0" applyFont="1" applyFill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0" fontId="24" fillId="2" borderId="11" xfId="0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 wrapText="1"/>
    </xf>
    <xf numFmtId="0" fontId="0" fillId="4" borderId="5" xfId="0" applyFill="1" applyBorder="1" applyAlignment="1">
      <alignment vertical="center"/>
    </xf>
    <xf numFmtId="0" fontId="24" fillId="2" borderId="5" xfId="0" applyFont="1" applyFill="1" applyBorder="1" applyAlignment="1" applyProtection="1">
      <alignment horizontal="center" vertical="center"/>
      <protection locked="0"/>
    </xf>
    <xf numFmtId="0" fontId="53" fillId="2" borderId="5" xfId="0" applyFont="1" applyFill="1" applyBorder="1" applyAlignment="1" applyProtection="1">
      <alignment horizontal="center" vertical="center"/>
      <protection locked="0"/>
    </xf>
    <xf numFmtId="166" fontId="21" fillId="2" borderId="19" xfId="0" applyNumberFormat="1" applyFont="1" applyFill="1" applyBorder="1" applyAlignment="1">
      <alignment horizontal="center" vertical="center"/>
    </xf>
    <xf numFmtId="0" fontId="24" fillId="8" borderId="15" xfId="0" applyFont="1" applyFill="1" applyBorder="1" applyAlignment="1" applyProtection="1">
      <alignment horizontal="center" vertical="center"/>
      <protection locked="0"/>
    </xf>
    <xf numFmtId="0" fontId="24" fillId="4" borderId="22" xfId="0" applyFont="1" applyFill="1" applyBorder="1" applyAlignment="1" applyProtection="1">
      <alignment horizontal="center" vertical="center"/>
      <protection locked="0"/>
    </xf>
    <xf numFmtId="0" fontId="24" fillId="8" borderId="8" xfId="0" applyFont="1" applyFill="1" applyBorder="1" applyAlignment="1" applyProtection="1">
      <alignment horizontal="center" vertical="center"/>
      <protection locked="0"/>
    </xf>
    <xf numFmtId="0" fontId="24" fillId="4" borderId="8" xfId="0" applyFont="1" applyFill="1" applyBorder="1" applyAlignment="1" applyProtection="1">
      <alignment horizontal="center" vertical="center"/>
      <protection locked="0"/>
    </xf>
    <xf numFmtId="0" fontId="24" fillId="4" borderId="20" xfId="0" applyFont="1" applyFill="1" applyBorder="1" applyAlignment="1" applyProtection="1">
      <alignment horizontal="center" vertical="center"/>
      <protection locked="0"/>
    </xf>
    <xf numFmtId="0" fontId="24" fillId="4" borderId="17" xfId="0" applyFont="1" applyFill="1" applyBorder="1" applyAlignment="1" applyProtection="1">
      <alignment horizontal="center" vertical="center"/>
      <protection locked="0"/>
    </xf>
    <xf numFmtId="0" fontId="93" fillId="8" borderId="20" xfId="0" applyFont="1" applyFill="1" applyBorder="1" applyAlignment="1" applyProtection="1">
      <alignment horizontal="center" vertical="center" wrapText="1"/>
      <protection locked="0"/>
    </xf>
    <xf numFmtId="0" fontId="93" fillId="4" borderId="20" xfId="0" applyFont="1" applyFill="1" applyBorder="1" applyAlignment="1" applyProtection="1">
      <alignment horizontal="center" vertical="center" wrapText="1"/>
      <protection locked="0"/>
    </xf>
    <xf numFmtId="0" fontId="24" fillId="8" borderId="10" xfId="0" applyFont="1" applyFill="1" applyBorder="1" applyAlignment="1" applyProtection="1">
      <alignment horizontal="center" vertical="center"/>
      <protection locked="0"/>
    </xf>
    <xf numFmtId="0" fontId="24" fillId="8" borderId="17" xfId="0" applyFont="1" applyFill="1" applyBorder="1" applyAlignment="1" applyProtection="1">
      <alignment horizontal="center" vertical="center"/>
      <protection locked="0"/>
    </xf>
    <xf numFmtId="0" fontId="24" fillId="8" borderId="7" xfId="0" applyFont="1" applyFill="1" applyBorder="1" applyAlignment="1" applyProtection="1">
      <alignment horizontal="center" vertical="center"/>
      <protection locked="0"/>
    </xf>
    <xf numFmtId="0" fontId="93" fillId="8" borderId="22" xfId="0" applyFont="1" applyFill="1" applyBorder="1" applyAlignment="1" applyProtection="1">
      <alignment horizontal="center" vertical="center" wrapText="1"/>
      <protection locked="0"/>
    </xf>
    <xf numFmtId="0" fontId="93" fillId="8" borderId="23" xfId="0" applyFont="1" applyFill="1" applyBorder="1" applyAlignment="1" applyProtection="1">
      <alignment horizontal="center" vertical="center" wrapText="1"/>
      <protection locked="0"/>
    </xf>
    <xf numFmtId="0" fontId="93" fillId="0" borderId="20" xfId="0" applyFont="1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22" xfId="0" applyBorder="1" applyAlignment="1" applyProtection="1">
      <alignment horizontal="center" vertical="center"/>
      <protection locked="0"/>
    </xf>
    <xf numFmtId="0" fontId="0" fillId="4" borderId="23" xfId="0" applyFill="1" applyBorder="1" applyAlignment="1" applyProtection="1">
      <alignment horizontal="center" vertical="center"/>
      <protection locked="0"/>
    </xf>
    <xf numFmtId="170" fontId="90" fillId="4" borderId="7" xfId="703" applyNumberFormat="1" applyFont="1" applyFill="1" applyBorder="1" applyAlignment="1" applyProtection="1">
      <alignment horizontal="center" vertical="center"/>
    </xf>
    <xf numFmtId="0" fontId="94" fillId="0" borderId="23" xfId="0" applyFont="1" applyBorder="1" applyAlignment="1">
      <alignment horizontal="center" vertical="center" wrapText="1"/>
    </xf>
    <xf numFmtId="0" fontId="0" fillId="4" borderId="22" xfId="0" applyFill="1" applyBorder="1" applyAlignment="1" applyProtection="1">
      <alignment horizontal="center" vertical="center"/>
      <protection locked="0"/>
    </xf>
    <xf numFmtId="0" fontId="0" fillId="2" borderId="20" xfId="0" applyFill="1" applyBorder="1" applyAlignment="1" applyProtection="1">
      <alignment horizontal="center" vertical="center"/>
      <protection locked="0"/>
    </xf>
    <xf numFmtId="0" fontId="0" fillId="21" borderId="8" xfId="0" applyFill="1" applyBorder="1" applyAlignment="1" applyProtection="1">
      <alignment horizontal="center" vertical="center"/>
      <protection locked="0"/>
    </xf>
    <xf numFmtId="0" fontId="0" fillId="21" borderId="20" xfId="0" applyFill="1" applyBorder="1" applyAlignment="1" applyProtection="1">
      <alignment horizontal="center" vertical="center"/>
      <protection locked="0"/>
    </xf>
    <xf numFmtId="0" fontId="24" fillId="41" borderId="8" xfId="0" applyFont="1" applyFill="1" applyBorder="1" applyAlignment="1" applyProtection="1">
      <alignment horizontal="center" vertical="center"/>
      <protection locked="0"/>
    </xf>
    <xf numFmtId="0" fontId="24" fillId="41" borderId="20" xfId="0" applyFont="1" applyFill="1" applyBorder="1" applyAlignment="1" applyProtection="1">
      <alignment horizontal="center" vertical="center"/>
      <protection locked="0"/>
    </xf>
    <xf numFmtId="0" fontId="0" fillId="7" borderId="20" xfId="0" applyFill="1" applyBorder="1" applyAlignment="1" applyProtection="1">
      <alignment horizontal="center" vertical="center"/>
      <protection locked="0"/>
    </xf>
    <xf numFmtId="0" fontId="24" fillId="2" borderId="13" xfId="0" applyFont="1" applyFill="1" applyBorder="1" applyAlignment="1" applyProtection="1">
      <alignment horizontal="center" vertical="center"/>
      <protection locked="0"/>
    </xf>
    <xf numFmtId="0" fontId="24" fillId="2" borderId="11" xfId="0" applyFont="1" applyFill="1" applyBorder="1" applyAlignment="1" applyProtection="1">
      <alignment horizontal="center" vertical="center"/>
      <protection locked="0"/>
    </xf>
    <xf numFmtId="0" fontId="24" fillId="2" borderId="19" xfId="0" applyFont="1" applyFill="1" applyBorder="1" applyAlignment="1" applyProtection="1">
      <alignment horizontal="center" vertical="center"/>
      <protection locked="0"/>
    </xf>
    <xf numFmtId="0" fontId="24" fillId="4" borderId="0" xfId="0" applyFont="1" applyFill="1" applyAlignment="1" applyProtection="1">
      <alignment horizontal="center" vertical="center"/>
      <protection locked="0"/>
    </xf>
    <xf numFmtId="0" fontId="24" fillId="4" borderId="1" xfId="0" applyFont="1" applyFill="1" applyBorder="1" applyAlignment="1" applyProtection="1">
      <alignment horizontal="center" vertical="center"/>
      <protection locked="0"/>
    </xf>
    <xf numFmtId="0" fontId="24" fillId="4" borderId="14" xfId="0" applyFont="1" applyFill="1" applyBorder="1" applyAlignment="1" applyProtection="1">
      <alignment horizontal="center" vertical="center"/>
      <protection locked="0"/>
    </xf>
    <xf numFmtId="0" fontId="24" fillId="8" borderId="0" xfId="0" applyFont="1" applyFill="1" applyAlignment="1" applyProtection="1">
      <alignment horizontal="center" vertical="center"/>
      <protection locked="0"/>
    </xf>
    <xf numFmtId="0" fontId="24" fillId="8" borderId="20" xfId="0" applyFont="1" applyFill="1" applyBorder="1" applyAlignment="1" applyProtection="1">
      <alignment horizontal="center" vertical="center"/>
      <protection locked="0"/>
    </xf>
    <xf numFmtId="0" fontId="24" fillId="4" borderId="23" xfId="0" applyFont="1" applyFill="1" applyBorder="1" applyAlignment="1" applyProtection="1">
      <alignment horizontal="center" vertical="center"/>
      <protection locked="0"/>
    </xf>
    <xf numFmtId="0" fontId="24" fillId="8" borderId="1" xfId="0" applyFont="1" applyFill="1" applyBorder="1" applyAlignment="1" applyProtection="1">
      <alignment horizontal="center" vertical="center"/>
      <protection locked="0"/>
    </xf>
    <xf numFmtId="0" fontId="24" fillId="4" borderId="16" xfId="0" applyFont="1" applyFill="1" applyBorder="1" applyAlignment="1" applyProtection="1">
      <alignment horizontal="center" vertical="center"/>
      <protection locked="0"/>
    </xf>
    <xf numFmtId="0" fontId="24" fillId="8" borderId="22" xfId="0" applyFont="1" applyFill="1" applyBorder="1" applyAlignment="1" applyProtection="1">
      <alignment horizontal="center" vertical="center"/>
      <protection locked="0"/>
    </xf>
    <xf numFmtId="0" fontId="24" fillId="8" borderId="23" xfId="0" applyFont="1" applyFill="1" applyBorder="1" applyAlignment="1" applyProtection="1">
      <alignment horizontal="center" vertical="center"/>
      <protection locked="0"/>
    </xf>
    <xf numFmtId="0" fontId="24" fillId="8" borderId="14" xfId="0" applyFont="1" applyFill="1" applyBorder="1" applyAlignment="1" applyProtection="1">
      <alignment horizontal="center" vertical="center"/>
      <protection locked="0"/>
    </xf>
    <xf numFmtId="0" fontId="24" fillId="8" borderId="16" xfId="0" applyFont="1" applyFill="1" applyBorder="1" applyAlignment="1" applyProtection="1">
      <alignment horizontal="center" vertical="center"/>
      <protection locked="0"/>
    </xf>
    <xf numFmtId="0" fontId="94" fillId="0" borderId="17" xfId="0" applyFont="1" applyBorder="1" applyAlignment="1">
      <alignment horizontal="center" vertical="center" wrapText="1"/>
    </xf>
    <xf numFmtId="0" fontId="12" fillId="0" borderId="17" xfId="0" applyFont="1" applyBorder="1" applyAlignment="1" applyProtection="1">
      <alignment horizontal="center" vertical="center" wrapText="1"/>
      <protection locked="0"/>
    </xf>
    <xf numFmtId="0" fontId="94" fillId="0" borderId="16" xfId="0" applyFont="1" applyBorder="1" applyAlignment="1">
      <alignment horizontal="center" vertical="center" wrapText="1"/>
    </xf>
    <xf numFmtId="0" fontId="24" fillId="4" borderId="11" xfId="0" quotePrefix="1" applyFont="1" applyFill="1" applyBorder="1" applyAlignment="1">
      <alignment horizontal="center" vertical="center" wrapText="1"/>
    </xf>
    <xf numFmtId="0" fontId="58" fillId="4" borderId="11" xfId="0" applyFont="1" applyFill="1" applyBorder="1" applyAlignment="1">
      <alignment horizontal="center" vertical="center"/>
    </xf>
    <xf numFmtId="0" fontId="0" fillId="21" borderId="0" xfId="0" applyFill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4" borderId="1" xfId="0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4" borderId="16" xfId="0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4" borderId="14" xfId="0" applyFill="1" applyBorder="1" applyAlignment="1" applyProtection="1">
      <alignment horizontal="center" vertical="center"/>
      <protection locked="0"/>
    </xf>
    <xf numFmtId="0" fontId="0" fillId="21" borderId="1" xfId="0" applyFill="1" applyBorder="1" applyAlignment="1" applyProtection="1">
      <alignment horizontal="center" vertical="center"/>
      <protection locked="0"/>
    </xf>
    <xf numFmtId="0" fontId="24" fillId="41" borderId="1" xfId="0" applyFont="1" applyFill="1" applyBorder="1" applyAlignment="1" applyProtection="1">
      <alignment horizontal="center" vertical="center"/>
      <protection locked="0"/>
    </xf>
    <xf numFmtId="0" fontId="42" fillId="0" borderId="11" xfId="0" applyFont="1" applyBorder="1" applyAlignment="1">
      <alignment horizontal="center" vertical="center"/>
    </xf>
    <xf numFmtId="0" fontId="0" fillId="0" borderId="11" xfId="0" applyBorder="1" applyAlignment="1" applyProtection="1">
      <alignment horizontal="center" vertical="center"/>
      <protection locked="0"/>
    </xf>
    <xf numFmtId="0" fontId="50" fillId="0" borderId="11" xfId="0" applyFont="1" applyBorder="1" applyAlignment="1">
      <alignment horizontal="center" vertical="center"/>
    </xf>
    <xf numFmtId="0" fontId="0" fillId="4" borderId="11" xfId="0" applyFill="1" applyBorder="1" applyAlignment="1" applyProtection="1">
      <alignment horizontal="center" vertical="center"/>
      <protection locked="0"/>
    </xf>
    <xf numFmtId="0" fontId="0" fillId="4" borderId="11" xfId="0" quotePrefix="1" applyFill="1" applyBorder="1" applyAlignment="1">
      <alignment horizontal="center" vertical="center" wrapText="1"/>
    </xf>
    <xf numFmtId="0" fontId="54" fillId="0" borderId="11" xfId="0" applyFont="1" applyBorder="1" applyAlignment="1">
      <alignment horizontal="center" vertical="center"/>
    </xf>
    <xf numFmtId="0" fontId="0" fillId="7" borderId="1" xfId="0" applyFill="1" applyBorder="1" applyAlignment="1" applyProtection="1">
      <alignment horizontal="center" vertical="center"/>
      <protection locked="0"/>
    </xf>
    <xf numFmtId="0" fontId="24" fillId="4" borderId="10" xfId="0" applyFont="1" applyFill="1" applyBorder="1" applyAlignment="1" applyProtection="1">
      <alignment horizontal="center" vertical="center"/>
      <protection locked="0"/>
    </xf>
    <xf numFmtId="166" fontId="24" fillId="4" borderId="15" xfId="0" applyNumberFormat="1" applyFont="1" applyFill="1" applyBorder="1" applyAlignment="1">
      <alignment horizontal="center" vertical="center"/>
    </xf>
    <xf numFmtId="166" fontId="24" fillId="4" borderId="8" xfId="0" applyNumberFormat="1" applyFont="1" applyFill="1" applyBorder="1" applyAlignment="1">
      <alignment horizontal="center" vertical="center"/>
    </xf>
    <xf numFmtId="0" fontId="93" fillId="4" borderId="10" xfId="0" applyFont="1" applyFill="1" applyBorder="1" applyAlignment="1" applyProtection="1">
      <alignment horizontal="center" vertical="center" wrapText="1"/>
      <protection locked="0"/>
    </xf>
    <xf numFmtId="0" fontId="93" fillId="8" borderId="0" xfId="0" applyFont="1" applyFill="1" applyAlignment="1" applyProtection="1">
      <alignment horizontal="center" vertical="center" wrapText="1"/>
      <protection locked="0"/>
    </xf>
    <xf numFmtId="0" fontId="93" fillId="4" borderId="0" xfId="0" applyFont="1" applyFill="1" applyAlignment="1" applyProtection="1">
      <alignment horizontal="center" vertical="center" wrapText="1"/>
      <protection locked="0"/>
    </xf>
    <xf numFmtId="0" fontId="93" fillId="4" borderId="7" xfId="0" applyFont="1" applyFill="1" applyBorder="1" applyAlignment="1" applyProtection="1">
      <alignment horizontal="center" vertical="center" wrapText="1"/>
      <protection locked="0"/>
    </xf>
    <xf numFmtId="0" fontId="93" fillId="8" borderId="10" xfId="0" applyFont="1" applyFill="1" applyBorder="1" applyAlignment="1" applyProtection="1">
      <alignment horizontal="center" vertical="center" wrapText="1"/>
      <protection locked="0"/>
    </xf>
    <xf numFmtId="0" fontId="93" fillId="8" borderId="7" xfId="0" applyFont="1" applyFill="1" applyBorder="1" applyAlignment="1" applyProtection="1">
      <alignment horizontal="center" vertical="center" wrapText="1"/>
      <protection locked="0"/>
    </xf>
    <xf numFmtId="0" fontId="105" fillId="0" borderId="7" xfId="0" applyFont="1" applyBorder="1" applyAlignment="1">
      <alignment horizontal="center" vertical="center" textRotation="90"/>
    </xf>
    <xf numFmtId="0" fontId="24" fillId="0" borderId="0" xfId="0" applyFont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05" fillId="4" borderId="0" xfId="0" applyFont="1" applyFill="1" applyAlignment="1">
      <alignment horizontal="center" vertical="center" textRotation="90" wrapText="1"/>
    </xf>
    <xf numFmtId="0" fontId="107" fillId="4" borderId="0" xfId="0" applyFont="1" applyFill="1" applyAlignment="1">
      <alignment horizontal="center" vertical="center" textRotation="90" wrapText="1"/>
    </xf>
    <xf numFmtId="0" fontId="24" fillId="4" borderId="0" xfId="0" applyFont="1" applyFill="1" applyAlignment="1" applyProtection="1">
      <alignment vertical="center"/>
      <protection locked="0"/>
    </xf>
    <xf numFmtId="2" fontId="24" fillId="36" borderId="0" xfId="0" applyNumberFormat="1" applyFont="1" applyFill="1" applyAlignment="1">
      <alignment horizontal="center" vertical="center"/>
    </xf>
    <xf numFmtId="0" fontId="24" fillId="0" borderId="8" xfId="0" applyFont="1" applyBorder="1" applyAlignment="1" applyProtection="1">
      <alignment horizontal="center" vertical="center"/>
      <protection locked="0"/>
    </xf>
    <xf numFmtId="0" fontId="24" fillId="0" borderId="1" xfId="0" applyFont="1" applyBorder="1" applyAlignment="1" applyProtection="1">
      <alignment horizontal="center" vertical="center"/>
      <protection locked="0"/>
    </xf>
    <xf numFmtId="0" fontId="24" fillId="0" borderId="20" xfId="0" applyFont="1" applyBorder="1" applyAlignment="1" applyProtection="1">
      <alignment horizontal="center" vertical="center"/>
      <protection locked="0"/>
    </xf>
    <xf numFmtId="0" fontId="24" fillId="0" borderId="17" xfId="0" applyFont="1" applyBorder="1" applyAlignment="1" applyProtection="1">
      <alignment horizontal="center" vertical="center"/>
      <protection locked="0"/>
    </xf>
    <xf numFmtId="0" fontId="24" fillId="0" borderId="16" xfId="0" applyFont="1" applyBorder="1" applyAlignment="1" applyProtection="1">
      <alignment horizontal="center" vertical="center"/>
      <protection locked="0"/>
    </xf>
    <xf numFmtId="0" fontId="24" fillId="0" borderId="23" xfId="0" applyFont="1" applyBorder="1" applyAlignment="1" applyProtection="1">
      <alignment horizontal="center" vertical="center"/>
      <protection locked="0"/>
    </xf>
    <xf numFmtId="0" fontId="21" fillId="0" borderId="15" xfId="0" applyFont="1" applyBorder="1" applyAlignment="1">
      <alignment vertical="center"/>
    </xf>
    <xf numFmtId="0" fontId="49" fillId="0" borderId="10" xfId="0" applyFont="1" applyBorder="1" applyAlignment="1">
      <alignment vertical="center" textRotation="90"/>
    </xf>
    <xf numFmtId="0" fontId="59" fillId="0" borderId="22" xfId="0" applyFont="1" applyBorder="1" applyAlignment="1">
      <alignment vertical="center" textRotation="90"/>
    </xf>
    <xf numFmtId="0" fontId="52" fillId="35" borderId="11" xfId="0" applyFont="1" applyFill="1" applyBorder="1" applyAlignment="1">
      <alignment horizontal="center" vertical="center" wrapText="1"/>
    </xf>
    <xf numFmtId="0" fontId="24" fillId="28" borderId="11" xfId="0" applyFont="1" applyFill="1" applyBorder="1" applyAlignment="1">
      <alignment horizontal="center" vertical="center" wrapText="1"/>
    </xf>
    <xf numFmtId="0" fontId="22" fillId="39" borderId="11" xfId="0" applyFont="1" applyFill="1" applyBorder="1" applyAlignment="1">
      <alignment horizontal="center" vertical="center" wrapText="1"/>
    </xf>
    <xf numFmtId="0" fontId="24" fillId="15" borderId="11" xfId="0" applyFont="1" applyFill="1" applyBorder="1" applyAlignment="1">
      <alignment horizontal="center" vertical="center" wrapText="1"/>
    </xf>
    <xf numFmtId="0" fontId="49" fillId="0" borderId="11" xfId="0" applyFont="1" applyBorder="1" applyAlignment="1">
      <alignment vertical="center" textRotation="90"/>
    </xf>
    <xf numFmtId="0" fontId="14" fillId="2" borderId="15" xfId="0" applyFont="1" applyFill="1" applyBorder="1" applyAlignment="1">
      <alignment horizontal="center" vertical="center" wrapText="1"/>
    </xf>
    <xf numFmtId="0" fontId="24" fillId="4" borderId="11" xfId="0" applyFont="1" applyFill="1" applyBorder="1" applyAlignment="1" applyProtection="1">
      <alignment vertical="center"/>
      <protection locked="0"/>
    </xf>
    <xf numFmtId="0" fontId="21" fillId="0" borderId="11" xfId="0" applyFont="1" applyBorder="1" applyAlignment="1">
      <alignment vertical="center"/>
    </xf>
    <xf numFmtId="0" fontId="59" fillId="0" borderId="11" xfId="0" applyFont="1" applyBorder="1" applyAlignment="1">
      <alignment vertical="center" textRotation="90"/>
    </xf>
    <xf numFmtId="0" fontId="112" fillId="0" borderId="8" xfId="0" applyFont="1" applyBorder="1" applyAlignment="1">
      <alignment horizontal="center" vertical="top" wrapText="1"/>
    </xf>
    <xf numFmtId="0" fontId="105" fillId="42" borderId="10" xfId="0" applyFont="1" applyFill="1" applyBorder="1" applyAlignment="1">
      <alignment horizontal="center" vertical="center" textRotation="90"/>
    </xf>
    <xf numFmtId="0" fontId="0" fillId="42" borderId="10" xfId="0" applyFill="1" applyBorder="1" applyAlignment="1">
      <alignment horizontal="center" vertical="center" wrapText="1"/>
    </xf>
    <xf numFmtId="0" fontId="0" fillId="42" borderId="10" xfId="0" applyFill="1" applyBorder="1" applyAlignment="1">
      <alignment horizontal="center" vertical="center"/>
    </xf>
    <xf numFmtId="170" fontId="90" fillId="42" borderId="10" xfId="0" applyNumberFormat="1" applyFont="1" applyFill="1" applyBorder="1" applyAlignment="1">
      <alignment horizontal="center" vertical="center"/>
    </xf>
    <xf numFmtId="0" fontId="24" fillId="42" borderId="15" xfId="0" applyFont="1" applyFill="1" applyBorder="1" applyAlignment="1" applyProtection="1">
      <alignment horizontal="center" vertical="center"/>
      <protection locked="0"/>
    </xf>
    <xf numFmtId="0" fontId="24" fillId="42" borderId="14" xfId="0" applyFont="1" applyFill="1" applyBorder="1" applyAlignment="1" applyProtection="1">
      <alignment horizontal="center" vertical="center"/>
      <protection locked="0"/>
    </xf>
    <xf numFmtId="0" fontId="24" fillId="42" borderId="22" xfId="0" applyFont="1" applyFill="1" applyBorder="1" applyAlignment="1" applyProtection="1">
      <alignment horizontal="center" vertical="center"/>
      <protection locked="0"/>
    </xf>
    <xf numFmtId="166" fontId="24" fillId="42" borderId="10" xfId="0" applyNumberFormat="1" applyFont="1" applyFill="1" applyBorder="1" applyAlignment="1">
      <alignment horizontal="center" vertical="center"/>
    </xf>
    <xf numFmtId="166" fontId="0" fillId="42" borderId="10" xfId="0" applyNumberFormat="1" applyFill="1" applyBorder="1" applyAlignment="1">
      <alignment horizontal="center" vertical="center"/>
    </xf>
    <xf numFmtId="166" fontId="24" fillId="42" borderId="22" xfId="0" applyNumberFormat="1" applyFont="1" applyFill="1" applyBorder="1" applyAlignment="1">
      <alignment horizontal="center" vertical="center"/>
    </xf>
    <xf numFmtId="0" fontId="105" fillId="42" borderId="0" xfId="0" applyFont="1" applyFill="1" applyAlignment="1">
      <alignment horizontal="center" vertical="center" textRotation="90"/>
    </xf>
    <xf numFmtId="0" fontId="0" fillId="42" borderId="0" xfId="0" applyFill="1" applyAlignment="1">
      <alignment horizontal="center" vertical="center" wrapText="1"/>
    </xf>
    <xf numFmtId="0" fontId="0" fillId="42" borderId="0" xfId="0" applyFill="1" applyAlignment="1">
      <alignment horizontal="center" vertical="center"/>
    </xf>
    <xf numFmtId="170" fontId="90" fillId="42" borderId="0" xfId="0" applyNumberFormat="1" applyFont="1" applyFill="1" applyAlignment="1">
      <alignment horizontal="center" vertical="center"/>
    </xf>
    <xf numFmtId="0" fontId="24" fillId="42" borderId="8" xfId="0" applyFont="1" applyFill="1" applyBorder="1" applyAlignment="1" applyProtection="1">
      <alignment horizontal="center" vertical="center"/>
      <protection locked="0"/>
    </xf>
    <xf numFmtId="0" fontId="24" fillId="42" borderId="1" xfId="0" applyFont="1" applyFill="1" applyBorder="1" applyAlignment="1" applyProtection="1">
      <alignment horizontal="center" vertical="center"/>
      <protection locked="0"/>
    </xf>
    <xf numFmtId="0" fontId="24" fillId="42" borderId="20" xfId="0" applyFont="1" applyFill="1" applyBorder="1" applyAlignment="1" applyProtection="1">
      <alignment horizontal="center" vertical="center"/>
      <protection locked="0"/>
    </xf>
    <xf numFmtId="166" fontId="24" fillId="42" borderId="0" xfId="0" applyNumberFormat="1" applyFont="1" applyFill="1" applyAlignment="1">
      <alignment horizontal="center" vertical="center"/>
    </xf>
    <xf numFmtId="166" fontId="0" fillId="42" borderId="0" xfId="0" applyNumberFormat="1" applyFill="1" applyAlignment="1">
      <alignment horizontal="center" vertical="center"/>
    </xf>
    <xf numFmtId="166" fontId="24" fillId="42" borderId="20" xfId="0" applyNumberFormat="1" applyFont="1" applyFill="1" applyBorder="1" applyAlignment="1">
      <alignment horizontal="center" vertical="center"/>
    </xf>
    <xf numFmtId="0" fontId="92" fillId="0" borderId="0" xfId="0" applyFont="1" applyAlignment="1">
      <alignment horizontal="center" vertical="center" wrapText="1"/>
    </xf>
    <xf numFmtId="0" fontId="70" fillId="0" borderId="0" xfId="0" applyFont="1" applyAlignment="1">
      <alignment horizontal="center" vertical="center" wrapText="1"/>
    </xf>
    <xf numFmtId="0" fontId="80" fillId="42" borderId="10" xfId="0" applyFont="1" applyFill="1" applyBorder="1" applyAlignment="1">
      <alignment horizontal="center" vertical="center" textRotation="90"/>
    </xf>
    <xf numFmtId="0" fontId="80" fillId="42" borderId="0" xfId="0" applyFont="1" applyFill="1" applyAlignment="1">
      <alignment horizontal="center" vertical="center" textRotation="90"/>
    </xf>
    <xf numFmtId="0" fontId="105" fillId="23" borderId="11" xfId="0" applyFont="1" applyFill="1" applyBorder="1" applyAlignment="1">
      <alignment horizontal="center" vertical="center" textRotation="90" wrapText="1"/>
    </xf>
    <xf numFmtId="0" fontId="80" fillId="23" borderId="11" xfId="0" applyFont="1" applyFill="1" applyBorder="1" applyAlignment="1">
      <alignment horizontal="center" vertical="center" textRotation="90" wrapText="1"/>
    </xf>
    <xf numFmtId="0" fontId="0" fillId="23" borderId="11" xfId="0" applyFill="1" applyBorder="1" applyAlignment="1">
      <alignment horizontal="center" vertical="center" wrapText="1"/>
    </xf>
    <xf numFmtId="0" fontId="0" fillId="23" borderId="11" xfId="0" applyFill="1" applyBorder="1" applyAlignment="1">
      <alignment horizontal="center" vertical="center"/>
    </xf>
    <xf numFmtId="170" fontId="90" fillId="23" borderId="11" xfId="0" applyNumberFormat="1" applyFont="1" applyFill="1" applyBorder="1" applyAlignment="1">
      <alignment horizontal="center" vertical="center"/>
    </xf>
    <xf numFmtId="0" fontId="24" fillId="23" borderId="13" xfId="0" applyFont="1" applyFill="1" applyBorder="1" applyAlignment="1" applyProtection="1">
      <alignment horizontal="center" vertical="center"/>
      <protection locked="0"/>
    </xf>
    <xf numFmtId="0" fontId="24" fillId="23" borderId="5" xfId="0" applyFont="1" applyFill="1" applyBorder="1" applyAlignment="1" applyProtection="1">
      <alignment horizontal="center" vertical="center"/>
      <protection locked="0"/>
    </xf>
    <xf numFmtId="0" fontId="24" fillId="23" borderId="19" xfId="0" applyFont="1" applyFill="1" applyBorder="1" applyAlignment="1" applyProtection="1">
      <alignment horizontal="center" vertical="center"/>
      <protection locked="0"/>
    </xf>
    <xf numFmtId="166" fontId="24" fillId="23" borderId="11" xfId="0" applyNumberFormat="1" applyFont="1" applyFill="1" applyBorder="1" applyAlignment="1">
      <alignment horizontal="center" vertical="center"/>
    </xf>
    <xf numFmtId="166" fontId="0" fillId="23" borderId="11" xfId="0" applyNumberFormat="1" applyFill="1" applyBorder="1" applyAlignment="1">
      <alignment horizontal="center" vertical="center"/>
    </xf>
    <xf numFmtId="166" fontId="24" fillId="23" borderId="19" xfId="0" applyNumberFormat="1" applyFont="1" applyFill="1" applyBorder="1" applyAlignment="1">
      <alignment horizontal="center" vertical="center"/>
    </xf>
    <xf numFmtId="0" fontId="53" fillId="42" borderId="0" xfId="0" applyFont="1" applyFill="1" applyAlignment="1">
      <alignment horizontal="center" vertical="center" textRotation="90"/>
    </xf>
    <xf numFmtId="0" fontId="24" fillId="42" borderId="0" xfId="0" applyFont="1" applyFill="1" applyAlignment="1" applyProtection="1">
      <alignment horizontal="center" vertical="center"/>
      <protection locked="0"/>
    </xf>
    <xf numFmtId="166" fontId="24" fillId="42" borderId="8" xfId="0" applyNumberFormat="1" applyFont="1" applyFill="1" applyBorder="1" applyAlignment="1">
      <alignment horizontal="center" vertical="center"/>
    </xf>
    <xf numFmtId="0" fontId="105" fillId="23" borderId="11" xfId="0" applyFont="1" applyFill="1" applyBorder="1" applyAlignment="1">
      <alignment horizontal="center" vertical="center" textRotation="90"/>
    </xf>
    <xf numFmtId="0" fontId="24" fillId="23" borderId="11" xfId="0" applyFont="1" applyFill="1" applyBorder="1" applyAlignment="1" applyProtection="1">
      <alignment horizontal="center" vertical="center"/>
      <protection locked="0"/>
    </xf>
    <xf numFmtId="0" fontId="105" fillId="42" borderId="10" xfId="0" applyFont="1" applyFill="1" applyBorder="1" applyAlignment="1">
      <alignment horizontal="center" vertical="center" textRotation="90" wrapText="1"/>
    </xf>
    <xf numFmtId="0" fontId="24" fillId="42" borderId="10" xfId="0" applyFont="1" applyFill="1" applyBorder="1" applyAlignment="1" applyProtection="1">
      <alignment horizontal="center" vertical="center"/>
      <protection locked="0"/>
    </xf>
    <xf numFmtId="166" fontId="24" fillId="42" borderId="15" xfId="0" applyNumberFormat="1" applyFont="1" applyFill="1" applyBorder="1" applyAlignment="1">
      <alignment horizontal="center" vertical="center"/>
    </xf>
    <xf numFmtId="166" fontId="24" fillId="23" borderId="13" xfId="0" applyNumberFormat="1" applyFont="1" applyFill="1" applyBorder="1" applyAlignment="1">
      <alignment horizontal="center" vertical="center"/>
    </xf>
    <xf numFmtId="0" fontId="20" fillId="4" borderId="5" xfId="0" applyFont="1" applyFill="1" applyBorder="1" applyAlignment="1">
      <alignment horizontal="center" vertical="center" wrapText="1"/>
    </xf>
    <xf numFmtId="0" fontId="103" fillId="35" borderId="5" xfId="0" applyFont="1" applyFill="1" applyBorder="1" applyAlignment="1">
      <alignment horizontal="center" vertical="center" wrapText="1"/>
    </xf>
    <xf numFmtId="0" fontId="107" fillId="42" borderId="10" xfId="0" applyFont="1" applyFill="1" applyBorder="1" applyAlignment="1">
      <alignment horizontal="center" vertical="center" wrapText="1"/>
    </xf>
    <xf numFmtId="0" fontId="109" fillId="0" borderId="0" xfId="0" applyFont="1" applyAlignment="1">
      <alignment horizontal="center" vertical="center" wrapText="1"/>
    </xf>
    <xf numFmtId="0" fontId="107" fillId="23" borderId="11" xfId="0" applyFont="1" applyFill="1" applyBorder="1" applyAlignment="1">
      <alignment horizontal="center" vertical="center" wrapText="1"/>
    </xf>
    <xf numFmtId="166" fontId="0" fillId="2" borderId="23" xfId="0" applyNumberFormat="1" applyFill="1" applyBorder="1" applyAlignment="1">
      <alignment horizontal="center" vertical="center"/>
    </xf>
    <xf numFmtId="0" fontId="117" fillId="4" borderId="5" xfId="0" applyFont="1" applyFill="1" applyBorder="1" applyAlignment="1">
      <alignment horizontal="center" vertical="center" wrapText="1"/>
    </xf>
    <xf numFmtId="0" fontId="117" fillId="0" borderId="5" xfId="0" applyFont="1" applyBorder="1" applyAlignment="1">
      <alignment horizontal="center" vertical="center" wrapText="1"/>
    </xf>
    <xf numFmtId="0" fontId="117" fillId="2" borderId="14" xfId="0" applyFont="1" applyFill="1" applyBorder="1" applyAlignment="1">
      <alignment horizontal="center" vertical="center" wrapText="1"/>
    </xf>
    <xf numFmtId="0" fontId="0" fillId="20" borderId="0" xfId="0" applyFill="1" applyAlignment="1">
      <alignment vertical="center"/>
    </xf>
    <xf numFmtId="0" fontId="0" fillId="20" borderId="11" xfId="0" applyFill="1" applyBorder="1" applyAlignment="1">
      <alignment horizontal="center" vertical="center"/>
    </xf>
    <xf numFmtId="0" fontId="0" fillId="2" borderId="19" xfId="0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0" fontId="0" fillId="17" borderId="0" xfId="0" applyFill="1" applyAlignment="1">
      <alignment horizontal="center" vertical="center"/>
    </xf>
    <xf numFmtId="0" fontId="63" fillId="43" borderId="0" xfId="0" applyFont="1" applyFill="1" applyAlignment="1">
      <alignment horizontal="center" vertical="center"/>
    </xf>
    <xf numFmtId="0" fontId="67" fillId="43" borderId="0" xfId="0" applyFont="1" applyFill="1" applyAlignment="1">
      <alignment vertical="center" wrapText="1"/>
    </xf>
    <xf numFmtId="0" fontId="65" fillId="43" borderId="0" xfId="0" applyFont="1" applyFill="1" applyAlignment="1">
      <alignment horizontal="center" vertical="center"/>
    </xf>
    <xf numFmtId="0" fontId="70" fillId="43" borderId="0" xfId="0" applyFont="1" applyFill="1" applyAlignment="1">
      <alignment horizontal="center" vertical="center" wrapText="1"/>
    </xf>
    <xf numFmtId="0" fontId="0" fillId="43" borderId="0" xfId="0" applyFill="1" applyAlignment="1">
      <alignment horizontal="center" vertical="center"/>
    </xf>
    <xf numFmtId="0" fontId="24" fillId="43" borderId="0" xfId="0" applyFont="1" applyFill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0" fillId="43" borderId="0" xfId="0" applyFill="1"/>
    <xf numFmtId="0" fontId="21" fillId="43" borderId="0" xfId="0" applyFont="1" applyFill="1" applyAlignment="1">
      <alignment horizontal="center" vertical="center"/>
    </xf>
    <xf numFmtId="0" fontId="0" fillId="43" borderId="11" xfId="0" applyFill="1" applyBorder="1" applyAlignment="1">
      <alignment horizontal="center" vertical="center"/>
    </xf>
    <xf numFmtId="0" fontId="22" fillId="43" borderId="0" xfId="0" applyFont="1" applyFill="1"/>
    <xf numFmtId="0" fontId="0" fillId="38" borderId="11" xfId="0" applyFill="1" applyBorder="1" applyAlignment="1">
      <alignment vertical="center"/>
    </xf>
    <xf numFmtId="0" fontId="80" fillId="37" borderId="5" xfId="0" applyFont="1" applyFill="1" applyBorder="1" applyAlignment="1">
      <alignment horizontal="center" vertical="center" wrapText="1"/>
    </xf>
    <xf numFmtId="0" fontId="80" fillId="37" borderId="19" xfId="0" applyFont="1" applyFill="1" applyBorder="1" applyAlignment="1">
      <alignment horizontal="center" vertical="center" wrapText="1"/>
    </xf>
    <xf numFmtId="0" fontId="25" fillId="4" borderId="82" xfId="0" applyFont="1" applyFill="1" applyBorder="1" applyAlignment="1">
      <alignment vertical="center"/>
    </xf>
    <xf numFmtId="0" fontId="35" fillId="4" borderId="10" xfId="0" applyFont="1" applyFill="1" applyBorder="1" applyAlignment="1">
      <alignment horizontal="center" vertical="center"/>
    </xf>
    <xf numFmtId="0" fontId="36" fillId="4" borderId="83" xfId="0" applyFont="1" applyFill="1" applyBorder="1" applyAlignment="1">
      <alignment horizontal="center" vertical="center" wrapText="1"/>
    </xf>
    <xf numFmtId="0" fontId="25" fillId="4" borderId="84" xfId="0" applyFont="1" applyFill="1" applyBorder="1" applyAlignment="1">
      <alignment vertical="center"/>
    </xf>
    <xf numFmtId="0" fontId="53" fillId="4" borderId="5" xfId="0" applyFont="1" applyFill="1" applyBorder="1" applyAlignment="1">
      <alignment horizontal="center" vertical="center" wrapText="1"/>
    </xf>
    <xf numFmtId="0" fontId="31" fillId="4" borderId="5" xfId="0" applyFont="1" applyFill="1" applyBorder="1" applyAlignment="1">
      <alignment horizontal="center" vertical="center" wrapText="1"/>
    </xf>
    <xf numFmtId="0" fontId="36" fillId="4" borderId="85" xfId="0" applyFont="1" applyFill="1" applyBorder="1" applyAlignment="1">
      <alignment horizontal="center" vertical="center" wrapText="1"/>
    </xf>
    <xf numFmtId="0" fontId="48" fillId="4" borderId="86" xfId="0" applyFont="1" applyFill="1" applyBorder="1" applyAlignment="1">
      <alignment horizontal="center" vertical="center"/>
    </xf>
    <xf numFmtId="0" fontId="36" fillId="4" borderId="5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42" fillId="0" borderId="7" xfId="0" applyFont="1" applyBorder="1" applyAlignment="1">
      <alignment horizontal="center" vertical="center"/>
    </xf>
    <xf numFmtId="0" fontId="54" fillId="0" borderId="7" xfId="0" applyFont="1" applyBorder="1" applyAlignment="1">
      <alignment horizontal="center" vertical="center"/>
    </xf>
    <xf numFmtId="0" fontId="0" fillId="0" borderId="17" xfId="0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center" vertical="center"/>
      <protection locked="0"/>
    </xf>
    <xf numFmtId="0" fontId="63" fillId="42" borderId="0" xfId="0" applyFont="1" applyFill="1"/>
    <xf numFmtId="0" fontId="62" fillId="42" borderId="0" xfId="0" applyFont="1" applyFill="1" applyAlignment="1">
      <alignment vertical="center" wrapText="1"/>
    </xf>
    <xf numFmtId="0" fontId="65" fillId="42" borderId="0" xfId="0" applyFont="1" applyFill="1" applyAlignment="1">
      <alignment horizontal="center" vertical="center"/>
    </xf>
    <xf numFmtId="0" fontId="42" fillId="0" borderId="10" xfId="0" applyFont="1" applyBorder="1" applyAlignment="1">
      <alignment horizontal="center" vertical="center"/>
    </xf>
    <xf numFmtId="0" fontId="0" fillId="2" borderId="15" xfId="0" applyFill="1" applyBorder="1" applyAlignment="1" applyProtection="1">
      <alignment horizontal="center" vertical="center"/>
      <protection locked="0"/>
    </xf>
    <xf numFmtId="166" fontId="24" fillId="2" borderId="22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 textRotation="90"/>
    </xf>
    <xf numFmtId="0" fontId="13" fillId="0" borderId="0" xfId="0" applyFont="1" applyAlignment="1">
      <alignment vertical="center" textRotation="90" wrapText="1"/>
    </xf>
    <xf numFmtId="0" fontId="11" fillId="0" borderId="0" xfId="0" applyFont="1" applyAlignment="1">
      <alignment horizontal="center" vertical="center" textRotation="90" wrapText="1"/>
    </xf>
    <xf numFmtId="0" fontId="21" fillId="0" borderId="11" xfId="0" applyFont="1" applyBorder="1" applyAlignment="1">
      <alignment horizontal="center" vertical="center" textRotation="90" wrapText="1"/>
    </xf>
    <xf numFmtId="0" fontId="21" fillId="4" borderId="0" xfId="0" applyFont="1" applyFill="1" applyAlignment="1">
      <alignment horizontal="center" vertical="center" textRotation="90" wrapText="1"/>
    </xf>
    <xf numFmtId="0" fontId="26" fillId="0" borderId="10" xfId="0" applyFont="1" applyBorder="1" applyAlignment="1">
      <alignment horizontal="center" vertical="center" textRotation="90"/>
    </xf>
    <xf numFmtId="0" fontId="26" fillId="2" borderId="7" xfId="0" applyFont="1" applyFill="1" applyBorder="1" applyAlignment="1">
      <alignment horizontal="center" vertical="center" textRotation="90"/>
    </xf>
    <xf numFmtId="0" fontId="21" fillId="0" borderId="10" xfId="0" applyFont="1" applyBorder="1" applyAlignment="1">
      <alignment horizontal="center" vertical="center" textRotation="90"/>
    </xf>
    <xf numFmtId="0" fontId="21" fillId="2" borderId="7" xfId="0" applyFont="1" applyFill="1" applyBorder="1" applyAlignment="1">
      <alignment horizontal="center" vertical="center" textRotation="90"/>
    </xf>
    <xf numFmtId="0" fontId="26" fillId="2" borderId="0" xfId="0" applyFont="1" applyFill="1" applyAlignment="1">
      <alignment horizontal="center" vertical="center" textRotation="90"/>
    </xf>
    <xf numFmtId="0" fontId="26" fillId="4" borderId="0" xfId="0" applyFont="1" applyFill="1" applyAlignment="1">
      <alignment horizontal="center" vertical="center" textRotation="90"/>
    </xf>
    <xf numFmtId="0" fontId="26" fillId="4" borderId="7" xfId="0" applyFont="1" applyFill="1" applyBorder="1" applyAlignment="1">
      <alignment horizontal="center" vertical="center" textRotation="90"/>
    </xf>
    <xf numFmtId="0" fontId="26" fillId="2" borderId="10" xfId="0" applyFont="1" applyFill="1" applyBorder="1" applyAlignment="1">
      <alignment horizontal="center" vertical="center" textRotation="90"/>
    </xf>
    <xf numFmtId="0" fontId="26" fillId="0" borderId="7" xfId="0" applyFont="1" applyBorder="1" applyAlignment="1">
      <alignment horizontal="center" vertical="center" textRotation="90"/>
    </xf>
    <xf numFmtId="0" fontId="26" fillId="4" borderId="10" xfId="0" applyFont="1" applyFill="1" applyBorder="1" applyAlignment="1">
      <alignment horizontal="center" vertical="center" textRotation="90"/>
    </xf>
    <xf numFmtId="0" fontId="26" fillId="2" borderId="11" xfId="0" applyFont="1" applyFill="1" applyBorder="1" applyAlignment="1">
      <alignment horizontal="center" vertical="center" textRotation="90"/>
    </xf>
    <xf numFmtId="0" fontId="26" fillId="21" borderId="11" xfId="0" applyFont="1" applyFill="1" applyBorder="1" applyAlignment="1">
      <alignment horizontal="center" vertical="center" textRotation="90"/>
    </xf>
    <xf numFmtId="0" fontId="26" fillId="21" borderId="10" xfId="0" applyFont="1" applyFill="1" applyBorder="1" applyAlignment="1">
      <alignment horizontal="center" vertical="center" textRotation="90"/>
    </xf>
    <xf numFmtId="0" fontId="26" fillId="21" borderId="0" xfId="0" applyFont="1" applyFill="1" applyAlignment="1">
      <alignment horizontal="center" vertical="center" textRotation="90"/>
    </xf>
    <xf numFmtId="0" fontId="26" fillId="21" borderId="7" xfId="0" applyFont="1" applyFill="1" applyBorder="1" applyAlignment="1">
      <alignment horizontal="center" vertical="center" textRotation="90"/>
    </xf>
    <xf numFmtId="0" fontId="26" fillId="4" borderId="0" xfId="0" applyFont="1" applyFill="1" applyAlignment="1">
      <alignment vertical="center" textRotation="90"/>
    </xf>
    <xf numFmtId="0" fontId="26" fillId="21" borderId="0" xfId="0" applyFont="1" applyFill="1" applyAlignment="1">
      <alignment vertical="center" textRotation="90"/>
    </xf>
    <xf numFmtId="0" fontId="23" fillId="0" borderId="10" xfId="0" applyFont="1" applyBorder="1" applyAlignment="1">
      <alignment horizontal="center" vertical="center" textRotation="90"/>
    </xf>
    <xf numFmtId="0" fontId="23" fillId="4" borderId="0" xfId="0" applyFont="1" applyFill="1" applyAlignment="1">
      <alignment horizontal="center" vertical="center" textRotation="90"/>
    </xf>
    <xf numFmtId="0" fontId="21" fillId="0" borderId="11" xfId="0" applyFont="1" applyBorder="1" applyAlignment="1">
      <alignment horizontal="left" vertical="center" wrapText="1"/>
    </xf>
    <xf numFmtId="0" fontId="21" fillId="4" borderId="0" xfId="0" applyFont="1" applyFill="1" applyAlignment="1">
      <alignment horizontal="left" vertical="center" wrapText="1"/>
    </xf>
    <xf numFmtId="0" fontId="26" fillId="0" borderId="10" xfId="0" applyFont="1" applyBorder="1" applyAlignment="1">
      <alignment horizontal="left" vertical="center"/>
    </xf>
    <xf numFmtId="0" fontId="26" fillId="2" borderId="7" xfId="0" applyFont="1" applyFill="1" applyBorder="1" applyAlignment="1">
      <alignment horizontal="left" vertical="center"/>
    </xf>
    <xf numFmtId="0" fontId="21" fillId="0" borderId="10" xfId="0" applyFont="1" applyBorder="1" applyAlignment="1">
      <alignment horizontal="left" vertical="center"/>
    </xf>
    <xf numFmtId="0" fontId="21" fillId="2" borderId="7" xfId="0" applyFont="1" applyFill="1" applyBorder="1" applyAlignment="1">
      <alignment horizontal="left" vertical="center"/>
    </xf>
    <xf numFmtId="0" fontId="26" fillId="2" borderId="0" xfId="0" applyFont="1" applyFill="1" applyAlignment="1">
      <alignment horizontal="left" vertical="center"/>
    </xf>
    <xf numFmtId="0" fontId="26" fillId="4" borderId="0" xfId="0" applyFont="1" applyFill="1" applyAlignment="1">
      <alignment horizontal="left" vertical="center"/>
    </xf>
    <xf numFmtId="0" fontId="26" fillId="4" borderId="7" xfId="0" applyFont="1" applyFill="1" applyBorder="1" applyAlignment="1">
      <alignment horizontal="left" vertical="center"/>
    </xf>
    <xf numFmtId="0" fontId="26" fillId="2" borderId="10" xfId="0" applyFont="1" applyFill="1" applyBorder="1" applyAlignment="1">
      <alignment horizontal="left" vertical="center"/>
    </xf>
    <xf numFmtId="0" fontId="26" fillId="0" borderId="7" xfId="0" applyFont="1" applyBorder="1" applyAlignment="1">
      <alignment horizontal="left" vertical="center"/>
    </xf>
    <xf numFmtId="0" fontId="26" fillId="4" borderId="10" xfId="0" applyFont="1" applyFill="1" applyBorder="1" applyAlignment="1">
      <alignment horizontal="left" vertical="center"/>
    </xf>
    <xf numFmtId="0" fontId="26" fillId="2" borderId="11" xfId="0" applyFont="1" applyFill="1" applyBorder="1" applyAlignment="1">
      <alignment horizontal="left" vertical="center"/>
    </xf>
    <xf numFmtId="0" fontId="26" fillId="21" borderId="11" xfId="0" applyFont="1" applyFill="1" applyBorder="1" applyAlignment="1">
      <alignment horizontal="left" vertical="center"/>
    </xf>
    <xf numFmtId="0" fontId="26" fillId="21" borderId="10" xfId="0" applyFont="1" applyFill="1" applyBorder="1" applyAlignment="1">
      <alignment horizontal="left" vertical="center"/>
    </xf>
    <xf numFmtId="0" fontId="26" fillId="21" borderId="0" xfId="0" applyFont="1" applyFill="1" applyAlignment="1">
      <alignment horizontal="left" vertical="center"/>
    </xf>
    <xf numFmtId="0" fontId="26" fillId="21" borderId="7" xfId="0" applyFont="1" applyFill="1" applyBorder="1" applyAlignment="1">
      <alignment horizontal="left" vertical="center"/>
    </xf>
    <xf numFmtId="0" fontId="54" fillId="0" borderId="10" xfId="0" applyFont="1" applyBorder="1" applyAlignment="1">
      <alignment horizontal="center" vertical="center"/>
    </xf>
    <xf numFmtId="0" fontId="101" fillId="0" borderId="10" xfId="0" applyFont="1" applyBorder="1" applyAlignment="1">
      <alignment horizontal="center" vertical="center" textRotation="90"/>
    </xf>
    <xf numFmtId="170" fontId="24" fillId="0" borderId="23" xfId="0" applyNumberFormat="1" applyFont="1" applyBorder="1"/>
    <xf numFmtId="0" fontId="90" fillId="0" borderId="13" xfId="0" applyFont="1" applyBorder="1" applyAlignment="1">
      <alignment vertical="center"/>
    </xf>
    <xf numFmtId="1" fontId="23" fillId="0" borderId="15" xfId="0" applyNumberFormat="1" applyFont="1" applyBorder="1" applyAlignment="1">
      <alignment vertical="center"/>
    </xf>
    <xf numFmtId="170" fontId="89" fillId="0" borderId="17" xfId="0" applyNumberFormat="1" applyFont="1" applyBorder="1"/>
    <xf numFmtId="0" fontId="90" fillId="4" borderId="13" xfId="0" applyFont="1" applyFill="1" applyBorder="1" applyAlignment="1">
      <alignment vertical="center"/>
    </xf>
    <xf numFmtId="164" fontId="118" fillId="4" borderId="19" xfId="0" applyNumberFormat="1" applyFont="1" applyFill="1" applyBorder="1" applyAlignment="1">
      <alignment vertical="center"/>
    </xf>
    <xf numFmtId="0" fontId="119" fillId="0" borderId="19" xfId="0" applyFont="1" applyBorder="1" applyAlignment="1">
      <alignment vertical="center"/>
    </xf>
    <xf numFmtId="169" fontId="120" fillId="0" borderId="22" xfId="0" applyNumberFormat="1" applyFont="1" applyBorder="1" applyAlignment="1">
      <alignment vertical="center"/>
    </xf>
    <xf numFmtId="0" fontId="31" fillId="0" borderId="13" xfId="317" applyNumberFormat="1" applyFont="1" applyBorder="1" applyAlignment="1">
      <alignment horizontal="center" vertical="center"/>
    </xf>
    <xf numFmtId="2" fontId="0" fillId="0" borderId="5" xfId="317" applyNumberFormat="1" applyFont="1" applyBorder="1" applyAlignment="1">
      <alignment horizontal="center" vertical="center"/>
    </xf>
    <xf numFmtId="0" fontId="121" fillId="4" borderId="10" xfId="0" applyFont="1" applyFill="1" applyBorder="1" applyAlignment="1">
      <alignment horizontal="left" vertical="center"/>
    </xf>
    <xf numFmtId="0" fontId="121" fillId="4" borderId="0" xfId="0" applyFont="1" applyFill="1" applyAlignment="1">
      <alignment horizontal="left" vertical="center"/>
    </xf>
    <xf numFmtId="0" fontId="122" fillId="4" borderId="0" xfId="0" applyFont="1" applyFill="1" applyAlignment="1">
      <alignment horizontal="left" vertical="center"/>
    </xf>
    <xf numFmtId="0" fontId="24" fillId="42" borderId="10" xfId="0" applyFont="1" applyFill="1" applyBorder="1" applyAlignment="1">
      <alignment horizontal="center" vertical="center" wrapText="1"/>
    </xf>
    <xf numFmtId="0" fontId="24" fillId="42" borderId="0" xfId="0" applyFont="1" applyFill="1" applyAlignment="1">
      <alignment horizontal="center" vertical="center" wrapText="1"/>
    </xf>
    <xf numFmtId="0" fontId="105" fillId="0" borderId="10" xfId="0" applyFont="1" applyBorder="1" applyAlignment="1">
      <alignment horizontal="center" vertical="center" textRotation="90"/>
    </xf>
    <xf numFmtId="0" fontId="24" fillId="0" borderId="10" xfId="0" applyFont="1" applyBorder="1" applyAlignment="1">
      <alignment horizontal="center" vertical="center" wrapText="1"/>
    </xf>
    <xf numFmtId="0" fontId="24" fillId="0" borderId="15" xfId="0" applyFont="1" applyBorder="1" applyAlignment="1" applyProtection="1">
      <alignment horizontal="center" vertical="center"/>
      <protection locked="0"/>
    </xf>
    <xf numFmtId="0" fontId="24" fillId="0" borderId="22" xfId="0" applyFont="1" applyBorder="1" applyAlignment="1" applyProtection="1">
      <alignment horizontal="center" vertical="center"/>
      <protection locked="0"/>
    </xf>
    <xf numFmtId="0" fontId="107" fillId="0" borderId="0" xfId="0" applyFont="1" applyAlignment="1">
      <alignment horizontal="center" vertical="center" textRotation="90"/>
    </xf>
    <xf numFmtId="0" fontId="107" fillId="42" borderId="0" xfId="0" applyFont="1" applyFill="1" applyAlignment="1">
      <alignment horizontal="center" vertical="center" textRotation="90"/>
    </xf>
    <xf numFmtId="0" fontId="80" fillId="0" borderId="0" xfId="0" applyFont="1" applyAlignment="1">
      <alignment horizontal="center" vertical="center" wrapText="1"/>
    </xf>
    <xf numFmtId="0" fontId="59" fillId="3" borderId="0" xfId="0" applyFont="1" applyFill="1" applyAlignment="1">
      <alignment horizontal="center" vertical="center" wrapText="1"/>
    </xf>
    <xf numFmtId="0" fontId="93" fillId="0" borderId="0" xfId="0" applyFont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8" borderId="0" xfId="0" applyFill="1" applyAlignment="1" applyProtection="1">
      <alignment horizontal="center" vertical="center"/>
      <protection locked="0"/>
    </xf>
    <xf numFmtId="0" fontId="0" fillId="4" borderId="7" xfId="0" applyFill="1" applyBorder="1" applyAlignment="1" applyProtection="1">
      <alignment horizontal="center" vertical="center"/>
      <protection locked="0"/>
    </xf>
    <xf numFmtId="0" fontId="94" fillId="0" borderId="7" xfId="0" applyFont="1" applyBorder="1" applyAlignment="1">
      <alignment horizontal="center" vertical="center" wrapText="1"/>
    </xf>
    <xf numFmtId="0" fontId="123" fillId="44" borderId="87" xfId="0" applyFont="1" applyFill="1" applyBorder="1" applyAlignment="1">
      <alignment horizontal="center" vertical="center" wrapText="1"/>
    </xf>
    <xf numFmtId="0" fontId="123" fillId="45" borderId="11" xfId="0" applyFont="1" applyFill="1" applyBorder="1" applyAlignment="1">
      <alignment horizontal="center" vertical="center" wrapText="1"/>
    </xf>
    <xf numFmtId="0" fontId="123" fillId="46" borderId="11" xfId="0" applyFont="1" applyFill="1" applyBorder="1" applyAlignment="1">
      <alignment horizontal="center" vertical="center" wrapText="1"/>
    </xf>
    <xf numFmtId="0" fontId="123" fillId="47" borderId="19" xfId="0" applyFont="1" applyFill="1" applyBorder="1" applyAlignment="1">
      <alignment horizontal="center" vertical="center" wrapText="1"/>
    </xf>
    <xf numFmtId="0" fontId="93" fillId="8" borderId="1" xfId="0" applyFont="1" applyFill="1" applyBorder="1" applyAlignment="1" applyProtection="1">
      <alignment horizontal="center" vertical="center" wrapText="1"/>
      <protection locked="0"/>
    </xf>
    <xf numFmtId="0" fontId="93" fillId="4" borderId="1" xfId="0" applyFont="1" applyFill="1" applyBorder="1" applyAlignment="1" applyProtection="1">
      <alignment horizontal="center" vertical="center" wrapText="1"/>
      <protection locked="0"/>
    </xf>
    <xf numFmtId="0" fontId="93" fillId="0" borderId="1" xfId="0" applyFont="1" applyBorder="1" applyAlignment="1" applyProtection="1">
      <alignment horizontal="center" vertical="center" wrapText="1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24" fillId="4" borderId="7" xfId="0" applyFont="1" applyFill="1" applyBorder="1" applyAlignment="1" applyProtection="1">
      <alignment horizontal="center" vertical="center"/>
      <protection locked="0"/>
    </xf>
    <xf numFmtId="0" fontId="21" fillId="0" borderId="87" xfId="0" applyFont="1" applyBorder="1" applyAlignment="1">
      <alignment horizontal="center" vertical="center"/>
    </xf>
    <xf numFmtId="0" fontId="24" fillId="4" borderId="88" xfId="0" quotePrefix="1" applyFont="1" applyFill="1" applyBorder="1" applyAlignment="1">
      <alignment horizontal="center" vertical="center" wrapText="1"/>
    </xf>
    <xf numFmtId="0" fontId="93" fillId="8" borderId="89" xfId="0" applyFont="1" applyFill="1" applyBorder="1" applyAlignment="1" applyProtection="1">
      <alignment horizontal="center" vertical="center" wrapText="1"/>
      <protection locked="0"/>
    </xf>
    <xf numFmtId="0" fontId="93" fillId="4" borderId="90" xfId="0" applyFont="1" applyFill="1" applyBorder="1" applyAlignment="1" applyProtection="1">
      <alignment horizontal="center" vertical="center" wrapText="1"/>
      <protection locked="0"/>
    </xf>
    <xf numFmtId="0" fontId="93" fillId="8" borderId="90" xfId="0" applyFont="1" applyFill="1" applyBorder="1" applyAlignment="1" applyProtection="1">
      <alignment horizontal="center" vertical="center" wrapText="1"/>
      <protection locked="0"/>
    </xf>
    <xf numFmtId="0" fontId="93" fillId="8" borderId="91" xfId="0" applyFont="1" applyFill="1" applyBorder="1" applyAlignment="1" applyProtection="1">
      <alignment horizontal="center" vertical="center" wrapText="1"/>
      <protection locked="0"/>
    </xf>
    <xf numFmtId="0" fontId="93" fillId="0" borderId="90" xfId="0" applyFont="1" applyBorder="1" applyAlignment="1" applyProtection="1">
      <alignment horizontal="center" vertical="center" wrapText="1"/>
      <protection locked="0"/>
    </xf>
    <xf numFmtId="0" fontId="94" fillId="0" borderId="91" xfId="0" applyFont="1" applyBorder="1" applyAlignment="1">
      <alignment horizontal="center" vertical="center" wrapText="1"/>
    </xf>
    <xf numFmtId="170" fontId="23" fillId="8" borderId="0" xfId="0" applyNumberFormat="1" applyFont="1" applyFill="1" applyAlignment="1">
      <alignment horizontal="center" vertical="center"/>
    </xf>
    <xf numFmtId="170" fontId="23" fillId="8" borderId="7" xfId="0" applyNumberFormat="1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 vertical="center" wrapText="1"/>
    </xf>
    <xf numFmtId="0" fontId="0" fillId="48" borderId="0" xfId="0" applyFill="1" applyAlignment="1">
      <alignment horizontal="center" vertical="center" wrapText="1"/>
    </xf>
    <xf numFmtId="0" fontId="29" fillId="0" borderId="5" xfId="317" applyNumberFormat="1" applyFont="1" applyBorder="1" applyAlignment="1">
      <alignment horizontal="center" vertical="center" wrapText="1"/>
    </xf>
    <xf numFmtId="0" fontId="29" fillId="0" borderId="13" xfId="317" applyNumberFormat="1" applyFont="1" applyBorder="1" applyAlignment="1">
      <alignment horizontal="center" vertical="center" wrapText="1"/>
    </xf>
    <xf numFmtId="0" fontId="31" fillId="4" borderId="13" xfId="317" applyNumberFormat="1" applyFont="1" applyFill="1" applyBorder="1" applyAlignment="1">
      <alignment horizontal="center" vertical="center"/>
    </xf>
    <xf numFmtId="0" fontId="29" fillId="0" borderId="92" xfId="317" applyNumberFormat="1" applyFont="1" applyBorder="1" applyAlignment="1">
      <alignment horizontal="center" vertical="center" wrapText="1"/>
    </xf>
    <xf numFmtId="0" fontId="31" fillId="0" borderId="92" xfId="317" applyNumberFormat="1" applyFont="1" applyBorder="1" applyAlignment="1">
      <alignment horizontal="center" vertical="center"/>
    </xf>
    <xf numFmtId="0" fontId="31" fillId="4" borderId="92" xfId="317" applyNumberFormat="1" applyFont="1" applyFill="1" applyBorder="1" applyAlignment="1">
      <alignment horizontal="center" vertical="center"/>
    </xf>
    <xf numFmtId="0" fontId="32" fillId="0" borderId="14" xfId="317" applyNumberFormat="1" applyFont="1" applyBorder="1" applyAlignment="1">
      <alignment horizontal="left" vertical="center"/>
    </xf>
    <xf numFmtId="0" fontId="20" fillId="0" borderId="5" xfId="317" applyNumberFormat="1" applyFont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textRotation="90"/>
    </xf>
    <xf numFmtId="0" fontId="23" fillId="2" borderId="0" xfId="0" applyFont="1" applyFill="1" applyAlignment="1">
      <alignment horizontal="center" vertical="center" textRotation="90"/>
    </xf>
    <xf numFmtId="0" fontId="25" fillId="4" borderId="93" xfId="0" applyFont="1" applyFill="1" applyBorder="1" applyAlignment="1">
      <alignment vertical="center"/>
    </xf>
    <xf numFmtId="0" fontId="24" fillId="0" borderId="0" xfId="0" applyFont="1" applyAlignment="1">
      <alignment horizontal="center"/>
    </xf>
    <xf numFmtId="0" fontId="24" fillId="0" borderId="10" xfId="0" applyFont="1" applyBorder="1" applyAlignment="1">
      <alignment horizontal="center"/>
    </xf>
    <xf numFmtId="0" fontId="32" fillId="4" borderId="5" xfId="0" applyFont="1" applyFill="1" applyBorder="1" applyAlignment="1">
      <alignment horizontal="center" vertical="center" wrapText="1"/>
    </xf>
    <xf numFmtId="0" fontId="0" fillId="0" borderId="10" xfId="0" applyBorder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 vertical="center"/>
      <protection locked="0"/>
    </xf>
    <xf numFmtId="0" fontId="0" fillId="7" borderId="0" xfId="0" applyFill="1" applyAlignment="1" applyProtection="1">
      <alignment horizontal="center" vertical="center"/>
      <protection locked="0"/>
    </xf>
    <xf numFmtId="0" fontId="0" fillId="4" borderId="10" xfId="0" applyFill="1" applyBorder="1" applyAlignment="1" applyProtection="1">
      <alignment horizontal="center" vertical="center"/>
      <protection locked="0"/>
    </xf>
    <xf numFmtId="0" fontId="24" fillId="4" borderId="13" xfId="0" quotePrefix="1" applyFont="1" applyFill="1" applyBorder="1" applyAlignment="1">
      <alignment horizontal="center" vertical="center" wrapText="1"/>
    </xf>
    <xf numFmtId="0" fontId="21" fillId="0" borderId="92" xfId="0" applyFont="1" applyBorder="1" applyAlignment="1">
      <alignment horizontal="center" vertical="center"/>
    </xf>
    <xf numFmtId="0" fontId="0" fillId="0" borderId="89" xfId="0" applyBorder="1" applyAlignment="1" applyProtection="1">
      <alignment horizontal="center" vertical="center"/>
      <protection locked="0"/>
    </xf>
    <xf numFmtId="0" fontId="0" fillId="2" borderId="90" xfId="0" applyFill="1" applyBorder="1" applyAlignment="1" applyProtection="1">
      <alignment horizontal="center" vertical="center"/>
      <protection locked="0"/>
    </xf>
    <xf numFmtId="0" fontId="42" fillId="0" borderId="87" xfId="0" applyFont="1" applyBorder="1" applyAlignment="1">
      <alignment horizontal="center" vertical="center"/>
    </xf>
    <xf numFmtId="0" fontId="0" fillId="4" borderId="90" xfId="0" applyFill="1" applyBorder="1" applyAlignment="1" applyProtection="1">
      <alignment horizontal="center" vertical="center"/>
      <protection locked="0"/>
    </xf>
    <xf numFmtId="0" fontId="0" fillId="7" borderId="90" xfId="0" applyFill="1" applyBorder="1" applyAlignment="1" applyProtection="1">
      <alignment horizontal="center" vertical="center"/>
      <protection locked="0"/>
    </xf>
    <xf numFmtId="0" fontId="0" fillId="0" borderId="11" xfId="0" applyBorder="1" applyAlignment="1">
      <alignment vertical="center"/>
    </xf>
    <xf numFmtId="170" fontId="23" fillId="42" borderId="10" xfId="0" applyNumberFormat="1" applyFont="1" applyFill="1" applyBorder="1" applyAlignment="1">
      <alignment horizontal="center" vertical="center"/>
    </xf>
    <xf numFmtId="170" fontId="23" fillId="42" borderId="0" xfId="0" applyNumberFormat="1" applyFont="1" applyFill="1" applyAlignment="1">
      <alignment horizontal="center" vertical="center"/>
    </xf>
    <xf numFmtId="0" fontId="31" fillId="4" borderId="10" xfId="0" applyFont="1" applyFill="1" applyBorder="1" applyAlignment="1">
      <alignment horizontal="center" vertical="center" wrapText="1"/>
    </xf>
    <xf numFmtId="0" fontId="124" fillId="4" borderId="10" xfId="0" applyFont="1" applyFill="1" applyBorder="1" applyAlignment="1">
      <alignment horizontal="center" vertical="center" textRotation="90"/>
    </xf>
    <xf numFmtId="0" fontId="124" fillId="8" borderId="0" xfId="0" applyFont="1" applyFill="1" applyAlignment="1">
      <alignment horizontal="center" vertical="center" textRotation="90"/>
    </xf>
    <xf numFmtId="0" fontId="124" fillId="4" borderId="0" xfId="0" applyFont="1" applyFill="1" applyAlignment="1">
      <alignment horizontal="center" vertical="center" textRotation="90"/>
    </xf>
    <xf numFmtId="0" fontId="124" fillId="8" borderId="7" xfId="0" applyFont="1" applyFill="1" applyBorder="1" applyAlignment="1">
      <alignment horizontal="center" vertical="center" textRotation="90"/>
    </xf>
    <xf numFmtId="0" fontId="26" fillId="0" borderId="11" xfId="0" applyFont="1" applyBorder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0" fontId="26" fillId="8" borderId="0" xfId="0" applyFont="1" applyFill="1" applyAlignment="1">
      <alignment horizontal="left" vertical="center"/>
    </xf>
    <xf numFmtId="0" fontId="26" fillId="8" borderId="7" xfId="0" applyFont="1" applyFill="1" applyBorder="1" applyAlignment="1">
      <alignment horizontal="left" vertical="center"/>
    </xf>
    <xf numFmtId="0" fontId="26" fillId="8" borderId="10" xfId="0" applyFont="1" applyFill="1" applyBorder="1" applyAlignment="1">
      <alignment horizontal="left" vertical="center"/>
    </xf>
    <xf numFmtId="0" fontId="0" fillId="20" borderId="0" xfId="0" applyFill="1" applyAlignment="1">
      <alignment vertical="center" wrapText="1"/>
    </xf>
    <xf numFmtId="0" fontId="0" fillId="19" borderId="0" xfId="0" applyFill="1" applyAlignment="1">
      <alignment vertical="center" wrapText="1"/>
    </xf>
    <xf numFmtId="0" fontId="24" fillId="0" borderId="17" xfId="0" applyFont="1" applyBorder="1" applyAlignment="1">
      <alignment horizontal="center"/>
    </xf>
    <xf numFmtId="0" fontId="26" fillId="42" borderId="10" xfId="0" applyFont="1" applyFill="1" applyBorder="1" applyAlignment="1">
      <alignment horizontal="left" vertical="center"/>
    </xf>
    <xf numFmtId="0" fontId="26" fillId="42" borderId="0" xfId="0" applyFont="1" applyFill="1" applyAlignment="1">
      <alignment horizontal="left" vertical="center"/>
    </xf>
    <xf numFmtId="0" fontId="26" fillId="23" borderId="11" xfId="0" applyFont="1" applyFill="1" applyBorder="1" applyAlignment="1">
      <alignment horizontal="left" vertical="center"/>
    </xf>
    <xf numFmtId="0" fontId="24" fillId="0" borderId="14" xfId="0" applyFont="1" applyBorder="1" applyAlignment="1" applyProtection="1">
      <alignment horizontal="center" vertical="center"/>
      <protection locked="0"/>
    </xf>
    <xf numFmtId="0" fontId="0" fillId="44" borderId="11" xfId="0" applyFill="1" applyBorder="1" applyAlignment="1">
      <alignment horizontal="center" vertical="center" wrapText="1"/>
    </xf>
    <xf numFmtId="0" fontId="31" fillId="45" borderId="11" xfId="0" applyFont="1" applyFill="1" applyBorder="1" applyAlignment="1">
      <alignment horizontal="center" vertical="center" wrapText="1"/>
    </xf>
    <xf numFmtId="0" fontId="0" fillId="46" borderId="11" xfId="0" applyFill="1" applyBorder="1" applyAlignment="1">
      <alignment horizontal="center" vertical="center" wrapText="1"/>
    </xf>
    <xf numFmtId="0" fontId="0" fillId="47" borderId="11" xfId="0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left" vertical="center"/>
    </xf>
    <xf numFmtId="0" fontId="21" fillId="4" borderId="19" xfId="0" applyFont="1" applyFill="1" applyBorder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45" fillId="0" borderId="11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5" fillId="4" borderId="0" xfId="0" applyFont="1" applyFill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8" borderId="0" xfId="0" applyFont="1" applyFill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26" fillId="0" borderId="0" xfId="0" applyFont="1" applyAlignment="1">
      <alignment horizontal="center" vertical="center" wrapText="1"/>
    </xf>
    <xf numFmtId="0" fontId="126" fillId="8" borderId="0" xfId="0" applyFont="1" applyFill="1" applyAlignment="1">
      <alignment horizontal="center" vertical="center" wrapText="1"/>
    </xf>
    <xf numFmtId="0" fontId="1" fillId="0" borderId="0" xfId="0" applyFont="1"/>
    <xf numFmtId="0" fontId="1" fillId="4" borderId="10" xfId="0" applyFont="1" applyFill="1" applyBorder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8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8" borderId="10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45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vertical="center"/>
    </xf>
    <xf numFmtId="0" fontId="37" fillId="0" borderId="11" xfId="0" applyFont="1" applyBorder="1" applyAlignment="1">
      <alignment horizontal="center" vertical="center" wrapText="1"/>
    </xf>
    <xf numFmtId="0" fontId="24" fillId="49" borderId="5" xfId="0" applyFont="1" applyFill="1" applyBorder="1" applyAlignment="1">
      <alignment horizontal="center" vertical="center" wrapText="1"/>
    </xf>
    <xf numFmtId="0" fontId="24" fillId="44" borderId="5" xfId="0" applyFont="1" applyFill="1" applyBorder="1" applyAlignment="1">
      <alignment horizontal="center" vertical="center" wrapText="1"/>
    </xf>
    <xf numFmtId="0" fontId="26" fillId="4" borderId="7" xfId="0" applyFont="1" applyFill="1" applyBorder="1" applyAlignment="1">
      <alignment horizontal="center" vertical="center" wrapText="1"/>
    </xf>
    <xf numFmtId="0" fontId="23" fillId="4" borderId="7" xfId="0" applyFont="1" applyFill="1" applyBorder="1" applyAlignment="1">
      <alignment horizontal="center" vertical="center" wrapText="1"/>
    </xf>
    <xf numFmtId="0" fontId="0" fillId="4" borderId="23" xfId="0" applyFill="1" applyBorder="1" applyAlignment="1">
      <alignment horizontal="center" vertical="center"/>
    </xf>
    <xf numFmtId="166" fontId="0" fillId="4" borderId="16" xfId="0" applyNumberFormat="1" applyFill="1" applyBorder="1" applyAlignment="1">
      <alignment horizontal="center" vertical="center"/>
    </xf>
    <xf numFmtId="166" fontId="24" fillId="4" borderId="16" xfId="0" applyNumberFormat="1" applyFont="1" applyFill="1" applyBorder="1" applyAlignment="1">
      <alignment horizontal="center" vertical="center"/>
    </xf>
    <xf numFmtId="0" fontId="24" fillId="4" borderId="16" xfId="0" applyFont="1" applyFill="1" applyBorder="1" applyAlignment="1" applyProtection="1">
      <alignment horizontal="center" vertical="center" wrapText="1"/>
      <protection locked="0"/>
    </xf>
    <xf numFmtId="0" fontId="117" fillId="4" borderId="16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66" fontId="0" fillId="0" borderId="8" xfId="0" applyNumberFormat="1" applyBorder="1" applyAlignment="1">
      <alignment horizontal="center" vertical="center"/>
    </xf>
    <xf numFmtId="166" fontId="24" fillId="0" borderId="1" xfId="0" applyNumberFormat="1" applyFont="1" applyBorder="1" applyAlignment="1">
      <alignment horizontal="center" vertical="center"/>
    </xf>
    <xf numFmtId="0" fontId="21" fillId="4" borderId="11" xfId="0" applyFont="1" applyFill="1" applyBorder="1" applyAlignment="1">
      <alignment vertical="center"/>
    </xf>
    <xf numFmtId="0" fontId="21" fillId="4" borderId="19" xfId="0" applyFont="1" applyFill="1" applyBorder="1" applyAlignment="1">
      <alignment vertical="center"/>
    </xf>
    <xf numFmtId="0" fontId="29" fillId="0" borderId="0" xfId="0" applyFont="1" applyAlignment="1">
      <alignment vertical="center" wrapText="1"/>
    </xf>
    <xf numFmtId="0" fontId="29" fillId="0" borderId="7" xfId="0" applyFont="1" applyBorder="1" applyAlignment="1">
      <alignment vertical="center" wrapText="1"/>
    </xf>
    <xf numFmtId="0" fontId="29" fillId="0" borderId="10" xfId="0" applyFont="1" applyBorder="1" applyAlignment="1">
      <alignment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5" xfId="0" applyFont="1" applyBorder="1" applyAlignment="1">
      <alignment vertical="center" wrapText="1"/>
    </xf>
    <xf numFmtId="0" fontId="21" fillId="0" borderId="5" xfId="0" applyFont="1" applyBorder="1" applyAlignment="1">
      <alignment vertical="center"/>
    </xf>
    <xf numFmtId="0" fontId="127" fillId="0" borderId="0" xfId="0" applyFont="1" applyAlignment="1">
      <alignment horizontal="center" vertical="center" textRotation="90"/>
    </xf>
    <xf numFmtId="0" fontId="1" fillId="2" borderId="11" xfId="0" applyFont="1" applyFill="1" applyBorder="1" applyAlignment="1">
      <alignment horizontal="center" vertical="center" wrapText="1"/>
    </xf>
    <xf numFmtId="170" fontId="97" fillId="0" borderId="0" xfId="0" applyNumberFormat="1" applyFont="1" applyAlignment="1">
      <alignment horizontal="center" vertical="center" wrapText="1"/>
    </xf>
    <xf numFmtId="0" fontId="24" fillId="0" borderId="11" xfId="0" applyFont="1" applyBorder="1" applyAlignment="1" applyProtection="1">
      <alignment horizontal="center" vertical="center"/>
      <protection locked="0"/>
    </xf>
    <xf numFmtId="0" fontId="22" fillId="5" borderId="19" xfId="0" applyFont="1" applyFill="1" applyBorder="1" applyAlignment="1">
      <alignment horizontal="center" vertical="center"/>
    </xf>
    <xf numFmtId="0" fontId="117" fillId="0" borderId="19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0" xfId="0" applyFont="1" applyBorder="1" applyAlignment="1">
      <alignment horizontal="center" vertical="center"/>
    </xf>
    <xf numFmtId="0" fontId="22" fillId="5" borderId="0" xfId="0" applyFont="1" applyFill="1" applyAlignment="1">
      <alignment horizontal="center" vertical="center"/>
    </xf>
    <xf numFmtId="0" fontId="14" fillId="0" borderId="0" xfId="0" applyFont="1"/>
    <xf numFmtId="0" fontId="0" fillId="0" borderId="23" xfId="0" applyBorder="1" applyAlignment="1">
      <alignment horizontal="center" vertical="center"/>
    </xf>
    <xf numFmtId="0" fontId="22" fillId="0" borderId="11" xfId="0" applyFont="1" applyBorder="1" applyAlignment="1">
      <alignment vertical="center" wrapText="1"/>
    </xf>
    <xf numFmtId="0" fontId="22" fillId="0" borderId="11" xfId="0" applyFont="1" applyBorder="1" applyAlignment="1">
      <alignment vertical="center"/>
    </xf>
    <xf numFmtId="0" fontId="0" fillId="51" borderId="13" xfId="0" applyFill="1" applyBorder="1" applyAlignment="1">
      <alignment vertical="center"/>
    </xf>
    <xf numFmtId="0" fontId="22" fillId="52" borderId="11" xfId="0" applyFont="1" applyFill="1" applyBorder="1" applyAlignment="1">
      <alignment vertical="center"/>
    </xf>
    <xf numFmtId="0" fontId="53" fillId="4" borderId="13" xfId="0" applyFont="1" applyFill="1" applyBorder="1" applyAlignment="1">
      <alignment horizontal="center" vertical="center" wrapText="1"/>
    </xf>
    <xf numFmtId="0" fontId="53" fillId="4" borderId="92" xfId="0" applyFont="1" applyFill="1" applyBorder="1" applyAlignment="1">
      <alignment horizontal="center" vertical="center" wrapText="1"/>
    </xf>
    <xf numFmtId="0" fontId="24" fillId="0" borderId="94" xfId="0" applyFont="1" applyBorder="1" applyAlignment="1">
      <alignment horizontal="center"/>
    </xf>
    <xf numFmtId="170" fontId="23" fillId="2" borderId="11" xfId="0" applyNumberFormat="1" applyFont="1" applyFill="1" applyBorder="1" applyAlignment="1">
      <alignment horizontal="center" vertical="center" wrapText="1"/>
    </xf>
    <xf numFmtId="0" fontId="107" fillId="0" borderId="7" xfId="0" applyFont="1" applyBorder="1" applyAlignment="1">
      <alignment horizontal="center" vertical="center" textRotation="90"/>
    </xf>
    <xf numFmtId="0" fontId="117" fillId="2" borderId="14" xfId="0" applyFont="1" applyFill="1" applyBorder="1" applyAlignment="1" applyProtection="1">
      <alignment horizontal="center" vertical="center" wrapText="1"/>
      <protection locked="0"/>
    </xf>
    <xf numFmtId="0" fontId="117" fillId="0" borderId="20" xfId="0" applyFont="1" applyBorder="1" applyAlignment="1" applyProtection="1">
      <alignment horizontal="center" vertical="center" wrapText="1"/>
      <protection locked="0"/>
    </xf>
    <xf numFmtId="0" fontId="0" fillId="0" borderId="13" xfId="0" quotePrefix="1" applyBorder="1" applyAlignment="1">
      <alignment vertical="center"/>
    </xf>
    <xf numFmtId="0" fontId="24" fillId="0" borderId="0" xfId="0" applyFont="1" applyAlignment="1" applyProtection="1">
      <alignment horizontal="center" vertical="center"/>
      <protection locked="0"/>
    </xf>
    <xf numFmtId="0" fontId="24" fillId="0" borderId="10" xfId="0" applyFont="1" applyBorder="1" applyAlignment="1" applyProtection="1">
      <alignment horizontal="center" vertical="center"/>
      <protection locked="0"/>
    </xf>
    <xf numFmtId="0" fontId="24" fillId="0" borderId="7" xfId="0" applyFont="1" applyBorder="1" applyAlignment="1" applyProtection="1">
      <alignment horizontal="center" vertical="center"/>
      <protection locked="0"/>
    </xf>
    <xf numFmtId="0" fontId="36" fillId="0" borderId="14" xfId="705" applyNumberFormat="1" applyFont="1" applyBorder="1" applyAlignment="1">
      <alignment wrapText="1"/>
    </xf>
    <xf numFmtId="0" fontId="128" fillId="0" borderId="16" xfId="705" applyNumberFormat="1" applyFont="1" applyBorder="1" applyAlignment="1">
      <alignment wrapText="1"/>
    </xf>
    <xf numFmtId="0" fontId="117" fillId="0" borderId="14" xfId="0" applyFont="1" applyBorder="1" applyAlignment="1">
      <alignment horizontal="center" vertical="center" wrapText="1"/>
    </xf>
    <xf numFmtId="0" fontId="117" fillId="0" borderId="1" xfId="0" applyFont="1" applyBorder="1" applyAlignment="1">
      <alignment horizontal="center" vertical="center" wrapText="1"/>
    </xf>
    <xf numFmtId="0" fontId="117" fillId="42" borderId="1" xfId="0" applyFont="1" applyFill="1" applyBorder="1" applyAlignment="1">
      <alignment horizontal="center" vertical="center" wrapText="1"/>
    </xf>
    <xf numFmtId="0" fontId="117" fillId="0" borderId="16" xfId="0" applyFont="1" applyBorder="1" applyAlignment="1">
      <alignment horizontal="center" vertical="center" wrapText="1"/>
    </xf>
    <xf numFmtId="0" fontId="96" fillId="0" borderId="5" xfId="317" applyNumberFormat="1" applyFont="1" applyBorder="1" applyAlignment="1">
      <alignment horizontal="center" vertical="center" wrapText="1"/>
    </xf>
    <xf numFmtId="0" fontId="0" fillId="4" borderId="91" xfId="0" applyFill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1" xfId="0" applyBorder="1" applyAlignment="1" applyProtection="1">
      <alignment horizontal="center" vertical="center"/>
      <protection locked="0"/>
    </xf>
    <xf numFmtId="0" fontId="26" fillId="53" borderId="7" xfId="0" applyFont="1" applyFill="1" applyBorder="1" applyAlignment="1">
      <alignment horizontal="center" vertical="center"/>
    </xf>
    <xf numFmtId="0" fontId="101" fillId="53" borderId="7" xfId="0" applyFont="1" applyFill="1" applyBorder="1" applyAlignment="1">
      <alignment horizontal="center" vertical="center"/>
    </xf>
    <xf numFmtId="0" fontId="0" fillId="53" borderId="7" xfId="0" applyFill="1" applyBorder="1" applyAlignment="1">
      <alignment horizontal="center" vertical="center"/>
    </xf>
    <xf numFmtId="0" fontId="0" fillId="53" borderId="7" xfId="0" applyFill="1" applyBorder="1" applyAlignment="1">
      <alignment horizontal="center" vertical="center" wrapText="1"/>
    </xf>
    <xf numFmtId="0" fontId="0" fillId="53" borderId="17" xfId="0" applyFill="1" applyBorder="1" applyAlignment="1" applyProtection="1">
      <alignment horizontal="center" vertical="center"/>
      <protection locked="0"/>
    </xf>
    <xf numFmtId="166" fontId="0" fillId="53" borderId="7" xfId="0" applyNumberFormat="1" applyFill="1" applyBorder="1" applyAlignment="1">
      <alignment horizontal="center" vertical="center"/>
    </xf>
    <xf numFmtId="166" fontId="24" fillId="53" borderId="23" xfId="0" applyNumberFormat="1" applyFont="1" applyFill="1" applyBorder="1" applyAlignment="1">
      <alignment horizontal="center" vertical="center"/>
    </xf>
    <xf numFmtId="0" fontId="1" fillId="53" borderId="7" xfId="0" applyFont="1" applyFill="1" applyBorder="1" applyAlignment="1">
      <alignment horizontal="center" vertical="center"/>
    </xf>
    <xf numFmtId="170" fontId="0" fillId="21" borderId="10" xfId="0" applyNumberFormat="1" applyFill="1" applyBorder="1" applyAlignment="1">
      <alignment horizontal="center" vertical="center"/>
    </xf>
    <xf numFmtId="170" fontId="0" fillId="21" borderId="0" xfId="0" applyNumberFormat="1" applyFill="1" applyAlignment="1">
      <alignment horizontal="center" vertical="center"/>
    </xf>
    <xf numFmtId="170" fontId="0" fillId="0" borderId="7" xfId="0" applyNumberFormat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0" fillId="21" borderId="7" xfId="0" applyNumberFormat="1" applyFill="1" applyBorder="1" applyAlignment="1">
      <alignment horizontal="center" vertical="center"/>
    </xf>
    <xf numFmtId="0" fontId="129" fillId="0" borderId="0" xfId="0" applyFont="1" applyAlignment="1">
      <alignment horizontal="right" vertical="center"/>
    </xf>
    <xf numFmtId="170" fontId="23" fillId="7" borderId="0" xfId="0" applyNumberFormat="1" applyFont="1" applyFill="1" applyAlignment="1">
      <alignment horizontal="center" vertical="center"/>
    </xf>
    <xf numFmtId="170" fontId="23" fillId="53" borderId="7" xfId="0" applyNumberFormat="1" applyFont="1" applyFill="1" applyBorder="1" applyAlignment="1">
      <alignment horizontal="center" vertical="center"/>
    </xf>
    <xf numFmtId="166" fontId="0" fillId="53" borderId="13" xfId="0" applyNumberFormat="1" applyFill="1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0" fillId="0" borderId="98" xfId="0" applyBorder="1" applyAlignment="1">
      <alignment horizontal="center" vertical="center"/>
    </xf>
    <xf numFmtId="0" fontId="0" fillId="0" borderId="100" xfId="0" applyBorder="1" applyAlignment="1">
      <alignment horizontal="center" vertical="center"/>
    </xf>
    <xf numFmtId="0" fontId="0" fillId="2" borderId="99" xfId="0" applyFill="1" applyBorder="1" applyAlignment="1">
      <alignment horizontal="center" vertical="center"/>
    </xf>
    <xf numFmtId="0" fontId="0" fillId="2" borderId="98" xfId="0" applyFill="1" applyBorder="1" applyAlignment="1">
      <alignment horizontal="center" vertical="center"/>
    </xf>
    <xf numFmtId="0" fontId="0" fillId="2" borderId="100" xfId="0" applyFill="1" applyBorder="1" applyAlignment="1">
      <alignment horizontal="center" vertical="center"/>
    </xf>
    <xf numFmtId="0" fontId="93" fillId="4" borderId="89" xfId="0" applyFont="1" applyFill="1" applyBorder="1" applyAlignment="1" applyProtection="1">
      <alignment horizontal="center" vertical="center" wrapText="1"/>
      <protection locked="0"/>
    </xf>
    <xf numFmtId="0" fontId="93" fillId="4" borderId="22" xfId="0" applyFont="1" applyFill="1" applyBorder="1" applyAlignment="1" applyProtection="1">
      <alignment horizontal="center" vertical="center" wrapText="1"/>
      <protection locked="0"/>
    </xf>
    <xf numFmtId="0" fontId="93" fillId="4" borderId="14" xfId="0" applyFont="1" applyFill="1" applyBorder="1" applyAlignment="1" applyProtection="1">
      <alignment horizontal="center" vertical="center" wrapText="1"/>
      <protection locked="0"/>
    </xf>
    <xf numFmtId="0" fontId="24" fillId="4" borderId="88" xfId="0" quotePrefix="1" applyFont="1" applyFill="1" applyBorder="1" applyAlignment="1" applyProtection="1">
      <alignment horizontal="center" vertical="center" wrapText="1"/>
      <protection locked="0"/>
    </xf>
    <xf numFmtId="0" fontId="24" fillId="4" borderId="0" xfId="0" quotePrefix="1" applyFont="1" applyFill="1" applyAlignment="1" applyProtection="1">
      <alignment horizontal="center" vertical="center" wrapText="1"/>
      <protection locked="0"/>
    </xf>
    <xf numFmtId="0" fontId="24" fillId="4" borderId="11" xfId="0" quotePrefix="1" applyFont="1" applyFill="1" applyBorder="1" applyAlignment="1" applyProtection="1">
      <alignment horizontal="center" vertical="center" wrapText="1"/>
      <protection locked="0"/>
    </xf>
    <xf numFmtId="0" fontId="93" fillId="4" borderId="91" xfId="0" applyFont="1" applyFill="1" applyBorder="1" applyAlignment="1" applyProtection="1">
      <alignment horizontal="center" vertical="center" wrapText="1"/>
      <protection locked="0"/>
    </xf>
    <xf numFmtId="0" fontId="93" fillId="4" borderId="23" xfId="0" applyFont="1" applyFill="1" applyBorder="1" applyAlignment="1" applyProtection="1">
      <alignment horizontal="center" vertical="center" wrapText="1"/>
      <protection locked="0"/>
    </xf>
    <xf numFmtId="0" fontId="93" fillId="0" borderId="16" xfId="0" applyFont="1" applyBorder="1" applyAlignment="1" applyProtection="1">
      <alignment horizontal="center" vertical="center" wrapText="1"/>
      <protection locked="0"/>
    </xf>
    <xf numFmtId="0" fontId="93" fillId="8" borderId="14" xfId="0" applyFont="1" applyFill="1" applyBorder="1" applyAlignment="1" applyProtection="1">
      <alignment horizontal="center" vertical="center" wrapText="1"/>
      <protection locked="0"/>
    </xf>
    <xf numFmtId="0" fontId="104" fillId="4" borderId="87" xfId="0" applyFont="1" applyFill="1" applyBorder="1" applyAlignment="1" applyProtection="1">
      <alignment horizontal="center" vertical="center" wrapText="1"/>
      <protection locked="0"/>
    </xf>
    <xf numFmtId="0" fontId="104" fillId="4" borderId="11" xfId="0" applyFont="1" applyFill="1" applyBorder="1" applyAlignment="1" applyProtection="1">
      <alignment horizontal="center" vertical="center" wrapText="1"/>
      <protection locked="0"/>
    </xf>
    <xf numFmtId="0" fontId="21" fillId="4" borderId="11" xfId="0" applyFont="1" applyFill="1" applyBorder="1" applyAlignment="1" applyProtection="1">
      <alignment horizontal="center" vertical="center"/>
      <protection locked="0"/>
    </xf>
    <xf numFmtId="0" fontId="93" fillId="8" borderId="16" xfId="0" applyFont="1" applyFill="1" applyBorder="1" applyAlignment="1" applyProtection="1">
      <alignment horizontal="center" vertical="center" wrapText="1"/>
      <protection locked="0"/>
    </xf>
    <xf numFmtId="0" fontId="93" fillId="0" borderId="87" xfId="0" applyFont="1" applyBorder="1" applyAlignment="1" applyProtection="1">
      <alignment horizontal="center" vertical="center" wrapText="1"/>
      <protection locked="0"/>
    </xf>
    <xf numFmtId="0" fontId="93" fillId="0" borderId="11" xfId="0" applyFont="1" applyBorder="1" applyAlignment="1" applyProtection="1">
      <alignment horizontal="center" vertical="center" wrapText="1"/>
      <protection locked="0"/>
    </xf>
    <xf numFmtId="0" fontId="75" fillId="0" borderId="14" xfId="705" applyNumberFormat="1" applyFont="1" applyBorder="1" applyAlignment="1">
      <alignment vertical="center"/>
    </xf>
    <xf numFmtId="0" fontId="76" fillId="0" borderId="14" xfId="705" applyNumberFormat="1" applyFont="1" applyBorder="1" applyAlignment="1">
      <alignment vertical="center" wrapText="1"/>
    </xf>
    <xf numFmtId="0" fontId="16" fillId="0" borderId="5" xfId="705" applyNumberFormat="1" applyBorder="1" applyAlignment="1">
      <alignment horizontal="center" vertical="center"/>
    </xf>
    <xf numFmtId="0" fontId="22" fillId="0" borderId="10" xfId="0" applyFont="1" applyBorder="1"/>
    <xf numFmtId="0" fontId="130" fillId="8" borderId="10" xfId="0" applyFont="1" applyFill="1" applyBorder="1" applyAlignment="1">
      <alignment horizontal="center" vertical="center"/>
    </xf>
    <xf numFmtId="0" fontId="131" fillId="8" borderId="10" xfId="0" applyFont="1" applyFill="1" applyBorder="1" applyAlignment="1">
      <alignment horizontal="center" vertical="center" textRotation="90"/>
    </xf>
    <xf numFmtId="0" fontId="22" fillId="8" borderId="10" xfId="0" applyFont="1" applyFill="1" applyBorder="1" applyAlignment="1">
      <alignment horizontal="center" vertical="center" wrapText="1"/>
    </xf>
    <xf numFmtId="0" fontId="22" fillId="8" borderId="10" xfId="0" applyFont="1" applyFill="1" applyBorder="1" applyAlignment="1">
      <alignment horizontal="center" vertical="center"/>
    </xf>
    <xf numFmtId="170" fontId="98" fillId="8" borderId="10" xfId="0" applyNumberFormat="1" applyFont="1" applyFill="1" applyBorder="1" applyAlignment="1">
      <alignment horizontal="center" vertical="center"/>
    </xf>
    <xf numFmtId="0" fontId="22" fillId="8" borderId="15" xfId="0" applyFont="1" applyFill="1" applyBorder="1" applyAlignment="1" applyProtection="1">
      <alignment horizontal="center" vertical="center"/>
      <protection locked="0"/>
    </xf>
    <xf numFmtId="0" fontId="22" fillId="8" borderId="14" xfId="0" applyFont="1" applyFill="1" applyBorder="1" applyAlignment="1" applyProtection="1">
      <alignment horizontal="center" vertical="center"/>
      <protection locked="0"/>
    </xf>
    <xf numFmtId="0" fontId="22" fillId="8" borderId="22" xfId="0" applyFont="1" applyFill="1" applyBorder="1" applyAlignment="1" applyProtection="1">
      <alignment horizontal="center" vertical="center"/>
      <protection locked="0"/>
    </xf>
    <xf numFmtId="0" fontId="22" fillId="8" borderId="20" xfId="0" applyFont="1" applyFill="1" applyBorder="1" applyAlignment="1" applyProtection="1">
      <alignment horizontal="center" vertical="center"/>
      <protection locked="0"/>
    </xf>
    <xf numFmtId="166" fontId="22" fillId="8" borderId="0" xfId="0" applyNumberFormat="1" applyFont="1" applyFill="1" applyAlignment="1">
      <alignment horizontal="center" vertical="center"/>
    </xf>
    <xf numFmtId="166" fontId="22" fillId="8" borderId="20" xfId="0" applyNumberFormat="1" applyFont="1" applyFill="1" applyBorder="1" applyAlignment="1">
      <alignment horizontal="center" vertical="center"/>
    </xf>
    <xf numFmtId="0" fontId="22" fillId="0" borderId="0" xfId="0" applyFont="1"/>
    <xf numFmtId="0" fontId="130" fillId="8" borderId="0" xfId="0" applyFont="1" applyFill="1" applyAlignment="1">
      <alignment horizontal="center" vertical="center"/>
    </xf>
    <xf numFmtId="0" fontId="131" fillId="8" borderId="0" xfId="0" applyFont="1" applyFill="1" applyAlignment="1">
      <alignment horizontal="center" vertical="center" textRotation="90"/>
    </xf>
    <xf numFmtId="0" fontId="22" fillId="8" borderId="0" xfId="0" applyFont="1" applyFill="1" applyAlignment="1">
      <alignment horizontal="center" vertical="center" wrapText="1"/>
    </xf>
    <xf numFmtId="0" fontId="22" fillId="8" borderId="0" xfId="0" applyFont="1" applyFill="1" applyAlignment="1">
      <alignment horizontal="center" vertical="center"/>
    </xf>
    <xf numFmtId="170" fontId="98" fillId="8" borderId="0" xfId="0" applyNumberFormat="1" applyFont="1" applyFill="1" applyAlignment="1">
      <alignment horizontal="center" vertical="center"/>
    </xf>
    <xf numFmtId="0" fontId="22" fillId="8" borderId="8" xfId="0" applyFont="1" applyFill="1" applyBorder="1" applyAlignment="1" applyProtection="1">
      <alignment horizontal="center" vertical="center"/>
      <protection locked="0"/>
    </xf>
    <xf numFmtId="0" fontId="22" fillId="8" borderId="1" xfId="0" applyFont="1" applyFill="1" applyBorder="1" applyAlignment="1" applyProtection="1">
      <alignment horizontal="center" vertical="center"/>
      <protection locked="0"/>
    </xf>
    <xf numFmtId="0" fontId="130" fillId="0" borderId="0" xfId="0" applyFont="1" applyAlignment="1">
      <alignment horizontal="center" vertical="center"/>
    </xf>
    <xf numFmtId="0" fontId="131" fillId="0" borderId="0" xfId="0" applyFont="1" applyAlignment="1">
      <alignment horizontal="center" vertical="center" textRotation="90"/>
    </xf>
    <xf numFmtId="0" fontId="22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2" fillId="4" borderId="0" xfId="0" applyFont="1" applyFill="1" applyAlignment="1">
      <alignment horizontal="center" vertical="center" wrapText="1"/>
    </xf>
    <xf numFmtId="170" fontId="98" fillId="0" borderId="0" xfId="0" applyNumberFormat="1" applyFont="1" applyAlignment="1">
      <alignment horizontal="center" vertical="center"/>
    </xf>
    <xf numFmtId="0" fontId="22" fillId="0" borderId="8" xfId="0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/>
      <protection locked="0"/>
    </xf>
    <xf numFmtId="0" fontId="22" fillId="0" borderId="20" xfId="0" applyFont="1" applyBorder="1" applyAlignment="1" applyProtection="1">
      <alignment horizontal="center" vertical="center"/>
      <protection locked="0"/>
    </xf>
    <xf numFmtId="166" fontId="22" fillId="0" borderId="20" xfId="0" applyNumberFormat="1" applyFont="1" applyBorder="1" applyAlignment="1">
      <alignment horizontal="center" vertical="center"/>
    </xf>
    <xf numFmtId="0" fontId="131" fillId="8" borderId="0" xfId="0" applyFont="1" applyFill="1" applyAlignment="1">
      <alignment horizontal="center" vertical="center" textRotation="90" wrapText="1"/>
    </xf>
    <xf numFmtId="0" fontId="131" fillId="0" borderId="0" xfId="0" applyFont="1" applyAlignment="1">
      <alignment horizontal="center" vertical="center" textRotation="90" wrapText="1"/>
    </xf>
    <xf numFmtId="0" fontId="22" fillId="0" borderId="7" xfId="0" applyFont="1" applyBorder="1"/>
    <xf numFmtId="0" fontId="130" fillId="0" borderId="7" xfId="0" applyFont="1" applyBorder="1" applyAlignment="1">
      <alignment horizontal="center" vertical="center"/>
    </xf>
    <xf numFmtId="0" fontId="131" fillId="0" borderId="7" xfId="0" applyFont="1" applyBorder="1" applyAlignment="1">
      <alignment horizontal="center" vertical="center" textRotation="90"/>
    </xf>
    <xf numFmtId="0" fontId="22" fillId="0" borderId="7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/>
    </xf>
    <xf numFmtId="170" fontId="98" fillId="0" borderId="7" xfId="0" applyNumberFormat="1" applyFont="1" applyBorder="1" applyAlignment="1">
      <alignment horizontal="center" vertical="center"/>
    </xf>
    <xf numFmtId="0" fontId="22" fillId="0" borderId="17" xfId="0" applyFont="1" applyBorder="1" applyAlignment="1" applyProtection="1">
      <alignment horizontal="center" vertical="center"/>
      <protection locked="0"/>
    </xf>
    <xf numFmtId="0" fontId="22" fillId="0" borderId="16" xfId="0" applyFont="1" applyBorder="1" applyAlignment="1" applyProtection="1">
      <alignment horizontal="center" vertical="center"/>
      <protection locked="0"/>
    </xf>
    <xf numFmtId="0" fontId="22" fillId="0" borderId="23" xfId="0" applyFont="1" applyBorder="1" applyAlignment="1" applyProtection="1">
      <alignment horizontal="center" vertical="center"/>
      <protection locked="0"/>
    </xf>
    <xf numFmtId="166" fontId="22" fillId="0" borderId="7" xfId="0" applyNumberFormat="1" applyFont="1" applyBorder="1" applyAlignment="1">
      <alignment horizontal="center" vertical="center"/>
    </xf>
    <xf numFmtId="166" fontId="22" fillId="0" borderId="23" xfId="0" applyNumberFormat="1" applyFont="1" applyBorder="1" applyAlignment="1">
      <alignment horizontal="center" vertical="center"/>
    </xf>
    <xf numFmtId="170" fontId="51" fillId="4" borderId="0" xfId="0" applyNumberFormat="1" applyFont="1" applyFill="1" applyAlignment="1">
      <alignment horizontal="left" vertical="center"/>
    </xf>
    <xf numFmtId="0" fontId="20" fillId="0" borderId="13" xfId="705" applyNumberFormat="1" applyFont="1" applyBorder="1" applyAlignment="1">
      <alignment horizontal="left" vertical="center"/>
    </xf>
    <xf numFmtId="0" fontId="59" fillId="0" borderId="0" xfId="705" applyNumberFormat="1" applyFont="1" applyAlignment="1">
      <alignment horizontal="left" vertical="center"/>
    </xf>
    <xf numFmtId="0" fontId="20" fillId="0" borderId="0" xfId="705" applyNumberFormat="1" applyFont="1" applyAlignment="1">
      <alignment horizontal="left" vertical="center"/>
    </xf>
    <xf numFmtId="0" fontId="22" fillId="0" borderId="0" xfId="705" applyNumberFormat="1" applyFont="1" applyAlignment="1">
      <alignment horizontal="center" vertical="center"/>
    </xf>
    <xf numFmtId="0" fontId="22" fillId="0" borderId="10" xfId="705" applyNumberFormat="1" applyFont="1" applyBorder="1" applyAlignment="1">
      <alignment horizontal="center" vertical="center"/>
    </xf>
    <xf numFmtId="1" fontId="30" fillId="0" borderId="0" xfId="705" applyNumberFormat="1" applyFont="1" applyAlignment="1">
      <alignment horizontal="center" vertical="center"/>
    </xf>
    <xf numFmtId="0" fontId="8" fillId="0" borderId="7" xfId="0" applyFont="1" applyBorder="1" applyAlignment="1">
      <alignment horizontal="left"/>
    </xf>
    <xf numFmtId="0" fontId="0" fillId="0" borderId="0" xfId="705" applyNumberFormat="1" applyFont="1" applyAlignment="1">
      <alignment horizontal="right" vertical="center"/>
    </xf>
    <xf numFmtId="0" fontId="8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16" fillId="0" borderId="8" xfId="705" applyNumberFormat="1" applyBorder="1" applyAlignment="1">
      <alignment horizontal="center" vertical="center"/>
    </xf>
    <xf numFmtId="0" fontId="20" fillId="0" borderId="14" xfId="705" applyNumberFormat="1" applyFont="1" applyBorder="1" applyAlignment="1">
      <alignment vertical="center" wrapText="1"/>
    </xf>
    <xf numFmtId="0" fontId="1" fillId="0" borderId="0" xfId="705" applyNumberFormat="1" applyFont="1" applyAlignment="1">
      <alignment horizontal="right" vertical="center"/>
    </xf>
    <xf numFmtId="0" fontId="8" fillId="0" borderId="5" xfId="705" applyNumberFormat="1" applyFont="1" applyBorder="1" applyAlignment="1">
      <alignment horizontal="left" vertical="center"/>
    </xf>
    <xf numFmtId="0" fontId="20" fillId="0" borderId="5" xfId="317" applyNumberFormat="1" applyFont="1" applyBorder="1" applyAlignment="1">
      <alignment horizontal="left" vertical="center" wrapText="1"/>
    </xf>
    <xf numFmtId="0" fontId="80" fillId="0" borderId="13" xfId="317" applyNumberFormat="1" applyFont="1" applyBorder="1" applyAlignment="1">
      <alignment horizontal="left" vertical="center"/>
    </xf>
    <xf numFmtId="0" fontId="20" fillId="0" borderId="13" xfId="317" applyNumberFormat="1" applyFont="1" applyBorder="1" applyAlignment="1">
      <alignment horizontal="left" vertical="center"/>
    </xf>
    <xf numFmtId="0" fontId="1" fillId="0" borderId="0" xfId="317" applyNumberFormat="1" applyFont="1" applyAlignment="1">
      <alignment horizontal="left" vertical="center"/>
    </xf>
    <xf numFmtId="0" fontId="28" fillId="0" borderId="0" xfId="0" applyFont="1" applyAlignment="1">
      <alignment horizontal="right"/>
    </xf>
    <xf numFmtId="0" fontId="29" fillId="4" borderId="13" xfId="0" applyFont="1" applyFill="1" applyBorder="1" applyAlignment="1">
      <alignment horizontal="center" vertical="center" wrapText="1"/>
    </xf>
    <xf numFmtId="0" fontId="0" fillId="0" borderId="25" xfId="0" applyBorder="1"/>
    <xf numFmtId="0" fontId="29" fillId="0" borderId="75" xfId="0" applyFont="1" applyBorder="1" applyAlignment="1">
      <alignment horizontal="left"/>
    </xf>
    <xf numFmtId="0" fontId="29" fillId="0" borderId="25" xfId="0" applyFont="1" applyBorder="1" applyAlignment="1">
      <alignment horizontal="left"/>
    </xf>
    <xf numFmtId="0" fontId="32" fillId="0" borderId="25" xfId="0" applyFont="1" applyBorder="1" applyAlignment="1">
      <alignment horizontal="left"/>
    </xf>
    <xf numFmtId="0" fontId="0" fillId="0" borderId="14" xfId="0" applyBorder="1" applyAlignment="1">
      <alignment horizontal="center"/>
    </xf>
    <xf numFmtId="0" fontId="0" fillId="0" borderId="5" xfId="0" applyBorder="1" applyAlignment="1">
      <alignment horizontal="right"/>
    </xf>
    <xf numFmtId="0" fontId="0" fillId="0" borderId="17" xfId="0" applyBorder="1"/>
    <xf numFmtId="0" fontId="29" fillId="0" borderId="17" xfId="0" applyFont="1" applyBorder="1" applyAlignment="1">
      <alignment horizontal="left"/>
    </xf>
    <xf numFmtId="0" fontId="29" fillId="4" borderId="5" xfId="0" applyFont="1" applyFill="1" applyBorder="1" applyAlignment="1">
      <alignment horizontal="center" vertical="center" wrapText="1"/>
    </xf>
    <xf numFmtId="0" fontId="29" fillId="4" borderId="92" xfId="0" applyFont="1" applyFill="1" applyBorder="1" applyAlignment="1">
      <alignment horizontal="center" vertical="center" wrapText="1"/>
    </xf>
    <xf numFmtId="0" fontId="0" fillId="2" borderId="14" xfId="0" applyFill="1" applyBorder="1" applyAlignment="1" applyProtection="1">
      <alignment horizontal="center" vertical="center" wrapText="1"/>
      <protection locked="0"/>
    </xf>
    <xf numFmtId="0" fontId="128" fillId="0" borderId="5" xfId="317" applyNumberFormat="1" applyFont="1" applyBorder="1" applyAlignment="1">
      <alignment horizontal="center" vertical="center" wrapText="1"/>
    </xf>
    <xf numFmtId="1" fontId="30" fillId="0" borderId="5" xfId="705" applyNumberFormat="1" applyFont="1" applyBorder="1" applyAlignment="1">
      <alignment horizontal="center" vertical="center"/>
    </xf>
    <xf numFmtId="0" fontId="0" fillId="2" borderId="17" xfId="0" applyFill="1" applyBorder="1" applyAlignment="1" applyProtection="1">
      <alignment horizontal="center" vertical="center"/>
      <protection locked="0"/>
    </xf>
    <xf numFmtId="0" fontId="0" fillId="2" borderId="91" xfId="0" applyFill="1" applyBorder="1" applyAlignment="1" applyProtection="1">
      <alignment horizontal="center" vertical="center"/>
      <protection locked="0"/>
    </xf>
    <xf numFmtId="0" fontId="0" fillId="42" borderId="0" xfId="0" applyFill="1" applyAlignment="1">
      <alignment vertical="center" wrapText="1"/>
    </xf>
    <xf numFmtId="0" fontId="21" fillId="42" borderId="0" xfId="0" applyFont="1" applyFill="1" applyAlignment="1">
      <alignment horizontal="center" vertical="center"/>
    </xf>
    <xf numFmtId="0" fontId="0" fillId="42" borderId="0" xfId="0" applyFill="1"/>
    <xf numFmtId="169" fontId="0" fillId="2" borderId="15" xfId="0" applyNumberFormat="1" applyFill="1" applyBorder="1" applyAlignment="1">
      <alignment horizontal="center" vertical="center"/>
    </xf>
    <xf numFmtId="169" fontId="0" fillId="2" borderId="22" xfId="0" applyNumberFormat="1" applyFill="1" applyBorder="1" applyAlignment="1">
      <alignment horizontal="center" vertical="center"/>
    </xf>
    <xf numFmtId="169" fontId="0" fillId="2" borderId="17" xfId="0" applyNumberFormat="1" applyFill="1" applyBorder="1" applyAlignment="1">
      <alignment horizontal="center" vertical="center"/>
    </xf>
    <xf numFmtId="169" fontId="0" fillId="2" borderId="23" xfId="0" applyNumberFormat="1" applyFill="1" applyBorder="1" applyAlignment="1">
      <alignment horizontal="center" vertical="center"/>
    </xf>
    <xf numFmtId="169" fontId="14" fillId="4" borderId="0" xfId="0" applyNumberFormat="1" applyFont="1" applyFill="1" applyAlignment="1">
      <alignment horizontal="center" vertical="center" wrapText="1"/>
    </xf>
    <xf numFmtId="169" fontId="0" fillId="4" borderId="11" xfId="0" applyNumberFormat="1" applyFill="1" applyBorder="1" applyAlignment="1">
      <alignment horizontal="center" vertical="center"/>
    </xf>
    <xf numFmtId="169" fontId="0" fillId="2" borderId="20" xfId="0" applyNumberFormat="1" applyFill="1" applyBorder="1" applyAlignment="1">
      <alignment horizontal="center" vertical="center"/>
    </xf>
    <xf numFmtId="169" fontId="0" fillId="2" borderId="8" xfId="0" applyNumberFormat="1" applyFill="1" applyBorder="1" applyAlignment="1">
      <alignment horizontal="center" vertical="center"/>
    </xf>
    <xf numFmtId="169" fontId="0" fillId="4" borderId="7" xfId="0" applyNumberFormat="1" applyFill="1" applyBorder="1" applyAlignment="1">
      <alignment horizontal="center" vertical="center"/>
    </xf>
    <xf numFmtId="169" fontId="0" fillId="4" borderId="10" xfId="0" applyNumberFormat="1" applyFill="1" applyBorder="1" applyAlignment="1">
      <alignment horizontal="center" vertical="center"/>
    </xf>
    <xf numFmtId="169" fontId="0" fillId="2" borderId="13" xfId="0" applyNumberFormat="1" applyFill="1" applyBorder="1" applyAlignment="1">
      <alignment horizontal="center" vertical="center"/>
    </xf>
    <xf numFmtId="169" fontId="0" fillId="4" borderId="0" xfId="0" applyNumberFormat="1" applyFill="1"/>
    <xf numFmtId="169" fontId="0" fillId="4" borderId="0" xfId="0" applyNumberFormat="1" applyFill="1" applyAlignment="1">
      <alignment horizontal="center" vertical="center"/>
    </xf>
    <xf numFmtId="0" fontId="22" fillId="54" borderId="11" xfId="0" applyFont="1" applyFill="1" applyBorder="1" applyAlignment="1">
      <alignment vertical="center" wrapText="1"/>
    </xf>
    <xf numFmtId="0" fontId="22" fillId="55" borderId="5" xfId="0" applyFont="1" applyFill="1" applyBorder="1" applyAlignment="1">
      <alignment horizontal="center" vertical="center"/>
    </xf>
    <xf numFmtId="0" fontId="41" fillId="0" borderId="13" xfId="317" applyNumberFormat="1" applyFont="1" applyBorder="1" applyAlignment="1">
      <alignment vertical="center"/>
    </xf>
    <xf numFmtId="0" fontId="41" fillId="0" borderId="11" xfId="317" applyNumberFormat="1" applyFont="1" applyBorder="1" applyAlignment="1">
      <alignment vertical="center"/>
    </xf>
    <xf numFmtId="0" fontId="41" fillId="0" borderId="19" xfId="317" applyNumberFormat="1" applyFont="1" applyBorder="1" applyAlignment="1">
      <alignment vertical="center"/>
    </xf>
    <xf numFmtId="0" fontId="27" fillId="0" borderId="13" xfId="317" applyNumberFormat="1" applyFont="1" applyBorder="1" applyAlignment="1">
      <alignment vertical="center"/>
    </xf>
    <xf numFmtId="0" fontId="27" fillId="0" borderId="11" xfId="317" applyNumberFormat="1" applyFont="1" applyBorder="1" applyAlignment="1">
      <alignment vertical="center"/>
    </xf>
    <xf numFmtId="0" fontId="27" fillId="0" borderId="19" xfId="317" applyNumberFormat="1" applyFont="1" applyBorder="1" applyAlignment="1">
      <alignment vertical="center"/>
    </xf>
    <xf numFmtId="0" fontId="41" fillId="0" borderId="13" xfId="705" applyNumberFormat="1" applyFont="1" applyBorder="1" applyAlignment="1">
      <alignment vertical="center"/>
    </xf>
    <xf numFmtId="0" fontId="41" fillId="0" borderId="11" xfId="705" applyNumberFormat="1" applyFont="1" applyBorder="1" applyAlignment="1">
      <alignment vertical="center"/>
    </xf>
    <xf numFmtId="0" fontId="41" fillId="0" borderId="19" xfId="705" applyNumberFormat="1" applyFont="1" applyBorder="1" applyAlignment="1">
      <alignment vertical="center"/>
    </xf>
    <xf numFmtId="0" fontId="38" fillId="0" borderId="0" xfId="0" applyFont="1" applyAlignment="1">
      <alignment vertical="top" wrapText="1"/>
    </xf>
    <xf numFmtId="169" fontId="0" fillId="0" borderId="7" xfId="705" applyNumberFormat="1" applyFont="1" applyBorder="1" applyAlignment="1">
      <alignment horizontal="center"/>
    </xf>
    <xf numFmtId="169" fontId="0" fillId="0" borderId="5" xfId="705" applyNumberFormat="1" applyFont="1" applyBorder="1" applyAlignment="1">
      <alignment horizontal="center" vertical="center"/>
    </xf>
    <xf numFmtId="1" fontId="59" fillId="0" borderId="5" xfId="705" applyNumberFormat="1" applyFont="1" applyBorder="1" applyAlignment="1">
      <alignment horizontal="center" vertical="center"/>
    </xf>
    <xf numFmtId="169" fontId="0" fillId="0" borderId="5" xfId="317" applyNumberFormat="1" applyFont="1" applyBorder="1" applyAlignment="1">
      <alignment horizontal="center" vertical="center"/>
    </xf>
    <xf numFmtId="169" fontId="0" fillId="4" borderId="5" xfId="317" applyNumberFormat="1" applyFont="1" applyFill="1" applyBorder="1" applyAlignment="1">
      <alignment horizontal="center" vertical="center"/>
    </xf>
    <xf numFmtId="1" fontId="0" fillId="0" borderId="5" xfId="317" applyNumberFormat="1" applyFont="1" applyBorder="1" applyAlignment="1">
      <alignment horizontal="center" vertical="center"/>
    </xf>
    <xf numFmtId="1" fontId="0" fillId="4" borderId="5" xfId="317" applyNumberFormat="1" applyFont="1" applyFill="1" applyBorder="1" applyAlignment="1">
      <alignment horizontal="center" vertical="center"/>
    </xf>
    <xf numFmtId="1" fontId="30" fillId="0" borderId="5" xfId="317" applyNumberFormat="1" applyFont="1" applyBorder="1" applyAlignment="1">
      <alignment horizontal="center" vertical="center"/>
    </xf>
    <xf numFmtId="0" fontId="0" fillId="0" borderId="19" xfId="0" applyBorder="1"/>
    <xf numFmtId="0" fontId="85" fillId="4" borderId="5" xfId="0" applyFont="1" applyFill="1" applyBorder="1" applyAlignment="1">
      <alignment horizontal="center" vertical="center"/>
    </xf>
    <xf numFmtId="44" fontId="23" fillId="8" borderId="0" xfId="691" applyFont="1" applyFill="1" applyAlignment="1" applyProtection="1">
      <alignment horizontal="center" vertical="center"/>
    </xf>
    <xf numFmtId="0" fontId="23" fillId="8" borderId="5" xfId="0" applyFont="1" applyFill="1" applyBorder="1" applyAlignment="1" applyProtection="1">
      <alignment horizontal="center" vertical="center" wrapText="1"/>
      <protection locked="0"/>
    </xf>
    <xf numFmtId="0" fontId="0" fillId="8" borderId="5" xfId="0" applyFill="1" applyBorder="1" applyAlignment="1" applyProtection="1">
      <alignment horizontal="center" vertical="center" wrapText="1"/>
      <protection locked="0"/>
    </xf>
    <xf numFmtId="0" fontId="0" fillId="8" borderId="7" xfId="0" applyFill="1" applyBorder="1" applyAlignment="1">
      <alignment horizontal="right" vertical="center"/>
    </xf>
    <xf numFmtId="0" fontId="32" fillId="0" borderId="0" xfId="0" applyFont="1" applyAlignment="1">
      <alignment horizontal="left" wrapText="1"/>
    </xf>
    <xf numFmtId="0" fontId="26" fillId="0" borderId="10" xfId="0" applyFont="1" applyBorder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0" fillId="0" borderId="5" xfId="0" applyBorder="1" applyAlignment="1">
      <alignment horizontal="center" vertical="center" wrapText="1"/>
    </xf>
    <xf numFmtId="0" fontId="108" fillId="8" borderId="13" xfId="0" applyFont="1" applyFill="1" applyBorder="1" applyAlignment="1">
      <alignment horizontal="center" vertical="center"/>
    </xf>
    <xf numFmtId="0" fontId="108" fillId="8" borderId="1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44" fontId="26" fillId="8" borderId="11" xfId="0" applyNumberFormat="1" applyFont="1" applyFill="1" applyBorder="1" applyAlignment="1">
      <alignment horizontal="center" vertical="center"/>
    </xf>
    <xf numFmtId="0" fontId="26" fillId="0" borderId="7" xfId="0" applyFont="1" applyBorder="1" applyAlignment="1">
      <alignment horizontal="right" vertical="center"/>
    </xf>
    <xf numFmtId="0" fontId="7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4" fontId="23" fillId="8" borderId="7" xfId="691" applyFont="1" applyFill="1" applyBorder="1" applyAlignment="1" applyProtection="1">
      <alignment horizontal="center" vertical="center"/>
    </xf>
    <xf numFmtId="44" fontId="23" fillId="8" borderId="10" xfId="691" applyFont="1" applyFill="1" applyBorder="1" applyAlignment="1" applyProtection="1">
      <alignment horizontal="center" vertical="center"/>
    </xf>
    <xf numFmtId="0" fontId="27" fillId="0" borderId="13" xfId="705" applyNumberFormat="1" applyFont="1" applyBorder="1" applyAlignment="1">
      <alignment horizontal="center" vertical="center"/>
    </xf>
    <xf numFmtId="0" fontId="27" fillId="0" borderId="11" xfId="705" applyNumberFormat="1" applyFont="1" applyBorder="1" applyAlignment="1">
      <alignment horizontal="center" vertical="center"/>
    </xf>
    <xf numFmtId="0" fontId="27" fillId="0" borderId="0" xfId="705" applyNumberFormat="1" applyFont="1" applyAlignment="1">
      <alignment horizontal="center" vertical="center"/>
    </xf>
    <xf numFmtId="0" fontId="37" fillId="0" borderId="63" xfId="705" applyNumberFormat="1" applyFont="1" applyBorder="1" applyAlignment="1">
      <alignment horizontal="center" vertical="center"/>
    </xf>
    <xf numFmtId="0" fontId="37" fillId="0" borderId="64" xfId="705" applyNumberFormat="1" applyFont="1" applyBorder="1" applyAlignment="1">
      <alignment horizontal="center" vertical="center"/>
    </xf>
    <xf numFmtId="0" fontId="36" fillId="0" borderId="14" xfId="705" applyNumberFormat="1" applyFont="1" applyBorder="1" applyAlignment="1">
      <alignment horizontal="center" vertical="center" wrapText="1"/>
    </xf>
    <xf numFmtId="0" fontId="36" fillId="0" borderId="16" xfId="705" applyNumberFormat="1" applyFont="1" applyBorder="1" applyAlignment="1">
      <alignment horizontal="center" vertical="center" wrapText="1"/>
    </xf>
    <xf numFmtId="0" fontId="24" fillId="0" borderId="7" xfId="705" applyNumberFormat="1" applyFont="1" applyBorder="1" applyAlignment="1">
      <alignment horizontal="center" vertical="center"/>
    </xf>
    <xf numFmtId="0" fontId="74" fillId="0" borderId="7" xfId="705" applyNumberFormat="1" applyFont="1" applyBorder="1" applyAlignment="1">
      <alignment horizontal="center" vertical="center"/>
    </xf>
    <xf numFmtId="0" fontId="75" fillId="0" borderId="14" xfId="705" applyNumberFormat="1" applyFont="1" applyBorder="1" applyAlignment="1">
      <alignment horizontal="center" vertical="center"/>
    </xf>
    <xf numFmtId="0" fontId="75" fillId="0" borderId="16" xfId="705" applyNumberFormat="1" applyFont="1" applyBorder="1" applyAlignment="1">
      <alignment horizontal="center" vertical="center"/>
    </xf>
    <xf numFmtId="0" fontId="76" fillId="0" borderId="14" xfId="705" applyNumberFormat="1" applyFont="1" applyBorder="1" applyAlignment="1">
      <alignment horizontal="center" vertical="center" wrapText="1"/>
    </xf>
    <xf numFmtId="0" fontId="76" fillId="0" borderId="16" xfId="705" applyNumberFormat="1" applyFont="1" applyBorder="1" applyAlignment="1">
      <alignment horizontal="center" vertical="center" wrapText="1"/>
    </xf>
    <xf numFmtId="0" fontId="20" fillId="0" borderId="14" xfId="705" applyNumberFormat="1" applyFont="1" applyBorder="1" applyAlignment="1">
      <alignment horizontal="center" vertical="center" wrapText="1"/>
    </xf>
    <xf numFmtId="0" fontId="20" fillId="0" borderId="16" xfId="705" applyNumberFormat="1" applyFont="1" applyBorder="1" applyAlignment="1">
      <alignment horizontal="center" vertical="center" wrapText="1"/>
    </xf>
    <xf numFmtId="0" fontId="76" fillId="37" borderId="13" xfId="0" applyFont="1" applyFill="1" applyBorder="1" applyAlignment="1">
      <alignment horizontal="center" vertical="center" wrapText="1"/>
    </xf>
    <xf numFmtId="0" fontId="76" fillId="37" borderId="11" xfId="0" applyFont="1" applyFill="1" applyBorder="1" applyAlignment="1">
      <alignment horizontal="center" vertical="center" wrapText="1"/>
    </xf>
    <xf numFmtId="0" fontId="76" fillId="37" borderId="19" xfId="0" applyFont="1" applyFill="1" applyBorder="1" applyAlignment="1">
      <alignment horizontal="center" vertical="center" wrapText="1"/>
    </xf>
    <xf numFmtId="0" fontId="0" fillId="0" borderId="0" xfId="317" applyNumberFormat="1" applyFont="1" applyAlignment="1">
      <alignment horizontal="center"/>
    </xf>
    <xf numFmtId="0" fontId="41" fillId="0" borderId="13" xfId="317" applyNumberFormat="1" applyFont="1" applyBorder="1" applyAlignment="1">
      <alignment horizontal="center" vertical="center"/>
    </xf>
    <xf numFmtId="0" fontId="41" fillId="0" borderId="11" xfId="317" applyNumberFormat="1" applyFont="1" applyBorder="1" applyAlignment="1">
      <alignment horizontal="center" vertical="center"/>
    </xf>
    <xf numFmtId="0" fontId="41" fillId="0" borderId="19" xfId="317" applyNumberFormat="1" applyFont="1" applyBorder="1" applyAlignment="1">
      <alignment horizontal="center" vertical="center"/>
    </xf>
    <xf numFmtId="0" fontId="0" fillId="2" borderId="14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16" xfId="0" applyFill="1" applyBorder="1" applyAlignment="1">
      <alignment horizontal="center" vertical="center" wrapText="1"/>
    </xf>
    <xf numFmtId="0" fontId="46" fillId="0" borderId="15" xfId="0" applyFont="1" applyBorder="1" applyAlignment="1">
      <alignment horizontal="center" vertical="center" textRotation="90"/>
    </xf>
    <xf numFmtId="0" fontId="46" fillId="0" borderId="8" xfId="0" applyFont="1" applyBorder="1" applyAlignment="1">
      <alignment horizontal="center" vertical="center" textRotation="90"/>
    </xf>
    <xf numFmtId="0" fontId="0" fillId="4" borderId="0" xfId="0" applyFill="1" applyAlignment="1">
      <alignment horizontal="center" vertical="center" wrapText="1"/>
    </xf>
    <xf numFmtId="0" fontId="46" fillId="0" borderId="17" xfId="0" applyFont="1" applyBorder="1" applyAlignment="1">
      <alignment horizontal="center" vertical="center" textRotation="90"/>
    </xf>
    <xf numFmtId="0" fontId="46" fillId="0" borderId="22" xfId="0" applyFont="1" applyBorder="1" applyAlignment="1">
      <alignment horizontal="center" vertical="center" textRotation="90" wrapText="1"/>
    </xf>
    <xf numFmtId="0" fontId="46" fillId="0" borderId="20" xfId="0" applyFont="1" applyBorder="1" applyAlignment="1">
      <alignment horizontal="center" vertical="center" textRotation="90" wrapText="1"/>
    </xf>
    <xf numFmtId="0" fontId="46" fillId="0" borderId="23" xfId="0" applyFont="1" applyBorder="1" applyAlignment="1">
      <alignment horizontal="center" vertical="center" textRotation="90" wrapText="1"/>
    </xf>
    <xf numFmtId="0" fontId="1" fillId="8" borderId="0" xfId="0" applyFont="1" applyFill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4" fontId="26" fillId="0" borderId="0" xfId="0" applyNumberFormat="1" applyFont="1" applyAlignment="1">
      <alignment horizontal="center" vertical="center"/>
    </xf>
    <xf numFmtId="0" fontId="46" fillId="0" borderId="5" xfId="0" applyFont="1" applyBorder="1" applyAlignment="1">
      <alignment horizontal="center" vertical="center" textRotation="90"/>
    </xf>
    <xf numFmtId="0" fontId="46" fillId="0" borderId="22" xfId="0" applyFont="1" applyBorder="1" applyAlignment="1">
      <alignment horizontal="center" vertical="center" textRotation="90"/>
    </xf>
    <xf numFmtId="0" fontId="46" fillId="0" borderId="20" xfId="0" applyFont="1" applyBorder="1" applyAlignment="1">
      <alignment horizontal="center" vertical="center" textRotation="90"/>
    </xf>
    <xf numFmtId="0" fontId="46" fillId="0" borderId="23" xfId="0" applyFont="1" applyBorder="1" applyAlignment="1">
      <alignment horizontal="center" vertical="center" textRotation="90"/>
    </xf>
    <xf numFmtId="0" fontId="1" fillId="0" borderId="0" xfId="0" applyFont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46" fillId="0" borderId="14" xfId="0" applyFont="1" applyBorder="1" applyAlignment="1">
      <alignment horizontal="center" vertical="center" textRotation="90"/>
    </xf>
    <xf numFmtId="0" fontId="46" fillId="0" borderId="1" xfId="0" applyFont="1" applyBorder="1" applyAlignment="1">
      <alignment horizontal="center" vertical="center" textRotation="90"/>
    </xf>
    <xf numFmtId="0" fontId="46" fillId="0" borderId="16" xfId="0" applyFont="1" applyBorder="1" applyAlignment="1">
      <alignment horizontal="center" vertical="center" textRotation="90"/>
    </xf>
    <xf numFmtId="0" fontId="23" fillId="0" borderId="20" xfId="0" applyFont="1" applyBorder="1" applyAlignment="1">
      <alignment horizontal="center" vertical="center"/>
    </xf>
    <xf numFmtId="0" fontId="0" fillId="19" borderId="0" xfId="0" applyFill="1" applyAlignment="1">
      <alignment horizontal="center" vertical="center" wrapText="1"/>
    </xf>
    <xf numFmtId="0" fontId="21" fillId="46" borderId="15" xfId="0" applyFont="1" applyFill="1" applyBorder="1" applyAlignment="1">
      <alignment horizontal="center" vertical="center" wrapText="1"/>
    </xf>
    <xf numFmtId="0" fontId="21" fillId="46" borderId="10" xfId="0" applyFont="1" applyFill="1" applyBorder="1" applyAlignment="1">
      <alignment horizontal="center" vertical="center" wrapText="1"/>
    </xf>
    <xf numFmtId="0" fontId="21" fillId="46" borderId="22" xfId="0" applyFont="1" applyFill="1" applyBorder="1" applyAlignment="1">
      <alignment horizontal="center" vertical="center" wrapText="1"/>
    </xf>
    <xf numFmtId="0" fontId="21" fillId="46" borderId="8" xfId="0" applyFont="1" applyFill="1" applyBorder="1" applyAlignment="1">
      <alignment horizontal="center" vertical="center" wrapText="1"/>
    </xf>
    <xf numFmtId="0" fontId="21" fillId="46" borderId="0" xfId="0" applyFont="1" applyFill="1" applyAlignment="1">
      <alignment horizontal="center" vertical="center" wrapText="1"/>
    </xf>
    <xf numFmtId="0" fontId="21" fillId="46" borderId="20" xfId="0" applyFont="1" applyFill="1" applyBorder="1" applyAlignment="1">
      <alignment horizontal="center" vertical="center" wrapText="1"/>
    </xf>
    <xf numFmtId="0" fontId="21" fillId="46" borderId="17" xfId="0" applyFont="1" applyFill="1" applyBorder="1" applyAlignment="1">
      <alignment horizontal="center" vertical="center" wrapText="1"/>
    </xf>
    <xf numFmtId="0" fontId="21" fillId="46" borderId="7" xfId="0" applyFont="1" applyFill="1" applyBorder="1" applyAlignment="1">
      <alignment horizontal="center" vertical="center" wrapText="1"/>
    </xf>
    <xf numFmtId="0" fontId="21" fillId="46" borderId="23" xfId="0" applyFont="1" applyFill="1" applyBorder="1" applyAlignment="1">
      <alignment horizontal="center" vertical="center" wrapText="1"/>
    </xf>
    <xf numFmtId="0" fontId="90" fillId="4" borderId="0" xfId="0" applyFont="1" applyFill="1" applyAlignment="1">
      <alignment horizontal="left" vertical="center" wrapText="1"/>
    </xf>
    <xf numFmtId="0" fontId="1" fillId="4" borderId="0" xfId="0" applyFont="1" applyFill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0" fillId="4" borderId="8" xfId="0" applyFill="1" applyBorder="1" applyAlignment="1">
      <alignment horizontal="right" vertical="center"/>
    </xf>
    <xf numFmtId="0" fontId="0" fillId="4" borderId="0" xfId="0" applyFill="1" applyAlignment="1">
      <alignment horizontal="right" vertical="center"/>
    </xf>
    <xf numFmtId="167" fontId="23" fillId="0" borderId="0" xfId="0" applyNumberFormat="1" applyFont="1" applyAlignment="1">
      <alignment horizontal="center" vertical="center"/>
    </xf>
    <xf numFmtId="2" fontId="23" fillId="0" borderId="0" xfId="0" applyNumberFormat="1" applyFont="1" applyAlignment="1">
      <alignment horizontal="center" vertical="center"/>
    </xf>
    <xf numFmtId="0" fontId="24" fillId="0" borderId="7" xfId="317" applyNumberFormat="1" applyFont="1" applyBorder="1" applyAlignment="1">
      <alignment horizontal="center" vertical="center"/>
    </xf>
    <xf numFmtId="0" fontId="74" fillId="0" borderId="7" xfId="317" applyNumberFormat="1" applyFont="1" applyBorder="1" applyAlignment="1">
      <alignment horizontal="center" vertical="center"/>
    </xf>
    <xf numFmtId="0" fontId="0" fillId="38" borderId="7" xfId="0" applyFill="1" applyBorder="1" applyAlignment="1">
      <alignment horizontal="center" vertical="center"/>
    </xf>
    <xf numFmtId="0" fontId="0" fillId="20" borderId="7" xfId="0" applyFill="1" applyBorder="1" applyAlignment="1">
      <alignment horizontal="center" vertical="center"/>
    </xf>
    <xf numFmtId="0" fontId="31" fillId="4" borderId="0" xfId="0" applyFont="1" applyFill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20" fillId="16" borderId="0" xfId="0" applyFont="1" applyFill="1" applyAlignment="1">
      <alignment horizontal="center" vertical="center" wrapText="1"/>
    </xf>
    <xf numFmtId="0" fontId="20" fillId="15" borderId="0" xfId="0" applyFont="1" applyFill="1" applyAlignment="1">
      <alignment horizontal="center" vertical="center" wrapText="1"/>
    </xf>
    <xf numFmtId="0" fontId="20" fillId="34" borderId="0" xfId="0" applyFont="1" applyFill="1" applyAlignment="1">
      <alignment horizontal="center" vertical="center" wrapText="1"/>
    </xf>
    <xf numFmtId="0" fontId="20" fillId="10" borderId="0" xfId="0" applyFont="1" applyFill="1" applyAlignment="1">
      <alignment horizontal="center" vertical="center" wrapText="1"/>
    </xf>
    <xf numFmtId="0" fontId="20" fillId="28" borderId="0" xfId="0" applyFont="1" applyFill="1" applyAlignment="1">
      <alignment horizontal="center" vertical="center" wrapText="1"/>
    </xf>
    <xf numFmtId="0" fontId="20" fillId="33" borderId="0" xfId="0" applyFont="1" applyFill="1" applyAlignment="1">
      <alignment horizontal="center" vertical="center" wrapText="1"/>
    </xf>
    <xf numFmtId="0" fontId="20" fillId="30" borderId="0" xfId="0" applyFont="1" applyFill="1" applyAlignment="1">
      <alignment horizontal="center" vertical="center" wrapText="1"/>
    </xf>
    <xf numFmtId="0" fontId="20" fillId="4" borderId="0" xfId="0" applyFont="1" applyFill="1" applyAlignment="1">
      <alignment horizontal="center" vertical="center" wrapText="1"/>
    </xf>
    <xf numFmtId="0" fontId="103" fillId="35" borderId="0" xfId="0" applyFont="1" applyFill="1" applyAlignment="1">
      <alignment horizontal="center" vertical="center" wrapText="1"/>
    </xf>
    <xf numFmtId="0" fontId="103" fillId="13" borderId="0" xfId="0" applyFont="1" applyFill="1" applyAlignment="1">
      <alignment horizontal="center" vertical="center" wrapText="1"/>
    </xf>
    <xf numFmtId="0" fontId="20" fillId="14" borderId="0" xfId="0" applyFont="1" applyFill="1" applyAlignment="1">
      <alignment horizontal="center" vertical="center" wrapText="1"/>
    </xf>
    <xf numFmtId="0" fontId="103" fillId="6" borderId="0" xfId="0" applyFont="1" applyFill="1" applyAlignment="1">
      <alignment horizontal="center" vertical="center" wrapText="1"/>
    </xf>
    <xf numFmtId="0" fontId="20" fillId="29" borderId="0" xfId="0" applyFont="1" applyFill="1" applyAlignment="1">
      <alignment horizontal="center" vertical="center" wrapText="1"/>
    </xf>
    <xf numFmtId="0" fontId="20" fillId="39" borderId="0" xfId="0" applyFont="1" applyFill="1" applyAlignment="1">
      <alignment horizontal="center" vertical="center" wrapText="1"/>
    </xf>
    <xf numFmtId="0" fontId="49" fillId="0" borderId="10" xfId="0" applyFont="1" applyBorder="1" applyAlignment="1">
      <alignment horizontal="left" vertical="center" textRotation="90"/>
    </xf>
    <xf numFmtId="0" fontId="49" fillId="0" borderId="7" xfId="0" applyFont="1" applyBorder="1" applyAlignment="1">
      <alignment horizontal="left" vertical="center" textRotation="90"/>
    </xf>
    <xf numFmtId="0" fontId="59" fillId="0" borderId="22" xfId="0" applyFont="1" applyBorder="1" applyAlignment="1">
      <alignment horizontal="left" vertical="center" textRotation="90"/>
    </xf>
    <xf numFmtId="0" fontId="59" fillId="0" borderId="23" xfId="0" applyFont="1" applyBorder="1" applyAlignment="1">
      <alignment horizontal="left" vertical="center" textRotation="90"/>
    </xf>
    <xf numFmtId="0" fontId="8" fillId="2" borderId="22" xfId="0" applyFont="1" applyFill="1" applyBorder="1" applyAlignment="1">
      <alignment horizontal="center" vertical="center" wrapText="1"/>
    </xf>
    <xf numFmtId="0" fontId="8" fillId="2" borderId="23" xfId="0" applyFont="1" applyFill="1" applyBorder="1" applyAlignment="1">
      <alignment horizontal="center" vertical="center" wrapText="1"/>
    </xf>
    <xf numFmtId="0" fontId="21" fillId="4" borderId="15" xfId="0" applyFont="1" applyFill="1" applyBorder="1" applyAlignment="1">
      <alignment horizontal="center" vertical="center" textRotation="90"/>
    </xf>
    <xf numFmtId="0" fontId="21" fillId="4" borderId="17" xfId="0" applyFont="1" applyFill="1" applyBorder="1" applyAlignment="1">
      <alignment horizontal="center" vertical="center" textRotation="90"/>
    </xf>
    <xf numFmtId="0" fontId="0" fillId="0" borderId="10" xfId="0" applyBorder="1" applyAlignment="1">
      <alignment horizontal="center"/>
    </xf>
    <xf numFmtId="0" fontId="0" fillId="0" borderId="7" xfId="0" applyBorder="1" applyAlignment="1">
      <alignment horizontal="center"/>
    </xf>
    <xf numFmtId="0" fontId="26" fillId="0" borderId="10" xfId="0" applyFont="1" applyBorder="1" applyAlignment="1">
      <alignment horizontal="left" vertical="center" wrapText="1"/>
    </xf>
    <xf numFmtId="0" fontId="26" fillId="0" borderId="7" xfId="0" applyFont="1" applyBorder="1" applyAlignment="1">
      <alignment horizontal="left" vertical="center" wrapText="1"/>
    </xf>
    <xf numFmtId="0" fontId="35" fillId="0" borderId="10" xfId="0" applyFont="1" applyBorder="1" applyAlignment="1">
      <alignment horizontal="center" vertical="center" textRotation="90" wrapText="1"/>
    </xf>
    <xf numFmtId="0" fontId="35" fillId="0" borderId="7" xfId="0" applyFont="1" applyBorder="1" applyAlignment="1">
      <alignment horizontal="center" vertical="center" textRotation="90" wrapText="1"/>
    </xf>
    <xf numFmtId="0" fontId="21" fillId="0" borderId="10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4" borderId="14" xfId="0" applyFont="1" applyFill="1" applyBorder="1" applyAlignment="1">
      <alignment horizontal="center" vertical="center" textRotation="90"/>
    </xf>
    <xf numFmtId="0" fontId="21" fillId="4" borderId="1" xfId="0" applyFont="1" applyFill="1" applyBorder="1" applyAlignment="1">
      <alignment horizontal="center" vertical="center" textRotation="90"/>
    </xf>
    <xf numFmtId="0" fontId="21" fillId="4" borderId="16" xfId="0" applyFont="1" applyFill="1" applyBorder="1" applyAlignment="1">
      <alignment horizontal="center" vertical="center" textRotation="90"/>
    </xf>
    <xf numFmtId="0" fontId="8" fillId="2" borderId="15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/>
    </xf>
    <xf numFmtId="2" fontId="89" fillId="4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21" fillId="0" borderId="10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165" fontId="85" fillId="0" borderId="0" xfId="0" applyNumberFormat="1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33" fillId="0" borderId="0" xfId="0" applyFont="1" applyAlignment="1">
      <alignment horizontal="left" vertical="center" wrapText="1"/>
    </xf>
    <xf numFmtId="2" fontId="0" fillId="0" borderId="0" xfId="0" applyNumberFormat="1" applyAlignment="1">
      <alignment horizontal="center"/>
    </xf>
    <xf numFmtId="0" fontId="23" fillId="0" borderId="7" xfId="0" applyFont="1" applyBorder="1" applyAlignment="1">
      <alignment horizontal="left"/>
    </xf>
    <xf numFmtId="0" fontId="24" fillId="4" borderId="13" xfId="0" applyFont="1" applyFill="1" applyBorder="1" applyAlignment="1">
      <alignment horizontal="center" vertical="center"/>
    </xf>
    <xf numFmtId="0" fontId="24" fillId="4" borderId="19" xfId="0" applyFont="1" applyFill="1" applyBorder="1" applyAlignment="1">
      <alignment horizontal="center" vertical="center"/>
    </xf>
    <xf numFmtId="0" fontId="0" fillId="53" borderId="13" xfId="0" applyFill="1" applyBorder="1" applyAlignment="1">
      <alignment horizontal="center" vertical="center" wrapText="1"/>
    </xf>
    <xf numFmtId="0" fontId="0" fillId="53" borderId="11" xfId="0" applyFill="1" applyBorder="1" applyAlignment="1">
      <alignment horizontal="center" vertical="center" wrapText="1"/>
    </xf>
    <xf numFmtId="0" fontId="0" fillId="53" borderId="19" xfId="0" applyFill="1" applyBorder="1" applyAlignment="1">
      <alignment horizontal="center" vertical="center" wrapText="1"/>
    </xf>
    <xf numFmtId="0" fontId="125" fillId="53" borderId="95" xfId="0" applyFont="1" applyFill="1" applyBorder="1" applyAlignment="1">
      <alignment horizontal="center" vertical="center" wrapText="1"/>
    </xf>
    <xf numFmtId="0" fontId="125" fillId="53" borderId="96" xfId="0" applyFont="1" applyFill="1" applyBorder="1" applyAlignment="1">
      <alignment horizontal="center" vertical="center" wrapText="1"/>
    </xf>
    <xf numFmtId="0" fontId="125" fillId="53" borderId="97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38" fillId="0" borderId="0" xfId="0" applyFont="1" applyAlignment="1">
      <alignment horizontal="left" vertical="top" wrapText="1"/>
    </xf>
    <xf numFmtId="0" fontId="45" fillId="0" borderId="0" xfId="0" applyFont="1" applyAlignment="1">
      <alignment horizontal="center" wrapText="1"/>
    </xf>
    <xf numFmtId="0" fontId="45" fillId="0" borderId="7" xfId="0" applyFont="1" applyBorder="1" applyAlignment="1">
      <alignment horizontal="center" wrapText="1"/>
    </xf>
    <xf numFmtId="166" fontId="0" fillId="0" borderId="15" xfId="0" applyNumberFormat="1" applyBorder="1" applyAlignment="1">
      <alignment horizontal="center" vertical="center"/>
    </xf>
    <xf numFmtId="166" fontId="0" fillId="0" borderId="22" xfId="0" applyNumberFormat="1" applyBorder="1" applyAlignment="1">
      <alignment horizontal="center" vertical="center"/>
    </xf>
    <xf numFmtId="166" fontId="0" fillId="2" borderId="8" xfId="0" applyNumberFormat="1" applyFill="1" applyBorder="1" applyAlignment="1">
      <alignment horizontal="center" vertical="center"/>
    </xf>
    <xf numFmtId="166" fontId="0" fillId="2" borderId="20" xfId="0" applyNumberFormat="1" applyFill="1" applyBorder="1" applyAlignment="1">
      <alignment horizontal="center" vertical="center"/>
    </xf>
    <xf numFmtId="166" fontId="0" fillId="4" borderId="17" xfId="0" applyNumberFormat="1" applyFill="1" applyBorder="1" applyAlignment="1">
      <alignment horizontal="center" vertical="center"/>
    </xf>
    <xf numFmtId="166" fontId="0" fillId="4" borderId="23" xfId="0" applyNumberFormat="1" applyFill="1" applyBorder="1" applyAlignment="1">
      <alignment horizontal="center" vertical="center"/>
    </xf>
    <xf numFmtId="0" fontId="21" fillId="4" borderId="7" xfId="0" applyFont="1" applyFill="1" applyBorder="1" applyAlignment="1">
      <alignment horizontal="center"/>
    </xf>
    <xf numFmtId="0" fontId="0" fillId="0" borderId="0" xfId="0" applyAlignment="1">
      <alignment horizontal="right" wrapText="1"/>
    </xf>
    <xf numFmtId="0" fontId="21" fillId="8" borderId="13" xfId="0" applyFont="1" applyFill="1" applyBorder="1" applyAlignment="1">
      <alignment horizontal="center" vertical="center"/>
    </xf>
    <xf numFmtId="0" fontId="21" fillId="8" borderId="11" xfId="0" applyFont="1" applyFill="1" applyBorder="1" applyAlignment="1">
      <alignment horizontal="center" vertical="center"/>
    </xf>
    <xf numFmtId="0" fontId="21" fillId="8" borderId="19" xfId="0" applyFont="1" applyFill="1" applyBorder="1" applyAlignment="1">
      <alignment horizontal="center" vertical="center"/>
    </xf>
    <xf numFmtId="165" fontId="26" fillId="0" borderId="0" xfId="0" applyNumberFormat="1" applyFont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30" fillId="5" borderId="13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19" xfId="0" applyFont="1" applyFill="1" applyBorder="1" applyAlignment="1">
      <alignment horizontal="center" vertical="center"/>
    </xf>
    <xf numFmtId="0" fontId="21" fillId="32" borderId="13" xfId="0" applyFont="1" applyFill="1" applyBorder="1" applyAlignment="1">
      <alignment horizontal="center" vertical="center"/>
    </xf>
    <xf numFmtId="0" fontId="21" fillId="32" borderId="11" xfId="0" applyFont="1" applyFill="1" applyBorder="1" applyAlignment="1">
      <alignment horizontal="center" vertical="center"/>
    </xf>
    <xf numFmtId="0" fontId="21" fillId="32" borderId="19" xfId="0" applyFont="1" applyFill="1" applyBorder="1" applyAlignment="1">
      <alignment horizontal="center" vertical="center"/>
    </xf>
    <xf numFmtId="0" fontId="45" fillId="0" borderId="0" xfId="0" applyFont="1" applyAlignment="1">
      <alignment horizontal="right" vertical="center" wrapText="1" shrinkToFit="1"/>
    </xf>
    <xf numFmtId="166" fontId="21" fillId="2" borderId="11" xfId="0" applyNumberFormat="1" applyFont="1" applyFill="1" applyBorder="1" applyAlignment="1">
      <alignment horizontal="center" vertical="center"/>
    </xf>
    <xf numFmtId="166" fontId="21" fillId="2" borderId="19" xfId="0" applyNumberFormat="1" applyFont="1" applyFill="1" applyBorder="1" applyAlignment="1">
      <alignment horizontal="center" vertical="center"/>
    </xf>
    <xf numFmtId="0" fontId="47" fillId="5" borderId="5" xfId="0" applyFont="1" applyFill="1" applyBorder="1" applyAlignment="1">
      <alignment horizontal="center" vertical="center" wrapText="1"/>
    </xf>
    <xf numFmtId="0" fontId="47" fillId="5" borderId="14" xfId="0" applyFont="1" applyFill="1" applyBorder="1" applyAlignment="1">
      <alignment horizontal="center" vertical="center" wrapText="1"/>
    </xf>
    <xf numFmtId="0" fontId="0" fillId="29" borderId="5" xfId="0" applyFill="1" applyBorder="1" applyAlignment="1">
      <alignment horizontal="center" vertical="center" wrapText="1"/>
    </xf>
    <xf numFmtId="0" fontId="0" fillId="29" borderId="14" xfId="0" applyFill="1" applyBorder="1" applyAlignment="1">
      <alignment horizontal="center" vertical="center" wrapText="1"/>
    </xf>
    <xf numFmtId="0" fontId="22" fillId="6" borderId="5" xfId="0" applyFont="1" applyFill="1" applyBorder="1" applyAlignment="1">
      <alignment horizontal="center" vertical="center"/>
    </xf>
    <xf numFmtId="0" fontId="22" fillId="6" borderId="14" xfId="0" applyFont="1" applyFill="1" applyBorder="1" applyAlignment="1">
      <alignment horizontal="center" vertical="center"/>
    </xf>
    <xf numFmtId="0" fontId="22" fillId="30" borderId="5" xfId="0" applyFont="1" applyFill="1" applyBorder="1" applyAlignment="1">
      <alignment horizontal="center" vertical="center"/>
    </xf>
    <xf numFmtId="0" fontId="22" fillId="30" borderId="14" xfId="0" applyFont="1" applyFill="1" applyBorder="1" applyAlignment="1">
      <alignment horizontal="center" vertical="center"/>
    </xf>
    <xf numFmtId="0" fontId="45" fillId="0" borderId="20" xfId="0" applyFont="1" applyBorder="1" applyAlignment="1">
      <alignment horizontal="right" vertical="center" wrapText="1" shrinkToFit="1"/>
    </xf>
    <xf numFmtId="0" fontId="21" fillId="11" borderId="13" xfId="0" applyFont="1" applyFill="1" applyBorder="1" applyAlignment="1">
      <alignment horizontal="center" vertical="center"/>
    </xf>
    <xf numFmtId="0" fontId="21" fillId="11" borderId="11" xfId="0" applyFont="1" applyFill="1" applyBorder="1" applyAlignment="1">
      <alignment horizontal="center" vertical="center"/>
    </xf>
    <xf numFmtId="0" fontId="21" fillId="11" borderId="19" xfId="0" applyFont="1" applyFill="1" applyBorder="1" applyAlignment="1">
      <alignment horizontal="center" vertical="center"/>
    </xf>
    <xf numFmtId="0" fontId="47" fillId="12" borderId="14" xfId="0" applyFont="1" applyFill="1" applyBorder="1" applyAlignment="1">
      <alignment horizontal="center" vertical="center" wrapText="1"/>
    </xf>
    <xf numFmtId="0" fontId="47" fillId="12" borderId="16" xfId="0" applyFont="1" applyFill="1" applyBorder="1" applyAlignment="1">
      <alignment horizontal="center" vertical="center" wrapText="1"/>
    </xf>
    <xf numFmtId="166" fontId="21" fillId="2" borderId="13" xfId="0" applyNumberFormat="1" applyFont="1" applyFill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46" fillId="0" borderId="0" xfId="317" applyNumberFormat="1" applyFont="1" applyAlignment="1">
      <alignment horizontal="center" vertical="center" wrapText="1"/>
    </xf>
    <xf numFmtId="2" fontId="0" fillId="0" borderId="5" xfId="317" applyNumberFormat="1" applyFont="1" applyBorder="1" applyAlignment="1">
      <alignment horizontal="center" vertical="center"/>
    </xf>
    <xf numFmtId="0" fontId="31" fillId="0" borderId="0" xfId="317" applyNumberFormat="1" applyFont="1" applyAlignment="1">
      <alignment horizontal="center" vertical="center" wrapText="1"/>
    </xf>
    <xf numFmtId="0" fontId="41" fillId="0" borderId="0" xfId="317" applyNumberFormat="1" applyFont="1" applyAlignment="1">
      <alignment horizontal="left" vertical="center"/>
    </xf>
    <xf numFmtId="0" fontId="96" fillId="0" borderId="5" xfId="317" applyNumberFormat="1" applyFont="1" applyBorder="1" applyAlignment="1">
      <alignment horizontal="center" vertical="center" wrapText="1"/>
    </xf>
    <xf numFmtId="0" fontId="16" fillId="0" borderId="5" xfId="317" applyNumberFormat="1" applyFont="1" applyBorder="1" applyAlignment="1">
      <alignment horizontal="center" vertical="center"/>
    </xf>
    <xf numFmtId="0" fontId="37" fillId="0" borderId="5" xfId="317" applyNumberFormat="1" applyFont="1" applyBorder="1" applyAlignment="1">
      <alignment horizontal="center" vertical="center"/>
    </xf>
    <xf numFmtId="0" fontId="25" fillId="0" borderId="9" xfId="317" applyNumberFormat="1" applyFont="1" applyBorder="1" applyAlignment="1">
      <alignment horizontal="center" vertical="center"/>
    </xf>
    <xf numFmtId="0" fontId="25" fillId="0" borderId="4" xfId="317" applyNumberFormat="1" applyFont="1" applyBorder="1" applyAlignment="1">
      <alignment horizontal="center" vertical="center"/>
    </xf>
    <xf numFmtId="0" fontId="16" fillId="0" borderId="31" xfId="317" applyNumberFormat="1" applyFont="1" applyBorder="1" applyAlignment="1">
      <alignment horizontal="center" vertical="center"/>
    </xf>
    <xf numFmtId="0" fontId="16" fillId="0" borderId="32" xfId="317" applyNumberFormat="1" applyFont="1" applyBorder="1" applyAlignment="1">
      <alignment horizontal="center" vertical="center"/>
    </xf>
    <xf numFmtId="0" fontId="16" fillId="0" borderId="33" xfId="317" applyNumberFormat="1" applyFont="1" applyBorder="1" applyAlignment="1">
      <alignment horizontal="center" vertical="center"/>
    </xf>
    <xf numFmtId="0" fontId="0" fillId="0" borderId="37" xfId="317" applyNumberFormat="1" applyFont="1" applyBorder="1" applyAlignment="1">
      <alignment horizontal="center" vertical="center"/>
    </xf>
    <xf numFmtId="0" fontId="16" fillId="0" borderId="37" xfId="317" applyNumberFormat="1" applyFont="1" applyBorder="1" applyAlignment="1">
      <alignment horizontal="center" vertical="center"/>
    </xf>
    <xf numFmtId="0" fontId="16" fillId="0" borderId="38" xfId="317" applyNumberFormat="1" applyFont="1" applyBorder="1" applyAlignment="1">
      <alignment horizontal="center" vertical="center"/>
    </xf>
    <xf numFmtId="0" fontId="16" fillId="0" borderId="36" xfId="317" applyNumberFormat="1" applyFont="1" applyBorder="1" applyAlignment="1">
      <alignment horizontal="center" vertical="center" wrapText="1"/>
    </xf>
    <xf numFmtId="0" fontId="16" fillId="0" borderId="37" xfId="317" applyNumberFormat="1" applyFont="1" applyBorder="1" applyAlignment="1">
      <alignment horizontal="center" vertical="center" wrapText="1"/>
    </xf>
    <xf numFmtId="0" fontId="16" fillId="0" borderId="38" xfId="317" applyNumberFormat="1" applyFont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9" xfId="0" applyBorder="1" applyAlignment="1">
      <alignment horizontal="center"/>
    </xf>
    <xf numFmtId="0" fontId="25" fillId="4" borderId="70" xfId="0" applyFont="1" applyFill="1" applyBorder="1" applyAlignment="1">
      <alignment horizontal="center" vertical="center"/>
    </xf>
    <xf numFmtId="0" fontId="25" fillId="4" borderId="71" xfId="0" applyFont="1" applyFill="1" applyBorder="1" applyAlignment="1">
      <alignment horizontal="center" vertical="center"/>
    </xf>
    <xf numFmtId="0" fontId="35" fillId="4" borderId="0" xfId="0" applyFont="1" applyFill="1" applyAlignment="1">
      <alignment horizontal="center" vertical="center"/>
    </xf>
    <xf numFmtId="0" fontId="45" fillId="0" borderId="46" xfId="317" applyNumberFormat="1" applyFont="1" applyBorder="1" applyAlignment="1">
      <alignment horizontal="center" vertical="center"/>
    </xf>
    <xf numFmtId="0" fontId="45" fillId="0" borderId="46" xfId="317" applyNumberFormat="1" applyFont="1" applyBorder="1" applyAlignment="1">
      <alignment horizontal="center" vertical="center" wrapText="1"/>
    </xf>
    <xf numFmtId="0" fontId="22" fillId="0" borderId="5" xfId="317" applyNumberFormat="1" applyFont="1" applyBorder="1" applyAlignment="1">
      <alignment horizontal="center" vertical="center"/>
    </xf>
    <xf numFmtId="0" fontId="45" fillId="0" borderId="5" xfId="317" applyNumberFormat="1" applyFont="1" applyBorder="1" applyAlignment="1">
      <alignment horizontal="center" vertical="center" wrapText="1"/>
    </xf>
    <xf numFmtId="0" fontId="33" fillId="0" borderId="0" xfId="317" applyNumberFormat="1" applyFont="1" applyAlignment="1">
      <alignment horizontal="left" vertical="center"/>
    </xf>
    <xf numFmtId="0" fontId="16" fillId="0" borderId="0" xfId="317" applyNumberFormat="1" applyFont="1" applyAlignment="1">
      <alignment horizontal="left" vertical="center"/>
    </xf>
    <xf numFmtId="0" fontId="23" fillId="0" borderId="5" xfId="317" applyNumberFormat="1" applyFont="1" applyBorder="1" applyAlignment="1">
      <alignment horizontal="center" vertical="center"/>
    </xf>
    <xf numFmtId="0" fontId="22" fillId="50" borderId="13" xfId="0" applyFont="1" applyFill="1" applyBorder="1" applyAlignment="1">
      <alignment horizontal="center" vertical="center"/>
    </xf>
    <xf numFmtId="0" fontId="22" fillId="50" borderId="11" xfId="0" applyFont="1" applyFill="1" applyBorder="1" applyAlignment="1">
      <alignment horizontal="center" vertical="center"/>
    </xf>
    <xf numFmtId="0" fontId="22" fillId="50" borderId="19" xfId="0" applyFont="1" applyFill="1" applyBorder="1" applyAlignment="1">
      <alignment horizontal="center" vertical="center"/>
    </xf>
    <xf numFmtId="0" fontId="121" fillId="0" borderId="13" xfId="0" applyFont="1" applyBorder="1" applyAlignment="1">
      <alignment horizontal="center" vertical="center"/>
    </xf>
    <xf numFmtId="0" fontId="121" fillId="0" borderId="11" xfId="0" applyFont="1" applyBorder="1" applyAlignment="1">
      <alignment horizontal="center" vertical="center"/>
    </xf>
    <xf numFmtId="0" fontId="121" fillId="0" borderId="19" xfId="0" applyFont="1" applyBorder="1" applyAlignment="1">
      <alignment horizontal="center" vertical="center"/>
    </xf>
    <xf numFmtId="0" fontId="0" fillId="0" borderId="13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9" xfId="0" applyBorder="1" applyAlignment="1">
      <alignment vertical="center"/>
    </xf>
    <xf numFmtId="0" fontId="23" fillId="0" borderId="0" xfId="0" applyFont="1" applyAlignment="1">
      <alignment horizontal="left"/>
    </xf>
    <xf numFmtId="0" fontId="0" fillId="0" borderId="13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21" fillId="0" borderId="13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4" borderId="13" xfId="0" applyFont="1" applyFill="1" applyBorder="1" applyAlignment="1">
      <alignment horizontal="left" vertical="center"/>
    </xf>
    <xf numFmtId="0" fontId="21" fillId="4" borderId="11" xfId="0" applyFont="1" applyFill="1" applyBorder="1" applyAlignment="1">
      <alignment horizontal="left" vertical="center"/>
    </xf>
    <xf numFmtId="0" fontId="21" fillId="4" borderId="19" xfId="0" applyFont="1" applyFill="1" applyBorder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38" borderId="0" xfId="0" applyFill="1" applyAlignment="1">
      <alignment horizontal="center" vertical="center"/>
    </xf>
    <xf numFmtId="0" fontId="0" fillId="20" borderId="0" xfId="0" applyFill="1" applyAlignment="1">
      <alignment horizontal="center" vertical="center"/>
    </xf>
  </cellXfs>
  <cellStyles count="707">
    <cellStyle name="Besuchter Hyperlink" xfId="2" builtinId="9" hidden="1"/>
    <cellStyle name="Besuchter Hyperlink" xfId="4" builtinId="9" hidden="1"/>
    <cellStyle name="Besuchter Hyperlink" xfId="6" builtinId="9" hidden="1"/>
    <cellStyle name="Besuchter Hyperlink" xfId="8" builtinId="9" hidden="1"/>
    <cellStyle name="Besuchter Hyperlink" xfId="10" builtinId="9" hidden="1"/>
    <cellStyle name="Besuchter Hyperlink" xfId="12" builtinId="9" hidden="1"/>
    <cellStyle name="Besuchter Hyperlink" xfId="14" builtinId="9" hidden="1"/>
    <cellStyle name="Besuchter Hyperlink" xfId="16" builtinId="9" hidden="1"/>
    <cellStyle name="Besuchter Hyperlink" xfId="18" builtinId="9" hidden="1"/>
    <cellStyle name="Besuchter Hyperlink" xfId="20" builtinId="9" hidden="1"/>
    <cellStyle name="Besuchter Hyperlink" xfId="22" builtinId="9" hidden="1"/>
    <cellStyle name="Besuchter Hyperlink" xfId="24" builtinId="9" hidden="1"/>
    <cellStyle name="Besuchter Hyperlink" xfId="26" builtinId="9" hidden="1"/>
    <cellStyle name="Besuchter Hyperlink" xfId="28" builtinId="9" hidden="1"/>
    <cellStyle name="Besuchter Hyperlink" xfId="30" builtinId="9" hidden="1"/>
    <cellStyle name="Besuchter Hyperlink" xfId="32" builtinId="9" hidden="1"/>
    <cellStyle name="Besuchter Hyperlink" xfId="34" builtinId="9" hidden="1"/>
    <cellStyle name="Besuchter Hyperlink" xfId="36" builtinId="9" hidden="1"/>
    <cellStyle name="Besuchter Hyperlink" xfId="38" builtinId="9" hidden="1"/>
    <cellStyle name="Besuchter Hyperlink" xfId="40" builtinId="9" hidden="1"/>
    <cellStyle name="Besuchter Hyperlink" xfId="42" builtinId="9" hidden="1"/>
    <cellStyle name="Besuchter Hyperlink" xfId="44" builtinId="9" hidden="1"/>
    <cellStyle name="Besuchter Hyperlink" xfId="46" builtinId="9" hidden="1"/>
    <cellStyle name="Besuchter Hyperlink" xfId="48" builtinId="9" hidden="1"/>
    <cellStyle name="Besuchter Hyperlink" xfId="50" builtinId="9" hidden="1"/>
    <cellStyle name="Besuchter Hyperlink" xfId="52" builtinId="9" hidden="1"/>
    <cellStyle name="Besuchter Hyperlink" xfId="54" builtinId="9" hidden="1"/>
    <cellStyle name="Besuchter Hyperlink" xfId="56" builtinId="9" hidden="1"/>
    <cellStyle name="Besuchter Hyperlink" xfId="58" builtinId="9" hidden="1"/>
    <cellStyle name="Besuchter Hyperlink" xfId="60" builtinId="9" hidden="1"/>
    <cellStyle name="Besuchter Hyperlink" xfId="62" builtinId="9" hidden="1"/>
    <cellStyle name="Besuchter Hyperlink" xfId="64" builtinId="9" hidden="1"/>
    <cellStyle name="Besuchter Hyperlink" xfId="66" builtinId="9" hidden="1"/>
    <cellStyle name="Besuchter Hyperlink" xfId="68" builtinId="9" hidden="1"/>
    <cellStyle name="Besuchter Hyperlink" xfId="70" builtinId="9" hidden="1"/>
    <cellStyle name="Besuchter Hyperlink" xfId="72" builtinId="9" hidden="1"/>
    <cellStyle name="Besuchter Hyperlink" xfId="74" builtinId="9" hidden="1"/>
    <cellStyle name="Besuchter Hyperlink" xfId="76" builtinId="9" hidden="1"/>
    <cellStyle name="Besuchter Hyperlink" xfId="78" builtinId="9" hidden="1"/>
    <cellStyle name="Besuchter Hyperlink" xfId="80" builtinId="9" hidden="1"/>
    <cellStyle name="Besuchter Hyperlink" xfId="82" builtinId="9" hidden="1"/>
    <cellStyle name="Besuchter Hyperlink" xfId="84" builtinId="9" hidden="1"/>
    <cellStyle name="Besuchter Hyperlink" xfId="86" builtinId="9" hidden="1"/>
    <cellStyle name="Besuchter Hyperlink" xfId="88" builtinId="9" hidden="1"/>
    <cellStyle name="Besuchter Hyperlink" xfId="90" builtinId="9" hidden="1"/>
    <cellStyle name="Besuchter Hyperlink" xfId="92" builtinId="9" hidden="1"/>
    <cellStyle name="Besuchter Hyperlink" xfId="94" builtinId="9" hidden="1"/>
    <cellStyle name="Besuchter Hyperlink" xfId="96" builtinId="9" hidden="1"/>
    <cellStyle name="Besuchter Hyperlink" xfId="98" builtinId="9" hidden="1"/>
    <cellStyle name="Besuchter Hyperlink" xfId="100" builtinId="9" hidden="1"/>
    <cellStyle name="Besuchter Hyperlink" xfId="102" builtinId="9" hidden="1"/>
    <cellStyle name="Besuchter Hyperlink" xfId="104" builtinId="9" hidden="1"/>
    <cellStyle name="Besuchter Hyperlink" xfId="106" builtinId="9" hidden="1"/>
    <cellStyle name="Besuchter Hyperlink" xfId="108" builtinId="9" hidden="1"/>
    <cellStyle name="Besuchter Hyperlink" xfId="110" builtinId="9" hidden="1"/>
    <cellStyle name="Besuchter Hyperlink" xfId="112" builtinId="9" hidden="1"/>
    <cellStyle name="Besuchter Hyperlink" xfId="114" builtinId="9" hidden="1"/>
    <cellStyle name="Besuchter Hyperlink" xfId="116" builtinId="9" hidden="1"/>
    <cellStyle name="Besuchter Hyperlink" xfId="118" builtinId="9" hidden="1"/>
    <cellStyle name="Besuchter Hyperlink" xfId="120" builtinId="9" hidden="1"/>
    <cellStyle name="Besuchter Hyperlink" xfId="122" builtinId="9" hidden="1"/>
    <cellStyle name="Besuchter Hyperlink" xfId="124" builtinId="9" hidden="1"/>
    <cellStyle name="Besuchter Hyperlink" xfId="126" builtinId="9" hidden="1"/>
    <cellStyle name="Besuchter Hyperlink" xfId="128" builtinId="9" hidden="1"/>
    <cellStyle name="Besuchter Hyperlink" xfId="130" builtinId="9" hidden="1"/>
    <cellStyle name="Besuchter Hyperlink" xfId="132" builtinId="9" hidden="1"/>
    <cellStyle name="Besuchter Hyperlink" xfId="134" builtinId="9" hidden="1"/>
    <cellStyle name="Besuchter Hyperlink" xfId="136" builtinId="9" hidden="1"/>
    <cellStyle name="Besuchter Hyperlink" xfId="138" builtinId="9" hidden="1"/>
    <cellStyle name="Besuchter Hyperlink" xfId="140" builtinId="9" hidden="1"/>
    <cellStyle name="Besuchter Hyperlink" xfId="142" builtinId="9" hidden="1"/>
    <cellStyle name="Besuchter Hyperlink" xfId="144" builtinId="9" hidden="1"/>
    <cellStyle name="Besuchter Hyperlink" xfId="146" builtinId="9" hidden="1"/>
    <cellStyle name="Besuchter Hyperlink" xfId="148" builtinId="9" hidden="1"/>
    <cellStyle name="Besuchter Hyperlink" xfId="150" builtinId="9" hidden="1"/>
    <cellStyle name="Besuchter Hyperlink" xfId="152" builtinId="9" hidden="1"/>
    <cellStyle name="Besuchter Hyperlink" xfId="154" builtinId="9" hidden="1"/>
    <cellStyle name="Besuchter Hyperlink" xfId="156" builtinId="9" hidden="1"/>
    <cellStyle name="Besuchter Hyperlink" xfId="158" builtinId="9" hidden="1"/>
    <cellStyle name="Besuchter Hyperlink" xfId="160" builtinId="9" hidden="1"/>
    <cellStyle name="Besuchter Hyperlink" xfId="162" builtinId="9" hidden="1"/>
    <cellStyle name="Besuchter Hyperlink" xfId="164" builtinId="9" hidden="1"/>
    <cellStyle name="Besuchter Hyperlink" xfId="166" builtinId="9" hidden="1"/>
    <cellStyle name="Besuchter Hyperlink" xfId="168" builtinId="9" hidden="1"/>
    <cellStyle name="Besuchter Hyperlink" xfId="170" builtinId="9" hidden="1"/>
    <cellStyle name="Besuchter Hyperlink" xfId="172" builtinId="9" hidden="1"/>
    <cellStyle name="Besuchter Hyperlink" xfId="174" builtinId="9" hidden="1"/>
    <cellStyle name="Besuchter Hyperlink" xfId="176" builtinId="9" hidden="1"/>
    <cellStyle name="Besuchter Hyperlink" xfId="178" builtinId="9" hidden="1"/>
    <cellStyle name="Besuchter Hyperlink" xfId="180" builtinId="9" hidden="1"/>
    <cellStyle name="Besuchter Hyperlink" xfId="182" builtinId="9" hidden="1"/>
    <cellStyle name="Besuchter Hyperlink" xfId="184" builtinId="9" hidden="1"/>
    <cellStyle name="Besuchter Hyperlink" xfId="186" builtinId="9" hidden="1"/>
    <cellStyle name="Besuchter Hyperlink" xfId="188" builtinId="9" hidden="1"/>
    <cellStyle name="Besuchter Hyperlink" xfId="190" builtinId="9" hidden="1"/>
    <cellStyle name="Besuchter Hyperlink" xfId="192" builtinId="9" hidden="1"/>
    <cellStyle name="Besuchter Hyperlink" xfId="194" builtinId="9" hidden="1"/>
    <cellStyle name="Besuchter Hyperlink" xfId="196" builtinId="9" hidden="1"/>
    <cellStyle name="Besuchter Hyperlink" xfId="198" builtinId="9" hidden="1"/>
    <cellStyle name="Besuchter Hyperlink" xfId="200" builtinId="9" hidden="1"/>
    <cellStyle name="Besuchter Hyperlink" xfId="202" builtinId="9" hidden="1"/>
    <cellStyle name="Besuchter Hyperlink" xfId="204" builtinId="9" hidden="1"/>
    <cellStyle name="Besuchter Hyperlink" xfId="206" builtinId="9" hidden="1"/>
    <cellStyle name="Besuchter Hyperlink" xfId="208" builtinId="9" hidden="1"/>
    <cellStyle name="Besuchter Hyperlink" xfId="210" builtinId="9" hidden="1"/>
    <cellStyle name="Besuchter Hyperlink" xfId="212" builtinId="9" hidden="1"/>
    <cellStyle name="Besuchter Hyperlink" xfId="214" builtinId="9" hidden="1"/>
    <cellStyle name="Besuchter Hyperlink" xfId="216" builtinId="9" hidden="1"/>
    <cellStyle name="Besuchter Hyperlink" xfId="218" builtinId="9" hidden="1"/>
    <cellStyle name="Besuchter Hyperlink" xfId="220" builtinId="9" hidden="1"/>
    <cellStyle name="Besuchter Hyperlink" xfId="222" builtinId="9" hidden="1"/>
    <cellStyle name="Besuchter Hyperlink" xfId="224" builtinId="9" hidden="1"/>
    <cellStyle name="Besuchter Hyperlink" xfId="226" builtinId="9" hidden="1"/>
    <cellStyle name="Besuchter Hyperlink" xfId="228" builtinId="9" hidden="1"/>
    <cellStyle name="Besuchter Hyperlink" xfId="230" builtinId="9" hidden="1"/>
    <cellStyle name="Besuchter Hyperlink" xfId="232" builtinId="9" hidden="1"/>
    <cellStyle name="Besuchter Hyperlink" xfId="234" builtinId="9" hidden="1"/>
    <cellStyle name="Besuchter Hyperlink" xfId="236" builtinId="9" hidden="1"/>
    <cellStyle name="Besuchter Hyperlink" xfId="238" builtinId="9" hidden="1"/>
    <cellStyle name="Besuchter Hyperlink" xfId="240" builtinId="9" hidden="1"/>
    <cellStyle name="Besuchter Hyperlink" xfId="242" builtinId="9" hidden="1"/>
    <cellStyle name="Besuchter Hyperlink" xfId="244" builtinId="9" hidden="1"/>
    <cellStyle name="Besuchter Hyperlink" xfId="246" builtinId="9" hidden="1"/>
    <cellStyle name="Besuchter Hyperlink" xfId="248" builtinId="9" hidden="1"/>
    <cellStyle name="Besuchter Hyperlink" xfId="250" builtinId="9" hidden="1"/>
    <cellStyle name="Besuchter Hyperlink" xfId="252" builtinId="9" hidden="1"/>
    <cellStyle name="Besuchter Hyperlink" xfId="254" builtinId="9" hidden="1"/>
    <cellStyle name="Besuchter Hyperlink" xfId="256" builtinId="9" hidden="1"/>
    <cellStyle name="Besuchter Hyperlink" xfId="258" builtinId="9" hidden="1"/>
    <cellStyle name="Besuchter Hyperlink" xfId="260" builtinId="9" hidden="1"/>
    <cellStyle name="Besuchter Hyperlink" xfId="262" builtinId="9" hidden="1"/>
    <cellStyle name="Besuchter Hyperlink" xfId="264" builtinId="9" hidden="1"/>
    <cellStyle name="Besuchter Hyperlink" xfId="266" builtinId="9" hidden="1"/>
    <cellStyle name="Besuchter Hyperlink" xfId="268" builtinId="9" hidden="1"/>
    <cellStyle name="Besuchter Hyperlink" xfId="270" builtinId="9" hidden="1"/>
    <cellStyle name="Besuchter Hyperlink" xfId="272" builtinId="9" hidden="1"/>
    <cellStyle name="Besuchter Hyperlink" xfId="274" builtinId="9" hidden="1"/>
    <cellStyle name="Besuchter Hyperlink" xfId="276" builtinId="9" hidden="1"/>
    <cellStyle name="Besuchter Hyperlink" xfId="278" builtinId="9" hidden="1"/>
    <cellStyle name="Besuchter Hyperlink" xfId="280" builtinId="9" hidden="1"/>
    <cellStyle name="Besuchter Hyperlink" xfId="282" builtinId="9" hidden="1"/>
    <cellStyle name="Besuchter Hyperlink" xfId="284" builtinId="9" hidden="1"/>
    <cellStyle name="Besuchter Hyperlink" xfId="286" builtinId="9" hidden="1"/>
    <cellStyle name="Besuchter Hyperlink" xfId="288" builtinId="9" hidden="1"/>
    <cellStyle name="Besuchter Hyperlink" xfId="290" builtinId="9" hidden="1"/>
    <cellStyle name="Besuchter Hyperlink" xfId="292" builtinId="9" hidden="1"/>
    <cellStyle name="Besuchter Hyperlink" xfId="294" builtinId="9" hidden="1"/>
    <cellStyle name="Besuchter Hyperlink" xfId="296" builtinId="9" hidden="1"/>
    <cellStyle name="Besuchter Hyperlink" xfId="298" builtinId="9" hidden="1"/>
    <cellStyle name="Besuchter Hyperlink" xfId="300" builtinId="9" hidden="1"/>
    <cellStyle name="Besuchter Hyperlink" xfId="302" builtinId="9" hidden="1"/>
    <cellStyle name="Besuchter Hyperlink" xfId="304" builtinId="9" hidden="1"/>
    <cellStyle name="Besuchter Hyperlink" xfId="306" builtinId="9" hidden="1"/>
    <cellStyle name="Besuchter Hyperlink" xfId="308" builtinId="9" hidden="1"/>
    <cellStyle name="Besuchter Hyperlink" xfId="310" builtinId="9" hidden="1"/>
    <cellStyle name="Besuchter Hyperlink" xfId="312" builtinId="9" hidden="1"/>
    <cellStyle name="Besuchter Hyperlink" xfId="314" builtinId="9" hidden="1"/>
    <cellStyle name="Besuchter Hyperlink" xfId="316" builtinId="9" hidden="1"/>
    <cellStyle name="Besuchter Hyperlink" xfId="320" builtinId="9" hidden="1"/>
    <cellStyle name="Besuchter Hyperlink" xfId="322" builtinId="9" hidden="1"/>
    <cellStyle name="Besuchter Hyperlink" xfId="324" builtinId="9" hidden="1"/>
    <cellStyle name="Besuchter Hyperlink" xfId="326" builtinId="9" hidden="1"/>
    <cellStyle name="Besuchter Hyperlink" xfId="328" builtinId="9" hidden="1"/>
    <cellStyle name="Besuchter Hyperlink" xfId="330" builtinId="9" hidden="1"/>
    <cellStyle name="Besuchter Hyperlink" xfId="332" builtinId="9" hidden="1"/>
    <cellStyle name="Besuchter Hyperlink" xfId="334" builtinId="9" hidden="1"/>
    <cellStyle name="Besuchter Hyperlink" xfId="336" builtinId="9" hidden="1"/>
    <cellStyle name="Besuchter Hyperlink" xfId="338" builtinId="9" hidden="1"/>
    <cellStyle name="Besuchter Hyperlink" xfId="340" builtinId="9" hidden="1"/>
    <cellStyle name="Besuchter Hyperlink" xfId="342" builtinId="9" hidden="1"/>
    <cellStyle name="Besuchter Hyperlink" xfId="344" builtinId="9" hidden="1"/>
    <cellStyle name="Besuchter Hyperlink" xfId="346" builtinId="9" hidden="1"/>
    <cellStyle name="Besuchter Hyperlink" xfId="348" builtinId="9" hidden="1"/>
    <cellStyle name="Besuchter Hyperlink" xfId="350" builtinId="9" hidden="1"/>
    <cellStyle name="Besuchter Hyperlink" xfId="352" builtinId="9" hidden="1"/>
    <cellStyle name="Besuchter Hyperlink" xfId="354" builtinId="9" hidden="1"/>
    <cellStyle name="Besuchter Hyperlink" xfId="356" builtinId="9" hidden="1"/>
    <cellStyle name="Besuchter Hyperlink" xfId="358" builtinId="9" hidden="1"/>
    <cellStyle name="Besuchter Hyperlink" xfId="360" builtinId="9" hidden="1"/>
    <cellStyle name="Besuchter Hyperlink" xfId="362" builtinId="9" hidden="1"/>
    <cellStyle name="Besuchter Hyperlink" xfId="364" builtinId="9" hidden="1"/>
    <cellStyle name="Besuchter Hyperlink" xfId="366" builtinId="9" hidden="1"/>
    <cellStyle name="Besuchter Hyperlink" xfId="368" builtinId="9" hidden="1"/>
    <cellStyle name="Besuchter Hyperlink" xfId="370" builtinId="9" hidden="1"/>
    <cellStyle name="Besuchter Hyperlink" xfId="372" builtinId="9" hidden="1"/>
    <cellStyle name="Besuchter Hyperlink" xfId="374" builtinId="9" hidden="1"/>
    <cellStyle name="Besuchter Hyperlink" xfId="376" builtinId="9" hidden="1"/>
    <cellStyle name="Besuchter Hyperlink" xfId="378" builtinId="9" hidden="1"/>
    <cellStyle name="Besuchter Hyperlink" xfId="380" builtinId="9" hidden="1"/>
    <cellStyle name="Besuchter Hyperlink" xfId="382" builtinId="9" hidden="1"/>
    <cellStyle name="Besuchter Hyperlink" xfId="384" builtinId="9" hidden="1"/>
    <cellStyle name="Besuchter Hyperlink" xfId="386" builtinId="9" hidden="1"/>
    <cellStyle name="Besuchter Hyperlink" xfId="388" builtinId="9" hidden="1"/>
    <cellStyle name="Besuchter Hyperlink" xfId="390" builtinId="9" hidden="1"/>
    <cellStyle name="Besuchter Hyperlink" xfId="392" builtinId="9" hidden="1"/>
    <cellStyle name="Besuchter Hyperlink" xfId="394" builtinId="9" hidden="1"/>
    <cellStyle name="Besuchter Hyperlink" xfId="396" builtinId="9" hidden="1"/>
    <cellStyle name="Besuchter Hyperlink" xfId="398" builtinId="9" hidden="1"/>
    <cellStyle name="Besuchter Hyperlink" xfId="400" builtinId="9" hidden="1"/>
    <cellStyle name="Besuchter Hyperlink" xfId="402" builtinId="9" hidden="1"/>
    <cellStyle name="Besuchter Hyperlink" xfId="404" builtinId="9" hidden="1"/>
    <cellStyle name="Besuchter Hyperlink" xfId="406" builtinId="9" hidden="1"/>
    <cellStyle name="Besuchter Hyperlink" xfId="408" builtinId="9" hidden="1"/>
    <cellStyle name="Besuchter Hyperlink" xfId="410" builtinId="9" hidden="1"/>
    <cellStyle name="Besuchter Hyperlink" xfId="412" builtinId="9" hidden="1"/>
    <cellStyle name="Besuchter Hyperlink" xfId="414" builtinId="9" hidden="1"/>
    <cellStyle name="Besuchter Hyperlink" xfId="416" builtinId="9" hidden="1"/>
    <cellStyle name="Besuchter Hyperlink" xfId="418" builtinId="9" hidden="1"/>
    <cellStyle name="Besuchter Hyperlink" xfId="420" builtinId="9" hidden="1"/>
    <cellStyle name="Besuchter Hyperlink" xfId="422" builtinId="9" hidden="1"/>
    <cellStyle name="Besuchter Hyperlink" xfId="424" builtinId="9" hidden="1"/>
    <cellStyle name="Besuchter Hyperlink" xfId="426" builtinId="9" hidden="1"/>
    <cellStyle name="Besuchter Hyperlink" xfId="428" builtinId="9" hidden="1"/>
    <cellStyle name="Besuchter Hyperlink" xfId="430" builtinId="9" hidden="1"/>
    <cellStyle name="Besuchter Hyperlink" xfId="432" builtinId="9" hidden="1"/>
    <cellStyle name="Besuchter Hyperlink" xfId="434" builtinId="9" hidden="1"/>
    <cellStyle name="Besuchter Hyperlink" xfId="436" builtinId="9" hidden="1"/>
    <cellStyle name="Besuchter Hyperlink" xfId="438" builtinId="9" hidden="1"/>
    <cellStyle name="Besuchter Hyperlink" xfId="440" builtinId="9" hidden="1"/>
    <cellStyle name="Besuchter Hyperlink" xfId="442" builtinId="9" hidden="1"/>
    <cellStyle name="Besuchter Hyperlink" xfId="444" builtinId="9" hidden="1"/>
    <cellStyle name="Besuchter Hyperlink" xfId="446" builtinId="9" hidden="1"/>
    <cellStyle name="Besuchter Hyperlink" xfId="448" builtinId="9" hidden="1"/>
    <cellStyle name="Besuchter Hyperlink" xfId="450" builtinId="9" hidden="1"/>
    <cellStyle name="Besuchter Hyperlink" xfId="452" builtinId="9" hidden="1"/>
    <cellStyle name="Besuchter Hyperlink" xfId="454" builtinId="9" hidden="1"/>
    <cellStyle name="Besuchter Hyperlink" xfId="456" builtinId="9" hidden="1"/>
    <cellStyle name="Besuchter Hyperlink" xfId="458" builtinId="9" hidden="1"/>
    <cellStyle name="Besuchter Hyperlink" xfId="460" builtinId="9" hidden="1"/>
    <cellStyle name="Besuchter Hyperlink" xfId="462" builtinId="9" hidden="1"/>
    <cellStyle name="Besuchter Hyperlink" xfId="464" builtinId="9" hidden="1"/>
    <cellStyle name="Besuchter Hyperlink" xfId="466" builtinId="9" hidden="1"/>
    <cellStyle name="Besuchter Hyperlink" xfId="468" builtinId="9" hidden="1"/>
    <cellStyle name="Besuchter Hyperlink" xfId="470" builtinId="9" hidden="1"/>
    <cellStyle name="Besuchter Hyperlink" xfId="472" builtinId="9" hidden="1"/>
    <cellStyle name="Besuchter Hyperlink" xfId="474" builtinId="9" hidden="1"/>
    <cellStyle name="Besuchter Hyperlink" xfId="476" builtinId="9" hidden="1"/>
    <cellStyle name="Besuchter Hyperlink" xfId="478" builtinId="9" hidden="1"/>
    <cellStyle name="Besuchter Hyperlink" xfId="480" builtinId="9" hidden="1"/>
    <cellStyle name="Besuchter Hyperlink" xfId="482" builtinId="9" hidden="1"/>
    <cellStyle name="Besuchter Hyperlink" xfId="484" builtinId="9" hidden="1"/>
    <cellStyle name="Besuchter Hyperlink" xfId="486" builtinId="9" hidden="1"/>
    <cellStyle name="Besuchter Hyperlink" xfId="488" builtinId="9" hidden="1"/>
    <cellStyle name="Besuchter Hyperlink" xfId="490" builtinId="9" hidden="1"/>
    <cellStyle name="Besuchter Hyperlink" xfId="492" builtinId="9" hidden="1"/>
    <cellStyle name="Besuchter Hyperlink" xfId="494" builtinId="9" hidden="1"/>
    <cellStyle name="Besuchter Hyperlink" xfId="496" builtinId="9" hidden="1"/>
    <cellStyle name="Besuchter Hyperlink" xfId="498" builtinId="9" hidden="1"/>
    <cellStyle name="Besuchter Hyperlink" xfId="500" builtinId="9" hidden="1"/>
    <cellStyle name="Besuchter Hyperlink" xfId="502" builtinId="9" hidden="1"/>
    <cellStyle name="Besuchter Hyperlink" xfId="504" builtinId="9" hidden="1"/>
    <cellStyle name="Besuchter Hyperlink" xfId="506" builtinId="9" hidden="1"/>
    <cellStyle name="Besuchter Hyperlink" xfId="508" builtinId="9" hidden="1"/>
    <cellStyle name="Besuchter Hyperlink" xfId="510" builtinId="9" hidden="1"/>
    <cellStyle name="Besuchter Hyperlink" xfId="512" builtinId="9" hidden="1"/>
    <cellStyle name="Besuchter Hyperlink" xfId="514" builtinId="9" hidden="1"/>
    <cellStyle name="Besuchter Hyperlink" xfId="516" builtinId="9" hidden="1"/>
    <cellStyle name="Besuchter Hyperlink" xfId="518" builtinId="9" hidden="1"/>
    <cellStyle name="Besuchter Hyperlink" xfId="520" builtinId="9" hidden="1"/>
    <cellStyle name="Besuchter Hyperlink" xfId="522" builtinId="9" hidden="1"/>
    <cellStyle name="Besuchter Hyperlink" xfId="524" builtinId="9" hidden="1"/>
    <cellStyle name="Besuchter Hyperlink" xfId="526" builtinId="9" hidden="1"/>
    <cellStyle name="Besuchter Hyperlink" xfId="528" builtinId="9" hidden="1"/>
    <cellStyle name="Besuchter Hyperlink" xfId="530" builtinId="9" hidden="1"/>
    <cellStyle name="Besuchter Hyperlink" xfId="532" builtinId="9" hidden="1"/>
    <cellStyle name="Besuchter Hyperlink" xfId="534" builtinId="9" hidden="1"/>
    <cellStyle name="Besuchter Hyperlink" xfId="536" builtinId="9" hidden="1"/>
    <cellStyle name="Besuchter Hyperlink" xfId="538" builtinId="9" hidden="1"/>
    <cellStyle name="Besuchter Hyperlink" xfId="540" builtinId="9" hidden="1"/>
    <cellStyle name="Besuchter Hyperlink" xfId="542" builtinId="9" hidden="1"/>
    <cellStyle name="Besuchter Hyperlink" xfId="544" builtinId="9" hidden="1"/>
    <cellStyle name="Besuchter Hyperlink" xfId="546" builtinId="9" hidden="1"/>
    <cellStyle name="Besuchter Hyperlink" xfId="548" builtinId="9" hidden="1"/>
    <cellStyle name="Besuchter Hyperlink" xfId="550" builtinId="9" hidden="1"/>
    <cellStyle name="Besuchter Hyperlink" xfId="552" builtinId="9" hidden="1"/>
    <cellStyle name="Besuchter Hyperlink" xfId="554" builtinId="9" hidden="1"/>
    <cellStyle name="Besuchter Hyperlink" xfId="556" builtinId="9" hidden="1"/>
    <cellStyle name="Besuchter Hyperlink" xfId="558" builtinId="9" hidden="1"/>
    <cellStyle name="Besuchter Hyperlink" xfId="560" builtinId="9" hidden="1"/>
    <cellStyle name="Besuchter Hyperlink" xfId="562" builtinId="9" hidden="1"/>
    <cellStyle name="Besuchter Hyperlink" xfId="564" builtinId="9" hidden="1"/>
    <cellStyle name="Besuchter Hyperlink" xfId="566" builtinId="9" hidden="1"/>
    <cellStyle name="Besuchter Hyperlink" xfId="568" builtinId="9" hidden="1"/>
    <cellStyle name="Besuchter Hyperlink" xfId="570" builtinId="9" hidden="1"/>
    <cellStyle name="Besuchter Hyperlink" xfId="572" builtinId="9" hidden="1"/>
    <cellStyle name="Besuchter Hyperlink" xfId="574" builtinId="9" hidden="1"/>
    <cellStyle name="Besuchter Hyperlink" xfId="576" builtinId="9" hidden="1"/>
    <cellStyle name="Besuchter Hyperlink" xfId="578" builtinId="9" hidden="1"/>
    <cellStyle name="Besuchter Hyperlink" xfId="580" builtinId="9" hidden="1"/>
    <cellStyle name="Besuchter Hyperlink" xfId="582" builtinId="9" hidden="1"/>
    <cellStyle name="Besuchter Hyperlink" xfId="584" builtinId="9" hidden="1"/>
    <cellStyle name="Besuchter Hyperlink" xfId="586" builtinId="9" hidden="1"/>
    <cellStyle name="Besuchter Hyperlink" xfId="588" builtinId="9" hidden="1"/>
    <cellStyle name="Besuchter Hyperlink" xfId="590" builtinId="9" hidden="1"/>
    <cellStyle name="Besuchter Hyperlink" xfId="592" builtinId="9" hidden="1"/>
    <cellStyle name="Besuchter Hyperlink" xfId="594" builtinId="9" hidden="1"/>
    <cellStyle name="Besuchter Hyperlink" xfId="596" builtinId="9" hidden="1"/>
    <cellStyle name="Besuchter Hyperlink" xfId="598" builtinId="9" hidden="1"/>
    <cellStyle name="Besuchter Hyperlink" xfId="600" builtinId="9" hidden="1"/>
    <cellStyle name="Besuchter Hyperlink" xfId="602" builtinId="9" hidden="1"/>
    <cellStyle name="Besuchter Hyperlink" xfId="604" builtinId="9" hidden="1"/>
    <cellStyle name="Besuchter Hyperlink" xfId="606" builtinId="9" hidden="1"/>
    <cellStyle name="Besuchter Hyperlink" xfId="608" builtinId="9" hidden="1"/>
    <cellStyle name="Besuchter Hyperlink" xfId="610" builtinId="9" hidden="1"/>
    <cellStyle name="Besuchter Hyperlink" xfId="612" builtinId="9" hidden="1"/>
    <cellStyle name="Besuchter Hyperlink" xfId="614" builtinId="9" hidden="1"/>
    <cellStyle name="Besuchter Hyperlink" xfId="616" builtinId="9" hidden="1"/>
    <cellStyle name="Besuchter Hyperlink" xfId="618" builtinId="9" hidden="1"/>
    <cellStyle name="Besuchter Hyperlink" xfId="620" builtinId="9" hidden="1"/>
    <cellStyle name="Besuchter Hyperlink" xfId="622" builtinId="9" hidden="1"/>
    <cellStyle name="Besuchter Hyperlink" xfId="624" builtinId="9" hidden="1"/>
    <cellStyle name="Besuchter Hyperlink" xfId="626" builtinId="9" hidden="1"/>
    <cellStyle name="Besuchter Hyperlink" xfId="628" builtinId="9" hidden="1"/>
    <cellStyle name="Besuchter Hyperlink" xfId="630" builtinId="9" hidden="1"/>
    <cellStyle name="Besuchter Hyperlink" xfId="632" builtinId="9" hidden="1"/>
    <cellStyle name="Besuchter Hyperlink" xfId="634" builtinId="9" hidden="1"/>
    <cellStyle name="Besuchter Hyperlink" xfId="636" builtinId="9" hidden="1"/>
    <cellStyle name="Besuchter Hyperlink" xfId="638" builtinId="9" hidden="1"/>
    <cellStyle name="Besuchter Hyperlink" xfId="640" builtinId="9" hidden="1"/>
    <cellStyle name="Besuchter Hyperlink" xfId="642" builtinId="9" hidden="1"/>
    <cellStyle name="Besuchter Hyperlink" xfId="644" builtinId="9" hidden="1"/>
    <cellStyle name="Besuchter Hyperlink" xfId="646" builtinId="9" hidden="1"/>
    <cellStyle name="Besuchter Hyperlink" xfId="648" builtinId="9" hidden="1"/>
    <cellStyle name="Besuchter Hyperlink" xfId="650" builtinId="9" hidden="1"/>
    <cellStyle name="Besuchter Hyperlink" xfId="652" builtinId="9" hidden="1"/>
    <cellStyle name="Besuchter Hyperlink" xfId="654" builtinId="9" hidden="1"/>
    <cellStyle name="Besuchter Hyperlink" xfId="656" builtinId="9" hidden="1"/>
    <cellStyle name="Besuchter Hyperlink" xfId="658" builtinId="9" hidden="1"/>
    <cellStyle name="Besuchter Hyperlink" xfId="660" builtinId="9" hidden="1"/>
    <cellStyle name="Besuchter Hyperlink" xfId="662" builtinId="9" hidden="1"/>
    <cellStyle name="Besuchter Hyperlink" xfId="664" builtinId="9" hidden="1"/>
    <cellStyle name="Besuchter Hyperlink" xfId="666" builtinId="9" hidden="1"/>
    <cellStyle name="Besuchter Hyperlink" xfId="668" builtinId="9" hidden="1"/>
    <cellStyle name="Besuchter Hyperlink" xfId="670" builtinId="9" hidden="1"/>
    <cellStyle name="Besuchter Hyperlink" xfId="672" builtinId="9" hidden="1"/>
    <cellStyle name="Besuchter Hyperlink" xfId="674" builtinId="9" hidden="1"/>
    <cellStyle name="Besuchter Hyperlink" xfId="676" builtinId="9" hidden="1"/>
    <cellStyle name="Besuchter Hyperlink" xfId="678" builtinId="9" hidden="1"/>
    <cellStyle name="Besuchter Hyperlink" xfId="680" builtinId="9" hidden="1"/>
    <cellStyle name="Besuchter Hyperlink" xfId="682" builtinId="9" hidden="1"/>
    <cellStyle name="Besuchter Hyperlink" xfId="684" builtinId="9" hidden="1"/>
    <cellStyle name="Besuchter Hyperlink" xfId="686" builtinId="9" hidden="1"/>
    <cellStyle name="Besuchter Hyperlink" xfId="688" builtinId="9" hidden="1"/>
    <cellStyle name="Besuchter Hyperlink" xfId="690" builtinId="9" hidden="1"/>
    <cellStyle name="Besuchter Hyperlink" xfId="694" builtinId="9" hidden="1"/>
    <cellStyle name="Besuchter Hyperlink" xfId="696" builtinId="9" hidden="1"/>
    <cellStyle name="Besuchter Hyperlink" xfId="698" builtinId="9" hidden="1"/>
    <cellStyle name="Besuchter Hyperlink" xfId="700" builtinId="9" hidden="1"/>
    <cellStyle name="Besuchter Hyperlink" xfId="702" builtinId="9" hidden="1"/>
    <cellStyle name="Currency 2" xfId="318" xr:uid="{00000000-0005-0000-0000-000000000000}"/>
    <cellStyle name="Link" xfId="1" builtinId="8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Link" xfId="13" builtinId="8" hidden="1"/>
    <cellStyle name="Link" xfId="15" builtinId="8" hidden="1"/>
    <cellStyle name="Link" xfId="17" builtinId="8" hidden="1"/>
    <cellStyle name="Link" xfId="19" builtinId="8" hidden="1"/>
    <cellStyle name="Link" xfId="21" builtinId="8" hidden="1"/>
    <cellStyle name="Link" xfId="23" builtinId="8" hidden="1"/>
    <cellStyle name="Link" xfId="25" builtinId="8" hidden="1"/>
    <cellStyle name="Link" xfId="27" builtinId="8" hidden="1"/>
    <cellStyle name="Link" xfId="29" builtinId="8" hidden="1"/>
    <cellStyle name="Link" xfId="31" builtinId="8" hidden="1"/>
    <cellStyle name="Link" xfId="33" builtinId="8" hidden="1"/>
    <cellStyle name="Link" xfId="35" builtinId="8" hidden="1"/>
    <cellStyle name="Link" xfId="37" builtinId="8" hidden="1"/>
    <cellStyle name="Link" xfId="39" builtinId="8" hidden="1"/>
    <cellStyle name="Link" xfId="41" builtinId="8" hidden="1"/>
    <cellStyle name="Link" xfId="43" builtinId="8" hidden="1"/>
    <cellStyle name="Link" xfId="45" builtinId="8" hidden="1"/>
    <cellStyle name="Link" xfId="47" builtinId="8" hidden="1"/>
    <cellStyle name="Link" xfId="49" builtinId="8" hidden="1"/>
    <cellStyle name="Link" xfId="51" builtinId="8" hidden="1"/>
    <cellStyle name="Link" xfId="53" builtinId="8" hidden="1"/>
    <cellStyle name="Link" xfId="55" builtinId="8" hidden="1"/>
    <cellStyle name="Link" xfId="57" builtinId="8" hidden="1"/>
    <cellStyle name="Link" xfId="59" builtinId="8" hidden="1"/>
    <cellStyle name="Link" xfId="61" builtinId="8" hidden="1"/>
    <cellStyle name="Link" xfId="63" builtinId="8" hidden="1"/>
    <cellStyle name="Link" xfId="65" builtinId="8" hidden="1"/>
    <cellStyle name="Link" xfId="67" builtinId="8" hidden="1"/>
    <cellStyle name="Link" xfId="69" builtinId="8" hidden="1"/>
    <cellStyle name="Link" xfId="71" builtinId="8" hidden="1"/>
    <cellStyle name="Link" xfId="73" builtinId="8" hidden="1"/>
    <cellStyle name="Link" xfId="75" builtinId="8" hidden="1"/>
    <cellStyle name="Link" xfId="77" builtinId="8" hidden="1"/>
    <cellStyle name="Link" xfId="79" builtinId="8" hidden="1"/>
    <cellStyle name="Link" xfId="81" builtinId="8" hidden="1"/>
    <cellStyle name="Link" xfId="83" builtinId="8" hidden="1"/>
    <cellStyle name="Link" xfId="85" builtinId="8" hidden="1"/>
    <cellStyle name="Link" xfId="87" builtinId="8" hidden="1"/>
    <cellStyle name="Link" xfId="89" builtinId="8" hidden="1"/>
    <cellStyle name="Link" xfId="91" builtinId="8" hidden="1"/>
    <cellStyle name="Link" xfId="93" builtinId="8" hidden="1"/>
    <cellStyle name="Link" xfId="95" builtinId="8" hidden="1"/>
    <cellStyle name="Link" xfId="97" builtinId="8" hidden="1"/>
    <cellStyle name="Link" xfId="99" builtinId="8" hidden="1"/>
    <cellStyle name="Link" xfId="101" builtinId="8" hidden="1"/>
    <cellStyle name="Link" xfId="103" builtinId="8" hidden="1"/>
    <cellStyle name="Link" xfId="105" builtinId="8" hidden="1"/>
    <cellStyle name="Link" xfId="107" builtinId="8" hidden="1"/>
    <cellStyle name="Link" xfId="109" builtinId="8" hidden="1"/>
    <cellStyle name="Link" xfId="111" builtinId="8" hidden="1"/>
    <cellStyle name="Link" xfId="113" builtinId="8" hidden="1"/>
    <cellStyle name="Link" xfId="115" builtinId="8" hidden="1"/>
    <cellStyle name="Link" xfId="117" builtinId="8" hidden="1"/>
    <cellStyle name="Link" xfId="119" builtinId="8" hidden="1"/>
    <cellStyle name="Link" xfId="121" builtinId="8" hidden="1"/>
    <cellStyle name="Link" xfId="123" builtinId="8" hidden="1"/>
    <cellStyle name="Link" xfId="125" builtinId="8" hidden="1"/>
    <cellStyle name="Link" xfId="127" builtinId="8" hidden="1"/>
    <cellStyle name="Link" xfId="129" builtinId="8" hidden="1"/>
    <cellStyle name="Link" xfId="131" builtinId="8" hidden="1"/>
    <cellStyle name="Link" xfId="133" builtinId="8" hidden="1"/>
    <cellStyle name="Link" xfId="135" builtinId="8" hidden="1"/>
    <cellStyle name="Link" xfId="137" builtinId="8" hidden="1"/>
    <cellStyle name="Link" xfId="139" builtinId="8" hidden="1"/>
    <cellStyle name="Link" xfId="141" builtinId="8" hidden="1"/>
    <cellStyle name="Link" xfId="143" builtinId="8" hidden="1"/>
    <cellStyle name="Link" xfId="145" builtinId="8" hidden="1"/>
    <cellStyle name="Link" xfId="147" builtinId="8" hidden="1"/>
    <cellStyle name="Link" xfId="149" builtinId="8" hidden="1"/>
    <cellStyle name="Link" xfId="151" builtinId="8" hidden="1"/>
    <cellStyle name="Link" xfId="153" builtinId="8" hidden="1"/>
    <cellStyle name="Link" xfId="155" builtinId="8" hidden="1"/>
    <cellStyle name="Link" xfId="157" builtinId="8" hidden="1"/>
    <cellStyle name="Link" xfId="159" builtinId="8" hidden="1"/>
    <cellStyle name="Link" xfId="161" builtinId="8" hidden="1"/>
    <cellStyle name="Link" xfId="163" builtinId="8" hidden="1"/>
    <cellStyle name="Link" xfId="165" builtinId="8" hidden="1"/>
    <cellStyle name="Link" xfId="167" builtinId="8" hidden="1"/>
    <cellStyle name="Link" xfId="169" builtinId="8" hidden="1"/>
    <cellStyle name="Link" xfId="171" builtinId="8" hidden="1"/>
    <cellStyle name="Link" xfId="173" builtinId="8" hidden="1"/>
    <cellStyle name="Link" xfId="175" builtinId="8" hidden="1"/>
    <cellStyle name="Link" xfId="177" builtinId="8" hidden="1"/>
    <cellStyle name="Link" xfId="179" builtinId="8" hidden="1"/>
    <cellStyle name="Link" xfId="181" builtinId="8" hidden="1"/>
    <cellStyle name="Link" xfId="183" builtinId="8" hidden="1"/>
    <cellStyle name="Link" xfId="185" builtinId="8" hidden="1"/>
    <cellStyle name="Link" xfId="187" builtinId="8" hidden="1"/>
    <cellStyle name="Link" xfId="189" builtinId="8" hidden="1"/>
    <cellStyle name="Link" xfId="191" builtinId="8" hidden="1"/>
    <cellStyle name="Link" xfId="193" builtinId="8" hidden="1"/>
    <cellStyle name="Link" xfId="195" builtinId="8" hidden="1"/>
    <cellStyle name="Link" xfId="197" builtinId="8" hidden="1"/>
    <cellStyle name="Link" xfId="199" builtinId="8" hidden="1"/>
    <cellStyle name="Link" xfId="201" builtinId="8" hidden="1"/>
    <cellStyle name="Link" xfId="203" builtinId="8" hidden="1"/>
    <cellStyle name="Link" xfId="205" builtinId="8" hidden="1"/>
    <cellStyle name="Link" xfId="207" builtinId="8" hidden="1"/>
    <cellStyle name="Link" xfId="209" builtinId="8" hidden="1"/>
    <cellStyle name="Link" xfId="211" builtinId="8" hidden="1"/>
    <cellStyle name="Link" xfId="213" builtinId="8" hidden="1"/>
    <cellStyle name="Link" xfId="215" builtinId="8" hidden="1"/>
    <cellStyle name="Link" xfId="217" builtinId="8" hidden="1"/>
    <cellStyle name="Link" xfId="219" builtinId="8" hidden="1"/>
    <cellStyle name="Link" xfId="221" builtinId="8" hidden="1"/>
    <cellStyle name="Link" xfId="223" builtinId="8" hidden="1"/>
    <cellStyle name="Link" xfId="225" builtinId="8" hidden="1"/>
    <cellStyle name="Link" xfId="227" builtinId="8" hidden="1"/>
    <cellStyle name="Link" xfId="229" builtinId="8" hidden="1"/>
    <cellStyle name="Link" xfId="231" builtinId="8" hidden="1"/>
    <cellStyle name="Link" xfId="233" builtinId="8" hidden="1"/>
    <cellStyle name="Link" xfId="235" builtinId="8" hidden="1"/>
    <cellStyle name="Link" xfId="237" builtinId="8" hidden="1"/>
    <cellStyle name="Link" xfId="239" builtinId="8" hidden="1"/>
    <cellStyle name="Link" xfId="241" builtinId="8" hidden="1"/>
    <cellStyle name="Link" xfId="243" builtinId="8" hidden="1"/>
    <cellStyle name="Link" xfId="245" builtinId="8" hidden="1"/>
    <cellStyle name="Link" xfId="247" builtinId="8" hidden="1"/>
    <cellStyle name="Link" xfId="249" builtinId="8" hidden="1"/>
    <cellStyle name="Link" xfId="251" builtinId="8" hidden="1"/>
    <cellStyle name="Link" xfId="253" builtinId="8" hidden="1"/>
    <cellStyle name="Link" xfId="255" builtinId="8" hidden="1"/>
    <cellStyle name="Link" xfId="257" builtinId="8" hidden="1"/>
    <cellStyle name="Link" xfId="259" builtinId="8" hidden="1"/>
    <cellStyle name="Link" xfId="261" builtinId="8" hidden="1"/>
    <cellStyle name="Link" xfId="263" builtinId="8" hidden="1"/>
    <cellStyle name="Link" xfId="265" builtinId="8" hidden="1"/>
    <cellStyle name="Link" xfId="267" builtinId="8" hidden="1"/>
    <cellStyle name="Link" xfId="269" builtinId="8" hidden="1"/>
    <cellStyle name="Link" xfId="271" builtinId="8" hidden="1"/>
    <cellStyle name="Link" xfId="273" builtinId="8" hidden="1"/>
    <cellStyle name="Link" xfId="275" builtinId="8" hidden="1"/>
    <cellStyle name="Link" xfId="277" builtinId="8" hidden="1"/>
    <cellStyle name="Link" xfId="279" builtinId="8" hidden="1"/>
    <cellStyle name="Link" xfId="281" builtinId="8" hidden="1"/>
    <cellStyle name="Link" xfId="283" builtinId="8" hidden="1"/>
    <cellStyle name="Link" xfId="285" builtinId="8" hidden="1"/>
    <cellStyle name="Link" xfId="287" builtinId="8" hidden="1"/>
    <cellStyle name="Link" xfId="289" builtinId="8" hidden="1"/>
    <cellStyle name="Link" xfId="291" builtinId="8" hidden="1"/>
    <cellStyle name="Link" xfId="293" builtinId="8" hidden="1"/>
    <cellStyle name="Link" xfId="295" builtinId="8" hidden="1"/>
    <cellStyle name="Link" xfId="297" builtinId="8" hidden="1"/>
    <cellStyle name="Link" xfId="299" builtinId="8" hidden="1"/>
    <cellStyle name="Link" xfId="301" builtinId="8" hidden="1"/>
    <cellStyle name="Link" xfId="303" builtinId="8" hidden="1"/>
    <cellStyle name="Link" xfId="305" builtinId="8" hidden="1"/>
    <cellStyle name="Link" xfId="307" builtinId="8" hidden="1"/>
    <cellStyle name="Link" xfId="309" builtinId="8" hidden="1"/>
    <cellStyle name="Link" xfId="311" builtinId="8" hidden="1"/>
    <cellStyle name="Link" xfId="313" builtinId="8" hidden="1"/>
    <cellStyle name="Link" xfId="315" builtinId="8" hidden="1"/>
    <cellStyle name="Link" xfId="319" builtinId="8" hidden="1"/>
    <cellStyle name="Link" xfId="321" builtinId="8" hidden="1"/>
    <cellStyle name="Link" xfId="323" builtinId="8" hidden="1"/>
    <cellStyle name="Link" xfId="325" builtinId="8" hidden="1"/>
    <cellStyle name="Link" xfId="327" builtinId="8" hidden="1"/>
    <cellStyle name="Link" xfId="329" builtinId="8" hidden="1"/>
    <cellStyle name="Link" xfId="331" builtinId="8" hidden="1"/>
    <cellStyle name="Link" xfId="333" builtinId="8" hidden="1"/>
    <cellStyle name="Link" xfId="335" builtinId="8" hidden="1"/>
    <cellStyle name="Link" xfId="337" builtinId="8" hidden="1"/>
    <cellStyle name="Link" xfId="339" builtinId="8" hidden="1"/>
    <cellStyle name="Link" xfId="341" builtinId="8" hidden="1"/>
    <cellStyle name="Link" xfId="343" builtinId="8" hidden="1"/>
    <cellStyle name="Link" xfId="345" builtinId="8" hidden="1"/>
    <cellStyle name="Link" xfId="347" builtinId="8" hidden="1"/>
    <cellStyle name="Link" xfId="349" builtinId="8" hidden="1"/>
    <cellStyle name="Link" xfId="351" builtinId="8" hidden="1"/>
    <cellStyle name="Link" xfId="353" builtinId="8" hidden="1"/>
    <cellStyle name="Link" xfId="355" builtinId="8" hidden="1"/>
    <cellStyle name="Link" xfId="357" builtinId="8" hidden="1"/>
    <cellStyle name="Link" xfId="359" builtinId="8" hidden="1"/>
    <cellStyle name="Link" xfId="361" builtinId="8" hidden="1"/>
    <cellStyle name="Link" xfId="363" builtinId="8" hidden="1"/>
    <cellStyle name="Link" xfId="365" builtinId="8" hidden="1"/>
    <cellStyle name="Link" xfId="367" builtinId="8" hidden="1"/>
    <cellStyle name="Link" xfId="369" builtinId="8" hidden="1"/>
    <cellStyle name="Link" xfId="371" builtinId="8" hidden="1"/>
    <cellStyle name="Link" xfId="373" builtinId="8" hidden="1"/>
    <cellStyle name="Link" xfId="375" builtinId="8" hidden="1"/>
    <cellStyle name="Link" xfId="377" builtinId="8" hidden="1"/>
    <cellStyle name="Link" xfId="379" builtinId="8" hidden="1"/>
    <cellStyle name="Link" xfId="381" builtinId="8" hidden="1"/>
    <cellStyle name="Link" xfId="383" builtinId="8" hidden="1"/>
    <cellStyle name="Link" xfId="385" builtinId="8" hidden="1"/>
    <cellStyle name="Link" xfId="387" builtinId="8" hidden="1"/>
    <cellStyle name="Link" xfId="389" builtinId="8" hidden="1"/>
    <cellStyle name="Link" xfId="391" builtinId="8" hidden="1"/>
    <cellStyle name="Link" xfId="393" builtinId="8" hidden="1"/>
    <cellStyle name="Link" xfId="395" builtinId="8" hidden="1"/>
    <cellStyle name="Link" xfId="397" builtinId="8" hidden="1"/>
    <cellStyle name="Link" xfId="399" builtinId="8" hidden="1"/>
    <cellStyle name="Link" xfId="401" builtinId="8" hidden="1"/>
    <cellStyle name="Link" xfId="403" builtinId="8" hidden="1"/>
    <cellStyle name="Link" xfId="405" builtinId="8" hidden="1"/>
    <cellStyle name="Link" xfId="407" builtinId="8" hidden="1"/>
    <cellStyle name="Link" xfId="409" builtinId="8" hidden="1"/>
    <cellStyle name="Link" xfId="411" builtinId="8" hidden="1"/>
    <cellStyle name="Link" xfId="413" builtinId="8" hidden="1"/>
    <cellStyle name="Link" xfId="415" builtinId="8" hidden="1"/>
    <cellStyle name="Link" xfId="417" builtinId="8" hidden="1"/>
    <cellStyle name="Link" xfId="419" builtinId="8" hidden="1"/>
    <cellStyle name="Link" xfId="421" builtinId="8" hidden="1"/>
    <cellStyle name="Link" xfId="423" builtinId="8" hidden="1"/>
    <cellStyle name="Link" xfId="425" builtinId="8" hidden="1"/>
    <cellStyle name="Link" xfId="427" builtinId="8" hidden="1"/>
    <cellStyle name="Link" xfId="429" builtinId="8" hidden="1"/>
    <cellStyle name="Link" xfId="431" builtinId="8" hidden="1"/>
    <cellStyle name="Link" xfId="433" builtinId="8" hidden="1"/>
    <cellStyle name="Link" xfId="435" builtinId="8" hidden="1"/>
    <cellStyle name="Link" xfId="437" builtinId="8" hidden="1"/>
    <cellStyle name="Link" xfId="439" builtinId="8" hidden="1"/>
    <cellStyle name="Link" xfId="441" builtinId="8" hidden="1"/>
    <cellStyle name="Link" xfId="443" builtinId="8" hidden="1"/>
    <cellStyle name="Link" xfId="445" builtinId="8" hidden="1"/>
    <cellStyle name="Link" xfId="447" builtinId="8" hidden="1"/>
    <cellStyle name="Link" xfId="449" builtinId="8" hidden="1"/>
    <cellStyle name="Link" xfId="451" builtinId="8" hidden="1"/>
    <cellStyle name="Link" xfId="453" builtinId="8" hidden="1"/>
    <cellStyle name="Link" xfId="455" builtinId="8" hidden="1"/>
    <cellStyle name="Link" xfId="457" builtinId="8" hidden="1"/>
    <cellStyle name="Link" xfId="459" builtinId="8" hidden="1"/>
    <cellStyle name="Link" xfId="461" builtinId="8" hidden="1"/>
    <cellStyle name="Link" xfId="463" builtinId="8" hidden="1"/>
    <cellStyle name="Link" xfId="465" builtinId="8" hidden="1"/>
    <cellStyle name="Link" xfId="467" builtinId="8" hidden="1"/>
    <cellStyle name="Link" xfId="469" builtinId="8" hidden="1"/>
    <cellStyle name="Link" xfId="471" builtinId="8" hidden="1"/>
    <cellStyle name="Link" xfId="473" builtinId="8" hidden="1"/>
    <cellStyle name="Link" xfId="475" builtinId="8" hidden="1"/>
    <cellStyle name="Link" xfId="477" builtinId="8" hidden="1"/>
    <cellStyle name="Link" xfId="479" builtinId="8" hidden="1"/>
    <cellStyle name="Link" xfId="481" builtinId="8" hidden="1"/>
    <cellStyle name="Link" xfId="483" builtinId="8" hidden="1"/>
    <cellStyle name="Link" xfId="485" builtinId="8" hidden="1"/>
    <cellStyle name="Link" xfId="487" builtinId="8" hidden="1"/>
    <cellStyle name="Link" xfId="489" builtinId="8" hidden="1"/>
    <cellStyle name="Link" xfId="491" builtinId="8" hidden="1"/>
    <cellStyle name="Link" xfId="493" builtinId="8" hidden="1"/>
    <cellStyle name="Link" xfId="495" builtinId="8" hidden="1"/>
    <cellStyle name="Link" xfId="497" builtinId="8" hidden="1"/>
    <cellStyle name="Link" xfId="499" builtinId="8" hidden="1"/>
    <cellStyle name="Link" xfId="501" builtinId="8" hidden="1"/>
    <cellStyle name="Link" xfId="503" builtinId="8" hidden="1"/>
    <cellStyle name="Link" xfId="505" builtinId="8" hidden="1"/>
    <cellStyle name="Link" xfId="507" builtinId="8" hidden="1"/>
    <cellStyle name="Link" xfId="509" builtinId="8" hidden="1"/>
    <cellStyle name="Link" xfId="511" builtinId="8" hidden="1"/>
    <cellStyle name="Link" xfId="513" builtinId="8" hidden="1"/>
    <cellStyle name="Link" xfId="515" builtinId="8" hidden="1"/>
    <cellStyle name="Link" xfId="517" builtinId="8" hidden="1"/>
    <cellStyle name="Link" xfId="519" builtinId="8" hidden="1"/>
    <cellStyle name="Link" xfId="521" builtinId="8" hidden="1"/>
    <cellStyle name="Link" xfId="523" builtinId="8" hidden="1"/>
    <cellStyle name="Link" xfId="525" builtinId="8" hidden="1"/>
    <cellStyle name="Link" xfId="527" builtinId="8" hidden="1"/>
    <cellStyle name="Link" xfId="529" builtinId="8" hidden="1"/>
    <cellStyle name="Link" xfId="531" builtinId="8" hidden="1"/>
    <cellStyle name="Link" xfId="533" builtinId="8" hidden="1"/>
    <cellStyle name="Link" xfId="535" builtinId="8" hidden="1"/>
    <cellStyle name="Link" xfId="537" builtinId="8" hidden="1"/>
    <cellStyle name="Link" xfId="539" builtinId="8" hidden="1"/>
    <cellStyle name="Link" xfId="541" builtinId="8" hidden="1"/>
    <cellStyle name="Link" xfId="543" builtinId="8" hidden="1"/>
    <cellStyle name="Link" xfId="545" builtinId="8" hidden="1"/>
    <cellStyle name="Link" xfId="547" builtinId="8" hidden="1"/>
    <cellStyle name="Link" xfId="549" builtinId="8" hidden="1"/>
    <cellStyle name="Link" xfId="551" builtinId="8" hidden="1"/>
    <cellStyle name="Link" xfId="553" builtinId="8" hidden="1"/>
    <cellStyle name="Link" xfId="555" builtinId="8" hidden="1"/>
    <cellStyle name="Link" xfId="557" builtinId="8" hidden="1"/>
    <cellStyle name="Link" xfId="559" builtinId="8" hidden="1"/>
    <cellStyle name="Link" xfId="561" builtinId="8" hidden="1"/>
    <cellStyle name="Link" xfId="563" builtinId="8" hidden="1"/>
    <cellStyle name="Link" xfId="565" builtinId="8" hidden="1"/>
    <cellStyle name="Link" xfId="567" builtinId="8" hidden="1"/>
    <cellStyle name="Link" xfId="569" builtinId="8" hidden="1"/>
    <cellStyle name="Link" xfId="571" builtinId="8" hidden="1"/>
    <cellStyle name="Link" xfId="573" builtinId="8" hidden="1"/>
    <cellStyle name="Link" xfId="575" builtinId="8" hidden="1"/>
    <cellStyle name="Link" xfId="577" builtinId="8" hidden="1"/>
    <cellStyle name="Link" xfId="579" builtinId="8" hidden="1"/>
    <cellStyle name="Link" xfId="581" builtinId="8" hidden="1"/>
    <cellStyle name="Link" xfId="583" builtinId="8" hidden="1"/>
    <cellStyle name="Link" xfId="585" builtinId="8" hidden="1"/>
    <cellStyle name="Link" xfId="587" builtinId="8" hidden="1"/>
    <cellStyle name="Link" xfId="589" builtinId="8" hidden="1"/>
    <cellStyle name="Link" xfId="591" builtinId="8" hidden="1"/>
    <cellStyle name="Link" xfId="593" builtinId="8" hidden="1"/>
    <cellStyle name="Link" xfId="595" builtinId="8" hidden="1"/>
    <cellStyle name="Link" xfId="597" builtinId="8" hidden="1"/>
    <cellStyle name="Link" xfId="599" builtinId="8" hidden="1"/>
    <cellStyle name="Link" xfId="601" builtinId="8" hidden="1"/>
    <cellStyle name="Link" xfId="603" builtinId="8" hidden="1"/>
    <cellStyle name="Link" xfId="605" builtinId="8" hidden="1"/>
    <cellStyle name="Link" xfId="607" builtinId="8" hidden="1"/>
    <cellStyle name="Link" xfId="609" builtinId="8" hidden="1"/>
    <cellStyle name="Link" xfId="611" builtinId="8" hidden="1"/>
    <cellStyle name="Link" xfId="613" builtinId="8" hidden="1"/>
    <cellStyle name="Link" xfId="615" builtinId="8" hidden="1"/>
    <cellStyle name="Link" xfId="617" builtinId="8" hidden="1"/>
    <cellStyle name="Link" xfId="619" builtinId="8" hidden="1"/>
    <cellStyle name="Link" xfId="621" builtinId="8" hidden="1"/>
    <cellStyle name="Link" xfId="623" builtinId="8" hidden="1"/>
    <cellStyle name="Link" xfId="625" builtinId="8" hidden="1"/>
    <cellStyle name="Link" xfId="627" builtinId="8" hidden="1"/>
    <cellStyle name="Link" xfId="629" builtinId="8" hidden="1"/>
    <cellStyle name="Link" xfId="631" builtinId="8" hidden="1"/>
    <cellStyle name="Link" xfId="633" builtinId="8" hidden="1"/>
    <cellStyle name="Link" xfId="635" builtinId="8" hidden="1"/>
    <cellStyle name="Link" xfId="637" builtinId="8" hidden="1"/>
    <cellStyle name="Link" xfId="639" builtinId="8" hidden="1"/>
    <cellStyle name="Link" xfId="641" builtinId="8" hidden="1"/>
    <cellStyle name="Link" xfId="643" builtinId="8" hidden="1"/>
    <cellStyle name="Link" xfId="645" builtinId="8" hidden="1"/>
    <cellStyle name="Link" xfId="647" builtinId="8" hidden="1"/>
    <cellStyle name="Link" xfId="649" builtinId="8" hidden="1"/>
    <cellStyle name="Link" xfId="651" builtinId="8" hidden="1"/>
    <cellStyle name="Link" xfId="653" builtinId="8" hidden="1"/>
    <cellStyle name="Link" xfId="655" builtinId="8" hidden="1"/>
    <cellStyle name="Link" xfId="657" builtinId="8" hidden="1"/>
    <cellStyle name="Link" xfId="659" builtinId="8" hidden="1"/>
    <cellStyle name="Link" xfId="661" builtinId="8" hidden="1"/>
    <cellStyle name="Link" xfId="663" builtinId="8" hidden="1"/>
    <cellStyle name="Link" xfId="665" builtinId="8" hidden="1"/>
    <cellStyle name="Link" xfId="667" builtinId="8" hidden="1"/>
    <cellStyle name="Link" xfId="669" builtinId="8" hidden="1"/>
    <cellStyle name="Link" xfId="671" builtinId="8" hidden="1"/>
    <cellStyle name="Link" xfId="673" builtinId="8" hidden="1"/>
    <cellStyle name="Link" xfId="675" builtinId="8" hidden="1"/>
    <cellStyle name="Link" xfId="677" builtinId="8" hidden="1"/>
    <cellStyle name="Link" xfId="679" builtinId="8" hidden="1"/>
    <cellStyle name="Link" xfId="681" builtinId="8" hidden="1"/>
    <cellStyle name="Link" xfId="683" builtinId="8" hidden="1"/>
    <cellStyle name="Link" xfId="685" builtinId="8" hidden="1"/>
    <cellStyle name="Link" xfId="687" builtinId="8" hidden="1"/>
    <cellStyle name="Link" xfId="689" builtinId="8" hidden="1"/>
    <cellStyle name="Link" xfId="693" builtinId="8" hidden="1"/>
    <cellStyle name="Link" xfId="695" builtinId="8" hidden="1"/>
    <cellStyle name="Link" xfId="697" builtinId="8" hidden="1"/>
    <cellStyle name="Link" xfId="699" builtinId="8" hidden="1"/>
    <cellStyle name="Link" xfId="701" builtinId="8" hidden="1"/>
    <cellStyle name="Navadno 2" xfId="704" xr:uid="{2CA44EF3-A533-474B-B666-D04AAB8F131A}"/>
    <cellStyle name="Navadno 2 2" xfId="706" xr:uid="{67C59153-3716-4FDE-97A1-63AF3B2E4C4C}"/>
    <cellStyle name="Normal 2" xfId="317" xr:uid="{00000000-0005-0000-0000-00005F010000}"/>
    <cellStyle name="Normal 2 2" xfId="705" xr:uid="{78C29F1D-B65E-4429-870C-9775089D1F69}"/>
    <cellStyle name="Prozent" xfId="692" builtinId="5"/>
    <cellStyle name="Schlecht" xfId="703" builtinId="27"/>
    <cellStyle name="Standard" xfId="0" builtinId="0"/>
    <cellStyle name="Währung" xfId="691" builtinId="4"/>
  </cellStyles>
  <dxfs count="309"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F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6F895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31869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206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0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CCFC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5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4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8E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F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C21AA0"/>
        </patternFill>
      </fill>
    </dxf>
    <dxf>
      <font>
        <color auto="1"/>
      </font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</dxf>
    <dxf>
      <fill>
        <patternFill>
          <bgColor rgb="FFA6A6A6"/>
        </patternFill>
      </fill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</dxf>
    <dxf>
      <fill>
        <patternFill>
          <bgColor rgb="FFE26E0E"/>
        </patternFill>
      </fill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F99A1C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</dxf>
    <dxf>
      <fill>
        <patternFill>
          <bgColor rgb="FF0887DE"/>
        </patternFill>
      </fill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5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4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8E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F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Medium4"/>
  <colors>
    <mruColors>
      <color rgb="FFFF00F5"/>
      <color rgb="FF57BC2E"/>
      <color rgb="FF0887DE"/>
      <color rgb="FF825A3B"/>
      <color rgb="FF000000"/>
      <color rgb="FFFFFF00"/>
      <color rgb="FF002060"/>
      <color rgb="FF6F8958"/>
      <color rgb="FF31869B"/>
      <color rgb="FF8CCF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20.jpeg"/><Relationship Id="rId21" Type="http://schemas.openxmlformats.org/officeDocument/2006/relationships/image" Target="../media/image24.jpeg"/><Relationship Id="rId42" Type="http://schemas.openxmlformats.org/officeDocument/2006/relationships/image" Target="../media/image45.png"/><Relationship Id="rId63" Type="http://schemas.openxmlformats.org/officeDocument/2006/relationships/image" Target="../media/image66.jpeg"/><Relationship Id="rId84" Type="http://schemas.openxmlformats.org/officeDocument/2006/relationships/image" Target="../media/image87.jpeg"/><Relationship Id="rId138" Type="http://schemas.openxmlformats.org/officeDocument/2006/relationships/image" Target="../media/image141.jpeg"/><Relationship Id="rId159" Type="http://schemas.openxmlformats.org/officeDocument/2006/relationships/image" Target="../media/image162.jpeg"/><Relationship Id="rId170" Type="http://schemas.openxmlformats.org/officeDocument/2006/relationships/image" Target="../media/image173.png"/><Relationship Id="rId191" Type="http://schemas.openxmlformats.org/officeDocument/2006/relationships/image" Target="../media/image194.jpeg"/><Relationship Id="rId205" Type="http://schemas.openxmlformats.org/officeDocument/2006/relationships/image" Target="../media/image208.png"/><Relationship Id="rId107" Type="http://schemas.openxmlformats.org/officeDocument/2006/relationships/image" Target="../media/image110.jpeg"/><Relationship Id="rId11" Type="http://schemas.openxmlformats.org/officeDocument/2006/relationships/image" Target="../media/image14.jpeg"/><Relationship Id="rId32" Type="http://schemas.openxmlformats.org/officeDocument/2006/relationships/image" Target="../media/image35.jpeg"/><Relationship Id="rId53" Type="http://schemas.openxmlformats.org/officeDocument/2006/relationships/image" Target="../media/image56.png"/><Relationship Id="rId74" Type="http://schemas.openxmlformats.org/officeDocument/2006/relationships/image" Target="../media/image77.jpeg"/><Relationship Id="rId128" Type="http://schemas.openxmlformats.org/officeDocument/2006/relationships/image" Target="../media/image131.jpeg"/><Relationship Id="rId149" Type="http://schemas.openxmlformats.org/officeDocument/2006/relationships/image" Target="../media/image152.jpeg"/><Relationship Id="rId5" Type="http://schemas.openxmlformats.org/officeDocument/2006/relationships/image" Target="../media/image8.jpeg"/><Relationship Id="rId95" Type="http://schemas.openxmlformats.org/officeDocument/2006/relationships/image" Target="../media/image98.jpeg"/><Relationship Id="rId160" Type="http://schemas.openxmlformats.org/officeDocument/2006/relationships/image" Target="../media/image163.jpeg"/><Relationship Id="rId181" Type="http://schemas.openxmlformats.org/officeDocument/2006/relationships/image" Target="../media/image184.jpeg"/><Relationship Id="rId22" Type="http://schemas.openxmlformats.org/officeDocument/2006/relationships/image" Target="../media/image25.jpeg"/><Relationship Id="rId43" Type="http://schemas.openxmlformats.org/officeDocument/2006/relationships/image" Target="../media/image46.png"/><Relationship Id="rId64" Type="http://schemas.openxmlformats.org/officeDocument/2006/relationships/image" Target="../media/image67.jpeg"/><Relationship Id="rId118" Type="http://schemas.openxmlformats.org/officeDocument/2006/relationships/image" Target="../media/image121.jpeg"/><Relationship Id="rId139" Type="http://schemas.openxmlformats.org/officeDocument/2006/relationships/image" Target="../media/image142.jpeg"/><Relationship Id="rId85" Type="http://schemas.openxmlformats.org/officeDocument/2006/relationships/image" Target="../media/image88.jpeg"/><Relationship Id="rId150" Type="http://schemas.openxmlformats.org/officeDocument/2006/relationships/image" Target="../media/image153.jpeg"/><Relationship Id="rId171" Type="http://schemas.openxmlformats.org/officeDocument/2006/relationships/image" Target="../media/image174.png"/><Relationship Id="rId192" Type="http://schemas.openxmlformats.org/officeDocument/2006/relationships/image" Target="../media/image195.jpeg"/><Relationship Id="rId12" Type="http://schemas.openxmlformats.org/officeDocument/2006/relationships/image" Target="../media/image15.jpeg"/><Relationship Id="rId33" Type="http://schemas.openxmlformats.org/officeDocument/2006/relationships/image" Target="../media/image36.jpeg"/><Relationship Id="rId108" Type="http://schemas.openxmlformats.org/officeDocument/2006/relationships/image" Target="../media/image111.jpeg"/><Relationship Id="rId129" Type="http://schemas.openxmlformats.org/officeDocument/2006/relationships/image" Target="../media/image132.jpeg"/><Relationship Id="rId54" Type="http://schemas.openxmlformats.org/officeDocument/2006/relationships/image" Target="../media/image57.png"/><Relationship Id="rId75" Type="http://schemas.openxmlformats.org/officeDocument/2006/relationships/image" Target="../media/image78.jpeg"/><Relationship Id="rId96" Type="http://schemas.openxmlformats.org/officeDocument/2006/relationships/image" Target="../media/image99.jpeg"/><Relationship Id="rId140" Type="http://schemas.openxmlformats.org/officeDocument/2006/relationships/image" Target="../media/image143.jpeg"/><Relationship Id="rId161" Type="http://schemas.openxmlformats.org/officeDocument/2006/relationships/image" Target="../media/image164.png"/><Relationship Id="rId182" Type="http://schemas.openxmlformats.org/officeDocument/2006/relationships/image" Target="../media/image185.jpeg"/><Relationship Id="rId6" Type="http://schemas.openxmlformats.org/officeDocument/2006/relationships/image" Target="../media/image9.jpeg"/><Relationship Id="rId23" Type="http://schemas.openxmlformats.org/officeDocument/2006/relationships/image" Target="../media/image26.jpeg"/><Relationship Id="rId119" Type="http://schemas.openxmlformats.org/officeDocument/2006/relationships/image" Target="../media/image122.jpeg"/><Relationship Id="rId44" Type="http://schemas.openxmlformats.org/officeDocument/2006/relationships/image" Target="../media/image47.png"/><Relationship Id="rId65" Type="http://schemas.openxmlformats.org/officeDocument/2006/relationships/image" Target="../media/image68.jpeg"/><Relationship Id="rId86" Type="http://schemas.openxmlformats.org/officeDocument/2006/relationships/image" Target="../media/image89.jpeg"/><Relationship Id="rId130" Type="http://schemas.openxmlformats.org/officeDocument/2006/relationships/image" Target="../media/image133.jpeg"/><Relationship Id="rId151" Type="http://schemas.openxmlformats.org/officeDocument/2006/relationships/image" Target="../media/image154.jpeg"/><Relationship Id="rId172" Type="http://schemas.openxmlformats.org/officeDocument/2006/relationships/image" Target="../media/image175.png"/><Relationship Id="rId193" Type="http://schemas.openxmlformats.org/officeDocument/2006/relationships/image" Target="../media/image196.jpeg"/><Relationship Id="rId13" Type="http://schemas.openxmlformats.org/officeDocument/2006/relationships/image" Target="../media/image16.jpeg"/><Relationship Id="rId109" Type="http://schemas.openxmlformats.org/officeDocument/2006/relationships/image" Target="../media/image112.jpeg"/><Relationship Id="rId34" Type="http://schemas.openxmlformats.org/officeDocument/2006/relationships/image" Target="../media/image37.jpeg"/><Relationship Id="rId55" Type="http://schemas.openxmlformats.org/officeDocument/2006/relationships/image" Target="../media/image58.png"/><Relationship Id="rId76" Type="http://schemas.openxmlformats.org/officeDocument/2006/relationships/image" Target="../media/image79.jpeg"/><Relationship Id="rId97" Type="http://schemas.openxmlformats.org/officeDocument/2006/relationships/image" Target="../media/image100.jpeg"/><Relationship Id="rId120" Type="http://schemas.openxmlformats.org/officeDocument/2006/relationships/image" Target="../media/image123.jpeg"/><Relationship Id="rId141" Type="http://schemas.openxmlformats.org/officeDocument/2006/relationships/image" Target="../media/image144.jpeg"/><Relationship Id="rId7" Type="http://schemas.openxmlformats.org/officeDocument/2006/relationships/image" Target="../media/image10.jpeg"/><Relationship Id="rId162" Type="http://schemas.openxmlformats.org/officeDocument/2006/relationships/image" Target="../media/image165.png"/><Relationship Id="rId183" Type="http://schemas.openxmlformats.org/officeDocument/2006/relationships/image" Target="../media/image186.jpeg"/><Relationship Id="rId24" Type="http://schemas.openxmlformats.org/officeDocument/2006/relationships/image" Target="../media/image27.jpeg"/><Relationship Id="rId40" Type="http://schemas.openxmlformats.org/officeDocument/2006/relationships/image" Target="../media/image43.jpeg"/><Relationship Id="rId45" Type="http://schemas.openxmlformats.org/officeDocument/2006/relationships/image" Target="../media/image48.png"/><Relationship Id="rId66" Type="http://schemas.openxmlformats.org/officeDocument/2006/relationships/image" Target="../media/image69.jpeg"/><Relationship Id="rId87" Type="http://schemas.openxmlformats.org/officeDocument/2006/relationships/image" Target="../media/image90.jpeg"/><Relationship Id="rId110" Type="http://schemas.openxmlformats.org/officeDocument/2006/relationships/image" Target="../media/image113.jpeg"/><Relationship Id="rId115" Type="http://schemas.openxmlformats.org/officeDocument/2006/relationships/image" Target="../media/image118.jpeg"/><Relationship Id="rId131" Type="http://schemas.openxmlformats.org/officeDocument/2006/relationships/image" Target="../media/image134.jpeg"/><Relationship Id="rId136" Type="http://schemas.openxmlformats.org/officeDocument/2006/relationships/image" Target="../media/image139.jpeg"/><Relationship Id="rId157" Type="http://schemas.openxmlformats.org/officeDocument/2006/relationships/image" Target="../media/image160.jpeg"/><Relationship Id="rId178" Type="http://schemas.openxmlformats.org/officeDocument/2006/relationships/image" Target="../media/image181.jpeg"/><Relationship Id="rId61" Type="http://schemas.openxmlformats.org/officeDocument/2006/relationships/image" Target="../media/image64.jpeg"/><Relationship Id="rId82" Type="http://schemas.openxmlformats.org/officeDocument/2006/relationships/image" Target="../media/image85.jpeg"/><Relationship Id="rId152" Type="http://schemas.openxmlformats.org/officeDocument/2006/relationships/image" Target="../media/image155.jpeg"/><Relationship Id="rId173" Type="http://schemas.openxmlformats.org/officeDocument/2006/relationships/image" Target="../media/image176.png"/><Relationship Id="rId194" Type="http://schemas.openxmlformats.org/officeDocument/2006/relationships/image" Target="../media/image197.jpeg"/><Relationship Id="rId199" Type="http://schemas.openxmlformats.org/officeDocument/2006/relationships/image" Target="../media/image202.jpeg"/><Relationship Id="rId203" Type="http://schemas.openxmlformats.org/officeDocument/2006/relationships/image" Target="../media/image206.jpeg"/><Relationship Id="rId19" Type="http://schemas.openxmlformats.org/officeDocument/2006/relationships/image" Target="../media/image22.jpeg"/><Relationship Id="rId14" Type="http://schemas.openxmlformats.org/officeDocument/2006/relationships/image" Target="../media/image17.jpeg"/><Relationship Id="rId30" Type="http://schemas.openxmlformats.org/officeDocument/2006/relationships/image" Target="../media/image33.jpeg"/><Relationship Id="rId35" Type="http://schemas.openxmlformats.org/officeDocument/2006/relationships/image" Target="../media/image38.jpeg"/><Relationship Id="rId56" Type="http://schemas.openxmlformats.org/officeDocument/2006/relationships/image" Target="../media/image59.png"/><Relationship Id="rId77" Type="http://schemas.openxmlformats.org/officeDocument/2006/relationships/image" Target="../media/image80.jpeg"/><Relationship Id="rId100" Type="http://schemas.openxmlformats.org/officeDocument/2006/relationships/image" Target="../media/image103.jpeg"/><Relationship Id="rId105" Type="http://schemas.openxmlformats.org/officeDocument/2006/relationships/image" Target="../media/image108.jpeg"/><Relationship Id="rId126" Type="http://schemas.openxmlformats.org/officeDocument/2006/relationships/image" Target="../media/image129.jpeg"/><Relationship Id="rId147" Type="http://schemas.openxmlformats.org/officeDocument/2006/relationships/image" Target="../media/image150.jpeg"/><Relationship Id="rId168" Type="http://schemas.openxmlformats.org/officeDocument/2006/relationships/image" Target="../media/image171.png"/><Relationship Id="rId8" Type="http://schemas.openxmlformats.org/officeDocument/2006/relationships/image" Target="../media/image11.jpeg"/><Relationship Id="rId51" Type="http://schemas.openxmlformats.org/officeDocument/2006/relationships/image" Target="../media/image54.png"/><Relationship Id="rId72" Type="http://schemas.openxmlformats.org/officeDocument/2006/relationships/image" Target="../media/image75.jpeg"/><Relationship Id="rId93" Type="http://schemas.openxmlformats.org/officeDocument/2006/relationships/image" Target="../media/image96.jpeg"/><Relationship Id="rId98" Type="http://schemas.openxmlformats.org/officeDocument/2006/relationships/image" Target="../media/image101.jpeg"/><Relationship Id="rId121" Type="http://schemas.openxmlformats.org/officeDocument/2006/relationships/image" Target="../media/image124.jpeg"/><Relationship Id="rId142" Type="http://schemas.openxmlformats.org/officeDocument/2006/relationships/image" Target="../media/image145.jpeg"/><Relationship Id="rId163" Type="http://schemas.openxmlformats.org/officeDocument/2006/relationships/image" Target="../media/image166.png"/><Relationship Id="rId184" Type="http://schemas.openxmlformats.org/officeDocument/2006/relationships/image" Target="../media/image187.jpeg"/><Relationship Id="rId189" Type="http://schemas.openxmlformats.org/officeDocument/2006/relationships/image" Target="../media/image192.jpeg"/><Relationship Id="rId3" Type="http://schemas.openxmlformats.org/officeDocument/2006/relationships/image" Target="../media/image6.jpeg"/><Relationship Id="rId25" Type="http://schemas.openxmlformats.org/officeDocument/2006/relationships/image" Target="../media/image28.jpeg"/><Relationship Id="rId46" Type="http://schemas.openxmlformats.org/officeDocument/2006/relationships/image" Target="../media/image49.png"/><Relationship Id="rId67" Type="http://schemas.openxmlformats.org/officeDocument/2006/relationships/image" Target="../media/image70.jpeg"/><Relationship Id="rId116" Type="http://schemas.openxmlformats.org/officeDocument/2006/relationships/image" Target="../media/image119.jpeg"/><Relationship Id="rId137" Type="http://schemas.openxmlformats.org/officeDocument/2006/relationships/image" Target="../media/image140.jpeg"/><Relationship Id="rId158" Type="http://schemas.openxmlformats.org/officeDocument/2006/relationships/image" Target="../media/image161.jpeg"/><Relationship Id="rId20" Type="http://schemas.openxmlformats.org/officeDocument/2006/relationships/image" Target="../media/image23.jpeg"/><Relationship Id="rId41" Type="http://schemas.openxmlformats.org/officeDocument/2006/relationships/image" Target="../media/image44.png"/><Relationship Id="rId62" Type="http://schemas.openxmlformats.org/officeDocument/2006/relationships/image" Target="../media/image65.jpeg"/><Relationship Id="rId83" Type="http://schemas.openxmlformats.org/officeDocument/2006/relationships/image" Target="../media/image86.jpeg"/><Relationship Id="rId88" Type="http://schemas.openxmlformats.org/officeDocument/2006/relationships/image" Target="../media/image91.jpeg"/><Relationship Id="rId111" Type="http://schemas.openxmlformats.org/officeDocument/2006/relationships/image" Target="../media/image114.jpeg"/><Relationship Id="rId132" Type="http://schemas.openxmlformats.org/officeDocument/2006/relationships/image" Target="../media/image135.jpeg"/><Relationship Id="rId153" Type="http://schemas.openxmlformats.org/officeDocument/2006/relationships/image" Target="../media/image156.jpeg"/><Relationship Id="rId174" Type="http://schemas.openxmlformats.org/officeDocument/2006/relationships/image" Target="../media/image177.png"/><Relationship Id="rId179" Type="http://schemas.openxmlformats.org/officeDocument/2006/relationships/image" Target="../media/image182.jpeg"/><Relationship Id="rId195" Type="http://schemas.openxmlformats.org/officeDocument/2006/relationships/image" Target="../media/image198.jpeg"/><Relationship Id="rId190" Type="http://schemas.openxmlformats.org/officeDocument/2006/relationships/image" Target="../media/image193.jpeg"/><Relationship Id="rId204" Type="http://schemas.openxmlformats.org/officeDocument/2006/relationships/image" Target="../media/image207.jpeg"/><Relationship Id="rId15" Type="http://schemas.openxmlformats.org/officeDocument/2006/relationships/image" Target="../media/image18.jpeg"/><Relationship Id="rId36" Type="http://schemas.openxmlformats.org/officeDocument/2006/relationships/image" Target="../media/image39.jpeg"/><Relationship Id="rId57" Type="http://schemas.openxmlformats.org/officeDocument/2006/relationships/image" Target="../media/image60.png"/><Relationship Id="rId106" Type="http://schemas.openxmlformats.org/officeDocument/2006/relationships/image" Target="../media/image109.jpeg"/><Relationship Id="rId127" Type="http://schemas.openxmlformats.org/officeDocument/2006/relationships/image" Target="../media/image130.jpeg"/><Relationship Id="rId10" Type="http://schemas.openxmlformats.org/officeDocument/2006/relationships/image" Target="../media/image13.jpeg"/><Relationship Id="rId31" Type="http://schemas.openxmlformats.org/officeDocument/2006/relationships/image" Target="../media/image34.jpeg"/><Relationship Id="rId52" Type="http://schemas.openxmlformats.org/officeDocument/2006/relationships/image" Target="../media/image55.png"/><Relationship Id="rId73" Type="http://schemas.openxmlformats.org/officeDocument/2006/relationships/image" Target="../media/image76.jpeg"/><Relationship Id="rId78" Type="http://schemas.openxmlformats.org/officeDocument/2006/relationships/image" Target="../media/image81.jpeg"/><Relationship Id="rId94" Type="http://schemas.openxmlformats.org/officeDocument/2006/relationships/image" Target="../media/image97.png"/><Relationship Id="rId99" Type="http://schemas.openxmlformats.org/officeDocument/2006/relationships/image" Target="../media/image102.jpeg"/><Relationship Id="rId101" Type="http://schemas.openxmlformats.org/officeDocument/2006/relationships/image" Target="../media/image104.jpeg"/><Relationship Id="rId122" Type="http://schemas.openxmlformats.org/officeDocument/2006/relationships/image" Target="../media/image125.jpeg"/><Relationship Id="rId143" Type="http://schemas.openxmlformats.org/officeDocument/2006/relationships/image" Target="../media/image146.jpeg"/><Relationship Id="rId148" Type="http://schemas.openxmlformats.org/officeDocument/2006/relationships/image" Target="../media/image151.jpeg"/><Relationship Id="rId164" Type="http://schemas.openxmlformats.org/officeDocument/2006/relationships/image" Target="../media/image167.png"/><Relationship Id="rId169" Type="http://schemas.openxmlformats.org/officeDocument/2006/relationships/image" Target="../media/image172.png"/><Relationship Id="rId185" Type="http://schemas.openxmlformats.org/officeDocument/2006/relationships/image" Target="../media/image188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80" Type="http://schemas.openxmlformats.org/officeDocument/2006/relationships/image" Target="../media/image183.jpeg"/><Relationship Id="rId26" Type="http://schemas.openxmlformats.org/officeDocument/2006/relationships/image" Target="../media/image29.jpeg"/><Relationship Id="rId47" Type="http://schemas.openxmlformats.org/officeDocument/2006/relationships/image" Target="../media/image50.png"/><Relationship Id="rId68" Type="http://schemas.openxmlformats.org/officeDocument/2006/relationships/image" Target="../media/image71.jpeg"/><Relationship Id="rId89" Type="http://schemas.openxmlformats.org/officeDocument/2006/relationships/image" Target="../media/image92.jpeg"/><Relationship Id="rId112" Type="http://schemas.openxmlformats.org/officeDocument/2006/relationships/image" Target="../media/image115.jpeg"/><Relationship Id="rId133" Type="http://schemas.openxmlformats.org/officeDocument/2006/relationships/image" Target="../media/image136.jpeg"/><Relationship Id="rId154" Type="http://schemas.openxmlformats.org/officeDocument/2006/relationships/image" Target="../media/image157.jpeg"/><Relationship Id="rId175" Type="http://schemas.openxmlformats.org/officeDocument/2006/relationships/image" Target="../media/image178.png"/><Relationship Id="rId196" Type="http://schemas.openxmlformats.org/officeDocument/2006/relationships/image" Target="../media/image199.jpeg"/><Relationship Id="rId200" Type="http://schemas.openxmlformats.org/officeDocument/2006/relationships/image" Target="../media/image203.jpeg"/><Relationship Id="rId16" Type="http://schemas.openxmlformats.org/officeDocument/2006/relationships/image" Target="../media/image19.jpeg"/><Relationship Id="rId37" Type="http://schemas.openxmlformats.org/officeDocument/2006/relationships/image" Target="../media/image40.jpeg"/><Relationship Id="rId58" Type="http://schemas.openxmlformats.org/officeDocument/2006/relationships/image" Target="../media/image61.png"/><Relationship Id="rId79" Type="http://schemas.openxmlformats.org/officeDocument/2006/relationships/image" Target="../media/image82.jpeg"/><Relationship Id="rId102" Type="http://schemas.openxmlformats.org/officeDocument/2006/relationships/image" Target="../media/image105.jpeg"/><Relationship Id="rId123" Type="http://schemas.openxmlformats.org/officeDocument/2006/relationships/image" Target="../media/image126.jpeg"/><Relationship Id="rId144" Type="http://schemas.openxmlformats.org/officeDocument/2006/relationships/image" Target="../media/image147.jpeg"/><Relationship Id="rId90" Type="http://schemas.openxmlformats.org/officeDocument/2006/relationships/image" Target="../media/image93.jpeg"/><Relationship Id="rId165" Type="http://schemas.openxmlformats.org/officeDocument/2006/relationships/image" Target="../media/image168.png"/><Relationship Id="rId186" Type="http://schemas.openxmlformats.org/officeDocument/2006/relationships/image" Target="../media/image189.jpeg"/><Relationship Id="rId27" Type="http://schemas.openxmlformats.org/officeDocument/2006/relationships/image" Target="../media/image30.jpeg"/><Relationship Id="rId48" Type="http://schemas.openxmlformats.org/officeDocument/2006/relationships/image" Target="../media/image51.png"/><Relationship Id="rId69" Type="http://schemas.openxmlformats.org/officeDocument/2006/relationships/image" Target="../media/image72.jpeg"/><Relationship Id="rId113" Type="http://schemas.openxmlformats.org/officeDocument/2006/relationships/image" Target="../media/image116.jpeg"/><Relationship Id="rId134" Type="http://schemas.openxmlformats.org/officeDocument/2006/relationships/image" Target="../media/image137.jpeg"/><Relationship Id="rId80" Type="http://schemas.openxmlformats.org/officeDocument/2006/relationships/image" Target="../media/image83.jpeg"/><Relationship Id="rId155" Type="http://schemas.openxmlformats.org/officeDocument/2006/relationships/image" Target="../media/image158.jpeg"/><Relationship Id="rId176" Type="http://schemas.openxmlformats.org/officeDocument/2006/relationships/image" Target="../media/image179.png"/><Relationship Id="rId197" Type="http://schemas.openxmlformats.org/officeDocument/2006/relationships/image" Target="../media/image200.jpeg"/><Relationship Id="rId201" Type="http://schemas.openxmlformats.org/officeDocument/2006/relationships/image" Target="../media/image204.jpeg"/><Relationship Id="rId17" Type="http://schemas.openxmlformats.org/officeDocument/2006/relationships/image" Target="../media/image20.jpeg"/><Relationship Id="rId38" Type="http://schemas.openxmlformats.org/officeDocument/2006/relationships/image" Target="../media/image41.jpeg"/><Relationship Id="rId59" Type="http://schemas.openxmlformats.org/officeDocument/2006/relationships/image" Target="../media/image62.png"/><Relationship Id="rId103" Type="http://schemas.openxmlformats.org/officeDocument/2006/relationships/image" Target="../media/image106.jpeg"/><Relationship Id="rId124" Type="http://schemas.openxmlformats.org/officeDocument/2006/relationships/image" Target="../media/image127.jpeg"/><Relationship Id="rId70" Type="http://schemas.openxmlformats.org/officeDocument/2006/relationships/image" Target="../media/image73.jpeg"/><Relationship Id="rId91" Type="http://schemas.openxmlformats.org/officeDocument/2006/relationships/image" Target="../media/image94.jpeg"/><Relationship Id="rId145" Type="http://schemas.openxmlformats.org/officeDocument/2006/relationships/image" Target="../media/image148.jpeg"/><Relationship Id="rId166" Type="http://schemas.openxmlformats.org/officeDocument/2006/relationships/image" Target="../media/image169.png"/><Relationship Id="rId187" Type="http://schemas.openxmlformats.org/officeDocument/2006/relationships/image" Target="../media/image190.jpeg"/><Relationship Id="rId1" Type="http://schemas.openxmlformats.org/officeDocument/2006/relationships/image" Target="../media/image4.jpeg"/><Relationship Id="rId28" Type="http://schemas.openxmlformats.org/officeDocument/2006/relationships/image" Target="../media/image31.jpeg"/><Relationship Id="rId49" Type="http://schemas.openxmlformats.org/officeDocument/2006/relationships/image" Target="../media/image52.png"/><Relationship Id="rId114" Type="http://schemas.openxmlformats.org/officeDocument/2006/relationships/image" Target="../media/image117.jpeg"/><Relationship Id="rId60" Type="http://schemas.openxmlformats.org/officeDocument/2006/relationships/image" Target="../media/image63.jpeg"/><Relationship Id="rId81" Type="http://schemas.openxmlformats.org/officeDocument/2006/relationships/image" Target="../media/image84.jpeg"/><Relationship Id="rId135" Type="http://schemas.openxmlformats.org/officeDocument/2006/relationships/image" Target="../media/image138.jpeg"/><Relationship Id="rId156" Type="http://schemas.openxmlformats.org/officeDocument/2006/relationships/image" Target="../media/image159.jpeg"/><Relationship Id="rId177" Type="http://schemas.openxmlformats.org/officeDocument/2006/relationships/image" Target="../media/image180.jpeg"/><Relationship Id="rId198" Type="http://schemas.openxmlformats.org/officeDocument/2006/relationships/image" Target="../media/image201.jpeg"/><Relationship Id="rId202" Type="http://schemas.openxmlformats.org/officeDocument/2006/relationships/image" Target="../media/image205.jpeg"/><Relationship Id="rId18" Type="http://schemas.openxmlformats.org/officeDocument/2006/relationships/image" Target="../media/image21.jpeg"/><Relationship Id="rId39" Type="http://schemas.openxmlformats.org/officeDocument/2006/relationships/image" Target="../media/image42.jpeg"/><Relationship Id="rId50" Type="http://schemas.openxmlformats.org/officeDocument/2006/relationships/image" Target="../media/image53.png"/><Relationship Id="rId104" Type="http://schemas.openxmlformats.org/officeDocument/2006/relationships/image" Target="../media/image107.jpeg"/><Relationship Id="rId125" Type="http://schemas.openxmlformats.org/officeDocument/2006/relationships/image" Target="../media/image128.jpeg"/><Relationship Id="rId146" Type="http://schemas.openxmlformats.org/officeDocument/2006/relationships/image" Target="../media/image149.jpeg"/><Relationship Id="rId167" Type="http://schemas.openxmlformats.org/officeDocument/2006/relationships/image" Target="../media/image170.png"/><Relationship Id="rId188" Type="http://schemas.openxmlformats.org/officeDocument/2006/relationships/image" Target="../media/image191.jpeg"/><Relationship Id="rId71" Type="http://schemas.openxmlformats.org/officeDocument/2006/relationships/image" Target="../media/image74.jpeg"/><Relationship Id="rId92" Type="http://schemas.openxmlformats.org/officeDocument/2006/relationships/image" Target="../media/image95.jpeg"/><Relationship Id="rId2" Type="http://schemas.openxmlformats.org/officeDocument/2006/relationships/image" Target="../media/image5.jpeg"/><Relationship Id="rId29" Type="http://schemas.openxmlformats.org/officeDocument/2006/relationships/image" Target="../media/image32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20.jpeg"/><Relationship Id="rId18" Type="http://schemas.openxmlformats.org/officeDocument/2006/relationships/image" Target="../media/image225.jpeg"/><Relationship Id="rId26" Type="http://schemas.openxmlformats.org/officeDocument/2006/relationships/image" Target="../media/image233.jpeg"/><Relationship Id="rId39" Type="http://schemas.openxmlformats.org/officeDocument/2006/relationships/image" Target="../media/image246.jpeg"/><Relationship Id="rId21" Type="http://schemas.openxmlformats.org/officeDocument/2006/relationships/image" Target="../media/image228.jpeg"/><Relationship Id="rId34" Type="http://schemas.openxmlformats.org/officeDocument/2006/relationships/image" Target="../media/image241.jpeg"/><Relationship Id="rId42" Type="http://schemas.openxmlformats.org/officeDocument/2006/relationships/image" Target="../media/image249.jpeg"/><Relationship Id="rId47" Type="http://schemas.openxmlformats.org/officeDocument/2006/relationships/image" Target="../media/image254.jpeg"/><Relationship Id="rId50" Type="http://schemas.openxmlformats.org/officeDocument/2006/relationships/image" Target="../media/image257.jpeg"/><Relationship Id="rId55" Type="http://schemas.openxmlformats.org/officeDocument/2006/relationships/image" Target="../media/image262.jpeg"/><Relationship Id="rId63" Type="http://schemas.openxmlformats.org/officeDocument/2006/relationships/image" Target="../media/image270.jpeg"/><Relationship Id="rId7" Type="http://schemas.openxmlformats.org/officeDocument/2006/relationships/image" Target="../media/image214.jpeg"/><Relationship Id="rId2" Type="http://schemas.openxmlformats.org/officeDocument/2006/relationships/image" Target="../media/image209.jpeg"/><Relationship Id="rId16" Type="http://schemas.openxmlformats.org/officeDocument/2006/relationships/image" Target="../media/image223.jpeg"/><Relationship Id="rId29" Type="http://schemas.openxmlformats.org/officeDocument/2006/relationships/image" Target="../media/image236.jpeg"/><Relationship Id="rId11" Type="http://schemas.openxmlformats.org/officeDocument/2006/relationships/image" Target="../media/image218.jpeg"/><Relationship Id="rId24" Type="http://schemas.openxmlformats.org/officeDocument/2006/relationships/image" Target="../media/image231.jpeg"/><Relationship Id="rId32" Type="http://schemas.openxmlformats.org/officeDocument/2006/relationships/image" Target="../media/image239.jpeg"/><Relationship Id="rId37" Type="http://schemas.openxmlformats.org/officeDocument/2006/relationships/image" Target="../media/image244.jpeg"/><Relationship Id="rId40" Type="http://schemas.openxmlformats.org/officeDocument/2006/relationships/image" Target="../media/image247.jpeg"/><Relationship Id="rId45" Type="http://schemas.openxmlformats.org/officeDocument/2006/relationships/image" Target="../media/image252.jpeg"/><Relationship Id="rId53" Type="http://schemas.openxmlformats.org/officeDocument/2006/relationships/image" Target="../media/image260.jpeg"/><Relationship Id="rId58" Type="http://schemas.openxmlformats.org/officeDocument/2006/relationships/image" Target="../media/image265.jpeg"/><Relationship Id="rId5" Type="http://schemas.openxmlformats.org/officeDocument/2006/relationships/image" Target="../media/image212.jpeg"/><Relationship Id="rId61" Type="http://schemas.openxmlformats.org/officeDocument/2006/relationships/image" Target="../media/image268.jpeg"/><Relationship Id="rId19" Type="http://schemas.openxmlformats.org/officeDocument/2006/relationships/image" Target="../media/image226.jpeg"/><Relationship Id="rId14" Type="http://schemas.openxmlformats.org/officeDocument/2006/relationships/image" Target="../media/image221.jpeg"/><Relationship Id="rId22" Type="http://schemas.openxmlformats.org/officeDocument/2006/relationships/image" Target="../media/image229.jpeg"/><Relationship Id="rId27" Type="http://schemas.openxmlformats.org/officeDocument/2006/relationships/image" Target="../media/image234.jpeg"/><Relationship Id="rId30" Type="http://schemas.openxmlformats.org/officeDocument/2006/relationships/image" Target="../media/image237.jpeg"/><Relationship Id="rId35" Type="http://schemas.openxmlformats.org/officeDocument/2006/relationships/image" Target="../media/image242.jpeg"/><Relationship Id="rId43" Type="http://schemas.openxmlformats.org/officeDocument/2006/relationships/image" Target="../media/image250.png"/><Relationship Id="rId48" Type="http://schemas.openxmlformats.org/officeDocument/2006/relationships/image" Target="../media/image255.jpeg"/><Relationship Id="rId56" Type="http://schemas.openxmlformats.org/officeDocument/2006/relationships/image" Target="../media/image263.jpeg"/><Relationship Id="rId8" Type="http://schemas.openxmlformats.org/officeDocument/2006/relationships/image" Target="../media/image215.jpeg"/><Relationship Id="rId51" Type="http://schemas.openxmlformats.org/officeDocument/2006/relationships/image" Target="../media/image258.jpeg"/><Relationship Id="rId3" Type="http://schemas.openxmlformats.org/officeDocument/2006/relationships/image" Target="../media/image210.jpeg"/><Relationship Id="rId12" Type="http://schemas.openxmlformats.org/officeDocument/2006/relationships/image" Target="../media/image219.jpeg"/><Relationship Id="rId17" Type="http://schemas.openxmlformats.org/officeDocument/2006/relationships/image" Target="../media/image224.jpeg"/><Relationship Id="rId25" Type="http://schemas.openxmlformats.org/officeDocument/2006/relationships/image" Target="../media/image232.jpeg"/><Relationship Id="rId33" Type="http://schemas.openxmlformats.org/officeDocument/2006/relationships/image" Target="../media/image240.jpeg"/><Relationship Id="rId38" Type="http://schemas.openxmlformats.org/officeDocument/2006/relationships/image" Target="../media/image245.jpeg"/><Relationship Id="rId46" Type="http://schemas.openxmlformats.org/officeDocument/2006/relationships/image" Target="../media/image253.jpeg"/><Relationship Id="rId59" Type="http://schemas.openxmlformats.org/officeDocument/2006/relationships/image" Target="../media/image266.jpeg"/><Relationship Id="rId20" Type="http://schemas.openxmlformats.org/officeDocument/2006/relationships/image" Target="../media/image227.jpeg"/><Relationship Id="rId41" Type="http://schemas.openxmlformats.org/officeDocument/2006/relationships/image" Target="../media/image248.jpeg"/><Relationship Id="rId54" Type="http://schemas.openxmlformats.org/officeDocument/2006/relationships/image" Target="../media/image261.jpeg"/><Relationship Id="rId62" Type="http://schemas.openxmlformats.org/officeDocument/2006/relationships/image" Target="../media/image269.jpeg"/><Relationship Id="rId1" Type="http://schemas.openxmlformats.org/officeDocument/2006/relationships/image" Target="../media/image24.jpeg"/><Relationship Id="rId6" Type="http://schemas.openxmlformats.org/officeDocument/2006/relationships/image" Target="../media/image213.jpeg"/><Relationship Id="rId15" Type="http://schemas.openxmlformats.org/officeDocument/2006/relationships/image" Target="../media/image222.jpeg"/><Relationship Id="rId23" Type="http://schemas.openxmlformats.org/officeDocument/2006/relationships/image" Target="../media/image230.jpeg"/><Relationship Id="rId28" Type="http://schemas.openxmlformats.org/officeDocument/2006/relationships/image" Target="../media/image235.jpeg"/><Relationship Id="rId36" Type="http://schemas.openxmlformats.org/officeDocument/2006/relationships/image" Target="../media/image243.jpeg"/><Relationship Id="rId49" Type="http://schemas.openxmlformats.org/officeDocument/2006/relationships/image" Target="../media/image256.jpeg"/><Relationship Id="rId57" Type="http://schemas.openxmlformats.org/officeDocument/2006/relationships/image" Target="../media/image264.jpeg"/><Relationship Id="rId10" Type="http://schemas.openxmlformats.org/officeDocument/2006/relationships/image" Target="../media/image217.jpeg"/><Relationship Id="rId31" Type="http://schemas.openxmlformats.org/officeDocument/2006/relationships/image" Target="../media/image238.jpeg"/><Relationship Id="rId44" Type="http://schemas.openxmlformats.org/officeDocument/2006/relationships/image" Target="../media/image251.png"/><Relationship Id="rId52" Type="http://schemas.openxmlformats.org/officeDocument/2006/relationships/image" Target="../media/image259.jpeg"/><Relationship Id="rId60" Type="http://schemas.openxmlformats.org/officeDocument/2006/relationships/image" Target="../media/image267.jpeg"/><Relationship Id="rId4" Type="http://schemas.openxmlformats.org/officeDocument/2006/relationships/image" Target="../media/image211.jpeg"/><Relationship Id="rId9" Type="http://schemas.openxmlformats.org/officeDocument/2006/relationships/image" Target="../media/image216.jpeg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386.jpeg"/><Relationship Id="rId21" Type="http://schemas.openxmlformats.org/officeDocument/2006/relationships/image" Target="../media/image290.jpeg"/><Relationship Id="rId42" Type="http://schemas.openxmlformats.org/officeDocument/2006/relationships/image" Target="../media/image311.jpeg"/><Relationship Id="rId63" Type="http://schemas.openxmlformats.org/officeDocument/2006/relationships/image" Target="../media/image332.jpeg"/><Relationship Id="rId84" Type="http://schemas.openxmlformats.org/officeDocument/2006/relationships/image" Target="../media/image353.jpeg"/><Relationship Id="rId138" Type="http://schemas.openxmlformats.org/officeDocument/2006/relationships/image" Target="../media/image407.jpeg"/><Relationship Id="rId107" Type="http://schemas.openxmlformats.org/officeDocument/2006/relationships/image" Target="../media/image376.jpeg"/><Relationship Id="rId11" Type="http://schemas.openxmlformats.org/officeDocument/2006/relationships/image" Target="../media/image281.jpeg"/><Relationship Id="rId32" Type="http://schemas.openxmlformats.org/officeDocument/2006/relationships/image" Target="../media/image301.jpeg"/><Relationship Id="rId53" Type="http://schemas.openxmlformats.org/officeDocument/2006/relationships/image" Target="../media/image322.jpeg"/><Relationship Id="rId74" Type="http://schemas.openxmlformats.org/officeDocument/2006/relationships/image" Target="../media/image343.jpeg"/><Relationship Id="rId128" Type="http://schemas.openxmlformats.org/officeDocument/2006/relationships/image" Target="../media/image397.jpeg"/><Relationship Id="rId149" Type="http://schemas.openxmlformats.org/officeDocument/2006/relationships/image" Target="../media/image418.jpeg"/><Relationship Id="rId5" Type="http://schemas.openxmlformats.org/officeDocument/2006/relationships/image" Target="../media/image275.png"/><Relationship Id="rId95" Type="http://schemas.openxmlformats.org/officeDocument/2006/relationships/image" Target="../media/image364.jpeg"/><Relationship Id="rId22" Type="http://schemas.openxmlformats.org/officeDocument/2006/relationships/image" Target="../media/image291.jpeg"/><Relationship Id="rId27" Type="http://schemas.openxmlformats.org/officeDocument/2006/relationships/image" Target="../media/image296.png"/><Relationship Id="rId43" Type="http://schemas.openxmlformats.org/officeDocument/2006/relationships/image" Target="../media/image312.jpeg"/><Relationship Id="rId48" Type="http://schemas.openxmlformats.org/officeDocument/2006/relationships/image" Target="../media/image317.jpeg"/><Relationship Id="rId64" Type="http://schemas.openxmlformats.org/officeDocument/2006/relationships/image" Target="../media/image333.jpeg"/><Relationship Id="rId69" Type="http://schemas.openxmlformats.org/officeDocument/2006/relationships/image" Target="../media/image338.jpeg"/><Relationship Id="rId113" Type="http://schemas.openxmlformats.org/officeDocument/2006/relationships/image" Target="../media/image382.jpeg"/><Relationship Id="rId118" Type="http://schemas.openxmlformats.org/officeDocument/2006/relationships/image" Target="../media/image387.png"/><Relationship Id="rId134" Type="http://schemas.openxmlformats.org/officeDocument/2006/relationships/image" Target="../media/image403.jpeg"/><Relationship Id="rId139" Type="http://schemas.openxmlformats.org/officeDocument/2006/relationships/image" Target="../media/image408.jpeg"/><Relationship Id="rId80" Type="http://schemas.openxmlformats.org/officeDocument/2006/relationships/image" Target="../media/image349.jpeg"/><Relationship Id="rId85" Type="http://schemas.openxmlformats.org/officeDocument/2006/relationships/image" Target="../media/image354.jpeg"/><Relationship Id="rId150" Type="http://schemas.openxmlformats.org/officeDocument/2006/relationships/image" Target="../media/image419.jpeg"/><Relationship Id="rId12" Type="http://schemas.openxmlformats.org/officeDocument/2006/relationships/image" Target="../media/image282.jpeg"/><Relationship Id="rId17" Type="http://schemas.openxmlformats.org/officeDocument/2006/relationships/image" Target="../media/image287.jpeg"/><Relationship Id="rId33" Type="http://schemas.openxmlformats.org/officeDocument/2006/relationships/image" Target="../media/image302.jpeg"/><Relationship Id="rId38" Type="http://schemas.openxmlformats.org/officeDocument/2006/relationships/image" Target="../media/image307.png"/><Relationship Id="rId59" Type="http://schemas.openxmlformats.org/officeDocument/2006/relationships/image" Target="../media/image328.jpeg"/><Relationship Id="rId103" Type="http://schemas.openxmlformats.org/officeDocument/2006/relationships/image" Target="../media/image372.jpeg"/><Relationship Id="rId108" Type="http://schemas.openxmlformats.org/officeDocument/2006/relationships/image" Target="../media/image377.jpeg"/><Relationship Id="rId124" Type="http://schemas.openxmlformats.org/officeDocument/2006/relationships/image" Target="../media/image393.jpeg"/><Relationship Id="rId129" Type="http://schemas.openxmlformats.org/officeDocument/2006/relationships/image" Target="../media/image398.jpeg"/><Relationship Id="rId54" Type="http://schemas.openxmlformats.org/officeDocument/2006/relationships/image" Target="../media/image323.jpeg"/><Relationship Id="rId70" Type="http://schemas.openxmlformats.org/officeDocument/2006/relationships/image" Target="../media/image339.jpeg"/><Relationship Id="rId75" Type="http://schemas.openxmlformats.org/officeDocument/2006/relationships/image" Target="../media/image344.jpeg"/><Relationship Id="rId91" Type="http://schemas.openxmlformats.org/officeDocument/2006/relationships/image" Target="../media/image360.jpeg"/><Relationship Id="rId96" Type="http://schemas.openxmlformats.org/officeDocument/2006/relationships/image" Target="../media/image365.jpeg"/><Relationship Id="rId140" Type="http://schemas.openxmlformats.org/officeDocument/2006/relationships/image" Target="../media/image409.jpeg"/><Relationship Id="rId145" Type="http://schemas.openxmlformats.org/officeDocument/2006/relationships/image" Target="../media/image414.jpeg"/><Relationship Id="rId1" Type="http://schemas.openxmlformats.org/officeDocument/2006/relationships/image" Target="../media/image271.png"/><Relationship Id="rId6" Type="http://schemas.openxmlformats.org/officeDocument/2006/relationships/image" Target="../media/image276.png"/><Relationship Id="rId23" Type="http://schemas.openxmlformats.org/officeDocument/2006/relationships/image" Target="../media/image292.jpeg"/><Relationship Id="rId28" Type="http://schemas.openxmlformats.org/officeDocument/2006/relationships/image" Target="../media/image297.png"/><Relationship Id="rId49" Type="http://schemas.openxmlformats.org/officeDocument/2006/relationships/image" Target="../media/image318.jpeg"/><Relationship Id="rId114" Type="http://schemas.openxmlformats.org/officeDocument/2006/relationships/image" Target="../media/image383.jpeg"/><Relationship Id="rId119" Type="http://schemas.openxmlformats.org/officeDocument/2006/relationships/image" Target="../media/image388.jpeg"/><Relationship Id="rId44" Type="http://schemas.openxmlformats.org/officeDocument/2006/relationships/image" Target="../media/image313.jpeg"/><Relationship Id="rId60" Type="http://schemas.openxmlformats.org/officeDocument/2006/relationships/image" Target="../media/image329.jpeg"/><Relationship Id="rId65" Type="http://schemas.openxmlformats.org/officeDocument/2006/relationships/image" Target="../media/image334.jpeg"/><Relationship Id="rId81" Type="http://schemas.openxmlformats.org/officeDocument/2006/relationships/image" Target="../media/image350.jpeg"/><Relationship Id="rId86" Type="http://schemas.openxmlformats.org/officeDocument/2006/relationships/image" Target="../media/image355.jpeg"/><Relationship Id="rId130" Type="http://schemas.openxmlformats.org/officeDocument/2006/relationships/image" Target="../media/image399.jpeg"/><Relationship Id="rId135" Type="http://schemas.openxmlformats.org/officeDocument/2006/relationships/image" Target="../media/image404.jpeg"/><Relationship Id="rId151" Type="http://schemas.openxmlformats.org/officeDocument/2006/relationships/image" Target="../media/image420.jpeg"/><Relationship Id="rId13" Type="http://schemas.openxmlformats.org/officeDocument/2006/relationships/image" Target="../media/image283.jpeg"/><Relationship Id="rId18" Type="http://schemas.openxmlformats.org/officeDocument/2006/relationships/image" Target="../media/image252.jpeg"/><Relationship Id="rId39" Type="http://schemas.openxmlformats.org/officeDocument/2006/relationships/image" Target="../media/image308.png"/><Relationship Id="rId109" Type="http://schemas.openxmlformats.org/officeDocument/2006/relationships/image" Target="../media/image378.jpeg"/><Relationship Id="rId34" Type="http://schemas.openxmlformats.org/officeDocument/2006/relationships/image" Target="../media/image303.jpeg"/><Relationship Id="rId50" Type="http://schemas.openxmlformats.org/officeDocument/2006/relationships/image" Target="../media/image319.jpeg"/><Relationship Id="rId55" Type="http://schemas.openxmlformats.org/officeDocument/2006/relationships/image" Target="../media/image324.jpeg"/><Relationship Id="rId76" Type="http://schemas.openxmlformats.org/officeDocument/2006/relationships/image" Target="../media/image345.jpeg"/><Relationship Id="rId97" Type="http://schemas.openxmlformats.org/officeDocument/2006/relationships/image" Target="../media/image366.jpeg"/><Relationship Id="rId104" Type="http://schemas.openxmlformats.org/officeDocument/2006/relationships/image" Target="../media/image373.png"/><Relationship Id="rId120" Type="http://schemas.openxmlformats.org/officeDocument/2006/relationships/image" Target="../media/image389.jpeg"/><Relationship Id="rId125" Type="http://schemas.openxmlformats.org/officeDocument/2006/relationships/image" Target="../media/image394.jpeg"/><Relationship Id="rId141" Type="http://schemas.openxmlformats.org/officeDocument/2006/relationships/image" Target="../media/image410.jpeg"/><Relationship Id="rId146" Type="http://schemas.openxmlformats.org/officeDocument/2006/relationships/image" Target="../media/image415.jpeg"/><Relationship Id="rId7" Type="http://schemas.openxmlformats.org/officeDocument/2006/relationships/image" Target="../media/image277.jpeg"/><Relationship Id="rId71" Type="http://schemas.openxmlformats.org/officeDocument/2006/relationships/image" Target="../media/image340.jpeg"/><Relationship Id="rId92" Type="http://schemas.openxmlformats.org/officeDocument/2006/relationships/image" Target="../media/image361.jpeg"/><Relationship Id="rId2" Type="http://schemas.openxmlformats.org/officeDocument/2006/relationships/image" Target="../media/image272.png"/><Relationship Id="rId29" Type="http://schemas.openxmlformats.org/officeDocument/2006/relationships/image" Target="../media/image298.png"/><Relationship Id="rId24" Type="http://schemas.openxmlformats.org/officeDocument/2006/relationships/image" Target="../media/image293.jpeg"/><Relationship Id="rId40" Type="http://schemas.openxmlformats.org/officeDocument/2006/relationships/image" Target="../media/image309.png"/><Relationship Id="rId45" Type="http://schemas.openxmlformats.org/officeDocument/2006/relationships/image" Target="../media/image314.jpeg"/><Relationship Id="rId66" Type="http://schemas.openxmlformats.org/officeDocument/2006/relationships/image" Target="../media/image335.jpeg"/><Relationship Id="rId87" Type="http://schemas.openxmlformats.org/officeDocument/2006/relationships/image" Target="../media/image356.jpeg"/><Relationship Id="rId110" Type="http://schemas.openxmlformats.org/officeDocument/2006/relationships/image" Target="../media/image379.jpeg"/><Relationship Id="rId115" Type="http://schemas.openxmlformats.org/officeDocument/2006/relationships/image" Target="../media/image384.jpeg"/><Relationship Id="rId131" Type="http://schemas.openxmlformats.org/officeDocument/2006/relationships/image" Target="../media/image400.jpeg"/><Relationship Id="rId136" Type="http://schemas.openxmlformats.org/officeDocument/2006/relationships/image" Target="../media/image405.jpeg"/><Relationship Id="rId61" Type="http://schemas.openxmlformats.org/officeDocument/2006/relationships/image" Target="../media/image330.jpeg"/><Relationship Id="rId82" Type="http://schemas.openxmlformats.org/officeDocument/2006/relationships/image" Target="../media/image351.jpeg"/><Relationship Id="rId152" Type="http://schemas.openxmlformats.org/officeDocument/2006/relationships/image" Target="../media/image421.jpeg"/><Relationship Id="rId19" Type="http://schemas.openxmlformats.org/officeDocument/2006/relationships/image" Target="../media/image288.jpeg"/><Relationship Id="rId14" Type="http://schemas.openxmlformats.org/officeDocument/2006/relationships/image" Target="../media/image284.jpeg"/><Relationship Id="rId30" Type="http://schemas.openxmlformats.org/officeDocument/2006/relationships/image" Target="../media/image299.png"/><Relationship Id="rId35" Type="http://schemas.openxmlformats.org/officeDocument/2006/relationships/image" Target="../media/image304.jpeg"/><Relationship Id="rId56" Type="http://schemas.openxmlformats.org/officeDocument/2006/relationships/image" Target="../media/image325.jpeg"/><Relationship Id="rId77" Type="http://schemas.openxmlformats.org/officeDocument/2006/relationships/image" Target="../media/image346.jpeg"/><Relationship Id="rId100" Type="http://schemas.openxmlformats.org/officeDocument/2006/relationships/image" Target="../media/image369.jpeg"/><Relationship Id="rId105" Type="http://schemas.openxmlformats.org/officeDocument/2006/relationships/image" Target="../media/image374.jpeg"/><Relationship Id="rId126" Type="http://schemas.openxmlformats.org/officeDocument/2006/relationships/image" Target="../media/image395.jpeg"/><Relationship Id="rId147" Type="http://schemas.openxmlformats.org/officeDocument/2006/relationships/image" Target="../media/image416.jpeg"/><Relationship Id="rId8" Type="http://schemas.openxmlformats.org/officeDocument/2006/relationships/image" Target="../media/image278.jpeg"/><Relationship Id="rId51" Type="http://schemas.openxmlformats.org/officeDocument/2006/relationships/image" Target="../media/image320.jpeg"/><Relationship Id="rId72" Type="http://schemas.openxmlformats.org/officeDocument/2006/relationships/image" Target="../media/image341.jpeg"/><Relationship Id="rId93" Type="http://schemas.openxmlformats.org/officeDocument/2006/relationships/image" Target="../media/image362.jpeg"/><Relationship Id="rId98" Type="http://schemas.openxmlformats.org/officeDocument/2006/relationships/image" Target="../media/image367.jpeg"/><Relationship Id="rId121" Type="http://schemas.openxmlformats.org/officeDocument/2006/relationships/image" Target="../media/image390.jpeg"/><Relationship Id="rId142" Type="http://schemas.openxmlformats.org/officeDocument/2006/relationships/image" Target="../media/image411.jpeg"/><Relationship Id="rId3" Type="http://schemas.openxmlformats.org/officeDocument/2006/relationships/image" Target="../media/image273.png"/><Relationship Id="rId25" Type="http://schemas.openxmlformats.org/officeDocument/2006/relationships/image" Target="../media/image294.jpeg"/><Relationship Id="rId46" Type="http://schemas.openxmlformats.org/officeDocument/2006/relationships/image" Target="../media/image315.jpeg"/><Relationship Id="rId67" Type="http://schemas.openxmlformats.org/officeDocument/2006/relationships/image" Target="../media/image336.jpeg"/><Relationship Id="rId116" Type="http://schemas.openxmlformats.org/officeDocument/2006/relationships/image" Target="../media/image385.jpeg"/><Relationship Id="rId137" Type="http://schemas.openxmlformats.org/officeDocument/2006/relationships/image" Target="../media/image406.jpeg"/><Relationship Id="rId20" Type="http://schemas.openxmlformats.org/officeDocument/2006/relationships/image" Target="../media/image289.jpeg"/><Relationship Id="rId41" Type="http://schemas.openxmlformats.org/officeDocument/2006/relationships/image" Target="../media/image310.jpeg"/><Relationship Id="rId62" Type="http://schemas.openxmlformats.org/officeDocument/2006/relationships/image" Target="../media/image331.jpeg"/><Relationship Id="rId83" Type="http://schemas.openxmlformats.org/officeDocument/2006/relationships/image" Target="../media/image352.jpeg"/><Relationship Id="rId88" Type="http://schemas.openxmlformats.org/officeDocument/2006/relationships/image" Target="../media/image357.png"/><Relationship Id="rId111" Type="http://schemas.openxmlformats.org/officeDocument/2006/relationships/image" Target="../media/image380.jpeg"/><Relationship Id="rId132" Type="http://schemas.openxmlformats.org/officeDocument/2006/relationships/image" Target="../media/image401.jpeg"/><Relationship Id="rId153" Type="http://schemas.openxmlformats.org/officeDocument/2006/relationships/image" Target="../media/image422.jpeg"/><Relationship Id="rId15" Type="http://schemas.openxmlformats.org/officeDocument/2006/relationships/image" Target="../media/image285.jpeg"/><Relationship Id="rId36" Type="http://schemas.openxmlformats.org/officeDocument/2006/relationships/image" Target="../media/image305.png"/><Relationship Id="rId57" Type="http://schemas.openxmlformats.org/officeDocument/2006/relationships/image" Target="../media/image326.jpeg"/><Relationship Id="rId106" Type="http://schemas.openxmlformats.org/officeDocument/2006/relationships/image" Target="../media/image375.jpeg"/><Relationship Id="rId127" Type="http://schemas.openxmlformats.org/officeDocument/2006/relationships/image" Target="../media/image396.jpeg"/><Relationship Id="rId10" Type="http://schemas.openxmlformats.org/officeDocument/2006/relationships/image" Target="../media/image280.jpeg"/><Relationship Id="rId31" Type="http://schemas.openxmlformats.org/officeDocument/2006/relationships/image" Target="../media/image300.jpeg"/><Relationship Id="rId52" Type="http://schemas.openxmlformats.org/officeDocument/2006/relationships/image" Target="../media/image321.jpeg"/><Relationship Id="rId73" Type="http://schemas.openxmlformats.org/officeDocument/2006/relationships/image" Target="../media/image342.jpeg"/><Relationship Id="rId78" Type="http://schemas.openxmlformats.org/officeDocument/2006/relationships/image" Target="../media/image347.jpeg"/><Relationship Id="rId94" Type="http://schemas.openxmlformats.org/officeDocument/2006/relationships/image" Target="../media/image363.jpeg"/><Relationship Id="rId99" Type="http://schemas.openxmlformats.org/officeDocument/2006/relationships/image" Target="../media/image368.jpeg"/><Relationship Id="rId101" Type="http://schemas.openxmlformats.org/officeDocument/2006/relationships/image" Target="../media/image370.jpeg"/><Relationship Id="rId122" Type="http://schemas.openxmlformats.org/officeDocument/2006/relationships/image" Target="../media/image391.jpeg"/><Relationship Id="rId143" Type="http://schemas.openxmlformats.org/officeDocument/2006/relationships/image" Target="../media/image412.jpeg"/><Relationship Id="rId148" Type="http://schemas.openxmlformats.org/officeDocument/2006/relationships/image" Target="../media/image417.png"/><Relationship Id="rId4" Type="http://schemas.openxmlformats.org/officeDocument/2006/relationships/image" Target="../media/image274.png"/><Relationship Id="rId9" Type="http://schemas.openxmlformats.org/officeDocument/2006/relationships/image" Target="../media/image279.jpeg"/><Relationship Id="rId26" Type="http://schemas.openxmlformats.org/officeDocument/2006/relationships/image" Target="../media/image295.jpeg"/><Relationship Id="rId47" Type="http://schemas.openxmlformats.org/officeDocument/2006/relationships/image" Target="../media/image316.jpeg"/><Relationship Id="rId68" Type="http://schemas.openxmlformats.org/officeDocument/2006/relationships/image" Target="../media/image337.jpeg"/><Relationship Id="rId89" Type="http://schemas.openxmlformats.org/officeDocument/2006/relationships/image" Target="../media/image358.jpeg"/><Relationship Id="rId112" Type="http://schemas.openxmlformats.org/officeDocument/2006/relationships/image" Target="../media/image381.jpeg"/><Relationship Id="rId133" Type="http://schemas.openxmlformats.org/officeDocument/2006/relationships/image" Target="../media/image402.jpeg"/><Relationship Id="rId16" Type="http://schemas.openxmlformats.org/officeDocument/2006/relationships/image" Target="../media/image286.jpeg"/><Relationship Id="rId37" Type="http://schemas.openxmlformats.org/officeDocument/2006/relationships/image" Target="../media/image306.png"/><Relationship Id="rId58" Type="http://schemas.openxmlformats.org/officeDocument/2006/relationships/image" Target="../media/image327.jpeg"/><Relationship Id="rId79" Type="http://schemas.openxmlformats.org/officeDocument/2006/relationships/image" Target="../media/image348.jpeg"/><Relationship Id="rId102" Type="http://schemas.openxmlformats.org/officeDocument/2006/relationships/image" Target="../media/image371.jpeg"/><Relationship Id="rId123" Type="http://schemas.openxmlformats.org/officeDocument/2006/relationships/image" Target="../media/image392.jpeg"/><Relationship Id="rId144" Type="http://schemas.openxmlformats.org/officeDocument/2006/relationships/image" Target="../media/image413.jpeg"/><Relationship Id="rId90" Type="http://schemas.openxmlformats.org/officeDocument/2006/relationships/image" Target="../media/image359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35.jpeg"/><Relationship Id="rId18" Type="http://schemas.openxmlformats.org/officeDocument/2006/relationships/image" Target="../media/image440.jpeg"/><Relationship Id="rId26" Type="http://schemas.openxmlformats.org/officeDocument/2006/relationships/image" Target="../media/image396.jpeg"/><Relationship Id="rId3" Type="http://schemas.openxmlformats.org/officeDocument/2006/relationships/image" Target="../media/image425.jpeg"/><Relationship Id="rId21" Type="http://schemas.openxmlformats.org/officeDocument/2006/relationships/image" Target="../media/image443.jpeg"/><Relationship Id="rId34" Type="http://schemas.openxmlformats.org/officeDocument/2006/relationships/image" Target="../media/image451.jpeg"/><Relationship Id="rId7" Type="http://schemas.openxmlformats.org/officeDocument/2006/relationships/image" Target="../media/image429.jpeg"/><Relationship Id="rId12" Type="http://schemas.openxmlformats.org/officeDocument/2006/relationships/image" Target="../media/image434.jpeg"/><Relationship Id="rId17" Type="http://schemas.openxmlformats.org/officeDocument/2006/relationships/image" Target="../media/image439.jpeg"/><Relationship Id="rId25" Type="http://schemas.openxmlformats.org/officeDocument/2006/relationships/image" Target="../media/image408.jpeg"/><Relationship Id="rId33" Type="http://schemas.openxmlformats.org/officeDocument/2006/relationships/image" Target="../media/image450.png"/><Relationship Id="rId2" Type="http://schemas.openxmlformats.org/officeDocument/2006/relationships/image" Target="../media/image424.jpeg"/><Relationship Id="rId16" Type="http://schemas.openxmlformats.org/officeDocument/2006/relationships/image" Target="../media/image438.jpeg"/><Relationship Id="rId20" Type="http://schemas.openxmlformats.org/officeDocument/2006/relationships/image" Target="../media/image442.jpeg"/><Relationship Id="rId29" Type="http://schemas.openxmlformats.org/officeDocument/2006/relationships/image" Target="../media/image410.jpeg"/><Relationship Id="rId1" Type="http://schemas.openxmlformats.org/officeDocument/2006/relationships/image" Target="../media/image423.jpeg"/><Relationship Id="rId6" Type="http://schemas.openxmlformats.org/officeDocument/2006/relationships/image" Target="../media/image428.jpeg"/><Relationship Id="rId11" Type="http://schemas.openxmlformats.org/officeDocument/2006/relationships/image" Target="../media/image433.jpeg"/><Relationship Id="rId24" Type="http://schemas.openxmlformats.org/officeDocument/2006/relationships/image" Target="../media/image407.jpeg"/><Relationship Id="rId32" Type="http://schemas.openxmlformats.org/officeDocument/2006/relationships/image" Target="../media/image449.jpeg"/><Relationship Id="rId5" Type="http://schemas.openxmlformats.org/officeDocument/2006/relationships/image" Target="../media/image427.jpeg"/><Relationship Id="rId15" Type="http://schemas.openxmlformats.org/officeDocument/2006/relationships/image" Target="../media/image437.jpeg"/><Relationship Id="rId23" Type="http://schemas.openxmlformats.org/officeDocument/2006/relationships/image" Target="../media/image445.jpeg"/><Relationship Id="rId28" Type="http://schemas.openxmlformats.org/officeDocument/2006/relationships/image" Target="../media/image409.jpeg"/><Relationship Id="rId10" Type="http://schemas.openxmlformats.org/officeDocument/2006/relationships/image" Target="../media/image432.jpeg"/><Relationship Id="rId19" Type="http://schemas.openxmlformats.org/officeDocument/2006/relationships/image" Target="../media/image441.jpeg"/><Relationship Id="rId31" Type="http://schemas.openxmlformats.org/officeDocument/2006/relationships/image" Target="../media/image448.jpeg"/><Relationship Id="rId4" Type="http://schemas.openxmlformats.org/officeDocument/2006/relationships/image" Target="../media/image426.jpeg"/><Relationship Id="rId9" Type="http://schemas.openxmlformats.org/officeDocument/2006/relationships/image" Target="../media/image431.jpeg"/><Relationship Id="rId14" Type="http://schemas.openxmlformats.org/officeDocument/2006/relationships/image" Target="../media/image436.jpeg"/><Relationship Id="rId22" Type="http://schemas.openxmlformats.org/officeDocument/2006/relationships/image" Target="../media/image444.jpeg"/><Relationship Id="rId27" Type="http://schemas.openxmlformats.org/officeDocument/2006/relationships/image" Target="../media/image446.jpeg"/><Relationship Id="rId30" Type="http://schemas.openxmlformats.org/officeDocument/2006/relationships/image" Target="../media/image447.jpeg"/><Relationship Id="rId35" Type="http://schemas.openxmlformats.org/officeDocument/2006/relationships/image" Target="../media/image452.jpeg"/><Relationship Id="rId8" Type="http://schemas.openxmlformats.org/officeDocument/2006/relationships/image" Target="../media/image430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0.jpeg"/><Relationship Id="rId3" Type="http://schemas.openxmlformats.org/officeDocument/2006/relationships/image" Target="../media/image455.png"/><Relationship Id="rId7" Type="http://schemas.openxmlformats.org/officeDocument/2006/relationships/image" Target="../media/image459.jpeg"/><Relationship Id="rId2" Type="http://schemas.openxmlformats.org/officeDocument/2006/relationships/image" Target="../media/image454.png"/><Relationship Id="rId1" Type="http://schemas.openxmlformats.org/officeDocument/2006/relationships/image" Target="../media/image453.jpeg"/><Relationship Id="rId6" Type="http://schemas.openxmlformats.org/officeDocument/2006/relationships/image" Target="../media/image458.jpeg"/><Relationship Id="rId11" Type="http://schemas.openxmlformats.org/officeDocument/2006/relationships/image" Target="../media/image463.png"/><Relationship Id="rId5" Type="http://schemas.openxmlformats.org/officeDocument/2006/relationships/image" Target="../media/image457.png"/><Relationship Id="rId10" Type="http://schemas.openxmlformats.org/officeDocument/2006/relationships/image" Target="../media/image462.jpeg"/><Relationship Id="rId4" Type="http://schemas.openxmlformats.org/officeDocument/2006/relationships/image" Target="../media/image456.png"/><Relationship Id="rId9" Type="http://schemas.openxmlformats.org/officeDocument/2006/relationships/image" Target="../media/image46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1.jpeg"/><Relationship Id="rId13" Type="http://schemas.openxmlformats.org/officeDocument/2006/relationships/image" Target="../media/image476.jpeg"/><Relationship Id="rId3" Type="http://schemas.openxmlformats.org/officeDocument/2006/relationships/image" Target="../media/image466.jpeg"/><Relationship Id="rId7" Type="http://schemas.openxmlformats.org/officeDocument/2006/relationships/image" Target="../media/image470.jpeg"/><Relationship Id="rId12" Type="http://schemas.openxmlformats.org/officeDocument/2006/relationships/image" Target="../media/image475.jpeg"/><Relationship Id="rId2" Type="http://schemas.openxmlformats.org/officeDocument/2006/relationships/image" Target="../media/image465.jpeg"/><Relationship Id="rId1" Type="http://schemas.openxmlformats.org/officeDocument/2006/relationships/image" Target="../media/image464.jpeg"/><Relationship Id="rId6" Type="http://schemas.openxmlformats.org/officeDocument/2006/relationships/image" Target="../media/image469.jpeg"/><Relationship Id="rId11" Type="http://schemas.openxmlformats.org/officeDocument/2006/relationships/image" Target="../media/image474.png"/><Relationship Id="rId5" Type="http://schemas.openxmlformats.org/officeDocument/2006/relationships/image" Target="../media/image468.jpeg"/><Relationship Id="rId15" Type="http://schemas.openxmlformats.org/officeDocument/2006/relationships/image" Target="../media/image478.jpeg"/><Relationship Id="rId10" Type="http://schemas.openxmlformats.org/officeDocument/2006/relationships/image" Target="../media/image473.jpeg"/><Relationship Id="rId4" Type="http://schemas.openxmlformats.org/officeDocument/2006/relationships/image" Target="../media/image467.jpeg"/><Relationship Id="rId9" Type="http://schemas.openxmlformats.org/officeDocument/2006/relationships/image" Target="../media/image472.jpeg"/><Relationship Id="rId14" Type="http://schemas.openxmlformats.org/officeDocument/2006/relationships/image" Target="../media/image477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79.png"/><Relationship Id="rId1" Type="http://schemas.openxmlformats.org/officeDocument/2006/relationships/image" Target="../media/image25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119925</xdr:colOff>
      <xdr:row>1</xdr:row>
      <xdr:rowOff>95250</xdr:rowOff>
    </xdr:from>
    <xdr:to>
      <xdr:col>3</xdr:col>
      <xdr:colOff>3810</xdr:colOff>
      <xdr:row>6</xdr:row>
      <xdr:rowOff>144019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B30CE5-CC61-898E-4988-58CDA58F5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750" y="295275"/>
          <a:ext cx="1851750" cy="843154"/>
        </a:xfrm>
        <a:prstGeom prst="rect">
          <a:avLst/>
        </a:prstGeom>
      </xdr:spPr>
    </xdr:pic>
    <xdr:clientData/>
  </xdr:twoCellAnchor>
  <xdr:twoCellAnchor editAs="oneCell">
    <xdr:from>
      <xdr:col>8</xdr:col>
      <xdr:colOff>483178</xdr:colOff>
      <xdr:row>5</xdr:row>
      <xdr:rowOff>85869</xdr:rowOff>
    </xdr:from>
    <xdr:to>
      <xdr:col>12</xdr:col>
      <xdr:colOff>98778</xdr:colOff>
      <xdr:row>8</xdr:row>
      <xdr:rowOff>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EE40AE0B-A92E-6C17-EE25-21386868B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30734" y="876091"/>
          <a:ext cx="3242155" cy="1043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204107</xdr:colOff>
      <xdr:row>149</xdr:row>
      <xdr:rowOff>0</xdr:rowOff>
    </xdr:from>
    <xdr:to>
      <xdr:col>2</xdr:col>
      <xdr:colOff>1055223</xdr:colOff>
      <xdr:row>149</xdr:row>
      <xdr:rowOff>730696</xdr:rowOff>
    </xdr:to>
    <xdr:pic>
      <xdr:nvPicPr>
        <xdr:cNvPr id="163" name="Picture 85">
          <a:extLst>
            <a:ext uri="{FF2B5EF4-FFF2-40B4-BE49-F238E27FC236}">
              <a16:creationId xmlns:a16="http://schemas.microsoft.com/office/drawing/2014/main" id="{2ADAD141-E3CB-4FFC-9623-805C888E7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393" y="88446429"/>
          <a:ext cx="1096044" cy="730696"/>
        </a:xfrm>
        <a:prstGeom prst="rect">
          <a:avLst/>
        </a:prstGeom>
      </xdr:spPr>
    </xdr:pic>
    <xdr:clientData/>
  </xdr:twoCellAnchor>
  <xdr:twoCellAnchor>
    <xdr:from>
      <xdr:col>1</xdr:col>
      <xdr:colOff>202406</xdr:colOff>
      <xdr:row>173</xdr:row>
      <xdr:rowOff>54428</xdr:rowOff>
    </xdr:from>
    <xdr:to>
      <xdr:col>3</xdr:col>
      <xdr:colOff>11906</xdr:colOff>
      <xdr:row>173</xdr:row>
      <xdr:rowOff>792388</xdr:rowOff>
    </xdr:to>
    <xdr:pic>
      <xdr:nvPicPr>
        <xdr:cNvPr id="165" name="Picture 85">
          <a:extLst>
            <a:ext uri="{FF2B5EF4-FFF2-40B4-BE49-F238E27FC236}">
              <a16:creationId xmlns:a16="http://schemas.microsoft.com/office/drawing/2014/main" id="{E6707B88-3E58-4254-86B9-1CE84F1EE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344" y="49012928"/>
          <a:ext cx="988218" cy="737960"/>
        </a:xfrm>
        <a:prstGeom prst="rect">
          <a:avLst/>
        </a:prstGeom>
      </xdr:spPr>
    </xdr:pic>
    <xdr:clientData/>
  </xdr:twoCellAnchor>
  <xdr:twoCellAnchor>
    <xdr:from>
      <xdr:col>2</xdr:col>
      <xdr:colOff>11906</xdr:colOff>
      <xdr:row>175</xdr:row>
      <xdr:rowOff>11945</xdr:rowOff>
    </xdr:from>
    <xdr:to>
      <xdr:col>2</xdr:col>
      <xdr:colOff>941224</xdr:colOff>
      <xdr:row>175</xdr:row>
      <xdr:rowOff>722466</xdr:rowOff>
    </xdr:to>
    <xdr:pic>
      <xdr:nvPicPr>
        <xdr:cNvPr id="167" name="Picture 85">
          <a:extLst>
            <a:ext uri="{FF2B5EF4-FFF2-40B4-BE49-F238E27FC236}">
              <a16:creationId xmlns:a16="http://schemas.microsoft.com/office/drawing/2014/main" id="{BD9724CE-3D08-42A9-BFD1-4296593A3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156" y="125360945"/>
          <a:ext cx="929318" cy="710521"/>
        </a:xfrm>
        <a:prstGeom prst="rect">
          <a:avLst/>
        </a:prstGeom>
      </xdr:spPr>
    </xdr:pic>
    <xdr:clientData/>
  </xdr:twoCellAnchor>
  <xdr:twoCellAnchor>
    <xdr:from>
      <xdr:col>2</xdr:col>
      <xdr:colOff>34675</xdr:colOff>
      <xdr:row>188</xdr:row>
      <xdr:rowOff>59688</xdr:rowOff>
    </xdr:from>
    <xdr:to>
      <xdr:col>2</xdr:col>
      <xdr:colOff>928688</xdr:colOff>
      <xdr:row>188</xdr:row>
      <xdr:rowOff>693737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B2349887-392F-9A4A-BC06-E0A04FDC6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2831" y="71521001"/>
          <a:ext cx="894013" cy="634049"/>
        </a:xfrm>
        <a:prstGeom prst="rect">
          <a:avLst/>
        </a:prstGeom>
      </xdr:spPr>
    </xdr:pic>
    <xdr:clientData/>
  </xdr:twoCellAnchor>
  <xdr:twoCellAnchor>
    <xdr:from>
      <xdr:col>1</xdr:col>
      <xdr:colOff>208984</xdr:colOff>
      <xdr:row>184</xdr:row>
      <xdr:rowOff>148225</xdr:rowOff>
    </xdr:from>
    <xdr:to>
      <xdr:col>2</xdr:col>
      <xdr:colOff>906519</xdr:colOff>
      <xdr:row>184</xdr:row>
      <xdr:rowOff>768111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41A2BF9A-7B46-DF41-BD5F-E5E2B56EA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0922" y="68275788"/>
          <a:ext cx="923753" cy="619886"/>
        </a:xfrm>
        <a:prstGeom prst="rect">
          <a:avLst/>
        </a:prstGeom>
      </xdr:spPr>
    </xdr:pic>
    <xdr:clientData/>
  </xdr:twoCellAnchor>
  <xdr:twoCellAnchor>
    <xdr:from>
      <xdr:col>2</xdr:col>
      <xdr:colOff>32341</xdr:colOff>
      <xdr:row>191</xdr:row>
      <xdr:rowOff>116102</xdr:rowOff>
    </xdr:from>
    <xdr:to>
      <xdr:col>2</xdr:col>
      <xdr:colOff>936461</xdr:colOff>
      <xdr:row>191</xdr:row>
      <xdr:rowOff>735013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139134EE-F27A-0540-B40A-3B8DBAF65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497" y="74077727"/>
          <a:ext cx="904120" cy="618911"/>
        </a:xfrm>
        <a:prstGeom prst="rect">
          <a:avLst/>
        </a:prstGeom>
      </xdr:spPr>
    </xdr:pic>
    <xdr:clientData/>
  </xdr:twoCellAnchor>
  <xdr:twoCellAnchor>
    <xdr:from>
      <xdr:col>1</xdr:col>
      <xdr:colOff>187739</xdr:colOff>
      <xdr:row>185</xdr:row>
      <xdr:rowOff>99193</xdr:rowOff>
    </xdr:from>
    <xdr:to>
      <xdr:col>2</xdr:col>
      <xdr:colOff>916608</xdr:colOff>
      <xdr:row>185</xdr:row>
      <xdr:rowOff>736720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B2B393E1-D03B-3A4B-A92B-B6A8CBB52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826" y="41589541"/>
          <a:ext cx="971825" cy="637527"/>
        </a:xfrm>
        <a:prstGeom prst="rect">
          <a:avLst/>
        </a:prstGeom>
      </xdr:spPr>
    </xdr:pic>
    <xdr:clientData/>
  </xdr:twoCellAnchor>
  <xdr:twoCellAnchor>
    <xdr:from>
      <xdr:col>2</xdr:col>
      <xdr:colOff>14652</xdr:colOff>
      <xdr:row>210</xdr:row>
      <xdr:rowOff>94582</xdr:rowOff>
    </xdr:from>
    <xdr:to>
      <xdr:col>3</xdr:col>
      <xdr:colOff>13766</xdr:colOff>
      <xdr:row>210</xdr:row>
      <xdr:rowOff>750224</xdr:rowOff>
    </xdr:to>
    <xdr:pic>
      <xdr:nvPicPr>
        <xdr:cNvPr id="186" name="Slika 173">
          <a:extLst>
            <a:ext uri="{FF2B5EF4-FFF2-40B4-BE49-F238E27FC236}">
              <a16:creationId xmlns:a16="http://schemas.microsoft.com/office/drawing/2014/main" id="{43B558F3-027C-7D48-B4E2-2A23C8597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116" y="103835439"/>
          <a:ext cx="951614" cy="655642"/>
        </a:xfrm>
        <a:prstGeom prst="rect">
          <a:avLst/>
        </a:prstGeom>
      </xdr:spPr>
    </xdr:pic>
    <xdr:clientData/>
  </xdr:twoCellAnchor>
  <xdr:twoCellAnchor>
    <xdr:from>
      <xdr:col>2</xdr:col>
      <xdr:colOff>18969</xdr:colOff>
      <xdr:row>214</xdr:row>
      <xdr:rowOff>73218</xdr:rowOff>
    </xdr:from>
    <xdr:to>
      <xdr:col>3</xdr:col>
      <xdr:colOff>23442</xdr:colOff>
      <xdr:row>214</xdr:row>
      <xdr:rowOff>733245</xdr:rowOff>
    </xdr:to>
    <xdr:pic>
      <xdr:nvPicPr>
        <xdr:cNvPr id="187" name="Slika 172">
          <a:extLst>
            <a:ext uri="{FF2B5EF4-FFF2-40B4-BE49-F238E27FC236}">
              <a16:creationId xmlns:a16="http://schemas.microsoft.com/office/drawing/2014/main" id="{95F397B5-ECB4-774D-8CAB-F90AF30FD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7125" y="92370468"/>
          <a:ext cx="956973" cy="660027"/>
        </a:xfrm>
        <a:prstGeom prst="rect">
          <a:avLst/>
        </a:prstGeom>
      </xdr:spPr>
    </xdr:pic>
    <xdr:clientData/>
  </xdr:twoCellAnchor>
  <xdr:twoCellAnchor>
    <xdr:from>
      <xdr:col>1</xdr:col>
      <xdr:colOff>185875</xdr:colOff>
      <xdr:row>208</xdr:row>
      <xdr:rowOff>96517</xdr:rowOff>
    </xdr:from>
    <xdr:to>
      <xdr:col>2</xdr:col>
      <xdr:colOff>888141</xdr:colOff>
      <xdr:row>208</xdr:row>
      <xdr:rowOff>730439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7BEBE68-C81F-0F40-AB5E-820810039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268" y="176431481"/>
          <a:ext cx="933587" cy="633922"/>
        </a:xfrm>
        <a:prstGeom prst="rect">
          <a:avLst/>
        </a:prstGeom>
      </xdr:spPr>
    </xdr:pic>
    <xdr:clientData/>
  </xdr:twoCellAnchor>
  <xdr:twoCellAnchor>
    <xdr:from>
      <xdr:col>2</xdr:col>
      <xdr:colOff>20682</xdr:colOff>
      <xdr:row>216</xdr:row>
      <xdr:rowOff>98886</xdr:rowOff>
    </xdr:from>
    <xdr:to>
      <xdr:col>2</xdr:col>
      <xdr:colOff>952324</xdr:colOff>
      <xdr:row>216</xdr:row>
      <xdr:rowOff>724066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6826D6D-6E04-8A40-9947-7EA72BE1C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838" y="94063011"/>
          <a:ext cx="931642" cy="625180"/>
        </a:xfrm>
        <a:prstGeom prst="rect">
          <a:avLst/>
        </a:prstGeom>
      </xdr:spPr>
    </xdr:pic>
    <xdr:clientData/>
  </xdr:twoCellAnchor>
  <xdr:twoCellAnchor>
    <xdr:from>
      <xdr:col>2</xdr:col>
      <xdr:colOff>32485</xdr:colOff>
      <xdr:row>218</xdr:row>
      <xdr:rowOff>80743</xdr:rowOff>
    </xdr:from>
    <xdr:to>
      <xdr:col>2</xdr:col>
      <xdr:colOff>950492</xdr:colOff>
      <xdr:row>218</xdr:row>
      <xdr:rowOff>696773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757ECA9-6AA8-B944-B822-F8C29DFEB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545" y="1966788"/>
          <a:ext cx="918007" cy="616030"/>
        </a:xfrm>
        <a:prstGeom prst="rect">
          <a:avLst/>
        </a:prstGeom>
      </xdr:spPr>
    </xdr:pic>
    <xdr:clientData/>
  </xdr:twoCellAnchor>
  <xdr:twoCellAnchor>
    <xdr:from>
      <xdr:col>2</xdr:col>
      <xdr:colOff>30922</xdr:colOff>
      <xdr:row>219</xdr:row>
      <xdr:rowOff>180783</xdr:rowOff>
    </xdr:from>
    <xdr:to>
      <xdr:col>2</xdr:col>
      <xdr:colOff>933769</xdr:colOff>
      <xdr:row>219</xdr:row>
      <xdr:rowOff>786641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9475B07E-B056-F44D-BDB9-DE87D7F46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075" y="2907777"/>
          <a:ext cx="902847" cy="605858"/>
        </a:xfrm>
        <a:prstGeom prst="rect">
          <a:avLst/>
        </a:prstGeom>
      </xdr:spPr>
    </xdr:pic>
    <xdr:clientData/>
  </xdr:twoCellAnchor>
  <xdr:twoCellAnchor>
    <xdr:from>
      <xdr:col>2</xdr:col>
      <xdr:colOff>36169</xdr:colOff>
      <xdr:row>217</xdr:row>
      <xdr:rowOff>85940</xdr:rowOff>
    </xdr:from>
    <xdr:to>
      <xdr:col>2</xdr:col>
      <xdr:colOff>931304</xdr:colOff>
      <xdr:row>217</xdr:row>
      <xdr:rowOff>697234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BC62E0D8-2B12-A14E-9DF6-07F430B0C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325" y="94883503"/>
          <a:ext cx="895135" cy="611294"/>
        </a:xfrm>
        <a:prstGeom prst="rect">
          <a:avLst/>
        </a:prstGeom>
      </xdr:spPr>
    </xdr:pic>
    <xdr:clientData/>
  </xdr:twoCellAnchor>
  <xdr:twoCellAnchor>
    <xdr:from>
      <xdr:col>1</xdr:col>
      <xdr:colOff>229642</xdr:colOff>
      <xdr:row>209</xdr:row>
      <xdr:rowOff>118417</xdr:rowOff>
    </xdr:from>
    <xdr:to>
      <xdr:col>2</xdr:col>
      <xdr:colOff>931753</xdr:colOff>
      <xdr:row>209</xdr:row>
      <xdr:rowOff>748867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4ACD1AED-C6CC-6849-8071-1AE10EA36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810" y="7821501"/>
          <a:ext cx="939494" cy="630450"/>
        </a:xfrm>
        <a:prstGeom prst="rect">
          <a:avLst/>
        </a:prstGeom>
      </xdr:spPr>
    </xdr:pic>
    <xdr:clientData/>
  </xdr:twoCellAnchor>
  <xdr:twoCellAnchor>
    <xdr:from>
      <xdr:col>2</xdr:col>
      <xdr:colOff>35110</xdr:colOff>
      <xdr:row>194</xdr:row>
      <xdr:rowOff>159233</xdr:rowOff>
    </xdr:from>
    <xdr:to>
      <xdr:col>2</xdr:col>
      <xdr:colOff>933055</xdr:colOff>
      <xdr:row>194</xdr:row>
      <xdr:rowOff>761999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098A6D1-A642-C84E-B7C2-607AF284D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266" y="76621171"/>
          <a:ext cx="897945" cy="602766"/>
        </a:xfrm>
        <a:prstGeom prst="rect">
          <a:avLst/>
        </a:prstGeom>
      </xdr:spPr>
    </xdr:pic>
    <xdr:clientData/>
  </xdr:twoCellAnchor>
  <xdr:twoCellAnchor>
    <xdr:from>
      <xdr:col>1</xdr:col>
      <xdr:colOff>201774</xdr:colOff>
      <xdr:row>189</xdr:row>
      <xdr:rowOff>60366</xdr:rowOff>
    </xdr:from>
    <xdr:to>
      <xdr:col>2</xdr:col>
      <xdr:colOff>949532</xdr:colOff>
      <xdr:row>189</xdr:row>
      <xdr:rowOff>723782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0E67E621-F584-4542-A9F5-6B3EDADED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648" y="80646975"/>
          <a:ext cx="988620" cy="663416"/>
        </a:xfrm>
        <a:prstGeom prst="rect">
          <a:avLst/>
        </a:prstGeom>
      </xdr:spPr>
    </xdr:pic>
    <xdr:clientData/>
  </xdr:twoCellAnchor>
  <xdr:twoCellAnchor>
    <xdr:from>
      <xdr:col>1</xdr:col>
      <xdr:colOff>201774</xdr:colOff>
      <xdr:row>190</xdr:row>
      <xdr:rowOff>61904</xdr:rowOff>
    </xdr:from>
    <xdr:to>
      <xdr:col>2</xdr:col>
      <xdr:colOff>949532</xdr:colOff>
      <xdr:row>190</xdr:row>
      <xdr:rowOff>722244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80C3FE11-789F-4840-9B97-8C713E3EB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216" y="82538067"/>
          <a:ext cx="984037" cy="660340"/>
        </a:xfrm>
        <a:prstGeom prst="rect">
          <a:avLst/>
        </a:prstGeom>
      </xdr:spPr>
    </xdr:pic>
    <xdr:clientData/>
  </xdr:twoCellAnchor>
  <xdr:twoCellAnchor>
    <xdr:from>
      <xdr:col>2</xdr:col>
      <xdr:colOff>31635</xdr:colOff>
      <xdr:row>187</xdr:row>
      <xdr:rowOff>124680</xdr:rowOff>
    </xdr:from>
    <xdr:to>
      <xdr:col>2</xdr:col>
      <xdr:colOff>928688</xdr:colOff>
      <xdr:row>187</xdr:row>
      <xdr:rowOff>722727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923CE7A0-E005-154C-8D29-1140A89A6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791" y="70752555"/>
          <a:ext cx="897053" cy="598047"/>
        </a:xfrm>
        <a:prstGeom prst="rect">
          <a:avLst/>
        </a:prstGeom>
      </xdr:spPr>
    </xdr:pic>
    <xdr:clientData/>
  </xdr:twoCellAnchor>
  <xdr:twoCellAnchor>
    <xdr:from>
      <xdr:col>2</xdr:col>
      <xdr:colOff>26798</xdr:colOff>
      <xdr:row>192</xdr:row>
      <xdr:rowOff>95542</xdr:rowOff>
    </xdr:from>
    <xdr:to>
      <xdr:col>2</xdr:col>
      <xdr:colOff>921378</xdr:colOff>
      <xdr:row>192</xdr:row>
      <xdr:rowOff>714374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573AA37D-C07B-5E45-B74F-6B2AB5451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954" y="74890605"/>
          <a:ext cx="894580" cy="618832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</xdr:row>
      <xdr:rowOff>97524</xdr:rowOff>
    </xdr:from>
    <xdr:to>
      <xdr:col>2</xdr:col>
      <xdr:colOff>950233</xdr:colOff>
      <xdr:row>5</xdr:row>
      <xdr:rowOff>147911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51F3E54-56B6-2E48-B399-2D6375C0E7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1821" y="342453"/>
          <a:ext cx="1127126" cy="1059764"/>
        </a:xfrm>
        <a:prstGeom prst="rect">
          <a:avLst/>
        </a:prstGeom>
      </xdr:spPr>
    </xdr:pic>
    <xdr:clientData/>
  </xdr:twoCellAnchor>
  <xdr:twoCellAnchor>
    <xdr:from>
      <xdr:col>2</xdr:col>
      <xdr:colOff>6580</xdr:colOff>
      <xdr:row>186</xdr:row>
      <xdr:rowOff>112506</xdr:rowOff>
    </xdr:from>
    <xdr:to>
      <xdr:col>2</xdr:col>
      <xdr:colOff>930331</xdr:colOff>
      <xdr:row>186</xdr:row>
      <xdr:rowOff>732392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7EF031F7-7E58-A04D-925E-809710396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980" y="56906906"/>
          <a:ext cx="923751" cy="619886"/>
        </a:xfrm>
        <a:prstGeom prst="rect">
          <a:avLst/>
        </a:prstGeom>
      </xdr:spPr>
    </xdr:pic>
    <xdr:clientData/>
  </xdr:twoCellAnchor>
  <xdr:twoCellAnchor>
    <xdr:from>
      <xdr:col>2</xdr:col>
      <xdr:colOff>4712</xdr:colOff>
      <xdr:row>212</xdr:row>
      <xdr:rowOff>73218</xdr:rowOff>
    </xdr:from>
    <xdr:to>
      <xdr:col>2</xdr:col>
      <xdr:colOff>934867</xdr:colOff>
      <xdr:row>212</xdr:row>
      <xdr:rowOff>711200</xdr:rowOff>
    </xdr:to>
    <xdr:pic>
      <xdr:nvPicPr>
        <xdr:cNvPr id="204" name="Slika 172">
          <a:extLst>
            <a:ext uri="{FF2B5EF4-FFF2-40B4-BE49-F238E27FC236}">
              <a16:creationId xmlns:a16="http://schemas.microsoft.com/office/drawing/2014/main" id="{3B3CE7E0-EB7F-F44A-83CC-41006FB54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868" y="90703593"/>
          <a:ext cx="930155" cy="637982"/>
        </a:xfrm>
        <a:prstGeom prst="rect">
          <a:avLst/>
        </a:prstGeom>
      </xdr:spPr>
    </xdr:pic>
    <xdr:clientData/>
  </xdr:twoCellAnchor>
  <xdr:twoCellAnchor>
    <xdr:from>
      <xdr:col>2</xdr:col>
      <xdr:colOff>44196</xdr:colOff>
      <xdr:row>204</xdr:row>
      <xdr:rowOff>115286</xdr:rowOff>
    </xdr:from>
    <xdr:to>
      <xdr:col>2</xdr:col>
      <xdr:colOff>885543</xdr:colOff>
      <xdr:row>204</xdr:row>
      <xdr:rowOff>696118</xdr:rowOff>
    </xdr:to>
    <xdr:pic>
      <xdr:nvPicPr>
        <xdr:cNvPr id="206" name="Slika 172">
          <a:extLst>
            <a:ext uri="{FF2B5EF4-FFF2-40B4-BE49-F238E27FC236}">
              <a16:creationId xmlns:a16="http://schemas.microsoft.com/office/drawing/2014/main" id="{52BDFCA8-37CB-104D-9F8E-07E15527C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910" y="173130107"/>
          <a:ext cx="847697" cy="580832"/>
        </a:xfrm>
        <a:prstGeom prst="rect">
          <a:avLst/>
        </a:prstGeom>
      </xdr:spPr>
    </xdr:pic>
    <xdr:clientData/>
  </xdr:twoCellAnchor>
  <xdr:twoCellAnchor>
    <xdr:from>
      <xdr:col>1</xdr:col>
      <xdr:colOff>217713</xdr:colOff>
      <xdr:row>118</xdr:row>
      <xdr:rowOff>159657</xdr:rowOff>
    </xdr:from>
    <xdr:to>
      <xdr:col>2</xdr:col>
      <xdr:colOff>943428</xdr:colOff>
      <xdr:row>118</xdr:row>
      <xdr:rowOff>807357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811B1E0-9EB7-D046-B54C-8F2468DDD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642" y="85022871"/>
          <a:ext cx="952500" cy="647700"/>
        </a:xfrm>
        <a:prstGeom prst="rect">
          <a:avLst/>
        </a:prstGeom>
      </xdr:spPr>
    </xdr:pic>
    <xdr:clientData/>
  </xdr:twoCellAnchor>
  <xdr:twoCellAnchor>
    <xdr:from>
      <xdr:col>2</xdr:col>
      <xdr:colOff>38893</xdr:colOff>
      <xdr:row>123</xdr:row>
      <xdr:rowOff>108584</xdr:rowOff>
    </xdr:from>
    <xdr:to>
      <xdr:col>2</xdr:col>
      <xdr:colOff>940593</xdr:colOff>
      <xdr:row>123</xdr:row>
      <xdr:rowOff>717549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D083ACD-3AD9-1E4C-B41F-73F6F3444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7049" y="15324772"/>
          <a:ext cx="901700" cy="608965"/>
        </a:xfrm>
        <a:prstGeom prst="rect">
          <a:avLst/>
        </a:prstGeom>
      </xdr:spPr>
    </xdr:pic>
    <xdr:clientData/>
  </xdr:twoCellAnchor>
  <xdr:twoCellAnchor>
    <xdr:from>
      <xdr:col>2</xdr:col>
      <xdr:colOff>46719</xdr:colOff>
      <xdr:row>126</xdr:row>
      <xdr:rowOff>112305</xdr:rowOff>
    </xdr:from>
    <xdr:to>
      <xdr:col>3</xdr:col>
      <xdr:colOff>42183</xdr:colOff>
      <xdr:row>126</xdr:row>
      <xdr:rowOff>760005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46BBB1FE-1092-E24C-9D0B-4F429DE33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433" y="84277019"/>
          <a:ext cx="947964" cy="647700"/>
        </a:xfrm>
        <a:prstGeom prst="rect">
          <a:avLst/>
        </a:prstGeom>
      </xdr:spPr>
    </xdr:pic>
    <xdr:clientData/>
  </xdr:twoCellAnchor>
  <xdr:twoCellAnchor>
    <xdr:from>
      <xdr:col>2</xdr:col>
      <xdr:colOff>26987</xdr:colOff>
      <xdr:row>127</xdr:row>
      <xdr:rowOff>84410</xdr:rowOff>
    </xdr:from>
    <xdr:to>
      <xdr:col>2</xdr:col>
      <xdr:colOff>931862</xdr:colOff>
      <xdr:row>127</xdr:row>
      <xdr:rowOff>706075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72D6E80-D0F3-1541-AFAF-83F2E8963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701" y="85074624"/>
          <a:ext cx="904875" cy="621665"/>
        </a:xfrm>
        <a:prstGeom prst="rect">
          <a:avLst/>
        </a:prstGeom>
      </xdr:spPr>
    </xdr:pic>
    <xdr:clientData/>
  </xdr:twoCellAnchor>
  <xdr:twoCellAnchor>
    <xdr:from>
      <xdr:col>2</xdr:col>
      <xdr:colOff>20637</xdr:colOff>
      <xdr:row>142</xdr:row>
      <xdr:rowOff>125728</xdr:rowOff>
    </xdr:from>
    <xdr:to>
      <xdr:col>2</xdr:col>
      <xdr:colOff>925978</xdr:colOff>
      <xdr:row>142</xdr:row>
      <xdr:rowOff>728660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C9701D8-B058-9D40-95AA-6BA96A2D3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793" y="23247666"/>
          <a:ext cx="905341" cy="602932"/>
        </a:xfrm>
        <a:prstGeom prst="rect">
          <a:avLst/>
        </a:prstGeom>
      </xdr:spPr>
    </xdr:pic>
    <xdr:clientData/>
  </xdr:twoCellAnchor>
  <xdr:twoCellAnchor>
    <xdr:from>
      <xdr:col>2</xdr:col>
      <xdr:colOff>44450</xdr:colOff>
      <xdr:row>143</xdr:row>
      <xdr:rowOff>83027</xdr:rowOff>
    </xdr:from>
    <xdr:to>
      <xdr:col>2</xdr:col>
      <xdr:colOff>934720</xdr:colOff>
      <xdr:row>143</xdr:row>
      <xdr:rowOff>691423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3D4E989-1814-C047-B272-5FA41DE74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606" y="24038402"/>
          <a:ext cx="890270" cy="608396"/>
        </a:xfrm>
        <a:prstGeom prst="rect">
          <a:avLst/>
        </a:prstGeom>
      </xdr:spPr>
    </xdr:pic>
    <xdr:clientData/>
  </xdr:twoCellAnchor>
  <xdr:twoCellAnchor>
    <xdr:from>
      <xdr:col>2</xdr:col>
      <xdr:colOff>36831</xdr:colOff>
      <xdr:row>145</xdr:row>
      <xdr:rowOff>56833</xdr:rowOff>
    </xdr:from>
    <xdr:to>
      <xdr:col>3</xdr:col>
      <xdr:colOff>38259</xdr:colOff>
      <xdr:row>145</xdr:row>
      <xdr:rowOff>704533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E7B2300-4652-CA4D-9C86-35C86C56F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987" y="25679083"/>
          <a:ext cx="953928" cy="647700"/>
        </a:xfrm>
        <a:prstGeom prst="rect">
          <a:avLst/>
        </a:prstGeom>
      </xdr:spPr>
    </xdr:pic>
    <xdr:clientData/>
  </xdr:twoCellAnchor>
  <xdr:twoCellAnchor>
    <xdr:from>
      <xdr:col>1</xdr:col>
      <xdr:colOff>223520</xdr:colOff>
      <xdr:row>144</xdr:row>
      <xdr:rowOff>60960</xdr:rowOff>
    </xdr:from>
    <xdr:to>
      <xdr:col>2</xdr:col>
      <xdr:colOff>944880</xdr:colOff>
      <xdr:row>144</xdr:row>
      <xdr:rowOff>715010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70D00645-37A2-4548-B0E0-C75A00050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6620256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3293</xdr:colOff>
      <xdr:row>207</xdr:row>
      <xdr:rowOff>42010</xdr:rowOff>
    </xdr:from>
    <xdr:to>
      <xdr:col>2</xdr:col>
      <xdr:colOff>946492</xdr:colOff>
      <xdr:row>207</xdr:row>
      <xdr:rowOff>690990</xdr:rowOff>
    </xdr:to>
    <xdr:pic>
      <xdr:nvPicPr>
        <xdr:cNvPr id="223" name="Slika 173">
          <a:extLst>
            <a:ext uri="{FF2B5EF4-FFF2-40B4-BE49-F238E27FC236}">
              <a16:creationId xmlns:a16="http://schemas.microsoft.com/office/drawing/2014/main" id="{68639900-1C23-184F-8158-F08ADA151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2007" y="175546939"/>
          <a:ext cx="943199" cy="648980"/>
        </a:xfrm>
        <a:prstGeom prst="rect">
          <a:avLst/>
        </a:prstGeom>
      </xdr:spPr>
    </xdr:pic>
    <xdr:clientData/>
  </xdr:twoCellAnchor>
  <xdr:twoCellAnchor>
    <xdr:from>
      <xdr:col>2</xdr:col>
      <xdr:colOff>3027</xdr:colOff>
      <xdr:row>206</xdr:row>
      <xdr:rowOff>120775</xdr:rowOff>
    </xdr:from>
    <xdr:to>
      <xdr:col>3</xdr:col>
      <xdr:colOff>11558</xdr:colOff>
      <xdr:row>206</xdr:row>
      <xdr:rowOff>782767</xdr:rowOff>
    </xdr:to>
    <xdr:pic>
      <xdr:nvPicPr>
        <xdr:cNvPr id="224" name="Slika 173">
          <a:extLst>
            <a:ext uri="{FF2B5EF4-FFF2-40B4-BE49-F238E27FC236}">
              <a16:creationId xmlns:a16="http://schemas.microsoft.com/office/drawing/2014/main" id="{B378D4DA-3CB4-DC48-8A6C-E4C72DF7B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183" y="85750525"/>
          <a:ext cx="954681" cy="661992"/>
        </a:xfrm>
        <a:prstGeom prst="rect">
          <a:avLst/>
        </a:prstGeom>
      </xdr:spPr>
    </xdr:pic>
    <xdr:clientData/>
  </xdr:twoCellAnchor>
  <xdr:twoCellAnchor>
    <xdr:from>
      <xdr:col>2</xdr:col>
      <xdr:colOff>62593</xdr:colOff>
      <xdr:row>109</xdr:row>
      <xdr:rowOff>76200</xdr:rowOff>
    </xdr:from>
    <xdr:to>
      <xdr:col>2</xdr:col>
      <xdr:colOff>917462</xdr:colOff>
      <xdr:row>109</xdr:row>
      <xdr:rowOff>723900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E17ADB-F518-6E4A-A197-7D129AEB0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1307" y="70125771"/>
          <a:ext cx="854869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110</xdr:row>
      <xdr:rowOff>101600</xdr:rowOff>
    </xdr:from>
    <xdr:to>
      <xdr:col>3</xdr:col>
      <xdr:colOff>0</xdr:colOff>
      <xdr:row>110</xdr:row>
      <xdr:rowOff>749300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FA9527D-0257-A14B-AE56-CC1F6BF63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4472517"/>
          <a:ext cx="963083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112</xdr:row>
      <xdr:rowOff>101600</xdr:rowOff>
    </xdr:from>
    <xdr:to>
      <xdr:col>3</xdr:col>
      <xdr:colOff>0</xdr:colOff>
      <xdr:row>112</xdr:row>
      <xdr:rowOff>749300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2F7DBC3-F3D1-1C47-A436-8940DB61F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833120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113</xdr:row>
      <xdr:rowOff>101600</xdr:rowOff>
    </xdr:from>
    <xdr:to>
      <xdr:col>3</xdr:col>
      <xdr:colOff>0</xdr:colOff>
      <xdr:row>113</xdr:row>
      <xdr:rowOff>749300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2FFF76C-CAB2-B644-A307-567631CB1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914400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114</xdr:row>
      <xdr:rowOff>88900</xdr:rowOff>
    </xdr:from>
    <xdr:to>
      <xdr:col>3</xdr:col>
      <xdr:colOff>0</xdr:colOff>
      <xdr:row>114</xdr:row>
      <xdr:rowOff>736600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53909A6-30E0-ED49-9FCD-E5ECEDDDA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995680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115</xdr:row>
      <xdr:rowOff>101600</xdr:rowOff>
    </xdr:from>
    <xdr:to>
      <xdr:col>3</xdr:col>
      <xdr:colOff>0</xdr:colOff>
      <xdr:row>115</xdr:row>
      <xdr:rowOff>749300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3F99B654-F556-0745-9187-84D717DE0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1079500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14021</xdr:colOff>
      <xdr:row>193</xdr:row>
      <xdr:rowOff>82814</xdr:rowOff>
    </xdr:from>
    <xdr:to>
      <xdr:col>3</xdr:col>
      <xdr:colOff>13244</xdr:colOff>
      <xdr:row>193</xdr:row>
      <xdr:rowOff>731572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B18BE770-0BC4-42C1-8B75-59EA90B54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2177" y="75711314"/>
          <a:ext cx="951723" cy="648758"/>
        </a:xfrm>
        <a:prstGeom prst="rect">
          <a:avLst/>
        </a:prstGeom>
      </xdr:spPr>
    </xdr:pic>
    <xdr:clientData/>
  </xdr:twoCellAnchor>
  <xdr:twoCellAnchor>
    <xdr:from>
      <xdr:col>2</xdr:col>
      <xdr:colOff>99483</xdr:colOff>
      <xdr:row>198</xdr:row>
      <xdr:rowOff>131234</xdr:rowOff>
    </xdr:from>
    <xdr:to>
      <xdr:col>2</xdr:col>
      <xdr:colOff>881591</xdr:colOff>
      <xdr:row>198</xdr:row>
      <xdr:rowOff>725341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7D412BA6-E1DD-4C17-9B54-6210A4C68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066" y="94598067"/>
          <a:ext cx="782108" cy="594107"/>
        </a:xfrm>
        <a:prstGeom prst="rect">
          <a:avLst/>
        </a:prstGeom>
      </xdr:spPr>
    </xdr:pic>
    <xdr:clientData/>
  </xdr:twoCellAnchor>
  <xdr:twoCellAnchor>
    <xdr:from>
      <xdr:col>2</xdr:col>
      <xdr:colOff>67507</xdr:colOff>
      <xdr:row>111</xdr:row>
      <xdr:rowOff>169330</xdr:rowOff>
    </xdr:from>
    <xdr:to>
      <xdr:col>2</xdr:col>
      <xdr:colOff>914462</xdr:colOff>
      <xdr:row>111</xdr:row>
      <xdr:rowOff>645581</xdr:rowOff>
    </xdr:to>
    <xdr:pic>
      <xdr:nvPicPr>
        <xdr:cNvPr id="62" name="Slika 61">
          <a:extLst>
            <a:ext uri="{FF2B5EF4-FFF2-40B4-BE49-F238E27FC236}">
              <a16:creationId xmlns:a16="http://schemas.microsoft.com/office/drawing/2014/main" id="{B15D631B-0EA5-495E-9C49-BFAC8F5C8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757" y="71892580"/>
          <a:ext cx="846955" cy="476251"/>
        </a:xfrm>
        <a:prstGeom prst="rect">
          <a:avLst/>
        </a:prstGeom>
      </xdr:spPr>
    </xdr:pic>
    <xdr:clientData/>
  </xdr:twoCellAnchor>
  <xdr:twoCellAnchor>
    <xdr:from>
      <xdr:col>2</xdr:col>
      <xdr:colOff>58057</xdr:colOff>
      <xdr:row>154</xdr:row>
      <xdr:rowOff>135391</xdr:rowOff>
    </xdr:from>
    <xdr:to>
      <xdr:col>2</xdr:col>
      <xdr:colOff>921316</xdr:colOff>
      <xdr:row>154</xdr:row>
      <xdr:rowOff>583406</xdr:rowOff>
    </xdr:to>
    <xdr:pic>
      <xdr:nvPicPr>
        <xdr:cNvPr id="66" name="Slika 65">
          <a:extLst>
            <a:ext uri="{FF2B5EF4-FFF2-40B4-BE49-F238E27FC236}">
              <a16:creationId xmlns:a16="http://schemas.microsoft.com/office/drawing/2014/main" id="{AD3B4ECE-C990-408B-8D2C-0629F376C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0026" y="7743485"/>
          <a:ext cx="863259" cy="448015"/>
        </a:xfrm>
        <a:prstGeom prst="rect">
          <a:avLst/>
        </a:prstGeom>
      </xdr:spPr>
    </xdr:pic>
    <xdr:clientData/>
  </xdr:twoCellAnchor>
  <xdr:twoCellAnchor>
    <xdr:from>
      <xdr:col>2</xdr:col>
      <xdr:colOff>83344</xdr:colOff>
      <xdr:row>158</xdr:row>
      <xdr:rowOff>142875</xdr:rowOff>
    </xdr:from>
    <xdr:to>
      <xdr:col>2</xdr:col>
      <xdr:colOff>896389</xdr:colOff>
      <xdr:row>158</xdr:row>
      <xdr:rowOff>619125</xdr:rowOff>
    </xdr:to>
    <xdr:pic>
      <xdr:nvPicPr>
        <xdr:cNvPr id="68" name="Slika 67">
          <a:extLst>
            <a:ext uri="{FF2B5EF4-FFF2-40B4-BE49-F238E27FC236}">
              <a16:creationId xmlns:a16="http://schemas.microsoft.com/office/drawing/2014/main" id="{C4B911C7-C2DD-4276-B39F-464F9E921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313" y="9417844"/>
          <a:ext cx="813045" cy="476250"/>
        </a:xfrm>
        <a:prstGeom prst="rect">
          <a:avLst/>
        </a:prstGeom>
      </xdr:spPr>
    </xdr:pic>
    <xdr:clientData/>
  </xdr:twoCellAnchor>
  <xdr:twoCellAnchor>
    <xdr:from>
      <xdr:col>2</xdr:col>
      <xdr:colOff>77788</xdr:colOff>
      <xdr:row>159</xdr:row>
      <xdr:rowOff>166687</xdr:rowOff>
    </xdr:from>
    <xdr:to>
      <xdr:col>2</xdr:col>
      <xdr:colOff>951047</xdr:colOff>
      <xdr:row>159</xdr:row>
      <xdr:rowOff>622300</xdr:rowOff>
    </xdr:to>
    <xdr:pic>
      <xdr:nvPicPr>
        <xdr:cNvPr id="70" name="Slika 69">
          <a:extLst>
            <a:ext uri="{FF2B5EF4-FFF2-40B4-BE49-F238E27FC236}">
              <a16:creationId xmlns:a16="http://schemas.microsoft.com/office/drawing/2014/main" id="{F76EED05-6E43-49A6-8C8F-46F63B024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757" y="10275093"/>
          <a:ext cx="873259" cy="455613"/>
        </a:xfrm>
        <a:prstGeom prst="rect">
          <a:avLst/>
        </a:prstGeom>
      </xdr:spPr>
    </xdr:pic>
    <xdr:clientData/>
  </xdr:twoCellAnchor>
  <xdr:twoCellAnchor>
    <xdr:from>
      <xdr:col>2</xdr:col>
      <xdr:colOff>59532</xdr:colOff>
      <xdr:row>162</xdr:row>
      <xdr:rowOff>136525</xdr:rowOff>
    </xdr:from>
    <xdr:to>
      <xdr:col>2</xdr:col>
      <xdr:colOff>917215</xdr:colOff>
      <xdr:row>162</xdr:row>
      <xdr:rowOff>574674</xdr:rowOff>
    </xdr:to>
    <xdr:pic>
      <xdr:nvPicPr>
        <xdr:cNvPr id="73" name="Slika 72">
          <a:extLst>
            <a:ext uri="{FF2B5EF4-FFF2-40B4-BE49-F238E27FC236}">
              <a16:creationId xmlns:a16="http://schemas.microsoft.com/office/drawing/2014/main" id="{C3440D21-D3EE-4063-966B-D276AA59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12745244"/>
          <a:ext cx="857683" cy="438149"/>
        </a:xfrm>
        <a:prstGeom prst="rect">
          <a:avLst/>
        </a:prstGeom>
      </xdr:spPr>
    </xdr:pic>
    <xdr:clientData/>
  </xdr:twoCellAnchor>
  <xdr:twoCellAnchor>
    <xdr:from>
      <xdr:col>1</xdr:col>
      <xdr:colOff>198863</xdr:colOff>
      <xdr:row>177</xdr:row>
      <xdr:rowOff>166687</xdr:rowOff>
    </xdr:from>
    <xdr:to>
      <xdr:col>2</xdr:col>
      <xdr:colOff>926307</xdr:colOff>
      <xdr:row>177</xdr:row>
      <xdr:rowOff>651668</xdr:rowOff>
    </xdr:to>
    <xdr:pic>
      <xdr:nvPicPr>
        <xdr:cNvPr id="82" name="Slika 81">
          <a:extLst>
            <a:ext uri="{FF2B5EF4-FFF2-40B4-BE49-F238E27FC236}">
              <a16:creationId xmlns:a16="http://schemas.microsoft.com/office/drawing/2014/main" id="{602D521D-BE4B-4781-976F-EA17DD085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801" y="52458937"/>
          <a:ext cx="953662" cy="484981"/>
        </a:xfrm>
        <a:prstGeom prst="rect">
          <a:avLst/>
        </a:prstGeom>
      </xdr:spPr>
    </xdr:pic>
    <xdr:clientData/>
  </xdr:twoCellAnchor>
  <xdr:twoCellAnchor>
    <xdr:from>
      <xdr:col>2</xdr:col>
      <xdr:colOff>56357</xdr:colOff>
      <xdr:row>108</xdr:row>
      <xdr:rowOff>163514</xdr:rowOff>
    </xdr:from>
    <xdr:to>
      <xdr:col>2</xdr:col>
      <xdr:colOff>896144</xdr:colOff>
      <xdr:row>108</xdr:row>
      <xdr:rowOff>617190</xdr:rowOff>
    </xdr:to>
    <xdr:pic>
      <xdr:nvPicPr>
        <xdr:cNvPr id="85" name="Slika 84">
          <a:extLst>
            <a:ext uri="{FF2B5EF4-FFF2-40B4-BE49-F238E27FC236}">
              <a16:creationId xmlns:a16="http://schemas.microsoft.com/office/drawing/2014/main" id="{88792202-0DDF-463C-970D-14A8B189B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4357" y="2883431"/>
          <a:ext cx="839787" cy="453676"/>
        </a:xfrm>
        <a:prstGeom prst="rect">
          <a:avLst/>
        </a:prstGeom>
      </xdr:spPr>
    </xdr:pic>
    <xdr:clientData/>
  </xdr:twoCellAnchor>
  <xdr:twoCellAnchor>
    <xdr:from>
      <xdr:col>2</xdr:col>
      <xdr:colOff>1801</xdr:colOff>
      <xdr:row>117</xdr:row>
      <xdr:rowOff>127001</xdr:rowOff>
    </xdr:from>
    <xdr:to>
      <xdr:col>2</xdr:col>
      <xdr:colOff>938129</xdr:colOff>
      <xdr:row>117</xdr:row>
      <xdr:rowOff>719667</xdr:rowOff>
    </xdr:to>
    <xdr:pic>
      <xdr:nvPicPr>
        <xdr:cNvPr id="87" name="Slika 86">
          <a:extLst>
            <a:ext uri="{FF2B5EF4-FFF2-40B4-BE49-F238E27FC236}">
              <a16:creationId xmlns:a16="http://schemas.microsoft.com/office/drawing/2014/main" id="{50C65C8B-27E5-40D3-90E5-DE54E166F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515" y="84164715"/>
          <a:ext cx="936328" cy="592666"/>
        </a:xfrm>
        <a:prstGeom prst="rect">
          <a:avLst/>
        </a:prstGeom>
      </xdr:spPr>
    </xdr:pic>
    <xdr:clientData/>
  </xdr:twoCellAnchor>
  <xdr:twoCellAnchor>
    <xdr:from>
      <xdr:col>2</xdr:col>
      <xdr:colOff>56810</xdr:colOff>
      <xdr:row>152</xdr:row>
      <xdr:rowOff>188346</xdr:rowOff>
    </xdr:from>
    <xdr:to>
      <xdr:col>3</xdr:col>
      <xdr:colOff>4980</xdr:colOff>
      <xdr:row>152</xdr:row>
      <xdr:rowOff>671853</xdr:rowOff>
    </xdr:to>
    <xdr:pic>
      <xdr:nvPicPr>
        <xdr:cNvPr id="220" name="Slika 219">
          <a:extLst>
            <a:ext uri="{FF2B5EF4-FFF2-40B4-BE49-F238E27FC236}">
              <a16:creationId xmlns:a16="http://schemas.microsoft.com/office/drawing/2014/main" id="{ABC31EDB-7EBE-40F0-B687-B8A1B4646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966" y="31644659"/>
          <a:ext cx="900670" cy="483507"/>
        </a:xfrm>
        <a:prstGeom prst="rect">
          <a:avLst/>
        </a:prstGeom>
      </xdr:spPr>
    </xdr:pic>
    <xdr:clientData/>
  </xdr:twoCellAnchor>
  <xdr:twoCellAnchor>
    <xdr:from>
      <xdr:col>2</xdr:col>
      <xdr:colOff>118836</xdr:colOff>
      <xdr:row>153</xdr:row>
      <xdr:rowOff>183697</xdr:rowOff>
    </xdr:from>
    <xdr:to>
      <xdr:col>3</xdr:col>
      <xdr:colOff>4361</xdr:colOff>
      <xdr:row>153</xdr:row>
      <xdr:rowOff>652691</xdr:rowOff>
    </xdr:to>
    <xdr:pic>
      <xdr:nvPicPr>
        <xdr:cNvPr id="221" name="Slika 220">
          <a:extLst>
            <a:ext uri="{FF2B5EF4-FFF2-40B4-BE49-F238E27FC236}">
              <a16:creationId xmlns:a16="http://schemas.microsoft.com/office/drawing/2014/main" id="{E88975E1-403C-4C3D-8881-790D50600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992" y="32473447"/>
          <a:ext cx="838025" cy="468994"/>
        </a:xfrm>
        <a:prstGeom prst="rect">
          <a:avLst/>
        </a:prstGeom>
      </xdr:spPr>
    </xdr:pic>
    <xdr:clientData/>
  </xdr:twoCellAnchor>
  <xdr:twoCellAnchor>
    <xdr:from>
      <xdr:col>2</xdr:col>
      <xdr:colOff>58057</xdr:colOff>
      <xdr:row>154</xdr:row>
      <xdr:rowOff>171110</xdr:rowOff>
    </xdr:from>
    <xdr:to>
      <xdr:col>2</xdr:col>
      <xdr:colOff>924491</xdr:colOff>
      <xdr:row>154</xdr:row>
      <xdr:rowOff>615950</xdr:rowOff>
    </xdr:to>
    <xdr:pic>
      <xdr:nvPicPr>
        <xdr:cNvPr id="222" name="Slika 221">
          <a:extLst>
            <a:ext uri="{FF2B5EF4-FFF2-40B4-BE49-F238E27FC236}">
              <a16:creationId xmlns:a16="http://schemas.microsoft.com/office/drawing/2014/main" id="{C306784E-1032-4F05-BDCA-9B5F8BC93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0026" y="7779204"/>
          <a:ext cx="866434" cy="444840"/>
        </a:xfrm>
        <a:prstGeom prst="rect">
          <a:avLst/>
        </a:prstGeom>
      </xdr:spPr>
    </xdr:pic>
    <xdr:clientData/>
  </xdr:twoCellAnchor>
  <xdr:twoCellAnchor>
    <xdr:from>
      <xdr:col>2</xdr:col>
      <xdr:colOff>86519</xdr:colOff>
      <xdr:row>158</xdr:row>
      <xdr:rowOff>172243</xdr:rowOff>
    </xdr:from>
    <xdr:to>
      <xdr:col>2</xdr:col>
      <xdr:colOff>896389</xdr:colOff>
      <xdr:row>158</xdr:row>
      <xdr:rowOff>648493</xdr:rowOff>
    </xdr:to>
    <xdr:pic>
      <xdr:nvPicPr>
        <xdr:cNvPr id="231" name="Slika 230">
          <a:extLst>
            <a:ext uri="{FF2B5EF4-FFF2-40B4-BE49-F238E27FC236}">
              <a16:creationId xmlns:a16="http://schemas.microsoft.com/office/drawing/2014/main" id="{08EFAA32-8713-45AF-AA92-14DBF1F3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675" y="36629181"/>
          <a:ext cx="809870" cy="476250"/>
        </a:xfrm>
        <a:prstGeom prst="rect">
          <a:avLst/>
        </a:prstGeom>
      </xdr:spPr>
    </xdr:pic>
    <xdr:clientData/>
  </xdr:twoCellAnchor>
  <xdr:twoCellAnchor>
    <xdr:from>
      <xdr:col>2</xdr:col>
      <xdr:colOff>44451</xdr:colOff>
      <xdr:row>160</xdr:row>
      <xdr:rowOff>202410</xdr:rowOff>
    </xdr:from>
    <xdr:to>
      <xdr:col>2</xdr:col>
      <xdr:colOff>921727</xdr:colOff>
      <xdr:row>160</xdr:row>
      <xdr:rowOff>658816</xdr:rowOff>
    </xdr:to>
    <xdr:pic>
      <xdr:nvPicPr>
        <xdr:cNvPr id="232" name="Slika 231">
          <a:extLst>
            <a:ext uri="{FF2B5EF4-FFF2-40B4-BE49-F238E27FC236}">
              <a16:creationId xmlns:a16="http://schemas.microsoft.com/office/drawing/2014/main" id="{F9C15428-B124-4D27-8EB7-D5A7D1DDC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607" y="38326223"/>
          <a:ext cx="877276" cy="456406"/>
        </a:xfrm>
        <a:prstGeom prst="rect">
          <a:avLst/>
        </a:prstGeom>
      </xdr:spPr>
    </xdr:pic>
    <xdr:clientData/>
  </xdr:twoCellAnchor>
  <xdr:twoCellAnchor>
    <xdr:from>
      <xdr:col>2</xdr:col>
      <xdr:colOff>77788</xdr:colOff>
      <xdr:row>159</xdr:row>
      <xdr:rowOff>199231</xdr:rowOff>
    </xdr:from>
    <xdr:to>
      <xdr:col>2</xdr:col>
      <xdr:colOff>951047</xdr:colOff>
      <xdr:row>159</xdr:row>
      <xdr:rowOff>654844</xdr:rowOff>
    </xdr:to>
    <xdr:pic>
      <xdr:nvPicPr>
        <xdr:cNvPr id="243" name="Slika 242">
          <a:extLst>
            <a:ext uri="{FF2B5EF4-FFF2-40B4-BE49-F238E27FC236}">
              <a16:creationId xmlns:a16="http://schemas.microsoft.com/office/drawing/2014/main" id="{2B43DACC-14A6-473B-B455-59B5BB08A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757" y="10307637"/>
          <a:ext cx="873259" cy="455613"/>
        </a:xfrm>
        <a:prstGeom prst="rect">
          <a:avLst/>
        </a:prstGeom>
      </xdr:spPr>
    </xdr:pic>
    <xdr:clientData/>
  </xdr:twoCellAnchor>
  <xdr:twoCellAnchor>
    <xdr:from>
      <xdr:col>2</xdr:col>
      <xdr:colOff>22612</xdr:colOff>
      <xdr:row>161</xdr:row>
      <xdr:rowOff>103982</xdr:rowOff>
    </xdr:from>
    <xdr:to>
      <xdr:col>3</xdr:col>
      <xdr:colOff>2037</xdr:colOff>
      <xdr:row>161</xdr:row>
      <xdr:rowOff>637382</xdr:rowOff>
    </xdr:to>
    <xdr:pic>
      <xdr:nvPicPr>
        <xdr:cNvPr id="244" name="Slika 243">
          <a:extLst>
            <a:ext uri="{FF2B5EF4-FFF2-40B4-BE49-F238E27FC236}">
              <a16:creationId xmlns:a16="http://schemas.microsoft.com/office/drawing/2014/main" id="{2C664DF6-8DCC-4026-9D15-2156E701C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0768" y="39061232"/>
          <a:ext cx="931925" cy="533400"/>
        </a:xfrm>
        <a:prstGeom prst="rect">
          <a:avLst/>
        </a:prstGeom>
      </xdr:spPr>
    </xdr:pic>
    <xdr:clientData/>
  </xdr:twoCellAnchor>
  <xdr:twoCellAnchor>
    <xdr:from>
      <xdr:col>2</xdr:col>
      <xdr:colOff>59532</xdr:colOff>
      <xdr:row>162</xdr:row>
      <xdr:rowOff>175419</xdr:rowOff>
    </xdr:from>
    <xdr:to>
      <xdr:col>2</xdr:col>
      <xdr:colOff>917215</xdr:colOff>
      <xdr:row>162</xdr:row>
      <xdr:rowOff>610393</xdr:rowOff>
    </xdr:to>
    <xdr:pic>
      <xdr:nvPicPr>
        <xdr:cNvPr id="245" name="Slika 244">
          <a:extLst>
            <a:ext uri="{FF2B5EF4-FFF2-40B4-BE49-F238E27FC236}">
              <a16:creationId xmlns:a16="http://schemas.microsoft.com/office/drawing/2014/main" id="{B99CB0EC-06F1-4598-902D-EAA51AAC5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12784138"/>
          <a:ext cx="857683" cy="43497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168</xdr:row>
      <xdr:rowOff>249462</xdr:rowOff>
    </xdr:from>
    <xdr:to>
      <xdr:col>3</xdr:col>
      <xdr:colOff>29481</xdr:colOff>
      <xdr:row>168</xdr:row>
      <xdr:rowOff>670289</xdr:rowOff>
    </xdr:to>
    <xdr:pic>
      <xdr:nvPicPr>
        <xdr:cNvPr id="247" name="Slika 246">
          <a:extLst>
            <a:ext uri="{FF2B5EF4-FFF2-40B4-BE49-F238E27FC236}">
              <a16:creationId xmlns:a16="http://schemas.microsoft.com/office/drawing/2014/main" id="{82A9F783-8B2F-4B2D-A92B-0CE8CF72A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250" y="119819962"/>
          <a:ext cx="981981" cy="420827"/>
        </a:xfrm>
        <a:prstGeom prst="rect">
          <a:avLst/>
        </a:prstGeom>
      </xdr:spPr>
    </xdr:pic>
    <xdr:clientData/>
  </xdr:twoCellAnchor>
  <xdr:twoCellAnchor>
    <xdr:from>
      <xdr:col>2</xdr:col>
      <xdr:colOff>52917</xdr:colOff>
      <xdr:row>170</xdr:row>
      <xdr:rowOff>169384</xdr:rowOff>
    </xdr:from>
    <xdr:to>
      <xdr:col>2</xdr:col>
      <xdr:colOff>931332</xdr:colOff>
      <xdr:row>170</xdr:row>
      <xdr:rowOff>646446</xdr:rowOff>
    </xdr:to>
    <xdr:pic>
      <xdr:nvPicPr>
        <xdr:cNvPr id="249" name="Slika 248">
          <a:extLst>
            <a:ext uri="{FF2B5EF4-FFF2-40B4-BE49-F238E27FC236}">
              <a16:creationId xmlns:a16="http://schemas.microsoft.com/office/drawing/2014/main" id="{A0F1795C-A629-417D-AB9A-956C6AADF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167" y="121390884"/>
          <a:ext cx="878415" cy="477062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176</xdr:row>
      <xdr:rowOff>246060</xdr:rowOff>
    </xdr:from>
    <xdr:to>
      <xdr:col>3</xdr:col>
      <xdr:colOff>22337</xdr:colOff>
      <xdr:row>176</xdr:row>
      <xdr:rowOff>742449</xdr:rowOff>
    </xdr:to>
    <xdr:pic>
      <xdr:nvPicPr>
        <xdr:cNvPr id="251" name="Slika 250">
          <a:extLst>
            <a:ext uri="{FF2B5EF4-FFF2-40B4-BE49-F238E27FC236}">
              <a16:creationId xmlns:a16="http://schemas.microsoft.com/office/drawing/2014/main" id="{F6967ACE-0387-4196-A3D9-902EA7B69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969" y="51704873"/>
          <a:ext cx="951024" cy="496389"/>
        </a:xfrm>
        <a:prstGeom prst="rect">
          <a:avLst/>
        </a:prstGeom>
      </xdr:spPr>
    </xdr:pic>
    <xdr:clientData/>
  </xdr:twoCellAnchor>
  <xdr:twoCellAnchor>
    <xdr:from>
      <xdr:col>1</xdr:col>
      <xdr:colOff>217715</xdr:colOff>
      <xdr:row>122</xdr:row>
      <xdr:rowOff>54426</xdr:rowOff>
    </xdr:from>
    <xdr:to>
      <xdr:col>3</xdr:col>
      <xdr:colOff>123186</xdr:colOff>
      <xdr:row>122</xdr:row>
      <xdr:rowOff>780140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93BCBE9-C65E-92E6-626A-ADF40DF9D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786" y="43787783"/>
          <a:ext cx="1087931" cy="725714"/>
        </a:xfrm>
        <a:prstGeom prst="rect">
          <a:avLst/>
        </a:prstGeom>
      </xdr:spPr>
    </xdr:pic>
    <xdr:clientData/>
  </xdr:twoCellAnchor>
  <xdr:twoCellAnchor>
    <xdr:from>
      <xdr:col>1</xdr:col>
      <xdr:colOff>219414</xdr:colOff>
      <xdr:row>124</xdr:row>
      <xdr:rowOff>90713</xdr:rowOff>
    </xdr:from>
    <xdr:to>
      <xdr:col>3</xdr:col>
      <xdr:colOff>49642</xdr:colOff>
      <xdr:row>124</xdr:row>
      <xdr:rowOff>762000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3284F07F-54CE-5008-F155-2080855BD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485" y="45475070"/>
          <a:ext cx="1006338" cy="671287"/>
        </a:xfrm>
        <a:prstGeom prst="rect">
          <a:avLst/>
        </a:prstGeom>
      </xdr:spPr>
    </xdr:pic>
    <xdr:clientData/>
  </xdr:twoCellAnchor>
  <xdr:twoCellAnchor>
    <xdr:from>
      <xdr:col>2</xdr:col>
      <xdr:colOff>19957</xdr:colOff>
      <xdr:row>205</xdr:row>
      <xdr:rowOff>68035</xdr:rowOff>
    </xdr:from>
    <xdr:to>
      <xdr:col>2</xdr:col>
      <xdr:colOff>884464</xdr:colOff>
      <xdr:row>205</xdr:row>
      <xdr:rowOff>648606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E5C8A437-AB7A-342D-2F47-75445339B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671" y="173912892"/>
          <a:ext cx="864507" cy="580571"/>
        </a:xfrm>
        <a:prstGeom prst="rect">
          <a:avLst/>
        </a:prstGeom>
      </xdr:spPr>
    </xdr:pic>
    <xdr:clientData/>
  </xdr:twoCellAnchor>
  <xdr:twoCellAnchor>
    <xdr:from>
      <xdr:col>1</xdr:col>
      <xdr:colOff>217717</xdr:colOff>
      <xdr:row>211</xdr:row>
      <xdr:rowOff>99786</xdr:rowOff>
    </xdr:from>
    <xdr:to>
      <xdr:col>3</xdr:col>
      <xdr:colOff>48536</xdr:colOff>
      <xdr:row>211</xdr:row>
      <xdr:rowOff>774247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38A562D1-C1E3-3807-1C4E-AE85F8552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788" y="104112786"/>
          <a:ext cx="1006929" cy="671286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119</xdr:row>
      <xdr:rowOff>90710</xdr:rowOff>
    </xdr:from>
    <xdr:to>
      <xdr:col>2</xdr:col>
      <xdr:colOff>942069</xdr:colOff>
      <xdr:row>119</xdr:row>
      <xdr:rowOff>713464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D1846164-780D-AEF3-4D50-E79F7B7B9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" y="41347567"/>
          <a:ext cx="938894" cy="625929"/>
        </a:xfrm>
        <a:prstGeom prst="rect">
          <a:avLst/>
        </a:prstGeom>
      </xdr:spPr>
    </xdr:pic>
    <xdr:clientData/>
  </xdr:twoCellAnchor>
  <xdr:twoCellAnchor>
    <xdr:from>
      <xdr:col>1</xdr:col>
      <xdr:colOff>163289</xdr:colOff>
      <xdr:row>120</xdr:row>
      <xdr:rowOff>63497</xdr:rowOff>
    </xdr:from>
    <xdr:to>
      <xdr:col>3</xdr:col>
      <xdr:colOff>47913</xdr:colOff>
      <xdr:row>120</xdr:row>
      <xdr:rowOff>774244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64BA9204-C4BA-0D49-BA42-E62D4F894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360" y="42145854"/>
          <a:ext cx="1060734" cy="70757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121</xdr:row>
      <xdr:rowOff>99781</xdr:rowOff>
    </xdr:from>
    <xdr:to>
      <xdr:col>2</xdr:col>
      <xdr:colOff>951940</xdr:colOff>
      <xdr:row>121</xdr:row>
      <xdr:rowOff>731606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6DB72B0E-07DB-965D-5731-B92E12BEC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" y="43007638"/>
          <a:ext cx="951940" cy="635000"/>
        </a:xfrm>
        <a:prstGeom prst="rect">
          <a:avLst/>
        </a:prstGeom>
      </xdr:spPr>
    </xdr:pic>
    <xdr:clientData/>
  </xdr:twoCellAnchor>
  <xdr:twoCellAnchor>
    <xdr:from>
      <xdr:col>1</xdr:col>
      <xdr:colOff>232317</xdr:colOff>
      <xdr:row>84</xdr:row>
      <xdr:rowOff>61952</xdr:rowOff>
    </xdr:from>
    <xdr:to>
      <xdr:col>2</xdr:col>
      <xdr:colOff>947720</xdr:colOff>
      <xdr:row>84</xdr:row>
      <xdr:rowOff>709652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5846EE9-7429-4DF1-BC49-B21F095C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8110" y="99206770"/>
          <a:ext cx="949899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85</xdr:row>
      <xdr:rowOff>76992</xdr:rowOff>
    </xdr:from>
    <xdr:to>
      <xdr:col>3</xdr:col>
      <xdr:colOff>9343</xdr:colOff>
      <xdr:row>85</xdr:row>
      <xdr:rowOff>724692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C39E536-62C7-4A3E-A3D0-50383F234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00048671"/>
          <a:ext cx="965018" cy="647700"/>
        </a:xfrm>
        <a:prstGeom prst="rect">
          <a:avLst/>
        </a:prstGeom>
      </xdr:spPr>
    </xdr:pic>
    <xdr:clientData/>
  </xdr:twoCellAnchor>
  <xdr:twoCellAnchor>
    <xdr:from>
      <xdr:col>1</xdr:col>
      <xdr:colOff>232317</xdr:colOff>
      <xdr:row>86</xdr:row>
      <xdr:rowOff>108415</xdr:rowOff>
    </xdr:from>
    <xdr:to>
      <xdr:col>2</xdr:col>
      <xdr:colOff>943072</xdr:colOff>
      <xdr:row>86</xdr:row>
      <xdr:rowOff>743415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8FDB133-B33C-4FAE-957A-DA5EB0086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8110" y="100906954"/>
          <a:ext cx="945251" cy="63817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87</xdr:row>
      <xdr:rowOff>174571</xdr:rowOff>
    </xdr:from>
    <xdr:to>
      <xdr:col>3</xdr:col>
      <xdr:colOff>6168</xdr:colOff>
      <xdr:row>87</xdr:row>
      <xdr:rowOff>822271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56AB6B4-65B4-4604-A899-2F6F85FFE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31017428"/>
          <a:ext cx="958668" cy="647700"/>
        </a:xfrm>
        <a:prstGeom prst="rect">
          <a:avLst/>
        </a:prstGeom>
      </xdr:spPr>
    </xdr:pic>
    <xdr:clientData/>
  </xdr:twoCellAnchor>
  <xdr:twoCellAnchor>
    <xdr:from>
      <xdr:col>2</xdr:col>
      <xdr:colOff>47624</xdr:colOff>
      <xdr:row>88</xdr:row>
      <xdr:rowOff>125471</xdr:rowOff>
    </xdr:from>
    <xdr:to>
      <xdr:col>2</xdr:col>
      <xdr:colOff>917134</xdr:colOff>
      <xdr:row>88</xdr:row>
      <xdr:rowOff>704849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CB79E11-1AFB-479F-B308-AE1F46EFD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263" y="102584082"/>
          <a:ext cx="866335" cy="582553"/>
        </a:xfrm>
        <a:prstGeom prst="rect">
          <a:avLst/>
        </a:prstGeom>
      </xdr:spPr>
    </xdr:pic>
    <xdr:clientData/>
  </xdr:twoCellAnchor>
  <xdr:twoCellAnchor>
    <xdr:from>
      <xdr:col>2</xdr:col>
      <xdr:colOff>34107</xdr:colOff>
      <xdr:row>135</xdr:row>
      <xdr:rowOff>105857</xdr:rowOff>
    </xdr:from>
    <xdr:to>
      <xdr:col>2</xdr:col>
      <xdr:colOff>929694</xdr:colOff>
      <xdr:row>135</xdr:row>
      <xdr:rowOff>726281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739823B6-39FA-4B25-AC50-9D2C7B917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4396" y="128254753"/>
          <a:ext cx="895587" cy="623599"/>
        </a:xfrm>
        <a:prstGeom prst="rect">
          <a:avLst/>
        </a:prstGeom>
      </xdr:spPr>
    </xdr:pic>
    <xdr:clientData/>
  </xdr:twoCellAnchor>
  <xdr:twoCellAnchor>
    <xdr:from>
      <xdr:col>1</xdr:col>
      <xdr:colOff>145477</xdr:colOff>
      <xdr:row>136</xdr:row>
      <xdr:rowOff>50800</xdr:rowOff>
    </xdr:from>
    <xdr:to>
      <xdr:col>2</xdr:col>
      <xdr:colOff>939405</xdr:colOff>
      <xdr:row>136</xdr:row>
      <xdr:rowOff>750855</xdr:rowOff>
    </xdr:to>
    <xdr:pic>
      <xdr:nvPicPr>
        <xdr:cNvPr id="97" name="Picture 49">
          <a:extLst>
            <a:ext uri="{FF2B5EF4-FFF2-40B4-BE49-F238E27FC236}">
              <a16:creationId xmlns:a16="http://schemas.microsoft.com/office/drawing/2014/main" id="{9F4C89C5-54C4-48AC-815A-2B79837D4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445" y="129029732"/>
          <a:ext cx="1031599" cy="70640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129</xdr:row>
      <xdr:rowOff>108852</xdr:rowOff>
    </xdr:from>
    <xdr:to>
      <xdr:col>2</xdr:col>
      <xdr:colOff>945244</xdr:colOff>
      <xdr:row>129</xdr:row>
      <xdr:rowOff>734781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8A0E1B91-B654-40CD-A528-8DABDB256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21617463"/>
          <a:ext cx="945244" cy="62910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134</xdr:row>
      <xdr:rowOff>81639</xdr:rowOff>
    </xdr:from>
    <xdr:to>
      <xdr:col>3</xdr:col>
      <xdr:colOff>54429</xdr:colOff>
      <xdr:row>134</xdr:row>
      <xdr:rowOff>752925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1BF8CEE3-3050-4B1C-90A1-F7E8C2791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27406850"/>
          <a:ext cx="1006929" cy="668111"/>
        </a:xfrm>
        <a:prstGeom prst="rect">
          <a:avLst/>
        </a:prstGeom>
      </xdr:spPr>
    </xdr:pic>
    <xdr:clientData/>
  </xdr:twoCellAnchor>
  <xdr:twoCellAnchor>
    <xdr:from>
      <xdr:col>2</xdr:col>
      <xdr:colOff>27213</xdr:colOff>
      <xdr:row>133</xdr:row>
      <xdr:rowOff>9071</xdr:rowOff>
    </xdr:from>
    <xdr:to>
      <xdr:col>2</xdr:col>
      <xdr:colOff>925286</xdr:colOff>
      <xdr:row>133</xdr:row>
      <xdr:rowOff>607786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1AEA2D63-2B0E-4E52-92C7-3C3640E4C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852" y="126504246"/>
          <a:ext cx="894898" cy="595540"/>
        </a:xfrm>
        <a:prstGeom prst="rect">
          <a:avLst/>
        </a:prstGeom>
      </xdr:spPr>
    </xdr:pic>
    <xdr:clientData/>
  </xdr:twoCellAnchor>
  <xdr:twoCellAnchor>
    <xdr:from>
      <xdr:col>1</xdr:col>
      <xdr:colOff>181431</xdr:colOff>
      <xdr:row>132</xdr:row>
      <xdr:rowOff>45355</xdr:rowOff>
    </xdr:from>
    <xdr:to>
      <xdr:col>3</xdr:col>
      <xdr:colOff>49895</xdr:colOff>
      <xdr:row>132</xdr:row>
      <xdr:rowOff>743855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A898E10-6568-4461-8E48-0EC15233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0399" y="125710494"/>
          <a:ext cx="1055460" cy="695325"/>
        </a:xfrm>
        <a:prstGeom prst="rect">
          <a:avLst/>
        </a:prstGeom>
      </xdr:spPr>
    </xdr:pic>
    <xdr:clientData/>
  </xdr:twoCellAnchor>
  <xdr:twoCellAnchor>
    <xdr:from>
      <xdr:col>1</xdr:col>
      <xdr:colOff>218709</xdr:colOff>
      <xdr:row>105</xdr:row>
      <xdr:rowOff>129312</xdr:rowOff>
    </xdr:from>
    <xdr:to>
      <xdr:col>2</xdr:col>
      <xdr:colOff>893649</xdr:colOff>
      <xdr:row>105</xdr:row>
      <xdr:rowOff>741589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FBED5F0B-AB5E-4871-80A9-9E1B5D34D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638" y="45422955"/>
          <a:ext cx="901725" cy="612277"/>
        </a:xfrm>
        <a:prstGeom prst="rect">
          <a:avLst/>
        </a:prstGeom>
      </xdr:spPr>
    </xdr:pic>
    <xdr:clientData/>
  </xdr:twoCellAnchor>
  <xdr:twoCellAnchor>
    <xdr:from>
      <xdr:col>2</xdr:col>
      <xdr:colOff>40902</xdr:colOff>
      <xdr:row>103</xdr:row>
      <xdr:rowOff>141296</xdr:rowOff>
    </xdr:from>
    <xdr:to>
      <xdr:col>3</xdr:col>
      <xdr:colOff>20398</xdr:colOff>
      <xdr:row>103</xdr:row>
      <xdr:rowOff>781757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32DE07CD-644B-42E6-9E5D-DA8069A58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366" y="146979150"/>
          <a:ext cx="931996" cy="637286"/>
        </a:xfrm>
        <a:prstGeom prst="rect">
          <a:avLst/>
        </a:prstGeom>
      </xdr:spPr>
    </xdr:pic>
    <xdr:clientData/>
  </xdr:twoCellAnchor>
  <xdr:twoCellAnchor>
    <xdr:from>
      <xdr:col>2</xdr:col>
      <xdr:colOff>6526</xdr:colOff>
      <xdr:row>95</xdr:row>
      <xdr:rowOff>47725</xdr:rowOff>
    </xdr:from>
    <xdr:to>
      <xdr:col>2</xdr:col>
      <xdr:colOff>925698</xdr:colOff>
      <xdr:row>95</xdr:row>
      <xdr:rowOff>702468</xdr:rowOff>
    </xdr:to>
    <xdr:pic>
      <xdr:nvPicPr>
        <xdr:cNvPr id="118" name="Slika 135">
          <a:extLst>
            <a:ext uri="{FF2B5EF4-FFF2-40B4-BE49-F238E27FC236}">
              <a16:creationId xmlns:a16="http://schemas.microsoft.com/office/drawing/2014/main" id="{D248AD7B-A092-4019-8320-168DF2FB0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3165" y="140238943"/>
          <a:ext cx="912822" cy="657918"/>
        </a:xfrm>
        <a:prstGeom prst="rect">
          <a:avLst/>
        </a:prstGeom>
      </xdr:spPr>
    </xdr:pic>
    <xdr:clientData/>
  </xdr:twoCellAnchor>
  <xdr:twoCellAnchor>
    <xdr:from>
      <xdr:col>2</xdr:col>
      <xdr:colOff>52629</xdr:colOff>
      <xdr:row>99</xdr:row>
      <xdr:rowOff>110979</xdr:rowOff>
    </xdr:from>
    <xdr:to>
      <xdr:col>2</xdr:col>
      <xdr:colOff>963854</xdr:colOff>
      <xdr:row>99</xdr:row>
      <xdr:rowOff>722458</xdr:rowOff>
    </xdr:to>
    <xdr:pic>
      <xdr:nvPicPr>
        <xdr:cNvPr id="121" name="Slika 156">
          <a:extLst>
            <a:ext uri="{FF2B5EF4-FFF2-40B4-BE49-F238E27FC236}">
              <a16:creationId xmlns:a16="http://schemas.microsoft.com/office/drawing/2014/main" id="{27554222-F03B-4426-8E02-D01E05172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918" y="143622340"/>
          <a:ext cx="901700" cy="614654"/>
        </a:xfrm>
        <a:prstGeom prst="rect">
          <a:avLst/>
        </a:prstGeom>
      </xdr:spPr>
    </xdr:pic>
    <xdr:clientData/>
  </xdr:twoCellAnchor>
  <xdr:twoCellAnchor>
    <xdr:from>
      <xdr:col>2</xdr:col>
      <xdr:colOff>140977</xdr:colOff>
      <xdr:row>101</xdr:row>
      <xdr:rowOff>133066</xdr:rowOff>
    </xdr:from>
    <xdr:to>
      <xdr:col>2</xdr:col>
      <xdr:colOff>930105</xdr:colOff>
      <xdr:row>101</xdr:row>
      <xdr:rowOff>744545</xdr:rowOff>
    </xdr:to>
    <xdr:pic>
      <xdr:nvPicPr>
        <xdr:cNvPr id="123" name="Slika 156">
          <a:extLst>
            <a:ext uri="{FF2B5EF4-FFF2-40B4-BE49-F238E27FC236}">
              <a16:creationId xmlns:a16="http://schemas.microsoft.com/office/drawing/2014/main" id="{A0FE8B2B-CDFB-4D61-9778-2DFA89FBE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616" y="145307673"/>
          <a:ext cx="782778" cy="61147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100</xdr:row>
      <xdr:rowOff>0</xdr:rowOff>
    </xdr:from>
    <xdr:to>
      <xdr:col>3</xdr:col>
      <xdr:colOff>0</xdr:colOff>
      <xdr:row>100</xdr:row>
      <xdr:rowOff>647700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76E5A98A-CD07-427F-BE7F-A554FCD72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44344571"/>
          <a:ext cx="952500" cy="647700"/>
        </a:xfrm>
        <a:prstGeom prst="rect">
          <a:avLst/>
        </a:prstGeom>
      </xdr:spPr>
    </xdr:pic>
    <xdr:clientData/>
  </xdr:twoCellAnchor>
  <xdr:twoCellAnchor>
    <xdr:from>
      <xdr:col>2</xdr:col>
      <xdr:colOff>42022</xdr:colOff>
      <xdr:row>102</xdr:row>
      <xdr:rowOff>0</xdr:rowOff>
    </xdr:from>
    <xdr:to>
      <xdr:col>3</xdr:col>
      <xdr:colOff>0</xdr:colOff>
      <xdr:row>102</xdr:row>
      <xdr:rowOff>619125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32EDE90F-A5F1-47EE-A5C8-2716CFF52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661" y="146004643"/>
          <a:ext cx="907303" cy="615950"/>
        </a:xfrm>
        <a:prstGeom prst="rect">
          <a:avLst/>
        </a:prstGeom>
      </xdr:spPr>
    </xdr:pic>
    <xdr:clientData/>
  </xdr:twoCellAnchor>
  <xdr:twoCellAnchor>
    <xdr:from>
      <xdr:col>2</xdr:col>
      <xdr:colOff>11906</xdr:colOff>
      <xdr:row>104</xdr:row>
      <xdr:rowOff>20637</xdr:rowOff>
    </xdr:from>
    <xdr:to>
      <xdr:col>3</xdr:col>
      <xdr:colOff>11906</xdr:colOff>
      <xdr:row>104</xdr:row>
      <xdr:rowOff>668337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14535BF-F84B-4930-AEB6-1AB1996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195" y="147685351"/>
          <a:ext cx="952500" cy="647700"/>
        </a:xfrm>
        <a:prstGeom prst="rect">
          <a:avLst/>
        </a:prstGeom>
      </xdr:spPr>
    </xdr:pic>
    <xdr:clientData/>
  </xdr:twoCellAnchor>
  <xdr:twoCellAnchor>
    <xdr:from>
      <xdr:col>2</xdr:col>
      <xdr:colOff>35718</xdr:colOff>
      <xdr:row>106</xdr:row>
      <xdr:rowOff>132080</xdr:rowOff>
    </xdr:from>
    <xdr:to>
      <xdr:col>2</xdr:col>
      <xdr:colOff>952499</xdr:colOff>
      <xdr:row>106</xdr:row>
      <xdr:rowOff>755491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1D4B0C5C-12E9-4F61-84C4-6CF136F39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182" y="149456866"/>
          <a:ext cx="916781" cy="620236"/>
        </a:xfrm>
        <a:prstGeom prst="rect">
          <a:avLst/>
        </a:prstGeom>
      </xdr:spPr>
    </xdr:pic>
    <xdr:clientData/>
  </xdr:twoCellAnchor>
  <xdr:twoCellAnchor>
    <xdr:from>
      <xdr:col>2</xdr:col>
      <xdr:colOff>52089</xdr:colOff>
      <xdr:row>98</xdr:row>
      <xdr:rowOff>130695</xdr:rowOff>
    </xdr:from>
    <xdr:to>
      <xdr:col>2</xdr:col>
      <xdr:colOff>945418</xdr:colOff>
      <xdr:row>98</xdr:row>
      <xdr:rowOff>738187</xdr:rowOff>
    </xdr:to>
    <xdr:pic>
      <xdr:nvPicPr>
        <xdr:cNvPr id="134" name="Picture 53">
          <a:extLst>
            <a:ext uri="{FF2B5EF4-FFF2-40B4-BE49-F238E27FC236}">
              <a16:creationId xmlns:a16="http://schemas.microsoft.com/office/drawing/2014/main" id="{FF807E4B-BFFE-4110-868D-84B93E5CC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378" y="142815195"/>
          <a:ext cx="893329" cy="604317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96</xdr:row>
      <xdr:rowOff>72568</xdr:rowOff>
    </xdr:from>
    <xdr:to>
      <xdr:col>3</xdr:col>
      <xdr:colOff>25799</xdr:colOff>
      <xdr:row>96</xdr:row>
      <xdr:rowOff>752925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A7717814-D839-4484-A516-0F9610B9C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644" y="141093822"/>
          <a:ext cx="1019119" cy="683532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94</xdr:row>
      <xdr:rowOff>126996</xdr:rowOff>
    </xdr:from>
    <xdr:to>
      <xdr:col>2</xdr:col>
      <xdr:colOff>908408</xdr:colOff>
      <xdr:row>94</xdr:row>
      <xdr:rowOff>752925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C5EE30ED-BD77-4A7D-B6A7-DE16B40E7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430" y="36340139"/>
          <a:ext cx="944692" cy="625929"/>
        </a:xfrm>
        <a:prstGeom prst="rect">
          <a:avLst/>
        </a:prstGeom>
      </xdr:spPr>
    </xdr:pic>
    <xdr:clientData/>
  </xdr:twoCellAnchor>
  <xdr:twoCellAnchor>
    <xdr:from>
      <xdr:col>1</xdr:col>
      <xdr:colOff>217715</xdr:colOff>
      <xdr:row>92</xdr:row>
      <xdr:rowOff>63497</xdr:rowOff>
    </xdr:from>
    <xdr:to>
      <xdr:col>3</xdr:col>
      <xdr:colOff>31166</xdr:colOff>
      <xdr:row>92</xdr:row>
      <xdr:rowOff>725711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0B1FEF21-E31B-4820-B558-9F9234558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033" y="137770958"/>
          <a:ext cx="994097" cy="659039"/>
        </a:xfrm>
        <a:prstGeom prst="rect">
          <a:avLst/>
        </a:prstGeom>
      </xdr:spPr>
    </xdr:pic>
    <xdr:clientData/>
  </xdr:twoCellAnchor>
  <xdr:twoCellAnchor>
    <xdr:from>
      <xdr:col>1</xdr:col>
      <xdr:colOff>199573</xdr:colOff>
      <xdr:row>93</xdr:row>
      <xdr:rowOff>27213</xdr:rowOff>
    </xdr:from>
    <xdr:to>
      <xdr:col>3</xdr:col>
      <xdr:colOff>47473</xdr:colOff>
      <xdr:row>93</xdr:row>
      <xdr:rowOff>716642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082D83E8-1CC9-47BD-A731-79E92A468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891" y="138564709"/>
          <a:ext cx="1028546" cy="686254"/>
        </a:xfrm>
        <a:prstGeom prst="rect">
          <a:avLst/>
        </a:prstGeom>
      </xdr:spPr>
    </xdr:pic>
    <xdr:clientData/>
  </xdr:twoCellAnchor>
  <xdr:twoCellAnchor>
    <xdr:from>
      <xdr:col>1</xdr:col>
      <xdr:colOff>172357</xdr:colOff>
      <xdr:row>90</xdr:row>
      <xdr:rowOff>99782</xdr:rowOff>
    </xdr:from>
    <xdr:to>
      <xdr:col>2</xdr:col>
      <xdr:colOff>897512</xdr:colOff>
      <xdr:row>90</xdr:row>
      <xdr:rowOff>734782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9EC9F8D6-4CFD-4D33-9D5A-E8A5E08FC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6" y="33010925"/>
          <a:ext cx="951940" cy="635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91</xdr:row>
      <xdr:rowOff>99781</xdr:rowOff>
    </xdr:from>
    <xdr:to>
      <xdr:col>2</xdr:col>
      <xdr:colOff>951940</xdr:colOff>
      <xdr:row>91</xdr:row>
      <xdr:rowOff>734781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3FFE1D0-4AC0-48B5-99B7-6F7BAC372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36977206"/>
          <a:ext cx="951940" cy="631825"/>
        </a:xfrm>
        <a:prstGeom prst="rect">
          <a:avLst/>
        </a:prstGeom>
      </xdr:spPr>
    </xdr:pic>
    <xdr:clientData/>
  </xdr:twoCellAnchor>
  <xdr:twoCellAnchor>
    <xdr:from>
      <xdr:col>2</xdr:col>
      <xdr:colOff>26194</xdr:colOff>
      <xdr:row>221</xdr:row>
      <xdr:rowOff>167480</xdr:rowOff>
    </xdr:from>
    <xdr:to>
      <xdr:col>2</xdr:col>
      <xdr:colOff>922850</xdr:colOff>
      <xdr:row>221</xdr:row>
      <xdr:rowOff>623575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6A109179-C36D-4FA7-8C3D-8BC819088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833" y="198855805"/>
          <a:ext cx="896656" cy="456095"/>
        </a:xfrm>
        <a:prstGeom prst="rect">
          <a:avLst/>
        </a:prstGeom>
      </xdr:spPr>
    </xdr:pic>
    <xdr:clientData/>
  </xdr:twoCellAnchor>
  <xdr:twoCellAnchor>
    <xdr:from>
      <xdr:col>2</xdr:col>
      <xdr:colOff>4534</xdr:colOff>
      <xdr:row>223</xdr:row>
      <xdr:rowOff>126995</xdr:rowOff>
    </xdr:from>
    <xdr:to>
      <xdr:col>2</xdr:col>
      <xdr:colOff>909863</xdr:colOff>
      <xdr:row>223</xdr:row>
      <xdr:rowOff>734781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2EA62EB2-F315-4BBE-8D03-8DAC813F6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641" y="187429316"/>
          <a:ext cx="905329" cy="607786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116</xdr:row>
      <xdr:rowOff>74081</xdr:rowOff>
    </xdr:from>
    <xdr:to>
      <xdr:col>3</xdr:col>
      <xdr:colOff>21168</xdr:colOff>
      <xdr:row>116</xdr:row>
      <xdr:rowOff>754589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1FC0C2A-EAD4-95A1-8BC5-5D30D1F55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8" y="75924831"/>
          <a:ext cx="1016000" cy="677333"/>
        </a:xfrm>
        <a:prstGeom prst="rect">
          <a:avLst/>
        </a:prstGeom>
      </xdr:spPr>
    </xdr:pic>
    <xdr:clientData/>
  </xdr:twoCellAnchor>
  <xdr:twoCellAnchor>
    <xdr:from>
      <xdr:col>2</xdr:col>
      <xdr:colOff>21167</xdr:colOff>
      <xdr:row>155</xdr:row>
      <xdr:rowOff>74082</xdr:rowOff>
    </xdr:from>
    <xdr:to>
      <xdr:col>2</xdr:col>
      <xdr:colOff>922870</xdr:colOff>
      <xdr:row>155</xdr:row>
      <xdr:rowOff>674159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4E430FA-D31E-C059-FDBF-3C33C0311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417" y="108913082"/>
          <a:ext cx="904878" cy="603252"/>
        </a:xfrm>
        <a:prstGeom prst="rect">
          <a:avLst/>
        </a:prstGeom>
      </xdr:spPr>
    </xdr:pic>
    <xdr:clientData/>
  </xdr:twoCellAnchor>
  <xdr:twoCellAnchor>
    <xdr:from>
      <xdr:col>2</xdr:col>
      <xdr:colOff>10583</xdr:colOff>
      <xdr:row>163</xdr:row>
      <xdr:rowOff>84664</xdr:rowOff>
    </xdr:from>
    <xdr:to>
      <xdr:col>2</xdr:col>
      <xdr:colOff>931333</xdr:colOff>
      <xdr:row>163</xdr:row>
      <xdr:rowOff>695322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6EDC9327-27A9-D028-8929-9E27B6BA1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833" y="115527664"/>
          <a:ext cx="920750" cy="613833"/>
        </a:xfrm>
        <a:prstGeom prst="rect">
          <a:avLst/>
        </a:prstGeom>
      </xdr:spPr>
    </xdr:pic>
    <xdr:clientData/>
  </xdr:twoCellAnchor>
  <xdr:twoCellAnchor>
    <xdr:from>
      <xdr:col>2</xdr:col>
      <xdr:colOff>21167</xdr:colOff>
      <xdr:row>169</xdr:row>
      <xdr:rowOff>42332</xdr:rowOff>
    </xdr:from>
    <xdr:to>
      <xdr:col>3</xdr:col>
      <xdr:colOff>37043</xdr:colOff>
      <xdr:row>169</xdr:row>
      <xdr:rowOff>687916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79D8C23-232D-2AF7-B812-9280132A2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417" y="120438332"/>
          <a:ext cx="968376" cy="645584"/>
        </a:xfrm>
        <a:prstGeom prst="rect">
          <a:avLst/>
        </a:prstGeom>
      </xdr:spPr>
    </xdr:pic>
    <xdr:clientData/>
  </xdr:twoCellAnchor>
  <xdr:twoCellAnchor>
    <xdr:from>
      <xdr:col>2</xdr:col>
      <xdr:colOff>10583</xdr:colOff>
      <xdr:row>171</xdr:row>
      <xdr:rowOff>105830</xdr:rowOff>
    </xdr:from>
    <xdr:to>
      <xdr:col>2</xdr:col>
      <xdr:colOff>931333</xdr:colOff>
      <xdr:row>171</xdr:row>
      <xdr:rowOff>716488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A0FCFB1-E61B-221E-090E-01BA7C19B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833" y="122152830"/>
          <a:ext cx="920750" cy="613833"/>
        </a:xfrm>
        <a:prstGeom prst="rect">
          <a:avLst/>
        </a:prstGeom>
      </xdr:spPr>
    </xdr:pic>
    <xdr:clientData/>
  </xdr:twoCellAnchor>
  <xdr:twoCellAnchor>
    <xdr:from>
      <xdr:col>1</xdr:col>
      <xdr:colOff>199571</xdr:colOff>
      <xdr:row>222</xdr:row>
      <xdr:rowOff>117928</xdr:rowOff>
    </xdr:from>
    <xdr:to>
      <xdr:col>2</xdr:col>
      <xdr:colOff>934358</xdr:colOff>
      <xdr:row>222</xdr:row>
      <xdr:rowOff>774331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3F05434A-3224-352C-AACD-4570C27E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186572071"/>
          <a:ext cx="961572" cy="659578"/>
        </a:xfrm>
        <a:prstGeom prst="rect">
          <a:avLst/>
        </a:prstGeom>
      </xdr:spPr>
    </xdr:pic>
    <xdr:clientData/>
  </xdr:twoCellAnchor>
  <xdr:twoCellAnchor>
    <xdr:from>
      <xdr:col>1</xdr:col>
      <xdr:colOff>136071</xdr:colOff>
      <xdr:row>224</xdr:row>
      <xdr:rowOff>54426</xdr:rowOff>
    </xdr:from>
    <xdr:to>
      <xdr:col>3</xdr:col>
      <xdr:colOff>0</xdr:colOff>
      <xdr:row>224</xdr:row>
      <xdr:rowOff>753486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19B6251B-542C-ABAA-6DAE-E2EBC143B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188159569"/>
          <a:ext cx="1043214" cy="695885"/>
        </a:xfrm>
        <a:prstGeom prst="rect">
          <a:avLst/>
        </a:prstGeom>
      </xdr:spPr>
    </xdr:pic>
    <xdr:clientData/>
  </xdr:twoCellAnchor>
  <xdr:twoCellAnchor>
    <xdr:from>
      <xdr:col>2</xdr:col>
      <xdr:colOff>9071</xdr:colOff>
      <xdr:row>213</xdr:row>
      <xdr:rowOff>117923</xdr:rowOff>
    </xdr:from>
    <xdr:to>
      <xdr:col>2</xdr:col>
      <xdr:colOff>923925</xdr:colOff>
      <xdr:row>213</xdr:row>
      <xdr:rowOff>725709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52EA95F3-6182-D522-D604-93E1D0116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785" y="179550780"/>
          <a:ext cx="911679" cy="607786"/>
        </a:xfrm>
        <a:prstGeom prst="rect">
          <a:avLst/>
        </a:prstGeom>
      </xdr:spPr>
    </xdr:pic>
    <xdr:clientData/>
  </xdr:twoCellAnchor>
  <xdr:twoCellAnchor>
    <xdr:from>
      <xdr:col>1</xdr:col>
      <xdr:colOff>185968</xdr:colOff>
      <xdr:row>215</xdr:row>
      <xdr:rowOff>99782</xdr:rowOff>
    </xdr:from>
    <xdr:to>
      <xdr:col>3</xdr:col>
      <xdr:colOff>4</xdr:colOff>
      <xdr:row>215</xdr:row>
      <xdr:rowOff>761996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5217E213-05B7-9186-3DD1-D5D18E001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897" y="181183639"/>
          <a:ext cx="993321" cy="662214"/>
        </a:xfrm>
        <a:prstGeom prst="rect">
          <a:avLst/>
        </a:prstGeom>
      </xdr:spPr>
    </xdr:pic>
    <xdr:clientData/>
  </xdr:twoCellAnchor>
  <xdr:twoCellAnchor>
    <xdr:from>
      <xdr:col>1</xdr:col>
      <xdr:colOff>113460</xdr:colOff>
      <xdr:row>179</xdr:row>
      <xdr:rowOff>72568</xdr:rowOff>
    </xdr:from>
    <xdr:to>
      <xdr:col>2</xdr:col>
      <xdr:colOff>923388</xdr:colOff>
      <xdr:row>179</xdr:row>
      <xdr:rowOff>761998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3FBE9F1C-7B67-D064-B9BA-C83346045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389" y="128333497"/>
          <a:ext cx="1033538" cy="689430"/>
        </a:xfrm>
        <a:prstGeom prst="rect">
          <a:avLst/>
        </a:prstGeom>
      </xdr:spPr>
    </xdr:pic>
    <xdr:clientData/>
  </xdr:twoCellAnchor>
  <xdr:twoCellAnchor>
    <xdr:from>
      <xdr:col>1</xdr:col>
      <xdr:colOff>199576</xdr:colOff>
      <xdr:row>180</xdr:row>
      <xdr:rowOff>36284</xdr:rowOff>
    </xdr:from>
    <xdr:to>
      <xdr:col>2</xdr:col>
      <xdr:colOff>922116</xdr:colOff>
      <xdr:row>180</xdr:row>
      <xdr:rowOff>774244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72FCBE1A-D65D-B404-603E-24E02567DF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5" y="129122713"/>
          <a:ext cx="952500" cy="734785"/>
        </a:xfrm>
        <a:prstGeom prst="rect">
          <a:avLst/>
        </a:prstGeom>
      </xdr:spPr>
    </xdr:pic>
    <xdr:clientData/>
  </xdr:twoCellAnchor>
  <xdr:twoCellAnchor>
    <xdr:from>
      <xdr:col>2</xdr:col>
      <xdr:colOff>81649</xdr:colOff>
      <xdr:row>181</xdr:row>
      <xdr:rowOff>27213</xdr:rowOff>
    </xdr:from>
    <xdr:to>
      <xdr:col>2</xdr:col>
      <xdr:colOff>885831</xdr:colOff>
      <xdr:row>181</xdr:row>
      <xdr:rowOff>798284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FD0425BC-507F-547A-FB4B-94C4040DE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0363" y="129939142"/>
          <a:ext cx="807357" cy="771071"/>
        </a:xfrm>
        <a:prstGeom prst="rect">
          <a:avLst/>
        </a:prstGeom>
      </xdr:spPr>
    </xdr:pic>
    <xdr:clientData/>
  </xdr:twoCellAnchor>
  <xdr:twoCellAnchor>
    <xdr:from>
      <xdr:col>1</xdr:col>
      <xdr:colOff>190499</xdr:colOff>
      <xdr:row>182</xdr:row>
      <xdr:rowOff>81639</xdr:rowOff>
    </xdr:from>
    <xdr:to>
      <xdr:col>3</xdr:col>
      <xdr:colOff>54433</xdr:colOff>
      <xdr:row>182</xdr:row>
      <xdr:rowOff>774352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CC05CE3-A4AA-373A-AFD7-B8DEEBF2B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428" y="130819068"/>
          <a:ext cx="1043219" cy="695888"/>
        </a:xfrm>
        <a:prstGeom prst="rect">
          <a:avLst/>
        </a:prstGeom>
      </xdr:spPr>
    </xdr:pic>
    <xdr:clientData/>
  </xdr:twoCellAnchor>
  <xdr:twoCellAnchor>
    <xdr:from>
      <xdr:col>1</xdr:col>
      <xdr:colOff>117922</xdr:colOff>
      <xdr:row>174</xdr:row>
      <xdr:rowOff>45353</xdr:rowOff>
    </xdr:from>
    <xdr:to>
      <xdr:col>3</xdr:col>
      <xdr:colOff>0</xdr:colOff>
      <xdr:row>174</xdr:row>
      <xdr:rowOff>749753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19D5AC2-3B94-CE17-25E8-31B03BBD0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1" y="124550710"/>
          <a:ext cx="1061363" cy="707575"/>
        </a:xfrm>
        <a:prstGeom prst="rect">
          <a:avLst/>
        </a:prstGeom>
      </xdr:spPr>
    </xdr:pic>
    <xdr:clientData/>
  </xdr:twoCellAnchor>
  <xdr:twoCellAnchor>
    <xdr:from>
      <xdr:col>1</xdr:col>
      <xdr:colOff>217714</xdr:colOff>
      <xdr:row>172</xdr:row>
      <xdr:rowOff>72568</xdr:rowOff>
    </xdr:from>
    <xdr:to>
      <xdr:col>3</xdr:col>
      <xdr:colOff>18144</xdr:colOff>
      <xdr:row>172</xdr:row>
      <xdr:rowOff>725711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E25C483-F6C8-E95E-B405-3C39AEC5C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643" y="122926925"/>
          <a:ext cx="979715" cy="653143"/>
        </a:xfrm>
        <a:prstGeom prst="rect">
          <a:avLst/>
        </a:prstGeom>
      </xdr:spPr>
    </xdr:pic>
    <xdr:clientData/>
  </xdr:twoCellAnchor>
  <xdr:twoCellAnchor>
    <xdr:from>
      <xdr:col>1</xdr:col>
      <xdr:colOff>163286</xdr:colOff>
      <xdr:row>164</xdr:row>
      <xdr:rowOff>72573</xdr:rowOff>
    </xdr:from>
    <xdr:to>
      <xdr:col>3</xdr:col>
      <xdr:colOff>28576</xdr:colOff>
      <xdr:row>164</xdr:row>
      <xdr:rowOff>774248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3FEA5DA9-638A-3120-9AD9-192E0B8EB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215" y="116322930"/>
          <a:ext cx="1047750" cy="698500"/>
        </a:xfrm>
        <a:prstGeom prst="rect">
          <a:avLst/>
        </a:prstGeom>
      </xdr:spPr>
    </xdr:pic>
    <xdr:clientData/>
  </xdr:twoCellAnchor>
  <xdr:twoCellAnchor>
    <xdr:from>
      <xdr:col>1</xdr:col>
      <xdr:colOff>199571</xdr:colOff>
      <xdr:row>165</xdr:row>
      <xdr:rowOff>90711</xdr:rowOff>
    </xdr:from>
    <xdr:to>
      <xdr:col>3</xdr:col>
      <xdr:colOff>12248</xdr:colOff>
      <xdr:row>165</xdr:row>
      <xdr:rowOff>753077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CDE003C7-86B5-40A1-88B0-0BEDE5212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117166568"/>
          <a:ext cx="988787" cy="659191"/>
        </a:xfrm>
        <a:prstGeom prst="rect">
          <a:avLst/>
        </a:prstGeom>
      </xdr:spPr>
    </xdr:pic>
    <xdr:clientData/>
  </xdr:twoCellAnchor>
  <xdr:twoCellAnchor>
    <xdr:from>
      <xdr:col>1</xdr:col>
      <xdr:colOff>172357</xdr:colOff>
      <xdr:row>166</xdr:row>
      <xdr:rowOff>63497</xdr:rowOff>
    </xdr:from>
    <xdr:to>
      <xdr:col>2</xdr:col>
      <xdr:colOff>922116</xdr:colOff>
      <xdr:row>166</xdr:row>
      <xdr:rowOff>713468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D1D2957C-8D92-7015-7B07-A1CC50D86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6" y="117964854"/>
          <a:ext cx="979719" cy="653146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167</xdr:row>
      <xdr:rowOff>72568</xdr:rowOff>
    </xdr:from>
    <xdr:to>
      <xdr:col>2</xdr:col>
      <xdr:colOff>922111</xdr:colOff>
      <xdr:row>167</xdr:row>
      <xdr:rowOff>692600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EE0F745-B352-EF61-1B3C-0D48EFDE6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118799425"/>
          <a:ext cx="925286" cy="616857"/>
        </a:xfrm>
        <a:prstGeom prst="rect">
          <a:avLst/>
        </a:prstGeom>
      </xdr:spPr>
    </xdr:pic>
    <xdr:clientData/>
  </xdr:twoCellAnchor>
  <xdr:twoCellAnchor>
    <xdr:from>
      <xdr:col>1</xdr:col>
      <xdr:colOff>190499</xdr:colOff>
      <xdr:row>156</xdr:row>
      <xdr:rowOff>63498</xdr:rowOff>
    </xdr:from>
    <xdr:to>
      <xdr:col>3</xdr:col>
      <xdr:colOff>30389</xdr:colOff>
      <xdr:row>156</xdr:row>
      <xdr:rowOff>740831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A3AEFABF-0D47-AB21-297A-17A94DB8B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428" y="109709855"/>
          <a:ext cx="1016000" cy="677333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157</xdr:row>
      <xdr:rowOff>72567</xdr:rowOff>
    </xdr:from>
    <xdr:to>
      <xdr:col>2</xdr:col>
      <xdr:colOff>942076</xdr:colOff>
      <xdr:row>157</xdr:row>
      <xdr:rowOff>743857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4F17D442-8449-8031-C315-31D018499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679" y="110544424"/>
          <a:ext cx="1006936" cy="671290"/>
        </a:xfrm>
        <a:prstGeom prst="rect">
          <a:avLst/>
        </a:prstGeom>
      </xdr:spPr>
    </xdr:pic>
    <xdr:clientData/>
  </xdr:twoCellAnchor>
  <xdr:twoCellAnchor>
    <xdr:from>
      <xdr:col>2</xdr:col>
      <xdr:colOff>22684</xdr:colOff>
      <xdr:row>148</xdr:row>
      <xdr:rowOff>145140</xdr:rowOff>
    </xdr:from>
    <xdr:to>
      <xdr:col>2</xdr:col>
      <xdr:colOff>944795</xdr:colOff>
      <xdr:row>148</xdr:row>
      <xdr:rowOff>761997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353CBFA0-0B6F-7A44-5868-4E3DB8ACC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398" y="103187497"/>
          <a:ext cx="925286" cy="61685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150</xdr:row>
      <xdr:rowOff>81639</xdr:rowOff>
    </xdr:from>
    <xdr:to>
      <xdr:col>3</xdr:col>
      <xdr:colOff>0</xdr:colOff>
      <xdr:row>150</xdr:row>
      <xdr:rowOff>713464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6DBAA90A-6969-9B68-6B2A-18CA72D5A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104774996"/>
          <a:ext cx="952500" cy="635000"/>
        </a:xfrm>
        <a:prstGeom prst="rect">
          <a:avLst/>
        </a:prstGeom>
      </xdr:spPr>
    </xdr:pic>
    <xdr:clientData/>
  </xdr:twoCellAnchor>
  <xdr:twoCellAnchor>
    <xdr:from>
      <xdr:col>1</xdr:col>
      <xdr:colOff>176887</xdr:colOff>
      <xdr:row>151</xdr:row>
      <xdr:rowOff>99781</xdr:rowOff>
    </xdr:from>
    <xdr:to>
      <xdr:col>2</xdr:col>
      <xdr:colOff>940254</xdr:colOff>
      <xdr:row>151</xdr:row>
      <xdr:rowOff>761999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7FC7E7CC-F9A6-C66D-E781-1121D1FB2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816" y="105618638"/>
          <a:ext cx="993327" cy="66221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146</xdr:row>
      <xdr:rowOff>99781</xdr:rowOff>
    </xdr:from>
    <xdr:to>
      <xdr:col>2</xdr:col>
      <xdr:colOff>922111</xdr:colOff>
      <xdr:row>146</xdr:row>
      <xdr:rowOff>713463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910B3C92-EE78-4748-0EFF-6C475F772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101491138"/>
          <a:ext cx="925286" cy="61685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147</xdr:row>
      <xdr:rowOff>81639</xdr:rowOff>
    </xdr:from>
    <xdr:to>
      <xdr:col>2</xdr:col>
      <xdr:colOff>934357</xdr:colOff>
      <xdr:row>147</xdr:row>
      <xdr:rowOff>704544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B08A68CD-14D6-B6DB-681C-6B77C2205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102298496"/>
          <a:ext cx="934357" cy="62290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140</xdr:row>
      <xdr:rowOff>63497</xdr:rowOff>
    </xdr:from>
    <xdr:to>
      <xdr:col>2</xdr:col>
      <xdr:colOff>934357</xdr:colOff>
      <xdr:row>140</xdr:row>
      <xdr:rowOff>761999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1A82F161-5869-F1F5-76AF-5238B20EE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435"/>
        <a:stretch/>
      </xdr:blipFill>
      <xdr:spPr>
        <a:xfrm>
          <a:off x="598714" y="96501854"/>
          <a:ext cx="934357" cy="698502"/>
        </a:xfrm>
        <a:prstGeom prst="rect">
          <a:avLst/>
        </a:prstGeom>
      </xdr:spPr>
    </xdr:pic>
    <xdr:clientData/>
  </xdr:twoCellAnchor>
  <xdr:twoCellAnchor>
    <xdr:from>
      <xdr:col>1</xdr:col>
      <xdr:colOff>217714</xdr:colOff>
      <xdr:row>130</xdr:row>
      <xdr:rowOff>63497</xdr:rowOff>
    </xdr:from>
    <xdr:to>
      <xdr:col>3</xdr:col>
      <xdr:colOff>18144</xdr:colOff>
      <xdr:row>130</xdr:row>
      <xdr:rowOff>713465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62F8E4CD-48EF-5DE9-70AE-EF410BB41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643" y="87013140"/>
          <a:ext cx="979715" cy="653143"/>
        </a:xfrm>
        <a:prstGeom prst="rect">
          <a:avLst/>
        </a:prstGeom>
      </xdr:spPr>
    </xdr:pic>
    <xdr:clientData/>
  </xdr:twoCellAnchor>
  <xdr:twoCellAnchor>
    <xdr:from>
      <xdr:col>1</xdr:col>
      <xdr:colOff>208643</xdr:colOff>
      <xdr:row>131</xdr:row>
      <xdr:rowOff>90712</xdr:rowOff>
    </xdr:from>
    <xdr:to>
      <xdr:col>2</xdr:col>
      <xdr:colOff>934358</xdr:colOff>
      <xdr:row>131</xdr:row>
      <xdr:rowOff>725712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D6AA1ADC-5FAA-C565-49D1-56FDF2A94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2" y="88691355"/>
          <a:ext cx="952500" cy="635000"/>
        </a:xfrm>
        <a:prstGeom prst="rect">
          <a:avLst/>
        </a:prstGeom>
      </xdr:spPr>
    </xdr:pic>
    <xdr:clientData/>
  </xdr:twoCellAnchor>
  <xdr:twoCellAnchor>
    <xdr:from>
      <xdr:col>1</xdr:col>
      <xdr:colOff>208643</xdr:colOff>
      <xdr:row>125</xdr:row>
      <xdr:rowOff>72568</xdr:rowOff>
    </xdr:from>
    <xdr:to>
      <xdr:col>2</xdr:col>
      <xdr:colOff>933798</xdr:colOff>
      <xdr:row>125</xdr:row>
      <xdr:rowOff>707568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45945790-4737-50EC-5215-62184FEB1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2" y="83411782"/>
          <a:ext cx="951940" cy="635000"/>
        </a:xfrm>
        <a:prstGeom prst="rect">
          <a:avLst/>
        </a:prstGeom>
      </xdr:spPr>
    </xdr:pic>
    <xdr:clientData/>
  </xdr:twoCellAnchor>
  <xdr:twoCellAnchor>
    <xdr:from>
      <xdr:col>1</xdr:col>
      <xdr:colOff>194581</xdr:colOff>
      <xdr:row>97</xdr:row>
      <xdr:rowOff>39413</xdr:rowOff>
    </xdr:from>
    <xdr:to>
      <xdr:col>2</xdr:col>
      <xdr:colOff>918843</xdr:colOff>
      <xdr:row>97</xdr:row>
      <xdr:rowOff>742769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26EE3813-31FF-711C-B419-3A17A6992A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1974" y="31077306"/>
          <a:ext cx="955583" cy="703356"/>
        </a:xfrm>
        <a:prstGeom prst="rect">
          <a:avLst/>
        </a:prstGeom>
      </xdr:spPr>
    </xdr:pic>
    <xdr:clientData/>
  </xdr:twoCellAnchor>
  <xdr:twoCellAnchor>
    <xdr:from>
      <xdr:col>1</xdr:col>
      <xdr:colOff>204106</xdr:colOff>
      <xdr:row>138</xdr:row>
      <xdr:rowOff>19500</xdr:rowOff>
    </xdr:from>
    <xdr:to>
      <xdr:col>2</xdr:col>
      <xdr:colOff>898071</xdr:colOff>
      <xdr:row>138</xdr:row>
      <xdr:rowOff>639532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5453D5BA-2B8B-B3E0-43F0-7D336887B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499" y="95337536"/>
          <a:ext cx="925286" cy="620032"/>
        </a:xfrm>
        <a:prstGeom prst="rect">
          <a:avLst/>
        </a:prstGeom>
      </xdr:spPr>
    </xdr:pic>
    <xdr:clientData/>
  </xdr:twoCellAnchor>
  <xdr:twoCellAnchor>
    <xdr:from>
      <xdr:col>1</xdr:col>
      <xdr:colOff>122465</xdr:colOff>
      <xdr:row>200</xdr:row>
      <xdr:rowOff>48074</xdr:rowOff>
    </xdr:from>
    <xdr:to>
      <xdr:col>2</xdr:col>
      <xdr:colOff>916234</xdr:colOff>
      <xdr:row>200</xdr:row>
      <xdr:rowOff>741718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E14A36D-857C-2FA8-259C-DD1031DB3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8" y="170178181"/>
          <a:ext cx="1025090" cy="693644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201</xdr:row>
      <xdr:rowOff>65721</xdr:rowOff>
    </xdr:from>
    <xdr:to>
      <xdr:col>3</xdr:col>
      <xdr:colOff>9073</xdr:colOff>
      <xdr:row>201</xdr:row>
      <xdr:rowOff>790571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8076390D-FA66-3023-69D5-7A6CADF93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643" y="171025864"/>
          <a:ext cx="1097644" cy="724850"/>
        </a:xfrm>
        <a:prstGeom prst="rect">
          <a:avLst/>
        </a:prstGeom>
      </xdr:spPr>
    </xdr:pic>
    <xdr:clientData/>
  </xdr:twoCellAnchor>
  <xdr:twoCellAnchor>
    <xdr:from>
      <xdr:col>1</xdr:col>
      <xdr:colOff>144731</xdr:colOff>
      <xdr:row>202</xdr:row>
      <xdr:rowOff>108857</xdr:rowOff>
    </xdr:from>
    <xdr:to>
      <xdr:col>2</xdr:col>
      <xdr:colOff>931635</xdr:colOff>
      <xdr:row>202</xdr:row>
      <xdr:rowOff>792385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A51AE0DF-0FEE-8070-2511-01D2A0943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124" y="171899036"/>
          <a:ext cx="1018225" cy="683528"/>
        </a:xfrm>
        <a:prstGeom prst="rect">
          <a:avLst/>
        </a:prstGeom>
      </xdr:spPr>
    </xdr:pic>
    <xdr:clientData/>
  </xdr:twoCellAnchor>
  <xdr:twoCellAnchor>
    <xdr:from>
      <xdr:col>1</xdr:col>
      <xdr:colOff>204107</xdr:colOff>
      <xdr:row>149</xdr:row>
      <xdr:rowOff>27214</xdr:rowOff>
    </xdr:from>
    <xdr:to>
      <xdr:col>3</xdr:col>
      <xdr:colOff>1123</xdr:colOff>
      <xdr:row>149</xdr:row>
      <xdr:rowOff>757910</xdr:rowOff>
    </xdr:to>
    <xdr:pic>
      <xdr:nvPicPr>
        <xdr:cNvPr id="253" name="Picture 85">
          <a:extLst>
            <a:ext uri="{FF2B5EF4-FFF2-40B4-BE49-F238E27FC236}">
              <a16:creationId xmlns:a16="http://schemas.microsoft.com/office/drawing/2014/main" id="{87C9D413-F78D-8B3F-F08E-07E9EBD7B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036" y="103976714"/>
          <a:ext cx="976301" cy="730696"/>
        </a:xfrm>
        <a:prstGeom prst="rect">
          <a:avLst/>
        </a:prstGeom>
      </xdr:spPr>
    </xdr:pic>
    <xdr:clientData/>
  </xdr:twoCellAnchor>
  <xdr:twoCellAnchor>
    <xdr:from>
      <xdr:col>2</xdr:col>
      <xdr:colOff>20637</xdr:colOff>
      <xdr:row>142</xdr:row>
      <xdr:rowOff>152942</xdr:rowOff>
    </xdr:from>
    <xdr:to>
      <xdr:col>2</xdr:col>
      <xdr:colOff>925978</xdr:colOff>
      <xdr:row>142</xdr:row>
      <xdr:rowOff>755874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759BA12A-836F-3A7F-8FA8-B0A927EFA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351" y="98323942"/>
          <a:ext cx="905341" cy="602932"/>
        </a:xfrm>
        <a:prstGeom prst="rect">
          <a:avLst/>
        </a:prstGeom>
      </xdr:spPr>
    </xdr:pic>
    <xdr:clientData/>
  </xdr:twoCellAnchor>
  <xdr:twoCellAnchor>
    <xdr:from>
      <xdr:col>2</xdr:col>
      <xdr:colOff>44450</xdr:colOff>
      <xdr:row>143</xdr:row>
      <xdr:rowOff>110241</xdr:rowOff>
    </xdr:from>
    <xdr:to>
      <xdr:col>2</xdr:col>
      <xdr:colOff>934720</xdr:colOff>
      <xdr:row>143</xdr:row>
      <xdr:rowOff>718637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9B0BBEF3-DBD2-62F6-7B0B-E0ABDE4D3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164" y="99106741"/>
          <a:ext cx="890270" cy="608396"/>
        </a:xfrm>
        <a:prstGeom prst="rect">
          <a:avLst/>
        </a:prstGeom>
      </xdr:spPr>
    </xdr:pic>
    <xdr:clientData/>
  </xdr:twoCellAnchor>
  <xdr:twoCellAnchor>
    <xdr:from>
      <xdr:col>2</xdr:col>
      <xdr:colOff>36831</xdr:colOff>
      <xdr:row>145</xdr:row>
      <xdr:rowOff>84047</xdr:rowOff>
    </xdr:from>
    <xdr:to>
      <xdr:col>3</xdr:col>
      <xdr:colOff>38259</xdr:colOff>
      <xdr:row>145</xdr:row>
      <xdr:rowOff>731747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F2121BD4-C279-B0E1-343C-37222AB9A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545" y="100731547"/>
          <a:ext cx="953928" cy="647700"/>
        </a:xfrm>
        <a:prstGeom prst="rect">
          <a:avLst/>
        </a:prstGeom>
      </xdr:spPr>
    </xdr:pic>
    <xdr:clientData/>
  </xdr:twoCellAnchor>
  <xdr:twoCellAnchor>
    <xdr:from>
      <xdr:col>1</xdr:col>
      <xdr:colOff>223520</xdr:colOff>
      <xdr:row>144</xdr:row>
      <xdr:rowOff>88174</xdr:rowOff>
    </xdr:from>
    <xdr:to>
      <xdr:col>2</xdr:col>
      <xdr:colOff>944880</xdr:colOff>
      <xdr:row>144</xdr:row>
      <xdr:rowOff>742224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5F3962EE-F126-3C80-770B-77EAEAA91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449" y="99910174"/>
          <a:ext cx="948145" cy="654050"/>
        </a:xfrm>
        <a:prstGeom prst="rect">
          <a:avLst/>
        </a:prstGeom>
      </xdr:spPr>
    </xdr:pic>
    <xdr:clientData/>
  </xdr:twoCellAnchor>
  <xdr:twoCellAnchor>
    <xdr:from>
      <xdr:col>2</xdr:col>
      <xdr:colOff>56810</xdr:colOff>
      <xdr:row>152</xdr:row>
      <xdr:rowOff>215560</xdr:rowOff>
    </xdr:from>
    <xdr:to>
      <xdr:col>3</xdr:col>
      <xdr:colOff>4980</xdr:colOff>
      <xdr:row>152</xdr:row>
      <xdr:rowOff>699067</xdr:rowOff>
    </xdr:to>
    <xdr:pic>
      <xdr:nvPicPr>
        <xdr:cNvPr id="263" name="Slika 219">
          <a:extLst>
            <a:ext uri="{FF2B5EF4-FFF2-40B4-BE49-F238E27FC236}">
              <a16:creationId xmlns:a16="http://schemas.microsoft.com/office/drawing/2014/main" id="{E705B89A-478C-C22C-3847-418B046BA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524" y="106641560"/>
          <a:ext cx="900670" cy="483507"/>
        </a:xfrm>
        <a:prstGeom prst="rect">
          <a:avLst/>
        </a:prstGeom>
      </xdr:spPr>
    </xdr:pic>
    <xdr:clientData/>
  </xdr:twoCellAnchor>
  <xdr:twoCellAnchor>
    <xdr:from>
      <xdr:col>2</xdr:col>
      <xdr:colOff>118836</xdr:colOff>
      <xdr:row>153</xdr:row>
      <xdr:rowOff>210911</xdr:rowOff>
    </xdr:from>
    <xdr:to>
      <xdr:col>3</xdr:col>
      <xdr:colOff>4361</xdr:colOff>
      <xdr:row>153</xdr:row>
      <xdr:rowOff>679905</xdr:rowOff>
    </xdr:to>
    <xdr:pic>
      <xdr:nvPicPr>
        <xdr:cNvPr id="265" name="Slika 220">
          <a:extLst>
            <a:ext uri="{FF2B5EF4-FFF2-40B4-BE49-F238E27FC236}">
              <a16:creationId xmlns:a16="http://schemas.microsoft.com/office/drawing/2014/main" id="{0957D784-6D36-728B-40DD-4CF8C0CA0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550" y="107462411"/>
          <a:ext cx="838025" cy="468994"/>
        </a:xfrm>
        <a:prstGeom prst="rect">
          <a:avLst/>
        </a:prstGeom>
      </xdr:spPr>
    </xdr:pic>
    <xdr:clientData/>
  </xdr:twoCellAnchor>
  <xdr:twoCellAnchor>
    <xdr:from>
      <xdr:col>2</xdr:col>
      <xdr:colOff>58057</xdr:colOff>
      <xdr:row>154</xdr:row>
      <xdr:rowOff>198324</xdr:rowOff>
    </xdr:from>
    <xdr:to>
      <xdr:col>2</xdr:col>
      <xdr:colOff>924491</xdr:colOff>
      <xdr:row>154</xdr:row>
      <xdr:rowOff>643164</xdr:rowOff>
    </xdr:to>
    <xdr:pic>
      <xdr:nvPicPr>
        <xdr:cNvPr id="267" name="Slika 221">
          <a:extLst>
            <a:ext uri="{FF2B5EF4-FFF2-40B4-BE49-F238E27FC236}">
              <a16:creationId xmlns:a16="http://schemas.microsoft.com/office/drawing/2014/main" id="{5CE1F19B-533A-757E-476F-10FDECFB7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771" y="108275324"/>
          <a:ext cx="866434" cy="444840"/>
        </a:xfrm>
        <a:prstGeom prst="rect">
          <a:avLst/>
        </a:prstGeom>
      </xdr:spPr>
    </xdr:pic>
    <xdr:clientData/>
  </xdr:twoCellAnchor>
  <xdr:twoCellAnchor>
    <xdr:from>
      <xdr:col>2</xdr:col>
      <xdr:colOff>86519</xdr:colOff>
      <xdr:row>158</xdr:row>
      <xdr:rowOff>199457</xdr:rowOff>
    </xdr:from>
    <xdr:to>
      <xdr:col>2</xdr:col>
      <xdr:colOff>896389</xdr:colOff>
      <xdr:row>158</xdr:row>
      <xdr:rowOff>675707</xdr:rowOff>
    </xdr:to>
    <xdr:pic>
      <xdr:nvPicPr>
        <xdr:cNvPr id="269" name="Slika 230">
          <a:extLst>
            <a:ext uri="{FF2B5EF4-FFF2-40B4-BE49-F238E27FC236}">
              <a16:creationId xmlns:a16="http://schemas.microsoft.com/office/drawing/2014/main" id="{9A96BEB4-B754-C49A-D628-FE410F763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233" y="111578457"/>
          <a:ext cx="809870" cy="476250"/>
        </a:xfrm>
        <a:prstGeom prst="rect">
          <a:avLst/>
        </a:prstGeom>
      </xdr:spPr>
    </xdr:pic>
    <xdr:clientData/>
  </xdr:twoCellAnchor>
  <xdr:twoCellAnchor>
    <xdr:from>
      <xdr:col>2</xdr:col>
      <xdr:colOff>44451</xdr:colOff>
      <xdr:row>160</xdr:row>
      <xdr:rowOff>229624</xdr:rowOff>
    </xdr:from>
    <xdr:to>
      <xdr:col>2</xdr:col>
      <xdr:colOff>921727</xdr:colOff>
      <xdr:row>160</xdr:row>
      <xdr:rowOff>686030</xdr:rowOff>
    </xdr:to>
    <xdr:pic>
      <xdr:nvPicPr>
        <xdr:cNvPr id="273" name="Slika 231">
          <a:extLst>
            <a:ext uri="{FF2B5EF4-FFF2-40B4-BE49-F238E27FC236}">
              <a16:creationId xmlns:a16="http://schemas.microsoft.com/office/drawing/2014/main" id="{5806CAD3-684E-4A26-F634-7628D007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165" y="113259624"/>
          <a:ext cx="877276" cy="456406"/>
        </a:xfrm>
        <a:prstGeom prst="rect">
          <a:avLst/>
        </a:prstGeom>
      </xdr:spPr>
    </xdr:pic>
    <xdr:clientData/>
  </xdr:twoCellAnchor>
  <xdr:twoCellAnchor>
    <xdr:from>
      <xdr:col>2</xdr:col>
      <xdr:colOff>77788</xdr:colOff>
      <xdr:row>159</xdr:row>
      <xdr:rowOff>226445</xdr:rowOff>
    </xdr:from>
    <xdr:to>
      <xdr:col>2</xdr:col>
      <xdr:colOff>951047</xdr:colOff>
      <xdr:row>159</xdr:row>
      <xdr:rowOff>682058</xdr:rowOff>
    </xdr:to>
    <xdr:pic>
      <xdr:nvPicPr>
        <xdr:cNvPr id="275" name="Slika 242">
          <a:extLst>
            <a:ext uri="{FF2B5EF4-FFF2-40B4-BE49-F238E27FC236}">
              <a16:creationId xmlns:a16="http://schemas.microsoft.com/office/drawing/2014/main" id="{853DFC36-3D5E-C0B4-B781-E5E526A39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502" y="112430945"/>
          <a:ext cx="873259" cy="455613"/>
        </a:xfrm>
        <a:prstGeom prst="rect">
          <a:avLst/>
        </a:prstGeom>
      </xdr:spPr>
    </xdr:pic>
    <xdr:clientData/>
  </xdr:twoCellAnchor>
  <xdr:twoCellAnchor>
    <xdr:from>
      <xdr:col>2</xdr:col>
      <xdr:colOff>22612</xdr:colOff>
      <xdr:row>161</xdr:row>
      <xdr:rowOff>131196</xdr:rowOff>
    </xdr:from>
    <xdr:to>
      <xdr:col>3</xdr:col>
      <xdr:colOff>2037</xdr:colOff>
      <xdr:row>161</xdr:row>
      <xdr:rowOff>664596</xdr:rowOff>
    </xdr:to>
    <xdr:pic>
      <xdr:nvPicPr>
        <xdr:cNvPr id="277" name="Slika 243">
          <a:extLst>
            <a:ext uri="{FF2B5EF4-FFF2-40B4-BE49-F238E27FC236}">
              <a16:creationId xmlns:a16="http://schemas.microsoft.com/office/drawing/2014/main" id="{14D9E665-1F16-7863-1A26-99F461C42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326" y="113986696"/>
          <a:ext cx="931925" cy="533400"/>
        </a:xfrm>
        <a:prstGeom prst="rect">
          <a:avLst/>
        </a:prstGeom>
      </xdr:spPr>
    </xdr:pic>
    <xdr:clientData/>
  </xdr:twoCellAnchor>
  <xdr:twoCellAnchor>
    <xdr:from>
      <xdr:col>2</xdr:col>
      <xdr:colOff>34107</xdr:colOff>
      <xdr:row>135</xdr:row>
      <xdr:rowOff>133071</xdr:rowOff>
    </xdr:from>
    <xdr:to>
      <xdr:col>2</xdr:col>
      <xdr:colOff>929694</xdr:colOff>
      <xdr:row>135</xdr:row>
      <xdr:rowOff>753495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8D673AF8-1E86-0D00-E9FF-A9B4299B9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821" y="92942857"/>
          <a:ext cx="895587" cy="620424"/>
        </a:xfrm>
        <a:prstGeom prst="rect">
          <a:avLst/>
        </a:prstGeom>
      </xdr:spPr>
    </xdr:pic>
    <xdr:clientData/>
  </xdr:twoCellAnchor>
  <xdr:twoCellAnchor>
    <xdr:from>
      <xdr:col>1</xdr:col>
      <xdr:colOff>145477</xdr:colOff>
      <xdr:row>136</xdr:row>
      <xdr:rowOff>78014</xdr:rowOff>
    </xdr:from>
    <xdr:to>
      <xdr:col>2</xdr:col>
      <xdr:colOff>939405</xdr:colOff>
      <xdr:row>136</xdr:row>
      <xdr:rowOff>778069</xdr:rowOff>
    </xdr:to>
    <xdr:pic>
      <xdr:nvPicPr>
        <xdr:cNvPr id="283" name="Picture 49">
          <a:extLst>
            <a:ext uri="{FF2B5EF4-FFF2-40B4-BE49-F238E27FC236}">
              <a16:creationId xmlns:a16="http://schemas.microsoft.com/office/drawing/2014/main" id="{9D44B885-5ABE-D170-7E94-147470DDE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406" y="93713300"/>
          <a:ext cx="1020713" cy="70005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129</xdr:row>
      <xdr:rowOff>117924</xdr:rowOff>
    </xdr:from>
    <xdr:to>
      <xdr:col>2</xdr:col>
      <xdr:colOff>945244</xdr:colOff>
      <xdr:row>129</xdr:row>
      <xdr:rowOff>743853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CFF52ACE-03D2-4EB6-D98C-DF84B203E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86323710"/>
          <a:ext cx="945244" cy="62592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134</xdr:row>
      <xdr:rowOff>108853</xdr:rowOff>
    </xdr:from>
    <xdr:to>
      <xdr:col>3</xdr:col>
      <xdr:colOff>54429</xdr:colOff>
      <xdr:row>134</xdr:row>
      <xdr:rowOff>780139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88502FC5-B761-78E2-7E53-E64EF0741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92093139"/>
          <a:ext cx="1006929" cy="671286"/>
        </a:xfrm>
        <a:prstGeom prst="rect">
          <a:avLst/>
        </a:prstGeom>
      </xdr:spPr>
    </xdr:pic>
    <xdr:clientData/>
  </xdr:twoCellAnchor>
  <xdr:twoCellAnchor>
    <xdr:from>
      <xdr:col>2</xdr:col>
      <xdr:colOff>27213</xdr:colOff>
      <xdr:row>133</xdr:row>
      <xdr:rowOff>36285</xdr:rowOff>
    </xdr:from>
    <xdr:to>
      <xdr:col>2</xdr:col>
      <xdr:colOff>925286</xdr:colOff>
      <xdr:row>133</xdr:row>
      <xdr:rowOff>635000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CB47C075-80C2-6839-EF25-BB73770C3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927" y="91195071"/>
          <a:ext cx="898073" cy="598715"/>
        </a:xfrm>
        <a:prstGeom prst="rect">
          <a:avLst/>
        </a:prstGeom>
      </xdr:spPr>
    </xdr:pic>
    <xdr:clientData/>
  </xdr:twoCellAnchor>
  <xdr:twoCellAnchor>
    <xdr:from>
      <xdr:col>2</xdr:col>
      <xdr:colOff>21167</xdr:colOff>
      <xdr:row>155</xdr:row>
      <xdr:rowOff>101296</xdr:rowOff>
    </xdr:from>
    <xdr:to>
      <xdr:col>2</xdr:col>
      <xdr:colOff>922870</xdr:colOff>
      <xdr:row>155</xdr:row>
      <xdr:rowOff>701373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19760CA7-B163-6ABD-4108-FADE00927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881" y="109003796"/>
          <a:ext cx="901703" cy="600077"/>
        </a:xfrm>
        <a:prstGeom prst="rect">
          <a:avLst/>
        </a:prstGeom>
      </xdr:spPr>
    </xdr:pic>
    <xdr:clientData/>
  </xdr:twoCellAnchor>
  <xdr:twoCellAnchor>
    <xdr:from>
      <xdr:col>2</xdr:col>
      <xdr:colOff>10583</xdr:colOff>
      <xdr:row>163</xdr:row>
      <xdr:rowOff>111878</xdr:rowOff>
    </xdr:from>
    <xdr:to>
      <xdr:col>2</xdr:col>
      <xdr:colOff>931333</xdr:colOff>
      <xdr:row>163</xdr:row>
      <xdr:rowOff>722536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E9FDCF54-5CA4-9054-6DAD-41698B377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297" y="115618378"/>
          <a:ext cx="920750" cy="610658"/>
        </a:xfrm>
        <a:prstGeom prst="rect">
          <a:avLst/>
        </a:prstGeom>
      </xdr:spPr>
    </xdr:pic>
    <xdr:clientData/>
  </xdr:twoCellAnchor>
  <xdr:twoCellAnchor>
    <xdr:from>
      <xdr:col>1</xdr:col>
      <xdr:colOff>163286</xdr:colOff>
      <xdr:row>164</xdr:row>
      <xdr:rowOff>99787</xdr:rowOff>
    </xdr:from>
    <xdr:to>
      <xdr:col>3</xdr:col>
      <xdr:colOff>28576</xdr:colOff>
      <xdr:row>164</xdr:row>
      <xdr:rowOff>801462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84059B31-72A4-3861-7205-5ABE1947C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215" y="116431787"/>
          <a:ext cx="1044575" cy="701675"/>
        </a:xfrm>
        <a:prstGeom prst="rect">
          <a:avLst/>
        </a:prstGeom>
      </xdr:spPr>
    </xdr:pic>
    <xdr:clientData/>
  </xdr:twoCellAnchor>
  <xdr:twoCellAnchor>
    <xdr:from>
      <xdr:col>1</xdr:col>
      <xdr:colOff>199571</xdr:colOff>
      <xdr:row>165</xdr:row>
      <xdr:rowOff>117925</xdr:rowOff>
    </xdr:from>
    <xdr:to>
      <xdr:col>3</xdr:col>
      <xdr:colOff>12248</xdr:colOff>
      <xdr:row>165</xdr:row>
      <xdr:rowOff>780291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04333181-E69C-C3FC-253C-4A593C5C8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117275425"/>
          <a:ext cx="991962" cy="662366"/>
        </a:xfrm>
        <a:prstGeom prst="rect">
          <a:avLst/>
        </a:prstGeom>
      </xdr:spPr>
    </xdr:pic>
    <xdr:clientData/>
  </xdr:twoCellAnchor>
  <xdr:twoCellAnchor>
    <xdr:from>
      <xdr:col>1</xdr:col>
      <xdr:colOff>190499</xdr:colOff>
      <xdr:row>156</xdr:row>
      <xdr:rowOff>90712</xdr:rowOff>
    </xdr:from>
    <xdr:to>
      <xdr:col>3</xdr:col>
      <xdr:colOff>30389</xdr:colOff>
      <xdr:row>156</xdr:row>
      <xdr:rowOff>768045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D5DC5014-D12C-854A-91D2-00C790ADC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428" y="109818712"/>
          <a:ext cx="1019175" cy="677333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157</xdr:row>
      <xdr:rowOff>99781</xdr:rowOff>
    </xdr:from>
    <xdr:to>
      <xdr:col>2</xdr:col>
      <xdr:colOff>942076</xdr:colOff>
      <xdr:row>157</xdr:row>
      <xdr:rowOff>771071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4F30D37C-9774-30A2-BD46-1C905142A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679" y="110653281"/>
          <a:ext cx="1010111" cy="671290"/>
        </a:xfrm>
        <a:prstGeom prst="rect">
          <a:avLst/>
        </a:prstGeom>
      </xdr:spPr>
    </xdr:pic>
    <xdr:clientData/>
  </xdr:twoCellAnchor>
  <xdr:twoCellAnchor>
    <xdr:from>
      <xdr:col>2</xdr:col>
      <xdr:colOff>22684</xdr:colOff>
      <xdr:row>148</xdr:row>
      <xdr:rowOff>172354</xdr:rowOff>
    </xdr:from>
    <xdr:to>
      <xdr:col>2</xdr:col>
      <xdr:colOff>944795</xdr:colOff>
      <xdr:row>148</xdr:row>
      <xdr:rowOff>789211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755B69E9-D42F-415E-9FE9-88355E666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398" y="103296354"/>
          <a:ext cx="922111" cy="61685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150</xdr:row>
      <xdr:rowOff>108853</xdr:rowOff>
    </xdr:from>
    <xdr:to>
      <xdr:col>3</xdr:col>
      <xdr:colOff>0</xdr:colOff>
      <xdr:row>150</xdr:row>
      <xdr:rowOff>740678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76EBBEB8-28EC-F77E-0F70-D78AD5B5F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104883853"/>
          <a:ext cx="952500" cy="631825"/>
        </a:xfrm>
        <a:prstGeom prst="rect">
          <a:avLst/>
        </a:prstGeom>
      </xdr:spPr>
    </xdr:pic>
    <xdr:clientData/>
  </xdr:twoCellAnchor>
  <xdr:twoCellAnchor>
    <xdr:from>
      <xdr:col>1</xdr:col>
      <xdr:colOff>176887</xdr:colOff>
      <xdr:row>151</xdr:row>
      <xdr:rowOff>126995</xdr:rowOff>
    </xdr:from>
    <xdr:to>
      <xdr:col>2</xdr:col>
      <xdr:colOff>940254</xdr:colOff>
      <xdr:row>151</xdr:row>
      <xdr:rowOff>789213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FB2D0056-4B67-35BB-75A1-A0698E4BB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816" y="105727495"/>
          <a:ext cx="990152" cy="66221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146</xdr:row>
      <xdr:rowOff>126995</xdr:rowOff>
    </xdr:from>
    <xdr:to>
      <xdr:col>2</xdr:col>
      <xdr:colOff>922111</xdr:colOff>
      <xdr:row>146</xdr:row>
      <xdr:rowOff>740677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E5D1142C-0577-0A56-35E5-205C6A498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101599995"/>
          <a:ext cx="922111" cy="61368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147</xdr:row>
      <xdr:rowOff>108853</xdr:rowOff>
    </xdr:from>
    <xdr:to>
      <xdr:col>2</xdr:col>
      <xdr:colOff>934357</xdr:colOff>
      <xdr:row>147</xdr:row>
      <xdr:rowOff>731758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F2817C4-3964-85A4-AB0D-78DBC4B0F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102407353"/>
          <a:ext cx="934357" cy="62290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140</xdr:row>
      <xdr:rowOff>90711</xdr:rowOff>
    </xdr:from>
    <xdr:to>
      <xdr:col>2</xdr:col>
      <xdr:colOff>934357</xdr:colOff>
      <xdr:row>140</xdr:row>
      <xdr:rowOff>789213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76FD4887-F69B-DFDC-758D-8878234EE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435"/>
        <a:stretch/>
      </xdr:blipFill>
      <xdr:spPr>
        <a:xfrm>
          <a:off x="598714" y="96610711"/>
          <a:ext cx="934357" cy="698502"/>
        </a:xfrm>
        <a:prstGeom prst="rect">
          <a:avLst/>
        </a:prstGeom>
      </xdr:spPr>
    </xdr:pic>
    <xdr:clientData/>
  </xdr:twoCellAnchor>
  <xdr:twoCellAnchor>
    <xdr:from>
      <xdr:col>1</xdr:col>
      <xdr:colOff>217714</xdr:colOff>
      <xdr:row>130</xdr:row>
      <xdr:rowOff>72569</xdr:rowOff>
    </xdr:from>
    <xdr:to>
      <xdr:col>3</xdr:col>
      <xdr:colOff>18144</xdr:colOff>
      <xdr:row>130</xdr:row>
      <xdr:rowOff>722537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30667CA3-2A18-DBDB-4F5D-971DDA609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643" y="87103855"/>
          <a:ext cx="979715" cy="649968"/>
        </a:xfrm>
        <a:prstGeom prst="rect">
          <a:avLst/>
        </a:prstGeom>
      </xdr:spPr>
    </xdr:pic>
    <xdr:clientData/>
  </xdr:twoCellAnchor>
  <xdr:twoCellAnchor>
    <xdr:from>
      <xdr:col>1</xdr:col>
      <xdr:colOff>208643</xdr:colOff>
      <xdr:row>131</xdr:row>
      <xdr:rowOff>117926</xdr:rowOff>
    </xdr:from>
    <xdr:to>
      <xdr:col>2</xdr:col>
      <xdr:colOff>934358</xdr:colOff>
      <xdr:row>131</xdr:row>
      <xdr:rowOff>752926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9D0C9F28-10BB-D6E0-CE9E-8FFDE4D2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2" y="88800212"/>
          <a:ext cx="952500" cy="635000"/>
        </a:xfrm>
        <a:prstGeom prst="rect">
          <a:avLst/>
        </a:prstGeom>
      </xdr:spPr>
    </xdr:pic>
    <xdr:clientData/>
  </xdr:twoCellAnchor>
  <xdr:twoCellAnchor>
    <xdr:from>
      <xdr:col>1</xdr:col>
      <xdr:colOff>204106</xdr:colOff>
      <xdr:row>138</xdr:row>
      <xdr:rowOff>46714</xdr:rowOff>
    </xdr:from>
    <xdr:to>
      <xdr:col>2</xdr:col>
      <xdr:colOff>898071</xdr:colOff>
      <xdr:row>138</xdr:row>
      <xdr:rowOff>666746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D78431FD-1C92-405C-4A6E-548EF530A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035" y="94915714"/>
          <a:ext cx="920750" cy="620032"/>
        </a:xfrm>
        <a:prstGeom prst="rect">
          <a:avLst/>
        </a:prstGeom>
      </xdr:spPr>
    </xdr:pic>
    <xdr:clientData/>
  </xdr:twoCellAnchor>
  <xdr:twoCellAnchor>
    <xdr:from>
      <xdr:col>1</xdr:col>
      <xdr:colOff>145145</xdr:colOff>
      <xdr:row>139</xdr:row>
      <xdr:rowOff>172353</xdr:rowOff>
    </xdr:from>
    <xdr:to>
      <xdr:col>2</xdr:col>
      <xdr:colOff>898075</xdr:colOff>
      <xdr:row>139</xdr:row>
      <xdr:rowOff>825496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BA148A53-8BF2-E64C-ED50-142016651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4" y="95866853"/>
          <a:ext cx="979715" cy="653143"/>
        </a:xfrm>
        <a:prstGeom prst="rect">
          <a:avLst/>
        </a:prstGeom>
      </xdr:spPr>
    </xdr:pic>
    <xdr:clientData/>
  </xdr:twoCellAnchor>
  <xdr:twoCellAnchor>
    <xdr:from>
      <xdr:col>1</xdr:col>
      <xdr:colOff>217710</xdr:colOff>
      <xdr:row>141</xdr:row>
      <xdr:rowOff>117927</xdr:rowOff>
    </xdr:from>
    <xdr:to>
      <xdr:col>2</xdr:col>
      <xdr:colOff>898473</xdr:colOff>
      <xdr:row>142</xdr:row>
      <xdr:rowOff>24038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0E5A4322-07B2-9F47-E222-D6B93B9C93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9639" y="97463427"/>
          <a:ext cx="907548" cy="731611"/>
        </a:xfrm>
        <a:prstGeom prst="rect">
          <a:avLst/>
        </a:prstGeom>
      </xdr:spPr>
    </xdr:pic>
    <xdr:clientData/>
  </xdr:twoCellAnchor>
  <xdr:twoCellAnchor>
    <xdr:from>
      <xdr:col>1</xdr:col>
      <xdr:colOff>199570</xdr:colOff>
      <xdr:row>118</xdr:row>
      <xdr:rowOff>168729</xdr:rowOff>
    </xdr:from>
    <xdr:to>
      <xdr:col>2</xdr:col>
      <xdr:colOff>925285</xdr:colOff>
      <xdr:row>118</xdr:row>
      <xdr:rowOff>816429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1044386F-723B-1B8C-789D-EEB2ECF34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499" y="77729443"/>
          <a:ext cx="952500" cy="647700"/>
        </a:xfrm>
        <a:prstGeom prst="rect">
          <a:avLst/>
        </a:prstGeom>
      </xdr:spPr>
    </xdr:pic>
    <xdr:clientData/>
  </xdr:twoCellAnchor>
  <xdr:twoCellAnchor>
    <xdr:from>
      <xdr:col>2</xdr:col>
      <xdr:colOff>20750</xdr:colOff>
      <xdr:row>123</xdr:row>
      <xdr:rowOff>117656</xdr:rowOff>
    </xdr:from>
    <xdr:to>
      <xdr:col>2</xdr:col>
      <xdr:colOff>922450</xdr:colOff>
      <xdr:row>123</xdr:row>
      <xdr:rowOff>726621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1098002B-C7A8-A618-B1BA-CA4430D97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64" y="81805870"/>
          <a:ext cx="901700" cy="608965"/>
        </a:xfrm>
        <a:prstGeom prst="rect">
          <a:avLst/>
        </a:prstGeom>
      </xdr:spPr>
    </xdr:pic>
    <xdr:clientData/>
  </xdr:twoCellAnchor>
  <xdr:twoCellAnchor>
    <xdr:from>
      <xdr:col>2</xdr:col>
      <xdr:colOff>44450</xdr:colOff>
      <xdr:row>109</xdr:row>
      <xdr:rowOff>85272</xdr:rowOff>
    </xdr:from>
    <xdr:to>
      <xdr:col>2</xdr:col>
      <xdr:colOff>899319</xdr:colOff>
      <xdr:row>109</xdr:row>
      <xdr:rowOff>732972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8520F540-6C38-C972-9256-37673FD02B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3164" y="70216486"/>
          <a:ext cx="854869" cy="647700"/>
        </a:xfrm>
        <a:prstGeom prst="rect">
          <a:avLst/>
        </a:prstGeom>
      </xdr:spPr>
    </xdr:pic>
    <xdr:clientData/>
  </xdr:twoCellAnchor>
  <xdr:twoCellAnchor>
    <xdr:from>
      <xdr:col>1</xdr:col>
      <xdr:colOff>208642</xdr:colOff>
      <xdr:row>110</xdr:row>
      <xdr:rowOff>110672</xdr:rowOff>
    </xdr:from>
    <xdr:to>
      <xdr:col>2</xdr:col>
      <xdr:colOff>934357</xdr:colOff>
      <xdr:row>110</xdr:row>
      <xdr:rowOff>758372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B03A253A-9D87-83F8-7D0B-8F06D7EBE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1" y="71067386"/>
          <a:ext cx="952500" cy="647700"/>
        </a:xfrm>
        <a:prstGeom prst="rect">
          <a:avLst/>
        </a:prstGeom>
      </xdr:spPr>
    </xdr:pic>
    <xdr:clientData/>
  </xdr:twoCellAnchor>
  <xdr:twoCellAnchor>
    <xdr:from>
      <xdr:col>1</xdr:col>
      <xdr:colOff>208642</xdr:colOff>
      <xdr:row>112</xdr:row>
      <xdr:rowOff>110672</xdr:rowOff>
    </xdr:from>
    <xdr:to>
      <xdr:col>2</xdr:col>
      <xdr:colOff>934357</xdr:colOff>
      <xdr:row>112</xdr:row>
      <xdr:rowOff>758372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DAD6788F-6D3A-3B5F-D2A8-F01455F94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1" y="72718386"/>
          <a:ext cx="952500" cy="647700"/>
        </a:xfrm>
        <a:prstGeom prst="rect">
          <a:avLst/>
        </a:prstGeom>
      </xdr:spPr>
    </xdr:pic>
    <xdr:clientData/>
  </xdr:twoCellAnchor>
  <xdr:twoCellAnchor>
    <xdr:from>
      <xdr:col>1</xdr:col>
      <xdr:colOff>208642</xdr:colOff>
      <xdr:row>113</xdr:row>
      <xdr:rowOff>110672</xdr:rowOff>
    </xdr:from>
    <xdr:to>
      <xdr:col>2</xdr:col>
      <xdr:colOff>934357</xdr:colOff>
      <xdr:row>113</xdr:row>
      <xdr:rowOff>758372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DA280A2C-CF0F-8C4E-30CE-7003467B8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1" y="73543886"/>
          <a:ext cx="952500" cy="647700"/>
        </a:xfrm>
        <a:prstGeom prst="rect">
          <a:avLst/>
        </a:prstGeom>
      </xdr:spPr>
    </xdr:pic>
    <xdr:clientData/>
  </xdr:twoCellAnchor>
  <xdr:twoCellAnchor>
    <xdr:from>
      <xdr:col>1</xdr:col>
      <xdr:colOff>208642</xdr:colOff>
      <xdr:row>114</xdr:row>
      <xdr:rowOff>97972</xdr:rowOff>
    </xdr:from>
    <xdr:to>
      <xdr:col>2</xdr:col>
      <xdr:colOff>934357</xdr:colOff>
      <xdr:row>114</xdr:row>
      <xdr:rowOff>745672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BF3C1AF0-E62D-6AA8-D7B8-01894AAD4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1" y="74356686"/>
          <a:ext cx="952500" cy="647700"/>
        </a:xfrm>
        <a:prstGeom prst="rect">
          <a:avLst/>
        </a:prstGeom>
      </xdr:spPr>
    </xdr:pic>
    <xdr:clientData/>
  </xdr:twoCellAnchor>
  <xdr:twoCellAnchor>
    <xdr:from>
      <xdr:col>1</xdr:col>
      <xdr:colOff>208642</xdr:colOff>
      <xdr:row>115</xdr:row>
      <xdr:rowOff>110672</xdr:rowOff>
    </xdr:from>
    <xdr:to>
      <xdr:col>2</xdr:col>
      <xdr:colOff>934357</xdr:colOff>
      <xdr:row>115</xdr:row>
      <xdr:rowOff>758372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3EB8F82E-9CE1-6949-CFB7-9CD82C7D5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1" y="75194886"/>
          <a:ext cx="952500" cy="647700"/>
        </a:xfrm>
        <a:prstGeom prst="rect">
          <a:avLst/>
        </a:prstGeom>
      </xdr:spPr>
    </xdr:pic>
    <xdr:clientData/>
  </xdr:twoCellAnchor>
  <xdr:twoCellAnchor>
    <xdr:from>
      <xdr:col>2</xdr:col>
      <xdr:colOff>49364</xdr:colOff>
      <xdr:row>111</xdr:row>
      <xdr:rowOff>178402</xdr:rowOff>
    </xdr:from>
    <xdr:to>
      <xdr:col>2</xdr:col>
      <xdr:colOff>896319</xdr:colOff>
      <xdr:row>111</xdr:row>
      <xdr:rowOff>654653</xdr:rowOff>
    </xdr:to>
    <xdr:pic>
      <xdr:nvPicPr>
        <xdr:cNvPr id="476" name="Slika 61">
          <a:extLst>
            <a:ext uri="{FF2B5EF4-FFF2-40B4-BE49-F238E27FC236}">
              <a16:creationId xmlns:a16="http://schemas.microsoft.com/office/drawing/2014/main" id="{28F20D96-0F56-D10C-3C84-886C07900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8078" y="71960616"/>
          <a:ext cx="846955" cy="476251"/>
        </a:xfrm>
        <a:prstGeom prst="rect">
          <a:avLst/>
        </a:prstGeom>
      </xdr:spPr>
    </xdr:pic>
    <xdr:clientData/>
  </xdr:twoCellAnchor>
  <xdr:twoCellAnchor>
    <xdr:from>
      <xdr:col>2</xdr:col>
      <xdr:colOff>38214</xdr:colOff>
      <xdr:row>108</xdr:row>
      <xdr:rowOff>172586</xdr:rowOff>
    </xdr:from>
    <xdr:to>
      <xdr:col>2</xdr:col>
      <xdr:colOff>878001</xdr:colOff>
      <xdr:row>108</xdr:row>
      <xdr:rowOff>626262</xdr:rowOff>
    </xdr:to>
    <xdr:pic>
      <xdr:nvPicPr>
        <xdr:cNvPr id="477" name="Slika 84">
          <a:extLst>
            <a:ext uri="{FF2B5EF4-FFF2-40B4-BE49-F238E27FC236}">
              <a16:creationId xmlns:a16="http://schemas.microsoft.com/office/drawing/2014/main" id="{D28363CE-B847-E27B-E328-27374F2E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6928" y="69478300"/>
          <a:ext cx="839787" cy="453676"/>
        </a:xfrm>
        <a:prstGeom prst="rect">
          <a:avLst/>
        </a:prstGeom>
      </xdr:spPr>
    </xdr:pic>
    <xdr:clientData/>
  </xdr:twoCellAnchor>
  <xdr:twoCellAnchor>
    <xdr:from>
      <xdr:col>1</xdr:col>
      <xdr:colOff>210443</xdr:colOff>
      <xdr:row>117</xdr:row>
      <xdr:rowOff>136073</xdr:rowOff>
    </xdr:from>
    <xdr:to>
      <xdr:col>2</xdr:col>
      <xdr:colOff>919986</xdr:colOff>
      <xdr:row>117</xdr:row>
      <xdr:rowOff>728739</xdr:rowOff>
    </xdr:to>
    <xdr:pic>
      <xdr:nvPicPr>
        <xdr:cNvPr id="478" name="Slika 86">
          <a:extLst>
            <a:ext uri="{FF2B5EF4-FFF2-40B4-BE49-F238E27FC236}">
              <a16:creationId xmlns:a16="http://schemas.microsoft.com/office/drawing/2014/main" id="{68D2F301-8F78-C4E2-D9BF-650B069E3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372" y="76871287"/>
          <a:ext cx="936328" cy="592666"/>
        </a:xfrm>
        <a:prstGeom prst="rect">
          <a:avLst/>
        </a:prstGeom>
      </xdr:spPr>
    </xdr:pic>
    <xdr:clientData/>
  </xdr:twoCellAnchor>
  <xdr:twoCellAnchor>
    <xdr:from>
      <xdr:col>1</xdr:col>
      <xdr:colOff>199572</xdr:colOff>
      <xdr:row>122</xdr:row>
      <xdr:rowOff>63498</xdr:rowOff>
    </xdr:from>
    <xdr:to>
      <xdr:col>3</xdr:col>
      <xdr:colOff>105043</xdr:colOff>
      <xdr:row>122</xdr:row>
      <xdr:rowOff>789212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8071CC71-958B-CBBA-69EF-A29D3CA47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80926212"/>
          <a:ext cx="1084756" cy="725714"/>
        </a:xfrm>
        <a:prstGeom prst="rect">
          <a:avLst/>
        </a:prstGeom>
      </xdr:spPr>
    </xdr:pic>
    <xdr:clientData/>
  </xdr:twoCellAnchor>
  <xdr:twoCellAnchor>
    <xdr:from>
      <xdr:col>1</xdr:col>
      <xdr:colOff>201271</xdr:colOff>
      <xdr:row>124</xdr:row>
      <xdr:rowOff>99785</xdr:rowOff>
    </xdr:from>
    <xdr:to>
      <xdr:col>3</xdr:col>
      <xdr:colOff>31499</xdr:colOff>
      <xdr:row>124</xdr:row>
      <xdr:rowOff>771072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BB09D141-8E73-3FFD-0526-63EA3560E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3200" y="82613499"/>
          <a:ext cx="1009513" cy="671287"/>
        </a:xfrm>
        <a:prstGeom prst="rect">
          <a:avLst/>
        </a:prstGeom>
      </xdr:spPr>
    </xdr:pic>
    <xdr:clientData/>
  </xdr:twoCellAnchor>
  <xdr:twoCellAnchor>
    <xdr:from>
      <xdr:col>1</xdr:col>
      <xdr:colOff>208642</xdr:colOff>
      <xdr:row>119</xdr:row>
      <xdr:rowOff>99782</xdr:rowOff>
    </xdr:from>
    <xdr:to>
      <xdr:col>2</xdr:col>
      <xdr:colOff>923926</xdr:colOff>
      <xdr:row>119</xdr:row>
      <xdr:rowOff>722536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FCB7029B-92CB-63FC-24E1-371C3AE09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1" y="78485996"/>
          <a:ext cx="942069" cy="622754"/>
        </a:xfrm>
        <a:prstGeom prst="rect">
          <a:avLst/>
        </a:prstGeom>
      </xdr:spPr>
    </xdr:pic>
    <xdr:clientData/>
  </xdr:twoCellAnchor>
  <xdr:twoCellAnchor>
    <xdr:from>
      <xdr:col>1</xdr:col>
      <xdr:colOff>145146</xdr:colOff>
      <xdr:row>120</xdr:row>
      <xdr:rowOff>72569</xdr:rowOff>
    </xdr:from>
    <xdr:to>
      <xdr:col>3</xdr:col>
      <xdr:colOff>29770</xdr:colOff>
      <xdr:row>120</xdr:row>
      <xdr:rowOff>783316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6A823995-99D6-1BD8-0A6D-00A02084E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5" y="79284283"/>
          <a:ext cx="1063909" cy="710747"/>
        </a:xfrm>
        <a:prstGeom prst="rect">
          <a:avLst/>
        </a:prstGeom>
      </xdr:spPr>
    </xdr:pic>
    <xdr:clientData/>
  </xdr:twoCellAnchor>
  <xdr:twoCellAnchor>
    <xdr:from>
      <xdr:col>1</xdr:col>
      <xdr:colOff>208642</xdr:colOff>
      <xdr:row>121</xdr:row>
      <xdr:rowOff>108853</xdr:rowOff>
    </xdr:from>
    <xdr:to>
      <xdr:col>2</xdr:col>
      <xdr:colOff>933797</xdr:colOff>
      <xdr:row>121</xdr:row>
      <xdr:rowOff>740678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0E001048-2F88-0494-2CCF-D34F92748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1" y="80146067"/>
          <a:ext cx="951940" cy="631825"/>
        </a:xfrm>
        <a:prstGeom prst="rect">
          <a:avLst/>
        </a:prstGeom>
      </xdr:spPr>
    </xdr:pic>
    <xdr:clientData/>
  </xdr:twoCellAnchor>
  <xdr:twoCellAnchor>
    <xdr:from>
      <xdr:col>1</xdr:col>
      <xdr:colOff>172358</xdr:colOff>
      <xdr:row>116</xdr:row>
      <xdr:rowOff>83153</xdr:rowOff>
    </xdr:from>
    <xdr:to>
      <xdr:col>3</xdr:col>
      <xdr:colOff>3025</xdr:colOff>
      <xdr:row>116</xdr:row>
      <xdr:rowOff>763661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11282599-19A8-EB8D-B8AD-47B4C8B28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7" y="75992867"/>
          <a:ext cx="1009952" cy="680508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196</xdr:row>
      <xdr:rowOff>126196</xdr:rowOff>
    </xdr:from>
    <xdr:to>
      <xdr:col>2</xdr:col>
      <xdr:colOff>903685</xdr:colOff>
      <xdr:row>196</xdr:row>
      <xdr:rowOff>697793</xdr:rowOff>
    </xdr:to>
    <xdr:pic>
      <xdr:nvPicPr>
        <xdr:cNvPr id="57" name="Picture 190">
          <a:extLst>
            <a:ext uri="{FF2B5EF4-FFF2-40B4-BE49-F238E27FC236}">
              <a16:creationId xmlns:a16="http://schemas.microsoft.com/office/drawing/2014/main" id="{E0C05974-85E0-408B-912C-0138B2E47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717" y="148298185"/>
          <a:ext cx="881777" cy="571597"/>
        </a:xfrm>
        <a:prstGeom prst="rect">
          <a:avLst/>
        </a:prstGeom>
      </xdr:spPr>
    </xdr:pic>
    <xdr:clientData/>
  </xdr:twoCellAnchor>
  <xdr:twoCellAnchor>
    <xdr:from>
      <xdr:col>1</xdr:col>
      <xdr:colOff>223429</xdr:colOff>
      <xdr:row>195</xdr:row>
      <xdr:rowOff>97426</xdr:rowOff>
    </xdr:from>
    <xdr:to>
      <xdr:col>2</xdr:col>
      <xdr:colOff>912182</xdr:colOff>
      <xdr:row>195</xdr:row>
      <xdr:rowOff>744310</xdr:rowOff>
    </xdr:to>
    <xdr:pic>
      <xdr:nvPicPr>
        <xdr:cNvPr id="449" name="Slika 448">
          <a:extLst>
            <a:ext uri="{FF2B5EF4-FFF2-40B4-BE49-F238E27FC236}">
              <a16:creationId xmlns:a16="http://schemas.microsoft.com/office/drawing/2014/main" id="{DE73B50C-8AEE-0332-6937-29AF83F9C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822" y="146632747"/>
          <a:ext cx="920074" cy="637359"/>
        </a:xfrm>
        <a:prstGeom prst="rect">
          <a:avLst/>
        </a:prstGeom>
      </xdr:spPr>
    </xdr:pic>
    <xdr:clientData/>
  </xdr:twoCellAnchor>
  <xdr:twoCellAnchor>
    <xdr:from>
      <xdr:col>1</xdr:col>
      <xdr:colOff>208189</xdr:colOff>
      <xdr:row>197</xdr:row>
      <xdr:rowOff>99059</xdr:rowOff>
    </xdr:from>
    <xdr:to>
      <xdr:col>2</xdr:col>
      <xdr:colOff>931230</xdr:colOff>
      <xdr:row>197</xdr:row>
      <xdr:rowOff>721177</xdr:rowOff>
    </xdr:to>
    <xdr:pic>
      <xdr:nvPicPr>
        <xdr:cNvPr id="451" name="Slika 450">
          <a:extLst>
            <a:ext uri="{FF2B5EF4-FFF2-40B4-BE49-F238E27FC236}">
              <a16:creationId xmlns:a16="http://schemas.microsoft.com/office/drawing/2014/main" id="{B0BD7EC1-5E20-0850-28EC-C02A98827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5582" y="148267238"/>
          <a:ext cx="958172" cy="622118"/>
        </a:xfrm>
        <a:prstGeom prst="rect">
          <a:avLst/>
        </a:prstGeom>
      </xdr:spPr>
    </xdr:pic>
    <xdr:clientData/>
  </xdr:twoCellAnchor>
  <xdr:twoCellAnchor>
    <xdr:from>
      <xdr:col>1</xdr:col>
      <xdr:colOff>198600</xdr:colOff>
      <xdr:row>75</xdr:row>
      <xdr:rowOff>37623</xdr:rowOff>
    </xdr:from>
    <xdr:to>
      <xdr:col>2</xdr:col>
      <xdr:colOff>936581</xdr:colOff>
      <xdr:row>75</xdr:row>
      <xdr:rowOff>668448</xdr:rowOff>
    </xdr:to>
    <xdr:pic>
      <xdr:nvPicPr>
        <xdr:cNvPr id="462" name="Slika 461">
          <a:extLst>
            <a:ext uri="{FF2B5EF4-FFF2-40B4-BE49-F238E27FC236}">
              <a16:creationId xmlns:a16="http://schemas.microsoft.com/office/drawing/2014/main" id="{67664451-BE48-477A-95D6-95995B880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898" y="2881516"/>
          <a:ext cx="966581" cy="630825"/>
        </a:xfrm>
        <a:prstGeom prst="rect">
          <a:avLst/>
        </a:prstGeom>
      </xdr:spPr>
    </xdr:pic>
    <xdr:clientData/>
  </xdr:twoCellAnchor>
  <xdr:twoCellAnchor>
    <xdr:from>
      <xdr:col>1</xdr:col>
      <xdr:colOff>220914</xdr:colOff>
      <xdr:row>76</xdr:row>
      <xdr:rowOff>53747</xdr:rowOff>
    </xdr:from>
    <xdr:to>
      <xdr:col>2</xdr:col>
      <xdr:colOff>941753</xdr:colOff>
      <xdr:row>76</xdr:row>
      <xdr:rowOff>699814</xdr:rowOff>
    </xdr:to>
    <xdr:pic>
      <xdr:nvPicPr>
        <xdr:cNvPr id="492" name="Slika 491">
          <a:extLst>
            <a:ext uri="{FF2B5EF4-FFF2-40B4-BE49-F238E27FC236}">
              <a16:creationId xmlns:a16="http://schemas.microsoft.com/office/drawing/2014/main" id="{24E247D7-546F-4EF1-ADE1-ECDB4218C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402" y="3717878"/>
          <a:ext cx="949439" cy="646067"/>
        </a:xfrm>
        <a:prstGeom prst="rect">
          <a:avLst/>
        </a:prstGeom>
      </xdr:spPr>
    </xdr:pic>
    <xdr:clientData/>
  </xdr:twoCellAnchor>
  <xdr:twoCellAnchor>
    <xdr:from>
      <xdr:col>1</xdr:col>
      <xdr:colOff>225813</xdr:colOff>
      <xdr:row>79</xdr:row>
      <xdr:rowOff>86337</xdr:rowOff>
    </xdr:from>
    <xdr:to>
      <xdr:col>3</xdr:col>
      <xdr:colOff>2587</xdr:colOff>
      <xdr:row>79</xdr:row>
      <xdr:rowOff>702467</xdr:rowOff>
    </xdr:to>
    <xdr:pic>
      <xdr:nvPicPr>
        <xdr:cNvPr id="493" name="Slika 492">
          <a:extLst>
            <a:ext uri="{FF2B5EF4-FFF2-40B4-BE49-F238E27FC236}">
              <a16:creationId xmlns:a16="http://schemas.microsoft.com/office/drawing/2014/main" id="{DFD7D639-DAEB-4035-BC55-931961D4A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206" y="6197849"/>
          <a:ext cx="957874" cy="616130"/>
        </a:xfrm>
        <a:prstGeom prst="rect">
          <a:avLst/>
        </a:prstGeom>
      </xdr:spPr>
    </xdr:pic>
    <xdr:clientData/>
  </xdr:twoCellAnchor>
  <xdr:twoCellAnchor>
    <xdr:from>
      <xdr:col>1</xdr:col>
      <xdr:colOff>198598</xdr:colOff>
      <xdr:row>80</xdr:row>
      <xdr:rowOff>86948</xdr:rowOff>
    </xdr:from>
    <xdr:to>
      <xdr:col>3</xdr:col>
      <xdr:colOff>20821</xdr:colOff>
      <xdr:row>80</xdr:row>
      <xdr:rowOff>739909</xdr:rowOff>
    </xdr:to>
    <xdr:pic>
      <xdr:nvPicPr>
        <xdr:cNvPr id="494" name="Slika 493">
          <a:extLst>
            <a:ext uri="{FF2B5EF4-FFF2-40B4-BE49-F238E27FC236}">
              <a16:creationId xmlns:a16="http://schemas.microsoft.com/office/drawing/2014/main" id="{FE4A095C-F5B1-4EC3-BEAB-C936E8B35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896" y="7014889"/>
          <a:ext cx="1003323" cy="652961"/>
        </a:xfrm>
        <a:prstGeom prst="rect">
          <a:avLst/>
        </a:prstGeom>
      </xdr:spPr>
    </xdr:pic>
    <xdr:clientData/>
  </xdr:twoCellAnchor>
  <xdr:twoCellAnchor>
    <xdr:from>
      <xdr:col>2</xdr:col>
      <xdr:colOff>17963</xdr:colOff>
      <xdr:row>81</xdr:row>
      <xdr:rowOff>108789</xdr:rowOff>
    </xdr:from>
    <xdr:to>
      <xdr:col>3</xdr:col>
      <xdr:colOff>30482</xdr:colOff>
      <xdr:row>81</xdr:row>
      <xdr:rowOff>747236</xdr:rowOff>
    </xdr:to>
    <xdr:pic>
      <xdr:nvPicPr>
        <xdr:cNvPr id="495" name="Slika 494">
          <a:extLst>
            <a:ext uri="{FF2B5EF4-FFF2-40B4-BE49-F238E27FC236}">
              <a16:creationId xmlns:a16="http://schemas.microsoft.com/office/drawing/2014/main" id="{B302C093-A02A-4CEA-99EE-4F2CED066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0487" y="7849348"/>
          <a:ext cx="965019" cy="638447"/>
        </a:xfrm>
        <a:prstGeom prst="rect">
          <a:avLst/>
        </a:prstGeom>
      </xdr:spPr>
    </xdr:pic>
    <xdr:clientData/>
  </xdr:twoCellAnchor>
  <xdr:twoCellAnchor>
    <xdr:from>
      <xdr:col>1</xdr:col>
      <xdr:colOff>214312</xdr:colOff>
      <xdr:row>82</xdr:row>
      <xdr:rowOff>110764</xdr:rowOff>
    </xdr:from>
    <xdr:to>
      <xdr:col>3</xdr:col>
      <xdr:colOff>64021</xdr:colOff>
      <xdr:row>82</xdr:row>
      <xdr:rowOff>783773</xdr:rowOff>
    </xdr:to>
    <xdr:pic>
      <xdr:nvPicPr>
        <xdr:cNvPr id="496" name="Slika 495">
          <a:extLst>
            <a:ext uri="{FF2B5EF4-FFF2-40B4-BE49-F238E27FC236}">
              <a16:creationId xmlns:a16="http://schemas.microsoft.com/office/drawing/2014/main" id="{277DDFF1-68EC-454C-AA4A-F383565F1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895" y="8669657"/>
          <a:ext cx="1030809" cy="67300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77</xdr:row>
      <xdr:rowOff>9455</xdr:rowOff>
    </xdr:from>
    <xdr:to>
      <xdr:col>3</xdr:col>
      <xdr:colOff>92529</xdr:colOff>
      <xdr:row>77</xdr:row>
      <xdr:rowOff>683281</xdr:rowOff>
    </xdr:to>
    <xdr:pic>
      <xdr:nvPicPr>
        <xdr:cNvPr id="497" name="Slika 496">
          <a:extLst>
            <a:ext uri="{FF2B5EF4-FFF2-40B4-BE49-F238E27FC236}">
              <a16:creationId xmlns:a16="http://schemas.microsoft.com/office/drawing/2014/main" id="{82FFC652-8DE3-416F-98E3-353FB620F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4488110"/>
          <a:ext cx="1045029" cy="673826"/>
        </a:xfrm>
        <a:prstGeom prst="rect">
          <a:avLst/>
        </a:prstGeom>
      </xdr:spPr>
    </xdr:pic>
    <xdr:clientData/>
  </xdr:twoCellAnchor>
  <xdr:twoCellAnchor>
    <xdr:from>
      <xdr:col>1</xdr:col>
      <xdr:colOff>195941</xdr:colOff>
      <xdr:row>78</xdr:row>
      <xdr:rowOff>35108</xdr:rowOff>
    </xdr:from>
    <xdr:to>
      <xdr:col>3</xdr:col>
      <xdr:colOff>23402</xdr:colOff>
      <xdr:row>78</xdr:row>
      <xdr:rowOff>713832</xdr:rowOff>
    </xdr:to>
    <xdr:pic>
      <xdr:nvPicPr>
        <xdr:cNvPr id="498" name="Slika 497">
          <a:extLst>
            <a:ext uri="{FF2B5EF4-FFF2-40B4-BE49-F238E27FC236}">
              <a16:creationId xmlns:a16="http://schemas.microsoft.com/office/drawing/2014/main" id="{35B42B8F-F780-4D06-B013-D8683C62B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055" y="11530422"/>
          <a:ext cx="1008561" cy="678724"/>
        </a:xfrm>
        <a:prstGeom prst="rect">
          <a:avLst/>
        </a:prstGeom>
      </xdr:spPr>
    </xdr:pic>
    <xdr:clientData/>
  </xdr:twoCellAnchor>
  <xdr:twoCellAnchor>
    <xdr:from>
      <xdr:col>1</xdr:col>
      <xdr:colOff>185054</xdr:colOff>
      <xdr:row>26</xdr:row>
      <xdr:rowOff>65313</xdr:rowOff>
    </xdr:from>
    <xdr:to>
      <xdr:col>2</xdr:col>
      <xdr:colOff>952498</xdr:colOff>
      <xdr:row>26</xdr:row>
      <xdr:rowOff>744582</xdr:rowOff>
    </xdr:to>
    <xdr:pic>
      <xdr:nvPicPr>
        <xdr:cNvPr id="450" name="Slika 449">
          <a:extLst>
            <a:ext uri="{FF2B5EF4-FFF2-40B4-BE49-F238E27FC236}">
              <a16:creationId xmlns:a16="http://schemas.microsoft.com/office/drawing/2014/main" id="{2AA72CA5-EA6F-0E7D-DEEE-A6BBB6879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168" y="2917370"/>
          <a:ext cx="996044" cy="664029"/>
        </a:xfrm>
        <a:prstGeom prst="rect">
          <a:avLst/>
        </a:prstGeom>
      </xdr:spPr>
    </xdr:pic>
    <xdr:clientData/>
  </xdr:twoCellAnchor>
  <xdr:twoCellAnchor>
    <xdr:from>
      <xdr:col>1</xdr:col>
      <xdr:colOff>195942</xdr:colOff>
      <xdr:row>29</xdr:row>
      <xdr:rowOff>65312</xdr:rowOff>
    </xdr:from>
    <xdr:to>
      <xdr:col>2</xdr:col>
      <xdr:colOff>931817</xdr:colOff>
      <xdr:row>29</xdr:row>
      <xdr:rowOff>703215</xdr:rowOff>
    </xdr:to>
    <xdr:pic>
      <xdr:nvPicPr>
        <xdr:cNvPr id="458" name="Slika 457">
          <a:extLst>
            <a:ext uri="{FF2B5EF4-FFF2-40B4-BE49-F238E27FC236}">
              <a16:creationId xmlns:a16="http://schemas.microsoft.com/office/drawing/2014/main" id="{922F3E9E-DCD4-568C-2006-8BA1E7397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056" y="3744683"/>
          <a:ext cx="979715" cy="653143"/>
        </a:xfrm>
        <a:prstGeom prst="rect">
          <a:avLst/>
        </a:prstGeom>
      </xdr:spPr>
    </xdr:pic>
    <xdr:clientData/>
  </xdr:twoCellAnchor>
  <xdr:twoCellAnchor>
    <xdr:from>
      <xdr:col>1</xdr:col>
      <xdr:colOff>195943</xdr:colOff>
      <xdr:row>30</xdr:row>
      <xdr:rowOff>65313</xdr:rowOff>
    </xdr:from>
    <xdr:to>
      <xdr:col>2</xdr:col>
      <xdr:colOff>931821</xdr:colOff>
      <xdr:row>30</xdr:row>
      <xdr:rowOff>703218</xdr:rowOff>
    </xdr:to>
    <xdr:pic>
      <xdr:nvPicPr>
        <xdr:cNvPr id="467" name="Slika 466">
          <a:extLst>
            <a:ext uri="{FF2B5EF4-FFF2-40B4-BE49-F238E27FC236}">
              <a16:creationId xmlns:a16="http://schemas.microsoft.com/office/drawing/2014/main" id="{42DB655A-B981-122A-9E1B-E3A6D140C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057" y="4571999"/>
          <a:ext cx="979718" cy="653145"/>
        </a:xfrm>
        <a:prstGeom prst="rect">
          <a:avLst/>
        </a:prstGeom>
      </xdr:spPr>
    </xdr:pic>
    <xdr:clientData/>
  </xdr:twoCellAnchor>
  <xdr:twoCellAnchor>
    <xdr:from>
      <xdr:col>1</xdr:col>
      <xdr:colOff>195942</xdr:colOff>
      <xdr:row>31</xdr:row>
      <xdr:rowOff>43544</xdr:rowOff>
    </xdr:from>
    <xdr:to>
      <xdr:col>2</xdr:col>
      <xdr:colOff>931817</xdr:colOff>
      <xdr:row>31</xdr:row>
      <xdr:rowOff>702402</xdr:rowOff>
    </xdr:to>
    <xdr:pic>
      <xdr:nvPicPr>
        <xdr:cNvPr id="491" name="Slika 490">
          <a:extLst>
            <a:ext uri="{FF2B5EF4-FFF2-40B4-BE49-F238E27FC236}">
              <a16:creationId xmlns:a16="http://schemas.microsoft.com/office/drawing/2014/main" id="{B1322BFE-585B-B470-EC14-BEEC641B5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056" y="5377544"/>
          <a:ext cx="979715" cy="653143"/>
        </a:xfrm>
        <a:prstGeom prst="rect">
          <a:avLst/>
        </a:prstGeom>
      </xdr:spPr>
    </xdr:pic>
    <xdr:clientData/>
  </xdr:twoCellAnchor>
  <xdr:twoCellAnchor>
    <xdr:from>
      <xdr:col>1</xdr:col>
      <xdr:colOff>206829</xdr:colOff>
      <xdr:row>32</xdr:row>
      <xdr:rowOff>87087</xdr:rowOff>
    </xdr:from>
    <xdr:to>
      <xdr:col>2</xdr:col>
      <xdr:colOff>931002</xdr:colOff>
      <xdr:row>32</xdr:row>
      <xdr:rowOff>703219</xdr:rowOff>
    </xdr:to>
    <xdr:pic>
      <xdr:nvPicPr>
        <xdr:cNvPr id="501" name="Slika 500">
          <a:extLst>
            <a:ext uri="{FF2B5EF4-FFF2-40B4-BE49-F238E27FC236}">
              <a16:creationId xmlns:a16="http://schemas.microsoft.com/office/drawing/2014/main" id="{729D19F1-366D-DD79-C93B-EC9496866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943" y="6248401"/>
          <a:ext cx="947058" cy="631372"/>
        </a:xfrm>
        <a:prstGeom prst="rect">
          <a:avLst/>
        </a:prstGeom>
      </xdr:spPr>
    </xdr:pic>
    <xdr:clientData/>
  </xdr:twoCellAnchor>
  <xdr:twoCellAnchor>
    <xdr:from>
      <xdr:col>1</xdr:col>
      <xdr:colOff>217714</xdr:colOff>
      <xdr:row>33</xdr:row>
      <xdr:rowOff>87089</xdr:rowOff>
    </xdr:from>
    <xdr:to>
      <xdr:col>3</xdr:col>
      <xdr:colOff>3264</xdr:colOff>
      <xdr:row>33</xdr:row>
      <xdr:rowOff>740231</xdr:rowOff>
    </xdr:to>
    <xdr:pic>
      <xdr:nvPicPr>
        <xdr:cNvPr id="503" name="Slika 502">
          <a:extLst>
            <a:ext uri="{FF2B5EF4-FFF2-40B4-BE49-F238E27FC236}">
              <a16:creationId xmlns:a16="http://schemas.microsoft.com/office/drawing/2014/main" id="{0E97DBAA-BE7B-06A4-1087-E254930C4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828" y="7075718"/>
          <a:ext cx="972093" cy="653142"/>
        </a:xfrm>
        <a:prstGeom prst="rect">
          <a:avLst/>
        </a:prstGeom>
      </xdr:spPr>
    </xdr:pic>
    <xdr:clientData/>
  </xdr:twoCellAnchor>
  <xdr:twoCellAnchor>
    <xdr:from>
      <xdr:col>1</xdr:col>
      <xdr:colOff>206829</xdr:colOff>
      <xdr:row>34</xdr:row>
      <xdr:rowOff>108860</xdr:rowOff>
    </xdr:from>
    <xdr:to>
      <xdr:col>2</xdr:col>
      <xdr:colOff>935900</xdr:colOff>
      <xdr:row>34</xdr:row>
      <xdr:rowOff>745402</xdr:rowOff>
    </xdr:to>
    <xdr:pic>
      <xdr:nvPicPr>
        <xdr:cNvPr id="505" name="Slika 504">
          <a:extLst>
            <a:ext uri="{FF2B5EF4-FFF2-40B4-BE49-F238E27FC236}">
              <a16:creationId xmlns:a16="http://schemas.microsoft.com/office/drawing/2014/main" id="{1961F0ED-6AED-F55A-7BAD-BDB18C4C3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943" y="7924803"/>
          <a:ext cx="963386" cy="642257"/>
        </a:xfrm>
        <a:prstGeom prst="rect">
          <a:avLst/>
        </a:prstGeom>
      </xdr:spPr>
    </xdr:pic>
    <xdr:clientData/>
  </xdr:twoCellAnchor>
  <xdr:twoCellAnchor>
    <xdr:from>
      <xdr:col>1</xdr:col>
      <xdr:colOff>178798</xdr:colOff>
      <xdr:row>18</xdr:row>
      <xdr:rowOff>110761</xdr:rowOff>
    </xdr:from>
    <xdr:to>
      <xdr:col>2</xdr:col>
      <xdr:colOff>932086</xdr:colOff>
      <xdr:row>18</xdr:row>
      <xdr:rowOff>759547</xdr:rowOff>
    </xdr:to>
    <xdr:pic>
      <xdr:nvPicPr>
        <xdr:cNvPr id="456" name="Slika 455">
          <a:extLst>
            <a:ext uri="{FF2B5EF4-FFF2-40B4-BE49-F238E27FC236}">
              <a16:creationId xmlns:a16="http://schemas.microsoft.com/office/drawing/2014/main" id="{3420C84A-180F-492B-B469-3200F5722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91" y="2941047"/>
          <a:ext cx="994134" cy="648786"/>
        </a:xfrm>
        <a:prstGeom prst="rect">
          <a:avLst/>
        </a:prstGeom>
      </xdr:spPr>
    </xdr:pic>
    <xdr:clientData/>
  </xdr:twoCellAnchor>
  <xdr:twoCellAnchor>
    <xdr:from>
      <xdr:col>1</xdr:col>
      <xdr:colOff>198120</xdr:colOff>
      <xdr:row>19</xdr:row>
      <xdr:rowOff>67764</xdr:rowOff>
    </xdr:from>
    <xdr:to>
      <xdr:col>2</xdr:col>
      <xdr:colOff>898072</xdr:colOff>
      <xdr:row>19</xdr:row>
      <xdr:rowOff>670181</xdr:rowOff>
    </xdr:to>
    <xdr:pic>
      <xdr:nvPicPr>
        <xdr:cNvPr id="457" name="Slika 456">
          <a:extLst>
            <a:ext uri="{FF2B5EF4-FFF2-40B4-BE49-F238E27FC236}">
              <a16:creationId xmlns:a16="http://schemas.microsoft.com/office/drawing/2014/main" id="{CDB6C8F3-A602-47A9-8F14-B3C478AE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906" y="3755300"/>
          <a:ext cx="931273" cy="602417"/>
        </a:xfrm>
        <a:prstGeom prst="rect">
          <a:avLst/>
        </a:prstGeom>
      </xdr:spPr>
    </xdr:pic>
    <xdr:clientData/>
  </xdr:twoCellAnchor>
  <xdr:twoCellAnchor>
    <xdr:from>
      <xdr:col>1</xdr:col>
      <xdr:colOff>157841</xdr:colOff>
      <xdr:row>27</xdr:row>
      <xdr:rowOff>92530</xdr:rowOff>
    </xdr:from>
    <xdr:to>
      <xdr:col>2</xdr:col>
      <xdr:colOff>936169</xdr:colOff>
      <xdr:row>27</xdr:row>
      <xdr:rowOff>767443</xdr:rowOff>
    </xdr:to>
    <xdr:pic>
      <xdr:nvPicPr>
        <xdr:cNvPr id="448" name="Slika 447">
          <a:extLst>
            <a:ext uri="{FF2B5EF4-FFF2-40B4-BE49-F238E27FC236}">
              <a16:creationId xmlns:a16="http://schemas.microsoft.com/office/drawing/2014/main" id="{022F6194-FE77-B057-5DA7-1882887D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627" y="9957709"/>
          <a:ext cx="1009649" cy="674913"/>
        </a:xfrm>
        <a:prstGeom prst="rect">
          <a:avLst/>
        </a:prstGeom>
      </xdr:spPr>
    </xdr:pic>
    <xdr:clientData/>
  </xdr:twoCellAnchor>
  <xdr:twoCellAnchor>
    <xdr:from>
      <xdr:col>1</xdr:col>
      <xdr:colOff>185056</xdr:colOff>
      <xdr:row>28</xdr:row>
      <xdr:rowOff>97975</xdr:rowOff>
    </xdr:from>
    <xdr:to>
      <xdr:col>2</xdr:col>
      <xdr:colOff>928547</xdr:colOff>
      <xdr:row>28</xdr:row>
      <xdr:rowOff>751115</xdr:rowOff>
    </xdr:to>
    <xdr:pic>
      <xdr:nvPicPr>
        <xdr:cNvPr id="461" name="Slika 460">
          <a:extLst>
            <a:ext uri="{FF2B5EF4-FFF2-40B4-BE49-F238E27FC236}">
              <a16:creationId xmlns:a16="http://schemas.microsoft.com/office/drawing/2014/main" id="{45D0FF8C-27DC-D0F9-E4D7-CD346D39B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5" y="6618518"/>
          <a:ext cx="972091" cy="653140"/>
        </a:xfrm>
        <a:prstGeom prst="rect">
          <a:avLst/>
        </a:prstGeom>
      </xdr:spPr>
    </xdr:pic>
    <xdr:clientData/>
  </xdr:twoCellAnchor>
  <xdr:twoCellAnchor>
    <xdr:from>
      <xdr:col>2</xdr:col>
      <xdr:colOff>97064</xdr:colOff>
      <xdr:row>37</xdr:row>
      <xdr:rowOff>154214</xdr:rowOff>
    </xdr:from>
    <xdr:to>
      <xdr:col>2</xdr:col>
      <xdr:colOff>917841</xdr:colOff>
      <xdr:row>37</xdr:row>
      <xdr:rowOff>688673</xdr:rowOff>
    </xdr:to>
    <xdr:pic>
      <xdr:nvPicPr>
        <xdr:cNvPr id="500" name="Slika 15">
          <a:extLst>
            <a:ext uri="{FF2B5EF4-FFF2-40B4-BE49-F238E27FC236}">
              <a16:creationId xmlns:a16="http://schemas.microsoft.com/office/drawing/2014/main" id="{59BA7725-26E8-4A1F-9E57-AC9FD9948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2171" y="92043250"/>
          <a:ext cx="820777" cy="534459"/>
        </a:xfrm>
        <a:prstGeom prst="rect">
          <a:avLst/>
        </a:prstGeom>
      </xdr:spPr>
    </xdr:pic>
    <xdr:clientData/>
  </xdr:twoCellAnchor>
  <xdr:twoCellAnchor>
    <xdr:from>
      <xdr:col>2</xdr:col>
      <xdr:colOff>25551</xdr:colOff>
      <xdr:row>36</xdr:row>
      <xdr:rowOff>136072</xdr:rowOff>
    </xdr:from>
    <xdr:to>
      <xdr:col>2</xdr:col>
      <xdr:colOff>944986</xdr:colOff>
      <xdr:row>36</xdr:row>
      <xdr:rowOff>734785</xdr:rowOff>
    </xdr:to>
    <xdr:pic>
      <xdr:nvPicPr>
        <xdr:cNvPr id="502" name="Slika 19">
          <a:extLst>
            <a:ext uri="{FF2B5EF4-FFF2-40B4-BE49-F238E27FC236}">
              <a16:creationId xmlns:a16="http://schemas.microsoft.com/office/drawing/2014/main" id="{10553E20-05B8-473F-81F3-BC874686F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0658" y="91195072"/>
          <a:ext cx="919435" cy="598713"/>
        </a:xfrm>
        <a:prstGeom prst="rect">
          <a:avLst/>
        </a:prstGeom>
      </xdr:spPr>
    </xdr:pic>
    <xdr:clientData/>
  </xdr:twoCellAnchor>
  <xdr:twoCellAnchor>
    <xdr:from>
      <xdr:col>2</xdr:col>
      <xdr:colOff>35535</xdr:colOff>
      <xdr:row>41</xdr:row>
      <xdr:rowOff>143934</xdr:rowOff>
    </xdr:from>
    <xdr:to>
      <xdr:col>2</xdr:col>
      <xdr:colOff>903819</xdr:colOff>
      <xdr:row>41</xdr:row>
      <xdr:rowOff>721178</xdr:rowOff>
    </xdr:to>
    <xdr:pic>
      <xdr:nvPicPr>
        <xdr:cNvPr id="504" name="Slika 24">
          <a:extLst>
            <a:ext uri="{FF2B5EF4-FFF2-40B4-BE49-F238E27FC236}">
              <a16:creationId xmlns:a16="http://schemas.microsoft.com/office/drawing/2014/main" id="{FA6ED651-1658-419C-A4BA-1E0D57D0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0642" y="95353113"/>
          <a:ext cx="868284" cy="577244"/>
        </a:xfrm>
        <a:prstGeom prst="rect">
          <a:avLst/>
        </a:prstGeom>
      </xdr:spPr>
    </xdr:pic>
    <xdr:clientData/>
  </xdr:twoCellAnchor>
  <xdr:twoCellAnchor>
    <xdr:from>
      <xdr:col>2</xdr:col>
      <xdr:colOff>96157</xdr:colOff>
      <xdr:row>42</xdr:row>
      <xdr:rowOff>175985</xdr:rowOff>
    </xdr:from>
    <xdr:to>
      <xdr:col>2</xdr:col>
      <xdr:colOff>907052</xdr:colOff>
      <xdr:row>42</xdr:row>
      <xdr:rowOff>677635</xdr:rowOff>
    </xdr:to>
    <xdr:pic>
      <xdr:nvPicPr>
        <xdr:cNvPr id="506" name="Slika 39">
          <a:extLst>
            <a:ext uri="{FF2B5EF4-FFF2-40B4-BE49-F238E27FC236}">
              <a16:creationId xmlns:a16="http://schemas.microsoft.com/office/drawing/2014/main" id="{A5C71FB6-42C3-4A15-8A12-107DB8B17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264" y="96215199"/>
          <a:ext cx="810895" cy="501650"/>
        </a:xfrm>
        <a:prstGeom prst="rect">
          <a:avLst/>
        </a:prstGeom>
      </xdr:spPr>
    </xdr:pic>
    <xdr:clientData/>
  </xdr:twoCellAnchor>
  <xdr:twoCellAnchor>
    <xdr:from>
      <xdr:col>2</xdr:col>
      <xdr:colOff>81643</xdr:colOff>
      <xdr:row>43</xdr:row>
      <xdr:rowOff>158750</xdr:rowOff>
    </xdr:from>
    <xdr:to>
      <xdr:col>3</xdr:col>
      <xdr:colOff>15489</xdr:colOff>
      <xdr:row>43</xdr:row>
      <xdr:rowOff>635177</xdr:rowOff>
    </xdr:to>
    <xdr:pic>
      <xdr:nvPicPr>
        <xdr:cNvPr id="507" name="Slika 40">
          <a:extLst>
            <a:ext uri="{FF2B5EF4-FFF2-40B4-BE49-F238E27FC236}">
              <a16:creationId xmlns:a16="http://schemas.microsoft.com/office/drawing/2014/main" id="{50C20334-0E3F-46AF-BAF3-F7D33A7C9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" y="97028000"/>
          <a:ext cx="886346" cy="476427"/>
        </a:xfrm>
        <a:prstGeom prst="rect">
          <a:avLst/>
        </a:prstGeom>
      </xdr:spPr>
    </xdr:pic>
    <xdr:clientData/>
  </xdr:twoCellAnchor>
  <xdr:twoCellAnchor>
    <xdr:from>
      <xdr:col>2</xdr:col>
      <xdr:colOff>131233</xdr:colOff>
      <xdr:row>44</xdr:row>
      <xdr:rowOff>179917</xdr:rowOff>
    </xdr:from>
    <xdr:to>
      <xdr:col>2</xdr:col>
      <xdr:colOff>917208</xdr:colOff>
      <xdr:row>44</xdr:row>
      <xdr:rowOff>663575</xdr:rowOff>
    </xdr:to>
    <xdr:pic>
      <xdr:nvPicPr>
        <xdr:cNvPr id="508" name="Slika 41">
          <a:extLst>
            <a:ext uri="{FF2B5EF4-FFF2-40B4-BE49-F238E27FC236}">
              <a16:creationId xmlns:a16="http://schemas.microsoft.com/office/drawing/2014/main" id="{67AC9417-95EA-4F37-8C02-AE215E085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340" y="97879203"/>
          <a:ext cx="785975" cy="483658"/>
        </a:xfrm>
        <a:prstGeom prst="rect">
          <a:avLst/>
        </a:prstGeom>
      </xdr:spPr>
    </xdr:pic>
    <xdr:clientData/>
  </xdr:twoCellAnchor>
  <xdr:twoCellAnchor>
    <xdr:from>
      <xdr:col>2</xdr:col>
      <xdr:colOff>78771</xdr:colOff>
      <xdr:row>45</xdr:row>
      <xdr:rowOff>158750</xdr:rowOff>
    </xdr:from>
    <xdr:to>
      <xdr:col>2</xdr:col>
      <xdr:colOff>879830</xdr:colOff>
      <xdr:row>45</xdr:row>
      <xdr:rowOff>673100</xdr:rowOff>
    </xdr:to>
    <xdr:pic>
      <xdr:nvPicPr>
        <xdr:cNvPr id="509" name="Slika 43">
          <a:extLst>
            <a:ext uri="{FF2B5EF4-FFF2-40B4-BE49-F238E27FC236}">
              <a16:creationId xmlns:a16="http://schemas.microsoft.com/office/drawing/2014/main" id="{66F31F5A-2C2E-47BB-9769-619BC7799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878" y="98688071"/>
          <a:ext cx="801059" cy="514350"/>
        </a:xfrm>
        <a:prstGeom prst="rect">
          <a:avLst/>
        </a:prstGeom>
      </xdr:spPr>
    </xdr:pic>
    <xdr:clientData/>
  </xdr:twoCellAnchor>
  <xdr:twoCellAnchor>
    <xdr:from>
      <xdr:col>2</xdr:col>
      <xdr:colOff>111579</xdr:colOff>
      <xdr:row>46</xdr:row>
      <xdr:rowOff>131234</xdr:rowOff>
    </xdr:from>
    <xdr:to>
      <xdr:col>2</xdr:col>
      <xdr:colOff>897821</xdr:colOff>
      <xdr:row>46</xdr:row>
      <xdr:rowOff>635000</xdr:rowOff>
    </xdr:to>
    <xdr:pic>
      <xdr:nvPicPr>
        <xdr:cNvPr id="510" name="Slika 45">
          <a:extLst>
            <a:ext uri="{FF2B5EF4-FFF2-40B4-BE49-F238E27FC236}">
              <a16:creationId xmlns:a16="http://schemas.microsoft.com/office/drawing/2014/main" id="{876DFC14-4083-4AAF-8F50-87EF1F0B7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6" y="99490591"/>
          <a:ext cx="786242" cy="503766"/>
        </a:xfrm>
        <a:prstGeom prst="rect">
          <a:avLst/>
        </a:prstGeom>
      </xdr:spPr>
    </xdr:pic>
    <xdr:clientData/>
  </xdr:twoCellAnchor>
  <xdr:twoCellAnchor>
    <xdr:from>
      <xdr:col>2</xdr:col>
      <xdr:colOff>148168</xdr:colOff>
      <xdr:row>47</xdr:row>
      <xdr:rowOff>31750</xdr:rowOff>
    </xdr:from>
    <xdr:to>
      <xdr:col>2</xdr:col>
      <xdr:colOff>881593</xdr:colOff>
      <xdr:row>47</xdr:row>
      <xdr:rowOff>747788</xdr:rowOff>
    </xdr:to>
    <xdr:pic>
      <xdr:nvPicPr>
        <xdr:cNvPr id="511" name="Slika 47">
          <a:extLst>
            <a:ext uri="{FF2B5EF4-FFF2-40B4-BE49-F238E27FC236}">
              <a16:creationId xmlns:a16="http://schemas.microsoft.com/office/drawing/2014/main" id="{4F081961-B393-42DC-B83B-95395D276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275" y="100221143"/>
          <a:ext cx="733425" cy="716038"/>
        </a:xfrm>
        <a:prstGeom prst="rect">
          <a:avLst/>
        </a:prstGeom>
      </xdr:spPr>
    </xdr:pic>
    <xdr:clientData/>
  </xdr:twoCellAnchor>
  <xdr:twoCellAnchor>
    <xdr:from>
      <xdr:col>2</xdr:col>
      <xdr:colOff>113241</xdr:colOff>
      <xdr:row>48</xdr:row>
      <xdr:rowOff>73025</xdr:rowOff>
    </xdr:from>
    <xdr:to>
      <xdr:col>2</xdr:col>
      <xdr:colOff>894308</xdr:colOff>
      <xdr:row>48</xdr:row>
      <xdr:rowOff>804333</xdr:rowOff>
    </xdr:to>
    <xdr:pic>
      <xdr:nvPicPr>
        <xdr:cNvPr id="65" name="Slika 64">
          <a:extLst>
            <a:ext uri="{FF2B5EF4-FFF2-40B4-BE49-F238E27FC236}">
              <a16:creationId xmlns:a16="http://schemas.microsoft.com/office/drawing/2014/main" id="{37F3680D-E24C-4DE7-8A88-2940EAB53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348" y="101092454"/>
          <a:ext cx="781067" cy="731308"/>
        </a:xfrm>
        <a:prstGeom prst="rect">
          <a:avLst/>
        </a:prstGeom>
      </xdr:spPr>
    </xdr:pic>
    <xdr:clientData/>
  </xdr:twoCellAnchor>
  <xdr:twoCellAnchor>
    <xdr:from>
      <xdr:col>2</xdr:col>
      <xdr:colOff>49742</xdr:colOff>
      <xdr:row>49</xdr:row>
      <xdr:rowOff>45508</xdr:rowOff>
    </xdr:from>
    <xdr:to>
      <xdr:col>2</xdr:col>
      <xdr:colOff>882819</xdr:colOff>
      <xdr:row>49</xdr:row>
      <xdr:rowOff>740833</xdr:rowOff>
    </xdr:to>
    <xdr:pic>
      <xdr:nvPicPr>
        <xdr:cNvPr id="71" name="Slika 49">
          <a:extLst>
            <a:ext uri="{FF2B5EF4-FFF2-40B4-BE49-F238E27FC236}">
              <a16:creationId xmlns:a16="http://schemas.microsoft.com/office/drawing/2014/main" id="{0BE2AF55-C81A-41D5-9201-0585ED65E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849" y="101894972"/>
          <a:ext cx="833077" cy="695325"/>
        </a:xfrm>
        <a:prstGeom prst="rect">
          <a:avLst/>
        </a:prstGeom>
      </xdr:spPr>
    </xdr:pic>
    <xdr:clientData/>
  </xdr:twoCellAnchor>
  <xdr:twoCellAnchor>
    <xdr:from>
      <xdr:col>2</xdr:col>
      <xdr:colOff>109915</xdr:colOff>
      <xdr:row>50</xdr:row>
      <xdr:rowOff>187779</xdr:rowOff>
    </xdr:from>
    <xdr:to>
      <xdr:col>2</xdr:col>
      <xdr:colOff>905450</xdr:colOff>
      <xdr:row>50</xdr:row>
      <xdr:rowOff>730704</xdr:rowOff>
    </xdr:to>
    <xdr:pic>
      <xdr:nvPicPr>
        <xdr:cNvPr id="77" name="Slika 51">
          <a:extLst>
            <a:ext uri="{FF2B5EF4-FFF2-40B4-BE49-F238E27FC236}">
              <a16:creationId xmlns:a16="http://schemas.microsoft.com/office/drawing/2014/main" id="{012F241B-A147-4705-AB0C-88EAAD667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022" y="102867279"/>
          <a:ext cx="795535" cy="542925"/>
        </a:xfrm>
        <a:prstGeom prst="rect">
          <a:avLst/>
        </a:prstGeom>
      </xdr:spPr>
    </xdr:pic>
    <xdr:clientData/>
  </xdr:twoCellAnchor>
  <xdr:twoCellAnchor>
    <xdr:from>
      <xdr:col>2</xdr:col>
      <xdr:colOff>123826</xdr:colOff>
      <xdr:row>51</xdr:row>
      <xdr:rowOff>66675</xdr:rowOff>
    </xdr:from>
    <xdr:to>
      <xdr:col>2</xdr:col>
      <xdr:colOff>941958</xdr:colOff>
      <xdr:row>51</xdr:row>
      <xdr:rowOff>698500</xdr:rowOff>
    </xdr:to>
    <xdr:pic>
      <xdr:nvPicPr>
        <xdr:cNvPr id="78" name="Slika 52">
          <a:extLst>
            <a:ext uri="{FF2B5EF4-FFF2-40B4-BE49-F238E27FC236}">
              <a16:creationId xmlns:a16="http://schemas.microsoft.com/office/drawing/2014/main" id="{16DEA476-E448-456A-ACEC-F174FDBA7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8933" y="103576211"/>
          <a:ext cx="818132" cy="631825"/>
        </a:xfrm>
        <a:prstGeom prst="rect">
          <a:avLst/>
        </a:prstGeom>
      </xdr:spPr>
    </xdr:pic>
    <xdr:clientData/>
  </xdr:twoCellAnchor>
  <xdr:twoCellAnchor>
    <xdr:from>
      <xdr:col>2</xdr:col>
      <xdr:colOff>119592</xdr:colOff>
      <xdr:row>52</xdr:row>
      <xdr:rowOff>144992</xdr:rowOff>
    </xdr:from>
    <xdr:to>
      <xdr:col>2</xdr:col>
      <xdr:colOff>906745</xdr:colOff>
      <xdr:row>52</xdr:row>
      <xdr:rowOff>638175</xdr:rowOff>
    </xdr:to>
    <xdr:pic>
      <xdr:nvPicPr>
        <xdr:cNvPr id="79" name="Slika 55">
          <a:extLst>
            <a:ext uri="{FF2B5EF4-FFF2-40B4-BE49-F238E27FC236}">
              <a16:creationId xmlns:a16="http://schemas.microsoft.com/office/drawing/2014/main" id="{AA46AA22-13AD-42FD-A0BB-1DFD60CDB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699" y="104484563"/>
          <a:ext cx="787153" cy="493183"/>
        </a:xfrm>
        <a:prstGeom prst="rect">
          <a:avLst/>
        </a:prstGeom>
      </xdr:spPr>
    </xdr:pic>
    <xdr:clientData/>
  </xdr:twoCellAnchor>
  <xdr:twoCellAnchor>
    <xdr:from>
      <xdr:col>2</xdr:col>
      <xdr:colOff>77258</xdr:colOff>
      <xdr:row>38</xdr:row>
      <xdr:rowOff>76957</xdr:rowOff>
    </xdr:from>
    <xdr:to>
      <xdr:col>2</xdr:col>
      <xdr:colOff>903772</xdr:colOff>
      <xdr:row>38</xdr:row>
      <xdr:rowOff>592364</xdr:rowOff>
    </xdr:to>
    <xdr:pic>
      <xdr:nvPicPr>
        <xdr:cNvPr id="81" name="Slika 56">
          <a:extLst>
            <a:ext uri="{FF2B5EF4-FFF2-40B4-BE49-F238E27FC236}">
              <a16:creationId xmlns:a16="http://schemas.microsoft.com/office/drawing/2014/main" id="{0A9EC782-5ABA-4F74-90C2-35FC2CE09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2365" y="92796028"/>
          <a:ext cx="826514" cy="515407"/>
        </a:xfrm>
        <a:prstGeom prst="rect">
          <a:avLst/>
        </a:prstGeom>
      </xdr:spPr>
    </xdr:pic>
    <xdr:clientData/>
  </xdr:twoCellAnchor>
  <xdr:twoCellAnchor>
    <xdr:from>
      <xdr:col>2</xdr:col>
      <xdr:colOff>36965</xdr:colOff>
      <xdr:row>40</xdr:row>
      <xdr:rowOff>136524</xdr:rowOff>
    </xdr:from>
    <xdr:to>
      <xdr:col>2</xdr:col>
      <xdr:colOff>913222</xdr:colOff>
      <xdr:row>40</xdr:row>
      <xdr:rowOff>669924</xdr:rowOff>
    </xdr:to>
    <xdr:pic>
      <xdr:nvPicPr>
        <xdr:cNvPr id="84" name="Slika 58">
          <a:extLst>
            <a:ext uri="{FF2B5EF4-FFF2-40B4-BE49-F238E27FC236}">
              <a16:creationId xmlns:a16="http://schemas.microsoft.com/office/drawing/2014/main" id="{5526E826-C230-4B15-9C3C-5F9CD1176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072" y="94515667"/>
          <a:ext cx="876257" cy="533400"/>
        </a:xfrm>
        <a:prstGeom prst="rect">
          <a:avLst/>
        </a:prstGeom>
      </xdr:spPr>
    </xdr:pic>
    <xdr:clientData/>
  </xdr:twoCellAnchor>
  <xdr:twoCellAnchor>
    <xdr:from>
      <xdr:col>2</xdr:col>
      <xdr:colOff>30390</xdr:colOff>
      <xdr:row>53</xdr:row>
      <xdr:rowOff>54428</xdr:rowOff>
    </xdr:from>
    <xdr:to>
      <xdr:col>2</xdr:col>
      <xdr:colOff>940864</xdr:colOff>
      <xdr:row>53</xdr:row>
      <xdr:rowOff>731610</xdr:rowOff>
    </xdr:to>
    <xdr:pic>
      <xdr:nvPicPr>
        <xdr:cNvPr id="88" name="Picture 71">
          <a:extLst>
            <a:ext uri="{FF2B5EF4-FFF2-40B4-BE49-F238E27FC236}">
              <a16:creationId xmlns:a16="http://schemas.microsoft.com/office/drawing/2014/main" id="{D18E9C7C-4A57-458E-887D-4FB6A10BD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497" y="105224035"/>
          <a:ext cx="910474" cy="677182"/>
        </a:xfrm>
        <a:prstGeom prst="rect">
          <a:avLst/>
        </a:prstGeom>
      </xdr:spPr>
    </xdr:pic>
    <xdr:clientData/>
  </xdr:twoCellAnchor>
  <xdr:twoCellAnchor>
    <xdr:from>
      <xdr:col>2</xdr:col>
      <xdr:colOff>13608</xdr:colOff>
      <xdr:row>54</xdr:row>
      <xdr:rowOff>27214</xdr:rowOff>
    </xdr:from>
    <xdr:to>
      <xdr:col>3</xdr:col>
      <xdr:colOff>64908</xdr:colOff>
      <xdr:row>54</xdr:row>
      <xdr:rowOff>781957</xdr:rowOff>
    </xdr:to>
    <xdr:pic>
      <xdr:nvPicPr>
        <xdr:cNvPr id="91" name="Picture 73">
          <a:extLst>
            <a:ext uri="{FF2B5EF4-FFF2-40B4-BE49-F238E27FC236}">
              <a16:creationId xmlns:a16="http://schemas.microsoft.com/office/drawing/2014/main" id="{08B3D302-68A7-4CD1-ABB3-D956CC3D6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5" y="106026857"/>
          <a:ext cx="1003800" cy="754743"/>
        </a:xfrm>
        <a:prstGeom prst="rect">
          <a:avLst/>
        </a:prstGeom>
      </xdr:spPr>
    </xdr:pic>
    <xdr:clientData/>
  </xdr:twoCellAnchor>
  <xdr:twoCellAnchor>
    <xdr:from>
      <xdr:col>1</xdr:col>
      <xdr:colOff>220890</xdr:colOff>
      <xdr:row>55</xdr:row>
      <xdr:rowOff>27214</xdr:rowOff>
    </xdr:from>
    <xdr:to>
      <xdr:col>3</xdr:col>
      <xdr:colOff>64440</xdr:colOff>
      <xdr:row>55</xdr:row>
      <xdr:rowOff>796471</xdr:rowOff>
    </xdr:to>
    <xdr:pic>
      <xdr:nvPicPr>
        <xdr:cNvPr id="93" name="Picture 85">
          <a:extLst>
            <a:ext uri="{FF2B5EF4-FFF2-40B4-BE49-F238E27FC236}">
              <a16:creationId xmlns:a16="http://schemas.microsoft.com/office/drawing/2014/main" id="{54E11289-C216-4FC1-AE72-DF5C90D37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676" y="106856893"/>
          <a:ext cx="1027371" cy="769257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58</xdr:row>
      <xdr:rowOff>27214</xdr:rowOff>
    </xdr:from>
    <xdr:to>
      <xdr:col>3</xdr:col>
      <xdr:colOff>84396</xdr:colOff>
      <xdr:row>58</xdr:row>
      <xdr:rowOff>805996</xdr:rowOff>
    </xdr:to>
    <xdr:pic>
      <xdr:nvPicPr>
        <xdr:cNvPr id="95" name="Picture 89">
          <a:extLst>
            <a:ext uri="{FF2B5EF4-FFF2-40B4-BE49-F238E27FC236}">
              <a16:creationId xmlns:a16="http://schemas.microsoft.com/office/drawing/2014/main" id="{132463AA-37E9-4877-8A9F-61E36838A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108" y="109347000"/>
          <a:ext cx="1036895" cy="778782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59</xdr:row>
      <xdr:rowOff>68035</xdr:rowOff>
    </xdr:from>
    <xdr:to>
      <xdr:col>3</xdr:col>
      <xdr:colOff>8561</xdr:colOff>
      <xdr:row>59</xdr:row>
      <xdr:rowOff>782864</xdr:rowOff>
    </xdr:to>
    <xdr:pic>
      <xdr:nvPicPr>
        <xdr:cNvPr id="100" name="Picture 95">
          <a:extLst>
            <a:ext uri="{FF2B5EF4-FFF2-40B4-BE49-F238E27FC236}">
              <a16:creationId xmlns:a16="http://schemas.microsoft.com/office/drawing/2014/main" id="{0638D208-B173-4FA2-AC81-42810E3A1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108" y="110217856"/>
          <a:ext cx="961060" cy="714829"/>
        </a:xfrm>
        <a:prstGeom prst="rect">
          <a:avLst/>
        </a:prstGeom>
      </xdr:spPr>
    </xdr:pic>
    <xdr:clientData/>
  </xdr:twoCellAnchor>
  <xdr:twoCellAnchor>
    <xdr:from>
      <xdr:col>2</xdr:col>
      <xdr:colOff>27215</xdr:colOff>
      <xdr:row>60</xdr:row>
      <xdr:rowOff>34471</xdr:rowOff>
    </xdr:from>
    <xdr:to>
      <xdr:col>2</xdr:col>
      <xdr:colOff>925287</xdr:colOff>
      <xdr:row>60</xdr:row>
      <xdr:rowOff>714650</xdr:rowOff>
    </xdr:to>
    <xdr:pic>
      <xdr:nvPicPr>
        <xdr:cNvPr id="104" name="Picture 113">
          <a:extLst>
            <a:ext uri="{FF2B5EF4-FFF2-40B4-BE49-F238E27FC236}">
              <a16:creationId xmlns:a16="http://schemas.microsoft.com/office/drawing/2014/main" id="{E071B8FE-68AC-40E0-BE40-ADD8CA1C2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322" y="111014328"/>
          <a:ext cx="898072" cy="680179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61</xdr:row>
      <xdr:rowOff>0</xdr:rowOff>
    </xdr:from>
    <xdr:to>
      <xdr:col>3</xdr:col>
      <xdr:colOff>44951</xdr:colOff>
      <xdr:row>61</xdr:row>
      <xdr:rowOff>754743</xdr:rowOff>
    </xdr:to>
    <xdr:pic>
      <xdr:nvPicPr>
        <xdr:cNvPr id="108" name="Picture 114">
          <a:extLst>
            <a:ext uri="{FF2B5EF4-FFF2-40B4-BE49-F238E27FC236}">
              <a16:creationId xmlns:a16="http://schemas.microsoft.com/office/drawing/2014/main" id="{2B3297C8-A3A1-42DC-8838-1014CA340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108" y="111809893"/>
          <a:ext cx="997450" cy="754743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62</xdr:row>
      <xdr:rowOff>24039</xdr:rowOff>
    </xdr:from>
    <xdr:to>
      <xdr:col>3</xdr:col>
      <xdr:colOff>8479</xdr:colOff>
      <xdr:row>62</xdr:row>
      <xdr:rowOff>745217</xdr:rowOff>
    </xdr:to>
    <xdr:pic>
      <xdr:nvPicPr>
        <xdr:cNvPr id="112" name="Picture 116">
          <a:extLst>
            <a:ext uri="{FF2B5EF4-FFF2-40B4-BE49-F238E27FC236}">
              <a16:creationId xmlns:a16="http://schemas.microsoft.com/office/drawing/2014/main" id="{A6481426-44D9-4A33-8E8C-D4420DC3A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108" y="112663968"/>
          <a:ext cx="960978" cy="721178"/>
        </a:xfrm>
        <a:prstGeom prst="rect">
          <a:avLst/>
        </a:prstGeom>
      </xdr:spPr>
    </xdr:pic>
    <xdr:clientData/>
  </xdr:twoCellAnchor>
  <xdr:twoCellAnchor>
    <xdr:from>
      <xdr:col>2</xdr:col>
      <xdr:colOff>7258</xdr:colOff>
      <xdr:row>63</xdr:row>
      <xdr:rowOff>13607</xdr:rowOff>
    </xdr:from>
    <xdr:to>
      <xdr:col>2</xdr:col>
      <xdr:colOff>935342</xdr:colOff>
      <xdr:row>63</xdr:row>
      <xdr:rowOff>717097</xdr:rowOff>
    </xdr:to>
    <xdr:pic>
      <xdr:nvPicPr>
        <xdr:cNvPr id="116" name="Picture 119">
          <a:extLst>
            <a:ext uri="{FF2B5EF4-FFF2-40B4-BE49-F238E27FC236}">
              <a16:creationId xmlns:a16="http://schemas.microsoft.com/office/drawing/2014/main" id="{A3B27AFF-EF33-4AA7-9597-FE3BA461F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365" y="113483571"/>
          <a:ext cx="928084" cy="703490"/>
        </a:xfrm>
        <a:prstGeom prst="rect">
          <a:avLst/>
        </a:prstGeom>
      </xdr:spPr>
    </xdr:pic>
    <xdr:clientData/>
  </xdr:twoCellAnchor>
  <xdr:twoCellAnchor>
    <xdr:from>
      <xdr:col>2</xdr:col>
      <xdr:colOff>7257</xdr:colOff>
      <xdr:row>64</xdr:row>
      <xdr:rowOff>0</xdr:rowOff>
    </xdr:from>
    <xdr:to>
      <xdr:col>2</xdr:col>
      <xdr:colOff>942889</xdr:colOff>
      <xdr:row>64</xdr:row>
      <xdr:rowOff>697138</xdr:rowOff>
    </xdr:to>
    <xdr:pic>
      <xdr:nvPicPr>
        <xdr:cNvPr id="122" name="Picture 123">
          <a:extLst>
            <a:ext uri="{FF2B5EF4-FFF2-40B4-BE49-F238E27FC236}">
              <a16:creationId xmlns:a16="http://schemas.microsoft.com/office/drawing/2014/main" id="{7C7D4AD1-D070-4562-A9BD-8905445E7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364" y="114300000"/>
          <a:ext cx="935632" cy="697138"/>
        </a:xfrm>
        <a:prstGeom prst="rect">
          <a:avLst/>
        </a:prstGeom>
      </xdr:spPr>
    </xdr:pic>
    <xdr:clientData/>
  </xdr:twoCellAnchor>
  <xdr:twoCellAnchor>
    <xdr:from>
      <xdr:col>2</xdr:col>
      <xdr:colOff>40822</xdr:colOff>
      <xdr:row>65</xdr:row>
      <xdr:rowOff>13608</xdr:rowOff>
    </xdr:from>
    <xdr:to>
      <xdr:col>3</xdr:col>
      <xdr:colOff>40822</xdr:colOff>
      <xdr:row>65</xdr:row>
      <xdr:rowOff>734480</xdr:rowOff>
    </xdr:to>
    <xdr:pic>
      <xdr:nvPicPr>
        <xdr:cNvPr id="135" name="Picture 124">
          <a:extLst>
            <a:ext uri="{FF2B5EF4-FFF2-40B4-BE49-F238E27FC236}">
              <a16:creationId xmlns:a16="http://schemas.microsoft.com/office/drawing/2014/main" id="{59D348BB-46ED-49A5-A2E4-DF853DC95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929" y="115143644"/>
          <a:ext cx="952500" cy="720872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66</xdr:row>
      <xdr:rowOff>16782</xdr:rowOff>
    </xdr:from>
    <xdr:to>
      <xdr:col>3</xdr:col>
      <xdr:colOff>29990</xdr:colOff>
      <xdr:row>66</xdr:row>
      <xdr:rowOff>732518</xdr:rowOff>
    </xdr:to>
    <xdr:pic>
      <xdr:nvPicPr>
        <xdr:cNvPr id="139" name="Picture 125">
          <a:extLst>
            <a:ext uri="{FF2B5EF4-FFF2-40B4-BE49-F238E27FC236}">
              <a16:creationId xmlns:a16="http://schemas.microsoft.com/office/drawing/2014/main" id="{F1B7AB71-DE8D-495C-BAB1-79A7B6F06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108" y="115976853"/>
          <a:ext cx="982489" cy="715736"/>
        </a:xfrm>
        <a:prstGeom prst="rect">
          <a:avLst/>
        </a:prstGeom>
      </xdr:spPr>
    </xdr:pic>
    <xdr:clientData/>
  </xdr:twoCellAnchor>
  <xdr:twoCellAnchor>
    <xdr:from>
      <xdr:col>2</xdr:col>
      <xdr:colOff>40822</xdr:colOff>
      <xdr:row>67</xdr:row>
      <xdr:rowOff>0</xdr:rowOff>
    </xdr:from>
    <xdr:to>
      <xdr:col>2</xdr:col>
      <xdr:colOff>944419</xdr:colOff>
      <xdr:row>67</xdr:row>
      <xdr:rowOff>677182</xdr:rowOff>
    </xdr:to>
    <xdr:pic>
      <xdr:nvPicPr>
        <xdr:cNvPr id="147" name="Picture 127">
          <a:extLst>
            <a:ext uri="{FF2B5EF4-FFF2-40B4-BE49-F238E27FC236}">
              <a16:creationId xmlns:a16="http://schemas.microsoft.com/office/drawing/2014/main" id="{82A74732-48CA-403D-A6BF-2EA1F3149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929" y="116790107"/>
          <a:ext cx="903597" cy="677182"/>
        </a:xfrm>
        <a:prstGeom prst="rect">
          <a:avLst/>
        </a:prstGeom>
      </xdr:spPr>
    </xdr:pic>
    <xdr:clientData/>
  </xdr:twoCellAnchor>
  <xdr:twoCellAnchor>
    <xdr:from>
      <xdr:col>2</xdr:col>
      <xdr:colOff>13607</xdr:colOff>
      <xdr:row>68</xdr:row>
      <xdr:rowOff>0</xdr:rowOff>
    </xdr:from>
    <xdr:to>
      <xdr:col>2</xdr:col>
      <xdr:colOff>935339</xdr:colOff>
      <xdr:row>68</xdr:row>
      <xdr:rowOff>697139</xdr:rowOff>
    </xdr:to>
    <xdr:pic>
      <xdr:nvPicPr>
        <xdr:cNvPr id="148" name="Picture 128">
          <a:extLst>
            <a:ext uri="{FF2B5EF4-FFF2-40B4-BE49-F238E27FC236}">
              <a16:creationId xmlns:a16="http://schemas.microsoft.com/office/drawing/2014/main" id="{D6C8AA72-AD24-4DC8-A3FC-A068E0C17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117620143"/>
          <a:ext cx="921732" cy="697139"/>
        </a:xfrm>
        <a:prstGeom prst="rect">
          <a:avLst/>
        </a:prstGeom>
      </xdr:spPr>
    </xdr:pic>
    <xdr:clientData/>
  </xdr:twoCellAnchor>
  <xdr:twoCellAnchor>
    <xdr:from>
      <xdr:col>2</xdr:col>
      <xdr:colOff>9071</xdr:colOff>
      <xdr:row>39</xdr:row>
      <xdr:rowOff>99781</xdr:rowOff>
    </xdr:from>
    <xdr:to>
      <xdr:col>2</xdr:col>
      <xdr:colOff>944788</xdr:colOff>
      <xdr:row>39</xdr:row>
      <xdr:rowOff>725709</xdr:rowOff>
    </xdr:to>
    <xdr:pic>
      <xdr:nvPicPr>
        <xdr:cNvPr id="150" name="Picture 135">
          <a:extLst>
            <a:ext uri="{FF2B5EF4-FFF2-40B4-BE49-F238E27FC236}">
              <a16:creationId xmlns:a16="http://schemas.microsoft.com/office/drawing/2014/main" id="{2B96AF62-4F4C-40AC-8DC0-B74BFC3D9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178" y="93648888"/>
          <a:ext cx="935717" cy="625928"/>
        </a:xfrm>
        <a:prstGeom prst="rect">
          <a:avLst/>
        </a:prstGeom>
      </xdr:spPr>
    </xdr:pic>
    <xdr:clientData/>
  </xdr:twoCellAnchor>
  <xdr:twoCellAnchor>
    <xdr:from>
      <xdr:col>2</xdr:col>
      <xdr:colOff>78470</xdr:colOff>
      <xdr:row>56</xdr:row>
      <xdr:rowOff>43998</xdr:rowOff>
    </xdr:from>
    <xdr:to>
      <xdr:col>2</xdr:col>
      <xdr:colOff>925348</xdr:colOff>
      <xdr:row>56</xdr:row>
      <xdr:rowOff>771526</xdr:rowOff>
    </xdr:to>
    <xdr:pic>
      <xdr:nvPicPr>
        <xdr:cNvPr id="151" name="Picture 18">
          <a:extLst>
            <a:ext uri="{FF2B5EF4-FFF2-40B4-BE49-F238E27FC236}">
              <a16:creationId xmlns:a16="http://schemas.microsoft.com/office/drawing/2014/main" id="{5D19D051-E4D0-4191-8267-FA7990FF6D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3577" y="107703712"/>
          <a:ext cx="846878" cy="727528"/>
        </a:xfrm>
        <a:prstGeom prst="rect">
          <a:avLst/>
        </a:prstGeom>
      </xdr:spPr>
    </xdr:pic>
    <xdr:clientData/>
  </xdr:twoCellAnchor>
  <xdr:twoCellAnchor>
    <xdr:from>
      <xdr:col>2</xdr:col>
      <xdr:colOff>54429</xdr:colOff>
      <xdr:row>57</xdr:row>
      <xdr:rowOff>95251</xdr:rowOff>
    </xdr:from>
    <xdr:to>
      <xdr:col>2</xdr:col>
      <xdr:colOff>942066</xdr:colOff>
      <xdr:row>57</xdr:row>
      <xdr:rowOff>770916</xdr:rowOff>
    </xdr:to>
    <xdr:pic>
      <xdr:nvPicPr>
        <xdr:cNvPr id="152" name="Picture 47">
          <a:extLst>
            <a:ext uri="{FF2B5EF4-FFF2-40B4-BE49-F238E27FC236}">
              <a16:creationId xmlns:a16="http://schemas.microsoft.com/office/drawing/2014/main" id="{4FFEF0A4-0664-4551-B627-D172C41B57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9536" y="108585001"/>
          <a:ext cx="887637" cy="675665"/>
        </a:xfrm>
        <a:prstGeom prst="rect">
          <a:avLst/>
        </a:prstGeom>
      </xdr:spPr>
    </xdr:pic>
    <xdr:clientData/>
  </xdr:twoCellAnchor>
  <xdr:twoCellAnchor>
    <xdr:from>
      <xdr:col>2</xdr:col>
      <xdr:colOff>49626</xdr:colOff>
      <xdr:row>69</xdr:row>
      <xdr:rowOff>87994</xdr:rowOff>
    </xdr:from>
    <xdr:to>
      <xdr:col>3</xdr:col>
      <xdr:colOff>26595</xdr:colOff>
      <xdr:row>69</xdr:row>
      <xdr:rowOff>789214</xdr:rowOff>
    </xdr:to>
    <xdr:pic>
      <xdr:nvPicPr>
        <xdr:cNvPr id="153" name="Picture 59">
          <a:extLst>
            <a:ext uri="{FF2B5EF4-FFF2-40B4-BE49-F238E27FC236}">
              <a16:creationId xmlns:a16="http://schemas.microsoft.com/office/drawing/2014/main" id="{30158E4D-B06F-44EA-A6B1-DD87445198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4733" y="118538173"/>
          <a:ext cx="929469" cy="701220"/>
        </a:xfrm>
        <a:prstGeom prst="rect">
          <a:avLst/>
        </a:prstGeom>
      </xdr:spPr>
    </xdr:pic>
    <xdr:clientData/>
  </xdr:twoCellAnchor>
  <xdr:twoCellAnchor>
    <xdr:from>
      <xdr:col>2</xdr:col>
      <xdr:colOff>40823</xdr:colOff>
      <xdr:row>70</xdr:row>
      <xdr:rowOff>40821</xdr:rowOff>
    </xdr:from>
    <xdr:to>
      <xdr:col>3</xdr:col>
      <xdr:colOff>55820</xdr:colOff>
      <xdr:row>70</xdr:row>
      <xdr:rowOff>758825</xdr:rowOff>
    </xdr:to>
    <xdr:pic>
      <xdr:nvPicPr>
        <xdr:cNvPr id="154" name="Picture 63">
          <a:extLst>
            <a:ext uri="{FF2B5EF4-FFF2-40B4-BE49-F238E27FC236}">
              <a16:creationId xmlns:a16="http://schemas.microsoft.com/office/drawing/2014/main" id="{EED73527-58A7-4A18-B62E-6EE4B9D4AD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5930" y="119321035"/>
          <a:ext cx="967497" cy="718004"/>
        </a:xfrm>
        <a:prstGeom prst="rect">
          <a:avLst/>
        </a:prstGeom>
      </xdr:spPr>
    </xdr:pic>
    <xdr:clientData/>
  </xdr:twoCellAnchor>
  <xdr:twoCellAnchor>
    <xdr:from>
      <xdr:col>2</xdr:col>
      <xdr:colOff>81643</xdr:colOff>
      <xdr:row>43</xdr:row>
      <xdr:rowOff>204107</xdr:rowOff>
    </xdr:from>
    <xdr:to>
      <xdr:col>3</xdr:col>
      <xdr:colOff>15489</xdr:colOff>
      <xdr:row>43</xdr:row>
      <xdr:rowOff>680534</xdr:rowOff>
    </xdr:to>
    <xdr:pic>
      <xdr:nvPicPr>
        <xdr:cNvPr id="155" name="Slika 40">
          <a:extLst>
            <a:ext uri="{FF2B5EF4-FFF2-40B4-BE49-F238E27FC236}">
              <a16:creationId xmlns:a16="http://schemas.microsoft.com/office/drawing/2014/main" id="{F8375AF4-3E34-4E06-B34F-EC6294B96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" y="97073357"/>
          <a:ext cx="886346" cy="476427"/>
        </a:xfrm>
        <a:prstGeom prst="rect">
          <a:avLst/>
        </a:prstGeom>
      </xdr:spPr>
    </xdr:pic>
    <xdr:clientData/>
  </xdr:twoCellAnchor>
  <xdr:twoCellAnchor>
    <xdr:from>
      <xdr:col>2</xdr:col>
      <xdr:colOff>111579</xdr:colOff>
      <xdr:row>46</xdr:row>
      <xdr:rowOff>167520</xdr:rowOff>
    </xdr:from>
    <xdr:to>
      <xdr:col>2</xdr:col>
      <xdr:colOff>897821</xdr:colOff>
      <xdr:row>46</xdr:row>
      <xdr:rowOff>671286</xdr:rowOff>
    </xdr:to>
    <xdr:pic>
      <xdr:nvPicPr>
        <xdr:cNvPr id="156" name="Slika 45">
          <a:extLst>
            <a:ext uri="{FF2B5EF4-FFF2-40B4-BE49-F238E27FC236}">
              <a16:creationId xmlns:a16="http://schemas.microsoft.com/office/drawing/2014/main" id="{2A114D83-A282-4A04-949F-8ECD0E9E9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6" y="99526877"/>
          <a:ext cx="786242" cy="503766"/>
        </a:xfrm>
        <a:prstGeom prst="rect">
          <a:avLst/>
        </a:prstGeom>
      </xdr:spPr>
    </xdr:pic>
    <xdr:clientData/>
  </xdr:twoCellAnchor>
  <xdr:twoCellAnchor>
    <xdr:from>
      <xdr:col>2</xdr:col>
      <xdr:colOff>148168</xdr:colOff>
      <xdr:row>47</xdr:row>
      <xdr:rowOff>68036</xdr:rowOff>
    </xdr:from>
    <xdr:to>
      <xdr:col>2</xdr:col>
      <xdr:colOff>881593</xdr:colOff>
      <xdr:row>47</xdr:row>
      <xdr:rowOff>784074</xdr:rowOff>
    </xdr:to>
    <xdr:pic>
      <xdr:nvPicPr>
        <xdr:cNvPr id="158" name="Slika 47">
          <a:extLst>
            <a:ext uri="{FF2B5EF4-FFF2-40B4-BE49-F238E27FC236}">
              <a16:creationId xmlns:a16="http://schemas.microsoft.com/office/drawing/2014/main" id="{7E213750-DAE1-4CD9-A751-DDA79AE3B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275" y="100257429"/>
          <a:ext cx="733425" cy="716038"/>
        </a:xfrm>
        <a:prstGeom prst="rect">
          <a:avLst/>
        </a:prstGeom>
      </xdr:spPr>
    </xdr:pic>
    <xdr:clientData/>
  </xdr:twoCellAnchor>
  <xdr:twoCellAnchor>
    <xdr:from>
      <xdr:col>2</xdr:col>
      <xdr:colOff>113241</xdr:colOff>
      <xdr:row>48</xdr:row>
      <xdr:rowOff>109311</xdr:rowOff>
    </xdr:from>
    <xdr:to>
      <xdr:col>2</xdr:col>
      <xdr:colOff>894308</xdr:colOff>
      <xdr:row>49</xdr:row>
      <xdr:rowOff>15119</xdr:rowOff>
    </xdr:to>
    <xdr:pic>
      <xdr:nvPicPr>
        <xdr:cNvPr id="159" name="Slika 48">
          <a:extLst>
            <a:ext uri="{FF2B5EF4-FFF2-40B4-BE49-F238E27FC236}">
              <a16:creationId xmlns:a16="http://schemas.microsoft.com/office/drawing/2014/main" id="{7459A9A5-F4ED-4388-9089-A38A93A2A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348" y="101128740"/>
          <a:ext cx="781067" cy="735843"/>
        </a:xfrm>
        <a:prstGeom prst="rect">
          <a:avLst/>
        </a:prstGeom>
      </xdr:spPr>
    </xdr:pic>
    <xdr:clientData/>
  </xdr:twoCellAnchor>
  <xdr:twoCellAnchor>
    <xdr:from>
      <xdr:col>2</xdr:col>
      <xdr:colOff>49742</xdr:colOff>
      <xdr:row>49</xdr:row>
      <xdr:rowOff>81794</xdr:rowOff>
    </xdr:from>
    <xdr:to>
      <xdr:col>2</xdr:col>
      <xdr:colOff>882819</xdr:colOff>
      <xdr:row>49</xdr:row>
      <xdr:rowOff>777119</xdr:rowOff>
    </xdr:to>
    <xdr:pic>
      <xdr:nvPicPr>
        <xdr:cNvPr id="164" name="Slika 49">
          <a:extLst>
            <a:ext uri="{FF2B5EF4-FFF2-40B4-BE49-F238E27FC236}">
              <a16:creationId xmlns:a16="http://schemas.microsoft.com/office/drawing/2014/main" id="{6058A21B-B463-4F4D-86F5-0CE84A8D5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849" y="101931258"/>
          <a:ext cx="833077" cy="695325"/>
        </a:xfrm>
        <a:prstGeom prst="rect">
          <a:avLst/>
        </a:prstGeom>
      </xdr:spPr>
    </xdr:pic>
    <xdr:clientData/>
  </xdr:twoCellAnchor>
  <xdr:twoCellAnchor>
    <xdr:from>
      <xdr:col>2</xdr:col>
      <xdr:colOff>36965</xdr:colOff>
      <xdr:row>40</xdr:row>
      <xdr:rowOff>172810</xdr:rowOff>
    </xdr:from>
    <xdr:to>
      <xdr:col>2</xdr:col>
      <xdr:colOff>913222</xdr:colOff>
      <xdr:row>40</xdr:row>
      <xdr:rowOff>706210</xdr:rowOff>
    </xdr:to>
    <xdr:pic>
      <xdr:nvPicPr>
        <xdr:cNvPr id="166" name="Slika 58">
          <a:extLst>
            <a:ext uri="{FF2B5EF4-FFF2-40B4-BE49-F238E27FC236}">
              <a16:creationId xmlns:a16="http://schemas.microsoft.com/office/drawing/2014/main" id="{8E9B7B53-5184-4A6B-8D75-DF50AE335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072" y="94551953"/>
          <a:ext cx="876257" cy="533400"/>
        </a:xfrm>
        <a:prstGeom prst="rect">
          <a:avLst/>
        </a:prstGeom>
      </xdr:spPr>
    </xdr:pic>
    <xdr:clientData/>
  </xdr:twoCellAnchor>
  <xdr:twoCellAnchor>
    <xdr:from>
      <xdr:col>1</xdr:col>
      <xdr:colOff>220890</xdr:colOff>
      <xdr:row>55</xdr:row>
      <xdr:rowOff>63500</xdr:rowOff>
    </xdr:from>
    <xdr:to>
      <xdr:col>3</xdr:col>
      <xdr:colOff>64440</xdr:colOff>
      <xdr:row>56</xdr:row>
      <xdr:rowOff>7257</xdr:rowOff>
    </xdr:to>
    <xdr:pic>
      <xdr:nvPicPr>
        <xdr:cNvPr id="168" name="Picture 462">
          <a:extLst>
            <a:ext uri="{FF2B5EF4-FFF2-40B4-BE49-F238E27FC236}">
              <a16:creationId xmlns:a16="http://schemas.microsoft.com/office/drawing/2014/main" id="{E575B732-F8B3-4B78-A29C-5FD8E51BC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676" y="106893179"/>
          <a:ext cx="1027371" cy="773792"/>
        </a:xfrm>
        <a:prstGeom prst="rect">
          <a:avLst/>
        </a:prstGeom>
      </xdr:spPr>
    </xdr:pic>
    <xdr:clientData/>
  </xdr:twoCellAnchor>
  <xdr:twoCellAnchor>
    <xdr:from>
      <xdr:col>2</xdr:col>
      <xdr:colOff>9071</xdr:colOff>
      <xdr:row>39</xdr:row>
      <xdr:rowOff>136067</xdr:rowOff>
    </xdr:from>
    <xdr:to>
      <xdr:col>2</xdr:col>
      <xdr:colOff>944788</xdr:colOff>
      <xdr:row>39</xdr:row>
      <xdr:rowOff>761995</xdr:rowOff>
    </xdr:to>
    <xdr:pic>
      <xdr:nvPicPr>
        <xdr:cNvPr id="169" name="Picture 463">
          <a:extLst>
            <a:ext uri="{FF2B5EF4-FFF2-40B4-BE49-F238E27FC236}">
              <a16:creationId xmlns:a16="http://schemas.microsoft.com/office/drawing/2014/main" id="{FDA0AD3B-EB4D-42EB-B894-851D332B4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178" y="93685174"/>
          <a:ext cx="935717" cy="625928"/>
        </a:xfrm>
        <a:prstGeom prst="rect">
          <a:avLst/>
        </a:prstGeom>
      </xdr:spPr>
    </xdr:pic>
    <xdr:clientData/>
  </xdr:twoCellAnchor>
  <xdr:twoCellAnchor>
    <xdr:from>
      <xdr:col>2</xdr:col>
      <xdr:colOff>78470</xdr:colOff>
      <xdr:row>56</xdr:row>
      <xdr:rowOff>80284</xdr:rowOff>
    </xdr:from>
    <xdr:to>
      <xdr:col>2</xdr:col>
      <xdr:colOff>925348</xdr:colOff>
      <xdr:row>56</xdr:row>
      <xdr:rowOff>807812</xdr:rowOff>
    </xdr:to>
    <xdr:pic>
      <xdr:nvPicPr>
        <xdr:cNvPr id="170" name="Picture 464">
          <a:extLst>
            <a:ext uri="{FF2B5EF4-FFF2-40B4-BE49-F238E27FC236}">
              <a16:creationId xmlns:a16="http://schemas.microsoft.com/office/drawing/2014/main" id="{D58EF8FB-D4EE-455A-81A8-4B585A3C4F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3577" y="107739998"/>
          <a:ext cx="846878" cy="727528"/>
        </a:xfrm>
        <a:prstGeom prst="rect">
          <a:avLst/>
        </a:prstGeom>
      </xdr:spPr>
    </xdr:pic>
    <xdr:clientData/>
  </xdr:twoCellAnchor>
  <xdr:twoCellAnchor>
    <xdr:from>
      <xdr:col>2</xdr:col>
      <xdr:colOff>54429</xdr:colOff>
      <xdr:row>57</xdr:row>
      <xdr:rowOff>131537</xdr:rowOff>
    </xdr:from>
    <xdr:to>
      <xdr:col>2</xdr:col>
      <xdr:colOff>942066</xdr:colOff>
      <xdr:row>57</xdr:row>
      <xdr:rowOff>807202</xdr:rowOff>
    </xdr:to>
    <xdr:pic>
      <xdr:nvPicPr>
        <xdr:cNvPr id="171" name="Picture 465">
          <a:extLst>
            <a:ext uri="{FF2B5EF4-FFF2-40B4-BE49-F238E27FC236}">
              <a16:creationId xmlns:a16="http://schemas.microsoft.com/office/drawing/2014/main" id="{E2262E92-F18A-4FC5-8518-A9536E208D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9536" y="108621287"/>
          <a:ext cx="887637" cy="675665"/>
        </a:xfrm>
        <a:prstGeom prst="rect">
          <a:avLst/>
        </a:prstGeom>
      </xdr:spPr>
    </xdr:pic>
    <xdr:clientData/>
  </xdr:twoCellAnchor>
  <xdr:twoCellAnchor>
    <xdr:from>
      <xdr:col>1</xdr:col>
      <xdr:colOff>190503</xdr:colOff>
      <xdr:row>20</xdr:row>
      <xdr:rowOff>68035</xdr:rowOff>
    </xdr:from>
    <xdr:to>
      <xdr:col>2</xdr:col>
      <xdr:colOff>947416</xdr:colOff>
      <xdr:row>20</xdr:row>
      <xdr:rowOff>775608</xdr:rowOff>
    </xdr:to>
    <xdr:pic>
      <xdr:nvPicPr>
        <xdr:cNvPr id="53" name="Slika 52">
          <a:extLst>
            <a:ext uri="{FF2B5EF4-FFF2-40B4-BE49-F238E27FC236}">
              <a16:creationId xmlns:a16="http://schemas.microsoft.com/office/drawing/2014/main" id="{E35D76B8-9400-E8DB-C580-477D53B40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289" y="4585606"/>
          <a:ext cx="988234" cy="707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</xdr:colOff>
      <xdr:row>21</xdr:row>
      <xdr:rowOff>0</xdr:rowOff>
    </xdr:from>
    <xdr:to>
      <xdr:col>2</xdr:col>
      <xdr:colOff>939739</xdr:colOff>
      <xdr:row>21</xdr:row>
      <xdr:rowOff>666750</xdr:rowOff>
    </xdr:to>
    <xdr:pic>
      <xdr:nvPicPr>
        <xdr:cNvPr id="459" name="Slika 458">
          <a:extLst>
            <a:ext uri="{FF2B5EF4-FFF2-40B4-BE49-F238E27FC236}">
              <a16:creationId xmlns:a16="http://schemas.microsoft.com/office/drawing/2014/main" id="{2D1C5006-5B77-C686-ADDC-318A3754C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108" y="5347607"/>
          <a:ext cx="939738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</xdr:colOff>
      <xdr:row>22</xdr:row>
      <xdr:rowOff>0</xdr:rowOff>
    </xdr:from>
    <xdr:to>
      <xdr:col>3</xdr:col>
      <xdr:colOff>16730</xdr:colOff>
      <xdr:row>22</xdr:row>
      <xdr:rowOff>648000</xdr:rowOff>
    </xdr:to>
    <xdr:pic>
      <xdr:nvPicPr>
        <xdr:cNvPr id="485" name="Slika 484">
          <a:extLst>
            <a:ext uri="{FF2B5EF4-FFF2-40B4-BE49-F238E27FC236}">
              <a16:creationId xmlns:a16="http://schemas.microsoft.com/office/drawing/2014/main" id="{CD00221A-9FB5-558D-E59D-85C0BAE87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108" y="6177643"/>
          <a:ext cx="969229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</xdr:colOff>
      <xdr:row>23</xdr:row>
      <xdr:rowOff>-1</xdr:rowOff>
    </xdr:from>
    <xdr:to>
      <xdr:col>2</xdr:col>
      <xdr:colOff>938892</xdr:colOff>
      <xdr:row>23</xdr:row>
      <xdr:rowOff>707570</xdr:rowOff>
    </xdr:to>
    <xdr:pic>
      <xdr:nvPicPr>
        <xdr:cNvPr id="486" name="Slika 485">
          <a:extLst>
            <a:ext uri="{FF2B5EF4-FFF2-40B4-BE49-F238E27FC236}">
              <a16:creationId xmlns:a16="http://schemas.microsoft.com/office/drawing/2014/main" id="{6C0EF186-EFBD-0B51-6440-71E365509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108" y="7007678"/>
          <a:ext cx="938891" cy="707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190499</xdr:colOff>
      <xdr:row>24</xdr:row>
      <xdr:rowOff>54429</xdr:rowOff>
    </xdr:from>
    <xdr:to>
      <xdr:col>2</xdr:col>
      <xdr:colOff>928407</xdr:colOff>
      <xdr:row>24</xdr:row>
      <xdr:rowOff>702429</xdr:rowOff>
    </xdr:to>
    <xdr:pic>
      <xdr:nvPicPr>
        <xdr:cNvPr id="487" name="Slika 486">
          <a:extLst>
            <a:ext uri="{FF2B5EF4-FFF2-40B4-BE49-F238E27FC236}">
              <a16:creationId xmlns:a16="http://schemas.microsoft.com/office/drawing/2014/main" id="{634B3BE3-F1DC-5F42-1F1F-6E42C91E1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285" y="7892143"/>
          <a:ext cx="969229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217715</xdr:colOff>
      <xdr:row>71</xdr:row>
      <xdr:rowOff>136071</xdr:rowOff>
    </xdr:from>
    <xdr:to>
      <xdr:col>3</xdr:col>
      <xdr:colOff>3123</xdr:colOff>
      <xdr:row>71</xdr:row>
      <xdr:rowOff>784071</xdr:rowOff>
    </xdr:to>
    <xdr:pic>
      <xdr:nvPicPr>
        <xdr:cNvPr id="488" name="Slika 487">
          <a:extLst>
            <a:ext uri="{FF2B5EF4-FFF2-40B4-BE49-F238E27FC236}">
              <a16:creationId xmlns:a16="http://schemas.microsoft.com/office/drawing/2014/main" id="{C0ECABBD-D994-05F2-B010-BC4B8576E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1" y="38222464"/>
          <a:ext cx="969229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</xdr:colOff>
      <xdr:row>72</xdr:row>
      <xdr:rowOff>68035</xdr:rowOff>
    </xdr:from>
    <xdr:to>
      <xdr:col>3</xdr:col>
      <xdr:colOff>16730</xdr:colOff>
      <xdr:row>72</xdr:row>
      <xdr:rowOff>716035</xdr:rowOff>
    </xdr:to>
    <xdr:pic>
      <xdr:nvPicPr>
        <xdr:cNvPr id="489" name="Slika 488">
          <a:extLst>
            <a:ext uri="{FF2B5EF4-FFF2-40B4-BE49-F238E27FC236}">
              <a16:creationId xmlns:a16="http://schemas.microsoft.com/office/drawing/2014/main" id="{9512B3A7-A10C-C23B-04A2-BA521A897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108" y="38984464"/>
          <a:ext cx="969229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</xdr:colOff>
      <xdr:row>73</xdr:row>
      <xdr:rowOff>40821</xdr:rowOff>
    </xdr:from>
    <xdr:to>
      <xdr:col>3</xdr:col>
      <xdr:colOff>33875</xdr:colOff>
      <xdr:row>73</xdr:row>
      <xdr:rowOff>688821</xdr:rowOff>
    </xdr:to>
    <xdr:pic>
      <xdr:nvPicPr>
        <xdr:cNvPr id="490" name="Slika 489">
          <a:extLst>
            <a:ext uri="{FF2B5EF4-FFF2-40B4-BE49-F238E27FC236}">
              <a16:creationId xmlns:a16="http://schemas.microsoft.com/office/drawing/2014/main" id="{3194D8A9-4973-64FC-C762-55B7511002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108" y="39787285"/>
          <a:ext cx="986374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145143</xdr:colOff>
      <xdr:row>1</xdr:row>
      <xdr:rowOff>181428</xdr:rowOff>
    </xdr:from>
    <xdr:to>
      <xdr:col>8</xdr:col>
      <xdr:colOff>1060268</xdr:colOff>
      <xdr:row>5</xdr:row>
      <xdr:rowOff>35798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EAB756C-A072-45B5-A872-FF176B583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4143" y="419553"/>
          <a:ext cx="1867625" cy="8544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8995</xdr:colOff>
      <xdr:row>3</xdr:row>
      <xdr:rowOff>28724</xdr:rowOff>
    </xdr:from>
    <xdr:ext cx="625352" cy="585110"/>
    <xdr:pic>
      <xdr:nvPicPr>
        <xdr:cNvPr id="3" name="Picture 2">
          <a:extLst>
            <a:ext uri="{FF2B5EF4-FFF2-40B4-BE49-F238E27FC236}">
              <a16:creationId xmlns:a16="http://schemas.microsoft.com/office/drawing/2014/main" id="{A14B3120-5F72-42FF-9231-7DF4A4631F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6995" y="706057"/>
          <a:ext cx="625352" cy="585110"/>
        </a:xfrm>
        <a:prstGeom prst="rect">
          <a:avLst/>
        </a:prstGeom>
      </xdr:spPr>
    </xdr:pic>
    <xdr:clientData/>
  </xdr:oneCellAnchor>
  <xdr:twoCellAnchor>
    <xdr:from>
      <xdr:col>1</xdr:col>
      <xdr:colOff>180975</xdr:colOff>
      <xdr:row>46</xdr:row>
      <xdr:rowOff>57150</xdr:rowOff>
    </xdr:from>
    <xdr:to>
      <xdr:col>3</xdr:col>
      <xdr:colOff>28575</xdr:colOff>
      <xdr:row>46</xdr:row>
      <xdr:rowOff>742950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926262F3-32DB-CD22-32E1-5AF6530F6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2676525"/>
          <a:ext cx="1028700" cy="68580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60</xdr:row>
      <xdr:rowOff>66675</xdr:rowOff>
    </xdr:from>
    <xdr:to>
      <xdr:col>3</xdr:col>
      <xdr:colOff>38100</xdr:colOff>
      <xdr:row>60</xdr:row>
      <xdr:rowOff>752475</xdr:rowOff>
    </xdr:to>
    <xdr:pic>
      <xdr:nvPicPr>
        <xdr:cNvPr id="16" name="Slika 15">
          <a:extLst>
            <a:ext uri="{FF2B5EF4-FFF2-40B4-BE49-F238E27FC236}">
              <a16:creationId xmlns:a16="http://schemas.microsoft.com/office/drawing/2014/main" id="{5DD7A3D1-E001-AE6A-6BA1-A5363DABE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14154150"/>
          <a:ext cx="1028700" cy="6858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59</xdr:row>
      <xdr:rowOff>104775</xdr:rowOff>
    </xdr:from>
    <xdr:to>
      <xdr:col>2</xdr:col>
      <xdr:colOff>914400</xdr:colOff>
      <xdr:row>59</xdr:row>
      <xdr:rowOff>714375</xdr:rowOff>
    </xdr:to>
    <xdr:pic>
      <xdr:nvPicPr>
        <xdr:cNvPr id="24" name="Slika 23">
          <a:extLst>
            <a:ext uri="{FF2B5EF4-FFF2-40B4-BE49-F238E27FC236}">
              <a16:creationId xmlns:a16="http://schemas.microsoft.com/office/drawing/2014/main" id="{A26B636F-CF0E-96D6-CC8B-C3889B1F3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13373100"/>
          <a:ext cx="914400" cy="60960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58</xdr:row>
      <xdr:rowOff>66675</xdr:rowOff>
    </xdr:from>
    <xdr:to>
      <xdr:col>3</xdr:col>
      <xdr:colOff>9525</xdr:colOff>
      <xdr:row>58</xdr:row>
      <xdr:rowOff>733425</xdr:rowOff>
    </xdr:to>
    <xdr:pic>
      <xdr:nvPicPr>
        <xdr:cNvPr id="32" name="Slika 31">
          <a:extLst>
            <a:ext uri="{FF2B5EF4-FFF2-40B4-BE49-F238E27FC236}">
              <a16:creationId xmlns:a16="http://schemas.microsoft.com/office/drawing/2014/main" id="{EC748981-B249-8985-08B4-F71B24600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12515850"/>
          <a:ext cx="1000125" cy="6667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57</xdr:row>
      <xdr:rowOff>123824</xdr:rowOff>
    </xdr:from>
    <xdr:to>
      <xdr:col>2</xdr:col>
      <xdr:colOff>928688</xdr:colOff>
      <xdr:row>57</xdr:row>
      <xdr:rowOff>742949</xdr:rowOff>
    </xdr:to>
    <xdr:pic>
      <xdr:nvPicPr>
        <xdr:cNvPr id="38" name="Slika 37">
          <a:extLst>
            <a:ext uri="{FF2B5EF4-FFF2-40B4-BE49-F238E27FC236}">
              <a16:creationId xmlns:a16="http://schemas.microsoft.com/office/drawing/2014/main" id="{8BCABDA8-FD4C-01E4-60F2-2017EFA60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11753849"/>
          <a:ext cx="928688" cy="619125"/>
        </a:xfrm>
        <a:prstGeom prst="rect">
          <a:avLst/>
        </a:prstGeom>
      </xdr:spPr>
    </xdr:pic>
    <xdr:clientData/>
  </xdr:twoCellAnchor>
  <xdr:twoCellAnchor>
    <xdr:from>
      <xdr:col>1</xdr:col>
      <xdr:colOff>171451</xdr:colOff>
      <xdr:row>56</xdr:row>
      <xdr:rowOff>76200</xdr:rowOff>
    </xdr:from>
    <xdr:to>
      <xdr:col>3</xdr:col>
      <xdr:colOff>19051</xdr:colOff>
      <xdr:row>56</xdr:row>
      <xdr:rowOff>762000</xdr:rowOff>
    </xdr:to>
    <xdr:pic>
      <xdr:nvPicPr>
        <xdr:cNvPr id="46" name="Slika 45">
          <a:extLst>
            <a:ext uri="{FF2B5EF4-FFF2-40B4-BE49-F238E27FC236}">
              <a16:creationId xmlns:a16="http://schemas.microsoft.com/office/drawing/2014/main" id="{9F45A1CC-2480-DB73-FB11-A37F23D5F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1" y="10887075"/>
          <a:ext cx="1028700" cy="685800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55</xdr:row>
      <xdr:rowOff>95250</xdr:rowOff>
    </xdr:from>
    <xdr:to>
      <xdr:col>2</xdr:col>
      <xdr:colOff>928688</xdr:colOff>
      <xdr:row>55</xdr:row>
      <xdr:rowOff>733425</xdr:rowOff>
    </xdr:to>
    <xdr:pic>
      <xdr:nvPicPr>
        <xdr:cNvPr id="48" name="Slika 47">
          <a:extLst>
            <a:ext uri="{FF2B5EF4-FFF2-40B4-BE49-F238E27FC236}">
              <a16:creationId xmlns:a16="http://schemas.microsoft.com/office/drawing/2014/main" id="{068BC202-E855-B62F-0114-8AC7AA8A4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5" y="10086975"/>
          <a:ext cx="957263" cy="638175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54</xdr:row>
      <xdr:rowOff>66674</xdr:rowOff>
    </xdr:from>
    <xdr:to>
      <xdr:col>3</xdr:col>
      <xdr:colOff>4763</xdr:colOff>
      <xdr:row>54</xdr:row>
      <xdr:rowOff>742949</xdr:rowOff>
    </xdr:to>
    <xdr:pic>
      <xdr:nvPicPr>
        <xdr:cNvPr id="50" name="Slika 49">
          <a:extLst>
            <a:ext uri="{FF2B5EF4-FFF2-40B4-BE49-F238E27FC236}">
              <a16:creationId xmlns:a16="http://schemas.microsoft.com/office/drawing/2014/main" id="{84090B5E-59A8-A47A-4B65-76F944A76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9239249"/>
          <a:ext cx="1014413" cy="676275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53</xdr:row>
      <xdr:rowOff>76200</xdr:rowOff>
    </xdr:from>
    <xdr:to>
      <xdr:col>2</xdr:col>
      <xdr:colOff>933450</xdr:colOff>
      <xdr:row>53</xdr:row>
      <xdr:rowOff>704850</xdr:rowOff>
    </xdr:to>
    <xdr:pic>
      <xdr:nvPicPr>
        <xdr:cNvPr id="52" name="Slika 51">
          <a:extLst>
            <a:ext uri="{FF2B5EF4-FFF2-40B4-BE49-F238E27FC236}">
              <a16:creationId xmlns:a16="http://schemas.microsoft.com/office/drawing/2014/main" id="{E8B25275-047A-250A-CD83-EF2F9B339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429625"/>
          <a:ext cx="942975" cy="628650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52</xdr:row>
      <xdr:rowOff>66675</xdr:rowOff>
    </xdr:from>
    <xdr:to>
      <xdr:col>3</xdr:col>
      <xdr:colOff>166687</xdr:colOff>
      <xdr:row>52</xdr:row>
      <xdr:rowOff>824479</xdr:rowOff>
    </xdr:to>
    <xdr:pic>
      <xdr:nvPicPr>
        <xdr:cNvPr id="54" name="Slika 53">
          <a:extLst>
            <a:ext uri="{FF2B5EF4-FFF2-40B4-BE49-F238E27FC236}">
              <a16:creationId xmlns:a16="http://schemas.microsoft.com/office/drawing/2014/main" id="{54195E77-5CEC-C196-6299-8DEAC8024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3" y="36952238"/>
          <a:ext cx="1228724" cy="757804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51</xdr:row>
      <xdr:rowOff>47625</xdr:rowOff>
    </xdr:from>
    <xdr:to>
      <xdr:col>2</xdr:col>
      <xdr:colOff>923925</xdr:colOff>
      <xdr:row>51</xdr:row>
      <xdr:rowOff>676275</xdr:rowOff>
    </xdr:to>
    <xdr:pic>
      <xdr:nvPicPr>
        <xdr:cNvPr id="56" name="Slika 55">
          <a:extLst>
            <a:ext uri="{FF2B5EF4-FFF2-40B4-BE49-F238E27FC236}">
              <a16:creationId xmlns:a16="http://schemas.microsoft.com/office/drawing/2014/main" id="{0F4B0542-5977-20F5-B01F-3B2FDCB2E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" y="6762750"/>
          <a:ext cx="942975" cy="628650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50</xdr:row>
      <xdr:rowOff>47625</xdr:rowOff>
    </xdr:from>
    <xdr:to>
      <xdr:col>3</xdr:col>
      <xdr:colOff>33338</xdr:colOff>
      <xdr:row>50</xdr:row>
      <xdr:rowOff>742950</xdr:rowOff>
    </xdr:to>
    <xdr:pic>
      <xdr:nvPicPr>
        <xdr:cNvPr id="58" name="Slika 57">
          <a:extLst>
            <a:ext uri="{FF2B5EF4-FFF2-40B4-BE49-F238E27FC236}">
              <a16:creationId xmlns:a16="http://schemas.microsoft.com/office/drawing/2014/main" id="{94FFA8F6-B20C-F606-B004-291E1B906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5943600"/>
          <a:ext cx="1042988" cy="695325"/>
        </a:xfrm>
        <a:prstGeom prst="rect">
          <a:avLst/>
        </a:prstGeom>
      </xdr:spPr>
    </xdr:pic>
    <xdr:clientData/>
  </xdr:twoCellAnchor>
  <xdr:twoCellAnchor>
    <xdr:from>
      <xdr:col>1</xdr:col>
      <xdr:colOff>204787</xdr:colOff>
      <xdr:row>49</xdr:row>
      <xdr:rowOff>76199</xdr:rowOff>
    </xdr:from>
    <xdr:to>
      <xdr:col>2</xdr:col>
      <xdr:colOff>933450</xdr:colOff>
      <xdr:row>49</xdr:row>
      <xdr:rowOff>714374</xdr:rowOff>
    </xdr:to>
    <xdr:pic>
      <xdr:nvPicPr>
        <xdr:cNvPr id="60" name="Slika 59">
          <a:extLst>
            <a:ext uri="{FF2B5EF4-FFF2-40B4-BE49-F238E27FC236}">
              <a16:creationId xmlns:a16="http://schemas.microsoft.com/office/drawing/2014/main" id="{6973E926-A599-2E8F-45DC-91CDE76C6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487" y="5153024"/>
          <a:ext cx="957263" cy="638175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48</xdr:row>
      <xdr:rowOff>57150</xdr:rowOff>
    </xdr:from>
    <xdr:to>
      <xdr:col>3</xdr:col>
      <xdr:colOff>38100</xdr:colOff>
      <xdr:row>48</xdr:row>
      <xdr:rowOff>762000</xdr:rowOff>
    </xdr:to>
    <xdr:pic>
      <xdr:nvPicPr>
        <xdr:cNvPr id="62" name="Slika 61">
          <a:extLst>
            <a:ext uri="{FF2B5EF4-FFF2-40B4-BE49-F238E27FC236}">
              <a16:creationId xmlns:a16="http://schemas.microsoft.com/office/drawing/2014/main" id="{4159B257-32F3-92DF-DF82-235D735FC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4314825"/>
          <a:ext cx="1057275" cy="704850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47</xdr:row>
      <xdr:rowOff>76200</xdr:rowOff>
    </xdr:from>
    <xdr:to>
      <xdr:col>2</xdr:col>
      <xdr:colOff>919163</xdr:colOff>
      <xdr:row>47</xdr:row>
      <xdr:rowOff>695325</xdr:rowOff>
    </xdr:to>
    <xdr:pic>
      <xdr:nvPicPr>
        <xdr:cNvPr id="64" name="Slika 63">
          <a:extLst>
            <a:ext uri="{FF2B5EF4-FFF2-40B4-BE49-F238E27FC236}">
              <a16:creationId xmlns:a16="http://schemas.microsoft.com/office/drawing/2014/main" id="{121D57E3-9876-26A0-2843-62AD42597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3514725"/>
          <a:ext cx="928688" cy="619125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74</xdr:row>
      <xdr:rowOff>95250</xdr:rowOff>
    </xdr:from>
    <xdr:to>
      <xdr:col>3</xdr:col>
      <xdr:colOff>4763</xdr:colOff>
      <xdr:row>74</xdr:row>
      <xdr:rowOff>752475</xdr:rowOff>
    </xdr:to>
    <xdr:pic>
      <xdr:nvPicPr>
        <xdr:cNvPr id="68" name="Slika 67">
          <a:extLst>
            <a:ext uri="{FF2B5EF4-FFF2-40B4-BE49-F238E27FC236}">
              <a16:creationId xmlns:a16="http://schemas.microsoft.com/office/drawing/2014/main" id="{0102D1B2-51E3-A6E4-1969-FAEF4B6D7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5" y="25203150"/>
          <a:ext cx="985838" cy="657225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73</xdr:row>
      <xdr:rowOff>57150</xdr:rowOff>
    </xdr:from>
    <xdr:to>
      <xdr:col>2</xdr:col>
      <xdr:colOff>919163</xdr:colOff>
      <xdr:row>73</xdr:row>
      <xdr:rowOff>676275</xdr:rowOff>
    </xdr:to>
    <xdr:pic>
      <xdr:nvPicPr>
        <xdr:cNvPr id="72" name="Slika 71">
          <a:extLst>
            <a:ext uri="{FF2B5EF4-FFF2-40B4-BE49-F238E27FC236}">
              <a16:creationId xmlns:a16="http://schemas.microsoft.com/office/drawing/2014/main" id="{13D4A29A-F505-45BD-0E4E-2ED515875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24345900"/>
          <a:ext cx="928688" cy="619125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72</xdr:row>
      <xdr:rowOff>47625</xdr:rowOff>
    </xdr:from>
    <xdr:to>
      <xdr:col>3</xdr:col>
      <xdr:colOff>9525</xdr:colOff>
      <xdr:row>72</xdr:row>
      <xdr:rowOff>733425</xdr:rowOff>
    </xdr:to>
    <xdr:pic>
      <xdr:nvPicPr>
        <xdr:cNvPr id="74" name="Slika 73">
          <a:extLst>
            <a:ext uri="{FF2B5EF4-FFF2-40B4-BE49-F238E27FC236}">
              <a16:creationId xmlns:a16="http://schemas.microsoft.com/office/drawing/2014/main" id="{9E724628-F933-09D5-AC3F-A10E9D487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23517225"/>
          <a:ext cx="1028700" cy="68580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71</xdr:row>
      <xdr:rowOff>47625</xdr:rowOff>
    </xdr:from>
    <xdr:to>
      <xdr:col>2</xdr:col>
      <xdr:colOff>933450</xdr:colOff>
      <xdr:row>71</xdr:row>
      <xdr:rowOff>695325</xdr:rowOff>
    </xdr:to>
    <xdr:pic>
      <xdr:nvPicPr>
        <xdr:cNvPr id="76" name="Slika 75">
          <a:extLst>
            <a:ext uri="{FF2B5EF4-FFF2-40B4-BE49-F238E27FC236}">
              <a16:creationId xmlns:a16="http://schemas.microsoft.com/office/drawing/2014/main" id="{68EB9F98-D30B-F763-E0C0-1876AED17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22698075"/>
          <a:ext cx="971550" cy="647700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70</xdr:row>
      <xdr:rowOff>47625</xdr:rowOff>
    </xdr:from>
    <xdr:to>
      <xdr:col>2</xdr:col>
      <xdr:colOff>947738</xdr:colOff>
      <xdr:row>70</xdr:row>
      <xdr:rowOff>742950</xdr:rowOff>
    </xdr:to>
    <xdr:pic>
      <xdr:nvPicPr>
        <xdr:cNvPr id="78" name="Slika 77">
          <a:extLst>
            <a:ext uri="{FF2B5EF4-FFF2-40B4-BE49-F238E27FC236}">
              <a16:creationId xmlns:a16="http://schemas.microsoft.com/office/drawing/2014/main" id="{8EC61DA9-D1CF-E7E7-5D93-0FE5B463B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21878925"/>
          <a:ext cx="1042988" cy="695325"/>
        </a:xfrm>
        <a:prstGeom prst="rect">
          <a:avLst/>
        </a:prstGeom>
      </xdr:spPr>
    </xdr:pic>
    <xdr:clientData/>
  </xdr:twoCellAnchor>
  <xdr:twoCellAnchor>
    <xdr:from>
      <xdr:col>1</xdr:col>
      <xdr:colOff>171451</xdr:colOff>
      <xdr:row>69</xdr:row>
      <xdr:rowOff>66675</xdr:rowOff>
    </xdr:from>
    <xdr:to>
      <xdr:col>2</xdr:col>
      <xdr:colOff>928689</xdr:colOff>
      <xdr:row>69</xdr:row>
      <xdr:rowOff>723900</xdr:rowOff>
    </xdr:to>
    <xdr:pic>
      <xdr:nvPicPr>
        <xdr:cNvPr id="80" name="Slika 79">
          <a:extLst>
            <a:ext uri="{FF2B5EF4-FFF2-40B4-BE49-F238E27FC236}">
              <a16:creationId xmlns:a16="http://schemas.microsoft.com/office/drawing/2014/main" id="{AE299F35-72DD-DA72-9298-2458E870D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1" y="21078825"/>
          <a:ext cx="985838" cy="657225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68</xdr:row>
      <xdr:rowOff>66675</xdr:rowOff>
    </xdr:from>
    <xdr:to>
      <xdr:col>3</xdr:col>
      <xdr:colOff>19050</xdr:colOff>
      <xdr:row>68</xdr:row>
      <xdr:rowOff>733425</xdr:rowOff>
    </xdr:to>
    <xdr:pic>
      <xdr:nvPicPr>
        <xdr:cNvPr id="82" name="Slika 81">
          <a:extLst>
            <a:ext uri="{FF2B5EF4-FFF2-40B4-BE49-F238E27FC236}">
              <a16:creationId xmlns:a16="http://schemas.microsoft.com/office/drawing/2014/main" id="{7B90FB4E-DB0A-3B0E-DA6A-343A3CBC1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5" y="20259675"/>
          <a:ext cx="1000125" cy="666750"/>
        </a:xfrm>
        <a:prstGeom prst="rect">
          <a:avLst/>
        </a:prstGeom>
      </xdr:spPr>
    </xdr:pic>
    <xdr:clientData/>
  </xdr:twoCellAnchor>
  <xdr:twoCellAnchor>
    <xdr:from>
      <xdr:col>1</xdr:col>
      <xdr:colOff>209548</xdr:colOff>
      <xdr:row>67</xdr:row>
      <xdr:rowOff>95249</xdr:rowOff>
    </xdr:from>
    <xdr:to>
      <xdr:col>2</xdr:col>
      <xdr:colOff>923925</xdr:colOff>
      <xdr:row>67</xdr:row>
      <xdr:rowOff>723900</xdr:rowOff>
    </xdr:to>
    <xdr:pic>
      <xdr:nvPicPr>
        <xdr:cNvPr id="84" name="Slika 83">
          <a:extLst>
            <a:ext uri="{FF2B5EF4-FFF2-40B4-BE49-F238E27FC236}">
              <a16:creationId xmlns:a16="http://schemas.microsoft.com/office/drawing/2014/main" id="{90B4B279-BF93-32A6-BB5D-8C90E3910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48" y="19469099"/>
          <a:ext cx="942977" cy="628651"/>
        </a:xfrm>
        <a:prstGeom prst="rect">
          <a:avLst/>
        </a:prstGeom>
      </xdr:spPr>
    </xdr:pic>
    <xdr:clientData/>
  </xdr:twoCellAnchor>
  <xdr:twoCellAnchor>
    <xdr:from>
      <xdr:col>1</xdr:col>
      <xdr:colOff>186988</xdr:colOff>
      <xdr:row>66</xdr:row>
      <xdr:rowOff>19050</xdr:rowOff>
    </xdr:from>
    <xdr:to>
      <xdr:col>3</xdr:col>
      <xdr:colOff>11253</xdr:colOff>
      <xdr:row>66</xdr:row>
      <xdr:rowOff>790575</xdr:rowOff>
    </xdr:to>
    <xdr:pic>
      <xdr:nvPicPr>
        <xdr:cNvPr id="86" name="Slika 85">
          <a:extLst>
            <a:ext uri="{FF2B5EF4-FFF2-40B4-BE49-F238E27FC236}">
              <a16:creationId xmlns:a16="http://schemas.microsoft.com/office/drawing/2014/main" id="{47F0EBF9-CC0B-5B44-79B5-DD111036B7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3688" y="18573750"/>
          <a:ext cx="1005365" cy="7715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65</xdr:row>
      <xdr:rowOff>76200</xdr:rowOff>
    </xdr:from>
    <xdr:to>
      <xdr:col>2</xdr:col>
      <xdr:colOff>928688</xdr:colOff>
      <xdr:row>65</xdr:row>
      <xdr:rowOff>695325</xdr:rowOff>
    </xdr:to>
    <xdr:pic>
      <xdr:nvPicPr>
        <xdr:cNvPr id="88" name="Slika 87">
          <a:extLst>
            <a:ext uri="{FF2B5EF4-FFF2-40B4-BE49-F238E27FC236}">
              <a16:creationId xmlns:a16="http://schemas.microsoft.com/office/drawing/2014/main" id="{517728B9-E5AD-FCD7-B358-F29956188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17811750"/>
          <a:ext cx="928688" cy="619125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63</xdr:row>
      <xdr:rowOff>85725</xdr:rowOff>
    </xdr:from>
    <xdr:to>
      <xdr:col>2</xdr:col>
      <xdr:colOff>933450</xdr:colOff>
      <xdr:row>63</xdr:row>
      <xdr:rowOff>714375</xdr:rowOff>
    </xdr:to>
    <xdr:pic>
      <xdr:nvPicPr>
        <xdr:cNvPr id="90" name="Slika 89">
          <a:extLst>
            <a:ext uri="{FF2B5EF4-FFF2-40B4-BE49-F238E27FC236}">
              <a16:creationId xmlns:a16="http://schemas.microsoft.com/office/drawing/2014/main" id="{C14389D6-5A39-A302-080A-6440E2E04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16182975"/>
          <a:ext cx="942975" cy="628650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64</xdr:row>
      <xdr:rowOff>76200</xdr:rowOff>
    </xdr:from>
    <xdr:to>
      <xdr:col>3</xdr:col>
      <xdr:colOff>0</xdr:colOff>
      <xdr:row>64</xdr:row>
      <xdr:rowOff>742950</xdr:rowOff>
    </xdr:to>
    <xdr:pic>
      <xdr:nvPicPr>
        <xdr:cNvPr id="92" name="Slika 91">
          <a:extLst>
            <a:ext uri="{FF2B5EF4-FFF2-40B4-BE49-F238E27FC236}">
              <a16:creationId xmlns:a16="http://schemas.microsoft.com/office/drawing/2014/main" id="{7B851391-5DB7-3A3C-E6FA-F14DC2CE7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16992600"/>
          <a:ext cx="1000125" cy="666750"/>
        </a:xfrm>
        <a:prstGeom prst="rect">
          <a:avLst/>
        </a:prstGeom>
      </xdr:spPr>
    </xdr:pic>
    <xdr:clientData/>
  </xdr:twoCellAnchor>
  <xdr:twoCellAnchor>
    <xdr:from>
      <xdr:col>2</xdr:col>
      <xdr:colOff>15912</xdr:colOff>
      <xdr:row>61</xdr:row>
      <xdr:rowOff>45720</xdr:rowOff>
    </xdr:from>
    <xdr:to>
      <xdr:col>2</xdr:col>
      <xdr:colOff>896780</xdr:colOff>
      <xdr:row>61</xdr:row>
      <xdr:rowOff>784724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2D80D47E-542A-5D2A-2ADC-07013E5DC1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916"/>
        <a:stretch/>
      </xdr:blipFill>
      <xdr:spPr>
        <a:xfrm>
          <a:off x="504068" y="14999970"/>
          <a:ext cx="877058" cy="735194"/>
        </a:xfrm>
        <a:prstGeom prst="rect">
          <a:avLst/>
        </a:prstGeom>
      </xdr:spPr>
    </xdr:pic>
    <xdr:clientData/>
  </xdr:twoCellAnchor>
  <xdr:twoCellAnchor>
    <xdr:from>
      <xdr:col>2</xdr:col>
      <xdr:colOff>45721</xdr:colOff>
      <xdr:row>75</xdr:row>
      <xdr:rowOff>18574</xdr:rowOff>
    </xdr:from>
    <xdr:to>
      <xdr:col>2</xdr:col>
      <xdr:colOff>898902</xdr:colOff>
      <xdr:row>75</xdr:row>
      <xdr:rowOff>809625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4378F38B-5EE8-B78C-34F1-08BE77FF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1021" y="25897999"/>
          <a:ext cx="853181" cy="791051"/>
        </a:xfrm>
        <a:prstGeom prst="rect">
          <a:avLst/>
        </a:prstGeom>
      </xdr:spPr>
    </xdr:pic>
    <xdr:clientData/>
  </xdr:twoCellAnchor>
  <xdr:twoCellAnchor>
    <xdr:from>
      <xdr:col>1</xdr:col>
      <xdr:colOff>178593</xdr:colOff>
      <xdr:row>32</xdr:row>
      <xdr:rowOff>59532</xdr:rowOff>
    </xdr:from>
    <xdr:to>
      <xdr:col>2</xdr:col>
      <xdr:colOff>1000125</xdr:colOff>
      <xdr:row>32</xdr:row>
      <xdr:rowOff>761376</xdr:rowOff>
    </xdr:to>
    <xdr:pic>
      <xdr:nvPicPr>
        <xdr:cNvPr id="15" name="Slika 14">
          <a:extLst>
            <a:ext uri="{FF2B5EF4-FFF2-40B4-BE49-F238E27FC236}">
              <a16:creationId xmlns:a16="http://schemas.microsoft.com/office/drawing/2014/main" id="{38AA553B-52F4-A160-25F2-B697CC753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0531" y="2797970"/>
          <a:ext cx="1047750" cy="701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214311</xdr:colOff>
      <xdr:row>33</xdr:row>
      <xdr:rowOff>83344</xdr:rowOff>
    </xdr:from>
    <xdr:to>
      <xdr:col>3</xdr:col>
      <xdr:colOff>29833</xdr:colOff>
      <xdr:row>33</xdr:row>
      <xdr:rowOff>773157</xdr:rowOff>
    </xdr:to>
    <xdr:pic>
      <xdr:nvPicPr>
        <xdr:cNvPr id="17" name="Slika 16">
          <a:extLst>
            <a:ext uri="{FF2B5EF4-FFF2-40B4-BE49-F238E27FC236}">
              <a16:creationId xmlns:a16="http://schemas.microsoft.com/office/drawing/2014/main" id="{6C4F353B-57D8-F65F-C8A3-97AF0B0D7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9" y="3655219"/>
          <a:ext cx="994240" cy="689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202405</xdr:colOff>
      <xdr:row>34</xdr:row>
      <xdr:rowOff>83343</xdr:rowOff>
    </xdr:from>
    <xdr:to>
      <xdr:col>2</xdr:col>
      <xdr:colOff>1012030</xdr:colOff>
      <xdr:row>34</xdr:row>
      <xdr:rowOff>777211</xdr:rowOff>
    </xdr:to>
    <xdr:pic>
      <xdr:nvPicPr>
        <xdr:cNvPr id="18" name="Slika 17">
          <a:extLst>
            <a:ext uri="{FF2B5EF4-FFF2-40B4-BE49-F238E27FC236}">
              <a16:creationId xmlns:a16="http://schemas.microsoft.com/office/drawing/2014/main" id="{7E6BC93E-6962-512D-0857-824884D0D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343" y="4488656"/>
          <a:ext cx="1035843" cy="693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178593</xdr:colOff>
      <xdr:row>35</xdr:row>
      <xdr:rowOff>44283</xdr:rowOff>
    </xdr:from>
    <xdr:to>
      <xdr:col>3</xdr:col>
      <xdr:colOff>35719</xdr:colOff>
      <xdr:row>35</xdr:row>
      <xdr:rowOff>801956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9BC97FF8-B0B9-83D0-5B44-1FE7244D0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0531" y="5283033"/>
          <a:ext cx="1131094" cy="757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36</xdr:row>
      <xdr:rowOff>71438</xdr:rowOff>
    </xdr:from>
    <xdr:to>
      <xdr:col>3</xdr:col>
      <xdr:colOff>233</xdr:colOff>
      <xdr:row>36</xdr:row>
      <xdr:rowOff>773438</xdr:rowOff>
    </xdr:to>
    <xdr:pic>
      <xdr:nvPicPr>
        <xdr:cNvPr id="21" name="Slika 20">
          <a:extLst>
            <a:ext uri="{FF2B5EF4-FFF2-40B4-BE49-F238E27FC236}">
              <a16:creationId xmlns:a16="http://schemas.microsoft.com/office/drawing/2014/main" id="{68180D0A-DCBB-0713-DA40-59CD28299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156" y="6143626"/>
          <a:ext cx="1047983" cy="70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190498</xdr:colOff>
      <xdr:row>37</xdr:row>
      <xdr:rowOff>70456</xdr:rowOff>
    </xdr:from>
    <xdr:to>
      <xdr:col>2</xdr:col>
      <xdr:colOff>1012032</xdr:colOff>
      <xdr:row>37</xdr:row>
      <xdr:rowOff>797717</xdr:rowOff>
    </xdr:to>
    <xdr:pic>
      <xdr:nvPicPr>
        <xdr:cNvPr id="22" name="Slika 21">
          <a:extLst>
            <a:ext uri="{FF2B5EF4-FFF2-40B4-BE49-F238E27FC236}">
              <a16:creationId xmlns:a16="http://schemas.microsoft.com/office/drawing/2014/main" id="{8F6526BE-8368-6A0A-1E0E-925151BA69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2436" y="6976081"/>
          <a:ext cx="1047752" cy="727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11907</xdr:colOff>
      <xdr:row>38</xdr:row>
      <xdr:rowOff>59531</xdr:rowOff>
    </xdr:from>
    <xdr:to>
      <xdr:col>3</xdr:col>
      <xdr:colOff>2359</xdr:colOff>
      <xdr:row>38</xdr:row>
      <xdr:rowOff>754331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0C8C7298-7E2C-287B-98DD-AB48FE616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0063" y="7798594"/>
          <a:ext cx="1038202" cy="69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</xdr:colOff>
      <xdr:row>39</xdr:row>
      <xdr:rowOff>59531</xdr:rowOff>
    </xdr:from>
    <xdr:to>
      <xdr:col>3</xdr:col>
      <xdr:colOff>30402</xdr:colOff>
      <xdr:row>39</xdr:row>
      <xdr:rowOff>765131</xdr:rowOff>
    </xdr:to>
    <xdr:pic>
      <xdr:nvPicPr>
        <xdr:cNvPr id="26" name="Slika 25">
          <a:extLst>
            <a:ext uri="{FF2B5EF4-FFF2-40B4-BE49-F238E27FC236}">
              <a16:creationId xmlns:a16="http://schemas.microsoft.com/office/drawing/2014/main" id="{D43AC601-6DE4-E32F-DE57-391F1912D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1968" y="8632031"/>
          <a:ext cx="1054340" cy="70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11906</xdr:colOff>
      <xdr:row>40</xdr:row>
      <xdr:rowOff>107157</xdr:rowOff>
    </xdr:from>
    <xdr:to>
      <xdr:col>3</xdr:col>
      <xdr:colOff>2358</xdr:colOff>
      <xdr:row>40</xdr:row>
      <xdr:rowOff>801957</xdr:rowOff>
    </xdr:to>
    <xdr:pic>
      <xdr:nvPicPr>
        <xdr:cNvPr id="27" name="Slika 26">
          <a:extLst>
            <a:ext uri="{FF2B5EF4-FFF2-40B4-BE49-F238E27FC236}">
              <a16:creationId xmlns:a16="http://schemas.microsoft.com/office/drawing/2014/main" id="{226E6CD0-5288-948B-186D-8D8C89CE1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0062" y="9513095"/>
          <a:ext cx="1038202" cy="69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214312</xdr:colOff>
      <xdr:row>41</xdr:row>
      <xdr:rowOff>47625</xdr:rowOff>
    </xdr:from>
    <xdr:to>
      <xdr:col>3</xdr:col>
      <xdr:colOff>0</xdr:colOff>
      <xdr:row>41</xdr:row>
      <xdr:rowOff>756783</xdr:rowOff>
    </xdr:to>
    <xdr:pic>
      <xdr:nvPicPr>
        <xdr:cNvPr id="28" name="Slika 27">
          <a:extLst>
            <a:ext uri="{FF2B5EF4-FFF2-40B4-BE49-F238E27FC236}">
              <a16:creationId xmlns:a16="http://schemas.microsoft.com/office/drawing/2014/main" id="{07A67931-2302-D974-2BDB-EE2479503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" y="10287000"/>
          <a:ext cx="1059656" cy="70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42</xdr:row>
      <xdr:rowOff>83344</xdr:rowOff>
    </xdr:from>
    <xdr:to>
      <xdr:col>2</xdr:col>
      <xdr:colOff>1038202</xdr:colOff>
      <xdr:row>42</xdr:row>
      <xdr:rowOff>778144</xdr:rowOff>
    </xdr:to>
    <xdr:pic>
      <xdr:nvPicPr>
        <xdr:cNvPr id="29" name="Slika 28">
          <a:extLst>
            <a:ext uri="{FF2B5EF4-FFF2-40B4-BE49-F238E27FC236}">
              <a16:creationId xmlns:a16="http://schemas.microsoft.com/office/drawing/2014/main" id="{72D6D874-3A8C-42D0-4BF7-918EB31ED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156" y="11156157"/>
          <a:ext cx="1038202" cy="69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43</xdr:row>
      <xdr:rowOff>71437</xdr:rowOff>
    </xdr:from>
    <xdr:to>
      <xdr:col>2</xdr:col>
      <xdr:colOff>1038202</xdr:colOff>
      <xdr:row>43</xdr:row>
      <xdr:rowOff>766237</xdr:rowOff>
    </xdr:to>
    <xdr:pic>
      <xdr:nvPicPr>
        <xdr:cNvPr id="30" name="Slika 29">
          <a:extLst>
            <a:ext uri="{FF2B5EF4-FFF2-40B4-BE49-F238E27FC236}">
              <a16:creationId xmlns:a16="http://schemas.microsoft.com/office/drawing/2014/main" id="{3C0D14C1-BDA5-432A-467B-A3DEACFC4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156" y="11977687"/>
          <a:ext cx="1038202" cy="69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202405</xdr:colOff>
      <xdr:row>44</xdr:row>
      <xdr:rowOff>35718</xdr:rowOff>
    </xdr:from>
    <xdr:to>
      <xdr:col>3</xdr:col>
      <xdr:colOff>0</xdr:colOff>
      <xdr:row>44</xdr:row>
      <xdr:rowOff>754781</xdr:rowOff>
    </xdr:to>
    <xdr:pic>
      <xdr:nvPicPr>
        <xdr:cNvPr id="31" name="Slika 30">
          <a:extLst>
            <a:ext uri="{FF2B5EF4-FFF2-40B4-BE49-F238E27FC236}">
              <a16:creationId xmlns:a16="http://schemas.microsoft.com/office/drawing/2014/main" id="{612498EC-D34F-F332-83A5-E1AF82DAC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343" y="12775406"/>
          <a:ext cx="1071563" cy="719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421822</xdr:colOff>
      <xdr:row>1</xdr:row>
      <xdr:rowOff>54428</xdr:rowOff>
    </xdr:from>
    <xdr:to>
      <xdr:col>11</xdr:col>
      <xdr:colOff>397000</xdr:colOff>
      <xdr:row>5</xdr:row>
      <xdr:rowOff>136072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EF0420-F17D-46CA-9F1C-FC8FEA45B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5643" y="217714"/>
          <a:ext cx="2181552" cy="993322"/>
        </a:xfrm>
        <a:prstGeom prst="rect">
          <a:avLst/>
        </a:prstGeom>
      </xdr:spPr>
    </xdr:pic>
    <xdr:clientData/>
  </xdr:twoCellAnchor>
  <xdr:twoCellAnchor editAs="oneCell">
    <xdr:from>
      <xdr:col>0</xdr:col>
      <xdr:colOff>123296</xdr:colOff>
      <xdr:row>0</xdr:row>
      <xdr:rowOff>127148</xdr:rowOff>
    </xdr:from>
    <xdr:to>
      <xdr:col>2</xdr:col>
      <xdr:colOff>266628</xdr:colOff>
      <xdr:row>2</xdr:row>
      <xdr:rowOff>162277</xdr:rowOff>
    </xdr:to>
    <xdr:pic>
      <xdr:nvPicPr>
        <xdr:cNvPr id="2" name="Slika 40">
          <a:extLst>
            <a:ext uri="{FF2B5EF4-FFF2-40B4-BE49-F238E27FC236}">
              <a16:creationId xmlns:a16="http://schemas.microsoft.com/office/drawing/2014/main" id="{134492EE-5FB2-6A45-A0D6-38C60F499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296" y="127148"/>
          <a:ext cx="637221" cy="571351"/>
        </a:xfrm>
        <a:prstGeom prst="rect">
          <a:avLst/>
        </a:prstGeom>
      </xdr:spPr>
    </xdr:pic>
    <xdr:clientData/>
  </xdr:twoCellAnchor>
  <xdr:twoCellAnchor>
    <xdr:from>
      <xdr:col>2</xdr:col>
      <xdr:colOff>271464</xdr:colOff>
      <xdr:row>0</xdr:row>
      <xdr:rowOff>105983</xdr:rowOff>
    </xdr:from>
    <xdr:to>
      <xdr:col>2</xdr:col>
      <xdr:colOff>987778</xdr:colOff>
      <xdr:row>3</xdr:row>
      <xdr:rowOff>3662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26DE3BA-AFFF-D34C-8B16-8DDA937C32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5353" y="105983"/>
          <a:ext cx="716314" cy="687901"/>
        </a:xfrm>
        <a:prstGeom prst="rect">
          <a:avLst/>
        </a:prstGeom>
      </xdr:spPr>
    </xdr:pic>
    <xdr:clientData/>
  </xdr:twoCellAnchor>
  <xdr:twoCellAnchor>
    <xdr:from>
      <xdr:col>1</xdr:col>
      <xdr:colOff>217714</xdr:colOff>
      <xdr:row>12</xdr:row>
      <xdr:rowOff>18143</xdr:rowOff>
    </xdr:from>
    <xdr:to>
      <xdr:col>3</xdr:col>
      <xdr:colOff>9521</xdr:colOff>
      <xdr:row>12</xdr:row>
      <xdr:rowOff>725714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DCCAED9-880C-0FDB-77FC-411ECF2AF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" y="2794000"/>
          <a:ext cx="1061807" cy="707571"/>
        </a:xfrm>
        <a:prstGeom prst="rect">
          <a:avLst/>
        </a:prstGeom>
      </xdr:spPr>
    </xdr:pic>
    <xdr:clientData/>
  </xdr:twoCellAnchor>
  <xdr:twoCellAnchor>
    <xdr:from>
      <xdr:col>1</xdr:col>
      <xdr:colOff>181429</xdr:colOff>
      <xdr:row>13</xdr:row>
      <xdr:rowOff>72571</xdr:rowOff>
    </xdr:from>
    <xdr:to>
      <xdr:col>2</xdr:col>
      <xdr:colOff>979715</xdr:colOff>
      <xdr:row>13</xdr:row>
      <xdr:rowOff>761849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1F4FFAA-EC0F-1737-CFFB-D61BF7C81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572" y="3683000"/>
          <a:ext cx="1034143" cy="689278"/>
        </a:xfrm>
        <a:prstGeom prst="rect">
          <a:avLst/>
        </a:prstGeom>
      </xdr:spPr>
    </xdr:pic>
    <xdr:clientData/>
  </xdr:twoCellAnchor>
  <xdr:twoCellAnchor>
    <xdr:from>
      <xdr:col>1</xdr:col>
      <xdr:colOff>163284</xdr:colOff>
      <xdr:row>14</xdr:row>
      <xdr:rowOff>72572</xdr:rowOff>
    </xdr:from>
    <xdr:to>
      <xdr:col>3</xdr:col>
      <xdr:colOff>8851</xdr:colOff>
      <xdr:row>14</xdr:row>
      <xdr:rowOff>816429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B956A8A-CF3D-35D0-F2A4-16B02E8D7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27" y="4517572"/>
          <a:ext cx="1115567" cy="743857"/>
        </a:xfrm>
        <a:prstGeom prst="rect">
          <a:avLst/>
        </a:prstGeom>
      </xdr:spPr>
    </xdr:pic>
    <xdr:clientData/>
  </xdr:twoCellAnchor>
  <xdr:twoCellAnchor>
    <xdr:from>
      <xdr:col>1</xdr:col>
      <xdr:colOff>177800</xdr:colOff>
      <xdr:row>15</xdr:row>
      <xdr:rowOff>50800</xdr:rowOff>
    </xdr:from>
    <xdr:to>
      <xdr:col>3</xdr:col>
      <xdr:colOff>12700</xdr:colOff>
      <xdr:row>15</xdr:row>
      <xdr:rowOff>787400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6790C1A-CB45-FD2F-6E92-92A1A5F3A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0" y="5295900"/>
          <a:ext cx="1104900" cy="736600"/>
        </a:xfrm>
        <a:prstGeom prst="rect">
          <a:avLst/>
        </a:prstGeom>
      </xdr:spPr>
    </xdr:pic>
    <xdr:clientData/>
  </xdr:twoCellAnchor>
  <xdr:twoCellAnchor>
    <xdr:from>
      <xdr:col>1</xdr:col>
      <xdr:colOff>193323</xdr:colOff>
      <xdr:row>17</xdr:row>
      <xdr:rowOff>56444</xdr:rowOff>
    </xdr:from>
    <xdr:to>
      <xdr:col>3</xdr:col>
      <xdr:colOff>17318</xdr:colOff>
      <xdr:row>17</xdr:row>
      <xdr:rowOff>793043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370F779-AB72-5E25-23BF-56388B8EA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434" y="7112000"/>
          <a:ext cx="1093995" cy="736599"/>
        </a:xfrm>
        <a:prstGeom prst="rect">
          <a:avLst/>
        </a:prstGeom>
      </xdr:spPr>
    </xdr:pic>
    <xdr:clientData/>
  </xdr:twoCellAnchor>
  <xdr:twoCellAnchor>
    <xdr:from>
      <xdr:col>1</xdr:col>
      <xdr:colOff>224366</xdr:colOff>
      <xdr:row>15</xdr:row>
      <xdr:rowOff>745068</xdr:rowOff>
    </xdr:from>
    <xdr:to>
      <xdr:col>3</xdr:col>
      <xdr:colOff>6153</xdr:colOff>
      <xdr:row>16</xdr:row>
      <xdr:rowOff>623712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224C872-3577-B6C1-AEF7-788924A26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477" y="6135512"/>
          <a:ext cx="1051787" cy="711200"/>
        </a:xfrm>
        <a:prstGeom prst="rect">
          <a:avLst/>
        </a:prstGeom>
      </xdr:spPr>
    </xdr:pic>
    <xdr:clientData/>
  </xdr:twoCellAnchor>
  <xdr:twoCellAnchor>
    <xdr:from>
      <xdr:col>2</xdr:col>
      <xdr:colOff>16933</xdr:colOff>
      <xdr:row>18</xdr:row>
      <xdr:rowOff>50799</xdr:rowOff>
    </xdr:from>
    <xdr:to>
      <xdr:col>2</xdr:col>
      <xdr:colOff>999067</xdr:colOff>
      <xdr:row>18</xdr:row>
      <xdr:rowOff>705309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FD5803D-8D5D-7D48-350B-FE3C40B91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933" y="7823199"/>
          <a:ext cx="982134" cy="654510"/>
        </a:xfrm>
        <a:prstGeom prst="rect">
          <a:avLst/>
        </a:prstGeom>
      </xdr:spPr>
    </xdr:pic>
    <xdr:clientData/>
  </xdr:twoCellAnchor>
  <xdr:twoCellAnchor>
    <xdr:from>
      <xdr:col>1</xdr:col>
      <xdr:colOff>203201</xdr:colOff>
      <xdr:row>19</xdr:row>
      <xdr:rowOff>33867</xdr:rowOff>
    </xdr:from>
    <xdr:to>
      <xdr:col>3</xdr:col>
      <xdr:colOff>59267</xdr:colOff>
      <xdr:row>19</xdr:row>
      <xdr:rowOff>795867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1355D09-F214-6F5A-6B3B-097A85EBC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134" y="8636000"/>
          <a:ext cx="1143000" cy="762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</xdr:row>
      <xdr:rowOff>84667</xdr:rowOff>
    </xdr:from>
    <xdr:to>
      <xdr:col>2</xdr:col>
      <xdr:colOff>1041579</xdr:colOff>
      <xdr:row>21</xdr:row>
      <xdr:rowOff>778934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27B43416-F347-727A-0A3D-99D688CE5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10346267"/>
          <a:ext cx="1041579" cy="694267"/>
        </a:xfrm>
        <a:prstGeom prst="rect">
          <a:avLst/>
        </a:prstGeom>
      </xdr:spPr>
    </xdr:pic>
    <xdr:clientData/>
  </xdr:twoCellAnchor>
  <xdr:twoCellAnchor>
    <xdr:from>
      <xdr:col>1</xdr:col>
      <xdr:colOff>203200</xdr:colOff>
      <xdr:row>19</xdr:row>
      <xdr:rowOff>812801</xdr:rowOff>
    </xdr:from>
    <xdr:to>
      <xdr:col>3</xdr:col>
      <xdr:colOff>9097</xdr:colOff>
      <xdr:row>20</xdr:row>
      <xdr:rowOff>711199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7D4AF438-14BB-D544-901F-041540745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133" y="9414934"/>
          <a:ext cx="1092831" cy="728132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22</xdr:row>
      <xdr:rowOff>50799</xdr:rowOff>
    </xdr:from>
    <xdr:to>
      <xdr:col>2</xdr:col>
      <xdr:colOff>1016000</xdr:colOff>
      <xdr:row>22</xdr:row>
      <xdr:rowOff>694144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8F1DF77-5E92-5CBD-A6D0-CCB7EE833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" y="11142132"/>
          <a:ext cx="965200" cy="643345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23</xdr:row>
      <xdr:rowOff>84667</xdr:rowOff>
    </xdr:from>
    <xdr:to>
      <xdr:col>2</xdr:col>
      <xdr:colOff>1032934</xdr:colOff>
      <xdr:row>23</xdr:row>
      <xdr:rowOff>773191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16FD1F2F-C50E-6E51-7A05-8C3D79983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1" y="12005734"/>
          <a:ext cx="1032933" cy="688524"/>
        </a:xfrm>
        <a:prstGeom prst="rect">
          <a:avLst/>
        </a:prstGeom>
      </xdr:spPr>
    </xdr:pic>
    <xdr:clientData/>
  </xdr:twoCellAnchor>
  <xdr:twoCellAnchor>
    <xdr:from>
      <xdr:col>1</xdr:col>
      <xdr:colOff>186269</xdr:colOff>
      <xdr:row>24</xdr:row>
      <xdr:rowOff>33867</xdr:rowOff>
    </xdr:from>
    <xdr:to>
      <xdr:col>2</xdr:col>
      <xdr:colOff>1041554</xdr:colOff>
      <xdr:row>24</xdr:row>
      <xdr:rowOff>762000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A5BEF8B-A114-58D2-037E-249EDAFD8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2" y="12784667"/>
          <a:ext cx="1092352" cy="728133"/>
        </a:xfrm>
        <a:prstGeom prst="rect">
          <a:avLst/>
        </a:prstGeom>
      </xdr:spPr>
    </xdr:pic>
    <xdr:clientData/>
  </xdr:twoCellAnchor>
  <xdr:twoCellAnchor>
    <xdr:from>
      <xdr:col>2</xdr:col>
      <xdr:colOff>16933</xdr:colOff>
      <xdr:row>25</xdr:row>
      <xdr:rowOff>101601</xdr:rowOff>
    </xdr:from>
    <xdr:to>
      <xdr:col>2</xdr:col>
      <xdr:colOff>957055</xdr:colOff>
      <xdr:row>25</xdr:row>
      <xdr:rowOff>728134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15840EAE-5795-AE05-8FA5-0F2EE5783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933" y="13682134"/>
          <a:ext cx="940122" cy="626533"/>
        </a:xfrm>
        <a:prstGeom prst="rect">
          <a:avLst/>
        </a:prstGeom>
      </xdr:spPr>
    </xdr:pic>
    <xdr:clientData/>
  </xdr:twoCellAnchor>
  <xdr:twoCellAnchor>
    <xdr:from>
      <xdr:col>2</xdr:col>
      <xdr:colOff>16934</xdr:colOff>
      <xdr:row>27</xdr:row>
      <xdr:rowOff>50800</xdr:rowOff>
    </xdr:from>
    <xdr:to>
      <xdr:col>2</xdr:col>
      <xdr:colOff>1032934</xdr:colOff>
      <xdr:row>27</xdr:row>
      <xdr:rowOff>728001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6D6FCE84-EE41-72D2-67AD-7ED517E64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934" y="14901333"/>
          <a:ext cx="1016000" cy="677201"/>
        </a:xfrm>
        <a:prstGeom prst="rect">
          <a:avLst/>
        </a:prstGeom>
      </xdr:spPr>
    </xdr:pic>
    <xdr:clientData/>
  </xdr:twoCellAnchor>
  <xdr:twoCellAnchor>
    <xdr:from>
      <xdr:col>1</xdr:col>
      <xdr:colOff>197556</xdr:colOff>
      <xdr:row>28</xdr:row>
      <xdr:rowOff>28223</xdr:rowOff>
    </xdr:from>
    <xdr:to>
      <xdr:col>2</xdr:col>
      <xdr:colOff>1030541</xdr:colOff>
      <xdr:row>28</xdr:row>
      <xdr:rowOff>733777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3FBF0A9B-49DD-6793-5808-4C408B6BD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667" y="15733890"/>
          <a:ext cx="1058763" cy="705554"/>
        </a:xfrm>
        <a:prstGeom prst="rect">
          <a:avLst/>
        </a:prstGeom>
      </xdr:spPr>
    </xdr:pic>
    <xdr:clientData/>
  </xdr:twoCellAnchor>
  <xdr:twoCellAnchor>
    <xdr:from>
      <xdr:col>1</xdr:col>
      <xdr:colOff>183444</xdr:colOff>
      <xdr:row>29</xdr:row>
      <xdr:rowOff>28222</xdr:rowOff>
    </xdr:from>
    <xdr:to>
      <xdr:col>2</xdr:col>
      <xdr:colOff>1001889</xdr:colOff>
      <xdr:row>29</xdr:row>
      <xdr:rowOff>723955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7D0B3FEC-DEFC-BE57-E8B3-E20358D86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555" y="16566444"/>
          <a:ext cx="1044223" cy="695733"/>
        </a:xfrm>
        <a:prstGeom prst="rect">
          <a:avLst/>
        </a:prstGeom>
      </xdr:spPr>
    </xdr:pic>
    <xdr:clientData/>
  </xdr:twoCellAnchor>
  <xdr:twoCellAnchor>
    <xdr:from>
      <xdr:col>1</xdr:col>
      <xdr:colOff>197556</xdr:colOff>
      <xdr:row>30</xdr:row>
      <xdr:rowOff>42332</xdr:rowOff>
    </xdr:from>
    <xdr:to>
      <xdr:col>3</xdr:col>
      <xdr:colOff>28222</xdr:colOff>
      <xdr:row>30</xdr:row>
      <xdr:rowOff>776109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348E3FEA-E6DC-6AC2-3327-47EDB62AA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667" y="17413110"/>
          <a:ext cx="1100666" cy="7337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824716</xdr:colOff>
      <xdr:row>146</xdr:row>
      <xdr:rowOff>0</xdr:rowOff>
    </xdr:from>
    <xdr:to>
      <xdr:col>2</xdr:col>
      <xdr:colOff>990600</xdr:colOff>
      <xdr:row>146</xdr:row>
      <xdr:rowOff>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4716" y="8255000"/>
          <a:ext cx="991384" cy="685800"/>
        </a:xfrm>
        <a:prstGeom prst="rect">
          <a:avLst/>
        </a:prstGeom>
      </xdr:spPr>
    </xdr:pic>
    <xdr:clientData/>
  </xdr:twoCellAnchor>
  <xdr:twoCellAnchor>
    <xdr:from>
      <xdr:col>0</xdr:col>
      <xdr:colOff>821983</xdr:colOff>
      <xdr:row>146</xdr:row>
      <xdr:rowOff>0</xdr:rowOff>
    </xdr:from>
    <xdr:to>
      <xdr:col>2</xdr:col>
      <xdr:colOff>988297</xdr:colOff>
      <xdr:row>146</xdr:row>
      <xdr:rowOff>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983" y="29045748"/>
          <a:ext cx="991814" cy="684104"/>
        </a:xfrm>
        <a:prstGeom prst="rect">
          <a:avLst/>
        </a:prstGeom>
      </xdr:spPr>
    </xdr:pic>
    <xdr:clientData/>
  </xdr:twoCellAnchor>
  <xdr:twoCellAnchor>
    <xdr:from>
      <xdr:col>0</xdr:col>
      <xdr:colOff>823508</xdr:colOff>
      <xdr:row>146</xdr:row>
      <xdr:rowOff>0</xdr:rowOff>
    </xdr:from>
    <xdr:to>
      <xdr:col>2</xdr:col>
      <xdr:colOff>986771</xdr:colOff>
      <xdr:row>146</xdr:row>
      <xdr:rowOff>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508" y="29768800"/>
          <a:ext cx="988763" cy="685800"/>
        </a:xfrm>
        <a:prstGeom prst="rect">
          <a:avLst/>
        </a:prstGeom>
      </xdr:spPr>
    </xdr:pic>
    <xdr:clientData/>
  </xdr:twoCellAnchor>
  <xdr:twoCellAnchor>
    <xdr:from>
      <xdr:col>0</xdr:col>
      <xdr:colOff>822743</xdr:colOff>
      <xdr:row>146</xdr:row>
      <xdr:rowOff>0</xdr:rowOff>
    </xdr:from>
    <xdr:to>
      <xdr:col>2</xdr:col>
      <xdr:colOff>987538</xdr:colOff>
      <xdr:row>146</xdr:row>
      <xdr:rowOff>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2743" y="30492700"/>
          <a:ext cx="990295" cy="685800"/>
        </a:xfrm>
        <a:prstGeom prst="rect">
          <a:avLst/>
        </a:prstGeom>
      </xdr:spPr>
    </xdr:pic>
    <xdr:clientData/>
  </xdr:twoCellAnchor>
  <xdr:twoCellAnchor>
    <xdr:from>
      <xdr:col>0</xdr:col>
      <xdr:colOff>820754</xdr:colOff>
      <xdr:row>146</xdr:row>
      <xdr:rowOff>0</xdr:rowOff>
    </xdr:from>
    <xdr:to>
      <xdr:col>2</xdr:col>
      <xdr:colOff>989526</xdr:colOff>
      <xdr:row>146</xdr:row>
      <xdr:rowOff>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754" y="31216600"/>
          <a:ext cx="994272" cy="685800"/>
        </a:xfrm>
        <a:prstGeom prst="rect">
          <a:avLst/>
        </a:prstGeom>
      </xdr:spPr>
    </xdr:pic>
    <xdr:clientData/>
  </xdr:twoCellAnchor>
  <xdr:twoCellAnchor>
    <xdr:from>
      <xdr:col>0</xdr:col>
      <xdr:colOff>821579</xdr:colOff>
      <xdr:row>146</xdr:row>
      <xdr:rowOff>0</xdr:rowOff>
    </xdr:from>
    <xdr:to>
      <xdr:col>2</xdr:col>
      <xdr:colOff>982980</xdr:colOff>
      <xdr:row>146</xdr:row>
      <xdr:rowOff>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579" y="31981142"/>
          <a:ext cx="986901" cy="680715"/>
        </a:xfrm>
        <a:prstGeom prst="rect">
          <a:avLst/>
        </a:prstGeom>
      </xdr:spPr>
    </xdr:pic>
    <xdr:clientData/>
  </xdr:twoCellAnchor>
  <xdr:twoCellAnchor>
    <xdr:from>
      <xdr:col>0</xdr:col>
      <xdr:colOff>822743</xdr:colOff>
      <xdr:row>146</xdr:row>
      <xdr:rowOff>0</xdr:rowOff>
    </xdr:from>
    <xdr:to>
      <xdr:col>2</xdr:col>
      <xdr:colOff>987538</xdr:colOff>
      <xdr:row>146</xdr:row>
      <xdr:rowOff>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2743" y="35229800"/>
          <a:ext cx="990295" cy="685800"/>
        </a:xfrm>
        <a:prstGeom prst="rect">
          <a:avLst/>
        </a:prstGeom>
      </xdr:spPr>
    </xdr:pic>
    <xdr:clientData/>
  </xdr:twoCellAnchor>
  <xdr:twoCellAnchor>
    <xdr:from>
      <xdr:col>2</xdr:col>
      <xdr:colOff>94771</xdr:colOff>
      <xdr:row>159</xdr:row>
      <xdr:rowOff>38100</xdr:rowOff>
    </xdr:from>
    <xdr:to>
      <xdr:col>2</xdr:col>
      <xdr:colOff>1042408</xdr:colOff>
      <xdr:row>159</xdr:row>
      <xdr:rowOff>678234</xdr:rowOff>
    </xdr:to>
    <xdr:pic>
      <xdr:nvPicPr>
        <xdr:cNvPr id="148" name="Picture 11">
          <a:extLst>
            <a:ext uri="{FF2B5EF4-FFF2-40B4-BE49-F238E27FC236}">
              <a16:creationId xmlns:a16="http://schemas.microsoft.com/office/drawing/2014/main" id="{8EC6E5F8-D3A9-4DDD-81A0-CA686DB73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365" y="102646163"/>
          <a:ext cx="947637" cy="640134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2</xdr:col>
      <xdr:colOff>50382</xdr:colOff>
      <xdr:row>160</xdr:row>
      <xdr:rowOff>75</xdr:rowOff>
    </xdr:from>
    <xdr:to>
      <xdr:col>2</xdr:col>
      <xdr:colOff>1077121</xdr:colOff>
      <xdr:row>160</xdr:row>
      <xdr:rowOff>695421</xdr:rowOff>
    </xdr:to>
    <xdr:pic>
      <xdr:nvPicPr>
        <xdr:cNvPr id="56" name="Slika 55">
          <a:extLst>
            <a:ext uri="{FF2B5EF4-FFF2-40B4-BE49-F238E27FC236}">
              <a16:creationId xmlns:a16="http://schemas.microsoft.com/office/drawing/2014/main" id="{426DB931-B1FB-4094-9C4C-FCA2FB7E0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976" y="103334419"/>
          <a:ext cx="1026739" cy="695346"/>
        </a:xfrm>
        <a:prstGeom prst="rect">
          <a:avLst/>
        </a:prstGeom>
      </xdr:spPr>
    </xdr:pic>
    <xdr:clientData/>
  </xdr:twoCellAnchor>
  <xdr:twoCellAnchor>
    <xdr:from>
      <xdr:col>2</xdr:col>
      <xdr:colOff>79510</xdr:colOff>
      <xdr:row>161</xdr:row>
      <xdr:rowOff>29669</xdr:rowOff>
    </xdr:from>
    <xdr:to>
      <xdr:col>2</xdr:col>
      <xdr:colOff>1041535</xdr:colOff>
      <xdr:row>161</xdr:row>
      <xdr:rowOff>677369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4D5273E-245F-AA44-87E1-589B231EA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9104" y="104090294"/>
          <a:ext cx="962025" cy="647700"/>
        </a:xfrm>
        <a:prstGeom prst="rect">
          <a:avLst/>
        </a:prstGeom>
      </xdr:spPr>
    </xdr:pic>
    <xdr:clientData/>
  </xdr:twoCellAnchor>
  <xdr:twoCellAnchor>
    <xdr:from>
      <xdr:col>2</xdr:col>
      <xdr:colOff>89232</xdr:colOff>
      <xdr:row>150</xdr:row>
      <xdr:rowOff>38723</xdr:rowOff>
    </xdr:from>
    <xdr:to>
      <xdr:col>2</xdr:col>
      <xdr:colOff>1059960</xdr:colOff>
      <xdr:row>150</xdr:row>
      <xdr:rowOff>716740</xdr:rowOff>
    </xdr:to>
    <xdr:pic>
      <xdr:nvPicPr>
        <xdr:cNvPr id="133" name="Picture 11">
          <a:extLst>
            <a:ext uri="{FF2B5EF4-FFF2-40B4-BE49-F238E27FC236}">
              <a16:creationId xmlns:a16="http://schemas.microsoft.com/office/drawing/2014/main" id="{D81813FA-9446-EC47-9715-AA864F8E3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8826" y="96443629"/>
          <a:ext cx="970728" cy="678017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2</xdr:col>
      <xdr:colOff>59114</xdr:colOff>
      <xdr:row>151</xdr:row>
      <xdr:rowOff>26138</xdr:rowOff>
    </xdr:from>
    <xdr:to>
      <xdr:col>2</xdr:col>
      <xdr:colOff>1048169</xdr:colOff>
      <xdr:row>151</xdr:row>
      <xdr:rowOff>696091</xdr:rowOff>
    </xdr:to>
    <xdr:pic>
      <xdr:nvPicPr>
        <xdr:cNvPr id="135" name="Slika 55">
          <a:extLst>
            <a:ext uri="{FF2B5EF4-FFF2-40B4-BE49-F238E27FC236}">
              <a16:creationId xmlns:a16="http://schemas.microsoft.com/office/drawing/2014/main" id="{F2BEF4EF-216B-2646-A0A5-63601F2DB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708" y="97157326"/>
          <a:ext cx="989055" cy="669953"/>
        </a:xfrm>
        <a:prstGeom prst="rect">
          <a:avLst/>
        </a:prstGeom>
      </xdr:spPr>
    </xdr:pic>
    <xdr:clientData/>
  </xdr:twoCellAnchor>
  <xdr:twoCellAnchor>
    <xdr:from>
      <xdr:col>2</xdr:col>
      <xdr:colOff>43792</xdr:colOff>
      <xdr:row>152</xdr:row>
      <xdr:rowOff>12396</xdr:rowOff>
    </xdr:from>
    <xdr:to>
      <xdr:col>2</xdr:col>
      <xdr:colOff>1051035</xdr:colOff>
      <xdr:row>152</xdr:row>
      <xdr:rowOff>673399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21DFDA-1CD5-FA4D-8293-D3EBDD4CC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6809" y="45097396"/>
          <a:ext cx="1007243" cy="661003"/>
        </a:xfrm>
        <a:prstGeom prst="rect">
          <a:avLst/>
        </a:prstGeom>
      </xdr:spPr>
    </xdr:pic>
    <xdr:clientData/>
  </xdr:twoCellAnchor>
  <xdr:twoCellAnchor>
    <xdr:from>
      <xdr:col>2</xdr:col>
      <xdr:colOff>59114</xdr:colOff>
      <xdr:row>153</xdr:row>
      <xdr:rowOff>37623</xdr:rowOff>
    </xdr:from>
    <xdr:to>
      <xdr:col>2</xdr:col>
      <xdr:colOff>1048169</xdr:colOff>
      <xdr:row>153</xdr:row>
      <xdr:rowOff>684606</xdr:rowOff>
    </xdr:to>
    <xdr:pic>
      <xdr:nvPicPr>
        <xdr:cNvPr id="139" name="Slika 55">
          <a:extLst>
            <a:ext uri="{FF2B5EF4-FFF2-40B4-BE49-F238E27FC236}">
              <a16:creationId xmlns:a16="http://schemas.microsoft.com/office/drawing/2014/main" id="{97A547FE-7385-0F44-A471-FE7112C5F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708" y="98621373"/>
          <a:ext cx="989055" cy="646983"/>
        </a:xfrm>
        <a:prstGeom prst="rect">
          <a:avLst/>
        </a:prstGeom>
      </xdr:spPr>
    </xdr:pic>
    <xdr:clientData/>
  </xdr:twoCellAnchor>
  <xdr:twoCellAnchor>
    <xdr:from>
      <xdr:col>2</xdr:col>
      <xdr:colOff>43792</xdr:colOff>
      <xdr:row>154</xdr:row>
      <xdr:rowOff>12396</xdr:rowOff>
    </xdr:from>
    <xdr:to>
      <xdr:col>2</xdr:col>
      <xdr:colOff>1051034</xdr:colOff>
      <xdr:row>154</xdr:row>
      <xdr:rowOff>673399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349DB0B3-12B6-AB49-9A02-689023E69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6809" y="46542568"/>
          <a:ext cx="1007242" cy="661003"/>
        </a:xfrm>
        <a:prstGeom prst="rect">
          <a:avLst/>
        </a:prstGeom>
      </xdr:spPr>
    </xdr:pic>
    <xdr:clientData/>
  </xdr:twoCellAnchor>
  <xdr:twoCellAnchor>
    <xdr:from>
      <xdr:col>2</xdr:col>
      <xdr:colOff>71020</xdr:colOff>
      <xdr:row>155</xdr:row>
      <xdr:rowOff>37623</xdr:rowOff>
    </xdr:from>
    <xdr:to>
      <xdr:col>2</xdr:col>
      <xdr:colOff>1060075</xdr:colOff>
      <xdr:row>155</xdr:row>
      <xdr:rowOff>684606</xdr:rowOff>
    </xdr:to>
    <xdr:pic>
      <xdr:nvPicPr>
        <xdr:cNvPr id="141" name="Slika 55">
          <a:extLst>
            <a:ext uri="{FF2B5EF4-FFF2-40B4-BE49-F238E27FC236}">
              <a16:creationId xmlns:a16="http://schemas.microsoft.com/office/drawing/2014/main" id="{922BFAE6-410E-8347-A6DB-8D87359A9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0614" y="100073936"/>
          <a:ext cx="989055" cy="646983"/>
        </a:xfrm>
        <a:prstGeom prst="rect">
          <a:avLst/>
        </a:prstGeom>
      </xdr:spPr>
    </xdr:pic>
    <xdr:clientData/>
  </xdr:twoCellAnchor>
  <xdr:twoCellAnchor>
    <xdr:from>
      <xdr:col>2</xdr:col>
      <xdr:colOff>46967</xdr:colOff>
      <xdr:row>156</xdr:row>
      <xdr:rowOff>12396</xdr:rowOff>
    </xdr:from>
    <xdr:to>
      <xdr:col>2</xdr:col>
      <xdr:colOff>1054209</xdr:colOff>
      <xdr:row>156</xdr:row>
      <xdr:rowOff>673399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B0AB906C-F715-6249-B307-DC621E442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561" y="100774990"/>
          <a:ext cx="1007242" cy="661003"/>
        </a:xfrm>
        <a:prstGeom prst="rect">
          <a:avLst/>
        </a:prstGeom>
      </xdr:spPr>
    </xdr:pic>
    <xdr:clientData/>
  </xdr:twoCellAnchor>
  <xdr:twoCellAnchor>
    <xdr:from>
      <xdr:col>2</xdr:col>
      <xdr:colOff>59115</xdr:colOff>
      <xdr:row>157</xdr:row>
      <xdr:rowOff>37623</xdr:rowOff>
    </xdr:from>
    <xdr:to>
      <xdr:col>2</xdr:col>
      <xdr:colOff>1048168</xdr:colOff>
      <xdr:row>157</xdr:row>
      <xdr:rowOff>684606</xdr:rowOff>
    </xdr:to>
    <xdr:pic>
      <xdr:nvPicPr>
        <xdr:cNvPr id="152" name="Slika 55">
          <a:extLst>
            <a:ext uri="{FF2B5EF4-FFF2-40B4-BE49-F238E27FC236}">
              <a16:creationId xmlns:a16="http://schemas.microsoft.com/office/drawing/2014/main" id="{E806A3A9-74AD-1C47-B647-85AAF257F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709" y="101526498"/>
          <a:ext cx="989053" cy="646983"/>
        </a:xfrm>
        <a:prstGeom prst="rect">
          <a:avLst/>
        </a:prstGeom>
      </xdr:spPr>
    </xdr:pic>
    <xdr:clientData/>
  </xdr:twoCellAnchor>
  <xdr:twoCellAnchor>
    <xdr:from>
      <xdr:col>2</xdr:col>
      <xdr:colOff>20862</xdr:colOff>
      <xdr:row>3</xdr:row>
      <xdr:rowOff>6667</xdr:rowOff>
    </xdr:from>
    <xdr:to>
      <xdr:col>2</xdr:col>
      <xdr:colOff>678897</xdr:colOff>
      <xdr:row>6</xdr:row>
      <xdr:rowOff>192767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E715542-183C-9546-AB5A-49D58A5F1E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3312" y="730567"/>
          <a:ext cx="658035" cy="643300"/>
        </a:xfrm>
        <a:prstGeom prst="rect">
          <a:avLst/>
        </a:prstGeom>
      </xdr:spPr>
    </xdr:pic>
    <xdr:clientData/>
  </xdr:twoCellAnchor>
  <xdr:twoCellAnchor>
    <xdr:from>
      <xdr:col>2</xdr:col>
      <xdr:colOff>82313</xdr:colOff>
      <xdr:row>127</xdr:row>
      <xdr:rowOff>58795</xdr:rowOff>
    </xdr:from>
    <xdr:to>
      <xdr:col>2</xdr:col>
      <xdr:colOff>1047513</xdr:colOff>
      <xdr:row>127</xdr:row>
      <xdr:rowOff>706495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44F2C146-CE1F-4C43-A012-877935456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609" y="16427684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70554</xdr:colOff>
      <xdr:row>128</xdr:row>
      <xdr:rowOff>23518</xdr:rowOff>
    </xdr:from>
    <xdr:to>
      <xdr:col>2</xdr:col>
      <xdr:colOff>1061154</xdr:colOff>
      <xdr:row>128</xdr:row>
      <xdr:rowOff>696618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8552CA66-E642-2D42-AD9E-D8C4E2286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850" y="17121481"/>
          <a:ext cx="990600" cy="673100"/>
        </a:xfrm>
        <a:prstGeom prst="rect">
          <a:avLst/>
        </a:prstGeom>
      </xdr:spPr>
    </xdr:pic>
    <xdr:clientData/>
  </xdr:twoCellAnchor>
  <xdr:twoCellAnchor>
    <xdr:from>
      <xdr:col>2</xdr:col>
      <xdr:colOff>105831</xdr:colOff>
      <xdr:row>141</xdr:row>
      <xdr:rowOff>35277</xdr:rowOff>
    </xdr:from>
    <xdr:to>
      <xdr:col>2</xdr:col>
      <xdr:colOff>1071031</xdr:colOff>
      <xdr:row>141</xdr:row>
      <xdr:rowOff>682977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F0F3E209-E80D-E04A-B984-E4CAF814B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127" y="22283796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105831</xdr:colOff>
      <xdr:row>142</xdr:row>
      <xdr:rowOff>35277</xdr:rowOff>
    </xdr:from>
    <xdr:to>
      <xdr:col>2</xdr:col>
      <xdr:colOff>1071031</xdr:colOff>
      <xdr:row>142</xdr:row>
      <xdr:rowOff>682977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DCF62AF1-4D9E-E249-9560-9A5C56DA4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127" y="2301287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79490</xdr:colOff>
      <xdr:row>149</xdr:row>
      <xdr:rowOff>50800</xdr:rowOff>
    </xdr:from>
    <xdr:to>
      <xdr:col>2</xdr:col>
      <xdr:colOff>1044690</xdr:colOff>
      <xdr:row>149</xdr:row>
      <xdr:rowOff>698500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BC0C11E-D9D1-AB42-9C4E-1B9177B3D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490" y="7651750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11907</xdr:colOff>
      <xdr:row>148</xdr:row>
      <xdr:rowOff>10470</xdr:rowOff>
    </xdr:from>
    <xdr:to>
      <xdr:col>2</xdr:col>
      <xdr:colOff>1094697</xdr:colOff>
      <xdr:row>149</xdr:row>
      <xdr:rowOff>19051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F9658365-C6C2-2A4C-B586-37A4BDD6B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94962814"/>
          <a:ext cx="1082790" cy="734862"/>
        </a:xfrm>
        <a:prstGeom prst="rect">
          <a:avLst/>
        </a:prstGeom>
      </xdr:spPr>
    </xdr:pic>
    <xdr:clientData/>
  </xdr:twoCellAnchor>
  <xdr:twoCellAnchor>
    <xdr:from>
      <xdr:col>2</xdr:col>
      <xdr:colOff>59940</xdr:colOff>
      <xdr:row>147</xdr:row>
      <xdr:rowOff>47625</xdr:rowOff>
    </xdr:from>
    <xdr:to>
      <xdr:col>2</xdr:col>
      <xdr:colOff>1031490</xdr:colOff>
      <xdr:row>147</xdr:row>
      <xdr:rowOff>695325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7BBFF1AF-B03A-D449-8C54-9A0256D3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534" y="94273688"/>
          <a:ext cx="971550" cy="647700"/>
        </a:xfrm>
        <a:prstGeom prst="rect">
          <a:avLst/>
        </a:prstGeom>
      </xdr:spPr>
    </xdr:pic>
    <xdr:clientData/>
  </xdr:twoCellAnchor>
  <xdr:twoCellAnchor>
    <xdr:from>
      <xdr:col>2</xdr:col>
      <xdr:colOff>117590</xdr:colOff>
      <xdr:row>143</xdr:row>
      <xdr:rowOff>47036</xdr:rowOff>
    </xdr:from>
    <xdr:to>
      <xdr:col>2</xdr:col>
      <xdr:colOff>1082790</xdr:colOff>
      <xdr:row>143</xdr:row>
      <xdr:rowOff>694736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F0FA17B3-B5A6-C04A-9215-6F81F79E7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886" y="72789814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68263</xdr:colOff>
      <xdr:row>123</xdr:row>
      <xdr:rowOff>95250</xdr:rowOff>
    </xdr:from>
    <xdr:to>
      <xdr:col>2</xdr:col>
      <xdr:colOff>1035845</xdr:colOff>
      <xdr:row>123</xdr:row>
      <xdr:rowOff>583693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26EE1C50-9F5C-4137-A682-901EFBE2B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263" y="2726531"/>
          <a:ext cx="967582" cy="488443"/>
        </a:xfrm>
        <a:prstGeom prst="rect">
          <a:avLst/>
        </a:prstGeom>
      </xdr:spPr>
    </xdr:pic>
    <xdr:clientData/>
  </xdr:twoCellAnchor>
  <xdr:twoCellAnchor>
    <xdr:from>
      <xdr:col>2</xdr:col>
      <xdr:colOff>23814</xdr:colOff>
      <xdr:row>124</xdr:row>
      <xdr:rowOff>68263</xdr:rowOff>
    </xdr:from>
    <xdr:to>
      <xdr:col>2</xdr:col>
      <xdr:colOff>1072703</xdr:colOff>
      <xdr:row>124</xdr:row>
      <xdr:rowOff>580231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CD05EF2F-BF15-4FAD-B060-D89F0DE2F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408" y="21868607"/>
          <a:ext cx="1048889" cy="511968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125</xdr:row>
      <xdr:rowOff>59531</xdr:rowOff>
    </xdr:from>
    <xdr:to>
      <xdr:col>2</xdr:col>
      <xdr:colOff>1023937</xdr:colOff>
      <xdr:row>125</xdr:row>
      <xdr:rowOff>657845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658A4298-DA9B-4A68-8138-AAF85ABEB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219" y="22586156"/>
          <a:ext cx="976312" cy="598314"/>
        </a:xfrm>
        <a:prstGeom prst="rect">
          <a:avLst/>
        </a:prstGeom>
      </xdr:spPr>
    </xdr:pic>
    <xdr:clientData/>
  </xdr:twoCellAnchor>
  <xdr:twoCellAnchor>
    <xdr:from>
      <xdr:col>2</xdr:col>
      <xdr:colOff>154781</xdr:colOff>
      <xdr:row>126</xdr:row>
      <xdr:rowOff>47626</xdr:rowOff>
    </xdr:from>
    <xdr:to>
      <xdr:col>2</xdr:col>
      <xdr:colOff>943769</xdr:colOff>
      <xdr:row>126</xdr:row>
      <xdr:rowOff>649511</xdr:rowOff>
    </xdr:to>
    <xdr:pic>
      <xdr:nvPicPr>
        <xdr:cNvPr id="12" name="Slika 11">
          <a:extLst>
            <a:ext uri="{FF2B5EF4-FFF2-40B4-BE49-F238E27FC236}">
              <a16:creationId xmlns:a16="http://schemas.microsoft.com/office/drawing/2014/main" id="{7B0F832E-628A-4FA1-B1B8-100C14023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781" y="4857751"/>
          <a:ext cx="788988" cy="601885"/>
        </a:xfrm>
        <a:prstGeom prst="rect">
          <a:avLst/>
        </a:prstGeom>
      </xdr:spPr>
    </xdr:pic>
    <xdr:clientData/>
  </xdr:twoCellAnchor>
  <xdr:twoCellAnchor>
    <xdr:from>
      <xdr:col>2</xdr:col>
      <xdr:colOff>66438</xdr:colOff>
      <xdr:row>134</xdr:row>
      <xdr:rowOff>67027</xdr:rowOff>
    </xdr:from>
    <xdr:to>
      <xdr:col>2</xdr:col>
      <xdr:colOff>1057038</xdr:colOff>
      <xdr:row>135</xdr:row>
      <xdr:rowOff>17814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BFF01C7-CA2F-4A38-B479-0AA541010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063" y="85633277"/>
          <a:ext cx="990600" cy="673100"/>
        </a:xfrm>
        <a:prstGeom prst="rect">
          <a:avLst/>
        </a:prstGeom>
      </xdr:spPr>
    </xdr:pic>
    <xdr:clientData/>
  </xdr:twoCellAnchor>
  <xdr:twoCellAnchor>
    <xdr:from>
      <xdr:col>2</xdr:col>
      <xdr:colOff>117590</xdr:colOff>
      <xdr:row>135</xdr:row>
      <xdr:rowOff>58795</xdr:rowOff>
    </xdr:from>
    <xdr:to>
      <xdr:col>2</xdr:col>
      <xdr:colOff>1082790</xdr:colOff>
      <xdr:row>135</xdr:row>
      <xdr:rowOff>706495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5F5777BF-1298-41DE-BB42-3947541DB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58" y="17040509"/>
          <a:ext cx="962025" cy="647700"/>
        </a:xfrm>
        <a:prstGeom prst="rect">
          <a:avLst/>
        </a:prstGeom>
      </xdr:spPr>
    </xdr:pic>
    <xdr:clientData/>
  </xdr:twoCellAnchor>
  <xdr:twoCellAnchor>
    <xdr:from>
      <xdr:col>2</xdr:col>
      <xdr:colOff>129349</xdr:colOff>
      <xdr:row>136</xdr:row>
      <xdr:rowOff>23518</xdr:rowOff>
    </xdr:from>
    <xdr:to>
      <xdr:col>2</xdr:col>
      <xdr:colOff>1075624</xdr:colOff>
      <xdr:row>136</xdr:row>
      <xdr:rowOff>658518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2EA1FF9-6CB1-4918-96E1-8F5926929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4067" y="17729586"/>
          <a:ext cx="952625" cy="628650"/>
        </a:xfrm>
        <a:prstGeom prst="rect">
          <a:avLst/>
        </a:prstGeom>
      </xdr:spPr>
    </xdr:pic>
    <xdr:clientData/>
  </xdr:twoCellAnchor>
  <xdr:twoCellAnchor>
    <xdr:from>
      <xdr:col>2</xdr:col>
      <xdr:colOff>117590</xdr:colOff>
      <xdr:row>138</xdr:row>
      <xdr:rowOff>47036</xdr:rowOff>
    </xdr:from>
    <xdr:to>
      <xdr:col>2</xdr:col>
      <xdr:colOff>1082790</xdr:colOff>
      <xdr:row>138</xdr:row>
      <xdr:rowOff>694736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6D6DE0A7-4519-4F63-A7D2-FAF38B985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58" y="19195461"/>
          <a:ext cx="962025" cy="647700"/>
        </a:xfrm>
        <a:prstGeom prst="rect">
          <a:avLst/>
        </a:prstGeom>
      </xdr:spPr>
    </xdr:pic>
    <xdr:clientData/>
  </xdr:twoCellAnchor>
  <xdr:twoCellAnchor>
    <xdr:from>
      <xdr:col>2</xdr:col>
      <xdr:colOff>55031</xdr:colOff>
      <xdr:row>139</xdr:row>
      <xdr:rowOff>14492</xdr:rowOff>
    </xdr:from>
    <xdr:to>
      <xdr:col>2</xdr:col>
      <xdr:colOff>1036107</xdr:colOff>
      <xdr:row>139</xdr:row>
      <xdr:rowOff>667540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8ED2962-BC5C-4561-836B-18D72E3E6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625" y="89561398"/>
          <a:ext cx="981076" cy="653048"/>
        </a:xfrm>
        <a:prstGeom prst="rect">
          <a:avLst/>
        </a:prstGeom>
      </xdr:spPr>
    </xdr:pic>
    <xdr:clientData/>
  </xdr:twoCellAnchor>
  <xdr:twoCellAnchor>
    <xdr:from>
      <xdr:col>2</xdr:col>
      <xdr:colOff>103250</xdr:colOff>
      <xdr:row>137</xdr:row>
      <xdr:rowOff>50006</xdr:rowOff>
    </xdr:from>
    <xdr:to>
      <xdr:col>2</xdr:col>
      <xdr:colOff>990787</xdr:colOff>
      <xdr:row>137</xdr:row>
      <xdr:rowOff>690562</xdr:rowOff>
    </xdr:to>
    <xdr:pic>
      <xdr:nvPicPr>
        <xdr:cNvPr id="30" name="Slika 12">
          <a:extLst>
            <a:ext uri="{FF2B5EF4-FFF2-40B4-BE49-F238E27FC236}">
              <a16:creationId xmlns:a16="http://schemas.microsoft.com/office/drawing/2014/main" id="{492D80DF-7C2D-4A34-9A82-E5CC2B0F4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4318" y="18470902"/>
          <a:ext cx="884362" cy="646906"/>
        </a:xfrm>
        <a:prstGeom prst="rect">
          <a:avLst/>
        </a:prstGeom>
      </xdr:spPr>
    </xdr:pic>
    <xdr:clientData/>
  </xdr:twoCellAnchor>
  <xdr:twoCellAnchor>
    <xdr:from>
      <xdr:col>2</xdr:col>
      <xdr:colOff>66678</xdr:colOff>
      <xdr:row>130</xdr:row>
      <xdr:rowOff>77790</xdr:rowOff>
    </xdr:from>
    <xdr:to>
      <xdr:col>2</xdr:col>
      <xdr:colOff>1071562</xdr:colOff>
      <xdr:row>130</xdr:row>
      <xdr:rowOff>654445</xdr:rowOff>
    </xdr:to>
    <xdr:pic>
      <xdr:nvPicPr>
        <xdr:cNvPr id="32" name="Slika 13">
          <a:extLst>
            <a:ext uri="{FF2B5EF4-FFF2-40B4-BE49-F238E27FC236}">
              <a16:creationId xmlns:a16="http://schemas.microsoft.com/office/drawing/2014/main" id="{34960684-31D6-473C-A52C-7DFC6F9F6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396" y="13453611"/>
          <a:ext cx="1011234" cy="579830"/>
        </a:xfrm>
        <a:prstGeom prst="rect">
          <a:avLst/>
        </a:prstGeom>
      </xdr:spPr>
    </xdr:pic>
    <xdr:clientData/>
  </xdr:twoCellAnchor>
  <xdr:twoCellAnchor>
    <xdr:from>
      <xdr:col>2</xdr:col>
      <xdr:colOff>142876</xdr:colOff>
      <xdr:row>131</xdr:row>
      <xdr:rowOff>95250</xdr:rowOff>
    </xdr:from>
    <xdr:to>
      <xdr:col>2</xdr:col>
      <xdr:colOff>1015093</xdr:colOff>
      <xdr:row>131</xdr:row>
      <xdr:rowOff>610394</xdr:rowOff>
    </xdr:to>
    <xdr:pic>
      <xdr:nvPicPr>
        <xdr:cNvPr id="34" name="Slika 14">
          <a:extLst>
            <a:ext uri="{FF2B5EF4-FFF2-40B4-BE49-F238E27FC236}">
              <a16:creationId xmlns:a16="http://schemas.microsoft.com/office/drawing/2014/main" id="{BAB2F66C-B919-4840-B803-5A31129B7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7594" y="14192250"/>
          <a:ext cx="878567" cy="515144"/>
        </a:xfrm>
        <a:prstGeom prst="rect">
          <a:avLst/>
        </a:prstGeom>
      </xdr:spPr>
    </xdr:pic>
    <xdr:clientData/>
  </xdr:twoCellAnchor>
  <xdr:twoCellAnchor>
    <xdr:from>
      <xdr:col>2</xdr:col>
      <xdr:colOff>107156</xdr:colOff>
      <xdr:row>132</xdr:row>
      <xdr:rowOff>71437</xdr:rowOff>
    </xdr:from>
    <xdr:to>
      <xdr:col>2</xdr:col>
      <xdr:colOff>1000125</xdr:colOff>
      <xdr:row>132</xdr:row>
      <xdr:rowOff>663332</xdr:rowOff>
    </xdr:to>
    <xdr:pic>
      <xdr:nvPicPr>
        <xdr:cNvPr id="35" name="Slika 15">
          <a:extLst>
            <a:ext uri="{FF2B5EF4-FFF2-40B4-BE49-F238E27FC236}">
              <a16:creationId xmlns:a16="http://schemas.microsoft.com/office/drawing/2014/main" id="{84E4B1F5-A8A1-428F-BA2A-232215045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874" y="14886441"/>
          <a:ext cx="892969" cy="591895"/>
        </a:xfrm>
        <a:prstGeom prst="rect">
          <a:avLst/>
        </a:prstGeom>
      </xdr:spPr>
    </xdr:pic>
    <xdr:clientData/>
  </xdr:twoCellAnchor>
  <xdr:twoCellAnchor>
    <xdr:from>
      <xdr:col>2</xdr:col>
      <xdr:colOff>138906</xdr:colOff>
      <xdr:row>133</xdr:row>
      <xdr:rowOff>124620</xdr:rowOff>
    </xdr:from>
    <xdr:to>
      <xdr:col>2</xdr:col>
      <xdr:colOff>1089141</xdr:colOff>
      <xdr:row>133</xdr:row>
      <xdr:rowOff>681831</xdr:rowOff>
    </xdr:to>
    <xdr:pic>
      <xdr:nvPicPr>
        <xdr:cNvPr id="37" name="Slika 16">
          <a:extLst>
            <a:ext uri="{FF2B5EF4-FFF2-40B4-BE49-F238E27FC236}">
              <a16:creationId xmlns:a16="http://schemas.microsoft.com/office/drawing/2014/main" id="{B90DAA1F-FC4C-4D2D-8CDF-6C2222648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531" y="84968558"/>
          <a:ext cx="950235" cy="557211"/>
        </a:xfrm>
        <a:prstGeom prst="rect">
          <a:avLst/>
        </a:prstGeom>
      </xdr:spPr>
    </xdr:pic>
    <xdr:clientData/>
  </xdr:twoCellAnchor>
  <xdr:twoCellAnchor>
    <xdr:from>
      <xdr:col>2</xdr:col>
      <xdr:colOff>22860</xdr:colOff>
      <xdr:row>103</xdr:row>
      <xdr:rowOff>708844</xdr:rowOff>
    </xdr:from>
    <xdr:to>
      <xdr:col>2</xdr:col>
      <xdr:colOff>1094829</xdr:colOff>
      <xdr:row>104</xdr:row>
      <xdr:rowOff>689738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32E5B29-D38F-4C54-B19E-FC20F416A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928" y="49167055"/>
          <a:ext cx="1071969" cy="702072"/>
        </a:xfrm>
        <a:prstGeom prst="rect">
          <a:avLst/>
        </a:prstGeom>
      </xdr:spPr>
    </xdr:pic>
    <xdr:clientData/>
  </xdr:twoCellAnchor>
  <xdr:twoCellAnchor>
    <xdr:from>
      <xdr:col>2</xdr:col>
      <xdr:colOff>48422</xdr:colOff>
      <xdr:row>105</xdr:row>
      <xdr:rowOff>29881</xdr:rowOff>
    </xdr:from>
    <xdr:to>
      <xdr:col>2</xdr:col>
      <xdr:colOff>1071513</xdr:colOff>
      <xdr:row>105</xdr:row>
      <xdr:rowOff>689740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0C0DBAE-6D19-4F13-8F63-65997FFDC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140" y="49924099"/>
          <a:ext cx="1029441" cy="666209"/>
        </a:xfrm>
        <a:prstGeom prst="rect">
          <a:avLst/>
        </a:prstGeom>
      </xdr:spPr>
    </xdr:pic>
    <xdr:clientData/>
  </xdr:twoCellAnchor>
  <xdr:twoCellAnchor>
    <xdr:from>
      <xdr:col>1</xdr:col>
      <xdr:colOff>184613</xdr:colOff>
      <xdr:row>98</xdr:row>
      <xdr:rowOff>68280</xdr:rowOff>
    </xdr:from>
    <xdr:to>
      <xdr:col>2</xdr:col>
      <xdr:colOff>1067592</xdr:colOff>
      <xdr:row>99</xdr:row>
      <xdr:rowOff>10736</xdr:rowOff>
    </xdr:to>
    <xdr:pic>
      <xdr:nvPicPr>
        <xdr:cNvPr id="40" name="Slika 48">
          <a:extLst>
            <a:ext uri="{FF2B5EF4-FFF2-40B4-BE49-F238E27FC236}">
              <a16:creationId xmlns:a16="http://schemas.microsoft.com/office/drawing/2014/main" id="{E9485F03-6137-4D7A-93CD-313DB9F7C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667" y="61110215"/>
          <a:ext cx="1074162" cy="666220"/>
        </a:xfrm>
        <a:prstGeom prst="rect">
          <a:avLst/>
        </a:prstGeom>
      </xdr:spPr>
    </xdr:pic>
    <xdr:clientData/>
  </xdr:twoCellAnchor>
  <xdr:twoCellAnchor>
    <xdr:from>
      <xdr:col>2</xdr:col>
      <xdr:colOff>26922</xdr:colOff>
      <xdr:row>100</xdr:row>
      <xdr:rowOff>44824</xdr:rowOff>
    </xdr:from>
    <xdr:to>
      <xdr:col>2</xdr:col>
      <xdr:colOff>1053537</xdr:colOff>
      <xdr:row>100</xdr:row>
      <xdr:rowOff>711638</xdr:rowOff>
    </xdr:to>
    <xdr:pic>
      <xdr:nvPicPr>
        <xdr:cNvPr id="41" name="Slika 51">
          <a:extLst>
            <a:ext uri="{FF2B5EF4-FFF2-40B4-BE49-F238E27FC236}">
              <a16:creationId xmlns:a16="http://schemas.microsoft.com/office/drawing/2014/main" id="{B585FB15-E694-46CC-AEC9-AA5AFA6BE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990" y="46339499"/>
          <a:ext cx="1026615" cy="666814"/>
        </a:xfrm>
        <a:prstGeom prst="rect">
          <a:avLst/>
        </a:prstGeom>
      </xdr:spPr>
    </xdr:pic>
    <xdr:clientData/>
  </xdr:twoCellAnchor>
  <xdr:twoCellAnchor>
    <xdr:from>
      <xdr:col>2</xdr:col>
      <xdr:colOff>13321</xdr:colOff>
      <xdr:row>103</xdr:row>
      <xdr:rowOff>5482</xdr:rowOff>
    </xdr:from>
    <xdr:to>
      <xdr:col>2</xdr:col>
      <xdr:colOff>1094121</xdr:colOff>
      <xdr:row>103</xdr:row>
      <xdr:rowOff>714757</xdr:rowOff>
    </xdr:to>
    <xdr:pic>
      <xdr:nvPicPr>
        <xdr:cNvPr id="42" name="Slika 53">
          <a:extLst>
            <a:ext uri="{FF2B5EF4-FFF2-40B4-BE49-F238E27FC236}">
              <a16:creationId xmlns:a16="http://schemas.microsoft.com/office/drawing/2014/main" id="{723B22EA-9505-4229-9256-45B1BDF11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8039" y="48463693"/>
          <a:ext cx="1087150" cy="702925"/>
        </a:xfrm>
        <a:prstGeom prst="rect">
          <a:avLst/>
        </a:prstGeom>
      </xdr:spPr>
    </xdr:pic>
    <xdr:clientData/>
  </xdr:twoCellAnchor>
  <xdr:twoCellAnchor>
    <xdr:from>
      <xdr:col>1</xdr:col>
      <xdr:colOff>196395</xdr:colOff>
      <xdr:row>99</xdr:row>
      <xdr:rowOff>2240</xdr:rowOff>
    </xdr:from>
    <xdr:to>
      <xdr:col>2</xdr:col>
      <xdr:colOff>1057455</xdr:colOff>
      <xdr:row>99</xdr:row>
      <xdr:rowOff>712783</xdr:rowOff>
    </xdr:to>
    <xdr:pic>
      <xdr:nvPicPr>
        <xdr:cNvPr id="43" name="Slika 168">
          <a:extLst>
            <a:ext uri="{FF2B5EF4-FFF2-40B4-BE49-F238E27FC236}">
              <a16:creationId xmlns:a16="http://schemas.microsoft.com/office/drawing/2014/main" id="{E187DE5E-61C5-4282-8E7F-F47C52C49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438" y="45572561"/>
          <a:ext cx="1054735" cy="713718"/>
        </a:xfrm>
        <a:prstGeom prst="rect">
          <a:avLst/>
        </a:prstGeom>
      </xdr:spPr>
    </xdr:pic>
    <xdr:clientData/>
  </xdr:twoCellAnchor>
  <xdr:twoCellAnchor>
    <xdr:from>
      <xdr:col>2</xdr:col>
      <xdr:colOff>32845</xdr:colOff>
      <xdr:row>102</xdr:row>
      <xdr:rowOff>25659</xdr:rowOff>
    </xdr:from>
    <xdr:to>
      <xdr:col>2</xdr:col>
      <xdr:colOff>1094829</xdr:colOff>
      <xdr:row>103</xdr:row>
      <xdr:rowOff>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C94BBD36-30FE-408A-AF1F-ECF589407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563" y="47762691"/>
          <a:ext cx="1068334" cy="692345"/>
        </a:xfrm>
        <a:prstGeom prst="rect">
          <a:avLst/>
        </a:prstGeom>
      </xdr:spPr>
    </xdr:pic>
    <xdr:clientData/>
  </xdr:twoCellAnchor>
  <xdr:twoCellAnchor>
    <xdr:from>
      <xdr:col>2</xdr:col>
      <xdr:colOff>17229</xdr:colOff>
      <xdr:row>101</xdr:row>
      <xdr:rowOff>36605</xdr:rowOff>
    </xdr:from>
    <xdr:to>
      <xdr:col>2</xdr:col>
      <xdr:colOff>1072931</xdr:colOff>
      <xdr:row>102</xdr:row>
      <xdr:rowOff>6822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2C70DF6-D242-462E-8E57-11DC9FC20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5122" y="47049284"/>
          <a:ext cx="1058877" cy="694570"/>
        </a:xfrm>
        <a:prstGeom prst="rect">
          <a:avLst/>
        </a:prstGeom>
      </xdr:spPr>
    </xdr:pic>
    <xdr:clientData/>
  </xdr:twoCellAnchor>
  <xdr:twoCellAnchor>
    <xdr:from>
      <xdr:col>2</xdr:col>
      <xdr:colOff>104669</xdr:colOff>
      <xdr:row>91</xdr:row>
      <xdr:rowOff>33267</xdr:rowOff>
    </xdr:from>
    <xdr:to>
      <xdr:col>2</xdr:col>
      <xdr:colOff>1066416</xdr:colOff>
      <xdr:row>91</xdr:row>
      <xdr:rowOff>680967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6849E976-E3C0-4730-A13D-B5F844563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5737" y="39830985"/>
          <a:ext cx="958572" cy="647700"/>
        </a:xfrm>
        <a:prstGeom prst="rect">
          <a:avLst/>
        </a:prstGeom>
      </xdr:spPr>
    </xdr:pic>
    <xdr:clientData/>
  </xdr:twoCellAnchor>
  <xdr:twoCellAnchor>
    <xdr:from>
      <xdr:col>2</xdr:col>
      <xdr:colOff>52463</xdr:colOff>
      <xdr:row>92</xdr:row>
      <xdr:rowOff>11906</xdr:rowOff>
    </xdr:from>
    <xdr:to>
      <xdr:col>2</xdr:col>
      <xdr:colOff>1064813</xdr:colOff>
      <xdr:row>92</xdr:row>
      <xdr:rowOff>693685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1A6898FB-5950-4F87-9DA7-E4ABB5764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181" y="41251981"/>
          <a:ext cx="1015525" cy="688129"/>
        </a:xfrm>
        <a:prstGeom prst="rect">
          <a:avLst/>
        </a:prstGeom>
      </xdr:spPr>
    </xdr:pic>
    <xdr:clientData/>
  </xdr:twoCellAnchor>
  <xdr:twoCellAnchor>
    <xdr:from>
      <xdr:col>2</xdr:col>
      <xdr:colOff>57080</xdr:colOff>
      <xdr:row>93</xdr:row>
      <xdr:rowOff>14270</xdr:rowOff>
    </xdr:from>
    <xdr:to>
      <xdr:col>2</xdr:col>
      <xdr:colOff>1022002</xdr:colOff>
      <xdr:row>93</xdr:row>
      <xdr:rowOff>661970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B5A9E6D-F00E-4C3C-BA5E-A7AE563B7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973" y="41975524"/>
          <a:ext cx="961747" cy="647700"/>
        </a:xfrm>
        <a:prstGeom prst="rect">
          <a:avLst/>
        </a:prstGeom>
      </xdr:spPr>
    </xdr:pic>
    <xdr:clientData/>
  </xdr:twoCellAnchor>
  <xdr:twoCellAnchor>
    <xdr:from>
      <xdr:col>2</xdr:col>
      <xdr:colOff>85620</xdr:colOff>
      <xdr:row>95</xdr:row>
      <xdr:rowOff>71350</xdr:rowOff>
    </xdr:from>
    <xdr:to>
      <xdr:col>2</xdr:col>
      <xdr:colOff>1050820</xdr:colOff>
      <xdr:row>95</xdr:row>
      <xdr:rowOff>719050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DEFDE27-245D-4F0B-935C-B9E605302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688" y="43474961"/>
          <a:ext cx="962025" cy="647700"/>
        </a:xfrm>
        <a:prstGeom prst="rect">
          <a:avLst/>
        </a:prstGeom>
      </xdr:spPr>
    </xdr:pic>
    <xdr:clientData/>
  </xdr:twoCellAnchor>
  <xdr:twoCellAnchor>
    <xdr:from>
      <xdr:col>2</xdr:col>
      <xdr:colOff>85620</xdr:colOff>
      <xdr:row>96</xdr:row>
      <xdr:rowOff>57080</xdr:rowOff>
    </xdr:from>
    <xdr:to>
      <xdr:col>2</xdr:col>
      <xdr:colOff>1050820</xdr:colOff>
      <xdr:row>96</xdr:row>
      <xdr:rowOff>704780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24B80104-E251-4A61-AC96-ADB1719BD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688" y="44185044"/>
          <a:ext cx="962025" cy="647700"/>
        </a:xfrm>
        <a:prstGeom prst="rect">
          <a:avLst/>
        </a:prstGeom>
      </xdr:spPr>
    </xdr:pic>
    <xdr:clientData/>
  </xdr:twoCellAnchor>
  <xdr:twoCellAnchor>
    <xdr:from>
      <xdr:col>2</xdr:col>
      <xdr:colOff>94072</xdr:colOff>
      <xdr:row>94</xdr:row>
      <xdr:rowOff>23518</xdr:rowOff>
    </xdr:from>
    <xdr:to>
      <xdr:col>2</xdr:col>
      <xdr:colOff>1088905</xdr:colOff>
      <xdr:row>94</xdr:row>
      <xdr:rowOff>697269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DB0F33F-D134-4B93-B11C-E8F083523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1965" y="42712300"/>
          <a:ext cx="994833" cy="667401"/>
        </a:xfrm>
        <a:prstGeom prst="rect">
          <a:avLst/>
        </a:prstGeom>
      </xdr:spPr>
    </xdr:pic>
    <xdr:clientData/>
  </xdr:twoCellAnchor>
  <xdr:twoCellAnchor>
    <xdr:from>
      <xdr:col>2</xdr:col>
      <xdr:colOff>69728</xdr:colOff>
      <xdr:row>107</xdr:row>
      <xdr:rowOff>47003</xdr:rowOff>
    </xdr:from>
    <xdr:to>
      <xdr:col>2</xdr:col>
      <xdr:colOff>1071561</xdr:colOff>
      <xdr:row>107</xdr:row>
      <xdr:rowOff>705693</xdr:rowOff>
    </xdr:to>
    <xdr:pic>
      <xdr:nvPicPr>
        <xdr:cNvPr id="80" name="Slika 148">
          <a:extLst>
            <a:ext uri="{FF2B5EF4-FFF2-40B4-BE49-F238E27FC236}">
              <a16:creationId xmlns:a16="http://schemas.microsoft.com/office/drawing/2014/main" id="{CC8E2355-2FE7-4FF1-A6A4-91C28C0E6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446" y="52247178"/>
          <a:ext cx="1008183" cy="655515"/>
        </a:xfrm>
        <a:prstGeom prst="rect">
          <a:avLst/>
        </a:prstGeom>
      </xdr:spPr>
    </xdr:pic>
    <xdr:clientData/>
  </xdr:twoCellAnchor>
  <xdr:twoCellAnchor>
    <xdr:from>
      <xdr:col>2</xdr:col>
      <xdr:colOff>38294</xdr:colOff>
      <xdr:row>61</xdr:row>
      <xdr:rowOff>9691</xdr:rowOff>
    </xdr:from>
    <xdr:to>
      <xdr:col>2</xdr:col>
      <xdr:colOff>1083468</xdr:colOff>
      <xdr:row>61</xdr:row>
      <xdr:rowOff>706625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4CB92B30-63C9-479F-ACB3-5C394E7B4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187" y="96263445"/>
          <a:ext cx="1045174" cy="700109"/>
        </a:xfrm>
        <a:prstGeom prst="rect">
          <a:avLst/>
        </a:prstGeom>
      </xdr:spPr>
    </xdr:pic>
    <xdr:clientData/>
  </xdr:twoCellAnchor>
  <xdr:twoCellAnchor>
    <xdr:from>
      <xdr:col>2</xdr:col>
      <xdr:colOff>52556</xdr:colOff>
      <xdr:row>62</xdr:row>
      <xdr:rowOff>40183</xdr:rowOff>
    </xdr:from>
    <xdr:to>
      <xdr:col>2</xdr:col>
      <xdr:colOff>1068246</xdr:colOff>
      <xdr:row>63</xdr:row>
      <xdr:rowOff>174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1DD30D10-59EA-400A-9774-2C1A37217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274" y="97018290"/>
          <a:ext cx="1018865" cy="681170"/>
        </a:xfrm>
        <a:prstGeom prst="rect">
          <a:avLst/>
        </a:prstGeom>
      </xdr:spPr>
    </xdr:pic>
    <xdr:clientData/>
  </xdr:twoCellAnchor>
  <xdr:twoCellAnchor>
    <xdr:from>
      <xdr:col>2</xdr:col>
      <xdr:colOff>37043</xdr:colOff>
      <xdr:row>63</xdr:row>
      <xdr:rowOff>1473</xdr:rowOff>
    </xdr:from>
    <xdr:to>
      <xdr:col>2</xdr:col>
      <xdr:colOff>1095375</xdr:colOff>
      <xdr:row>64</xdr:row>
      <xdr:rowOff>1706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AEDAA7AE-9677-4638-BC34-5D37F1A48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936" y="97700759"/>
          <a:ext cx="1055157" cy="721411"/>
        </a:xfrm>
        <a:prstGeom prst="rect">
          <a:avLst/>
        </a:prstGeom>
      </xdr:spPr>
    </xdr:pic>
    <xdr:clientData/>
  </xdr:twoCellAnchor>
  <xdr:twoCellAnchor>
    <xdr:from>
      <xdr:col>2</xdr:col>
      <xdr:colOff>35026</xdr:colOff>
      <xdr:row>64</xdr:row>
      <xdr:rowOff>9427</xdr:rowOff>
    </xdr:from>
    <xdr:to>
      <xdr:col>3</xdr:col>
      <xdr:colOff>0</xdr:colOff>
      <xdr:row>65</xdr:row>
      <xdr:rowOff>14189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E434A70-2F20-4E28-8B2D-67B7C2518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919" y="98433066"/>
          <a:ext cx="1067152" cy="719591"/>
        </a:xfrm>
        <a:prstGeom prst="rect">
          <a:avLst/>
        </a:prstGeom>
      </xdr:spPr>
    </xdr:pic>
    <xdr:clientData/>
  </xdr:twoCellAnchor>
  <xdr:twoCellAnchor>
    <xdr:from>
      <xdr:col>2</xdr:col>
      <xdr:colOff>38547</xdr:colOff>
      <xdr:row>66</xdr:row>
      <xdr:rowOff>21031</xdr:rowOff>
    </xdr:from>
    <xdr:to>
      <xdr:col>2</xdr:col>
      <xdr:colOff>1082518</xdr:colOff>
      <xdr:row>67</xdr:row>
      <xdr:rowOff>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88533C77-EBED-42B9-B93E-E3879FE0C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440" y="99883852"/>
          <a:ext cx="1040796" cy="700148"/>
        </a:xfrm>
        <a:prstGeom prst="rect">
          <a:avLst/>
        </a:prstGeom>
      </xdr:spPr>
    </xdr:pic>
    <xdr:clientData/>
  </xdr:twoCellAnchor>
  <xdr:twoCellAnchor>
    <xdr:from>
      <xdr:col>1</xdr:col>
      <xdr:colOff>178704</xdr:colOff>
      <xdr:row>41</xdr:row>
      <xdr:rowOff>47623</xdr:rowOff>
    </xdr:from>
    <xdr:to>
      <xdr:col>3</xdr:col>
      <xdr:colOff>9097</xdr:colOff>
      <xdr:row>41</xdr:row>
      <xdr:rowOff>677924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12659231-F2DD-470E-B7FB-E39B95558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272" y="82210727"/>
          <a:ext cx="1123071" cy="623951"/>
        </a:xfrm>
        <a:prstGeom prst="rect">
          <a:avLst/>
        </a:prstGeom>
      </xdr:spPr>
    </xdr:pic>
    <xdr:clientData/>
  </xdr:twoCellAnchor>
  <xdr:twoCellAnchor>
    <xdr:from>
      <xdr:col>2</xdr:col>
      <xdr:colOff>30767</xdr:colOff>
      <xdr:row>40</xdr:row>
      <xdr:rowOff>28510</xdr:rowOff>
    </xdr:from>
    <xdr:to>
      <xdr:col>2</xdr:col>
      <xdr:colOff>1049054</xdr:colOff>
      <xdr:row>40</xdr:row>
      <xdr:rowOff>711834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2160B685-E6A3-4FCB-A1D4-2D2F82E39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485" y="81470435"/>
          <a:ext cx="1021462" cy="683324"/>
        </a:xfrm>
        <a:prstGeom prst="rect">
          <a:avLst/>
        </a:prstGeom>
      </xdr:spPr>
    </xdr:pic>
    <xdr:clientData/>
  </xdr:twoCellAnchor>
  <xdr:twoCellAnchor>
    <xdr:from>
      <xdr:col>2</xdr:col>
      <xdr:colOff>73956</xdr:colOff>
      <xdr:row>47</xdr:row>
      <xdr:rowOff>31749</xdr:rowOff>
    </xdr:from>
    <xdr:to>
      <xdr:col>2</xdr:col>
      <xdr:colOff>1038650</xdr:colOff>
      <xdr:row>47</xdr:row>
      <xdr:rowOff>674982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B2F66B0-E6AD-48BD-B810-6882900F7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1849" y="86515574"/>
          <a:ext cx="961519" cy="649583"/>
        </a:xfrm>
        <a:prstGeom prst="rect">
          <a:avLst/>
        </a:prstGeom>
      </xdr:spPr>
    </xdr:pic>
    <xdr:clientData/>
  </xdr:twoCellAnchor>
  <xdr:twoCellAnchor>
    <xdr:from>
      <xdr:col>2</xdr:col>
      <xdr:colOff>43672</xdr:colOff>
      <xdr:row>48</xdr:row>
      <xdr:rowOff>11907</xdr:rowOff>
    </xdr:from>
    <xdr:to>
      <xdr:col>2</xdr:col>
      <xdr:colOff>1064324</xdr:colOff>
      <xdr:row>48</xdr:row>
      <xdr:rowOff>697511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AD035A7A-6F1A-4A8D-B6D5-92A5CF192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740" y="87216911"/>
          <a:ext cx="1017477" cy="685604"/>
        </a:xfrm>
        <a:prstGeom prst="rect">
          <a:avLst/>
        </a:prstGeom>
      </xdr:spPr>
    </xdr:pic>
    <xdr:clientData/>
  </xdr:twoCellAnchor>
  <xdr:twoCellAnchor>
    <xdr:from>
      <xdr:col>2</xdr:col>
      <xdr:colOff>44964</xdr:colOff>
      <xdr:row>44</xdr:row>
      <xdr:rowOff>48350</xdr:rowOff>
    </xdr:from>
    <xdr:to>
      <xdr:col>2</xdr:col>
      <xdr:colOff>1094051</xdr:colOff>
      <xdr:row>45</xdr:row>
      <xdr:rowOff>23812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7928223A-621D-4F1F-B192-562280BAD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032" y="84368639"/>
          <a:ext cx="1049087" cy="702991"/>
        </a:xfrm>
        <a:prstGeom prst="rect">
          <a:avLst/>
        </a:prstGeom>
      </xdr:spPr>
    </xdr:pic>
    <xdr:clientData/>
  </xdr:twoCellAnchor>
  <xdr:twoCellAnchor>
    <xdr:from>
      <xdr:col>2</xdr:col>
      <xdr:colOff>64943</xdr:colOff>
      <xdr:row>45</xdr:row>
      <xdr:rowOff>25400</xdr:rowOff>
    </xdr:from>
    <xdr:to>
      <xdr:col>2</xdr:col>
      <xdr:colOff>1035409</xdr:colOff>
      <xdr:row>45</xdr:row>
      <xdr:rowOff>672353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E74E4BC3-69C3-4283-8241-62F4C8BAC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011" y="85073218"/>
          <a:ext cx="970466" cy="646953"/>
        </a:xfrm>
        <a:prstGeom prst="rect">
          <a:avLst/>
        </a:prstGeom>
      </xdr:spPr>
    </xdr:pic>
    <xdr:clientData/>
  </xdr:twoCellAnchor>
  <xdr:twoCellAnchor>
    <xdr:from>
      <xdr:col>2</xdr:col>
      <xdr:colOff>47188</xdr:colOff>
      <xdr:row>65</xdr:row>
      <xdr:rowOff>22610</xdr:rowOff>
    </xdr:from>
    <xdr:to>
      <xdr:col>2</xdr:col>
      <xdr:colOff>1078057</xdr:colOff>
      <xdr:row>65</xdr:row>
      <xdr:rowOff>714378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9F5043E-0C50-4A36-8AEC-B5AC8836F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256" y="99167428"/>
          <a:ext cx="1024519" cy="685418"/>
        </a:xfrm>
        <a:prstGeom prst="rect">
          <a:avLst/>
        </a:prstGeom>
      </xdr:spPr>
    </xdr:pic>
    <xdr:clientData/>
  </xdr:twoCellAnchor>
  <xdr:twoCellAnchor>
    <xdr:from>
      <xdr:col>2</xdr:col>
      <xdr:colOff>32192</xdr:colOff>
      <xdr:row>68</xdr:row>
      <xdr:rowOff>672044</xdr:rowOff>
    </xdr:from>
    <xdr:to>
      <xdr:col>2</xdr:col>
      <xdr:colOff>1083945</xdr:colOff>
      <xdr:row>69</xdr:row>
      <xdr:rowOff>656235</xdr:rowOff>
    </xdr:to>
    <xdr:pic>
      <xdr:nvPicPr>
        <xdr:cNvPr id="128" name="Picture 85">
          <a:extLst>
            <a:ext uri="{FF2B5EF4-FFF2-40B4-BE49-F238E27FC236}">
              <a16:creationId xmlns:a16="http://schemas.microsoft.com/office/drawing/2014/main" id="{88A3062C-663D-4E7A-A26C-B5FA5F1F2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910" y="101259219"/>
          <a:ext cx="1054928" cy="705370"/>
        </a:xfrm>
        <a:prstGeom prst="rect">
          <a:avLst/>
        </a:prstGeom>
      </xdr:spPr>
    </xdr:pic>
    <xdr:clientData/>
  </xdr:twoCellAnchor>
  <xdr:twoCellAnchor>
    <xdr:from>
      <xdr:col>2</xdr:col>
      <xdr:colOff>58807</xdr:colOff>
      <xdr:row>68</xdr:row>
      <xdr:rowOff>55132</xdr:rowOff>
    </xdr:from>
    <xdr:to>
      <xdr:col>2</xdr:col>
      <xdr:colOff>1082387</xdr:colOff>
      <xdr:row>69</xdr:row>
      <xdr:rowOff>8443</xdr:rowOff>
    </xdr:to>
    <xdr:pic>
      <xdr:nvPicPr>
        <xdr:cNvPr id="129" name="Slika 21">
          <a:extLst>
            <a:ext uri="{FF2B5EF4-FFF2-40B4-BE49-F238E27FC236}">
              <a16:creationId xmlns:a16="http://schemas.microsoft.com/office/drawing/2014/main" id="{5FC9B794-6DCC-4F06-A9E8-9DF0C6BD0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700" y="100639132"/>
          <a:ext cx="1020405" cy="677665"/>
        </a:xfrm>
        <a:prstGeom prst="rect">
          <a:avLst/>
        </a:prstGeom>
      </xdr:spPr>
    </xdr:pic>
    <xdr:clientData/>
  </xdr:twoCellAnchor>
  <xdr:twoCellAnchor>
    <xdr:from>
      <xdr:col>2</xdr:col>
      <xdr:colOff>65628</xdr:colOff>
      <xdr:row>60</xdr:row>
      <xdr:rowOff>28864</xdr:rowOff>
    </xdr:from>
    <xdr:to>
      <xdr:col>2</xdr:col>
      <xdr:colOff>1055173</xdr:colOff>
      <xdr:row>60</xdr:row>
      <xdr:rowOff>692901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DB945851-ABF7-4C16-B3E0-9371BF66D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696" y="95561439"/>
          <a:ext cx="989545" cy="670387"/>
        </a:xfrm>
        <a:prstGeom prst="rect">
          <a:avLst/>
        </a:prstGeom>
      </xdr:spPr>
    </xdr:pic>
    <xdr:clientData/>
  </xdr:twoCellAnchor>
  <xdr:twoCellAnchor>
    <xdr:from>
      <xdr:col>2</xdr:col>
      <xdr:colOff>58932</xdr:colOff>
      <xdr:row>52</xdr:row>
      <xdr:rowOff>48990</xdr:rowOff>
    </xdr:from>
    <xdr:to>
      <xdr:col>2</xdr:col>
      <xdr:colOff>1026160</xdr:colOff>
      <xdr:row>52</xdr:row>
      <xdr:rowOff>691543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486C8CC8-40B2-47BE-B620-339B7A1F4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825" y="89812136"/>
          <a:ext cx="967228" cy="648903"/>
        </a:xfrm>
        <a:prstGeom prst="rect">
          <a:avLst/>
        </a:prstGeom>
      </xdr:spPr>
    </xdr:pic>
    <xdr:clientData/>
  </xdr:twoCellAnchor>
  <xdr:twoCellAnchor>
    <xdr:from>
      <xdr:col>2</xdr:col>
      <xdr:colOff>56366</xdr:colOff>
      <xdr:row>53</xdr:row>
      <xdr:rowOff>31204</xdr:rowOff>
    </xdr:from>
    <xdr:to>
      <xdr:col>2</xdr:col>
      <xdr:colOff>1058449</xdr:colOff>
      <xdr:row>53</xdr:row>
      <xdr:rowOff>699293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4FDE5AC6-261B-40CA-9FD0-45844C9C8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259" y="90515529"/>
          <a:ext cx="998908" cy="668089"/>
        </a:xfrm>
        <a:prstGeom prst="rect">
          <a:avLst/>
        </a:prstGeom>
      </xdr:spPr>
    </xdr:pic>
    <xdr:clientData/>
  </xdr:twoCellAnchor>
  <xdr:twoCellAnchor>
    <xdr:from>
      <xdr:col>2</xdr:col>
      <xdr:colOff>98518</xdr:colOff>
      <xdr:row>54</xdr:row>
      <xdr:rowOff>51827</xdr:rowOff>
    </xdr:from>
    <xdr:to>
      <xdr:col>2</xdr:col>
      <xdr:colOff>992417</xdr:colOff>
      <xdr:row>54</xdr:row>
      <xdr:rowOff>714375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354A058-3D5E-4DA4-895A-21438D94F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9586" y="91257331"/>
          <a:ext cx="890724" cy="662548"/>
        </a:xfrm>
        <a:prstGeom prst="rect">
          <a:avLst/>
        </a:prstGeom>
      </xdr:spPr>
    </xdr:pic>
    <xdr:clientData/>
  </xdr:twoCellAnchor>
  <xdr:twoCellAnchor>
    <xdr:from>
      <xdr:col>2</xdr:col>
      <xdr:colOff>47188</xdr:colOff>
      <xdr:row>56</xdr:row>
      <xdr:rowOff>22610</xdr:rowOff>
    </xdr:from>
    <xdr:to>
      <xdr:col>2</xdr:col>
      <xdr:colOff>1078057</xdr:colOff>
      <xdr:row>56</xdr:row>
      <xdr:rowOff>714377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8401C7F4-31D9-4F1F-B9A2-188054D89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256" y="92676821"/>
          <a:ext cx="1024519" cy="685417"/>
        </a:xfrm>
        <a:prstGeom prst="rect">
          <a:avLst/>
        </a:prstGeom>
      </xdr:spPr>
    </xdr:pic>
    <xdr:clientData/>
  </xdr:twoCellAnchor>
  <xdr:twoCellAnchor>
    <xdr:from>
      <xdr:col>2</xdr:col>
      <xdr:colOff>37748</xdr:colOff>
      <xdr:row>59</xdr:row>
      <xdr:rowOff>19290</xdr:rowOff>
    </xdr:from>
    <xdr:to>
      <xdr:col>2</xdr:col>
      <xdr:colOff>1068424</xdr:colOff>
      <xdr:row>59</xdr:row>
      <xdr:rowOff>711200</xdr:rowOff>
    </xdr:to>
    <xdr:pic>
      <xdr:nvPicPr>
        <xdr:cNvPr id="161" name="Picture 85">
          <a:extLst>
            <a:ext uri="{FF2B5EF4-FFF2-40B4-BE49-F238E27FC236}">
              <a16:creationId xmlns:a16="http://schemas.microsoft.com/office/drawing/2014/main" id="{49AC8140-960E-4042-8546-849D4DDAD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641" y="94833861"/>
          <a:ext cx="1030676" cy="695085"/>
        </a:xfrm>
        <a:prstGeom prst="rect">
          <a:avLst/>
        </a:prstGeom>
      </xdr:spPr>
    </xdr:pic>
    <xdr:clientData/>
  </xdr:twoCellAnchor>
  <xdr:twoCellAnchor>
    <xdr:from>
      <xdr:col>2</xdr:col>
      <xdr:colOff>55730</xdr:colOff>
      <xdr:row>58</xdr:row>
      <xdr:rowOff>20320</xdr:rowOff>
    </xdr:from>
    <xdr:to>
      <xdr:col>2</xdr:col>
      <xdr:colOff>1080946</xdr:colOff>
      <xdr:row>58</xdr:row>
      <xdr:rowOff>670078</xdr:rowOff>
    </xdr:to>
    <xdr:pic>
      <xdr:nvPicPr>
        <xdr:cNvPr id="163" name="Slika 21">
          <a:extLst>
            <a:ext uri="{FF2B5EF4-FFF2-40B4-BE49-F238E27FC236}">
              <a16:creationId xmlns:a16="http://schemas.microsoft.com/office/drawing/2014/main" id="{BA8FC6C0-7709-4441-BF0F-702F9ED1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623" y="94113713"/>
          <a:ext cx="1022041" cy="652933"/>
        </a:xfrm>
        <a:prstGeom prst="rect">
          <a:avLst/>
        </a:prstGeom>
      </xdr:spPr>
    </xdr:pic>
    <xdr:clientData/>
  </xdr:twoCellAnchor>
  <xdr:twoCellAnchor>
    <xdr:from>
      <xdr:col>2</xdr:col>
      <xdr:colOff>65628</xdr:colOff>
      <xdr:row>51</xdr:row>
      <xdr:rowOff>28864</xdr:rowOff>
    </xdr:from>
    <xdr:to>
      <xdr:col>2</xdr:col>
      <xdr:colOff>1055173</xdr:colOff>
      <xdr:row>51</xdr:row>
      <xdr:rowOff>692900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580A4059-ACDC-40AF-8465-25F2FC40D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696" y="89070832"/>
          <a:ext cx="989545" cy="670386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55</xdr:row>
      <xdr:rowOff>89647</xdr:rowOff>
    </xdr:from>
    <xdr:to>
      <xdr:col>2</xdr:col>
      <xdr:colOff>1054847</xdr:colOff>
      <xdr:row>56</xdr:row>
      <xdr:rowOff>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5A41F8FA-D1DB-4973-B797-6DE5234E9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365" y="92016329"/>
          <a:ext cx="971550" cy="634707"/>
        </a:xfrm>
        <a:prstGeom prst="rect">
          <a:avLst/>
        </a:prstGeom>
      </xdr:spPr>
    </xdr:pic>
    <xdr:clientData/>
  </xdr:twoCellAnchor>
  <xdr:twoCellAnchor>
    <xdr:from>
      <xdr:col>2</xdr:col>
      <xdr:colOff>36830</xdr:colOff>
      <xdr:row>57</xdr:row>
      <xdr:rowOff>6667</xdr:rowOff>
    </xdr:from>
    <xdr:to>
      <xdr:col>2</xdr:col>
      <xdr:colOff>1094937</xdr:colOff>
      <xdr:row>57</xdr:row>
      <xdr:rowOff>702468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88E108D9-32A4-477D-8D91-D645610E8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723" y="93382056"/>
          <a:ext cx="1061282" cy="692626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70</xdr:row>
      <xdr:rowOff>25400</xdr:rowOff>
    </xdr:from>
    <xdr:to>
      <xdr:col>2</xdr:col>
      <xdr:colOff>1016000</xdr:colOff>
      <xdr:row>70</xdr:row>
      <xdr:rowOff>673100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9F5E7053-3DE0-4C8F-8937-5580308ED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5518" y="102054932"/>
          <a:ext cx="971550" cy="647700"/>
        </a:xfrm>
        <a:prstGeom prst="rect">
          <a:avLst/>
        </a:prstGeom>
      </xdr:spPr>
    </xdr:pic>
    <xdr:clientData/>
  </xdr:twoCellAnchor>
  <xdr:twoCellAnchor>
    <xdr:from>
      <xdr:col>2</xdr:col>
      <xdr:colOff>85620</xdr:colOff>
      <xdr:row>35</xdr:row>
      <xdr:rowOff>57080</xdr:rowOff>
    </xdr:from>
    <xdr:to>
      <xdr:col>2</xdr:col>
      <xdr:colOff>1048587</xdr:colOff>
      <xdr:row>35</xdr:row>
      <xdr:rowOff>704780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8B6054F7-E536-4FFE-B94C-5E784C664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688" y="77889937"/>
          <a:ext cx="959792" cy="647700"/>
        </a:xfrm>
        <a:prstGeom prst="rect">
          <a:avLst/>
        </a:prstGeom>
      </xdr:spPr>
    </xdr:pic>
    <xdr:clientData/>
  </xdr:twoCellAnchor>
  <xdr:twoCellAnchor>
    <xdr:from>
      <xdr:col>2</xdr:col>
      <xdr:colOff>63501</xdr:colOff>
      <xdr:row>36</xdr:row>
      <xdr:rowOff>19756</xdr:rowOff>
    </xdr:from>
    <xdr:to>
      <xdr:col>2</xdr:col>
      <xdr:colOff>1023943</xdr:colOff>
      <xdr:row>36</xdr:row>
      <xdr:rowOff>687298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96813DC3-7FEC-4E63-A0CC-5A34CF1E09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4569" y="78573792"/>
          <a:ext cx="954092" cy="667542"/>
        </a:xfrm>
        <a:prstGeom prst="rect">
          <a:avLst/>
        </a:prstGeom>
      </xdr:spPr>
    </xdr:pic>
    <xdr:clientData/>
  </xdr:twoCellAnchor>
  <xdr:twoCellAnchor>
    <xdr:from>
      <xdr:col>2</xdr:col>
      <xdr:colOff>136366</xdr:colOff>
      <xdr:row>39</xdr:row>
      <xdr:rowOff>57080</xdr:rowOff>
    </xdr:from>
    <xdr:to>
      <xdr:col>2</xdr:col>
      <xdr:colOff>1078593</xdr:colOff>
      <xdr:row>39</xdr:row>
      <xdr:rowOff>692080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99676CC-E587-4146-82E0-4C5A6D0E9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1991" y="23869580"/>
          <a:ext cx="942227" cy="635000"/>
        </a:xfrm>
        <a:prstGeom prst="rect">
          <a:avLst/>
        </a:prstGeom>
      </xdr:spPr>
    </xdr:pic>
    <xdr:clientData/>
  </xdr:twoCellAnchor>
  <xdr:twoCellAnchor>
    <xdr:from>
      <xdr:col>2</xdr:col>
      <xdr:colOff>18256</xdr:colOff>
      <xdr:row>41</xdr:row>
      <xdr:rowOff>724147</xdr:rowOff>
    </xdr:from>
    <xdr:to>
      <xdr:col>2</xdr:col>
      <xdr:colOff>1080870</xdr:colOff>
      <xdr:row>43</xdr:row>
      <xdr:rowOff>2313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26385632-FF99-4D40-A09A-C52DA97ED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149" y="82884076"/>
          <a:ext cx="1059439" cy="720523"/>
        </a:xfrm>
        <a:prstGeom prst="rect">
          <a:avLst/>
        </a:prstGeom>
      </xdr:spPr>
    </xdr:pic>
    <xdr:clientData/>
  </xdr:twoCellAnchor>
  <xdr:twoCellAnchor>
    <xdr:from>
      <xdr:col>2</xdr:col>
      <xdr:colOff>45174</xdr:colOff>
      <xdr:row>46</xdr:row>
      <xdr:rowOff>14259</xdr:rowOff>
    </xdr:from>
    <xdr:to>
      <xdr:col>2</xdr:col>
      <xdr:colOff>1073944</xdr:colOff>
      <xdr:row>46</xdr:row>
      <xdr:rowOff>713511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18E10887-6781-4FD9-993D-E34ED0485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242" y="85776905"/>
          <a:ext cx="1028770" cy="705602"/>
        </a:xfrm>
        <a:prstGeom prst="rect">
          <a:avLst/>
        </a:prstGeom>
      </xdr:spPr>
    </xdr:pic>
    <xdr:clientData/>
  </xdr:twoCellAnchor>
  <xdr:twoCellAnchor>
    <xdr:from>
      <xdr:col>2</xdr:col>
      <xdr:colOff>61400</xdr:colOff>
      <xdr:row>49</xdr:row>
      <xdr:rowOff>23721</xdr:rowOff>
    </xdr:from>
    <xdr:to>
      <xdr:col>2</xdr:col>
      <xdr:colOff>1066650</xdr:colOff>
      <xdr:row>49</xdr:row>
      <xdr:rowOff>698499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EB518848-7E46-4AFF-9707-DC4C5A6D3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468" y="87956253"/>
          <a:ext cx="1002075" cy="668428"/>
        </a:xfrm>
        <a:prstGeom prst="rect">
          <a:avLst/>
        </a:prstGeom>
      </xdr:spPr>
    </xdr:pic>
    <xdr:clientData/>
  </xdr:twoCellAnchor>
  <xdr:twoCellAnchor>
    <xdr:from>
      <xdr:col>2</xdr:col>
      <xdr:colOff>136367</xdr:colOff>
      <xdr:row>38</xdr:row>
      <xdr:rowOff>50500</xdr:rowOff>
    </xdr:from>
    <xdr:to>
      <xdr:col>2</xdr:col>
      <xdr:colOff>1078594</xdr:colOff>
      <xdr:row>38</xdr:row>
      <xdr:rowOff>682783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321BE5B1-AEB1-49DE-A78E-23C00CEB8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1992" y="23140688"/>
          <a:ext cx="942227" cy="632283"/>
        </a:xfrm>
        <a:prstGeom prst="rect">
          <a:avLst/>
        </a:prstGeom>
      </xdr:spPr>
    </xdr:pic>
    <xdr:clientData/>
  </xdr:twoCellAnchor>
  <xdr:twoCellAnchor>
    <xdr:from>
      <xdr:col>2</xdr:col>
      <xdr:colOff>126998</xdr:colOff>
      <xdr:row>37</xdr:row>
      <xdr:rowOff>79377</xdr:rowOff>
    </xdr:from>
    <xdr:to>
      <xdr:col>2</xdr:col>
      <xdr:colOff>1007673</xdr:colOff>
      <xdr:row>37</xdr:row>
      <xdr:rowOff>658815</xdr:rowOff>
    </xdr:to>
    <xdr:pic>
      <xdr:nvPicPr>
        <xdr:cNvPr id="184" name="Slika 18">
          <a:extLst>
            <a:ext uri="{FF2B5EF4-FFF2-40B4-BE49-F238E27FC236}">
              <a16:creationId xmlns:a16="http://schemas.microsoft.com/office/drawing/2014/main" id="{F35AB74A-DFA1-4A2F-88CE-CBF1B5747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716" y="79357766"/>
          <a:ext cx="883850" cy="573088"/>
        </a:xfrm>
        <a:prstGeom prst="rect">
          <a:avLst/>
        </a:prstGeom>
      </xdr:spPr>
    </xdr:pic>
    <xdr:clientData/>
  </xdr:twoCellAnchor>
  <xdr:twoCellAnchor>
    <xdr:from>
      <xdr:col>2</xdr:col>
      <xdr:colOff>20637</xdr:colOff>
      <xdr:row>43</xdr:row>
      <xdr:rowOff>11907</xdr:rowOff>
    </xdr:from>
    <xdr:to>
      <xdr:col>2</xdr:col>
      <xdr:colOff>1066455</xdr:colOff>
      <xdr:row>43</xdr:row>
      <xdr:rowOff>708819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E8278382-4F8C-46CF-9634-A4619BCA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530" y="83611018"/>
          <a:ext cx="1045818" cy="696912"/>
        </a:xfrm>
        <a:prstGeom prst="rect">
          <a:avLst/>
        </a:prstGeom>
      </xdr:spPr>
    </xdr:pic>
    <xdr:clientData/>
  </xdr:twoCellAnchor>
  <xdr:twoCellAnchor>
    <xdr:from>
      <xdr:col>2</xdr:col>
      <xdr:colOff>94209</xdr:colOff>
      <xdr:row>33</xdr:row>
      <xdr:rowOff>39266</xdr:rowOff>
    </xdr:from>
    <xdr:to>
      <xdr:col>2</xdr:col>
      <xdr:colOff>1063624</xdr:colOff>
      <xdr:row>33</xdr:row>
      <xdr:rowOff>685344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D0278499-B921-4B38-ACAE-FEA10E749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102" y="91642552"/>
          <a:ext cx="966240" cy="646078"/>
        </a:xfrm>
        <a:prstGeom prst="rect">
          <a:avLst/>
        </a:prstGeom>
      </xdr:spPr>
    </xdr:pic>
    <xdr:clientData/>
  </xdr:twoCellAnchor>
  <xdr:twoCellAnchor>
    <xdr:from>
      <xdr:col>2</xdr:col>
      <xdr:colOff>64555</xdr:colOff>
      <xdr:row>31</xdr:row>
      <xdr:rowOff>40441</xdr:rowOff>
    </xdr:from>
    <xdr:to>
      <xdr:col>2</xdr:col>
      <xdr:colOff>1059534</xdr:colOff>
      <xdr:row>31</xdr:row>
      <xdr:rowOff>714373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AF27015D-4C79-434F-8DA8-60C4E0A0E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623" y="90201370"/>
          <a:ext cx="988629" cy="677107"/>
        </a:xfrm>
        <a:prstGeom prst="rect">
          <a:avLst/>
        </a:prstGeom>
      </xdr:spPr>
    </xdr:pic>
    <xdr:clientData/>
  </xdr:twoCellAnchor>
  <xdr:twoCellAnchor>
    <xdr:from>
      <xdr:col>2</xdr:col>
      <xdr:colOff>88468</xdr:colOff>
      <xdr:row>32</xdr:row>
      <xdr:rowOff>33254</xdr:rowOff>
    </xdr:from>
    <xdr:to>
      <xdr:col>2</xdr:col>
      <xdr:colOff>1055687</xdr:colOff>
      <xdr:row>32</xdr:row>
      <xdr:rowOff>682308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55A80B2C-7245-460C-B213-62F09B05D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186" y="90912186"/>
          <a:ext cx="973569" cy="649054"/>
        </a:xfrm>
        <a:prstGeom prst="rect">
          <a:avLst/>
        </a:prstGeom>
      </xdr:spPr>
    </xdr:pic>
    <xdr:clientData/>
  </xdr:twoCellAnchor>
  <xdr:twoCellAnchor>
    <xdr:from>
      <xdr:col>2</xdr:col>
      <xdr:colOff>83319</xdr:colOff>
      <xdr:row>29</xdr:row>
      <xdr:rowOff>14422</xdr:rowOff>
    </xdr:from>
    <xdr:to>
      <xdr:col>3</xdr:col>
      <xdr:colOff>277</xdr:colOff>
      <xdr:row>29</xdr:row>
      <xdr:rowOff>699078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1C7E232-A0EF-4679-B751-3B6AE3AD7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387" y="88729818"/>
          <a:ext cx="1015961" cy="684656"/>
        </a:xfrm>
        <a:prstGeom prst="rect">
          <a:avLst/>
        </a:prstGeom>
      </xdr:spPr>
    </xdr:pic>
    <xdr:clientData/>
  </xdr:twoCellAnchor>
  <xdr:twoCellAnchor>
    <xdr:from>
      <xdr:col>2</xdr:col>
      <xdr:colOff>57374</xdr:colOff>
      <xdr:row>30</xdr:row>
      <xdr:rowOff>21896</xdr:rowOff>
    </xdr:from>
    <xdr:to>
      <xdr:col>2</xdr:col>
      <xdr:colOff>1032812</xdr:colOff>
      <xdr:row>30</xdr:row>
      <xdr:rowOff>671482</xdr:rowOff>
    </xdr:to>
    <xdr:pic>
      <xdr:nvPicPr>
        <xdr:cNvPr id="192" name="Picture 94">
          <a:extLst>
            <a:ext uri="{FF2B5EF4-FFF2-40B4-BE49-F238E27FC236}">
              <a16:creationId xmlns:a16="http://schemas.microsoft.com/office/drawing/2014/main" id="{8523C613-7989-4691-BCDC-3FF1F1691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267" y="89461646"/>
          <a:ext cx="978613" cy="652761"/>
        </a:xfrm>
        <a:prstGeom prst="rect">
          <a:avLst/>
        </a:prstGeom>
      </xdr:spPr>
    </xdr:pic>
    <xdr:clientData/>
  </xdr:twoCellAnchor>
  <xdr:twoCellAnchor>
    <xdr:from>
      <xdr:col>2</xdr:col>
      <xdr:colOff>122491</xdr:colOff>
      <xdr:row>28</xdr:row>
      <xdr:rowOff>37656</xdr:rowOff>
    </xdr:from>
    <xdr:to>
      <xdr:col>2</xdr:col>
      <xdr:colOff>1060823</xdr:colOff>
      <xdr:row>28</xdr:row>
      <xdr:rowOff>687294</xdr:rowOff>
    </xdr:to>
    <xdr:pic>
      <xdr:nvPicPr>
        <xdr:cNvPr id="198" name="Slika 48">
          <a:extLst>
            <a:ext uri="{FF2B5EF4-FFF2-40B4-BE49-F238E27FC236}">
              <a16:creationId xmlns:a16="http://schemas.microsoft.com/office/drawing/2014/main" id="{DDEB84A2-4759-4A44-8CD9-254B5BD69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3559" y="88035049"/>
          <a:ext cx="931982" cy="649638"/>
        </a:xfrm>
        <a:prstGeom prst="rect">
          <a:avLst/>
        </a:prstGeom>
      </xdr:spPr>
    </xdr:pic>
    <xdr:clientData/>
  </xdr:twoCellAnchor>
  <xdr:twoCellAnchor>
    <xdr:from>
      <xdr:col>2</xdr:col>
      <xdr:colOff>86687</xdr:colOff>
      <xdr:row>26</xdr:row>
      <xdr:rowOff>30591</xdr:rowOff>
    </xdr:from>
    <xdr:to>
      <xdr:col>2</xdr:col>
      <xdr:colOff>1072447</xdr:colOff>
      <xdr:row>26</xdr:row>
      <xdr:rowOff>687294</xdr:rowOff>
    </xdr:to>
    <xdr:pic>
      <xdr:nvPicPr>
        <xdr:cNvPr id="199" name="Slika 51">
          <a:extLst>
            <a:ext uri="{FF2B5EF4-FFF2-40B4-BE49-F238E27FC236}">
              <a16:creationId xmlns:a16="http://schemas.microsoft.com/office/drawing/2014/main" id="{565CC68C-D497-4FF3-A0BA-C9D8D6D4C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312" y="14778466"/>
          <a:ext cx="985760" cy="656703"/>
        </a:xfrm>
        <a:prstGeom prst="rect">
          <a:avLst/>
        </a:prstGeom>
      </xdr:spPr>
    </xdr:pic>
    <xdr:clientData/>
  </xdr:twoCellAnchor>
  <xdr:twoCellAnchor>
    <xdr:from>
      <xdr:col>2</xdr:col>
      <xdr:colOff>65773</xdr:colOff>
      <xdr:row>27</xdr:row>
      <xdr:rowOff>57383</xdr:rowOff>
    </xdr:from>
    <xdr:to>
      <xdr:col>2</xdr:col>
      <xdr:colOff>1048770</xdr:colOff>
      <xdr:row>27</xdr:row>
      <xdr:rowOff>679257</xdr:rowOff>
    </xdr:to>
    <xdr:pic>
      <xdr:nvPicPr>
        <xdr:cNvPr id="200" name="Slika 168">
          <a:extLst>
            <a:ext uri="{FF2B5EF4-FFF2-40B4-BE49-F238E27FC236}">
              <a16:creationId xmlns:a16="http://schemas.microsoft.com/office/drawing/2014/main" id="{0EFB24D2-0CDA-4B17-B1B8-E2CC6A95F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398" y="15527571"/>
          <a:ext cx="982997" cy="621874"/>
        </a:xfrm>
        <a:prstGeom prst="rect">
          <a:avLst/>
        </a:prstGeom>
      </xdr:spPr>
    </xdr:pic>
    <xdr:clientData/>
  </xdr:twoCellAnchor>
  <xdr:twoCellAnchor>
    <xdr:from>
      <xdr:col>2</xdr:col>
      <xdr:colOff>82925</xdr:colOff>
      <xdr:row>25</xdr:row>
      <xdr:rowOff>60653</xdr:rowOff>
    </xdr:from>
    <xdr:to>
      <xdr:col>2</xdr:col>
      <xdr:colOff>1030943</xdr:colOff>
      <xdr:row>25</xdr:row>
      <xdr:rowOff>692851</xdr:rowOff>
    </xdr:to>
    <xdr:pic>
      <xdr:nvPicPr>
        <xdr:cNvPr id="203" name="Slika 170">
          <a:extLst>
            <a:ext uri="{FF2B5EF4-FFF2-40B4-BE49-F238E27FC236}">
              <a16:creationId xmlns:a16="http://schemas.microsoft.com/office/drawing/2014/main" id="{E7779C31-FAEA-43D7-891D-B115B14F2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550" y="14086216"/>
          <a:ext cx="948018" cy="632198"/>
        </a:xfrm>
        <a:prstGeom prst="rect">
          <a:avLst/>
        </a:prstGeom>
      </xdr:spPr>
    </xdr:pic>
    <xdr:clientData/>
  </xdr:twoCellAnchor>
  <xdr:twoCellAnchor>
    <xdr:from>
      <xdr:col>2</xdr:col>
      <xdr:colOff>29668</xdr:colOff>
      <xdr:row>24</xdr:row>
      <xdr:rowOff>21896</xdr:rowOff>
    </xdr:from>
    <xdr:to>
      <xdr:col>2</xdr:col>
      <xdr:colOff>1032667</xdr:colOff>
      <xdr:row>24</xdr:row>
      <xdr:rowOff>690562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8B0E738C-3710-4AA6-94BE-73C32FF83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386" y="85134575"/>
          <a:ext cx="1009349" cy="671841"/>
        </a:xfrm>
        <a:prstGeom prst="rect">
          <a:avLst/>
        </a:prstGeom>
      </xdr:spPr>
    </xdr:pic>
    <xdr:clientData/>
  </xdr:twoCellAnchor>
  <xdr:twoCellAnchor>
    <xdr:from>
      <xdr:col>2</xdr:col>
      <xdr:colOff>59531</xdr:colOff>
      <xdr:row>121</xdr:row>
      <xdr:rowOff>23812</xdr:rowOff>
    </xdr:from>
    <xdr:to>
      <xdr:col>2</xdr:col>
      <xdr:colOff>1095973</xdr:colOff>
      <xdr:row>121</xdr:row>
      <xdr:rowOff>730249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4D1D92AA-60EA-40C8-9FDF-880CCD4B1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156" y="77604937"/>
          <a:ext cx="1036442" cy="706437"/>
        </a:xfrm>
        <a:prstGeom prst="rect">
          <a:avLst/>
        </a:prstGeom>
      </xdr:spPr>
    </xdr:pic>
    <xdr:clientData/>
  </xdr:twoCellAnchor>
  <xdr:twoCellAnchor>
    <xdr:from>
      <xdr:col>2</xdr:col>
      <xdr:colOff>37571</xdr:colOff>
      <xdr:row>89</xdr:row>
      <xdr:rowOff>11890</xdr:rowOff>
    </xdr:from>
    <xdr:to>
      <xdr:col>2</xdr:col>
      <xdr:colOff>1053523</xdr:colOff>
      <xdr:row>89</xdr:row>
      <xdr:rowOff>693648</xdr:rowOff>
    </xdr:to>
    <xdr:pic>
      <xdr:nvPicPr>
        <xdr:cNvPr id="6" name="Slika 48">
          <a:extLst>
            <a:ext uri="{FF2B5EF4-FFF2-40B4-BE49-F238E27FC236}">
              <a16:creationId xmlns:a16="http://schemas.microsoft.com/office/drawing/2014/main" id="{AF8008F6-AD07-486F-B5AF-2B38CA416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464" y="78957358"/>
          <a:ext cx="1019127" cy="688108"/>
        </a:xfrm>
        <a:prstGeom prst="rect">
          <a:avLst/>
        </a:prstGeom>
      </xdr:spPr>
    </xdr:pic>
    <xdr:clientData/>
  </xdr:twoCellAnchor>
  <xdr:twoCellAnchor>
    <xdr:from>
      <xdr:col>2</xdr:col>
      <xdr:colOff>71437</xdr:colOff>
      <xdr:row>88</xdr:row>
      <xdr:rowOff>34376</xdr:rowOff>
    </xdr:from>
    <xdr:to>
      <xdr:col>2</xdr:col>
      <xdr:colOff>1078004</xdr:colOff>
      <xdr:row>88</xdr:row>
      <xdr:rowOff>707555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CDCBBD8-A4F6-4BEC-8D40-5F9CFD595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155" y="78258665"/>
          <a:ext cx="1006567" cy="676354"/>
        </a:xfrm>
        <a:prstGeom prst="rect">
          <a:avLst/>
        </a:prstGeom>
      </xdr:spPr>
    </xdr:pic>
    <xdr:clientData/>
  </xdr:twoCellAnchor>
  <xdr:twoCellAnchor>
    <xdr:from>
      <xdr:col>2</xdr:col>
      <xdr:colOff>85620</xdr:colOff>
      <xdr:row>87</xdr:row>
      <xdr:rowOff>43277</xdr:rowOff>
    </xdr:from>
    <xdr:to>
      <xdr:col>2</xdr:col>
      <xdr:colOff>1074829</xdr:colOff>
      <xdr:row>87</xdr:row>
      <xdr:rowOff>707088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278FE18-790D-4E58-A2B4-CF4E3E9A0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688" y="77552738"/>
          <a:ext cx="989209" cy="660636"/>
        </a:xfrm>
        <a:prstGeom prst="rect">
          <a:avLst/>
        </a:prstGeom>
      </xdr:spPr>
    </xdr:pic>
    <xdr:clientData/>
  </xdr:twoCellAnchor>
  <xdr:twoCellAnchor>
    <xdr:from>
      <xdr:col>2</xdr:col>
      <xdr:colOff>7200</xdr:colOff>
      <xdr:row>82</xdr:row>
      <xdr:rowOff>0</xdr:rowOff>
    </xdr:from>
    <xdr:to>
      <xdr:col>2</xdr:col>
      <xdr:colOff>1002981</xdr:colOff>
      <xdr:row>82</xdr:row>
      <xdr:rowOff>5485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043DA66-38D4-45F8-8577-B17B73C55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8268" y="93045643"/>
          <a:ext cx="989431" cy="8660"/>
        </a:xfrm>
        <a:prstGeom prst="rect">
          <a:avLst/>
        </a:prstGeom>
      </xdr:spPr>
    </xdr:pic>
    <xdr:clientData/>
  </xdr:twoCellAnchor>
  <xdr:twoCellAnchor>
    <xdr:from>
      <xdr:col>2</xdr:col>
      <xdr:colOff>48349</xdr:colOff>
      <xdr:row>83</xdr:row>
      <xdr:rowOff>36442</xdr:rowOff>
    </xdr:from>
    <xdr:to>
      <xdr:col>2</xdr:col>
      <xdr:colOff>1071562</xdr:colOff>
      <xdr:row>83</xdr:row>
      <xdr:rowOff>725537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8C6B857-E37E-4496-A03E-F5BDF21AC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067" y="93476692"/>
          <a:ext cx="1029563" cy="689095"/>
        </a:xfrm>
        <a:prstGeom prst="rect">
          <a:avLst/>
        </a:prstGeom>
      </xdr:spPr>
    </xdr:pic>
    <xdr:clientData/>
  </xdr:twoCellAnchor>
  <xdr:twoCellAnchor>
    <xdr:from>
      <xdr:col>2</xdr:col>
      <xdr:colOff>30887</xdr:colOff>
      <xdr:row>83</xdr:row>
      <xdr:rowOff>714375</xdr:rowOff>
    </xdr:from>
    <xdr:to>
      <xdr:col>2</xdr:col>
      <xdr:colOff>1091510</xdr:colOff>
      <xdr:row>84</xdr:row>
      <xdr:rowOff>711941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57F333B-8D75-4E8E-8A17-066B5061B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512" y="53887688"/>
          <a:ext cx="1060623" cy="719878"/>
        </a:xfrm>
        <a:prstGeom prst="rect">
          <a:avLst/>
        </a:prstGeom>
      </xdr:spPr>
    </xdr:pic>
    <xdr:clientData/>
  </xdr:twoCellAnchor>
  <xdr:twoCellAnchor>
    <xdr:from>
      <xdr:col>2</xdr:col>
      <xdr:colOff>7200</xdr:colOff>
      <xdr:row>71</xdr:row>
      <xdr:rowOff>0</xdr:rowOff>
    </xdr:from>
    <xdr:to>
      <xdr:col>2</xdr:col>
      <xdr:colOff>1002981</xdr:colOff>
      <xdr:row>71</xdr:row>
      <xdr:rowOff>5485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505DF2B-1943-4AF4-98D3-DE3C9F0B9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8268" y="86160429"/>
          <a:ext cx="989431" cy="8660"/>
        </a:xfrm>
        <a:prstGeom prst="rect">
          <a:avLst/>
        </a:prstGeom>
      </xdr:spPr>
    </xdr:pic>
    <xdr:clientData/>
  </xdr:twoCellAnchor>
  <xdr:twoCellAnchor>
    <xdr:from>
      <xdr:col>2</xdr:col>
      <xdr:colOff>8708</xdr:colOff>
      <xdr:row>81</xdr:row>
      <xdr:rowOff>29320</xdr:rowOff>
    </xdr:from>
    <xdr:to>
      <xdr:col>2</xdr:col>
      <xdr:colOff>981150</xdr:colOff>
      <xdr:row>81</xdr:row>
      <xdr:rowOff>681879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C7310AE-F0F1-4988-8433-2239F2BAB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9776" y="92350609"/>
          <a:ext cx="966092" cy="652559"/>
        </a:xfrm>
        <a:prstGeom prst="rect">
          <a:avLst/>
        </a:prstGeom>
      </xdr:spPr>
    </xdr:pic>
    <xdr:clientData/>
  </xdr:twoCellAnchor>
  <xdr:twoCellAnchor>
    <xdr:from>
      <xdr:col>2</xdr:col>
      <xdr:colOff>28234</xdr:colOff>
      <xdr:row>79</xdr:row>
      <xdr:rowOff>6247</xdr:rowOff>
    </xdr:from>
    <xdr:to>
      <xdr:col>2</xdr:col>
      <xdr:colOff>1031593</xdr:colOff>
      <xdr:row>79</xdr:row>
      <xdr:rowOff>679553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C12F13D-228E-4C3A-AA42-62184AD71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302" y="90891529"/>
          <a:ext cx="1000184" cy="666956"/>
        </a:xfrm>
        <a:prstGeom prst="rect">
          <a:avLst/>
        </a:prstGeom>
      </xdr:spPr>
    </xdr:pic>
    <xdr:clientData/>
  </xdr:twoCellAnchor>
  <xdr:twoCellAnchor>
    <xdr:from>
      <xdr:col>2</xdr:col>
      <xdr:colOff>44191</xdr:colOff>
      <xdr:row>77</xdr:row>
      <xdr:rowOff>7270</xdr:rowOff>
    </xdr:from>
    <xdr:to>
      <xdr:col>2</xdr:col>
      <xdr:colOff>1044499</xdr:colOff>
      <xdr:row>77</xdr:row>
      <xdr:rowOff>678529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90914B8-8D99-4058-8426-2C58C49A0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5259" y="89450195"/>
          <a:ext cx="993958" cy="664909"/>
        </a:xfrm>
        <a:prstGeom prst="rect">
          <a:avLst/>
        </a:prstGeom>
      </xdr:spPr>
    </xdr:pic>
    <xdr:clientData/>
  </xdr:twoCellAnchor>
  <xdr:twoCellAnchor>
    <xdr:from>
      <xdr:col>2</xdr:col>
      <xdr:colOff>86720</xdr:colOff>
      <xdr:row>80</xdr:row>
      <xdr:rowOff>21188</xdr:rowOff>
    </xdr:from>
    <xdr:to>
      <xdr:col>2</xdr:col>
      <xdr:colOff>1088560</xdr:colOff>
      <xdr:row>80</xdr:row>
      <xdr:rowOff>693475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FA83E15-2DBD-4BBB-AFDD-C37CEE076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1438" y="91624474"/>
          <a:ext cx="1005015" cy="675462"/>
        </a:xfrm>
        <a:prstGeom prst="rect">
          <a:avLst/>
        </a:prstGeom>
      </xdr:spPr>
    </xdr:pic>
    <xdr:clientData/>
  </xdr:twoCellAnchor>
  <xdr:twoCellAnchor>
    <xdr:from>
      <xdr:col>2</xdr:col>
      <xdr:colOff>8100</xdr:colOff>
      <xdr:row>77</xdr:row>
      <xdr:rowOff>707890</xdr:rowOff>
    </xdr:from>
    <xdr:to>
      <xdr:col>2</xdr:col>
      <xdr:colOff>1097303</xdr:colOff>
      <xdr:row>78</xdr:row>
      <xdr:rowOff>705645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470BCE53-51D3-46D2-B86E-5DF2DDA8E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9168" y="90147640"/>
          <a:ext cx="1082853" cy="718934"/>
        </a:xfrm>
        <a:prstGeom prst="rect">
          <a:avLst/>
        </a:prstGeom>
      </xdr:spPr>
    </xdr:pic>
    <xdr:clientData/>
  </xdr:twoCellAnchor>
  <xdr:twoCellAnchor>
    <xdr:from>
      <xdr:col>2</xdr:col>
      <xdr:colOff>27830</xdr:colOff>
      <xdr:row>76</xdr:row>
      <xdr:rowOff>17131</xdr:rowOff>
    </xdr:from>
    <xdr:to>
      <xdr:col>2</xdr:col>
      <xdr:colOff>1026276</xdr:colOff>
      <xdr:row>76</xdr:row>
      <xdr:rowOff>687140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1086D5D-FBA8-45B6-B29E-499FAD7BA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8898" y="88735702"/>
          <a:ext cx="995271" cy="670009"/>
        </a:xfrm>
        <a:prstGeom prst="rect">
          <a:avLst/>
        </a:prstGeom>
      </xdr:spPr>
    </xdr:pic>
    <xdr:clientData/>
  </xdr:twoCellAnchor>
  <xdr:twoCellAnchor>
    <xdr:from>
      <xdr:col>2</xdr:col>
      <xdr:colOff>85620</xdr:colOff>
      <xdr:row>73</xdr:row>
      <xdr:rowOff>57080</xdr:rowOff>
    </xdr:from>
    <xdr:to>
      <xdr:col>2</xdr:col>
      <xdr:colOff>1050542</xdr:colOff>
      <xdr:row>73</xdr:row>
      <xdr:rowOff>704780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DBEAC7C0-A4E5-4696-B4AD-5D66DBD72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688" y="86612116"/>
          <a:ext cx="961747" cy="647700"/>
        </a:xfrm>
        <a:prstGeom prst="rect">
          <a:avLst/>
        </a:prstGeom>
      </xdr:spPr>
    </xdr:pic>
    <xdr:clientData/>
  </xdr:twoCellAnchor>
  <xdr:twoCellAnchor>
    <xdr:from>
      <xdr:col>2</xdr:col>
      <xdr:colOff>37994</xdr:colOff>
      <xdr:row>74</xdr:row>
      <xdr:rowOff>23197</xdr:rowOff>
    </xdr:from>
    <xdr:to>
      <xdr:col>2</xdr:col>
      <xdr:colOff>1071561</xdr:colOff>
      <xdr:row>74</xdr:row>
      <xdr:rowOff>726228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5D19B4C-6999-4726-B3CB-459CDC271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887" y="87302586"/>
          <a:ext cx="1036742" cy="699856"/>
        </a:xfrm>
        <a:prstGeom prst="rect">
          <a:avLst/>
        </a:prstGeom>
      </xdr:spPr>
    </xdr:pic>
    <xdr:clientData/>
  </xdr:twoCellAnchor>
  <xdr:twoCellAnchor>
    <xdr:from>
      <xdr:col>2</xdr:col>
      <xdr:colOff>85620</xdr:colOff>
      <xdr:row>75</xdr:row>
      <xdr:rowOff>57080</xdr:rowOff>
    </xdr:from>
    <xdr:to>
      <xdr:col>2</xdr:col>
      <xdr:colOff>1050542</xdr:colOff>
      <xdr:row>75</xdr:row>
      <xdr:rowOff>704780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DF6440F2-480B-40E8-B89D-377A20492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688" y="88054473"/>
          <a:ext cx="961747" cy="647700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110</xdr:row>
      <xdr:rowOff>38100</xdr:rowOff>
    </xdr:from>
    <xdr:to>
      <xdr:col>2</xdr:col>
      <xdr:colOff>1054100</xdr:colOff>
      <xdr:row>110</xdr:row>
      <xdr:rowOff>692571</xdr:rowOff>
    </xdr:to>
    <xdr:pic>
      <xdr:nvPicPr>
        <xdr:cNvPr id="63" name="Slika 125">
          <a:extLst>
            <a:ext uri="{FF2B5EF4-FFF2-40B4-BE49-F238E27FC236}">
              <a16:creationId xmlns:a16="http://schemas.microsoft.com/office/drawing/2014/main" id="{E0D6288D-C5A3-4A80-8128-9D4CB0A4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043" y="93872957"/>
          <a:ext cx="1000125" cy="657646"/>
        </a:xfrm>
        <a:prstGeom prst="rect">
          <a:avLst/>
        </a:prstGeom>
      </xdr:spPr>
    </xdr:pic>
    <xdr:clientData/>
  </xdr:twoCellAnchor>
  <xdr:twoCellAnchor>
    <xdr:from>
      <xdr:col>2</xdr:col>
      <xdr:colOff>62127</xdr:colOff>
      <xdr:row>111</xdr:row>
      <xdr:rowOff>31607</xdr:rowOff>
    </xdr:from>
    <xdr:to>
      <xdr:col>2</xdr:col>
      <xdr:colOff>1065000</xdr:colOff>
      <xdr:row>111</xdr:row>
      <xdr:rowOff>689743</xdr:rowOff>
    </xdr:to>
    <xdr:pic>
      <xdr:nvPicPr>
        <xdr:cNvPr id="64" name="Slika 127">
          <a:extLst>
            <a:ext uri="{FF2B5EF4-FFF2-40B4-BE49-F238E27FC236}">
              <a16:creationId xmlns:a16="http://schemas.microsoft.com/office/drawing/2014/main" id="{E71C2402-9073-40E0-80EE-B7BA048A9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195" y="94584468"/>
          <a:ext cx="999698" cy="664486"/>
        </a:xfrm>
        <a:prstGeom prst="rect">
          <a:avLst/>
        </a:prstGeom>
      </xdr:spPr>
    </xdr:pic>
    <xdr:clientData/>
  </xdr:twoCellAnchor>
  <xdr:twoCellAnchor>
    <xdr:from>
      <xdr:col>2</xdr:col>
      <xdr:colOff>36901</xdr:colOff>
      <xdr:row>109</xdr:row>
      <xdr:rowOff>85725</xdr:rowOff>
    </xdr:from>
    <xdr:to>
      <xdr:col>2</xdr:col>
      <xdr:colOff>1076325</xdr:colOff>
      <xdr:row>109</xdr:row>
      <xdr:rowOff>638506</xdr:rowOff>
    </xdr:to>
    <xdr:pic>
      <xdr:nvPicPr>
        <xdr:cNvPr id="65" name="Slika 2">
          <a:extLst>
            <a:ext uri="{FF2B5EF4-FFF2-40B4-BE49-F238E27FC236}">
              <a16:creationId xmlns:a16="http://schemas.microsoft.com/office/drawing/2014/main" id="{54DD8DCE-1D28-42E6-B147-49DC40973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794" y="93196229"/>
          <a:ext cx="1036249" cy="55278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112</xdr:row>
      <xdr:rowOff>11906</xdr:rowOff>
    </xdr:from>
    <xdr:to>
      <xdr:col>2</xdr:col>
      <xdr:colOff>1074428</xdr:colOff>
      <xdr:row>113</xdr:row>
      <xdr:rowOff>791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10601880-FEF8-4B45-9EF2-3DCDFAE53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893" y="95285945"/>
          <a:ext cx="1074428" cy="71323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1095457</xdr:colOff>
      <xdr:row>114</xdr:row>
      <xdr:rowOff>1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FB3C02F7-FD4E-4B5D-AD91-C00338ED7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893" y="95998393"/>
          <a:ext cx="1095457" cy="721180"/>
        </a:xfrm>
        <a:prstGeom prst="rect">
          <a:avLst/>
        </a:prstGeom>
      </xdr:spPr>
    </xdr:pic>
    <xdr:clientData/>
  </xdr:twoCellAnchor>
  <xdr:twoCellAnchor>
    <xdr:from>
      <xdr:col>2</xdr:col>
      <xdr:colOff>11906</xdr:colOff>
      <xdr:row>113</xdr:row>
      <xdr:rowOff>696119</xdr:rowOff>
    </xdr:from>
    <xdr:to>
      <xdr:col>3</xdr:col>
      <xdr:colOff>9371</xdr:colOff>
      <xdr:row>114</xdr:row>
      <xdr:rowOff>714376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A9A0746-2053-47ED-8F32-62908FC84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624" y="96691337"/>
          <a:ext cx="1102818" cy="742611"/>
        </a:xfrm>
        <a:prstGeom prst="rect">
          <a:avLst/>
        </a:prstGeom>
      </xdr:spPr>
    </xdr:pic>
    <xdr:clientData/>
  </xdr:twoCellAnchor>
  <xdr:twoCellAnchor>
    <xdr:from>
      <xdr:col>2</xdr:col>
      <xdr:colOff>11907</xdr:colOff>
      <xdr:row>115</xdr:row>
      <xdr:rowOff>0</xdr:rowOff>
    </xdr:from>
    <xdr:to>
      <xdr:col>3</xdr:col>
      <xdr:colOff>1821</xdr:colOff>
      <xdr:row>116</xdr:row>
      <xdr:rowOff>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E3875A8B-8289-425B-884B-0F18FF400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625" y="97440750"/>
          <a:ext cx="1095267" cy="72117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1078533</xdr:colOff>
      <xdr:row>116</xdr:row>
      <xdr:rowOff>714375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D57852DE-70AE-4193-A196-1DE3EDDA0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893" y="98161929"/>
          <a:ext cx="1078533" cy="714375"/>
        </a:xfrm>
        <a:prstGeom prst="rect">
          <a:avLst/>
        </a:prstGeom>
      </xdr:spPr>
    </xdr:pic>
    <xdr:clientData/>
  </xdr:twoCellAnchor>
  <xdr:twoCellAnchor>
    <xdr:from>
      <xdr:col>2</xdr:col>
      <xdr:colOff>8732</xdr:colOff>
      <xdr:row>116</xdr:row>
      <xdr:rowOff>714375</xdr:rowOff>
    </xdr:from>
    <xdr:to>
      <xdr:col>2</xdr:col>
      <xdr:colOff>1086644</xdr:colOff>
      <xdr:row>117</xdr:row>
      <xdr:rowOff>702057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247C1E6-F483-4367-BFB8-DA13CA580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9800" y="98873129"/>
          <a:ext cx="1074737" cy="712035"/>
        </a:xfrm>
        <a:prstGeom prst="rect">
          <a:avLst/>
        </a:prstGeom>
      </xdr:spPr>
    </xdr:pic>
    <xdr:clientData/>
  </xdr:twoCellAnchor>
  <xdr:twoCellAnchor>
    <xdr:from>
      <xdr:col>2</xdr:col>
      <xdr:colOff>57374</xdr:colOff>
      <xdr:row>30</xdr:row>
      <xdr:rowOff>62717</xdr:rowOff>
    </xdr:from>
    <xdr:to>
      <xdr:col>2</xdr:col>
      <xdr:colOff>1035987</xdr:colOff>
      <xdr:row>30</xdr:row>
      <xdr:rowOff>715478</xdr:rowOff>
    </xdr:to>
    <xdr:pic>
      <xdr:nvPicPr>
        <xdr:cNvPr id="114" name="Picture 94">
          <a:extLst>
            <a:ext uri="{FF2B5EF4-FFF2-40B4-BE49-F238E27FC236}">
              <a16:creationId xmlns:a16="http://schemas.microsoft.com/office/drawing/2014/main" id="{0CA71277-3771-1BD0-D77A-AE3031E2A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267" y="7179253"/>
          <a:ext cx="978613" cy="65276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67</xdr:row>
      <xdr:rowOff>0</xdr:rowOff>
    </xdr:from>
    <xdr:to>
      <xdr:col>2</xdr:col>
      <xdr:colOff>1086803</xdr:colOff>
      <xdr:row>67</xdr:row>
      <xdr:rowOff>702945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5449365B-36B5-6BD9-7AD7-F5E0A049B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50" y="43776900"/>
          <a:ext cx="1071563" cy="714375"/>
        </a:xfrm>
        <a:prstGeom prst="rect">
          <a:avLst/>
        </a:prstGeom>
      </xdr:spPr>
    </xdr:pic>
    <xdr:clientData/>
  </xdr:twoCellAnchor>
  <xdr:twoCellAnchor>
    <xdr:from>
      <xdr:col>2</xdr:col>
      <xdr:colOff>11112</xdr:colOff>
      <xdr:row>176</xdr:row>
      <xdr:rowOff>2381</xdr:rowOff>
    </xdr:from>
    <xdr:to>
      <xdr:col>2</xdr:col>
      <xdr:colOff>1069747</xdr:colOff>
      <xdr:row>176</xdr:row>
      <xdr:rowOff>703904</xdr:rowOff>
    </xdr:to>
    <xdr:pic>
      <xdr:nvPicPr>
        <xdr:cNvPr id="3" name="Picture 136">
          <a:extLst>
            <a:ext uri="{FF2B5EF4-FFF2-40B4-BE49-F238E27FC236}">
              <a16:creationId xmlns:a16="http://schemas.microsoft.com/office/drawing/2014/main" id="{2DCE0FF6-B417-4F84-8A28-DE2CCE97F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562" y="114902456"/>
          <a:ext cx="1058635" cy="701523"/>
        </a:xfrm>
        <a:prstGeom prst="rect">
          <a:avLst/>
        </a:prstGeom>
      </xdr:spPr>
    </xdr:pic>
    <xdr:clientData/>
  </xdr:twoCellAnchor>
  <xdr:twoCellAnchor>
    <xdr:from>
      <xdr:col>2</xdr:col>
      <xdr:colOff>11112</xdr:colOff>
      <xdr:row>174</xdr:row>
      <xdr:rowOff>0</xdr:rowOff>
    </xdr:from>
    <xdr:to>
      <xdr:col>2</xdr:col>
      <xdr:colOff>1083465</xdr:colOff>
      <xdr:row>174</xdr:row>
      <xdr:rowOff>711200</xdr:rowOff>
    </xdr:to>
    <xdr:pic>
      <xdr:nvPicPr>
        <xdr:cNvPr id="25" name="Picture 141">
          <a:extLst>
            <a:ext uri="{FF2B5EF4-FFF2-40B4-BE49-F238E27FC236}">
              <a16:creationId xmlns:a16="http://schemas.microsoft.com/office/drawing/2014/main" id="{ACE33B9D-7045-409C-8B2B-3CAFC7252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562" y="113452275"/>
          <a:ext cx="1072353" cy="711200"/>
        </a:xfrm>
        <a:prstGeom prst="rect">
          <a:avLst/>
        </a:prstGeom>
      </xdr:spPr>
    </xdr:pic>
    <xdr:clientData/>
  </xdr:twoCellAnchor>
  <xdr:twoCellAnchor>
    <xdr:from>
      <xdr:col>1</xdr:col>
      <xdr:colOff>181768</xdr:colOff>
      <xdr:row>175</xdr:row>
      <xdr:rowOff>20637</xdr:rowOff>
    </xdr:from>
    <xdr:to>
      <xdr:col>2</xdr:col>
      <xdr:colOff>1065354</xdr:colOff>
      <xdr:row>176</xdr:row>
      <xdr:rowOff>792</xdr:rowOff>
    </xdr:to>
    <xdr:pic>
      <xdr:nvPicPr>
        <xdr:cNvPr id="27" name="Picture 142">
          <a:extLst>
            <a:ext uri="{FF2B5EF4-FFF2-40B4-BE49-F238E27FC236}">
              <a16:creationId xmlns:a16="http://schemas.microsoft.com/office/drawing/2014/main" id="{AB09F17E-E2BF-40F0-973D-8AC8BBEA7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718" y="103547862"/>
          <a:ext cx="1074086" cy="704055"/>
        </a:xfrm>
        <a:prstGeom prst="rect">
          <a:avLst/>
        </a:prstGeom>
      </xdr:spPr>
    </xdr:pic>
    <xdr:clientData/>
  </xdr:twoCellAnchor>
  <xdr:twoCellAnchor>
    <xdr:from>
      <xdr:col>1</xdr:col>
      <xdr:colOff>79425</xdr:colOff>
      <xdr:row>170</xdr:row>
      <xdr:rowOff>96345</xdr:rowOff>
    </xdr:from>
    <xdr:to>
      <xdr:col>2</xdr:col>
      <xdr:colOff>1043122</xdr:colOff>
      <xdr:row>170</xdr:row>
      <xdr:rowOff>620879</xdr:rowOff>
    </xdr:to>
    <xdr:pic>
      <xdr:nvPicPr>
        <xdr:cNvPr id="29" name="Picture 146">
          <a:extLst>
            <a:ext uri="{FF2B5EF4-FFF2-40B4-BE49-F238E27FC236}">
              <a16:creationId xmlns:a16="http://schemas.microsoft.com/office/drawing/2014/main" id="{0DE32750-1567-4262-B865-7636B50A29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21167035">
          <a:off x="441375" y="110653020"/>
          <a:ext cx="1154197" cy="524534"/>
        </a:xfrm>
        <a:prstGeom prst="rect">
          <a:avLst/>
        </a:prstGeom>
      </xdr:spPr>
    </xdr:pic>
    <xdr:clientData/>
  </xdr:twoCellAnchor>
  <xdr:twoCellAnchor>
    <xdr:from>
      <xdr:col>1</xdr:col>
      <xdr:colOff>72453</xdr:colOff>
      <xdr:row>172</xdr:row>
      <xdr:rowOff>57151</xdr:rowOff>
    </xdr:from>
    <xdr:to>
      <xdr:col>2</xdr:col>
      <xdr:colOff>1086099</xdr:colOff>
      <xdr:row>172</xdr:row>
      <xdr:rowOff>650873</xdr:rowOff>
    </xdr:to>
    <xdr:pic>
      <xdr:nvPicPr>
        <xdr:cNvPr id="31" name="Picture 149">
          <a:extLst>
            <a:ext uri="{FF2B5EF4-FFF2-40B4-BE49-F238E27FC236}">
              <a16:creationId xmlns:a16="http://schemas.microsoft.com/office/drawing/2014/main" id="{B76A86FC-43E2-4ABC-85F1-FD3113819A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4403" y="112061626"/>
          <a:ext cx="1204146" cy="593722"/>
        </a:xfrm>
        <a:prstGeom prst="rect">
          <a:avLst/>
        </a:prstGeom>
      </xdr:spPr>
    </xdr:pic>
    <xdr:clientData/>
  </xdr:twoCellAnchor>
  <xdr:twoCellAnchor>
    <xdr:from>
      <xdr:col>2</xdr:col>
      <xdr:colOff>276225</xdr:colOff>
      <xdr:row>170</xdr:row>
      <xdr:rowOff>599215</xdr:rowOff>
    </xdr:from>
    <xdr:to>
      <xdr:col>2</xdr:col>
      <xdr:colOff>921540</xdr:colOff>
      <xdr:row>171</xdr:row>
      <xdr:rowOff>676277</xdr:rowOff>
    </xdr:to>
    <xdr:pic>
      <xdr:nvPicPr>
        <xdr:cNvPr id="33" name="Picture 152">
          <a:extLst>
            <a:ext uri="{FF2B5EF4-FFF2-40B4-BE49-F238E27FC236}">
              <a16:creationId xmlns:a16="http://schemas.microsoft.com/office/drawing/2014/main" id="{F541BC35-C236-47BF-BD21-A607AE64B1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8675" y="111155890"/>
          <a:ext cx="645315" cy="800962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172</xdr:row>
      <xdr:rowOff>631889</xdr:rowOff>
    </xdr:from>
    <xdr:to>
      <xdr:col>2</xdr:col>
      <xdr:colOff>898523</xdr:colOff>
      <xdr:row>173</xdr:row>
      <xdr:rowOff>697667</xdr:rowOff>
    </xdr:to>
    <xdr:pic>
      <xdr:nvPicPr>
        <xdr:cNvPr id="36" name="Picture 154">
          <a:extLst>
            <a:ext uri="{FF2B5EF4-FFF2-40B4-BE49-F238E27FC236}">
              <a16:creationId xmlns:a16="http://schemas.microsoft.com/office/drawing/2014/main" id="{0A69D3E3-7A6B-476B-B98E-DCADF9B629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0575" y="112636364"/>
          <a:ext cx="660398" cy="789678"/>
        </a:xfrm>
        <a:prstGeom prst="rect">
          <a:avLst/>
        </a:prstGeom>
      </xdr:spPr>
    </xdr:pic>
    <xdr:clientData/>
  </xdr:twoCellAnchor>
  <xdr:twoCellAnchor>
    <xdr:from>
      <xdr:col>2</xdr:col>
      <xdr:colOff>30638</xdr:colOff>
      <xdr:row>163</xdr:row>
      <xdr:rowOff>27463</xdr:rowOff>
    </xdr:from>
    <xdr:to>
      <xdr:col>2</xdr:col>
      <xdr:colOff>1093867</xdr:colOff>
      <xdr:row>164</xdr:row>
      <xdr:rowOff>0</xdr:rowOff>
    </xdr:to>
    <xdr:pic>
      <xdr:nvPicPr>
        <xdr:cNvPr id="57" name="Picture 155">
          <a:extLst>
            <a:ext uri="{FF2B5EF4-FFF2-40B4-BE49-F238E27FC236}">
              <a16:creationId xmlns:a16="http://schemas.microsoft.com/office/drawing/2014/main" id="{44356B6A-45A3-48DA-971B-80E917E6A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088" y="2818288"/>
          <a:ext cx="1063229" cy="696437"/>
        </a:xfrm>
        <a:prstGeom prst="rect">
          <a:avLst/>
        </a:prstGeom>
      </xdr:spPr>
    </xdr:pic>
    <xdr:clientData/>
  </xdr:twoCellAnchor>
  <xdr:twoCellAnchor>
    <xdr:from>
      <xdr:col>2</xdr:col>
      <xdr:colOff>95248</xdr:colOff>
      <xdr:row>163</xdr:row>
      <xdr:rowOff>708025</xdr:rowOff>
    </xdr:from>
    <xdr:to>
      <xdr:col>2</xdr:col>
      <xdr:colOff>1041398</xdr:colOff>
      <xdr:row>164</xdr:row>
      <xdr:rowOff>713581</xdr:rowOff>
    </xdr:to>
    <xdr:pic>
      <xdr:nvPicPr>
        <xdr:cNvPr id="58" name="Picture 158">
          <a:extLst>
            <a:ext uri="{FF2B5EF4-FFF2-40B4-BE49-F238E27FC236}">
              <a16:creationId xmlns:a16="http://schemas.microsoft.com/office/drawing/2014/main" id="{9EAEE23D-6853-42DE-90D5-F3B932968E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7698" y="3498850"/>
          <a:ext cx="946150" cy="729456"/>
        </a:xfrm>
        <a:prstGeom prst="rect">
          <a:avLst/>
        </a:prstGeom>
      </xdr:spPr>
    </xdr:pic>
    <xdr:clientData/>
  </xdr:twoCellAnchor>
  <xdr:twoCellAnchor>
    <xdr:from>
      <xdr:col>2</xdr:col>
      <xdr:colOff>35717</xdr:colOff>
      <xdr:row>165</xdr:row>
      <xdr:rowOff>12587</xdr:rowOff>
    </xdr:from>
    <xdr:to>
      <xdr:col>2</xdr:col>
      <xdr:colOff>1096167</xdr:colOff>
      <xdr:row>165</xdr:row>
      <xdr:rowOff>714375</xdr:rowOff>
    </xdr:to>
    <xdr:pic>
      <xdr:nvPicPr>
        <xdr:cNvPr id="59" name="Picture 161">
          <a:extLst>
            <a:ext uri="{FF2B5EF4-FFF2-40B4-BE49-F238E27FC236}">
              <a16:creationId xmlns:a16="http://schemas.microsoft.com/office/drawing/2014/main" id="{D567581B-50A1-4245-8BE2-190D98EBB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8167" y="4251212"/>
          <a:ext cx="1060450" cy="701788"/>
        </a:xfrm>
        <a:prstGeom prst="rect">
          <a:avLst/>
        </a:prstGeom>
      </xdr:spPr>
    </xdr:pic>
    <xdr:clientData/>
  </xdr:twoCellAnchor>
  <xdr:twoCellAnchor>
    <xdr:from>
      <xdr:col>2</xdr:col>
      <xdr:colOff>64310</xdr:colOff>
      <xdr:row>166</xdr:row>
      <xdr:rowOff>18204</xdr:rowOff>
    </xdr:from>
    <xdr:to>
      <xdr:col>2</xdr:col>
      <xdr:colOff>1055370</xdr:colOff>
      <xdr:row>166</xdr:row>
      <xdr:rowOff>677333</xdr:rowOff>
    </xdr:to>
    <xdr:pic>
      <xdr:nvPicPr>
        <xdr:cNvPr id="60" name="Picture 168">
          <a:extLst>
            <a:ext uri="{FF2B5EF4-FFF2-40B4-BE49-F238E27FC236}">
              <a16:creationId xmlns:a16="http://schemas.microsoft.com/office/drawing/2014/main" id="{5423AC19-BCE3-4E85-8BA4-663A6A975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760" y="107679279"/>
          <a:ext cx="991060" cy="659129"/>
        </a:xfrm>
        <a:prstGeom prst="rect">
          <a:avLst/>
        </a:prstGeom>
      </xdr:spPr>
    </xdr:pic>
    <xdr:clientData/>
  </xdr:twoCellAnchor>
  <xdr:twoCellAnchor>
    <xdr:from>
      <xdr:col>2</xdr:col>
      <xdr:colOff>1587</xdr:colOff>
      <xdr:row>167</xdr:row>
      <xdr:rowOff>0</xdr:rowOff>
    </xdr:from>
    <xdr:to>
      <xdr:col>2</xdr:col>
      <xdr:colOff>1055291</xdr:colOff>
      <xdr:row>167</xdr:row>
      <xdr:rowOff>702469</xdr:rowOff>
    </xdr:to>
    <xdr:pic>
      <xdr:nvPicPr>
        <xdr:cNvPr id="67" name="Picture 170">
          <a:extLst>
            <a:ext uri="{FF2B5EF4-FFF2-40B4-BE49-F238E27FC236}">
              <a16:creationId xmlns:a16="http://schemas.microsoft.com/office/drawing/2014/main" id="{2C5DB49B-8C4E-40A8-A875-AE4860014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037" y="108384975"/>
          <a:ext cx="1053704" cy="702469"/>
        </a:xfrm>
        <a:prstGeom prst="rect">
          <a:avLst/>
        </a:prstGeom>
      </xdr:spPr>
    </xdr:pic>
    <xdr:clientData/>
  </xdr:twoCellAnchor>
  <xdr:twoCellAnchor>
    <xdr:from>
      <xdr:col>2</xdr:col>
      <xdr:colOff>8731</xdr:colOff>
      <xdr:row>168</xdr:row>
      <xdr:rowOff>8732</xdr:rowOff>
    </xdr:from>
    <xdr:to>
      <xdr:col>2</xdr:col>
      <xdr:colOff>1064816</xdr:colOff>
      <xdr:row>169</xdr:row>
      <xdr:rowOff>9574</xdr:rowOff>
    </xdr:to>
    <xdr:pic>
      <xdr:nvPicPr>
        <xdr:cNvPr id="69" name="Picture 173">
          <a:extLst>
            <a:ext uri="{FF2B5EF4-FFF2-40B4-BE49-F238E27FC236}">
              <a16:creationId xmlns:a16="http://schemas.microsoft.com/office/drawing/2014/main" id="{AE7AA1EF-22F0-4A8C-9B89-251C47699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181" y="109117607"/>
          <a:ext cx="1056085" cy="724742"/>
        </a:xfrm>
        <a:prstGeom prst="rect">
          <a:avLst/>
        </a:prstGeom>
      </xdr:spPr>
    </xdr:pic>
    <xdr:clientData/>
  </xdr:twoCellAnchor>
  <xdr:twoCellAnchor>
    <xdr:from>
      <xdr:col>1</xdr:col>
      <xdr:colOff>174624</xdr:colOff>
      <xdr:row>169</xdr:row>
      <xdr:rowOff>0</xdr:rowOff>
    </xdr:from>
    <xdr:to>
      <xdr:col>2</xdr:col>
      <xdr:colOff>1098549</xdr:colOff>
      <xdr:row>169</xdr:row>
      <xdr:rowOff>722311</xdr:rowOff>
    </xdr:to>
    <xdr:pic>
      <xdr:nvPicPr>
        <xdr:cNvPr id="70" name="Picture 175">
          <a:extLst>
            <a:ext uri="{FF2B5EF4-FFF2-40B4-BE49-F238E27FC236}">
              <a16:creationId xmlns:a16="http://schemas.microsoft.com/office/drawing/2014/main" id="{9CABB148-01E5-4422-B4D0-8D1920260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6574" y="109832775"/>
          <a:ext cx="1114425" cy="722311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177</xdr:row>
      <xdr:rowOff>85725</xdr:rowOff>
    </xdr:from>
    <xdr:to>
      <xdr:col>2</xdr:col>
      <xdr:colOff>1085851</xdr:colOff>
      <xdr:row>177</xdr:row>
      <xdr:rowOff>647700</xdr:rowOff>
    </xdr:to>
    <xdr:pic>
      <xdr:nvPicPr>
        <xdr:cNvPr id="90" name="Slika 89">
          <a:extLst>
            <a:ext uri="{FF2B5EF4-FFF2-40B4-BE49-F238E27FC236}">
              <a16:creationId xmlns:a16="http://schemas.microsoft.com/office/drawing/2014/main" id="{952DFD6D-0711-5C42-83B7-B36874AA2E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2451" y="105060750"/>
          <a:ext cx="1085850" cy="561975"/>
        </a:xfrm>
        <a:prstGeom prst="rect">
          <a:avLst/>
        </a:prstGeom>
      </xdr:spPr>
    </xdr:pic>
    <xdr:clientData/>
  </xdr:twoCellAnchor>
  <xdr:twoCellAnchor>
    <xdr:from>
      <xdr:col>2</xdr:col>
      <xdr:colOff>27667</xdr:colOff>
      <xdr:row>178</xdr:row>
      <xdr:rowOff>95251</xdr:rowOff>
    </xdr:from>
    <xdr:to>
      <xdr:col>2</xdr:col>
      <xdr:colOff>1096224</xdr:colOff>
      <xdr:row>178</xdr:row>
      <xdr:rowOff>638175</xdr:rowOff>
    </xdr:to>
    <xdr:pic>
      <xdr:nvPicPr>
        <xdr:cNvPr id="94" name="Slika 93">
          <a:extLst>
            <a:ext uri="{FF2B5EF4-FFF2-40B4-BE49-F238E27FC236}">
              <a16:creationId xmlns:a16="http://schemas.microsoft.com/office/drawing/2014/main" id="{5BDB9A17-91FE-5CA6-2827-9FC6CA8138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0117" y="105794176"/>
          <a:ext cx="1068557" cy="542924"/>
        </a:xfrm>
        <a:prstGeom prst="rect">
          <a:avLst/>
        </a:prstGeom>
      </xdr:spPr>
    </xdr:pic>
    <xdr:clientData/>
  </xdr:twoCellAnchor>
  <xdr:twoCellAnchor>
    <xdr:from>
      <xdr:col>2</xdr:col>
      <xdr:colOff>67732</xdr:colOff>
      <xdr:row>119</xdr:row>
      <xdr:rowOff>67735</xdr:rowOff>
    </xdr:from>
    <xdr:to>
      <xdr:col>2</xdr:col>
      <xdr:colOff>948420</xdr:colOff>
      <xdr:row>120</xdr:row>
      <xdr:rowOff>1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520477A2-B3C3-474F-AB19-23AD48F62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599" y="67445468"/>
          <a:ext cx="880688" cy="660400"/>
        </a:xfrm>
        <a:prstGeom prst="rect">
          <a:avLst/>
        </a:prstGeom>
      </xdr:spPr>
    </xdr:pic>
    <xdr:clientData/>
  </xdr:twoCellAnchor>
  <xdr:twoCellAnchor>
    <xdr:from>
      <xdr:col>2</xdr:col>
      <xdr:colOff>101598</xdr:colOff>
      <xdr:row>120</xdr:row>
      <xdr:rowOff>101598</xdr:rowOff>
    </xdr:from>
    <xdr:to>
      <xdr:col>2</xdr:col>
      <xdr:colOff>914398</xdr:colOff>
      <xdr:row>120</xdr:row>
      <xdr:rowOff>711198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76242DC1-37EE-FC4E-8E17-45C8CE1AE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465" y="68207465"/>
          <a:ext cx="812800" cy="609600"/>
        </a:xfrm>
        <a:prstGeom prst="rect">
          <a:avLst/>
        </a:prstGeom>
      </xdr:spPr>
    </xdr:pic>
    <xdr:clientData/>
  </xdr:twoCellAnchor>
  <xdr:twoCellAnchor>
    <xdr:from>
      <xdr:col>2</xdr:col>
      <xdr:colOff>101390</xdr:colOff>
      <xdr:row>179</xdr:row>
      <xdr:rowOff>73994</xdr:rowOff>
    </xdr:from>
    <xdr:to>
      <xdr:col>2</xdr:col>
      <xdr:colOff>1067010</xdr:colOff>
      <xdr:row>179</xdr:row>
      <xdr:rowOff>620613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EE002C5-4FE3-5A41-9536-1ACF3E8CA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257" y="108548927"/>
          <a:ext cx="965620" cy="543444"/>
        </a:xfrm>
        <a:prstGeom prst="rect">
          <a:avLst/>
        </a:prstGeom>
      </xdr:spPr>
    </xdr:pic>
    <xdr:clientData/>
  </xdr:twoCellAnchor>
  <xdr:twoCellAnchor>
    <xdr:from>
      <xdr:col>1</xdr:col>
      <xdr:colOff>122462</xdr:colOff>
      <xdr:row>15</xdr:row>
      <xdr:rowOff>178711</xdr:rowOff>
    </xdr:from>
    <xdr:to>
      <xdr:col>2</xdr:col>
      <xdr:colOff>973168</xdr:colOff>
      <xdr:row>16</xdr:row>
      <xdr:rowOff>317501</xdr:rowOff>
    </xdr:to>
    <xdr:pic>
      <xdr:nvPicPr>
        <xdr:cNvPr id="71" name="Slika 70">
          <a:extLst>
            <a:ext uri="{FF2B5EF4-FFF2-40B4-BE49-F238E27FC236}">
              <a16:creationId xmlns:a16="http://schemas.microsoft.com/office/drawing/2014/main" id="{466B8EB7-5252-4364-9D96-4FD1739031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8062" y="4242711"/>
          <a:ext cx="1041206" cy="595990"/>
        </a:xfrm>
        <a:prstGeom prst="rect">
          <a:avLst/>
        </a:prstGeom>
      </xdr:spPr>
    </xdr:pic>
    <xdr:clientData/>
  </xdr:twoCellAnchor>
  <xdr:twoCellAnchor>
    <xdr:from>
      <xdr:col>2</xdr:col>
      <xdr:colOff>139701</xdr:colOff>
      <xdr:row>12</xdr:row>
      <xdr:rowOff>12700</xdr:rowOff>
    </xdr:from>
    <xdr:to>
      <xdr:col>2</xdr:col>
      <xdr:colOff>1097227</xdr:colOff>
      <xdr:row>13</xdr:row>
      <xdr:rowOff>88900</xdr:rowOff>
    </xdr:to>
    <xdr:pic>
      <xdr:nvPicPr>
        <xdr:cNvPr id="95" name="Slika 94">
          <a:extLst>
            <a:ext uri="{FF2B5EF4-FFF2-40B4-BE49-F238E27FC236}">
              <a16:creationId xmlns:a16="http://schemas.microsoft.com/office/drawing/2014/main" id="{D809572F-6197-569B-31EB-CE8BF3DA6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1" y="2717800"/>
          <a:ext cx="957526" cy="52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139700</xdr:colOff>
      <xdr:row>12</xdr:row>
      <xdr:rowOff>438151</xdr:rowOff>
    </xdr:from>
    <xdr:to>
      <xdr:col>2</xdr:col>
      <xdr:colOff>1054100</xdr:colOff>
      <xdr:row>13</xdr:row>
      <xdr:rowOff>381001</xdr:rowOff>
    </xdr:to>
    <xdr:pic>
      <xdr:nvPicPr>
        <xdr:cNvPr id="96" name="Slika 95">
          <a:extLst>
            <a:ext uri="{FF2B5EF4-FFF2-40B4-BE49-F238E27FC236}">
              <a16:creationId xmlns:a16="http://schemas.microsoft.com/office/drawing/2014/main" id="{848030AC-6F68-DEAF-885F-8D561CBE2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3143251"/>
          <a:ext cx="914400" cy="38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2</xdr:row>
      <xdr:rowOff>0</xdr:rowOff>
    </xdr:from>
    <xdr:to>
      <xdr:col>9</xdr:col>
      <xdr:colOff>66847</xdr:colOff>
      <xdr:row>6</xdr:row>
      <xdr:rowOff>106872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12FD5C9D-24B5-4D8F-BB03-62D651711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7031" y="416719"/>
          <a:ext cx="1851750" cy="843154"/>
        </a:xfrm>
        <a:prstGeom prst="rect">
          <a:avLst/>
        </a:prstGeom>
      </xdr:spPr>
    </xdr:pic>
    <xdr:clientData/>
  </xdr:twoCellAnchor>
  <xdr:twoCellAnchor>
    <xdr:from>
      <xdr:col>1</xdr:col>
      <xdr:colOff>163871</xdr:colOff>
      <xdr:row>18</xdr:row>
      <xdr:rowOff>40967</xdr:rowOff>
    </xdr:from>
    <xdr:to>
      <xdr:col>3</xdr:col>
      <xdr:colOff>0</xdr:colOff>
      <xdr:row>18</xdr:row>
      <xdr:rowOff>700424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A4634339-D415-5334-CB91-5A7C581B67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18925" y="5476021"/>
          <a:ext cx="1133441" cy="659457"/>
        </a:xfrm>
        <a:prstGeom prst="rect">
          <a:avLst/>
        </a:prstGeom>
      </xdr:spPr>
    </xdr:pic>
    <xdr:clientData/>
  </xdr:twoCellAnchor>
  <xdr:twoCellAnchor>
    <xdr:from>
      <xdr:col>2</xdr:col>
      <xdr:colOff>40968</xdr:colOff>
      <xdr:row>19</xdr:row>
      <xdr:rowOff>40969</xdr:rowOff>
    </xdr:from>
    <xdr:to>
      <xdr:col>2</xdr:col>
      <xdr:colOff>1024193</xdr:colOff>
      <xdr:row>19</xdr:row>
      <xdr:rowOff>683199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8075924D-4132-BE84-6134-1BF48E27B2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87205" y="6199786"/>
          <a:ext cx="983225" cy="642230"/>
        </a:xfrm>
        <a:prstGeom prst="rect">
          <a:avLst/>
        </a:prstGeom>
      </xdr:spPr>
    </xdr:pic>
    <xdr:clientData/>
  </xdr:twoCellAnchor>
  <xdr:twoCellAnchor>
    <xdr:from>
      <xdr:col>1</xdr:col>
      <xdr:colOff>177527</xdr:colOff>
      <xdr:row>20</xdr:row>
      <xdr:rowOff>27310</xdr:rowOff>
    </xdr:from>
    <xdr:to>
      <xdr:col>2</xdr:col>
      <xdr:colOff>1051505</xdr:colOff>
      <xdr:row>20</xdr:row>
      <xdr:rowOff>669139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92F44C42-5347-E4DB-515C-105347FF29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32581" y="6909891"/>
          <a:ext cx="1065161" cy="641829"/>
        </a:xfrm>
        <a:prstGeom prst="rect">
          <a:avLst/>
        </a:prstGeom>
      </xdr:spPr>
    </xdr:pic>
    <xdr:clientData/>
  </xdr:twoCellAnchor>
  <xdr:twoCellAnchor>
    <xdr:from>
      <xdr:col>1</xdr:col>
      <xdr:colOff>163871</xdr:colOff>
      <xdr:row>21</xdr:row>
      <xdr:rowOff>13656</xdr:rowOff>
    </xdr:from>
    <xdr:to>
      <xdr:col>2</xdr:col>
      <xdr:colOff>1024193</xdr:colOff>
      <xdr:row>21</xdr:row>
      <xdr:rowOff>678993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F3AF7FE5-BA45-C461-3ED7-5A38A636D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18925" y="7620000"/>
          <a:ext cx="1051505" cy="665337"/>
        </a:xfrm>
        <a:prstGeom prst="rect">
          <a:avLst/>
        </a:prstGeom>
      </xdr:spPr>
    </xdr:pic>
    <xdr:clientData/>
  </xdr:twoCellAnchor>
  <xdr:twoCellAnchor>
    <xdr:from>
      <xdr:col>1</xdr:col>
      <xdr:colOff>150214</xdr:colOff>
      <xdr:row>22</xdr:row>
      <xdr:rowOff>54624</xdr:rowOff>
    </xdr:from>
    <xdr:to>
      <xdr:col>3</xdr:col>
      <xdr:colOff>427</xdr:colOff>
      <xdr:row>22</xdr:row>
      <xdr:rowOff>682795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8BB107EA-8734-5003-8F7C-6564D18D6C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05268" y="8384732"/>
          <a:ext cx="1147525" cy="628171"/>
        </a:xfrm>
        <a:prstGeom prst="rect">
          <a:avLst/>
        </a:prstGeom>
      </xdr:spPr>
    </xdr:pic>
    <xdr:clientData/>
  </xdr:twoCellAnchor>
  <xdr:twoCellAnchor>
    <xdr:from>
      <xdr:col>1</xdr:col>
      <xdr:colOff>163871</xdr:colOff>
      <xdr:row>72</xdr:row>
      <xdr:rowOff>40967</xdr:rowOff>
    </xdr:from>
    <xdr:to>
      <xdr:col>3</xdr:col>
      <xdr:colOff>0</xdr:colOff>
      <xdr:row>72</xdr:row>
      <xdr:rowOff>700424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6A9F9A36-ACD0-D843-BC15-07E7A47847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18925" y="43248279"/>
          <a:ext cx="1133441" cy="659457"/>
        </a:xfrm>
        <a:prstGeom prst="rect">
          <a:avLst/>
        </a:prstGeom>
      </xdr:spPr>
    </xdr:pic>
    <xdr:clientData/>
  </xdr:twoCellAnchor>
  <xdr:twoCellAnchor>
    <xdr:from>
      <xdr:col>1</xdr:col>
      <xdr:colOff>163871</xdr:colOff>
      <xdr:row>86</xdr:row>
      <xdr:rowOff>13656</xdr:rowOff>
    </xdr:from>
    <xdr:to>
      <xdr:col>2</xdr:col>
      <xdr:colOff>1024193</xdr:colOff>
      <xdr:row>86</xdr:row>
      <xdr:rowOff>678993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E4DA6621-B47F-DD4D-9C40-1EA9D778BC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18925" y="7620000"/>
          <a:ext cx="1051505" cy="665337"/>
        </a:xfrm>
        <a:prstGeom prst="rect">
          <a:avLst/>
        </a:prstGeom>
      </xdr:spPr>
    </xdr:pic>
    <xdr:clientData/>
  </xdr:twoCellAnchor>
  <xdr:twoCellAnchor>
    <xdr:from>
      <xdr:col>1</xdr:col>
      <xdr:colOff>150214</xdr:colOff>
      <xdr:row>97</xdr:row>
      <xdr:rowOff>54624</xdr:rowOff>
    </xdr:from>
    <xdr:to>
      <xdr:col>3</xdr:col>
      <xdr:colOff>427</xdr:colOff>
      <xdr:row>97</xdr:row>
      <xdr:rowOff>682795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83FF877C-5601-704F-9135-2AB0F957C0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05268" y="8384732"/>
          <a:ext cx="1147525" cy="6281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41275</xdr:colOff>
      <xdr:row>28</xdr:row>
      <xdr:rowOff>15875</xdr:rowOff>
    </xdr:from>
    <xdr:to>
      <xdr:col>2</xdr:col>
      <xdr:colOff>1069975</xdr:colOff>
      <xdr:row>28</xdr:row>
      <xdr:rowOff>701675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6A399A04-AB2A-457E-BF48-D4F356792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" y="14163675"/>
          <a:ext cx="1028700" cy="685800"/>
        </a:xfrm>
        <a:prstGeom prst="rect">
          <a:avLst/>
        </a:prstGeom>
      </xdr:spPr>
    </xdr:pic>
    <xdr:clientData/>
  </xdr:twoCellAnchor>
  <xdr:twoCellAnchor>
    <xdr:from>
      <xdr:col>2</xdr:col>
      <xdr:colOff>72573</xdr:colOff>
      <xdr:row>30</xdr:row>
      <xdr:rowOff>20138</xdr:rowOff>
    </xdr:from>
    <xdr:to>
      <xdr:col>2</xdr:col>
      <xdr:colOff>1101273</xdr:colOff>
      <xdr:row>30</xdr:row>
      <xdr:rowOff>711381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8F8F49A0-49AE-4469-8F99-9082379E5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630" y="15684681"/>
          <a:ext cx="1028700" cy="691243"/>
        </a:xfrm>
        <a:prstGeom prst="rect">
          <a:avLst/>
        </a:prstGeom>
      </xdr:spPr>
    </xdr:pic>
    <xdr:clientData/>
  </xdr:twoCellAnchor>
  <xdr:twoCellAnchor>
    <xdr:from>
      <xdr:col>2</xdr:col>
      <xdr:colOff>36014</xdr:colOff>
      <xdr:row>29</xdr:row>
      <xdr:rowOff>38190</xdr:rowOff>
    </xdr:from>
    <xdr:to>
      <xdr:col>2</xdr:col>
      <xdr:colOff>1080907</xdr:colOff>
      <xdr:row>30</xdr:row>
      <xdr:rowOff>5805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8BF12C39-26FE-4D6A-B1DF-8F222DDDE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2071" y="14973390"/>
          <a:ext cx="1044893" cy="696958"/>
        </a:xfrm>
        <a:prstGeom prst="rect">
          <a:avLst/>
        </a:prstGeom>
      </xdr:spPr>
    </xdr:pic>
    <xdr:clientData/>
  </xdr:twoCellAnchor>
  <xdr:twoCellAnchor>
    <xdr:from>
      <xdr:col>2</xdr:col>
      <xdr:colOff>60325</xdr:colOff>
      <xdr:row>30</xdr:row>
      <xdr:rowOff>685801</xdr:rowOff>
    </xdr:from>
    <xdr:to>
      <xdr:col>2</xdr:col>
      <xdr:colOff>1089025</xdr:colOff>
      <xdr:row>31</xdr:row>
      <xdr:rowOff>647701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5471EA53-8601-4928-8764-3851CF941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6281401"/>
          <a:ext cx="1028700" cy="685800"/>
        </a:xfrm>
        <a:prstGeom prst="rect">
          <a:avLst/>
        </a:prstGeom>
      </xdr:spPr>
    </xdr:pic>
    <xdr:clientData/>
  </xdr:twoCellAnchor>
  <xdr:twoCellAnchor>
    <xdr:from>
      <xdr:col>2</xdr:col>
      <xdr:colOff>34925</xdr:colOff>
      <xdr:row>32</xdr:row>
      <xdr:rowOff>3176</xdr:rowOff>
    </xdr:from>
    <xdr:to>
      <xdr:col>3</xdr:col>
      <xdr:colOff>15874</xdr:colOff>
      <xdr:row>33</xdr:row>
      <xdr:rowOff>3175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F2AF15C7-94DF-4849-9D14-9AF7925D8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725" y="17046576"/>
          <a:ext cx="1085849" cy="723899"/>
        </a:xfrm>
        <a:prstGeom prst="rect">
          <a:avLst/>
        </a:prstGeom>
      </xdr:spPr>
    </xdr:pic>
    <xdr:clientData/>
  </xdr:twoCellAnchor>
  <xdr:twoCellAnchor>
    <xdr:from>
      <xdr:col>2</xdr:col>
      <xdr:colOff>3176</xdr:colOff>
      <xdr:row>32</xdr:row>
      <xdr:rowOff>711200</xdr:rowOff>
    </xdr:from>
    <xdr:to>
      <xdr:col>2</xdr:col>
      <xdr:colOff>1103314</xdr:colOff>
      <xdr:row>33</xdr:row>
      <xdr:rowOff>720725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38CB20A1-0D04-4079-9E3B-B7F6C67E0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976" y="17754600"/>
          <a:ext cx="1100138" cy="733425"/>
        </a:xfrm>
        <a:prstGeom prst="rect">
          <a:avLst/>
        </a:prstGeom>
      </xdr:spPr>
    </xdr:pic>
    <xdr:clientData/>
  </xdr:twoCellAnchor>
  <xdr:twoCellAnchor>
    <xdr:from>
      <xdr:col>2</xdr:col>
      <xdr:colOff>60325</xdr:colOff>
      <xdr:row>35</xdr:row>
      <xdr:rowOff>66676</xdr:rowOff>
    </xdr:from>
    <xdr:to>
      <xdr:col>2</xdr:col>
      <xdr:colOff>1089024</xdr:colOff>
      <xdr:row>36</xdr:row>
      <xdr:rowOff>28575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019416C5-010D-4AFA-9222-5ECE61ABC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9281776"/>
          <a:ext cx="1028699" cy="685799"/>
        </a:xfrm>
        <a:prstGeom prst="rect">
          <a:avLst/>
        </a:prstGeom>
      </xdr:spPr>
    </xdr:pic>
    <xdr:clientData/>
  </xdr:twoCellAnchor>
  <xdr:twoCellAnchor>
    <xdr:from>
      <xdr:col>2</xdr:col>
      <xdr:colOff>44450</xdr:colOff>
      <xdr:row>34</xdr:row>
      <xdr:rowOff>88900</xdr:rowOff>
    </xdr:from>
    <xdr:to>
      <xdr:col>2</xdr:col>
      <xdr:colOff>1063625</xdr:colOff>
      <xdr:row>35</xdr:row>
      <xdr:rowOff>44450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C0A0E651-D6DF-4C21-BE43-B6AB6BDF1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250" y="18580100"/>
          <a:ext cx="1019175" cy="679450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36</xdr:row>
      <xdr:rowOff>12700</xdr:rowOff>
    </xdr:from>
    <xdr:to>
      <xdr:col>3</xdr:col>
      <xdr:colOff>12700</xdr:colOff>
      <xdr:row>37</xdr:row>
      <xdr:rowOff>12700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7F65052E-A571-4735-8101-2A92F2097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550" y="19951700"/>
          <a:ext cx="1085850" cy="723900"/>
        </a:xfrm>
        <a:prstGeom prst="rect">
          <a:avLst/>
        </a:prstGeom>
      </xdr:spPr>
    </xdr:pic>
    <xdr:clientData/>
  </xdr:twoCellAnchor>
  <xdr:twoCellAnchor>
    <xdr:from>
      <xdr:col>2</xdr:col>
      <xdr:colOff>34925</xdr:colOff>
      <xdr:row>36</xdr:row>
      <xdr:rowOff>682625</xdr:rowOff>
    </xdr:from>
    <xdr:to>
      <xdr:col>3</xdr:col>
      <xdr:colOff>1588</xdr:colOff>
      <xdr:row>37</xdr:row>
      <xdr:rowOff>673100</xdr:rowOff>
    </xdr:to>
    <xdr:pic>
      <xdr:nvPicPr>
        <xdr:cNvPr id="12" name="Slika 11">
          <a:extLst>
            <a:ext uri="{FF2B5EF4-FFF2-40B4-BE49-F238E27FC236}">
              <a16:creationId xmlns:a16="http://schemas.microsoft.com/office/drawing/2014/main" id="{3948E55D-F3BB-497D-BD76-C52236935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725" y="20621625"/>
          <a:ext cx="1071563" cy="714375"/>
        </a:xfrm>
        <a:prstGeom prst="rect">
          <a:avLst/>
        </a:prstGeom>
      </xdr:spPr>
    </xdr:pic>
    <xdr:clientData/>
  </xdr:twoCellAnchor>
  <xdr:twoCellAnchor>
    <xdr:from>
      <xdr:col>2</xdr:col>
      <xdr:colOff>60325</xdr:colOff>
      <xdr:row>37</xdr:row>
      <xdr:rowOff>720726</xdr:rowOff>
    </xdr:from>
    <xdr:to>
      <xdr:col>3</xdr:col>
      <xdr:colOff>41275</xdr:colOff>
      <xdr:row>38</xdr:row>
      <xdr:rowOff>720726</xdr:rowOff>
    </xdr:to>
    <xdr:pic>
      <xdr:nvPicPr>
        <xdr:cNvPr id="13" name="Slika 12">
          <a:extLst>
            <a:ext uri="{FF2B5EF4-FFF2-40B4-BE49-F238E27FC236}">
              <a16:creationId xmlns:a16="http://schemas.microsoft.com/office/drawing/2014/main" id="{0B5B3D4F-92F5-4A91-B7AA-E5F2C43AF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21383626"/>
          <a:ext cx="1085850" cy="723900"/>
        </a:xfrm>
        <a:prstGeom prst="rect">
          <a:avLst/>
        </a:prstGeom>
      </xdr:spPr>
    </xdr:pic>
    <xdr:clientData/>
  </xdr:twoCellAnchor>
  <xdr:twoCellAnchor>
    <xdr:from>
      <xdr:col>1</xdr:col>
      <xdr:colOff>187326</xdr:colOff>
      <xdr:row>43</xdr:row>
      <xdr:rowOff>25400</xdr:rowOff>
    </xdr:from>
    <xdr:to>
      <xdr:col>2</xdr:col>
      <xdr:colOff>1074104</xdr:colOff>
      <xdr:row>44</xdr:row>
      <xdr:rowOff>8255</xdr:rowOff>
    </xdr:to>
    <xdr:pic>
      <xdr:nvPicPr>
        <xdr:cNvPr id="18" name="Slika 17">
          <a:extLst>
            <a:ext uri="{FF2B5EF4-FFF2-40B4-BE49-F238E27FC236}">
              <a16:creationId xmlns:a16="http://schemas.microsoft.com/office/drawing/2014/main" id="{5327995B-686C-4611-BD85-939318177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626" y="25031700"/>
          <a:ext cx="1077278" cy="706755"/>
        </a:xfrm>
        <a:prstGeom prst="rect">
          <a:avLst/>
        </a:prstGeom>
      </xdr:spPr>
    </xdr:pic>
    <xdr:clientData/>
  </xdr:twoCellAnchor>
  <xdr:twoCellAnchor>
    <xdr:from>
      <xdr:col>2</xdr:col>
      <xdr:colOff>79376</xdr:colOff>
      <xdr:row>44</xdr:row>
      <xdr:rowOff>1</xdr:rowOff>
    </xdr:from>
    <xdr:to>
      <xdr:col>2</xdr:col>
      <xdr:colOff>1096646</xdr:colOff>
      <xdr:row>44</xdr:row>
      <xdr:rowOff>685801</xdr:rowOff>
    </xdr:to>
    <xdr:pic>
      <xdr:nvPicPr>
        <xdr:cNvPr id="19" name="Slika 18">
          <a:extLst>
            <a:ext uri="{FF2B5EF4-FFF2-40B4-BE49-F238E27FC236}">
              <a16:creationId xmlns:a16="http://schemas.microsoft.com/office/drawing/2014/main" id="{5BDB8B95-F19F-4F8E-B0B5-ABD3081A0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176" y="25730201"/>
          <a:ext cx="1017270" cy="6858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44</xdr:row>
      <xdr:rowOff>701675</xdr:rowOff>
    </xdr:from>
    <xdr:to>
      <xdr:col>2</xdr:col>
      <xdr:colOff>1082993</xdr:colOff>
      <xdr:row>45</xdr:row>
      <xdr:rowOff>694055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04CA3FDD-6689-4D98-9206-94622480B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" y="26431875"/>
          <a:ext cx="1082993" cy="71628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45</xdr:row>
      <xdr:rowOff>717550</xdr:rowOff>
    </xdr:from>
    <xdr:to>
      <xdr:col>3</xdr:col>
      <xdr:colOff>2540</xdr:colOff>
      <xdr:row>46</xdr:row>
      <xdr:rowOff>717550</xdr:rowOff>
    </xdr:to>
    <xdr:pic>
      <xdr:nvPicPr>
        <xdr:cNvPr id="21" name="Slika 20">
          <a:extLst>
            <a:ext uri="{FF2B5EF4-FFF2-40B4-BE49-F238E27FC236}">
              <a16:creationId xmlns:a16="http://schemas.microsoft.com/office/drawing/2014/main" id="{71D0A390-DA12-4681-ABC9-AC72691B6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0" y="27171650"/>
          <a:ext cx="1082040" cy="723900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40</xdr:row>
      <xdr:rowOff>647701</xdr:rowOff>
    </xdr:from>
    <xdr:to>
      <xdr:col>2</xdr:col>
      <xdr:colOff>1089025</xdr:colOff>
      <xdr:row>41</xdr:row>
      <xdr:rowOff>628651</xdr:rowOff>
    </xdr:to>
    <xdr:pic>
      <xdr:nvPicPr>
        <xdr:cNvPr id="25" name="Slika 24">
          <a:extLst>
            <a:ext uri="{FF2B5EF4-FFF2-40B4-BE49-F238E27FC236}">
              <a16:creationId xmlns:a16="http://schemas.microsoft.com/office/drawing/2014/main" id="{70F2BAB2-F5BE-4AEA-BF0B-75C802775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550" y="23482301"/>
          <a:ext cx="1057275" cy="704850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42</xdr:row>
      <xdr:rowOff>25400</xdr:rowOff>
    </xdr:from>
    <xdr:to>
      <xdr:col>2</xdr:col>
      <xdr:colOff>1052513</xdr:colOff>
      <xdr:row>43</xdr:row>
      <xdr:rowOff>15875</xdr:rowOff>
    </xdr:to>
    <xdr:pic>
      <xdr:nvPicPr>
        <xdr:cNvPr id="26" name="Slika 25">
          <a:extLst>
            <a:ext uri="{FF2B5EF4-FFF2-40B4-BE49-F238E27FC236}">
              <a16:creationId xmlns:a16="http://schemas.microsoft.com/office/drawing/2014/main" id="{E73492E2-4A6F-4897-A116-2C6E93B54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750" y="24307800"/>
          <a:ext cx="1071563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952500</xdr:colOff>
      <xdr:row>1</xdr:row>
      <xdr:rowOff>152400</xdr:rowOff>
    </xdr:from>
    <xdr:to>
      <xdr:col>3</xdr:col>
      <xdr:colOff>644559</xdr:colOff>
      <xdr:row>6</xdr:row>
      <xdr:rowOff>1270</xdr:rowOff>
    </xdr:to>
    <xdr:pic>
      <xdr:nvPicPr>
        <xdr:cNvPr id="32" name="Slika 31">
          <a:extLst>
            <a:ext uri="{FF2B5EF4-FFF2-40B4-BE49-F238E27FC236}">
              <a16:creationId xmlns:a16="http://schemas.microsoft.com/office/drawing/2014/main" id="{0C513CC3-BE95-455C-925B-8FA0B6639C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08760" y="350520"/>
          <a:ext cx="777909" cy="92964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</xdr:row>
      <xdr:rowOff>22225</xdr:rowOff>
    </xdr:from>
    <xdr:to>
      <xdr:col>2</xdr:col>
      <xdr:colOff>1063229</xdr:colOff>
      <xdr:row>15</xdr:row>
      <xdr:rowOff>710998</xdr:rowOff>
    </xdr:to>
    <xdr:pic>
      <xdr:nvPicPr>
        <xdr:cNvPr id="48" name="Picture 155">
          <a:extLst>
            <a:ext uri="{FF2B5EF4-FFF2-40B4-BE49-F238E27FC236}">
              <a16:creationId xmlns:a16="http://schemas.microsoft.com/office/drawing/2014/main" id="{D3084EB1-ADCE-8D43-B399-5B32E7393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182" y="4594225"/>
          <a:ext cx="1063229" cy="688773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16</xdr:row>
      <xdr:rowOff>38100</xdr:rowOff>
    </xdr:from>
    <xdr:to>
      <xdr:col>2</xdr:col>
      <xdr:colOff>1009650</xdr:colOff>
      <xdr:row>17</xdr:row>
      <xdr:rowOff>12700</xdr:rowOff>
    </xdr:to>
    <xdr:pic>
      <xdr:nvPicPr>
        <xdr:cNvPr id="49" name="Picture 158">
          <a:extLst>
            <a:ext uri="{FF2B5EF4-FFF2-40B4-BE49-F238E27FC236}">
              <a16:creationId xmlns:a16="http://schemas.microsoft.com/office/drawing/2014/main" id="{B6748505-02D5-3C4E-96D2-7E619EFABD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2300" y="5105400"/>
          <a:ext cx="946150" cy="6985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17</xdr:row>
      <xdr:rowOff>38100</xdr:rowOff>
    </xdr:from>
    <xdr:to>
      <xdr:col>2</xdr:col>
      <xdr:colOff>1085850</xdr:colOff>
      <xdr:row>18</xdr:row>
      <xdr:rowOff>15988</xdr:rowOff>
    </xdr:to>
    <xdr:pic>
      <xdr:nvPicPr>
        <xdr:cNvPr id="50" name="Picture 161">
          <a:extLst>
            <a:ext uri="{FF2B5EF4-FFF2-40B4-BE49-F238E27FC236}">
              <a16:creationId xmlns:a16="http://schemas.microsoft.com/office/drawing/2014/main" id="{B71C2CDB-4D41-F64E-BEC5-8AE4EA20A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0" y="5829300"/>
          <a:ext cx="1060450" cy="701788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17</xdr:row>
      <xdr:rowOff>698500</xdr:rowOff>
    </xdr:from>
    <xdr:to>
      <xdr:col>2</xdr:col>
      <xdr:colOff>1054560</xdr:colOff>
      <xdr:row>18</xdr:row>
      <xdr:rowOff>633729</xdr:rowOff>
    </xdr:to>
    <xdr:pic>
      <xdr:nvPicPr>
        <xdr:cNvPr id="51" name="Picture 168">
          <a:extLst>
            <a:ext uri="{FF2B5EF4-FFF2-40B4-BE49-F238E27FC236}">
              <a16:creationId xmlns:a16="http://schemas.microsoft.com/office/drawing/2014/main" id="{18E29BEB-7E33-C943-A486-167D9DAF5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300" y="6489700"/>
          <a:ext cx="991060" cy="659129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19</xdr:row>
      <xdr:rowOff>12700</xdr:rowOff>
    </xdr:from>
    <xdr:to>
      <xdr:col>3</xdr:col>
      <xdr:colOff>12304</xdr:colOff>
      <xdr:row>19</xdr:row>
      <xdr:rowOff>715169</xdr:rowOff>
    </xdr:to>
    <xdr:pic>
      <xdr:nvPicPr>
        <xdr:cNvPr id="52" name="Picture 170">
          <a:extLst>
            <a:ext uri="{FF2B5EF4-FFF2-40B4-BE49-F238E27FC236}">
              <a16:creationId xmlns:a16="http://schemas.microsoft.com/office/drawing/2014/main" id="{DA36ED04-A2C6-294A-9EB0-5D36FB370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300" y="7251700"/>
          <a:ext cx="1053704" cy="702469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20</xdr:row>
      <xdr:rowOff>0</xdr:rowOff>
    </xdr:from>
    <xdr:to>
      <xdr:col>3</xdr:col>
      <xdr:colOff>1985</xdr:colOff>
      <xdr:row>20</xdr:row>
      <xdr:rowOff>723429</xdr:rowOff>
    </xdr:to>
    <xdr:pic>
      <xdr:nvPicPr>
        <xdr:cNvPr id="53" name="Picture 173">
          <a:extLst>
            <a:ext uri="{FF2B5EF4-FFF2-40B4-BE49-F238E27FC236}">
              <a16:creationId xmlns:a16="http://schemas.microsoft.com/office/drawing/2014/main" id="{4403EC6A-C567-3543-8F2C-76ED8F6A1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7962900"/>
          <a:ext cx="1056085" cy="723429"/>
        </a:xfrm>
        <a:prstGeom prst="rect">
          <a:avLst/>
        </a:prstGeom>
      </xdr:spPr>
    </xdr:pic>
    <xdr:clientData/>
  </xdr:twoCellAnchor>
  <xdr:twoCellAnchor>
    <xdr:from>
      <xdr:col>1</xdr:col>
      <xdr:colOff>165100</xdr:colOff>
      <xdr:row>21</xdr:row>
      <xdr:rowOff>0</xdr:rowOff>
    </xdr:from>
    <xdr:to>
      <xdr:col>2</xdr:col>
      <xdr:colOff>1089244</xdr:colOff>
      <xdr:row>21</xdr:row>
      <xdr:rowOff>722311</xdr:rowOff>
    </xdr:to>
    <xdr:pic>
      <xdr:nvPicPr>
        <xdr:cNvPr id="54" name="Picture 175">
          <a:extLst>
            <a:ext uri="{FF2B5EF4-FFF2-40B4-BE49-F238E27FC236}">
              <a16:creationId xmlns:a16="http://schemas.microsoft.com/office/drawing/2014/main" id="{634E8438-3949-FF47-9F1F-A98612254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8686800"/>
          <a:ext cx="1114644" cy="722311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22</xdr:row>
      <xdr:rowOff>0</xdr:rowOff>
    </xdr:from>
    <xdr:to>
      <xdr:col>2</xdr:col>
      <xdr:colOff>1097753</xdr:colOff>
      <xdr:row>22</xdr:row>
      <xdr:rowOff>711200</xdr:rowOff>
    </xdr:to>
    <xdr:pic>
      <xdr:nvPicPr>
        <xdr:cNvPr id="55" name="Picture 141">
          <a:extLst>
            <a:ext uri="{FF2B5EF4-FFF2-40B4-BE49-F238E27FC236}">
              <a16:creationId xmlns:a16="http://schemas.microsoft.com/office/drawing/2014/main" id="{91D084A3-FC38-7E46-A937-5956D33A7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0" y="9410700"/>
          <a:ext cx="1072353" cy="711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23</xdr:row>
      <xdr:rowOff>12700</xdr:rowOff>
    </xdr:from>
    <xdr:to>
      <xdr:col>3</xdr:col>
      <xdr:colOff>13855</xdr:colOff>
      <xdr:row>23</xdr:row>
      <xdr:rowOff>715441</xdr:rowOff>
    </xdr:to>
    <xdr:pic>
      <xdr:nvPicPr>
        <xdr:cNvPr id="56" name="Picture 142">
          <a:extLst>
            <a:ext uri="{FF2B5EF4-FFF2-40B4-BE49-F238E27FC236}">
              <a16:creationId xmlns:a16="http://schemas.microsoft.com/office/drawing/2014/main" id="{62B3E742-6C62-CE44-BAA4-1024E8F70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900" y="10147300"/>
          <a:ext cx="1080655" cy="702741"/>
        </a:xfrm>
        <a:prstGeom prst="rect">
          <a:avLst/>
        </a:prstGeom>
      </xdr:spPr>
    </xdr:pic>
    <xdr:clientData/>
  </xdr:twoCellAnchor>
  <xdr:twoCellAnchor>
    <xdr:from>
      <xdr:col>1</xdr:col>
      <xdr:colOff>177800</xdr:colOff>
      <xdr:row>24</xdr:row>
      <xdr:rowOff>76200</xdr:rowOff>
    </xdr:from>
    <xdr:to>
      <xdr:col>2</xdr:col>
      <xdr:colOff>1073150</xdr:colOff>
      <xdr:row>24</xdr:row>
      <xdr:rowOff>638175</xdr:rowOff>
    </xdr:to>
    <xdr:pic>
      <xdr:nvPicPr>
        <xdr:cNvPr id="58" name="Slika 89">
          <a:extLst>
            <a:ext uri="{FF2B5EF4-FFF2-40B4-BE49-F238E27FC236}">
              <a16:creationId xmlns:a16="http://schemas.microsoft.com/office/drawing/2014/main" id="{5F1789C7-0837-A541-A642-70D0C2C110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6100" y="11658600"/>
          <a:ext cx="1085850" cy="561975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25</xdr:row>
      <xdr:rowOff>101600</xdr:rowOff>
    </xdr:from>
    <xdr:to>
      <xdr:col>2</xdr:col>
      <xdr:colOff>1093957</xdr:colOff>
      <xdr:row>25</xdr:row>
      <xdr:rowOff>644524</xdr:rowOff>
    </xdr:to>
    <xdr:pic>
      <xdr:nvPicPr>
        <xdr:cNvPr id="59" name="Slika 93">
          <a:extLst>
            <a:ext uri="{FF2B5EF4-FFF2-40B4-BE49-F238E27FC236}">
              <a16:creationId xmlns:a16="http://schemas.microsoft.com/office/drawing/2014/main" id="{42D5EB5A-6E45-D844-B469-7A78B7ECBB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4200" y="12407900"/>
          <a:ext cx="1068557" cy="542924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26</xdr:row>
      <xdr:rowOff>107951</xdr:rowOff>
    </xdr:from>
    <xdr:to>
      <xdr:col>2</xdr:col>
      <xdr:colOff>1090936</xdr:colOff>
      <xdr:row>26</xdr:row>
      <xdr:rowOff>711201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0FCDDE1-4F9B-3D4C-8D3A-7913B9C06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850" y="13138151"/>
          <a:ext cx="1071886" cy="603250"/>
        </a:xfrm>
        <a:prstGeom prst="rect">
          <a:avLst/>
        </a:prstGeom>
      </xdr:spPr>
    </xdr:pic>
    <xdr:clientData/>
  </xdr:twoCellAnchor>
  <xdr:twoCellAnchor>
    <xdr:from>
      <xdr:col>2</xdr:col>
      <xdr:colOff>122382</xdr:colOff>
      <xdr:row>12</xdr:row>
      <xdr:rowOff>428337</xdr:rowOff>
    </xdr:from>
    <xdr:to>
      <xdr:col>2</xdr:col>
      <xdr:colOff>1091045</xdr:colOff>
      <xdr:row>14</xdr:row>
      <xdr:rowOff>5031</xdr:rowOff>
    </xdr:to>
    <xdr:pic>
      <xdr:nvPicPr>
        <xdr:cNvPr id="36" name="Slika 35">
          <a:extLst>
            <a:ext uri="{FF2B5EF4-FFF2-40B4-BE49-F238E27FC236}">
              <a16:creationId xmlns:a16="http://schemas.microsoft.com/office/drawing/2014/main" id="{53E69D8A-4FC3-F6FB-6A52-8606255E4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6564" y="3684155"/>
          <a:ext cx="968663" cy="4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241300</xdr:colOff>
      <xdr:row>12</xdr:row>
      <xdr:rowOff>60459</xdr:rowOff>
    </xdr:from>
    <xdr:to>
      <xdr:col>2</xdr:col>
      <xdr:colOff>990600</xdr:colOff>
      <xdr:row>13</xdr:row>
      <xdr:rowOff>53944</xdr:rowOff>
    </xdr:to>
    <xdr:pic>
      <xdr:nvPicPr>
        <xdr:cNvPr id="37" name="Slika 36">
          <a:extLst>
            <a:ext uri="{FF2B5EF4-FFF2-40B4-BE49-F238E27FC236}">
              <a16:creationId xmlns:a16="http://schemas.microsoft.com/office/drawing/2014/main" id="{50D4A245-1EFC-F6B1-6AF6-52027A53D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482" y="3316277"/>
          <a:ext cx="749300" cy="426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190499</xdr:colOff>
      <xdr:row>1</xdr:row>
      <xdr:rowOff>217714</xdr:rowOff>
    </xdr:from>
    <xdr:to>
      <xdr:col>8</xdr:col>
      <xdr:colOff>237035</xdr:colOff>
      <xdr:row>5</xdr:row>
      <xdr:rowOff>118165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5581373-ED63-4AFB-A4AA-66F0231FB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7178" y="408214"/>
          <a:ext cx="1851750" cy="843154"/>
        </a:xfrm>
        <a:prstGeom prst="rect">
          <a:avLst/>
        </a:prstGeom>
      </xdr:spPr>
    </xdr:pic>
    <xdr:clientData/>
  </xdr:twoCellAnchor>
  <xdr:twoCellAnchor>
    <xdr:from>
      <xdr:col>2</xdr:col>
      <xdr:colOff>76201</xdr:colOff>
      <xdr:row>39</xdr:row>
      <xdr:rowOff>38100</xdr:rowOff>
    </xdr:from>
    <xdr:to>
      <xdr:col>2</xdr:col>
      <xdr:colOff>1048162</xdr:colOff>
      <xdr:row>39</xdr:row>
      <xdr:rowOff>685800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2EBF51-FB8A-9A96-FD7F-C781EADD5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01" y="21323300"/>
          <a:ext cx="971961" cy="647700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40</xdr:row>
      <xdr:rowOff>50801</xdr:rowOff>
    </xdr:from>
    <xdr:to>
      <xdr:col>2</xdr:col>
      <xdr:colOff>1022350</xdr:colOff>
      <xdr:row>40</xdr:row>
      <xdr:rowOff>647701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44AA0F3-4A75-3CB5-0350-B7C704CBD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600" y="22059901"/>
          <a:ext cx="895350" cy="5969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50471</xdr:colOff>
      <xdr:row>8</xdr:row>
      <xdr:rowOff>44963</xdr:rowOff>
    </xdr:from>
    <xdr:to>
      <xdr:col>1</xdr:col>
      <xdr:colOff>1274482</xdr:colOff>
      <xdr:row>8</xdr:row>
      <xdr:rowOff>818635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860CD3-FE7C-D148-8943-FDEB1629E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560" y="2539606"/>
          <a:ext cx="1233536" cy="783197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7</xdr:row>
      <xdr:rowOff>12700</xdr:rowOff>
    </xdr:from>
    <xdr:to>
      <xdr:col>26</xdr:col>
      <xdr:colOff>2501</xdr:colOff>
      <xdr:row>7</xdr:row>
      <xdr:rowOff>1539842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62E20BE-3B1D-1E4F-BD6C-F47AD4BFA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1663700"/>
          <a:ext cx="2694900" cy="1523332"/>
        </a:xfrm>
        <a:prstGeom prst="rect">
          <a:avLst/>
        </a:prstGeom>
      </xdr:spPr>
    </xdr:pic>
    <xdr:clientData/>
  </xdr:twoCellAnchor>
  <xdr:twoCellAnchor editAs="oneCell">
    <xdr:from>
      <xdr:col>18</xdr:col>
      <xdr:colOff>12700</xdr:colOff>
      <xdr:row>7</xdr:row>
      <xdr:rowOff>12699</xdr:rowOff>
    </xdr:from>
    <xdr:to>
      <xdr:col>21</xdr:col>
      <xdr:colOff>647700</xdr:colOff>
      <xdr:row>7</xdr:row>
      <xdr:rowOff>1504949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AC37E90-9146-5D49-A0FD-AD5354AF6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36200" y="1866899"/>
          <a:ext cx="2654300" cy="1501775"/>
        </a:xfrm>
        <a:prstGeom prst="rect">
          <a:avLst/>
        </a:prstGeom>
      </xdr:spPr>
    </xdr:pic>
    <xdr:clientData/>
  </xdr:twoCellAnchor>
  <xdr:twoCellAnchor editAs="oneCell">
    <xdr:from>
      <xdr:col>13</xdr:col>
      <xdr:colOff>673099</xdr:colOff>
      <xdr:row>7</xdr:row>
      <xdr:rowOff>12700</xdr:rowOff>
    </xdr:from>
    <xdr:to>
      <xdr:col>17</xdr:col>
      <xdr:colOff>438061</xdr:colOff>
      <xdr:row>8</xdr:row>
      <xdr:rowOff>635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7A76D25-BF0E-774B-856F-136659C26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1899" y="1663700"/>
          <a:ext cx="2693581" cy="1524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</xdr:row>
      <xdr:rowOff>12699</xdr:rowOff>
    </xdr:from>
    <xdr:to>
      <xdr:col>13</xdr:col>
      <xdr:colOff>647701</xdr:colOff>
      <xdr:row>7</xdr:row>
      <xdr:rowOff>1521660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BC559D6-F468-3A4E-B51D-F07572C35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38700" y="1866899"/>
          <a:ext cx="2667000" cy="1508961"/>
        </a:xfrm>
        <a:prstGeom prst="rect">
          <a:avLst/>
        </a:prstGeom>
      </xdr:spPr>
    </xdr:pic>
    <xdr:clientData/>
  </xdr:twoCellAnchor>
  <xdr:twoCellAnchor>
    <xdr:from>
      <xdr:col>1</xdr:col>
      <xdr:colOff>76198</xdr:colOff>
      <xdr:row>13</xdr:row>
      <xdr:rowOff>38101</xdr:rowOff>
    </xdr:from>
    <xdr:to>
      <xdr:col>1</xdr:col>
      <xdr:colOff>1275316</xdr:colOff>
      <xdr:row>13</xdr:row>
      <xdr:rowOff>842773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C152458-308A-D340-87AB-1709022F7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198" y="5128261"/>
          <a:ext cx="1199118" cy="804672"/>
        </a:xfrm>
        <a:prstGeom prst="rect">
          <a:avLst/>
        </a:prstGeom>
      </xdr:spPr>
    </xdr:pic>
    <xdr:clientData/>
  </xdr:twoCellAnchor>
  <xdr:twoCellAnchor>
    <xdr:from>
      <xdr:col>1</xdr:col>
      <xdr:colOff>76198</xdr:colOff>
      <xdr:row>18</xdr:row>
      <xdr:rowOff>51192</xdr:rowOff>
    </xdr:from>
    <xdr:to>
      <xdr:col>1</xdr:col>
      <xdr:colOff>1270000</xdr:colOff>
      <xdr:row>18</xdr:row>
      <xdr:rowOff>852296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09BBC8E-D585-F349-B609-B9014F4CB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48" y="7061592"/>
          <a:ext cx="1193802" cy="801104"/>
        </a:xfrm>
        <a:prstGeom prst="rect">
          <a:avLst/>
        </a:prstGeom>
      </xdr:spPr>
    </xdr:pic>
    <xdr:clientData/>
  </xdr:twoCellAnchor>
  <xdr:twoCellAnchor>
    <xdr:from>
      <xdr:col>1</xdr:col>
      <xdr:colOff>127397</xdr:colOff>
      <xdr:row>22</xdr:row>
      <xdr:rowOff>64911</xdr:rowOff>
    </xdr:from>
    <xdr:to>
      <xdr:col>1</xdr:col>
      <xdr:colOff>1287638</xdr:colOff>
      <xdr:row>22</xdr:row>
      <xdr:rowOff>996157</xdr:rowOff>
    </xdr:to>
    <xdr:pic>
      <xdr:nvPicPr>
        <xdr:cNvPr id="8" name="Picture 90">
          <a:extLst>
            <a:ext uri="{FF2B5EF4-FFF2-40B4-BE49-F238E27FC236}">
              <a16:creationId xmlns:a16="http://schemas.microsoft.com/office/drawing/2014/main" id="{A7DD3977-CD6D-412E-B516-49B16B2F7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437" y="9544191"/>
          <a:ext cx="1160241" cy="931246"/>
        </a:xfrm>
        <a:prstGeom prst="rect">
          <a:avLst/>
        </a:prstGeom>
      </xdr:spPr>
    </xdr:pic>
    <xdr:clientData/>
  </xdr:twoCellAnchor>
  <xdr:twoCellAnchor>
    <xdr:from>
      <xdr:col>1</xdr:col>
      <xdr:colOff>82550</xdr:colOff>
      <xdr:row>23</xdr:row>
      <xdr:rowOff>46790</xdr:rowOff>
    </xdr:from>
    <xdr:to>
      <xdr:col>1</xdr:col>
      <xdr:colOff>1363436</xdr:colOff>
      <xdr:row>23</xdr:row>
      <xdr:rowOff>990600</xdr:rowOff>
    </xdr:to>
    <xdr:pic>
      <xdr:nvPicPr>
        <xdr:cNvPr id="10" name="Picture 92">
          <a:extLst>
            <a:ext uri="{FF2B5EF4-FFF2-40B4-BE49-F238E27FC236}">
              <a16:creationId xmlns:a16="http://schemas.microsoft.com/office/drawing/2014/main" id="{C1A594A6-3D00-464C-A4C6-F7472E565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590" y="10539530"/>
          <a:ext cx="1280886" cy="943810"/>
        </a:xfrm>
        <a:prstGeom prst="rect">
          <a:avLst/>
        </a:prstGeom>
      </xdr:spPr>
    </xdr:pic>
    <xdr:clientData/>
  </xdr:twoCellAnchor>
  <xdr:twoCellAnchor editAs="oneCell">
    <xdr:from>
      <xdr:col>1</xdr:col>
      <xdr:colOff>106998</xdr:colOff>
      <xdr:row>24</xdr:row>
      <xdr:rowOff>82023</xdr:rowOff>
    </xdr:from>
    <xdr:to>
      <xdr:col>1</xdr:col>
      <xdr:colOff>1277620</xdr:colOff>
      <xdr:row>24</xdr:row>
      <xdr:rowOff>971005</xdr:rowOff>
    </xdr:to>
    <xdr:pic>
      <xdr:nvPicPr>
        <xdr:cNvPr id="11" name="Picture 3">
          <a:extLst>
            <a:ext uri="{FF2B5EF4-FFF2-40B4-BE49-F238E27FC236}">
              <a16:creationId xmlns:a16="http://schemas.microsoft.com/office/drawing/2014/main" id="{26EB20DD-CE2A-4B27-A726-CB95240F7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831" y="15269106"/>
          <a:ext cx="1161097" cy="885172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0</xdr:row>
      <xdr:rowOff>168088</xdr:rowOff>
    </xdr:from>
    <xdr:to>
      <xdr:col>2</xdr:col>
      <xdr:colOff>551868</xdr:colOff>
      <xdr:row>4</xdr:row>
      <xdr:rowOff>170801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E039D6-1082-4FE7-92AE-ACCEFA829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68088"/>
          <a:ext cx="1851750" cy="8431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182569</xdr:colOff>
      <xdr:row>26</xdr:row>
      <xdr:rowOff>37110</xdr:rowOff>
    </xdr:from>
    <xdr:to>
      <xdr:col>1</xdr:col>
      <xdr:colOff>1414468</xdr:colOff>
      <xdr:row>27</xdr:row>
      <xdr:rowOff>44671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6212" y="11058896"/>
          <a:ext cx="1231899" cy="1028096"/>
        </a:xfrm>
        <a:prstGeom prst="rect">
          <a:avLst/>
        </a:prstGeom>
      </xdr:spPr>
    </xdr:pic>
    <xdr:clientData/>
  </xdr:twoCellAnchor>
  <xdr:twoCellAnchor editAs="oneCell">
    <xdr:from>
      <xdr:col>1</xdr:col>
      <xdr:colOff>337911</xdr:colOff>
      <xdr:row>19</xdr:row>
      <xdr:rowOff>222251</xdr:rowOff>
    </xdr:from>
    <xdr:to>
      <xdr:col>1</xdr:col>
      <xdr:colOff>1143001</xdr:colOff>
      <xdr:row>19</xdr:row>
      <xdr:rowOff>927885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925BA05-20C2-6CF9-3C75-33CE1CFAD0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04661" y="6429376"/>
          <a:ext cx="805090" cy="705634"/>
        </a:xfrm>
        <a:prstGeom prst="rect">
          <a:avLst/>
        </a:prstGeom>
      </xdr:spPr>
    </xdr:pic>
    <xdr:clientData/>
  </xdr:twoCellAnchor>
  <xdr:twoCellAnchor editAs="oneCell">
    <xdr:from>
      <xdr:col>1</xdr:col>
      <xdr:colOff>112260</xdr:colOff>
      <xdr:row>22</xdr:row>
      <xdr:rowOff>18371</xdr:rowOff>
    </xdr:from>
    <xdr:to>
      <xdr:col>1</xdr:col>
      <xdr:colOff>1411723</xdr:colOff>
      <xdr:row>23</xdr:row>
      <xdr:rowOff>61733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2A31793-6F64-3282-3EA3-27047C9C0E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3635" y="7320871"/>
          <a:ext cx="1299463" cy="1050471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22</xdr:row>
      <xdr:rowOff>1020535</xdr:rowOff>
    </xdr:from>
    <xdr:to>
      <xdr:col>2</xdr:col>
      <xdr:colOff>23859</xdr:colOff>
      <xdr:row>23</xdr:row>
      <xdr:rowOff>980985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6208473-3F3F-67F7-D0F4-D1B08754B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857" y="8572499"/>
          <a:ext cx="1467758" cy="979715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</xdr:colOff>
      <xdr:row>24</xdr:row>
      <xdr:rowOff>13608</xdr:rowOff>
    </xdr:from>
    <xdr:to>
      <xdr:col>1</xdr:col>
      <xdr:colOff>1474023</xdr:colOff>
      <xdr:row>24</xdr:row>
      <xdr:rowOff>993322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149939E-4CBE-99D4-50AA-99DF1DFF6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075" y="9606644"/>
          <a:ext cx="1468671" cy="979714"/>
        </a:xfrm>
        <a:prstGeom prst="rect">
          <a:avLst/>
        </a:prstGeom>
      </xdr:spPr>
    </xdr:pic>
    <xdr:clientData/>
  </xdr:twoCellAnchor>
  <xdr:twoCellAnchor editAs="oneCell">
    <xdr:from>
      <xdr:col>1</xdr:col>
      <xdr:colOff>27213</xdr:colOff>
      <xdr:row>18</xdr:row>
      <xdr:rowOff>27214</xdr:rowOff>
    </xdr:from>
    <xdr:to>
      <xdr:col>1</xdr:col>
      <xdr:colOff>1473381</xdr:colOff>
      <xdr:row>18</xdr:row>
      <xdr:rowOff>988786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819747-846B-2C45-2891-301F875F5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784" y="4064000"/>
          <a:ext cx="1442358" cy="961572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27</xdr:row>
      <xdr:rowOff>31752</xdr:rowOff>
    </xdr:from>
    <xdr:to>
      <xdr:col>1</xdr:col>
      <xdr:colOff>1475106</xdr:colOff>
      <xdr:row>28</xdr:row>
      <xdr:rowOff>1060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7B27232-6117-A71A-B1DC-A8C0FFEFC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1" y="11803065"/>
          <a:ext cx="1444625" cy="963083"/>
        </a:xfrm>
        <a:prstGeom prst="rect">
          <a:avLst/>
        </a:prstGeom>
      </xdr:spPr>
    </xdr:pic>
    <xdr:clientData/>
  </xdr:twoCellAnchor>
  <xdr:twoCellAnchor editAs="oneCell">
    <xdr:from>
      <xdr:col>1</xdr:col>
      <xdr:colOff>23814</xdr:colOff>
      <xdr:row>28</xdr:row>
      <xdr:rowOff>15875</xdr:rowOff>
    </xdr:from>
    <xdr:to>
      <xdr:col>1</xdr:col>
      <xdr:colOff>1473995</xdr:colOff>
      <xdr:row>28</xdr:row>
      <xdr:rowOff>980757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D97EAD2-3701-C7DD-06AD-2D243F456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189" y="12993688"/>
          <a:ext cx="1440656" cy="960437"/>
        </a:xfrm>
        <a:prstGeom prst="rect">
          <a:avLst/>
        </a:prstGeom>
      </xdr:spPr>
    </xdr:pic>
    <xdr:clientData/>
  </xdr:twoCellAnchor>
  <xdr:twoCellAnchor>
    <xdr:from>
      <xdr:col>1</xdr:col>
      <xdr:colOff>279077</xdr:colOff>
      <xdr:row>13</xdr:row>
      <xdr:rowOff>40004</xdr:rowOff>
    </xdr:from>
    <xdr:to>
      <xdr:col>1</xdr:col>
      <xdr:colOff>1237292</xdr:colOff>
      <xdr:row>13</xdr:row>
      <xdr:rowOff>992504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C3627466-A2C1-4DA6-B9D0-56F06AAE6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5827" y="2021204"/>
          <a:ext cx="958215" cy="95250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15</xdr:row>
      <xdr:rowOff>209549</xdr:rowOff>
    </xdr:from>
    <xdr:to>
      <xdr:col>2</xdr:col>
      <xdr:colOff>114141</xdr:colOff>
      <xdr:row>15</xdr:row>
      <xdr:rowOff>781050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7A81EF68-5D4A-460D-658F-9561C85FF2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6300" y="2381249"/>
          <a:ext cx="1561941" cy="571501"/>
        </a:xfrm>
        <a:prstGeom prst="rect">
          <a:avLst/>
        </a:prstGeom>
      </xdr:spPr>
    </xdr:pic>
    <xdr:clientData/>
  </xdr:twoCellAnchor>
  <xdr:twoCellAnchor editAs="oneCell">
    <xdr:from>
      <xdr:col>0</xdr:col>
      <xdr:colOff>218281</xdr:colOff>
      <xdr:row>1</xdr:row>
      <xdr:rowOff>59531</xdr:rowOff>
    </xdr:from>
    <xdr:to>
      <xdr:col>1</xdr:col>
      <xdr:colOff>1463173</xdr:colOff>
      <xdr:row>4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3FFDB31-CD8E-4C9E-B3DD-EE8184982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281" y="202406"/>
          <a:ext cx="1673517" cy="781844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7</xdr:row>
      <xdr:rowOff>15876</xdr:rowOff>
    </xdr:from>
    <xdr:to>
      <xdr:col>11</xdr:col>
      <xdr:colOff>809625</xdr:colOff>
      <xdr:row>7</xdr:row>
      <xdr:rowOff>492126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83BE6D9-EE1C-B3D8-6BE2-EE8B4DE0C5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1350625" y="2159001"/>
          <a:ext cx="809625" cy="476250"/>
        </a:xfrm>
        <a:prstGeom prst="rect">
          <a:avLst/>
        </a:prstGeom>
      </xdr:spPr>
    </xdr:pic>
    <xdr:clientData/>
  </xdr:twoCellAnchor>
  <xdr:twoCellAnchor>
    <xdr:from>
      <xdr:col>10</xdr:col>
      <xdr:colOff>31751</xdr:colOff>
      <xdr:row>7</xdr:row>
      <xdr:rowOff>31750</xdr:rowOff>
    </xdr:from>
    <xdr:to>
      <xdr:col>11</xdr:col>
      <xdr:colOff>15876</xdr:colOff>
      <xdr:row>7</xdr:row>
      <xdr:rowOff>460375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D845728-C996-BDEF-DDDE-23098CA48E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509251" y="2174875"/>
          <a:ext cx="857250" cy="428625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7</xdr:row>
      <xdr:rowOff>15875</xdr:rowOff>
    </xdr:from>
    <xdr:to>
      <xdr:col>12</xdr:col>
      <xdr:colOff>841375</xdr:colOff>
      <xdr:row>7</xdr:row>
      <xdr:rowOff>444500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4A60BE7-88CE-9EF3-4C69-EC151C8F88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255500" y="2159000"/>
          <a:ext cx="777875" cy="428625"/>
        </a:xfrm>
        <a:prstGeom prst="rect">
          <a:avLst/>
        </a:prstGeom>
      </xdr:spPr>
    </xdr:pic>
    <xdr:clientData/>
  </xdr:twoCellAnchor>
  <xdr:twoCellAnchor>
    <xdr:from>
      <xdr:col>1</xdr:col>
      <xdr:colOff>31750</xdr:colOff>
      <xdr:row>9</xdr:row>
      <xdr:rowOff>31750</xdr:rowOff>
    </xdr:from>
    <xdr:to>
      <xdr:col>1</xdr:col>
      <xdr:colOff>1476375</xdr:colOff>
      <xdr:row>10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542C05E-9A6C-97C9-58AC-8058914867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60375" y="2698750"/>
          <a:ext cx="1444625" cy="984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421822</xdr:colOff>
      <xdr:row>1</xdr:row>
      <xdr:rowOff>54428</xdr:rowOff>
    </xdr:from>
    <xdr:to>
      <xdr:col>11</xdr:col>
      <xdr:colOff>167695</xdr:colOff>
      <xdr:row>5</xdr:row>
      <xdr:rowOff>136072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BB75502-2AA0-DE41-BA8F-2C9892887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00222" y="219528"/>
          <a:ext cx="2177923" cy="1021444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1</xdr:row>
      <xdr:rowOff>63500</xdr:rowOff>
    </xdr:from>
    <xdr:to>
      <xdr:col>2</xdr:col>
      <xdr:colOff>1010970</xdr:colOff>
      <xdr:row>7</xdr:row>
      <xdr:rowOff>53068</xdr:rowOff>
    </xdr:to>
    <xdr:pic>
      <xdr:nvPicPr>
        <xdr:cNvPr id="48" name="Slika 40">
          <a:extLst>
            <a:ext uri="{FF2B5EF4-FFF2-40B4-BE49-F238E27FC236}">
              <a16:creationId xmlns:a16="http://schemas.microsoft.com/office/drawing/2014/main" id="{1BBC00EC-79A9-774F-926A-4B3FAD276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" y="222250"/>
          <a:ext cx="1280845" cy="11484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theme="0"/>
  </sheetPr>
  <dimension ref="B2:AZ64"/>
  <sheetViews>
    <sheetView showGridLines="0" showRowColHeaders="0" tabSelected="1" zoomScale="90" zoomScaleNormal="90" workbookViewId="0">
      <selection activeCell="E7" sqref="E7:H7"/>
    </sheetView>
  </sheetViews>
  <sheetFormatPr baseColWidth="10" defaultColWidth="11" defaultRowHeight="16" x14ac:dyDescent="0.2"/>
  <cols>
    <col min="1" max="1" width="1.6640625" customWidth="1"/>
    <col min="2" max="2" width="14.1640625" customWidth="1"/>
    <col min="3" max="4" width="11.6640625" customWidth="1"/>
    <col min="5" max="6" width="11.6640625" style="1" customWidth="1"/>
    <col min="7" max="7" width="11.6640625" style="26" customWidth="1"/>
    <col min="8" max="9" width="11.6640625" customWidth="1"/>
    <col min="10" max="10" width="12.6640625" bestFit="1" customWidth="1"/>
    <col min="11" max="18" width="11.6640625" customWidth="1"/>
    <col min="19" max="20" width="12.1640625" bestFit="1" customWidth="1"/>
    <col min="21" max="21" width="11.6640625" customWidth="1"/>
  </cols>
  <sheetData>
    <row r="2" spans="2:15" x14ac:dyDescent="0.2">
      <c r="H2" s="26" t="s">
        <v>1218</v>
      </c>
      <c r="I2" s="26"/>
      <c r="J2" s="31"/>
      <c r="K2" s="26"/>
      <c r="L2" s="26"/>
    </row>
    <row r="3" spans="2:15" hidden="1" x14ac:dyDescent="0.2"/>
    <row r="6" spans="2:15" x14ac:dyDescent="0.2">
      <c r="E6" s="31" t="s">
        <v>917</v>
      </c>
    </row>
    <row r="7" spans="2:15" ht="55.25" customHeight="1" x14ac:dyDescent="0.2">
      <c r="B7" s="1524" t="s">
        <v>440</v>
      </c>
      <c r="E7" s="1521"/>
      <c r="F7" s="1521"/>
      <c r="G7" s="1521"/>
      <c r="H7" s="1521"/>
      <c r="I7" s="746"/>
      <c r="J7" s="746"/>
    </row>
    <row r="8" spans="2:15" ht="18" customHeight="1" x14ac:dyDescent="0.2">
      <c r="B8" s="1524"/>
      <c r="E8" s="31" t="s">
        <v>65</v>
      </c>
      <c r="I8" s="96"/>
      <c r="J8" s="96"/>
    </row>
    <row r="9" spans="2:15" x14ac:dyDescent="0.2">
      <c r="B9" s="1524"/>
      <c r="E9" s="1522"/>
      <c r="F9" s="1522"/>
      <c r="G9" s="1522"/>
      <c r="H9" s="1522"/>
      <c r="I9" s="747"/>
      <c r="J9" s="747"/>
    </row>
    <row r="10" spans="2:15" x14ac:dyDescent="0.2">
      <c r="B10" s="27"/>
      <c r="E10" s="1522"/>
      <c r="F10" s="1522"/>
      <c r="G10" s="1522"/>
      <c r="H10" s="1522"/>
      <c r="I10" s="747"/>
      <c r="J10" s="747"/>
    </row>
    <row r="11" spans="2:15" x14ac:dyDescent="0.2">
      <c r="E11" s="1522"/>
      <c r="F11" s="1522"/>
      <c r="G11" s="1522"/>
      <c r="H11" s="1522"/>
      <c r="I11" s="747"/>
      <c r="J11" s="747"/>
      <c r="O11" s="212"/>
    </row>
    <row r="12" spans="2:15" x14ac:dyDescent="0.2">
      <c r="B12" s="28" t="s">
        <v>808</v>
      </c>
      <c r="C12" s="666"/>
      <c r="D12" s="29" t="s">
        <v>61</v>
      </c>
      <c r="J12" s="96"/>
    </row>
    <row r="15" spans="2:15" x14ac:dyDescent="0.2">
      <c r="C15" s="2"/>
      <c r="D15" s="2"/>
      <c r="E15" s="127" t="s">
        <v>59</v>
      </c>
      <c r="F15" s="127" t="s">
        <v>72</v>
      </c>
      <c r="G15" s="1523" t="s">
        <v>2</v>
      </c>
      <c r="H15" s="1523"/>
      <c r="I15" s="917" t="s">
        <v>870</v>
      </c>
      <c r="J15" s="28"/>
      <c r="K15" s="749"/>
    </row>
    <row r="16" spans="2:15" s="1" customFormat="1" ht="23.25" customHeight="1" x14ac:dyDescent="0.2">
      <c r="C16" s="1525" t="s">
        <v>862</v>
      </c>
      <c r="D16" s="1525"/>
      <c r="E16" s="668">
        <f>SUM('360 PU '!L9:U9)</f>
        <v>0</v>
      </c>
      <c r="F16" s="143">
        <f>'360 PU '!L4</f>
        <v>0</v>
      </c>
      <c r="G16" s="1520">
        <f>'360 PU '!$L$2</f>
        <v>0</v>
      </c>
      <c r="H16" s="1520"/>
      <c r="I16" s="918">
        <f>'360 PU '!AA9</f>
        <v>0</v>
      </c>
      <c r="J16" s="782"/>
      <c r="K16" s="393"/>
    </row>
    <row r="17" spans="2:21" s="1" customFormat="1" ht="23.25" customHeight="1" x14ac:dyDescent="0.2">
      <c r="C17" s="350"/>
      <c r="D17" s="350" t="s">
        <v>965</v>
      </c>
      <c r="E17" s="668">
        <f>'360 PE'!AD9</f>
        <v>0</v>
      </c>
      <c r="F17" s="143">
        <f>'360 PE'!K4</f>
        <v>0</v>
      </c>
      <c r="G17" s="1520">
        <f>'360 PE'!K2</f>
        <v>0</v>
      </c>
      <c r="H17" s="1520"/>
      <c r="I17" s="918">
        <f>'360 PE'!AF2</f>
        <v>0</v>
      </c>
      <c r="J17" s="782"/>
      <c r="K17" s="393"/>
    </row>
    <row r="18" spans="2:21" s="1" customFormat="1" ht="23.25" customHeight="1" x14ac:dyDescent="0.2">
      <c r="C18" s="1526" t="s">
        <v>864</v>
      </c>
      <c r="D18" s="1526"/>
      <c r="E18" s="1">
        <f>'360 GRP '!AF8</f>
        <v>0</v>
      </c>
      <c r="F18" s="143">
        <f>'360 GRP '!N4</f>
        <v>0</v>
      </c>
      <c r="G18" s="1520">
        <f>'360 GRP '!N2</f>
        <v>0</v>
      </c>
      <c r="H18" s="1520"/>
      <c r="I18" s="918">
        <f>'360 GRP '!AL8</f>
        <v>0</v>
      </c>
      <c r="J18" s="782"/>
      <c r="K18" s="393"/>
    </row>
    <row r="19" spans="2:21" s="1" customFormat="1" ht="23.25" customHeight="1" x14ac:dyDescent="0.2">
      <c r="C19" s="1526" t="s">
        <v>863</v>
      </c>
      <c r="D19" s="1526"/>
      <c r="E19" s="1">
        <f>'360 GHOST line'!AB8</f>
        <v>0</v>
      </c>
      <c r="F19" s="143">
        <f>'360 GHOST line'!N4</f>
        <v>0</v>
      </c>
      <c r="G19" s="1520">
        <f>'360 GHOST line'!N2</f>
        <v>0</v>
      </c>
      <c r="H19" s="1520"/>
      <c r="I19" s="918">
        <f>'360 GHOST line'!AG8</f>
        <v>0</v>
      </c>
      <c r="J19" s="782"/>
      <c r="K19" s="393"/>
    </row>
    <row r="20" spans="2:21" s="1" customFormat="1" ht="23.25" customHeight="1" x14ac:dyDescent="0.2">
      <c r="C20" s="1526" t="s">
        <v>865</v>
      </c>
      <c r="D20" s="1526"/>
      <c r="E20" s="668">
        <f>'360 at home'!O2</f>
        <v>0</v>
      </c>
      <c r="F20" s="143">
        <f>'360 at home'!O3</f>
        <v>0</v>
      </c>
      <c r="G20" s="1520">
        <f>'360 at home'!O1</f>
        <v>0</v>
      </c>
      <c r="H20" s="1520"/>
      <c r="I20" s="918"/>
      <c r="J20" s="783"/>
      <c r="K20" s="393"/>
    </row>
    <row r="21" spans="2:21" s="1" customFormat="1" ht="23.25" customHeight="1" x14ac:dyDescent="0.2">
      <c r="C21" s="1534" t="s">
        <v>866</v>
      </c>
      <c r="D21" s="1534"/>
      <c r="E21" s="127">
        <f>'360 accessories'!G3</f>
        <v>0</v>
      </c>
      <c r="F21" s="127"/>
      <c r="G21" s="1539">
        <f>'360 accessories'!G2</f>
        <v>0</v>
      </c>
      <c r="H21" s="1539"/>
      <c r="I21" s="919"/>
      <c r="J21" s="783"/>
      <c r="K21" s="393"/>
    </row>
    <row r="22" spans="2:21" s="1" customFormat="1" ht="23.25" customHeight="1" x14ac:dyDescent="0.2">
      <c r="D22" s="430" t="s">
        <v>60</v>
      </c>
      <c r="E22" s="668">
        <f>SUM(E16:E21)</f>
        <v>0</v>
      </c>
      <c r="F22" s="143">
        <f>SUM(F16:F21)</f>
        <v>0</v>
      </c>
      <c r="G22" s="1540">
        <f>SUM(G16:G21)</f>
        <v>0</v>
      </c>
      <c r="H22" s="1540"/>
      <c r="I22" s="920">
        <f>SUM(I16:I21)</f>
        <v>0</v>
      </c>
      <c r="K22" s="36"/>
    </row>
    <row r="23" spans="2:21" s="1" customFormat="1" ht="23.25" customHeight="1" x14ac:dyDescent="0.2">
      <c r="D23" s="430" t="str">
        <f>"DISCOUNT "&amp;C12&amp;" %"</f>
        <v>DISCOUNT  %</v>
      </c>
      <c r="G23" s="1539">
        <f>SUM(G16:G21)*C12/100</f>
        <v>0</v>
      </c>
      <c r="H23" s="1539"/>
      <c r="I23" s="916"/>
      <c r="J23" s="748"/>
      <c r="K23" s="750"/>
    </row>
    <row r="24" spans="2:21" s="1" customFormat="1" ht="23.25" customHeight="1" x14ac:dyDescent="0.2">
      <c r="C24" s="1528" t="s">
        <v>189</v>
      </c>
      <c r="D24" s="1529"/>
      <c r="E24" s="665"/>
      <c r="F24" s="665"/>
      <c r="G24" s="1533">
        <f>G22-G23</f>
        <v>0</v>
      </c>
      <c r="H24" s="1533"/>
      <c r="I24" s="780"/>
      <c r="J24" s="781"/>
      <c r="K24" s="751"/>
    </row>
    <row r="25" spans="2:21" s="1" customFormat="1" ht="23.25" customHeight="1" x14ac:dyDescent="0.2">
      <c r="D25"/>
      <c r="G25" s="26"/>
    </row>
    <row r="26" spans="2:21" ht="16" customHeight="1" x14ac:dyDescent="0.2"/>
    <row r="27" spans="2:21" s="1" customFormat="1" ht="50" customHeight="1" x14ac:dyDescent="0.2">
      <c r="B27" s="1532" t="s">
        <v>833</v>
      </c>
      <c r="C27" s="697" t="str">
        <f>'360 PE'!K10</f>
        <v>BLACK              RAL 9005</v>
      </c>
      <c r="D27" s="40" t="str">
        <f>'360 PE'!L10</f>
        <v>WHITE</v>
      </c>
      <c r="E27" s="698" t="str">
        <f>'360 PE'!M10</f>
        <v xml:space="preserve">RED                RAL 3000 </v>
      </c>
      <c r="F27" s="611" t="str">
        <f>'360 PE'!N10</f>
        <v xml:space="preserve">YELLOW       RAL 1018 </v>
      </c>
      <c r="G27" s="670" t="str">
        <f>'360 PE'!O10</f>
        <v>BLUE             RAL 5015</v>
      </c>
      <c r="H27" s="615" t="str">
        <f>'360 PE'!P10</f>
        <v>BRIGHT
GREEN          RAL 6018</v>
      </c>
      <c r="I27" s="784" t="str">
        <f>'360 PE'!Q10</f>
        <v>PURE 
GREEN
RAL 6037</v>
      </c>
      <c r="J27" s="305" t="str">
        <f>'360 PE'!R10</f>
        <v>APRICOT
ORANGE 
RAL 1033</v>
      </c>
      <c r="K27" s="1034" t="str">
        <f>'360 PE'!S10</f>
        <v>DEEP ORANGE          
RAL 2011</v>
      </c>
      <c r="L27" s="614" t="str">
        <f>'360 PE'!T10</f>
        <v>PINK             RAL 4003</v>
      </c>
      <c r="M27" s="274" t="str">
        <f>'360 PE'!U10</f>
        <v>GREY  
RAL 7001</v>
      </c>
      <c r="N27" s="189" t="str">
        <f>'360 PE'!V10</f>
        <v>PURPLE   nS4050-R60B/M</v>
      </c>
      <c r="O27" s="612" t="str">
        <f>'360 PE'!W10</f>
        <v>MINT   
RAL 6027</v>
      </c>
      <c r="P27" s="272" t="str">
        <f>'360 PE'!X10</f>
        <v>DEEP ROSE 
RAL 4008</v>
      </c>
      <c r="Q27" s="775" t="str">
        <f>'360 PE'!Y10</f>
        <v>BROWN
RAL 8003</v>
      </c>
      <c r="R27" s="1270" t="str">
        <f>'360 PE'!Z10</f>
        <v>FLUORO PINK</v>
      </c>
      <c r="S27" s="1271" t="str">
        <f>'360 PE'!AA10</f>
        <v>FLUORO ORANGE</v>
      </c>
      <c r="T27" s="1272" t="str">
        <f>'360 PE'!AB10</f>
        <v>FLUORO YELLOW</v>
      </c>
      <c r="U27" s="1273" t="str">
        <f>'360 PE'!AC10</f>
        <v>FLUORO GREEN</v>
      </c>
    </row>
    <row r="28" spans="2:21" s="1" customFormat="1" ht="15.5" customHeight="1" x14ac:dyDescent="0.2">
      <c r="B28" s="1531"/>
      <c r="C28" s="664">
        <f>'360 GRP '!N8+'360 PU '!L9+'360 GHOST line'!N8+'360 PE'!K9</f>
        <v>0</v>
      </c>
      <c r="D28" s="664">
        <f>'360 GRP '!O8+'360 PU '!M9+'360 GHOST line'!O8+'360 PE'!L9</f>
        <v>0</v>
      </c>
      <c r="E28" s="664">
        <f>'360 GRP '!P8+'360 PU '!N9+'360 GHOST line'!P8+'360 PE'!M9</f>
        <v>0</v>
      </c>
      <c r="F28" s="664">
        <f>'360 GRP '!Q8+'360 PU '!O9+'360 GHOST line'!Q8+'360 PE'!N9</f>
        <v>0</v>
      </c>
      <c r="G28" s="664">
        <f>'360 GRP '!R8+'360 PU '!P9+'360 GHOST line'!R8+'360 PE'!O9</f>
        <v>0</v>
      </c>
      <c r="H28" s="664">
        <f>'360 GRP '!S8+'360 PU '!Q9+'360 GHOST line'!S8+'360 PE'!P9</f>
        <v>0</v>
      </c>
      <c r="I28" s="664">
        <f>'360 GHOST line'!T8+'360 GRP '!T8+'360 PE'!Q9</f>
        <v>0</v>
      </c>
      <c r="J28" s="664">
        <f>'360 GHOST line'!U8+'360 GRP '!U8+'360 PE'!R9</f>
        <v>0</v>
      </c>
      <c r="K28" s="664">
        <f>'360 GHOST line'!V8+'360 GRP '!V8+'360 PE'!S9</f>
        <v>0</v>
      </c>
      <c r="L28" s="319">
        <f>'360 GRP '!W8+'360 GHOST line'!W8+'360 PU '!R9+'360 PE'!T9</f>
        <v>0</v>
      </c>
      <c r="M28" s="319">
        <f>'360 GRP '!X8+'360 GHOST line'!X8+'360 PE'!U9</f>
        <v>0</v>
      </c>
      <c r="N28" s="319">
        <f>'360 GRP '!Y8+'360 GHOST line'!Y8+'360 PU '!S9+'360 PE'!V9</f>
        <v>0</v>
      </c>
      <c r="O28" s="319">
        <f>'360 GRP '!Z8+'360 GHOST line'!Z8+'360 PU '!T9+'360 PE'!W9</f>
        <v>0</v>
      </c>
      <c r="P28" s="319">
        <f>'360 GRP '!AA8+'360 GHOST line'!AA8+'360 PE'!X9</f>
        <v>0</v>
      </c>
      <c r="Q28" s="319">
        <f>'360 PU '!U9+'360 PE'!Y9</f>
        <v>0</v>
      </c>
      <c r="R28" s="319">
        <f>'360 GRP '!AB8+'360 PE'!Z9</f>
        <v>0</v>
      </c>
      <c r="S28" s="319">
        <f>'360 GRP '!AC8+'360 PE'!AA9</f>
        <v>0</v>
      </c>
      <c r="T28" s="205">
        <f>'360 GRP '!AD8+'360 PE'!AB9</f>
        <v>0</v>
      </c>
      <c r="U28" s="205">
        <f>'360 GRP '!AE8+'360 PE'!AC9</f>
        <v>0</v>
      </c>
    </row>
    <row r="29" spans="2:21" s="1" customFormat="1" ht="11" customHeight="1" x14ac:dyDescent="0.2">
      <c r="B29" s="40"/>
    </row>
    <row r="30" spans="2:21" s="1" customFormat="1" ht="15.5" customHeight="1" x14ac:dyDescent="0.2">
      <c r="B30" s="1530" t="s">
        <v>834</v>
      </c>
      <c r="C30" s="168" t="s">
        <v>835</v>
      </c>
      <c r="D30" s="127" t="s">
        <v>836</v>
      </c>
      <c r="E30" s="1" t="s">
        <v>1177</v>
      </c>
    </row>
    <row r="31" spans="2:21" s="1" customFormat="1" ht="15.5" customHeight="1" x14ac:dyDescent="0.2">
      <c r="B31" s="1530"/>
      <c r="C31" s="319">
        <f>SUM('360 GHOST line'!CU9+'360 GRP '!DB8+'360 PU '!CD9+'360 PE'!CU9)</f>
        <v>0</v>
      </c>
      <c r="D31" s="319">
        <f>SUM('360 GHOST line'!CV9+'360 GRP '!DC8+'360 PU '!CE9+'360 PE'!CV9)</f>
        <v>0</v>
      </c>
      <c r="E31" s="319">
        <f>'360 GHOST line'!CW9+'360 PU '!CF9</f>
        <v>0</v>
      </c>
    </row>
    <row r="32" spans="2:21" s="1" customFormat="1" ht="12" customHeight="1" x14ac:dyDescent="0.2">
      <c r="B32" s="40"/>
    </row>
    <row r="33" spans="2:52" s="1" customFormat="1" ht="15.5" customHeight="1" x14ac:dyDescent="0.2">
      <c r="B33" s="1538" t="s">
        <v>867</v>
      </c>
      <c r="C33" s="168" t="s">
        <v>190</v>
      </c>
      <c r="D33" s="127" t="s">
        <v>132</v>
      </c>
      <c r="E33" s="127" t="s">
        <v>188</v>
      </c>
      <c r="F33" s="127" t="s">
        <v>184</v>
      </c>
      <c r="G33" s="127" t="s">
        <v>185</v>
      </c>
      <c r="H33" s="127" t="s">
        <v>502</v>
      </c>
      <c r="I33" s="127" t="s">
        <v>500</v>
      </c>
      <c r="J33" s="127" t="s">
        <v>857</v>
      </c>
      <c r="K33" s="36"/>
    </row>
    <row r="34" spans="2:52" s="1" customFormat="1" ht="15.5" customHeight="1" x14ac:dyDescent="0.2">
      <c r="B34" s="1538"/>
      <c r="C34" s="319">
        <f>'360 PU '!BU9</f>
        <v>0</v>
      </c>
      <c r="D34" s="319">
        <f>'360 PU '!BV9</f>
        <v>0</v>
      </c>
      <c r="E34" s="319">
        <f>'360 PU '!BW9</f>
        <v>0</v>
      </c>
      <c r="F34" s="319">
        <f>'360 PU '!BX9</f>
        <v>0</v>
      </c>
      <c r="G34" s="319">
        <f>'360 PU '!BY9</f>
        <v>0</v>
      </c>
      <c r="H34" s="319">
        <f>'360 PU '!BZ9</f>
        <v>0</v>
      </c>
      <c r="I34" s="319">
        <f>'360 PU '!CA9</f>
        <v>0</v>
      </c>
      <c r="J34" s="205">
        <f>'360 PU '!CB9</f>
        <v>0</v>
      </c>
      <c r="K34" s="184"/>
    </row>
    <row r="35" spans="2:52" s="1" customFormat="1" ht="12" customHeight="1" x14ac:dyDescent="0.2">
      <c r="B35" s="40"/>
    </row>
    <row r="36" spans="2:52" s="1" customFormat="1" ht="15.5" customHeight="1" x14ac:dyDescent="0.2">
      <c r="B36" s="1537" t="s">
        <v>966</v>
      </c>
      <c r="C36" s="168" t="s">
        <v>190</v>
      </c>
      <c r="D36" s="127" t="s">
        <v>132</v>
      </c>
      <c r="E36" s="127" t="s">
        <v>188</v>
      </c>
      <c r="F36" s="127" t="s">
        <v>184</v>
      </c>
      <c r="G36" s="127" t="s">
        <v>185</v>
      </c>
      <c r="H36" s="127" t="s">
        <v>502</v>
      </c>
      <c r="I36" s="127" t="s">
        <v>500</v>
      </c>
      <c r="J36" s="127" t="s">
        <v>857</v>
      </c>
      <c r="K36" s="36"/>
    </row>
    <row r="37" spans="2:52" s="1" customFormat="1" ht="15.5" customHeight="1" x14ac:dyDescent="0.2">
      <c r="B37" s="1538"/>
      <c r="C37" s="319">
        <f>'360 PE'!CL9</f>
        <v>0</v>
      </c>
      <c r="D37" s="319">
        <f>'360 PE'!CM9</f>
        <v>0</v>
      </c>
      <c r="E37" s="319">
        <f>'360 PE'!CN9</f>
        <v>0</v>
      </c>
      <c r="F37" s="319">
        <f>'360 PE'!CO9</f>
        <v>0</v>
      </c>
      <c r="G37" s="319">
        <f>'360 PE'!CP9</f>
        <v>0</v>
      </c>
      <c r="H37" s="319">
        <f>'360 PE'!CQ9</f>
        <v>0</v>
      </c>
      <c r="I37" s="319">
        <f>'360 PE'!CR9</f>
        <v>0</v>
      </c>
      <c r="J37" s="319">
        <f>'360 PE'!CS9</f>
        <v>0</v>
      </c>
      <c r="K37" s="184"/>
    </row>
    <row r="38" spans="2:52" s="1" customFormat="1" ht="15.5" customHeight="1" x14ac:dyDescent="0.2">
      <c r="B38" s="40"/>
      <c r="K38" s="36"/>
    </row>
    <row r="39" spans="2:52" s="1" customFormat="1" ht="15.5" customHeight="1" x14ac:dyDescent="0.2">
      <c r="B39" s="1535" t="s">
        <v>871</v>
      </c>
      <c r="C39" s="168" t="s">
        <v>190</v>
      </c>
      <c r="D39" s="127" t="s">
        <v>132</v>
      </c>
      <c r="E39" s="127" t="s">
        <v>188</v>
      </c>
      <c r="F39" s="127" t="s">
        <v>184</v>
      </c>
      <c r="G39" s="127" t="s">
        <v>185</v>
      </c>
      <c r="H39" s="127" t="s">
        <v>502</v>
      </c>
      <c r="I39" s="127" t="s">
        <v>500</v>
      </c>
      <c r="J39" s="127" t="s">
        <v>857</v>
      </c>
      <c r="K39" s="36"/>
    </row>
    <row r="40" spans="2:52" s="1" customFormat="1" ht="15.5" customHeight="1" x14ac:dyDescent="0.2">
      <c r="B40" s="1536"/>
      <c r="C40" s="319">
        <f>SUM('360 GHOST line'!CL9+'360 GRP '!CS8)</f>
        <v>0</v>
      </c>
      <c r="D40" s="319">
        <f>SUM('360 GHOST line'!CM9+'360 GRP '!CT8)</f>
        <v>0</v>
      </c>
      <c r="E40" s="319">
        <f>SUM('360 GHOST line'!CN9+'360 GRP '!CU8)</f>
        <v>0</v>
      </c>
      <c r="F40" s="319">
        <f>SUM('360 GHOST line'!CO9+'360 GRP '!CV8)</f>
        <v>0</v>
      </c>
      <c r="G40" s="319">
        <f>SUM('360 GHOST line'!CP9+'360 GRP '!CW8)</f>
        <v>0</v>
      </c>
      <c r="H40" s="319">
        <f>SUM('360 GHOST line'!CQ9+'360 GRP '!CX8)</f>
        <v>0</v>
      </c>
      <c r="I40" s="319">
        <f>SUM('360 GHOST line'!CR9+'360 GRP '!CY8)</f>
        <v>0</v>
      </c>
      <c r="J40" s="205">
        <f>SUM('360 GHOST line'!CS9+'360 GRP '!CZ8)</f>
        <v>0</v>
      </c>
      <c r="K40" s="184"/>
    </row>
    <row r="41" spans="2:52" s="1" customFormat="1" ht="15.5" customHeight="1" x14ac:dyDescent="0.2"/>
    <row r="42" spans="2:52" ht="15.5" customHeight="1" x14ac:dyDescent="0.2">
      <c r="B42" s="1527" t="s">
        <v>837</v>
      </c>
      <c r="C42" s="168" t="s">
        <v>1</v>
      </c>
      <c r="D42" s="127" t="s">
        <v>838</v>
      </c>
      <c r="E42" s="127" t="s">
        <v>301</v>
      </c>
      <c r="F42" s="127" t="s">
        <v>36</v>
      </c>
      <c r="G42" s="127" t="s">
        <v>570</v>
      </c>
      <c r="H42" s="127" t="s">
        <v>466</v>
      </c>
      <c r="I42" s="127" t="s">
        <v>119</v>
      </c>
      <c r="J42" s="127" t="s">
        <v>556</v>
      </c>
      <c r="K42" s="127" t="s">
        <v>436</v>
      </c>
      <c r="L42" s="127" t="s">
        <v>572</v>
      </c>
      <c r="M42" s="127" t="s">
        <v>569</v>
      </c>
      <c r="N42" s="127" t="s">
        <v>571</v>
      </c>
      <c r="O42" s="385" t="s">
        <v>839</v>
      </c>
      <c r="P42" s="675" t="s">
        <v>840</v>
      </c>
      <c r="Q42" s="127" t="s">
        <v>857</v>
      </c>
      <c r="R42" s="1" t="s">
        <v>941</v>
      </c>
      <c r="S42" s="1" t="s">
        <v>1050</v>
      </c>
      <c r="T42" s="1"/>
      <c r="U42" s="1"/>
    </row>
    <row r="43" spans="2:52" ht="15.5" customHeight="1" x14ac:dyDescent="0.2">
      <c r="B43" s="1527"/>
      <c r="C43" s="319">
        <f>SUM('360 GHOST line'!CY9+'360 GRP '!DE8+'360 PU '!CH9+'360 PE'!CX9)</f>
        <v>0</v>
      </c>
      <c r="D43" s="319">
        <f>SUM('360 GHOST line'!CZ9+'360 GRP '!DF8+'360 PU '!CI9+'360 PE'!CY9)</f>
        <v>0</v>
      </c>
      <c r="E43" s="319">
        <f>SUM('360 GHOST line'!DA9+'360 GRP '!DG8+'360 PU '!CJ9+'360 PE'!CZ9)</f>
        <v>0</v>
      </c>
      <c r="F43" s="319">
        <f>SUM('360 GHOST line'!DB9+'360 GRP '!DH8+'360 PU '!CK9+'360 PE'!DA9)</f>
        <v>0</v>
      </c>
      <c r="G43" s="319">
        <f>SUM('360 GHOST line'!DC9+'360 GRP '!DI8+'360 PU '!CL9+'360 PE'!DB9)</f>
        <v>0</v>
      </c>
      <c r="H43" s="319">
        <f>SUM('360 GHOST line'!DD9+'360 GRP '!DJ8+'360 PU '!CM9+'360 PE'!DC9)</f>
        <v>0</v>
      </c>
      <c r="I43" s="319">
        <f>SUM('360 GHOST line'!DE9+'360 GRP '!DK8+'360 PU '!CN9+'360 PE'!DD9)</f>
        <v>0</v>
      </c>
      <c r="J43" s="319">
        <f>SUM('360 GHOST line'!DF9+'360 GRP '!DL8+'360 PU '!CO9+'360 PE'!DE9)</f>
        <v>0</v>
      </c>
      <c r="K43" s="319">
        <f>SUM('360 GHOST line'!DG9+'360 GRP '!DM8+'360 PU '!CP9+'360 PE'!DF9)</f>
        <v>0</v>
      </c>
      <c r="L43" s="319">
        <f>SUM('360 GHOST line'!DH9+'360 GRP '!DN8+'360 PU '!CQ9+'360 PE'!DG9)</f>
        <v>0</v>
      </c>
      <c r="M43" s="319">
        <f>SUM('360 GHOST line'!DI9+'360 GRP '!DO8+'360 PU '!CR9+'360 PE'!DH9)</f>
        <v>0</v>
      </c>
      <c r="N43" s="319">
        <f>SUM('360 GHOST line'!DJ9+'360 GRP '!DP8+'360 PU '!CS9+'360 PE'!DI9)</f>
        <v>0</v>
      </c>
      <c r="O43" s="319">
        <f>SUM('360 GHOST line'!DK9+'360 GRP '!DQ8+'360 PU '!CT9+'360 PE'!DJ9)</f>
        <v>0</v>
      </c>
      <c r="P43" s="319">
        <f>SUM('360 GHOST line'!DL9+'360 GRP '!DR8+'360 PU '!CU9+'360 PE'!DK9)</f>
        <v>0</v>
      </c>
      <c r="Q43" s="319">
        <f>SUM('360 GHOST line'!DN9+'360 GRP '!DS8+'360 PU '!CV9+'360 PE'!DL9)</f>
        <v>0</v>
      </c>
      <c r="R43" s="319">
        <f>'360 PE'!DM9+'360 PU '!CW9</f>
        <v>0</v>
      </c>
      <c r="S43" s="319">
        <f>'360 GHOST line'!DM9</f>
        <v>0</v>
      </c>
      <c r="T43" s="1"/>
      <c r="U43" s="1"/>
    </row>
    <row r="44" spans="2:52" ht="15.5" customHeight="1" x14ac:dyDescent="0.2">
      <c r="B44" s="40"/>
      <c r="C44" s="1"/>
      <c r="D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</row>
    <row r="45" spans="2:52" ht="15.5" customHeight="1" x14ac:dyDescent="0.2">
      <c r="B45" s="1530" t="s">
        <v>868</v>
      </c>
      <c r="C45" s="676" t="s">
        <v>619</v>
      </c>
      <c r="D45" s="146" t="s">
        <v>620</v>
      </c>
      <c r="E45" s="146" t="s">
        <v>623</v>
      </c>
      <c r="F45" s="146" t="s">
        <v>625</v>
      </c>
      <c r="G45" s="146" t="s">
        <v>630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  <row r="46" spans="2:52" ht="15.5" customHeight="1" x14ac:dyDescent="0.2">
      <c r="B46" s="1531"/>
      <c r="C46" s="319">
        <f>'360 GHOST line'!BB10+'360 GRP '!BM9+'360 PU '!AS10+'360 PE'!BJ10</f>
        <v>0</v>
      </c>
      <c r="D46" s="319">
        <f>'360 GHOST line'!BD10+'360 GRP '!BO9+'360 PU '!AU10+'360 PE'!BL10</f>
        <v>0</v>
      </c>
      <c r="E46" s="319">
        <f>'360 GHOST line'!BF10+'360 GRP '!BQ9+'360 PU '!AW10+'360 PE'!BN10</f>
        <v>0</v>
      </c>
      <c r="F46" s="319">
        <f>'360 GHOST line'!BL10+'360 GRP '!BS9</f>
        <v>0</v>
      </c>
      <c r="G46" s="319">
        <f>'360 GHOST line'!BN10+'360 GRP '!BU9</f>
        <v>0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</row>
    <row r="47" spans="2:52" ht="15.5" customHeight="1" x14ac:dyDescent="0.2">
      <c r="B47" s="99"/>
      <c r="C47" s="1"/>
      <c r="D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</row>
    <row r="48" spans="2:52" ht="15.5" customHeight="1" x14ac:dyDescent="0.2">
      <c r="B48" s="1527" t="s">
        <v>869</v>
      </c>
      <c r="C48" s="676" t="s">
        <v>621</v>
      </c>
      <c r="D48" s="146" t="s">
        <v>622</v>
      </c>
      <c r="E48" s="146" t="s">
        <v>619</v>
      </c>
      <c r="F48" s="146" t="s">
        <v>620</v>
      </c>
      <c r="G48" s="146" t="s">
        <v>623</v>
      </c>
      <c r="H48" s="127" t="s">
        <v>624</v>
      </c>
      <c r="I48" s="127" t="s">
        <v>625</v>
      </c>
      <c r="J48" s="127" t="s">
        <v>626</v>
      </c>
      <c r="K48" s="127" t="s">
        <v>627</v>
      </c>
      <c r="L48" s="127" t="s">
        <v>628</v>
      </c>
      <c r="M48" s="127" t="s">
        <v>629</v>
      </c>
      <c r="N48" s="1"/>
      <c r="O48" s="1"/>
      <c r="P48" s="1"/>
      <c r="Q48" s="1"/>
      <c r="R48" s="1"/>
      <c r="AM48">
        <f>N48*$J$31</f>
        <v>0</v>
      </c>
      <c r="AN48">
        <f t="shared" ref="AN48:AZ48" si="0">O48*$J$31</f>
        <v>0</v>
      </c>
      <c r="AO48">
        <f t="shared" si="0"/>
        <v>0</v>
      </c>
      <c r="AP48">
        <f t="shared" si="0"/>
        <v>0</v>
      </c>
      <c r="AQ48">
        <f t="shared" si="0"/>
        <v>0</v>
      </c>
      <c r="AR48">
        <f t="shared" si="0"/>
        <v>0</v>
      </c>
      <c r="AS48">
        <f t="shared" si="0"/>
        <v>0</v>
      </c>
      <c r="AT48">
        <f t="shared" si="0"/>
        <v>0</v>
      </c>
      <c r="AU48">
        <f t="shared" si="0"/>
        <v>0</v>
      </c>
      <c r="AV48">
        <f t="shared" si="0"/>
        <v>0</v>
      </c>
      <c r="AW48">
        <f t="shared" si="0"/>
        <v>0</v>
      </c>
      <c r="AX48">
        <f t="shared" si="0"/>
        <v>0</v>
      </c>
      <c r="AY48">
        <f t="shared" si="0"/>
        <v>0</v>
      </c>
      <c r="AZ48">
        <f t="shared" si="0"/>
        <v>0</v>
      </c>
    </row>
    <row r="49" spans="2:18" ht="15.5" customHeight="1" x14ac:dyDescent="0.2">
      <c r="B49" s="1527"/>
      <c r="C49" s="319">
        <f>'360 GHOST line'!BP10+'360 GRP '!BW9+'360 PU '!AY10+'360 PE'!BP10</f>
        <v>0</v>
      </c>
      <c r="D49" s="319">
        <f>'360 GHOST line'!BR10+'360 GRP '!BY9+'360 PU '!BA10+'360 PE'!BR10</f>
        <v>0</v>
      </c>
      <c r="E49" s="319">
        <f>'360 GHOST line'!BT10+'360 GRP '!CA9+'360 PU '!BC10+'360 PE'!BT10</f>
        <v>0</v>
      </c>
      <c r="F49" s="319">
        <f>'360 GHOST line'!BV10+'360 GRP '!CC9+'360 PU '!BE10+'360 PE'!BV10</f>
        <v>0</v>
      </c>
      <c r="G49" s="319">
        <f>'360 GHOST line'!BX10+'360 GRP '!CE9+'360 PU '!BG10+'360 PE'!BX10</f>
        <v>0</v>
      </c>
      <c r="H49" s="319">
        <f>'360 GHOST line'!BZ33+'360 GRP '!CG9+'360 PU '!BI10+'360 PE'!BZ10</f>
        <v>0</v>
      </c>
      <c r="I49" s="319">
        <f>'360 GHOST line'!CB10+'360 GRP '!CI9+'360 PU '!BK10+'360 PE'!CB10</f>
        <v>0</v>
      </c>
      <c r="J49" s="319">
        <f>'360 GHOST line'!CD10+'360 GRP '!CK9+'360 PU '!BM10+'360 PE'!CD10</f>
        <v>0</v>
      </c>
      <c r="K49" s="319">
        <f>'360 GHOST line'!CF10+'360 GRP '!CM9+'360 PU '!BO10+'360 PE'!CF10</f>
        <v>0</v>
      </c>
      <c r="L49" s="319">
        <f>'360 GHOST line'!CH10+'360 GRP '!CO9+'360 PU '!BQ10+'360 PE'!CH10</f>
        <v>0</v>
      </c>
      <c r="M49" s="319">
        <f>'360 GHOST line'!CJ10+'360 GRP '!CQ9+'360 PU '!BS10+'360 PE'!CJ10</f>
        <v>0</v>
      </c>
      <c r="N49" s="833"/>
      <c r="O49" s="14"/>
      <c r="P49" s="14"/>
      <c r="Q49" s="14"/>
      <c r="R49" s="14"/>
    </row>
    <row r="50" spans="2:18" ht="22.5" customHeight="1" x14ac:dyDescent="0.2"/>
    <row r="52" spans="2:18" x14ac:dyDescent="0.2">
      <c r="B52" s="31" t="s">
        <v>809</v>
      </c>
      <c r="C52" s="11"/>
      <c r="H52" s="32"/>
      <c r="I52" s="32"/>
      <c r="J52" s="32"/>
    </row>
    <row r="53" spans="2:18" x14ac:dyDescent="0.2">
      <c r="B53" s="31" t="s">
        <v>120</v>
      </c>
      <c r="C53" s="11"/>
    </row>
    <row r="54" spans="2:18" x14ac:dyDescent="0.2">
      <c r="B54" s="31" t="s">
        <v>121</v>
      </c>
      <c r="C54" s="11"/>
    </row>
    <row r="55" spans="2:18" x14ac:dyDescent="0.2">
      <c r="B55" s="31" t="s">
        <v>122</v>
      </c>
      <c r="C55" s="11"/>
    </row>
    <row r="56" spans="2:18" x14ac:dyDescent="0.2">
      <c r="B56" s="31" t="s">
        <v>123</v>
      </c>
      <c r="C56" s="11"/>
    </row>
    <row r="57" spans="2:18" x14ac:dyDescent="0.2">
      <c r="B57" s="31" t="s">
        <v>124</v>
      </c>
      <c r="C57" s="11"/>
    </row>
    <row r="58" spans="2:18" x14ac:dyDescent="0.2">
      <c r="B58" s="31"/>
      <c r="C58" s="11"/>
    </row>
    <row r="59" spans="2:18" x14ac:dyDescent="0.2">
      <c r="B59" s="31" t="s">
        <v>125</v>
      </c>
      <c r="C59" s="11"/>
    </row>
    <row r="60" spans="2:18" x14ac:dyDescent="0.2">
      <c r="B60" s="31" t="s">
        <v>126</v>
      </c>
      <c r="C60" s="11"/>
    </row>
    <row r="61" spans="2:18" x14ac:dyDescent="0.2">
      <c r="B61" s="31"/>
      <c r="C61" s="11"/>
    </row>
    <row r="62" spans="2:18" x14ac:dyDescent="0.2">
      <c r="B62" s="31"/>
      <c r="C62" s="11"/>
    </row>
    <row r="63" spans="2:18" x14ac:dyDescent="0.2">
      <c r="B63" s="31"/>
      <c r="C63" s="11"/>
    </row>
    <row r="64" spans="2:18" x14ac:dyDescent="0.2">
      <c r="B64" s="31"/>
      <c r="C64" s="11"/>
    </row>
  </sheetData>
  <sheetProtection algorithmName="SHA-512" hashValue="nnB7LKg+cy9tY9Ah+iWx1MPS3DLJMbiz2amvxvlf+BapiNmlEzD4NtZuTdagZqvtyoXVDTd6wKkOlUO9/ZJqLg==" saltValue="YB+dPzPq8adB2VACJXfuyg==" spinCount="100000" sheet="1" sort="0" autoFilter="0"/>
  <mergeCells count="27">
    <mergeCell ref="G24:H24"/>
    <mergeCell ref="C21:D21"/>
    <mergeCell ref="B39:B40"/>
    <mergeCell ref="B30:B31"/>
    <mergeCell ref="B36:B37"/>
    <mergeCell ref="G21:H21"/>
    <mergeCell ref="G22:H22"/>
    <mergeCell ref="G23:H23"/>
    <mergeCell ref="B33:B34"/>
    <mergeCell ref="B48:B49"/>
    <mergeCell ref="C24:D24"/>
    <mergeCell ref="B42:B43"/>
    <mergeCell ref="B45:B46"/>
    <mergeCell ref="B27:B28"/>
    <mergeCell ref="B7:B9"/>
    <mergeCell ref="C16:D16"/>
    <mergeCell ref="C18:D18"/>
    <mergeCell ref="C19:D19"/>
    <mergeCell ref="C20:D20"/>
    <mergeCell ref="G19:H19"/>
    <mergeCell ref="G20:H20"/>
    <mergeCell ref="E7:H7"/>
    <mergeCell ref="E9:H11"/>
    <mergeCell ref="G15:H15"/>
    <mergeCell ref="G16:H16"/>
    <mergeCell ref="G18:H18"/>
    <mergeCell ref="G17:H17"/>
  </mergeCells>
  <phoneticPr fontId="20" type="noConversion"/>
  <pageMargins left="0.75" right="0.75" top="1" bottom="1" header="0.5" footer="0.5"/>
  <pageSetup paperSize="9"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tabColor theme="0" tint="-4.9989318521683403E-2"/>
  </sheetPr>
  <dimension ref="A1:DX186"/>
  <sheetViews>
    <sheetView showGridLines="0" showRowColHeaders="0" zoomScale="70" zoomScaleNormal="70" zoomScalePageLayoutView="75" workbookViewId="0">
      <pane ySplit="10" topLeftCell="A11" activePane="bottomLeft" state="frozen"/>
      <selection activeCell="N12" sqref="N12"/>
      <selection pane="bottomLeft" activeCell="L13" sqref="L13"/>
    </sheetView>
  </sheetViews>
  <sheetFormatPr baseColWidth="10" defaultColWidth="9" defaultRowHeight="16" x14ac:dyDescent="0.2"/>
  <cols>
    <col min="1" max="1" width="4.6640625" customWidth="1"/>
    <col min="2" max="2" width="2.5" style="97" customWidth="1"/>
    <col min="3" max="3" width="14.5" customWidth="1"/>
    <col min="4" max="4" width="15.5" style="367" customWidth="1"/>
    <col min="5" max="5" width="3.83203125" style="1133" customWidth="1"/>
    <col min="6" max="6" width="3.6640625" style="92" customWidth="1"/>
    <col min="7" max="7" width="5.5" customWidth="1"/>
    <col min="8" max="8" width="8.1640625" style="98" customWidth="1"/>
    <col min="9" max="9" width="6.6640625" customWidth="1"/>
    <col min="10" max="10" width="9.5" style="98" customWidth="1"/>
    <col min="11" max="11" width="15" customWidth="1"/>
    <col min="12" max="21" width="11" style="1" customWidth="1"/>
    <col min="22" max="22" width="16.1640625" style="23" customWidth="1"/>
    <col min="23" max="23" width="9" customWidth="1"/>
    <col min="24" max="24" width="8.83203125" style="92" customWidth="1"/>
    <col min="25" max="25" width="8.6640625" customWidth="1"/>
    <col min="26" max="26" width="11" style="96" customWidth="1"/>
    <col min="27" max="28" width="11" customWidth="1"/>
    <col min="29" max="29" width="8" style="217" hidden="1" customWidth="1"/>
    <col min="30" max="30" width="6.5" style="380" hidden="1" customWidth="1"/>
    <col min="31" max="31" width="6.5" style="1127" hidden="1" customWidth="1"/>
    <col min="32" max="32" width="5.6640625" style="218" hidden="1" customWidth="1"/>
    <col min="33" max="33" width="6" style="218" hidden="1" customWidth="1"/>
    <col min="34" max="34" width="4.6640625" style="218" hidden="1" customWidth="1"/>
    <col min="35" max="35" width="7" style="218" hidden="1" customWidth="1"/>
    <col min="36" max="36" width="5" style="218" hidden="1" customWidth="1"/>
    <col min="37" max="37" width="6" style="218" hidden="1" customWidth="1"/>
    <col min="38" max="38" width="5" style="218" hidden="1" customWidth="1"/>
    <col min="39" max="41" width="7" style="218" hidden="1" customWidth="1"/>
    <col min="42" max="42" width="7" style="1127" hidden="1" customWidth="1"/>
    <col min="43" max="43" width="7" style="218" hidden="1" customWidth="1"/>
    <col min="44" max="44" width="7.5" style="901" hidden="1" customWidth="1"/>
    <col min="45" max="45" width="7.5" style="902" hidden="1" customWidth="1"/>
    <col min="46" max="46" width="8.5" style="901" hidden="1" customWidth="1"/>
    <col min="47" max="47" width="8.5" style="902" hidden="1" customWidth="1"/>
    <col min="48" max="48" width="8" style="901" hidden="1" customWidth="1"/>
    <col min="49" max="49" width="8" style="902" hidden="1" customWidth="1"/>
    <col min="50" max="50" width="8" style="376" hidden="1" customWidth="1"/>
    <col min="51" max="51" width="8" style="902" hidden="1" customWidth="1"/>
    <col min="52" max="52" width="8" style="376" hidden="1" customWidth="1"/>
    <col min="53" max="53" width="8" style="902" hidden="1" customWidth="1"/>
    <col min="54" max="54" width="8" style="376" hidden="1" customWidth="1"/>
    <col min="55" max="55" width="8" style="902" hidden="1" customWidth="1"/>
    <col min="56" max="56" width="8" style="376" hidden="1" customWidth="1"/>
    <col min="57" max="57" width="8" style="902" hidden="1" customWidth="1"/>
    <col min="58" max="58" width="8" style="376" hidden="1" customWidth="1"/>
    <col min="59" max="59" width="8" style="902" hidden="1" customWidth="1"/>
    <col min="60" max="60" width="8" style="376" hidden="1" customWidth="1"/>
    <col min="61" max="61" width="8" style="902" hidden="1" customWidth="1"/>
    <col min="62" max="62" width="8" style="376" hidden="1" customWidth="1"/>
    <col min="63" max="63" width="8" style="902" hidden="1" customWidth="1"/>
    <col min="64" max="64" width="8" style="376" hidden="1" customWidth="1"/>
    <col min="65" max="65" width="8" style="902" hidden="1" customWidth="1"/>
    <col min="66" max="66" width="8" style="376" hidden="1" customWidth="1"/>
    <col min="67" max="67" width="8" style="902" hidden="1" customWidth="1"/>
    <col min="68" max="68" width="8" style="376" hidden="1" customWidth="1"/>
    <col min="69" max="69" width="8" style="902" hidden="1" customWidth="1"/>
    <col min="70" max="70" width="8" style="376" hidden="1" customWidth="1"/>
    <col min="71" max="71" width="8" style="902" hidden="1" customWidth="1"/>
    <col min="72" max="75" width="11" style="96" hidden="1" customWidth="1"/>
    <col min="76" max="105" width="11" hidden="1" customWidth="1"/>
    <col min="106" max="106" width="15.83203125" hidden="1" customWidth="1"/>
    <col min="107" max="107" width="11" hidden="1" customWidth="1"/>
    <col min="108" max="120" width="9" hidden="1" customWidth="1"/>
    <col min="121" max="130" width="9" customWidth="1"/>
  </cols>
  <sheetData>
    <row r="1" spans="2:102" ht="15.5" customHeight="1" x14ac:dyDescent="0.2"/>
    <row r="2" spans="2:102" ht="18.5" customHeight="1" x14ac:dyDescent="0.2">
      <c r="D2" s="1122"/>
      <c r="E2" s="1134"/>
      <c r="F2" s="452"/>
      <c r="G2" s="333"/>
      <c r="H2" s="333"/>
      <c r="I2" s="333"/>
      <c r="J2" s="1660" t="s">
        <v>614</v>
      </c>
      <c r="K2" s="1660"/>
      <c r="L2" s="1659">
        <f>SUM(V13:V180)</f>
        <v>0</v>
      </c>
      <c r="M2" s="1659"/>
      <c r="N2" s="660" t="s">
        <v>8</v>
      </c>
      <c r="P2" s="658"/>
      <c r="Q2" s="658"/>
      <c r="R2" s="658"/>
      <c r="S2" s="14"/>
      <c r="T2" s="14"/>
      <c r="U2" s="14"/>
      <c r="V2" s="1661" t="s">
        <v>1047</v>
      </c>
      <c r="W2" s="1661"/>
      <c r="X2" s="928">
        <f>AA9</f>
        <v>0</v>
      </c>
      <c r="Y2" s="14"/>
      <c r="Z2" s="14"/>
      <c r="AA2" s="14"/>
      <c r="AB2" s="14"/>
      <c r="AD2" s="381"/>
      <c r="AE2" s="1128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1128"/>
      <c r="AQ2" s="219"/>
      <c r="AR2" s="910"/>
      <c r="AS2" s="349"/>
      <c r="AT2" s="910"/>
      <c r="AU2" s="349"/>
      <c r="AV2" s="910"/>
      <c r="AW2" s="349"/>
      <c r="AX2" s="377"/>
      <c r="AY2" s="349"/>
      <c r="AZ2" s="377"/>
      <c r="BA2" s="349"/>
      <c r="BB2" s="377"/>
      <c r="BC2" s="349"/>
      <c r="BD2" s="377"/>
      <c r="BE2" s="349"/>
      <c r="BF2" s="377"/>
      <c r="BG2" s="349"/>
      <c r="BH2" s="377"/>
      <c r="BI2" s="349"/>
      <c r="BJ2" s="377"/>
      <c r="BK2" s="349"/>
      <c r="BL2" s="377"/>
      <c r="BM2" s="349"/>
      <c r="BN2" s="377"/>
      <c r="BO2" s="349"/>
      <c r="BP2" s="377"/>
      <c r="BQ2" s="349"/>
      <c r="BR2" s="377"/>
      <c r="BS2" s="349"/>
    </row>
    <row r="3" spans="2:102" ht="23" customHeight="1" x14ac:dyDescent="0.25">
      <c r="C3" s="1658" t="s">
        <v>712</v>
      </c>
      <c r="D3" s="1658"/>
      <c r="E3" s="1135"/>
      <c r="F3" s="452"/>
      <c r="G3" s="333"/>
      <c r="H3" s="333"/>
      <c r="I3" s="333"/>
      <c r="J3" s="95"/>
      <c r="K3" s="269" t="s">
        <v>15</v>
      </c>
      <c r="L3" s="1602">
        <f>SUM(L13:U180)</f>
        <v>0</v>
      </c>
      <c r="M3" s="1602"/>
      <c r="N3" s="173"/>
      <c r="P3" s="386"/>
      <c r="Q3" s="386"/>
      <c r="R3" s="386"/>
      <c r="S3" s="99"/>
      <c r="U3" s="386"/>
      <c r="V3" s="1"/>
      <c r="W3" s="36"/>
      <c r="X3" s="726"/>
      <c r="Y3" s="1"/>
      <c r="Z3" s="1"/>
      <c r="AA3" s="1"/>
      <c r="AB3" s="1"/>
      <c r="AD3" s="381"/>
      <c r="AE3" s="1128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1128"/>
      <c r="AQ3" s="219"/>
      <c r="AR3" s="910"/>
      <c r="AS3" s="349"/>
      <c r="AT3" s="910"/>
      <c r="AU3" s="349"/>
      <c r="AV3" s="910"/>
      <c r="AW3" s="349"/>
      <c r="AX3" s="377"/>
      <c r="AY3" s="349"/>
      <c r="AZ3" s="377"/>
      <c r="BA3" s="349"/>
      <c r="BB3" s="377"/>
      <c r="BC3" s="349"/>
      <c r="BD3" s="377"/>
      <c r="BE3" s="349"/>
      <c r="BF3" s="377"/>
      <c r="BG3" s="349"/>
      <c r="BH3" s="377"/>
      <c r="BI3" s="349"/>
      <c r="BJ3" s="377"/>
      <c r="BK3" s="349"/>
      <c r="BL3" s="377"/>
      <c r="BM3" s="349"/>
      <c r="BN3" s="377"/>
      <c r="BO3" s="349"/>
      <c r="BP3" s="377"/>
      <c r="BQ3" s="349"/>
      <c r="BR3" s="377"/>
      <c r="BS3" s="349"/>
      <c r="CX3" s="1563" t="s">
        <v>472</v>
      </c>
    </row>
    <row r="4" spans="2:102" ht="19" x14ac:dyDescent="0.25">
      <c r="C4" s="1658"/>
      <c r="D4" s="1658"/>
      <c r="E4" s="1135"/>
      <c r="F4" s="452"/>
      <c r="G4" s="333"/>
      <c r="H4" s="333"/>
      <c r="I4" s="333"/>
      <c r="J4" s="95"/>
      <c r="K4" s="269" t="s">
        <v>434</v>
      </c>
      <c r="L4" s="1603">
        <f>SUM(AE13:AE188)</f>
        <v>0</v>
      </c>
      <c r="M4" s="1603"/>
      <c r="N4" s="173" t="s">
        <v>6</v>
      </c>
      <c r="U4" s="99"/>
      <c r="V4" s="1"/>
      <c r="W4" s="386"/>
      <c r="X4" s="725"/>
      <c r="Y4" s="36"/>
      <c r="Z4" s="1"/>
      <c r="AA4" s="1"/>
      <c r="AB4" s="1"/>
      <c r="AD4" s="381"/>
      <c r="AE4" s="1128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1128"/>
      <c r="AQ4" s="219"/>
      <c r="AR4" s="910"/>
      <c r="AS4" s="349"/>
      <c r="AT4" s="910"/>
      <c r="AU4" s="349"/>
      <c r="AV4" s="910"/>
      <c r="AW4" s="349"/>
      <c r="AX4" s="377"/>
      <c r="AY4" s="349"/>
      <c r="AZ4" s="377"/>
      <c r="BA4" s="349"/>
      <c r="BB4" s="377"/>
      <c r="BC4" s="349"/>
      <c r="BD4" s="377"/>
      <c r="BE4" s="349"/>
      <c r="BF4" s="377"/>
      <c r="BG4" s="349"/>
      <c r="BH4" s="377"/>
      <c r="BI4" s="349"/>
      <c r="BJ4" s="377"/>
      <c r="BK4" s="349"/>
      <c r="BL4" s="377"/>
      <c r="BM4" s="349"/>
      <c r="BN4" s="377"/>
      <c r="BO4" s="349"/>
      <c r="BP4" s="377"/>
      <c r="BQ4" s="349"/>
      <c r="BR4" s="377"/>
      <c r="BS4" s="349"/>
      <c r="CX4" s="1564"/>
    </row>
    <row r="5" spans="2:102" ht="14" customHeight="1" x14ac:dyDescent="0.25">
      <c r="C5" s="1658"/>
      <c r="D5" s="1658"/>
      <c r="E5" s="1135"/>
      <c r="F5" s="452"/>
      <c r="G5" s="333"/>
      <c r="H5" s="333"/>
      <c r="I5" s="333"/>
      <c r="J5" s="95"/>
      <c r="K5" s="14"/>
      <c r="L5" s="255"/>
      <c r="M5" s="269"/>
      <c r="N5" s="340"/>
      <c r="O5" s="173"/>
      <c r="Q5" s="384"/>
      <c r="R5" s="384"/>
      <c r="S5" s="384"/>
      <c r="T5"/>
      <c r="U5"/>
      <c r="V5" s="98"/>
      <c r="AD5" s="381"/>
      <c r="AE5" s="1128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1128"/>
      <c r="AQ5" s="219"/>
      <c r="AR5" s="910"/>
      <c r="AS5" s="349"/>
      <c r="AT5" s="910"/>
      <c r="AU5" s="349"/>
      <c r="AV5" s="910"/>
      <c r="AW5" s="349"/>
      <c r="AX5" s="377"/>
      <c r="AY5" s="349"/>
      <c r="AZ5" s="377"/>
      <c r="BA5" s="349"/>
      <c r="BB5" s="377"/>
      <c r="BC5" s="349"/>
      <c r="BD5" s="377"/>
      <c r="BE5" s="349"/>
      <c r="BF5" s="377"/>
      <c r="BG5" s="349"/>
      <c r="BH5" s="377"/>
      <c r="BI5" s="349"/>
      <c r="BJ5" s="377"/>
      <c r="BK5" s="349"/>
      <c r="BL5" s="377"/>
      <c r="BM5" s="349"/>
      <c r="BN5" s="377"/>
      <c r="BO5" s="349"/>
      <c r="BP5" s="377"/>
      <c r="BQ5" s="349"/>
      <c r="BR5" s="377"/>
      <c r="BS5" s="349"/>
      <c r="CX5" s="1565"/>
    </row>
    <row r="6" spans="2:102" ht="4.25" customHeight="1" x14ac:dyDescent="0.25">
      <c r="C6" s="1658"/>
      <c r="D6" s="1658"/>
      <c r="E6" s="1135"/>
      <c r="F6" s="452"/>
      <c r="G6" s="333"/>
      <c r="H6" s="333"/>
      <c r="I6" s="333"/>
      <c r="J6" s="95"/>
      <c r="M6" s="14"/>
      <c r="O6" s="26"/>
      <c r="P6" s="204"/>
      <c r="Q6"/>
      <c r="R6"/>
      <c r="S6"/>
      <c r="T6"/>
      <c r="U6"/>
      <c r="V6" s="98"/>
      <c r="AD6" s="381"/>
      <c r="AE6" s="1128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1128"/>
      <c r="AQ6" s="219"/>
      <c r="AR6" s="910"/>
      <c r="AS6" s="349"/>
      <c r="AT6" s="910"/>
      <c r="AU6" s="349"/>
      <c r="AV6" s="910"/>
      <c r="AW6" s="349"/>
      <c r="AX6" s="377"/>
      <c r="AY6" s="349"/>
      <c r="AZ6" s="377"/>
      <c r="BA6" s="349"/>
      <c r="BB6" s="377"/>
      <c r="BC6" s="349"/>
      <c r="BD6" s="377"/>
      <c r="BE6" s="349"/>
      <c r="BF6" s="377"/>
      <c r="BG6" s="349"/>
      <c r="BH6" s="377"/>
      <c r="BI6" s="349"/>
      <c r="BJ6" s="377"/>
      <c r="BK6" s="349"/>
      <c r="BL6" s="377"/>
      <c r="BM6" s="349"/>
      <c r="BN6" s="377"/>
      <c r="BO6" s="349"/>
      <c r="BP6" s="377"/>
      <c r="BQ6" s="349"/>
      <c r="BR6" s="377"/>
      <c r="BS6" s="349"/>
    </row>
    <row r="7" spans="2:102" ht="19.25" customHeight="1" x14ac:dyDescent="0.2">
      <c r="C7" s="1658"/>
      <c r="D7" s="1658"/>
      <c r="E7" s="1135"/>
      <c r="F7" s="452"/>
      <c r="G7" s="333"/>
      <c r="H7" s="99"/>
      <c r="K7" s="1"/>
      <c r="R7"/>
      <c r="S7"/>
      <c r="T7" s="405"/>
      <c r="U7" s="406"/>
      <c r="V7" s="358" t="s">
        <v>613</v>
      </c>
      <c r="AD7" s="381"/>
      <c r="AE7" s="1128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1128"/>
      <c r="AQ7" s="219"/>
    </row>
    <row r="8" spans="2:102" ht="19" hidden="1" x14ac:dyDescent="0.2"/>
    <row r="9" spans="2:102" ht="20" customHeight="1" x14ac:dyDescent="0.2">
      <c r="B9" s="100"/>
      <c r="F9" s="453"/>
      <c r="G9" s="101"/>
      <c r="H9" s="102"/>
      <c r="K9" s="10" t="s">
        <v>612</v>
      </c>
      <c r="L9" s="331">
        <f>SUM(AF13:AF198)</f>
        <v>0</v>
      </c>
      <c r="M9" s="331">
        <f t="shared" ref="M9:T9" si="0">SUM(AG13:AG198)</f>
        <v>0</v>
      </c>
      <c r="N9" s="331">
        <f t="shared" si="0"/>
        <v>0</v>
      </c>
      <c r="O9" s="331">
        <f t="shared" si="0"/>
        <v>0</v>
      </c>
      <c r="P9" s="331">
        <f t="shared" si="0"/>
        <v>0</v>
      </c>
      <c r="Q9" s="331">
        <f t="shared" si="0"/>
        <v>0</v>
      </c>
      <c r="R9" s="331">
        <f t="shared" si="0"/>
        <v>0</v>
      </c>
      <c r="S9" s="331">
        <f t="shared" si="0"/>
        <v>0</v>
      </c>
      <c r="T9" s="331">
        <f t="shared" si="0"/>
        <v>0</v>
      </c>
      <c r="U9" s="208">
        <f>SUM(AO13:AO198)</f>
        <v>0</v>
      </c>
      <c r="V9" s="403">
        <f>SUM(L9:U9)</f>
        <v>0</v>
      </c>
      <c r="W9" s="101"/>
      <c r="X9" s="103"/>
      <c r="Z9" s="354" t="s">
        <v>473</v>
      </c>
      <c r="AA9" s="927">
        <f>SUM(AA13:AA198)</f>
        <v>0</v>
      </c>
      <c r="AB9" s="7"/>
      <c r="AC9" s="213"/>
      <c r="AD9" s="382"/>
      <c r="AE9" s="1129"/>
      <c r="AF9" s="214"/>
      <c r="AG9" s="214"/>
      <c r="AH9" s="214"/>
      <c r="AI9" s="214"/>
      <c r="AJ9" s="214"/>
      <c r="AK9" s="214"/>
      <c r="AL9" s="214"/>
      <c r="AM9" s="214"/>
      <c r="AN9" s="214"/>
      <c r="AO9" s="214"/>
      <c r="AP9" s="1129"/>
      <c r="AQ9" s="214"/>
      <c r="AR9" s="390" t="s">
        <v>1030</v>
      </c>
      <c r="AS9" s="36" t="s">
        <v>44</v>
      </c>
      <c r="AT9" s="390" t="s">
        <v>1032</v>
      </c>
      <c r="AU9" s="36" t="s">
        <v>44</v>
      </c>
      <c r="AV9" s="390" t="s">
        <v>1033</v>
      </c>
      <c r="AW9" s="36" t="s">
        <v>44</v>
      </c>
      <c r="AX9" s="379" t="s">
        <v>1038</v>
      </c>
      <c r="AY9" s="36" t="s">
        <v>44</v>
      </c>
      <c r="AZ9" s="379" t="s">
        <v>622</v>
      </c>
      <c r="BA9" s="36" t="s">
        <v>44</v>
      </c>
      <c r="BB9" s="379" t="s">
        <v>619</v>
      </c>
      <c r="BC9" s="36" t="s">
        <v>44</v>
      </c>
      <c r="BD9" s="379" t="s">
        <v>620</v>
      </c>
      <c r="BE9" s="36" t="s">
        <v>44</v>
      </c>
      <c r="BF9" s="379" t="s">
        <v>1033</v>
      </c>
      <c r="BG9" s="36" t="s">
        <v>44</v>
      </c>
      <c r="BH9" s="379" t="s">
        <v>1034</v>
      </c>
      <c r="BI9" s="36" t="s">
        <v>44</v>
      </c>
      <c r="BJ9" s="379" t="s">
        <v>1036</v>
      </c>
      <c r="BK9" s="36" t="s">
        <v>44</v>
      </c>
      <c r="BL9" s="379" t="s">
        <v>1040</v>
      </c>
      <c r="BM9" s="36" t="s">
        <v>44</v>
      </c>
      <c r="BN9" s="379" t="s">
        <v>1041</v>
      </c>
      <c r="BO9" s="36" t="s">
        <v>44</v>
      </c>
      <c r="BP9" s="379" t="s">
        <v>1042</v>
      </c>
      <c r="BQ9" s="36" t="s">
        <v>44</v>
      </c>
      <c r="BR9" s="379" t="s">
        <v>1043</v>
      </c>
      <c r="BS9" s="36" t="s">
        <v>44</v>
      </c>
      <c r="BU9" s="36">
        <f t="shared" ref="BU9:CB9" si="1">SUM(BU13:BU317)</f>
        <v>0</v>
      </c>
      <c r="BV9" s="36">
        <f t="shared" si="1"/>
        <v>0</v>
      </c>
      <c r="BW9" s="36">
        <f t="shared" si="1"/>
        <v>0</v>
      </c>
      <c r="BX9" s="36">
        <f t="shared" si="1"/>
        <v>0</v>
      </c>
      <c r="BY9" s="36">
        <f t="shared" si="1"/>
        <v>0</v>
      </c>
      <c r="BZ9" s="36">
        <f t="shared" si="1"/>
        <v>0</v>
      </c>
      <c r="CA9" s="36">
        <f t="shared" si="1"/>
        <v>0</v>
      </c>
      <c r="CB9" s="36">
        <f t="shared" si="1"/>
        <v>0</v>
      </c>
      <c r="CC9" s="36"/>
      <c r="CD9" s="36">
        <f>SUM(CD13:CD317)</f>
        <v>0</v>
      </c>
      <c r="CE9" s="36">
        <f>SUM(CE13:CE317)</f>
        <v>0</v>
      </c>
      <c r="CF9" s="36">
        <f>SUM(CF13:CF317)</f>
        <v>0</v>
      </c>
      <c r="CG9" s="36"/>
      <c r="CH9" s="36">
        <f t="shared" ref="CH9:CW9" si="2">SUM(CH12:CH317)</f>
        <v>0</v>
      </c>
      <c r="CI9" s="36">
        <f t="shared" si="2"/>
        <v>0</v>
      </c>
      <c r="CJ9" s="36">
        <f t="shared" si="2"/>
        <v>0</v>
      </c>
      <c r="CK9" s="36">
        <f t="shared" si="2"/>
        <v>0</v>
      </c>
      <c r="CL9" s="36">
        <f t="shared" si="2"/>
        <v>0</v>
      </c>
      <c r="CM9" s="36">
        <f t="shared" si="2"/>
        <v>0</v>
      </c>
      <c r="CN9" s="36">
        <f t="shared" si="2"/>
        <v>0</v>
      </c>
      <c r="CO9" s="36">
        <f t="shared" si="2"/>
        <v>0</v>
      </c>
      <c r="CP9" s="36">
        <f t="shared" si="2"/>
        <v>0</v>
      </c>
      <c r="CQ9" s="36">
        <f t="shared" si="2"/>
        <v>0</v>
      </c>
      <c r="CR9" s="36">
        <f t="shared" si="2"/>
        <v>0</v>
      </c>
      <c r="CS9" s="36">
        <f t="shared" si="2"/>
        <v>0</v>
      </c>
      <c r="CT9" s="36">
        <f t="shared" si="2"/>
        <v>0</v>
      </c>
      <c r="CU9" s="36">
        <f t="shared" si="2"/>
        <v>0</v>
      </c>
      <c r="CV9" s="36">
        <f t="shared" si="2"/>
        <v>0</v>
      </c>
      <c r="CW9" s="36">
        <f t="shared" si="2"/>
        <v>0</v>
      </c>
    </row>
    <row r="10" spans="2:102" s="1" customFormat="1" ht="50" customHeight="1" x14ac:dyDescent="0.2">
      <c r="B10" s="330" t="s">
        <v>9</v>
      </c>
      <c r="C10" s="332"/>
      <c r="D10" s="1157" t="s">
        <v>601</v>
      </c>
      <c r="E10" s="1136" t="s">
        <v>1143</v>
      </c>
      <c r="F10" s="357" t="s">
        <v>191</v>
      </c>
      <c r="G10" s="332" t="s">
        <v>606</v>
      </c>
      <c r="H10" s="327" t="s">
        <v>610</v>
      </c>
      <c r="I10" s="327" t="s">
        <v>602</v>
      </c>
      <c r="J10" s="327" t="s">
        <v>609</v>
      </c>
      <c r="K10" s="327" t="s">
        <v>604</v>
      </c>
      <c r="L10" s="619" t="s">
        <v>439</v>
      </c>
      <c r="M10" s="146" t="s">
        <v>81</v>
      </c>
      <c r="N10" s="602" t="s">
        <v>192</v>
      </c>
      <c r="O10" s="610" t="s">
        <v>193</v>
      </c>
      <c r="P10" s="648" t="s">
        <v>194</v>
      </c>
      <c r="Q10" s="603" t="s">
        <v>896</v>
      </c>
      <c r="R10" s="614" t="s">
        <v>195</v>
      </c>
      <c r="S10" s="374" t="s">
        <v>618</v>
      </c>
      <c r="T10" s="407" t="s">
        <v>652</v>
      </c>
      <c r="U10" s="604" t="s">
        <v>617</v>
      </c>
      <c r="V10" s="1" t="s">
        <v>13</v>
      </c>
      <c r="W10" s="395" t="s">
        <v>9</v>
      </c>
      <c r="X10" s="396" t="s">
        <v>14</v>
      </c>
      <c r="Y10"/>
      <c r="Z10" s="860" t="s">
        <v>989</v>
      </c>
      <c r="AA10" s="335" t="s">
        <v>472</v>
      </c>
      <c r="AB10" s="349"/>
      <c r="AC10" s="216" t="s">
        <v>0</v>
      </c>
      <c r="AD10" s="375" t="s">
        <v>6</v>
      </c>
      <c r="AE10" s="1053" t="s">
        <v>7</v>
      </c>
      <c r="AF10" s="741" t="s">
        <v>3</v>
      </c>
      <c r="AG10" s="741" t="s">
        <v>4</v>
      </c>
      <c r="AH10" s="741" t="s">
        <v>11</v>
      </c>
      <c r="AI10" s="741" t="s">
        <v>12</v>
      </c>
      <c r="AJ10" s="741" t="s">
        <v>5</v>
      </c>
      <c r="AK10" s="741" t="s">
        <v>39</v>
      </c>
      <c r="AL10" s="741" t="s">
        <v>41</v>
      </c>
      <c r="AM10" s="741" t="s">
        <v>56</v>
      </c>
      <c r="AN10" s="741" t="s">
        <v>435</v>
      </c>
      <c r="AO10" s="741" t="s">
        <v>594</v>
      </c>
      <c r="AP10" s="1482" t="s">
        <v>469</v>
      </c>
      <c r="AQ10" s="220"/>
      <c r="AR10" s="389"/>
      <c r="AS10" s="492">
        <f>SUM(AS13:AS193)</f>
        <v>0</v>
      </c>
      <c r="AT10" s="389"/>
      <c r="AU10" s="492">
        <f>SUM(AU13:AU193)</f>
        <v>0</v>
      </c>
      <c r="AV10" s="389"/>
      <c r="AW10" s="492">
        <f>SUM(AW13:AW193)</f>
        <v>0</v>
      </c>
      <c r="AX10" s="378"/>
      <c r="AY10" s="492">
        <f>SUM(AY13:AY193)</f>
        <v>0</v>
      </c>
      <c r="AZ10" s="378"/>
      <c r="BA10" s="492">
        <f>SUM(BA13:BA193)</f>
        <v>0</v>
      </c>
      <c r="BB10" s="378"/>
      <c r="BC10" s="492">
        <f>SUM(BC13:BC193)</f>
        <v>0</v>
      </c>
      <c r="BD10" s="378"/>
      <c r="BE10" s="492">
        <f>SUM(BE13:BE193)</f>
        <v>0</v>
      </c>
      <c r="BF10" s="378"/>
      <c r="BG10" s="492">
        <f>SUM(BG13:BG193)</f>
        <v>0</v>
      </c>
      <c r="BH10" s="378"/>
      <c r="BI10" s="492">
        <f>SUM(BI13:BI193)</f>
        <v>0</v>
      </c>
      <c r="BJ10" s="378"/>
      <c r="BK10" s="492">
        <f>SUM(BK13:BK193)</f>
        <v>0</v>
      </c>
      <c r="BL10" s="378"/>
      <c r="BM10" s="492">
        <f>SUM(BM13:BM193)</f>
        <v>0</v>
      </c>
      <c r="BN10" s="378"/>
      <c r="BO10" s="492">
        <f>SUM(BO13:BO193)</f>
        <v>0</v>
      </c>
      <c r="BP10" s="378"/>
      <c r="BQ10" s="492">
        <f>SUM(BQ13:BQ193)</f>
        <v>0</v>
      </c>
      <c r="BR10" s="378"/>
      <c r="BS10" s="492">
        <f>SUM(BS13:BS193)</f>
        <v>0</v>
      </c>
      <c r="BT10" s="36"/>
      <c r="BU10" s="6" t="s">
        <v>851</v>
      </c>
      <c r="BV10" s="6" t="s">
        <v>852</v>
      </c>
      <c r="BW10" s="6" t="s">
        <v>853</v>
      </c>
      <c r="BX10" s="6" t="s">
        <v>854</v>
      </c>
      <c r="BY10" s="6" t="s">
        <v>855</v>
      </c>
      <c r="BZ10" s="6" t="s">
        <v>850</v>
      </c>
      <c r="CA10" s="6" t="s">
        <v>856</v>
      </c>
      <c r="CB10" s="6" t="s">
        <v>857</v>
      </c>
      <c r="CD10" s="6" t="s">
        <v>835</v>
      </c>
      <c r="CE10" s="6" t="s">
        <v>836</v>
      </c>
      <c r="CF10" s="6" t="s">
        <v>1179</v>
      </c>
      <c r="CH10" s="6" t="s">
        <v>1</v>
      </c>
      <c r="CI10" s="6" t="s">
        <v>838</v>
      </c>
      <c r="CJ10" s="6" t="s">
        <v>301</v>
      </c>
      <c r="CK10" s="6" t="s">
        <v>36</v>
      </c>
      <c r="CL10" s="6" t="s">
        <v>570</v>
      </c>
      <c r="CM10" s="6" t="s">
        <v>466</v>
      </c>
      <c r="CN10" s="6" t="s">
        <v>119</v>
      </c>
      <c r="CO10" s="6" t="s">
        <v>556</v>
      </c>
      <c r="CP10" s="6" t="s">
        <v>436</v>
      </c>
      <c r="CQ10" s="6" t="s">
        <v>572</v>
      </c>
      <c r="CR10" s="6" t="s">
        <v>569</v>
      </c>
      <c r="CS10" s="6" t="s">
        <v>571</v>
      </c>
      <c r="CT10" s="103" t="s">
        <v>839</v>
      </c>
      <c r="CU10" s="103" t="s">
        <v>840</v>
      </c>
      <c r="CV10" s="6" t="s">
        <v>857</v>
      </c>
      <c r="CW10" s="6" t="s">
        <v>941</v>
      </c>
    </row>
    <row r="11" spans="2:102" s="36" customFormat="1" ht="22.5" hidden="1" customHeight="1" x14ac:dyDescent="0.2">
      <c r="B11" s="194"/>
      <c r="C11" s="7"/>
      <c r="D11" s="1158"/>
      <c r="E11" s="1137"/>
      <c r="F11" s="392"/>
      <c r="G11" s="7"/>
      <c r="H11" s="162"/>
      <c r="I11" s="162"/>
      <c r="J11" s="162"/>
      <c r="K11" s="162"/>
      <c r="L11" s="397" t="s">
        <v>631</v>
      </c>
      <c r="M11" s="397" t="s">
        <v>632</v>
      </c>
      <c r="N11" s="397" t="s">
        <v>633</v>
      </c>
      <c r="O11" s="397" t="s">
        <v>634</v>
      </c>
      <c r="P11" s="397" t="s">
        <v>635</v>
      </c>
      <c r="Q11" s="397" t="s">
        <v>636</v>
      </c>
      <c r="R11" s="397" t="s">
        <v>637</v>
      </c>
      <c r="S11" s="397" t="s">
        <v>648</v>
      </c>
      <c r="T11" s="412" t="s">
        <v>649</v>
      </c>
      <c r="U11" s="397" t="s">
        <v>653</v>
      </c>
      <c r="V11" s="184"/>
      <c r="W11" s="393"/>
      <c r="X11" s="394"/>
      <c r="Y11" s="96"/>
      <c r="Z11" s="349"/>
      <c r="AA11" s="349"/>
      <c r="AB11" s="349"/>
      <c r="AC11" s="228"/>
      <c r="AD11" s="394"/>
      <c r="AE11" s="1053"/>
      <c r="AF11" s="741"/>
      <c r="AG11" s="741"/>
      <c r="AH11" s="741"/>
      <c r="AI11" s="741"/>
      <c r="AJ11" s="741"/>
      <c r="AK11" s="741"/>
      <c r="AL11" s="741"/>
      <c r="AM11" s="741"/>
      <c r="AN11" s="741"/>
      <c r="AO11" s="741"/>
      <c r="AP11" s="1482"/>
      <c r="AQ11" s="220"/>
      <c r="AR11" s="714"/>
      <c r="AS11" s="123"/>
      <c r="AT11" s="714"/>
      <c r="AU11" s="123"/>
      <c r="AV11" s="714"/>
      <c r="AW11" s="123"/>
      <c r="AX11" s="905"/>
      <c r="AY11" s="123"/>
      <c r="AZ11" s="905"/>
      <c r="BA11" s="123"/>
      <c r="BB11" s="905"/>
      <c r="BC11" s="123"/>
      <c r="BD11" s="905"/>
      <c r="BE11" s="123"/>
      <c r="BF11" s="905"/>
      <c r="BG11" s="123"/>
      <c r="BH11" s="905"/>
      <c r="BI11" s="123"/>
      <c r="BJ11" s="905"/>
      <c r="BK11" s="123"/>
      <c r="BL11" s="905"/>
      <c r="BM11" s="123"/>
      <c r="BN11" s="905"/>
      <c r="BO11" s="123"/>
      <c r="BP11" s="905"/>
      <c r="BQ11" s="123"/>
      <c r="BR11" s="905"/>
      <c r="BS11" s="123"/>
    </row>
    <row r="12" spans="2:102" s="36" customFormat="1" ht="36" customHeight="1" x14ac:dyDescent="0.2">
      <c r="B12" s="194"/>
      <c r="C12" s="7"/>
      <c r="D12" s="1158"/>
      <c r="E12" s="1137"/>
      <c r="F12" s="392"/>
      <c r="G12" s="7"/>
      <c r="H12" s="162"/>
      <c r="I12" s="162"/>
      <c r="J12" s="886" t="s">
        <v>1091</v>
      </c>
      <c r="K12" s="373"/>
      <c r="L12" s="772"/>
      <c r="M12" s="772"/>
      <c r="N12" s="772"/>
      <c r="O12" s="772"/>
      <c r="P12" s="772"/>
      <c r="Q12" s="772"/>
      <c r="R12" s="772"/>
      <c r="S12" s="772"/>
      <c r="T12" s="862"/>
      <c r="U12" s="772"/>
      <c r="W12" s="393"/>
      <c r="X12" s="394"/>
      <c r="Y12" s="96"/>
      <c r="Z12" s="349"/>
      <c r="AA12" s="349"/>
      <c r="AB12" s="349"/>
      <c r="AC12" s="228"/>
      <c r="AD12" s="375"/>
      <c r="AE12" s="1053"/>
      <c r="AF12" s="36">
        <f t="shared" ref="AF12:AF17" si="3">L12*I12</f>
        <v>0</v>
      </c>
      <c r="AG12" s="36">
        <f t="shared" ref="AG12:AG17" si="4">M12*I12</f>
        <v>0</v>
      </c>
      <c r="AH12" s="36">
        <f t="shared" ref="AH12:AH17" si="5">N12*I12</f>
        <v>0</v>
      </c>
      <c r="AI12" s="36">
        <f t="shared" ref="AI12:AI17" si="6">O12*I12</f>
        <v>0</v>
      </c>
      <c r="AJ12" s="36">
        <f t="shared" ref="AJ12:AJ17" si="7">P12*I12</f>
        <v>0</v>
      </c>
      <c r="AK12" s="36">
        <f t="shared" ref="AK12:AK17" si="8">Q12*I12</f>
        <v>0</v>
      </c>
      <c r="AL12" s="36">
        <f t="shared" ref="AL12:AL17" si="9">R12*I12</f>
        <v>0</v>
      </c>
      <c r="AM12" s="36">
        <f t="shared" ref="AM12:AM17" si="10">S12*I12</f>
        <v>0</v>
      </c>
      <c r="AN12" s="36">
        <f t="shared" ref="AN12:AN17" si="11">T12*I12</f>
        <v>0</v>
      </c>
      <c r="AO12" s="36">
        <f t="shared" ref="AO12:AO17" si="12">U12*I12</f>
        <v>0</v>
      </c>
      <c r="AP12" s="1053">
        <v>0</v>
      </c>
      <c r="AQ12" s="215"/>
      <c r="AR12" s="1582" t="s">
        <v>1031</v>
      </c>
      <c r="AS12" s="1582"/>
      <c r="AT12" s="1582"/>
      <c r="AU12" s="1582"/>
      <c r="AV12" s="1582"/>
      <c r="AW12" s="1582"/>
      <c r="AX12" s="1587" t="s">
        <v>1046</v>
      </c>
      <c r="AY12" s="1587"/>
      <c r="AZ12" s="1587"/>
      <c r="BA12" s="1587"/>
      <c r="BB12" s="1587"/>
      <c r="BC12" s="1587"/>
      <c r="BD12" s="1587"/>
      <c r="BE12" s="1587"/>
      <c r="BF12" s="1587"/>
      <c r="BG12" s="1587"/>
      <c r="BH12" s="1587"/>
      <c r="BI12" s="1587"/>
      <c r="BJ12" s="1587"/>
      <c r="BK12" s="1587"/>
      <c r="BL12" s="1587"/>
      <c r="BM12" s="1587"/>
      <c r="BN12" s="1587"/>
      <c r="BO12" s="1587"/>
      <c r="BP12" s="1587"/>
      <c r="BQ12" s="1587"/>
      <c r="BR12" s="1587"/>
      <c r="BS12" s="1587"/>
      <c r="CD12" s="1">
        <f t="shared" ref="CD12:CD43" si="13">IF(F12="",IF(SUM(L12:U12)&gt;0,SUM(L12:U12),0),0)*I12</f>
        <v>0</v>
      </c>
      <c r="CE12" s="1">
        <f t="shared" ref="CE12:CE43" si="14">IF(F12="Dual Tex.",IF(SUM(L12:U12)&gt;0,SUM(L12:U12),0),0)*I12</f>
        <v>0</v>
      </c>
      <c r="CF12" s="1"/>
      <c r="CG12"/>
      <c r="CH12" s="1">
        <f t="shared" ref="CH12:CH17" si="15">IF(H12="type",IF(SUM(L12:U12)&gt;0,SUM(L12:U12),0),0)*I12</f>
        <v>0</v>
      </c>
      <c r="CI12" s="1">
        <f t="shared" ref="CI12:CI43" si="16">IF(H12="footholds",IF(SUM(L12:U12)&gt;0,SUM(L12:U12),0),0)*I12</f>
        <v>0</v>
      </c>
      <c r="CJ12" s="1">
        <f t="shared" ref="CJ12:CJ43" si="17">IF(H12="micros",IF(SUM(L12:U12)&gt;0,SUM(L12:U12),0),0)*I12</f>
        <v>0</v>
      </c>
      <c r="CK12" s="1">
        <f t="shared" ref="CK12:CK43" si="18">IF(H12="jug",IF(SUM(L12:U12)&gt;0,SUM(L12:U12),0),0)*I12</f>
        <v>0</v>
      </c>
      <c r="CL12" s="1">
        <f t="shared" ref="CL12:CL43" si="19">IF(H12="ledge",IF(SUM(L12:U12)&gt;0,SUM(L12:U12),0),0)*I12</f>
        <v>0</v>
      </c>
      <c r="CM12" s="1">
        <f t="shared" ref="CM12:CM43" si="20">IF(H12="edge",IF(SUM(L12:U12)&gt;0,SUM(L12:U12),0),0)*I12</f>
        <v>0</v>
      </c>
      <c r="CN12" s="1">
        <f t="shared" ref="CN12:CN43" si="21">IF(H12="crimp",IF(SUM(L12:U12)&gt;0,SUM(L12:U12),0),0)*I12</f>
        <v>0</v>
      </c>
      <c r="CO12" s="1">
        <f t="shared" ref="CO12:CO43" si="22">IF(H12="incut",IF(SUM(L12:U12)&gt;0,SUM(L12:U12),0),0)*I12</f>
        <v>0</v>
      </c>
      <c r="CP12" s="1">
        <f t="shared" ref="CP12:CP43" si="23">IF(H12="dish",IF(SUM(L12:U12)&gt;0,SUM(L12:U12),0),0)*I12</f>
        <v>0</v>
      </c>
      <c r="CQ12" s="1">
        <f t="shared" ref="CQ12:CQ43" si="24">IF(H12="pinch",IF(SUM(L12:U12)&gt;0,SUM(L12:U12),0),0)*I12</f>
        <v>0</v>
      </c>
      <c r="CR12" s="1">
        <f t="shared" ref="CR12:CR43" si="25">IF(H12="pocket",IF(SUM(L12:U12)&gt;0,SUM(L12:U12),0),0)*I12</f>
        <v>0</v>
      </c>
      <c r="CS12" s="1">
        <f t="shared" ref="CS12:CS43" si="26">IF(H12="insert",IF(SUM(L12:U12)&gt;0,SUM(L12:U12),0),0)*I12</f>
        <v>0</v>
      </c>
      <c r="CT12" s="1">
        <f t="shared" ref="CT12:CT43" si="27">IF(H12="feature",IF(SUM(L12:U12)&gt;0,SUM(L12:U12),0),0)*I12</f>
        <v>0</v>
      </c>
      <c r="CU12" s="1">
        <f t="shared" ref="CU12:CU43" si="28">IF(H12="scoop",IF(SUM(L12:U12)&gt;0,SUM(L12:U12),0),0)*I12</f>
        <v>0</v>
      </c>
      <c r="CV12" s="1">
        <f t="shared" ref="CV12:CV43" si="29">IF(H12="various",IF(SUM(L12:U12)&gt;0,SUM(L12:U12),0),0)*I12</f>
        <v>0</v>
      </c>
      <c r="CW12" s="1">
        <f t="shared" ref="CW12:CW43" si="30">IF(H12="positive",IF(SUM(L12:U12)&gt;0,SUM(L12:U12),0),0)*I12</f>
        <v>0</v>
      </c>
    </row>
    <row r="13" spans="2:102" s="36" customFormat="1" ht="35" customHeight="1" x14ac:dyDescent="0.2">
      <c r="B13" s="202"/>
      <c r="C13" s="267"/>
      <c r="D13" s="1159" t="s">
        <v>991</v>
      </c>
      <c r="E13" s="1138"/>
      <c r="F13" s="616" t="s">
        <v>71</v>
      </c>
      <c r="G13" s="139" t="s">
        <v>132</v>
      </c>
      <c r="H13" s="140" t="s">
        <v>36</v>
      </c>
      <c r="I13" s="139">
        <v>6</v>
      </c>
      <c r="J13" s="140" t="s">
        <v>1149</v>
      </c>
      <c r="K13" s="645">
        <v>95.79</v>
      </c>
      <c r="L13" s="141"/>
      <c r="M13" s="141"/>
      <c r="N13" s="141"/>
      <c r="O13" s="141"/>
      <c r="P13" s="141"/>
      <c r="Q13" s="991"/>
      <c r="R13" s="959"/>
      <c r="S13" s="959"/>
      <c r="T13" s="963"/>
      <c r="U13" s="963"/>
      <c r="V13" s="115">
        <f>SUM(L13:U13)*K13</f>
        <v>0</v>
      </c>
      <c r="W13" s="142" t="str">
        <f>IF(B13="New","Yes","No")</f>
        <v>No</v>
      </c>
      <c r="X13" s="116" t="str">
        <f t="shared" ref="X13:X14" si="31">IF(SUM(L13:U13)&gt;0,"Yes","No")</f>
        <v>No</v>
      </c>
      <c r="Y13" s="96"/>
      <c r="Z13" s="1485">
        <v>1</v>
      </c>
      <c r="AA13" s="1486">
        <f>Z13*L13+Z13*M13+Z13*N13+Z13*O13+Z13*P13+Z13*Q13+Z13*R13+Z13*S13+Z13*T13+Z13*U13</f>
        <v>0</v>
      </c>
      <c r="AB13" s="349"/>
      <c r="AC13" s="228"/>
      <c r="AD13" s="375">
        <v>2.4</v>
      </c>
      <c r="AE13" s="1053" cm="1">
        <f t="array" ref="AE13">SUM(L13:U13*AD13)</f>
        <v>0</v>
      </c>
      <c r="AF13" s="36">
        <f t="shared" si="3"/>
        <v>0</v>
      </c>
      <c r="AG13" s="36">
        <f t="shared" si="4"/>
        <v>0</v>
      </c>
      <c r="AH13" s="36">
        <f t="shared" si="5"/>
        <v>0</v>
      </c>
      <c r="AI13" s="36">
        <f t="shared" si="6"/>
        <v>0</v>
      </c>
      <c r="AJ13" s="36">
        <f t="shared" si="7"/>
        <v>0</v>
      </c>
      <c r="AK13" s="36">
        <f t="shared" si="8"/>
        <v>0</v>
      </c>
      <c r="AL13" s="36">
        <f t="shared" si="9"/>
        <v>0</v>
      </c>
      <c r="AM13" s="36">
        <f t="shared" si="10"/>
        <v>0</v>
      </c>
      <c r="AN13" s="36">
        <f t="shared" si="11"/>
        <v>0</v>
      </c>
      <c r="AO13" s="36">
        <f t="shared" si="12"/>
        <v>0</v>
      </c>
      <c r="AP13" s="1053">
        <v>1</v>
      </c>
      <c r="AQ13" s="215"/>
      <c r="AR13" s="897">
        <v>12</v>
      </c>
      <c r="AS13" s="911">
        <f t="shared" ref="AS13:AS44" si="32">SUM(L13:U13)*AR13</f>
        <v>0</v>
      </c>
      <c r="AT13" s="897"/>
      <c r="AU13" s="911">
        <f t="shared" ref="AU13:AU44" si="33">SUM(L13:U13)*AT13</f>
        <v>0</v>
      </c>
      <c r="AV13" s="897"/>
      <c r="AW13" s="911">
        <f t="shared" ref="AW13:AW44" si="34">SUM(L13:U13)*AV13</f>
        <v>0</v>
      </c>
      <c r="AX13" s="908"/>
      <c r="AY13" s="911">
        <f t="shared" ref="AY13:AY44" si="35">SUM(L13:U13)*AX13</f>
        <v>0</v>
      </c>
      <c r="AZ13" s="908"/>
      <c r="BA13" s="911">
        <f t="shared" ref="BA13:BA44" si="36">SUM(L13:U13)*AZ13</f>
        <v>0</v>
      </c>
      <c r="BB13" s="908"/>
      <c r="BC13" s="911">
        <f t="shared" ref="BC13:BC44" si="37">SUM(L13:U13)*BB13</f>
        <v>0</v>
      </c>
      <c r="BD13" s="908">
        <v>6</v>
      </c>
      <c r="BE13" s="911">
        <f t="shared" ref="BE13:BE44" si="38">SUM(L13:U13)*BD13</f>
        <v>0</v>
      </c>
      <c r="BF13" s="908"/>
      <c r="BG13" s="911">
        <f t="shared" ref="BG13:BG44" si="39">SUM(L13:U13)*BF13</f>
        <v>0</v>
      </c>
      <c r="BH13" s="908"/>
      <c r="BI13" s="911">
        <f t="shared" ref="BI13:BI44" si="40">SUM(L13:U13)*BH13</f>
        <v>0</v>
      </c>
      <c r="BJ13" s="908"/>
      <c r="BK13" s="911">
        <f t="shared" ref="BK13:BK44" si="41">SUM(L13:U13)*BJ13</f>
        <v>0</v>
      </c>
      <c r="BL13" s="908"/>
      <c r="BM13" s="911">
        <f t="shared" ref="BM13:BM44" si="42">SUM(L13:U13)*BL13</f>
        <v>0</v>
      </c>
      <c r="BN13" s="908"/>
      <c r="BO13" s="911">
        <f t="shared" ref="BO13:BO44" si="43">SUM(L13:U13)*BN13</f>
        <v>0</v>
      </c>
      <c r="BP13" s="908"/>
      <c r="BQ13" s="911">
        <f t="shared" ref="BQ13:BQ44" si="44">SUM(L13:U13)*BP13</f>
        <v>0</v>
      </c>
      <c r="BR13" s="908"/>
      <c r="BS13" s="911">
        <f t="shared" ref="BS13:BS44" si="45">SUM(L13:U13)*BR13</f>
        <v>0</v>
      </c>
      <c r="BU13" s="36">
        <f t="shared" ref="BU13:BU44" si="46">IF(G13="XS",IF(SUM(L13:U13)&gt;0,SUM(L13:U13),0),0)*I13</f>
        <v>0</v>
      </c>
      <c r="BV13" s="36">
        <f t="shared" ref="BV13:BV44" si="47">IF(G13="S",IF(SUM(L13:U13)&gt;0,SUM(L13:U13),0),0)*I13</f>
        <v>0</v>
      </c>
      <c r="BW13" s="36">
        <f t="shared" ref="BW13:BW44" si="48">IF(G13="M",IF(SUM(L13:U13)&gt;0,SUM(L13:U13),0),0)*I13</f>
        <v>0</v>
      </c>
      <c r="BX13" s="36">
        <f t="shared" ref="BX13:BX44" si="49">IF(G13="L",IF(SUM(L13:U13)&gt;0,SUM(L13:U13),0),0)*I13</f>
        <v>0</v>
      </c>
      <c r="BY13" s="36">
        <f t="shared" ref="BY13:BY44" si="50">IF(G13="XL",IF(SUM(L13:U13)&gt;0,SUM(L13:U13),0),0)*I13</f>
        <v>0</v>
      </c>
      <c r="BZ13" s="36">
        <f t="shared" ref="BZ13:BZ44" si="51">IF(G13="2XL",IF(SUM(L13:U13)&gt;0,SUM(L13:U13),0),0)*I13</f>
        <v>0</v>
      </c>
      <c r="CA13" s="36">
        <f t="shared" ref="CA13:CA44" si="52">IF(G13="3XL",IF(SUM(L13:U13)&gt;0,SUM(L13:U13),0),0)*I13</f>
        <v>0</v>
      </c>
      <c r="CB13" s="36">
        <f t="shared" ref="CB13:CB44" si="53">IF(G13="various",IF(SUM(L13:U13)&gt;0,SUM(L13:U13),0),0)*I13</f>
        <v>0</v>
      </c>
      <c r="CD13" s="1">
        <f t="shared" si="13"/>
        <v>0</v>
      </c>
      <c r="CE13" s="1">
        <f t="shared" si="14"/>
        <v>0</v>
      </c>
      <c r="CF13" s="1">
        <f t="shared" ref="CF13:CF44" si="54">IF(F13="No Tex.",IF(SUM(L13:U13)&gt;0,SUM(L13:U13),0),0)*I13</f>
        <v>0</v>
      </c>
      <c r="CG13"/>
      <c r="CH13" s="1">
        <f t="shared" si="15"/>
        <v>0</v>
      </c>
      <c r="CI13" s="1">
        <f t="shared" si="16"/>
        <v>0</v>
      </c>
      <c r="CJ13" s="1">
        <f t="shared" si="17"/>
        <v>0</v>
      </c>
      <c r="CK13" s="1">
        <f t="shared" si="18"/>
        <v>0</v>
      </c>
      <c r="CL13" s="1">
        <f t="shared" si="19"/>
        <v>0</v>
      </c>
      <c r="CM13" s="1">
        <f t="shared" si="20"/>
        <v>0</v>
      </c>
      <c r="CN13" s="1">
        <f t="shared" si="21"/>
        <v>0</v>
      </c>
      <c r="CO13" s="1">
        <f t="shared" si="22"/>
        <v>0</v>
      </c>
      <c r="CP13" s="1">
        <f t="shared" si="23"/>
        <v>0</v>
      </c>
      <c r="CQ13" s="1">
        <f t="shared" si="24"/>
        <v>0</v>
      </c>
      <c r="CR13" s="1">
        <f t="shared" si="25"/>
        <v>0</v>
      </c>
      <c r="CS13" s="1">
        <f t="shared" si="26"/>
        <v>0</v>
      </c>
      <c r="CT13" s="1">
        <f t="shared" si="27"/>
        <v>0</v>
      </c>
      <c r="CU13" s="1">
        <f t="shared" si="28"/>
        <v>0</v>
      </c>
      <c r="CV13" s="1">
        <f t="shared" si="29"/>
        <v>0</v>
      </c>
      <c r="CW13" s="1">
        <f t="shared" si="30"/>
        <v>0</v>
      </c>
    </row>
    <row r="14" spans="2:102" s="36" customFormat="1" ht="35" customHeight="1" x14ac:dyDescent="0.2">
      <c r="B14" s="192"/>
      <c r="C14" s="2"/>
      <c r="D14" s="1160" t="s">
        <v>992</v>
      </c>
      <c r="E14" s="1139"/>
      <c r="F14" s="536"/>
      <c r="G14" s="128" t="s">
        <v>132</v>
      </c>
      <c r="H14" s="130" t="s">
        <v>838</v>
      </c>
      <c r="I14" s="128">
        <v>10</v>
      </c>
      <c r="J14" s="130" t="s">
        <v>1149</v>
      </c>
      <c r="K14" s="495">
        <v>66.95</v>
      </c>
      <c r="L14" s="119"/>
      <c r="M14" s="119"/>
      <c r="N14" s="119"/>
      <c r="O14" s="119"/>
      <c r="P14" s="119"/>
      <c r="Q14" s="993"/>
      <c r="R14" s="964"/>
      <c r="S14" s="964"/>
      <c r="T14" s="964"/>
      <c r="U14" s="964"/>
      <c r="V14" s="133">
        <f>SUM(L14:U14)*K14</f>
        <v>0</v>
      </c>
      <c r="W14" s="133" t="str">
        <f>IF(B14="New","Yes","No")</f>
        <v>No</v>
      </c>
      <c r="X14" s="134" t="str">
        <f t="shared" si="31"/>
        <v>No</v>
      </c>
      <c r="Y14" s="96"/>
      <c r="Z14" s="1487">
        <v>1</v>
      </c>
      <c r="AA14" s="1488">
        <f>Z14*L14+Z14*M14+Z14*N14+Z14*O14+Z14*P14+Z14*Q14+Z14*R14+Z14*S14+Z14*T14+Z14*U14</f>
        <v>0</v>
      </c>
      <c r="AB14" s="349"/>
      <c r="AC14" s="228"/>
      <c r="AD14" s="375">
        <v>0.85</v>
      </c>
      <c r="AE14" s="1053" cm="1">
        <f t="array" ref="AE14">SUM(L14:U14*AD14)</f>
        <v>0</v>
      </c>
      <c r="AF14" s="36">
        <f t="shared" si="3"/>
        <v>0</v>
      </c>
      <c r="AG14" s="36">
        <f t="shared" si="4"/>
        <v>0</v>
      </c>
      <c r="AH14" s="36">
        <f t="shared" si="5"/>
        <v>0</v>
      </c>
      <c r="AI14" s="36">
        <f t="shared" si="6"/>
        <v>0</v>
      </c>
      <c r="AJ14" s="36">
        <f t="shared" si="7"/>
        <v>0</v>
      </c>
      <c r="AK14" s="36">
        <f t="shared" si="8"/>
        <v>0</v>
      </c>
      <c r="AL14" s="36">
        <f t="shared" si="9"/>
        <v>0</v>
      </c>
      <c r="AM14" s="36">
        <f t="shared" si="10"/>
        <v>0</v>
      </c>
      <c r="AN14" s="36">
        <f t="shared" si="11"/>
        <v>0</v>
      </c>
      <c r="AO14" s="36">
        <f t="shared" si="12"/>
        <v>0</v>
      </c>
      <c r="AP14" s="1053">
        <v>1</v>
      </c>
      <c r="AQ14" s="215"/>
      <c r="AR14" s="897">
        <v>20</v>
      </c>
      <c r="AS14" s="911">
        <f t="shared" si="32"/>
        <v>0</v>
      </c>
      <c r="AT14" s="897"/>
      <c r="AU14" s="911">
        <f t="shared" si="33"/>
        <v>0</v>
      </c>
      <c r="AV14" s="897"/>
      <c r="AW14" s="911">
        <f t="shared" si="34"/>
        <v>0</v>
      </c>
      <c r="AX14" s="908"/>
      <c r="AY14" s="911">
        <f t="shared" si="35"/>
        <v>0</v>
      </c>
      <c r="AZ14" s="908">
        <v>10</v>
      </c>
      <c r="BA14" s="911">
        <f t="shared" si="36"/>
        <v>0</v>
      </c>
      <c r="BB14" s="908"/>
      <c r="BC14" s="911">
        <f t="shared" si="37"/>
        <v>0</v>
      </c>
      <c r="BD14" s="908"/>
      <c r="BE14" s="911">
        <f t="shared" si="38"/>
        <v>0</v>
      </c>
      <c r="BF14" s="908"/>
      <c r="BG14" s="911">
        <f t="shared" si="39"/>
        <v>0</v>
      </c>
      <c r="BH14" s="908"/>
      <c r="BI14" s="911">
        <f t="shared" si="40"/>
        <v>0</v>
      </c>
      <c r="BJ14" s="908"/>
      <c r="BK14" s="911">
        <f t="shared" si="41"/>
        <v>0</v>
      </c>
      <c r="BL14" s="908"/>
      <c r="BM14" s="911">
        <f t="shared" si="42"/>
        <v>0</v>
      </c>
      <c r="BN14" s="908"/>
      <c r="BO14" s="911">
        <f t="shared" si="43"/>
        <v>0</v>
      </c>
      <c r="BP14" s="908"/>
      <c r="BQ14" s="911">
        <f t="shared" si="44"/>
        <v>0</v>
      </c>
      <c r="BR14" s="908"/>
      <c r="BS14" s="911">
        <f t="shared" si="45"/>
        <v>0</v>
      </c>
      <c r="BU14" s="36">
        <f t="shared" si="46"/>
        <v>0</v>
      </c>
      <c r="BV14" s="36">
        <f t="shared" si="47"/>
        <v>0</v>
      </c>
      <c r="BW14" s="36">
        <f t="shared" si="48"/>
        <v>0</v>
      </c>
      <c r="BX14" s="36">
        <f t="shared" si="49"/>
        <v>0</v>
      </c>
      <c r="BY14" s="36">
        <f t="shared" si="50"/>
        <v>0</v>
      </c>
      <c r="BZ14" s="36">
        <f t="shared" si="51"/>
        <v>0</v>
      </c>
      <c r="CA14" s="36">
        <f t="shared" si="52"/>
        <v>0</v>
      </c>
      <c r="CB14" s="36">
        <f t="shared" si="53"/>
        <v>0</v>
      </c>
      <c r="CD14" s="1">
        <f t="shared" si="13"/>
        <v>0</v>
      </c>
      <c r="CE14" s="1">
        <f t="shared" si="14"/>
        <v>0</v>
      </c>
      <c r="CF14" s="1">
        <f t="shared" si="54"/>
        <v>0</v>
      </c>
      <c r="CG14"/>
      <c r="CH14" s="1">
        <f t="shared" si="15"/>
        <v>0</v>
      </c>
      <c r="CI14" s="1">
        <f t="shared" si="16"/>
        <v>0</v>
      </c>
      <c r="CJ14" s="1">
        <f t="shared" si="17"/>
        <v>0</v>
      </c>
      <c r="CK14" s="1">
        <f t="shared" si="18"/>
        <v>0</v>
      </c>
      <c r="CL14" s="1">
        <f t="shared" si="19"/>
        <v>0</v>
      </c>
      <c r="CM14" s="1">
        <f t="shared" si="20"/>
        <v>0</v>
      </c>
      <c r="CN14" s="1">
        <f t="shared" si="21"/>
        <v>0</v>
      </c>
      <c r="CO14" s="1">
        <f t="shared" si="22"/>
        <v>0</v>
      </c>
      <c r="CP14" s="1">
        <f t="shared" si="23"/>
        <v>0</v>
      </c>
      <c r="CQ14" s="1">
        <f t="shared" si="24"/>
        <v>0</v>
      </c>
      <c r="CR14" s="1">
        <f t="shared" si="25"/>
        <v>0</v>
      </c>
      <c r="CS14" s="1">
        <f t="shared" si="26"/>
        <v>0</v>
      </c>
      <c r="CT14" s="1">
        <f t="shared" si="27"/>
        <v>0</v>
      </c>
      <c r="CU14" s="1">
        <f t="shared" si="28"/>
        <v>0</v>
      </c>
      <c r="CV14" s="1">
        <f t="shared" si="29"/>
        <v>0</v>
      </c>
      <c r="CW14" s="1">
        <f t="shared" si="30"/>
        <v>0</v>
      </c>
    </row>
    <row r="15" spans="2:102" s="36" customFormat="1" ht="36" customHeight="1" x14ac:dyDescent="0.2">
      <c r="B15" s="194"/>
      <c r="C15" s="7"/>
      <c r="D15" s="1158"/>
      <c r="E15" s="1137"/>
      <c r="F15" s="392"/>
      <c r="G15" s="7"/>
      <c r="H15" s="162"/>
      <c r="I15" s="162"/>
      <c r="J15" s="886" t="s">
        <v>1092</v>
      </c>
      <c r="K15" s="373"/>
      <c r="L15" s="988"/>
      <c r="M15" s="988"/>
      <c r="N15" s="988"/>
      <c r="O15" s="988"/>
      <c r="P15" s="988"/>
      <c r="Q15" s="988"/>
      <c r="R15" s="988"/>
      <c r="S15" s="988"/>
      <c r="T15" s="1003"/>
      <c r="U15" s="988"/>
      <c r="W15" s="393"/>
      <c r="X15" s="394"/>
      <c r="Y15" s="96"/>
      <c r="Z15" s="1489"/>
      <c r="AA15" s="1489"/>
      <c r="AB15" s="349"/>
      <c r="AC15" s="228"/>
      <c r="AD15" s="375"/>
      <c r="AE15" s="1053" cm="1">
        <f t="array" ref="AE15">SUM(L15:U15*AD15)</f>
        <v>0</v>
      </c>
      <c r="AF15" s="36">
        <f t="shared" si="3"/>
        <v>0</v>
      </c>
      <c r="AG15" s="36">
        <f t="shared" si="4"/>
        <v>0</v>
      </c>
      <c r="AH15" s="36">
        <f t="shared" si="5"/>
        <v>0</v>
      </c>
      <c r="AI15" s="36">
        <f t="shared" si="6"/>
        <v>0</v>
      </c>
      <c r="AJ15" s="36">
        <f t="shared" si="7"/>
        <v>0</v>
      </c>
      <c r="AK15" s="36">
        <f t="shared" si="8"/>
        <v>0</v>
      </c>
      <c r="AL15" s="36">
        <f t="shared" si="9"/>
        <v>0</v>
      </c>
      <c r="AM15" s="36">
        <f t="shared" si="10"/>
        <v>0</v>
      </c>
      <c r="AN15" s="36">
        <f t="shared" si="11"/>
        <v>0</v>
      </c>
      <c r="AO15" s="36">
        <f t="shared" si="12"/>
        <v>0</v>
      </c>
      <c r="AP15" s="1053">
        <v>0</v>
      </c>
      <c r="AQ15" s="215"/>
      <c r="AR15" s="897"/>
      <c r="AS15" s="911">
        <f t="shared" si="32"/>
        <v>0</v>
      </c>
      <c r="AT15" s="897"/>
      <c r="AU15" s="911">
        <f t="shared" si="33"/>
        <v>0</v>
      </c>
      <c r="AV15" s="897"/>
      <c r="AW15" s="911">
        <f t="shared" si="34"/>
        <v>0</v>
      </c>
      <c r="AX15" s="908"/>
      <c r="AY15" s="911">
        <f t="shared" si="35"/>
        <v>0</v>
      </c>
      <c r="AZ15" s="908"/>
      <c r="BA15" s="911">
        <f t="shared" si="36"/>
        <v>0</v>
      </c>
      <c r="BB15" s="908"/>
      <c r="BC15" s="911">
        <f t="shared" si="37"/>
        <v>0</v>
      </c>
      <c r="BD15" s="908"/>
      <c r="BE15" s="911">
        <f t="shared" si="38"/>
        <v>0</v>
      </c>
      <c r="BF15" s="908"/>
      <c r="BG15" s="911">
        <f t="shared" si="39"/>
        <v>0</v>
      </c>
      <c r="BH15" s="908"/>
      <c r="BI15" s="911">
        <f t="shared" si="40"/>
        <v>0</v>
      </c>
      <c r="BJ15" s="908"/>
      <c r="BK15" s="911">
        <f t="shared" si="41"/>
        <v>0</v>
      </c>
      <c r="BL15" s="908"/>
      <c r="BM15" s="911">
        <f t="shared" si="42"/>
        <v>0</v>
      </c>
      <c r="BN15" s="908"/>
      <c r="BO15" s="911">
        <f t="shared" si="43"/>
        <v>0</v>
      </c>
      <c r="BP15" s="908"/>
      <c r="BQ15" s="911">
        <f t="shared" si="44"/>
        <v>0</v>
      </c>
      <c r="BR15" s="908"/>
      <c r="BS15" s="911">
        <f t="shared" si="45"/>
        <v>0</v>
      </c>
      <c r="BU15" s="36">
        <f t="shared" si="46"/>
        <v>0</v>
      </c>
      <c r="BV15" s="36">
        <f t="shared" si="47"/>
        <v>0</v>
      </c>
      <c r="BW15" s="36">
        <f t="shared" si="48"/>
        <v>0</v>
      </c>
      <c r="BX15" s="36">
        <f t="shared" si="49"/>
        <v>0</v>
      </c>
      <c r="BY15" s="36">
        <f t="shared" si="50"/>
        <v>0</v>
      </c>
      <c r="BZ15" s="36">
        <f t="shared" si="51"/>
        <v>0</v>
      </c>
      <c r="CA15" s="36">
        <f t="shared" si="52"/>
        <v>0</v>
      </c>
      <c r="CB15" s="36">
        <f t="shared" si="53"/>
        <v>0</v>
      </c>
      <c r="CD15" s="1">
        <f t="shared" si="13"/>
        <v>0</v>
      </c>
      <c r="CE15" s="1">
        <f t="shared" si="14"/>
        <v>0</v>
      </c>
      <c r="CF15" s="1">
        <f t="shared" si="54"/>
        <v>0</v>
      </c>
      <c r="CG15"/>
      <c r="CH15" s="1">
        <f t="shared" si="15"/>
        <v>0</v>
      </c>
      <c r="CI15" s="1">
        <f t="shared" si="16"/>
        <v>0</v>
      </c>
      <c r="CJ15" s="1">
        <f t="shared" si="17"/>
        <v>0</v>
      </c>
      <c r="CK15" s="1">
        <f t="shared" si="18"/>
        <v>0</v>
      </c>
      <c r="CL15" s="1">
        <f t="shared" si="19"/>
        <v>0</v>
      </c>
      <c r="CM15" s="1">
        <f t="shared" si="20"/>
        <v>0</v>
      </c>
      <c r="CN15" s="1">
        <f t="shared" si="21"/>
        <v>0</v>
      </c>
      <c r="CO15" s="1">
        <f t="shared" si="22"/>
        <v>0</v>
      </c>
      <c r="CP15" s="1">
        <f t="shared" si="23"/>
        <v>0</v>
      </c>
      <c r="CQ15" s="1">
        <f t="shared" si="24"/>
        <v>0</v>
      </c>
      <c r="CR15" s="1">
        <f t="shared" si="25"/>
        <v>0</v>
      </c>
      <c r="CS15" s="1">
        <f t="shared" si="26"/>
        <v>0</v>
      </c>
      <c r="CT15" s="1">
        <f t="shared" si="27"/>
        <v>0</v>
      </c>
      <c r="CU15" s="1">
        <f t="shared" si="28"/>
        <v>0</v>
      </c>
      <c r="CV15" s="1">
        <f t="shared" si="29"/>
        <v>0</v>
      </c>
      <c r="CW15" s="1">
        <f t="shared" si="30"/>
        <v>0</v>
      </c>
    </row>
    <row r="16" spans="2:102" s="36" customFormat="1" ht="35" customHeight="1" x14ac:dyDescent="0.2">
      <c r="B16" s="520"/>
      <c r="C16" s="111"/>
      <c r="D16" s="1161" t="s">
        <v>943</v>
      </c>
      <c r="E16" s="1140"/>
      <c r="F16" s="534"/>
      <c r="G16" s="139" t="s">
        <v>190</v>
      </c>
      <c r="H16" s="140" t="s">
        <v>995</v>
      </c>
      <c r="I16" s="139">
        <v>30</v>
      </c>
      <c r="J16" s="140" t="s">
        <v>942</v>
      </c>
      <c r="K16" s="645">
        <v>21.63</v>
      </c>
      <c r="L16" s="144"/>
      <c r="M16" s="144"/>
      <c r="N16" s="144"/>
      <c r="O16" s="144"/>
      <c r="P16" s="144"/>
      <c r="Q16" s="995"/>
      <c r="R16" s="958"/>
      <c r="S16" s="958"/>
      <c r="T16" s="314"/>
      <c r="U16" s="314"/>
      <c r="V16" s="115">
        <f>SUM(L16:U16)*K16</f>
        <v>0</v>
      </c>
      <c r="W16" s="115" t="str">
        <f>IF(B16="New","Yes","No")</f>
        <v>No</v>
      </c>
      <c r="X16" s="883" t="str">
        <f t="shared" ref="X16" si="55">IF(SUM(L16:U16)&gt;0,"Yes","No")</f>
        <v>No</v>
      </c>
      <c r="Y16" s="96"/>
      <c r="Z16" s="1485">
        <v>1</v>
      </c>
      <c r="AA16" s="1486">
        <f>Z16*L16+Z16*M16+Z16*N16+Z16*O16+Z16*P16+Z16*Q16+Z16*R16+Z16*S16+Z16*T16+Z16*U16</f>
        <v>0</v>
      </c>
      <c r="AB16" s="349"/>
      <c r="AC16" s="228"/>
      <c r="AD16" s="375">
        <v>0.06</v>
      </c>
      <c r="AE16" s="1053" cm="1">
        <f t="array" ref="AE16">SUM(L16:U16*AD16)</f>
        <v>0</v>
      </c>
      <c r="AF16" s="36">
        <f t="shared" si="3"/>
        <v>0</v>
      </c>
      <c r="AG16" s="36">
        <f t="shared" si="4"/>
        <v>0</v>
      </c>
      <c r="AH16" s="36">
        <f t="shared" si="5"/>
        <v>0</v>
      </c>
      <c r="AI16" s="36">
        <f t="shared" si="6"/>
        <v>0</v>
      </c>
      <c r="AJ16" s="36">
        <f t="shared" si="7"/>
        <v>0</v>
      </c>
      <c r="AK16" s="36">
        <f t="shared" si="8"/>
        <v>0</v>
      </c>
      <c r="AL16" s="36">
        <f t="shared" si="9"/>
        <v>0</v>
      </c>
      <c r="AM16" s="36">
        <f t="shared" si="10"/>
        <v>0</v>
      </c>
      <c r="AN16" s="36">
        <f t="shared" si="11"/>
        <v>0</v>
      </c>
      <c r="AO16" s="36">
        <f t="shared" si="12"/>
        <v>0</v>
      </c>
      <c r="AP16" s="1053">
        <v>1</v>
      </c>
      <c r="AQ16" s="215"/>
      <c r="AR16" s="897">
        <v>30</v>
      </c>
      <c r="AS16" s="911">
        <f t="shared" si="32"/>
        <v>0</v>
      </c>
      <c r="AT16" s="897"/>
      <c r="AU16" s="911">
        <f t="shared" si="33"/>
        <v>0</v>
      </c>
      <c r="AV16" s="897"/>
      <c r="AW16" s="911">
        <f t="shared" si="34"/>
        <v>0</v>
      </c>
      <c r="AX16" s="908"/>
      <c r="AY16" s="911">
        <f t="shared" si="35"/>
        <v>0</v>
      </c>
      <c r="AZ16" s="908"/>
      <c r="BA16" s="911">
        <f t="shared" si="36"/>
        <v>0</v>
      </c>
      <c r="BB16" s="908"/>
      <c r="BC16" s="911">
        <f t="shared" si="37"/>
        <v>0</v>
      </c>
      <c r="BD16" s="908"/>
      <c r="BE16" s="911">
        <f t="shared" si="38"/>
        <v>0</v>
      </c>
      <c r="BF16" s="908"/>
      <c r="BG16" s="911">
        <f t="shared" si="39"/>
        <v>0</v>
      </c>
      <c r="BH16" s="908"/>
      <c r="BI16" s="911">
        <f t="shared" si="40"/>
        <v>0</v>
      </c>
      <c r="BJ16" s="908"/>
      <c r="BK16" s="911">
        <f t="shared" si="41"/>
        <v>0</v>
      </c>
      <c r="BL16" s="908"/>
      <c r="BM16" s="911">
        <f t="shared" si="42"/>
        <v>0</v>
      </c>
      <c r="BN16" s="908"/>
      <c r="BO16" s="911">
        <f t="shared" si="43"/>
        <v>0</v>
      </c>
      <c r="BP16" s="908"/>
      <c r="BQ16" s="911">
        <f t="shared" si="44"/>
        <v>0</v>
      </c>
      <c r="BR16" s="908"/>
      <c r="BS16" s="911">
        <f t="shared" si="45"/>
        <v>0</v>
      </c>
      <c r="BU16" s="36">
        <f t="shared" si="46"/>
        <v>0</v>
      </c>
      <c r="BV16" s="36">
        <f t="shared" si="47"/>
        <v>0</v>
      </c>
      <c r="BW16" s="36">
        <f t="shared" si="48"/>
        <v>0</v>
      </c>
      <c r="BX16" s="36">
        <f t="shared" si="49"/>
        <v>0</v>
      </c>
      <c r="BY16" s="36">
        <f t="shared" si="50"/>
        <v>0</v>
      </c>
      <c r="BZ16" s="36">
        <f t="shared" si="51"/>
        <v>0</v>
      </c>
      <c r="CA16" s="36">
        <f t="shared" si="52"/>
        <v>0</v>
      </c>
      <c r="CB16" s="36">
        <f t="shared" si="53"/>
        <v>0</v>
      </c>
      <c r="CD16" s="1">
        <f t="shared" si="13"/>
        <v>0</v>
      </c>
      <c r="CE16" s="1">
        <f t="shared" si="14"/>
        <v>0</v>
      </c>
      <c r="CF16" s="1">
        <f t="shared" si="54"/>
        <v>0</v>
      </c>
      <c r="CG16"/>
      <c r="CH16" s="1">
        <f t="shared" si="15"/>
        <v>0</v>
      </c>
      <c r="CI16" s="1">
        <f t="shared" si="16"/>
        <v>0</v>
      </c>
      <c r="CJ16" s="1">
        <f t="shared" si="17"/>
        <v>0</v>
      </c>
      <c r="CK16" s="1">
        <f t="shared" si="18"/>
        <v>0</v>
      </c>
      <c r="CL16" s="1">
        <f t="shared" si="19"/>
        <v>0</v>
      </c>
      <c r="CM16" s="1">
        <f t="shared" si="20"/>
        <v>0</v>
      </c>
      <c r="CN16" s="1">
        <f t="shared" si="21"/>
        <v>0</v>
      </c>
      <c r="CO16" s="1">
        <f t="shared" si="22"/>
        <v>0</v>
      </c>
      <c r="CP16" s="1">
        <f t="shared" si="23"/>
        <v>0</v>
      </c>
      <c r="CQ16" s="1">
        <f t="shared" si="24"/>
        <v>0</v>
      </c>
      <c r="CR16" s="1">
        <f t="shared" si="25"/>
        <v>0</v>
      </c>
      <c r="CS16" s="1">
        <f t="shared" si="26"/>
        <v>0</v>
      </c>
      <c r="CT16" s="1">
        <f t="shared" si="27"/>
        <v>0</v>
      </c>
      <c r="CU16" s="1">
        <f t="shared" si="28"/>
        <v>0</v>
      </c>
      <c r="CV16" s="1">
        <f t="shared" si="29"/>
        <v>0</v>
      </c>
      <c r="CW16" s="1">
        <f t="shared" si="30"/>
        <v>0</v>
      </c>
    </row>
    <row r="17" spans="1:128" s="36" customFormat="1" ht="35" customHeight="1" x14ac:dyDescent="0.2">
      <c r="B17" s="524"/>
      <c r="C17" s="129"/>
      <c r="D17" s="1162" t="s">
        <v>944</v>
      </c>
      <c r="E17" s="1141"/>
      <c r="F17" s="536"/>
      <c r="G17" s="128" t="s">
        <v>190</v>
      </c>
      <c r="H17" s="130" t="s">
        <v>995</v>
      </c>
      <c r="I17" s="128">
        <v>100</v>
      </c>
      <c r="J17" s="130" t="s">
        <v>942</v>
      </c>
      <c r="K17" s="495">
        <v>67.98</v>
      </c>
      <c r="L17" s="119"/>
      <c r="M17" s="119"/>
      <c r="N17" s="119"/>
      <c r="O17" s="119"/>
      <c r="P17" s="119"/>
      <c r="Q17" s="993"/>
      <c r="R17" s="964"/>
      <c r="S17" s="964"/>
      <c r="T17" s="964"/>
      <c r="U17" s="964"/>
      <c r="V17" s="133">
        <f>SUM(L17:U17)*K17</f>
        <v>0</v>
      </c>
      <c r="W17" s="133" t="str">
        <f>IF(B17="New","Yes","No")</f>
        <v>No</v>
      </c>
      <c r="X17" s="1090" t="str">
        <f t="shared" ref="X17" si="56">IF(SUM(L17:U17)&gt;0,"Yes","No")</f>
        <v>No</v>
      </c>
      <c r="Y17" s="96"/>
      <c r="Z17" s="1487">
        <v>1</v>
      </c>
      <c r="AA17" s="1488">
        <f>Z17*L17+Z17*M17+Z17*N17+Z17*O17+Z17*P17+Z17*Q17+Z17*R17+Z17*S17+Z17*T17+Z17*U17</f>
        <v>0</v>
      </c>
      <c r="AB17" s="349"/>
      <c r="AC17" s="228"/>
      <c r="AD17" s="375">
        <v>0.2</v>
      </c>
      <c r="AE17" s="1053" cm="1">
        <f t="array" ref="AE17">SUM(L17:U17*AD17)</f>
        <v>0</v>
      </c>
      <c r="AF17" s="36">
        <f t="shared" si="3"/>
        <v>0</v>
      </c>
      <c r="AG17" s="36">
        <f t="shared" si="4"/>
        <v>0</v>
      </c>
      <c r="AH17" s="36">
        <f t="shared" si="5"/>
        <v>0</v>
      </c>
      <c r="AI17" s="36">
        <f t="shared" si="6"/>
        <v>0</v>
      </c>
      <c r="AJ17" s="36">
        <f t="shared" si="7"/>
        <v>0</v>
      </c>
      <c r="AK17" s="36">
        <f t="shared" si="8"/>
        <v>0</v>
      </c>
      <c r="AL17" s="36">
        <f t="shared" si="9"/>
        <v>0</v>
      </c>
      <c r="AM17" s="36">
        <f t="shared" si="10"/>
        <v>0</v>
      </c>
      <c r="AN17" s="36">
        <f t="shared" si="11"/>
        <v>0</v>
      </c>
      <c r="AO17" s="36">
        <f t="shared" si="12"/>
        <v>0</v>
      </c>
      <c r="AP17" s="1053">
        <v>1</v>
      </c>
      <c r="AQ17" s="215"/>
      <c r="AR17" s="897">
        <v>50</v>
      </c>
      <c r="AS17" s="911">
        <f t="shared" si="32"/>
        <v>0</v>
      </c>
      <c r="AT17" s="897"/>
      <c r="AU17" s="911">
        <f t="shared" si="33"/>
        <v>0</v>
      </c>
      <c r="AV17" s="897"/>
      <c r="AW17" s="911">
        <f t="shared" si="34"/>
        <v>0</v>
      </c>
      <c r="AX17" s="908"/>
      <c r="AY17" s="911">
        <f t="shared" si="35"/>
        <v>0</v>
      </c>
      <c r="AZ17" s="908"/>
      <c r="BA17" s="911">
        <f t="shared" si="36"/>
        <v>0</v>
      </c>
      <c r="BB17" s="908"/>
      <c r="BC17" s="911">
        <f t="shared" si="37"/>
        <v>0</v>
      </c>
      <c r="BD17" s="908"/>
      <c r="BE17" s="911">
        <f t="shared" si="38"/>
        <v>0</v>
      </c>
      <c r="BF17" s="908"/>
      <c r="BG17" s="911">
        <f t="shared" si="39"/>
        <v>0</v>
      </c>
      <c r="BH17" s="908"/>
      <c r="BI17" s="911">
        <f t="shared" si="40"/>
        <v>0</v>
      </c>
      <c r="BJ17" s="908"/>
      <c r="BK17" s="911">
        <f t="shared" si="41"/>
        <v>0</v>
      </c>
      <c r="BL17" s="908"/>
      <c r="BM17" s="911">
        <f t="shared" si="42"/>
        <v>0</v>
      </c>
      <c r="BN17" s="908"/>
      <c r="BO17" s="911">
        <f t="shared" si="43"/>
        <v>0</v>
      </c>
      <c r="BP17" s="908"/>
      <c r="BQ17" s="911">
        <f t="shared" si="44"/>
        <v>0</v>
      </c>
      <c r="BR17" s="908"/>
      <c r="BS17" s="911">
        <f t="shared" si="45"/>
        <v>0</v>
      </c>
      <c r="BU17" s="36">
        <f t="shared" si="46"/>
        <v>0</v>
      </c>
      <c r="BV17" s="36">
        <f t="shared" si="47"/>
        <v>0</v>
      </c>
      <c r="BW17" s="36">
        <f t="shared" si="48"/>
        <v>0</v>
      </c>
      <c r="BX17" s="36">
        <f t="shared" si="49"/>
        <v>0</v>
      </c>
      <c r="BY17" s="36">
        <f t="shared" si="50"/>
        <v>0</v>
      </c>
      <c r="BZ17" s="36">
        <f t="shared" si="51"/>
        <v>0</v>
      </c>
      <c r="CA17" s="36">
        <f t="shared" si="52"/>
        <v>0</v>
      </c>
      <c r="CB17" s="36">
        <f t="shared" si="53"/>
        <v>0</v>
      </c>
      <c r="CD17" s="1">
        <f t="shared" si="13"/>
        <v>0</v>
      </c>
      <c r="CE17" s="1">
        <f t="shared" si="14"/>
        <v>0</v>
      </c>
      <c r="CF17" s="1">
        <f t="shared" si="54"/>
        <v>0</v>
      </c>
      <c r="CG17"/>
      <c r="CH17" s="1">
        <f t="shared" si="15"/>
        <v>0</v>
      </c>
      <c r="CI17" s="1">
        <f t="shared" si="16"/>
        <v>0</v>
      </c>
      <c r="CJ17" s="1">
        <f t="shared" si="17"/>
        <v>0</v>
      </c>
      <c r="CK17" s="1">
        <f t="shared" si="18"/>
        <v>0</v>
      </c>
      <c r="CL17" s="1">
        <f t="shared" si="19"/>
        <v>0</v>
      </c>
      <c r="CM17" s="1">
        <f t="shared" si="20"/>
        <v>0</v>
      </c>
      <c r="CN17" s="1">
        <f t="shared" si="21"/>
        <v>0</v>
      </c>
      <c r="CO17" s="1">
        <f t="shared" si="22"/>
        <v>0</v>
      </c>
      <c r="CP17" s="1">
        <f t="shared" si="23"/>
        <v>0</v>
      </c>
      <c r="CQ17" s="1">
        <f t="shared" si="24"/>
        <v>0</v>
      </c>
      <c r="CR17" s="1">
        <f t="shared" si="25"/>
        <v>0</v>
      </c>
      <c r="CS17" s="1">
        <f t="shared" si="26"/>
        <v>0</v>
      </c>
      <c r="CT17" s="1">
        <f t="shared" si="27"/>
        <v>0</v>
      </c>
      <c r="CU17" s="1">
        <f t="shared" si="28"/>
        <v>0</v>
      </c>
      <c r="CV17" s="1">
        <f t="shared" si="29"/>
        <v>0</v>
      </c>
      <c r="CW17" s="1">
        <f t="shared" si="30"/>
        <v>0</v>
      </c>
    </row>
    <row r="18" spans="1:128" ht="31.25" customHeight="1" x14ac:dyDescent="0.2">
      <c r="B18" s="1188"/>
      <c r="F18" s="551"/>
      <c r="G18" s="101"/>
      <c r="H18" s="105"/>
      <c r="J18" s="886" t="s">
        <v>1137</v>
      </c>
      <c r="K18" s="373"/>
      <c r="L18" s="999"/>
      <c r="M18" s="999"/>
      <c r="N18" s="999"/>
      <c r="O18" s="999"/>
      <c r="P18" s="999"/>
      <c r="Q18" s="999"/>
      <c r="R18" s="999"/>
      <c r="S18" s="999"/>
      <c r="T18" s="999"/>
      <c r="U18" s="999"/>
      <c r="V18" s="307"/>
      <c r="W18" s="108"/>
      <c r="X18" s="411"/>
      <c r="Z18" s="351"/>
      <c r="AA18" s="1490"/>
      <c r="AB18" s="36"/>
      <c r="AC18" s="213"/>
      <c r="AD18" s="382"/>
      <c r="AE18" s="1053">
        <f t="shared" ref="AE18:AE49" si="57">SUM(L18:U18)*AD18</f>
        <v>0</v>
      </c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1053"/>
      <c r="AQ18" s="215"/>
      <c r="AR18" s="912"/>
      <c r="AS18" s="911">
        <f t="shared" si="32"/>
        <v>0</v>
      </c>
      <c r="AT18" s="912"/>
      <c r="AU18" s="911">
        <f t="shared" si="33"/>
        <v>0</v>
      </c>
      <c r="AV18" s="912"/>
      <c r="AW18" s="911">
        <f t="shared" si="34"/>
        <v>0</v>
      </c>
      <c r="AX18" s="913"/>
      <c r="AY18" s="911">
        <f t="shared" si="35"/>
        <v>0</v>
      </c>
      <c r="AZ18" s="913"/>
      <c r="BA18" s="911">
        <f t="shared" si="36"/>
        <v>0</v>
      </c>
      <c r="BB18" s="913"/>
      <c r="BC18" s="911">
        <f t="shared" si="37"/>
        <v>0</v>
      </c>
      <c r="BD18" s="913"/>
      <c r="BE18" s="911">
        <f t="shared" si="38"/>
        <v>0</v>
      </c>
      <c r="BF18" s="913"/>
      <c r="BG18" s="911">
        <f t="shared" si="39"/>
        <v>0</v>
      </c>
      <c r="BH18" s="913"/>
      <c r="BI18" s="911">
        <f t="shared" si="40"/>
        <v>0</v>
      </c>
      <c r="BJ18" s="913"/>
      <c r="BK18" s="911">
        <f t="shared" si="41"/>
        <v>0</v>
      </c>
      <c r="BL18" s="913"/>
      <c r="BM18" s="911">
        <f t="shared" si="42"/>
        <v>0</v>
      </c>
      <c r="BN18" s="913"/>
      <c r="BO18" s="911">
        <f t="shared" si="43"/>
        <v>0</v>
      </c>
      <c r="BP18" s="913"/>
      <c r="BQ18" s="911">
        <f t="shared" si="44"/>
        <v>0</v>
      </c>
      <c r="BR18" s="913"/>
      <c r="BS18" s="911">
        <f t="shared" si="45"/>
        <v>0</v>
      </c>
      <c r="BU18" s="36">
        <f t="shared" si="46"/>
        <v>0</v>
      </c>
      <c r="BV18" s="36">
        <f t="shared" si="47"/>
        <v>0</v>
      </c>
      <c r="BW18" s="36">
        <f t="shared" si="48"/>
        <v>0</v>
      </c>
      <c r="BX18" s="36">
        <f t="shared" si="49"/>
        <v>0</v>
      </c>
      <c r="BY18" s="36">
        <f t="shared" si="50"/>
        <v>0</v>
      </c>
      <c r="BZ18" s="36">
        <f t="shared" si="51"/>
        <v>0</v>
      </c>
      <c r="CA18" s="36">
        <f t="shared" si="52"/>
        <v>0</v>
      </c>
      <c r="CB18" s="36">
        <f t="shared" si="53"/>
        <v>0</v>
      </c>
      <c r="CD18" s="1">
        <f t="shared" si="13"/>
        <v>0</v>
      </c>
      <c r="CE18" s="1">
        <f t="shared" si="14"/>
        <v>0</v>
      </c>
      <c r="CF18" s="1">
        <f t="shared" si="54"/>
        <v>0</v>
      </c>
      <c r="CH18" s="1">
        <f t="shared" ref="CH18:CH23" si="58">IF(H18="sloper",IF(SUM(L18:U18)&gt;0,SUM(L18:U18),0),0)*I18</f>
        <v>0</v>
      </c>
      <c r="CI18" s="1">
        <f t="shared" si="16"/>
        <v>0</v>
      </c>
      <c r="CJ18" s="1">
        <f t="shared" si="17"/>
        <v>0</v>
      </c>
      <c r="CK18" s="1">
        <f t="shared" si="18"/>
        <v>0</v>
      </c>
      <c r="CL18" s="1">
        <f t="shared" si="19"/>
        <v>0</v>
      </c>
      <c r="CM18" s="1">
        <f t="shared" si="20"/>
        <v>0</v>
      </c>
      <c r="CN18" s="1">
        <f t="shared" si="21"/>
        <v>0</v>
      </c>
      <c r="CO18" s="1">
        <f t="shared" si="22"/>
        <v>0</v>
      </c>
      <c r="CP18" s="1">
        <f t="shared" si="23"/>
        <v>0</v>
      </c>
      <c r="CQ18" s="1">
        <f t="shared" si="24"/>
        <v>0</v>
      </c>
      <c r="CR18" s="1">
        <f t="shared" si="25"/>
        <v>0</v>
      </c>
      <c r="CS18" s="1">
        <f t="shared" si="26"/>
        <v>0</v>
      </c>
      <c r="CT18" s="1">
        <f t="shared" si="27"/>
        <v>0</v>
      </c>
      <c r="CU18" s="1">
        <f t="shared" si="28"/>
        <v>0</v>
      </c>
      <c r="CV18" s="1">
        <f t="shared" si="29"/>
        <v>0</v>
      </c>
      <c r="CW18" s="1">
        <f t="shared" si="30"/>
        <v>0</v>
      </c>
    </row>
    <row r="19" spans="1:128" s="1" customFormat="1" ht="57" customHeight="1" x14ac:dyDescent="0.2">
      <c r="B19" s="202" t="s">
        <v>9</v>
      </c>
      <c r="C19" s="139"/>
      <c r="D19" s="1159" t="s">
        <v>1138</v>
      </c>
      <c r="E19" s="1155" t="s">
        <v>1144</v>
      </c>
      <c r="F19" s="534"/>
      <c r="G19" s="139" t="s">
        <v>190</v>
      </c>
      <c r="H19" s="140" t="s">
        <v>301</v>
      </c>
      <c r="I19" s="139">
        <v>16</v>
      </c>
      <c r="J19" s="140" t="s">
        <v>876</v>
      </c>
      <c r="K19" s="645">
        <v>82</v>
      </c>
      <c r="L19" s="144"/>
      <c r="M19" s="144"/>
      <c r="N19" s="144"/>
      <c r="O19" s="144"/>
      <c r="P19" s="144"/>
      <c r="Q19" s="995"/>
      <c r="R19" s="958"/>
      <c r="S19" s="958"/>
      <c r="T19" s="314"/>
      <c r="U19" s="314"/>
      <c r="V19" s="125">
        <f>K19*L19+K19*M19+K19*N19+K19*O19+K19*P19+K19*Q19+K19*R19+K19*S19+K19*T19+K19*U19</f>
        <v>0</v>
      </c>
      <c r="W19" s="142" t="str">
        <f>IF(B19="New","Yes","No")</f>
        <v>Yes</v>
      </c>
      <c r="X19" s="126" t="str">
        <f t="shared" ref="X19:X23" si="59">IF(SUM(L19:U19)&gt;0,"Yes","No")</f>
        <v>No</v>
      </c>
      <c r="Y19"/>
      <c r="Z19" s="1485">
        <v>1</v>
      </c>
      <c r="AA19" s="1491">
        <f>Z19*L19+Z19*M19+Z19*N19+Z19*O19+Z19*P19+Z19*Q19+Z19*R19+Z19*S19+Z19*T19+Z19*U19</f>
        <v>0</v>
      </c>
      <c r="AB19" s="36"/>
      <c r="AC19" s="216"/>
      <c r="AD19" s="375">
        <v>0.14000000000000001</v>
      </c>
      <c r="AE19" s="1053">
        <f>SUM(L19:U19)*AD19</f>
        <v>0</v>
      </c>
      <c r="AF19" s="36">
        <f t="shared" ref="AF19:AF34" si="60">L19*I19</f>
        <v>0</v>
      </c>
      <c r="AG19" s="36">
        <f t="shared" ref="AG19:AG34" si="61">M19*I19</f>
        <v>0</v>
      </c>
      <c r="AH19" s="36">
        <f t="shared" ref="AH19:AH34" si="62">N19*I19</f>
        <v>0</v>
      </c>
      <c r="AI19" s="36">
        <f t="shared" ref="AI19:AI34" si="63">O19*I19</f>
        <v>0</v>
      </c>
      <c r="AJ19" s="36">
        <f t="shared" ref="AJ19:AJ34" si="64">P19*I19</f>
        <v>0</v>
      </c>
      <c r="AK19" s="36">
        <f t="shared" ref="AK19:AK34" si="65">Q19*I19</f>
        <v>0</v>
      </c>
      <c r="AL19" s="36">
        <f t="shared" ref="AL19:AL34" si="66">R19*I19</f>
        <v>0</v>
      </c>
      <c r="AM19" s="36">
        <f t="shared" ref="AM19:AM34" si="67">S19*I19</f>
        <v>0</v>
      </c>
      <c r="AN19" s="36">
        <f t="shared" ref="AN19:AN34" si="68">T19*I19</f>
        <v>0</v>
      </c>
      <c r="AO19" s="36">
        <f t="shared" ref="AO19:AO34" si="69">U19*I19</f>
        <v>0</v>
      </c>
      <c r="AP19" s="1053">
        <v>1</v>
      </c>
      <c r="AQ19" s="215"/>
      <c r="AR19" s="897">
        <v>32</v>
      </c>
      <c r="AS19" s="911">
        <f t="shared" si="32"/>
        <v>0</v>
      </c>
      <c r="AT19" s="897"/>
      <c r="AU19" s="911">
        <f t="shared" si="33"/>
        <v>0</v>
      </c>
      <c r="AV19" s="897"/>
      <c r="AW19" s="911">
        <f t="shared" si="34"/>
        <v>0</v>
      </c>
      <c r="AX19" s="908"/>
      <c r="AY19" s="911">
        <f t="shared" si="35"/>
        <v>0</v>
      </c>
      <c r="AZ19" s="908"/>
      <c r="BA19" s="911">
        <f t="shared" si="36"/>
        <v>0</v>
      </c>
      <c r="BB19" s="908"/>
      <c r="BC19" s="911">
        <f t="shared" si="37"/>
        <v>0</v>
      </c>
      <c r="BD19" s="908"/>
      <c r="BE19" s="911">
        <f t="shared" si="38"/>
        <v>0</v>
      </c>
      <c r="BF19" s="908"/>
      <c r="BG19" s="911">
        <f t="shared" si="39"/>
        <v>0</v>
      </c>
      <c r="BH19" s="908"/>
      <c r="BI19" s="911">
        <f t="shared" si="40"/>
        <v>0</v>
      </c>
      <c r="BJ19" s="908"/>
      <c r="BK19" s="911">
        <f t="shared" si="41"/>
        <v>0</v>
      </c>
      <c r="BL19" s="908"/>
      <c r="BM19" s="911">
        <f t="shared" si="42"/>
        <v>0</v>
      </c>
      <c r="BN19" s="908"/>
      <c r="BO19" s="911">
        <f t="shared" si="43"/>
        <v>0</v>
      </c>
      <c r="BP19" s="908"/>
      <c r="BQ19" s="911">
        <f t="shared" si="44"/>
        <v>0</v>
      </c>
      <c r="BR19" s="908"/>
      <c r="BS19" s="911">
        <f t="shared" si="45"/>
        <v>0</v>
      </c>
      <c r="BT19" s="36"/>
      <c r="BU19" s="36">
        <f t="shared" si="46"/>
        <v>0</v>
      </c>
      <c r="BV19" s="36">
        <f t="shared" si="47"/>
        <v>0</v>
      </c>
      <c r="BW19" s="36">
        <f t="shared" si="48"/>
        <v>0</v>
      </c>
      <c r="BX19" s="36">
        <f t="shared" si="49"/>
        <v>0</v>
      </c>
      <c r="BY19" s="36">
        <f t="shared" si="50"/>
        <v>0</v>
      </c>
      <c r="BZ19" s="36">
        <f t="shared" si="51"/>
        <v>0</v>
      </c>
      <c r="CA19" s="36">
        <f t="shared" si="52"/>
        <v>0</v>
      </c>
      <c r="CB19" s="36">
        <f t="shared" si="53"/>
        <v>0</v>
      </c>
      <c r="CD19" s="1">
        <f t="shared" si="13"/>
        <v>0</v>
      </c>
      <c r="CE19" s="1">
        <f t="shared" si="14"/>
        <v>0</v>
      </c>
      <c r="CF19" s="1">
        <f t="shared" si="54"/>
        <v>0</v>
      </c>
      <c r="CH19" s="1">
        <f t="shared" si="58"/>
        <v>0</v>
      </c>
      <c r="CI19" s="1">
        <f t="shared" si="16"/>
        <v>0</v>
      </c>
      <c r="CJ19" s="1">
        <f t="shared" si="17"/>
        <v>0</v>
      </c>
      <c r="CK19" s="1">
        <f t="shared" si="18"/>
        <v>0</v>
      </c>
      <c r="CL19" s="1">
        <f t="shared" si="19"/>
        <v>0</v>
      </c>
      <c r="CM19" s="1">
        <f t="shared" si="20"/>
        <v>0</v>
      </c>
      <c r="CN19" s="1">
        <f t="shared" si="21"/>
        <v>0</v>
      </c>
      <c r="CO19" s="1">
        <f t="shared" si="22"/>
        <v>0</v>
      </c>
      <c r="CP19" s="1">
        <f t="shared" si="23"/>
        <v>0</v>
      </c>
      <c r="CQ19" s="1">
        <f t="shared" si="24"/>
        <v>0</v>
      </c>
      <c r="CR19" s="1">
        <f t="shared" si="25"/>
        <v>0</v>
      </c>
      <c r="CS19" s="1">
        <f t="shared" si="26"/>
        <v>0</v>
      </c>
      <c r="CT19" s="1">
        <f t="shared" si="27"/>
        <v>0</v>
      </c>
      <c r="CU19" s="1">
        <f t="shared" si="28"/>
        <v>0</v>
      </c>
      <c r="CV19" s="1">
        <f t="shared" si="29"/>
        <v>0</v>
      </c>
      <c r="CW19" s="1">
        <f t="shared" si="30"/>
        <v>0</v>
      </c>
    </row>
    <row r="20" spans="1:128" s="1" customFormat="1" ht="57" customHeight="1" x14ac:dyDescent="0.2">
      <c r="B20" s="519" t="s">
        <v>9</v>
      </c>
      <c r="D20" s="1163" t="s">
        <v>1139</v>
      </c>
      <c r="E20" s="1233" t="s">
        <v>1147</v>
      </c>
      <c r="F20" s="532"/>
      <c r="G20" s="117" t="s">
        <v>190</v>
      </c>
      <c r="H20" s="118" t="s">
        <v>301</v>
      </c>
      <c r="I20" s="117">
        <v>13</v>
      </c>
      <c r="J20" s="118" t="s">
        <v>876</v>
      </c>
      <c r="K20" s="642">
        <v>80</v>
      </c>
      <c r="L20" s="119"/>
      <c r="M20" s="119"/>
      <c r="N20" s="119"/>
      <c r="O20" s="119"/>
      <c r="P20" s="119"/>
      <c r="Q20" s="993"/>
      <c r="R20" s="964"/>
      <c r="S20" s="964"/>
      <c r="T20" s="964"/>
      <c r="U20" s="964"/>
      <c r="V20" s="121">
        <f t="shared" ref="V20:V22" si="70">K20*L20+K20*M20+K20*N20+K20*O20+K20*P20+K20*Q20+K20*R20+K20*S20+K20*T20+K20*U20</f>
        <v>0</v>
      </c>
      <c r="W20" s="121" t="str">
        <f>IF(B20="New","Yes","No")</f>
        <v>Yes</v>
      </c>
      <c r="X20" s="122" t="str">
        <f t="shared" si="59"/>
        <v>No</v>
      </c>
      <c r="Y20"/>
      <c r="Z20" s="1492">
        <v>1</v>
      </c>
      <c r="AA20" s="1491">
        <f t="shared" ref="AA20:AA22" si="71">Z20*L20+Z20*M20+Z20*N20+Z20*O20+Z20*P20+Z20*Q20+Z20*R20+Z20*S20+Z20*T20+Z20*U20</f>
        <v>0</v>
      </c>
      <c r="AB20" s="36"/>
      <c r="AC20" s="216"/>
      <c r="AD20" s="375">
        <v>0.19</v>
      </c>
      <c r="AE20" s="1053">
        <f t="shared" si="57"/>
        <v>0</v>
      </c>
      <c r="AF20" s="36">
        <f t="shared" si="60"/>
        <v>0</v>
      </c>
      <c r="AG20" s="36">
        <f t="shared" si="61"/>
        <v>0</v>
      </c>
      <c r="AH20" s="36">
        <f t="shared" si="62"/>
        <v>0</v>
      </c>
      <c r="AI20" s="36">
        <f t="shared" si="63"/>
        <v>0</v>
      </c>
      <c r="AJ20" s="36">
        <f t="shared" si="64"/>
        <v>0</v>
      </c>
      <c r="AK20" s="36">
        <f t="shared" si="65"/>
        <v>0</v>
      </c>
      <c r="AL20" s="36">
        <f t="shared" si="66"/>
        <v>0</v>
      </c>
      <c r="AM20" s="36">
        <f t="shared" si="67"/>
        <v>0</v>
      </c>
      <c r="AN20" s="36">
        <f t="shared" si="68"/>
        <v>0</v>
      </c>
      <c r="AO20" s="36">
        <f t="shared" si="69"/>
        <v>0</v>
      </c>
      <c r="AP20" s="1053">
        <v>1</v>
      </c>
      <c r="AQ20" s="215"/>
      <c r="AR20" s="897">
        <v>26</v>
      </c>
      <c r="AS20" s="911">
        <f t="shared" si="32"/>
        <v>0</v>
      </c>
      <c r="AT20" s="897"/>
      <c r="AU20" s="911">
        <f t="shared" si="33"/>
        <v>0</v>
      </c>
      <c r="AV20" s="897"/>
      <c r="AW20" s="911">
        <f t="shared" si="34"/>
        <v>0</v>
      </c>
      <c r="AX20" s="908"/>
      <c r="AY20" s="911">
        <f t="shared" si="35"/>
        <v>0</v>
      </c>
      <c r="AZ20" s="908"/>
      <c r="BA20" s="911">
        <f t="shared" si="36"/>
        <v>0</v>
      </c>
      <c r="BB20" s="908"/>
      <c r="BC20" s="911">
        <f t="shared" si="37"/>
        <v>0</v>
      </c>
      <c r="BD20" s="908"/>
      <c r="BE20" s="911">
        <f t="shared" si="38"/>
        <v>0</v>
      </c>
      <c r="BF20" s="908"/>
      <c r="BG20" s="911">
        <f t="shared" si="39"/>
        <v>0</v>
      </c>
      <c r="BH20" s="908"/>
      <c r="BI20" s="911">
        <f t="shared" si="40"/>
        <v>0</v>
      </c>
      <c r="BJ20" s="908"/>
      <c r="BK20" s="911">
        <f t="shared" si="41"/>
        <v>0</v>
      </c>
      <c r="BL20" s="908"/>
      <c r="BM20" s="911">
        <f t="shared" si="42"/>
        <v>0</v>
      </c>
      <c r="BN20" s="908"/>
      <c r="BO20" s="911">
        <f t="shared" si="43"/>
        <v>0</v>
      </c>
      <c r="BP20" s="908"/>
      <c r="BQ20" s="911">
        <f t="shared" si="44"/>
        <v>0</v>
      </c>
      <c r="BR20" s="908"/>
      <c r="BS20" s="911">
        <f t="shared" si="45"/>
        <v>0</v>
      </c>
      <c r="BT20" s="36"/>
      <c r="BU20" s="36">
        <f t="shared" si="46"/>
        <v>0</v>
      </c>
      <c r="BV20" s="36">
        <f t="shared" si="47"/>
        <v>0</v>
      </c>
      <c r="BW20" s="36">
        <f t="shared" si="48"/>
        <v>0</v>
      </c>
      <c r="BX20" s="36">
        <f t="shared" si="49"/>
        <v>0</v>
      </c>
      <c r="BY20" s="36">
        <f t="shared" si="50"/>
        <v>0</v>
      </c>
      <c r="BZ20" s="36">
        <f t="shared" si="51"/>
        <v>0</v>
      </c>
      <c r="CA20" s="36">
        <f t="shared" si="52"/>
        <v>0</v>
      </c>
      <c r="CB20" s="36">
        <f t="shared" si="53"/>
        <v>0</v>
      </c>
      <c r="CD20" s="1">
        <f t="shared" si="13"/>
        <v>0</v>
      </c>
      <c r="CE20" s="1">
        <f t="shared" si="14"/>
        <v>0</v>
      </c>
      <c r="CF20" s="1">
        <f t="shared" si="54"/>
        <v>0</v>
      </c>
      <c r="CH20" s="1">
        <f t="shared" si="58"/>
        <v>0</v>
      </c>
      <c r="CI20" s="1">
        <f t="shared" si="16"/>
        <v>0</v>
      </c>
      <c r="CJ20" s="1">
        <f t="shared" si="17"/>
        <v>0</v>
      </c>
      <c r="CK20" s="1">
        <f t="shared" si="18"/>
        <v>0</v>
      </c>
      <c r="CL20" s="1">
        <f t="shared" si="19"/>
        <v>0</v>
      </c>
      <c r="CM20" s="1">
        <f t="shared" si="20"/>
        <v>0</v>
      </c>
      <c r="CN20" s="1">
        <f t="shared" si="21"/>
        <v>0</v>
      </c>
      <c r="CO20" s="1">
        <f t="shared" si="22"/>
        <v>0</v>
      </c>
      <c r="CP20" s="1">
        <f t="shared" si="23"/>
        <v>0</v>
      </c>
      <c r="CQ20" s="1">
        <f t="shared" si="24"/>
        <v>0</v>
      </c>
      <c r="CR20" s="1">
        <f t="shared" si="25"/>
        <v>0</v>
      </c>
      <c r="CS20" s="1">
        <f t="shared" si="26"/>
        <v>0</v>
      </c>
      <c r="CT20" s="1">
        <f t="shared" si="27"/>
        <v>0</v>
      </c>
      <c r="CU20" s="1">
        <f t="shared" si="28"/>
        <v>0</v>
      </c>
      <c r="CV20" s="1">
        <f t="shared" si="29"/>
        <v>0</v>
      </c>
      <c r="CW20" s="1">
        <f t="shared" si="30"/>
        <v>0</v>
      </c>
    </row>
    <row r="21" spans="1:128" s="36" customFormat="1" ht="57" customHeight="1" x14ac:dyDescent="0.2">
      <c r="A21" s="1"/>
      <c r="B21" s="199" t="s">
        <v>9</v>
      </c>
      <c r="D21" s="1164" t="s">
        <v>1140</v>
      </c>
      <c r="E21" s="1156" t="s">
        <v>1145</v>
      </c>
      <c r="F21" s="535"/>
      <c r="G21" s="36" t="s">
        <v>190</v>
      </c>
      <c r="H21" s="123" t="s">
        <v>301</v>
      </c>
      <c r="I21" s="36">
        <v>14</v>
      </c>
      <c r="J21" s="123" t="s">
        <v>876</v>
      </c>
      <c r="K21" s="494">
        <v>79</v>
      </c>
      <c r="L21" s="144"/>
      <c r="M21" s="144"/>
      <c r="N21" s="144"/>
      <c r="O21" s="144"/>
      <c r="P21" s="144"/>
      <c r="Q21" s="995"/>
      <c r="R21" s="958"/>
      <c r="S21" s="958"/>
      <c r="T21" s="314"/>
      <c r="U21" s="314"/>
      <c r="V21" s="125">
        <f t="shared" si="70"/>
        <v>0</v>
      </c>
      <c r="W21" s="125" t="str">
        <f>IF(B21="New","Yes","No")</f>
        <v>Yes</v>
      </c>
      <c r="X21" s="126" t="str">
        <f t="shared" si="59"/>
        <v>No</v>
      </c>
      <c r="Y21"/>
      <c r="Z21" s="1492">
        <v>1</v>
      </c>
      <c r="AA21" s="1491">
        <f t="shared" si="71"/>
        <v>0</v>
      </c>
      <c r="AC21" s="216"/>
      <c r="AD21" s="375">
        <v>0.15</v>
      </c>
      <c r="AE21" s="1053">
        <f t="shared" si="57"/>
        <v>0</v>
      </c>
      <c r="AF21" s="36">
        <f t="shared" si="60"/>
        <v>0</v>
      </c>
      <c r="AG21" s="36">
        <f t="shared" si="61"/>
        <v>0</v>
      </c>
      <c r="AH21" s="36">
        <f t="shared" si="62"/>
        <v>0</v>
      </c>
      <c r="AI21" s="36">
        <f t="shared" si="63"/>
        <v>0</v>
      </c>
      <c r="AJ21" s="36">
        <f t="shared" si="64"/>
        <v>0</v>
      </c>
      <c r="AK21" s="36">
        <f t="shared" si="65"/>
        <v>0</v>
      </c>
      <c r="AL21" s="36">
        <f t="shared" si="66"/>
        <v>0</v>
      </c>
      <c r="AM21" s="36">
        <f t="shared" si="67"/>
        <v>0</v>
      </c>
      <c r="AN21" s="36">
        <f t="shared" si="68"/>
        <v>0</v>
      </c>
      <c r="AO21" s="36">
        <f t="shared" si="69"/>
        <v>0</v>
      </c>
      <c r="AP21" s="1053">
        <v>1</v>
      </c>
      <c r="AQ21" s="215"/>
      <c r="AR21" s="897">
        <v>28</v>
      </c>
      <c r="AS21" s="911">
        <f t="shared" si="32"/>
        <v>0</v>
      </c>
      <c r="AT21" s="897"/>
      <c r="AU21" s="911">
        <f t="shared" si="33"/>
        <v>0</v>
      </c>
      <c r="AV21" s="897"/>
      <c r="AW21" s="911">
        <f t="shared" si="34"/>
        <v>0</v>
      </c>
      <c r="AX21" s="908"/>
      <c r="AY21" s="911">
        <f t="shared" si="35"/>
        <v>0</v>
      </c>
      <c r="AZ21" s="908"/>
      <c r="BA21" s="911">
        <f t="shared" si="36"/>
        <v>0</v>
      </c>
      <c r="BB21" s="908"/>
      <c r="BC21" s="911">
        <f t="shared" si="37"/>
        <v>0</v>
      </c>
      <c r="BD21" s="908"/>
      <c r="BE21" s="911">
        <f t="shared" si="38"/>
        <v>0</v>
      </c>
      <c r="BF21" s="908"/>
      <c r="BG21" s="911">
        <f t="shared" si="39"/>
        <v>0</v>
      </c>
      <c r="BH21" s="908"/>
      <c r="BI21" s="911">
        <f t="shared" si="40"/>
        <v>0</v>
      </c>
      <c r="BJ21" s="908"/>
      <c r="BK21" s="911">
        <f t="shared" si="41"/>
        <v>0</v>
      </c>
      <c r="BL21" s="908"/>
      <c r="BM21" s="911">
        <f t="shared" si="42"/>
        <v>0</v>
      </c>
      <c r="BN21" s="908"/>
      <c r="BO21" s="911">
        <f t="shared" si="43"/>
        <v>0</v>
      </c>
      <c r="BP21" s="908"/>
      <c r="BQ21" s="911">
        <f t="shared" si="44"/>
        <v>0</v>
      </c>
      <c r="BR21" s="908"/>
      <c r="BS21" s="911">
        <f t="shared" si="45"/>
        <v>0</v>
      </c>
      <c r="BU21" s="36">
        <f t="shared" si="46"/>
        <v>0</v>
      </c>
      <c r="BV21" s="36">
        <f t="shared" si="47"/>
        <v>0</v>
      </c>
      <c r="BW21" s="36">
        <f t="shared" si="48"/>
        <v>0</v>
      </c>
      <c r="BX21" s="36">
        <f t="shared" si="49"/>
        <v>0</v>
      </c>
      <c r="BY21" s="36">
        <f t="shared" si="50"/>
        <v>0</v>
      </c>
      <c r="BZ21" s="36">
        <f t="shared" si="51"/>
        <v>0</v>
      </c>
      <c r="CA21" s="36">
        <f t="shared" si="52"/>
        <v>0</v>
      </c>
      <c r="CB21" s="36">
        <f t="shared" si="53"/>
        <v>0</v>
      </c>
      <c r="CD21" s="1">
        <f t="shared" si="13"/>
        <v>0</v>
      </c>
      <c r="CE21" s="1">
        <f t="shared" si="14"/>
        <v>0</v>
      </c>
      <c r="CF21" s="1">
        <f t="shared" si="54"/>
        <v>0</v>
      </c>
      <c r="CH21" s="1">
        <f t="shared" si="58"/>
        <v>0</v>
      </c>
      <c r="CI21" s="1">
        <f t="shared" si="16"/>
        <v>0</v>
      </c>
      <c r="CJ21" s="1">
        <f t="shared" si="17"/>
        <v>0</v>
      </c>
      <c r="CK21" s="1">
        <f t="shared" si="18"/>
        <v>0</v>
      </c>
      <c r="CL21" s="1">
        <f t="shared" si="19"/>
        <v>0</v>
      </c>
      <c r="CM21" s="1">
        <f t="shared" si="20"/>
        <v>0</v>
      </c>
      <c r="CN21" s="1">
        <f t="shared" si="21"/>
        <v>0</v>
      </c>
      <c r="CO21" s="1">
        <f t="shared" si="22"/>
        <v>0</v>
      </c>
      <c r="CP21" s="1">
        <f t="shared" si="23"/>
        <v>0</v>
      </c>
      <c r="CQ21" s="1">
        <f t="shared" si="24"/>
        <v>0</v>
      </c>
      <c r="CR21" s="1">
        <f t="shared" si="25"/>
        <v>0</v>
      </c>
      <c r="CS21" s="1">
        <f t="shared" si="26"/>
        <v>0</v>
      </c>
      <c r="CT21" s="1">
        <f t="shared" si="27"/>
        <v>0</v>
      </c>
      <c r="CU21" s="1">
        <f t="shared" si="28"/>
        <v>0</v>
      </c>
      <c r="CV21" s="1">
        <f t="shared" si="29"/>
        <v>0</v>
      </c>
      <c r="CW21" s="1">
        <f t="shared" si="30"/>
        <v>0</v>
      </c>
    </row>
    <row r="22" spans="1:128" s="1" customFormat="1" ht="57" customHeight="1" x14ac:dyDescent="0.2">
      <c r="B22" s="519" t="s">
        <v>9</v>
      </c>
      <c r="D22" s="1163" t="s">
        <v>1141</v>
      </c>
      <c r="E22" s="1234" t="s">
        <v>1146</v>
      </c>
      <c r="F22" s="532"/>
      <c r="G22" s="117" t="s">
        <v>190</v>
      </c>
      <c r="H22" s="118" t="s">
        <v>301</v>
      </c>
      <c r="I22" s="117">
        <v>12</v>
      </c>
      <c r="J22" s="118" t="s">
        <v>876</v>
      </c>
      <c r="K22" s="642">
        <v>74</v>
      </c>
      <c r="L22" s="119"/>
      <c r="M22" s="119"/>
      <c r="N22" s="119"/>
      <c r="O22" s="119"/>
      <c r="P22" s="119"/>
      <c r="Q22" s="993"/>
      <c r="R22" s="964"/>
      <c r="S22" s="964"/>
      <c r="T22" s="964"/>
      <c r="U22" s="964"/>
      <c r="V22" s="121">
        <f t="shared" si="70"/>
        <v>0</v>
      </c>
      <c r="W22" s="121" t="str">
        <f>IF(B22="New","Yes","No")</f>
        <v>Yes</v>
      </c>
      <c r="X22" s="122" t="str">
        <f t="shared" si="59"/>
        <v>No</v>
      </c>
      <c r="Y22"/>
      <c r="Z22" s="1492">
        <v>1</v>
      </c>
      <c r="AA22" s="1491">
        <f t="shared" si="71"/>
        <v>0</v>
      </c>
      <c r="AB22" s="36"/>
      <c r="AC22" s="216"/>
      <c r="AD22" s="375">
        <v>7.0000000000000007E-2</v>
      </c>
      <c r="AE22" s="1053">
        <f t="shared" si="57"/>
        <v>0</v>
      </c>
      <c r="AF22" s="36">
        <f t="shared" si="60"/>
        <v>0</v>
      </c>
      <c r="AG22" s="36">
        <f t="shared" si="61"/>
        <v>0</v>
      </c>
      <c r="AH22" s="36">
        <f t="shared" si="62"/>
        <v>0</v>
      </c>
      <c r="AI22" s="36">
        <f t="shared" si="63"/>
        <v>0</v>
      </c>
      <c r="AJ22" s="36">
        <f t="shared" si="64"/>
        <v>0</v>
      </c>
      <c r="AK22" s="36">
        <f t="shared" si="65"/>
        <v>0</v>
      </c>
      <c r="AL22" s="36">
        <f t="shared" si="66"/>
        <v>0</v>
      </c>
      <c r="AM22" s="36">
        <f t="shared" si="67"/>
        <v>0</v>
      </c>
      <c r="AN22" s="36">
        <f t="shared" si="68"/>
        <v>0</v>
      </c>
      <c r="AO22" s="36">
        <f t="shared" si="69"/>
        <v>0</v>
      </c>
      <c r="AP22" s="1053">
        <v>1</v>
      </c>
      <c r="AQ22" s="215"/>
      <c r="AR22" s="897">
        <v>21</v>
      </c>
      <c r="AS22" s="911">
        <f t="shared" si="32"/>
        <v>0</v>
      </c>
      <c r="AT22" s="897"/>
      <c r="AU22" s="911">
        <f t="shared" si="33"/>
        <v>0</v>
      </c>
      <c r="AV22" s="897"/>
      <c r="AW22" s="911">
        <f t="shared" si="34"/>
        <v>0</v>
      </c>
      <c r="AX22" s="908"/>
      <c r="AY22" s="911">
        <f t="shared" si="35"/>
        <v>0</v>
      </c>
      <c r="AZ22" s="908"/>
      <c r="BA22" s="911">
        <f t="shared" si="36"/>
        <v>0</v>
      </c>
      <c r="BB22" s="908"/>
      <c r="BC22" s="911">
        <f t="shared" si="37"/>
        <v>0</v>
      </c>
      <c r="BD22" s="908"/>
      <c r="BE22" s="911">
        <f t="shared" si="38"/>
        <v>0</v>
      </c>
      <c r="BF22" s="908"/>
      <c r="BG22" s="911">
        <f t="shared" si="39"/>
        <v>0</v>
      </c>
      <c r="BH22" s="908"/>
      <c r="BI22" s="911">
        <f t="shared" si="40"/>
        <v>0</v>
      </c>
      <c r="BJ22" s="908"/>
      <c r="BK22" s="911">
        <f t="shared" si="41"/>
        <v>0</v>
      </c>
      <c r="BL22" s="908"/>
      <c r="BM22" s="911">
        <f t="shared" si="42"/>
        <v>0</v>
      </c>
      <c r="BN22" s="908"/>
      <c r="BO22" s="911">
        <f t="shared" si="43"/>
        <v>0</v>
      </c>
      <c r="BP22" s="908"/>
      <c r="BQ22" s="911">
        <f t="shared" si="44"/>
        <v>0</v>
      </c>
      <c r="BR22" s="908"/>
      <c r="BS22" s="911">
        <f t="shared" si="45"/>
        <v>0</v>
      </c>
      <c r="BT22" s="36"/>
      <c r="BU22" s="36">
        <f t="shared" si="46"/>
        <v>0</v>
      </c>
      <c r="BV22" s="36">
        <f t="shared" si="47"/>
        <v>0</v>
      </c>
      <c r="BW22" s="36">
        <f t="shared" si="48"/>
        <v>0</v>
      </c>
      <c r="BX22" s="36">
        <f t="shared" si="49"/>
        <v>0</v>
      </c>
      <c r="BY22" s="36">
        <f t="shared" si="50"/>
        <v>0</v>
      </c>
      <c r="BZ22" s="36">
        <f t="shared" si="51"/>
        <v>0</v>
      </c>
      <c r="CA22" s="36">
        <f t="shared" si="52"/>
        <v>0</v>
      </c>
      <c r="CB22" s="36">
        <f t="shared" si="53"/>
        <v>0</v>
      </c>
      <c r="CD22" s="1">
        <f t="shared" si="13"/>
        <v>0</v>
      </c>
      <c r="CE22" s="1">
        <f t="shared" si="14"/>
        <v>0</v>
      </c>
      <c r="CF22" s="1">
        <f t="shared" si="54"/>
        <v>0</v>
      </c>
      <c r="CH22" s="1">
        <f t="shared" si="58"/>
        <v>0</v>
      </c>
      <c r="CI22" s="1">
        <f t="shared" si="16"/>
        <v>0</v>
      </c>
      <c r="CJ22" s="1">
        <f t="shared" si="17"/>
        <v>0</v>
      </c>
      <c r="CK22" s="1">
        <f t="shared" si="18"/>
        <v>0</v>
      </c>
      <c r="CL22" s="1">
        <f t="shared" si="19"/>
        <v>0</v>
      </c>
      <c r="CM22" s="1">
        <f t="shared" si="20"/>
        <v>0</v>
      </c>
      <c r="CN22" s="1">
        <f t="shared" si="21"/>
        <v>0</v>
      </c>
      <c r="CO22" s="1">
        <f t="shared" si="22"/>
        <v>0</v>
      </c>
      <c r="CP22" s="1">
        <f t="shared" si="23"/>
        <v>0</v>
      </c>
      <c r="CQ22" s="1">
        <f t="shared" si="24"/>
        <v>0</v>
      </c>
      <c r="CR22" s="1">
        <f t="shared" si="25"/>
        <v>0</v>
      </c>
      <c r="CS22" s="1">
        <f t="shared" si="26"/>
        <v>0</v>
      </c>
      <c r="CT22" s="1">
        <f t="shared" si="27"/>
        <v>0</v>
      </c>
      <c r="CU22" s="1">
        <f t="shared" si="28"/>
        <v>0</v>
      </c>
      <c r="CV22" s="1">
        <f t="shared" si="29"/>
        <v>0</v>
      </c>
      <c r="CW22" s="1">
        <f t="shared" si="30"/>
        <v>0</v>
      </c>
    </row>
    <row r="23" spans="1:128" s="36" customFormat="1" ht="57" customHeight="1" x14ac:dyDescent="0.2">
      <c r="A23" s="1"/>
      <c r="B23" s="524" t="s">
        <v>9</v>
      </c>
      <c r="C23" s="129"/>
      <c r="D23" s="1165" t="s">
        <v>1142</v>
      </c>
      <c r="E23" s="196" t="s">
        <v>1148</v>
      </c>
      <c r="F23" s="549"/>
      <c r="G23" s="129" t="s">
        <v>190</v>
      </c>
      <c r="H23" s="156" t="s">
        <v>301</v>
      </c>
      <c r="I23" s="129">
        <v>12</v>
      </c>
      <c r="J23" s="156" t="s">
        <v>876</v>
      </c>
      <c r="K23" s="643">
        <v>75</v>
      </c>
      <c r="L23" s="1125"/>
      <c r="M23" s="1125"/>
      <c r="N23" s="1125"/>
      <c r="O23" s="1125"/>
      <c r="P23" s="1125"/>
      <c r="Q23" s="147"/>
      <c r="R23" s="1126"/>
      <c r="S23" s="1126"/>
      <c r="T23" s="960"/>
      <c r="U23" s="960"/>
      <c r="V23" s="158">
        <f>K23*L23+K23*M23+K23*N23+K23*O23+K23*P23+K23*Q23+K23*R23+K23*S23+K23*T23+K23*U23</f>
        <v>0</v>
      </c>
      <c r="W23" s="158" t="str">
        <f>IF(B23="New","Yes","No")</f>
        <v>Yes</v>
      </c>
      <c r="X23" s="159" t="str">
        <f t="shared" si="59"/>
        <v>No</v>
      </c>
      <c r="Y23"/>
      <c r="Z23" s="1487">
        <v>1</v>
      </c>
      <c r="AA23" s="1488">
        <f>Z23*L23+Z23*M23+Z23*N23+Z23*O23+Z23*P23+Z23*Q23+Z23*R23+Z23*S23+Z23*T23+Z23*U23</f>
        <v>0</v>
      </c>
      <c r="AC23" s="216"/>
      <c r="AD23" s="375">
        <v>0.1</v>
      </c>
      <c r="AE23" s="1053">
        <f>SUM(L23:U23)*AD23</f>
        <v>0</v>
      </c>
      <c r="AF23" s="36">
        <f t="shared" si="60"/>
        <v>0</v>
      </c>
      <c r="AG23" s="36">
        <f t="shared" si="61"/>
        <v>0</v>
      </c>
      <c r="AH23" s="36">
        <f t="shared" si="62"/>
        <v>0</v>
      </c>
      <c r="AI23" s="36">
        <f t="shared" si="63"/>
        <v>0</v>
      </c>
      <c r="AJ23" s="36">
        <f t="shared" si="64"/>
        <v>0</v>
      </c>
      <c r="AK23" s="36">
        <f t="shared" si="65"/>
        <v>0</v>
      </c>
      <c r="AL23" s="36">
        <f t="shared" si="66"/>
        <v>0</v>
      </c>
      <c r="AM23" s="36">
        <f t="shared" si="67"/>
        <v>0</v>
      </c>
      <c r="AN23" s="36">
        <f t="shared" si="68"/>
        <v>0</v>
      </c>
      <c r="AO23" s="36">
        <f t="shared" si="69"/>
        <v>0</v>
      </c>
      <c r="AP23" s="1053">
        <v>1</v>
      </c>
      <c r="AQ23" s="215"/>
      <c r="AR23" s="897">
        <v>24</v>
      </c>
      <c r="AS23" s="911">
        <f t="shared" si="32"/>
        <v>0</v>
      </c>
      <c r="AT23" s="897"/>
      <c r="AU23" s="911">
        <f t="shared" si="33"/>
        <v>0</v>
      </c>
      <c r="AV23" s="897"/>
      <c r="AW23" s="911">
        <f t="shared" si="34"/>
        <v>0</v>
      </c>
      <c r="AX23" s="908"/>
      <c r="AY23" s="911">
        <f t="shared" si="35"/>
        <v>0</v>
      </c>
      <c r="AZ23" s="908"/>
      <c r="BA23" s="911">
        <f t="shared" si="36"/>
        <v>0</v>
      </c>
      <c r="BB23" s="908"/>
      <c r="BC23" s="911">
        <f t="shared" si="37"/>
        <v>0</v>
      </c>
      <c r="BD23" s="908"/>
      <c r="BE23" s="911">
        <f t="shared" si="38"/>
        <v>0</v>
      </c>
      <c r="BF23" s="908"/>
      <c r="BG23" s="911">
        <f t="shared" si="39"/>
        <v>0</v>
      </c>
      <c r="BH23" s="908"/>
      <c r="BI23" s="911">
        <f t="shared" si="40"/>
        <v>0</v>
      </c>
      <c r="BJ23" s="908"/>
      <c r="BK23" s="911">
        <f t="shared" si="41"/>
        <v>0</v>
      </c>
      <c r="BL23" s="908"/>
      <c r="BM23" s="911">
        <f t="shared" si="42"/>
        <v>0</v>
      </c>
      <c r="BN23" s="908"/>
      <c r="BO23" s="911">
        <f t="shared" si="43"/>
        <v>0</v>
      </c>
      <c r="BP23" s="908"/>
      <c r="BQ23" s="911">
        <f t="shared" si="44"/>
        <v>0</v>
      </c>
      <c r="BR23" s="908"/>
      <c r="BS23" s="911">
        <f t="shared" si="45"/>
        <v>0</v>
      </c>
      <c r="BU23" s="36">
        <f t="shared" si="46"/>
        <v>0</v>
      </c>
      <c r="BV23" s="36">
        <f t="shared" si="47"/>
        <v>0</v>
      </c>
      <c r="BW23" s="36">
        <f t="shared" si="48"/>
        <v>0</v>
      </c>
      <c r="BX23" s="36">
        <f t="shared" si="49"/>
        <v>0</v>
      </c>
      <c r="BY23" s="36">
        <f t="shared" si="50"/>
        <v>0</v>
      </c>
      <c r="BZ23" s="36">
        <f t="shared" si="51"/>
        <v>0</v>
      </c>
      <c r="CA23" s="36">
        <f t="shared" si="52"/>
        <v>0</v>
      </c>
      <c r="CB23" s="36">
        <f t="shared" si="53"/>
        <v>0</v>
      </c>
      <c r="CD23" s="1">
        <f t="shared" si="13"/>
        <v>0</v>
      </c>
      <c r="CE23" s="1">
        <f t="shared" si="14"/>
        <v>0</v>
      </c>
      <c r="CF23" s="1">
        <f t="shared" si="54"/>
        <v>0</v>
      </c>
      <c r="CH23" s="1">
        <f t="shared" si="58"/>
        <v>0</v>
      </c>
      <c r="CI23" s="1">
        <f t="shared" si="16"/>
        <v>0</v>
      </c>
      <c r="CJ23" s="1">
        <f t="shared" si="17"/>
        <v>0</v>
      </c>
      <c r="CK23" s="1">
        <f t="shared" si="18"/>
        <v>0</v>
      </c>
      <c r="CL23" s="1">
        <f t="shared" si="19"/>
        <v>0</v>
      </c>
      <c r="CM23" s="1">
        <f t="shared" si="20"/>
        <v>0</v>
      </c>
      <c r="CN23" s="1">
        <f t="shared" si="21"/>
        <v>0</v>
      </c>
      <c r="CO23" s="1">
        <f t="shared" si="22"/>
        <v>0</v>
      </c>
      <c r="CP23" s="1">
        <f t="shared" si="23"/>
        <v>0</v>
      </c>
      <c r="CQ23" s="1">
        <f t="shared" si="24"/>
        <v>0</v>
      </c>
      <c r="CR23" s="1">
        <f t="shared" si="25"/>
        <v>0</v>
      </c>
      <c r="CS23" s="1">
        <f t="shared" si="26"/>
        <v>0</v>
      </c>
      <c r="CT23" s="1">
        <f t="shared" si="27"/>
        <v>0</v>
      </c>
      <c r="CU23" s="1">
        <f t="shared" si="28"/>
        <v>0</v>
      </c>
      <c r="CV23" s="1">
        <f t="shared" si="29"/>
        <v>0</v>
      </c>
      <c r="CW23" s="1">
        <f t="shared" si="30"/>
        <v>0</v>
      </c>
    </row>
    <row r="24" spans="1:128" ht="31.25" customHeight="1" x14ac:dyDescent="0.2">
      <c r="B24" s="100"/>
      <c r="F24" s="453"/>
      <c r="G24" s="101"/>
      <c r="H24" s="105"/>
      <c r="J24" s="886" t="s">
        <v>1093</v>
      </c>
      <c r="K24" s="373"/>
      <c r="L24" s="1123"/>
      <c r="M24" s="1124"/>
      <c r="N24" s="1123"/>
      <c r="O24" s="1123"/>
      <c r="P24" s="1123"/>
      <c r="Q24" s="1123"/>
      <c r="R24" s="1123"/>
      <c r="S24" s="1123"/>
      <c r="T24" s="1123"/>
      <c r="U24" s="1123"/>
      <c r="V24" s="158"/>
      <c r="W24" s="108"/>
      <c r="X24" s="315"/>
      <c r="Z24" s="351"/>
      <c r="AA24" s="1493"/>
      <c r="AB24" s="36"/>
      <c r="AC24" s="213"/>
      <c r="AD24" s="382"/>
      <c r="AE24" s="1053">
        <f t="shared" si="57"/>
        <v>0</v>
      </c>
      <c r="AF24" s="36">
        <f t="shared" si="60"/>
        <v>0</v>
      </c>
      <c r="AG24" s="36">
        <f t="shared" si="61"/>
        <v>0</v>
      </c>
      <c r="AH24" s="36">
        <f t="shared" si="62"/>
        <v>0</v>
      </c>
      <c r="AI24" s="36">
        <f t="shared" si="63"/>
        <v>0</v>
      </c>
      <c r="AJ24" s="36">
        <f t="shared" si="64"/>
        <v>0</v>
      </c>
      <c r="AK24" s="36">
        <f t="shared" si="65"/>
        <v>0</v>
      </c>
      <c r="AL24" s="36">
        <f t="shared" si="66"/>
        <v>0</v>
      </c>
      <c r="AM24" s="36">
        <f t="shared" si="67"/>
        <v>0</v>
      </c>
      <c r="AN24" s="36">
        <f t="shared" si="68"/>
        <v>0</v>
      </c>
      <c r="AO24" s="36">
        <f t="shared" si="69"/>
        <v>0</v>
      </c>
      <c r="AP24" s="1053">
        <v>0</v>
      </c>
      <c r="AQ24" s="215"/>
      <c r="AR24" s="912"/>
      <c r="AS24" s="911">
        <f t="shared" si="32"/>
        <v>0</v>
      </c>
      <c r="AT24" s="912"/>
      <c r="AU24" s="911">
        <f t="shared" si="33"/>
        <v>0</v>
      </c>
      <c r="AV24" s="912"/>
      <c r="AW24" s="911">
        <f t="shared" si="34"/>
        <v>0</v>
      </c>
      <c r="AX24" s="913"/>
      <c r="AY24" s="911">
        <f t="shared" si="35"/>
        <v>0</v>
      </c>
      <c r="AZ24" s="913"/>
      <c r="BA24" s="911">
        <f t="shared" si="36"/>
        <v>0</v>
      </c>
      <c r="BB24" s="913"/>
      <c r="BC24" s="911">
        <f t="shared" si="37"/>
        <v>0</v>
      </c>
      <c r="BD24" s="913"/>
      <c r="BE24" s="911">
        <f t="shared" si="38"/>
        <v>0</v>
      </c>
      <c r="BF24" s="913"/>
      <c r="BG24" s="911">
        <f t="shared" si="39"/>
        <v>0</v>
      </c>
      <c r="BH24" s="913"/>
      <c r="BI24" s="911">
        <f t="shared" si="40"/>
        <v>0</v>
      </c>
      <c r="BJ24" s="913"/>
      <c r="BK24" s="911">
        <f t="shared" si="41"/>
        <v>0</v>
      </c>
      <c r="BL24" s="913"/>
      <c r="BM24" s="911">
        <f t="shared" si="42"/>
        <v>0</v>
      </c>
      <c r="BN24" s="913"/>
      <c r="BO24" s="911">
        <f t="shared" si="43"/>
        <v>0</v>
      </c>
      <c r="BP24" s="913"/>
      <c r="BQ24" s="911">
        <f t="shared" si="44"/>
        <v>0</v>
      </c>
      <c r="BR24" s="913"/>
      <c r="BS24" s="911">
        <f t="shared" si="45"/>
        <v>0</v>
      </c>
      <c r="BU24" s="36">
        <f t="shared" si="46"/>
        <v>0</v>
      </c>
      <c r="BV24" s="36">
        <f t="shared" si="47"/>
        <v>0</v>
      </c>
      <c r="BW24" s="36">
        <f t="shared" si="48"/>
        <v>0</v>
      </c>
      <c r="BX24" s="36">
        <f t="shared" si="49"/>
        <v>0</v>
      </c>
      <c r="BY24" s="36">
        <f t="shared" si="50"/>
        <v>0</v>
      </c>
      <c r="BZ24" s="36">
        <f t="shared" si="51"/>
        <v>0</v>
      </c>
      <c r="CA24" s="36">
        <f t="shared" si="52"/>
        <v>0</v>
      </c>
      <c r="CB24" s="36">
        <f t="shared" si="53"/>
        <v>0</v>
      </c>
      <c r="CD24" s="1">
        <f t="shared" si="13"/>
        <v>0</v>
      </c>
      <c r="CE24" s="1">
        <f t="shared" si="14"/>
        <v>0</v>
      </c>
      <c r="CF24" s="1">
        <f t="shared" si="54"/>
        <v>0</v>
      </c>
      <c r="CH24" s="1">
        <f>IF(H24="type",IF(SUM(L24:U24)&gt;0,SUM(L24:U24),0),0)*I24</f>
        <v>0</v>
      </c>
      <c r="CI24" s="1">
        <f t="shared" si="16"/>
        <v>0</v>
      </c>
      <c r="CJ24" s="1">
        <f t="shared" si="17"/>
        <v>0</v>
      </c>
      <c r="CK24" s="1">
        <f t="shared" si="18"/>
        <v>0</v>
      </c>
      <c r="CL24" s="1">
        <f t="shared" si="19"/>
        <v>0</v>
      </c>
      <c r="CM24" s="1">
        <f t="shared" si="20"/>
        <v>0</v>
      </c>
      <c r="CN24" s="1">
        <f t="shared" si="21"/>
        <v>0</v>
      </c>
      <c r="CO24" s="1">
        <f t="shared" si="22"/>
        <v>0</v>
      </c>
      <c r="CP24" s="1">
        <f t="shared" si="23"/>
        <v>0</v>
      </c>
      <c r="CQ24" s="1">
        <f t="shared" si="24"/>
        <v>0</v>
      </c>
      <c r="CR24" s="1">
        <f t="shared" si="25"/>
        <v>0</v>
      </c>
      <c r="CS24" s="1">
        <f t="shared" si="26"/>
        <v>0</v>
      </c>
      <c r="CT24" s="1">
        <f t="shared" si="27"/>
        <v>0</v>
      </c>
      <c r="CU24" s="1">
        <f t="shared" si="28"/>
        <v>0</v>
      </c>
      <c r="CV24" s="1">
        <f t="shared" si="29"/>
        <v>0</v>
      </c>
      <c r="CW24" s="1">
        <f t="shared" si="30"/>
        <v>0</v>
      </c>
    </row>
    <row r="25" spans="1:128" s="117" customFormat="1" ht="57" customHeight="1" x14ac:dyDescent="0.2">
      <c r="A25" s="1"/>
      <c r="B25" s="520"/>
      <c r="C25" s="111"/>
      <c r="D25" s="1166" t="s">
        <v>226</v>
      </c>
      <c r="E25" s="1145"/>
      <c r="F25" s="530"/>
      <c r="G25" s="149" t="s">
        <v>185</v>
      </c>
      <c r="H25" s="152" t="s">
        <v>857</v>
      </c>
      <c r="I25" s="149">
        <v>3</v>
      </c>
      <c r="J25" s="152" t="s">
        <v>876</v>
      </c>
      <c r="K25" s="493">
        <v>71.076180000000008</v>
      </c>
      <c r="L25" s="119"/>
      <c r="M25" s="119"/>
      <c r="N25" s="119"/>
      <c r="O25" s="119"/>
      <c r="P25" s="119"/>
      <c r="Q25" s="993"/>
      <c r="R25" s="964"/>
      <c r="S25" s="964"/>
      <c r="T25" s="964"/>
      <c r="U25" s="964"/>
      <c r="V25" s="121">
        <f t="shared" ref="V25:V34" si="72">K25*L25+K25*M25+K25*N25+K25*O25+K25*P25+K25*Q25+K25*R25+K25*S25+K25*T25+K25*U25</f>
        <v>0</v>
      </c>
      <c r="W25" s="155" t="str">
        <f t="shared" ref="W25:W34" si="73">IF(B25="New","Yes","No")</f>
        <v>No</v>
      </c>
      <c r="X25" s="122" t="str">
        <f>IF(SUM(L25:U25)&gt;0,"Yes","No")</f>
        <v>No</v>
      </c>
      <c r="Y25"/>
      <c r="Z25" s="1485">
        <v>1</v>
      </c>
      <c r="AA25" s="1491">
        <f t="shared" ref="AA25:AA34" si="74">Z25*L25+Z25*M25+Z25*N25+Z25*O25+Z25*P25+Z25*Q25+Z25*R25+Z25*S25+Z25*T25+Z25*U25</f>
        <v>0</v>
      </c>
      <c r="AB25" s="36"/>
      <c r="AC25" s="216" t="s">
        <v>115</v>
      </c>
      <c r="AD25" s="375">
        <v>1.5</v>
      </c>
      <c r="AE25" s="1053">
        <f t="shared" si="57"/>
        <v>0</v>
      </c>
      <c r="AF25" s="36">
        <f t="shared" si="60"/>
        <v>0</v>
      </c>
      <c r="AG25" s="36">
        <f t="shared" si="61"/>
        <v>0</v>
      </c>
      <c r="AH25" s="36">
        <f t="shared" si="62"/>
        <v>0</v>
      </c>
      <c r="AI25" s="36">
        <f t="shared" si="63"/>
        <v>0</v>
      </c>
      <c r="AJ25" s="36">
        <f t="shared" si="64"/>
        <v>0</v>
      </c>
      <c r="AK25" s="36">
        <f t="shared" si="65"/>
        <v>0</v>
      </c>
      <c r="AL25" s="36">
        <f t="shared" si="66"/>
        <v>0</v>
      </c>
      <c r="AM25" s="36">
        <f t="shared" si="67"/>
        <v>0</v>
      </c>
      <c r="AN25" s="36">
        <f t="shared" si="68"/>
        <v>0</v>
      </c>
      <c r="AO25" s="36">
        <f t="shared" si="69"/>
        <v>0</v>
      </c>
      <c r="AP25" s="1053">
        <v>1</v>
      </c>
      <c r="AQ25" s="215"/>
      <c r="AR25" s="897"/>
      <c r="AS25" s="911">
        <f t="shared" si="32"/>
        <v>0</v>
      </c>
      <c r="AT25" s="897">
        <v>7</v>
      </c>
      <c r="AU25" s="911">
        <f t="shared" si="33"/>
        <v>0</v>
      </c>
      <c r="AV25" s="897"/>
      <c r="AW25" s="911">
        <f t="shared" si="34"/>
        <v>0</v>
      </c>
      <c r="AX25" s="908"/>
      <c r="AY25" s="911">
        <f t="shared" si="35"/>
        <v>0</v>
      </c>
      <c r="AZ25" s="908"/>
      <c r="BA25" s="911">
        <f t="shared" si="36"/>
        <v>0</v>
      </c>
      <c r="BB25" s="908"/>
      <c r="BC25" s="911">
        <f t="shared" si="37"/>
        <v>0</v>
      </c>
      <c r="BD25" s="908"/>
      <c r="BE25" s="911">
        <f t="shared" si="38"/>
        <v>0</v>
      </c>
      <c r="BF25" s="908"/>
      <c r="BG25" s="911">
        <f t="shared" si="39"/>
        <v>0</v>
      </c>
      <c r="BH25" s="908"/>
      <c r="BI25" s="911">
        <f t="shared" si="40"/>
        <v>0</v>
      </c>
      <c r="BJ25" s="908"/>
      <c r="BK25" s="911">
        <f t="shared" si="41"/>
        <v>0</v>
      </c>
      <c r="BL25" s="908"/>
      <c r="BM25" s="911">
        <f t="shared" si="42"/>
        <v>0</v>
      </c>
      <c r="BN25" s="908"/>
      <c r="BO25" s="911">
        <f t="shared" si="43"/>
        <v>0</v>
      </c>
      <c r="BP25" s="908"/>
      <c r="BQ25" s="911">
        <f t="shared" si="44"/>
        <v>0</v>
      </c>
      <c r="BR25" s="908"/>
      <c r="BS25" s="911">
        <f t="shared" si="45"/>
        <v>0</v>
      </c>
      <c r="BT25" s="36"/>
      <c r="BU25" s="36">
        <f t="shared" si="46"/>
        <v>0</v>
      </c>
      <c r="BV25" s="36">
        <f t="shared" si="47"/>
        <v>0</v>
      </c>
      <c r="BW25" s="36">
        <f t="shared" si="48"/>
        <v>0</v>
      </c>
      <c r="BX25" s="36">
        <f t="shared" si="49"/>
        <v>0</v>
      </c>
      <c r="BY25" s="36">
        <f t="shared" si="50"/>
        <v>0</v>
      </c>
      <c r="BZ25" s="36">
        <f t="shared" si="51"/>
        <v>0</v>
      </c>
      <c r="CA25" s="36">
        <f t="shared" si="52"/>
        <v>0</v>
      </c>
      <c r="CB25" s="36">
        <f t="shared" si="53"/>
        <v>0</v>
      </c>
      <c r="CC25" s="36"/>
      <c r="CD25" s="1">
        <f t="shared" si="13"/>
        <v>0</v>
      </c>
      <c r="CE25" s="1">
        <f t="shared" si="14"/>
        <v>0</v>
      </c>
      <c r="CF25" s="1">
        <f t="shared" si="54"/>
        <v>0</v>
      </c>
      <c r="CG25" s="36"/>
      <c r="CH25" s="1">
        <f t="shared" ref="CH25:CH56" si="75">IF(H25="sloper",IF(SUM(L25:U25)&gt;0,SUM(L25:U25),0),0)*I25</f>
        <v>0</v>
      </c>
      <c r="CI25" s="1">
        <f t="shared" si="16"/>
        <v>0</v>
      </c>
      <c r="CJ25" s="1">
        <f t="shared" si="17"/>
        <v>0</v>
      </c>
      <c r="CK25" s="1">
        <f t="shared" si="18"/>
        <v>0</v>
      </c>
      <c r="CL25" s="1">
        <f t="shared" si="19"/>
        <v>0</v>
      </c>
      <c r="CM25" s="1">
        <f t="shared" si="20"/>
        <v>0</v>
      </c>
      <c r="CN25" s="1">
        <f t="shared" si="21"/>
        <v>0</v>
      </c>
      <c r="CO25" s="1">
        <f t="shared" si="22"/>
        <v>0</v>
      </c>
      <c r="CP25" s="1">
        <f t="shared" si="23"/>
        <v>0</v>
      </c>
      <c r="CQ25" s="1">
        <f t="shared" si="24"/>
        <v>0</v>
      </c>
      <c r="CR25" s="1">
        <f t="shared" si="25"/>
        <v>0</v>
      </c>
      <c r="CS25" s="1">
        <f t="shared" si="26"/>
        <v>0</v>
      </c>
      <c r="CT25" s="1">
        <f t="shared" si="27"/>
        <v>0</v>
      </c>
      <c r="CU25" s="1">
        <f t="shared" si="28"/>
        <v>0</v>
      </c>
      <c r="CV25" s="1">
        <f t="shared" si="29"/>
        <v>0</v>
      </c>
      <c r="CW25" s="1">
        <f t="shared" si="30"/>
        <v>0</v>
      </c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</row>
    <row r="26" spans="1:128" s="1" customFormat="1" ht="57" customHeight="1" x14ac:dyDescent="0.2">
      <c r="B26" s="519"/>
      <c r="C26" s="36"/>
      <c r="D26" s="367" t="s">
        <v>227</v>
      </c>
      <c r="E26" s="1133"/>
      <c r="F26" s="531"/>
      <c r="G26" s="1" t="s">
        <v>500</v>
      </c>
      <c r="H26" s="99" t="s">
        <v>572</v>
      </c>
      <c r="I26" s="1">
        <v>1</v>
      </c>
      <c r="J26" s="99" t="s">
        <v>876</v>
      </c>
      <c r="K26" s="644">
        <v>74.973906000000014</v>
      </c>
      <c r="L26" s="124"/>
      <c r="M26" s="124"/>
      <c r="N26" s="124"/>
      <c r="O26" s="124"/>
      <c r="P26" s="124"/>
      <c r="Q26" s="992"/>
      <c r="R26" s="314"/>
      <c r="S26" s="314"/>
      <c r="T26" s="314"/>
      <c r="U26" s="314"/>
      <c r="V26" s="125">
        <f t="shared" si="72"/>
        <v>0</v>
      </c>
      <c r="W26" s="145" t="str">
        <f t="shared" si="73"/>
        <v>No</v>
      </c>
      <c r="X26" s="126" t="str">
        <f t="shared" ref="X26:X34" si="76">IF(SUM(L26:U26)&gt;0,"Yes","No")</f>
        <v>No</v>
      </c>
      <c r="Y26"/>
      <c r="Z26" s="1492">
        <v>1</v>
      </c>
      <c r="AA26" s="1491">
        <f t="shared" si="74"/>
        <v>0</v>
      </c>
      <c r="AB26" s="36"/>
      <c r="AC26" s="216" t="s">
        <v>79</v>
      </c>
      <c r="AD26" s="375">
        <v>1.7</v>
      </c>
      <c r="AE26" s="1053">
        <f t="shared" si="57"/>
        <v>0</v>
      </c>
      <c r="AF26" s="36">
        <f t="shared" si="60"/>
        <v>0</v>
      </c>
      <c r="AG26" s="36">
        <f t="shared" si="61"/>
        <v>0</v>
      </c>
      <c r="AH26" s="36">
        <f t="shared" si="62"/>
        <v>0</v>
      </c>
      <c r="AI26" s="36">
        <f t="shared" si="63"/>
        <v>0</v>
      </c>
      <c r="AJ26" s="36">
        <f t="shared" si="64"/>
        <v>0</v>
      </c>
      <c r="AK26" s="36">
        <f t="shared" si="65"/>
        <v>0</v>
      </c>
      <c r="AL26" s="36">
        <f t="shared" si="66"/>
        <v>0</v>
      </c>
      <c r="AM26" s="36">
        <f t="shared" si="67"/>
        <v>0</v>
      </c>
      <c r="AN26" s="36">
        <f t="shared" si="68"/>
        <v>0</v>
      </c>
      <c r="AO26" s="36">
        <f t="shared" si="69"/>
        <v>0</v>
      </c>
      <c r="AP26" s="1053">
        <v>1</v>
      </c>
      <c r="AQ26" s="215"/>
      <c r="AR26" s="897"/>
      <c r="AS26" s="911">
        <f t="shared" si="32"/>
        <v>0</v>
      </c>
      <c r="AT26" s="897"/>
      <c r="AU26" s="911">
        <f t="shared" si="33"/>
        <v>0</v>
      </c>
      <c r="AV26" s="897">
        <v>7</v>
      </c>
      <c r="AW26" s="911">
        <f t="shared" si="34"/>
        <v>0</v>
      </c>
      <c r="AX26" s="908"/>
      <c r="AY26" s="911">
        <f t="shared" si="35"/>
        <v>0</v>
      </c>
      <c r="AZ26" s="908"/>
      <c r="BA26" s="911">
        <f t="shared" si="36"/>
        <v>0</v>
      </c>
      <c r="BB26" s="908"/>
      <c r="BC26" s="911">
        <f t="shared" si="37"/>
        <v>0</v>
      </c>
      <c r="BD26" s="908"/>
      <c r="BE26" s="911">
        <f t="shared" si="38"/>
        <v>0</v>
      </c>
      <c r="BF26" s="908"/>
      <c r="BG26" s="911">
        <f t="shared" si="39"/>
        <v>0</v>
      </c>
      <c r="BH26" s="908"/>
      <c r="BI26" s="911">
        <f t="shared" si="40"/>
        <v>0</v>
      </c>
      <c r="BJ26" s="908"/>
      <c r="BK26" s="911">
        <f t="shared" si="41"/>
        <v>0</v>
      </c>
      <c r="BL26" s="908"/>
      <c r="BM26" s="911">
        <f t="shared" si="42"/>
        <v>0</v>
      </c>
      <c r="BN26" s="908"/>
      <c r="BO26" s="911">
        <f t="shared" si="43"/>
        <v>0</v>
      </c>
      <c r="BP26" s="908"/>
      <c r="BQ26" s="911">
        <f t="shared" si="44"/>
        <v>0</v>
      </c>
      <c r="BR26" s="908"/>
      <c r="BS26" s="911">
        <f t="shared" si="45"/>
        <v>0</v>
      </c>
      <c r="BT26" s="36"/>
      <c r="BU26" s="36">
        <f t="shared" si="46"/>
        <v>0</v>
      </c>
      <c r="BV26" s="36">
        <f t="shared" si="47"/>
        <v>0</v>
      </c>
      <c r="BW26" s="36">
        <f t="shared" si="48"/>
        <v>0</v>
      </c>
      <c r="BX26" s="36">
        <f t="shared" si="49"/>
        <v>0</v>
      </c>
      <c r="BY26" s="36">
        <f t="shared" si="50"/>
        <v>0</v>
      </c>
      <c r="BZ26" s="36">
        <f t="shared" si="51"/>
        <v>0</v>
      </c>
      <c r="CA26" s="36">
        <f t="shared" si="52"/>
        <v>0</v>
      </c>
      <c r="CB26" s="36">
        <f t="shared" si="53"/>
        <v>0</v>
      </c>
      <c r="CC26" s="36"/>
      <c r="CD26" s="1">
        <f t="shared" si="13"/>
        <v>0</v>
      </c>
      <c r="CE26" s="1">
        <f t="shared" si="14"/>
        <v>0</v>
      </c>
      <c r="CF26" s="1">
        <f t="shared" si="54"/>
        <v>0</v>
      </c>
      <c r="CG26" s="36"/>
      <c r="CH26" s="1">
        <f t="shared" si="75"/>
        <v>0</v>
      </c>
      <c r="CI26" s="1">
        <f t="shared" si="16"/>
        <v>0</v>
      </c>
      <c r="CJ26" s="1">
        <f t="shared" si="17"/>
        <v>0</v>
      </c>
      <c r="CK26" s="1">
        <f t="shared" si="18"/>
        <v>0</v>
      </c>
      <c r="CL26" s="1">
        <f t="shared" si="19"/>
        <v>0</v>
      </c>
      <c r="CM26" s="1">
        <f t="shared" si="20"/>
        <v>0</v>
      </c>
      <c r="CN26" s="1">
        <f t="shared" si="21"/>
        <v>0</v>
      </c>
      <c r="CO26" s="1">
        <f t="shared" si="22"/>
        <v>0</v>
      </c>
      <c r="CP26" s="1">
        <f t="shared" si="23"/>
        <v>0</v>
      </c>
      <c r="CQ26" s="1">
        <f t="shared" si="24"/>
        <v>0</v>
      </c>
      <c r="CR26" s="1">
        <f t="shared" si="25"/>
        <v>0</v>
      </c>
      <c r="CS26" s="1">
        <f t="shared" si="26"/>
        <v>0</v>
      </c>
      <c r="CT26" s="1">
        <f t="shared" si="27"/>
        <v>0</v>
      </c>
      <c r="CU26" s="1">
        <f t="shared" si="28"/>
        <v>0</v>
      </c>
      <c r="CV26" s="1">
        <f t="shared" si="29"/>
        <v>0</v>
      </c>
      <c r="CW26" s="1">
        <f t="shared" si="30"/>
        <v>0</v>
      </c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</row>
    <row r="27" spans="1:128" s="117" customFormat="1" ht="57" customHeight="1" x14ac:dyDescent="0.2">
      <c r="A27" s="1"/>
      <c r="B27" s="519"/>
      <c r="C27" s="36"/>
      <c r="D27" s="1163" t="s">
        <v>228</v>
      </c>
      <c r="E27" s="1142"/>
      <c r="F27" s="532"/>
      <c r="G27" s="117" t="s">
        <v>502</v>
      </c>
      <c r="H27" s="118" t="s">
        <v>1</v>
      </c>
      <c r="I27" s="117">
        <v>1</v>
      </c>
      <c r="J27" s="118" t="s">
        <v>876</v>
      </c>
      <c r="K27" s="642">
        <v>72.910404000000014</v>
      </c>
      <c r="L27" s="119"/>
      <c r="M27" s="119"/>
      <c r="N27" s="119"/>
      <c r="O27" s="119"/>
      <c r="P27" s="119"/>
      <c r="Q27" s="993"/>
      <c r="R27" s="964"/>
      <c r="S27" s="964"/>
      <c r="T27" s="964"/>
      <c r="U27" s="964"/>
      <c r="V27" s="121">
        <f t="shared" si="72"/>
        <v>0</v>
      </c>
      <c r="W27" s="121" t="str">
        <f t="shared" si="73"/>
        <v>No</v>
      </c>
      <c r="X27" s="122" t="str">
        <f t="shared" si="76"/>
        <v>No</v>
      </c>
      <c r="Y27"/>
      <c r="Z27" s="1492">
        <v>1</v>
      </c>
      <c r="AA27" s="1491">
        <f t="shared" si="74"/>
        <v>0</v>
      </c>
      <c r="AB27" s="36"/>
      <c r="AC27" s="216" t="s">
        <v>78</v>
      </c>
      <c r="AD27" s="375">
        <v>1.3</v>
      </c>
      <c r="AE27" s="1053">
        <f t="shared" si="57"/>
        <v>0</v>
      </c>
      <c r="AF27" s="36">
        <f t="shared" si="60"/>
        <v>0</v>
      </c>
      <c r="AG27" s="36">
        <f t="shared" si="61"/>
        <v>0</v>
      </c>
      <c r="AH27" s="36">
        <f t="shared" si="62"/>
        <v>0</v>
      </c>
      <c r="AI27" s="36">
        <f t="shared" si="63"/>
        <v>0</v>
      </c>
      <c r="AJ27" s="36">
        <f t="shared" si="64"/>
        <v>0</v>
      </c>
      <c r="AK27" s="36">
        <f t="shared" si="65"/>
        <v>0</v>
      </c>
      <c r="AL27" s="36">
        <f t="shared" si="66"/>
        <v>0</v>
      </c>
      <c r="AM27" s="36">
        <f t="shared" si="67"/>
        <v>0</v>
      </c>
      <c r="AN27" s="36">
        <f t="shared" si="68"/>
        <v>0</v>
      </c>
      <c r="AO27" s="36">
        <f t="shared" si="69"/>
        <v>0</v>
      </c>
      <c r="AP27" s="1053">
        <v>1</v>
      </c>
      <c r="AQ27" s="215"/>
      <c r="AR27" s="897"/>
      <c r="AS27" s="911">
        <f t="shared" si="32"/>
        <v>0</v>
      </c>
      <c r="AT27" s="897">
        <v>4</v>
      </c>
      <c r="AU27" s="911">
        <f t="shared" si="33"/>
        <v>0</v>
      </c>
      <c r="AV27" s="897"/>
      <c r="AW27" s="911">
        <f t="shared" si="34"/>
        <v>0</v>
      </c>
      <c r="AX27" s="908"/>
      <c r="AY27" s="911">
        <f t="shared" si="35"/>
        <v>0</v>
      </c>
      <c r="AZ27" s="908"/>
      <c r="BA27" s="911">
        <f t="shared" si="36"/>
        <v>0</v>
      </c>
      <c r="BB27" s="908"/>
      <c r="BC27" s="911">
        <f t="shared" si="37"/>
        <v>0</v>
      </c>
      <c r="BD27" s="908"/>
      <c r="BE27" s="911">
        <f t="shared" si="38"/>
        <v>0</v>
      </c>
      <c r="BF27" s="908"/>
      <c r="BG27" s="911">
        <f t="shared" si="39"/>
        <v>0</v>
      </c>
      <c r="BH27" s="908"/>
      <c r="BI27" s="911">
        <f t="shared" si="40"/>
        <v>0</v>
      </c>
      <c r="BJ27" s="908"/>
      <c r="BK27" s="911">
        <f t="shared" si="41"/>
        <v>0</v>
      </c>
      <c r="BL27" s="908"/>
      <c r="BM27" s="911">
        <f t="shared" si="42"/>
        <v>0</v>
      </c>
      <c r="BN27" s="908"/>
      <c r="BO27" s="911">
        <f t="shared" si="43"/>
        <v>0</v>
      </c>
      <c r="BP27" s="908"/>
      <c r="BQ27" s="911">
        <f t="shared" si="44"/>
        <v>0</v>
      </c>
      <c r="BR27" s="908"/>
      <c r="BS27" s="911">
        <f t="shared" si="45"/>
        <v>0</v>
      </c>
      <c r="BT27" s="36"/>
      <c r="BU27" s="36">
        <f t="shared" si="46"/>
        <v>0</v>
      </c>
      <c r="BV27" s="36">
        <f t="shared" si="47"/>
        <v>0</v>
      </c>
      <c r="BW27" s="36">
        <f t="shared" si="48"/>
        <v>0</v>
      </c>
      <c r="BX27" s="36">
        <f t="shared" si="49"/>
        <v>0</v>
      </c>
      <c r="BY27" s="36">
        <f t="shared" si="50"/>
        <v>0</v>
      </c>
      <c r="BZ27" s="36">
        <f t="shared" si="51"/>
        <v>0</v>
      </c>
      <c r="CA27" s="36">
        <f t="shared" si="52"/>
        <v>0</v>
      </c>
      <c r="CB27" s="36">
        <f t="shared" si="53"/>
        <v>0</v>
      </c>
      <c r="CC27" s="36"/>
      <c r="CD27" s="1">
        <f t="shared" si="13"/>
        <v>0</v>
      </c>
      <c r="CE27" s="1">
        <f t="shared" si="14"/>
        <v>0</v>
      </c>
      <c r="CF27" s="1">
        <f t="shared" si="54"/>
        <v>0</v>
      </c>
      <c r="CG27" s="36"/>
      <c r="CH27" s="1">
        <f t="shared" si="75"/>
        <v>0</v>
      </c>
      <c r="CI27" s="1">
        <f t="shared" si="16"/>
        <v>0</v>
      </c>
      <c r="CJ27" s="1">
        <f t="shared" si="17"/>
        <v>0</v>
      </c>
      <c r="CK27" s="1">
        <f t="shared" si="18"/>
        <v>0</v>
      </c>
      <c r="CL27" s="1">
        <f t="shared" si="19"/>
        <v>0</v>
      </c>
      <c r="CM27" s="1">
        <f t="shared" si="20"/>
        <v>0</v>
      </c>
      <c r="CN27" s="1">
        <f t="shared" si="21"/>
        <v>0</v>
      </c>
      <c r="CO27" s="1">
        <f t="shared" si="22"/>
        <v>0</v>
      </c>
      <c r="CP27" s="1">
        <f t="shared" si="23"/>
        <v>0</v>
      </c>
      <c r="CQ27" s="1">
        <f t="shared" si="24"/>
        <v>0</v>
      </c>
      <c r="CR27" s="1">
        <f t="shared" si="25"/>
        <v>0</v>
      </c>
      <c r="CS27" s="1">
        <f t="shared" si="26"/>
        <v>0</v>
      </c>
      <c r="CT27" s="1">
        <f t="shared" si="27"/>
        <v>0</v>
      </c>
      <c r="CU27" s="1">
        <f t="shared" si="28"/>
        <v>0</v>
      </c>
      <c r="CV27" s="1">
        <f t="shared" si="29"/>
        <v>0</v>
      </c>
      <c r="CW27" s="1">
        <f t="shared" si="30"/>
        <v>0</v>
      </c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</row>
    <row r="28" spans="1:128" s="1" customFormat="1" ht="57" customHeight="1" x14ac:dyDescent="0.2">
      <c r="B28" s="519"/>
      <c r="C28" s="36"/>
      <c r="D28" s="367" t="s">
        <v>229</v>
      </c>
      <c r="E28" s="1133"/>
      <c r="F28" s="531"/>
      <c r="G28" s="1" t="s">
        <v>502</v>
      </c>
      <c r="H28" s="99" t="s">
        <v>1</v>
      </c>
      <c r="I28" s="1">
        <v>1</v>
      </c>
      <c r="J28" s="99" t="s">
        <v>876</v>
      </c>
      <c r="K28" s="644">
        <v>80.591217000000015</v>
      </c>
      <c r="L28" s="124"/>
      <c r="M28" s="124"/>
      <c r="N28" s="124"/>
      <c r="O28" s="124"/>
      <c r="P28" s="124"/>
      <c r="Q28" s="992"/>
      <c r="R28" s="314"/>
      <c r="S28" s="314"/>
      <c r="T28" s="314"/>
      <c r="U28" s="314"/>
      <c r="V28" s="125">
        <f t="shared" si="72"/>
        <v>0</v>
      </c>
      <c r="W28" s="145" t="str">
        <f t="shared" si="73"/>
        <v>No</v>
      </c>
      <c r="X28" s="126" t="str">
        <f t="shared" si="76"/>
        <v>No</v>
      </c>
      <c r="Y28"/>
      <c r="Z28" s="1492">
        <v>1</v>
      </c>
      <c r="AA28" s="1491">
        <f t="shared" si="74"/>
        <v>0</v>
      </c>
      <c r="AB28" s="36"/>
      <c r="AC28" s="216" t="s">
        <v>77</v>
      </c>
      <c r="AD28" s="375">
        <v>1.4</v>
      </c>
      <c r="AE28" s="1053">
        <f t="shared" si="57"/>
        <v>0</v>
      </c>
      <c r="AF28" s="36">
        <f t="shared" si="60"/>
        <v>0</v>
      </c>
      <c r="AG28" s="36">
        <f t="shared" si="61"/>
        <v>0</v>
      </c>
      <c r="AH28" s="36">
        <f t="shared" si="62"/>
        <v>0</v>
      </c>
      <c r="AI28" s="36">
        <f t="shared" si="63"/>
        <v>0</v>
      </c>
      <c r="AJ28" s="36">
        <f t="shared" si="64"/>
        <v>0</v>
      </c>
      <c r="AK28" s="36">
        <f t="shared" si="65"/>
        <v>0</v>
      </c>
      <c r="AL28" s="36">
        <f t="shared" si="66"/>
        <v>0</v>
      </c>
      <c r="AM28" s="36">
        <f t="shared" si="67"/>
        <v>0</v>
      </c>
      <c r="AN28" s="36">
        <f t="shared" si="68"/>
        <v>0</v>
      </c>
      <c r="AO28" s="36">
        <f t="shared" si="69"/>
        <v>0</v>
      </c>
      <c r="AP28" s="1053">
        <v>1</v>
      </c>
      <c r="AQ28" s="215"/>
      <c r="AR28" s="897"/>
      <c r="AS28" s="911">
        <f t="shared" si="32"/>
        <v>0</v>
      </c>
      <c r="AT28" s="897">
        <v>4</v>
      </c>
      <c r="AU28" s="911">
        <f t="shared" si="33"/>
        <v>0</v>
      </c>
      <c r="AV28" s="897"/>
      <c r="AW28" s="911">
        <f t="shared" si="34"/>
        <v>0</v>
      </c>
      <c r="AX28" s="908"/>
      <c r="AY28" s="911">
        <f t="shared" si="35"/>
        <v>0</v>
      </c>
      <c r="AZ28" s="908"/>
      <c r="BA28" s="911">
        <f t="shared" si="36"/>
        <v>0</v>
      </c>
      <c r="BB28" s="908"/>
      <c r="BC28" s="911">
        <f t="shared" si="37"/>
        <v>0</v>
      </c>
      <c r="BD28" s="908"/>
      <c r="BE28" s="911">
        <f t="shared" si="38"/>
        <v>0</v>
      </c>
      <c r="BF28" s="908"/>
      <c r="BG28" s="911">
        <f t="shared" si="39"/>
        <v>0</v>
      </c>
      <c r="BH28" s="908"/>
      <c r="BI28" s="911">
        <f t="shared" si="40"/>
        <v>0</v>
      </c>
      <c r="BJ28" s="908"/>
      <c r="BK28" s="911">
        <f t="shared" si="41"/>
        <v>0</v>
      </c>
      <c r="BL28" s="908"/>
      <c r="BM28" s="911">
        <f t="shared" si="42"/>
        <v>0</v>
      </c>
      <c r="BN28" s="908"/>
      <c r="BO28" s="911">
        <f t="shared" si="43"/>
        <v>0</v>
      </c>
      <c r="BP28" s="908"/>
      <c r="BQ28" s="911">
        <f t="shared" si="44"/>
        <v>0</v>
      </c>
      <c r="BR28" s="908"/>
      <c r="BS28" s="911">
        <f t="shared" si="45"/>
        <v>0</v>
      </c>
      <c r="BT28" s="36"/>
      <c r="BU28" s="36">
        <f t="shared" si="46"/>
        <v>0</v>
      </c>
      <c r="BV28" s="36">
        <f t="shared" si="47"/>
        <v>0</v>
      </c>
      <c r="BW28" s="36">
        <f t="shared" si="48"/>
        <v>0</v>
      </c>
      <c r="BX28" s="36">
        <f t="shared" si="49"/>
        <v>0</v>
      </c>
      <c r="BY28" s="36">
        <f t="shared" si="50"/>
        <v>0</v>
      </c>
      <c r="BZ28" s="36">
        <f t="shared" si="51"/>
        <v>0</v>
      </c>
      <c r="CA28" s="36">
        <f t="shared" si="52"/>
        <v>0</v>
      </c>
      <c r="CB28" s="36">
        <f t="shared" si="53"/>
        <v>0</v>
      </c>
      <c r="CC28" s="36"/>
      <c r="CD28" s="1">
        <f t="shared" si="13"/>
        <v>0</v>
      </c>
      <c r="CE28" s="1">
        <f t="shared" si="14"/>
        <v>0</v>
      </c>
      <c r="CF28" s="1">
        <f t="shared" si="54"/>
        <v>0</v>
      </c>
      <c r="CG28" s="36"/>
      <c r="CH28" s="1">
        <f t="shared" si="75"/>
        <v>0</v>
      </c>
      <c r="CI28" s="1">
        <f t="shared" si="16"/>
        <v>0</v>
      </c>
      <c r="CJ28" s="1">
        <f t="shared" si="17"/>
        <v>0</v>
      </c>
      <c r="CK28" s="1">
        <f t="shared" si="18"/>
        <v>0</v>
      </c>
      <c r="CL28" s="1">
        <f t="shared" si="19"/>
        <v>0</v>
      </c>
      <c r="CM28" s="1">
        <f t="shared" si="20"/>
        <v>0</v>
      </c>
      <c r="CN28" s="1">
        <f t="shared" si="21"/>
        <v>0</v>
      </c>
      <c r="CO28" s="1">
        <f t="shared" si="22"/>
        <v>0</v>
      </c>
      <c r="CP28" s="1">
        <f t="shared" si="23"/>
        <v>0</v>
      </c>
      <c r="CQ28" s="1">
        <f t="shared" si="24"/>
        <v>0</v>
      </c>
      <c r="CR28" s="1">
        <f t="shared" si="25"/>
        <v>0</v>
      </c>
      <c r="CS28" s="1">
        <f t="shared" si="26"/>
        <v>0</v>
      </c>
      <c r="CT28" s="1">
        <f t="shared" si="27"/>
        <v>0</v>
      </c>
      <c r="CU28" s="1">
        <f t="shared" si="28"/>
        <v>0</v>
      </c>
      <c r="CV28" s="1">
        <f t="shared" si="29"/>
        <v>0</v>
      </c>
      <c r="CW28" s="1">
        <f t="shared" si="30"/>
        <v>0</v>
      </c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</row>
    <row r="29" spans="1:128" s="117" customFormat="1" ht="57" customHeight="1" x14ac:dyDescent="0.2">
      <c r="A29" s="1"/>
      <c r="B29" s="519"/>
      <c r="C29" s="36"/>
      <c r="D29" s="1163" t="s">
        <v>230</v>
      </c>
      <c r="E29" s="1142"/>
      <c r="F29" s="532"/>
      <c r="G29" s="117" t="s">
        <v>500</v>
      </c>
      <c r="H29" s="118" t="s">
        <v>1</v>
      </c>
      <c r="I29" s="117">
        <v>1</v>
      </c>
      <c r="J29" s="118" t="s">
        <v>876</v>
      </c>
      <c r="K29" s="642">
        <v>80.820495000000008</v>
      </c>
      <c r="L29" s="119"/>
      <c r="M29" s="119"/>
      <c r="N29" s="119"/>
      <c r="O29" s="119"/>
      <c r="P29" s="119"/>
      <c r="Q29" s="993"/>
      <c r="R29" s="964"/>
      <c r="S29" s="964"/>
      <c r="T29" s="964"/>
      <c r="U29" s="964"/>
      <c r="V29" s="121">
        <f t="shared" si="72"/>
        <v>0</v>
      </c>
      <c r="W29" s="121" t="str">
        <f t="shared" si="73"/>
        <v>No</v>
      </c>
      <c r="X29" s="122" t="str">
        <f t="shared" si="76"/>
        <v>No</v>
      </c>
      <c r="Y29"/>
      <c r="Z29" s="1492">
        <v>1</v>
      </c>
      <c r="AA29" s="1491">
        <f t="shared" si="74"/>
        <v>0</v>
      </c>
      <c r="AB29" s="36"/>
      <c r="AC29" s="216" t="s">
        <v>76</v>
      </c>
      <c r="AD29" s="375">
        <v>2</v>
      </c>
      <c r="AE29" s="1053">
        <f t="shared" si="57"/>
        <v>0</v>
      </c>
      <c r="AF29" s="36">
        <f t="shared" si="60"/>
        <v>0</v>
      </c>
      <c r="AG29" s="36">
        <f t="shared" si="61"/>
        <v>0</v>
      </c>
      <c r="AH29" s="36">
        <f t="shared" si="62"/>
        <v>0</v>
      </c>
      <c r="AI29" s="36">
        <f t="shared" si="63"/>
        <v>0</v>
      </c>
      <c r="AJ29" s="36">
        <f t="shared" si="64"/>
        <v>0</v>
      </c>
      <c r="AK29" s="36">
        <f t="shared" si="65"/>
        <v>0</v>
      </c>
      <c r="AL29" s="36">
        <f t="shared" si="66"/>
        <v>0</v>
      </c>
      <c r="AM29" s="36">
        <f t="shared" si="67"/>
        <v>0</v>
      </c>
      <c r="AN29" s="36">
        <f t="shared" si="68"/>
        <v>0</v>
      </c>
      <c r="AO29" s="36">
        <f t="shared" si="69"/>
        <v>0</v>
      </c>
      <c r="AP29" s="1053">
        <v>1</v>
      </c>
      <c r="AQ29" s="215"/>
      <c r="AR29" s="897"/>
      <c r="AS29" s="911">
        <f t="shared" si="32"/>
        <v>0</v>
      </c>
      <c r="AT29" s="897">
        <v>7</v>
      </c>
      <c r="AU29" s="911">
        <f t="shared" si="33"/>
        <v>0</v>
      </c>
      <c r="AV29" s="897"/>
      <c r="AW29" s="911">
        <f t="shared" si="34"/>
        <v>0</v>
      </c>
      <c r="AX29" s="908"/>
      <c r="AY29" s="911">
        <f t="shared" si="35"/>
        <v>0</v>
      </c>
      <c r="AZ29" s="908"/>
      <c r="BA29" s="911">
        <f t="shared" si="36"/>
        <v>0</v>
      </c>
      <c r="BB29" s="908"/>
      <c r="BC29" s="911">
        <f t="shared" si="37"/>
        <v>0</v>
      </c>
      <c r="BD29" s="908"/>
      <c r="BE29" s="911">
        <f t="shared" si="38"/>
        <v>0</v>
      </c>
      <c r="BF29" s="908"/>
      <c r="BG29" s="911">
        <f t="shared" si="39"/>
        <v>0</v>
      </c>
      <c r="BH29" s="908"/>
      <c r="BI29" s="911">
        <f t="shared" si="40"/>
        <v>0</v>
      </c>
      <c r="BJ29" s="908"/>
      <c r="BK29" s="911">
        <f t="shared" si="41"/>
        <v>0</v>
      </c>
      <c r="BL29" s="908"/>
      <c r="BM29" s="911">
        <f t="shared" si="42"/>
        <v>0</v>
      </c>
      <c r="BN29" s="908"/>
      <c r="BO29" s="911">
        <f t="shared" si="43"/>
        <v>0</v>
      </c>
      <c r="BP29" s="908"/>
      <c r="BQ29" s="911">
        <f t="shared" si="44"/>
        <v>0</v>
      </c>
      <c r="BR29" s="908"/>
      <c r="BS29" s="911">
        <f t="shared" si="45"/>
        <v>0</v>
      </c>
      <c r="BT29" s="36"/>
      <c r="BU29" s="36">
        <f t="shared" si="46"/>
        <v>0</v>
      </c>
      <c r="BV29" s="36">
        <f t="shared" si="47"/>
        <v>0</v>
      </c>
      <c r="BW29" s="36">
        <f t="shared" si="48"/>
        <v>0</v>
      </c>
      <c r="BX29" s="36">
        <f t="shared" si="49"/>
        <v>0</v>
      </c>
      <c r="BY29" s="36">
        <f t="shared" si="50"/>
        <v>0</v>
      </c>
      <c r="BZ29" s="36">
        <f t="shared" si="51"/>
        <v>0</v>
      </c>
      <c r="CA29" s="36">
        <f t="shared" si="52"/>
        <v>0</v>
      </c>
      <c r="CB29" s="36">
        <f t="shared" si="53"/>
        <v>0</v>
      </c>
      <c r="CC29" s="36"/>
      <c r="CD29" s="1">
        <f t="shared" si="13"/>
        <v>0</v>
      </c>
      <c r="CE29" s="1">
        <f t="shared" si="14"/>
        <v>0</v>
      </c>
      <c r="CF29" s="1">
        <f t="shared" si="54"/>
        <v>0</v>
      </c>
      <c r="CG29" s="36"/>
      <c r="CH29" s="1">
        <f t="shared" si="75"/>
        <v>0</v>
      </c>
      <c r="CI29" s="1">
        <f t="shared" si="16"/>
        <v>0</v>
      </c>
      <c r="CJ29" s="1">
        <f t="shared" si="17"/>
        <v>0</v>
      </c>
      <c r="CK29" s="1">
        <f t="shared" si="18"/>
        <v>0</v>
      </c>
      <c r="CL29" s="1">
        <f t="shared" si="19"/>
        <v>0</v>
      </c>
      <c r="CM29" s="1">
        <f t="shared" si="20"/>
        <v>0</v>
      </c>
      <c r="CN29" s="1">
        <f t="shared" si="21"/>
        <v>0</v>
      </c>
      <c r="CO29" s="1">
        <f t="shared" si="22"/>
        <v>0</v>
      </c>
      <c r="CP29" s="1">
        <f t="shared" si="23"/>
        <v>0</v>
      </c>
      <c r="CQ29" s="1">
        <f t="shared" si="24"/>
        <v>0</v>
      </c>
      <c r="CR29" s="1">
        <f t="shared" si="25"/>
        <v>0</v>
      </c>
      <c r="CS29" s="1">
        <f t="shared" si="26"/>
        <v>0</v>
      </c>
      <c r="CT29" s="1">
        <f t="shared" si="27"/>
        <v>0</v>
      </c>
      <c r="CU29" s="1">
        <f t="shared" si="28"/>
        <v>0</v>
      </c>
      <c r="CV29" s="1">
        <f t="shared" si="29"/>
        <v>0</v>
      </c>
      <c r="CW29" s="1">
        <f t="shared" si="30"/>
        <v>0</v>
      </c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</row>
    <row r="30" spans="1:128" s="1" customFormat="1" ht="57" customHeight="1" x14ac:dyDescent="0.2">
      <c r="B30" s="521"/>
      <c r="D30" s="367" t="s">
        <v>231</v>
      </c>
      <c r="E30" s="1133"/>
      <c r="F30" s="531"/>
      <c r="G30" s="1" t="s">
        <v>502</v>
      </c>
      <c r="H30" s="99" t="s">
        <v>572</v>
      </c>
      <c r="I30" s="1">
        <v>1</v>
      </c>
      <c r="J30" s="99" t="s">
        <v>876</v>
      </c>
      <c r="K30" s="644">
        <v>65.779858200000021</v>
      </c>
      <c r="L30" s="124"/>
      <c r="M30" s="124"/>
      <c r="N30" s="124"/>
      <c r="O30" s="124"/>
      <c r="P30" s="124"/>
      <c r="Q30" s="992"/>
      <c r="R30" s="314"/>
      <c r="S30" s="314"/>
      <c r="T30" s="314"/>
      <c r="U30" s="314"/>
      <c r="V30" s="125">
        <f t="shared" si="72"/>
        <v>0</v>
      </c>
      <c r="W30" s="145" t="str">
        <f t="shared" si="73"/>
        <v>No</v>
      </c>
      <c r="X30" s="126" t="str">
        <f t="shared" si="76"/>
        <v>No</v>
      </c>
      <c r="Y30"/>
      <c r="Z30" s="1492">
        <v>1</v>
      </c>
      <c r="AA30" s="1491">
        <f t="shared" si="74"/>
        <v>0</v>
      </c>
      <c r="AB30" s="36"/>
      <c r="AC30" s="216" t="s">
        <v>31</v>
      </c>
      <c r="AD30" s="375">
        <v>2</v>
      </c>
      <c r="AE30" s="1053">
        <f t="shared" si="57"/>
        <v>0</v>
      </c>
      <c r="AF30" s="36">
        <f t="shared" si="60"/>
        <v>0</v>
      </c>
      <c r="AG30" s="36">
        <f t="shared" si="61"/>
        <v>0</v>
      </c>
      <c r="AH30" s="36">
        <f t="shared" si="62"/>
        <v>0</v>
      </c>
      <c r="AI30" s="36">
        <f t="shared" si="63"/>
        <v>0</v>
      </c>
      <c r="AJ30" s="36">
        <f t="shared" si="64"/>
        <v>0</v>
      </c>
      <c r="AK30" s="36">
        <f t="shared" si="65"/>
        <v>0</v>
      </c>
      <c r="AL30" s="36">
        <f t="shared" si="66"/>
        <v>0</v>
      </c>
      <c r="AM30" s="36">
        <f t="shared" si="67"/>
        <v>0</v>
      </c>
      <c r="AN30" s="36">
        <f t="shared" si="68"/>
        <v>0</v>
      </c>
      <c r="AO30" s="36">
        <f t="shared" si="69"/>
        <v>0</v>
      </c>
      <c r="AP30" s="1053">
        <v>1</v>
      </c>
      <c r="AQ30" s="215"/>
      <c r="AR30" s="897"/>
      <c r="AS30" s="911">
        <f t="shared" si="32"/>
        <v>0</v>
      </c>
      <c r="AT30" s="897">
        <v>4</v>
      </c>
      <c r="AU30" s="911">
        <f t="shared" si="33"/>
        <v>0</v>
      </c>
      <c r="AV30" s="897"/>
      <c r="AW30" s="911">
        <f t="shared" si="34"/>
        <v>0</v>
      </c>
      <c r="AX30" s="908"/>
      <c r="AY30" s="911">
        <f t="shared" si="35"/>
        <v>0</v>
      </c>
      <c r="AZ30" s="908"/>
      <c r="BA30" s="911">
        <f t="shared" si="36"/>
        <v>0</v>
      </c>
      <c r="BB30" s="908"/>
      <c r="BC30" s="911">
        <f t="shared" si="37"/>
        <v>0</v>
      </c>
      <c r="BD30" s="908"/>
      <c r="BE30" s="911">
        <f t="shared" si="38"/>
        <v>0</v>
      </c>
      <c r="BF30" s="908"/>
      <c r="BG30" s="911">
        <f t="shared" si="39"/>
        <v>0</v>
      </c>
      <c r="BH30" s="908"/>
      <c r="BI30" s="911">
        <f t="shared" si="40"/>
        <v>0</v>
      </c>
      <c r="BJ30" s="908"/>
      <c r="BK30" s="911">
        <f t="shared" si="41"/>
        <v>0</v>
      </c>
      <c r="BL30" s="908"/>
      <c r="BM30" s="911">
        <f t="shared" si="42"/>
        <v>0</v>
      </c>
      <c r="BN30" s="908"/>
      <c r="BO30" s="911">
        <f t="shared" si="43"/>
        <v>0</v>
      </c>
      <c r="BP30" s="908"/>
      <c r="BQ30" s="911">
        <f t="shared" si="44"/>
        <v>0</v>
      </c>
      <c r="BR30" s="908"/>
      <c r="BS30" s="911">
        <f t="shared" si="45"/>
        <v>0</v>
      </c>
      <c r="BT30" s="36"/>
      <c r="BU30" s="36">
        <f t="shared" si="46"/>
        <v>0</v>
      </c>
      <c r="BV30" s="36">
        <f t="shared" si="47"/>
        <v>0</v>
      </c>
      <c r="BW30" s="36">
        <f t="shared" si="48"/>
        <v>0</v>
      </c>
      <c r="BX30" s="36">
        <f t="shared" si="49"/>
        <v>0</v>
      </c>
      <c r="BY30" s="36">
        <f t="shared" si="50"/>
        <v>0</v>
      </c>
      <c r="BZ30" s="36">
        <f t="shared" si="51"/>
        <v>0</v>
      </c>
      <c r="CA30" s="36">
        <f t="shared" si="52"/>
        <v>0</v>
      </c>
      <c r="CB30" s="36">
        <f t="shared" si="53"/>
        <v>0</v>
      </c>
      <c r="CD30" s="1">
        <f t="shared" si="13"/>
        <v>0</v>
      </c>
      <c r="CE30" s="1">
        <f t="shared" si="14"/>
        <v>0</v>
      </c>
      <c r="CF30" s="1">
        <f t="shared" si="54"/>
        <v>0</v>
      </c>
      <c r="CH30" s="1">
        <f t="shared" si="75"/>
        <v>0</v>
      </c>
      <c r="CI30" s="1">
        <f t="shared" si="16"/>
        <v>0</v>
      </c>
      <c r="CJ30" s="1">
        <f t="shared" si="17"/>
        <v>0</v>
      </c>
      <c r="CK30" s="1">
        <f t="shared" si="18"/>
        <v>0</v>
      </c>
      <c r="CL30" s="1">
        <f t="shared" si="19"/>
        <v>0</v>
      </c>
      <c r="CM30" s="1">
        <f t="shared" si="20"/>
        <v>0</v>
      </c>
      <c r="CN30" s="1">
        <f t="shared" si="21"/>
        <v>0</v>
      </c>
      <c r="CO30" s="1">
        <f t="shared" si="22"/>
        <v>0</v>
      </c>
      <c r="CP30" s="1">
        <f t="shared" si="23"/>
        <v>0</v>
      </c>
      <c r="CQ30" s="1">
        <f t="shared" si="24"/>
        <v>0</v>
      </c>
      <c r="CR30" s="1">
        <f t="shared" si="25"/>
        <v>0</v>
      </c>
      <c r="CS30" s="1">
        <f t="shared" si="26"/>
        <v>0</v>
      </c>
      <c r="CT30" s="1">
        <f t="shared" si="27"/>
        <v>0</v>
      </c>
      <c r="CU30" s="1">
        <f t="shared" si="28"/>
        <v>0</v>
      </c>
      <c r="CV30" s="1">
        <f t="shared" si="29"/>
        <v>0</v>
      </c>
      <c r="CW30" s="1">
        <f t="shared" si="30"/>
        <v>0</v>
      </c>
    </row>
    <row r="31" spans="1:128" s="1" customFormat="1" ht="57" customHeight="1" x14ac:dyDescent="0.2">
      <c r="B31" s="521"/>
      <c r="D31" s="1163" t="s">
        <v>232</v>
      </c>
      <c r="E31" s="1142"/>
      <c r="F31" s="532"/>
      <c r="G31" s="117" t="s">
        <v>184</v>
      </c>
      <c r="H31" s="118" t="s">
        <v>466</v>
      </c>
      <c r="I31" s="117">
        <v>4</v>
      </c>
      <c r="J31" s="118" t="s">
        <v>876</v>
      </c>
      <c r="K31" s="642">
        <v>65.768394299999997</v>
      </c>
      <c r="L31" s="119"/>
      <c r="M31" s="119"/>
      <c r="N31" s="119"/>
      <c r="O31" s="119"/>
      <c r="P31" s="119"/>
      <c r="Q31" s="993"/>
      <c r="R31" s="964"/>
      <c r="S31" s="964"/>
      <c r="T31" s="964"/>
      <c r="U31" s="964"/>
      <c r="V31" s="121">
        <f t="shared" si="72"/>
        <v>0</v>
      </c>
      <c r="W31" s="121" t="str">
        <f t="shared" si="73"/>
        <v>No</v>
      </c>
      <c r="X31" s="122" t="str">
        <f t="shared" si="76"/>
        <v>No</v>
      </c>
      <c r="Y31"/>
      <c r="Z31" s="1492">
        <v>1</v>
      </c>
      <c r="AA31" s="1491">
        <f t="shared" si="74"/>
        <v>0</v>
      </c>
      <c r="AB31" s="36"/>
      <c r="AC31" s="216" t="s">
        <v>197</v>
      </c>
      <c r="AD31" s="375">
        <v>1.2</v>
      </c>
      <c r="AE31" s="1053">
        <f t="shared" si="57"/>
        <v>0</v>
      </c>
      <c r="AF31" s="36">
        <f t="shared" si="60"/>
        <v>0</v>
      </c>
      <c r="AG31" s="36">
        <f t="shared" si="61"/>
        <v>0</v>
      </c>
      <c r="AH31" s="36">
        <f t="shared" si="62"/>
        <v>0</v>
      </c>
      <c r="AI31" s="36">
        <f t="shared" si="63"/>
        <v>0</v>
      </c>
      <c r="AJ31" s="36">
        <f t="shared" si="64"/>
        <v>0</v>
      </c>
      <c r="AK31" s="36">
        <f t="shared" si="65"/>
        <v>0</v>
      </c>
      <c r="AL31" s="36">
        <f t="shared" si="66"/>
        <v>0</v>
      </c>
      <c r="AM31" s="36">
        <f t="shared" si="67"/>
        <v>0</v>
      </c>
      <c r="AN31" s="36">
        <f t="shared" si="68"/>
        <v>0</v>
      </c>
      <c r="AO31" s="36">
        <f t="shared" si="69"/>
        <v>0</v>
      </c>
      <c r="AP31" s="1053">
        <v>1</v>
      </c>
      <c r="AQ31" s="215"/>
      <c r="AR31" s="897">
        <v>4</v>
      </c>
      <c r="AS31" s="911">
        <f t="shared" si="32"/>
        <v>0</v>
      </c>
      <c r="AT31" s="897">
        <v>4</v>
      </c>
      <c r="AU31" s="911">
        <f t="shared" si="33"/>
        <v>0</v>
      </c>
      <c r="AV31" s="897"/>
      <c r="AW31" s="911">
        <f t="shared" si="34"/>
        <v>0</v>
      </c>
      <c r="AX31" s="908"/>
      <c r="AY31" s="911">
        <f t="shared" si="35"/>
        <v>0</v>
      </c>
      <c r="AZ31" s="908"/>
      <c r="BA31" s="911">
        <f t="shared" si="36"/>
        <v>0</v>
      </c>
      <c r="BB31" s="908"/>
      <c r="BC31" s="911">
        <f t="shared" si="37"/>
        <v>0</v>
      </c>
      <c r="BD31" s="908"/>
      <c r="BE31" s="911">
        <f t="shared" si="38"/>
        <v>0</v>
      </c>
      <c r="BF31" s="908"/>
      <c r="BG31" s="911">
        <f t="shared" si="39"/>
        <v>0</v>
      </c>
      <c r="BH31" s="908"/>
      <c r="BI31" s="911">
        <f t="shared" si="40"/>
        <v>0</v>
      </c>
      <c r="BJ31" s="908"/>
      <c r="BK31" s="911">
        <f t="shared" si="41"/>
        <v>0</v>
      </c>
      <c r="BL31" s="908"/>
      <c r="BM31" s="911">
        <f t="shared" si="42"/>
        <v>0</v>
      </c>
      <c r="BN31" s="908"/>
      <c r="BO31" s="911">
        <f t="shared" si="43"/>
        <v>0</v>
      </c>
      <c r="BP31" s="908"/>
      <c r="BQ31" s="911">
        <f t="shared" si="44"/>
        <v>0</v>
      </c>
      <c r="BR31" s="908"/>
      <c r="BS31" s="911">
        <f t="shared" si="45"/>
        <v>0</v>
      </c>
      <c r="BT31" s="36"/>
      <c r="BU31" s="36">
        <f t="shared" si="46"/>
        <v>0</v>
      </c>
      <c r="BV31" s="36">
        <f t="shared" si="47"/>
        <v>0</v>
      </c>
      <c r="BW31" s="36">
        <f t="shared" si="48"/>
        <v>0</v>
      </c>
      <c r="BX31" s="36">
        <f t="shared" si="49"/>
        <v>0</v>
      </c>
      <c r="BY31" s="36">
        <f t="shared" si="50"/>
        <v>0</v>
      </c>
      <c r="BZ31" s="36">
        <f t="shared" si="51"/>
        <v>0</v>
      </c>
      <c r="CA31" s="36">
        <f t="shared" si="52"/>
        <v>0</v>
      </c>
      <c r="CB31" s="36">
        <f t="shared" si="53"/>
        <v>0</v>
      </c>
      <c r="CD31" s="1">
        <f t="shared" si="13"/>
        <v>0</v>
      </c>
      <c r="CE31" s="1">
        <f t="shared" si="14"/>
        <v>0</v>
      </c>
      <c r="CF31" s="1">
        <f t="shared" si="54"/>
        <v>0</v>
      </c>
      <c r="CH31" s="1">
        <f t="shared" si="75"/>
        <v>0</v>
      </c>
      <c r="CI31" s="1">
        <f t="shared" si="16"/>
        <v>0</v>
      </c>
      <c r="CJ31" s="1">
        <f t="shared" si="17"/>
        <v>0</v>
      </c>
      <c r="CK31" s="1">
        <f t="shared" si="18"/>
        <v>0</v>
      </c>
      <c r="CL31" s="1">
        <f t="shared" si="19"/>
        <v>0</v>
      </c>
      <c r="CM31" s="1">
        <f t="shared" si="20"/>
        <v>0</v>
      </c>
      <c r="CN31" s="1">
        <f t="shared" si="21"/>
        <v>0</v>
      </c>
      <c r="CO31" s="1">
        <f t="shared" si="22"/>
        <v>0</v>
      </c>
      <c r="CP31" s="1">
        <f t="shared" si="23"/>
        <v>0</v>
      </c>
      <c r="CQ31" s="1">
        <f t="shared" si="24"/>
        <v>0</v>
      </c>
      <c r="CR31" s="1">
        <f t="shared" si="25"/>
        <v>0</v>
      </c>
      <c r="CS31" s="1">
        <f t="shared" si="26"/>
        <v>0</v>
      </c>
      <c r="CT31" s="1">
        <f t="shared" si="27"/>
        <v>0</v>
      </c>
      <c r="CU31" s="1">
        <f t="shared" si="28"/>
        <v>0</v>
      </c>
      <c r="CV31" s="1">
        <f t="shared" si="29"/>
        <v>0</v>
      </c>
      <c r="CW31" s="1">
        <f t="shared" si="30"/>
        <v>0</v>
      </c>
    </row>
    <row r="32" spans="1:128" s="1" customFormat="1" ht="57" customHeight="1" x14ac:dyDescent="0.2">
      <c r="B32" s="521"/>
      <c r="D32" s="367" t="s">
        <v>666</v>
      </c>
      <c r="E32" s="1133"/>
      <c r="F32" s="170" t="s">
        <v>1178</v>
      </c>
      <c r="G32" s="1" t="s">
        <v>188</v>
      </c>
      <c r="H32" s="99" t="s">
        <v>466</v>
      </c>
      <c r="I32" s="1">
        <v>2</v>
      </c>
      <c r="J32" s="99" t="s">
        <v>876</v>
      </c>
      <c r="K32" s="644">
        <v>51.679261199999999</v>
      </c>
      <c r="L32" s="124"/>
      <c r="M32" s="124"/>
      <c r="N32" s="124"/>
      <c r="O32" s="124"/>
      <c r="P32" s="124"/>
      <c r="Q32" s="992"/>
      <c r="R32" s="314"/>
      <c r="S32" s="314"/>
      <c r="T32" s="314"/>
      <c r="U32" s="314"/>
      <c r="V32" s="125">
        <f t="shared" si="72"/>
        <v>0</v>
      </c>
      <c r="W32" s="145" t="str">
        <f t="shared" si="73"/>
        <v>No</v>
      </c>
      <c r="X32" s="126" t="str">
        <f t="shared" si="76"/>
        <v>No</v>
      </c>
      <c r="Y32"/>
      <c r="Z32" s="1492">
        <v>1</v>
      </c>
      <c r="AA32" s="1491">
        <f t="shared" si="74"/>
        <v>0</v>
      </c>
      <c r="AB32" s="36"/>
      <c r="AC32" s="216" t="s">
        <v>29</v>
      </c>
      <c r="AD32" s="375">
        <v>1.2</v>
      </c>
      <c r="AE32" s="1053">
        <f t="shared" si="57"/>
        <v>0</v>
      </c>
      <c r="AF32" s="36">
        <f t="shared" si="60"/>
        <v>0</v>
      </c>
      <c r="AG32" s="36">
        <f t="shared" si="61"/>
        <v>0</v>
      </c>
      <c r="AH32" s="36">
        <f t="shared" si="62"/>
        <v>0</v>
      </c>
      <c r="AI32" s="36">
        <f t="shared" si="63"/>
        <v>0</v>
      </c>
      <c r="AJ32" s="36">
        <f t="shared" si="64"/>
        <v>0</v>
      </c>
      <c r="AK32" s="36">
        <f t="shared" si="65"/>
        <v>0</v>
      </c>
      <c r="AL32" s="36">
        <f t="shared" si="66"/>
        <v>0</v>
      </c>
      <c r="AM32" s="36">
        <f t="shared" si="67"/>
        <v>0</v>
      </c>
      <c r="AN32" s="36">
        <f t="shared" si="68"/>
        <v>0</v>
      </c>
      <c r="AO32" s="36">
        <f t="shared" si="69"/>
        <v>0</v>
      </c>
      <c r="AP32" s="1053">
        <v>1</v>
      </c>
      <c r="AQ32" s="215"/>
      <c r="AR32" s="897">
        <v>2</v>
      </c>
      <c r="AS32" s="911">
        <f t="shared" si="32"/>
        <v>0</v>
      </c>
      <c r="AT32" s="897">
        <v>2</v>
      </c>
      <c r="AU32" s="911">
        <f t="shared" si="33"/>
        <v>0</v>
      </c>
      <c r="AV32" s="897"/>
      <c r="AW32" s="911">
        <f t="shared" si="34"/>
        <v>0</v>
      </c>
      <c r="AX32" s="908"/>
      <c r="AY32" s="911">
        <f t="shared" si="35"/>
        <v>0</v>
      </c>
      <c r="AZ32" s="908"/>
      <c r="BA32" s="911">
        <f t="shared" si="36"/>
        <v>0</v>
      </c>
      <c r="BB32" s="908"/>
      <c r="BC32" s="911">
        <f t="shared" si="37"/>
        <v>0</v>
      </c>
      <c r="BD32" s="908"/>
      <c r="BE32" s="911">
        <f t="shared" si="38"/>
        <v>0</v>
      </c>
      <c r="BF32" s="908"/>
      <c r="BG32" s="911">
        <f t="shared" si="39"/>
        <v>0</v>
      </c>
      <c r="BH32" s="908"/>
      <c r="BI32" s="911">
        <f t="shared" si="40"/>
        <v>0</v>
      </c>
      <c r="BJ32" s="908"/>
      <c r="BK32" s="911">
        <f t="shared" si="41"/>
        <v>0</v>
      </c>
      <c r="BL32" s="908"/>
      <c r="BM32" s="911">
        <f t="shared" si="42"/>
        <v>0</v>
      </c>
      <c r="BN32" s="908"/>
      <c r="BO32" s="911">
        <f t="shared" si="43"/>
        <v>0</v>
      </c>
      <c r="BP32" s="908"/>
      <c r="BQ32" s="911">
        <f t="shared" si="44"/>
        <v>0</v>
      </c>
      <c r="BR32" s="908"/>
      <c r="BS32" s="911">
        <f t="shared" si="45"/>
        <v>0</v>
      </c>
      <c r="BT32" s="36"/>
      <c r="BU32" s="36">
        <f t="shared" si="46"/>
        <v>0</v>
      </c>
      <c r="BV32" s="36">
        <f t="shared" si="47"/>
        <v>0</v>
      </c>
      <c r="BW32" s="36">
        <f t="shared" si="48"/>
        <v>0</v>
      </c>
      <c r="BX32" s="36">
        <f t="shared" si="49"/>
        <v>0</v>
      </c>
      <c r="BY32" s="36">
        <f t="shared" si="50"/>
        <v>0</v>
      </c>
      <c r="BZ32" s="36">
        <f t="shared" si="51"/>
        <v>0</v>
      </c>
      <c r="CA32" s="36">
        <f t="shared" si="52"/>
        <v>0</v>
      </c>
      <c r="CB32" s="36">
        <f t="shared" si="53"/>
        <v>0</v>
      </c>
      <c r="CD32" s="1">
        <f t="shared" si="13"/>
        <v>0</v>
      </c>
      <c r="CE32" s="1">
        <f t="shared" si="14"/>
        <v>0</v>
      </c>
      <c r="CF32" s="1">
        <f t="shared" si="54"/>
        <v>0</v>
      </c>
      <c r="CH32" s="1">
        <f t="shared" si="75"/>
        <v>0</v>
      </c>
      <c r="CI32" s="1">
        <f t="shared" si="16"/>
        <v>0</v>
      </c>
      <c r="CJ32" s="1">
        <f t="shared" si="17"/>
        <v>0</v>
      </c>
      <c r="CK32" s="1">
        <f t="shared" si="18"/>
        <v>0</v>
      </c>
      <c r="CL32" s="1">
        <f t="shared" si="19"/>
        <v>0</v>
      </c>
      <c r="CM32" s="1">
        <f t="shared" si="20"/>
        <v>0</v>
      </c>
      <c r="CN32" s="1">
        <f t="shared" si="21"/>
        <v>0</v>
      </c>
      <c r="CO32" s="1">
        <f t="shared" si="22"/>
        <v>0</v>
      </c>
      <c r="CP32" s="1">
        <f t="shared" si="23"/>
        <v>0</v>
      </c>
      <c r="CQ32" s="1">
        <f t="shared" si="24"/>
        <v>0</v>
      </c>
      <c r="CR32" s="1">
        <f t="shared" si="25"/>
        <v>0</v>
      </c>
      <c r="CS32" s="1">
        <f t="shared" si="26"/>
        <v>0</v>
      </c>
      <c r="CT32" s="1">
        <f t="shared" si="27"/>
        <v>0</v>
      </c>
      <c r="CU32" s="1">
        <f t="shared" si="28"/>
        <v>0</v>
      </c>
      <c r="CV32" s="1">
        <f t="shared" si="29"/>
        <v>0</v>
      </c>
      <c r="CW32" s="1">
        <f t="shared" si="30"/>
        <v>0</v>
      </c>
    </row>
    <row r="33" spans="1:101" s="1" customFormat="1" ht="57" customHeight="1" x14ac:dyDescent="0.2">
      <c r="B33" s="521"/>
      <c r="D33" s="1163" t="s">
        <v>233</v>
      </c>
      <c r="E33" s="1142"/>
      <c r="F33" s="532"/>
      <c r="G33" s="117" t="s">
        <v>502</v>
      </c>
      <c r="H33" s="118" t="s">
        <v>572</v>
      </c>
      <c r="I33" s="117">
        <v>1</v>
      </c>
      <c r="J33" s="118" t="s">
        <v>876</v>
      </c>
      <c r="K33" s="642">
        <v>65.779858200000021</v>
      </c>
      <c r="L33" s="119"/>
      <c r="M33" s="119"/>
      <c r="N33" s="119"/>
      <c r="O33" s="119"/>
      <c r="P33" s="119"/>
      <c r="Q33" s="993"/>
      <c r="R33" s="964"/>
      <c r="S33" s="964"/>
      <c r="T33" s="964"/>
      <c r="U33" s="964"/>
      <c r="V33" s="121">
        <f t="shared" si="72"/>
        <v>0</v>
      </c>
      <c r="W33" s="121" t="str">
        <f t="shared" si="73"/>
        <v>No</v>
      </c>
      <c r="X33" s="122" t="str">
        <f t="shared" si="76"/>
        <v>No</v>
      </c>
      <c r="Y33"/>
      <c r="Z33" s="1492">
        <v>1</v>
      </c>
      <c r="AA33" s="1491">
        <f t="shared" si="74"/>
        <v>0</v>
      </c>
      <c r="AB33" s="36"/>
      <c r="AC33" s="216" t="s">
        <v>30</v>
      </c>
      <c r="AD33" s="375">
        <v>1.4</v>
      </c>
      <c r="AE33" s="1053">
        <f t="shared" si="57"/>
        <v>0</v>
      </c>
      <c r="AF33" s="36">
        <f t="shared" si="60"/>
        <v>0</v>
      </c>
      <c r="AG33" s="36">
        <f t="shared" si="61"/>
        <v>0</v>
      </c>
      <c r="AH33" s="36">
        <f t="shared" si="62"/>
        <v>0</v>
      </c>
      <c r="AI33" s="36">
        <f t="shared" si="63"/>
        <v>0</v>
      </c>
      <c r="AJ33" s="36">
        <f t="shared" si="64"/>
        <v>0</v>
      </c>
      <c r="AK33" s="36">
        <f t="shared" si="65"/>
        <v>0</v>
      </c>
      <c r="AL33" s="36">
        <f t="shared" si="66"/>
        <v>0</v>
      </c>
      <c r="AM33" s="36">
        <f t="shared" si="67"/>
        <v>0</v>
      </c>
      <c r="AN33" s="36">
        <f t="shared" si="68"/>
        <v>0</v>
      </c>
      <c r="AO33" s="36">
        <f t="shared" si="69"/>
        <v>0</v>
      </c>
      <c r="AP33" s="1053">
        <v>1</v>
      </c>
      <c r="AQ33" s="215"/>
      <c r="AR33" s="897"/>
      <c r="AS33" s="911">
        <f t="shared" si="32"/>
        <v>0</v>
      </c>
      <c r="AT33" s="897">
        <v>3</v>
      </c>
      <c r="AU33" s="911">
        <f t="shared" si="33"/>
        <v>0</v>
      </c>
      <c r="AV33" s="897"/>
      <c r="AW33" s="911">
        <f t="shared" si="34"/>
        <v>0</v>
      </c>
      <c r="AX33" s="908"/>
      <c r="AY33" s="911">
        <f t="shared" si="35"/>
        <v>0</v>
      </c>
      <c r="AZ33" s="908"/>
      <c r="BA33" s="911">
        <f t="shared" si="36"/>
        <v>0</v>
      </c>
      <c r="BB33" s="908"/>
      <c r="BC33" s="911">
        <f t="shared" si="37"/>
        <v>0</v>
      </c>
      <c r="BD33" s="908"/>
      <c r="BE33" s="911">
        <f t="shared" si="38"/>
        <v>0</v>
      </c>
      <c r="BF33" s="908"/>
      <c r="BG33" s="911">
        <f t="shared" si="39"/>
        <v>0</v>
      </c>
      <c r="BH33" s="908"/>
      <c r="BI33" s="911">
        <f t="shared" si="40"/>
        <v>0</v>
      </c>
      <c r="BJ33" s="908"/>
      <c r="BK33" s="911">
        <f t="shared" si="41"/>
        <v>0</v>
      </c>
      <c r="BL33" s="908"/>
      <c r="BM33" s="911">
        <f t="shared" si="42"/>
        <v>0</v>
      </c>
      <c r="BN33" s="908"/>
      <c r="BO33" s="911">
        <f t="shared" si="43"/>
        <v>0</v>
      </c>
      <c r="BP33" s="908"/>
      <c r="BQ33" s="911">
        <f t="shared" si="44"/>
        <v>0</v>
      </c>
      <c r="BR33" s="908"/>
      <c r="BS33" s="911">
        <f t="shared" si="45"/>
        <v>0</v>
      </c>
      <c r="BT33" s="36"/>
      <c r="BU33" s="36">
        <f t="shared" si="46"/>
        <v>0</v>
      </c>
      <c r="BV33" s="36">
        <f t="shared" si="47"/>
        <v>0</v>
      </c>
      <c r="BW33" s="36">
        <f t="shared" si="48"/>
        <v>0</v>
      </c>
      <c r="BX33" s="36">
        <f t="shared" si="49"/>
        <v>0</v>
      </c>
      <c r="BY33" s="36">
        <f t="shared" si="50"/>
        <v>0</v>
      </c>
      <c r="BZ33" s="36">
        <f t="shared" si="51"/>
        <v>0</v>
      </c>
      <c r="CA33" s="36">
        <f t="shared" si="52"/>
        <v>0</v>
      </c>
      <c r="CB33" s="36">
        <f t="shared" si="53"/>
        <v>0</v>
      </c>
      <c r="CD33" s="1">
        <f t="shared" si="13"/>
        <v>0</v>
      </c>
      <c r="CE33" s="1">
        <f t="shared" si="14"/>
        <v>0</v>
      </c>
      <c r="CF33" s="1">
        <f t="shared" si="54"/>
        <v>0</v>
      </c>
      <c r="CH33" s="1">
        <f t="shared" si="75"/>
        <v>0</v>
      </c>
      <c r="CI33" s="1">
        <f t="shared" si="16"/>
        <v>0</v>
      </c>
      <c r="CJ33" s="1">
        <f t="shared" si="17"/>
        <v>0</v>
      </c>
      <c r="CK33" s="1">
        <f t="shared" si="18"/>
        <v>0</v>
      </c>
      <c r="CL33" s="1">
        <f t="shared" si="19"/>
        <v>0</v>
      </c>
      <c r="CM33" s="1">
        <f t="shared" si="20"/>
        <v>0</v>
      </c>
      <c r="CN33" s="1">
        <f t="shared" si="21"/>
        <v>0</v>
      </c>
      <c r="CO33" s="1">
        <f t="shared" si="22"/>
        <v>0</v>
      </c>
      <c r="CP33" s="1">
        <f t="shared" si="23"/>
        <v>0</v>
      </c>
      <c r="CQ33" s="1">
        <f t="shared" si="24"/>
        <v>0</v>
      </c>
      <c r="CR33" s="1">
        <f t="shared" si="25"/>
        <v>0</v>
      </c>
      <c r="CS33" s="1">
        <f t="shared" si="26"/>
        <v>0</v>
      </c>
      <c r="CT33" s="1">
        <f t="shared" si="27"/>
        <v>0</v>
      </c>
      <c r="CU33" s="1">
        <f t="shared" si="28"/>
        <v>0</v>
      </c>
      <c r="CV33" s="1">
        <f t="shared" si="29"/>
        <v>0</v>
      </c>
      <c r="CW33" s="1">
        <f t="shared" si="30"/>
        <v>0</v>
      </c>
    </row>
    <row r="34" spans="1:101" s="36" customFormat="1" ht="57" customHeight="1" x14ac:dyDescent="0.2">
      <c r="A34" s="1"/>
      <c r="B34" s="522"/>
      <c r="C34" s="129"/>
      <c r="D34" s="1167" t="s">
        <v>234</v>
      </c>
      <c r="E34" s="1146"/>
      <c r="F34" s="533"/>
      <c r="G34" s="127" t="s">
        <v>185</v>
      </c>
      <c r="H34" s="146" t="s">
        <v>572</v>
      </c>
      <c r="I34" s="127">
        <v>2</v>
      </c>
      <c r="J34" s="146" t="s">
        <v>876</v>
      </c>
      <c r="K34" s="647">
        <v>70.480057200000019</v>
      </c>
      <c r="L34" s="124"/>
      <c r="M34" s="124"/>
      <c r="N34" s="124"/>
      <c r="O34" s="124"/>
      <c r="P34" s="124"/>
      <c r="Q34" s="992"/>
      <c r="R34" s="314"/>
      <c r="S34" s="314"/>
      <c r="T34" s="314"/>
      <c r="U34" s="314"/>
      <c r="V34" s="125">
        <f t="shared" si="72"/>
        <v>0</v>
      </c>
      <c r="W34" s="148" t="str">
        <f t="shared" si="73"/>
        <v>No</v>
      </c>
      <c r="X34" s="126" t="str">
        <f t="shared" si="76"/>
        <v>No</v>
      </c>
      <c r="Y34"/>
      <c r="Z34" s="1487">
        <v>1</v>
      </c>
      <c r="AA34" s="1491">
        <f t="shared" si="74"/>
        <v>0</v>
      </c>
      <c r="AC34" s="216" t="s">
        <v>28</v>
      </c>
      <c r="AD34" s="375">
        <v>1.8</v>
      </c>
      <c r="AE34" s="1053">
        <f t="shared" si="57"/>
        <v>0</v>
      </c>
      <c r="AF34" s="36">
        <f t="shared" si="60"/>
        <v>0</v>
      </c>
      <c r="AG34" s="36">
        <f t="shared" si="61"/>
        <v>0</v>
      </c>
      <c r="AH34" s="36">
        <f t="shared" si="62"/>
        <v>0</v>
      </c>
      <c r="AI34" s="36">
        <f t="shared" si="63"/>
        <v>0</v>
      </c>
      <c r="AJ34" s="36">
        <f t="shared" si="64"/>
        <v>0</v>
      </c>
      <c r="AK34" s="36">
        <f t="shared" si="65"/>
        <v>0</v>
      </c>
      <c r="AL34" s="36">
        <f t="shared" si="66"/>
        <v>0</v>
      </c>
      <c r="AM34" s="36">
        <f t="shared" si="67"/>
        <v>0</v>
      </c>
      <c r="AN34" s="36">
        <f t="shared" si="68"/>
        <v>0</v>
      </c>
      <c r="AO34" s="36">
        <f t="shared" si="69"/>
        <v>0</v>
      </c>
      <c r="AP34" s="1053">
        <v>1</v>
      </c>
      <c r="AQ34" s="215"/>
      <c r="AR34" s="897"/>
      <c r="AS34" s="911">
        <f t="shared" si="32"/>
        <v>0</v>
      </c>
      <c r="AT34" s="897">
        <v>6</v>
      </c>
      <c r="AU34" s="911">
        <f t="shared" si="33"/>
        <v>0</v>
      </c>
      <c r="AV34" s="897"/>
      <c r="AW34" s="911">
        <f t="shared" si="34"/>
        <v>0</v>
      </c>
      <c r="AX34" s="908"/>
      <c r="AY34" s="911">
        <f t="shared" si="35"/>
        <v>0</v>
      </c>
      <c r="AZ34" s="908"/>
      <c r="BA34" s="911">
        <f t="shared" si="36"/>
        <v>0</v>
      </c>
      <c r="BB34" s="908"/>
      <c r="BC34" s="911">
        <f t="shared" si="37"/>
        <v>0</v>
      </c>
      <c r="BD34" s="908"/>
      <c r="BE34" s="911">
        <f t="shared" si="38"/>
        <v>0</v>
      </c>
      <c r="BF34" s="908"/>
      <c r="BG34" s="911">
        <f t="shared" si="39"/>
        <v>0</v>
      </c>
      <c r="BH34" s="908"/>
      <c r="BI34" s="911">
        <f t="shared" si="40"/>
        <v>0</v>
      </c>
      <c r="BJ34" s="908"/>
      <c r="BK34" s="911">
        <f t="shared" si="41"/>
        <v>0</v>
      </c>
      <c r="BL34" s="908"/>
      <c r="BM34" s="911">
        <f t="shared" si="42"/>
        <v>0</v>
      </c>
      <c r="BN34" s="908"/>
      <c r="BO34" s="911">
        <f t="shared" si="43"/>
        <v>0</v>
      </c>
      <c r="BP34" s="908"/>
      <c r="BQ34" s="911">
        <f t="shared" si="44"/>
        <v>0</v>
      </c>
      <c r="BR34" s="908"/>
      <c r="BS34" s="911">
        <f t="shared" si="45"/>
        <v>0</v>
      </c>
      <c r="BU34" s="36">
        <f t="shared" si="46"/>
        <v>0</v>
      </c>
      <c r="BV34" s="36">
        <f t="shared" si="47"/>
        <v>0</v>
      </c>
      <c r="BW34" s="36">
        <f t="shared" si="48"/>
        <v>0</v>
      </c>
      <c r="BX34" s="36">
        <f t="shared" si="49"/>
        <v>0</v>
      </c>
      <c r="BY34" s="36">
        <f t="shared" si="50"/>
        <v>0</v>
      </c>
      <c r="BZ34" s="36">
        <f t="shared" si="51"/>
        <v>0</v>
      </c>
      <c r="CA34" s="36">
        <f t="shared" si="52"/>
        <v>0</v>
      </c>
      <c r="CB34" s="36">
        <f t="shared" si="53"/>
        <v>0</v>
      </c>
      <c r="CD34" s="1">
        <f t="shared" si="13"/>
        <v>0</v>
      </c>
      <c r="CE34" s="1">
        <f t="shared" si="14"/>
        <v>0</v>
      </c>
      <c r="CF34" s="1">
        <f t="shared" si="54"/>
        <v>0</v>
      </c>
      <c r="CH34" s="1">
        <f t="shared" si="75"/>
        <v>0</v>
      </c>
      <c r="CI34" s="1">
        <f t="shared" si="16"/>
        <v>0</v>
      </c>
      <c r="CJ34" s="1">
        <f t="shared" si="17"/>
        <v>0</v>
      </c>
      <c r="CK34" s="1">
        <f t="shared" si="18"/>
        <v>0</v>
      </c>
      <c r="CL34" s="1">
        <f t="shared" si="19"/>
        <v>0</v>
      </c>
      <c r="CM34" s="1">
        <f t="shared" si="20"/>
        <v>0</v>
      </c>
      <c r="CN34" s="1">
        <f t="shared" si="21"/>
        <v>0</v>
      </c>
      <c r="CO34" s="1">
        <f t="shared" si="22"/>
        <v>0</v>
      </c>
      <c r="CP34" s="1">
        <f t="shared" si="23"/>
        <v>0</v>
      </c>
      <c r="CQ34" s="1">
        <f t="shared" si="24"/>
        <v>0</v>
      </c>
      <c r="CR34" s="1">
        <f t="shared" si="25"/>
        <v>0</v>
      </c>
      <c r="CS34" s="1">
        <f t="shared" si="26"/>
        <v>0</v>
      </c>
      <c r="CT34" s="1">
        <f t="shared" si="27"/>
        <v>0</v>
      </c>
      <c r="CU34" s="1">
        <f t="shared" si="28"/>
        <v>0</v>
      </c>
      <c r="CV34" s="1">
        <f t="shared" si="29"/>
        <v>0</v>
      </c>
      <c r="CW34" s="1">
        <f t="shared" si="30"/>
        <v>0</v>
      </c>
    </row>
    <row r="35" spans="1:101" ht="31.25" customHeight="1" x14ac:dyDescent="0.2">
      <c r="B35" s="523"/>
      <c r="F35" s="551"/>
      <c r="G35" s="101"/>
      <c r="H35" s="105"/>
      <c r="J35" s="886" t="s">
        <v>1094</v>
      </c>
      <c r="K35" s="373"/>
      <c r="L35" s="999"/>
      <c r="M35" s="999"/>
      <c r="N35" s="999"/>
      <c r="O35" s="999"/>
      <c r="P35" s="999"/>
      <c r="Q35" s="999"/>
      <c r="R35" s="999"/>
      <c r="S35" s="999"/>
      <c r="T35" s="999"/>
      <c r="U35" s="999"/>
      <c r="V35" s="307"/>
      <c r="W35" s="108"/>
      <c r="X35" s="411"/>
      <c r="Z35" s="351"/>
      <c r="AA35" s="1490"/>
      <c r="AB35" s="36"/>
      <c r="AC35" s="213"/>
      <c r="AD35" s="382"/>
      <c r="AE35" s="1053">
        <f t="shared" si="57"/>
        <v>0</v>
      </c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1053"/>
      <c r="AQ35" s="215"/>
      <c r="AR35" s="912"/>
      <c r="AS35" s="911">
        <f t="shared" si="32"/>
        <v>0</v>
      </c>
      <c r="AT35" s="912"/>
      <c r="AU35" s="911">
        <f t="shared" si="33"/>
        <v>0</v>
      </c>
      <c r="AV35" s="912"/>
      <c r="AW35" s="911">
        <f t="shared" si="34"/>
        <v>0</v>
      </c>
      <c r="AX35" s="913"/>
      <c r="AY35" s="911">
        <f t="shared" si="35"/>
        <v>0</v>
      </c>
      <c r="AZ35" s="913"/>
      <c r="BA35" s="911">
        <f t="shared" si="36"/>
        <v>0</v>
      </c>
      <c r="BB35" s="913"/>
      <c r="BC35" s="911">
        <f t="shared" si="37"/>
        <v>0</v>
      </c>
      <c r="BD35" s="913"/>
      <c r="BE35" s="911">
        <f t="shared" si="38"/>
        <v>0</v>
      </c>
      <c r="BF35" s="913"/>
      <c r="BG35" s="911">
        <f t="shared" si="39"/>
        <v>0</v>
      </c>
      <c r="BH35" s="913"/>
      <c r="BI35" s="911">
        <f t="shared" si="40"/>
        <v>0</v>
      </c>
      <c r="BJ35" s="913"/>
      <c r="BK35" s="911">
        <f t="shared" si="41"/>
        <v>0</v>
      </c>
      <c r="BL35" s="913"/>
      <c r="BM35" s="911">
        <f t="shared" si="42"/>
        <v>0</v>
      </c>
      <c r="BN35" s="913"/>
      <c r="BO35" s="911">
        <f t="shared" si="43"/>
        <v>0</v>
      </c>
      <c r="BP35" s="913"/>
      <c r="BQ35" s="911">
        <f t="shared" si="44"/>
        <v>0</v>
      </c>
      <c r="BR35" s="913"/>
      <c r="BS35" s="911">
        <f t="shared" si="45"/>
        <v>0</v>
      </c>
      <c r="BU35" s="36">
        <f t="shared" si="46"/>
        <v>0</v>
      </c>
      <c r="BV35" s="36">
        <f t="shared" si="47"/>
        <v>0</v>
      </c>
      <c r="BW35" s="36">
        <f t="shared" si="48"/>
        <v>0</v>
      </c>
      <c r="BX35" s="36">
        <f t="shared" si="49"/>
        <v>0</v>
      </c>
      <c r="BY35" s="36">
        <f t="shared" si="50"/>
        <v>0</v>
      </c>
      <c r="BZ35" s="36">
        <f t="shared" si="51"/>
        <v>0</v>
      </c>
      <c r="CA35" s="36">
        <f t="shared" si="52"/>
        <v>0</v>
      </c>
      <c r="CB35" s="36">
        <f t="shared" si="53"/>
        <v>0</v>
      </c>
      <c r="CD35" s="1">
        <f t="shared" si="13"/>
        <v>0</v>
      </c>
      <c r="CE35" s="1">
        <f t="shared" si="14"/>
        <v>0</v>
      </c>
      <c r="CF35" s="1">
        <f t="shared" si="54"/>
        <v>0</v>
      </c>
      <c r="CH35" s="1">
        <f t="shared" si="75"/>
        <v>0</v>
      </c>
      <c r="CI35" s="1">
        <f t="shared" si="16"/>
        <v>0</v>
      </c>
      <c r="CJ35" s="1">
        <f t="shared" si="17"/>
        <v>0</v>
      </c>
      <c r="CK35" s="1">
        <f t="shared" si="18"/>
        <v>0</v>
      </c>
      <c r="CL35" s="1">
        <f t="shared" si="19"/>
        <v>0</v>
      </c>
      <c r="CM35" s="1">
        <f t="shared" si="20"/>
        <v>0</v>
      </c>
      <c r="CN35" s="1">
        <f t="shared" si="21"/>
        <v>0</v>
      </c>
      <c r="CO35" s="1">
        <f t="shared" si="22"/>
        <v>0</v>
      </c>
      <c r="CP35" s="1">
        <f t="shared" si="23"/>
        <v>0</v>
      </c>
      <c r="CQ35" s="1">
        <f t="shared" si="24"/>
        <v>0</v>
      </c>
      <c r="CR35" s="1">
        <f t="shared" si="25"/>
        <v>0</v>
      </c>
      <c r="CS35" s="1">
        <f t="shared" si="26"/>
        <v>0</v>
      </c>
      <c r="CT35" s="1">
        <f t="shared" si="27"/>
        <v>0</v>
      </c>
      <c r="CU35" s="1">
        <f t="shared" si="28"/>
        <v>0</v>
      </c>
      <c r="CV35" s="1">
        <f t="shared" si="29"/>
        <v>0</v>
      </c>
      <c r="CW35" s="1">
        <f t="shared" si="30"/>
        <v>0</v>
      </c>
    </row>
    <row r="36" spans="1:101" s="1" customFormat="1" ht="57" customHeight="1" x14ac:dyDescent="0.2">
      <c r="B36" s="520"/>
      <c r="C36" s="139"/>
      <c r="D36" s="1159" t="s">
        <v>270</v>
      </c>
      <c r="E36" s="1138"/>
      <c r="F36" s="534"/>
      <c r="G36" s="139" t="s">
        <v>502</v>
      </c>
      <c r="H36" s="140" t="s">
        <v>1</v>
      </c>
      <c r="I36" s="139">
        <v>1</v>
      </c>
      <c r="J36" s="140" t="s">
        <v>1149</v>
      </c>
      <c r="K36" s="645">
        <v>91.711200000000019</v>
      </c>
      <c r="L36" s="144"/>
      <c r="M36" s="144"/>
      <c r="N36" s="144"/>
      <c r="O36" s="144"/>
      <c r="P36" s="144"/>
      <c r="Q36" s="995"/>
      <c r="R36" s="958"/>
      <c r="S36" s="958"/>
      <c r="T36" s="958"/>
      <c r="U36" s="958"/>
      <c r="V36" s="125">
        <f t="shared" ref="V36:V50" si="77">K36*L36+K36*M36+K36*N36+K36*O36+K36*P36+K36*Q36+K36*R36+K36*S36+K36*T36+K36*U36</f>
        <v>0</v>
      </c>
      <c r="W36" s="142" t="str">
        <f t="shared" ref="W36:W50" si="78">IF(B36="New","Yes","No")</f>
        <v>No</v>
      </c>
      <c r="X36" s="126" t="str">
        <f t="shared" ref="X36:X50" si="79">IF(SUM(L36:U36)&gt;0,"Yes","No")</f>
        <v>No</v>
      </c>
      <c r="Y36"/>
      <c r="Z36" s="1485">
        <v>1</v>
      </c>
      <c r="AA36" s="1491">
        <f t="shared" ref="AA36:AA50" si="80">Z36*L36+Z36*M36+Z36*N36+Z36*O36+Z36*P36+Z36*Q36+Z36*R36+Z36*S36+Z36*T36+Z36*U36</f>
        <v>0</v>
      </c>
      <c r="AB36" s="36"/>
      <c r="AC36" s="216"/>
      <c r="AD36" s="375">
        <v>1.97</v>
      </c>
      <c r="AE36" s="1053">
        <f t="shared" si="57"/>
        <v>0</v>
      </c>
      <c r="AF36" s="36">
        <f t="shared" ref="AF36:AF50" si="81">L36*I36</f>
        <v>0</v>
      </c>
      <c r="AG36" s="36">
        <f t="shared" ref="AG36:AG50" si="82">M36*I36</f>
        <v>0</v>
      </c>
      <c r="AH36" s="36">
        <f t="shared" ref="AH36:AH50" si="83">N36*I36</f>
        <v>0</v>
      </c>
      <c r="AI36" s="36">
        <f t="shared" ref="AI36:AI50" si="84">O36*I36</f>
        <v>0</v>
      </c>
      <c r="AJ36" s="36">
        <f t="shared" ref="AJ36:AJ50" si="85">P36*I36</f>
        <v>0</v>
      </c>
      <c r="AK36" s="36">
        <f t="shared" ref="AK36:AK50" si="86">Q36*I36</f>
        <v>0</v>
      </c>
      <c r="AL36" s="36">
        <f t="shared" ref="AL36:AL50" si="87">R36*I36</f>
        <v>0</v>
      </c>
      <c r="AM36" s="36">
        <f t="shared" ref="AM36:AM50" si="88">S36*I36</f>
        <v>0</v>
      </c>
      <c r="AN36" s="36">
        <f t="shared" ref="AN36:AN50" si="89">T36*I36</f>
        <v>0</v>
      </c>
      <c r="AO36" s="36">
        <f t="shared" ref="AO36:AO50" si="90">U36*I36</f>
        <v>0</v>
      </c>
      <c r="AP36" s="1053">
        <v>1</v>
      </c>
      <c r="AQ36" s="215"/>
      <c r="AR36" s="897">
        <v>4</v>
      </c>
      <c r="AS36" s="911">
        <f t="shared" si="32"/>
        <v>0</v>
      </c>
      <c r="AT36" s="897"/>
      <c r="AU36" s="911">
        <f t="shared" si="33"/>
        <v>0</v>
      </c>
      <c r="AV36" s="897"/>
      <c r="AW36" s="911">
        <f t="shared" si="34"/>
        <v>0</v>
      </c>
      <c r="AX36" s="908"/>
      <c r="AY36" s="911">
        <f t="shared" si="35"/>
        <v>0</v>
      </c>
      <c r="AZ36" s="908"/>
      <c r="BA36" s="911">
        <f t="shared" si="36"/>
        <v>0</v>
      </c>
      <c r="BB36" s="908"/>
      <c r="BC36" s="911">
        <f t="shared" si="37"/>
        <v>0</v>
      </c>
      <c r="BD36" s="908"/>
      <c r="BE36" s="911">
        <f t="shared" si="38"/>
        <v>0</v>
      </c>
      <c r="BF36" s="908"/>
      <c r="BG36" s="911">
        <f t="shared" si="39"/>
        <v>0</v>
      </c>
      <c r="BH36" s="908">
        <v>1</v>
      </c>
      <c r="BI36" s="911">
        <f t="shared" si="40"/>
        <v>0</v>
      </c>
      <c r="BJ36" s="908"/>
      <c r="BK36" s="911">
        <f t="shared" si="41"/>
        <v>0</v>
      </c>
      <c r="BL36" s="908"/>
      <c r="BM36" s="911">
        <f t="shared" si="42"/>
        <v>0</v>
      </c>
      <c r="BN36" s="908"/>
      <c r="BO36" s="911">
        <f t="shared" si="43"/>
        <v>0</v>
      </c>
      <c r="BP36" s="908"/>
      <c r="BQ36" s="911">
        <f t="shared" si="44"/>
        <v>0</v>
      </c>
      <c r="BR36" s="908"/>
      <c r="BS36" s="911">
        <f t="shared" si="45"/>
        <v>0</v>
      </c>
      <c r="BT36" s="36"/>
      <c r="BU36" s="36">
        <f t="shared" si="46"/>
        <v>0</v>
      </c>
      <c r="BV36" s="36">
        <f t="shared" si="47"/>
        <v>0</v>
      </c>
      <c r="BW36" s="36">
        <f t="shared" si="48"/>
        <v>0</v>
      </c>
      <c r="BX36" s="36">
        <f t="shared" si="49"/>
        <v>0</v>
      </c>
      <c r="BY36" s="36">
        <f t="shared" si="50"/>
        <v>0</v>
      </c>
      <c r="BZ36" s="36">
        <f t="shared" si="51"/>
        <v>0</v>
      </c>
      <c r="CA36" s="36">
        <f t="shared" si="52"/>
        <v>0</v>
      </c>
      <c r="CB36" s="36">
        <f t="shared" si="53"/>
        <v>0</v>
      </c>
      <c r="CD36" s="1">
        <f t="shared" si="13"/>
        <v>0</v>
      </c>
      <c r="CE36" s="1">
        <f t="shared" si="14"/>
        <v>0</v>
      </c>
      <c r="CF36" s="1">
        <f t="shared" si="54"/>
        <v>0</v>
      </c>
      <c r="CH36" s="1">
        <f t="shared" si="75"/>
        <v>0</v>
      </c>
      <c r="CI36" s="1">
        <f t="shared" si="16"/>
        <v>0</v>
      </c>
      <c r="CJ36" s="1">
        <f t="shared" si="17"/>
        <v>0</v>
      </c>
      <c r="CK36" s="1">
        <f t="shared" si="18"/>
        <v>0</v>
      </c>
      <c r="CL36" s="1">
        <f t="shared" si="19"/>
        <v>0</v>
      </c>
      <c r="CM36" s="1">
        <f t="shared" si="20"/>
        <v>0</v>
      </c>
      <c r="CN36" s="1">
        <f t="shared" si="21"/>
        <v>0</v>
      </c>
      <c r="CO36" s="1">
        <f t="shared" si="22"/>
        <v>0</v>
      </c>
      <c r="CP36" s="1">
        <f t="shared" si="23"/>
        <v>0</v>
      </c>
      <c r="CQ36" s="1">
        <f t="shared" si="24"/>
        <v>0</v>
      </c>
      <c r="CR36" s="1">
        <f t="shared" si="25"/>
        <v>0</v>
      </c>
      <c r="CS36" s="1">
        <f t="shared" si="26"/>
        <v>0</v>
      </c>
      <c r="CT36" s="1">
        <f t="shared" si="27"/>
        <v>0</v>
      </c>
      <c r="CU36" s="1">
        <f t="shared" si="28"/>
        <v>0</v>
      </c>
      <c r="CV36" s="1">
        <f t="shared" si="29"/>
        <v>0</v>
      </c>
      <c r="CW36" s="1">
        <f t="shared" si="30"/>
        <v>0</v>
      </c>
    </row>
    <row r="37" spans="1:101" s="1" customFormat="1" ht="57" customHeight="1" x14ac:dyDescent="0.2">
      <c r="B37" s="519"/>
      <c r="D37" s="1163" t="s">
        <v>288</v>
      </c>
      <c r="E37" s="1142"/>
      <c r="F37" s="532"/>
      <c r="G37" s="117" t="s">
        <v>185</v>
      </c>
      <c r="H37" s="118" t="s">
        <v>1</v>
      </c>
      <c r="I37" s="117">
        <v>2</v>
      </c>
      <c r="J37" s="118" t="s">
        <v>1149</v>
      </c>
      <c r="K37" s="642">
        <v>76.234935000000021</v>
      </c>
      <c r="L37" s="119"/>
      <c r="M37" s="119"/>
      <c r="N37" s="119"/>
      <c r="O37" s="119"/>
      <c r="P37" s="119"/>
      <c r="Q37" s="993"/>
      <c r="R37" s="964"/>
      <c r="S37" s="964"/>
      <c r="T37" s="964"/>
      <c r="U37" s="964"/>
      <c r="V37" s="121">
        <f t="shared" si="77"/>
        <v>0</v>
      </c>
      <c r="W37" s="121" t="str">
        <f t="shared" si="78"/>
        <v>No</v>
      </c>
      <c r="X37" s="122" t="str">
        <f t="shared" si="79"/>
        <v>No</v>
      </c>
      <c r="Y37"/>
      <c r="Z37" s="1492">
        <v>1</v>
      </c>
      <c r="AA37" s="1491">
        <f t="shared" si="80"/>
        <v>0</v>
      </c>
      <c r="AB37" s="36"/>
      <c r="AC37" s="216"/>
      <c r="AD37" s="375">
        <v>1.38</v>
      </c>
      <c r="AE37" s="1053">
        <f t="shared" si="57"/>
        <v>0</v>
      </c>
      <c r="AF37" s="36">
        <f t="shared" si="81"/>
        <v>0</v>
      </c>
      <c r="AG37" s="36">
        <f t="shared" si="82"/>
        <v>0</v>
      </c>
      <c r="AH37" s="36">
        <f t="shared" si="83"/>
        <v>0</v>
      </c>
      <c r="AI37" s="36">
        <f t="shared" si="84"/>
        <v>0</v>
      </c>
      <c r="AJ37" s="36">
        <f t="shared" si="85"/>
        <v>0</v>
      </c>
      <c r="AK37" s="36">
        <f t="shared" si="86"/>
        <v>0</v>
      </c>
      <c r="AL37" s="36">
        <f t="shared" si="87"/>
        <v>0</v>
      </c>
      <c r="AM37" s="36">
        <f t="shared" si="88"/>
        <v>0</v>
      </c>
      <c r="AN37" s="36">
        <f t="shared" si="89"/>
        <v>0</v>
      </c>
      <c r="AO37" s="36">
        <f t="shared" si="90"/>
        <v>0</v>
      </c>
      <c r="AP37" s="1053">
        <v>1</v>
      </c>
      <c r="AQ37" s="215"/>
      <c r="AR37" s="897">
        <v>6</v>
      </c>
      <c r="AS37" s="911">
        <f t="shared" si="32"/>
        <v>0</v>
      </c>
      <c r="AT37" s="897"/>
      <c r="AU37" s="911">
        <f t="shared" si="33"/>
        <v>0</v>
      </c>
      <c r="AV37" s="897"/>
      <c r="AW37" s="911">
        <f t="shared" si="34"/>
        <v>0</v>
      </c>
      <c r="AX37" s="908"/>
      <c r="AY37" s="911">
        <f t="shared" si="35"/>
        <v>0</v>
      </c>
      <c r="AZ37" s="908"/>
      <c r="BA37" s="911">
        <f t="shared" si="36"/>
        <v>0</v>
      </c>
      <c r="BB37" s="908"/>
      <c r="BC37" s="911">
        <f t="shared" si="37"/>
        <v>0</v>
      </c>
      <c r="BD37" s="908">
        <v>2</v>
      </c>
      <c r="BE37" s="911">
        <f t="shared" si="38"/>
        <v>0</v>
      </c>
      <c r="BF37" s="908"/>
      <c r="BG37" s="911">
        <f t="shared" si="39"/>
        <v>0</v>
      </c>
      <c r="BH37" s="908"/>
      <c r="BI37" s="911">
        <f t="shared" si="40"/>
        <v>0</v>
      </c>
      <c r="BJ37" s="908"/>
      <c r="BK37" s="911">
        <f t="shared" si="41"/>
        <v>0</v>
      </c>
      <c r="BL37" s="908"/>
      <c r="BM37" s="911">
        <f t="shared" si="42"/>
        <v>0</v>
      </c>
      <c r="BN37" s="908"/>
      <c r="BO37" s="911">
        <f t="shared" si="43"/>
        <v>0</v>
      </c>
      <c r="BP37" s="908"/>
      <c r="BQ37" s="911">
        <f t="shared" si="44"/>
        <v>0</v>
      </c>
      <c r="BR37" s="908"/>
      <c r="BS37" s="911">
        <f t="shared" si="45"/>
        <v>0</v>
      </c>
      <c r="BT37" s="36"/>
      <c r="BU37" s="36">
        <f t="shared" si="46"/>
        <v>0</v>
      </c>
      <c r="BV37" s="36">
        <f t="shared" si="47"/>
        <v>0</v>
      </c>
      <c r="BW37" s="36">
        <f t="shared" si="48"/>
        <v>0</v>
      </c>
      <c r="BX37" s="36">
        <f t="shared" si="49"/>
        <v>0</v>
      </c>
      <c r="BY37" s="36">
        <f t="shared" si="50"/>
        <v>0</v>
      </c>
      <c r="BZ37" s="36">
        <f t="shared" si="51"/>
        <v>0</v>
      </c>
      <c r="CA37" s="36">
        <f t="shared" si="52"/>
        <v>0</v>
      </c>
      <c r="CB37" s="36">
        <f t="shared" si="53"/>
        <v>0</v>
      </c>
      <c r="CD37" s="1">
        <f t="shared" si="13"/>
        <v>0</v>
      </c>
      <c r="CE37" s="1">
        <f t="shared" si="14"/>
        <v>0</v>
      </c>
      <c r="CF37" s="1">
        <f t="shared" si="54"/>
        <v>0</v>
      </c>
      <c r="CH37" s="1">
        <f t="shared" si="75"/>
        <v>0</v>
      </c>
      <c r="CI37" s="1">
        <f t="shared" si="16"/>
        <v>0</v>
      </c>
      <c r="CJ37" s="1">
        <f t="shared" si="17"/>
        <v>0</v>
      </c>
      <c r="CK37" s="1">
        <f t="shared" si="18"/>
        <v>0</v>
      </c>
      <c r="CL37" s="1">
        <f t="shared" si="19"/>
        <v>0</v>
      </c>
      <c r="CM37" s="1">
        <f t="shared" si="20"/>
        <v>0</v>
      </c>
      <c r="CN37" s="1">
        <f t="shared" si="21"/>
        <v>0</v>
      </c>
      <c r="CO37" s="1">
        <f t="shared" si="22"/>
        <v>0</v>
      </c>
      <c r="CP37" s="1">
        <f t="shared" si="23"/>
        <v>0</v>
      </c>
      <c r="CQ37" s="1">
        <f t="shared" si="24"/>
        <v>0</v>
      </c>
      <c r="CR37" s="1">
        <f t="shared" si="25"/>
        <v>0</v>
      </c>
      <c r="CS37" s="1">
        <f t="shared" si="26"/>
        <v>0</v>
      </c>
      <c r="CT37" s="1">
        <f t="shared" si="27"/>
        <v>0</v>
      </c>
      <c r="CU37" s="1">
        <f t="shared" si="28"/>
        <v>0</v>
      </c>
      <c r="CV37" s="1">
        <f t="shared" si="29"/>
        <v>0</v>
      </c>
      <c r="CW37" s="1">
        <f t="shared" si="30"/>
        <v>0</v>
      </c>
    </row>
    <row r="38" spans="1:101" s="36" customFormat="1" ht="57" customHeight="1" x14ac:dyDescent="0.2">
      <c r="A38" s="1"/>
      <c r="B38" s="199"/>
      <c r="D38" s="1164" t="s">
        <v>505</v>
      </c>
      <c r="E38" s="1143"/>
      <c r="F38" s="535"/>
      <c r="G38" s="36" t="s">
        <v>184</v>
      </c>
      <c r="H38" s="123" t="s">
        <v>1</v>
      </c>
      <c r="I38" s="36">
        <v>4</v>
      </c>
      <c r="J38" s="123" t="s">
        <v>1149</v>
      </c>
      <c r="K38" s="494">
        <v>85.474838400000024</v>
      </c>
      <c r="L38" s="144"/>
      <c r="M38" s="144"/>
      <c r="N38" s="144"/>
      <c r="O38" s="144"/>
      <c r="P38" s="144"/>
      <c r="Q38" s="995"/>
      <c r="R38" s="958"/>
      <c r="S38" s="958"/>
      <c r="T38" s="958"/>
      <c r="U38" s="958"/>
      <c r="V38" s="125">
        <f t="shared" si="77"/>
        <v>0</v>
      </c>
      <c r="W38" s="125" t="str">
        <f t="shared" si="78"/>
        <v>No</v>
      </c>
      <c r="X38" s="126" t="str">
        <f t="shared" si="79"/>
        <v>No</v>
      </c>
      <c r="Y38"/>
      <c r="Z38" s="1492">
        <v>1</v>
      </c>
      <c r="AA38" s="1491">
        <f t="shared" si="80"/>
        <v>0</v>
      </c>
      <c r="AC38" s="216"/>
      <c r="AD38" s="375">
        <v>1.68</v>
      </c>
      <c r="AE38" s="1053">
        <f t="shared" si="57"/>
        <v>0</v>
      </c>
      <c r="AF38" s="36">
        <f t="shared" si="81"/>
        <v>0</v>
      </c>
      <c r="AG38" s="36">
        <f t="shared" si="82"/>
        <v>0</v>
      </c>
      <c r="AH38" s="36">
        <f t="shared" si="83"/>
        <v>0</v>
      </c>
      <c r="AI38" s="36">
        <f t="shared" si="84"/>
        <v>0</v>
      </c>
      <c r="AJ38" s="36">
        <f t="shared" si="85"/>
        <v>0</v>
      </c>
      <c r="AK38" s="36">
        <f t="shared" si="86"/>
        <v>0</v>
      </c>
      <c r="AL38" s="36">
        <f t="shared" si="87"/>
        <v>0</v>
      </c>
      <c r="AM38" s="36">
        <f t="shared" si="88"/>
        <v>0</v>
      </c>
      <c r="AN38" s="36">
        <f t="shared" si="89"/>
        <v>0</v>
      </c>
      <c r="AO38" s="36">
        <f t="shared" si="90"/>
        <v>0</v>
      </c>
      <c r="AP38" s="1053">
        <v>1</v>
      </c>
      <c r="AQ38" s="215"/>
      <c r="AR38" s="897">
        <v>8</v>
      </c>
      <c r="AS38" s="911">
        <f t="shared" si="32"/>
        <v>0</v>
      </c>
      <c r="AT38" s="897"/>
      <c r="AU38" s="911">
        <f t="shared" si="33"/>
        <v>0</v>
      </c>
      <c r="AV38" s="897"/>
      <c r="AW38" s="911">
        <f t="shared" si="34"/>
        <v>0</v>
      </c>
      <c r="AX38" s="908"/>
      <c r="AY38" s="911">
        <f t="shared" si="35"/>
        <v>0</v>
      </c>
      <c r="AZ38" s="908"/>
      <c r="BA38" s="911">
        <f t="shared" si="36"/>
        <v>0</v>
      </c>
      <c r="BB38" s="908">
        <v>4</v>
      </c>
      <c r="BC38" s="911">
        <f t="shared" si="37"/>
        <v>0</v>
      </c>
      <c r="BD38" s="908"/>
      <c r="BE38" s="911">
        <f t="shared" si="38"/>
        <v>0</v>
      </c>
      <c r="BF38" s="908"/>
      <c r="BG38" s="911">
        <f t="shared" si="39"/>
        <v>0</v>
      </c>
      <c r="BH38" s="908"/>
      <c r="BI38" s="911">
        <f t="shared" si="40"/>
        <v>0</v>
      </c>
      <c r="BJ38" s="908"/>
      <c r="BK38" s="911">
        <f t="shared" si="41"/>
        <v>0</v>
      </c>
      <c r="BL38" s="908"/>
      <c r="BM38" s="911">
        <f t="shared" si="42"/>
        <v>0</v>
      </c>
      <c r="BN38" s="908"/>
      <c r="BO38" s="911">
        <f t="shared" si="43"/>
        <v>0</v>
      </c>
      <c r="BP38" s="908"/>
      <c r="BQ38" s="911">
        <f t="shared" si="44"/>
        <v>0</v>
      </c>
      <c r="BR38" s="908"/>
      <c r="BS38" s="911">
        <f t="shared" si="45"/>
        <v>0</v>
      </c>
      <c r="BU38" s="36">
        <f t="shared" si="46"/>
        <v>0</v>
      </c>
      <c r="BV38" s="36">
        <f t="shared" si="47"/>
        <v>0</v>
      </c>
      <c r="BW38" s="36">
        <f t="shared" si="48"/>
        <v>0</v>
      </c>
      <c r="BX38" s="36">
        <f t="shared" si="49"/>
        <v>0</v>
      </c>
      <c r="BY38" s="36">
        <f t="shared" si="50"/>
        <v>0</v>
      </c>
      <c r="BZ38" s="36">
        <f t="shared" si="51"/>
        <v>0</v>
      </c>
      <c r="CA38" s="36">
        <f t="shared" si="52"/>
        <v>0</v>
      </c>
      <c r="CB38" s="36">
        <f t="shared" si="53"/>
        <v>0</v>
      </c>
      <c r="CD38" s="1">
        <f t="shared" si="13"/>
        <v>0</v>
      </c>
      <c r="CE38" s="1">
        <f t="shared" si="14"/>
        <v>0</v>
      </c>
      <c r="CF38" s="1">
        <f t="shared" si="54"/>
        <v>0</v>
      </c>
      <c r="CH38" s="1">
        <f t="shared" si="75"/>
        <v>0</v>
      </c>
      <c r="CI38" s="1">
        <f t="shared" si="16"/>
        <v>0</v>
      </c>
      <c r="CJ38" s="1">
        <f t="shared" si="17"/>
        <v>0</v>
      </c>
      <c r="CK38" s="1">
        <f t="shared" si="18"/>
        <v>0</v>
      </c>
      <c r="CL38" s="1">
        <f t="shared" si="19"/>
        <v>0</v>
      </c>
      <c r="CM38" s="1">
        <f t="shared" si="20"/>
        <v>0</v>
      </c>
      <c r="CN38" s="1">
        <f t="shared" si="21"/>
        <v>0</v>
      </c>
      <c r="CO38" s="1">
        <f t="shared" si="22"/>
        <v>0</v>
      </c>
      <c r="CP38" s="1">
        <f t="shared" si="23"/>
        <v>0</v>
      </c>
      <c r="CQ38" s="1">
        <f t="shared" si="24"/>
        <v>0</v>
      </c>
      <c r="CR38" s="1">
        <f t="shared" si="25"/>
        <v>0</v>
      </c>
      <c r="CS38" s="1">
        <f t="shared" si="26"/>
        <v>0</v>
      </c>
      <c r="CT38" s="1">
        <f t="shared" si="27"/>
        <v>0</v>
      </c>
      <c r="CU38" s="1">
        <f t="shared" si="28"/>
        <v>0</v>
      </c>
      <c r="CV38" s="1">
        <f t="shared" si="29"/>
        <v>0</v>
      </c>
      <c r="CW38" s="1">
        <f t="shared" si="30"/>
        <v>0</v>
      </c>
    </row>
    <row r="39" spans="1:101" s="1" customFormat="1" ht="57" customHeight="1" x14ac:dyDescent="0.2">
      <c r="B39" s="519"/>
      <c r="D39" s="1163" t="s">
        <v>438</v>
      </c>
      <c r="E39" s="1142"/>
      <c r="F39" s="532"/>
      <c r="G39" s="117" t="s">
        <v>188</v>
      </c>
      <c r="H39" s="118" t="s">
        <v>1</v>
      </c>
      <c r="I39" s="117">
        <v>6</v>
      </c>
      <c r="J39" s="118" t="s">
        <v>1149</v>
      </c>
      <c r="K39" s="642">
        <v>74.515350000000012</v>
      </c>
      <c r="L39" s="119"/>
      <c r="M39" s="119"/>
      <c r="N39" s="119"/>
      <c r="O39" s="119"/>
      <c r="P39" s="119"/>
      <c r="Q39" s="993"/>
      <c r="R39" s="964"/>
      <c r="S39" s="964"/>
      <c r="T39" s="964"/>
      <c r="U39" s="964"/>
      <c r="V39" s="121">
        <f t="shared" si="77"/>
        <v>0</v>
      </c>
      <c r="W39" s="121" t="str">
        <f t="shared" si="78"/>
        <v>No</v>
      </c>
      <c r="X39" s="122" t="str">
        <f t="shared" si="79"/>
        <v>No</v>
      </c>
      <c r="Y39"/>
      <c r="Z39" s="1492">
        <v>1</v>
      </c>
      <c r="AA39" s="1491">
        <f t="shared" si="80"/>
        <v>0</v>
      </c>
      <c r="AB39" s="36"/>
      <c r="AC39" s="216"/>
      <c r="AD39" s="375">
        <v>0.95</v>
      </c>
      <c r="AE39" s="1053">
        <f t="shared" si="57"/>
        <v>0</v>
      </c>
      <c r="AF39" s="36">
        <f t="shared" si="81"/>
        <v>0</v>
      </c>
      <c r="AG39" s="36">
        <f t="shared" si="82"/>
        <v>0</v>
      </c>
      <c r="AH39" s="36">
        <f t="shared" si="83"/>
        <v>0</v>
      </c>
      <c r="AI39" s="36">
        <f t="shared" si="84"/>
        <v>0</v>
      </c>
      <c r="AJ39" s="36">
        <f t="shared" si="85"/>
        <v>0</v>
      </c>
      <c r="AK39" s="36">
        <f t="shared" si="86"/>
        <v>0</v>
      </c>
      <c r="AL39" s="36">
        <f t="shared" si="87"/>
        <v>0</v>
      </c>
      <c r="AM39" s="36">
        <f t="shared" si="88"/>
        <v>0</v>
      </c>
      <c r="AN39" s="36">
        <f t="shared" si="89"/>
        <v>0</v>
      </c>
      <c r="AO39" s="36">
        <f t="shared" si="90"/>
        <v>0</v>
      </c>
      <c r="AP39" s="1053">
        <v>1</v>
      </c>
      <c r="AQ39" s="215"/>
      <c r="AR39" s="897"/>
      <c r="AS39" s="911">
        <f t="shared" si="32"/>
        <v>0</v>
      </c>
      <c r="AT39" s="897"/>
      <c r="AU39" s="911">
        <f t="shared" si="33"/>
        <v>0</v>
      </c>
      <c r="AV39" s="897"/>
      <c r="AW39" s="911">
        <f t="shared" si="34"/>
        <v>0</v>
      </c>
      <c r="AX39" s="908"/>
      <c r="AY39" s="911">
        <f t="shared" si="35"/>
        <v>0</v>
      </c>
      <c r="AZ39" s="908">
        <v>2</v>
      </c>
      <c r="BA39" s="911">
        <f t="shared" si="36"/>
        <v>0</v>
      </c>
      <c r="BB39" s="908">
        <v>4</v>
      </c>
      <c r="BC39" s="911">
        <f t="shared" si="37"/>
        <v>0</v>
      </c>
      <c r="BD39" s="908"/>
      <c r="BE39" s="911">
        <f t="shared" si="38"/>
        <v>0</v>
      </c>
      <c r="BF39" s="908"/>
      <c r="BG39" s="911">
        <f t="shared" si="39"/>
        <v>0</v>
      </c>
      <c r="BH39" s="908"/>
      <c r="BI39" s="911">
        <f t="shared" si="40"/>
        <v>0</v>
      </c>
      <c r="BJ39" s="908"/>
      <c r="BK39" s="911">
        <f t="shared" si="41"/>
        <v>0</v>
      </c>
      <c r="BL39" s="908"/>
      <c r="BM39" s="911">
        <f t="shared" si="42"/>
        <v>0</v>
      </c>
      <c r="BN39" s="908"/>
      <c r="BO39" s="911">
        <f t="shared" si="43"/>
        <v>0</v>
      </c>
      <c r="BP39" s="908"/>
      <c r="BQ39" s="911">
        <f t="shared" si="44"/>
        <v>0</v>
      </c>
      <c r="BR39" s="908"/>
      <c r="BS39" s="911">
        <f t="shared" si="45"/>
        <v>0</v>
      </c>
      <c r="BT39" s="36"/>
      <c r="BU39" s="36">
        <f t="shared" si="46"/>
        <v>0</v>
      </c>
      <c r="BV39" s="36">
        <f t="shared" si="47"/>
        <v>0</v>
      </c>
      <c r="BW39" s="36">
        <f t="shared" si="48"/>
        <v>0</v>
      </c>
      <c r="BX39" s="36">
        <f t="shared" si="49"/>
        <v>0</v>
      </c>
      <c r="BY39" s="36">
        <f t="shared" si="50"/>
        <v>0</v>
      </c>
      <c r="BZ39" s="36">
        <f t="shared" si="51"/>
        <v>0</v>
      </c>
      <c r="CA39" s="36">
        <f t="shared" si="52"/>
        <v>0</v>
      </c>
      <c r="CB39" s="36">
        <f t="shared" si="53"/>
        <v>0</v>
      </c>
      <c r="CD39" s="1">
        <f t="shared" si="13"/>
        <v>0</v>
      </c>
      <c r="CE39" s="1">
        <f t="shared" si="14"/>
        <v>0</v>
      </c>
      <c r="CF39" s="1">
        <f t="shared" si="54"/>
        <v>0</v>
      </c>
      <c r="CH39" s="1">
        <f t="shared" si="75"/>
        <v>0</v>
      </c>
      <c r="CI39" s="1">
        <f t="shared" si="16"/>
        <v>0</v>
      </c>
      <c r="CJ39" s="1">
        <f t="shared" si="17"/>
        <v>0</v>
      </c>
      <c r="CK39" s="1">
        <f t="shared" si="18"/>
        <v>0</v>
      </c>
      <c r="CL39" s="1">
        <f t="shared" si="19"/>
        <v>0</v>
      </c>
      <c r="CM39" s="1">
        <f t="shared" si="20"/>
        <v>0</v>
      </c>
      <c r="CN39" s="1">
        <f t="shared" si="21"/>
        <v>0</v>
      </c>
      <c r="CO39" s="1">
        <f t="shared" si="22"/>
        <v>0</v>
      </c>
      <c r="CP39" s="1">
        <f t="shared" si="23"/>
        <v>0</v>
      </c>
      <c r="CQ39" s="1">
        <f t="shared" si="24"/>
        <v>0</v>
      </c>
      <c r="CR39" s="1">
        <f t="shared" si="25"/>
        <v>0</v>
      </c>
      <c r="CS39" s="1">
        <f t="shared" si="26"/>
        <v>0</v>
      </c>
      <c r="CT39" s="1">
        <f t="shared" si="27"/>
        <v>0</v>
      </c>
      <c r="CU39" s="1">
        <f t="shared" si="28"/>
        <v>0</v>
      </c>
      <c r="CV39" s="1">
        <f t="shared" si="29"/>
        <v>0</v>
      </c>
      <c r="CW39" s="1">
        <f t="shared" si="30"/>
        <v>0</v>
      </c>
    </row>
    <row r="40" spans="1:101" s="36" customFormat="1" ht="57" customHeight="1" x14ac:dyDescent="0.2">
      <c r="A40" s="1"/>
      <c r="B40" s="519"/>
      <c r="D40" s="1164" t="s">
        <v>289</v>
      </c>
      <c r="E40" s="1143"/>
      <c r="F40" s="535"/>
      <c r="G40" s="36" t="s">
        <v>132</v>
      </c>
      <c r="H40" s="123" t="s">
        <v>558</v>
      </c>
      <c r="I40" s="36">
        <v>12</v>
      </c>
      <c r="J40" s="123" t="s">
        <v>1149</v>
      </c>
      <c r="K40" s="494">
        <v>75.168792300000007</v>
      </c>
      <c r="L40" s="144"/>
      <c r="M40" s="144"/>
      <c r="N40" s="144"/>
      <c r="O40" s="144"/>
      <c r="P40" s="144"/>
      <c r="Q40" s="995"/>
      <c r="R40" s="958"/>
      <c r="S40" s="958"/>
      <c r="T40" s="958"/>
      <c r="U40" s="958"/>
      <c r="V40" s="125">
        <f t="shared" si="77"/>
        <v>0</v>
      </c>
      <c r="W40" s="125" t="str">
        <f t="shared" si="78"/>
        <v>No</v>
      </c>
      <c r="X40" s="126" t="str">
        <f t="shared" si="79"/>
        <v>No</v>
      </c>
      <c r="Y40"/>
      <c r="Z40" s="1492">
        <v>1</v>
      </c>
      <c r="AA40" s="1491">
        <f t="shared" si="80"/>
        <v>0</v>
      </c>
      <c r="AC40" s="216" t="s">
        <v>38</v>
      </c>
      <c r="AD40" s="375">
        <v>0.7</v>
      </c>
      <c r="AE40" s="1053">
        <f t="shared" si="57"/>
        <v>0</v>
      </c>
      <c r="AF40" s="36">
        <f t="shared" si="81"/>
        <v>0</v>
      </c>
      <c r="AG40" s="36">
        <f t="shared" si="82"/>
        <v>0</v>
      </c>
      <c r="AH40" s="36">
        <f t="shared" si="83"/>
        <v>0</v>
      </c>
      <c r="AI40" s="36">
        <f t="shared" si="84"/>
        <v>0</v>
      </c>
      <c r="AJ40" s="36">
        <f t="shared" si="85"/>
        <v>0</v>
      </c>
      <c r="AK40" s="36">
        <f t="shared" si="86"/>
        <v>0</v>
      </c>
      <c r="AL40" s="36">
        <f t="shared" si="87"/>
        <v>0</v>
      </c>
      <c r="AM40" s="36">
        <f t="shared" si="88"/>
        <v>0</v>
      </c>
      <c r="AN40" s="36">
        <f t="shared" si="89"/>
        <v>0</v>
      </c>
      <c r="AO40" s="36">
        <f t="shared" si="90"/>
        <v>0</v>
      </c>
      <c r="AP40" s="1053">
        <v>1</v>
      </c>
      <c r="AQ40" s="215"/>
      <c r="AR40" s="897"/>
      <c r="AS40" s="911">
        <f t="shared" si="32"/>
        <v>0</v>
      </c>
      <c r="AT40" s="897"/>
      <c r="AU40" s="911">
        <f t="shared" si="33"/>
        <v>0</v>
      </c>
      <c r="AV40" s="897"/>
      <c r="AW40" s="911">
        <f t="shared" si="34"/>
        <v>0</v>
      </c>
      <c r="AX40" s="908"/>
      <c r="AY40" s="911">
        <f t="shared" si="35"/>
        <v>0</v>
      </c>
      <c r="AZ40" s="908"/>
      <c r="BA40" s="911">
        <f t="shared" si="36"/>
        <v>0</v>
      </c>
      <c r="BB40" s="908">
        <v>12</v>
      </c>
      <c r="BC40" s="911">
        <f t="shared" si="37"/>
        <v>0</v>
      </c>
      <c r="BD40" s="908"/>
      <c r="BE40" s="911">
        <f t="shared" si="38"/>
        <v>0</v>
      </c>
      <c r="BF40" s="908"/>
      <c r="BG40" s="911">
        <f t="shared" si="39"/>
        <v>0</v>
      </c>
      <c r="BH40" s="908"/>
      <c r="BI40" s="911">
        <f t="shared" si="40"/>
        <v>0</v>
      </c>
      <c r="BJ40" s="908"/>
      <c r="BK40" s="911">
        <f t="shared" si="41"/>
        <v>0</v>
      </c>
      <c r="BL40" s="908"/>
      <c r="BM40" s="911">
        <f t="shared" si="42"/>
        <v>0</v>
      </c>
      <c r="BN40" s="908"/>
      <c r="BO40" s="911">
        <f t="shared" si="43"/>
        <v>0</v>
      </c>
      <c r="BP40" s="908"/>
      <c r="BQ40" s="911">
        <f t="shared" si="44"/>
        <v>0</v>
      </c>
      <c r="BR40" s="908"/>
      <c r="BS40" s="911">
        <f t="shared" si="45"/>
        <v>0</v>
      </c>
      <c r="BU40" s="36">
        <f t="shared" si="46"/>
        <v>0</v>
      </c>
      <c r="BV40" s="36">
        <f t="shared" si="47"/>
        <v>0</v>
      </c>
      <c r="BW40" s="36">
        <f t="shared" si="48"/>
        <v>0</v>
      </c>
      <c r="BX40" s="36">
        <f t="shared" si="49"/>
        <v>0</v>
      </c>
      <c r="BY40" s="36">
        <f t="shared" si="50"/>
        <v>0</v>
      </c>
      <c r="BZ40" s="36">
        <f t="shared" si="51"/>
        <v>0</v>
      </c>
      <c r="CA40" s="36">
        <f t="shared" si="52"/>
        <v>0</v>
      </c>
      <c r="CB40" s="36">
        <f t="shared" si="53"/>
        <v>0</v>
      </c>
      <c r="CD40" s="1">
        <f t="shared" si="13"/>
        <v>0</v>
      </c>
      <c r="CE40" s="1">
        <f t="shared" si="14"/>
        <v>0</v>
      </c>
      <c r="CF40" s="1">
        <f t="shared" si="54"/>
        <v>0</v>
      </c>
      <c r="CH40" s="1">
        <f t="shared" si="75"/>
        <v>0</v>
      </c>
      <c r="CI40" s="1">
        <f t="shared" si="16"/>
        <v>0</v>
      </c>
      <c r="CJ40" s="1">
        <f t="shared" si="17"/>
        <v>0</v>
      </c>
      <c r="CK40" s="1">
        <f t="shared" si="18"/>
        <v>0</v>
      </c>
      <c r="CL40" s="1">
        <f t="shared" si="19"/>
        <v>0</v>
      </c>
      <c r="CM40" s="1">
        <f t="shared" si="20"/>
        <v>0</v>
      </c>
      <c r="CN40" s="1">
        <f t="shared" si="21"/>
        <v>0</v>
      </c>
      <c r="CO40" s="1">
        <f t="shared" si="22"/>
        <v>0</v>
      </c>
      <c r="CP40" s="1">
        <f t="shared" si="23"/>
        <v>0</v>
      </c>
      <c r="CQ40" s="1">
        <f t="shared" si="24"/>
        <v>0</v>
      </c>
      <c r="CR40" s="1">
        <f t="shared" si="25"/>
        <v>0</v>
      </c>
      <c r="CS40" s="1">
        <f t="shared" si="26"/>
        <v>0</v>
      </c>
      <c r="CT40" s="1">
        <f t="shared" si="27"/>
        <v>0</v>
      </c>
      <c r="CU40" s="1">
        <f t="shared" si="28"/>
        <v>0</v>
      </c>
      <c r="CV40" s="1">
        <f t="shared" si="29"/>
        <v>0</v>
      </c>
      <c r="CW40" s="1">
        <f t="shared" si="30"/>
        <v>0</v>
      </c>
    </row>
    <row r="41" spans="1:101" s="1" customFormat="1" ht="57" customHeight="1" x14ac:dyDescent="0.2">
      <c r="B41" s="519"/>
      <c r="D41" s="1163" t="s">
        <v>273</v>
      </c>
      <c r="E41" s="1142"/>
      <c r="F41" s="532"/>
      <c r="G41" s="117" t="s">
        <v>188</v>
      </c>
      <c r="H41" s="118" t="s">
        <v>119</v>
      </c>
      <c r="I41" s="117">
        <v>8</v>
      </c>
      <c r="J41" s="118" t="s">
        <v>1149</v>
      </c>
      <c r="K41" s="642">
        <v>79.868991300000005</v>
      </c>
      <c r="L41" s="119"/>
      <c r="M41" s="119"/>
      <c r="N41" s="119"/>
      <c r="O41" s="119"/>
      <c r="P41" s="119"/>
      <c r="Q41" s="993"/>
      <c r="R41" s="964"/>
      <c r="S41" s="964"/>
      <c r="T41" s="964"/>
      <c r="U41" s="964"/>
      <c r="V41" s="121">
        <f t="shared" si="77"/>
        <v>0</v>
      </c>
      <c r="W41" s="121" t="str">
        <f t="shared" si="78"/>
        <v>No</v>
      </c>
      <c r="X41" s="122" t="str">
        <f t="shared" si="79"/>
        <v>No</v>
      </c>
      <c r="Y41"/>
      <c r="Z41" s="1492">
        <v>1</v>
      </c>
      <c r="AA41" s="1491">
        <f t="shared" si="80"/>
        <v>0</v>
      </c>
      <c r="AB41" s="36"/>
      <c r="AC41" s="216" t="s">
        <v>33</v>
      </c>
      <c r="AD41" s="375">
        <v>1</v>
      </c>
      <c r="AE41" s="1053">
        <f t="shared" si="57"/>
        <v>0</v>
      </c>
      <c r="AF41" s="36">
        <f t="shared" si="81"/>
        <v>0</v>
      </c>
      <c r="AG41" s="36">
        <f t="shared" si="82"/>
        <v>0</v>
      </c>
      <c r="AH41" s="36">
        <f t="shared" si="83"/>
        <v>0</v>
      </c>
      <c r="AI41" s="36">
        <f t="shared" si="84"/>
        <v>0</v>
      </c>
      <c r="AJ41" s="36">
        <f t="shared" si="85"/>
        <v>0</v>
      </c>
      <c r="AK41" s="36">
        <f t="shared" si="86"/>
        <v>0</v>
      </c>
      <c r="AL41" s="36">
        <f t="shared" si="87"/>
        <v>0</v>
      </c>
      <c r="AM41" s="36">
        <f t="shared" si="88"/>
        <v>0</v>
      </c>
      <c r="AN41" s="36">
        <f t="shared" si="89"/>
        <v>0</v>
      </c>
      <c r="AO41" s="36">
        <f t="shared" si="90"/>
        <v>0</v>
      </c>
      <c r="AP41" s="1053">
        <v>1</v>
      </c>
      <c r="AQ41" s="215"/>
      <c r="AR41" s="897">
        <v>16</v>
      </c>
      <c r="AS41" s="911">
        <f t="shared" si="32"/>
        <v>0</v>
      </c>
      <c r="AT41" s="897"/>
      <c r="AU41" s="911">
        <f t="shared" si="33"/>
        <v>0</v>
      </c>
      <c r="AV41" s="897"/>
      <c r="AW41" s="911">
        <f t="shared" si="34"/>
        <v>0</v>
      </c>
      <c r="AX41" s="908">
        <v>1</v>
      </c>
      <c r="AY41" s="911">
        <f t="shared" si="35"/>
        <v>0</v>
      </c>
      <c r="AZ41" s="908">
        <v>7</v>
      </c>
      <c r="BA41" s="911">
        <f t="shared" si="36"/>
        <v>0</v>
      </c>
      <c r="BB41" s="908"/>
      <c r="BC41" s="911">
        <f t="shared" si="37"/>
        <v>0</v>
      </c>
      <c r="BD41" s="908"/>
      <c r="BE41" s="911">
        <f t="shared" si="38"/>
        <v>0</v>
      </c>
      <c r="BF41" s="908"/>
      <c r="BG41" s="911">
        <f t="shared" si="39"/>
        <v>0</v>
      </c>
      <c r="BH41" s="908"/>
      <c r="BI41" s="911">
        <f t="shared" si="40"/>
        <v>0</v>
      </c>
      <c r="BJ41" s="908"/>
      <c r="BK41" s="911">
        <f t="shared" si="41"/>
        <v>0</v>
      </c>
      <c r="BL41" s="908"/>
      <c r="BM41" s="911">
        <f t="shared" si="42"/>
        <v>0</v>
      </c>
      <c r="BN41" s="908"/>
      <c r="BO41" s="911">
        <f t="shared" si="43"/>
        <v>0</v>
      </c>
      <c r="BP41" s="908"/>
      <c r="BQ41" s="911">
        <f t="shared" si="44"/>
        <v>0</v>
      </c>
      <c r="BR41" s="908"/>
      <c r="BS41" s="911">
        <f t="shared" si="45"/>
        <v>0</v>
      </c>
      <c r="BT41" s="36"/>
      <c r="BU41" s="36">
        <f t="shared" si="46"/>
        <v>0</v>
      </c>
      <c r="BV41" s="36">
        <f t="shared" si="47"/>
        <v>0</v>
      </c>
      <c r="BW41" s="36">
        <f t="shared" si="48"/>
        <v>0</v>
      </c>
      <c r="BX41" s="36">
        <f t="shared" si="49"/>
        <v>0</v>
      </c>
      <c r="BY41" s="36">
        <f t="shared" si="50"/>
        <v>0</v>
      </c>
      <c r="BZ41" s="36">
        <f t="shared" si="51"/>
        <v>0</v>
      </c>
      <c r="CA41" s="36">
        <f t="shared" si="52"/>
        <v>0</v>
      </c>
      <c r="CB41" s="36">
        <f t="shared" si="53"/>
        <v>0</v>
      </c>
      <c r="CD41" s="1">
        <f t="shared" si="13"/>
        <v>0</v>
      </c>
      <c r="CE41" s="1">
        <f t="shared" si="14"/>
        <v>0</v>
      </c>
      <c r="CF41" s="1">
        <f t="shared" si="54"/>
        <v>0</v>
      </c>
      <c r="CH41" s="1">
        <f t="shared" si="75"/>
        <v>0</v>
      </c>
      <c r="CI41" s="1">
        <f t="shared" si="16"/>
        <v>0</v>
      </c>
      <c r="CJ41" s="1">
        <f t="shared" si="17"/>
        <v>0</v>
      </c>
      <c r="CK41" s="1">
        <f t="shared" si="18"/>
        <v>0</v>
      </c>
      <c r="CL41" s="1">
        <f t="shared" si="19"/>
        <v>0</v>
      </c>
      <c r="CM41" s="1">
        <f t="shared" si="20"/>
        <v>0</v>
      </c>
      <c r="CN41" s="1">
        <f t="shared" si="21"/>
        <v>0</v>
      </c>
      <c r="CO41" s="1">
        <f t="shared" si="22"/>
        <v>0</v>
      </c>
      <c r="CP41" s="1">
        <f t="shared" si="23"/>
        <v>0</v>
      </c>
      <c r="CQ41" s="1">
        <f t="shared" si="24"/>
        <v>0</v>
      </c>
      <c r="CR41" s="1">
        <f t="shared" si="25"/>
        <v>0</v>
      </c>
      <c r="CS41" s="1">
        <f t="shared" si="26"/>
        <v>0</v>
      </c>
      <c r="CT41" s="1">
        <f t="shared" si="27"/>
        <v>0</v>
      </c>
      <c r="CU41" s="1">
        <f t="shared" si="28"/>
        <v>0</v>
      </c>
      <c r="CV41" s="1">
        <f t="shared" si="29"/>
        <v>0</v>
      </c>
      <c r="CW41" s="1">
        <f t="shared" si="30"/>
        <v>0</v>
      </c>
    </row>
    <row r="42" spans="1:101" s="1" customFormat="1" ht="57" customHeight="1" x14ac:dyDescent="0.2">
      <c r="B42" s="519"/>
      <c r="D42" s="367" t="s">
        <v>274</v>
      </c>
      <c r="E42" s="1133"/>
      <c r="F42" s="531"/>
      <c r="G42" s="1" t="s">
        <v>188</v>
      </c>
      <c r="H42" s="99" t="s">
        <v>556</v>
      </c>
      <c r="I42" s="1">
        <v>8</v>
      </c>
      <c r="J42" s="99" t="s">
        <v>1149</v>
      </c>
      <c r="K42" s="644">
        <v>84.569190300000017</v>
      </c>
      <c r="L42" s="144"/>
      <c r="M42" s="144"/>
      <c r="N42" s="144"/>
      <c r="O42" s="144"/>
      <c r="P42" s="144"/>
      <c r="Q42" s="995"/>
      <c r="R42" s="958"/>
      <c r="S42" s="958"/>
      <c r="T42" s="958"/>
      <c r="U42" s="958"/>
      <c r="V42" s="125">
        <f t="shared" si="77"/>
        <v>0</v>
      </c>
      <c r="W42" s="145" t="str">
        <f t="shared" si="78"/>
        <v>No</v>
      </c>
      <c r="X42" s="126" t="str">
        <f t="shared" si="79"/>
        <v>No</v>
      </c>
      <c r="Y42"/>
      <c r="Z42" s="1492">
        <v>1</v>
      </c>
      <c r="AA42" s="1491">
        <f t="shared" si="80"/>
        <v>0</v>
      </c>
      <c r="AB42" s="36"/>
      <c r="AC42" s="216" t="s">
        <v>32</v>
      </c>
      <c r="AD42" s="375">
        <v>1.8</v>
      </c>
      <c r="AE42" s="1053">
        <f t="shared" si="57"/>
        <v>0</v>
      </c>
      <c r="AF42" s="36">
        <f t="shared" si="81"/>
        <v>0</v>
      </c>
      <c r="AG42" s="36">
        <f t="shared" si="82"/>
        <v>0</v>
      </c>
      <c r="AH42" s="36">
        <f t="shared" si="83"/>
        <v>0</v>
      </c>
      <c r="AI42" s="36">
        <f t="shared" si="84"/>
        <v>0</v>
      </c>
      <c r="AJ42" s="36">
        <f t="shared" si="85"/>
        <v>0</v>
      </c>
      <c r="AK42" s="36">
        <f t="shared" si="86"/>
        <v>0</v>
      </c>
      <c r="AL42" s="36">
        <f t="shared" si="87"/>
        <v>0</v>
      </c>
      <c r="AM42" s="36">
        <f t="shared" si="88"/>
        <v>0</v>
      </c>
      <c r="AN42" s="36">
        <f t="shared" si="89"/>
        <v>0</v>
      </c>
      <c r="AO42" s="36">
        <f t="shared" si="90"/>
        <v>0</v>
      </c>
      <c r="AP42" s="1053">
        <v>1</v>
      </c>
      <c r="AQ42" s="215"/>
      <c r="AR42" s="897">
        <v>16</v>
      </c>
      <c r="AS42" s="911">
        <f t="shared" si="32"/>
        <v>0</v>
      </c>
      <c r="AT42" s="897"/>
      <c r="AU42" s="911">
        <f t="shared" si="33"/>
        <v>0</v>
      </c>
      <c r="AV42" s="897"/>
      <c r="AW42" s="911">
        <f t="shared" si="34"/>
        <v>0</v>
      </c>
      <c r="AX42" s="908"/>
      <c r="AY42" s="911">
        <f t="shared" si="35"/>
        <v>0</v>
      </c>
      <c r="AZ42" s="908"/>
      <c r="BA42" s="911">
        <f t="shared" si="36"/>
        <v>0</v>
      </c>
      <c r="BB42" s="908">
        <v>8</v>
      </c>
      <c r="BC42" s="911">
        <f t="shared" si="37"/>
        <v>0</v>
      </c>
      <c r="BD42" s="908"/>
      <c r="BE42" s="911">
        <f t="shared" si="38"/>
        <v>0</v>
      </c>
      <c r="BF42" s="908"/>
      <c r="BG42" s="911">
        <f t="shared" si="39"/>
        <v>0</v>
      </c>
      <c r="BH42" s="908"/>
      <c r="BI42" s="911">
        <f t="shared" si="40"/>
        <v>0</v>
      </c>
      <c r="BJ42" s="908"/>
      <c r="BK42" s="911">
        <f t="shared" si="41"/>
        <v>0</v>
      </c>
      <c r="BL42" s="908"/>
      <c r="BM42" s="911">
        <f t="shared" si="42"/>
        <v>0</v>
      </c>
      <c r="BN42" s="908"/>
      <c r="BO42" s="911">
        <f t="shared" si="43"/>
        <v>0</v>
      </c>
      <c r="BP42" s="908"/>
      <c r="BQ42" s="911">
        <f t="shared" si="44"/>
        <v>0</v>
      </c>
      <c r="BR42" s="908"/>
      <c r="BS42" s="911">
        <f t="shared" si="45"/>
        <v>0</v>
      </c>
      <c r="BT42" s="36"/>
      <c r="BU42" s="36">
        <f t="shared" si="46"/>
        <v>0</v>
      </c>
      <c r="BV42" s="36">
        <f t="shared" si="47"/>
        <v>0</v>
      </c>
      <c r="BW42" s="36">
        <f t="shared" si="48"/>
        <v>0</v>
      </c>
      <c r="BX42" s="36">
        <f t="shared" si="49"/>
        <v>0</v>
      </c>
      <c r="BY42" s="36">
        <f t="shared" si="50"/>
        <v>0</v>
      </c>
      <c r="BZ42" s="36">
        <f t="shared" si="51"/>
        <v>0</v>
      </c>
      <c r="CA42" s="36">
        <f t="shared" si="52"/>
        <v>0</v>
      </c>
      <c r="CB42" s="36">
        <f t="shared" si="53"/>
        <v>0</v>
      </c>
      <c r="CD42" s="1">
        <f t="shared" si="13"/>
        <v>0</v>
      </c>
      <c r="CE42" s="1">
        <f t="shared" si="14"/>
        <v>0</v>
      </c>
      <c r="CF42" s="1">
        <f t="shared" si="54"/>
        <v>0</v>
      </c>
      <c r="CH42" s="1">
        <f t="shared" si="75"/>
        <v>0</v>
      </c>
      <c r="CI42" s="1">
        <f t="shared" si="16"/>
        <v>0</v>
      </c>
      <c r="CJ42" s="1">
        <f t="shared" si="17"/>
        <v>0</v>
      </c>
      <c r="CK42" s="1">
        <f t="shared" si="18"/>
        <v>0</v>
      </c>
      <c r="CL42" s="1">
        <f t="shared" si="19"/>
        <v>0</v>
      </c>
      <c r="CM42" s="1">
        <f t="shared" si="20"/>
        <v>0</v>
      </c>
      <c r="CN42" s="1">
        <f t="shared" si="21"/>
        <v>0</v>
      </c>
      <c r="CO42" s="1">
        <f t="shared" si="22"/>
        <v>0</v>
      </c>
      <c r="CP42" s="1">
        <f t="shared" si="23"/>
        <v>0</v>
      </c>
      <c r="CQ42" s="1">
        <f t="shared" si="24"/>
        <v>0</v>
      </c>
      <c r="CR42" s="1">
        <f t="shared" si="25"/>
        <v>0</v>
      </c>
      <c r="CS42" s="1">
        <f t="shared" si="26"/>
        <v>0</v>
      </c>
      <c r="CT42" s="1">
        <f t="shared" si="27"/>
        <v>0</v>
      </c>
      <c r="CU42" s="1">
        <f t="shared" si="28"/>
        <v>0</v>
      </c>
      <c r="CV42" s="1">
        <f t="shared" si="29"/>
        <v>0</v>
      </c>
      <c r="CW42" s="1">
        <f t="shared" si="30"/>
        <v>0</v>
      </c>
    </row>
    <row r="43" spans="1:101" s="1" customFormat="1" ht="57" customHeight="1" x14ac:dyDescent="0.2">
      <c r="B43" s="519"/>
      <c r="D43" s="1163" t="s">
        <v>290</v>
      </c>
      <c r="E43" s="1142"/>
      <c r="F43" s="532"/>
      <c r="G43" s="117" t="s">
        <v>185</v>
      </c>
      <c r="H43" s="118" t="s">
        <v>1</v>
      </c>
      <c r="I43" s="117">
        <v>2</v>
      </c>
      <c r="J43" s="118" t="s">
        <v>1149</v>
      </c>
      <c r="K43" s="642">
        <v>84.569190300000017</v>
      </c>
      <c r="L43" s="119"/>
      <c r="M43" s="119"/>
      <c r="N43" s="119"/>
      <c r="O43" s="119"/>
      <c r="P43" s="119"/>
      <c r="Q43" s="993"/>
      <c r="R43" s="964"/>
      <c r="S43" s="964"/>
      <c r="T43" s="964"/>
      <c r="U43" s="964"/>
      <c r="V43" s="121">
        <f t="shared" si="77"/>
        <v>0</v>
      </c>
      <c r="W43" s="121" t="str">
        <f t="shared" si="78"/>
        <v>No</v>
      </c>
      <c r="X43" s="122" t="str">
        <f t="shared" si="79"/>
        <v>No</v>
      </c>
      <c r="Y43"/>
      <c r="Z43" s="1492">
        <v>1</v>
      </c>
      <c r="AA43" s="1491">
        <f t="shared" si="80"/>
        <v>0</v>
      </c>
      <c r="AB43" s="36"/>
      <c r="AC43" s="216" t="s">
        <v>292</v>
      </c>
      <c r="AD43" s="375">
        <v>2.2999999999999998</v>
      </c>
      <c r="AE43" s="1053">
        <f t="shared" si="57"/>
        <v>0</v>
      </c>
      <c r="AF43" s="36">
        <f t="shared" si="81"/>
        <v>0</v>
      </c>
      <c r="AG43" s="36">
        <f t="shared" si="82"/>
        <v>0</v>
      </c>
      <c r="AH43" s="36">
        <f t="shared" si="83"/>
        <v>0</v>
      </c>
      <c r="AI43" s="36">
        <f t="shared" si="84"/>
        <v>0</v>
      </c>
      <c r="AJ43" s="36">
        <f t="shared" si="85"/>
        <v>0</v>
      </c>
      <c r="AK43" s="36">
        <f t="shared" si="86"/>
        <v>0</v>
      </c>
      <c r="AL43" s="36">
        <f t="shared" si="87"/>
        <v>0</v>
      </c>
      <c r="AM43" s="36">
        <f t="shared" si="88"/>
        <v>0</v>
      </c>
      <c r="AN43" s="36">
        <f t="shared" si="89"/>
        <v>0</v>
      </c>
      <c r="AO43" s="36">
        <f t="shared" si="90"/>
        <v>0</v>
      </c>
      <c r="AP43" s="1053">
        <v>1</v>
      </c>
      <c r="AQ43" s="215"/>
      <c r="AR43" s="897">
        <v>4</v>
      </c>
      <c r="AS43" s="911">
        <f t="shared" si="32"/>
        <v>0</v>
      </c>
      <c r="AT43" s="897"/>
      <c r="AU43" s="911">
        <f t="shared" si="33"/>
        <v>0</v>
      </c>
      <c r="AV43" s="897"/>
      <c r="AW43" s="911">
        <f t="shared" si="34"/>
        <v>0</v>
      </c>
      <c r="AX43" s="908"/>
      <c r="AY43" s="911">
        <f t="shared" si="35"/>
        <v>0</v>
      </c>
      <c r="AZ43" s="908"/>
      <c r="BA43" s="911">
        <f t="shared" si="36"/>
        <v>0</v>
      </c>
      <c r="BB43" s="908">
        <v>1</v>
      </c>
      <c r="BC43" s="911">
        <f t="shared" si="37"/>
        <v>0</v>
      </c>
      <c r="BD43" s="908"/>
      <c r="BE43" s="911">
        <f t="shared" si="38"/>
        <v>0</v>
      </c>
      <c r="BF43" s="908">
        <v>1</v>
      </c>
      <c r="BG43" s="911">
        <f t="shared" si="39"/>
        <v>0</v>
      </c>
      <c r="BH43" s="908"/>
      <c r="BI43" s="911">
        <f t="shared" si="40"/>
        <v>0</v>
      </c>
      <c r="BJ43" s="908"/>
      <c r="BK43" s="911">
        <f t="shared" si="41"/>
        <v>0</v>
      </c>
      <c r="BL43" s="908"/>
      <c r="BM43" s="911">
        <f t="shared" si="42"/>
        <v>0</v>
      </c>
      <c r="BN43" s="908"/>
      <c r="BO43" s="911">
        <f t="shared" si="43"/>
        <v>0</v>
      </c>
      <c r="BP43" s="908"/>
      <c r="BQ43" s="911">
        <f t="shared" si="44"/>
        <v>0</v>
      </c>
      <c r="BR43" s="908"/>
      <c r="BS43" s="911">
        <f t="shared" si="45"/>
        <v>0</v>
      </c>
      <c r="BT43" s="36"/>
      <c r="BU43" s="36">
        <f t="shared" si="46"/>
        <v>0</v>
      </c>
      <c r="BV43" s="36">
        <f t="shared" si="47"/>
        <v>0</v>
      </c>
      <c r="BW43" s="36">
        <f t="shared" si="48"/>
        <v>0</v>
      </c>
      <c r="BX43" s="36">
        <f t="shared" si="49"/>
        <v>0</v>
      </c>
      <c r="BY43" s="36">
        <f t="shared" si="50"/>
        <v>0</v>
      </c>
      <c r="BZ43" s="36">
        <f t="shared" si="51"/>
        <v>0</v>
      </c>
      <c r="CA43" s="36">
        <f t="shared" si="52"/>
        <v>0</v>
      </c>
      <c r="CB43" s="36">
        <f t="shared" si="53"/>
        <v>0</v>
      </c>
      <c r="CD43" s="1">
        <f t="shared" si="13"/>
        <v>0</v>
      </c>
      <c r="CE43" s="1">
        <f t="shared" si="14"/>
        <v>0</v>
      </c>
      <c r="CF43" s="1">
        <f t="shared" si="54"/>
        <v>0</v>
      </c>
      <c r="CH43" s="1">
        <f t="shared" si="75"/>
        <v>0</v>
      </c>
      <c r="CI43" s="1">
        <f t="shared" si="16"/>
        <v>0</v>
      </c>
      <c r="CJ43" s="1">
        <f t="shared" si="17"/>
        <v>0</v>
      </c>
      <c r="CK43" s="1">
        <f t="shared" si="18"/>
        <v>0</v>
      </c>
      <c r="CL43" s="1">
        <f t="shared" si="19"/>
        <v>0</v>
      </c>
      <c r="CM43" s="1">
        <f t="shared" si="20"/>
        <v>0</v>
      </c>
      <c r="CN43" s="1">
        <f t="shared" si="21"/>
        <v>0</v>
      </c>
      <c r="CO43" s="1">
        <f t="shared" si="22"/>
        <v>0</v>
      </c>
      <c r="CP43" s="1">
        <f t="shared" si="23"/>
        <v>0</v>
      </c>
      <c r="CQ43" s="1">
        <f t="shared" si="24"/>
        <v>0</v>
      </c>
      <c r="CR43" s="1">
        <f t="shared" si="25"/>
        <v>0</v>
      </c>
      <c r="CS43" s="1">
        <f t="shared" si="26"/>
        <v>0</v>
      </c>
      <c r="CT43" s="1">
        <f t="shared" si="27"/>
        <v>0</v>
      </c>
      <c r="CU43" s="1">
        <f t="shared" si="28"/>
        <v>0</v>
      </c>
      <c r="CV43" s="1">
        <f t="shared" si="29"/>
        <v>0</v>
      </c>
      <c r="CW43" s="1">
        <f t="shared" si="30"/>
        <v>0</v>
      </c>
    </row>
    <row r="44" spans="1:101" s="1" customFormat="1" ht="57" customHeight="1" x14ac:dyDescent="0.2">
      <c r="B44" s="519"/>
      <c r="D44" s="367" t="s">
        <v>291</v>
      </c>
      <c r="E44" s="1133"/>
      <c r="F44" s="531"/>
      <c r="G44" s="1" t="s">
        <v>185</v>
      </c>
      <c r="H44" s="99" t="s">
        <v>466</v>
      </c>
      <c r="I44" s="1">
        <v>1</v>
      </c>
      <c r="J44" s="99" t="s">
        <v>1149</v>
      </c>
      <c r="K44" s="644">
        <v>70.480057200000019</v>
      </c>
      <c r="L44" s="144"/>
      <c r="M44" s="144"/>
      <c r="N44" s="144"/>
      <c r="O44" s="144"/>
      <c r="P44" s="144"/>
      <c r="Q44" s="995"/>
      <c r="R44" s="958"/>
      <c r="S44" s="958"/>
      <c r="T44" s="958"/>
      <c r="U44" s="958"/>
      <c r="V44" s="125">
        <f t="shared" si="77"/>
        <v>0</v>
      </c>
      <c r="W44" s="145" t="str">
        <f t="shared" si="78"/>
        <v>No</v>
      </c>
      <c r="X44" s="126" t="str">
        <f t="shared" si="79"/>
        <v>No</v>
      </c>
      <c r="Y44"/>
      <c r="Z44" s="1492">
        <v>1</v>
      </c>
      <c r="AA44" s="1491">
        <f t="shared" si="80"/>
        <v>0</v>
      </c>
      <c r="AB44" s="36"/>
      <c r="AC44" s="216" t="s">
        <v>293</v>
      </c>
      <c r="AD44" s="375">
        <v>1.8</v>
      </c>
      <c r="AE44" s="1053">
        <f t="shared" si="57"/>
        <v>0</v>
      </c>
      <c r="AF44" s="36">
        <f t="shared" si="81"/>
        <v>0</v>
      </c>
      <c r="AG44" s="36">
        <f t="shared" si="82"/>
        <v>0</v>
      </c>
      <c r="AH44" s="36">
        <f t="shared" si="83"/>
        <v>0</v>
      </c>
      <c r="AI44" s="36">
        <f t="shared" si="84"/>
        <v>0</v>
      </c>
      <c r="AJ44" s="36">
        <f t="shared" si="85"/>
        <v>0</v>
      </c>
      <c r="AK44" s="36">
        <f t="shared" si="86"/>
        <v>0</v>
      </c>
      <c r="AL44" s="36">
        <f t="shared" si="87"/>
        <v>0</v>
      </c>
      <c r="AM44" s="36">
        <f t="shared" si="88"/>
        <v>0</v>
      </c>
      <c r="AN44" s="36">
        <f t="shared" si="89"/>
        <v>0</v>
      </c>
      <c r="AO44" s="36">
        <f t="shared" si="90"/>
        <v>0</v>
      </c>
      <c r="AP44" s="1053">
        <v>1</v>
      </c>
      <c r="AQ44" s="215"/>
      <c r="AR44" s="897">
        <v>3</v>
      </c>
      <c r="AS44" s="911">
        <f t="shared" si="32"/>
        <v>0</v>
      </c>
      <c r="AT44" s="897"/>
      <c r="AU44" s="911">
        <f t="shared" si="33"/>
        <v>0</v>
      </c>
      <c r="AV44" s="897"/>
      <c r="AW44" s="911">
        <f t="shared" si="34"/>
        <v>0</v>
      </c>
      <c r="AX44" s="908"/>
      <c r="AY44" s="911">
        <f t="shared" si="35"/>
        <v>0</v>
      </c>
      <c r="AZ44" s="908"/>
      <c r="BA44" s="911">
        <f t="shared" si="36"/>
        <v>0</v>
      </c>
      <c r="BB44" s="908"/>
      <c r="BC44" s="911">
        <f t="shared" si="37"/>
        <v>0</v>
      </c>
      <c r="BD44" s="908"/>
      <c r="BE44" s="911">
        <f t="shared" si="38"/>
        <v>0</v>
      </c>
      <c r="BF44" s="908">
        <v>1</v>
      </c>
      <c r="BG44" s="911">
        <f t="shared" si="39"/>
        <v>0</v>
      </c>
      <c r="BH44" s="908"/>
      <c r="BI44" s="911">
        <f t="shared" si="40"/>
        <v>0</v>
      </c>
      <c r="BJ44" s="908"/>
      <c r="BK44" s="911">
        <f t="shared" si="41"/>
        <v>0</v>
      </c>
      <c r="BL44" s="908"/>
      <c r="BM44" s="911">
        <f t="shared" si="42"/>
        <v>0</v>
      </c>
      <c r="BN44" s="908"/>
      <c r="BO44" s="911">
        <f t="shared" si="43"/>
        <v>0</v>
      </c>
      <c r="BP44" s="908"/>
      <c r="BQ44" s="911">
        <f t="shared" si="44"/>
        <v>0</v>
      </c>
      <c r="BR44" s="908"/>
      <c r="BS44" s="911">
        <f t="shared" si="45"/>
        <v>0</v>
      </c>
      <c r="BT44" s="36"/>
      <c r="BU44" s="36">
        <f t="shared" si="46"/>
        <v>0</v>
      </c>
      <c r="BV44" s="36">
        <f t="shared" si="47"/>
        <v>0</v>
      </c>
      <c r="BW44" s="36">
        <f t="shared" si="48"/>
        <v>0</v>
      </c>
      <c r="BX44" s="36">
        <f t="shared" si="49"/>
        <v>0</v>
      </c>
      <c r="BY44" s="36">
        <f t="shared" si="50"/>
        <v>0</v>
      </c>
      <c r="BZ44" s="36">
        <f t="shared" si="51"/>
        <v>0</v>
      </c>
      <c r="CA44" s="36">
        <f t="shared" si="52"/>
        <v>0</v>
      </c>
      <c r="CB44" s="36">
        <f t="shared" si="53"/>
        <v>0</v>
      </c>
      <c r="CD44" s="1">
        <f t="shared" ref="CD44:CD75" si="91">IF(F44="",IF(SUM(L44:U44)&gt;0,SUM(L44:U44),0),0)*I44</f>
        <v>0</v>
      </c>
      <c r="CE44" s="1">
        <f t="shared" ref="CE44:CE75" si="92">IF(F44="Dual Tex.",IF(SUM(L44:U44)&gt;0,SUM(L44:U44),0),0)*I44</f>
        <v>0</v>
      </c>
      <c r="CF44" s="1">
        <f t="shared" si="54"/>
        <v>0</v>
      </c>
      <c r="CH44" s="1">
        <f t="shared" si="75"/>
        <v>0</v>
      </c>
      <c r="CI44" s="1">
        <f t="shared" ref="CI44:CI75" si="93">IF(H44="footholds",IF(SUM(L44:U44)&gt;0,SUM(L44:U44),0),0)*I44</f>
        <v>0</v>
      </c>
      <c r="CJ44" s="1">
        <f t="shared" ref="CJ44:CJ75" si="94">IF(H44="micros",IF(SUM(L44:U44)&gt;0,SUM(L44:U44),0),0)*I44</f>
        <v>0</v>
      </c>
      <c r="CK44" s="1">
        <f t="shared" ref="CK44:CK75" si="95">IF(H44="jug",IF(SUM(L44:U44)&gt;0,SUM(L44:U44),0),0)*I44</f>
        <v>0</v>
      </c>
      <c r="CL44" s="1">
        <f t="shared" ref="CL44:CL75" si="96">IF(H44="ledge",IF(SUM(L44:U44)&gt;0,SUM(L44:U44),0),0)*I44</f>
        <v>0</v>
      </c>
      <c r="CM44" s="1">
        <f t="shared" ref="CM44:CM75" si="97">IF(H44="edge",IF(SUM(L44:U44)&gt;0,SUM(L44:U44),0),0)*I44</f>
        <v>0</v>
      </c>
      <c r="CN44" s="1">
        <f t="shared" ref="CN44:CN75" si="98">IF(H44="crimp",IF(SUM(L44:U44)&gt;0,SUM(L44:U44),0),0)*I44</f>
        <v>0</v>
      </c>
      <c r="CO44" s="1">
        <f t="shared" ref="CO44:CO75" si="99">IF(H44="incut",IF(SUM(L44:U44)&gt;0,SUM(L44:U44),0),0)*I44</f>
        <v>0</v>
      </c>
      <c r="CP44" s="1">
        <f t="shared" ref="CP44:CP75" si="100">IF(H44="dish",IF(SUM(L44:U44)&gt;0,SUM(L44:U44),0),0)*I44</f>
        <v>0</v>
      </c>
      <c r="CQ44" s="1">
        <f t="shared" ref="CQ44:CQ75" si="101">IF(H44="pinch",IF(SUM(L44:U44)&gt;0,SUM(L44:U44),0),0)*I44</f>
        <v>0</v>
      </c>
      <c r="CR44" s="1">
        <f t="shared" ref="CR44:CR75" si="102">IF(H44="pocket",IF(SUM(L44:U44)&gt;0,SUM(L44:U44),0),0)*I44</f>
        <v>0</v>
      </c>
      <c r="CS44" s="1">
        <f t="shared" ref="CS44:CS75" si="103">IF(H44="insert",IF(SUM(L44:U44)&gt;0,SUM(L44:U44),0),0)*I44</f>
        <v>0</v>
      </c>
      <c r="CT44" s="1">
        <f t="shared" ref="CT44:CT75" si="104">IF(H44="feature",IF(SUM(L44:U44)&gt;0,SUM(L44:U44),0),0)*I44</f>
        <v>0</v>
      </c>
      <c r="CU44" s="1">
        <f t="shared" ref="CU44:CU75" si="105">IF(H44="scoop",IF(SUM(L44:U44)&gt;0,SUM(L44:U44),0),0)*I44</f>
        <v>0</v>
      </c>
      <c r="CV44" s="1">
        <f t="shared" ref="CV44:CV75" si="106">IF(H44="various",IF(SUM(L44:U44)&gt;0,SUM(L44:U44),0),0)*I44</f>
        <v>0</v>
      </c>
      <c r="CW44" s="1">
        <f t="shared" ref="CW44:CW75" si="107">IF(H44="positive",IF(SUM(L44:U44)&gt;0,SUM(L44:U44),0),0)*I44</f>
        <v>0</v>
      </c>
    </row>
    <row r="45" spans="1:101" s="1" customFormat="1" ht="57" customHeight="1" x14ac:dyDescent="0.2">
      <c r="B45" s="519"/>
      <c r="D45" s="1163" t="s">
        <v>271</v>
      </c>
      <c r="E45" s="1142"/>
      <c r="F45" s="532"/>
      <c r="G45" s="117" t="s">
        <v>185</v>
      </c>
      <c r="H45" s="118" t="s">
        <v>36</v>
      </c>
      <c r="I45" s="117">
        <v>1</v>
      </c>
      <c r="J45" s="118" t="s">
        <v>1149</v>
      </c>
      <c r="K45" s="642">
        <v>65.779858200000021</v>
      </c>
      <c r="L45" s="119"/>
      <c r="M45" s="119"/>
      <c r="N45" s="119"/>
      <c r="O45" s="119"/>
      <c r="P45" s="119"/>
      <c r="Q45" s="993"/>
      <c r="R45" s="964"/>
      <c r="S45" s="964"/>
      <c r="T45" s="964"/>
      <c r="U45" s="964"/>
      <c r="V45" s="121">
        <f t="shared" si="77"/>
        <v>0</v>
      </c>
      <c r="W45" s="121" t="str">
        <f t="shared" si="78"/>
        <v>No</v>
      </c>
      <c r="X45" s="122" t="str">
        <f t="shared" si="79"/>
        <v>No</v>
      </c>
      <c r="Y45"/>
      <c r="Z45" s="1492">
        <v>1</v>
      </c>
      <c r="AA45" s="1491">
        <f t="shared" si="80"/>
        <v>0</v>
      </c>
      <c r="AB45" s="36"/>
      <c r="AC45" s="216" t="s">
        <v>37</v>
      </c>
      <c r="AD45" s="375">
        <v>1.2</v>
      </c>
      <c r="AE45" s="1053">
        <f t="shared" si="57"/>
        <v>0</v>
      </c>
      <c r="AF45" s="36">
        <f t="shared" si="81"/>
        <v>0</v>
      </c>
      <c r="AG45" s="36">
        <f t="shared" si="82"/>
        <v>0</v>
      </c>
      <c r="AH45" s="36">
        <f t="shared" si="83"/>
        <v>0</v>
      </c>
      <c r="AI45" s="36">
        <f t="shared" si="84"/>
        <v>0</v>
      </c>
      <c r="AJ45" s="36">
        <f t="shared" si="85"/>
        <v>0</v>
      </c>
      <c r="AK45" s="36">
        <f t="shared" si="86"/>
        <v>0</v>
      </c>
      <c r="AL45" s="36">
        <f t="shared" si="87"/>
        <v>0</v>
      </c>
      <c r="AM45" s="36">
        <f t="shared" si="88"/>
        <v>0</v>
      </c>
      <c r="AN45" s="36">
        <f t="shared" si="89"/>
        <v>0</v>
      </c>
      <c r="AO45" s="36">
        <f t="shared" si="90"/>
        <v>0</v>
      </c>
      <c r="AP45" s="1053">
        <v>1</v>
      </c>
      <c r="AQ45" s="215"/>
      <c r="AR45" s="897">
        <v>3</v>
      </c>
      <c r="AS45" s="911">
        <f t="shared" ref="AS45:AS76" si="108">SUM(L45:U45)*AR45</f>
        <v>0</v>
      </c>
      <c r="AT45" s="897"/>
      <c r="AU45" s="911">
        <f t="shared" ref="AU45:AU76" si="109">SUM(L45:U45)*AT45</f>
        <v>0</v>
      </c>
      <c r="AV45" s="897"/>
      <c r="AW45" s="911">
        <f t="shared" ref="AW45:AW76" si="110">SUM(L45:U45)*AV45</f>
        <v>0</v>
      </c>
      <c r="AX45" s="908"/>
      <c r="AY45" s="911">
        <f t="shared" ref="AY45:AY76" si="111">SUM(L45:U45)*AX45</f>
        <v>0</v>
      </c>
      <c r="AZ45" s="908"/>
      <c r="BA45" s="911">
        <f t="shared" ref="BA45:BA76" si="112">SUM(L45:U45)*AZ45</f>
        <v>0</v>
      </c>
      <c r="BB45" s="908"/>
      <c r="BC45" s="911">
        <f t="shared" ref="BC45:BC76" si="113">SUM(L45:U45)*BB45</f>
        <v>0</v>
      </c>
      <c r="BD45" s="908"/>
      <c r="BE45" s="911">
        <f t="shared" ref="BE45:BE76" si="114">SUM(L45:U45)*BD45</f>
        <v>0</v>
      </c>
      <c r="BF45" s="908">
        <v>1</v>
      </c>
      <c r="BG45" s="911">
        <f t="shared" ref="BG45:BG76" si="115">SUM(L45:U45)*BF45</f>
        <v>0</v>
      </c>
      <c r="BH45" s="908"/>
      <c r="BI45" s="911">
        <f t="shared" ref="BI45:BI76" si="116">SUM(L45:U45)*BH45</f>
        <v>0</v>
      </c>
      <c r="BJ45" s="908"/>
      <c r="BK45" s="911">
        <f t="shared" ref="BK45:BK76" si="117">SUM(L45:U45)*BJ45</f>
        <v>0</v>
      </c>
      <c r="BL45" s="908"/>
      <c r="BM45" s="911">
        <f t="shared" ref="BM45:BM76" si="118">SUM(L45:U45)*BL45</f>
        <v>0</v>
      </c>
      <c r="BN45" s="908"/>
      <c r="BO45" s="911">
        <f t="shared" ref="BO45:BO76" si="119">SUM(L45:U45)*BN45</f>
        <v>0</v>
      </c>
      <c r="BP45" s="908"/>
      <c r="BQ45" s="911">
        <f t="shared" ref="BQ45:BQ76" si="120">SUM(L45:U45)*BP45</f>
        <v>0</v>
      </c>
      <c r="BR45" s="908"/>
      <c r="BS45" s="911">
        <f t="shared" ref="BS45:BS76" si="121">SUM(L45:U45)*BR45</f>
        <v>0</v>
      </c>
      <c r="BT45" s="36"/>
      <c r="BU45" s="36">
        <f t="shared" ref="BU45:BU76" si="122">IF(G45="XS",IF(SUM(L45:U45)&gt;0,SUM(L45:U45),0),0)*I45</f>
        <v>0</v>
      </c>
      <c r="BV45" s="36">
        <f t="shared" ref="BV45:BV76" si="123">IF(G45="S",IF(SUM(L45:U45)&gt;0,SUM(L45:U45),0),0)*I45</f>
        <v>0</v>
      </c>
      <c r="BW45" s="36">
        <f t="shared" ref="BW45:BW76" si="124">IF(G45="M",IF(SUM(L45:U45)&gt;0,SUM(L45:U45),0),0)*I45</f>
        <v>0</v>
      </c>
      <c r="BX45" s="36">
        <f t="shared" ref="BX45:BX76" si="125">IF(G45="L",IF(SUM(L45:U45)&gt;0,SUM(L45:U45),0),0)*I45</f>
        <v>0</v>
      </c>
      <c r="BY45" s="36">
        <f t="shared" ref="BY45:BY76" si="126">IF(G45="XL",IF(SUM(L45:U45)&gt;0,SUM(L45:U45),0),0)*I45</f>
        <v>0</v>
      </c>
      <c r="BZ45" s="36">
        <f t="shared" ref="BZ45:BZ76" si="127">IF(G45="2XL",IF(SUM(L45:U45)&gt;0,SUM(L45:U45),0),0)*I45</f>
        <v>0</v>
      </c>
      <c r="CA45" s="36">
        <f t="shared" ref="CA45:CA76" si="128">IF(G45="3XL",IF(SUM(L45:U45)&gt;0,SUM(L45:U45),0),0)*I45</f>
        <v>0</v>
      </c>
      <c r="CB45" s="36">
        <f t="shared" ref="CB45:CB76" si="129">IF(G45="various",IF(SUM(L45:U45)&gt;0,SUM(L45:U45),0),0)*I45</f>
        <v>0</v>
      </c>
      <c r="CD45" s="1">
        <f t="shared" si="91"/>
        <v>0</v>
      </c>
      <c r="CE45" s="1">
        <f t="shared" si="92"/>
        <v>0</v>
      </c>
      <c r="CF45" s="1">
        <f t="shared" ref="CF45:CF76" si="130">IF(F45="No Tex.",IF(SUM(L45:U45)&gt;0,SUM(L45:U45),0),0)*I45</f>
        <v>0</v>
      </c>
      <c r="CH45" s="1">
        <f t="shared" si="75"/>
        <v>0</v>
      </c>
      <c r="CI45" s="1">
        <f t="shared" si="93"/>
        <v>0</v>
      </c>
      <c r="CJ45" s="1">
        <f t="shared" si="94"/>
        <v>0</v>
      </c>
      <c r="CK45" s="1">
        <f t="shared" si="95"/>
        <v>0</v>
      </c>
      <c r="CL45" s="1">
        <f t="shared" si="96"/>
        <v>0</v>
      </c>
      <c r="CM45" s="1">
        <f t="shared" si="97"/>
        <v>0</v>
      </c>
      <c r="CN45" s="1">
        <f t="shared" si="98"/>
        <v>0</v>
      </c>
      <c r="CO45" s="1">
        <f t="shared" si="99"/>
        <v>0</v>
      </c>
      <c r="CP45" s="1">
        <f t="shared" si="100"/>
        <v>0</v>
      </c>
      <c r="CQ45" s="1">
        <f t="shared" si="101"/>
        <v>0</v>
      </c>
      <c r="CR45" s="1">
        <f t="shared" si="102"/>
        <v>0</v>
      </c>
      <c r="CS45" s="1">
        <f t="shared" si="103"/>
        <v>0</v>
      </c>
      <c r="CT45" s="1">
        <f t="shared" si="104"/>
        <v>0</v>
      </c>
      <c r="CU45" s="1">
        <f t="shared" si="105"/>
        <v>0</v>
      </c>
      <c r="CV45" s="1">
        <f t="shared" si="106"/>
        <v>0</v>
      </c>
      <c r="CW45" s="1">
        <f t="shared" si="107"/>
        <v>0</v>
      </c>
    </row>
    <row r="46" spans="1:101" s="1" customFormat="1" ht="57" customHeight="1" x14ac:dyDescent="0.2">
      <c r="B46" s="519"/>
      <c r="D46" s="367" t="s">
        <v>272</v>
      </c>
      <c r="E46" s="1133"/>
      <c r="F46" s="531"/>
      <c r="G46" s="1" t="s">
        <v>188</v>
      </c>
      <c r="H46" s="99" t="s">
        <v>36</v>
      </c>
      <c r="I46" s="1">
        <v>6</v>
      </c>
      <c r="J46" s="99" t="s">
        <v>1149</v>
      </c>
      <c r="K46" s="644">
        <v>79.868991300000005</v>
      </c>
      <c r="L46" s="144"/>
      <c r="M46" s="144"/>
      <c r="N46" s="144"/>
      <c r="O46" s="144"/>
      <c r="P46" s="144"/>
      <c r="Q46" s="995"/>
      <c r="R46" s="958"/>
      <c r="S46" s="958"/>
      <c r="T46" s="958"/>
      <c r="U46" s="958"/>
      <c r="V46" s="125">
        <f t="shared" si="77"/>
        <v>0</v>
      </c>
      <c r="W46" s="145" t="str">
        <f t="shared" si="78"/>
        <v>No</v>
      </c>
      <c r="X46" s="126" t="str">
        <f t="shared" si="79"/>
        <v>No</v>
      </c>
      <c r="Y46"/>
      <c r="Z46" s="1492">
        <v>1</v>
      </c>
      <c r="AA46" s="1491">
        <f t="shared" si="80"/>
        <v>0</v>
      </c>
      <c r="AB46" s="36"/>
      <c r="AC46" s="216" t="s">
        <v>38</v>
      </c>
      <c r="AD46" s="375">
        <v>1.9</v>
      </c>
      <c r="AE46" s="1053">
        <f t="shared" si="57"/>
        <v>0</v>
      </c>
      <c r="AF46" s="36">
        <f t="shared" si="81"/>
        <v>0</v>
      </c>
      <c r="AG46" s="36">
        <f t="shared" si="82"/>
        <v>0</v>
      </c>
      <c r="AH46" s="36">
        <f t="shared" si="83"/>
        <v>0</v>
      </c>
      <c r="AI46" s="36">
        <f t="shared" si="84"/>
        <v>0</v>
      </c>
      <c r="AJ46" s="36">
        <f t="shared" si="85"/>
        <v>0</v>
      </c>
      <c r="AK46" s="36">
        <f t="shared" si="86"/>
        <v>0</v>
      </c>
      <c r="AL46" s="36">
        <f t="shared" si="87"/>
        <v>0</v>
      </c>
      <c r="AM46" s="36">
        <f t="shared" si="88"/>
        <v>0</v>
      </c>
      <c r="AN46" s="36">
        <f t="shared" si="89"/>
        <v>0</v>
      </c>
      <c r="AO46" s="36">
        <f t="shared" si="90"/>
        <v>0</v>
      </c>
      <c r="AP46" s="1053">
        <v>1</v>
      </c>
      <c r="AQ46" s="215"/>
      <c r="AR46" s="897">
        <v>6</v>
      </c>
      <c r="AS46" s="911">
        <f t="shared" si="108"/>
        <v>0</v>
      </c>
      <c r="AT46" s="897"/>
      <c r="AU46" s="911">
        <f t="shared" si="109"/>
        <v>0</v>
      </c>
      <c r="AV46" s="897"/>
      <c r="AW46" s="911">
        <f t="shared" si="110"/>
        <v>0</v>
      </c>
      <c r="AX46" s="908"/>
      <c r="AY46" s="911">
        <f t="shared" si="111"/>
        <v>0</v>
      </c>
      <c r="AZ46" s="908"/>
      <c r="BA46" s="911">
        <f t="shared" si="112"/>
        <v>0</v>
      </c>
      <c r="BB46" s="908">
        <v>6</v>
      </c>
      <c r="BC46" s="911">
        <f t="shared" si="113"/>
        <v>0</v>
      </c>
      <c r="BD46" s="908"/>
      <c r="BE46" s="911">
        <f t="shared" si="114"/>
        <v>0</v>
      </c>
      <c r="BF46" s="908"/>
      <c r="BG46" s="911">
        <f t="shared" si="115"/>
        <v>0</v>
      </c>
      <c r="BH46" s="908"/>
      <c r="BI46" s="911">
        <f t="shared" si="116"/>
        <v>0</v>
      </c>
      <c r="BJ46" s="908"/>
      <c r="BK46" s="911">
        <f t="shared" si="117"/>
        <v>0</v>
      </c>
      <c r="BL46" s="908"/>
      <c r="BM46" s="911">
        <f t="shared" si="118"/>
        <v>0</v>
      </c>
      <c r="BN46" s="908"/>
      <c r="BO46" s="911">
        <f t="shared" si="119"/>
        <v>0</v>
      </c>
      <c r="BP46" s="908"/>
      <c r="BQ46" s="911">
        <f t="shared" si="120"/>
        <v>0</v>
      </c>
      <c r="BR46" s="908"/>
      <c r="BS46" s="911">
        <f t="shared" si="121"/>
        <v>0</v>
      </c>
      <c r="BT46" s="36"/>
      <c r="BU46" s="36">
        <f t="shared" si="122"/>
        <v>0</v>
      </c>
      <c r="BV46" s="36">
        <f t="shared" si="123"/>
        <v>0</v>
      </c>
      <c r="BW46" s="36">
        <f t="shared" si="124"/>
        <v>0</v>
      </c>
      <c r="BX46" s="36">
        <f t="shared" si="125"/>
        <v>0</v>
      </c>
      <c r="BY46" s="36">
        <f t="shared" si="126"/>
        <v>0</v>
      </c>
      <c r="BZ46" s="36">
        <f t="shared" si="127"/>
        <v>0</v>
      </c>
      <c r="CA46" s="36">
        <f t="shared" si="128"/>
        <v>0</v>
      </c>
      <c r="CB46" s="36">
        <f t="shared" si="129"/>
        <v>0</v>
      </c>
      <c r="CD46" s="1">
        <f t="shared" si="91"/>
        <v>0</v>
      </c>
      <c r="CE46" s="1">
        <f t="shared" si="92"/>
        <v>0</v>
      </c>
      <c r="CF46" s="1">
        <f t="shared" si="130"/>
        <v>0</v>
      </c>
      <c r="CH46" s="1">
        <f t="shared" si="75"/>
        <v>0</v>
      </c>
      <c r="CI46" s="1">
        <f t="shared" si="93"/>
        <v>0</v>
      </c>
      <c r="CJ46" s="1">
        <f t="shared" si="94"/>
        <v>0</v>
      </c>
      <c r="CK46" s="1">
        <f t="shared" si="95"/>
        <v>0</v>
      </c>
      <c r="CL46" s="1">
        <f t="shared" si="96"/>
        <v>0</v>
      </c>
      <c r="CM46" s="1">
        <f t="shared" si="97"/>
        <v>0</v>
      </c>
      <c r="CN46" s="1">
        <f t="shared" si="98"/>
        <v>0</v>
      </c>
      <c r="CO46" s="1">
        <f t="shared" si="99"/>
        <v>0</v>
      </c>
      <c r="CP46" s="1">
        <f t="shared" si="100"/>
        <v>0</v>
      </c>
      <c r="CQ46" s="1">
        <f t="shared" si="101"/>
        <v>0</v>
      </c>
      <c r="CR46" s="1">
        <f t="shared" si="102"/>
        <v>0</v>
      </c>
      <c r="CS46" s="1">
        <f t="shared" si="103"/>
        <v>0</v>
      </c>
      <c r="CT46" s="1">
        <f t="shared" si="104"/>
        <v>0</v>
      </c>
      <c r="CU46" s="1">
        <f t="shared" si="105"/>
        <v>0</v>
      </c>
      <c r="CV46" s="1">
        <f t="shared" si="106"/>
        <v>0</v>
      </c>
      <c r="CW46" s="1">
        <f t="shared" si="107"/>
        <v>0</v>
      </c>
    </row>
    <row r="47" spans="1:101" s="1" customFormat="1" ht="57" customHeight="1" x14ac:dyDescent="0.2">
      <c r="B47" s="519"/>
      <c r="D47" s="1163" t="s">
        <v>294</v>
      </c>
      <c r="E47" s="1142"/>
      <c r="F47" s="532"/>
      <c r="G47" s="117" t="s">
        <v>184</v>
      </c>
      <c r="H47" s="118" t="s">
        <v>1</v>
      </c>
      <c r="I47" s="117">
        <v>4</v>
      </c>
      <c r="J47" s="118" t="s">
        <v>1149</v>
      </c>
      <c r="K47" s="642">
        <v>76.80813000000002</v>
      </c>
      <c r="L47" s="119"/>
      <c r="M47" s="119"/>
      <c r="N47" s="119"/>
      <c r="O47" s="119"/>
      <c r="P47" s="119"/>
      <c r="Q47" s="993"/>
      <c r="R47" s="964"/>
      <c r="S47" s="964"/>
      <c r="T47" s="964"/>
      <c r="U47" s="964"/>
      <c r="V47" s="121">
        <f t="shared" si="77"/>
        <v>0</v>
      </c>
      <c r="W47" s="121" t="str">
        <f t="shared" si="78"/>
        <v>No</v>
      </c>
      <c r="X47" s="122" t="str">
        <f t="shared" si="79"/>
        <v>No</v>
      </c>
      <c r="Y47"/>
      <c r="Z47" s="1492">
        <v>1</v>
      </c>
      <c r="AA47" s="1491">
        <f t="shared" si="80"/>
        <v>0</v>
      </c>
      <c r="AB47" s="36"/>
      <c r="AC47" s="216"/>
      <c r="AD47" s="375">
        <v>1.83</v>
      </c>
      <c r="AE47" s="1053">
        <f t="shared" si="57"/>
        <v>0</v>
      </c>
      <c r="AF47" s="36">
        <f t="shared" si="81"/>
        <v>0</v>
      </c>
      <c r="AG47" s="36">
        <f t="shared" si="82"/>
        <v>0</v>
      </c>
      <c r="AH47" s="36">
        <f t="shared" si="83"/>
        <v>0</v>
      </c>
      <c r="AI47" s="36">
        <f t="shared" si="84"/>
        <v>0</v>
      </c>
      <c r="AJ47" s="36">
        <f t="shared" si="85"/>
        <v>0</v>
      </c>
      <c r="AK47" s="36">
        <f t="shared" si="86"/>
        <v>0</v>
      </c>
      <c r="AL47" s="36">
        <f t="shared" si="87"/>
        <v>0</v>
      </c>
      <c r="AM47" s="36">
        <f t="shared" si="88"/>
        <v>0</v>
      </c>
      <c r="AN47" s="36">
        <f t="shared" si="89"/>
        <v>0</v>
      </c>
      <c r="AO47" s="36">
        <f t="shared" si="90"/>
        <v>0</v>
      </c>
      <c r="AP47" s="1053">
        <v>1</v>
      </c>
      <c r="AQ47" s="215"/>
      <c r="AR47" s="897">
        <v>8</v>
      </c>
      <c r="AS47" s="911">
        <f t="shared" si="108"/>
        <v>0</v>
      </c>
      <c r="AT47" s="897"/>
      <c r="AU47" s="911">
        <f t="shared" si="109"/>
        <v>0</v>
      </c>
      <c r="AV47" s="897"/>
      <c r="AW47" s="911">
        <f t="shared" si="110"/>
        <v>0</v>
      </c>
      <c r="AX47" s="908"/>
      <c r="AY47" s="911">
        <f t="shared" si="111"/>
        <v>0</v>
      </c>
      <c r="AZ47" s="908"/>
      <c r="BA47" s="911">
        <f t="shared" si="112"/>
        <v>0</v>
      </c>
      <c r="BB47" s="908">
        <v>4</v>
      </c>
      <c r="BC47" s="911">
        <f t="shared" si="113"/>
        <v>0</v>
      </c>
      <c r="BD47" s="908"/>
      <c r="BE47" s="911">
        <f t="shared" si="114"/>
        <v>0</v>
      </c>
      <c r="BF47" s="908"/>
      <c r="BG47" s="911">
        <f t="shared" si="115"/>
        <v>0</v>
      </c>
      <c r="BH47" s="908"/>
      <c r="BI47" s="911">
        <f t="shared" si="116"/>
        <v>0</v>
      </c>
      <c r="BJ47" s="908"/>
      <c r="BK47" s="911">
        <f t="shared" si="117"/>
        <v>0</v>
      </c>
      <c r="BL47" s="908"/>
      <c r="BM47" s="911">
        <f t="shared" si="118"/>
        <v>0</v>
      </c>
      <c r="BN47" s="908"/>
      <c r="BO47" s="911">
        <f t="shared" si="119"/>
        <v>0</v>
      </c>
      <c r="BP47" s="908"/>
      <c r="BQ47" s="911">
        <f t="shared" si="120"/>
        <v>0</v>
      </c>
      <c r="BR47" s="908"/>
      <c r="BS47" s="911">
        <f t="shared" si="121"/>
        <v>0</v>
      </c>
      <c r="BT47" s="36"/>
      <c r="BU47" s="36">
        <f t="shared" si="122"/>
        <v>0</v>
      </c>
      <c r="BV47" s="36">
        <f t="shared" si="123"/>
        <v>0</v>
      </c>
      <c r="BW47" s="36">
        <f t="shared" si="124"/>
        <v>0</v>
      </c>
      <c r="BX47" s="36">
        <f t="shared" si="125"/>
        <v>0</v>
      </c>
      <c r="BY47" s="36">
        <f t="shared" si="126"/>
        <v>0</v>
      </c>
      <c r="BZ47" s="36">
        <f t="shared" si="127"/>
        <v>0</v>
      </c>
      <c r="CA47" s="36">
        <f t="shared" si="128"/>
        <v>0</v>
      </c>
      <c r="CB47" s="36">
        <f t="shared" si="129"/>
        <v>0</v>
      </c>
      <c r="CD47" s="1">
        <f t="shared" si="91"/>
        <v>0</v>
      </c>
      <c r="CE47" s="1">
        <f t="shared" si="92"/>
        <v>0</v>
      </c>
      <c r="CF47" s="1">
        <f t="shared" si="130"/>
        <v>0</v>
      </c>
      <c r="CH47" s="1">
        <f t="shared" si="75"/>
        <v>0</v>
      </c>
      <c r="CI47" s="1">
        <f t="shared" si="93"/>
        <v>0</v>
      </c>
      <c r="CJ47" s="1">
        <f t="shared" si="94"/>
        <v>0</v>
      </c>
      <c r="CK47" s="1">
        <f t="shared" si="95"/>
        <v>0</v>
      </c>
      <c r="CL47" s="1">
        <f t="shared" si="96"/>
        <v>0</v>
      </c>
      <c r="CM47" s="1">
        <f t="shared" si="97"/>
        <v>0</v>
      </c>
      <c r="CN47" s="1">
        <f t="shared" si="98"/>
        <v>0</v>
      </c>
      <c r="CO47" s="1">
        <f t="shared" si="99"/>
        <v>0</v>
      </c>
      <c r="CP47" s="1">
        <f t="shared" si="100"/>
        <v>0</v>
      </c>
      <c r="CQ47" s="1">
        <f t="shared" si="101"/>
        <v>0</v>
      </c>
      <c r="CR47" s="1">
        <f t="shared" si="102"/>
        <v>0</v>
      </c>
      <c r="CS47" s="1">
        <f t="shared" si="103"/>
        <v>0</v>
      </c>
      <c r="CT47" s="1">
        <f t="shared" si="104"/>
        <v>0</v>
      </c>
      <c r="CU47" s="1">
        <f t="shared" si="105"/>
        <v>0</v>
      </c>
      <c r="CV47" s="1">
        <f t="shared" si="106"/>
        <v>0</v>
      </c>
      <c r="CW47" s="1">
        <f t="shared" si="107"/>
        <v>0</v>
      </c>
    </row>
    <row r="48" spans="1:101" s="1" customFormat="1" ht="57" customHeight="1" x14ac:dyDescent="0.2">
      <c r="B48" s="519"/>
      <c r="D48" s="367" t="s">
        <v>275</v>
      </c>
      <c r="E48" s="1133"/>
      <c r="F48" s="531"/>
      <c r="G48" s="1" t="s">
        <v>184</v>
      </c>
      <c r="H48" s="99" t="s">
        <v>36</v>
      </c>
      <c r="I48" s="1">
        <v>4</v>
      </c>
      <c r="J48" s="99" t="s">
        <v>1149</v>
      </c>
      <c r="K48" s="644">
        <v>70.480057200000019</v>
      </c>
      <c r="L48" s="144"/>
      <c r="M48" s="144"/>
      <c r="N48" s="144"/>
      <c r="O48" s="144"/>
      <c r="P48" s="144"/>
      <c r="Q48" s="995"/>
      <c r="R48" s="958"/>
      <c r="S48" s="958"/>
      <c r="T48" s="958"/>
      <c r="U48" s="958"/>
      <c r="V48" s="125">
        <f t="shared" si="77"/>
        <v>0</v>
      </c>
      <c r="W48" s="145" t="str">
        <f t="shared" si="78"/>
        <v>No</v>
      </c>
      <c r="X48" s="126" t="str">
        <f t="shared" si="79"/>
        <v>No</v>
      </c>
      <c r="Y48"/>
      <c r="Z48" s="1492">
        <v>1</v>
      </c>
      <c r="AA48" s="1491">
        <f t="shared" si="80"/>
        <v>0</v>
      </c>
      <c r="AB48" s="36"/>
      <c r="AC48" s="216" t="s">
        <v>34</v>
      </c>
      <c r="AD48" s="375">
        <v>2</v>
      </c>
      <c r="AE48" s="1053">
        <f t="shared" si="57"/>
        <v>0</v>
      </c>
      <c r="AF48" s="36">
        <f t="shared" si="81"/>
        <v>0</v>
      </c>
      <c r="AG48" s="36">
        <f t="shared" si="82"/>
        <v>0</v>
      </c>
      <c r="AH48" s="36">
        <f t="shared" si="83"/>
        <v>0</v>
      </c>
      <c r="AI48" s="36">
        <f t="shared" si="84"/>
        <v>0</v>
      </c>
      <c r="AJ48" s="36">
        <f t="shared" si="85"/>
        <v>0</v>
      </c>
      <c r="AK48" s="36">
        <f t="shared" si="86"/>
        <v>0</v>
      </c>
      <c r="AL48" s="36">
        <f t="shared" si="87"/>
        <v>0</v>
      </c>
      <c r="AM48" s="36">
        <f t="shared" si="88"/>
        <v>0</v>
      </c>
      <c r="AN48" s="36">
        <f t="shared" si="89"/>
        <v>0</v>
      </c>
      <c r="AO48" s="36">
        <f t="shared" si="90"/>
        <v>0</v>
      </c>
      <c r="AP48" s="1053">
        <v>1</v>
      </c>
      <c r="AQ48" s="215"/>
      <c r="AR48" s="897">
        <v>4</v>
      </c>
      <c r="AS48" s="911">
        <f t="shared" si="108"/>
        <v>0</v>
      </c>
      <c r="AT48" s="897"/>
      <c r="AU48" s="911">
        <f t="shared" si="109"/>
        <v>0</v>
      </c>
      <c r="AV48" s="897"/>
      <c r="AW48" s="911">
        <f t="shared" si="110"/>
        <v>0</v>
      </c>
      <c r="AX48" s="908"/>
      <c r="AY48" s="911">
        <f t="shared" si="111"/>
        <v>0</v>
      </c>
      <c r="AZ48" s="908"/>
      <c r="BA48" s="911">
        <f t="shared" si="112"/>
        <v>0</v>
      </c>
      <c r="BB48" s="908"/>
      <c r="BC48" s="911">
        <f t="shared" si="113"/>
        <v>0</v>
      </c>
      <c r="BD48" s="908">
        <v>4</v>
      </c>
      <c r="BE48" s="911">
        <f t="shared" si="114"/>
        <v>0</v>
      </c>
      <c r="BF48" s="908"/>
      <c r="BG48" s="911">
        <f t="shared" si="115"/>
        <v>0</v>
      </c>
      <c r="BH48" s="908"/>
      <c r="BI48" s="911">
        <f t="shared" si="116"/>
        <v>0</v>
      </c>
      <c r="BJ48" s="908"/>
      <c r="BK48" s="911">
        <f t="shared" si="117"/>
        <v>0</v>
      </c>
      <c r="BL48" s="908"/>
      <c r="BM48" s="911">
        <f t="shared" si="118"/>
        <v>0</v>
      </c>
      <c r="BN48" s="908"/>
      <c r="BO48" s="911">
        <f t="shared" si="119"/>
        <v>0</v>
      </c>
      <c r="BP48" s="908"/>
      <c r="BQ48" s="911">
        <f t="shared" si="120"/>
        <v>0</v>
      </c>
      <c r="BR48" s="908"/>
      <c r="BS48" s="911">
        <f t="shared" si="121"/>
        <v>0</v>
      </c>
      <c r="BT48" s="36"/>
      <c r="BU48" s="36">
        <f t="shared" si="122"/>
        <v>0</v>
      </c>
      <c r="BV48" s="36">
        <f t="shared" si="123"/>
        <v>0</v>
      </c>
      <c r="BW48" s="36">
        <f t="shared" si="124"/>
        <v>0</v>
      </c>
      <c r="BX48" s="36">
        <f t="shared" si="125"/>
        <v>0</v>
      </c>
      <c r="BY48" s="36">
        <f t="shared" si="126"/>
        <v>0</v>
      </c>
      <c r="BZ48" s="36">
        <f t="shared" si="127"/>
        <v>0</v>
      </c>
      <c r="CA48" s="36">
        <f t="shared" si="128"/>
        <v>0</v>
      </c>
      <c r="CB48" s="36">
        <f t="shared" si="129"/>
        <v>0</v>
      </c>
      <c r="CD48" s="1">
        <f t="shared" si="91"/>
        <v>0</v>
      </c>
      <c r="CE48" s="1">
        <f t="shared" si="92"/>
        <v>0</v>
      </c>
      <c r="CF48" s="1">
        <f t="shared" si="130"/>
        <v>0</v>
      </c>
      <c r="CH48" s="1">
        <f t="shared" si="75"/>
        <v>0</v>
      </c>
      <c r="CI48" s="1">
        <f t="shared" si="93"/>
        <v>0</v>
      </c>
      <c r="CJ48" s="1">
        <f t="shared" si="94"/>
        <v>0</v>
      </c>
      <c r="CK48" s="1">
        <f t="shared" si="95"/>
        <v>0</v>
      </c>
      <c r="CL48" s="1">
        <f t="shared" si="96"/>
        <v>0</v>
      </c>
      <c r="CM48" s="1">
        <f t="shared" si="97"/>
        <v>0</v>
      </c>
      <c r="CN48" s="1">
        <f t="shared" si="98"/>
        <v>0</v>
      </c>
      <c r="CO48" s="1">
        <f t="shared" si="99"/>
        <v>0</v>
      </c>
      <c r="CP48" s="1">
        <f t="shared" si="100"/>
        <v>0</v>
      </c>
      <c r="CQ48" s="1">
        <f t="shared" si="101"/>
        <v>0</v>
      </c>
      <c r="CR48" s="1">
        <f t="shared" si="102"/>
        <v>0</v>
      </c>
      <c r="CS48" s="1">
        <f t="shared" si="103"/>
        <v>0</v>
      </c>
      <c r="CT48" s="1">
        <f t="shared" si="104"/>
        <v>0</v>
      </c>
      <c r="CU48" s="1">
        <f t="shared" si="105"/>
        <v>0</v>
      </c>
      <c r="CV48" s="1">
        <f t="shared" si="106"/>
        <v>0</v>
      </c>
      <c r="CW48" s="1">
        <f t="shared" si="107"/>
        <v>0</v>
      </c>
    </row>
    <row r="49" spans="1:101" s="1" customFormat="1" ht="57" customHeight="1" x14ac:dyDescent="0.2">
      <c r="B49" s="519"/>
      <c r="D49" s="1163" t="s">
        <v>276</v>
      </c>
      <c r="E49" s="1142"/>
      <c r="F49" s="532"/>
      <c r="G49" s="117" t="s">
        <v>185</v>
      </c>
      <c r="H49" s="118" t="s">
        <v>36</v>
      </c>
      <c r="I49" s="117">
        <v>1</v>
      </c>
      <c r="J49" s="118" t="s">
        <v>1149</v>
      </c>
      <c r="K49" s="642">
        <v>61.079659200000009</v>
      </c>
      <c r="L49" s="119"/>
      <c r="M49" s="119"/>
      <c r="N49" s="119"/>
      <c r="O49" s="119"/>
      <c r="P49" s="119"/>
      <c r="Q49" s="993"/>
      <c r="R49" s="964"/>
      <c r="S49" s="964"/>
      <c r="T49" s="964"/>
      <c r="U49" s="964"/>
      <c r="V49" s="121">
        <f t="shared" si="77"/>
        <v>0</v>
      </c>
      <c r="W49" s="121" t="str">
        <f t="shared" si="78"/>
        <v>No</v>
      </c>
      <c r="X49" s="122" t="str">
        <f t="shared" si="79"/>
        <v>No</v>
      </c>
      <c r="Y49"/>
      <c r="Z49" s="1492">
        <v>1</v>
      </c>
      <c r="AA49" s="1491">
        <f t="shared" si="80"/>
        <v>0</v>
      </c>
      <c r="AB49" s="36"/>
      <c r="AC49" s="216" t="s">
        <v>35</v>
      </c>
      <c r="AD49" s="375">
        <v>2.8</v>
      </c>
      <c r="AE49" s="1053">
        <f t="shared" si="57"/>
        <v>0</v>
      </c>
      <c r="AF49" s="36">
        <f t="shared" si="81"/>
        <v>0</v>
      </c>
      <c r="AG49" s="36">
        <f t="shared" si="82"/>
        <v>0</v>
      </c>
      <c r="AH49" s="36">
        <f t="shared" si="83"/>
        <v>0</v>
      </c>
      <c r="AI49" s="36">
        <f t="shared" si="84"/>
        <v>0</v>
      </c>
      <c r="AJ49" s="36">
        <f t="shared" si="85"/>
        <v>0</v>
      </c>
      <c r="AK49" s="36">
        <f t="shared" si="86"/>
        <v>0</v>
      </c>
      <c r="AL49" s="36">
        <f t="shared" si="87"/>
        <v>0</v>
      </c>
      <c r="AM49" s="36">
        <f t="shared" si="88"/>
        <v>0</v>
      </c>
      <c r="AN49" s="36">
        <f t="shared" si="89"/>
        <v>0</v>
      </c>
      <c r="AO49" s="36">
        <f t="shared" si="90"/>
        <v>0</v>
      </c>
      <c r="AP49" s="1053">
        <v>1</v>
      </c>
      <c r="AQ49" s="215"/>
      <c r="AR49" s="897">
        <v>4</v>
      </c>
      <c r="AS49" s="911">
        <f t="shared" si="108"/>
        <v>0</v>
      </c>
      <c r="AT49" s="897"/>
      <c r="AU49" s="911">
        <f t="shared" si="109"/>
        <v>0</v>
      </c>
      <c r="AV49" s="897"/>
      <c r="AW49" s="911">
        <f t="shared" si="110"/>
        <v>0</v>
      </c>
      <c r="AX49" s="908"/>
      <c r="AY49" s="911">
        <f t="shared" si="111"/>
        <v>0</v>
      </c>
      <c r="AZ49" s="908"/>
      <c r="BA49" s="911">
        <f t="shared" si="112"/>
        <v>0</v>
      </c>
      <c r="BB49" s="908"/>
      <c r="BC49" s="911">
        <f t="shared" si="113"/>
        <v>0</v>
      </c>
      <c r="BD49" s="908"/>
      <c r="BE49" s="911">
        <f t="shared" si="114"/>
        <v>0</v>
      </c>
      <c r="BF49" s="908">
        <v>1</v>
      </c>
      <c r="BG49" s="911">
        <f t="shared" si="115"/>
        <v>0</v>
      </c>
      <c r="BH49" s="908"/>
      <c r="BI49" s="911">
        <f t="shared" si="116"/>
        <v>0</v>
      </c>
      <c r="BJ49" s="908"/>
      <c r="BK49" s="911">
        <f t="shared" si="117"/>
        <v>0</v>
      </c>
      <c r="BL49" s="908"/>
      <c r="BM49" s="911">
        <f t="shared" si="118"/>
        <v>0</v>
      </c>
      <c r="BN49" s="908"/>
      <c r="BO49" s="911">
        <f t="shared" si="119"/>
        <v>0</v>
      </c>
      <c r="BP49" s="908"/>
      <c r="BQ49" s="911">
        <f t="shared" si="120"/>
        <v>0</v>
      </c>
      <c r="BR49" s="908"/>
      <c r="BS49" s="911">
        <f t="shared" si="121"/>
        <v>0</v>
      </c>
      <c r="BT49" s="36"/>
      <c r="BU49" s="36">
        <f t="shared" si="122"/>
        <v>0</v>
      </c>
      <c r="BV49" s="36">
        <f t="shared" si="123"/>
        <v>0</v>
      </c>
      <c r="BW49" s="36">
        <f t="shared" si="124"/>
        <v>0</v>
      </c>
      <c r="BX49" s="36">
        <f t="shared" si="125"/>
        <v>0</v>
      </c>
      <c r="BY49" s="36">
        <f t="shared" si="126"/>
        <v>0</v>
      </c>
      <c r="BZ49" s="36">
        <f t="shared" si="127"/>
        <v>0</v>
      </c>
      <c r="CA49" s="36">
        <f t="shared" si="128"/>
        <v>0</v>
      </c>
      <c r="CB49" s="36">
        <f t="shared" si="129"/>
        <v>0</v>
      </c>
      <c r="CD49" s="1">
        <f t="shared" si="91"/>
        <v>0</v>
      </c>
      <c r="CE49" s="1">
        <f t="shared" si="92"/>
        <v>0</v>
      </c>
      <c r="CF49" s="1">
        <f t="shared" si="130"/>
        <v>0</v>
      </c>
      <c r="CH49" s="1">
        <f t="shared" si="75"/>
        <v>0</v>
      </c>
      <c r="CI49" s="1">
        <f t="shared" si="93"/>
        <v>0</v>
      </c>
      <c r="CJ49" s="1">
        <f t="shared" si="94"/>
        <v>0</v>
      </c>
      <c r="CK49" s="1">
        <f t="shared" si="95"/>
        <v>0</v>
      </c>
      <c r="CL49" s="1">
        <f t="shared" si="96"/>
        <v>0</v>
      </c>
      <c r="CM49" s="1">
        <f t="shared" si="97"/>
        <v>0</v>
      </c>
      <c r="CN49" s="1">
        <f t="shared" si="98"/>
        <v>0</v>
      </c>
      <c r="CO49" s="1">
        <f t="shared" si="99"/>
        <v>0</v>
      </c>
      <c r="CP49" s="1">
        <f t="shared" si="100"/>
        <v>0</v>
      </c>
      <c r="CQ49" s="1">
        <f t="shared" si="101"/>
        <v>0</v>
      </c>
      <c r="CR49" s="1">
        <f t="shared" si="102"/>
        <v>0</v>
      </c>
      <c r="CS49" s="1">
        <f t="shared" si="103"/>
        <v>0</v>
      </c>
      <c r="CT49" s="1">
        <f t="shared" si="104"/>
        <v>0</v>
      </c>
      <c r="CU49" s="1">
        <f t="shared" si="105"/>
        <v>0</v>
      </c>
      <c r="CV49" s="1">
        <f t="shared" si="106"/>
        <v>0</v>
      </c>
      <c r="CW49" s="1">
        <f t="shared" si="107"/>
        <v>0</v>
      </c>
    </row>
    <row r="50" spans="1:101" s="1" customFormat="1" ht="57" customHeight="1" x14ac:dyDescent="0.2">
      <c r="B50" s="524"/>
      <c r="C50" s="127"/>
      <c r="D50" s="1167" t="s">
        <v>295</v>
      </c>
      <c r="E50" s="1146"/>
      <c r="F50" s="533"/>
      <c r="G50" s="127" t="s">
        <v>184</v>
      </c>
      <c r="H50" s="146" t="s">
        <v>36</v>
      </c>
      <c r="I50" s="127">
        <v>2</v>
      </c>
      <c r="J50" s="146" t="s">
        <v>1149</v>
      </c>
      <c r="K50" s="647">
        <v>79.868991300000005</v>
      </c>
      <c r="L50" s="144"/>
      <c r="M50" s="144"/>
      <c r="N50" s="144"/>
      <c r="O50" s="144"/>
      <c r="P50" s="144"/>
      <c r="Q50" s="995"/>
      <c r="R50" s="958"/>
      <c r="S50" s="958"/>
      <c r="T50" s="958"/>
      <c r="U50" s="958"/>
      <c r="V50" s="125">
        <f t="shared" si="77"/>
        <v>0</v>
      </c>
      <c r="W50" s="148" t="str">
        <f t="shared" si="78"/>
        <v>No</v>
      </c>
      <c r="X50" s="126" t="str">
        <f t="shared" si="79"/>
        <v>No</v>
      </c>
      <c r="Y50"/>
      <c r="Z50" s="1487">
        <v>1</v>
      </c>
      <c r="AA50" s="1491">
        <f t="shared" si="80"/>
        <v>0</v>
      </c>
      <c r="AB50" s="36"/>
      <c r="AC50" s="216" t="s">
        <v>296</v>
      </c>
      <c r="AD50" s="375">
        <v>1.8</v>
      </c>
      <c r="AE50" s="1053">
        <f t="shared" ref="AE50:AE81" si="131">SUM(L50:U50)*AD50</f>
        <v>0</v>
      </c>
      <c r="AF50" s="36">
        <f t="shared" si="81"/>
        <v>0</v>
      </c>
      <c r="AG50" s="36">
        <f t="shared" si="82"/>
        <v>0</v>
      </c>
      <c r="AH50" s="36">
        <f t="shared" si="83"/>
        <v>0</v>
      </c>
      <c r="AI50" s="36">
        <f t="shared" si="84"/>
        <v>0</v>
      </c>
      <c r="AJ50" s="36">
        <f t="shared" si="85"/>
        <v>0</v>
      </c>
      <c r="AK50" s="36">
        <f t="shared" si="86"/>
        <v>0</v>
      </c>
      <c r="AL50" s="36">
        <f t="shared" si="87"/>
        <v>0</v>
      </c>
      <c r="AM50" s="36">
        <f t="shared" si="88"/>
        <v>0</v>
      </c>
      <c r="AN50" s="36">
        <f t="shared" si="89"/>
        <v>0</v>
      </c>
      <c r="AO50" s="36">
        <f t="shared" si="90"/>
        <v>0</v>
      </c>
      <c r="AP50" s="1053">
        <v>1</v>
      </c>
      <c r="AQ50" s="215"/>
      <c r="AR50" s="897">
        <v>7</v>
      </c>
      <c r="AS50" s="911">
        <f t="shared" si="108"/>
        <v>0</v>
      </c>
      <c r="AT50" s="897"/>
      <c r="AU50" s="911">
        <f t="shared" si="109"/>
        <v>0</v>
      </c>
      <c r="AV50" s="897"/>
      <c r="AW50" s="911">
        <f t="shared" si="110"/>
        <v>0</v>
      </c>
      <c r="AX50" s="908"/>
      <c r="AY50" s="911">
        <f t="shared" si="111"/>
        <v>0</v>
      </c>
      <c r="AZ50" s="908"/>
      <c r="BA50" s="911">
        <f t="shared" si="112"/>
        <v>0</v>
      </c>
      <c r="BB50" s="908"/>
      <c r="BC50" s="911">
        <f t="shared" si="113"/>
        <v>0</v>
      </c>
      <c r="BD50" s="908">
        <v>2</v>
      </c>
      <c r="BE50" s="911">
        <f t="shared" si="114"/>
        <v>0</v>
      </c>
      <c r="BF50" s="908"/>
      <c r="BG50" s="911">
        <f t="shared" si="115"/>
        <v>0</v>
      </c>
      <c r="BH50" s="908"/>
      <c r="BI50" s="911">
        <f t="shared" si="116"/>
        <v>0</v>
      </c>
      <c r="BJ50" s="908"/>
      <c r="BK50" s="911">
        <f t="shared" si="117"/>
        <v>0</v>
      </c>
      <c r="BL50" s="908"/>
      <c r="BM50" s="911">
        <f t="shared" si="118"/>
        <v>0</v>
      </c>
      <c r="BN50" s="908"/>
      <c r="BO50" s="911">
        <f t="shared" si="119"/>
        <v>0</v>
      </c>
      <c r="BP50" s="908"/>
      <c r="BQ50" s="911">
        <f t="shared" si="120"/>
        <v>0</v>
      </c>
      <c r="BR50" s="908"/>
      <c r="BS50" s="911">
        <f t="shared" si="121"/>
        <v>0</v>
      </c>
      <c r="BT50" s="36"/>
      <c r="BU50" s="36">
        <f t="shared" si="122"/>
        <v>0</v>
      </c>
      <c r="BV50" s="36">
        <f t="shared" si="123"/>
        <v>0</v>
      </c>
      <c r="BW50" s="36">
        <f t="shared" si="124"/>
        <v>0</v>
      </c>
      <c r="BX50" s="36">
        <f t="shared" si="125"/>
        <v>0</v>
      </c>
      <c r="BY50" s="36">
        <f t="shared" si="126"/>
        <v>0</v>
      </c>
      <c r="BZ50" s="36">
        <f t="shared" si="127"/>
        <v>0</v>
      </c>
      <c r="CA50" s="36">
        <f t="shared" si="128"/>
        <v>0</v>
      </c>
      <c r="CB50" s="36">
        <f t="shared" si="129"/>
        <v>0</v>
      </c>
      <c r="CD50" s="1">
        <f t="shared" si="91"/>
        <v>0</v>
      </c>
      <c r="CE50" s="1">
        <f t="shared" si="92"/>
        <v>0</v>
      </c>
      <c r="CF50" s="1">
        <f t="shared" si="130"/>
        <v>0</v>
      </c>
      <c r="CH50" s="1">
        <f t="shared" si="75"/>
        <v>0</v>
      </c>
      <c r="CI50" s="1">
        <f t="shared" si="93"/>
        <v>0</v>
      </c>
      <c r="CJ50" s="1">
        <f t="shared" si="94"/>
        <v>0</v>
      </c>
      <c r="CK50" s="1">
        <f t="shared" si="95"/>
        <v>0</v>
      </c>
      <c r="CL50" s="1">
        <f t="shared" si="96"/>
        <v>0</v>
      </c>
      <c r="CM50" s="1">
        <f t="shared" si="97"/>
        <v>0</v>
      </c>
      <c r="CN50" s="1">
        <f t="shared" si="98"/>
        <v>0</v>
      </c>
      <c r="CO50" s="1">
        <f t="shared" si="99"/>
        <v>0</v>
      </c>
      <c r="CP50" s="1">
        <f t="shared" si="100"/>
        <v>0</v>
      </c>
      <c r="CQ50" s="1">
        <f t="shared" si="101"/>
        <v>0</v>
      </c>
      <c r="CR50" s="1">
        <f t="shared" si="102"/>
        <v>0</v>
      </c>
      <c r="CS50" s="1">
        <f t="shared" si="103"/>
        <v>0</v>
      </c>
      <c r="CT50" s="1">
        <f t="shared" si="104"/>
        <v>0</v>
      </c>
      <c r="CU50" s="1">
        <f t="shared" si="105"/>
        <v>0</v>
      </c>
      <c r="CV50" s="1">
        <f t="shared" si="106"/>
        <v>0</v>
      </c>
      <c r="CW50" s="1">
        <f t="shared" si="107"/>
        <v>0</v>
      </c>
    </row>
    <row r="51" spans="1:101" ht="31.25" customHeight="1" x14ac:dyDescent="0.2">
      <c r="B51" s="523"/>
      <c r="F51" s="551"/>
      <c r="G51" s="101"/>
      <c r="H51" s="105"/>
      <c r="J51" s="886" t="s">
        <v>1095</v>
      </c>
      <c r="K51" s="373"/>
      <c r="L51" s="999"/>
      <c r="M51" s="999"/>
      <c r="N51" s="999"/>
      <c r="O51" s="999"/>
      <c r="P51" s="999"/>
      <c r="Q51" s="999"/>
      <c r="R51" s="999"/>
      <c r="S51" s="999"/>
      <c r="T51" s="999"/>
      <c r="U51" s="999"/>
      <c r="V51" s="307"/>
      <c r="W51" s="108"/>
      <c r="X51" s="411"/>
      <c r="Z51" s="351"/>
      <c r="AA51" s="1490"/>
      <c r="AB51" s="36"/>
      <c r="AC51" s="213"/>
      <c r="AD51" s="382"/>
      <c r="AE51" s="1053">
        <f t="shared" si="131"/>
        <v>0</v>
      </c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1053"/>
      <c r="AQ51" s="215"/>
      <c r="AR51" s="912"/>
      <c r="AS51" s="911">
        <f t="shared" si="108"/>
        <v>0</v>
      </c>
      <c r="AT51" s="912"/>
      <c r="AU51" s="911">
        <f t="shared" si="109"/>
        <v>0</v>
      </c>
      <c r="AV51" s="912"/>
      <c r="AW51" s="911">
        <f t="shared" si="110"/>
        <v>0</v>
      </c>
      <c r="AX51" s="913"/>
      <c r="AY51" s="911">
        <f t="shared" si="111"/>
        <v>0</v>
      </c>
      <c r="AZ51" s="913"/>
      <c r="BA51" s="911">
        <f t="shared" si="112"/>
        <v>0</v>
      </c>
      <c r="BB51" s="913"/>
      <c r="BC51" s="911">
        <f t="shared" si="113"/>
        <v>0</v>
      </c>
      <c r="BD51" s="913"/>
      <c r="BE51" s="911">
        <f t="shared" si="114"/>
        <v>0</v>
      </c>
      <c r="BF51" s="913"/>
      <c r="BG51" s="911">
        <f t="shared" si="115"/>
        <v>0</v>
      </c>
      <c r="BH51" s="913"/>
      <c r="BI51" s="911">
        <f t="shared" si="116"/>
        <v>0</v>
      </c>
      <c r="BJ51" s="913"/>
      <c r="BK51" s="911">
        <f t="shared" si="117"/>
        <v>0</v>
      </c>
      <c r="BL51" s="913"/>
      <c r="BM51" s="911">
        <f t="shared" si="118"/>
        <v>0</v>
      </c>
      <c r="BN51" s="913"/>
      <c r="BO51" s="911">
        <f t="shared" si="119"/>
        <v>0</v>
      </c>
      <c r="BP51" s="913"/>
      <c r="BQ51" s="911">
        <f t="shared" si="120"/>
        <v>0</v>
      </c>
      <c r="BR51" s="913"/>
      <c r="BS51" s="911">
        <f t="shared" si="121"/>
        <v>0</v>
      </c>
      <c r="BU51" s="36">
        <f t="shared" si="122"/>
        <v>0</v>
      </c>
      <c r="BV51" s="36">
        <f t="shared" si="123"/>
        <v>0</v>
      </c>
      <c r="BW51" s="36">
        <f t="shared" si="124"/>
        <v>0</v>
      </c>
      <c r="BX51" s="36">
        <f t="shared" si="125"/>
        <v>0</v>
      </c>
      <c r="BY51" s="36">
        <f t="shared" si="126"/>
        <v>0</v>
      </c>
      <c r="BZ51" s="36">
        <f t="shared" si="127"/>
        <v>0</v>
      </c>
      <c r="CA51" s="36">
        <f t="shared" si="128"/>
        <v>0</v>
      </c>
      <c r="CB51" s="36">
        <f t="shared" si="129"/>
        <v>0</v>
      </c>
      <c r="CD51" s="1">
        <f t="shared" si="91"/>
        <v>0</v>
      </c>
      <c r="CE51" s="1">
        <f t="shared" si="92"/>
        <v>0</v>
      </c>
      <c r="CF51" s="1">
        <f t="shared" si="130"/>
        <v>0</v>
      </c>
      <c r="CH51" s="1">
        <f t="shared" si="75"/>
        <v>0</v>
      </c>
      <c r="CI51" s="1">
        <f t="shared" si="93"/>
        <v>0</v>
      </c>
      <c r="CJ51" s="1">
        <f t="shared" si="94"/>
        <v>0</v>
      </c>
      <c r="CK51" s="1">
        <f t="shared" si="95"/>
        <v>0</v>
      </c>
      <c r="CL51" s="1">
        <f t="shared" si="96"/>
        <v>0</v>
      </c>
      <c r="CM51" s="1">
        <f t="shared" si="97"/>
        <v>0</v>
      </c>
      <c r="CN51" s="1">
        <f t="shared" si="98"/>
        <v>0</v>
      </c>
      <c r="CO51" s="1">
        <f t="shared" si="99"/>
        <v>0</v>
      </c>
      <c r="CP51" s="1">
        <f t="shared" si="100"/>
        <v>0</v>
      </c>
      <c r="CQ51" s="1">
        <f t="shared" si="101"/>
        <v>0</v>
      </c>
      <c r="CR51" s="1">
        <f t="shared" si="102"/>
        <v>0</v>
      </c>
      <c r="CS51" s="1">
        <f t="shared" si="103"/>
        <v>0</v>
      </c>
      <c r="CT51" s="1">
        <f t="shared" si="104"/>
        <v>0</v>
      </c>
      <c r="CU51" s="1">
        <f t="shared" si="105"/>
        <v>0</v>
      </c>
      <c r="CV51" s="1">
        <f t="shared" si="106"/>
        <v>0</v>
      </c>
      <c r="CW51" s="1">
        <f t="shared" si="107"/>
        <v>0</v>
      </c>
    </row>
    <row r="52" spans="1:101" s="1" customFormat="1" ht="57" customHeight="1" x14ac:dyDescent="0.2">
      <c r="B52" s="520"/>
      <c r="C52" s="139"/>
      <c r="D52" s="1166" t="s">
        <v>251</v>
      </c>
      <c r="E52" s="1145"/>
      <c r="F52" s="530"/>
      <c r="G52" s="149" t="s">
        <v>185</v>
      </c>
      <c r="H52" s="152" t="s">
        <v>36</v>
      </c>
      <c r="I52" s="149">
        <v>1</v>
      </c>
      <c r="J52" s="152" t="s">
        <v>1149</v>
      </c>
      <c r="K52" s="493">
        <v>57.548778000000006</v>
      </c>
      <c r="L52" s="119"/>
      <c r="M52" s="119"/>
      <c r="N52" s="119"/>
      <c r="O52" s="119"/>
      <c r="P52" s="119"/>
      <c r="Q52" s="993"/>
      <c r="R52" s="964"/>
      <c r="S52" s="964"/>
      <c r="T52" s="964"/>
      <c r="U52" s="964"/>
      <c r="V52" s="121">
        <f t="shared" ref="V52:V71" si="132">K52*L52+K52*M52+K52*N52+K52*O52+K52*P52+K52*Q52+K52*R52+K52*S52+K52*T52+K52*U52</f>
        <v>0</v>
      </c>
      <c r="W52" s="155" t="str">
        <f t="shared" ref="W52:W71" si="133">IF(B52="New","Yes","No")</f>
        <v>No</v>
      </c>
      <c r="X52" s="122" t="str">
        <f t="shared" ref="X52:X71" si="134">IF(SUM(L52:U52)&gt;0,"Yes","No")</f>
        <v>No</v>
      </c>
      <c r="Y52"/>
      <c r="Z52" s="1485">
        <v>1</v>
      </c>
      <c r="AA52" s="1491">
        <f t="shared" ref="AA52:AA71" si="135">Z52*L52+Z52*M52+Z52*N52+Z52*O52+Z52*P52+Z52*Q52+Z52*R52+Z52*S52+Z52*T52+Z52*U52</f>
        <v>0</v>
      </c>
      <c r="AB52" s="36"/>
      <c r="AC52" s="216" t="s">
        <v>174</v>
      </c>
      <c r="AD52" s="375">
        <v>1.1000000000000001</v>
      </c>
      <c r="AE52" s="1053">
        <f t="shared" si="131"/>
        <v>0</v>
      </c>
      <c r="AF52" s="36">
        <f t="shared" ref="AF52:AF71" si="136">L52*I52</f>
        <v>0</v>
      </c>
      <c r="AG52" s="36">
        <f t="shared" ref="AG52:AG71" si="137">M52*I52</f>
        <v>0</v>
      </c>
      <c r="AH52" s="36">
        <f t="shared" ref="AH52:AH71" si="138">N52*I52</f>
        <v>0</v>
      </c>
      <c r="AI52" s="36">
        <f t="shared" ref="AI52:AI71" si="139">O52*I52</f>
        <v>0</v>
      </c>
      <c r="AJ52" s="36">
        <f t="shared" ref="AJ52:AJ71" si="140">P52*I52</f>
        <v>0</v>
      </c>
      <c r="AK52" s="36">
        <f t="shared" ref="AK52:AK71" si="141">Q52*I52</f>
        <v>0</v>
      </c>
      <c r="AL52" s="36">
        <f t="shared" ref="AL52:AL71" si="142">R52*I52</f>
        <v>0</v>
      </c>
      <c r="AM52" s="36">
        <f t="shared" ref="AM52:AM71" si="143">S52*I52</f>
        <v>0</v>
      </c>
      <c r="AN52" s="36">
        <f t="shared" ref="AN52:AN71" si="144">T52*I52</f>
        <v>0</v>
      </c>
      <c r="AO52" s="36">
        <f t="shared" ref="AO52:AO71" si="145">U52*I52</f>
        <v>0</v>
      </c>
      <c r="AP52" s="1053">
        <v>1</v>
      </c>
      <c r="AQ52" s="215"/>
      <c r="AR52" s="897">
        <v>3</v>
      </c>
      <c r="AS52" s="911">
        <f t="shared" si="108"/>
        <v>0</v>
      </c>
      <c r="AT52" s="897"/>
      <c r="AU52" s="911">
        <f t="shared" si="109"/>
        <v>0</v>
      </c>
      <c r="AV52" s="897"/>
      <c r="AW52" s="911">
        <f t="shared" si="110"/>
        <v>0</v>
      </c>
      <c r="AX52" s="908"/>
      <c r="AY52" s="911">
        <f t="shared" si="111"/>
        <v>0</v>
      </c>
      <c r="AZ52" s="908"/>
      <c r="BA52" s="911">
        <f t="shared" si="112"/>
        <v>0</v>
      </c>
      <c r="BB52" s="908"/>
      <c r="BC52" s="911">
        <f t="shared" si="113"/>
        <v>0</v>
      </c>
      <c r="BD52" s="908"/>
      <c r="BE52" s="911">
        <f t="shared" si="114"/>
        <v>0</v>
      </c>
      <c r="BF52" s="908">
        <v>1</v>
      </c>
      <c r="BG52" s="911">
        <f t="shared" si="115"/>
        <v>0</v>
      </c>
      <c r="BH52" s="908"/>
      <c r="BI52" s="911">
        <f t="shared" si="116"/>
        <v>0</v>
      </c>
      <c r="BJ52" s="908"/>
      <c r="BK52" s="911">
        <f t="shared" si="117"/>
        <v>0</v>
      </c>
      <c r="BL52" s="908"/>
      <c r="BM52" s="911">
        <f t="shared" si="118"/>
        <v>0</v>
      </c>
      <c r="BN52" s="908"/>
      <c r="BO52" s="911">
        <f t="shared" si="119"/>
        <v>0</v>
      </c>
      <c r="BP52" s="908"/>
      <c r="BQ52" s="911">
        <f t="shared" si="120"/>
        <v>0</v>
      </c>
      <c r="BR52" s="908"/>
      <c r="BS52" s="911">
        <f t="shared" si="121"/>
        <v>0</v>
      </c>
      <c r="BT52" s="36"/>
      <c r="BU52" s="36">
        <f t="shared" si="122"/>
        <v>0</v>
      </c>
      <c r="BV52" s="36">
        <f t="shared" si="123"/>
        <v>0</v>
      </c>
      <c r="BW52" s="36">
        <f t="shared" si="124"/>
        <v>0</v>
      </c>
      <c r="BX52" s="36">
        <f t="shared" si="125"/>
        <v>0</v>
      </c>
      <c r="BY52" s="36">
        <f t="shared" si="126"/>
        <v>0</v>
      </c>
      <c r="BZ52" s="36">
        <f t="shared" si="127"/>
        <v>0</v>
      </c>
      <c r="CA52" s="36">
        <f t="shared" si="128"/>
        <v>0</v>
      </c>
      <c r="CB52" s="36">
        <f t="shared" si="129"/>
        <v>0</v>
      </c>
      <c r="CD52" s="1">
        <f t="shared" si="91"/>
        <v>0</v>
      </c>
      <c r="CE52" s="1">
        <f t="shared" si="92"/>
        <v>0</v>
      </c>
      <c r="CF52" s="1">
        <f t="shared" si="130"/>
        <v>0</v>
      </c>
      <c r="CH52" s="1">
        <f t="shared" si="75"/>
        <v>0</v>
      </c>
      <c r="CI52" s="1">
        <f t="shared" si="93"/>
        <v>0</v>
      </c>
      <c r="CJ52" s="1">
        <f t="shared" si="94"/>
        <v>0</v>
      </c>
      <c r="CK52" s="1">
        <f t="shared" si="95"/>
        <v>0</v>
      </c>
      <c r="CL52" s="1">
        <f t="shared" si="96"/>
        <v>0</v>
      </c>
      <c r="CM52" s="1">
        <f t="shared" si="97"/>
        <v>0</v>
      </c>
      <c r="CN52" s="1">
        <f t="shared" si="98"/>
        <v>0</v>
      </c>
      <c r="CO52" s="1">
        <f t="shared" si="99"/>
        <v>0</v>
      </c>
      <c r="CP52" s="1">
        <f t="shared" si="100"/>
        <v>0</v>
      </c>
      <c r="CQ52" s="1">
        <f t="shared" si="101"/>
        <v>0</v>
      </c>
      <c r="CR52" s="1">
        <f t="shared" si="102"/>
        <v>0</v>
      </c>
      <c r="CS52" s="1">
        <f t="shared" si="103"/>
        <v>0</v>
      </c>
      <c r="CT52" s="1">
        <f t="shared" si="104"/>
        <v>0</v>
      </c>
      <c r="CU52" s="1">
        <f t="shared" si="105"/>
        <v>0</v>
      </c>
      <c r="CV52" s="1">
        <f t="shared" si="106"/>
        <v>0</v>
      </c>
      <c r="CW52" s="1">
        <f t="shared" si="107"/>
        <v>0</v>
      </c>
    </row>
    <row r="53" spans="1:101" s="36" customFormat="1" ht="57" customHeight="1" x14ac:dyDescent="0.2">
      <c r="A53" s="1"/>
      <c r="B53" s="519"/>
      <c r="D53" s="367" t="s">
        <v>252</v>
      </c>
      <c r="E53" s="1133"/>
      <c r="F53" s="531"/>
      <c r="G53" s="1" t="s">
        <v>184</v>
      </c>
      <c r="H53" s="99" t="s">
        <v>36</v>
      </c>
      <c r="I53" s="1">
        <v>3</v>
      </c>
      <c r="J53" s="99" t="s">
        <v>1149</v>
      </c>
      <c r="K53" s="644">
        <v>74.629988999999995</v>
      </c>
      <c r="L53" s="124"/>
      <c r="M53" s="124"/>
      <c r="N53" s="124"/>
      <c r="O53" s="124"/>
      <c r="P53" s="124"/>
      <c r="Q53" s="992"/>
      <c r="R53" s="314"/>
      <c r="S53" s="314"/>
      <c r="T53" s="314"/>
      <c r="U53" s="314"/>
      <c r="V53" s="125">
        <f t="shared" si="132"/>
        <v>0</v>
      </c>
      <c r="W53" s="145" t="str">
        <f t="shared" si="133"/>
        <v>No</v>
      </c>
      <c r="X53" s="126" t="str">
        <f t="shared" si="134"/>
        <v>No</v>
      </c>
      <c r="Y53"/>
      <c r="Z53" s="1492">
        <v>1</v>
      </c>
      <c r="AA53" s="1491">
        <f t="shared" si="135"/>
        <v>0</v>
      </c>
      <c r="AC53" s="216" t="s">
        <v>175</v>
      </c>
      <c r="AD53" s="375">
        <v>1.8</v>
      </c>
      <c r="AE53" s="1053">
        <f t="shared" si="131"/>
        <v>0</v>
      </c>
      <c r="AF53" s="36">
        <f t="shared" si="136"/>
        <v>0</v>
      </c>
      <c r="AG53" s="36">
        <f t="shared" si="137"/>
        <v>0</v>
      </c>
      <c r="AH53" s="36">
        <f t="shared" si="138"/>
        <v>0</v>
      </c>
      <c r="AI53" s="36">
        <f t="shared" si="139"/>
        <v>0</v>
      </c>
      <c r="AJ53" s="36">
        <f t="shared" si="140"/>
        <v>0</v>
      </c>
      <c r="AK53" s="36">
        <f t="shared" si="141"/>
        <v>0</v>
      </c>
      <c r="AL53" s="36">
        <f t="shared" si="142"/>
        <v>0</v>
      </c>
      <c r="AM53" s="36">
        <f t="shared" si="143"/>
        <v>0</v>
      </c>
      <c r="AN53" s="36">
        <f t="shared" si="144"/>
        <v>0</v>
      </c>
      <c r="AO53" s="36">
        <f t="shared" si="145"/>
        <v>0</v>
      </c>
      <c r="AP53" s="1053">
        <v>1</v>
      </c>
      <c r="AQ53" s="215"/>
      <c r="AR53" s="897">
        <v>5</v>
      </c>
      <c r="AS53" s="911">
        <f t="shared" si="108"/>
        <v>0</v>
      </c>
      <c r="AT53" s="897"/>
      <c r="AU53" s="911">
        <f t="shared" si="109"/>
        <v>0</v>
      </c>
      <c r="AV53" s="897"/>
      <c r="AW53" s="911">
        <f t="shared" si="110"/>
        <v>0</v>
      </c>
      <c r="AX53" s="908"/>
      <c r="AY53" s="911">
        <f t="shared" si="111"/>
        <v>0</v>
      </c>
      <c r="AZ53" s="908">
        <v>1</v>
      </c>
      <c r="BA53" s="911">
        <f t="shared" si="112"/>
        <v>0</v>
      </c>
      <c r="BB53" s="908">
        <v>2</v>
      </c>
      <c r="BC53" s="911">
        <f t="shared" si="113"/>
        <v>0</v>
      </c>
      <c r="BD53" s="908"/>
      <c r="BE53" s="911">
        <f t="shared" si="114"/>
        <v>0</v>
      </c>
      <c r="BF53" s="908"/>
      <c r="BG53" s="911">
        <f t="shared" si="115"/>
        <v>0</v>
      </c>
      <c r="BH53" s="908"/>
      <c r="BI53" s="911">
        <f t="shared" si="116"/>
        <v>0</v>
      </c>
      <c r="BJ53" s="908"/>
      <c r="BK53" s="911">
        <f t="shared" si="117"/>
        <v>0</v>
      </c>
      <c r="BL53" s="908"/>
      <c r="BM53" s="911">
        <f t="shared" si="118"/>
        <v>0</v>
      </c>
      <c r="BN53" s="908"/>
      <c r="BO53" s="911">
        <f t="shared" si="119"/>
        <v>0</v>
      </c>
      <c r="BP53" s="908"/>
      <c r="BQ53" s="911">
        <f t="shared" si="120"/>
        <v>0</v>
      </c>
      <c r="BR53" s="908"/>
      <c r="BS53" s="911">
        <f t="shared" si="121"/>
        <v>0</v>
      </c>
      <c r="BU53" s="36">
        <f t="shared" si="122"/>
        <v>0</v>
      </c>
      <c r="BV53" s="36">
        <f t="shared" si="123"/>
        <v>0</v>
      </c>
      <c r="BW53" s="36">
        <f t="shared" si="124"/>
        <v>0</v>
      </c>
      <c r="BX53" s="36">
        <f t="shared" si="125"/>
        <v>0</v>
      </c>
      <c r="BY53" s="36">
        <f t="shared" si="126"/>
        <v>0</v>
      </c>
      <c r="BZ53" s="36">
        <f t="shared" si="127"/>
        <v>0</v>
      </c>
      <c r="CA53" s="36">
        <f t="shared" si="128"/>
        <v>0</v>
      </c>
      <c r="CB53" s="36">
        <f t="shared" si="129"/>
        <v>0</v>
      </c>
      <c r="CD53" s="1">
        <f t="shared" si="91"/>
        <v>0</v>
      </c>
      <c r="CE53" s="1">
        <f t="shared" si="92"/>
        <v>0</v>
      </c>
      <c r="CF53" s="1">
        <f t="shared" si="130"/>
        <v>0</v>
      </c>
      <c r="CH53" s="1">
        <f t="shared" si="75"/>
        <v>0</v>
      </c>
      <c r="CI53" s="1">
        <f t="shared" si="93"/>
        <v>0</v>
      </c>
      <c r="CJ53" s="1">
        <f t="shared" si="94"/>
        <v>0</v>
      </c>
      <c r="CK53" s="1">
        <f t="shared" si="95"/>
        <v>0</v>
      </c>
      <c r="CL53" s="1">
        <f t="shared" si="96"/>
        <v>0</v>
      </c>
      <c r="CM53" s="1">
        <f t="shared" si="97"/>
        <v>0</v>
      </c>
      <c r="CN53" s="1">
        <f t="shared" si="98"/>
        <v>0</v>
      </c>
      <c r="CO53" s="1">
        <f t="shared" si="99"/>
        <v>0</v>
      </c>
      <c r="CP53" s="1">
        <f t="shared" si="100"/>
        <v>0</v>
      </c>
      <c r="CQ53" s="1">
        <f t="shared" si="101"/>
        <v>0</v>
      </c>
      <c r="CR53" s="1">
        <f t="shared" si="102"/>
        <v>0</v>
      </c>
      <c r="CS53" s="1">
        <f t="shared" si="103"/>
        <v>0</v>
      </c>
      <c r="CT53" s="1">
        <f t="shared" si="104"/>
        <v>0</v>
      </c>
      <c r="CU53" s="1">
        <f t="shared" si="105"/>
        <v>0</v>
      </c>
      <c r="CV53" s="1">
        <f t="shared" si="106"/>
        <v>0</v>
      </c>
      <c r="CW53" s="1">
        <f t="shared" si="107"/>
        <v>0</v>
      </c>
    </row>
    <row r="54" spans="1:101" s="1" customFormat="1" ht="57" customHeight="1" x14ac:dyDescent="0.2">
      <c r="B54" s="519"/>
      <c r="D54" s="1163" t="s">
        <v>253</v>
      </c>
      <c r="E54" s="1142"/>
      <c r="F54" s="532"/>
      <c r="G54" s="117" t="s">
        <v>185</v>
      </c>
      <c r="H54" s="118" t="s">
        <v>1</v>
      </c>
      <c r="I54" s="117">
        <v>2</v>
      </c>
      <c r="J54" s="118" t="s">
        <v>1149</v>
      </c>
      <c r="K54" s="642">
        <v>84.603582000000003</v>
      </c>
      <c r="L54" s="119"/>
      <c r="M54" s="119"/>
      <c r="N54" s="119"/>
      <c r="O54" s="119"/>
      <c r="P54" s="119"/>
      <c r="Q54" s="993"/>
      <c r="R54" s="964"/>
      <c r="S54" s="964"/>
      <c r="T54" s="964"/>
      <c r="U54" s="964"/>
      <c r="V54" s="121">
        <f t="shared" si="132"/>
        <v>0</v>
      </c>
      <c r="W54" s="121" t="str">
        <f t="shared" si="133"/>
        <v>No</v>
      </c>
      <c r="X54" s="122" t="str">
        <f t="shared" si="134"/>
        <v>No</v>
      </c>
      <c r="Y54"/>
      <c r="Z54" s="1492">
        <v>1</v>
      </c>
      <c r="AA54" s="1491">
        <f t="shared" si="135"/>
        <v>0</v>
      </c>
      <c r="AB54" s="36"/>
      <c r="AC54" s="216" t="s">
        <v>176</v>
      </c>
      <c r="AD54" s="375">
        <v>2.4</v>
      </c>
      <c r="AE54" s="1053">
        <f t="shared" si="131"/>
        <v>0</v>
      </c>
      <c r="AF54" s="36">
        <f t="shared" si="136"/>
        <v>0</v>
      </c>
      <c r="AG54" s="36">
        <f t="shared" si="137"/>
        <v>0</v>
      </c>
      <c r="AH54" s="36">
        <f t="shared" si="138"/>
        <v>0</v>
      </c>
      <c r="AI54" s="36">
        <f t="shared" si="139"/>
        <v>0</v>
      </c>
      <c r="AJ54" s="36">
        <f t="shared" si="140"/>
        <v>0</v>
      </c>
      <c r="AK54" s="36">
        <f t="shared" si="141"/>
        <v>0</v>
      </c>
      <c r="AL54" s="36">
        <f t="shared" si="142"/>
        <v>0</v>
      </c>
      <c r="AM54" s="36">
        <f t="shared" si="143"/>
        <v>0</v>
      </c>
      <c r="AN54" s="36">
        <f t="shared" si="144"/>
        <v>0</v>
      </c>
      <c r="AO54" s="36">
        <f t="shared" si="145"/>
        <v>0</v>
      </c>
      <c r="AP54" s="1053">
        <v>1</v>
      </c>
      <c r="AQ54" s="215"/>
      <c r="AR54" s="897">
        <v>5</v>
      </c>
      <c r="AS54" s="911">
        <f t="shared" si="108"/>
        <v>0</v>
      </c>
      <c r="AT54" s="897"/>
      <c r="AU54" s="911">
        <f t="shared" si="109"/>
        <v>0</v>
      </c>
      <c r="AV54" s="897"/>
      <c r="AW54" s="911">
        <f t="shared" si="110"/>
        <v>0</v>
      </c>
      <c r="AX54" s="908"/>
      <c r="AY54" s="911">
        <f t="shared" si="111"/>
        <v>0</v>
      </c>
      <c r="AZ54" s="908"/>
      <c r="BA54" s="911">
        <f t="shared" si="112"/>
        <v>0</v>
      </c>
      <c r="BB54" s="908">
        <v>2</v>
      </c>
      <c r="BC54" s="911">
        <f t="shared" si="113"/>
        <v>0</v>
      </c>
      <c r="BD54" s="908"/>
      <c r="BE54" s="911">
        <f t="shared" si="114"/>
        <v>0</v>
      </c>
      <c r="BF54" s="908"/>
      <c r="BG54" s="911">
        <f t="shared" si="115"/>
        <v>0</v>
      </c>
      <c r="BH54" s="908"/>
      <c r="BI54" s="911">
        <f t="shared" si="116"/>
        <v>0</v>
      </c>
      <c r="BJ54" s="908"/>
      <c r="BK54" s="911">
        <f t="shared" si="117"/>
        <v>0</v>
      </c>
      <c r="BL54" s="908"/>
      <c r="BM54" s="911">
        <f t="shared" si="118"/>
        <v>0</v>
      </c>
      <c r="BN54" s="908"/>
      <c r="BO54" s="911">
        <f t="shared" si="119"/>
        <v>0</v>
      </c>
      <c r="BP54" s="908"/>
      <c r="BQ54" s="911">
        <f t="shared" si="120"/>
        <v>0</v>
      </c>
      <c r="BR54" s="908"/>
      <c r="BS54" s="911">
        <f t="shared" si="121"/>
        <v>0</v>
      </c>
      <c r="BT54" s="36"/>
      <c r="BU54" s="36">
        <f t="shared" si="122"/>
        <v>0</v>
      </c>
      <c r="BV54" s="36">
        <f t="shared" si="123"/>
        <v>0</v>
      </c>
      <c r="BW54" s="36">
        <f t="shared" si="124"/>
        <v>0</v>
      </c>
      <c r="BX54" s="36">
        <f t="shared" si="125"/>
        <v>0</v>
      </c>
      <c r="BY54" s="36">
        <f t="shared" si="126"/>
        <v>0</v>
      </c>
      <c r="BZ54" s="36">
        <f t="shared" si="127"/>
        <v>0</v>
      </c>
      <c r="CA54" s="36">
        <f t="shared" si="128"/>
        <v>0</v>
      </c>
      <c r="CB54" s="36">
        <f t="shared" si="129"/>
        <v>0</v>
      </c>
      <c r="CD54" s="1">
        <f t="shared" si="91"/>
        <v>0</v>
      </c>
      <c r="CE54" s="1">
        <f t="shared" si="92"/>
        <v>0</v>
      </c>
      <c r="CF54" s="1">
        <f t="shared" si="130"/>
        <v>0</v>
      </c>
      <c r="CH54" s="1">
        <f t="shared" si="75"/>
        <v>0</v>
      </c>
      <c r="CI54" s="1">
        <f t="shared" si="93"/>
        <v>0</v>
      </c>
      <c r="CJ54" s="1">
        <f t="shared" si="94"/>
        <v>0</v>
      </c>
      <c r="CK54" s="1">
        <f t="shared" si="95"/>
        <v>0</v>
      </c>
      <c r="CL54" s="1">
        <f t="shared" si="96"/>
        <v>0</v>
      </c>
      <c r="CM54" s="1">
        <f t="shared" si="97"/>
        <v>0</v>
      </c>
      <c r="CN54" s="1">
        <f t="shared" si="98"/>
        <v>0</v>
      </c>
      <c r="CO54" s="1">
        <f t="shared" si="99"/>
        <v>0</v>
      </c>
      <c r="CP54" s="1">
        <f t="shared" si="100"/>
        <v>0</v>
      </c>
      <c r="CQ54" s="1">
        <f t="shared" si="101"/>
        <v>0</v>
      </c>
      <c r="CR54" s="1">
        <f t="shared" si="102"/>
        <v>0</v>
      </c>
      <c r="CS54" s="1">
        <f t="shared" si="103"/>
        <v>0</v>
      </c>
      <c r="CT54" s="1">
        <f t="shared" si="104"/>
        <v>0</v>
      </c>
      <c r="CU54" s="1">
        <f t="shared" si="105"/>
        <v>0</v>
      </c>
      <c r="CV54" s="1">
        <f t="shared" si="106"/>
        <v>0</v>
      </c>
      <c r="CW54" s="1">
        <f t="shared" si="107"/>
        <v>0</v>
      </c>
    </row>
    <row r="55" spans="1:101" s="1" customFormat="1" ht="57" customHeight="1" x14ac:dyDescent="0.2">
      <c r="B55" s="519"/>
      <c r="D55" s="367" t="s">
        <v>254</v>
      </c>
      <c r="E55" s="1133"/>
      <c r="F55" s="531"/>
      <c r="G55" s="1" t="s">
        <v>132</v>
      </c>
      <c r="H55" s="99" t="s">
        <v>558</v>
      </c>
      <c r="I55" s="1">
        <v>30</v>
      </c>
      <c r="J55" s="99" t="s">
        <v>1149</v>
      </c>
      <c r="K55" s="644">
        <v>109.59488400000001</v>
      </c>
      <c r="L55" s="124"/>
      <c r="M55" s="124"/>
      <c r="N55" s="124"/>
      <c r="O55" s="124"/>
      <c r="P55" s="124"/>
      <c r="Q55" s="992"/>
      <c r="R55" s="314"/>
      <c r="S55" s="314"/>
      <c r="T55" s="314"/>
      <c r="U55" s="314"/>
      <c r="V55" s="125">
        <f t="shared" si="132"/>
        <v>0</v>
      </c>
      <c r="W55" s="145" t="str">
        <f t="shared" si="133"/>
        <v>No</v>
      </c>
      <c r="X55" s="126" t="str">
        <f t="shared" si="134"/>
        <v>No</v>
      </c>
      <c r="Y55"/>
      <c r="Z55" s="1492">
        <v>1</v>
      </c>
      <c r="AA55" s="1491">
        <f t="shared" si="135"/>
        <v>0</v>
      </c>
      <c r="AB55" s="36"/>
      <c r="AC55" s="216" t="s">
        <v>177</v>
      </c>
      <c r="AD55" s="375">
        <v>1.8</v>
      </c>
      <c r="AE55" s="1053">
        <f t="shared" si="131"/>
        <v>0</v>
      </c>
      <c r="AF55" s="36">
        <f t="shared" si="136"/>
        <v>0</v>
      </c>
      <c r="AG55" s="36">
        <f t="shared" si="137"/>
        <v>0</v>
      </c>
      <c r="AH55" s="36">
        <f t="shared" si="138"/>
        <v>0</v>
      </c>
      <c r="AI55" s="36">
        <f t="shared" si="139"/>
        <v>0</v>
      </c>
      <c r="AJ55" s="36">
        <f t="shared" si="140"/>
        <v>0</v>
      </c>
      <c r="AK55" s="36">
        <f t="shared" si="141"/>
        <v>0</v>
      </c>
      <c r="AL55" s="36">
        <f t="shared" si="142"/>
        <v>0</v>
      </c>
      <c r="AM55" s="36">
        <f t="shared" si="143"/>
        <v>0</v>
      </c>
      <c r="AN55" s="36">
        <f t="shared" si="144"/>
        <v>0</v>
      </c>
      <c r="AO55" s="36">
        <f t="shared" si="145"/>
        <v>0</v>
      </c>
      <c r="AP55" s="1053">
        <v>1</v>
      </c>
      <c r="AQ55" s="215"/>
      <c r="AR55" s="897"/>
      <c r="AS55" s="911">
        <f t="shared" si="108"/>
        <v>0</v>
      </c>
      <c r="AT55" s="897"/>
      <c r="AU55" s="911">
        <f t="shared" si="109"/>
        <v>0</v>
      </c>
      <c r="AV55" s="897"/>
      <c r="AW55" s="911">
        <f t="shared" si="110"/>
        <v>0</v>
      </c>
      <c r="AX55" s="908"/>
      <c r="AY55" s="911">
        <f t="shared" si="111"/>
        <v>0</v>
      </c>
      <c r="AZ55" s="908">
        <v>30</v>
      </c>
      <c r="BA55" s="911">
        <f t="shared" si="112"/>
        <v>0</v>
      </c>
      <c r="BB55" s="908"/>
      <c r="BC55" s="911">
        <f t="shared" si="113"/>
        <v>0</v>
      </c>
      <c r="BD55" s="908"/>
      <c r="BE55" s="911">
        <f t="shared" si="114"/>
        <v>0</v>
      </c>
      <c r="BF55" s="908"/>
      <c r="BG55" s="911">
        <f t="shared" si="115"/>
        <v>0</v>
      </c>
      <c r="BH55" s="908"/>
      <c r="BI55" s="911">
        <f t="shared" si="116"/>
        <v>0</v>
      </c>
      <c r="BJ55" s="908"/>
      <c r="BK55" s="911">
        <f t="shared" si="117"/>
        <v>0</v>
      </c>
      <c r="BL55" s="908"/>
      <c r="BM55" s="911">
        <f t="shared" si="118"/>
        <v>0</v>
      </c>
      <c r="BN55" s="908"/>
      <c r="BO55" s="911">
        <f t="shared" si="119"/>
        <v>0</v>
      </c>
      <c r="BP55" s="908"/>
      <c r="BQ55" s="911">
        <f t="shared" si="120"/>
        <v>0</v>
      </c>
      <c r="BR55" s="908"/>
      <c r="BS55" s="911">
        <f t="shared" si="121"/>
        <v>0</v>
      </c>
      <c r="BT55" s="36"/>
      <c r="BU55" s="36">
        <f t="shared" si="122"/>
        <v>0</v>
      </c>
      <c r="BV55" s="36">
        <f t="shared" si="123"/>
        <v>0</v>
      </c>
      <c r="BW55" s="36">
        <f t="shared" si="124"/>
        <v>0</v>
      </c>
      <c r="BX55" s="36">
        <f t="shared" si="125"/>
        <v>0</v>
      </c>
      <c r="BY55" s="36">
        <f t="shared" si="126"/>
        <v>0</v>
      </c>
      <c r="BZ55" s="36">
        <f t="shared" si="127"/>
        <v>0</v>
      </c>
      <c r="CA55" s="36">
        <f t="shared" si="128"/>
        <v>0</v>
      </c>
      <c r="CB55" s="36">
        <f t="shared" si="129"/>
        <v>0</v>
      </c>
      <c r="CD55" s="1">
        <f t="shared" si="91"/>
        <v>0</v>
      </c>
      <c r="CE55" s="1">
        <f t="shared" si="92"/>
        <v>0</v>
      </c>
      <c r="CF55" s="1">
        <f t="shared" si="130"/>
        <v>0</v>
      </c>
      <c r="CH55" s="1">
        <f t="shared" si="75"/>
        <v>0</v>
      </c>
      <c r="CI55" s="1">
        <f t="shared" si="93"/>
        <v>0</v>
      </c>
      <c r="CJ55" s="1">
        <f t="shared" si="94"/>
        <v>0</v>
      </c>
      <c r="CK55" s="1">
        <f t="shared" si="95"/>
        <v>0</v>
      </c>
      <c r="CL55" s="1">
        <f t="shared" si="96"/>
        <v>0</v>
      </c>
      <c r="CM55" s="1">
        <f t="shared" si="97"/>
        <v>0</v>
      </c>
      <c r="CN55" s="1">
        <f t="shared" si="98"/>
        <v>0</v>
      </c>
      <c r="CO55" s="1">
        <f t="shared" si="99"/>
        <v>0</v>
      </c>
      <c r="CP55" s="1">
        <f t="shared" si="100"/>
        <v>0</v>
      </c>
      <c r="CQ55" s="1">
        <f t="shared" si="101"/>
        <v>0</v>
      </c>
      <c r="CR55" s="1">
        <f t="shared" si="102"/>
        <v>0</v>
      </c>
      <c r="CS55" s="1">
        <f t="shared" si="103"/>
        <v>0</v>
      </c>
      <c r="CT55" s="1">
        <f t="shared" si="104"/>
        <v>0</v>
      </c>
      <c r="CU55" s="1">
        <f t="shared" si="105"/>
        <v>0</v>
      </c>
      <c r="CV55" s="1">
        <f t="shared" si="106"/>
        <v>0</v>
      </c>
      <c r="CW55" s="1">
        <f t="shared" si="107"/>
        <v>0</v>
      </c>
    </row>
    <row r="56" spans="1:101" s="1" customFormat="1" ht="57" customHeight="1" x14ac:dyDescent="0.2">
      <c r="B56" s="519"/>
      <c r="D56" s="1163" t="s">
        <v>255</v>
      </c>
      <c r="E56" s="1142"/>
      <c r="F56" s="532"/>
      <c r="G56" s="117" t="s">
        <v>132</v>
      </c>
      <c r="H56" s="118" t="s">
        <v>36</v>
      </c>
      <c r="I56" s="117">
        <v>23</v>
      </c>
      <c r="J56" s="118" t="s">
        <v>1149</v>
      </c>
      <c r="K56" s="642">
        <v>120.94414500000002</v>
      </c>
      <c r="L56" s="119"/>
      <c r="M56" s="119"/>
      <c r="N56" s="119"/>
      <c r="O56" s="119"/>
      <c r="P56" s="119"/>
      <c r="Q56" s="993"/>
      <c r="R56" s="964"/>
      <c r="S56" s="964"/>
      <c r="T56" s="964"/>
      <c r="U56" s="964"/>
      <c r="V56" s="121">
        <f t="shared" si="132"/>
        <v>0</v>
      </c>
      <c r="W56" s="121" t="str">
        <f t="shared" si="133"/>
        <v>No</v>
      </c>
      <c r="X56" s="122" t="str">
        <f t="shared" si="134"/>
        <v>No</v>
      </c>
      <c r="Y56"/>
      <c r="Z56" s="1492">
        <v>1</v>
      </c>
      <c r="AA56" s="1491">
        <f t="shared" si="135"/>
        <v>0</v>
      </c>
      <c r="AB56" s="36"/>
      <c r="AC56" s="216" t="s">
        <v>178</v>
      </c>
      <c r="AD56" s="375">
        <v>3</v>
      </c>
      <c r="AE56" s="1053">
        <f t="shared" si="131"/>
        <v>0</v>
      </c>
      <c r="AF56" s="36">
        <f t="shared" si="136"/>
        <v>0</v>
      </c>
      <c r="AG56" s="36">
        <f t="shared" si="137"/>
        <v>0</v>
      </c>
      <c r="AH56" s="36">
        <f t="shared" si="138"/>
        <v>0</v>
      </c>
      <c r="AI56" s="36">
        <f t="shared" si="139"/>
        <v>0</v>
      </c>
      <c r="AJ56" s="36">
        <f t="shared" si="140"/>
        <v>0</v>
      </c>
      <c r="AK56" s="36">
        <f t="shared" si="141"/>
        <v>0</v>
      </c>
      <c r="AL56" s="36">
        <f t="shared" si="142"/>
        <v>0</v>
      </c>
      <c r="AM56" s="36">
        <f t="shared" si="143"/>
        <v>0</v>
      </c>
      <c r="AN56" s="36">
        <f t="shared" si="144"/>
        <v>0</v>
      </c>
      <c r="AO56" s="36">
        <f t="shared" si="145"/>
        <v>0</v>
      </c>
      <c r="AP56" s="1053">
        <v>1</v>
      </c>
      <c r="AQ56" s="215"/>
      <c r="AR56" s="897">
        <v>1</v>
      </c>
      <c r="AS56" s="911">
        <f t="shared" si="108"/>
        <v>0</v>
      </c>
      <c r="AT56" s="897"/>
      <c r="AU56" s="911">
        <f t="shared" si="109"/>
        <v>0</v>
      </c>
      <c r="AV56" s="897"/>
      <c r="AW56" s="911">
        <f t="shared" si="110"/>
        <v>0</v>
      </c>
      <c r="AX56" s="908"/>
      <c r="AY56" s="911">
        <f t="shared" si="111"/>
        <v>0</v>
      </c>
      <c r="AZ56" s="908">
        <v>13</v>
      </c>
      <c r="BA56" s="911">
        <f t="shared" si="112"/>
        <v>0</v>
      </c>
      <c r="BB56" s="908">
        <v>10</v>
      </c>
      <c r="BC56" s="911">
        <f t="shared" si="113"/>
        <v>0</v>
      </c>
      <c r="BD56" s="908"/>
      <c r="BE56" s="911">
        <f t="shared" si="114"/>
        <v>0</v>
      </c>
      <c r="BF56" s="908"/>
      <c r="BG56" s="911">
        <f t="shared" si="115"/>
        <v>0</v>
      </c>
      <c r="BH56" s="908"/>
      <c r="BI56" s="911">
        <f t="shared" si="116"/>
        <v>0</v>
      </c>
      <c r="BJ56" s="908"/>
      <c r="BK56" s="911">
        <f t="shared" si="117"/>
        <v>0</v>
      </c>
      <c r="BL56" s="908"/>
      <c r="BM56" s="911">
        <f t="shared" si="118"/>
        <v>0</v>
      </c>
      <c r="BN56" s="908"/>
      <c r="BO56" s="911">
        <f t="shared" si="119"/>
        <v>0</v>
      </c>
      <c r="BP56" s="908"/>
      <c r="BQ56" s="911">
        <f t="shared" si="120"/>
        <v>0</v>
      </c>
      <c r="BR56" s="908"/>
      <c r="BS56" s="911">
        <f t="shared" si="121"/>
        <v>0</v>
      </c>
      <c r="BT56" s="36"/>
      <c r="BU56" s="36">
        <f t="shared" si="122"/>
        <v>0</v>
      </c>
      <c r="BV56" s="36">
        <f t="shared" si="123"/>
        <v>0</v>
      </c>
      <c r="BW56" s="36">
        <f t="shared" si="124"/>
        <v>0</v>
      </c>
      <c r="BX56" s="36">
        <f t="shared" si="125"/>
        <v>0</v>
      </c>
      <c r="BY56" s="36">
        <f t="shared" si="126"/>
        <v>0</v>
      </c>
      <c r="BZ56" s="36">
        <f t="shared" si="127"/>
        <v>0</v>
      </c>
      <c r="CA56" s="36">
        <f t="shared" si="128"/>
        <v>0</v>
      </c>
      <c r="CB56" s="36">
        <f t="shared" si="129"/>
        <v>0</v>
      </c>
      <c r="CD56" s="1">
        <f t="shared" si="91"/>
        <v>0</v>
      </c>
      <c r="CE56" s="1">
        <f t="shared" si="92"/>
        <v>0</v>
      </c>
      <c r="CF56" s="1">
        <f t="shared" si="130"/>
        <v>0</v>
      </c>
      <c r="CH56" s="1">
        <f t="shared" si="75"/>
        <v>0</v>
      </c>
      <c r="CI56" s="1">
        <f t="shared" si="93"/>
        <v>0</v>
      </c>
      <c r="CJ56" s="1">
        <f t="shared" si="94"/>
        <v>0</v>
      </c>
      <c r="CK56" s="1">
        <f t="shared" si="95"/>
        <v>0</v>
      </c>
      <c r="CL56" s="1">
        <f t="shared" si="96"/>
        <v>0</v>
      </c>
      <c r="CM56" s="1">
        <f t="shared" si="97"/>
        <v>0</v>
      </c>
      <c r="CN56" s="1">
        <f t="shared" si="98"/>
        <v>0</v>
      </c>
      <c r="CO56" s="1">
        <f t="shared" si="99"/>
        <v>0</v>
      </c>
      <c r="CP56" s="1">
        <f t="shared" si="100"/>
        <v>0</v>
      </c>
      <c r="CQ56" s="1">
        <f t="shared" si="101"/>
        <v>0</v>
      </c>
      <c r="CR56" s="1">
        <f t="shared" si="102"/>
        <v>0</v>
      </c>
      <c r="CS56" s="1">
        <f t="shared" si="103"/>
        <v>0</v>
      </c>
      <c r="CT56" s="1">
        <f t="shared" si="104"/>
        <v>0</v>
      </c>
      <c r="CU56" s="1">
        <f t="shared" si="105"/>
        <v>0</v>
      </c>
      <c r="CV56" s="1">
        <f t="shared" si="106"/>
        <v>0</v>
      </c>
      <c r="CW56" s="1">
        <f t="shared" si="107"/>
        <v>0</v>
      </c>
    </row>
    <row r="57" spans="1:101" s="1" customFormat="1" ht="57" customHeight="1" x14ac:dyDescent="0.2">
      <c r="B57" s="519"/>
      <c r="D57" s="367" t="s">
        <v>256</v>
      </c>
      <c r="E57" s="1133"/>
      <c r="F57" s="531"/>
      <c r="G57" s="1" t="s">
        <v>132</v>
      </c>
      <c r="H57" s="99" t="s">
        <v>36</v>
      </c>
      <c r="I57" s="1">
        <v>11</v>
      </c>
      <c r="J57" s="99" t="s">
        <v>1149</v>
      </c>
      <c r="K57" s="644">
        <v>74.74462800000002</v>
      </c>
      <c r="L57" s="124"/>
      <c r="M57" s="124"/>
      <c r="N57" s="124"/>
      <c r="O57" s="124"/>
      <c r="P57" s="124"/>
      <c r="Q57" s="992"/>
      <c r="R57" s="314"/>
      <c r="S57" s="314"/>
      <c r="T57" s="314"/>
      <c r="U57" s="314"/>
      <c r="V57" s="125">
        <f t="shared" si="132"/>
        <v>0</v>
      </c>
      <c r="W57" s="145" t="str">
        <f t="shared" si="133"/>
        <v>No</v>
      </c>
      <c r="X57" s="126" t="str">
        <f t="shared" si="134"/>
        <v>No</v>
      </c>
      <c r="Y57"/>
      <c r="Z57" s="1492">
        <v>1</v>
      </c>
      <c r="AA57" s="1491">
        <f t="shared" si="135"/>
        <v>0</v>
      </c>
      <c r="AB57" s="36"/>
      <c r="AC57" s="216" t="s">
        <v>179</v>
      </c>
      <c r="AD57" s="375">
        <v>1.1000000000000001</v>
      </c>
      <c r="AE57" s="1053">
        <f t="shared" si="131"/>
        <v>0</v>
      </c>
      <c r="AF57" s="36">
        <f t="shared" si="136"/>
        <v>0</v>
      </c>
      <c r="AG57" s="36">
        <f t="shared" si="137"/>
        <v>0</v>
      </c>
      <c r="AH57" s="36">
        <f t="shared" si="138"/>
        <v>0</v>
      </c>
      <c r="AI57" s="36">
        <f t="shared" si="139"/>
        <v>0</v>
      </c>
      <c r="AJ57" s="36">
        <f t="shared" si="140"/>
        <v>0</v>
      </c>
      <c r="AK57" s="36">
        <f t="shared" si="141"/>
        <v>0</v>
      </c>
      <c r="AL57" s="36">
        <f t="shared" si="142"/>
        <v>0</v>
      </c>
      <c r="AM57" s="36">
        <f t="shared" si="143"/>
        <v>0</v>
      </c>
      <c r="AN57" s="36">
        <f t="shared" si="144"/>
        <v>0</v>
      </c>
      <c r="AO57" s="36">
        <f t="shared" si="145"/>
        <v>0</v>
      </c>
      <c r="AP57" s="1053">
        <v>1</v>
      </c>
      <c r="AQ57" s="215"/>
      <c r="AR57" s="897"/>
      <c r="AS57" s="911">
        <f t="shared" si="108"/>
        <v>0</v>
      </c>
      <c r="AT57" s="897"/>
      <c r="AU57" s="911">
        <f t="shared" si="109"/>
        <v>0</v>
      </c>
      <c r="AV57" s="897"/>
      <c r="AW57" s="911">
        <f t="shared" si="110"/>
        <v>0</v>
      </c>
      <c r="AX57" s="908">
        <v>1</v>
      </c>
      <c r="AY57" s="911">
        <f t="shared" si="111"/>
        <v>0</v>
      </c>
      <c r="AZ57" s="908">
        <v>5</v>
      </c>
      <c r="BA57" s="911">
        <f t="shared" si="112"/>
        <v>0</v>
      </c>
      <c r="BB57" s="908">
        <v>6</v>
      </c>
      <c r="BC57" s="911">
        <f t="shared" si="113"/>
        <v>0</v>
      </c>
      <c r="BD57" s="908"/>
      <c r="BE57" s="911">
        <f t="shared" si="114"/>
        <v>0</v>
      </c>
      <c r="BF57" s="908"/>
      <c r="BG57" s="911">
        <f t="shared" si="115"/>
        <v>0</v>
      </c>
      <c r="BH57" s="908"/>
      <c r="BI57" s="911">
        <f t="shared" si="116"/>
        <v>0</v>
      </c>
      <c r="BJ57" s="908"/>
      <c r="BK57" s="911">
        <f t="shared" si="117"/>
        <v>0</v>
      </c>
      <c r="BL57" s="908"/>
      <c r="BM57" s="911">
        <f t="shared" si="118"/>
        <v>0</v>
      </c>
      <c r="BN57" s="908"/>
      <c r="BO57" s="911">
        <f t="shared" si="119"/>
        <v>0</v>
      </c>
      <c r="BP57" s="908"/>
      <c r="BQ57" s="911">
        <f t="shared" si="120"/>
        <v>0</v>
      </c>
      <c r="BR57" s="908"/>
      <c r="BS57" s="911">
        <f t="shared" si="121"/>
        <v>0</v>
      </c>
      <c r="BT57" s="36"/>
      <c r="BU57" s="36">
        <f t="shared" si="122"/>
        <v>0</v>
      </c>
      <c r="BV57" s="36">
        <f t="shared" si="123"/>
        <v>0</v>
      </c>
      <c r="BW57" s="36">
        <f t="shared" si="124"/>
        <v>0</v>
      </c>
      <c r="BX57" s="36">
        <f t="shared" si="125"/>
        <v>0</v>
      </c>
      <c r="BY57" s="36">
        <f t="shared" si="126"/>
        <v>0</v>
      </c>
      <c r="BZ57" s="36">
        <f t="shared" si="127"/>
        <v>0</v>
      </c>
      <c r="CA57" s="36">
        <f t="shared" si="128"/>
        <v>0</v>
      </c>
      <c r="CB57" s="36">
        <f t="shared" si="129"/>
        <v>0</v>
      </c>
      <c r="CD57" s="1">
        <f t="shared" si="91"/>
        <v>0</v>
      </c>
      <c r="CE57" s="1">
        <f t="shared" si="92"/>
        <v>0</v>
      </c>
      <c r="CF57" s="1">
        <f t="shared" si="130"/>
        <v>0</v>
      </c>
      <c r="CH57" s="1">
        <f t="shared" ref="CH57:CH88" si="146">IF(H57="sloper",IF(SUM(L57:U57)&gt;0,SUM(L57:U57),0),0)*I57</f>
        <v>0</v>
      </c>
      <c r="CI57" s="1">
        <f t="shared" si="93"/>
        <v>0</v>
      </c>
      <c r="CJ57" s="1">
        <f t="shared" si="94"/>
        <v>0</v>
      </c>
      <c r="CK57" s="1">
        <f t="shared" si="95"/>
        <v>0</v>
      </c>
      <c r="CL57" s="1">
        <f t="shared" si="96"/>
        <v>0</v>
      </c>
      <c r="CM57" s="1">
        <f t="shared" si="97"/>
        <v>0</v>
      </c>
      <c r="CN57" s="1">
        <f t="shared" si="98"/>
        <v>0</v>
      </c>
      <c r="CO57" s="1">
        <f t="shared" si="99"/>
        <v>0</v>
      </c>
      <c r="CP57" s="1">
        <f t="shared" si="100"/>
        <v>0</v>
      </c>
      <c r="CQ57" s="1">
        <f t="shared" si="101"/>
        <v>0</v>
      </c>
      <c r="CR57" s="1">
        <f t="shared" si="102"/>
        <v>0</v>
      </c>
      <c r="CS57" s="1">
        <f t="shared" si="103"/>
        <v>0</v>
      </c>
      <c r="CT57" s="1">
        <f t="shared" si="104"/>
        <v>0</v>
      </c>
      <c r="CU57" s="1">
        <f t="shared" si="105"/>
        <v>0</v>
      </c>
      <c r="CV57" s="1">
        <f t="shared" si="106"/>
        <v>0</v>
      </c>
      <c r="CW57" s="1">
        <f t="shared" si="107"/>
        <v>0</v>
      </c>
    </row>
    <row r="58" spans="1:101" s="1" customFormat="1" ht="57" customHeight="1" x14ac:dyDescent="0.2">
      <c r="B58" s="519"/>
      <c r="D58" s="1163" t="s">
        <v>257</v>
      </c>
      <c r="E58" s="1142"/>
      <c r="F58" s="532"/>
      <c r="G58" s="117" t="s">
        <v>188</v>
      </c>
      <c r="H58" s="118" t="s">
        <v>1</v>
      </c>
      <c r="I58" s="117">
        <v>12</v>
      </c>
      <c r="J58" s="118" t="s">
        <v>1149</v>
      </c>
      <c r="K58" s="642">
        <v>109.70952300000002</v>
      </c>
      <c r="L58" s="119"/>
      <c r="M58" s="119"/>
      <c r="N58" s="119"/>
      <c r="O58" s="119"/>
      <c r="P58" s="119"/>
      <c r="Q58" s="993"/>
      <c r="R58" s="964"/>
      <c r="S58" s="964"/>
      <c r="T58" s="964"/>
      <c r="U58" s="964"/>
      <c r="V58" s="121">
        <f t="shared" si="132"/>
        <v>0</v>
      </c>
      <c r="W58" s="121" t="str">
        <f t="shared" si="133"/>
        <v>No</v>
      </c>
      <c r="X58" s="122" t="str">
        <f t="shared" si="134"/>
        <v>No</v>
      </c>
      <c r="Y58"/>
      <c r="Z58" s="1492">
        <v>1</v>
      </c>
      <c r="AA58" s="1491">
        <f t="shared" si="135"/>
        <v>0</v>
      </c>
      <c r="AB58" s="36"/>
      <c r="AC58" s="216" t="s">
        <v>180</v>
      </c>
      <c r="AD58" s="375">
        <v>3.1</v>
      </c>
      <c r="AE58" s="1053">
        <f t="shared" si="131"/>
        <v>0</v>
      </c>
      <c r="AF58" s="36">
        <f t="shared" si="136"/>
        <v>0</v>
      </c>
      <c r="AG58" s="36">
        <f t="shared" si="137"/>
        <v>0</v>
      </c>
      <c r="AH58" s="36">
        <f t="shared" si="138"/>
        <v>0</v>
      </c>
      <c r="AI58" s="36">
        <f t="shared" si="139"/>
        <v>0</v>
      </c>
      <c r="AJ58" s="36">
        <f t="shared" si="140"/>
        <v>0</v>
      </c>
      <c r="AK58" s="36">
        <f t="shared" si="141"/>
        <v>0</v>
      </c>
      <c r="AL58" s="36">
        <f t="shared" si="142"/>
        <v>0</v>
      </c>
      <c r="AM58" s="36">
        <f t="shared" si="143"/>
        <v>0</v>
      </c>
      <c r="AN58" s="36">
        <f t="shared" si="144"/>
        <v>0</v>
      </c>
      <c r="AO58" s="36">
        <f t="shared" si="145"/>
        <v>0</v>
      </c>
      <c r="AP58" s="1053">
        <v>1</v>
      </c>
      <c r="AQ58" s="215"/>
      <c r="AR58" s="897">
        <v>12</v>
      </c>
      <c r="AS58" s="911">
        <f t="shared" si="108"/>
        <v>0</v>
      </c>
      <c r="AT58" s="897"/>
      <c r="AU58" s="911">
        <f t="shared" si="109"/>
        <v>0</v>
      </c>
      <c r="AV58" s="897"/>
      <c r="AW58" s="911">
        <f t="shared" si="110"/>
        <v>0</v>
      </c>
      <c r="AX58" s="908"/>
      <c r="AY58" s="911">
        <f t="shared" si="111"/>
        <v>0</v>
      </c>
      <c r="AZ58" s="908">
        <v>5</v>
      </c>
      <c r="BA58" s="911">
        <f t="shared" si="112"/>
        <v>0</v>
      </c>
      <c r="BB58" s="908">
        <v>7</v>
      </c>
      <c r="BC58" s="911">
        <f t="shared" si="113"/>
        <v>0</v>
      </c>
      <c r="BD58" s="908"/>
      <c r="BE58" s="911">
        <f t="shared" si="114"/>
        <v>0</v>
      </c>
      <c r="BF58" s="908"/>
      <c r="BG58" s="911">
        <f t="shared" si="115"/>
        <v>0</v>
      </c>
      <c r="BH58" s="908"/>
      <c r="BI58" s="911">
        <f t="shared" si="116"/>
        <v>0</v>
      </c>
      <c r="BJ58" s="908"/>
      <c r="BK58" s="911">
        <f t="shared" si="117"/>
        <v>0</v>
      </c>
      <c r="BL58" s="908"/>
      <c r="BM58" s="911">
        <f t="shared" si="118"/>
        <v>0</v>
      </c>
      <c r="BN58" s="908"/>
      <c r="BO58" s="911">
        <f t="shared" si="119"/>
        <v>0</v>
      </c>
      <c r="BP58" s="908"/>
      <c r="BQ58" s="911">
        <f t="shared" si="120"/>
        <v>0</v>
      </c>
      <c r="BR58" s="908"/>
      <c r="BS58" s="911">
        <f t="shared" si="121"/>
        <v>0</v>
      </c>
      <c r="BT58" s="36"/>
      <c r="BU58" s="36">
        <f t="shared" si="122"/>
        <v>0</v>
      </c>
      <c r="BV58" s="36">
        <f t="shared" si="123"/>
        <v>0</v>
      </c>
      <c r="BW58" s="36">
        <f t="shared" si="124"/>
        <v>0</v>
      </c>
      <c r="BX58" s="36">
        <f t="shared" si="125"/>
        <v>0</v>
      </c>
      <c r="BY58" s="36">
        <f t="shared" si="126"/>
        <v>0</v>
      </c>
      <c r="BZ58" s="36">
        <f t="shared" si="127"/>
        <v>0</v>
      </c>
      <c r="CA58" s="36">
        <f t="shared" si="128"/>
        <v>0</v>
      </c>
      <c r="CB58" s="36">
        <f t="shared" si="129"/>
        <v>0</v>
      </c>
      <c r="CD58" s="1">
        <f t="shared" si="91"/>
        <v>0</v>
      </c>
      <c r="CE58" s="1">
        <f t="shared" si="92"/>
        <v>0</v>
      </c>
      <c r="CF58" s="1">
        <f t="shared" si="130"/>
        <v>0</v>
      </c>
      <c r="CH58" s="1">
        <f t="shared" si="146"/>
        <v>0</v>
      </c>
      <c r="CI58" s="1">
        <f t="shared" si="93"/>
        <v>0</v>
      </c>
      <c r="CJ58" s="1">
        <f t="shared" si="94"/>
        <v>0</v>
      </c>
      <c r="CK58" s="1">
        <f t="shared" si="95"/>
        <v>0</v>
      </c>
      <c r="CL58" s="1">
        <f t="shared" si="96"/>
        <v>0</v>
      </c>
      <c r="CM58" s="1">
        <f t="shared" si="97"/>
        <v>0</v>
      </c>
      <c r="CN58" s="1">
        <f t="shared" si="98"/>
        <v>0</v>
      </c>
      <c r="CO58" s="1">
        <f t="shared" si="99"/>
        <v>0</v>
      </c>
      <c r="CP58" s="1">
        <f t="shared" si="100"/>
        <v>0</v>
      </c>
      <c r="CQ58" s="1">
        <f t="shared" si="101"/>
        <v>0</v>
      </c>
      <c r="CR58" s="1">
        <f t="shared" si="102"/>
        <v>0</v>
      </c>
      <c r="CS58" s="1">
        <f t="shared" si="103"/>
        <v>0</v>
      </c>
      <c r="CT58" s="1">
        <f t="shared" si="104"/>
        <v>0</v>
      </c>
      <c r="CU58" s="1">
        <f t="shared" si="105"/>
        <v>0</v>
      </c>
      <c r="CV58" s="1">
        <f t="shared" si="106"/>
        <v>0</v>
      </c>
      <c r="CW58" s="1">
        <f t="shared" si="107"/>
        <v>0</v>
      </c>
    </row>
    <row r="59" spans="1:101" s="1" customFormat="1" ht="57" customHeight="1" x14ac:dyDescent="0.2">
      <c r="B59" s="519"/>
      <c r="D59" s="367" t="s">
        <v>258</v>
      </c>
      <c r="E59" s="1133"/>
      <c r="F59" s="531"/>
      <c r="G59" s="1" t="s">
        <v>188</v>
      </c>
      <c r="H59" s="99" t="s">
        <v>36</v>
      </c>
      <c r="I59" s="1">
        <v>17</v>
      </c>
      <c r="J59" s="99" t="s">
        <v>1149</v>
      </c>
      <c r="K59" s="644">
        <v>125.98826100000002</v>
      </c>
      <c r="L59" s="124"/>
      <c r="M59" s="124"/>
      <c r="N59" s="124"/>
      <c r="O59" s="124"/>
      <c r="P59" s="124"/>
      <c r="Q59" s="992"/>
      <c r="R59" s="314"/>
      <c r="S59" s="314"/>
      <c r="T59" s="314"/>
      <c r="U59" s="314"/>
      <c r="V59" s="125">
        <f t="shared" si="132"/>
        <v>0</v>
      </c>
      <c r="W59" s="145" t="str">
        <f t="shared" si="133"/>
        <v>No</v>
      </c>
      <c r="X59" s="126" t="str">
        <f t="shared" si="134"/>
        <v>No</v>
      </c>
      <c r="Y59"/>
      <c r="Z59" s="1492">
        <v>1</v>
      </c>
      <c r="AA59" s="1491">
        <f t="shared" si="135"/>
        <v>0</v>
      </c>
      <c r="AB59" s="36"/>
      <c r="AC59" s="216" t="s">
        <v>181</v>
      </c>
      <c r="AD59" s="375">
        <v>3.2</v>
      </c>
      <c r="AE59" s="1053">
        <f t="shared" si="131"/>
        <v>0</v>
      </c>
      <c r="AF59" s="36">
        <f t="shared" si="136"/>
        <v>0</v>
      </c>
      <c r="AG59" s="36">
        <f t="shared" si="137"/>
        <v>0</v>
      </c>
      <c r="AH59" s="36">
        <f t="shared" si="138"/>
        <v>0</v>
      </c>
      <c r="AI59" s="36">
        <f t="shared" si="139"/>
        <v>0</v>
      </c>
      <c r="AJ59" s="36">
        <f t="shared" si="140"/>
        <v>0</v>
      </c>
      <c r="AK59" s="36">
        <f t="shared" si="141"/>
        <v>0</v>
      </c>
      <c r="AL59" s="36">
        <f t="shared" si="142"/>
        <v>0</v>
      </c>
      <c r="AM59" s="36">
        <f t="shared" si="143"/>
        <v>0</v>
      </c>
      <c r="AN59" s="36">
        <f t="shared" si="144"/>
        <v>0</v>
      </c>
      <c r="AO59" s="36">
        <f t="shared" si="145"/>
        <v>0</v>
      </c>
      <c r="AP59" s="1053">
        <v>1</v>
      </c>
      <c r="AQ59" s="215"/>
      <c r="AR59" s="897">
        <v>1</v>
      </c>
      <c r="AS59" s="911">
        <f t="shared" si="108"/>
        <v>0</v>
      </c>
      <c r="AT59" s="897"/>
      <c r="AU59" s="911">
        <f t="shared" si="109"/>
        <v>0</v>
      </c>
      <c r="AV59" s="897"/>
      <c r="AW59" s="911">
        <f t="shared" si="110"/>
        <v>0</v>
      </c>
      <c r="AX59" s="908"/>
      <c r="AY59" s="911">
        <f t="shared" si="111"/>
        <v>0</v>
      </c>
      <c r="AZ59" s="908">
        <v>10</v>
      </c>
      <c r="BA59" s="911">
        <f t="shared" si="112"/>
        <v>0</v>
      </c>
      <c r="BB59" s="908">
        <v>7</v>
      </c>
      <c r="BC59" s="911">
        <f t="shared" si="113"/>
        <v>0</v>
      </c>
      <c r="BD59" s="908"/>
      <c r="BE59" s="911">
        <f t="shared" si="114"/>
        <v>0</v>
      </c>
      <c r="BF59" s="908"/>
      <c r="BG59" s="911">
        <f t="shared" si="115"/>
        <v>0</v>
      </c>
      <c r="BH59" s="908"/>
      <c r="BI59" s="911">
        <f t="shared" si="116"/>
        <v>0</v>
      </c>
      <c r="BJ59" s="908"/>
      <c r="BK59" s="911">
        <f t="shared" si="117"/>
        <v>0</v>
      </c>
      <c r="BL59" s="908"/>
      <c r="BM59" s="911">
        <f t="shared" si="118"/>
        <v>0</v>
      </c>
      <c r="BN59" s="908"/>
      <c r="BO59" s="911">
        <f t="shared" si="119"/>
        <v>0</v>
      </c>
      <c r="BP59" s="908"/>
      <c r="BQ59" s="911">
        <f t="shared" si="120"/>
        <v>0</v>
      </c>
      <c r="BR59" s="908"/>
      <c r="BS59" s="911">
        <f t="shared" si="121"/>
        <v>0</v>
      </c>
      <c r="BT59" s="36"/>
      <c r="BU59" s="36">
        <f t="shared" si="122"/>
        <v>0</v>
      </c>
      <c r="BV59" s="36">
        <f t="shared" si="123"/>
        <v>0</v>
      </c>
      <c r="BW59" s="36">
        <f t="shared" si="124"/>
        <v>0</v>
      </c>
      <c r="BX59" s="36">
        <f t="shared" si="125"/>
        <v>0</v>
      </c>
      <c r="BY59" s="36">
        <f t="shared" si="126"/>
        <v>0</v>
      </c>
      <c r="BZ59" s="36">
        <f t="shared" si="127"/>
        <v>0</v>
      </c>
      <c r="CA59" s="36">
        <f t="shared" si="128"/>
        <v>0</v>
      </c>
      <c r="CB59" s="36">
        <f t="shared" si="129"/>
        <v>0</v>
      </c>
      <c r="CD59" s="1">
        <f t="shared" si="91"/>
        <v>0</v>
      </c>
      <c r="CE59" s="1">
        <f t="shared" si="92"/>
        <v>0</v>
      </c>
      <c r="CF59" s="1">
        <f t="shared" si="130"/>
        <v>0</v>
      </c>
      <c r="CH59" s="1">
        <f t="shared" si="146"/>
        <v>0</v>
      </c>
      <c r="CI59" s="1">
        <f t="shared" si="93"/>
        <v>0</v>
      </c>
      <c r="CJ59" s="1">
        <f t="shared" si="94"/>
        <v>0</v>
      </c>
      <c r="CK59" s="1">
        <f t="shared" si="95"/>
        <v>0</v>
      </c>
      <c r="CL59" s="1">
        <f t="shared" si="96"/>
        <v>0</v>
      </c>
      <c r="CM59" s="1">
        <f t="shared" si="97"/>
        <v>0</v>
      </c>
      <c r="CN59" s="1">
        <f t="shared" si="98"/>
        <v>0</v>
      </c>
      <c r="CO59" s="1">
        <f t="shared" si="99"/>
        <v>0</v>
      </c>
      <c r="CP59" s="1">
        <f t="shared" si="100"/>
        <v>0</v>
      </c>
      <c r="CQ59" s="1">
        <f t="shared" si="101"/>
        <v>0</v>
      </c>
      <c r="CR59" s="1">
        <f t="shared" si="102"/>
        <v>0</v>
      </c>
      <c r="CS59" s="1">
        <f t="shared" si="103"/>
        <v>0</v>
      </c>
      <c r="CT59" s="1">
        <f t="shared" si="104"/>
        <v>0</v>
      </c>
      <c r="CU59" s="1">
        <f t="shared" si="105"/>
        <v>0</v>
      </c>
      <c r="CV59" s="1">
        <f t="shared" si="106"/>
        <v>0</v>
      </c>
      <c r="CW59" s="1">
        <f t="shared" si="107"/>
        <v>0</v>
      </c>
    </row>
    <row r="60" spans="1:101" s="1" customFormat="1" ht="57" customHeight="1" x14ac:dyDescent="0.2">
      <c r="B60" s="519"/>
      <c r="D60" s="1163" t="s">
        <v>259</v>
      </c>
      <c r="E60" s="1142"/>
      <c r="F60" s="532"/>
      <c r="G60" s="117" t="s">
        <v>188</v>
      </c>
      <c r="H60" s="118" t="s">
        <v>36</v>
      </c>
      <c r="I60" s="117">
        <v>15</v>
      </c>
      <c r="J60" s="118" t="s">
        <v>1149</v>
      </c>
      <c r="K60" s="642">
        <v>108.90705000000001</v>
      </c>
      <c r="L60" s="119"/>
      <c r="M60" s="119"/>
      <c r="N60" s="119"/>
      <c r="O60" s="119"/>
      <c r="P60" s="119"/>
      <c r="Q60" s="993"/>
      <c r="R60" s="964"/>
      <c r="S60" s="964"/>
      <c r="T60" s="964"/>
      <c r="U60" s="964"/>
      <c r="V60" s="121">
        <f t="shared" si="132"/>
        <v>0</v>
      </c>
      <c r="W60" s="121" t="str">
        <f t="shared" si="133"/>
        <v>No</v>
      </c>
      <c r="X60" s="122" t="str">
        <f t="shared" si="134"/>
        <v>No</v>
      </c>
      <c r="Y60"/>
      <c r="Z60" s="1492">
        <v>1</v>
      </c>
      <c r="AA60" s="1491">
        <f t="shared" si="135"/>
        <v>0</v>
      </c>
      <c r="AB60" s="36"/>
      <c r="AC60" s="216" t="s">
        <v>182</v>
      </c>
      <c r="AD60" s="375">
        <v>2.5</v>
      </c>
      <c r="AE60" s="1053">
        <f t="shared" si="131"/>
        <v>0</v>
      </c>
      <c r="AF60" s="36">
        <f t="shared" si="136"/>
        <v>0</v>
      </c>
      <c r="AG60" s="36">
        <f t="shared" si="137"/>
        <v>0</v>
      </c>
      <c r="AH60" s="36">
        <f t="shared" si="138"/>
        <v>0</v>
      </c>
      <c r="AI60" s="36">
        <f t="shared" si="139"/>
        <v>0</v>
      </c>
      <c r="AJ60" s="36">
        <f t="shared" si="140"/>
        <v>0</v>
      </c>
      <c r="AK60" s="36">
        <f t="shared" si="141"/>
        <v>0</v>
      </c>
      <c r="AL60" s="36">
        <f t="shared" si="142"/>
        <v>0</v>
      </c>
      <c r="AM60" s="36">
        <f t="shared" si="143"/>
        <v>0</v>
      </c>
      <c r="AN60" s="36">
        <f t="shared" si="144"/>
        <v>0</v>
      </c>
      <c r="AO60" s="36">
        <f t="shared" si="145"/>
        <v>0</v>
      </c>
      <c r="AP60" s="1053">
        <v>1</v>
      </c>
      <c r="AQ60" s="215"/>
      <c r="AR60" s="897"/>
      <c r="AS60" s="911">
        <f t="shared" si="108"/>
        <v>0</v>
      </c>
      <c r="AT60" s="897"/>
      <c r="AU60" s="911">
        <f t="shared" si="109"/>
        <v>0</v>
      </c>
      <c r="AV60" s="897"/>
      <c r="AW60" s="911">
        <f t="shared" si="110"/>
        <v>0</v>
      </c>
      <c r="AX60" s="908"/>
      <c r="AY60" s="911">
        <f t="shared" si="111"/>
        <v>0</v>
      </c>
      <c r="AZ60" s="908">
        <v>12</v>
      </c>
      <c r="BA60" s="911">
        <f t="shared" si="112"/>
        <v>0</v>
      </c>
      <c r="BB60" s="908">
        <v>3</v>
      </c>
      <c r="BC60" s="911">
        <f t="shared" si="113"/>
        <v>0</v>
      </c>
      <c r="BD60" s="908"/>
      <c r="BE60" s="911">
        <f t="shared" si="114"/>
        <v>0</v>
      </c>
      <c r="BF60" s="908"/>
      <c r="BG60" s="911">
        <f t="shared" si="115"/>
        <v>0</v>
      </c>
      <c r="BH60" s="908"/>
      <c r="BI60" s="911">
        <f t="shared" si="116"/>
        <v>0</v>
      </c>
      <c r="BJ60" s="908"/>
      <c r="BK60" s="911">
        <f t="shared" si="117"/>
        <v>0</v>
      </c>
      <c r="BL60" s="908"/>
      <c r="BM60" s="911">
        <f t="shared" si="118"/>
        <v>0</v>
      </c>
      <c r="BN60" s="908"/>
      <c r="BO60" s="911">
        <f t="shared" si="119"/>
        <v>0</v>
      </c>
      <c r="BP60" s="908"/>
      <c r="BQ60" s="911">
        <f t="shared" si="120"/>
        <v>0</v>
      </c>
      <c r="BR60" s="908"/>
      <c r="BS60" s="911">
        <f t="shared" si="121"/>
        <v>0</v>
      </c>
      <c r="BT60" s="36"/>
      <c r="BU60" s="36">
        <f t="shared" si="122"/>
        <v>0</v>
      </c>
      <c r="BV60" s="36">
        <f t="shared" si="123"/>
        <v>0</v>
      </c>
      <c r="BW60" s="36">
        <f t="shared" si="124"/>
        <v>0</v>
      </c>
      <c r="BX60" s="36">
        <f t="shared" si="125"/>
        <v>0</v>
      </c>
      <c r="BY60" s="36">
        <f t="shared" si="126"/>
        <v>0</v>
      </c>
      <c r="BZ60" s="36">
        <f t="shared" si="127"/>
        <v>0</v>
      </c>
      <c r="CA60" s="36">
        <f t="shared" si="128"/>
        <v>0</v>
      </c>
      <c r="CB60" s="36">
        <f t="shared" si="129"/>
        <v>0</v>
      </c>
      <c r="CD60" s="1">
        <f t="shared" si="91"/>
        <v>0</v>
      </c>
      <c r="CE60" s="1">
        <f t="shared" si="92"/>
        <v>0</v>
      </c>
      <c r="CF60" s="1">
        <f t="shared" si="130"/>
        <v>0</v>
      </c>
      <c r="CH60" s="1">
        <f t="shared" si="146"/>
        <v>0</v>
      </c>
      <c r="CI60" s="1">
        <f t="shared" si="93"/>
        <v>0</v>
      </c>
      <c r="CJ60" s="1">
        <f t="shared" si="94"/>
        <v>0</v>
      </c>
      <c r="CK60" s="1">
        <f t="shared" si="95"/>
        <v>0</v>
      </c>
      <c r="CL60" s="1">
        <f t="shared" si="96"/>
        <v>0</v>
      </c>
      <c r="CM60" s="1">
        <f t="shared" si="97"/>
        <v>0</v>
      </c>
      <c r="CN60" s="1">
        <f t="shared" si="98"/>
        <v>0</v>
      </c>
      <c r="CO60" s="1">
        <f t="shared" si="99"/>
        <v>0</v>
      </c>
      <c r="CP60" s="1">
        <f t="shared" si="100"/>
        <v>0</v>
      </c>
      <c r="CQ60" s="1">
        <f t="shared" si="101"/>
        <v>0</v>
      </c>
      <c r="CR60" s="1">
        <f t="shared" si="102"/>
        <v>0</v>
      </c>
      <c r="CS60" s="1">
        <f t="shared" si="103"/>
        <v>0</v>
      </c>
      <c r="CT60" s="1">
        <f t="shared" si="104"/>
        <v>0</v>
      </c>
      <c r="CU60" s="1">
        <f t="shared" si="105"/>
        <v>0</v>
      </c>
      <c r="CV60" s="1">
        <f t="shared" si="106"/>
        <v>0</v>
      </c>
      <c r="CW60" s="1">
        <f t="shared" si="107"/>
        <v>0</v>
      </c>
    </row>
    <row r="61" spans="1:101" s="1" customFormat="1" ht="57" customHeight="1" x14ac:dyDescent="0.2">
      <c r="B61" s="519"/>
      <c r="D61" s="367" t="s">
        <v>260</v>
      </c>
      <c r="E61" s="1133"/>
      <c r="F61" s="531"/>
      <c r="G61" s="1" t="s">
        <v>188</v>
      </c>
      <c r="H61" s="99" t="s">
        <v>1</v>
      </c>
      <c r="I61" s="1">
        <v>10</v>
      </c>
      <c r="J61" s="99" t="s">
        <v>1149</v>
      </c>
      <c r="K61" s="644">
        <v>75.168792300000007</v>
      </c>
      <c r="L61" s="124"/>
      <c r="M61" s="124"/>
      <c r="N61" s="124"/>
      <c r="O61" s="124"/>
      <c r="P61" s="124"/>
      <c r="Q61" s="992"/>
      <c r="R61" s="314"/>
      <c r="S61" s="314"/>
      <c r="T61" s="314"/>
      <c r="U61" s="314"/>
      <c r="V61" s="125">
        <f t="shared" si="132"/>
        <v>0</v>
      </c>
      <c r="W61" s="145" t="str">
        <f t="shared" si="133"/>
        <v>No</v>
      </c>
      <c r="X61" s="126" t="str">
        <f t="shared" si="134"/>
        <v>No</v>
      </c>
      <c r="Y61"/>
      <c r="Z61" s="1492">
        <v>1</v>
      </c>
      <c r="AA61" s="1491">
        <f t="shared" si="135"/>
        <v>0</v>
      </c>
      <c r="AB61" s="36"/>
      <c r="AC61" s="216" t="s">
        <v>23</v>
      </c>
      <c r="AD61" s="375">
        <v>1.3</v>
      </c>
      <c r="AE61" s="1053">
        <f t="shared" si="131"/>
        <v>0</v>
      </c>
      <c r="AF61" s="36">
        <f t="shared" si="136"/>
        <v>0</v>
      </c>
      <c r="AG61" s="36">
        <f t="shared" si="137"/>
        <v>0</v>
      </c>
      <c r="AH61" s="36">
        <f t="shared" si="138"/>
        <v>0</v>
      </c>
      <c r="AI61" s="36">
        <f t="shared" si="139"/>
        <v>0</v>
      </c>
      <c r="AJ61" s="36">
        <f t="shared" si="140"/>
        <v>0</v>
      </c>
      <c r="AK61" s="36">
        <f t="shared" si="141"/>
        <v>0</v>
      </c>
      <c r="AL61" s="36">
        <f t="shared" si="142"/>
        <v>0</v>
      </c>
      <c r="AM61" s="36">
        <f t="shared" si="143"/>
        <v>0</v>
      </c>
      <c r="AN61" s="36">
        <f t="shared" si="144"/>
        <v>0</v>
      </c>
      <c r="AO61" s="36">
        <f t="shared" si="145"/>
        <v>0</v>
      </c>
      <c r="AP61" s="1053">
        <v>1</v>
      </c>
      <c r="AQ61" s="215"/>
      <c r="AR61" s="897">
        <v>10</v>
      </c>
      <c r="AS61" s="911">
        <f t="shared" si="108"/>
        <v>0</v>
      </c>
      <c r="AT61" s="897"/>
      <c r="AU61" s="911">
        <f t="shared" si="109"/>
        <v>0</v>
      </c>
      <c r="AV61" s="897"/>
      <c r="AW61" s="911">
        <f t="shared" si="110"/>
        <v>0</v>
      </c>
      <c r="AX61" s="908">
        <v>1</v>
      </c>
      <c r="AY61" s="911">
        <f t="shared" si="111"/>
        <v>0</v>
      </c>
      <c r="AZ61" s="908">
        <v>5</v>
      </c>
      <c r="BA61" s="911">
        <f t="shared" si="112"/>
        <v>0</v>
      </c>
      <c r="BB61" s="908">
        <v>4</v>
      </c>
      <c r="BC61" s="911">
        <f t="shared" si="113"/>
        <v>0</v>
      </c>
      <c r="BD61" s="908"/>
      <c r="BE61" s="911">
        <f t="shared" si="114"/>
        <v>0</v>
      </c>
      <c r="BF61" s="908"/>
      <c r="BG61" s="911">
        <f t="shared" si="115"/>
        <v>0</v>
      </c>
      <c r="BH61" s="908"/>
      <c r="BI61" s="911">
        <f t="shared" si="116"/>
        <v>0</v>
      </c>
      <c r="BJ61" s="908"/>
      <c r="BK61" s="911">
        <f t="shared" si="117"/>
        <v>0</v>
      </c>
      <c r="BL61" s="908"/>
      <c r="BM61" s="911">
        <f t="shared" si="118"/>
        <v>0</v>
      </c>
      <c r="BN61" s="908"/>
      <c r="BO61" s="911">
        <f t="shared" si="119"/>
        <v>0</v>
      </c>
      <c r="BP61" s="908"/>
      <c r="BQ61" s="911">
        <f t="shared" si="120"/>
        <v>0</v>
      </c>
      <c r="BR61" s="908"/>
      <c r="BS61" s="911">
        <f t="shared" si="121"/>
        <v>0</v>
      </c>
      <c r="BT61" s="36"/>
      <c r="BU61" s="36">
        <f t="shared" si="122"/>
        <v>0</v>
      </c>
      <c r="BV61" s="36">
        <f t="shared" si="123"/>
        <v>0</v>
      </c>
      <c r="BW61" s="36">
        <f t="shared" si="124"/>
        <v>0</v>
      </c>
      <c r="BX61" s="36">
        <f t="shared" si="125"/>
        <v>0</v>
      </c>
      <c r="BY61" s="36">
        <f t="shared" si="126"/>
        <v>0</v>
      </c>
      <c r="BZ61" s="36">
        <f t="shared" si="127"/>
        <v>0</v>
      </c>
      <c r="CA61" s="36">
        <f t="shared" si="128"/>
        <v>0</v>
      </c>
      <c r="CB61" s="36">
        <f t="shared" si="129"/>
        <v>0</v>
      </c>
      <c r="CD61" s="1">
        <f t="shared" si="91"/>
        <v>0</v>
      </c>
      <c r="CE61" s="1">
        <f t="shared" si="92"/>
        <v>0</v>
      </c>
      <c r="CF61" s="1">
        <f t="shared" si="130"/>
        <v>0</v>
      </c>
      <c r="CH61" s="1">
        <f t="shared" si="146"/>
        <v>0</v>
      </c>
      <c r="CI61" s="1">
        <f t="shared" si="93"/>
        <v>0</v>
      </c>
      <c r="CJ61" s="1">
        <f t="shared" si="94"/>
        <v>0</v>
      </c>
      <c r="CK61" s="1">
        <f t="shared" si="95"/>
        <v>0</v>
      </c>
      <c r="CL61" s="1">
        <f t="shared" si="96"/>
        <v>0</v>
      </c>
      <c r="CM61" s="1">
        <f t="shared" si="97"/>
        <v>0</v>
      </c>
      <c r="CN61" s="1">
        <f t="shared" si="98"/>
        <v>0</v>
      </c>
      <c r="CO61" s="1">
        <f t="shared" si="99"/>
        <v>0</v>
      </c>
      <c r="CP61" s="1">
        <f t="shared" si="100"/>
        <v>0</v>
      </c>
      <c r="CQ61" s="1">
        <f t="shared" si="101"/>
        <v>0</v>
      </c>
      <c r="CR61" s="1">
        <f t="shared" si="102"/>
        <v>0</v>
      </c>
      <c r="CS61" s="1">
        <f t="shared" si="103"/>
        <v>0</v>
      </c>
      <c r="CT61" s="1">
        <f t="shared" si="104"/>
        <v>0</v>
      </c>
      <c r="CU61" s="1">
        <f t="shared" si="105"/>
        <v>0</v>
      </c>
      <c r="CV61" s="1">
        <f t="shared" si="106"/>
        <v>0</v>
      </c>
      <c r="CW61" s="1">
        <f t="shared" si="107"/>
        <v>0</v>
      </c>
    </row>
    <row r="62" spans="1:101" s="36" customFormat="1" ht="57" customHeight="1" x14ac:dyDescent="0.2">
      <c r="A62" s="1"/>
      <c r="B62" s="519"/>
      <c r="D62" s="1163" t="s">
        <v>261</v>
      </c>
      <c r="E62" s="1142"/>
      <c r="F62" s="532"/>
      <c r="G62" s="117" t="s">
        <v>185</v>
      </c>
      <c r="H62" s="118" t="s">
        <v>1</v>
      </c>
      <c r="I62" s="117">
        <v>1</v>
      </c>
      <c r="J62" s="118" t="s">
        <v>1149</v>
      </c>
      <c r="K62" s="642">
        <v>79.868991300000005</v>
      </c>
      <c r="L62" s="119"/>
      <c r="M62" s="119"/>
      <c r="N62" s="119"/>
      <c r="O62" s="119"/>
      <c r="P62" s="119"/>
      <c r="Q62" s="993"/>
      <c r="R62" s="964"/>
      <c r="S62" s="964"/>
      <c r="T62" s="964"/>
      <c r="U62" s="964"/>
      <c r="V62" s="121">
        <f t="shared" si="132"/>
        <v>0</v>
      </c>
      <c r="W62" s="121" t="str">
        <f t="shared" si="133"/>
        <v>No</v>
      </c>
      <c r="X62" s="122" t="str">
        <f t="shared" si="134"/>
        <v>No</v>
      </c>
      <c r="Y62"/>
      <c r="Z62" s="1492">
        <v>1</v>
      </c>
      <c r="AA62" s="1491">
        <f t="shared" si="135"/>
        <v>0</v>
      </c>
      <c r="AC62" s="216" t="s">
        <v>24</v>
      </c>
      <c r="AD62" s="375">
        <v>1.75</v>
      </c>
      <c r="AE62" s="1053">
        <f t="shared" si="131"/>
        <v>0</v>
      </c>
      <c r="AF62" s="36">
        <f t="shared" si="136"/>
        <v>0</v>
      </c>
      <c r="AG62" s="36">
        <f t="shared" si="137"/>
        <v>0</v>
      </c>
      <c r="AH62" s="36">
        <f t="shared" si="138"/>
        <v>0</v>
      </c>
      <c r="AI62" s="36">
        <f t="shared" si="139"/>
        <v>0</v>
      </c>
      <c r="AJ62" s="36">
        <f t="shared" si="140"/>
        <v>0</v>
      </c>
      <c r="AK62" s="36">
        <f t="shared" si="141"/>
        <v>0</v>
      </c>
      <c r="AL62" s="36">
        <f t="shared" si="142"/>
        <v>0</v>
      </c>
      <c r="AM62" s="36">
        <f t="shared" si="143"/>
        <v>0</v>
      </c>
      <c r="AN62" s="36">
        <f t="shared" si="144"/>
        <v>0</v>
      </c>
      <c r="AO62" s="36">
        <f t="shared" si="145"/>
        <v>0</v>
      </c>
      <c r="AP62" s="1053">
        <v>1</v>
      </c>
      <c r="AQ62" s="215"/>
      <c r="AR62" s="897">
        <v>3</v>
      </c>
      <c r="AS62" s="911">
        <f t="shared" si="108"/>
        <v>0</v>
      </c>
      <c r="AT62" s="897"/>
      <c r="AU62" s="911">
        <f t="shared" si="109"/>
        <v>0</v>
      </c>
      <c r="AV62" s="897"/>
      <c r="AW62" s="911">
        <f t="shared" si="110"/>
        <v>0</v>
      </c>
      <c r="AX62" s="908">
        <v>1</v>
      </c>
      <c r="AY62" s="911">
        <f t="shared" si="111"/>
        <v>0</v>
      </c>
      <c r="AZ62" s="908"/>
      <c r="BA62" s="911">
        <f t="shared" si="112"/>
        <v>0</v>
      </c>
      <c r="BB62" s="908"/>
      <c r="BC62" s="911">
        <f t="shared" si="113"/>
        <v>0</v>
      </c>
      <c r="BD62" s="908"/>
      <c r="BE62" s="911">
        <f t="shared" si="114"/>
        <v>0</v>
      </c>
      <c r="BF62" s="908"/>
      <c r="BG62" s="911">
        <f t="shared" si="115"/>
        <v>0</v>
      </c>
      <c r="BH62" s="908"/>
      <c r="BI62" s="911">
        <f t="shared" si="116"/>
        <v>0</v>
      </c>
      <c r="BJ62" s="908"/>
      <c r="BK62" s="911">
        <f t="shared" si="117"/>
        <v>0</v>
      </c>
      <c r="BL62" s="908"/>
      <c r="BM62" s="911">
        <f t="shared" si="118"/>
        <v>0</v>
      </c>
      <c r="BN62" s="908"/>
      <c r="BO62" s="911">
        <f t="shared" si="119"/>
        <v>0</v>
      </c>
      <c r="BP62" s="908"/>
      <c r="BQ62" s="911">
        <f t="shared" si="120"/>
        <v>0</v>
      </c>
      <c r="BR62" s="908"/>
      <c r="BS62" s="911">
        <f t="shared" si="121"/>
        <v>0</v>
      </c>
      <c r="BU62" s="36">
        <f t="shared" si="122"/>
        <v>0</v>
      </c>
      <c r="BV62" s="36">
        <f t="shared" si="123"/>
        <v>0</v>
      </c>
      <c r="BW62" s="36">
        <f t="shared" si="124"/>
        <v>0</v>
      </c>
      <c r="BX62" s="36">
        <f t="shared" si="125"/>
        <v>0</v>
      </c>
      <c r="BY62" s="36">
        <f t="shared" si="126"/>
        <v>0</v>
      </c>
      <c r="BZ62" s="36">
        <f t="shared" si="127"/>
        <v>0</v>
      </c>
      <c r="CA62" s="36">
        <f t="shared" si="128"/>
        <v>0</v>
      </c>
      <c r="CB62" s="36">
        <f t="shared" si="129"/>
        <v>0</v>
      </c>
      <c r="CD62" s="1">
        <f t="shared" si="91"/>
        <v>0</v>
      </c>
      <c r="CE62" s="1">
        <f t="shared" si="92"/>
        <v>0</v>
      </c>
      <c r="CF62" s="1">
        <f t="shared" si="130"/>
        <v>0</v>
      </c>
      <c r="CH62" s="1">
        <f t="shared" si="146"/>
        <v>0</v>
      </c>
      <c r="CI62" s="1">
        <f t="shared" si="93"/>
        <v>0</v>
      </c>
      <c r="CJ62" s="1">
        <f t="shared" si="94"/>
        <v>0</v>
      </c>
      <c r="CK62" s="1">
        <f t="shared" si="95"/>
        <v>0</v>
      </c>
      <c r="CL62" s="1">
        <f t="shared" si="96"/>
        <v>0</v>
      </c>
      <c r="CM62" s="1">
        <f t="shared" si="97"/>
        <v>0</v>
      </c>
      <c r="CN62" s="1">
        <f t="shared" si="98"/>
        <v>0</v>
      </c>
      <c r="CO62" s="1">
        <f t="shared" si="99"/>
        <v>0</v>
      </c>
      <c r="CP62" s="1">
        <f t="shared" si="100"/>
        <v>0</v>
      </c>
      <c r="CQ62" s="1">
        <f t="shared" si="101"/>
        <v>0</v>
      </c>
      <c r="CR62" s="1">
        <f t="shared" si="102"/>
        <v>0</v>
      </c>
      <c r="CS62" s="1">
        <f t="shared" si="103"/>
        <v>0</v>
      </c>
      <c r="CT62" s="1">
        <f t="shared" si="104"/>
        <v>0</v>
      </c>
      <c r="CU62" s="1">
        <f t="shared" si="105"/>
        <v>0</v>
      </c>
      <c r="CV62" s="1">
        <f t="shared" si="106"/>
        <v>0</v>
      </c>
      <c r="CW62" s="1">
        <f t="shared" si="107"/>
        <v>0</v>
      </c>
    </row>
    <row r="63" spans="1:101" s="1" customFormat="1" ht="57" customHeight="1" x14ac:dyDescent="0.2">
      <c r="B63" s="519"/>
      <c r="D63" s="367" t="s">
        <v>262</v>
      </c>
      <c r="E63" s="1133"/>
      <c r="F63" s="531"/>
      <c r="G63" s="1" t="s">
        <v>185</v>
      </c>
      <c r="H63" s="99" t="s">
        <v>1</v>
      </c>
      <c r="I63" s="1">
        <v>2</v>
      </c>
      <c r="J63" s="99" t="s">
        <v>1149</v>
      </c>
      <c r="K63" s="644">
        <v>79.868991300000005</v>
      </c>
      <c r="L63" s="124"/>
      <c r="M63" s="124"/>
      <c r="N63" s="124"/>
      <c r="O63" s="124"/>
      <c r="P63" s="124"/>
      <c r="Q63" s="992"/>
      <c r="R63" s="314"/>
      <c r="S63" s="314"/>
      <c r="T63" s="314"/>
      <c r="U63" s="314"/>
      <c r="V63" s="125">
        <f t="shared" si="132"/>
        <v>0</v>
      </c>
      <c r="W63" s="145" t="str">
        <f t="shared" si="133"/>
        <v>No</v>
      </c>
      <c r="X63" s="126" t="str">
        <f t="shared" si="134"/>
        <v>No</v>
      </c>
      <c r="Y63"/>
      <c r="Z63" s="1492">
        <v>1</v>
      </c>
      <c r="AA63" s="1491">
        <f t="shared" si="135"/>
        <v>0</v>
      </c>
      <c r="AB63" s="36"/>
      <c r="AC63" s="216" t="s">
        <v>25</v>
      </c>
      <c r="AD63" s="375">
        <v>1.5</v>
      </c>
      <c r="AE63" s="1053">
        <f t="shared" si="131"/>
        <v>0</v>
      </c>
      <c r="AF63" s="36">
        <f t="shared" si="136"/>
        <v>0</v>
      </c>
      <c r="AG63" s="36">
        <f t="shared" si="137"/>
        <v>0</v>
      </c>
      <c r="AH63" s="36">
        <f t="shared" si="138"/>
        <v>0</v>
      </c>
      <c r="AI63" s="36">
        <f t="shared" si="139"/>
        <v>0</v>
      </c>
      <c r="AJ63" s="36">
        <f t="shared" si="140"/>
        <v>0</v>
      </c>
      <c r="AK63" s="36">
        <f t="shared" si="141"/>
        <v>0</v>
      </c>
      <c r="AL63" s="36">
        <f t="shared" si="142"/>
        <v>0</v>
      </c>
      <c r="AM63" s="36">
        <f t="shared" si="143"/>
        <v>0</v>
      </c>
      <c r="AN63" s="36">
        <f t="shared" si="144"/>
        <v>0</v>
      </c>
      <c r="AO63" s="36">
        <f t="shared" si="145"/>
        <v>0</v>
      </c>
      <c r="AP63" s="1053">
        <v>1</v>
      </c>
      <c r="AQ63" s="215"/>
      <c r="AR63" s="897">
        <v>6</v>
      </c>
      <c r="AS63" s="911">
        <f t="shared" si="108"/>
        <v>0</v>
      </c>
      <c r="AT63" s="897"/>
      <c r="AU63" s="911">
        <f t="shared" si="109"/>
        <v>0</v>
      </c>
      <c r="AV63" s="897"/>
      <c r="AW63" s="911">
        <f t="shared" si="110"/>
        <v>0</v>
      </c>
      <c r="AX63" s="908"/>
      <c r="AY63" s="911">
        <f t="shared" si="111"/>
        <v>0</v>
      </c>
      <c r="AZ63" s="908"/>
      <c r="BA63" s="911">
        <f t="shared" si="112"/>
        <v>0</v>
      </c>
      <c r="BB63" s="908"/>
      <c r="BC63" s="911">
        <f t="shared" si="113"/>
        <v>0</v>
      </c>
      <c r="BD63" s="908">
        <v>1</v>
      </c>
      <c r="BE63" s="911">
        <f t="shared" si="114"/>
        <v>0</v>
      </c>
      <c r="BF63" s="908"/>
      <c r="BG63" s="911">
        <f t="shared" si="115"/>
        <v>0</v>
      </c>
      <c r="BH63" s="908">
        <v>1</v>
      </c>
      <c r="BI63" s="911">
        <f t="shared" si="116"/>
        <v>0</v>
      </c>
      <c r="BJ63" s="908"/>
      <c r="BK63" s="911">
        <f t="shared" si="117"/>
        <v>0</v>
      </c>
      <c r="BL63" s="908"/>
      <c r="BM63" s="911">
        <f t="shared" si="118"/>
        <v>0</v>
      </c>
      <c r="BN63" s="908"/>
      <c r="BO63" s="911">
        <f t="shared" si="119"/>
        <v>0</v>
      </c>
      <c r="BP63" s="908"/>
      <c r="BQ63" s="911">
        <f t="shared" si="120"/>
        <v>0</v>
      </c>
      <c r="BR63" s="908"/>
      <c r="BS63" s="911">
        <f t="shared" si="121"/>
        <v>0</v>
      </c>
      <c r="BT63" s="36"/>
      <c r="BU63" s="36">
        <f t="shared" si="122"/>
        <v>0</v>
      </c>
      <c r="BV63" s="36">
        <f t="shared" si="123"/>
        <v>0</v>
      </c>
      <c r="BW63" s="36">
        <f t="shared" si="124"/>
        <v>0</v>
      </c>
      <c r="BX63" s="36">
        <f t="shared" si="125"/>
        <v>0</v>
      </c>
      <c r="BY63" s="36">
        <f t="shared" si="126"/>
        <v>0</v>
      </c>
      <c r="BZ63" s="36">
        <f t="shared" si="127"/>
        <v>0</v>
      </c>
      <c r="CA63" s="36">
        <f t="shared" si="128"/>
        <v>0</v>
      </c>
      <c r="CB63" s="36">
        <f t="shared" si="129"/>
        <v>0</v>
      </c>
      <c r="CD63" s="1">
        <f t="shared" si="91"/>
        <v>0</v>
      </c>
      <c r="CE63" s="1">
        <f t="shared" si="92"/>
        <v>0</v>
      </c>
      <c r="CF63" s="1">
        <f t="shared" si="130"/>
        <v>0</v>
      </c>
      <c r="CH63" s="1">
        <f t="shared" si="146"/>
        <v>0</v>
      </c>
      <c r="CI63" s="1">
        <f t="shared" si="93"/>
        <v>0</v>
      </c>
      <c r="CJ63" s="1">
        <f t="shared" si="94"/>
        <v>0</v>
      </c>
      <c r="CK63" s="1">
        <f t="shared" si="95"/>
        <v>0</v>
      </c>
      <c r="CL63" s="1">
        <f t="shared" si="96"/>
        <v>0</v>
      </c>
      <c r="CM63" s="1">
        <f t="shared" si="97"/>
        <v>0</v>
      </c>
      <c r="CN63" s="1">
        <f t="shared" si="98"/>
        <v>0</v>
      </c>
      <c r="CO63" s="1">
        <f t="shared" si="99"/>
        <v>0</v>
      </c>
      <c r="CP63" s="1">
        <f t="shared" si="100"/>
        <v>0</v>
      </c>
      <c r="CQ63" s="1">
        <f t="shared" si="101"/>
        <v>0</v>
      </c>
      <c r="CR63" s="1">
        <f t="shared" si="102"/>
        <v>0</v>
      </c>
      <c r="CS63" s="1">
        <f t="shared" si="103"/>
        <v>0</v>
      </c>
      <c r="CT63" s="1">
        <f t="shared" si="104"/>
        <v>0</v>
      </c>
      <c r="CU63" s="1">
        <f t="shared" si="105"/>
        <v>0</v>
      </c>
      <c r="CV63" s="1">
        <f t="shared" si="106"/>
        <v>0</v>
      </c>
      <c r="CW63" s="1">
        <f t="shared" si="107"/>
        <v>0</v>
      </c>
    </row>
    <row r="64" spans="1:101" s="1" customFormat="1" ht="57" customHeight="1" x14ac:dyDescent="0.2">
      <c r="B64" s="519"/>
      <c r="D64" s="1163" t="s">
        <v>263</v>
      </c>
      <c r="E64" s="1142"/>
      <c r="F64" s="532"/>
      <c r="G64" s="117" t="s">
        <v>188</v>
      </c>
      <c r="H64" s="118" t="s">
        <v>119</v>
      </c>
      <c r="I64" s="117">
        <v>6</v>
      </c>
      <c r="J64" s="118" t="s">
        <v>1149</v>
      </c>
      <c r="K64" s="642">
        <v>79.868991300000005</v>
      </c>
      <c r="L64" s="119"/>
      <c r="M64" s="119"/>
      <c r="N64" s="119"/>
      <c r="O64" s="119"/>
      <c r="P64" s="119"/>
      <c r="Q64" s="993"/>
      <c r="R64" s="964"/>
      <c r="S64" s="964"/>
      <c r="T64" s="964"/>
      <c r="U64" s="964"/>
      <c r="V64" s="121">
        <f t="shared" si="132"/>
        <v>0</v>
      </c>
      <c r="W64" s="121" t="str">
        <f t="shared" si="133"/>
        <v>No</v>
      </c>
      <c r="X64" s="122" t="str">
        <f t="shared" si="134"/>
        <v>No</v>
      </c>
      <c r="Y64"/>
      <c r="Z64" s="1492">
        <v>1</v>
      </c>
      <c r="AA64" s="1491">
        <f t="shared" si="135"/>
        <v>0</v>
      </c>
      <c r="AB64" s="36"/>
      <c r="AC64" s="216" t="s">
        <v>26</v>
      </c>
      <c r="AD64" s="375">
        <v>1.85</v>
      </c>
      <c r="AE64" s="1053">
        <f t="shared" si="131"/>
        <v>0</v>
      </c>
      <c r="AF64" s="36">
        <f t="shared" si="136"/>
        <v>0</v>
      </c>
      <c r="AG64" s="36">
        <f t="shared" si="137"/>
        <v>0</v>
      </c>
      <c r="AH64" s="36">
        <f t="shared" si="138"/>
        <v>0</v>
      </c>
      <c r="AI64" s="36">
        <f t="shared" si="139"/>
        <v>0</v>
      </c>
      <c r="AJ64" s="36">
        <f t="shared" si="140"/>
        <v>0</v>
      </c>
      <c r="AK64" s="36">
        <f t="shared" si="141"/>
        <v>0</v>
      </c>
      <c r="AL64" s="36">
        <f t="shared" si="142"/>
        <v>0</v>
      </c>
      <c r="AM64" s="36">
        <f t="shared" si="143"/>
        <v>0</v>
      </c>
      <c r="AN64" s="36">
        <f t="shared" si="144"/>
        <v>0</v>
      </c>
      <c r="AO64" s="36">
        <f t="shared" si="145"/>
        <v>0</v>
      </c>
      <c r="AP64" s="1053">
        <v>1</v>
      </c>
      <c r="AQ64" s="215"/>
      <c r="AR64" s="897">
        <v>12</v>
      </c>
      <c r="AS64" s="911">
        <f t="shared" si="108"/>
        <v>0</v>
      </c>
      <c r="AT64" s="897"/>
      <c r="AU64" s="911">
        <f t="shared" si="109"/>
        <v>0</v>
      </c>
      <c r="AV64" s="897"/>
      <c r="AW64" s="911">
        <f t="shared" si="110"/>
        <v>0</v>
      </c>
      <c r="AX64" s="908"/>
      <c r="AY64" s="911">
        <f t="shared" si="111"/>
        <v>0</v>
      </c>
      <c r="AZ64" s="908"/>
      <c r="BA64" s="911">
        <f t="shared" si="112"/>
        <v>0</v>
      </c>
      <c r="BB64" s="908">
        <v>6</v>
      </c>
      <c r="BC64" s="911">
        <f t="shared" si="113"/>
        <v>0</v>
      </c>
      <c r="BD64" s="908"/>
      <c r="BE64" s="911">
        <f t="shared" si="114"/>
        <v>0</v>
      </c>
      <c r="BF64" s="908"/>
      <c r="BG64" s="911">
        <f t="shared" si="115"/>
        <v>0</v>
      </c>
      <c r="BH64" s="908"/>
      <c r="BI64" s="911">
        <f t="shared" si="116"/>
        <v>0</v>
      </c>
      <c r="BJ64" s="908"/>
      <c r="BK64" s="911">
        <f t="shared" si="117"/>
        <v>0</v>
      </c>
      <c r="BL64" s="908"/>
      <c r="BM64" s="911">
        <f t="shared" si="118"/>
        <v>0</v>
      </c>
      <c r="BN64" s="908"/>
      <c r="BO64" s="911">
        <f t="shared" si="119"/>
        <v>0</v>
      </c>
      <c r="BP64" s="908"/>
      <c r="BQ64" s="911">
        <f t="shared" si="120"/>
        <v>0</v>
      </c>
      <c r="BR64" s="908"/>
      <c r="BS64" s="911">
        <f t="shared" si="121"/>
        <v>0</v>
      </c>
      <c r="BT64" s="36"/>
      <c r="BU64" s="36">
        <f t="shared" si="122"/>
        <v>0</v>
      </c>
      <c r="BV64" s="36">
        <f t="shared" si="123"/>
        <v>0</v>
      </c>
      <c r="BW64" s="36">
        <f t="shared" si="124"/>
        <v>0</v>
      </c>
      <c r="BX64" s="36">
        <f t="shared" si="125"/>
        <v>0</v>
      </c>
      <c r="BY64" s="36">
        <f t="shared" si="126"/>
        <v>0</v>
      </c>
      <c r="BZ64" s="36">
        <f t="shared" si="127"/>
        <v>0</v>
      </c>
      <c r="CA64" s="36">
        <f t="shared" si="128"/>
        <v>0</v>
      </c>
      <c r="CB64" s="36">
        <f t="shared" si="129"/>
        <v>0</v>
      </c>
      <c r="CD64" s="1">
        <f t="shared" si="91"/>
        <v>0</v>
      </c>
      <c r="CE64" s="1">
        <f t="shared" si="92"/>
        <v>0</v>
      </c>
      <c r="CF64" s="1">
        <f t="shared" si="130"/>
        <v>0</v>
      </c>
      <c r="CH64" s="1">
        <f t="shared" si="146"/>
        <v>0</v>
      </c>
      <c r="CI64" s="1">
        <f t="shared" si="93"/>
        <v>0</v>
      </c>
      <c r="CJ64" s="1">
        <f t="shared" si="94"/>
        <v>0</v>
      </c>
      <c r="CK64" s="1">
        <f t="shared" si="95"/>
        <v>0</v>
      </c>
      <c r="CL64" s="1">
        <f t="shared" si="96"/>
        <v>0</v>
      </c>
      <c r="CM64" s="1">
        <f t="shared" si="97"/>
        <v>0</v>
      </c>
      <c r="CN64" s="1">
        <f t="shared" si="98"/>
        <v>0</v>
      </c>
      <c r="CO64" s="1">
        <f t="shared" si="99"/>
        <v>0</v>
      </c>
      <c r="CP64" s="1">
        <f t="shared" si="100"/>
        <v>0</v>
      </c>
      <c r="CQ64" s="1">
        <f t="shared" si="101"/>
        <v>0</v>
      </c>
      <c r="CR64" s="1">
        <f t="shared" si="102"/>
        <v>0</v>
      </c>
      <c r="CS64" s="1">
        <f t="shared" si="103"/>
        <v>0</v>
      </c>
      <c r="CT64" s="1">
        <f t="shared" si="104"/>
        <v>0</v>
      </c>
      <c r="CU64" s="1">
        <f t="shared" si="105"/>
        <v>0</v>
      </c>
      <c r="CV64" s="1">
        <f t="shared" si="106"/>
        <v>0</v>
      </c>
      <c r="CW64" s="1">
        <f t="shared" si="107"/>
        <v>0</v>
      </c>
    </row>
    <row r="65" spans="1:101" s="1" customFormat="1" ht="57" customHeight="1" x14ac:dyDescent="0.2">
      <c r="B65" s="519"/>
      <c r="D65" s="367" t="s">
        <v>264</v>
      </c>
      <c r="E65" s="1133"/>
      <c r="F65" s="531"/>
      <c r="G65" s="1" t="s">
        <v>502</v>
      </c>
      <c r="H65" s="99" t="s">
        <v>1</v>
      </c>
      <c r="I65" s="1">
        <v>1</v>
      </c>
      <c r="J65" s="99" t="s">
        <v>1149</v>
      </c>
      <c r="K65" s="644">
        <v>103.3585224</v>
      </c>
      <c r="L65" s="124"/>
      <c r="M65" s="124"/>
      <c r="N65" s="124"/>
      <c r="O65" s="124"/>
      <c r="P65" s="124"/>
      <c r="Q65" s="992"/>
      <c r="R65" s="314"/>
      <c r="S65" s="314"/>
      <c r="T65" s="314"/>
      <c r="U65" s="314"/>
      <c r="V65" s="125">
        <f t="shared" si="132"/>
        <v>0</v>
      </c>
      <c r="W65" s="145" t="str">
        <f t="shared" si="133"/>
        <v>No</v>
      </c>
      <c r="X65" s="126" t="str">
        <f t="shared" si="134"/>
        <v>No</v>
      </c>
      <c r="Y65"/>
      <c r="Z65" s="1492">
        <v>1</v>
      </c>
      <c r="AA65" s="1491">
        <f t="shared" si="135"/>
        <v>0</v>
      </c>
      <c r="AB65" s="36"/>
      <c r="AC65" s="216" t="s">
        <v>27</v>
      </c>
      <c r="AD65" s="375">
        <v>1.7</v>
      </c>
      <c r="AE65" s="1053">
        <f t="shared" si="131"/>
        <v>0</v>
      </c>
      <c r="AF65" s="36">
        <f t="shared" si="136"/>
        <v>0</v>
      </c>
      <c r="AG65" s="36">
        <f t="shared" si="137"/>
        <v>0</v>
      </c>
      <c r="AH65" s="36">
        <f t="shared" si="138"/>
        <v>0</v>
      </c>
      <c r="AI65" s="36">
        <f t="shared" si="139"/>
        <v>0</v>
      </c>
      <c r="AJ65" s="36">
        <f t="shared" si="140"/>
        <v>0</v>
      </c>
      <c r="AK65" s="36">
        <f t="shared" si="141"/>
        <v>0</v>
      </c>
      <c r="AL65" s="36">
        <f t="shared" si="142"/>
        <v>0</v>
      </c>
      <c r="AM65" s="36">
        <f t="shared" si="143"/>
        <v>0</v>
      </c>
      <c r="AN65" s="36">
        <f t="shared" si="144"/>
        <v>0</v>
      </c>
      <c r="AO65" s="36">
        <f t="shared" si="145"/>
        <v>0</v>
      </c>
      <c r="AP65" s="1053">
        <v>1</v>
      </c>
      <c r="AQ65" s="215"/>
      <c r="AR65" s="897">
        <v>3</v>
      </c>
      <c r="AS65" s="911">
        <f t="shared" si="108"/>
        <v>0</v>
      </c>
      <c r="AT65" s="897"/>
      <c r="AU65" s="911">
        <f t="shared" si="109"/>
        <v>0</v>
      </c>
      <c r="AV65" s="897"/>
      <c r="AW65" s="911">
        <f t="shared" si="110"/>
        <v>0</v>
      </c>
      <c r="AX65" s="908"/>
      <c r="AY65" s="911">
        <f t="shared" si="111"/>
        <v>0</v>
      </c>
      <c r="AZ65" s="908"/>
      <c r="BA65" s="911">
        <f t="shared" si="112"/>
        <v>0</v>
      </c>
      <c r="BB65" s="908"/>
      <c r="BC65" s="911">
        <f t="shared" si="113"/>
        <v>0</v>
      </c>
      <c r="BD65" s="908">
        <v>1</v>
      </c>
      <c r="BE65" s="911">
        <f t="shared" si="114"/>
        <v>0</v>
      </c>
      <c r="BF65" s="908"/>
      <c r="BG65" s="911">
        <f t="shared" si="115"/>
        <v>0</v>
      </c>
      <c r="BH65" s="908"/>
      <c r="BI65" s="911">
        <f t="shared" si="116"/>
        <v>0</v>
      </c>
      <c r="BJ65" s="908"/>
      <c r="BK65" s="911">
        <f t="shared" si="117"/>
        <v>0</v>
      </c>
      <c r="BL65" s="908"/>
      <c r="BM65" s="911">
        <f t="shared" si="118"/>
        <v>0</v>
      </c>
      <c r="BN65" s="908"/>
      <c r="BO65" s="911">
        <f t="shared" si="119"/>
        <v>0</v>
      </c>
      <c r="BP65" s="908"/>
      <c r="BQ65" s="911">
        <f t="shared" si="120"/>
        <v>0</v>
      </c>
      <c r="BR65" s="908"/>
      <c r="BS65" s="911">
        <f t="shared" si="121"/>
        <v>0</v>
      </c>
      <c r="BT65" s="36"/>
      <c r="BU65" s="36">
        <f t="shared" si="122"/>
        <v>0</v>
      </c>
      <c r="BV65" s="36">
        <f t="shared" si="123"/>
        <v>0</v>
      </c>
      <c r="BW65" s="36">
        <f t="shared" si="124"/>
        <v>0</v>
      </c>
      <c r="BX65" s="36">
        <f t="shared" si="125"/>
        <v>0</v>
      </c>
      <c r="BY65" s="36">
        <f t="shared" si="126"/>
        <v>0</v>
      </c>
      <c r="BZ65" s="36">
        <f t="shared" si="127"/>
        <v>0</v>
      </c>
      <c r="CA65" s="36">
        <f t="shared" si="128"/>
        <v>0</v>
      </c>
      <c r="CB65" s="36">
        <f t="shared" si="129"/>
        <v>0</v>
      </c>
      <c r="CD65" s="1">
        <f t="shared" si="91"/>
        <v>0</v>
      </c>
      <c r="CE65" s="1">
        <f t="shared" si="92"/>
        <v>0</v>
      </c>
      <c r="CF65" s="1">
        <f t="shared" si="130"/>
        <v>0</v>
      </c>
      <c r="CH65" s="1">
        <f t="shared" si="146"/>
        <v>0</v>
      </c>
      <c r="CI65" s="1">
        <f t="shared" si="93"/>
        <v>0</v>
      </c>
      <c r="CJ65" s="1">
        <f t="shared" si="94"/>
        <v>0</v>
      </c>
      <c r="CK65" s="1">
        <f t="shared" si="95"/>
        <v>0</v>
      </c>
      <c r="CL65" s="1">
        <f t="shared" si="96"/>
        <v>0</v>
      </c>
      <c r="CM65" s="1">
        <f t="shared" si="97"/>
        <v>0</v>
      </c>
      <c r="CN65" s="1">
        <f t="shared" si="98"/>
        <v>0</v>
      </c>
      <c r="CO65" s="1">
        <f t="shared" si="99"/>
        <v>0</v>
      </c>
      <c r="CP65" s="1">
        <f t="shared" si="100"/>
        <v>0</v>
      </c>
      <c r="CQ65" s="1">
        <f t="shared" si="101"/>
        <v>0</v>
      </c>
      <c r="CR65" s="1">
        <f t="shared" si="102"/>
        <v>0</v>
      </c>
      <c r="CS65" s="1">
        <f t="shared" si="103"/>
        <v>0</v>
      </c>
      <c r="CT65" s="1">
        <f t="shared" si="104"/>
        <v>0</v>
      </c>
      <c r="CU65" s="1">
        <f t="shared" si="105"/>
        <v>0</v>
      </c>
      <c r="CV65" s="1">
        <f t="shared" si="106"/>
        <v>0</v>
      </c>
      <c r="CW65" s="1">
        <f t="shared" si="107"/>
        <v>0</v>
      </c>
    </row>
    <row r="66" spans="1:101" s="1" customFormat="1" ht="57" customHeight="1" x14ac:dyDescent="0.2">
      <c r="B66" s="519"/>
      <c r="D66" s="1163" t="s">
        <v>265</v>
      </c>
      <c r="E66" s="1142"/>
      <c r="F66" s="532"/>
      <c r="G66" s="117" t="s">
        <v>500</v>
      </c>
      <c r="H66" s="118" t="s">
        <v>1</v>
      </c>
      <c r="I66" s="117">
        <v>1</v>
      </c>
      <c r="J66" s="118" t="s">
        <v>1149</v>
      </c>
      <c r="K66" s="642">
        <v>103.3585224</v>
      </c>
      <c r="L66" s="119"/>
      <c r="M66" s="119"/>
      <c r="N66" s="119"/>
      <c r="O66" s="119"/>
      <c r="P66" s="119"/>
      <c r="Q66" s="993"/>
      <c r="R66" s="964"/>
      <c r="S66" s="964"/>
      <c r="T66" s="964"/>
      <c r="U66" s="964"/>
      <c r="V66" s="121">
        <f t="shared" si="132"/>
        <v>0</v>
      </c>
      <c r="W66" s="121" t="str">
        <f t="shared" si="133"/>
        <v>No</v>
      </c>
      <c r="X66" s="122" t="str">
        <f t="shared" si="134"/>
        <v>No</v>
      </c>
      <c r="Y66"/>
      <c r="Z66" s="1492">
        <v>1</v>
      </c>
      <c r="AA66" s="1491">
        <f t="shared" si="135"/>
        <v>0</v>
      </c>
      <c r="AB66" s="36"/>
      <c r="AC66" s="216" t="s">
        <v>46</v>
      </c>
      <c r="AD66" s="375">
        <v>1.45</v>
      </c>
      <c r="AE66" s="1053">
        <f t="shared" si="131"/>
        <v>0</v>
      </c>
      <c r="AF66" s="36">
        <f t="shared" si="136"/>
        <v>0</v>
      </c>
      <c r="AG66" s="36">
        <f t="shared" si="137"/>
        <v>0</v>
      </c>
      <c r="AH66" s="36">
        <f t="shared" si="138"/>
        <v>0</v>
      </c>
      <c r="AI66" s="36">
        <f t="shared" si="139"/>
        <v>0</v>
      </c>
      <c r="AJ66" s="36">
        <f t="shared" si="140"/>
        <v>0</v>
      </c>
      <c r="AK66" s="36">
        <f t="shared" si="141"/>
        <v>0</v>
      </c>
      <c r="AL66" s="36">
        <f t="shared" si="142"/>
        <v>0</v>
      </c>
      <c r="AM66" s="36">
        <f t="shared" si="143"/>
        <v>0</v>
      </c>
      <c r="AN66" s="36">
        <f t="shared" si="144"/>
        <v>0</v>
      </c>
      <c r="AO66" s="36">
        <f t="shared" si="145"/>
        <v>0</v>
      </c>
      <c r="AP66" s="1053">
        <v>1</v>
      </c>
      <c r="AQ66" s="215"/>
      <c r="AR66" s="897">
        <v>4</v>
      </c>
      <c r="AS66" s="911">
        <f t="shared" si="108"/>
        <v>0</v>
      </c>
      <c r="AT66" s="897"/>
      <c r="AU66" s="911">
        <f t="shared" si="109"/>
        <v>0</v>
      </c>
      <c r="AV66" s="897"/>
      <c r="AW66" s="911">
        <f t="shared" si="110"/>
        <v>0</v>
      </c>
      <c r="AX66" s="908"/>
      <c r="AY66" s="911">
        <f t="shared" si="111"/>
        <v>0</v>
      </c>
      <c r="AZ66" s="908"/>
      <c r="BA66" s="911">
        <f t="shared" si="112"/>
        <v>0</v>
      </c>
      <c r="BB66" s="908"/>
      <c r="BC66" s="911">
        <f t="shared" si="113"/>
        <v>0</v>
      </c>
      <c r="BD66" s="908"/>
      <c r="BE66" s="911">
        <f t="shared" si="114"/>
        <v>0</v>
      </c>
      <c r="BF66" s="908">
        <v>1</v>
      </c>
      <c r="BG66" s="911">
        <f t="shared" si="115"/>
        <v>0</v>
      </c>
      <c r="BH66" s="908"/>
      <c r="BI66" s="911">
        <f t="shared" si="116"/>
        <v>0</v>
      </c>
      <c r="BJ66" s="908"/>
      <c r="BK66" s="911">
        <f t="shared" si="117"/>
        <v>0</v>
      </c>
      <c r="BL66" s="908"/>
      <c r="BM66" s="911">
        <f t="shared" si="118"/>
        <v>0</v>
      </c>
      <c r="BN66" s="908"/>
      <c r="BO66" s="911">
        <f t="shared" si="119"/>
        <v>0</v>
      </c>
      <c r="BP66" s="908"/>
      <c r="BQ66" s="911">
        <f t="shared" si="120"/>
        <v>0</v>
      </c>
      <c r="BR66" s="908"/>
      <c r="BS66" s="911">
        <f t="shared" si="121"/>
        <v>0</v>
      </c>
      <c r="BT66" s="36"/>
      <c r="BU66" s="36">
        <f t="shared" si="122"/>
        <v>0</v>
      </c>
      <c r="BV66" s="36">
        <f t="shared" si="123"/>
        <v>0</v>
      </c>
      <c r="BW66" s="36">
        <f t="shared" si="124"/>
        <v>0</v>
      </c>
      <c r="BX66" s="36">
        <f t="shared" si="125"/>
        <v>0</v>
      </c>
      <c r="BY66" s="36">
        <f t="shared" si="126"/>
        <v>0</v>
      </c>
      <c r="BZ66" s="36">
        <f t="shared" si="127"/>
        <v>0</v>
      </c>
      <c r="CA66" s="36">
        <f t="shared" si="128"/>
        <v>0</v>
      </c>
      <c r="CB66" s="36">
        <f t="shared" si="129"/>
        <v>0</v>
      </c>
      <c r="CD66" s="1">
        <f t="shared" si="91"/>
        <v>0</v>
      </c>
      <c r="CE66" s="1">
        <f t="shared" si="92"/>
        <v>0</v>
      </c>
      <c r="CF66" s="1">
        <f t="shared" si="130"/>
        <v>0</v>
      </c>
      <c r="CH66" s="1">
        <f t="shared" si="146"/>
        <v>0</v>
      </c>
      <c r="CI66" s="1">
        <f t="shared" si="93"/>
        <v>0</v>
      </c>
      <c r="CJ66" s="1">
        <f t="shared" si="94"/>
        <v>0</v>
      </c>
      <c r="CK66" s="1">
        <f t="shared" si="95"/>
        <v>0</v>
      </c>
      <c r="CL66" s="1">
        <f t="shared" si="96"/>
        <v>0</v>
      </c>
      <c r="CM66" s="1">
        <f t="shared" si="97"/>
        <v>0</v>
      </c>
      <c r="CN66" s="1">
        <f t="shared" si="98"/>
        <v>0</v>
      </c>
      <c r="CO66" s="1">
        <f t="shared" si="99"/>
        <v>0</v>
      </c>
      <c r="CP66" s="1">
        <f t="shared" si="100"/>
        <v>0</v>
      </c>
      <c r="CQ66" s="1">
        <f t="shared" si="101"/>
        <v>0</v>
      </c>
      <c r="CR66" s="1">
        <f t="shared" si="102"/>
        <v>0</v>
      </c>
      <c r="CS66" s="1">
        <f t="shared" si="103"/>
        <v>0</v>
      </c>
      <c r="CT66" s="1">
        <f t="shared" si="104"/>
        <v>0</v>
      </c>
      <c r="CU66" s="1">
        <f t="shared" si="105"/>
        <v>0</v>
      </c>
      <c r="CV66" s="1">
        <f t="shared" si="106"/>
        <v>0</v>
      </c>
      <c r="CW66" s="1">
        <f t="shared" si="107"/>
        <v>0</v>
      </c>
    </row>
    <row r="67" spans="1:101" s="1" customFormat="1" ht="57" customHeight="1" x14ac:dyDescent="0.2">
      <c r="B67" s="519"/>
      <c r="D67" s="1164" t="s">
        <v>266</v>
      </c>
      <c r="E67" s="1143"/>
      <c r="F67" s="535"/>
      <c r="G67" s="36" t="s">
        <v>132</v>
      </c>
      <c r="H67" s="123" t="s">
        <v>838</v>
      </c>
      <c r="I67" s="36">
        <v>15</v>
      </c>
      <c r="J67" s="123" t="s">
        <v>1149</v>
      </c>
      <c r="K67" s="494">
        <v>75.168792300000007</v>
      </c>
      <c r="L67" s="124"/>
      <c r="M67" s="124"/>
      <c r="N67" s="124"/>
      <c r="O67" s="124"/>
      <c r="P67" s="124"/>
      <c r="Q67" s="992"/>
      <c r="R67" s="314"/>
      <c r="S67" s="314"/>
      <c r="T67" s="314"/>
      <c r="U67" s="314"/>
      <c r="V67" s="125">
        <f t="shared" si="132"/>
        <v>0</v>
      </c>
      <c r="W67" s="125" t="str">
        <f t="shared" si="133"/>
        <v>No</v>
      </c>
      <c r="X67" s="126" t="str">
        <f t="shared" si="134"/>
        <v>No</v>
      </c>
      <c r="Y67"/>
      <c r="Z67" s="1492">
        <v>1</v>
      </c>
      <c r="AA67" s="1491">
        <f t="shared" si="135"/>
        <v>0</v>
      </c>
      <c r="AB67" s="36"/>
      <c r="AC67" s="216" t="s">
        <v>22</v>
      </c>
      <c r="AD67" s="375">
        <v>0.5</v>
      </c>
      <c r="AE67" s="1053">
        <f t="shared" si="131"/>
        <v>0</v>
      </c>
      <c r="AF67" s="36">
        <f t="shared" si="136"/>
        <v>0</v>
      </c>
      <c r="AG67" s="36">
        <f t="shared" si="137"/>
        <v>0</v>
      </c>
      <c r="AH67" s="36">
        <f t="shared" si="138"/>
        <v>0</v>
      </c>
      <c r="AI67" s="36">
        <f t="shared" si="139"/>
        <v>0</v>
      </c>
      <c r="AJ67" s="36">
        <f t="shared" si="140"/>
        <v>0</v>
      </c>
      <c r="AK67" s="36">
        <f t="shared" si="141"/>
        <v>0</v>
      </c>
      <c r="AL67" s="36">
        <f t="shared" si="142"/>
        <v>0</v>
      </c>
      <c r="AM67" s="36">
        <f t="shared" si="143"/>
        <v>0</v>
      </c>
      <c r="AN67" s="36">
        <f t="shared" si="144"/>
        <v>0</v>
      </c>
      <c r="AO67" s="36">
        <f t="shared" si="145"/>
        <v>0</v>
      </c>
      <c r="AP67" s="1053">
        <v>1</v>
      </c>
      <c r="AQ67" s="215"/>
      <c r="AR67" s="897"/>
      <c r="AS67" s="911">
        <f t="shared" si="108"/>
        <v>0</v>
      </c>
      <c r="AT67" s="897"/>
      <c r="AU67" s="911">
        <f t="shared" si="109"/>
        <v>0</v>
      </c>
      <c r="AV67" s="897"/>
      <c r="AW67" s="911">
        <f t="shared" si="110"/>
        <v>0</v>
      </c>
      <c r="AX67" s="908"/>
      <c r="AY67" s="911">
        <f t="shared" si="111"/>
        <v>0</v>
      </c>
      <c r="AZ67" s="908">
        <v>15</v>
      </c>
      <c r="BA67" s="911">
        <f t="shared" si="112"/>
        <v>0</v>
      </c>
      <c r="BB67" s="908"/>
      <c r="BC67" s="911">
        <f t="shared" si="113"/>
        <v>0</v>
      </c>
      <c r="BD67" s="908"/>
      <c r="BE67" s="911">
        <f t="shared" si="114"/>
        <v>0</v>
      </c>
      <c r="BF67" s="908"/>
      <c r="BG67" s="911">
        <f t="shared" si="115"/>
        <v>0</v>
      </c>
      <c r="BH67" s="908"/>
      <c r="BI67" s="911">
        <f t="shared" si="116"/>
        <v>0</v>
      </c>
      <c r="BJ67" s="908"/>
      <c r="BK67" s="911">
        <f t="shared" si="117"/>
        <v>0</v>
      </c>
      <c r="BL67" s="908"/>
      <c r="BM67" s="911">
        <f t="shared" si="118"/>
        <v>0</v>
      </c>
      <c r="BN67" s="908"/>
      <c r="BO67" s="911">
        <f t="shared" si="119"/>
        <v>0</v>
      </c>
      <c r="BP67" s="908"/>
      <c r="BQ67" s="911">
        <f t="shared" si="120"/>
        <v>0</v>
      </c>
      <c r="BR67" s="908"/>
      <c r="BS67" s="911">
        <f t="shared" si="121"/>
        <v>0</v>
      </c>
      <c r="BT67" s="36"/>
      <c r="BU67" s="36">
        <f t="shared" si="122"/>
        <v>0</v>
      </c>
      <c r="BV67" s="36">
        <f t="shared" si="123"/>
        <v>0</v>
      </c>
      <c r="BW67" s="36">
        <f t="shared" si="124"/>
        <v>0</v>
      </c>
      <c r="BX67" s="36">
        <f t="shared" si="125"/>
        <v>0</v>
      </c>
      <c r="BY67" s="36">
        <f t="shared" si="126"/>
        <v>0</v>
      </c>
      <c r="BZ67" s="36">
        <f t="shared" si="127"/>
        <v>0</v>
      </c>
      <c r="CA67" s="36">
        <f t="shared" si="128"/>
        <v>0</v>
      </c>
      <c r="CB67" s="36">
        <f t="shared" si="129"/>
        <v>0</v>
      </c>
      <c r="CD67" s="1">
        <f t="shared" si="91"/>
        <v>0</v>
      </c>
      <c r="CE67" s="1">
        <f t="shared" si="92"/>
        <v>0</v>
      </c>
      <c r="CF67" s="1">
        <f t="shared" si="130"/>
        <v>0</v>
      </c>
      <c r="CH67" s="1">
        <f t="shared" si="146"/>
        <v>0</v>
      </c>
      <c r="CI67" s="1">
        <f t="shared" si="93"/>
        <v>0</v>
      </c>
      <c r="CJ67" s="1">
        <f t="shared" si="94"/>
        <v>0</v>
      </c>
      <c r="CK67" s="1">
        <f t="shared" si="95"/>
        <v>0</v>
      </c>
      <c r="CL67" s="1">
        <f t="shared" si="96"/>
        <v>0</v>
      </c>
      <c r="CM67" s="1">
        <f t="shared" si="97"/>
        <v>0</v>
      </c>
      <c r="CN67" s="1">
        <f t="shared" si="98"/>
        <v>0</v>
      </c>
      <c r="CO67" s="1">
        <f t="shared" si="99"/>
        <v>0</v>
      </c>
      <c r="CP67" s="1">
        <f t="shared" si="100"/>
        <v>0</v>
      </c>
      <c r="CQ67" s="1">
        <f t="shared" si="101"/>
        <v>0</v>
      </c>
      <c r="CR67" s="1">
        <f t="shared" si="102"/>
        <v>0</v>
      </c>
      <c r="CS67" s="1">
        <f t="shared" si="103"/>
        <v>0</v>
      </c>
      <c r="CT67" s="1">
        <f t="shared" si="104"/>
        <v>0</v>
      </c>
      <c r="CU67" s="1">
        <f t="shared" si="105"/>
        <v>0</v>
      </c>
      <c r="CV67" s="1">
        <f t="shared" si="106"/>
        <v>0</v>
      </c>
      <c r="CW67" s="1">
        <f t="shared" si="107"/>
        <v>0</v>
      </c>
    </row>
    <row r="68" spans="1:101" s="1" customFormat="1" ht="57" customHeight="1" x14ac:dyDescent="0.2">
      <c r="B68" s="519"/>
      <c r="D68" s="1163" t="s">
        <v>875</v>
      </c>
      <c r="E68" s="1142"/>
      <c r="F68" s="532"/>
      <c r="G68" s="117" t="s">
        <v>185</v>
      </c>
      <c r="H68" s="118" t="s">
        <v>36</v>
      </c>
      <c r="I68" s="117">
        <v>1</v>
      </c>
      <c r="J68" s="118" t="s">
        <v>1149</v>
      </c>
      <c r="K68" s="639">
        <v>86.52</v>
      </c>
      <c r="L68" s="119"/>
      <c r="M68" s="119"/>
      <c r="N68" s="119"/>
      <c r="O68" s="119"/>
      <c r="P68" s="119"/>
      <c r="Q68" s="993"/>
      <c r="R68" s="964"/>
      <c r="S68" s="964"/>
      <c r="T68" s="964"/>
      <c r="U68" s="964"/>
      <c r="V68" s="121">
        <f t="shared" si="132"/>
        <v>0</v>
      </c>
      <c r="W68" s="121" t="str">
        <f t="shared" si="133"/>
        <v>No</v>
      </c>
      <c r="X68" s="122" t="str">
        <f t="shared" ref="X68" si="147">IF(SUM(L68:U68)&gt;0,"Yes","No")</f>
        <v>No</v>
      </c>
      <c r="Y68"/>
      <c r="Z68" s="1492">
        <v>1</v>
      </c>
      <c r="AA68" s="1491">
        <f t="shared" si="135"/>
        <v>0</v>
      </c>
      <c r="AB68" s="36"/>
      <c r="AC68" s="216"/>
      <c r="AD68" s="375">
        <v>1.5</v>
      </c>
      <c r="AE68" s="1053">
        <f t="shared" si="131"/>
        <v>0</v>
      </c>
      <c r="AF68" s="36">
        <f t="shared" si="136"/>
        <v>0</v>
      </c>
      <c r="AG68" s="36">
        <f t="shared" si="137"/>
        <v>0</v>
      </c>
      <c r="AH68" s="36">
        <f t="shared" si="138"/>
        <v>0</v>
      </c>
      <c r="AI68" s="36">
        <f t="shared" si="139"/>
        <v>0</v>
      </c>
      <c r="AJ68" s="36">
        <f t="shared" si="140"/>
        <v>0</v>
      </c>
      <c r="AK68" s="36">
        <f t="shared" si="141"/>
        <v>0</v>
      </c>
      <c r="AL68" s="36">
        <f t="shared" si="142"/>
        <v>0</v>
      </c>
      <c r="AM68" s="36">
        <f t="shared" si="143"/>
        <v>0</v>
      </c>
      <c r="AN68" s="36">
        <f t="shared" si="144"/>
        <v>0</v>
      </c>
      <c r="AO68" s="36">
        <f t="shared" si="145"/>
        <v>0</v>
      </c>
      <c r="AP68" s="1053">
        <v>1</v>
      </c>
      <c r="AQ68" s="215"/>
      <c r="AR68" s="897">
        <v>3</v>
      </c>
      <c r="AS68" s="911">
        <f t="shared" si="108"/>
        <v>0</v>
      </c>
      <c r="AT68" s="897"/>
      <c r="AU68" s="911">
        <f t="shared" si="109"/>
        <v>0</v>
      </c>
      <c r="AV68" s="897"/>
      <c r="AW68" s="911">
        <f t="shared" si="110"/>
        <v>0</v>
      </c>
      <c r="AX68" s="908"/>
      <c r="AY68" s="911">
        <f t="shared" si="111"/>
        <v>0</v>
      </c>
      <c r="AZ68" s="908"/>
      <c r="BA68" s="911">
        <f t="shared" si="112"/>
        <v>0</v>
      </c>
      <c r="BB68" s="908"/>
      <c r="BC68" s="911">
        <f t="shared" si="113"/>
        <v>0</v>
      </c>
      <c r="BD68" s="908">
        <v>1</v>
      </c>
      <c r="BE68" s="911">
        <f t="shared" si="114"/>
        <v>0</v>
      </c>
      <c r="BF68" s="908"/>
      <c r="BG68" s="911">
        <f t="shared" si="115"/>
        <v>0</v>
      </c>
      <c r="BH68" s="908"/>
      <c r="BI68" s="911">
        <f t="shared" si="116"/>
        <v>0</v>
      </c>
      <c r="BJ68" s="908"/>
      <c r="BK68" s="911">
        <f t="shared" si="117"/>
        <v>0</v>
      </c>
      <c r="BL68" s="908"/>
      <c r="BM68" s="911">
        <f t="shared" si="118"/>
        <v>0</v>
      </c>
      <c r="BN68" s="908"/>
      <c r="BO68" s="911">
        <f t="shared" si="119"/>
        <v>0</v>
      </c>
      <c r="BP68" s="908"/>
      <c r="BQ68" s="911">
        <f t="shared" si="120"/>
        <v>0</v>
      </c>
      <c r="BR68" s="908"/>
      <c r="BS68" s="911">
        <f t="shared" si="121"/>
        <v>0</v>
      </c>
      <c r="BT68" s="36"/>
      <c r="BU68" s="36">
        <f t="shared" si="122"/>
        <v>0</v>
      </c>
      <c r="BV68" s="36">
        <f t="shared" si="123"/>
        <v>0</v>
      </c>
      <c r="BW68" s="36">
        <f t="shared" si="124"/>
        <v>0</v>
      </c>
      <c r="BX68" s="36">
        <f t="shared" si="125"/>
        <v>0</v>
      </c>
      <c r="BY68" s="36">
        <f t="shared" si="126"/>
        <v>0</v>
      </c>
      <c r="BZ68" s="36">
        <f t="shared" si="127"/>
        <v>0</v>
      </c>
      <c r="CA68" s="36">
        <f t="shared" si="128"/>
        <v>0</v>
      </c>
      <c r="CB68" s="36">
        <f t="shared" si="129"/>
        <v>0</v>
      </c>
      <c r="CD68" s="1">
        <f t="shared" si="91"/>
        <v>0</v>
      </c>
      <c r="CE68" s="1">
        <f t="shared" si="92"/>
        <v>0</v>
      </c>
      <c r="CF68" s="1">
        <f t="shared" si="130"/>
        <v>0</v>
      </c>
      <c r="CH68" s="1">
        <f t="shared" si="146"/>
        <v>0</v>
      </c>
      <c r="CI68" s="1">
        <f t="shared" si="93"/>
        <v>0</v>
      </c>
      <c r="CJ68" s="1">
        <f t="shared" si="94"/>
        <v>0</v>
      </c>
      <c r="CK68" s="1">
        <f t="shared" si="95"/>
        <v>0</v>
      </c>
      <c r="CL68" s="1">
        <f t="shared" si="96"/>
        <v>0</v>
      </c>
      <c r="CM68" s="1">
        <f t="shared" si="97"/>
        <v>0</v>
      </c>
      <c r="CN68" s="1">
        <f t="shared" si="98"/>
        <v>0</v>
      </c>
      <c r="CO68" s="1">
        <f t="shared" si="99"/>
        <v>0</v>
      </c>
      <c r="CP68" s="1">
        <f t="shared" si="100"/>
        <v>0</v>
      </c>
      <c r="CQ68" s="1">
        <f t="shared" si="101"/>
        <v>0</v>
      </c>
      <c r="CR68" s="1">
        <f t="shared" si="102"/>
        <v>0</v>
      </c>
      <c r="CS68" s="1">
        <f t="shared" si="103"/>
        <v>0</v>
      </c>
      <c r="CT68" s="1">
        <f t="shared" si="104"/>
        <v>0</v>
      </c>
      <c r="CU68" s="1">
        <f t="shared" si="105"/>
        <v>0</v>
      </c>
      <c r="CV68" s="1">
        <f t="shared" si="106"/>
        <v>0</v>
      </c>
      <c r="CW68" s="1">
        <f t="shared" si="107"/>
        <v>0</v>
      </c>
    </row>
    <row r="69" spans="1:101" s="1" customFormat="1" ht="57" customHeight="1" x14ac:dyDescent="0.2">
      <c r="B69" s="519"/>
      <c r="D69" s="1164" t="s">
        <v>267</v>
      </c>
      <c r="E69" s="1143"/>
      <c r="F69" s="535"/>
      <c r="G69" s="36" t="s">
        <v>188</v>
      </c>
      <c r="H69" s="123" t="s">
        <v>119</v>
      </c>
      <c r="I69" s="36">
        <v>8</v>
      </c>
      <c r="J69" s="123" t="s">
        <v>1149</v>
      </c>
      <c r="K69" s="494">
        <v>77.381325000000004</v>
      </c>
      <c r="L69" s="124"/>
      <c r="M69" s="124"/>
      <c r="N69" s="124"/>
      <c r="O69" s="124"/>
      <c r="P69" s="124"/>
      <c r="Q69" s="992"/>
      <c r="R69" s="314"/>
      <c r="S69" s="314"/>
      <c r="T69" s="314"/>
      <c r="U69" s="314"/>
      <c r="V69" s="125">
        <f t="shared" si="132"/>
        <v>0</v>
      </c>
      <c r="W69" s="125" t="str">
        <f t="shared" si="133"/>
        <v>No</v>
      </c>
      <c r="X69" s="126" t="str">
        <f t="shared" si="134"/>
        <v>No</v>
      </c>
      <c r="Y69"/>
      <c r="Z69" s="1492">
        <v>1</v>
      </c>
      <c r="AA69" s="1491">
        <f t="shared" si="135"/>
        <v>0</v>
      </c>
      <c r="AB69" s="36"/>
      <c r="AC69" s="216" t="s">
        <v>66</v>
      </c>
      <c r="AD69" s="375">
        <v>1.5</v>
      </c>
      <c r="AE69" s="1053">
        <f t="shared" si="131"/>
        <v>0</v>
      </c>
      <c r="AF69" s="36">
        <f t="shared" si="136"/>
        <v>0</v>
      </c>
      <c r="AG69" s="36">
        <f t="shared" si="137"/>
        <v>0</v>
      </c>
      <c r="AH69" s="36">
        <f t="shared" si="138"/>
        <v>0</v>
      </c>
      <c r="AI69" s="36">
        <f t="shared" si="139"/>
        <v>0</v>
      </c>
      <c r="AJ69" s="36">
        <f t="shared" si="140"/>
        <v>0</v>
      </c>
      <c r="AK69" s="36">
        <f t="shared" si="141"/>
        <v>0</v>
      </c>
      <c r="AL69" s="36">
        <f t="shared" si="142"/>
        <v>0</v>
      </c>
      <c r="AM69" s="36">
        <f t="shared" si="143"/>
        <v>0</v>
      </c>
      <c r="AN69" s="36">
        <f t="shared" si="144"/>
        <v>0</v>
      </c>
      <c r="AO69" s="36">
        <f t="shared" si="145"/>
        <v>0</v>
      </c>
      <c r="AP69" s="1053">
        <v>1</v>
      </c>
      <c r="AQ69" s="215"/>
      <c r="AR69" s="897">
        <v>13</v>
      </c>
      <c r="AS69" s="911">
        <f t="shared" si="108"/>
        <v>0</v>
      </c>
      <c r="AT69" s="897"/>
      <c r="AU69" s="911">
        <f t="shared" si="109"/>
        <v>0</v>
      </c>
      <c r="AV69" s="897"/>
      <c r="AW69" s="911">
        <f t="shared" si="110"/>
        <v>0</v>
      </c>
      <c r="AX69" s="908"/>
      <c r="AY69" s="911">
        <f t="shared" si="111"/>
        <v>0</v>
      </c>
      <c r="AZ69" s="908">
        <v>5</v>
      </c>
      <c r="BA69" s="911">
        <f t="shared" si="112"/>
        <v>0</v>
      </c>
      <c r="BB69" s="908">
        <v>3</v>
      </c>
      <c r="BC69" s="911">
        <f t="shared" si="113"/>
        <v>0</v>
      </c>
      <c r="BD69" s="908"/>
      <c r="BE69" s="911">
        <f t="shared" si="114"/>
        <v>0</v>
      </c>
      <c r="BF69" s="908"/>
      <c r="BG69" s="911">
        <f t="shared" si="115"/>
        <v>0</v>
      </c>
      <c r="BH69" s="908"/>
      <c r="BI69" s="911">
        <f t="shared" si="116"/>
        <v>0</v>
      </c>
      <c r="BJ69" s="908"/>
      <c r="BK69" s="911">
        <f t="shared" si="117"/>
        <v>0</v>
      </c>
      <c r="BL69" s="908"/>
      <c r="BM69" s="911">
        <f t="shared" si="118"/>
        <v>0</v>
      </c>
      <c r="BN69" s="908"/>
      <c r="BO69" s="911">
        <f t="shared" si="119"/>
        <v>0</v>
      </c>
      <c r="BP69" s="908"/>
      <c r="BQ69" s="911">
        <f t="shared" si="120"/>
        <v>0</v>
      </c>
      <c r="BR69" s="908"/>
      <c r="BS69" s="911">
        <f t="shared" si="121"/>
        <v>0</v>
      </c>
      <c r="BT69" s="36"/>
      <c r="BU69" s="36">
        <f t="shared" si="122"/>
        <v>0</v>
      </c>
      <c r="BV69" s="36">
        <f t="shared" si="123"/>
        <v>0</v>
      </c>
      <c r="BW69" s="36">
        <f t="shared" si="124"/>
        <v>0</v>
      </c>
      <c r="BX69" s="36">
        <f t="shared" si="125"/>
        <v>0</v>
      </c>
      <c r="BY69" s="36">
        <f t="shared" si="126"/>
        <v>0</v>
      </c>
      <c r="BZ69" s="36">
        <f t="shared" si="127"/>
        <v>0</v>
      </c>
      <c r="CA69" s="36">
        <f t="shared" si="128"/>
        <v>0</v>
      </c>
      <c r="CB69" s="36">
        <f t="shared" si="129"/>
        <v>0</v>
      </c>
      <c r="CD69" s="1">
        <f t="shared" si="91"/>
        <v>0</v>
      </c>
      <c r="CE69" s="1">
        <f t="shared" si="92"/>
        <v>0</v>
      </c>
      <c r="CF69" s="1">
        <f t="shared" si="130"/>
        <v>0</v>
      </c>
      <c r="CH69" s="1">
        <f t="shared" si="146"/>
        <v>0</v>
      </c>
      <c r="CI69" s="1">
        <f t="shared" si="93"/>
        <v>0</v>
      </c>
      <c r="CJ69" s="1">
        <f t="shared" si="94"/>
        <v>0</v>
      </c>
      <c r="CK69" s="1">
        <f t="shared" si="95"/>
        <v>0</v>
      </c>
      <c r="CL69" s="1">
        <f t="shared" si="96"/>
        <v>0</v>
      </c>
      <c r="CM69" s="1">
        <f t="shared" si="97"/>
        <v>0</v>
      </c>
      <c r="CN69" s="1">
        <f t="shared" si="98"/>
        <v>0</v>
      </c>
      <c r="CO69" s="1">
        <f t="shared" si="99"/>
        <v>0</v>
      </c>
      <c r="CP69" s="1">
        <f t="shared" si="100"/>
        <v>0</v>
      </c>
      <c r="CQ69" s="1">
        <f t="shared" si="101"/>
        <v>0</v>
      </c>
      <c r="CR69" s="1">
        <f t="shared" si="102"/>
        <v>0</v>
      </c>
      <c r="CS69" s="1">
        <f t="shared" si="103"/>
        <v>0</v>
      </c>
      <c r="CT69" s="1">
        <f t="shared" si="104"/>
        <v>0</v>
      </c>
      <c r="CU69" s="1">
        <f t="shared" si="105"/>
        <v>0</v>
      </c>
      <c r="CV69" s="1">
        <f t="shared" si="106"/>
        <v>0</v>
      </c>
      <c r="CW69" s="1">
        <f t="shared" si="107"/>
        <v>0</v>
      </c>
    </row>
    <row r="70" spans="1:101" s="1" customFormat="1" ht="57" customHeight="1" x14ac:dyDescent="0.2">
      <c r="B70" s="519"/>
      <c r="D70" s="1163" t="s">
        <v>268</v>
      </c>
      <c r="E70" s="1142"/>
      <c r="F70" s="532"/>
      <c r="G70" s="117" t="s">
        <v>184</v>
      </c>
      <c r="H70" s="118" t="s">
        <v>466</v>
      </c>
      <c r="I70" s="117">
        <v>5</v>
      </c>
      <c r="J70" s="118" t="s">
        <v>1149</v>
      </c>
      <c r="K70" s="642">
        <v>68.324843999999999</v>
      </c>
      <c r="L70" s="119"/>
      <c r="M70" s="119"/>
      <c r="N70" s="119"/>
      <c r="O70" s="119"/>
      <c r="P70" s="119"/>
      <c r="Q70" s="993"/>
      <c r="R70" s="964"/>
      <c r="S70" s="964"/>
      <c r="T70" s="964"/>
      <c r="U70" s="964"/>
      <c r="V70" s="121">
        <f t="shared" si="132"/>
        <v>0</v>
      </c>
      <c r="W70" s="121" t="str">
        <f t="shared" si="133"/>
        <v>No</v>
      </c>
      <c r="X70" s="122" t="str">
        <f t="shared" si="134"/>
        <v>No</v>
      </c>
      <c r="Y70"/>
      <c r="Z70" s="1492">
        <v>1</v>
      </c>
      <c r="AA70" s="1491">
        <f t="shared" si="135"/>
        <v>0</v>
      </c>
      <c r="AB70" s="36"/>
      <c r="AC70" s="216" t="s">
        <v>67</v>
      </c>
      <c r="AD70" s="375">
        <v>1.3</v>
      </c>
      <c r="AE70" s="1053">
        <f t="shared" si="131"/>
        <v>0</v>
      </c>
      <c r="AF70" s="36">
        <f t="shared" si="136"/>
        <v>0</v>
      </c>
      <c r="AG70" s="36">
        <f t="shared" si="137"/>
        <v>0</v>
      </c>
      <c r="AH70" s="36">
        <f t="shared" si="138"/>
        <v>0</v>
      </c>
      <c r="AI70" s="36">
        <f t="shared" si="139"/>
        <v>0</v>
      </c>
      <c r="AJ70" s="36">
        <f t="shared" si="140"/>
        <v>0</v>
      </c>
      <c r="AK70" s="36">
        <f t="shared" si="141"/>
        <v>0</v>
      </c>
      <c r="AL70" s="36">
        <f t="shared" si="142"/>
        <v>0</v>
      </c>
      <c r="AM70" s="36">
        <f t="shared" si="143"/>
        <v>0</v>
      </c>
      <c r="AN70" s="36">
        <f t="shared" si="144"/>
        <v>0</v>
      </c>
      <c r="AO70" s="36">
        <f t="shared" si="145"/>
        <v>0</v>
      </c>
      <c r="AP70" s="1053">
        <v>1</v>
      </c>
      <c r="AQ70" s="215"/>
      <c r="AR70" s="897">
        <v>10</v>
      </c>
      <c r="AS70" s="911">
        <f t="shared" si="108"/>
        <v>0</v>
      </c>
      <c r="AT70" s="897"/>
      <c r="AU70" s="911">
        <f t="shared" si="109"/>
        <v>0</v>
      </c>
      <c r="AV70" s="897"/>
      <c r="AW70" s="911">
        <f t="shared" si="110"/>
        <v>0</v>
      </c>
      <c r="AX70" s="908"/>
      <c r="AY70" s="911">
        <f t="shared" si="111"/>
        <v>0</v>
      </c>
      <c r="AZ70" s="908">
        <v>3</v>
      </c>
      <c r="BA70" s="911">
        <f t="shared" si="112"/>
        <v>0</v>
      </c>
      <c r="BB70" s="908">
        <v>1</v>
      </c>
      <c r="BC70" s="911">
        <f t="shared" si="113"/>
        <v>0</v>
      </c>
      <c r="BD70" s="908"/>
      <c r="BE70" s="911">
        <f t="shared" si="114"/>
        <v>0</v>
      </c>
      <c r="BF70" s="908"/>
      <c r="BG70" s="911">
        <f t="shared" si="115"/>
        <v>0</v>
      </c>
      <c r="BH70" s="908"/>
      <c r="BI70" s="911">
        <f t="shared" si="116"/>
        <v>0</v>
      </c>
      <c r="BJ70" s="908"/>
      <c r="BK70" s="911">
        <f t="shared" si="117"/>
        <v>0</v>
      </c>
      <c r="BL70" s="908"/>
      <c r="BM70" s="911">
        <f t="shared" si="118"/>
        <v>0</v>
      </c>
      <c r="BN70" s="908"/>
      <c r="BO70" s="911">
        <f t="shared" si="119"/>
        <v>0</v>
      </c>
      <c r="BP70" s="908"/>
      <c r="BQ70" s="911">
        <f t="shared" si="120"/>
        <v>0</v>
      </c>
      <c r="BR70" s="908"/>
      <c r="BS70" s="911">
        <f t="shared" si="121"/>
        <v>0</v>
      </c>
      <c r="BT70" s="36"/>
      <c r="BU70" s="36">
        <f t="shared" si="122"/>
        <v>0</v>
      </c>
      <c r="BV70" s="36">
        <f t="shared" si="123"/>
        <v>0</v>
      </c>
      <c r="BW70" s="36">
        <f t="shared" si="124"/>
        <v>0</v>
      </c>
      <c r="BX70" s="36">
        <f t="shared" si="125"/>
        <v>0</v>
      </c>
      <c r="BY70" s="36">
        <f t="shared" si="126"/>
        <v>0</v>
      </c>
      <c r="BZ70" s="36">
        <f t="shared" si="127"/>
        <v>0</v>
      </c>
      <c r="CA70" s="36">
        <f t="shared" si="128"/>
        <v>0</v>
      </c>
      <c r="CB70" s="36">
        <f t="shared" si="129"/>
        <v>0</v>
      </c>
      <c r="CD70" s="1">
        <f t="shared" si="91"/>
        <v>0</v>
      </c>
      <c r="CE70" s="1">
        <f t="shared" si="92"/>
        <v>0</v>
      </c>
      <c r="CF70" s="1">
        <f t="shared" si="130"/>
        <v>0</v>
      </c>
      <c r="CH70" s="1">
        <f t="shared" si="146"/>
        <v>0</v>
      </c>
      <c r="CI70" s="1">
        <f t="shared" si="93"/>
        <v>0</v>
      </c>
      <c r="CJ70" s="1">
        <f t="shared" si="94"/>
        <v>0</v>
      </c>
      <c r="CK70" s="1">
        <f t="shared" si="95"/>
        <v>0</v>
      </c>
      <c r="CL70" s="1">
        <f t="shared" si="96"/>
        <v>0</v>
      </c>
      <c r="CM70" s="1">
        <f t="shared" si="97"/>
        <v>0</v>
      </c>
      <c r="CN70" s="1">
        <f t="shared" si="98"/>
        <v>0</v>
      </c>
      <c r="CO70" s="1">
        <f t="shared" si="99"/>
        <v>0</v>
      </c>
      <c r="CP70" s="1">
        <f t="shared" si="100"/>
        <v>0</v>
      </c>
      <c r="CQ70" s="1">
        <f t="shared" si="101"/>
        <v>0</v>
      </c>
      <c r="CR70" s="1">
        <f t="shared" si="102"/>
        <v>0</v>
      </c>
      <c r="CS70" s="1">
        <f t="shared" si="103"/>
        <v>0</v>
      </c>
      <c r="CT70" s="1">
        <f t="shared" si="104"/>
        <v>0</v>
      </c>
      <c r="CU70" s="1">
        <f t="shared" si="105"/>
        <v>0</v>
      </c>
      <c r="CV70" s="1">
        <f t="shared" si="106"/>
        <v>0</v>
      </c>
      <c r="CW70" s="1">
        <f t="shared" si="107"/>
        <v>0</v>
      </c>
    </row>
    <row r="71" spans="1:101" s="1" customFormat="1" ht="57" customHeight="1" x14ac:dyDescent="0.2">
      <c r="B71" s="524"/>
      <c r="C71" s="127"/>
      <c r="D71" s="1165" t="s">
        <v>269</v>
      </c>
      <c r="E71" s="1144"/>
      <c r="F71" s="549"/>
      <c r="G71" s="129" t="s">
        <v>132</v>
      </c>
      <c r="H71" s="156" t="s">
        <v>119</v>
      </c>
      <c r="I71" s="129">
        <v>12</v>
      </c>
      <c r="J71" s="156" t="s">
        <v>1149</v>
      </c>
      <c r="K71" s="643">
        <v>75.168792300000007</v>
      </c>
      <c r="L71" s="124"/>
      <c r="M71" s="124"/>
      <c r="N71" s="124"/>
      <c r="O71" s="124"/>
      <c r="P71" s="124"/>
      <c r="Q71" s="992"/>
      <c r="R71" s="314"/>
      <c r="S71" s="314"/>
      <c r="T71" s="314"/>
      <c r="U71" s="314"/>
      <c r="V71" s="125">
        <f t="shared" si="132"/>
        <v>0</v>
      </c>
      <c r="W71" s="158" t="str">
        <f t="shared" si="133"/>
        <v>No</v>
      </c>
      <c r="X71" s="126" t="str">
        <f t="shared" si="134"/>
        <v>No</v>
      </c>
      <c r="Y71"/>
      <c r="Z71" s="1487">
        <v>1</v>
      </c>
      <c r="AA71" s="1491">
        <f t="shared" si="135"/>
        <v>0</v>
      </c>
      <c r="AB71" s="36"/>
      <c r="AC71" s="216" t="s">
        <v>200</v>
      </c>
      <c r="AD71" s="375">
        <v>0.8</v>
      </c>
      <c r="AE71" s="1053">
        <f t="shared" si="131"/>
        <v>0</v>
      </c>
      <c r="AF71" s="36">
        <f t="shared" si="136"/>
        <v>0</v>
      </c>
      <c r="AG71" s="36">
        <f t="shared" si="137"/>
        <v>0</v>
      </c>
      <c r="AH71" s="36">
        <f t="shared" si="138"/>
        <v>0</v>
      </c>
      <c r="AI71" s="36">
        <f t="shared" si="139"/>
        <v>0</v>
      </c>
      <c r="AJ71" s="36">
        <f t="shared" si="140"/>
        <v>0</v>
      </c>
      <c r="AK71" s="36">
        <f t="shared" si="141"/>
        <v>0</v>
      </c>
      <c r="AL71" s="36">
        <f t="shared" si="142"/>
        <v>0</v>
      </c>
      <c r="AM71" s="36">
        <f t="shared" si="143"/>
        <v>0</v>
      </c>
      <c r="AN71" s="36">
        <f t="shared" si="144"/>
        <v>0</v>
      </c>
      <c r="AO71" s="36">
        <f t="shared" si="145"/>
        <v>0</v>
      </c>
      <c r="AP71" s="1053">
        <v>1</v>
      </c>
      <c r="AQ71" s="215"/>
      <c r="AR71" s="897">
        <v>12</v>
      </c>
      <c r="AS71" s="911">
        <f t="shared" si="108"/>
        <v>0</v>
      </c>
      <c r="AT71" s="897"/>
      <c r="AU71" s="911">
        <f t="shared" si="109"/>
        <v>0</v>
      </c>
      <c r="AV71" s="897"/>
      <c r="AW71" s="911">
        <f t="shared" si="110"/>
        <v>0</v>
      </c>
      <c r="AX71" s="908"/>
      <c r="AY71" s="911">
        <f t="shared" si="111"/>
        <v>0</v>
      </c>
      <c r="AZ71" s="908">
        <v>12</v>
      </c>
      <c r="BA71" s="911">
        <f t="shared" si="112"/>
        <v>0</v>
      </c>
      <c r="BB71" s="908"/>
      <c r="BC71" s="911">
        <f t="shared" si="113"/>
        <v>0</v>
      </c>
      <c r="BD71" s="908"/>
      <c r="BE71" s="911">
        <f t="shared" si="114"/>
        <v>0</v>
      </c>
      <c r="BF71" s="908"/>
      <c r="BG71" s="911">
        <f t="shared" si="115"/>
        <v>0</v>
      </c>
      <c r="BH71" s="908"/>
      <c r="BI71" s="911">
        <f t="shared" si="116"/>
        <v>0</v>
      </c>
      <c r="BJ71" s="908"/>
      <c r="BK71" s="911">
        <f t="shared" si="117"/>
        <v>0</v>
      </c>
      <c r="BL71" s="908"/>
      <c r="BM71" s="911">
        <f t="shared" si="118"/>
        <v>0</v>
      </c>
      <c r="BN71" s="908"/>
      <c r="BO71" s="911">
        <f t="shared" si="119"/>
        <v>0</v>
      </c>
      <c r="BP71" s="908"/>
      <c r="BQ71" s="911">
        <f t="shared" si="120"/>
        <v>0</v>
      </c>
      <c r="BR71" s="908"/>
      <c r="BS71" s="911">
        <f t="shared" si="121"/>
        <v>0</v>
      </c>
      <c r="BT71" s="36"/>
      <c r="BU71" s="36">
        <f t="shared" si="122"/>
        <v>0</v>
      </c>
      <c r="BV71" s="36">
        <f t="shared" si="123"/>
        <v>0</v>
      </c>
      <c r="BW71" s="36">
        <f t="shared" si="124"/>
        <v>0</v>
      </c>
      <c r="BX71" s="36">
        <f t="shared" si="125"/>
        <v>0</v>
      </c>
      <c r="BY71" s="36">
        <f t="shared" si="126"/>
        <v>0</v>
      </c>
      <c r="BZ71" s="36">
        <f t="shared" si="127"/>
        <v>0</v>
      </c>
      <c r="CA71" s="36">
        <f t="shared" si="128"/>
        <v>0</v>
      </c>
      <c r="CB71" s="36">
        <f t="shared" si="129"/>
        <v>0</v>
      </c>
      <c r="CD71" s="1">
        <f t="shared" si="91"/>
        <v>0</v>
      </c>
      <c r="CE71" s="1">
        <f t="shared" si="92"/>
        <v>0</v>
      </c>
      <c r="CF71" s="1">
        <f t="shared" si="130"/>
        <v>0</v>
      </c>
      <c r="CH71" s="1">
        <f t="shared" si="146"/>
        <v>0</v>
      </c>
      <c r="CI71" s="1">
        <f t="shared" si="93"/>
        <v>0</v>
      </c>
      <c r="CJ71" s="1">
        <f t="shared" si="94"/>
        <v>0</v>
      </c>
      <c r="CK71" s="1">
        <f t="shared" si="95"/>
        <v>0</v>
      </c>
      <c r="CL71" s="1">
        <f t="shared" si="96"/>
        <v>0</v>
      </c>
      <c r="CM71" s="1">
        <f t="shared" si="97"/>
        <v>0</v>
      </c>
      <c r="CN71" s="1">
        <f t="shared" si="98"/>
        <v>0</v>
      </c>
      <c r="CO71" s="1">
        <f t="shared" si="99"/>
        <v>0</v>
      </c>
      <c r="CP71" s="1">
        <f t="shared" si="100"/>
        <v>0</v>
      </c>
      <c r="CQ71" s="1">
        <f t="shared" si="101"/>
        <v>0</v>
      </c>
      <c r="CR71" s="1">
        <f t="shared" si="102"/>
        <v>0</v>
      </c>
      <c r="CS71" s="1">
        <f t="shared" si="103"/>
        <v>0</v>
      </c>
      <c r="CT71" s="1">
        <f t="shared" si="104"/>
        <v>0</v>
      </c>
      <c r="CU71" s="1">
        <f t="shared" si="105"/>
        <v>0</v>
      </c>
      <c r="CV71" s="1">
        <f t="shared" si="106"/>
        <v>0</v>
      </c>
      <c r="CW71" s="1">
        <f t="shared" si="107"/>
        <v>0</v>
      </c>
    </row>
    <row r="72" spans="1:101" ht="31.25" customHeight="1" x14ac:dyDescent="0.2">
      <c r="B72" s="523"/>
      <c r="F72" s="551"/>
      <c r="G72" s="101"/>
      <c r="H72" s="105"/>
      <c r="J72" s="886" t="s">
        <v>1096</v>
      </c>
      <c r="K72" s="373"/>
      <c r="L72" s="1130"/>
      <c r="M72" s="1130"/>
      <c r="N72" s="1130"/>
      <c r="O72" s="1130"/>
      <c r="P72" s="1130"/>
      <c r="Q72" s="1130"/>
      <c r="R72" s="1130"/>
      <c r="S72" s="1130"/>
      <c r="T72" s="1130"/>
      <c r="U72" s="1130"/>
      <c r="V72" s="115"/>
      <c r="W72" s="108"/>
      <c r="X72" s="316"/>
      <c r="Z72" s="351"/>
      <c r="AA72" s="1494"/>
      <c r="AB72" s="36"/>
      <c r="AC72" s="213"/>
      <c r="AD72" s="382"/>
      <c r="AE72" s="1053">
        <f t="shared" si="131"/>
        <v>0</v>
      </c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1053"/>
      <c r="AQ72" s="215"/>
      <c r="AR72" s="912"/>
      <c r="AS72" s="911">
        <f t="shared" si="108"/>
        <v>0</v>
      </c>
      <c r="AT72" s="912"/>
      <c r="AU72" s="911">
        <f t="shared" si="109"/>
        <v>0</v>
      </c>
      <c r="AV72" s="912"/>
      <c r="AW72" s="911">
        <f t="shared" si="110"/>
        <v>0</v>
      </c>
      <c r="AX72" s="913"/>
      <c r="AY72" s="911">
        <f t="shared" si="111"/>
        <v>0</v>
      </c>
      <c r="AZ72" s="913"/>
      <c r="BA72" s="911">
        <f t="shared" si="112"/>
        <v>0</v>
      </c>
      <c r="BB72" s="913"/>
      <c r="BC72" s="911">
        <f t="shared" si="113"/>
        <v>0</v>
      </c>
      <c r="BD72" s="913"/>
      <c r="BE72" s="911">
        <f t="shared" si="114"/>
        <v>0</v>
      </c>
      <c r="BF72" s="913"/>
      <c r="BG72" s="911">
        <f t="shared" si="115"/>
        <v>0</v>
      </c>
      <c r="BH72" s="913"/>
      <c r="BI72" s="911">
        <f t="shared" si="116"/>
        <v>0</v>
      </c>
      <c r="BJ72" s="913"/>
      <c r="BK72" s="911">
        <f t="shared" si="117"/>
        <v>0</v>
      </c>
      <c r="BL72" s="913"/>
      <c r="BM72" s="911">
        <f t="shared" si="118"/>
        <v>0</v>
      </c>
      <c r="BN72" s="913"/>
      <c r="BO72" s="911">
        <f t="shared" si="119"/>
        <v>0</v>
      </c>
      <c r="BP72" s="913"/>
      <c r="BQ72" s="911">
        <f t="shared" si="120"/>
        <v>0</v>
      </c>
      <c r="BR72" s="913"/>
      <c r="BS72" s="911">
        <f t="shared" si="121"/>
        <v>0</v>
      </c>
      <c r="BU72" s="36">
        <f t="shared" si="122"/>
        <v>0</v>
      </c>
      <c r="BV72" s="36">
        <f t="shared" si="123"/>
        <v>0</v>
      </c>
      <c r="BW72" s="36">
        <f t="shared" si="124"/>
        <v>0</v>
      </c>
      <c r="BX72" s="36">
        <f t="shared" si="125"/>
        <v>0</v>
      </c>
      <c r="BY72" s="36">
        <f t="shared" si="126"/>
        <v>0</v>
      </c>
      <c r="BZ72" s="36">
        <f t="shared" si="127"/>
        <v>0</v>
      </c>
      <c r="CA72" s="36">
        <f t="shared" si="128"/>
        <v>0</v>
      </c>
      <c r="CB72" s="36">
        <f t="shared" si="129"/>
        <v>0</v>
      </c>
      <c r="CD72" s="1">
        <f t="shared" si="91"/>
        <v>0</v>
      </c>
      <c r="CE72" s="1">
        <f t="shared" si="92"/>
        <v>0</v>
      </c>
      <c r="CF72" s="1">
        <f t="shared" si="130"/>
        <v>0</v>
      </c>
      <c r="CH72" s="1">
        <f t="shared" si="146"/>
        <v>0</v>
      </c>
      <c r="CI72" s="1">
        <f t="shared" si="93"/>
        <v>0</v>
      </c>
      <c r="CJ72" s="1">
        <f t="shared" si="94"/>
        <v>0</v>
      </c>
      <c r="CK72" s="1">
        <f t="shared" si="95"/>
        <v>0</v>
      </c>
      <c r="CL72" s="1">
        <f t="shared" si="96"/>
        <v>0</v>
      </c>
      <c r="CM72" s="1">
        <f t="shared" si="97"/>
        <v>0</v>
      </c>
      <c r="CN72" s="1">
        <f t="shared" si="98"/>
        <v>0</v>
      </c>
      <c r="CO72" s="1">
        <f t="shared" si="99"/>
        <v>0</v>
      </c>
      <c r="CP72" s="1">
        <f t="shared" si="100"/>
        <v>0</v>
      </c>
      <c r="CQ72" s="1">
        <f t="shared" si="101"/>
        <v>0</v>
      </c>
      <c r="CR72" s="1">
        <f t="shared" si="102"/>
        <v>0</v>
      </c>
      <c r="CS72" s="1">
        <f t="shared" si="103"/>
        <v>0</v>
      </c>
      <c r="CT72" s="1">
        <f t="shared" si="104"/>
        <v>0</v>
      </c>
      <c r="CU72" s="1">
        <f t="shared" si="105"/>
        <v>0</v>
      </c>
      <c r="CV72" s="1">
        <f t="shared" si="106"/>
        <v>0</v>
      </c>
      <c r="CW72" s="1">
        <f t="shared" si="107"/>
        <v>0</v>
      </c>
    </row>
    <row r="73" spans="1:101" s="1" customFormat="1" ht="57" customHeight="1" x14ac:dyDescent="0.2">
      <c r="B73" s="200" t="s">
        <v>9</v>
      </c>
      <c r="C73" s="139"/>
      <c r="D73" s="1166" t="s">
        <v>1138</v>
      </c>
      <c r="E73" s="1145"/>
      <c r="F73" s="530"/>
      <c r="G73" s="149" t="s">
        <v>190</v>
      </c>
      <c r="H73" s="152" t="s">
        <v>301</v>
      </c>
      <c r="I73" s="149">
        <v>16</v>
      </c>
      <c r="J73" s="152" t="s">
        <v>876</v>
      </c>
      <c r="K73" s="493">
        <v>82</v>
      </c>
      <c r="L73" s="1131"/>
      <c r="M73" s="1131"/>
      <c r="N73" s="1131"/>
      <c r="O73" s="1131"/>
      <c r="P73" s="1131"/>
      <c r="Q73" s="153"/>
      <c r="R73" s="320"/>
      <c r="S73" s="320"/>
      <c r="T73" s="320"/>
      <c r="U73" s="320"/>
      <c r="V73" s="155">
        <f t="shared" ref="V73" si="148">K73*L73+K73*M73+K73*N73+K73*O73+K73*P73+K73*Q73+K73*R73+K73*S73+K73*T73+K73*U73</f>
        <v>0</v>
      </c>
      <c r="W73" s="155" t="str">
        <f t="shared" ref="W73:W82" si="149">IF(B73="New","Yes","No")</f>
        <v>Yes</v>
      </c>
      <c r="X73" s="1132" t="str">
        <f t="shared" ref="X73" si="150">IF(SUM(L73:U73)&gt;0,"Yes","No")</f>
        <v>No</v>
      </c>
      <c r="Y73" s="282"/>
      <c r="Z73" s="1485">
        <v>1</v>
      </c>
      <c r="AA73" s="1486">
        <f t="shared" ref="AA73" si="151">Z73*L73+Z73*M73+Z73*N73+Z73*O73+Z73*P73+Z73*Q73+Z73*R73+Z73*S73+Z73*T73+Z73*U73</f>
        <v>0</v>
      </c>
      <c r="AB73" s="36"/>
      <c r="AC73" s="216"/>
      <c r="AD73" s="375">
        <v>0.14000000000000001</v>
      </c>
      <c r="AE73" s="1053">
        <f t="shared" si="131"/>
        <v>0</v>
      </c>
      <c r="AF73" s="36">
        <f t="shared" ref="AF73:AF82" si="152">L73*I73</f>
        <v>0</v>
      </c>
      <c r="AG73" s="36">
        <f t="shared" ref="AG73:AG82" si="153">M73*I73</f>
        <v>0</v>
      </c>
      <c r="AH73" s="36">
        <f t="shared" ref="AH73:AH82" si="154">N73*I73</f>
        <v>0</v>
      </c>
      <c r="AI73" s="36">
        <f t="shared" ref="AI73:AI82" si="155">O73*I73</f>
        <v>0</v>
      </c>
      <c r="AJ73" s="36">
        <f t="shared" ref="AJ73:AJ82" si="156">P73*I73</f>
        <v>0</v>
      </c>
      <c r="AK73" s="36">
        <f t="shared" ref="AK73:AK82" si="157">Q73*I73</f>
        <v>0</v>
      </c>
      <c r="AL73" s="36">
        <f t="shared" ref="AL73:AL82" si="158">R73*I73</f>
        <v>0</v>
      </c>
      <c r="AM73" s="36">
        <f t="shared" ref="AM73:AM82" si="159">S73*I73</f>
        <v>0</v>
      </c>
      <c r="AN73" s="36">
        <f t="shared" ref="AN73:AN82" si="160">T73*I73</f>
        <v>0</v>
      </c>
      <c r="AO73" s="36">
        <f t="shared" ref="AO73:AO82" si="161">U73*I73</f>
        <v>0</v>
      </c>
      <c r="AP73" s="1053">
        <v>1</v>
      </c>
      <c r="AQ73" s="215"/>
      <c r="AR73" s="897">
        <v>32</v>
      </c>
      <c r="AS73" s="911">
        <f t="shared" si="108"/>
        <v>0</v>
      </c>
      <c r="AT73" s="897"/>
      <c r="AU73" s="911">
        <f t="shared" si="109"/>
        <v>0</v>
      </c>
      <c r="AV73" s="897"/>
      <c r="AW73" s="911">
        <f t="shared" si="110"/>
        <v>0</v>
      </c>
      <c r="AX73" s="908"/>
      <c r="AY73" s="911">
        <f t="shared" si="111"/>
        <v>0</v>
      </c>
      <c r="AZ73" s="908"/>
      <c r="BA73" s="911">
        <f t="shared" si="112"/>
        <v>0</v>
      </c>
      <c r="BB73" s="908"/>
      <c r="BC73" s="911">
        <f t="shared" si="113"/>
        <v>0</v>
      </c>
      <c r="BD73" s="908"/>
      <c r="BE73" s="911">
        <f t="shared" si="114"/>
        <v>0</v>
      </c>
      <c r="BF73" s="908"/>
      <c r="BG73" s="911">
        <f t="shared" si="115"/>
        <v>0</v>
      </c>
      <c r="BH73" s="908"/>
      <c r="BI73" s="911">
        <f t="shared" si="116"/>
        <v>0</v>
      </c>
      <c r="BJ73" s="908"/>
      <c r="BK73" s="911">
        <f t="shared" si="117"/>
        <v>0</v>
      </c>
      <c r="BL73" s="908"/>
      <c r="BM73" s="911">
        <f t="shared" si="118"/>
        <v>0</v>
      </c>
      <c r="BN73" s="908"/>
      <c r="BO73" s="911">
        <f t="shared" si="119"/>
        <v>0</v>
      </c>
      <c r="BP73" s="908"/>
      <c r="BQ73" s="911">
        <f t="shared" si="120"/>
        <v>0</v>
      </c>
      <c r="BR73" s="908"/>
      <c r="BS73" s="911">
        <f t="shared" si="121"/>
        <v>0</v>
      </c>
      <c r="BT73" s="36"/>
      <c r="BU73" s="36">
        <f t="shared" si="122"/>
        <v>0</v>
      </c>
      <c r="BV73" s="36">
        <f t="shared" si="123"/>
        <v>0</v>
      </c>
      <c r="BW73" s="36">
        <f t="shared" si="124"/>
        <v>0</v>
      </c>
      <c r="BX73" s="36">
        <f t="shared" si="125"/>
        <v>0</v>
      </c>
      <c r="BY73" s="36">
        <f t="shared" si="126"/>
        <v>0</v>
      </c>
      <c r="BZ73" s="36">
        <f t="shared" si="127"/>
        <v>0</v>
      </c>
      <c r="CA73" s="36">
        <f t="shared" si="128"/>
        <v>0</v>
      </c>
      <c r="CB73" s="36">
        <f t="shared" si="129"/>
        <v>0</v>
      </c>
      <c r="CD73" s="1">
        <f t="shared" si="91"/>
        <v>0</v>
      </c>
      <c r="CE73" s="1">
        <f t="shared" si="92"/>
        <v>0</v>
      </c>
      <c r="CF73" s="1">
        <f t="shared" si="130"/>
        <v>0</v>
      </c>
      <c r="CH73" s="1">
        <f t="shared" si="146"/>
        <v>0</v>
      </c>
      <c r="CI73" s="1">
        <f t="shared" si="93"/>
        <v>0</v>
      </c>
      <c r="CJ73" s="1">
        <f t="shared" si="94"/>
        <v>0</v>
      </c>
      <c r="CK73" s="1">
        <f t="shared" si="95"/>
        <v>0</v>
      </c>
      <c r="CL73" s="1">
        <f t="shared" si="96"/>
        <v>0</v>
      </c>
      <c r="CM73" s="1">
        <f t="shared" si="97"/>
        <v>0</v>
      </c>
      <c r="CN73" s="1">
        <f t="shared" si="98"/>
        <v>0</v>
      </c>
      <c r="CO73" s="1">
        <f t="shared" si="99"/>
        <v>0</v>
      </c>
      <c r="CP73" s="1">
        <f t="shared" si="100"/>
        <v>0</v>
      </c>
      <c r="CQ73" s="1">
        <f t="shared" si="101"/>
        <v>0</v>
      </c>
      <c r="CR73" s="1">
        <f t="shared" si="102"/>
        <v>0</v>
      </c>
      <c r="CS73" s="1">
        <f t="shared" si="103"/>
        <v>0</v>
      </c>
      <c r="CT73" s="1">
        <f t="shared" si="104"/>
        <v>0</v>
      </c>
      <c r="CU73" s="1">
        <f t="shared" si="105"/>
        <v>0</v>
      </c>
      <c r="CV73" s="1">
        <f t="shared" si="106"/>
        <v>0</v>
      </c>
      <c r="CW73" s="1">
        <f t="shared" si="107"/>
        <v>0</v>
      </c>
    </row>
    <row r="74" spans="1:101" s="1" customFormat="1" ht="57" customHeight="1" x14ac:dyDescent="0.2">
      <c r="B74" s="519"/>
      <c r="D74" s="367" t="s">
        <v>297</v>
      </c>
      <c r="E74" s="1133"/>
      <c r="F74" s="531"/>
      <c r="G74" s="1" t="s">
        <v>502</v>
      </c>
      <c r="H74" s="99" t="s">
        <v>36</v>
      </c>
      <c r="I74" s="1">
        <v>4</v>
      </c>
      <c r="J74" s="99" t="s">
        <v>876</v>
      </c>
      <c r="K74" s="644">
        <v>84.832859999999997</v>
      </c>
      <c r="L74" s="144"/>
      <c r="M74" s="144"/>
      <c r="N74" s="144"/>
      <c r="O74" s="144"/>
      <c r="P74" s="144"/>
      <c r="Q74" s="995"/>
      <c r="R74" s="958"/>
      <c r="S74" s="958"/>
      <c r="T74" s="958"/>
      <c r="U74" s="958"/>
      <c r="V74" s="125">
        <f t="shared" ref="V74:V82" si="162">K74*L74+K74*M74+K74*N74+K74*O74+K74*P74+K74*Q74+K74*R74+K74*S74+K74*T74+K74*U74</f>
        <v>0</v>
      </c>
      <c r="W74" s="145" t="str">
        <f t="shared" si="149"/>
        <v>No</v>
      </c>
      <c r="X74" s="126" t="str">
        <f t="shared" ref="X74:X82" si="163">IF(SUM(L74:U74)&gt;0,"Yes","No")</f>
        <v>No</v>
      </c>
      <c r="Y74"/>
      <c r="Z74" s="1492">
        <v>1</v>
      </c>
      <c r="AA74" s="1491">
        <f t="shared" ref="AA74:AA81" si="164">Z74*L74+Z74*M74+Z74*N74+Z74*O74+Z74*P74+Z74*Q74+Z74*R74+Z74*S74+Z74*T74+Z74*U74</f>
        <v>0</v>
      </c>
      <c r="AB74" s="36"/>
      <c r="AC74" s="216"/>
      <c r="AD74" s="375">
        <v>2.5299999999999998</v>
      </c>
      <c r="AE74" s="1053">
        <f t="shared" si="131"/>
        <v>0</v>
      </c>
      <c r="AF74" s="36">
        <f t="shared" si="152"/>
        <v>0</v>
      </c>
      <c r="AG74" s="36">
        <f t="shared" si="153"/>
        <v>0</v>
      </c>
      <c r="AH74" s="36">
        <f t="shared" si="154"/>
        <v>0</v>
      </c>
      <c r="AI74" s="36">
        <f t="shared" si="155"/>
        <v>0</v>
      </c>
      <c r="AJ74" s="36">
        <f t="shared" si="156"/>
        <v>0</v>
      </c>
      <c r="AK74" s="36">
        <f t="shared" si="157"/>
        <v>0</v>
      </c>
      <c r="AL74" s="36">
        <f t="shared" si="158"/>
        <v>0</v>
      </c>
      <c r="AM74" s="36">
        <f t="shared" si="159"/>
        <v>0</v>
      </c>
      <c r="AN74" s="36">
        <f t="shared" si="160"/>
        <v>0</v>
      </c>
      <c r="AO74" s="36">
        <f t="shared" si="161"/>
        <v>0</v>
      </c>
      <c r="AP74" s="1053">
        <v>1</v>
      </c>
      <c r="AQ74" s="215"/>
      <c r="AR74" s="897">
        <v>16</v>
      </c>
      <c r="AS74" s="911">
        <f t="shared" si="108"/>
        <v>0</v>
      </c>
      <c r="AT74" s="897">
        <v>3</v>
      </c>
      <c r="AU74" s="911">
        <f t="shared" si="109"/>
        <v>0</v>
      </c>
      <c r="AV74" s="897"/>
      <c r="AW74" s="911">
        <f t="shared" si="110"/>
        <v>0</v>
      </c>
      <c r="AX74" s="908"/>
      <c r="AY74" s="911">
        <f t="shared" si="111"/>
        <v>0</v>
      </c>
      <c r="AZ74" s="908"/>
      <c r="BA74" s="911">
        <f t="shared" si="112"/>
        <v>0</v>
      </c>
      <c r="BB74" s="908"/>
      <c r="BC74" s="911">
        <f t="shared" si="113"/>
        <v>0</v>
      </c>
      <c r="BD74" s="908"/>
      <c r="BE74" s="911">
        <f t="shared" si="114"/>
        <v>0</v>
      </c>
      <c r="BF74" s="908"/>
      <c r="BG74" s="911">
        <f t="shared" si="115"/>
        <v>0</v>
      </c>
      <c r="BH74" s="908"/>
      <c r="BI74" s="911">
        <f t="shared" si="116"/>
        <v>0</v>
      </c>
      <c r="BJ74" s="908"/>
      <c r="BK74" s="911">
        <f t="shared" si="117"/>
        <v>0</v>
      </c>
      <c r="BL74" s="908"/>
      <c r="BM74" s="911">
        <f t="shared" si="118"/>
        <v>0</v>
      </c>
      <c r="BN74" s="908"/>
      <c r="BO74" s="911">
        <f t="shared" si="119"/>
        <v>0</v>
      </c>
      <c r="BP74" s="908"/>
      <c r="BQ74" s="911">
        <f t="shared" si="120"/>
        <v>0</v>
      </c>
      <c r="BR74" s="908"/>
      <c r="BS74" s="911">
        <f t="shared" si="121"/>
        <v>0</v>
      </c>
      <c r="BT74" s="36"/>
      <c r="BU74" s="36">
        <f t="shared" si="122"/>
        <v>0</v>
      </c>
      <c r="BV74" s="36">
        <f t="shared" si="123"/>
        <v>0</v>
      </c>
      <c r="BW74" s="36">
        <f t="shared" si="124"/>
        <v>0</v>
      </c>
      <c r="BX74" s="36">
        <f t="shared" si="125"/>
        <v>0</v>
      </c>
      <c r="BY74" s="36">
        <f t="shared" si="126"/>
        <v>0</v>
      </c>
      <c r="BZ74" s="36">
        <f t="shared" si="127"/>
        <v>0</v>
      </c>
      <c r="CA74" s="36">
        <f t="shared" si="128"/>
        <v>0</v>
      </c>
      <c r="CB74" s="36">
        <f t="shared" si="129"/>
        <v>0</v>
      </c>
      <c r="CD74" s="1">
        <f t="shared" si="91"/>
        <v>0</v>
      </c>
      <c r="CE74" s="1">
        <f t="shared" si="92"/>
        <v>0</v>
      </c>
      <c r="CF74" s="1">
        <f t="shared" si="130"/>
        <v>0</v>
      </c>
      <c r="CH74" s="1">
        <f t="shared" si="146"/>
        <v>0</v>
      </c>
      <c r="CI74" s="1">
        <f t="shared" si="93"/>
        <v>0</v>
      </c>
      <c r="CJ74" s="1">
        <f t="shared" si="94"/>
        <v>0</v>
      </c>
      <c r="CK74" s="1">
        <f t="shared" si="95"/>
        <v>0</v>
      </c>
      <c r="CL74" s="1">
        <f t="shared" si="96"/>
        <v>0</v>
      </c>
      <c r="CM74" s="1">
        <f t="shared" si="97"/>
        <v>0</v>
      </c>
      <c r="CN74" s="1">
        <f t="shared" si="98"/>
        <v>0</v>
      </c>
      <c r="CO74" s="1">
        <f t="shared" si="99"/>
        <v>0</v>
      </c>
      <c r="CP74" s="1">
        <f t="shared" si="100"/>
        <v>0</v>
      </c>
      <c r="CQ74" s="1">
        <f t="shared" si="101"/>
        <v>0</v>
      </c>
      <c r="CR74" s="1">
        <f t="shared" si="102"/>
        <v>0</v>
      </c>
      <c r="CS74" s="1">
        <f t="shared" si="103"/>
        <v>0</v>
      </c>
      <c r="CT74" s="1">
        <f t="shared" si="104"/>
        <v>0</v>
      </c>
      <c r="CU74" s="1">
        <f t="shared" si="105"/>
        <v>0</v>
      </c>
      <c r="CV74" s="1">
        <f t="shared" si="106"/>
        <v>0</v>
      </c>
      <c r="CW74" s="1">
        <f t="shared" si="107"/>
        <v>0</v>
      </c>
    </row>
    <row r="75" spans="1:101" s="1" customFormat="1" ht="57" customHeight="1" x14ac:dyDescent="0.2">
      <c r="B75" s="519"/>
      <c r="D75" s="1163" t="s">
        <v>298</v>
      </c>
      <c r="E75" s="1142"/>
      <c r="F75" s="532"/>
      <c r="G75" s="117" t="s">
        <v>502</v>
      </c>
      <c r="H75" s="118" t="s">
        <v>36</v>
      </c>
      <c r="I75" s="117">
        <v>4</v>
      </c>
      <c r="J75" s="118" t="s">
        <v>876</v>
      </c>
      <c r="K75" s="642">
        <v>72.222570000000005</v>
      </c>
      <c r="L75" s="119"/>
      <c r="M75" s="119"/>
      <c r="N75" s="119"/>
      <c r="O75" s="119"/>
      <c r="P75" s="119"/>
      <c r="Q75" s="993"/>
      <c r="R75" s="964"/>
      <c r="S75" s="964"/>
      <c r="T75" s="964"/>
      <c r="U75" s="964"/>
      <c r="V75" s="121">
        <f t="shared" si="162"/>
        <v>0</v>
      </c>
      <c r="W75" s="121" t="str">
        <f t="shared" si="149"/>
        <v>No</v>
      </c>
      <c r="X75" s="122" t="str">
        <f t="shared" si="163"/>
        <v>No</v>
      </c>
      <c r="Y75"/>
      <c r="Z75" s="1492">
        <v>1</v>
      </c>
      <c r="AA75" s="1491">
        <f t="shared" si="164"/>
        <v>0</v>
      </c>
      <c r="AB75" s="36"/>
      <c r="AC75" s="216"/>
      <c r="AD75" s="375">
        <v>1.3</v>
      </c>
      <c r="AE75" s="1053">
        <f t="shared" si="131"/>
        <v>0</v>
      </c>
      <c r="AF75" s="36">
        <f t="shared" si="152"/>
        <v>0</v>
      </c>
      <c r="AG75" s="36">
        <f t="shared" si="153"/>
        <v>0</v>
      </c>
      <c r="AH75" s="36">
        <f t="shared" si="154"/>
        <v>0</v>
      </c>
      <c r="AI75" s="36">
        <f t="shared" si="155"/>
        <v>0</v>
      </c>
      <c r="AJ75" s="36">
        <f t="shared" si="156"/>
        <v>0</v>
      </c>
      <c r="AK75" s="36">
        <f t="shared" si="157"/>
        <v>0</v>
      </c>
      <c r="AL75" s="36">
        <f t="shared" si="158"/>
        <v>0</v>
      </c>
      <c r="AM75" s="36">
        <f t="shared" si="159"/>
        <v>0</v>
      </c>
      <c r="AN75" s="36">
        <f t="shared" si="160"/>
        <v>0</v>
      </c>
      <c r="AO75" s="36">
        <f t="shared" si="161"/>
        <v>0</v>
      </c>
      <c r="AP75" s="1053">
        <v>1</v>
      </c>
      <c r="AQ75" s="215"/>
      <c r="AR75" s="897">
        <v>17</v>
      </c>
      <c r="AS75" s="911">
        <f t="shared" si="108"/>
        <v>0</v>
      </c>
      <c r="AT75" s="897"/>
      <c r="AU75" s="911">
        <f t="shared" si="109"/>
        <v>0</v>
      </c>
      <c r="AV75" s="897"/>
      <c r="AW75" s="911">
        <f t="shared" si="110"/>
        <v>0</v>
      </c>
      <c r="AX75" s="908"/>
      <c r="AY75" s="911">
        <f t="shared" si="111"/>
        <v>0</v>
      </c>
      <c r="AZ75" s="908"/>
      <c r="BA75" s="911">
        <f t="shared" si="112"/>
        <v>0</v>
      </c>
      <c r="BB75" s="908"/>
      <c r="BC75" s="911">
        <f t="shared" si="113"/>
        <v>0</v>
      </c>
      <c r="BD75" s="908"/>
      <c r="BE75" s="911">
        <f t="shared" si="114"/>
        <v>0</v>
      </c>
      <c r="BF75" s="908"/>
      <c r="BG75" s="911">
        <f t="shared" si="115"/>
        <v>0</v>
      </c>
      <c r="BH75" s="908"/>
      <c r="BI75" s="911">
        <f t="shared" si="116"/>
        <v>0</v>
      </c>
      <c r="BJ75" s="908"/>
      <c r="BK75" s="911">
        <f t="shared" si="117"/>
        <v>0</v>
      </c>
      <c r="BL75" s="908"/>
      <c r="BM75" s="911">
        <f t="shared" si="118"/>
        <v>0</v>
      </c>
      <c r="BN75" s="908"/>
      <c r="BO75" s="911">
        <f t="shared" si="119"/>
        <v>0</v>
      </c>
      <c r="BP75" s="908"/>
      <c r="BQ75" s="911">
        <f t="shared" si="120"/>
        <v>0</v>
      </c>
      <c r="BR75" s="908"/>
      <c r="BS75" s="911">
        <f t="shared" si="121"/>
        <v>0</v>
      </c>
      <c r="BT75" s="36"/>
      <c r="BU75" s="36">
        <f t="shared" si="122"/>
        <v>0</v>
      </c>
      <c r="BV75" s="36">
        <f t="shared" si="123"/>
        <v>0</v>
      </c>
      <c r="BW75" s="36">
        <f t="shared" si="124"/>
        <v>0</v>
      </c>
      <c r="BX75" s="36">
        <f t="shared" si="125"/>
        <v>0</v>
      </c>
      <c r="BY75" s="36">
        <f t="shared" si="126"/>
        <v>0</v>
      </c>
      <c r="BZ75" s="36">
        <f t="shared" si="127"/>
        <v>0</v>
      </c>
      <c r="CA75" s="36">
        <f t="shared" si="128"/>
        <v>0</v>
      </c>
      <c r="CB75" s="36">
        <f t="shared" si="129"/>
        <v>0</v>
      </c>
      <c r="CD75" s="1">
        <f t="shared" si="91"/>
        <v>0</v>
      </c>
      <c r="CE75" s="1">
        <f t="shared" si="92"/>
        <v>0</v>
      </c>
      <c r="CF75" s="1">
        <f t="shared" si="130"/>
        <v>0</v>
      </c>
      <c r="CH75" s="1">
        <f t="shared" si="146"/>
        <v>0</v>
      </c>
      <c r="CI75" s="1">
        <f t="shared" si="93"/>
        <v>0</v>
      </c>
      <c r="CJ75" s="1">
        <f t="shared" si="94"/>
        <v>0</v>
      </c>
      <c r="CK75" s="1">
        <f t="shared" si="95"/>
        <v>0</v>
      </c>
      <c r="CL75" s="1">
        <f t="shared" si="96"/>
        <v>0</v>
      </c>
      <c r="CM75" s="1">
        <f t="shared" si="97"/>
        <v>0</v>
      </c>
      <c r="CN75" s="1">
        <f t="shared" si="98"/>
        <v>0</v>
      </c>
      <c r="CO75" s="1">
        <f t="shared" si="99"/>
        <v>0</v>
      </c>
      <c r="CP75" s="1">
        <f t="shared" si="100"/>
        <v>0</v>
      </c>
      <c r="CQ75" s="1">
        <f t="shared" si="101"/>
        <v>0</v>
      </c>
      <c r="CR75" s="1">
        <f t="shared" si="102"/>
        <v>0</v>
      </c>
      <c r="CS75" s="1">
        <f t="shared" si="103"/>
        <v>0</v>
      </c>
      <c r="CT75" s="1">
        <f t="shared" si="104"/>
        <v>0</v>
      </c>
      <c r="CU75" s="1">
        <f t="shared" si="105"/>
        <v>0</v>
      </c>
      <c r="CV75" s="1">
        <f t="shared" si="106"/>
        <v>0</v>
      </c>
      <c r="CW75" s="1">
        <f t="shared" si="107"/>
        <v>0</v>
      </c>
    </row>
    <row r="76" spans="1:101" s="36" customFormat="1" ht="57" customHeight="1" x14ac:dyDescent="0.2">
      <c r="A76" s="1"/>
      <c r="B76" s="519"/>
      <c r="D76" s="367" t="s">
        <v>302</v>
      </c>
      <c r="E76" s="1133"/>
      <c r="F76" s="531"/>
      <c r="G76" s="1" t="s">
        <v>184</v>
      </c>
      <c r="H76" s="99" t="s">
        <v>556</v>
      </c>
      <c r="I76" s="1">
        <v>6</v>
      </c>
      <c r="J76" s="99" t="s">
        <v>876</v>
      </c>
      <c r="K76" s="644">
        <v>75.661740000000009</v>
      </c>
      <c r="L76" s="144"/>
      <c r="M76" s="144"/>
      <c r="N76" s="144"/>
      <c r="O76" s="144"/>
      <c r="P76" s="144"/>
      <c r="Q76" s="995"/>
      <c r="R76" s="958"/>
      <c r="S76" s="958"/>
      <c r="T76" s="958"/>
      <c r="U76" s="958"/>
      <c r="V76" s="125">
        <f t="shared" si="162"/>
        <v>0</v>
      </c>
      <c r="W76" s="145" t="str">
        <f t="shared" si="149"/>
        <v>No</v>
      </c>
      <c r="X76" s="126" t="str">
        <f t="shared" si="163"/>
        <v>No</v>
      </c>
      <c r="Y76"/>
      <c r="Z76" s="1492">
        <v>1</v>
      </c>
      <c r="AA76" s="1491">
        <f t="shared" si="164"/>
        <v>0</v>
      </c>
      <c r="AC76" s="216"/>
      <c r="AD76" s="375">
        <v>1</v>
      </c>
      <c r="AE76" s="1053">
        <f t="shared" si="131"/>
        <v>0</v>
      </c>
      <c r="AF76" s="36">
        <f t="shared" si="152"/>
        <v>0</v>
      </c>
      <c r="AG76" s="36">
        <f t="shared" si="153"/>
        <v>0</v>
      </c>
      <c r="AH76" s="36">
        <f t="shared" si="154"/>
        <v>0</v>
      </c>
      <c r="AI76" s="36">
        <f t="shared" si="155"/>
        <v>0</v>
      </c>
      <c r="AJ76" s="36">
        <f t="shared" si="156"/>
        <v>0</v>
      </c>
      <c r="AK76" s="36">
        <f t="shared" si="157"/>
        <v>0</v>
      </c>
      <c r="AL76" s="36">
        <f t="shared" si="158"/>
        <v>0</v>
      </c>
      <c r="AM76" s="36">
        <f t="shared" si="159"/>
        <v>0</v>
      </c>
      <c r="AN76" s="36">
        <f t="shared" si="160"/>
        <v>0</v>
      </c>
      <c r="AO76" s="36">
        <f t="shared" si="161"/>
        <v>0</v>
      </c>
      <c r="AP76" s="1053">
        <v>1</v>
      </c>
      <c r="AQ76" s="215"/>
      <c r="AR76" s="897">
        <v>20</v>
      </c>
      <c r="AS76" s="911">
        <f t="shared" si="108"/>
        <v>0</v>
      </c>
      <c r="AT76" s="897"/>
      <c r="AU76" s="911">
        <f t="shared" si="109"/>
        <v>0</v>
      </c>
      <c r="AV76" s="897"/>
      <c r="AW76" s="911">
        <f t="shared" si="110"/>
        <v>0</v>
      </c>
      <c r="AX76" s="908"/>
      <c r="AY76" s="911">
        <f t="shared" si="111"/>
        <v>0</v>
      </c>
      <c r="AZ76" s="908"/>
      <c r="BA76" s="911">
        <f t="shared" si="112"/>
        <v>0</v>
      </c>
      <c r="BB76" s="908"/>
      <c r="BC76" s="911">
        <f t="shared" si="113"/>
        <v>0</v>
      </c>
      <c r="BD76" s="908"/>
      <c r="BE76" s="911">
        <f t="shared" si="114"/>
        <v>0</v>
      </c>
      <c r="BF76" s="908"/>
      <c r="BG76" s="911">
        <f t="shared" si="115"/>
        <v>0</v>
      </c>
      <c r="BH76" s="908"/>
      <c r="BI76" s="911">
        <f t="shared" si="116"/>
        <v>0</v>
      </c>
      <c r="BJ76" s="908"/>
      <c r="BK76" s="911">
        <f t="shared" si="117"/>
        <v>0</v>
      </c>
      <c r="BL76" s="908"/>
      <c r="BM76" s="911">
        <f t="shared" si="118"/>
        <v>0</v>
      </c>
      <c r="BN76" s="908"/>
      <c r="BO76" s="911">
        <f t="shared" si="119"/>
        <v>0</v>
      </c>
      <c r="BP76" s="908"/>
      <c r="BQ76" s="911">
        <f t="shared" si="120"/>
        <v>0</v>
      </c>
      <c r="BR76" s="908"/>
      <c r="BS76" s="911">
        <f t="shared" si="121"/>
        <v>0</v>
      </c>
      <c r="BU76" s="36">
        <f t="shared" si="122"/>
        <v>0</v>
      </c>
      <c r="BV76" s="36">
        <f t="shared" si="123"/>
        <v>0</v>
      </c>
      <c r="BW76" s="36">
        <f t="shared" si="124"/>
        <v>0</v>
      </c>
      <c r="BX76" s="36">
        <f t="shared" si="125"/>
        <v>0</v>
      </c>
      <c r="BY76" s="36">
        <f t="shared" si="126"/>
        <v>0</v>
      </c>
      <c r="BZ76" s="36">
        <f t="shared" si="127"/>
        <v>0</v>
      </c>
      <c r="CA76" s="36">
        <f t="shared" si="128"/>
        <v>0</v>
      </c>
      <c r="CB76" s="36">
        <f t="shared" si="129"/>
        <v>0</v>
      </c>
      <c r="CD76" s="1">
        <f t="shared" ref="CD76:CD107" si="165">IF(F76="",IF(SUM(L76:U76)&gt;0,SUM(L76:U76),0),0)*I76</f>
        <v>0</v>
      </c>
      <c r="CE76" s="1">
        <f t="shared" ref="CE76:CE107" si="166">IF(F76="Dual Tex.",IF(SUM(L76:U76)&gt;0,SUM(L76:U76),0),0)*I76</f>
        <v>0</v>
      </c>
      <c r="CF76" s="1">
        <f t="shared" si="130"/>
        <v>0</v>
      </c>
      <c r="CH76" s="1">
        <f t="shared" si="146"/>
        <v>0</v>
      </c>
      <c r="CI76" s="1">
        <f t="shared" ref="CI76:CI107" si="167">IF(H76="footholds",IF(SUM(L76:U76)&gt;0,SUM(L76:U76),0),0)*I76</f>
        <v>0</v>
      </c>
      <c r="CJ76" s="1">
        <f t="shared" ref="CJ76:CJ107" si="168">IF(H76="micros",IF(SUM(L76:U76)&gt;0,SUM(L76:U76),0),0)*I76</f>
        <v>0</v>
      </c>
      <c r="CK76" s="1">
        <f t="shared" ref="CK76:CK107" si="169">IF(H76="jug",IF(SUM(L76:U76)&gt;0,SUM(L76:U76),0),0)*I76</f>
        <v>0</v>
      </c>
      <c r="CL76" s="1">
        <f t="shared" ref="CL76:CL107" si="170">IF(H76="ledge",IF(SUM(L76:U76)&gt;0,SUM(L76:U76),0),0)*I76</f>
        <v>0</v>
      </c>
      <c r="CM76" s="1">
        <f t="shared" ref="CM76:CM107" si="171">IF(H76="edge",IF(SUM(L76:U76)&gt;0,SUM(L76:U76),0),0)*I76</f>
        <v>0</v>
      </c>
      <c r="CN76" s="1">
        <f t="shared" ref="CN76:CN107" si="172">IF(H76="crimp",IF(SUM(L76:U76)&gt;0,SUM(L76:U76),0),0)*I76</f>
        <v>0</v>
      </c>
      <c r="CO76" s="1">
        <f t="shared" ref="CO76:CO107" si="173">IF(H76="incut",IF(SUM(L76:U76)&gt;0,SUM(L76:U76),0),0)*I76</f>
        <v>0</v>
      </c>
      <c r="CP76" s="1">
        <f t="shared" ref="CP76:CP107" si="174">IF(H76="dish",IF(SUM(L76:U76)&gt;0,SUM(L76:U76),0),0)*I76</f>
        <v>0</v>
      </c>
      <c r="CQ76" s="1">
        <f t="shared" ref="CQ76:CQ107" si="175">IF(H76="pinch",IF(SUM(L76:U76)&gt;0,SUM(L76:U76),0),0)*I76</f>
        <v>0</v>
      </c>
      <c r="CR76" s="1">
        <f t="shared" ref="CR76:CR107" si="176">IF(H76="pocket",IF(SUM(L76:U76)&gt;0,SUM(L76:U76),0),0)*I76</f>
        <v>0</v>
      </c>
      <c r="CS76" s="1">
        <f t="shared" ref="CS76:CS107" si="177">IF(H76="insert",IF(SUM(L76:U76)&gt;0,SUM(L76:U76),0),0)*I76</f>
        <v>0</v>
      </c>
      <c r="CT76" s="1">
        <f t="shared" ref="CT76:CT107" si="178">IF(H76="feature",IF(SUM(L76:U76)&gt;0,SUM(L76:U76),0),0)*I76</f>
        <v>0</v>
      </c>
      <c r="CU76" s="1">
        <f t="shared" ref="CU76:CU107" si="179">IF(H76="scoop",IF(SUM(L76:U76)&gt;0,SUM(L76:U76),0),0)*I76</f>
        <v>0</v>
      </c>
      <c r="CV76" s="1">
        <f t="shared" ref="CV76:CV107" si="180">IF(H76="various",IF(SUM(L76:U76)&gt;0,SUM(L76:U76),0),0)*I76</f>
        <v>0</v>
      </c>
      <c r="CW76" s="1">
        <f t="shared" ref="CW76:CW107" si="181">IF(H76="positive",IF(SUM(L76:U76)&gt;0,SUM(L76:U76),0),0)*I76</f>
        <v>0</v>
      </c>
    </row>
    <row r="77" spans="1:101" s="1" customFormat="1" ht="57" customHeight="1" x14ac:dyDescent="0.2">
      <c r="B77" s="519"/>
      <c r="D77" s="1163" t="s">
        <v>245</v>
      </c>
      <c r="E77" s="1142"/>
      <c r="F77" s="532"/>
      <c r="G77" s="117" t="s">
        <v>132</v>
      </c>
      <c r="H77" s="118" t="s">
        <v>301</v>
      </c>
      <c r="I77" s="117">
        <v>15</v>
      </c>
      <c r="J77" s="118" t="s">
        <v>876</v>
      </c>
      <c r="K77" s="642">
        <v>75.168792300000007</v>
      </c>
      <c r="L77" s="119"/>
      <c r="M77" s="119"/>
      <c r="N77" s="119"/>
      <c r="O77" s="119"/>
      <c r="P77" s="119"/>
      <c r="Q77" s="993"/>
      <c r="R77" s="964"/>
      <c r="S77" s="964"/>
      <c r="T77" s="964"/>
      <c r="U77" s="964"/>
      <c r="V77" s="121">
        <f t="shared" si="162"/>
        <v>0</v>
      </c>
      <c r="W77" s="121" t="str">
        <f t="shared" si="149"/>
        <v>No</v>
      </c>
      <c r="X77" s="122" t="str">
        <f t="shared" si="163"/>
        <v>No</v>
      </c>
      <c r="Y77"/>
      <c r="Z77" s="1492">
        <v>1</v>
      </c>
      <c r="AA77" s="1491">
        <f t="shared" si="164"/>
        <v>0</v>
      </c>
      <c r="AB77" s="36"/>
      <c r="AC77" s="216" t="s">
        <v>21</v>
      </c>
      <c r="AD77" s="375">
        <v>0.7</v>
      </c>
      <c r="AE77" s="1053">
        <f t="shared" si="131"/>
        <v>0</v>
      </c>
      <c r="AF77" s="36">
        <f t="shared" si="152"/>
        <v>0</v>
      </c>
      <c r="AG77" s="36">
        <f t="shared" si="153"/>
        <v>0</v>
      </c>
      <c r="AH77" s="36">
        <f t="shared" si="154"/>
        <v>0</v>
      </c>
      <c r="AI77" s="36">
        <f t="shared" si="155"/>
        <v>0</v>
      </c>
      <c r="AJ77" s="36">
        <f t="shared" si="156"/>
        <v>0</v>
      </c>
      <c r="AK77" s="36">
        <f t="shared" si="157"/>
        <v>0</v>
      </c>
      <c r="AL77" s="36">
        <f t="shared" si="158"/>
        <v>0</v>
      </c>
      <c r="AM77" s="36">
        <f t="shared" si="159"/>
        <v>0</v>
      </c>
      <c r="AN77" s="36">
        <f t="shared" si="160"/>
        <v>0</v>
      </c>
      <c r="AO77" s="36">
        <f t="shared" si="161"/>
        <v>0</v>
      </c>
      <c r="AP77" s="1053">
        <v>1</v>
      </c>
      <c r="AQ77" s="215"/>
      <c r="AR77" s="897">
        <v>30</v>
      </c>
      <c r="AS77" s="911">
        <f t="shared" ref="AS77:AS108" si="182">SUM(L77:U77)*AR77</f>
        <v>0</v>
      </c>
      <c r="AT77" s="897"/>
      <c r="AU77" s="911">
        <f t="shared" ref="AU77:AU108" si="183">SUM(L77:U77)*AT77</f>
        <v>0</v>
      </c>
      <c r="AV77" s="897"/>
      <c r="AW77" s="911">
        <f t="shared" ref="AW77:AW108" si="184">SUM(L77:U77)*AV77</f>
        <v>0</v>
      </c>
      <c r="AX77" s="908"/>
      <c r="AY77" s="911">
        <f t="shared" ref="AY77:AY108" si="185">SUM(L77:U77)*AX77</f>
        <v>0</v>
      </c>
      <c r="AZ77" s="908"/>
      <c r="BA77" s="911">
        <f t="shared" ref="BA77:BA108" si="186">SUM(L77:U77)*AZ77</f>
        <v>0</v>
      </c>
      <c r="BB77" s="908"/>
      <c r="BC77" s="911">
        <f t="shared" ref="BC77:BC108" si="187">SUM(L77:U77)*BB77</f>
        <v>0</v>
      </c>
      <c r="BD77" s="908"/>
      <c r="BE77" s="911">
        <f t="shared" ref="BE77:BE108" si="188">SUM(L77:U77)*BD77</f>
        <v>0</v>
      </c>
      <c r="BF77" s="908"/>
      <c r="BG77" s="911">
        <f t="shared" ref="BG77:BG108" si="189">SUM(L77:U77)*BF77</f>
        <v>0</v>
      </c>
      <c r="BH77" s="908"/>
      <c r="BI77" s="911">
        <f t="shared" ref="BI77:BI108" si="190">SUM(L77:U77)*BH77</f>
        <v>0</v>
      </c>
      <c r="BJ77" s="908"/>
      <c r="BK77" s="911">
        <f t="shared" ref="BK77:BK108" si="191">SUM(L77:U77)*BJ77</f>
        <v>0</v>
      </c>
      <c r="BL77" s="908"/>
      <c r="BM77" s="911">
        <f t="shared" ref="BM77:BM108" si="192">SUM(L77:U77)*BL77</f>
        <v>0</v>
      </c>
      <c r="BN77" s="908"/>
      <c r="BO77" s="911">
        <f t="shared" ref="BO77:BO108" si="193">SUM(L77:U77)*BN77</f>
        <v>0</v>
      </c>
      <c r="BP77" s="908"/>
      <c r="BQ77" s="911">
        <f t="shared" ref="BQ77:BQ108" si="194">SUM(L77:U77)*BP77</f>
        <v>0</v>
      </c>
      <c r="BR77" s="908"/>
      <c r="BS77" s="911">
        <f t="shared" ref="BS77:BS108" si="195">SUM(L77:U77)*BR77</f>
        <v>0</v>
      </c>
      <c r="BT77" s="36"/>
      <c r="BU77" s="36">
        <f t="shared" ref="BU77:BU108" si="196">IF(G77="XS",IF(SUM(L77:U77)&gt;0,SUM(L77:U77),0),0)*I77</f>
        <v>0</v>
      </c>
      <c r="BV77" s="36">
        <f t="shared" ref="BV77:BV108" si="197">IF(G77="S",IF(SUM(L77:U77)&gt;0,SUM(L77:U77),0),0)*I77</f>
        <v>0</v>
      </c>
      <c r="BW77" s="36">
        <f t="shared" ref="BW77:BW108" si="198">IF(G77="M",IF(SUM(L77:U77)&gt;0,SUM(L77:U77),0),0)*I77</f>
        <v>0</v>
      </c>
      <c r="BX77" s="36">
        <f t="shared" ref="BX77:BX108" si="199">IF(G77="L",IF(SUM(L77:U77)&gt;0,SUM(L77:U77),0),0)*I77</f>
        <v>0</v>
      </c>
      <c r="BY77" s="36">
        <f t="shared" ref="BY77:BY108" si="200">IF(G77="XL",IF(SUM(L77:U77)&gt;0,SUM(L77:U77),0),0)*I77</f>
        <v>0</v>
      </c>
      <c r="BZ77" s="36">
        <f t="shared" ref="BZ77:BZ108" si="201">IF(G77="2XL",IF(SUM(L77:U77)&gt;0,SUM(L77:U77),0),0)*I77</f>
        <v>0</v>
      </c>
      <c r="CA77" s="36">
        <f t="shared" ref="CA77:CA108" si="202">IF(G77="3XL",IF(SUM(L77:U77)&gt;0,SUM(L77:U77),0),0)*I77</f>
        <v>0</v>
      </c>
      <c r="CB77" s="36">
        <f t="shared" ref="CB77:CB108" si="203">IF(G77="various",IF(SUM(L77:U77)&gt;0,SUM(L77:U77),0),0)*I77</f>
        <v>0</v>
      </c>
      <c r="CD77" s="1">
        <f t="shared" si="165"/>
        <v>0</v>
      </c>
      <c r="CE77" s="1">
        <f t="shared" si="166"/>
        <v>0</v>
      </c>
      <c r="CF77" s="1">
        <f t="shared" ref="CF77:CF108" si="204">IF(F77="No Tex.",IF(SUM(L77:U77)&gt;0,SUM(L77:U77),0),0)*I77</f>
        <v>0</v>
      </c>
      <c r="CH77" s="1">
        <f t="shared" si="146"/>
        <v>0</v>
      </c>
      <c r="CI77" s="1">
        <f t="shared" si="167"/>
        <v>0</v>
      </c>
      <c r="CJ77" s="1">
        <f t="shared" si="168"/>
        <v>0</v>
      </c>
      <c r="CK77" s="1">
        <f t="shared" si="169"/>
        <v>0</v>
      </c>
      <c r="CL77" s="1">
        <f t="shared" si="170"/>
        <v>0</v>
      </c>
      <c r="CM77" s="1">
        <f t="shared" si="171"/>
        <v>0</v>
      </c>
      <c r="CN77" s="1">
        <f t="shared" si="172"/>
        <v>0</v>
      </c>
      <c r="CO77" s="1">
        <f t="shared" si="173"/>
        <v>0</v>
      </c>
      <c r="CP77" s="1">
        <f t="shared" si="174"/>
        <v>0</v>
      </c>
      <c r="CQ77" s="1">
        <f t="shared" si="175"/>
        <v>0</v>
      </c>
      <c r="CR77" s="1">
        <f t="shared" si="176"/>
        <v>0</v>
      </c>
      <c r="CS77" s="1">
        <f t="shared" si="177"/>
        <v>0</v>
      </c>
      <c r="CT77" s="1">
        <f t="shared" si="178"/>
        <v>0</v>
      </c>
      <c r="CU77" s="1">
        <f t="shared" si="179"/>
        <v>0</v>
      </c>
      <c r="CV77" s="1">
        <f t="shared" si="180"/>
        <v>0</v>
      </c>
      <c r="CW77" s="1">
        <f t="shared" si="181"/>
        <v>0</v>
      </c>
    </row>
    <row r="78" spans="1:101" s="1" customFormat="1" ht="57" customHeight="1" x14ac:dyDescent="0.2">
      <c r="B78" s="519"/>
      <c r="D78" s="367" t="s">
        <v>246</v>
      </c>
      <c r="E78" s="1133"/>
      <c r="F78" s="531"/>
      <c r="G78" s="1" t="s">
        <v>185</v>
      </c>
      <c r="H78" s="99" t="s">
        <v>466</v>
      </c>
      <c r="I78" s="1">
        <v>6</v>
      </c>
      <c r="J78" s="99" t="s">
        <v>876</v>
      </c>
      <c r="K78" s="644">
        <v>70.480057200000019</v>
      </c>
      <c r="L78" s="144"/>
      <c r="M78" s="144"/>
      <c r="N78" s="144"/>
      <c r="O78" s="144"/>
      <c r="P78" s="144"/>
      <c r="Q78" s="995"/>
      <c r="R78" s="958"/>
      <c r="S78" s="958"/>
      <c r="T78" s="958"/>
      <c r="U78" s="958"/>
      <c r="V78" s="125">
        <f t="shared" si="162"/>
        <v>0</v>
      </c>
      <c r="W78" s="145" t="str">
        <f t="shared" si="149"/>
        <v>No</v>
      </c>
      <c r="X78" s="126" t="str">
        <f t="shared" si="163"/>
        <v>No</v>
      </c>
      <c r="Y78"/>
      <c r="Z78" s="1492">
        <v>1</v>
      </c>
      <c r="AA78" s="1491">
        <f t="shared" si="164"/>
        <v>0</v>
      </c>
      <c r="AB78" s="36"/>
      <c r="AC78" s="216" t="s">
        <v>18</v>
      </c>
      <c r="AD78" s="375">
        <v>0.7</v>
      </c>
      <c r="AE78" s="1053">
        <f t="shared" si="131"/>
        <v>0</v>
      </c>
      <c r="AF78" s="36">
        <f t="shared" si="152"/>
        <v>0</v>
      </c>
      <c r="AG78" s="36">
        <f t="shared" si="153"/>
        <v>0</v>
      </c>
      <c r="AH78" s="36">
        <f t="shared" si="154"/>
        <v>0</v>
      </c>
      <c r="AI78" s="36">
        <f t="shared" si="155"/>
        <v>0</v>
      </c>
      <c r="AJ78" s="36">
        <f t="shared" si="156"/>
        <v>0</v>
      </c>
      <c r="AK78" s="36">
        <f t="shared" si="157"/>
        <v>0</v>
      </c>
      <c r="AL78" s="36">
        <f t="shared" si="158"/>
        <v>0</v>
      </c>
      <c r="AM78" s="36">
        <f t="shared" si="159"/>
        <v>0</v>
      </c>
      <c r="AN78" s="36">
        <f t="shared" si="160"/>
        <v>0</v>
      </c>
      <c r="AO78" s="36">
        <f t="shared" si="161"/>
        <v>0</v>
      </c>
      <c r="AP78" s="1053">
        <v>1</v>
      </c>
      <c r="AQ78" s="215"/>
      <c r="AR78" s="897">
        <v>18</v>
      </c>
      <c r="AS78" s="911">
        <f t="shared" si="182"/>
        <v>0</v>
      </c>
      <c r="AT78" s="897"/>
      <c r="AU78" s="911">
        <f t="shared" si="183"/>
        <v>0</v>
      </c>
      <c r="AV78" s="897"/>
      <c r="AW78" s="911">
        <f t="shared" si="184"/>
        <v>0</v>
      </c>
      <c r="AX78" s="908"/>
      <c r="AY78" s="911">
        <f t="shared" si="185"/>
        <v>0</v>
      </c>
      <c r="AZ78" s="908"/>
      <c r="BA78" s="911">
        <f t="shared" si="186"/>
        <v>0</v>
      </c>
      <c r="BB78" s="908"/>
      <c r="BC78" s="911">
        <f t="shared" si="187"/>
        <v>0</v>
      </c>
      <c r="BD78" s="908"/>
      <c r="BE78" s="911">
        <f t="shared" si="188"/>
        <v>0</v>
      </c>
      <c r="BF78" s="908"/>
      <c r="BG78" s="911">
        <f t="shared" si="189"/>
        <v>0</v>
      </c>
      <c r="BH78" s="908"/>
      <c r="BI78" s="911">
        <f t="shared" si="190"/>
        <v>0</v>
      </c>
      <c r="BJ78" s="908"/>
      <c r="BK78" s="911">
        <f t="shared" si="191"/>
        <v>0</v>
      </c>
      <c r="BL78" s="908"/>
      <c r="BM78" s="911">
        <f t="shared" si="192"/>
        <v>0</v>
      </c>
      <c r="BN78" s="908"/>
      <c r="BO78" s="911">
        <f t="shared" si="193"/>
        <v>0</v>
      </c>
      <c r="BP78" s="908"/>
      <c r="BQ78" s="911">
        <f t="shared" si="194"/>
        <v>0</v>
      </c>
      <c r="BR78" s="908"/>
      <c r="BS78" s="911">
        <f t="shared" si="195"/>
        <v>0</v>
      </c>
      <c r="BT78" s="36"/>
      <c r="BU78" s="36">
        <f t="shared" si="196"/>
        <v>0</v>
      </c>
      <c r="BV78" s="36">
        <f t="shared" si="197"/>
        <v>0</v>
      </c>
      <c r="BW78" s="36">
        <f t="shared" si="198"/>
        <v>0</v>
      </c>
      <c r="BX78" s="36">
        <f t="shared" si="199"/>
        <v>0</v>
      </c>
      <c r="BY78" s="36">
        <f t="shared" si="200"/>
        <v>0</v>
      </c>
      <c r="BZ78" s="36">
        <f t="shared" si="201"/>
        <v>0</v>
      </c>
      <c r="CA78" s="36">
        <f t="shared" si="202"/>
        <v>0</v>
      </c>
      <c r="CB78" s="36">
        <f t="shared" si="203"/>
        <v>0</v>
      </c>
      <c r="CD78" s="1">
        <f t="shared" si="165"/>
        <v>0</v>
      </c>
      <c r="CE78" s="1">
        <f t="shared" si="166"/>
        <v>0</v>
      </c>
      <c r="CF78" s="1">
        <f t="shared" si="204"/>
        <v>0</v>
      </c>
      <c r="CH78" s="1">
        <f t="shared" si="146"/>
        <v>0</v>
      </c>
      <c r="CI78" s="1">
        <f t="shared" si="167"/>
        <v>0</v>
      </c>
      <c r="CJ78" s="1">
        <f t="shared" si="168"/>
        <v>0</v>
      </c>
      <c r="CK78" s="1">
        <f t="shared" si="169"/>
        <v>0</v>
      </c>
      <c r="CL78" s="1">
        <f t="shared" si="170"/>
        <v>0</v>
      </c>
      <c r="CM78" s="1">
        <f t="shared" si="171"/>
        <v>0</v>
      </c>
      <c r="CN78" s="1">
        <f t="shared" si="172"/>
        <v>0</v>
      </c>
      <c r="CO78" s="1">
        <f t="shared" si="173"/>
        <v>0</v>
      </c>
      <c r="CP78" s="1">
        <f t="shared" si="174"/>
        <v>0</v>
      </c>
      <c r="CQ78" s="1">
        <f t="shared" si="175"/>
        <v>0</v>
      </c>
      <c r="CR78" s="1">
        <f t="shared" si="176"/>
        <v>0</v>
      </c>
      <c r="CS78" s="1">
        <f t="shared" si="177"/>
        <v>0</v>
      </c>
      <c r="CT78" s="1">
        <f t="shared" si="178"/>
        <v>0</v>
      </c>
      <c r="CU78" s="1">
        <f t="shared" si="179"/>
        <v>0</v>
      </c>
      <c r="CV78" s="1">
        <f t="shared" si="180"/>
        <v>0</v>
      </c>
      <c r="CW78" s="1">
        <f t="shared" si="181"/>
        <v>0</v>
      </c>
    </row>
    <row r="79" spans="1:101" s="1" customFormat="1" ht="57" customHeight="1" x14ac:dyDescent="0.2">
      <c r="B79" s="519"/>
      <c r="D79" s="1163" t="s">
        <v>247</v>
      </c>
      <c r="E79" s="1142"/>
      <c r="F79" s="532"/>
      <c r="G79" s="117" t="s">
        <v>185</v>
      </c>
      <c r="H79" s="118" t="s">
        <v>557</v>
      </c>
      <c r="I79" s="117">
        <v>6</v>
      </c>
      <c r="J79" s="118" t="s">
        <v>876</v>
      </c>
      <c r="K79" s="642">
        <v>70.480057200000019</v>
      </c>
      <c r="L79" s="119"/>
      <c r="M79" s="119"/>
      <c r="N79" s="119"/>
      <c r="O79" s="119"/>
      <c r="P79" s="119"/>
      <c r="Q79" s="993"/>
      <c r="R79" s="964"/>
      <c r="S79" s="964"/>
      <c r="T79" s="964"/>
      <c r="U79" s="964"/>
      <c r="V79" s="121">
        <f t="shared" si="162"/>
        <v>0</v>
      </c>
      <c r="W79" s="121" t="str">
        <f t="shared" si="149"/>
        <v>No</v>
      </c>
      <c r="X79" s="122" t="str">
        <f t="shared" si="163"/>
        <v>No</v>
      </c>
      <c r="Y79"/>
      <c r="Z79" s="1492">
        <v>1</v>
      </c>
      <c r="AA79" s="1491">
        <f t="shared" si="164"/>
        <v>0</v>
      </c>
      <c r="AB79" s="36"/>
      <c r="AC79" s="216" t="s">
        <v>20</v>
      </c>
      <c r="AD79" s="375">
        <v>0.7</v>
      </c>
      <c r="AE79" s="1053">
        <f t="shared" si="131"/>
        <v>0</v>
      </c>
      <c r="AF79" s="36">
        <f t="shared" si="152"/>
        <v>0</v>
      </c>
      <c r="AG79" s="36">
        <f t="shared" si="153"/>
        <v>0</v>
      </c>
      <c r="AH79" s="36">
        <f t="shared" si="154"/>
        <v>0</v>
      </c>
      <c r="AI79" s="36">
        <f t="shared" si="155"/>
        <v>0</v>
      </c>
      <c r="AJ79" s="36">
        <f t="shared" si="156"/>
        <v>0</v>
      </c>
      <c r="AK79" s="36">
        <f t="shared" si="157"/>
        <v>0</v>
      </c>
      <c r="AL79" s="36">
        <f t="shared" si="158"/>
        <v>0</v>
      </c>
      <c r="AM79" s="36">
        <f t="shared" si="159"/>
        <v>0</v>
      </c>
      <c r="AN79" s="36">
        <f t="shared" si="160"/>
        <v>0</v>
      </c>
      <c r="AO79" s="36">
        <f t="shared" si="161"/>
        <v>0</v>
      </c>
      <c r="AP79" s="1053">
        <v>1</v>
      </c>
      <c r="AQ79" s="215"/>
      <c r="AR79" s="897">
        <v>16</v>
      </c>
      <c r="AS79" s="911">
        <f t="shared" si="182"/>
        <v>0</v>
      </c>
      <c r="AT79" s="897"/>
      <c r="AU79" s="911">
        <f t="shared" si="183"/>
        <v>0</v>
      </c>
      <c r="AV79" s="897"/>
      <c r="AW79" s="911">
        <f t="shared" si="184"/>
        <v>0</v>
      </c>
      <c r="AX79" s="908"/>
      <c r="AY79" s="911">
        <f t="shared" si="185"/>
        <v>0</v>
      </c>
      <c r="AZ79" s="908"/>
      <c r="BA79" s="911">
        <f t="shared" si="186"/>
        <v>0</v>
      </c>
      <c r="BB79" s="908"/>
      <c r="BC79" s="911">
        <f t="shared" si="187"/>
        <v>0</v>
      </c>
      <c r="BD79" s="908"/>
      <c r="BE79" s="911">
        <f t="shared" si="188"/>
        <v>0</v>
      </c>
      <c r="BF79" s="908"/>
      <c r="BG79" s="911">
        <f t="shared" si="189"/>
        <v>0</v>
      </c>
      <c r="BH79" s="908"/>
      <c r="BI79" s="911">
        <f t="shared" si="190"/>
        <v>0</v>
      </c>
      <c r="BJ79" s="908"/>
      <c r="BK79" s="911">
        <f t="shared" si="191"/>
        <v>0</v>
      </c>
      <c r="BL79" s="908"/>
      <c r="BM79" s="911">
        <f t="shared" si="192"/>
        <v>0</v>
      </c>
      <c r="BN79" s="908"/>
      <c r="BO79" s="911">
        <f t="shared" si="193"/>
        <v>0</v>
      </c>
      <c r="BP79" s="908"/>
      <c r="BQ79" s="911">
        <f t="shared" si="194"/>
        <v>0</v>
      </c>
      <c r="BR79" s="908"/>
      <c r="BS79" s="911">
        <f t="shared" si="195"/>
        <v>0</v>
      </c>
      <c r="BT79" s="36"/>
      <c r="BU79" s="36">
        <f t="shared" si="196"/>
        <v>0</v>
      </c>
      <c r="BV79" s="36">
        <f t="shared" si="197"/>
        <v>0</v>
      </c>
      <c r="BW79" s="36">
        <f t="shared" si="198"/>
        <v>0</v>
      </c>
      <c r="BX79" s="36">
        <f t="shared" si="199"/>
        <v>0</v>
      </c>
      <c r="BY79" s="36">
        <f t="shared" si="200"/>
        <v>0</v>
      </c>
      <c r="BZ79" s="36">
        <f t="shared" si="201"/>
        <v>0</v>
      </c>
      <c r="CA79" s="36">
        <f t="shared" si="202"/>
        <v>0</v>
      </c>
      <c r="CB79" s="36">
        <f t="shared" si="203"/>
        <v>0</v>
      </c>
      <c r="CD79" s="1">
        <f t="shared" si="165"/>
        <v>0</v>
      </c>
      <c r="CE79" s="1">
        <f t="shared" si="166"/>
        <v>0</v>
      </c>
      <c r="CF79" s="1">
        <f t="shared" si="204"/>
        <v>0</v>
      </c>
      <c r="CH79" s="1">
        <f t="shared" si="146"/>
        <v>0</v>
      </c>
      <c r="CI79" s="1">
        <f t="shared" si="167"/>
        <v>0</v>
      </c>
      <c r="CJ79" s="1">
        <f t="shared" si="168"/>
        <v>0</v>
      </c>
      <c r="CK79" s="1">
        <f t="shared" si="169"/>
        <v>0</v>
      </c>
      <c r="CL79" s="1">
        <f t="shared" si="170"/>
        <v>0</v>
      </c>
      <c r="CM79" s="1">
        <f t="shared" si="171"/>
        <v>0</v>
      </c>
      <c r="CN79" s="1">
        <f t="shared" si="172"/>
        <v>0</v>
      </c>
      <c r="CO79" s="1">
        <f t="shared" si="173"/>
        <v>0</v>
      </c>
      <c r="CP79" s="1">
        <f t="shared" si="174"/>
        <v>0</v>
      </c>
      <c r="CQ79" s="1">
        <f t="shared" si="175"/>
        <v>0</v>
      </c>
      <c r="CR79" s="1">
        <f t="shared" si="176"/>
        <v>0</v>
      </c>
      <c r="CS79" s="1">
        <f t="shared" si="177"/>
        <v>0</v>
      </c>
      <c r="CT79" s="1">
        <f t="shared" si="178"/>
        <v>0</v>
      </c>
      <c r="CU79" s="1">
        <f t="shared" si="179"/>
        <v>0</v>
      </c>
      <c r="CV79" s="1">
        <f t="shared" si="180"/>
        <v>0</v>
      </c>
      <c r="CW79" s="1">
        <f t="shared" si="181"/>
        <v>0</v>
      </c>
    </row>
    <row r="80" spans="1:101" s="36" customFormat="1" ht="57" customHeight="1" x14ac:dyDescent="0.2">
      <c r="A80" s="1"/>
      <c r="B80" s="519"/>
      <c r="D80" s="367" t="s">
        <v>248</v>
      </c>
      <c r="E80" s="1133"/>
      <c r="F80" s="531"/>
      <c r="G80" s="1" t="s">
        <v>185</v>
      </c>
      <c r="H80" s="99" t="s">
        <v>466</v>
      </c>
      <c r="I80" s="1">
        <v>4</v>
      </c>
      <c r="J80" s="99" t="s">
        <v>876</v>
      </c>
      <c r="K80" s="644">
        <v>70.480057200000019</v>
      </c>
      <c r="L80" s="144"/>
      <c r="M80" s="144"/>
      <c r="N80" s="144"/>
      <c r="O80" s="144"/>
      <c r="P80" s="144"/>
      <c r="Q80" s="995"/>
      <c r="R80" s="958"/>
      <c r="S80" s="958"/>
      <c r="T80" s="958"/>
      <c r="U80" s="958"/>
      <c r="V80" s="125">
        <f t="shared" si="162"/>
        <v>0</v>
      </c>
      <c r="W80" s="145" t="str">
        <f t="shared" si="149"/>
        <v>No</v>
      </c>
      <c r="X80" s="126" t="str">
        <f t="shared" si="163"/>
        <v>No</v>
      </c>
      <c r="Y80"/>
      <c r="Z80" s="1492">
        <v>1</v>
      </c>
      <c r="AA80" s="1491">
        <f t="shared" si="164"/>
        <v>0</v>
      </c>
      <c r="AC80" s="216" t="s">
        <v>17</v>
      </c>
      <c r="AD80" s="375">
        <v>0.7</v>
      </c>
      <c r="AE80" s="1053">
        <f t="shared" si="131"/>
        <v>0</v>
      </c>
      <c r="AF80" s="36">
        <f t="shared" si="152"/>
        <v>0</v>
      </c>
      <c r="AG80" s="36">
        <f t="shared" si="153"/>
        <v>0</v>
      </c>
      <c r="AH80" s="36">
        <f t="shared" si="154"/>
        <v>0</v>
      </c>
      <c r="AI80" s="36">
        <f t="shared" si="155"/>
        <v>0</v>
      </c>
      <c r="AJ80" s="36">
        <f t="shared" si="156"/>
        <v>0</v>
      </c>
      <c r="AK80" s="36">
        <f t="shared" si="157"/>
        <v>0</v>
      </c>
      <c r="AL80" s="36">
        <f t="shared" si="158"/>
        <v>0</v>
      </c>
      <c r="AM80" s="36">
        <f t="shared" si="159"/>
        <v>0</v>
      </c>
      <c r="AN80" s="36">
        <f t="shared" si="160"/>
        <v>0</v>
      </c>
      <c r="AO80" s="36">
        <f t="shared" si="161"/>
        <v>0</v>
      </c>
      <c r="AP80" s="1053">
        <v>1</v>
      </c>
      <c r="AQ80" s="215"/>
      <c r="AR80" s="897">
        <v>10</v>
      </c>
      <c r="AS80" s="911">
        <f t="shared" si="182"/>
        <v>0</v>
      </c>
      <c r="AT80" s="897"/>
      <c r="AU80" s="911">
        <f t="shared" si="183"/>
        <v>0</v>
      </c>
      <c r="AV80" s="897"/>
      <c r="AW80" s="911">
        <f t="shared" si="184"/>
        <v>0</v>
      </c>
      <c r="AX80" s="908"/>
      <c r="AY80" s="911">
        <f t="shared" si="185"/>
        <v>0</v>
      </c>
      <c r="AZ80" s="908"/>
      <c r="BA80" s="911">
        <f t="shared" si="186"/>
        <v>0</v>
      </c>
      <c r="BB80" s="908"/>
      <c r="BC80" s="911">
        <f t="shared" si="187"/>
        <v>0</v>
      </c>
      <c r="BD80" s="908"/>
      <c r="BE80" s="911">
        <f t="shared" si="188"/>
        <v>0</v>
      </c>
      <c r="BF80" s="908"/>
      <c r="BG80" s="911">
        <f t="shared" si="189"/>
        <v>0</v>
      </c>
      <c r="BH80" s="908"/>
      <c r="BI80" s="911">
        <f t="shared" si="190"/>
        <v>0</v>
      </c>
      <c r="BJ80" s="908"/>
      <c r="BK80" s="911">
        <f t="shared" si="191"/>
        <v>0</v>
      </c>
      <c r="BL80" s="908"/>
      <c r="BM80" s="911">
        <f t="shared" si="192"/>
        <v>0</v>
      </c>
      <c r="BN80" s="908"/>
      <c r="BO80" s="911">
        <f t="shared" si="193"/>
        <v>0</v>
      </c>
      <c r="BP80" s="908"/>
      <c r="BQ80" s="911">
        <f t="shared" si="194"/>
        <v>0</v>
      </c>
      <c r="BR80" s="908"/>
      <c r="BS80" s="911">
        <f t="shared" si="195"/>
        <v>0</v>
      </c>
      <c r="BU80" s="36">
        <f t="shared" si="196"/>
        <v>0</v>
      </c>
      <c r="BV80" s="36">
        <f t="shared" si="197"/>
        <v>0</v>
      </c>
      <c r="BW80" s="36">
        <f t="shared" si="198"/>
        <v>0</v>
      </c>
      <c r="BX80" s="36">
        <f t="shared" si="199"/>
        <v>0</v>
      </c>
      <c r="BY80" s="36">
        <f t="shared" si="200"/>
        <v>0</v>
      </c>
      <c r="BZ80" s="36">
        <f t="shared" si="201"/>
        <v>0</v>
      </c>
      <c r="CA80" s="36">
        <f t="shared" si="202"/>
        <v>0</v>
      </c>
      <c r="CB80" s="36">
        <f t="shared" si="203"/>
        <v>0</v>
      </c>
      <c r="CD80" s="1">
        <f t="shared" si="165"/>
        <v>0</v>
      </c>
      <c r="CE80" s="1">
        <f t="shared" si="166"/>
        <v>0</v>
      </c>
      <c r="CF80" s="1">
        <f t="shared" si="204"/>
        <v>0</v>
      </c>
      <c r="CH80" s="1">
        <f t="shared" si="146"/>
        <v>0</v>
      </c>
      <c r="CI80" s="1">
        <f t="shared" si="167"/>
        <v>0</v>
      </c>
      <c r="CJ80" s="1">
        <f t="shared" si="168"/>
        <v>0</v>
      </c>
      <c r="CK80" s="1">
        <f t="shared" si="169"/>
        <v>0</v>
      </c>
      <c r="CL80" s="1">
        <f t="shared" si="170"/>
        <v>0</v>
      </c>
      <c r="CM80" s="1">
        <f t="shared" si="171"/>
        <v>0</v>
      </c>
      <c r="CN80" s="1">
        <f t="shared" si="172"/>
        <v>0</v>
      </c>
      <c r="CO80" s="1">
        <f t="shared" si="173"/>
        <v>0</v>
      </c>
      <c r="CP80" s="1">
        <f t="shared" si="174"/>
        <v>0</v>
      </c>
      <c r="CQ80" s="1">
        <f t="shared" si="175"/>
        <v>0</v>
      </c>
      <c r="CR80" s="1">
        <f t="shared" si="176"/>
        <v>0</v>
      </c>
      <c r="CS80" s="1">
        <f t="shared" si="177"/>
        <v>0</v>
      </c>
      <c r="CT80" s="1">
        <f t="shared" si="178"/>
        <v>0</v>
      </c>
      <c r="CU80" s="1">
        <f t="shared" si="179"/>
        <v>0</v>
      </c>
      <c r="CV80" s="1">
        <f t="shared" si="180"/>
        <v>0</v>
      </c>
      <c r="CW80" s="1">
        <f t="shared" si="181"/>
        <v>0</v>
      </c>
    </row>
    <row r="81" spans="1:128" s="1" customFormat="1" ht="57" customHeight="1" x14ac:dyDescent="0.2">
      <c r="B81" s="519"/>
      <c r="D81" s="1163" t="s">
        <v>249</v>
      </c>
      <c r="E81" s="1142"/>
      <c r="F81" s="532"/>
      <c r="G81" s="117" t="s">
        <v>502</v>
      </c>
      <c r="H81" s="118" t="s">
        <v>466</v>
      </c>
      <c r="I81" s="117">
        <v>4</v>
      </c>
      <c r="J81" s="118" t="s">
        <v>876</v>
      </c>
      <c r="K81" s="642">
        <v>93.969588300000012</v>
      </c>
      <c r="L81" s="119"/>
      <c r="M81" s="119"/>
      <c r="N81" s="119"/>
      <c r="O81" s="119"/>
      <c r="P81" s="119"/>
      <c r="Q81" s="993"/>
      <c r="R81" s="964"/>
      <c r="S81" s="964"/>
      <c r="T81" s="964"/>
      <c r="U81" s="964"/>
      <c r="V81" s="121">
        <f t="shared" si="162"/>
        <v>0</v>
      </c>
      <c r="W81" s="121" t="str">
        <f t="shared" si="149"/>
        <v>No</v>
      </c>
      <c r="X81" s="122" t="str">
        <f t="shared" si="163"/>
        <v>No</v>
      </c>
      <c r="Y81"/>
      <c r="Z81" s="1492">
        <v>1</v>
      </c>
      <c r="AA81" s="1491">
        <f t="shared" si="164"/>
        <v>0</v>
      </c>
      <c r="AB81" s="36"/>
      <c r="AC81" s="216" t="s">
        <v>19</v>
      </c>
      <c r="AD81" s="375">
        <v>1.5</v>
      </c>
      <c r="AE81" s="1053">
        <f t="shared" si="131"/>
        <v>0</v>
      </c>
      <c r="AF81" s="36">
        <f t="shared" si="152"/>
        <v>0</v>
      </c>
      <c r="AG81" s="36">
        <f t="shared" si="153"/>
        <v>0</v>
      </c>
      <c r="AH81" s="36">
        <f t="shared" si="154"/>
        <v>0</v>
      </c>
      <c r="AI81" s="36">
        <f t="shared" si="155"/>
        <v>0</v>
      </c>
      <c r="AJ81" s="36">
        <f t="shared" si="156"/>
        <v>0</v>
      </c>
      <c r="AK81" s="36">
        <f t="shared" si="157"/>
        <v>0</v>
      </c>
      <c r="AL81" s="36">
        <f t="shared" si="158"/>
        <v>0</v>
      </c>
      <c r="AM81" s="36">
        <f t="shared" si="159"/>
        <v>0</v>
      </c>
      <c r="AN81" s="36">
        <f t="shared" si="160"/>
        <v>0</v>
      </c>
      <c r="AO81" s="36">
        <f t="shared" si="161"/>
        <v>0</v>
      </c>
      <c r="AP81" s="1053">
        <v>1</v>
      </c>
      <c r="AQ81" s="215"/>
      <c r="AR81" s="897">
        <v>16</v>
      </c>
      <c r="AS81" s="911">
        <f t="shared" si="182"/>
        <v>0</v>
      </c>
      <c r="AT81" s="897"/>
      <c r="AU81" s="911">
        <f t="shared" si="183"/>
        <v>0</v>
      </c>
      <c r="AV81" s="897"/>
      <c r="AW81" s="911">
        <f t="shared" si="184"/>
        <v>0</v>
      </c>
      <c r="AX81" s="908"/>
      <c r="AY81" s="911">
        <f t="shared" si="185"/>
        <v>0</v>
      </c>
      <c r="AZ81" s="908"/>
      <c r="BA81" s="911">
        <f t="shared" si="186"/>
        <v>0</v>
      </c>
      <c r="BB81" s="908"/>
      <c r="BC81" s="911">
        <f t="shared" si="187"/>
        <v>0</v>
      </c>
      <c r="BD81" s="908"/>
      <c r="BE81" s="911">
        <f t="shared" si="188"/>
        <v>0</v>
      </c>
      <c r="BF81" s="908"/>
      <c r="BG81" s="911">
        <f t="shared" si="189"/>
        <v>0</v>
      </c>
      <c r="BH81" s="908"/>
      <c r="BI81" s="911">
        <f t="shared" si="190"/>
        <v>0</v>
      </c>
      <c r="BJ81" s="908"/>
      <c r="BK81" s="911">
        <f t="shared" si="191"/>
        <v>0</v>
      </c>
      <c r="BL81" s="908"/>
      <c r="BM81" s="911">
        <f t="shared" si="192"/>
        <v>0</v>
      </c>
      <c r="BN81" s="908"/>
      <c r="BO81" s="911">
        <f t="shared" si="193"/>
        <v>0</v>
      </c>
      <c r="BP81" s="908"/>
      <c r="BQ81" s="911">
        <f t="shared" si="194"/>
        <v>0</v>
      </c>
      <c r="BR81" s="908"/>
      <c r="BS81" s="911">
        <f t="shared" si="195"/>
        <v>0</v>
      </c>
      <c r="BT81" s="36"/>
      <c r="BU81" s="36">
        <f t="shared" si="196"/>
        <v>0</v>
      </c>
      <c r="BV81" s="36">
        <f t="shared" si="197"/>
        <v>0</v>
      </c>
      <c r="BW81" s="36">
        <f t="shared" si="198"/>
        <v>0</v>
      </c>
      <c r="BX81" s="36">
        <f t="shared" si="199"/>
        <v>0</v>
      </c>
      <c r="BY81" s="36">
        <f t="shared" si="200"/>
        <v>0</v>
      </c>
      <c r="BZ81" s="36">
        <f t="shared" si="201"/>
        <v>0</v>
      </c>
      <c r="CA81" s="36">
        <f t="shared" si="202"/>
        <v>0</v>
      </c>
      <c r="CB81" s="36">
        <f t="shared" si="203"/>
        <v>0</v>
      </c>
      <c r="CD81" s="1">
        <f t="shared" si="165"/>
        <v>0</v>
      </c>
      <c r="CE81" s="1">
        <f t="shared" si="166"/>
        <v>0</v>
      </c>
      <c r="CF81" s="1">
        <f t="shared" si="204"/>
        <v>0</v>
      </c>
      <c r="CH81" s="1">
        <f t="shared" si="146"/>
        <v>0</v>
      </c>
      <c r="CI81" s="1">
        <f t="shared" si="167"/>
        <v>0</v>
      </c>
      <c r="CJ81" s="1">
        <f t="shared" si="168"/>
        <v>0</v>
      </c>
      <c r="CK81" s="1">
        <f t="shared" si="169"/>
        <v>0</v>
      </c>
      <c r="CL81" s="1">
        <f t="shared" si="170"/>
        <v>0</v>
      </c>
      <c r="CM81" s="1">
        <f t="shared" si="171"/>
        <v>0</v>
      </c>
      <c r="CN81" s="1">
        <f t="shared" si="172"/>
        <v>0</v>
      </c>
      <c r="CO81" s="1">
        <f t="shared" si="173"/>
        <v>0</v>
      </c>
      <c r="CP81" s="1">
        <f t="shared" si="174"/>
        <v>0</v>
      </c>
      <c r="CQ81" s="1">
        <f t="shared" si="175"/>
        <v>0</v>
      </c>
      <c r="CR81" s="1">
        <f t="shared" si="176"/>
        <v>0</v>
      </c>
      <c r="CS81" s="1">
        <f t="shared" si="177"/>
        <v>0</v>
      </c>
      <c r="CT81" s="1">
        <f t="shared" si="178"/>
        <v>0</v>
      </c>
      <c r="CU81" s="1">
        <f t="shared" si="179"/>
        <v>0</v>
      </c>
      <c r="CV81" s="1">
        <f t="shared" si="180"/>
        <v>0</v>
      </c>
      <c r="CW81" s="1">
        <f t="shared" si="181"/>
        <v>0</v>
      </c>
    </row>
    <row r="82" spans="1:128" s="1" customFormat="1" ht="57" customHeight="1" x14ac:dyDescent="0.2">
      <c r="B82" s="524"/>
      <c r="C82" s="127"/>
      <c r="D82" s="1167" t="s">
        <v>250</v>
      </c>
      <c r="E82" s="1146"/>
      <c r="F82" s="533"/>
      <c r="G82" s="127" t="s">
        <v>502</v>
      </c>
      <c r="H82" s="146" t="s">
        <v>466</v>
      </c>
      <c r="I82" s="127">
        <v>3</v>
      </c>
      <c r="J82" s="146" t="s">
        <v>876</v>
      </c>
      <c r="K82" s="647">
        <v>126.8595174</v>
      </c>
      <c r="L82" s="144"/>
      <c r="M82" s="144"/>
      <c r="N82" s="144"/>
      <c r="O82" s="144"/>
      <c r="P82" s="144"/>
      <c r="Q82" s="995"/>
      <c r="R82" s="958"/>
      <c r="S82" s="958"/>
      <c r="T82" s="958"/>
      <c r="U82" s="958"/>
      <c r="V82" s="125">
        <f t="shared" si="162"/>
        <v>0</v>
      </c>
      <c r="W82" s="148" t="str">
        <f t="shared" si="149"/>
        <v>No</v>
      </c>
      <c r="X82" s="126" t="str">
        <f t="shared" si="163"/>
        <v>No</v>
      </c>
      <c r="Y82"/>
      <c r="Z82" s="1487">
        <v>1</v>
      </c>
      <c r="AA82" s="1491">
        <f>Z82*L82+Z82*M82+Z82*N82+Z82*O82+Z82*P82+Z82*Q82+Z82*R82+Z82*S82+Z82*T82+Z82*U82</f>
        <v>0</v>
      </c>
      <c r="AB82" s="36"/>
      <c r="AC82" s="216" t="s">
        <v>16</v>
      </c>
      <c r="AD82" s="375">
        <v>4</v>
      </c>
      <c r="AE82" s="1053">
        <f t="shared" ref="AE82:AE113" si="205">SUM(L82:U82)*AD82</f>
        <v>0</v>
      </c>
      <c r="AF82" s="36">
        <f t="shared" si="152"/>
        <v>0</v>
      </c>
      <c r="AG82" s="36">
        <f t="shared" si="153"/>
        <v>0</v>
      </c>
      <c r="AH82" s="36">
        <f t="shared" si="154"/>
        <v>0</v>
      </c>
      <c r="AI82" s="36">
        <f t="shared" si="155"/>
        <v>0</v>
      </c>
      <c r="AJ82" s="36">
        <f t="shared" si="156"/>
        <v>0</v>
      </c>
      <c r="AK82" s="36">
        <f t="shared" si="157"/>
        <v>0</v>
      </c>
      <c r="AL82" s="36">
        <f t="shared" si="158"/>
        <v>0</v>
      </c>
      <c r="AM82" s="36">
        <f t="shared" si="159"/>
        <v>0</v>
      </c>
      <c r="AN82" s="36">
        <f t="shared" si="160"/>
        <v>0</v>
      </c>
      <c r="AO82" s="36">
        <f t="shared" si="161"/>
        <v>0</v>
      </c>
      <c r="AP82" s="1053">
        <v>1</v>
      </c>
      <c r="AQ82" s="215"/>
      <c r="AR82" s="897">
        <v>13</v>
      </c>
      <c r="AS82" s="911">
        <f t="shared" si="182"/>
        <v>0</v>
      </c>
      <c r="AT82" s="897"/>
      <c r="AU82" s="911">
        <f t="shared" si="183"/>
        <v>0</v>
      </c>
      <c r="AV82" s="897"/>
      <c r="AW82" s="911">
        <f t="shared" si="184"/>
        <v>0</v>
      </c>
      <c r="AX82" s="908"/>
      <c r="AY82" s="911">
        <f t="shared" si="185"/>
        <v>0</v>
      </c>
      <c r="AZ82" s="908"/>
      <c r="BA82" s="911">
        <f t="shared" si="186"/>
        <v>0</v>
      </c>
      <c r="BB82" s="908"/>
      <c r="BC82" s="911">
        <f t="shared" si="187"/>
        <v>0</v>
      </c>
      <c r="BD82" s="908"/>
      <c r="BE82" s="911">
        <f t="shared" si="188"/>
        <v>0</v>
      </c>
      <c r="BF82" s="908"/>
      <c r="BG82" s="911">
        <f t="shared" si="189"/>
        <v>0</v>
      </c>
      <c r="BH82" s="908"/>
      <c r="BI82" s="911">
        <f t="shared" si="190"/>
        <v>0</v>
      </c>
      <c r="BJ82" s="908"/>
      <c r="BK82" s="911">
        <f t="shared" si="191"/>
        <v>0</v>
      </c>
      <c r="BL82" s="908"/>
      <c r="BM82" s="911">
        <f t="shared" si="192"/>
        <v>0</v>
      </c>
      <c r="BN82" s="908"/>
      <c r="BO82" s="911">
        <f t="shared" si="193"/>
        <v>0</v>
      </c>
      <c r="BP82" s="908"/>
      <c r="BQ82" s="911">
        <f t="shared" si="194"/>
        <v>0</v>
      </c>
      <c r="BR82" s="908"/>
      <c r="BS82" s="911">
        <f t="shared" si="195"/>
        <v>0</v>
      </c>
      <c r="BT82" s="36"/>
      <c r="BU82" s="36">
        <f t="shared" si="196"/>
        <v>0</v>
      </c>
      <c r="BV82" s="36">
        <f t="shared" si="197"/>
        <v>0</v>
      </c>
      <c r="BW82" s="36">
        <f t="shared" si="198"/>
        <v>0</v>
      </c>
      <c r="BX82" s="36">
        <f t="shared" si="199"/>
        <v>0</v>
      </c>
      <c r="BY82" s="36">
        <f t="shared" si="200"/>
        <v>0</v>
      </c>
      <c r="BZ82" s="36">
        <f t="shared" si="201"/>
        <v>0</v>
      </c>
      <c r="CA82" s="36">
        <f t="shared" si="202"/>
        <v>0</v>
      </c>
      <c r="CB82" s="36">
        <f t="shared" si="203"/>
        <v>0</v>
      </c>
      <c r="CD82" s="1">
        <f t="shared" si="165"/>
        <v>0</v>
      </c>
      <c r="CE82" s="1">
        <f t="shared" si="166"/>
        <v>0</v>
      </c>
      <c r="CF82" s="1">
        <f t="shared" si="204"/>
        <v>0</v>
      </c>
      <c r="CH82" s="1">
        <f t="shared" si="146"/>
        <v>0</v>
      </c>
      <c r="CI82" s="1">
        <f t="shared" si="167"/>
        <v>0</v>
      </c>
      <c r="CJ82" s="1">
        <f t="shared" si="168"/>
        <v>0</v>
      </c>
      <c r="CK82" s="1">
        <f t="shared" si="169"/>
        <v>0</v>
      </c>
      <c r="CL82" s="1">
        <f t="shared" si="170"/>
        <v>0</v>
      </c>
      <c r="CM82" s="1">
        <f t="shared" si="171"/>
        <v>0</v>
      </c>
      <c r="CN82" s="1">
        <f t="shared" si="172"/>
        <v>0</v>
      </c>
      <c r="CO82" s="1">
        <f t="shared" si="173"/>
        <v>0</v>
      </c>
      <c r="CP82" s="1">
        <f t="shared" si="174"/>
        <v>0</v>
      </c>
      <c r="CQ82" s="1">
        <f t="shared" si="175"/>
        <v>0</v>
      </c>
      <c r="CR82" s="1">
        <f t="shared" si="176"/>
        <v>0</v>
      </c>
      <c r="CS82" s="1">
        <f t="shared" si="177"/>
        <v>0</v>
      </c>
      <c r="CT82" s="1">
        <f t="shared" si="178"/>
        <v>0</v>
      </c>
      <c r="CU82" s="1">
        <f t="shared" si="179"/>
        <v>0</v>
      </c>
      <c r="CV82" s="1">
        <f t="shared" si="180"/>
        <v>0</v>
      </c>
      <c r="CW82" s="1">
        <f t="shared" si="181"/>
        <v>0</v>
      </c>
    </row>
    <row r="83" spans="1:128" ht="31.25" customHeight="1" x14ac:dyDescent="0.2">
      <c r="B83" s="523"/>
      <c r="F83" s="551"/>
      <c r="G83" s="101"/>
      <c r="H83" s="105"/>
      <c r="J83" s="886" t="s">
        <v>1097</v>
      </c>
      <c r="K83" s="373"/>
      <c r="L83" s="999"/>
      <c r="M83" s="999"/>
      <c r="N83" s="999"/>
      <c r="O83" s="999"/>
      <c r="P83" s="999"/>
      <c r="Q83" s="999"/>
      <c r="R83" s="999"/>
      <c r="S83" s="999"/>
      <c r="T83" s="999"/>
      <c r="U83" s="999"/>
      <c r="V83" s="307"/>
      <c r="W83" s="108"/>
      <c r="X83" s="411"/>
      <c r="Z83" s="351"/>
      <c r="AA83" s="1490"/>
      <c r="AB83" s="36"/>
      <c r="AC83" s="213"/>
      <c r="AD83" s="382"/>
      <c r="AE83" s="1053">
        <f t="shared" si="205"/>
        <v>0</v>
      </c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1053"/>
      <c r="AQ83" s="215"/>
      <c r="AR83" s="912"/>
      <c r="AS83" s="911">
        <f t="shared" si="182"/>
        <v>0</v>
      </c>
      <c r="AT83" s="912"/>
      <c r="AU83" s="911">
        <f t="shared" si="183"/>
        <v>0</v>
      </c>
      <c r="AV83" s="912"/>
      <c r="AW83" s="911">
        <f t="shared" si="184"/>
        <v>0</v>
      </c>
      <c r="AX83" s="913"/>
      <c r="AY83" s="911">
        <f t="shared" si="185"/>
        <v>0</v>
      </c>
      <c r="AZ83" s="913"/>
      <c r="BA83" s="911">
        <f t="shared" si="186"/>
        <v>0</v>
      </c>
      <c r="BB83" s="913"/>
      <c r="BC83" s="911">
        <f t="shared" si="187"/>
        <v>0</v>
      </c>
      <c r="BD83" s="913"/>
      <c r="BE83" s="911">
        <f t="shared" si="188"/>
        <v>0</v>
      </c>
      <c r="BF83" s="913"/>
      <c r="BG83" s="911">
        <f t="shared" si="189"/>
        <v>0</v>
      </c>
      <c r="BH83" s="913"/>
      <c r="BI83" s="911">
        <f t="shared" si="190"/>
        <v>0</v>
      </c>
      <c r="BJ83" s="913"/>
      <c r="BK83" s="911">
        <f t="shared" si="191"/>
        <v>0</v>
      </c>
      <c r="BL83" s="913"/>
      <c r="BM83" s="911">
        <f t="shared" si="192"/>
        <v>0</v>
      </c>
      <c r="BN83" s="913"/>
      <c r="BO83" s="911">
        <f t="shared" si="193"/>
        <v>0</v>
      </c>
      <c r="BP83" s="913"/>
      <c r="BQ83" s="911">
        <f t="shared" si="194"/>
        <v>0</v>
      </c>
      <c r="BR83" s="913"/>
      <c r="BS83" s="911">
        <f t="shared" si="195"/>
        <v>0</v>
      </c>
      <c r="BU83" s="36">
        <f t="shared" si="196"/>
        <v>0</v>
      </c>
      <c r="BV83" s="36">
        <f t="shared" si="197"/>
        <v>0</v>
      </c>
      <c r="BW83" s="36">
        <f t="shared" si="198"/>
        <v>0</v>
      </c>
      <c r="BX83" s="36">
        <f t="shared" si="199"/>
        <v>0</v>
      </c>
      <c r="BY83" s="36">
        <f t="shared" si="200"/>
        <v>0</v>
      </c>
      <c r="BZ83" s="36">
        <f t="shared" si="201"/>
        <v>0</v>
      </c>
      <c r="CA83" s="36">
        <f t="shared" si="202"/>
        <v>0</v>
      </c>
      <c r="CB83" s="36">
        <f t="shared" si="203"/>
        <v>0</v>
      </c>
      <c r="CD83" s="1">
        <f t="shared" si="165"/>
        <v>0</v>
      </c>
      <c r="CE83" s="1">
        <f t="shared" si="166"/>
        <v>0</v>
      </c>
      <c r="CF83" s="1">
        <f t="shared" si="204"/>
        <v>0</v>
      </c>
      <c r="CH83" s="1">
        <f t="shared" si="146"/>
        <v>0</v>
      </c>
      <c r="CI83" s="1">
        <f t="shared" si="167"/>
        <v>0</v>
      </c>
      <c r="CJ83" s="1">
        <f t="shared" si="168"/>
        <v>0</v>
      </c>
      <c r="CK83" s="1">
        <f t="shared" si="169"/>
        <v>0</v>
      </c>
      <c r="CL83" s="1">
        <f t="shared" si="170"/>
        <v>0</v>
      </c>
      <c r="CM83" s="1">
        <f t="shared" si="171"/>
        <v>0</v>
      </c>
      <c r="CN83" s="1">
        <f t="shared" si="172"/>
        <v>0</v>
      </c>
      <c r="CO83" s="1">
        <f t="shared" si="173"/>
        <v>0</v>
      </c>
      <c r="CP83" s="1">
        <f t="shared" si="174"/>
        <v>0</v>
      </c>
      <c r="CQ83" s="1">
        <f t="shared" si="175"/>
        <v>0</v>
      </c>
      <c r="CR83" s="1">
        <f t="shared" si="176"/>
        <v>0</v>
      </c>
      <c r="CS83" s="1">
        <f t="shared" si="177"/>
        <v>0</v>
      </c>
      <c r="CT83" s="1">
        <f t="shared" si="178"/>
        <v>0</v>
      </c>
      <c r="CU83" s="1">
        <f t="shared" si="179"/>
        <v>0</v>
      </c>
      <c r="CV83" s="1">
        <f t="shared" si="180"/>
        <v>0</v>
      </c>
      <c r="CW83" s="1">
        <f t="shared" si="181"/>
        <v>0</v>
      </c>
    </row>
    <row r="84" spans="1:128" s="1" customFormat="1" ht="57" customHeight="1" x14ac:dyDescent="0.2">
      <c r="B84" s="520"/>
      <c r="C84" s="139"/>
      <c r="D84" s="1159" t="s">
        <v>299</v>
      </c>
      <c r="E84" s="1138"/>
      <c r="F84" s="534"/>
      <c r="G84" s="139" t="s">
        <v>188</v>
      </c>
      <c r="H84" s="140" t="s">
        <v>1</v>
      </c>
      <c r="I84" s="139">
        <v>5</v>
      </c>
      <c r="J84" s="140" t="s">
        <v>1149</v>
      </c>
      <c r="K84" s="645">
        <v>75.661740000000009</v>
      </c>
      <c r="L84" s="144"/>
      <c r="M84" s="144"/>
      <c r="N84" s="144"/>
      <c r="O84" s="144"/>
      <c r="P84" s="144"/>
      <c r="Q84" s="995"/>
      <c r="R84" s="958"/>
      <c r="S84" s="958"/>
      <c r="T84" s="958"/>
      <c r="U84" s="958"/>
      <c r="V84" s="125">
        <f>K84*L84+K84*M84+K84*N84+K84*O84+K84*P84+K84*Q84+K84*R84+K84*S84+K84*T84+K84*U84</f>
        <v>0</v>
      </c>
      <c r="W84" s="142" t="str">
        <f>IF(B84="New","Yes","No")</f>
        <v>No</v>
      </c>
      <c r="X84" s="126" t="str">
        <f t="shared" ref="X84:X85" si="206">IF(SUM(L84:U84)&gt;0,"Yes","No")</f>
        <v>No</v>
      </c>
      <c r="Y84"/>
      <c r="Z84" s="1485">
        <v>1</v>
      </c>
      <c r="AA84" s="1491">
        <f t="shared" ref="AA84:AA85" si="207">Z84*L84+Z84*M84+Z84*N84+Z84*O84+Z84*P84+Z84*Q84+Z84*R84+Z84*S84+Z84*T84+Z84*U84</f>
        <v>0</v>
      </c>
      <c r="AB84" s="36"/>
      <c r="AC84" s="216"/>
      <c r="AD84" s="375">
        <v>1.66</v>
      </c>
      <c r="AE84" s="1053">
        <f t="shared" si="205"/>
        <v>0</v>
      </c>
      <c r="AF84" s="36">
        <f>L84*I84</f>
        <v>0</v>
      </c>
      <c r="AG84" s="36">
        <f>M84*I84</f>
        <v>0</v>
      </c>
      <c r="AH84" s="36">
        <f>N84*I84</f>
        <v>0</v>
      </c>
      <c r="AI84" s="36">
        <f>O84*I84</f>
        <v>0</v>
      </c>
      <c r="AJ84" s="36">
        <f>P84*I84</f>
        <v>0</v>
      </c>
      <c r="AK84" s="36">
        <f>Q84*I84</f>
        <v>0</v>
      </c>
      <c r="AL84" s="36">
        <f>R84*I84</f>
        <v>0</v>
      </c>
      <c r="AM84" s="36">
        <f>S84*I84</f>
        <v>0</v>
      </c>
      <c r="AN84" s="36">
        <f>T84*I84</f>
        <v>0</v>
      </c>
      <c r="AO84" s="36">
        <f>U84*I84</f>
        <v>0</v>
      </c>
      <c r="AP84" s="1053">
        <v>1</v>
      </c>
      <c r="AQ84" s="215"/>
      <c r="AR84" s="897">
        <v>9</v>
      </c>
      <c r="AS84" s="911">
        <f t="shared" si="182"/>
        <v>0</v>
      </c>
      <c r="AT84" s="897"/>
      <c r="AU84" s="911">
        <f t="shared" si="183"/>
        <v>0</v>
      </c>
      <c r="AV84" s="897"/>
      <c r="AW84" s="911">
        <f t="shared" si="184"/>
        <v>0</v>
      </c>
      <c r="AX84" s="908"/>
      <c r="AY84" s="911">
        <f t="shared" si="185"/>
        <v>0</v>
      </c>
      <c r="AZ84" s="908"/>
      <c r="BA84" s="911">
        <f t="shared" si="186"/>
        <v>0</v>
      </c>
      <c r="BB84" s="908">
        <v>5</v>
      </c>
      <c r="BC84" s="911">
        <f t="shared" si="187"/>
        <v>0</v>
      </c>
      <c r="BD84" s="908"/>
      <c r="BE84" s="911">
        <f t="shared" si="188"/>
        <v>0</v>
      </c>
      <c r="BF84" s="908"/>
      <c r="BG84" s="911">
        <f t="shared" si="189"/>
        <v>0</v>
      </c>
      <c r="BH84" s="908"/>
      <c r="BI84" s="911">
        <f t="shared" si="190"/>
        <v>0</v>
      </c>
      <c r="BJ84" s="908"/>
      <c r="BK84" s="911">
        <f t="shared" si="191"/>
        <v>0</v>
      </c>
      <c r="BL84" s="908"/>
      <c r="BM84" s="911">
        <f t="shared" si="192"/>
        <v>0</v>
      </c>
      <c r="BN84" s="908"/>
      <c r="BO84" s="911">
        <f t="shared" si="193"/>
        <v>0</v>
      </c>
      <c r="BP84" s="908"/>
      <c r="BQ84" s="911">
        <f t="shared" si="194"/>
        <v>0</v>
      </c>
      <c r="BR84" s="908"/>
      <c r="BS84" s="911">
        <f t="shared" si="195"/>
        <v>0</v>
      </c>
      <c r="BT84" s="36"/>
      <c r="BU84" s="36">
        <f t="shared" si="196"/>
        <v>0</v>
      </c>
      <c r="BV84" s="36">
        <f t="shared" si="197"/>
        <v>0</v>
      </c>
      <c r="BW84" s="36">
        <f t="shared" si="198"/>
        <v>0</v>
      </c>
      <c r="BX84" s="36">
        <f t="shared" si="199"/>
        <v>0</v>
      </c>
      <c r="BY84" s="36">
        <f t="shared" si="200"/>
        <v>0</v>
      </c>
      <c r="BZ84" s="36">
        <f t="shared" si="201"/>
        <v>0</v>
      </c>
      <c r="CA84" s="36">
        <f t="shared" si="202"/>
        <v>0</v>
      </c>
      <c r="CB84" s="36">
        <f t="shared" si="203"/>
        <v>0</v>
      </c>
      <c r="CD84" s="1">
        <f t="shared" si="165"/>
        <v>0</v>
      </c>
      <c r="CE84" s="1">
        <f t="shared" si="166"/>
        <v>0</v>
      </c>
      <c r="CF84" s="1">
        <f t="shared" si="204"/>
        <v>0</v>
      </c>
      <c r="CH84" s="1">
        <f t="shared" si="146"/>
        <v>0</v>
      </c>
      <c r="CI84" s="1">
        <f t="shared" si="167"/>
        <v>0</v>
      </c>
      <c r="CJ84" s="1">
        <f t="shared" si="168"/>
        <v>0</v>
      </c>
      <c r="CK84" s="1">
        <f t="shared" si="169"/>
        <v>0</v>
      </c>
      <c r="CL84" s="1">
        <f t="shared" si="170"/>
        <v>0</v>
      </c>
      <c r="CM84" s="1">
        <f t="shared" si="171"/>
        <v>0</v>
      </c>
      <c r="CN84" s="1">
        <f t="shared" si="172"/>
        <v>0</v>
      </c>
      <c r="CO84" s="1">
        <f t="shared" si="173"/>
        <v>0</v>
      </c>
      <c r="CP84" s="1">
        <f t="shared" si="174"/>
        <v>0</v>
      </c>
      <c r="CQ84" s="1">
        <f t="shared" si="175"/>
        <v>0</v>
      </c>
      <c r="CR84" s="1">
        <f t="shared" si="176"/>
        <v>0</v>
      </c>
      <c r="CS84" s="1">
        <f t="shared" si="177"/>
        <v>0</v>
      </c>
      <c r="CT84" s="1">
        <f t="shared" si="178"/>
        <v>0</v>
      </c>
      <c r="CU84" s="1">
        <f t="shared" si="179"/>
        <v>0</v>
      </c>
      <c r="CV84" s="1">
        <f t="shared" si="180"/>
        <v>0</v>
      </c>
      <c r="CW84" s="1">
        <f t="shared" si="181"/>
        <v>0</v>
      </c>
    </row>
    <row r="85" spans="1:128" s="1" customFormat="1" ht="57" customHeight="1" x14ac:dyDescent="0.2">
      <c r="B85" s="524"/>
      <c r="C85" s="127"/>
      <c r="D85" s="1160" t="s">
        <v>300</v>
      </c>
      <c r="E85" s="1139"/>
      <c r="F85" s="536"/>
      <c r="G85" s="128" t="s">
        <v>190</v>
      </c>
      <c r="H85" s="130" t="s">
        <v>301</v>
      </c>
      <c r="I85" s="128">
        <v>10</v>
      </c>
      <c r="J85" s="130" t="s">
        <v>876</v>
      </c>
      <c r="K85" s="495">
        <v>65.34423000000001</v>
      </c>
      <c r="L85" s="119"/>
      <c r="M85" s="119"/>
      <c r="N85" s="119"/>
      <c r="O85" s="119"/>
      <c r="P85" s="119"/>
      <c r="Q85" s="993"/>
      <c r="R85" s="964"/>
      <c r="S85" s="964"/>
      <c r="T85" s="964"/>
      <c r="U85" s="964"/>
      <c r="V85" s="121">
        <f>K85*L85+K85*M85+K85*N85+K85*O85+K85*P85+K85*Q85+K85*R85+K85*S85+K85*T85+K85*U85</f>
        <v>0</v>
      </c>
      <c r="W85" s="133" t="str">
        <f>IF(B85="New","Yes","No")</f>
        <v>No</v>
      </c>
      <c r="X85" s="122" t="str">
        <f t="shared" si="206"/>
        <v>No</v>
      </c>
      <c r="Y85"/>
      <c r="Z85" s="1487">
        <v>1</v>
      </c>
      <c r="AA85" s="1491">
        <f t="shared" si="207"/>
        <v>0</v>
      </c>
      <c r="AB85" s="36"/>
      <c r="AC85" s="216"/>
      <c r="AD85" s="375">
        <v>0.12</v>
      </c>
      <c r="AE85" s="1053">
        <f t="shared" si="205"/>
        <v>0</v>
      </c>
      <c r="AF85" s="36">
        <f>L85*I85</f>
        <v>0</v>
      </c>
      <c r="AG85" s="36">
        <f>M85*I85</f>
        <v>0</v>
      </c>
      <c r="AH85" s="36">
        <f>N85*I85</f>
        <v>0</v>
      </c>
      <c r="AI85" s="36">
        <f>O85*I85</f>
        <v>0</v>
      </c>
      <c r="AJ85" s="36">
        <f>P85*I85</f>
        <v>0</v>
      </c>
      <c r="AK85" s="36">
        <f>Q85*I85</f>
        <v>0</v>
      </c>
      <c r="AL85" s="36">
        <f>R85*I85</f>
        <v>0</v>
      </c>
      <c r="AM85" s="36">
        <f>S85*I85</f>
        <v>0</v>
      </c>
      <c r="AN85" s="36">
        <f>T85*I85</f>
        <v>0</v>
      </c>
      <c r="AO85" s="36">
        <f>U85*I85</f>
        <v>0</v>
      </c>
      <c r="AP85" s="1053">
        <v>1</v>
      </c>
      <c r="AQ85" s="215"/>
      <c r="AR85" s="897">
        <v>20</v>
      </c>
      <c r="AS85" s="911">
        <f t="shared" si="182"/>
        <v>0</v>
      </c>
      <c r="AT85" s="897"/>
      <c r="AU85" s="911">
        <f t="shared" si="183"/>
        <v>0</v>
      </c>
      <c r="AV85" s="897"/>
      <c r="AW85" s="911">
        <f t="shared" si="184"/>
        <v>0</v>
      </c>
      <c r="AX85" s="908"/>
      <c r="AY85" s="911">
        <f t="shared" si="185"/>
        <v>0</v>
      </c>
      <c r="AZ85" s="908"/>
      <c r="BA85" s="911">
        <f t="shared" si="186"/>
        <v>0</v>
      </c>
      <c r="BB85" s="908"/>
      <c r="BC85" s="911">
        <f t="shared" si="187"/>
        <v>0</v>
      </c>
      <c r="BD85" s="908"/>
      <c r="BE85" s="911">
        <f t="shared" si="188"/>
        <v>0</v>
      </c>
      <c r="BF85" s="908"/>
      <c r="BG85" s="911">
        <f t="shared" si="189"/>
        <v>0</v>
      </c>
      <c r="BH85" s="908"/>
      <c r="BI85" s="911">
        <f t="shared" si="190"/>
        <v>0</v>
      </c>
      <c r="BJ85" s="908"/>
      <c r="BK85" s="911">
        <f t="shared" si="191"/>
        <v>0</v>
      </c>
      <c r="BL85" s="908"/>
      <c r="BM85" s="911">
        <f t="shared" si="192"/>
        <v>0</v>
      </c>
      <c r="BN85" s="908"/>
      <c r="BO85" s="911">
        <f t="shared" si="193"/>
        <v>0</v>
      </c>
      <c r="BP85" s="908"/>
      <c r="BQ85" s="911">
        <f t="shared" si="194"/>
        <v>0</v>
      </c>
      <c r="BR85" s="908"/>
      <c r="BS85" s="911">
        <f t="shared" si="195"/>
        <v>0</v>
      </c>
      <c r="BT85" s="36"/>
      <c r="BU85" s="36">
        <f t="shared" si="196"/>
        <v>0</v>
      </c>
      <c r="BV85" s="36">
        <f t="shared" si="197"/>
        <v>0</v>
      </c>
      <c r="BW85" s="36">
        <f t="shared" si="198"/>
        <v>0</v>
      </c>
      <c r="BX85" s="36">
        <f t="shared" si="199"/>
        <v>0</v>
      </c>
      <c r="BY85" s="36">
        <f t="shared" si="200"/>
        <v>0</v>
      </c>
      <c r="BZ85" s="36">
        <f t="shared" si="201"/>
        <v>0</v>
      </c>
      <c r="CA85" s="36">
        <f t="shared" si="202"/>
        <v>0</v>
      </c>
      <c r="CB85" s="36">
        <f t="shared" si="203"/>
        <v>0</v>
      </c>
      <c r="CD85" s="1">
        <f t="shared" si="165"/>
        <v>0</v>
      </c>
      <c r="CE85" s="1">
        <f t="shared" si="166"/>
        <v>0</v>
      </c>
      <c r="CF85" s="1">
        <f t="shared" si="204"/>
        <v>0</v>
      </c>
      <c r="CH85" s="1">
        <f t="shared" si="146"/>
        <v>0</v>
      </c>
      <c r="CI85" s="1">
        <f t="shared" si="167"/>
        <v>0</v>
      </c>
      <c r="CJ85" s="1">
        <f t="shared" si="168"/>
        <v>0</v>
      </c>
      <c r="CK85" s="1">
        <f t="shared" si="169"/>
        <v>0</v>
      </c>
      <c r="CL85" s="1">
        <f t="shared" si="170"/>
        <v>0</v>
      </c>
      <c r="CM85" s="1">
        <f t="shared" si="171"/>
        <v>0</v>
      </c>
      <c r="CN85" s="1">
        <f t="shared" si="172"/>
        <v>0</v>
      </c>
      <c r="CO85" s="1">
        <f t="shared" si="173"/>
        <v>0</v>
      </c>
      <c r="CP85" s="1">
        <f t="shared" si="174"/>
        <v>0</v>
      </c>
      <c r="CQ85" s="1">
        <f t="shared" si="175"/>
        <v>0</v>
      </c>
      <c r="CR85" s="1">
        <f t="shared" si="176"/>
        <v>0</v>
      </c>
      <c r="CS85" s="1">
        <f t="shared" si="177"/>
        <v>0</v>
      </c>
      <c r="CT85" s="1">
        <f t="shared" si="178"/>
        <v>0</v>
      </c>
      <c r="CU85" s="1">
        <f t="shared" si="179"/>
        <v>0</v>
      </c>
      <c r="CV85" s="1">
        <f t="shared" si="180"/>
        <v>0</v>
      </c>
      <c r="CW85" s="1">
        <f t="shared" si="181"/>
        <v>0</v>
      </c>
    </row>
    <row r="86" spans="1:128" ht="31.25" customHeight="1" x14ac:dyDescent="0.2">
      <c r="B86" s="523"/>
      <c r="F86" s="551"/>
      <c r="G86" s="101"/>
      <c r="H86" s="105"/>
      <c r="J86" s="886" t="s">
        <v>1098</v>
      </c>
      <c r="K86" s="373"/>
      <c r="L86" s="1130"/>
      <c r="M86" s="1174"/>
      <c r="N86" s="1130"/>
      <c r="O86" s="1130"/>
      <c r="P86" s="1130"/>
      <c r="Q86" s="1130"/>
      <c r="R86" s="1130"/>
      <c r="S86" s="1130"/>
      <c r="T86" s="1130"/>
      <c r="U86" s="1130"/>
      <c r="V86" s="115"/>
      <c r="W86" s="108"/>
      <c r="X86" s="316"/>
      <c r="Z86" s="351"/>
      <c r="AA86" s="1494"/>
      <c r="AB86" s="36"/>
      <c r="AC86" s="213"/>
      <c r="AD86" s="382"/>
      <c r="AE86" s="1053">
        <f t="shared" si="205"/>
        <v>0</v>
      </c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1053"/>
      <c r="AQ86" s="215"/>
      <c r="AR86" s="912"/>
      <c r="AS86" s="911">
        <f t="shared" si="182"/>
        <v>0</v>
      </c>
      <c r="AT86" s="912"/>
      <c r="AU86" s="911">
        <f t="shared" si="183"/>
        <v>0</v>
      </c>
      <c r="AV86" s="912"/>
      <c r="AW86" s="911">
        <f t="shared" si="184"/>
        <v>0</v>
      </c>
      <c r="AX86" s="913"/>
      <c r="AY86" s="911">
        <f t="shared" si="185"/>
        <v>0</v>
      </c>
      <c r="AZ86" s="913"/>
      <c r="BA86" s="911">
        <f t="shared" si="186"/>
        <v>0</v>
      </c>
      <c r="BB86" s="913"/>
      <c r="BC86" s="911">
        <f t="shared" si="187"/>
        <v>0</v>
      </c>
      <c r="BD86" s="913"/>
      <c r="BE86" s="911">
        <f t="shared" si="188"/>
        <v>0</v>
      </c>
      <c r="BF86" s="913"/>
      <c r="BG86" s="911">
        <f t="shared" si="189"/>
        <v>0</v>
      </c>
      <c r="BH86" s="913"/>
      <c r="BI86" s="911">
        <f t="shared" si="190"/>
        <v>0</v>
      </c>
      <c r="BJ86" s="913"/>
      <c r="BK86" s="911">
        <f t="shared" si="191"/>
        <v>0</v>
      </c>
      <c r="BL86" s="913"/>
      <c r="BM86" s="911">
        <f t="shared" si="192"/>
        <v>0</v>
      </c>
      <c r="BN86" s="913"/>
      <c r="BO86" s="911">
        <f t="shared" si="193"/>
        <v>0</v>
      </c>
      <c r="BP86" s="913"/>
      <c r="BQ86" s="911">
        <f t="shared" si="194"/>
        <v>0</v>
      </c>
      <c r="BR86" s="913"/>
      <c r="BS86" s="911">
        <f t="shared" si="195"/>
        <v>0</v>
      </c>
      <c r="BU86" s="36">
        <f t="shared" si="196"/>
        <v>0</v>
      </c>
      <c r="BV86" s="36">
        <f t="shared" si="197"/>
        <v>0</v>
      </c>
      <c r="BW86" s="36">
        <f t="shared" si="198"/>
        <v>0</v>
      </c>
      <c r="BX86" s="36">
        <f t="shared" si="199"/>
        <v>0</v>
      </c>
      <c r="BY86" s="36">
        <f t="shared" si="200"/>
        <v>0</v>
      </c>
      <c r="BZ86" s="36">
        <f t="shared" si="201"/>
        <v>0</v>
      </c>
      <c r="CA86" s="36">
        <f t="shared" si="202"/>
        <v>0</v>
      </c>
      <c r="CB86" s="36">
        <f t="shared" si="203"/>
        <v>0</v>
      </c>
      <c r="CD86" s="1">
        <f t="shared" si="165"/>
        <v>0</v>
      </c>
      <c r="CE86" s="1">
        <f t="shared" si="166"/>
        <v>0</v>
      </c>
      <c r="CF86" s="1">
        <f t="shared" si="204"/>
        <v>0</v>
      </c>
      <c r="CH86" s="1">
        <f t="shared" si="146"/>
        <v>0</v>
      </c>
      <c r="CI86" s="1">
        <f t="shared" si="167"/>
        <v>0</v>
      </c>
      <c r="CJ86" s="1">
        <f t="shared" si="168"/>
        <v>0</v>
      </c>
      <c r="CK86" s="1">
        <f t="shared" si="169"/>
        <v>0</v>
      </c>
      <c r="CL86" s="1">
        <f t="shared" si="170"/>
        <v>0</v>
      </c>
      <c r="CM86" s="1">
        <f t="shared" si="171"/>
        <v>0</v>
      </c>
      <c r="CN86" s="1">
        <f t="shared" si="172"/>
        <v>0</v>
      </c>
      <c r="CO86" s="1">
        <f t="shared" si="173"/>
        <v>0</v>
      </c>
      <c r="CP86" s="1">
        <f t="shared" si="174"/>
        <v>0</v>
      </c>
      <c r="CQ86" s="1">
        <f t="shared" si="175"/>
        <v>0</v>
      </c>
      <c r="CR86" s="1">
        <f t="shared" si="176"/>
        <v>0</v>
      </c>
      <c r="CS86" s="1">
        <f t="shared" si="177"/>
        <v>0</v>
      </c>
      <c r="CT86" s="1">
        <f t="shared" si="178"/>
        <v>0</v>
      </c>
      <c r="CU86" s="1">
        <f t="shared" si="179"/>
        <v>0</v>
      </c>
      <c r="CV86" s="1">
        <f t="shared" si="180"/>
        <v>0</v>
      </c>
      <c r="CW86" s="1">
        <f t="shared" si="181"/>
        <v>0</v>
      </c>
    </row>
    <row r="87" spans="1:128" s="1" customFormat="1" ht="57" customHeight="1" x14ac:dyDescent="0.2">
      <c r="B87" s="520" t="s">
        <v>9</v>
      </c>
      <c r="C87" s="139"/>
      <c r="D87" s="1159" t="s">
        <v>1141</v>
      </c>
      <c r="E87" s="1155"/>
      <c r="F87" s="534"/>
      <c r="G87" s="139" t="s">
        <v>190</v>
      </c>
      <c r="H87" s="140" t="s">
        <v>301</v>
      </c>
      <c r="I87" s="139">
        <v>12</v>
      </c>
      <c r="J87" s="140" t="s">
        <v>876</v>
      </c>
      <c r="K87" s="645">
        <v>74</v>
      </c>
      <c r="L87" s="141"/>
      <c r="M87" s="141"/>
      <c r="N87" s="141"/>
      <c r="O87" s="141"/>
      <c r="P87" s="141"/>
      <c r="Q87" s="991"/>
      <c r="R87" s="959"/>
      <c r="S87" s="959"/>
      <c r="T87" s="959"/>
      <c r="U87" s="959"/>
      <c r="V87" s="142">
        <f t="shared" ref="V87" si="208">K87*L87+K87*M87+K87*N87+K87*O87+K87*P87+K87*Q87+K87*R87+K87*S87+K87*T87+K87*U87</f>
        <v>0</v>
      </c>
      <c r="W87" s="142" t="str">
        <f>IF(B87="New","Yes","No")</f>
        <v>Yes</v>
      </c>
      <c r="X87" s="849" t="str">
        <f t="shared" ref="X87" si="209">IF(SUM(L87:U87)&gt;0,"Yes","No")</f>
        <v>No</v>
      </c>
      <c r="Y87"/>
      <c r="Z87" s="1485">
        <v>1</v>
      </c>
      <c r="AA87" s="1486">
        <f t="shared" ref="AA87" si="210">Z87*L87+Z87*M87+Z87*N87+Z87*O87+Z87*P87+Z87*Q87+Z87*R87+Z87*S87+Z87*T87+Z87*U87</f>
        <v>0</v>
      </c>
      <c r="AB87" s="36"/>
      <c r="AC87" s="216"/>
      <c r="AD87" s="375">
        <v>7.0000000000000007E-2</v>
      </c>
      <c r="AE87" s="1053">
        <f t="shared" si="205"/>
        <v>0</v>
      </c>
      <c r="AF87" s="36">
        <f>L87*I87</f>
        <v>0</v>
      </c>
      <c r="AG87" s="36">
        <f>M87*I87</f>
        <v>0</v>
      </c>
      <c r="AH87" s="36">
        <f>N87*I87</f>
        <v>0</v>
      </c>
      <c r="AI87" s="36">
        <f>O87*I87</f>
        <v>0</v>
      </c>
      <c r="AJ87" s="36">
        <f>P87*I87</f>
        <v>0</v>
      </c>
      <c r="AK87" s="36">
        <f>Q87*I87</f>
        <v>0</v>
      </c>
      <c r="AL87" s="36">
        <f>R87*I87</f>
        <v>0</v>
      </c>
      <c r="AM87" s="36">
        <f>S87*I87</f>
        <v>0</v>
      </c>
      <c r="AN87" s="36">
        <f>T87*I87</f>
        <v>0</v>
      </c>
      <c r="AO87" s="36">
        <f>U87*I87</f>
        <v>0</v>
      </c>
      <c r="AP87" s="1053">
        <v>1</v>
      </c>
      <c r="AQ87" s="215"/>
      <c r="AR87" s="897">
        <v>21</v>
      </c>
      <c r="AS87" s="911">
        <f t="shared" si="182"/>
        <v>0</v>
      </c>
      <c r="AT87" s="897"/>
      <c r="AU87" s="911">
        <f t="shared" si="183"/>
        <v>0</v>
      </c>
      <c r="AV87" s="897"/>
      <c r="AW87" s="911">
        <f t="shared" si="184"/>
        <v>0</v>
      </c>
      <c r="AX87" s="908"/>
      <c r="AY87" s="911">
        <f t="shared" si="185"/>
        <v>0</v>
      </c>
      <c r="AZ87" s="908"/>
      <c r="BA87" s="911">
        <f t="shared" si="186"/>
        <v>0</v>
      </c>
      <c r="BB87" s="908"/>
      <c r="BC87" s="911">
        <f t="shared" si="187"/>
        <v>0</v>
      </c>
      <c r="BD87" s="908"/>
      <c r="BE87" s="911">
        <f t="shared" si="188"/>
        <v>0</v>
      </c>
      <c r="BF87" s="908"/>
      <c r="BG87" s="911">
        <f t="shared" si="189"/>
        <v>0</v>
      </c>
      <c r="BH87" s="908"/>
      <c r="BI87" s="911">
        <f t="shared" si="190"/>
        <v>0</v>
      </c>
      <c r="BJ87" s="908"/>
      <c r="BK87" s="911">
        <f t="shared" si="191"/>
        <v>0</v>
      </c>
      <c r="BL87" s="908"/>
      <c r="BM87" s="911">
        <f t="shared" si="192"/>
        <v>0</v>
      </c>
      <c r="BN87" s="908"/>
      <c r="BO87" s="911">
        <f t="shared" si="193"/>
        <v>0</v>
      </c>
      <c r="BP87" s="908"/>
      <c r="BQ87" s="911">
        <f t="shared" si="194"/>
        <v>0</v>
      </c>
      <c r="BR87" s="908"/>
      <c r="BS87" s="911">
        <f t="shared" si="195"/>
        <v>0</v>
      </c>
      <c r="BT87" s="36"/>
      <c r="BU87" s="36">
        <f t="shared" si="196"/>
        <v>0</v>
      </c>
      <c r="BV87" s="36">
        <f t="shared" si="197"/>
        <v>0</v>
      </c>
      <c r="BW87" s="36">
        <f t="shared" si="198"/>
        <v>0</v>
      </c>
      <c r="BX87" s="36">
        <f t="shared" si="199"/>
        <v>0</v>
      </c>
      <c r="BY87" s="36">
        <f t="shared" si="200"/>
        <v>0</v>
      </c>
      <c r="BZ87" s="36">
        <f t="shared" si="201"/>
        <v>0</v>
      </c>
      <c r="CA87" s="36">
        <f t="shared" si="202"/>
        <v>0</v>
      </c>
      <c r="CB87" s="36">
        <f t="shared" si="203"/>
        <v>0</v>
      </c>
      <c r="CD87" s="1">
        <f t="shared" si="165"/>
        <v>0</v>
      </c>
      <c r="CE87" s="1">
        <f t="shared" si="166"/>
        <v>0</v>
      </c>
      <c r="CF87" s="1">
        <f t="shared" si="204"/>
        <v>0</v>
      </c>
      <c r="CH87" s="1">
        <f t="shared" si="146"/>
        <v>0</v>
      </c>
      <c r="CI87" s="1">
        <f t="shared" si="167"/>
        <v>0</v>
      </c>
      <c r="CJ87" s="1">
        <f t="shared" si="168"/>
        <v>0</v>
      </c>
      <c r="CK87" s="1">
        <f t="shared" si="169"/>
        <v>0</v>
      </c>
      <c r="CL87" s="1">
        <f t="shared" si="170"/>
        <v>0</v>
      </c>
      <c r="CM87" s="1">
        <f t="shared" si="171"/>
        <v>0</v>
      </c>
      <c r="CN87" s="1">
        <f t="shared" si="172"/>
        <v>0</v>
      </c>
      <c r="CO87" s="1">
        <f t="shared" si="173"/>
        <v>0</v>
      </c>
      <c r="CP87" s="1">
        <f t="shared" si="174"/>
        <v>0</v>
      </c>
      <c r="CQ87" s="1">
        <f t="shared" si="175"/>
        <v>0</v>
      </c>
      <c r="CR87" s="1">
        <f t="shared" si="176"/>
        <v>0</v>
      </c>
      <c r="CS87" s="1">
        <f t="shared" si="177"/>
        <v>0</v>
      </c>
      <c r="CT87" s="1">
        <f t="shared" si="178"/>
        <v>0</v>
      </c>
      <c r="CU87" s="1">
        <f t="shared" si="179"/>
        <v>0</v>
      </c>
      <c r="CV87" s="1">
        <f t="shared" si="180"/>
        <v>0</v>
      </c>
      <c r="CW87" s="1">
        <f t="shared" si="181"/>
        <v>0</v>
      </c>
    </row>
    <row r="88" spans="1:128" s="117" customFormat="1" ht="57" customHeight="1" x14ac:dyDescent="0.2">
      <c r="A88" s="1"/>
      <c r="B88" s="519"/>
      <c r="C88" s="36"/>
      <c r="D88" s="1163" t="s">
        <v>437</v>
      </c>
      <c r="E88" s="1142"/>
      <c r="F88" s="532"/>
      <c r="G88" s="117" t="s">
        <v>857</v>
      </c>
      <c r="H88" s="118" t="s">
        <v>1</v>
      </c>
      <c r="I88" s="117">
        <v>6</v>
      </c>
      <c r="J88" s="118" t="s">
        <v>1149</v>
      </c>
      <c r="K88" s="642">
        <v>66.490620000000007</v>
      </c>
      <c r="L88" s="119"/>
      <c r="M88" s="119"/>
      <c r="N88" s="119"/>
      <c r="O88" s="119"/>
      <c r="P88" s="119"/>
      <c r="Q88" s="993"/>
      <c r="R88" s="964"/>
      <c r="S88" s="964"/>
      <c r="T88" s="964"/>
      <c r="U88" s="964"/>
      <c r="V88" s="121">
        <f>K88*L88+K88*M88+K88*N88+K88*O88+K88*P88+K88*Q88+K88*R88+K88*S88+K88*T88+K88*U88</f>
        <v>0</v>
      </c>
      <c r="W88" s="121" t="str">
        <f>IF(B88="New","Yes","No")</f>
        <v>No</v>
      </c>
      <c r="X88" s="122" t="str">
        <f t="shared" ref="X88:X90" si="211">IF(SUM(L88:U88)&gt;0,"Yes","No")</f>
        <v>No</v>
      </c>
      <c r="Y88"/>
      <c r="Z88" s="1492">
        <v>1</v>
      </c>
      <c r="AA88" s="1491">
        <f t="shared" ref="AA88:AA90" si="212">Z88*L88+Z88*M88+Z88*N88+Z88*O88+Z88*P88+Z88*Q88+Z88*R88+Z88*S88+Z88*T88+Z88*U88</f>
        <v>0</v>
      </c>
      <c r="AB88" s="36"/>
      <c r="AC88" s="216"/>
      <c r="AD88" s="375">
        <v>1.55</v>
      </c>
      <c r="AE88" s="1053">
        <f t="shared" si="205"/>
        <v>0</v>
      </c>
      <c r="AF88" s="36">
        <f>L88*I88</f>
        <v>0</v>
      </c>
      <c r="AG88" s="36">
        <f>M88*I88</f>
        <v>0</v>
      </c>
      <c r="AH88" s="36">
        <f>N88*I88</f>
        <v>0</v>
      </c>
      <c r="AI88" s="36">
        <f>O88*I88</f>
        <v>0</v>
      </c>
      <c r="AJ88" s="36">
        <f>P88*I88</f>
        <v>0</v>
      </c>
      <c r="AK88" s="36">
        <f>Q88*I88</f>
        <v>0</v>
      </c>
      <c r="AL88" s="36">
        <f>R88*I88</f>
        <v>0</v>
      </c>
      <c r="AM88" s="36">
        <f>S88*I88</f>
        <v>0</v>
      </c>
      <c r="AN88" s="36">
        <f>T88*I88</f>
        <v>0</v>
      </c>
      <c r="AO88" s="36">
        <f>U88*I88</f>
        <v>0</v>
      </c>
      <c r="AP88" s="1053">
        <v>1</v>
      </c>
      <c r="AQ88" s="215"/>
      <c r="AR88" s="897">
        <v>10</v>
      </c>
      <c r="AS88" s="911">
        <f t="shared" si="182"/>
        <v>0</v>
      </c>
      <c r="AT88" s="897"/>
      <c r="AU88" s="911">
        <f t="shared" si="183"/>
        <v>0</v>
      </c>
      <c r="AV88" s="897"/>
      <c r="AW88" s="911">
        <f t="shared" si="184"/>
        <v>0</v>
      </c>
      <c r="AX88" s="908">
        <v>1</v>
      </c>
      <c r="AY88" s="911">
        <f t="shared" si="185"/>
        <v>0</v>
      </c>
      <c r="AZ88" s="908">
        <v>1</v>
      </c>
      <c r="BA88" s="911">
        <f t="shared" si="186"/>
        <v>0</v>
      </c>
      <c r="BB88" s="908">
        <v>3</v>
      </c>
      <c r="BC88" s="911">
        <f t="shared" si="187"/>
        <v>0</v>
      </c>
      <c r="BD88" s="908">
        <v>1</v>
      </c>
      <c r="BE88" s="911">
        <f t="shared" si="188"/>
        <v>0</v>
      </c>
      <c r="BF88" s="908"/>
      <c r="BG88" s="911">
        <f t="shared" si="189"/>
        <v>0</v>
      </c>
      <c r="BH88" s="908"/>
      <c r="BI88" s="911">
        <f t="shared" si="190"/>
        <v>0</v>
      </c>
      <c r="BJ88" s="908"/>
      <c r="BK88" s="911">
        <f t="shared" si="191"/>
        <v>0</v>
      </c>
      <c r="BL88" s="908"/>
      <c r="BM88" s="911">
        <f t="shared" si="192"/>
        <v>0</v>
      </c>
      <c r="BN88" s="908"/>
      <c r="BO88" s="911">
        <f t="shared" si="193"/>
        <v>0</v>
      </c>
      <c r="BP88" s="908"/>
      <c r="BQ88" s="911">
        <f t="shared" si="194"/>
        <v>0</v>
      </c>
      <c r="BR88" s="908"/>
      <c r="BS88" s="911">
        <f t="shared" si="195"/>
        <v>0</v>
      </c>
      <c r="BT88" s="36"/>
      <c r="BU88" s="36">
        <f t="shared" si="196"/>
        <v>0</v>
      </c>
      <c r="BV88" s="36">
        <f t="shared" si="197"/>
        <v>0</v>
      </c>
      <c r="BW88" s="36">
        <f t="shared" si="198"/>
        <v>0</v>
      </c>
      <c r="BX88" s="36">
        <f t="shared" si="199"/>
        <v>0</v>
      </c>
      <c r="BY88" s="36">
        <f t="shared" si="200"/>
        <v>0</v>
      </c>
      <c r="BZ88" s="36">
        <f t="shared" si="201"/>
        <v>0</v>
      </c>
      <c r="CA88" s="36">
        <f t="shared" si="202"/>
        <v>0</v>
      </c>
      <c r="CB88" s="36">
        <f t="shared" si="203"/>
        <v>0</v>
      </c>
      <c r="CC88" s="36"/>
      <c r="CD88" s="1">
        <f t="shared" si="165"/>
        <v>0</v>
      </c>
      <c r="CE88" s="1">
        <f t="shared" si="166"/>
        <v>0</v>
      </c>
      <c r="CF88" s="1">
        <f t="shared" si="204"/>
        <v>0</v>
      </c>
      <c r="CG88" s="36"/>
      <c r="CH88" s="1">
        <f t="shared" si="146"/>
        <v>0</v>
      </c>
      <c r="CI88" s="1">
        <f t="shared" si="167"/>
        <v>0</v>
      </c>
      <c r="CJ88" s="1">
        <f t="shared" si="168"/>
        <v>0</v>
      </c>
      <c r="CK88" s="1">
        <f t="shared" si="169"/>
        <v>0</v>
      </c>
      <c r="CL88" s="1">
        <f t="shared" si="170"/>
        <v>0</v>
      </c>
      <c r="CM88" s="1">
        <f t="shared" si="171"/>
        <v>0</v>
      </c>
      <c r="CN88" s="1">
        <f t="shared" si="172"/>
        <v>0</v>
      </c>
      <c r="CO88" s="1">
        <f t="shared" si="173"/>
        <v>0</v>
      </c>
      <c r="CP88" s="1">
        <f t="shared" si="174"/>
        <v>0</v>
      </c>
      <c r="CQ88" s="1">
        <f t="shared" si="175"/>
        <v>0</v>
      </c>
      <c r="CR88" s="1">
        <f t="shared" si="176"/>
        <v>0</v>
      </c>
      <c r="CS88" s="1">
        <f t="shared" si="177"/>
        <v>0</v>
      </c>
      <c r="CT88" s="1">
        <f t="shared" si="178"/>
        <v>0</v>
      </c>
      <c r="CU88" s="1">
        <f t="shared" si="179"/>
        <v>0</v>
      </c>
      <c r="CV88" s="1">
        <f t="shared" si="180"/>
        <v>0</v>
      </c>
      <c r="CW88" s="1">
        <f t="shared" si="181"/>
        <v>0</v>
      </c>
      <c r="CX88" s="36"/>
      <c r="CY88" s="36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P88" s="36"/>
      <c r="DQ88" s="36"/>
      <c r="DR88" s="36"/>
      <c r="DS88" s="36"/>
      <c r="DT88" s="36"/>
      <c r="DU88" s="36"/>
      <c r="DV88" s="36"/>
      <c r="DW88" s="36"/>
      <c r="DX88" s="36"/>
    </row>
    <row r="89" spans="1:128" s="117" customFormat="1" ht="57" customHeight="1" x14ac:dyDescent="0.2">
      <c r="A89" s="1"/>
      <c r="B89" s="519"/>
      <c r="C89" s="36"/>
      <c r="D89" s="367" t="s">
        <v>303</v>
      </c>
      <c r="E89" s="1133"/>
      <c r="F89" s="531"/>
      <c r="G89" s="1" t="s">
        <v>188</v>
      </c>
      <c r="H89" s="99" t="s">
        <v>1</v>
      </c>
      <c r="I89" s="1">
        <v>6</v>
      </c>
      <c r="J89" s="99" t="s">
        <v>1149</v>
      </c>
      <c r="K89" s="644">
        <v>69.929789999999997</v>
      </c>
      <c r="L89" s="124"/>
      <c r="M89" s="124"/>
      <c r="N89" s="124"/>
      <c r="O89" s="124"/>
      <c r="P89" s="124"/>
      <c r="Q89" s="992"/>
      <c r="R89" s="314"/>
      <c r="S89" s="314"/>
      <c r="T89" s="314"/>
      <c r="U89" s="314"/>
      <c r="V89" s="125">
        <f>K89*L89+K89*M89+K89*N89+K89*O89+K89*P89+K89*Q89+K89*R89+K89*S89+K89*T89+K89*U89</f>
        <v>0</v>
      </c>
      <c r="W89" s="145" t="str">
        <f>IF(B89="New","Yes","No")</f>
        <v>No</v>
      </c>
      <c r="X89" s="126" t="str">
        <f>IF(SUM(L89:U89)&gt;0,"Yes","No")</f>
        <v>No</v>
      </c>
      <c r="Y89"/>
      <c r="Z89" s="1492">
        <v>1</v>
      </c>
      <c r="AA89" s="1491">
        <f>Z89*L89+Z89*M89+Z89*N89+Z89*O89+Z89*P89+Z89*Q89+Z89*R89+Z89*S89+Z89*T89+Z89*U89</f>
        <v>0</v>
      </c>
      <c r="AB89" s="36"/>
      <c r="AC89" s="216"/>
      <c r="AD89" s="375">
        <v>1.6</v>
      </c>
      <c r="AE89" s="1053">
        <f t="shared" si="205"/>
        <v>0</v>
      </c>
      <c r="AF89" s="36">
        <f>L89*I89</f>
        <v>0</v>
      </c>
      <c r="AG89" s="36">
        <f>M89*I89</f>
        <v>0</v>
      </c>
      <c r="AH89" s="36">
        <f>N89*I89</f>
        <v>0</v>
      </c>
      <c r="AI89" s="36">
        <f>O89*I89</f>
        <v>0</v>
      </c>
      <c r="AJ89" s="36">
        <f>P89*I89</f>
        <v>0</v>
      </c>
      <c r="AK89" s="36">
        <f>Q89*I89</f>
        <v>0</v>
      </c>
      <c r="AL89" s="36">
        <f>R89*I89</f>
        <v>0</v>
      </c>
      <c r="AM89" s="36">
        <f>S89*I89</f>
        <v>0</v>
      </c>
      <c r="AN89" s="36">
        <f>T89*I89</f>
        <v>0</v>
      </c>
      <c r="AO89" s="36">
        <f>U89*I89</f>
        <v>0</v>
      </c>
      <c r="AP89" s="1053">
        <v>1</v>
      </c>
      <c r="AQ89" s="215"/>
      <c r="AR89" s="897">
        <v>10</v>
      </c>
      <c r="AS89" s="911">
        <f t="shared" si="182"/>
        <v>0</v>
      </c>
      <c r="AT89" s="897"/>
      <c r="AU89" s="911">
        <f t="shared" si="183"/>
        <v>0</v>
      </c>
      <c r="AV89" s="897"/>
      <c r="AW89" s="911">
        <f t="shared" si="184"/>
        <v>0</v>
      </c>
      <c r="AX89" s="908">
        <v>1</v>
      </c>
      <c r="AY89" s="911">
        <f t="shared" si="185"/>
        <v>0</v>
      </c>
      <c r="AZ89" s="908">
        <v>1</v>
      </c>
      <c r="BA89" s="911">
        <f t="shared" si="186"/>
        <v>0</v>
      </c>
      <c r="BB89" s="908">
        <v>1</v>
      </c>
      <c r="BC89" s="911">
        <f t="shared" si="187"/>
        <v>0</v>
      </c>
      <c r="BD89" s="908">
        <v>3</v>
      </c>
      <c r="BE89" s="911">
        <f t="shared" si="188"/>
        <v>0</v>
      </c>
      <c r="BF89" s="908"/>
      <c r="BG89" s="911">
        <f t="shared" si="189"/>
        <v>0</v>
      </c>
      <c r="BH89" s="908"/>
      <c r="BI89" s="911">
        <f t="shared" si="190"/>
        <v>0</v>
      </c>
      <c r="BJ89" s="908"/>
      <c r="BK89" s="911">
        <f t="shared" si="191"/>
        <v>0</v>
      </c>
      <c r="BL89" s="908"/>
      <c r="BM89" s="911">
        <f t="shared" si="192"/>
        <v>0</v>
      </c>
      <c r="BN89" s="908"/>
      <c r="BO89" s="911">
        <f t="shared" si="193"/>
        <v>0</v>
      </c>
      <c r="BP89" s="908"/>
      <c r="BQ89" s="911">
        <f t="shared" si="194"/>
        <v>0</v>
      </c>
      <c r="BR89" s="908"/>
      <c r="BS89" s="911">
        <f t="shared" si="195"/>
        <v>0</v>
      </c>
      <c r="BT89" s="36"/>
      <c r="BU89" s="36">
        <f t="shared" si="196"/>
        <v>0</v>
      </c>
      <c r="BV89" s="36">
        <f t="shared" si="197"/>
        <v>0</v>
      </c>
      <c r="BW89" s="36">
        <f t="shared" si="198"/>
        <v>0</v>
      </c>
      <c r="BX89" s="36">
        <f t="shared" si="199"/>
        <v>0</v>
      </c>
      <c r="BY89" s="36">
        <f t="shared" si="200"/>
        <v>0</v>
      </c>
      <c r="BZ89" s="36">
        <f t="shared" si="201"/>
        <v>0</v>
      </c>
      <c r="CA89" s="36">
        <f t="shared" si="202"/>
        <v>0</v>
      </c>
      <c r="CB89" s="36">
        <f t="shared" si="203"/>
        <v>0</v>
      </c>
      <c r="CC89" s="36"/>
      <c r="CD89" s="1">
        <f t="shared" si="165"/>
        <v>0</v>
      </c>
      <c r="CE89" s="1">
        <f t="shared" si="166"/>
        <v>0</v>
      </c>
      <c r="CF89" s="1">
        <f t="shared" si="204"/>
        <v>0</v>
      </c>
      <c r="CG89" s="36"/>
      <c r="CH89" s="1">
        <f t="shared" ref="CH89:CH120" si="213">IF(H89="sloper",IF(SUM(L89:U89)&gt;0,SUM(L89:U89),0),0)*I89</f>
        <v>0</v>
      </c>
      <c r="CI89" s="1">
        <f t="shared" si="167"/>
        <v>0</v>
      </c>
      <c r="CJ89" s="1">
        <f t="shared" si="168"/>
        <v>0</v>
      </c>
      <c r="CK89" s="1">
        <f t="shared" si="169"/>
        <v>0</v>
      </c>
      <c r="CL89" s="1">
        <f t="shared" si="170"/>
        <v>0</v>
      </c>
      <c r="CM89" s="1">
        <f t="shared" si="171"/>
        <v>0</v>
      </c>
      <c r="CN89" s="1">
        <f t="shared" si="172"/>
        <v>0</v>
      </c>
      <c r="CO89" s="1">
        <f t="shared" si="173"/>
        <v>0</v>
      </c>
      <c r="CP89" s="1">
        <f t="shared" si="174"/>
        <v>0</v>
      </c>
      <c r="CQ89" s="1">
        <f t="shared" si="175"/>
        <v>0</v>
      </c>
      <c r="CR89" s="1">
        <f t="shared" si="176"/>
        <v>0</v>
      </c>
      <c r="CS89" s="1">
        <f t="shared" si="177"/>
        <v>0</v>
      </c>
      <c r="CT89" s="1">
        <f t="shared" si="178"/>
        <v>0</v>
      </c>
      <c r="CU89" s="1">
        <f t="shared" si="179"/>
        <v>0</v>
      </c>
      <c r="CV89" s="1">
        <f t="shared" si="180"/>
        <v>0</v>
      </c>
      <c r="CW89" s="1">
        <f t="shared" si="181"/>
        <v>0</v>
      </c>
      <c r="CX89" s="36"/>
      <c r="CY89" s="36"/>
      <c r="CZ89" s="36"/>
      <c r="DA89" s="36"/>
      <c r="DB89" s="36"/>
      <c r="DC89" s="36"/>
      <c r="DD89" s="36"/>
      <c r="DE89" s="36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P89" s="36"/>
      <c r="DQ89" s="36"/>
      <c r="DR89" s="36"/>
      <c r="DS89" s="36"/>
      <c r="DT89" s="36"/>
      <c r="DU89" s="36"/>
      <c r="DV89" s="36"/>
      <c r="DW89" s="36"/>
      <c r="DX89" s="36"/>
    </row>
    <row r="90" spans="1:128" s="117" customFormat="1" ht="57" customHeight="1" x14ac:dyDescent="0.2">
      <c r="A90" s="1"/>
      <c r="B90" s="524"/>
      <c r="C90" s="129"/>
      <c r="D90" s="1160" t="s">
        <v>225</v>
      </c>
      <c r="E90" s="1139"/>
      <c r="F90" s="536"/>
      <c r="G90" s="128" t="s">
        <v>190</v>
      </c>
      <c r="H90" s="130" t="s">
        <v>301</v>
      </c>
      <c r="I90" s="128">
        <v>9</v>
      </c>
      <c r="J90" s="130" t="s">
        <v>876</v>
      </c>
      <c r="K90" s="495">
        <v>59.612280000000005</v>
      </c>
      <c r="L90" s="119"/>
      <c r="M90" s="119"/>
      <c r="N90" s="119"/>
      <c r="O90" s="119"/>
      <c r="P90" s="119"/>
      <c r="Q90" s="993"/>
      <c r="R90" s="964"/>
      <c r="S90" s="964"/>
      <c r="T90" s="964"/>
      <c r="U90" s="964"/>
      <c r="V90" s="121">
        <f>K90*L90+K90*M90+K90*N90+K90*O90+K90*P90+K90*Q90+K90*R90+K90*S90+K90*T90+K90*U90</f>
        <v>0</v>
      </c>
      <c r="W90" s="133" t="str">
        <f>IF(B90="New","Yes","No")</f>
        <v>No</v>
      </c>
      <c r="X90" s="122" t="str">
        <f t="shared" si="211"/>
        <v>No</v>
      </c>
      <c r="Y90"/>
      <c r="Z90" s="1487">
        <v>1</v>
      </c>
      <c r="AA90" s="1491">
        <f t="shared" si="212"/>
        <v>0</v>
      </c>
      <c r="AB90" s="36"/>
      <c r="AC90" s="216" t="s">
        <v>128</v>
      </c>
      <c r="AD90" s="375">
        <v>0.5</v>
      </c>
      <c r="AE90" s="1053">
        <f t="shared" si="205"/>
        <v>0</v>
      </c>
      <c r="AF90" s="36">
        <f>L90*I90</f>
        <v>0</v>
      </c>
      <c r="AG90" s="36">
        <f>M90*I90</f>
        <v>0</v>
      </c>
      <c r="AH90" s="36">
        <f>N90*I90</f>
        <v>0</v>
      </c>
      <c r="AI90" s="36">
        <f>O90*I90</f>
        <v>0</v>
      </c>
      <c r="AJ90" s="36">
        <f>P90*I90</f>
        <v>0</v>
      </c>
      <c r="AK90" s="36">
        <f>Q90*I90</f>
        <v>0</v>
      </c>
      <c r="AL90" s="36">
        <f>R90*I90</f>
        <v>0</v>
      </c>
      <c r="AM90" s="36">
        <f>S90*I90</f>
        <v>0</v>
      </c>
      <c r="AN90" s="36">
        <f>T90*I90</f>
        <v>0</v>
      </c>
      <c r="AO90" s="36">
        <f>U90*I90</f>
        <v>0</v>
      </c>
      <c r="AP90" s="1053">
        <v>1</v>
      </c>
      <c r="AQ90" s="215"/>
      <c r="AR90" s="897">
        <v>18</v>
      </c>
      <c r="AS90" s="911">
        <f t="shared" si="182"/>
        <v>0</v>
      </c>
      <c r="AT90" s="897"/>
      <c r="AU90" s="911">
        <f t="shared" si="183"/>
        <v>0</v>
      </c>
      <c r="AV90" s="897"/>
      <c r="AW90" s="911">
        <f t="shared" si="184"/>
        <v>0</v>
      </c>
      <c r="AX90" s="908"/>
      <c r="AY90" s="911">
        <f t="shared" si="185"/>
        <v>0</v>
      </c>
      <c r="AZ90" s="908"/>
      <c r="BA90" s="911">
        <f t="shared" si="186"/>
        <v>0</v>
      </c>
      <c r="BB90" s="908"/>
      <c r="BC90" s="911">
        <f t="shared" si="187"/>
        <v>0</v>
      </c>
      <c r="BD90" s="908"/>
      <c r="BE90" s="911">
        <f t="shared" si="188"/>
        <v>0</v>
      </c>
      <c r="BF90" s="908"/>
      <c r="BG90" s="911">
        <f t="shared" si="189"/>
        <v>0</v>
      </c>
      <c r="BH90" s="908"/>
      <c r="BI90" s="911">
        <f t="shared" si="190"/>
        <v>0</v>
      </c>
      <c r="BJ90" s="908"/>
      <c r="BK90" s="911">
        <f t="shared" si="191"/>
        <v>0</v>
      </c>
      <c r="BL90" s="908"/>
      <c r="BM90" s="911">
        <f t="shared" si="192"/>
        <v>0</v>
      </c>
      <c r="BN90" s="908"/>
      <c r="BO90" s="911">
        <f t="shared" si="193"/>
        <v>0</v>
      </c>
      <c r="BP90" s="908"/>
      <c r="BQ90" s="911">
        <f t="shared" si="194"/>
        <v>0</v>
      </c>
      <c r="BR90" s="908"/>
      <c r="BS90" s="911">
        <f t="shared" si="195"/>
        <v>0</v>
      </c>
      <c r="BT90" s="36"/>
      <c r="BU90" s="36">
        <f t="shared" si="196"/>
        <v>0</v>
      </c>
      <c r="BV90" s="36">
        <f t="shared" si="197"/>
        <v>0</v>
      </c>
      <c r="BW90" s="36">
        <f t="shared" si="198"/>
        <v>0</v>
      </c>
      <c r="BX90" s="36">
        <f t="shared" si="199"/>
        <v>0</v>
      </c>
      <c r="BY90" s="36">
        <f t="shared" si="200"/>
        <v>0</v>
      </c>
      <c r="BZ90" s="36">
        <f t="shared" si="201"/>
        <v>0</v>
      </c>
      <c r="CA90" s="36">
        <f t="shared" si="202"/>
        <v>0</v>
      </c>
      <c r="CB90" s="36">
        <f t="shared" si="203"/>
        <v>0</v>
      </c>
      <c r="CC90" s="36"/>
      <c r="CD90" s="1">
        <f t="shared" si="165"/>
        <v>0</v>
      </c>
      <c r="CE90" s="1">
        <f t="shared" si="166"/>
        <v>0</v>
      </c>
      <c r="CF90" s="1">
        <f t="shared" si="204"/>
        <v>0</v>
      </c>
      <c r="CG90" s="36"/>
      <c r="CH90" s="1">
        <f t="shared" si="213"/>
        <v>0</v>
      </c>
      <c r="CI90" s="1">
        <f t="shared" si="167"/>
        <v>0</v>
      </c>
      <c r="CJ90" s="1">
        <f t="shared" si="168"/>
        <v>0</v>
      </c>
      <c r="CK90" s="1">
        <f t="shared" si="169"/>
        <v>0</v>
      </c>
      <c r="CL90" s="1">
        <f t="shared" si="170"/>
        <v>0</v>
      </c>
      <c r="CM90" s="1">
        <f t="shared" si="171"/>
        <v>0</v>
      </c>
      <c r="CN90" s="1">
        <f t="shared" si="172"/>
        <v>0</v>
      </c>
      <c r="CO90" s="1">
        <f t="shared" si="173"/>
        <v>0</v>
      </c>
      <c r="CP90" s="1">
        <f t="shared" si="174"/>
        <v>0</v>
      </c>
      <c r="CQ90" s="1">
        <f t="shared" si="175"/>
        <v>0</v>
      </c>
      <c r="CR90" s="1">
        <f t="shared" si="176"/>
        <v>0</v>
      </c>
      <c r="CS90" s="1">
        <f t="shared" si="177"/>
        <v>0</v>
      </c>
      <c r="CT90" s="1">
        <f t="shared" si="178"/>
        <v>0</v>
      </c>
      <c r="CU90" s="1">
        <f t="shared" si="179"/>
        <v>0</v>
      </c>
      <c r="CV90" s="1">
        <f t="shared" si="180"/>
        <v>0</v>
      </c>
      <c r="CW90" s="1">
        <f t="shared" si="181"/>
        <v>0</v>
      </c>
      <c r="CX90" s="36"/>
      <c r="CY90" s="36"/>
      <c r="CZ90" s="36"/>
      <c r="DA90" s="36"/>
      <c r="DB90" s="36"/>
      <c r="DC90" s="36"/>
      <c r="DD90" s="36"/>
      <c r="DE90" s="36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P90" s="36"/>
      <c r="DQ90" s="36"/>
      <c r="DR90" s="36"/>
      <c r="DS90" s="36"/>
      <c r="DT90" s="36"/>
      <c r="DU90" s="36"/>
      <c r="DV90" s="36"/>
      <c r="DW90" s="36"/>
      <c r="DX90" s="36"/>
    </row>
    <row r="91" spans="1:128" ht="31.25" customHeight="1" x14ac:dyDescent="0.2">
      <c r="B91" s="523"/>
      <c r="F91" s="551"/>
      <c r="G91" s="101"/>
      <c r="H91" s="105"/>
      <c r="J91" s="886" t="s">
        <v>1099</v>
      </c>
      <c r="K91" s="373"/>
      <c r="L91" s="999"/>
      <c r="M91" s="1004"/>
      <c r="N91" s="999"/>
      <c r="O91" s="999"/>
      <c r="P91" s="999"/>
      <c r="Q91" s="999"/>
      <c r="R91" s="999"/>
      <c r="S91" s="999"/>
      <c r="T91" s="999"/>
      <c r="U91" s="999"/>
      <c r="V91" s="307"/>
      <c r="W91" s="108"/>
      <c r="X91" s="411"/>
      <c r="Z91" s="351"/>
      <c r="AA91" s="1490"/>
      <c r="AB91" s="36"/>
      <c r="AC91" s="213"/>
      <c r="AD91" s="382"/>
      <c r="AE91" s="1053">
        <f t="shared" si="205"/>
        <v>0</v>
      </c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1053"/>
      <c r="AQ91" s="215"/>
      <c r="AR91" s="912"/>
      <c r="AS91" s="911">
        <f t="shared" si="182"/>
        <v>0</v>
      </c>
      <c r="AT91" s="912"/>
      <c r="AU91" s="911">
        <f t="shared" si="183"/>
        <v>0</v>
      </c>
      <c r="AV91" s="912"/>
      <c r="AW91" s="911">
        <f t="shared" si="184"/>
        <v>0</v>
      </c>
      <c r="AX91" s="913"/>
      <c r="AY91" s="911">
        <f t="shared" si="185"/>
        <v>0</v>
      </c>
      <c r="AZ91" s="913"/>
      <c r="BA91" s="911">
        <f t="shared" si="186"/>
        <v>0</v>
      </c>
      <c r="BB91" s="913"/>
      <c r="BC91" s="911">
        <f t="shared" si="187"/>
        <v>0</v>
      </c>
      <c r="BD91" s="913"/>
      <c r="BE91" s="911">
        <f t="shared" si="188"/>
        <v>0</v>
      </c>
      <c r="BF91" s="913"/>
      <c r="BG91" s="911">
        <f t="shared" si="189"/>
        <v>0</v>
      </c>
      <c r="BH91" s="913"/>
      <c r="BI91" s="911">
        <f t="shared" si="190"/>
        <v>0</v>
      </c>
      <c r="BJ91" s="913"/>
      <c r="BK91" s="911">
        <f t="shared" si="191"/>
        <v>0</v>
      </c>
      <c r="BL91" s="913"/>
      <c r="BM91" s="911">
        <f t="shared" si="192"/>
        <v>0</v>
      </c>
      <c r="BN91" s="913"/>
      <c r="BO91" s="911">
        <f t="shared" si="193"/>
        <v>0</v>
      </c>
      <c r="BP91" s="913"/>
      <c r="BQ91" s="911">
        <f t="shared" si="194"/>
        <v>0</v>
      </c>
      <c r="BR91" s="913"/>
      <c r="BS91" s="911">
        <f t="shared" si="195"/>
        <v>0</v>
      </c>
      <c r="BU91" s="36">
        <f t="shared" si="196"/>
        <v>0</v>
      </c>
      <c r="BV91" s="36">
        <f t="shared" si="197"/>
        <v>0</v>
      </c>
      <c r="BW91" s="36">
        <f t="shared" si="198"/>
        <v>0</v>
      </c>
      <c r="BX91" s="36">
        <f t="shared" si="199"/>
        <v>0</v>
      </c>
      <c r="BY91" s="36">
        <f t="shared" si="200"/>
        <v>0</v>
      </c>
      <c r="BZ91" s="36">
        <f t="shared" si="201"/>
        <v>0</v>
      </c>
      <c r="CA91" s="36">
        <f t="shared" si="202"/>
        <v>0</v>
      </c>
      <c r="CB91" s="36">
        <f t="shared" si="203"/>
        <v>0</v>
      </c>
      <c r="CD91" s="1">
        <f t="shared" si="165"/>
        <v>0</v>
      </c>
      <c r="CE91" s="1">
        <f t="shared" si="166"/>
        <v>0</v>
      </c>
      <c r="CF91" s="1">
        <f t="shared" si="204"/>
        <v>0</v>
      </c>
      <c r="CH91" s="1">
        <f t="shared" si="213"/>
        <v>0</v>
      </c>
      <c r="CI91" s="1">
        <f t="shared" si="167"/>
        <v>0</v>
      </c>
      <c r="CJ91" s="1">
        <f t="shared" si="168"/>
        <v>0</v>
      </c>
      <c r="CK91" s="1">
        <f t="shared" si="169"/>
        <v>0</v>
      </c>
      <c r="CL91" s="1">
        <f t="shared" si="170"/>
        <v>0</v>
      </c>
      <c r="CM91" s="1">
        <f t="shared" si="171"/>
        <v>0</v>
      </c>
      <c r="CN91" s="1">
        <f t="shared" si="172"/>
        <v>0</v>
      </c>
      <c r="CO91" s="1">
        <f t="shared" si="173"/>
        <v>0</v>
      </c>
      <c r="CP91" s="1">
        <f t="shared" si="174"/>
        <v>0</v>
      </c>
      <c r="CQ91" s="1">
        <f t="shared" si="175"/>
        <v>0</v>
      </c>
      <c r="CR91" s="1">
        <f t="shared" si="176"/>
        <v>0</v>
      </c>
      <c r="CS91" s="1">
        <f t="shared" si="177"/>
        <v>0</v>
      </c>
      <c r="CT91" s="1">
        <f t="shared" si="178"/>
        <v>0</v>
      </c>
      <c r="CU91" s="1">
        <f t="shared" si="179"/>
        <v>0</v>
      </c>
      <c r="CV91" s="1">
        <f t="shared" si="180"/>
        <v>0</v>
      </c>
      <c r="CW91" s="1">
        <f t="shared" si="181"/>
        <v>0</v>
      </c>
    </row>
    <row r="92" spans="1:128" s="117" customFormat="1" ht="57" customHeight="1" x14ac:dyDescent="0.2">
      <c r="A92" s="1"/>
      <c r="B92" s="520"/>
      <c r="C92" s="111"/>
      <c r="D92" s="1159" t="s">
        <v>638</v>
      </c>
      <c r="E92" s="1138"/>
      <c r="F92" s="1175" t="s">
        <v>71</v>
      </c>
      <c r="G92" s="139" t="s">
        <v>500</v>
      </c>
      <c r="H92" s="140" t="s">
        <v>36</v>
      </c>
      <c r="I92" s="139">
        <v>1</v>
      </c>
      <c r="J92" s="140" t="s">
        <v>1149</v>
      </c>
      <c r="K92" s="645">
        <v>120.37095000000002</v>
      </c>
      <c r="L92" s="144"/>
      <c r="M92" s="144"/>
      <c r="N92" s="144"/>
      <c r="O92" s="144"/>
      <c r="P92" s="144"/>
      <c r="Q92" s="995"/>
      <c r="R92" s="958"/>
      <c r="S92" s="958"/>
      <c r="T92" s="958"/>
      <c r="U92" s="958"/>
      <c r="V92" s="145">
        <f t="shared" ref="V92:V106" si="214">K92*L92+K92*M92+K92*N92+K92*O92+K92*P92+K92*Q92+K92*R92+K92*S92+K92*T92+K92*U92</f>
        <v>0</v>
      </c>
      <c r="W92" s="142" t="str">
        <f t="shared" ref="W92:W106" si="215">IF(B92="New","Yes","No")</f>
        <v>No</v>
      </c>
      <c r="X92" s="847" t="str">
        <f t="shared" ref="X92:X106" si="216">IF(SUM(L92:U92)&gt;0,"Yes","No")</f>
        <v>No</v>
      </c>
      <c r="Y92"/>
      <c r="Z92" s="1485">
        <v>1</v>
      </c>
      <c r="AA92" s="1491">
        <f t="shared" ref="AA92:AA106" si="217">Z92*L92+Z92*M92+Z92*N92+Z92*O92+Z92*P92+Z92*Q92+Z92*R92+Z92*S92+Z92*T92+Z92*U92</f>
        <v>0</v>
      </c>
      <c r="AB92" s="36"/>
      <c r="AC92" s="216"/>
      <c r="AD92" s="375">
        <v>4.5</v>
      </c>
      <c r="AE92" s="1053">
        <f t="shared" si="205"/>
        <v>0</v>
      </c>
      <c r="AF92" s="36">
        <f t="shared" ref="AF92:AF106" si="218">L92*I92</f>
        <v>0</v>
      </c>
      <c r="AG92" s="36">
        <f t="shared" ref="AG92:AG106" si="219">M92*I92</f>
        <v>0</v>
      </c>
      <c r="AH92" s="36">
        <f t="shared" ref="AH92:AH106" si="220">N92*I92</f>
        <v>0</v>
      </c>
      <c r="AI92" s="36">
        <f t="shared" ref="AI92:AI106" si="221">O92*I92</f>
        <v>0</v>
      </c>
      <c r="AJ92" s="36">
        <f t="shared" ref="AJ92:AJ106" si="222">P92*I92</f>
        <v>0</v>
      </c>
      <c r="AK92" s="36">
        <f t="shared" ref="AK92:AK106" si="223">Q92*I92</f>
        <v>0</v>
      </c>
      <c r="AL92" s="36">
        <f t="shared" ref="AL92:AL106" si="224">R92*I92</f>
        <v>0</v>
      </c>
      <c r="AM92" s="36">
        <f t="shared" ref="AM92:AM106" si="225">S92*I92</f>
        <v>0</v>
      </c>
      <c r="AN92" s="36">
        <f t="shared" ref="AN92:AN106" si="226">T92*I92</f>
        <v>0</v>
      </c>
      <c r="AO92" s="36">
        <f t="shared" ref="AO92:AO106" si="227">U92*I92</f>
        <v>0</v>
      </c>
      <c r="AP92" s="1053">
        <v>1</v>
      </c>
      <c r="AQ92" s="215"/>
      <c r="AR92" s="897">
        <v>5</v>
      </c>
      <c r="AS92" s="911">
        <f t="shared" si="182"/>
        <v>0</v>
      </c>
      <c r="AT92" s="897"/>
      <c r="AU92" s="911">
        <f t="shared" si="183"/>
        <v>0</v>
      </c>
      <c r="AV92" s="897"/>
      <c r="AW92" s="911">
        <f t="shared" si="184"/>
        <v>0</v>
      </c>
      <c r="AX92" s="908"/>
      <c r="AY92" s="911">
        <f t="shared" si="185"/>
        <v>0</v>
      </c>
      <c r="AZ92" s="908"/>
      <c r="BA92" s="911">
        <f t="shared" si="186"/>
        <v>0</v>
      </c>
      <c r="BB92" s="908"/>
      <c r="BC92" s="911">
        <f t="shared" si="187"/>
        <v>0</v>
      </c>
      <c r="BD92" s="908"/>
      <c r="BE92" s="911">
        <f t="shared" si="188"/>
        <v>0</v>
      </c>
      <c r="BF92" s="908"/>
      <c r="BG92" s="911">
        <f t="shared" si="189"/>
        <v>0</v>
      </c>
      <c r="BH92" s="908"/>
      <c r="BI92" s="911">
        <f t="shared" si="190"/>
        <v>0</v>
      </c>
      <c r="BJ92" s="908">
        <v>1</v>
      </c>
      <c r="BK92" s="911">
        <f t="shared" si="191"/>
        <v>0</v>
      </c>
      <c r="BL92" s="908"/>
      <c r="BM92" s="911">
        <f t="shared" si="192"/>
        <v>0</v>
      </c>
      <c r="BN92" s="908"/>
      <c r="BO92" s="911">
        <f t="shared" si="193"/>
        <v>0</v>
      </c>
      <c r="BP92" s="908"/>
      <c r="BQ92" s="911">
        <f t="shared" si="194"/>
        <v>0</v>
      </c>
      <c r="BR92" s="908"/>
      <c r="BS92" s="911">
        <f t="shared" si="195"/>
        <v>0</v>
      </c>
      <c r="BT92" s="36"/>
      <c r="BU92" s="36">
        <f t="shared" si="196"/>
        <v>0</v>
      </c>
      <c r="BV92" s="36">
        <f t="shared" si="197"/>
        <v>0</v>
      </c>
      <c r="BW92" s="36">
        <f t="shared" si="198"/>
        <v>0</v>
      </c>
      <c r="BX92" s="36">
        <f t="shared" si="199"/>
        <v>0</v>
      </c>
      <c r="BY92" s="36">
        <f t="shared" si="200"/>
        <v>0</v>
      </c>
      <c r="BZ92" s="36">
        <f t="shared" si="201"/>
        <v>0</v>
      </c>
      <c r="CA92" s="36">
        <f t="shared" si="202"/>
        <v>0</v>
      </c>
      <c r="CB92" s="36">
        <f t="shared" si="203"/>
        <v>0</v>
      </c>
      <c r="CC92" s="36"/>
      <c r="CD92" s="1">
        <f t="shared" si="165"/>
        <v>0</v>
      </c>
      <c r="CE92" s="1">
        <f t="shared" si="166"/>
        <v>0</v>
      </c>
      <c r="CF92" s="1">
        <f t="shared" si="204"/>
        <v>0</v>
      </c>
      <c r="CG92" s="36"/>
      <c r="CH92" s="1">
        <f t="shared" si="213"/>
        <v>0</v>
      </c>
      <c r="CI92" s="1">
        <f t="shared" si="167"/>
        <v>0</v>
      </c>
      <c r="CJ92" s="1">
        <f t="shared" si="168"/>
        <v>0</v>
      </c>
      <c r="CK92" s="1">
        <f t="shared" si="169"/>
        <v>0</v>
      </c>
      <c r="CL92" s="1">
        <f t="shared" si="170"/>
        <v>0</v>
      </c>
      <c r="CM92" s="1">
        <f t="shared" si="171"/>
        <v>0</v>
      </c>
      <c r="CN92" s="1">
        <f t="shared" si="172"/>
        <v>0</v>
      </c>
      <c r="CO92" s="1">
        <f t="shared" si="173"/>
        <v>0</v>
      </c>
      <c r="CP92" s="1">
        <f t="shared" si="174"/>
        <v>0</v>
      </c>
      <c r="CQ92" s="1">
        <f t="shared" si="175"/>
        <v>0</v>
      </c>
      <c r="CR92" s="1">
        <f t="shared" si="176"/>
        <v>0</v>
      </c>
      <c r="CS92" s="1">
        <f t="shared" si="177"/>
        <v>0</v>
      </c>
      <c r="CT92" s="1">
        <f t="shared" si="178"/>
        <v>0</v>
      </c>
      <c r="CU92" s="1">
        <f t="shared" si="179"/>
        <v>0</v>
      </c>
      <c r="CV92" s="1">
        <f t="shared" si="180"/>
        <v>0</v>
      </c>
      <c r="CW92" s="1">
        <f t="shared" si="181"/>
        <v>0</v>
      </c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</row>
    <row r="93" spans="1:128" s="117" customFormat="1" ht="57" customHeight="1" x14ac:dyDescent="0.2">
      <c r="A93" s="1"/>
      <c r="B93" s="519"/>
      <c r="C93" s="36"/>
      <c r="D93" s="1163" t="s">
        <v>639</v>
      </c>
      <c r="E93" s="1142"/>
      <c r="F93" s="541" t="s">
        <v>71</v>
      </c>
      <c r="G93" s="117" t="s">
        <v>185</v>
      </c>
      <c r="H93" s="118" t="s">
        <v>36</v>
      </c>
      <c r="I93" s="117">
        <v>1</v>
      </c>
      <c r="J93" s="118" t="s">
        <v>1149</v>
      </c>
      <c r="K93" s="642">
        <v>79.674105000000012</v>
      </c>
      <c r="L93" s="119"/>
      <c r="M93" s="119"/>
      <c r="N93" s="119"/>
      <c r="O93" s="119"/>
      <c r="P93" s="119"/>
      <c r="Q93" s="993"/>
      <c r="R93" s="964"/>
      <c r="S93" s="964"/>
      <c r="T93" s="964"/>
      <c r="U93" s="964"/>
      <c r="V93" s="121">
        <f t="shared" si="214"/>
        <v>0</v>
      </c>
      <c r="W93" s="121" t="str">
        <f t="shared" si="215"/>
        <v>No</v>
      </c>
      <c r="X93" s="122" t="str">
        <f t="shared" si="216"/>
        <v>No</v>
      </c>
      <c r="Y93"/>
      <c r="Z93" s="1492">
        <v>1</v>
      </c>
      <c r="AA93" s="1491">
        <f t="shared" si="217"/>
        <v>0</v>
      </c>
      <c r="AB93" s="36"/>
      <c r="AC93" s="216"/>
      <c r="AD93" s="375">
        <v>2.5299999999999998</v>
      </c>
      <c r="AE93" s="1053">
        <f t="shared" si="205"/>
        <v>0</v>
      </c>
      <c r="AF93" s="36">
        <f t="shared" si="218"/>
        <v>0</v>
      </c>
      <c r="AG93" s="36">
        <f t="shared" si="219"/>
        <v>0</v>
      </c>
      <c r="AH93" s="36">
        <f t="shared" si="220"/>
        <v>0</v>
      </c>
      <c r="AI93" s="36">
        <f t="shared" si="221"/>
        <v>0</v>
      </c>
      <c r="AJ93" s="36">
        <f t="shared" si="222"/>
        <v>0</v>
      </c>
      <c r="AK93" s="36">
        <f t="shared" si="223"/>
        <v>0</v>
      </c>
      <c r="AL93" s="36">
        <f t="shared" si="224"/>
        <v>0</v>
      </c>
      <c r="AM93" s="36">
        <f t="shared" si="225"/>
        <v>0</v>
      </c>
      <c r="AN93" s="36">
        <f t="shared" si="226"/>
        <v>0</v>
      </c>
      <c r="AO93" s="36">
        <f t="shared" si="227"/>
        <v>0</v>
      </c>
      <c r="AP93" s="1053">
        <v>1</v>
      </c>
      <c r="AQ93" s="215"/>
      <c r="AR93" s="897">
        <v>4</v>
      </c>
      <c r="AS93" s="911">
        <f t="shared" si="182"/>
        <v>0</v>
      </c>
      <c r="AT93" s="897"/>
      <c r="AU93" s="911">
        <f t="shared" si="183"/>
        <v>0</v>
      </c>
      <c r="AV93" s="897"/>
      <c r="AW93" s="911">
        <f t="shared" si="184"/>
        <v>0</v>
      </c>
      <c r="AX93" s="908"/>
      <c r="AY93" s="911">
        <f t="shared" si="185"/>
        <v>0</v>
      </c>
      <c r="AZ93" s="908"/>
      <c r="BA93" s="911">
        <f t="shared" si="186"/>
        <v>0</v>
      </c>
      <c r="BB93" s="908"/>
      <c r="BC93" s="911">
        <f t="shared" si="187"/>
        <v>0</v>
      </c>
      <c r="BD93" s="908"/>
      <c r="BE93" s="911">
        <f t="shared" si="188"/>
        <v>0</v>
      </c>
      <c r="BF93" s="908"/>
      <c r="BG93" s="911">
        <f t="shared" si="189"/>
        <v>0</v>
      </c>
      <c r="BH93" s="908"/>
      <c r="BI93" s="911">
        <f t="shared" si="190"/>
        <v>0</v>
      </c>
      <c r="BJ93" s="908"/>
      <c r="BK93" s="911">
        <f t="shared" si="191"/>
        <v>0</v>
      </c>
      <c r="BL93" s="908"/>
      <c r="BM93" s="911">
        <f t="shared" si="192"/>
        <v>0</v>
      </c>
      <c r="BN93" s="908">
        <v>1</v>
      </c>
      <c r="BO93" s="911">
        <f t="shared" si="193"/>
        <v>0</v>
      </c>
      <c r="BP93" s="908"/>
      <c r="BQ93" s="911">
        <f t="shared" si="194"/>
        <v>0</v>
      </c>
      <c r="BR93" s="908"/>
      <c r="BS93" s="911">
        <f t="shared" si="195"/>
        <v>0</v>
      </c>
      <c r="BT93" s="36"/>
      <c r="BU93" s="36">
        <f t="shared" si="196"/>
        <v>0</v>
      </c>
      <c r="BV93" s="36">
        <f t="shared" si="197"/>
        <v>0</v>
      </c>
      <c r="BW93" s="36">
        <f t="shared" si="198"/>
        <v>0</v>
      </c>
      <c r="BX93" s="36">
        <f t="shared" si="199"/>
        <v>0</v>
      </c>
      <c r="BY93" s="36">
        <f t="shared" si="200"/>
        <v>0</v>
      </c>
      <c r="BZ93" s="36">
        <f t="shared" si="201"/>
        <v>0</v>
      </c>
      <c r="CA93" s="36">
        <f t="shared" si="202"/>
        <v>0</v>
      </c>
      <c r="CB93" s="36">
        <f t="shared" si="203"/>
        <v>0</v>
      </c>
      <c r="CC93" s="36"/>
      <c r="CD93" s="1">
        <f t="shared" si="165"/>
        <v>0</v>
      </c>
      <c r="CE93" s="1">
        <f t="shared" si="166"/>
        <v>0</v>
      </c>
      <c r="CF93" s="1">
        <f t="shared" si="204"/>
        <v>0</v>
      </c>
      <c r="CG93" s="36"/>
      <c r="CH93" s="1">
        <f t="shared" si="213"/>
        <v>0</v>
      </c>
      <c r="CI93" s="1">
        <f t="shared" si="167"/>
        <v>0</v>
      </c>
      <c r="CJ93" s="1">
        <f t="shared" si="168"/>
        <v>0</v>
      </c>
      <c r="CK93" s="1">
        <f t="shared" si="169"/>
        <v>0</v>
      </c>
      <c r="CL93" s="1">
        <f t="shared" si="170"/>
        <v>0</v>
      </c>
      <c r="CM93" s="1">
        <f t="shared" si="171"/>
        <v>0</v>
      </c>
      <c r="CN93" s="1">
        <f t="shared" si="172"/>
        <v>0</v>
      </c>
      <c r="CO93" s="1">
        <f t="shared" si="173"/>
        <v>0</v>
      </c>
      <c r="CP93" s="1">
        <f t="shared" si="174"/>
        <v>0</v>
      </c>
      <c r="CQ93" s="1">
        <f t="shared" si="175"/>
        <v>0</v>
      </c>
      <c r="CR93" s="1">
        <f t="shared" si="176"/>
        <v>0</v>
      </c>
      <c r="CS93" s="1">
        <f t="shared" si="177"/>
        <v>0</v>
      </c>
      <c r="CT93" s="1">
        <f t="shared" si="178"/>
        <v>0</v>
      </c>
      <c r="CU93" s="1">
        <f t="shared" si="179"/>
        <v>0</v>
      </c>
      <c r="CV93" s="1">
        <f t="shared" si="180"/>
        <v>0</v>
      </c>
      <c r="CW93" s="1">
        <f t="shared" si="181"/>
        <v>0</v>
      </c>
      <c r="CX93" s="36"/>
      <c r="CY93" s="36"/>
      <c r="CZ93" s="36"/>
      <c r="DA93" s="36"/>
      <c r="DB93" s="36"/>
      <c r="DC93" s="36"/>
      <c r="DD93" s="36"/>
      <c r="DE93" s="36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P93" s="36"/>
      <c r="DQ93" s="36"/>
      <c r="DR93" s="36"/>
      <c r="DS93" s="36"/>
      <c r="DT93" s="36"/>
      <c r="DU93" s="36"/>
      <c r="DV93" s="36"/>
      <c r="DW93" s="36"/>
      <c r="DX93" s="36"/>
    </row>
    <row r="94" spans="1:128" s="1" customFormat="1" ht="57" customHeight="1" x14ac:dyDescent="0.2">
      <c r="B94" s="519"/>
      <c r="C94" s="36"/>
      <c r="D94" s="367" t="s">
        <v>640</v>
      </c>
      <c r="E94" s="1133"/>
      <c r="F94" s="537" t="s">
        <v>71</v>
      </c>
      <c r="G94" s="1" t="s">
        <v>185</v>
      </c>
      <c r="H94" s="99" t="s">
        <v>36</v>
      </c>
      <c r="I94" s="1">
        <v>2</v>
      </c>
      <c r="J94" s="99" t="s">
        <v>1149</v>
      </c>
      <c r="K94" s="644">
        <v>87.125640000000004</v>
      </c>
      <c r="L94" s="1378"/>
      <c r="M94" s="1378"/>
      <c r="N94" s="1378"/>
      <c r="O94" s="1378"/>
      <c r="P94" s="1378"/>
      <c r="Q94" s="1379"/>
      <c r="R94" s="1380"/>
      <c r="S94" s="1380"/>
      <c r="T94" s="1380"/>
      <c r="U94" s="1380"/>
      <c r="V94" s="145">
        <f t="shared" si="214"/>
        <v>0</v>
      </c>
      <c r="W94" s="145" t="str">
        <f t="shared" si="215"/>
        <v>No</v>
      </c>
      <c r="X94" s="847" t="str">
        <f t="shared" si="216"/>
        <v>No</v>
      </c>
      <c r="Y94"/>
      <c r="Z94" s="1492">
        <v>1</v>
      </c>
      <c r="AA94" s="1491">
        <f t="shared" si="217"/>
        <v>0</v>
      </c>
      <c r="AB94" s="36"/>
      <c r="AC94" s="216"/>
      <c r="AD94" s="375">
        <v>2.8</v>
      </c>
      <c r="AE94" s="1053">
        <f t="shared" si="205"/>
        <v>0</v>
      </c>
      <c r="AF94" s="36">
        <f t="shared" si="218"/>
        <v>0</v>
      </c>
      <c r="AG94" s="36">
        <f t="shared" si="219"/>
        <v>0</v>
      </c>
      <c r="AH94" s="36">
        <f t="shared" si="220"/>
        <v>0</v>
      </c>
      <c r="AI94" s="36">
        <f t="shared" si="221"/>
        <v>0</v>
      </c>
      <c r="AJ94" s="36">
        <f t="shared" si="222"/>
        <v>0</v>
      </c>
      <c r="AK94" s="36">
        <f t="shared" si="223"/>
        <v>0</v>
      </c>
      <c r="AL94" s="36">
        <f t="shared" si="224"/>
        <v>0</v>
      </c>
      <c r="AM94" s="36">
        <f t="shared" si="225"/>
        <v>0</v>
      </c>
      <c r="AN94" s="36">
        <f t="shared" si="226"/>
        <v>0</v>
      </c>
      <c r="AO94" s="36">
        <f t="shared" si="227"/>
        <v>0</v>
      </c>
      <c r="AP94" s="1053">
        <v>1</v>
      </c>
      <c r="AQ94" s="215"/>
      <c r="AR94" s="897">
        <v>6</v>
      </c>
      <c r="AS94" s="911">
        <f t="shared" si="182"/>
        <v>0</v>
      </c>
      <c r="AT94" s="897"/>
      <c r="AU94" s="911">
        <f t="shared" si="183"/>
        <v>0</v>
      </c>
      <c r="AV94" s="897"/>
      <c r="AW94" s="911">
        <f t="shared" si="184"/>
        <v>0</v>
      </c>
      <c r="AX94" s="908"/>
      <c r="AY94" s="911">
        <f t="shared" si="185"/>
        <v>0</v>
      </c>
      <c r="AZ94" s="908"/>
      <c r="BA94" s="911">
        <f t="shared" si="186"/>
        <v>0</v>
      </c>
      <c r="BB94" s="908"/>
      <c r="BC94" s="911">
        <f t="shared" si="187"/>
        <v>0</v>
      </c>
      <c r="BD94" s="908"/>
      <c r="BE94" s="911">
        <f t="shared" si="188"/>
        <v>0</v>
      </c>
      <c r="BF94" s="908"/>
      <c r="BG94" s="911">
        <f t="shared" si="189"/>
        <v>0</v>
      </c>
      <c r="BH94" s="908">
        <v>2</v>
      </c>
      <c r="BI94" s="911">
        <f t="shared" si="190"/>
        <v>0</v>
      </c>
      <c r="BJ94" s="908"/>
      <c r="BK94" s="911">
        <f t="shared" si="191"/>
        <v>0</v>
      </c>
      <c r="BL94" s="908"/>
      <c r="BM94" s="911">
        <f t="shared" si="192"/>
        <v>0</v>
      </c>
      <c r="BN94" s="908"/>
      <c r="BO94" s="911">
        <f t="shared" si="193"/>
        <v>0</v>
      </c>
      <c r="BP94" s="908"/>
      <c r="BQ94" s="911">
        <f t="shared" si="194"/>
        <v>0</v>
      </c>
      <c r="BR94" s="908"/>
      <c r="BS94" s="911">
        <f t="shared" si="195"/>
        <v>0</v>
      </c>
      <c r="BT94" s="36"/>
      <c r="BU94" s="36">
        <f t="shared" si="196"/>
        <v>0</v>
      </c>
      <c r="BV94" s="36">
        <f t="shared" si="197"/>
        <v>0</v>
      </c>
      <c r="BW94" s="36">
        <f t="shared" si="198"/>
        <v>0</v>
      </c>
      <c r="BX94" s="36">
        <f t="shared" si="199"/>
        <v>0</v>
      </c>
      <c r="BY94" s="36">
        <f t="shared" si="200"/>
        <v>0</v>
      </c>
      <c r="BZ94" s="36">
        <f t="shared" si="201"/>
        <v>0</v>
      </c>
      <c r="CA94" s="36">
        <f t="shared" si="202"/>
        <v>0</v>
      </c>
      <c r="CB94" s="36">
        <f t="shared" si="203"/>
        <v>0</v>
      </c>
      <c r="CC94" s="36"/>
      <c r="CD94" s="1">
        <f t="shared" si="165"/>
        <v>0</v>
      </c>
      <c r="CE94" s="1">
        <f t="shared" si="166"/>
        <v>0</v>
      </c>
      <c r="CF94" s="1">
        <f t="shared" si="204"/>
        <v>0</v>
      </c>
      <c r="CG94" s="36"/>
      <c r="CH94" s="1">
        <f t="shared" si="213"/>
        <v>0</v>
      </c>
      <c r="CI94" s="1">
        <f t="shared" si="167"/>
        <v>0</v>
      </c>
      <c r="CJ94" s="1">
        <f t="shared" si="168"/>
        <v>0</v>
      </c>
      <c r="CK94" s="1">
        <f t="shared" si="169"/>
        <v>0</v>
      </c>
      <c r="CL94" s="1">
        <f t="shared" si="170"/>
        <v>0</v>
      </c>
      <c r="CM94" s="1">
        <f t="shared" si="171"/>
        <v>0</v>
      </c>
      <c r="CN94" s="1">
        <f t="shared" si="172"/>
        <v>0</v>
      </c>
      <c r="CO94" s="1">
        <f t="shared" si="173"/>
        <v>0</v>
      </c>
      <c r="CP94" s="1">
        <f t="shared" si="174"/>
        <v>0</v>
      </c>
      <c r="CQ94" s="1">
        <f t="shared" si="175"/>
        <v>0</v>
      </c>
      <c r="CR94" s="1">
        <f t="shared" si="176"/>
        <v>0</v>
      </c>
      <c r="CS94" s="1">
        <f t="shared" si="177"/>
        <v>0</v>
      </c>
      <c r="CT94" s="1">
        <f t="shared" si="178"/>
        <v>0</v>
      </c>
      <c r="CU94" s="1">
        <f t="shared" si="179"/>
        <v>0</v>
      </c>
      <c r="CV94" s="1">
        <f t="shared" si="180"/>
        <v>0</v>
      </c>
      <c r="CW94" s="1">
        <f t="shared" si="181"/>
        <v>0</v>
      </c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</row>
    <row r="95" spans="1:128" s="1" customFormat="1" ht="57" customHeight="1" x14ac:dyDescent="0.2">
      <c r="B95" s="519"/>
      <c r="C95" s="36"/>
      <c r="D95" s="1163" t="s">
        <v>641</v>
      </c>
      <c r="E95" s="1142"/>
      <c r="F95" s="541" t="s">
        <v>71</v>
      </c>
      <c r="G95" s="117" t="s">
        <v>185</v>
      </c>
      <c r="H95" s="118" t="s">
        <v>36</v>
      </c>
      <c r="I95" s="117">
        <v>2</v>
      </c>
      <c r="J95" s="118" t="s">
        <v>1149</v>
      </c>
      <c r="K95" s="642">
        <v>72.222570000000005</v>
      </c>
      <c r="L95" s="1381"/>
      <c r="M95" s="1381"/>
      <c r="N95" s="1381"/>
      <c r="O95" s="1381"/>
      <c r="P95" s="1381"/>
      <c r="Q95" s="1382"/>
      <c r="R95" s="1383"/>
      <c r="S95" s="1383"/>
      <c r="T95" s="1383"/>
      <c r="U95" s="1383"/>
      <c r="V95" s="121">
        <f t="shared" si="214"/>
        <v>0</v>
      </c>
      <c r="W95" s="121" t="str">
        <f t="shared" si="215"/>
        <v>No</v>
      </c>
      <c r="X95" s="122" t="str">
        <f t="shared" si="216"/>
        <v>No</v>
      </c>
      <c r="Y95"/>
      <c r="Z95" s="1492">
        <v>1</v>
      </c>
      <c r="AA95" s="1491">
        <f t="shared" si="217"/>
        <v>0</v>
      </c>
      <c r="AB95" s="36"/>
      <c r="AC95" s="216"/>
      <c r="AD95" s="375">
        <v>2.0699999999999998</v>
      </c>
      <c r="AE95" s="1053">
        <f t="shared" si="205"/>
        <v>0</v>
      </c>
      <c r="AF95" s="36">
        <f t="shared" si="218"/>
        <v>0</v>
      </c>
      <c r="AG95" s="36">
        <f t="shared" si="219"/>
        <v>0</v>
      </c>
      <c r="AH95" s="36">
        <f t="shared" si="220"/>
        <v>0</v>
      </c>
      <c r="AI95" s="36">
        <f t="shared" si="221"/>
        <v>0</v>
      </c>
      <c r="AJ95" s="36">
        <f t="shared" si="222"/>
        <v>0</v>
      </c>
      <c r="AK95" s="36">
        <f t="shared" si="223"/>
        <v>0</v>
      </c>
      <c r="AL95" s="36">
        <f t="shared" si="224"/>
        <v>0</v>
      </c>
      <c r="AM95" s="36">
        <f t="shared" si="225"/>
        <v>0</v>
      </c>
      <c r="AN95" s="36">
        <f t="shared" si="226"/>
        <v>0</v>
      </c>
      <c r="AO95" s="36">
        <f t="shared" si="227"/>
        <v>0</v>
      </c>
      <c r="AP95" s="1053">
        <v>1</v>
      </c>
      <c r="AQ95" s="215"/>
      <c r="AR95" s="897">
        <v>8</v>
      </c>
      <c r="AS95" s="911">
        <f t="shared" si="182"/>
        <v>0</v>
      </c>
      <c r="AT95" s="897"/>
      <c r="AU95" s="911">
        <f t="shared" si="183"/>
        <v>0</v>
      </c>
      <c r="AV95" s="897"/>
      <c r="AW95" s="911">
        <f t="shared" si="184"/>
        <v>0</v>
      </c>
      <c r="AX95" s="908"/>
      <c r="AY95" s="911">
        <f t="shared" si="185"/>
        <v>0</v>
      </c>
      <c r="AZ95" s="908"/>
      <c r="BA95" s="911">
        <f t="shared" si="186"/>
        <v>0</v>
      </c>
      <c r="BB95" s="908"/>
      <c r="BC95" s="911">
        <f t="shared" si="187"/>
        <v>0</v>
      </c>
      <c r="BD95" s="908">
        <v>2</v>
      </c>
      <c r="BE95" s="911">
        <f t="shared" si="188"/>
        <v>0</v>
      </c>
      <c r="BF95" s="908"/>
      <c r="BG95" s="911">
        <f t="shared" si="189"/>
        <v>0</v>
      </c>
      <c r="BH95" s="908"/>
      <c r="BI95" s="911">
        <f t="shared" si="190"/>
        <v>0</v>
      </c>
      <c r="BJ95" s="908"/>
      <c r="BK95" s="911">
        <f t="shared" si="191"/>
        <v>0</v>
      </c>
      <c r="BL95" s="908"/>
      <c r="BM95" s="911">
        <f t="shared" si="192"/>
        <v>0</v>
      </c>
      <c r="BN95" s="908"/>
      <c r="BO95" s="911">
        <f t="shared" si="193"/>
        <v>0</v>
      </c>
      <c r="BP95" s="908"/>
      <c r="BQ95" s="911">
        <f t="shared" si="194"/>
        <v>0</v>
      </c>
      <c r="BR95" s="908"/>
      <c r="BS95" s="911">
        <f t="shared" si="195"/>
        <v>0</v>
      </c>
      <c r="BT95" s="36"/>
      <c r="BU95" s="36">
        <f t="shared" si="196"/>
        <v>0</v>
      </c>
      <c r="BV95" s="36">
        <f t="shared" si="197"/>
        <v>0</v>
      </c>
      <c r="BW95" s="36">
        <f t="shared" si="198"/>
        <v>0</v>
      </c>
      <c r="BX95" s="36">
        <f t="shared" si="199"/>
        <v>0</v>
      </c>
      <c r="BY95" s="36">
        <f t="shared" si="200"/>
        <v>0</v>
      </c>
      <c r="BZ95" s="36">
        <f t="shared" si="201"/>
        <v>0</v>
      </c>
      <c r="CA95" s="36">
        <f t="shared" si="202"/>
        <v>0</v>
      </c>
      <c r="CB95" s="36">
        <f t="shared" si="203"/>
        <v>0</v>
      </c>
      <c r="CC95" s="36"/>
      <c r="CD95" s="1">
        <f t="shared" si="165"/>
        <v>0</v>
      </c>
      <c r="CE95" s="1">
        <f t="shared" si="166"/>
        <v>0</v>
      </c>
      <c r="CF95" s="1">
        <f t="shared" si="204"/>
        <v>0</v>
      </c>
      <c r="CG95" s="36"/>
      <c r="CH95" s="1">
        <f t="shared" si="213"/>
        <v>0</v>
      </c>
      <c r="CI95" s="1">
        <f t="shared" si="167"/>
        <v>0</v>
      </c>
      <c r="CJ95" s="1">
        <f t="shared" si="168"/>
        <v>0</v>
      </c>
      <c r="CK95" s="1">
        <f t="shared" si="169"/>
        <v>0</v>
      </c>
      <c r="CL95" s="1">
        <f t="shared" si="170"/>
        <v>0</v>
      </c>
      <c r="CM95" s="1">
        <f t="shared" si="171"/>
        <v>0</v>
      </c>
      <c r="CN95" s="1">
        <f t="shared" si="172"/>
        <v>0</v>
      </c>
      <c r="CO95" s="1">
        <f t="shared" si="173"/>
        <v>0</v>
      </c>
      <c r="CP95" s="1">
        <f t="shared" si="174"/>
        <v>0</v>
      </c>
      <c r="CQ95" s="1">
        <f t="shared" si="175"/>
        <v>0</v>
      </c>
      <c r="CR95" s="1">
        <f t="shared" si="176"/>
        <v>0</v>
      </c>
      <c r="CS95" s="1">
        <f t="shared" si="177"/>
        <v>0</v>
      </c>
      <c r="CT95" s="1">
        <f t="shared" si="178"/>
        <v>0</v>
      </c>
      <c r="CU95" s="1">
        <f t="shared" si="179"/>
        <v>0</v>
      </c>
      <c r="CV95" s="1">
        <f t="shared" si="180"/>
        <v>0</v>
      </c>
      <c r="CW95" s="1">
        <f t="shared" si="181"/>
        <v>0</v>
      </c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</row>
    <row r="96" spans="1:128" s="117" customFormat="1" ht="57" customHeight="1" x14ac:dyDescent="0.2">
      <c r="A96" s="1"/>
      <c r="B96" s="519"/>
      <c r="C96" s="36"/>
      <c r="D96" s="367" t="s">
        <v>642</v>
      </c>
      <c r="E96" s="1133"/>
      <c r="F96" s="537" t="s">
        <v>71</v>
      </c>
      <c r="G96" s="30" t="s">
        <v>857</v>
      </c>
      <c r="H96" s="99" t="s">
        <v>119</v>
      </c>
      <c r="I96" s="1">
        <v>12</v>
      </c>
      <c r="J96" s="99" t="s">
        <v>876</v>
      </c>
      <c r="K96" s="644">
        <v>99.73593000000001</v>
      </c>
      <c r="L96" s="1378"/>
      <c r="M96" s="1378"/>
      <c r="N96" s="1378"/>
      <c r="O96" s="1378"/>
      <c r="P96" s="1378"/>
      <c r="Q96" s="1379"/>
      <c r="R96" s="1380"/>
      <c r="S96" s="1380"/>
      <c r="T96" s="1380"/>
      <c r="U96" s="1380"/>
      <c r="V96" s="145">
        <f t="shared" si="214"/>
        <v>0</v>
      </c>
      <c r="W96" s="145" t="str">
        <f t="shared" si="215"/>
        <v>No</v>
      </c>
      <c r="X96" s="847" t="str">
        <f t="shared" si="216"/>
        <v>No</v>
      </c>
      <c r="Y96"/>
      <c r="Z96" s="1492">
        <v>1</v>
      </c>
      <c r="AA96" s="1491">
        <f t="shared" si="217"/>
        <v>0</v>
      </c>
      <c r="AB96" s="36"/>
      <c r="AC96" s="216"/>
      <c r="AD96" s="375">
        <v>1.76</v>
      </c>
      <c r="AE96" s="1053">
        <f t="shared" si="205"/>
        <v>0</v>
      </c>
      <c r="AF96" s="36">
        <f t="shared" si="218"/>
        <v>0</v>
      </c>
      <c r="AG96" s="36">
        <f t="shared" si="219"/>
        <v>0</v>
      </c>
      <c r="AH96" s="36">
        <f t="shared" si="220"/>
        <v>0</v>
      </c>
      <c r="AI96" s="36">
        <f t="shared" si="221"/>
        <v>0</v>
      </c>
      <c r="AJ96" s="36">
        <f t="shared" si="222"/>
        <v>0</v>
      </c>
      <c r="AK96" s="36">
        <f t="shared" si="223"/>
        <v>0</v>
      </c>
      <c r="AL96" s="36">
        <f t="shared" si="224"/>
        <v>0</v>
      </c>
      <c r="AM96" s="36">
        <f t="shared" si="225"/>
        <v>0</v>
      </c>
      <c r="AN96" s="36">
        <f t="shared" si="226"/>
        <v>0</v>
      </c>
      <c r="AO96" s="36">
        <f t="shared" si="227"/>
        <v>0</v>
      </c>
      <c r="AP96" s="1053">
        <v>1</v>
      </c>
      <c r="AQ96" s="215"/>
      <c r="AR96" s="897">
        <v>27</v>
      </c>
      <c r="AS96" s="911">
        <f t="shared" si="182"/>
        <v>0</v>
      </c>
      <c r="AT96" s="897"/>
      <c r="AU96" s="911">
        <f t="shared" si="183"/>
        <v>0</v>
      </c>
      <c r="AV96" s="897"/>
      <c r="AW96" s="911">
        <f t="shared" si="184"/>
        <v>0</v>
      </c>
      <c r="AX96" s="908"/>
      <c r="AY96" s="911">
        <f t="shared" si="185"/>
        <v>0</v>
      </c>
      <c r="AZ96" s="908"/>
      <c r="BA96" s="911">
        <f t="shared" si="186"/>
        <v>0</v>
      </c>
      <c r="BB96" s="908"/>
      <c r="BC96" s="911">
        <f t="shared" si="187"/>
        <v>0</v>
      </c>
      <c r="BD96" s="908"/>
      <c r="BE96" s="911">
        <f t="shared" si="188"/>
        <v>0</v>
      </c>
      <c r="BF96" s="908"/>
      <c r="BG96" s="911">
        <f t="shared" si="189"/>
        <v>0</v>
      </c>
      <c r="BH96" s="908"/>
      <c r="BI96" s="911">
        <f t="shared" si="190"/>
        <v>0</v>
      </c>
      <c r="BJ96" s="908"/>
      <c r="BK96" s="911">
        <f t="shared" si="191"/>
        <v>0</v>
      </c>
      <c r="BL96" s="908"/>
      <c r="BM96" s="911">
        <f t="shared" si="192"/>
        <v>0</v>
      </c>
      <c r="BN96" s="908"/>
      <c r="BO96" s="911">
        <f t="shared" si="193"/>
        <v>0</v>
      </c>
      <c r="BP96" s="908"/>
      <c r="BQ96" s="911">
        <f t="shared" si="194"/>
        <v>0</v>
      </c>
      <c r="BR96" s="908"/>
      <c r="BS96" s="911">
        <f t="shared" si="195"/>
        <v>0</v>
      </c>
      <c r="BT96" s="36"/>
      <c r="BU96" s="36">
        <f t="shared" si="196"/>
        <v>0</v>
      </c>
      <c r="BV96" s="36">
        <f t="shared" si="197"/>
        <v>0</v>
      </c>
      <c r="BW96" s="36">
        <f t="shared" si="198"/>
        <v>0</v>
      </c>
      <c r="BX96" s="36">
        <f t="shared" si="199"/>
        <v>0</v>
      </c>
      <c r="BY96" s="36">
        <f t="shared" si="200"/>
        <v>0</v>
      </c>
      <c r="BZ96" s="36">
        <f t="shared" si="201"/>
        <v>0</v>
      </c>
      <c r="CA96" s="36">
        <f t="shared" si="202"/>
        <v>0</v>
      </c>
      <c r="CB96" s="36">
        <f t="shared" si="203"/>
        <v>0</v>
      </c>
      <c r="CC96" s="36"/>
      <c r="CD96" s="1">
        <f t="shared" si="165"/>
        <v>0</v>
      </c>
      <c r="CE96" s="1">
        <f t="shared" si="166"/>
        <v>0</v>
      </c>
      <c r="CF96" s="1">
        <f t="shared" si="204"/>
        <v>0</v>
      </c>
      <c r="CG96" s="36"/>
      <c r="CH96" s="1">
        <f t="shared" si="213"/>
        <v>0</v>
      </c>
      <c r="CI96" s="1">
        <f t="shared" si="167"/>
        <v>0</v>
      </c>
      <c r="CJ96" s="1">
        <f t="shared" si="168"/>
        <v>0</v>
      </c>
      <c r="CK96" s="1">
        <f t="shared" si="169"/>
        <v>0</v>
      </c>
      <c r="CL96" s="1">
        <f t="shared" si="170"/>
        <v>0</v>
      </c>
      <c r="CM96" s="1">
        <f t="shared" si="171"/>
        <v>0</v>
      </c>
      <c r="CN96" s="1">
        <f t="shared" si="172"/>
        <v>0</v>
      </c>
      <c r="CO96" s="1">
        <f t="shared" si="173"/>
        <v>0</v>
      </c>
      <c r="CP96" s="1">
        <f t="shared" si="174"/>
        <v>0</v>
      </c>
      <c r="CQ96" s="1">
        <f t="shared" si="175"/>
        <v>0</v>
      </c>
      <c r="CR96" s="1">
        <f t="shared" si="176"/>
        <v>0</v>
      </c>
      <c r="CS96" s="1">
        <f t="shared" si="177"/>
        <v>0</v>
      </c>
      <c r="CT96" s="1">
        <f t="shared" si="178"/>
        <v>0</v>
      </c>
      <c r="CU96" s="1">
        <f t="shared" si="179"/>
        <v>0</v>
      </c>
      <c r="CV96" s="1">
        <f t="shared" si="180"/>
        <v>0</v>
      </c>
      <c r="CW96" s="1">
        <f t="shared" si="181"/>
        <v>0</v>
      </c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</row>
    <row r="97" spans="1:101" s="1" customFormat="1" ht="57" customHeight="1" x14ac:dyDescent="0.2">
      <c r="B97" s="525"/>
      <c r="D97" s="1163" t="s">
        <v>304</v>
      </c>
      <c r="E97" s="1142"/>
      <c r="F97" s="541"/>
      <c r="G97" s="117" t="s">
        <v>185</v>
      </c>
      <c r="H97" s="118" t="s">
        <v>36</v>
      </c>
      <c r="I97" s="117">
        <v>1</v>
      </c>
      <c r="J97" s="118" t="s">
        <v>1149</v>
      </c>
      <c r="K97" s="642">
        <v>73.368960000000015</v>
      </c>
      <c r="L97" s="119"/>
      <c r="M97" s="119"/>
      <c r="N97" s="119"/>
      <c r="O97" s="119"/>
      <c r="P97" s="119"/>
      <c r="Q97" s="993"/>
      <c r="R97" s="964"/>
      <c r="S97" s="964"/>
      <c r="T97" s="964"/>
      <c r="U97" s="964"/>
      <c r="V97" s="121">
        <f t="shared" si="214"/>
        <v>0</v>
      </c>
      <c r="W97" s="121" t="str">
        <f t="shared" si="215"/>
        <v>No</v>
      </c>
      <c r="X97" s="122" t="str">
        <f t="shared" si="216"/>
        <v>No</v>
      </c>
      <c r="Y97"/>
      <c r="Z97" s="1492">
        <v>1</v>
      </c>
      <c r="AA97" s="1491">
        <f t="shared" si="217"/>
        <v>0</v>
      </c>
      <c r="AB97" s="36"/>
      <c r="AC97" s="216"/>
      <c r="AD97" s="375">
        <v>3.06</v>
      </c>
      <c r="AE97" s="1053">
        <f t="shared" si="205"/>
        <v>0</v>
      </c>
      <c r="AF97" s="1">
        <f t="shared" si="218"/>
        <v>0</v>
      </c>
      <c r="AG97" s="1">
        <f t="shared" si="219"/>
        <v>0</v>
      </c>
      <c r="AH97" s="1">
        <f t="shared" si="220"/>
        <v>0</v>
      </c>
      <c r="AI97" s="1">
        <f t="shared" si="221"/>
        <v>0</v>
      </c>
      <c r="AJ97" s="1">
        <f t="shared" si="222"/>
        <v>0</v>
      </c>
      <c r="AK97" s="1">
        <f t="shared" si="223"/>
        <v>0</v>
      </c>
      <c r="AL97" s="1">
        <f t="shared" si="224"/>
        <v>0</v>
      </c>
      <c r="AM97" s="1">
        <f t="shared" si="225"/>
        <v>0</v>
      </c>
      <c r="AN97" s="36">
        <f t="shared" si="226"/>
        <v>0</v>
      </c>
      <c r="AO97" s="36">
        <f t="shared" si="227"/>
        <v>0</v>
      </c>
      <c r="AP97" s="1053">
        <v>1</v>
      </c>
      <c r="AQ97" s="235"/>
      <c r="AR97" s="897">
        <v>5</v>
      </c>
      <c r="AS97" s="911">
        <f t="shared" si="182"/>
        <v>0</v>
      </c>
      <c r="AT97" s="897"/>
      <c r="AU97" s="911">
        <f t="shared" si="183"/>
        <v>0</v>
      </c>
      <c r="AV97" s="897"/>
      <c r="AW97" s="911">
        <f t="shared" si="184"/>
        <v>0</v>
      </c>
      <c r="AX97" s="908"/>
      <c r="AY97" s="911">
        <f t="shared" si="185"/>
        <v>0</v>
      </c>
      <c r="AZ97" s="908"/>
      <c r="BA97" s="911">
        <f t="shared" si="186"/>
        <v>0</v>
      </c>
      <c r="BB97" s="908"/>
      <c r="BC97" s="911">
        <f t="shared" si="187"/>
        <v>0</v>
      </c>
      <c r="BD97" s="908"/>
      <c r="BE97" s="911">
        <f t="shared" si="188"/>
        <v>0</v>
      </c>
      <c r="BF97" s="908"/>
      <c r="BG97" s="911">
        <f t="shared" si="189"/>
        <v>0</v>
      </c>
      <c r="BH97" s="908"/>
      <c r="BI97" s="911">
        <f t="shared" si="190"/>
        <v>0</v>
      </c>
      <c r="BJ97" s="908"/>
      <c r="BK97" s="911">
        <f t="shared" si="191"/>
        <v>0</v>
      </c>
      <c r="BL97" s="908"/>
      <c r="BM97" s="911">
        <f t="shared" si="192"/>
        <v>0</v>
      </c>
      <c r="BN97" s="908"/>
      <c r="BO97" s="911">
        <f t="shared" si="193"/>
        <v>0</v>
      </c>
      <c r="BP97" s="908">
        <v>1</v>
      </c>
      <c r="BQ97" s="911">
        <f t="shared" si="194"/>
        <v>0</v>
      </c>
      <c r="BR97" s="908"/>
      <c r="BS97" s="911">
        <f t="shared" si="195"/>
        <v>0</v>
      </c>
      <c r="BU97" s="36">
        <f t="shared" si="196"/>
        <v>0</v>
      </c>
      <c r="BV97" s="36">
        <f t="shared" si="197"/>
        <v>0</v>
      </c>
      <c r="BW97" s="36">
        <f t="shared" si="198"/>
        <v>0</v>
      </c>
      <c r="BX97" s="36">
        <f t="shared" si="199"/>
        <v>0</v>
      </c>
      <c r="BY97" s="36">
        <f t="shared" si="200"/>
        <v>0</v>
      </c>
      <c r="BZ97" s="36">
        <f t="shared" si="201"/>
        <v>0</v>
      </c>
      <c r="CA97" s="36">
        <f t="shared" si="202"/>
        <v>0</v>
      </c>
      <c r="CB97" s="36">
        <f t="shared" si="203"/>
        <v>0</v>
      </c>
      <c r="CD97" s="1">
        <f t="shared" si="165"/>
        <v>0</v>
      </c>
      <c r="CE97" s="1">
        <f t="shared" si="166"/>
        <v>0</v>
      </c>
      <c r="CF97" s="1">
        <f t="shared" si="204"/>
        <v>0</v>
      </c>
      <c r="CH97" s="1">
        <f t="shared" si="213"/>
        <v>0</v>
      </c>
      <c r="CI97" s="1">
        <f t="shared" si="167"/>
        <v>0</v>
      </c>
      <c r="CJ97" s="1">
        <f t="shared" si="168"/>
        <v>0</v>
      </c>
      <c r="CK97" s="1">
        <f t="shared" si="169"/>
        <v>0</v>
      </c>
      <c r="CL97" s="1">
        <f t="shared" si="170"/>
        <v>0</v>
      </c>
      <c r="CM97" s="1">
        <f t="shared" si="171"/>
        <v>0</v>
      </c>
      <c r="CN97" s="1">
        <f t="shared" si="172"/>
        <v>0</v>
      </c>
      <c r="CO97" s="1">
        <f t="shared" si="173"/>
        <v>0</v>
      </c>
      <c r="CP97" s="1">
        <f t="shared" si="174"/>
        <v>0</v>
      </c>
      <c r="CQ97" s="1">
        <f t="shared" si="175"/>
        <v>0</v>
      </c>
      <c r="CR97" s="1">
        <f t="shared" si="176"/>
        <v>0</v>
      </c>
      <c r="CS97" s="1">
        <f t="shared" si="177"/>
        <v>0</v>
      </c>
      <c r="CT97" s="1">
        <f t="shared" si="178"/>
        <v>0</v>
      </c>
      <c r="CU97" s="1">
        <f t="shared" si="179"/>
        <v>0</v>
      </c>
      <c r="CV97" s="1">
        <f t="shared" si="180"/>
        <v>0</v>
      </c>
      <c r="CW97" s="1">
        <f t="shared" si="181"/>
        <v>0</v>
      </c>
    </row>
    <row r="98" spans="1:101" s="36" customFormat="1" ht="57" customHeight="1" x14ac:dyDescent="0.2">
      <c r="A98" s="1"/>
      <c r="B98" s="519" t="s">
        <v>9</v>
      </c>
      <c r="D98" s="1164" t="s">
        <v>1142</v>
      </c>
      <c r="E98" s="195"/>
      <c r="F98" s="535"/>
      <c r="G98" s="36" t="s">
        <v>190</v>
      </c>
      <c r="H98" s="123" t="s">
        <v>301</v>
      </c>
      <c r="I98" s="36">
        <v>12</v>
      </c>
      <c r="J98" s="123" t="s">
        <v>876</v>
      </c>
      <c r="K98" s="494">
        <v>75</v>
      </c>
      <c r="L98" s="144"/>
      <c r="M98" s="144"/>
      <c r="N98" s="144"/>
      <c r="O98" s="144"/>
      <c r="P98" s="144"/>
      <c r="Q98" s="995"/>
      <c r="R98" s="958"/>
      <c r="S98" s="958"/>
      <c r="T98" s="958"/>
      <c r="U98" s="958"/>
      <c r="V98" s="125">
        <f t="shared" si="214"/>
        <v>0</v>
      </c>
      <c r="W98" s="125" t="str">
        <f t="shared" si="215"/>
        <v>Yes</v>
      </c>
      <c r="X98" s="126" t="str">
        <f t="shared" si="216"/>
        <v>No</v>
      </c>
      <c r="Y98"/>
      <c r="Z98" s="1492">
        <v>1</v>
      </c>
      <c r="AA98" s="1491">
        <f t="shared" si="217"/>
        <v>0</v>
      </c>
      <c r="AC98" s="216"/>
      <c r="AD98" s="375">
        <v>0.1</v>
      </c>
      <c r="AE98" s="1053">
        <f t="shared" si="205"/>
        <v>0</v>
      </c>
      <c r="AF98" s="36">
        <f t="shared" si="218"/>
        <v>0</v>
      </c>
      <c r="AG98" s="36">
        <f t="shared" si="219"/>
        <v>0</v>
      </c>
      <c r="AH98" s="36">
        <f t="shared" si="220"/>
        <v>0</v>
      </c>
      <c r="AI98" s="36">
        <f t="shared" si="221"/>
        <v>0</v>
      </c>
      <c r="AJ98" s="36">
        <f t="shared" si="222"/>
        <v>0</v>
      </c>
      <c r="AK98" s="36">
        <f t="shared" si="223"/>
        <v>0</v>
      </c>
      <c r="AL98" s="36">
        <f t="shared" si="224"/>
        <v>0</v>
      </c>
      <c r="AM98" s="36">
        <f t="shared" si="225"/>
        <v>0</v>
      </c>
      <c r="AN98" s="36">
        <f t="shared" si="226"/>
        <v>0</v>
      </c>
      <c r="AO98" s="36">
        <f t="shared" si="227"/>
        <v>0</v>
      </c>
      <c r="AP98" s="1053">
        <v>1</v>
      </c>
      <c r="AQ98" s="215"/>
      <c r="AR98" s="897">
        <v>24</v>
      </c>
      <c r="AS98" s="911">
        <f t="shared" si="182"/>
        <v>0</v>
      </c>
      <c r="AT98" s="897"/>
      <c r="AU98" s="911">
        <f t="shared" si="183"/>
        <v>0</v>
      </c>
      <c r="AV98" s="897"/>
      <c r="AW98" s="911">
        <f t="shared" si="184"/>
        <v>0</v>
      </c>
      <c r="AX98" s="908"/>
      <c r="AY98" s="911">
        <f t="shared" si="185"/>
        <v>0</v>
      </c>
      <c r="AZ98" s="908"/>
      <c r="BA98" s="911">
        <f t="shared" si="186"/>
        <v>0</v>
      </c>
      <c r="BB98" s="908"/>
      <c r="BC98" s="911">
        <f t="shared" si="187"/>
        <v>0</v>
      </c>
      <c r="BD98" s="908"/>
      <c r="BE98" s="911">
        <f t="shared" si="188"/>
        <v>0</v>
      </c>
      <c r="BF98" s="908"/>
      <c r="BG98" s="911">
        <f t="shared" si="189"/>
        <v>0</v>
      </c>
      <c r="BH98" s="908"/>
      <c r="BI98" s="911">
        <f t="shared" si="190"/>
        <v>0</v>
      </c>
      <c r="BJ98" s="908"/>
      <c r="BK98" s="911">
        <f t="shared" si="191"/>
        <v>0</v>
      </c>
      <c r="BL98" s="908"/>
      <c r="BM98" s="911">
        <f t="shared" si="192"/>
        <v>0</v>
      </c>
      <c r="BN98" s="908"/>
      <c r="BO98" s="911">
        <f t="shared" si="193"/>
        <v>0</v>
      </c>
      <c r="BP98" s="908"/>
      <c r="BQ98" s="911">
        <f t="shared" si="194"/>
        <v>0</v>
      </c>
      <c r="BR98" s="908"/>
      <c r="BS98" s="911">
        <f t="shared" si="195"/>
        <v>0</v>
      </c>
      <c r="BU98" s="36">
        <f t="shared" si="196"/>
        <v>0</v>
      </c>
      <c r="BV98" s="36">
        <f t="shared" si="197"/>
        <v>0</v>
      </c>
      <c r="BW98" s="36">
        <f t="shared" si="198"/>
        <v>0</v>
      </c>
      <c r="BX98" s="36">
        <f t="shared" si="199"/>
        <v>0</v>
      </c>
      <c r="BY98" s="36">
        <f t="shared" si="200"/>
        <v>0</v>
      </c>
      <c r="BZ98" s="36">
        <f t="shared" si="201"/>
        <v>0</v>
      </c>
      <c r="CA98" s="36">
        <f t="shared" si="202"/>
        <v>0</v>
      </c>
      <c r="CB98" s="36">
        <f t="shared" si="203"/>
        <v>0</v>
      </c>
      <c r="CD98" s="1">
        <f t="shared" si="165"/>
        <v>0</v>
      </c>
      <c r="CE98" s="1">
        <f t="shared" si="166"/>
        <v>0</v>
      </c>
      <c r="CF98" s="1">
        <f t="shared" si="204"/>
        <v>0</v>
      </c>
      <c r="CH98" s="1">
        <f t="shared" si="213"/>
        <v>0</v>
      </c>
      <c r="CI98" s="1">
        <f t="shared" si="167"/>
        <v>0</v>
      </c>
      <c r="CJ98" s="1">
        <f t="shared" si="168"/>
        <v>0</v>
      </c>
      <c r="CK98" s="1">
        <f t="shared" si="169"/>
        <v>0</v>
      </c>
      <c r="CL98" s="1">
        <f t="shared" si="170"/>
        <v>0</v>
      </c>
      <c r="CM98" s="1">
        <f t="shared" si="171"/>
        <v>0</v>
      </c>
      <c r="CN98" s="1">
        <f t="shared" si="172"/>
        <v>0</v>
      </c>
      <c r="CO98" s="1">
        <f t="shared" si="173"/>
        <v>0</v>
      </c>
      <c r="CP98" s="1">
        <f t="shared" si="174"/>
        <v>0</v>
      </c>
      <c r="CQ98" s="1">
        <f t="shared" si="175"/>
        <v>0</v>
      </c>
      <c r="CR98" s="1">
        <f t="shared" si="176"/>
        <v>0</v>
      </c>
      <c r="CS98" s="1">
        <f t="shared" si="177"/>
        <v>0</v>
      </c>
      <c r="CT98" s="1">
        <f t="shared" si="178"/>
        <v>0</v>
      </c>
      <c r="CU98" s="1">
        <f t="shared" si="179"/>
        <v>0</v>
      </c>
      <c r="CV98" s="1">
        <f t="shared" si="180"/>
        <v>0</v>
      </c>
      <c r="CW98" s="1">
        <f t="shared" si="181"/>
        <v>0</v>
      </c>
    </row>
    <row r="99" spans="1:101" s="1" customFormat="1" ht="57" customHeight="1" x14ac:dyDescent="0.2">
      <c r="B99" s="519"/>
      <c r="D99" s="1163" t="s">
        <v>217</v>
      </c>
      <c r="E99" s="1142"/>
      <c r="F99" s="532"/>
      <c r="G99" s="117" t="s">
        <v>188</v>
      </c>
      <c r="H99" s="118" t="s">
        <v>857</v>
      </c>
      <c r="I99" s="117">
        <v>8</v>
      </c>
      <c r="J99" s="118" t="s">
        <v>1149</v>
      </c>
      <c r="K99" s="642">
        <v>85.176777000000001</v>
      </c>
      <c r="L99" s="119"/>
      <c r="M99" s="119"/>
      <c r="N99" s="119"/>
      <c r="O99" s="119"/>
      <c r="P99" s="119"/>
      <c r="Q99" s="993"/>
      <c r="R99" s="964"/>
      <c r="S99" s="964"/>
      <c r="T99" s="964"/>
      <c r="U99" s="964"/>
      <c r="V99" s="121">
        <f t="shared" si="214"/>
        <v>0</v>
      </c>
      <c r="W99" s="121" t="str">
        <f t="shared" si="215"/>
        <v>No</v>
      </c>
      <c r="X99" s="122" t="str">
        <f t="shared" si="216"/>
        <v>No</v>
      </c>
      <c r="Y99"/>
      <c r="Z99" s="1492">
        <v>1</v>
      </c>
      <c r="AA99" s="1491">
        <f t="shared" si="217"/>
        <v>0</v>
      </c>
      <c r="AB99" s="36"/>
      <c r="AC99" s="216" t="s">
        <v>100</v>
      </c>
      <c r="AD99" s="375">
        <v>1.9</v>
      </c>
      <c r="AE99" s="1053">
        <f t="shared" si="205"/>
        <v>0</v>
      </c>
      <c r="AF99" s="1">
        <f t="shared" si="218"/>
        <v>0</v>
      </c>
      <c r="AG99" s="1">
        <f t="shared" si="219"/>
        <v>0</v>
      </c>
      <c r="AH99" s="1">
        <f t="shared" si="220"/>
        <v>0</v>
      </c>
      <c r="AI99" s="1">
        <f t="shared" si="221"/>
        <v>0</v>
      </c>
      <c r="AJ99" s="1">
        <f t="shared" si="222"/>
        <v>0</v>
      </c>
      <c r="AK99" s="1">
        <f t="shared" si="223"/>
        <v>0</v>
      </c>
      <c r="AL99" s="1">
        <f t="shared" si="224"/>
        <v>0</v>
      </c>
      <c r="AM99" s="1">
        <f t="shared" si="225"/>
        <v>0</v>
      </c>
      <c r="AN99" s="36">
        <f t="shared" si="226"/>
        <v>0</v>
      </c>
      <c r="AO99" s="36">
        <f t="shared" si="227"/>
        <v>0</v>
      </c>
      <c r="AP99" s="1053">
        <v>1</v>
      </c>
      <c r="AQ99" s="235"/>
      <c r="AR99" s="897">
        <v>16</v>
      </c>
      <c r="AS99" s="911">
        <f t="shared" si="182"/>
        <v>0</v>
      </c>
      <c r="AT99" s="897"/>
      <c r="AU99" s="911">
        <f t="shared" si="183"/>
        <v>0</v>
      </c>
      <c r="AV99" s="897"/>
      <c r="AW99" s="911">
        <f t="shared" si="184"/>
        <v>0</v>
      </c>
      <c r="AX99" s="908"/>
      <c r="AY99" s="911">
        <f t="shared" si="185"/>
        <v>0</v>
      </c>
      <c r="AZ99" s="908">
        <v>1</v>
      </c>
      <c r="BA99" s="911">
        <f t="shared" si="186"/>
        <v>0</v>
      </c>
      <c r="BB99" s="908">
        <v>3</v>
      </c>
      <c r="BC99" s="911">
        <f t="shared" si="187"/>
        <v>0</v>
      </c>
      <c r="BD99" s="908"/>
      <c r="BE99" s="911">
        <f t="shared" si="188"/>
        <v>0</v>
      </c>
      <c r="BF99" s="908"/>
      <c r="BG99" s="911">
        <f t="shared" si="189"/>
        <v>0</v>
      </c>
      <c r="BH99" s="908"/>
      <c r="BI99" s="911">
        <f t="shared" si="190"/>
        <v>0</v>
      </c>
      <c r="BJ99" s="908"/>
      <c r="BK99" s="911">
        <f t="shared" si="191"/>
        <v>0</v>
      </c>
      <c r="BL99" s="908"/>
      <c r="BM99" s="911">
        <f t="shared" si="192"/>
        <v>0</v>
      </c>
      <c r="BN99" s="908"/>
      <c r="BO99" s="911">
        <f t="shared" si="193"/>
        <v>0</v>
      </c>
      <c r="BP99" s="908"/>
      <c r="BQ99" s="911">
        <f t="shared" si="194"/>
        <v>0</v>
      </c>
      <c r="BR99" s="908"/>
      <c r="BS99" s="911">
        <f t="shared" si="195"/>
        <v>0</v>
      </c>
      <c r="BU99" s="36">
        <f t="shared" si="196"/>
        <v>0</v>
      </c>
      <c r="BV99" s="36">
        <f t="shared" si="197"/>
        <v>0</v>
      </c>
      <c r="BW99" s="36">
        <f t="shared" si="198"/>
        <v>0</v>
      </c>
      <c r="BX99" s="36">
        <f t="shared" si="199"/>
        <v>0</v>
      </c>
      <c r="BY99" s="36">
        <f t="shared" si="200"/>
        <v>0</v>
      </c>
      <c r="BZ99" s="36">
        <f t="shared" si="201"/>
        <v>0</v>
      </c>
      <c r="CA99" s="36">
        <f t="shared" si="202"/>
        <v>0</v>
      </c>
      <c r="CB99" s="36">
        <f t="shared" si="203"/>
        <v>0</v>
      </c>
      <c r="CD99" s="1">
        <f t="shared" si="165"/>
        <v>0</v>
      </c>
      <c r="CE99" s="1">
        <f t="shared" si="166"/>
        <v>0</v>
      </c>
      <c r="CF99" s="1">
        <f t="shared" si="204"/>
        <v>0</v>
      </c>
      <c r="CH99" s="1">
        <f t="shared" si="213"/>
        <v>0</v>
      </c>
      <c r="CI99" s="1">
        <f t="shared" si="167"/>
        <v>0</v>
      </c>
      <c r="CJ99" s="1">
        <f t="shared" si="168"/>
        <v>0</v>
      </c>
      <c r="CK99" s="1">
        <f t="shared" si="169"/>
        <v>0</v>
      </c>
      <c r="CL99" s="1">
        <f t="shared" si="170"/>
        <v>0</v>
      </c>
      <c r="CM99" s="1">
        <f t="shared" si="171"/>
        <v>0</v>
      </c>
      <c r="CN99" s="1">
        <f t="shared" si="172"/>
        <v>0</v>
      </c>
      <c r="CO99" s="1">
        <f t="shared" si="173"/>
        <v>0</v>
      </c>
      <c r="CP99" s="1">
        <f t="shared" si="174"/>
        <v>0</v>
      </c>
      <c r="CQ99" s="1">
        <f t="shared" si="175"/>
        <v>0</v>
      </c>
      <c r="CR99" s="1">
        <f t="shared" si="176"/>
        <v>0</v>
      </c>
      <c r="CS99" s="1">
        <f t="shared" si="177"/>
        <v>0</v>
      </c>
      <c r="CT99" s="1">
        <f t="shared" si="178"/>
        <v>0</v>
      </c>
      <c r="CU99" s="1">
        <f t="shared" si="179"/>
        <v>0</v>
      </c>
      <c r="CV99" s="1">
        <f t="shared" si="180"/>
        <v>0</v>
      </c>
      <c r="CW99" s="1">
        <f t="shared" si="181"/>
        <v>0</v>
      </c>
    </row>
    <row r="100" spans="1:101" s="1" customFormat="1" ht="57" customHeight="1" x14ac:dyDescent="0.2">
      <c r="B100" s="519"/>
      <c r="D100" s="367" t="s">
        <v>218</v>
      </c>
      <c r="E100" s="1133"/>
      <c r="F100" s="531"/>
      <c r="G100" s="1" t="s">
        <v>188</v>
      </c>
      <c r="H100" s="99" t="s">
        <v>857</v>
      </c>
      <c r="I100" s="1">
        <v>6</v>
      </c>
      <c r="J100" s="99" t="s">
        <v>876</v>
      </c>
      <c r="K100" s="644">
        <v>75.77637900000002</v>
      </c>
      <c r="L100" s="124"/>
      <c r="M100" s="124"/>
      <c r="N100" s="124"/>
      <c r="O100" s="124"/>
      <c r="P100" s="124"/>
      <c r="Q100" s="992"/>
      <c r="R100" s="314"/>
      <c r="S100" s="314"/>
      <c r="T100" s="314"/>
      <c r="U100" s="314"/>
      <c r="V100" s="125">
        <f t="shared" si="214"/>
        <v>0</v>
      </c>
      <c r="W100" s="145" t="str">
        <f t="shared" si="215"/>
        <v>No</v>
      </c>
      <c r="X100" s="126" t="str">
        <f t="shared" si="216"/>
        <v>No</v>
      </c>
      <c r="Y100"/>
      <c r="Z100" s="1492">
        <v>1</v>
      </c>
      <c r="AA100" s="1491">
        <f t="shared" si="217"/>
        <v>0</v>
      </c>
      <c r="AB100" s="36"/>
      <c r="AC100" s="216" t="s">
        <v>101</v>
      </c>
      <c r="AD100" s="375">
        <v>1.3</v>
      </c>
      <c r="AE100" s="1053">
        <f t="shared" si="205"/>
        <v>0</v>
      </c>
      <c r="AF100" s="1">
        <f t="shared" si="218"/>
        <v>0</v>
      </c>
      <c r="AG100" s="1">
        <f t="shared" si="219"/>
        <v>0</v>
      </c>
      <c r="AH100" s="1">
        <f t="shared" si="220"/>
        <v>0</v>
      </c>
      <c r="AI100" s="1">
        <f t="shared" si="221"/>
        <v>0</v>
      </c>
      <c r="AJ100" s="1">
        <f t="shared" si="222"/>
        <v>0</v>
      </c>
      <c r="AK100" s="1">
        <f t="shared" si="223"/>
        <v>0</v>
      </c>
      <c r="AL100" s="1">
        <f t="shared" si="224"/>
        <v>0</v>
      </c>
      <c r="AM100" s="1">
        <f t="shared" si="225"/>
        <v>0</v>
      </c>
      <c r="AN100" s="36">
        <f t="shared" si="226"/>
        <v>0</v>
      </c>
      <c r="AO100" s="36">
        <f t="shared" si="227"/>
        <v>0</v>
      </c>
      <c r="AP100" s="1053">
        <v>1</v>
      </c>
      <c r="AQ100" s="235"/>
      <c r="AR100" s="897">
        <v>14</v>
      </c>
      <c r="AS100" s="911">
        <f t="shared" si="182"/>
        <v>0</v>
      </c>
      <c r="AT100" s="897"/>
      <c r="AU100" s="911">
        <f t="shared" si="183"/>
        <v>0</v>
      </c>
      <c r="AV100" s="897"/>
      <c r="AW100" s="911">
        <f t="shared" si="184"/>
        <v>0</v>
      </c>
      <c r="AX100" s="908"/>
      <c r="AY100" s="911">
        <f t="shared" si="185"/>
        <v>0</v>
      </c>
      <c r="AZ100" s="908"/>
      <c r="BA100" s="911">
        <f t="shared" si="186"/>
        <v>0</v>
      </c>
      <c r="BB100" s="908"/>
      <c r="BC100" s="911">
        <f t="shared" si="187"/>
        <v>0</v>
      </c>
      <c r="BD100" s="908"/>
      <c r="BE100" s="911">
        <f t="shared" si="188"/>
        <v>0</v>
      </c>
      <c r="BF100" s="908"/>
      <c r="BG100" s="911">
        <f t="shared" si="189"/>
        <v>0</v>
      </c>
      <c r="BH100" s="908"/>
      <c r="BI100" s="911">
        <f t="shared" si="190"/>
        <v>0</v>
      </c>
      <c r="BJ100" s="908"/>
      <c r="BK100" s="911">
        <f t="shared" si="191"/>
        <v>0</v>
      </c>
      <c r="BL100" s="908"/>
      <c r="BM100" s="911">
        <f t="shared" si="192"/>
        <v>0</v>
      </c>
      <c r="BN100" s="908"/>
      <c r="BO100" s="911">
        <f t="shared" si="193"/>
        <v>0</v>
      </c>
      <c r="BP100" s="908"/>
      <c r="BQ100" s="911">
        <f t="shared" si="194"/>
        <v>0</v>
      </c>
      <c r="BR100" s="908"/>
      <c r="BS100" s="911">
        <f t="shared" si="195"/>
        <v>0</v>
      </c>
      <c r="BU100" s="36">
        <f t="shared" si="196"/>
        <v>0</v>
      </c>
      <c r="BV100" s="36">
        <f t="shared" si="197"/>
        <v>0</v>
      </c>
      <c r="BW100" s="36">
        <f t="shared" si="198"/>
        <v>0</v>
      </c>
      <c r="BX100" s="36">
        <f t="shared" si="199"/>
        <v>0</v>
      </c>
      <c r="BY100" s="36">
        <f t="shared" si="200"/>
        <v>0</v>
      </c>
      <c r="BZ100" s="36">
        <f t="shared" si="201"/>
        <v>0</v>
      </c>
      <c r="CA100" s="36">
        <f t="shared" si="202"/>
        <v>0</v>
      </c>
      <c r="CB100" s="36">
        <f t="shared" si="203"/>
        <v>0</v>
      </c>
      <c r="CD100" s="1">
        <f t="shared" si="165"/>
        <v>0</v>
      </c>
      <c r="CE100" s="1">
        <f t="shared" si="166"/>
        <v>0</v>
      </c>
      <c r="CF100" s="1">
        <f t="shared" si="204"/>
        <v>0</v>
      </c>
      <c r="CH100" s="1">
        <f t="shared" si="213"/>
        <v>0</v>
      </c>
      <c r="CI100" s="1">
        <f t="shared" si="167"/>
        <v>0</v>
      </c>
      <c r="CJ100" s="1">
        <f t="shared" si="168"/>
        <v>0</v>
      </c>
      <c r="CK100" s="1">
        <f t="shared" si="169"/>
        <v>0</v>
      </c>
      <c r="CL100" s="1">
        <f t="shared" si="170"/>
        <v>0</v>
      </c>
      <c r="CM100" s="1">
        <f t="shared" si="171"/>
        <v>0</v>
      </c>
      <c r="CN100" s="1">
        <f t="shared" si="172"/>
        <v>0</v>
      </c>
      <c r="CO100" s="1">
        <f t="shared" si="173"/>
        <v>0</v>
      </c>
      <c r="CP100" s="1">
        <f t="shared" si="174"/>
        <v>0</v>
      </c>
      <c r="CQ100" s="1">
        <f t="shared" si="175"/>
        <v>0</v>
      </c>
      <c r="CR100" s="1">
        <f t="shared" si="176"/>
        <v>0</v>
      </c>
      <c r="CS100" s="1">
        <f t="shared" si="177"/>
        <v>0</v>
      </c>
      <c r="CT100" s="1">
        <f t="shared" si="178"/>
        <v>0</v>
      </c>
      <c r="CU100" s="1">
        <f t="shared" si="179"/>
        <v>0</v>
      </c>
      <c r="CV100" s="1">
        <f t="shared" si="180"/>
        <v>0</v>
      </c>
      <c r="CW100" s="1">
        <f t="shared" si="181"/>
        <v>0</v>
      </c>
    </row>
    <row r="101" spans="1:101" s="1" customFormat="1" ht="57" customHeight="1" x14ac:dyDescent="0.2">
      <c r="B101" s="519"/>
      <c r="D101" s="1163" t="s">
        <v>219</v>
      </c>
      <c r="E101" s="1142"/>
      <c r="F101" s="532"/>
      <c r="G101" s="117" t="s">
        <v>188</v>
      </c>
      <c r="H101" s="118" t="s">
        <v>857</v>
      </c>
      <c r="I101" s="117">
        <v>5</v>
      </c>
      <c r="J101" s="118" t="s">
        <v>876</v>
      </c>
      <c r="K101" s="642">
        <v>74.056793999999996</v>
      </c>
      <c r="L101" s="119"/>
      <c r="M101" s="119"/>
      <c r="N101" s="119"/>
      <c r="O101" s="119"/>
      <c r="P101" s="119"/>
      <c r="Q101" s="993"/>
      <c r="R101" s="964"/>
      <c r="S101" s="964"/>
      <c r="T101" s="964"/>
      <c r="U101" s="964"/>
      <c r="V101" s="121">
        <f t="shared" si="214"/>
        <v>0</v>
      </c>
      <c r="W101" s="121" t="str">
        <f t="shared" si="215"/>
        <v>No</v>
      </c>
      <c r="X101" s="122" t="str">
        <f t="shared" si="216"/>
        <v>No</v>
      </c>
      <c r="Y101"/>
      <c r="Z101" s="1492">
        <v>1</v>
      </c>
      <c r="AA101" s="1491">
        <f t="shared" si="217"/>
        <v>0</v>
      </c>
      <c r="AB101" s="36"/>
      <c r="AC101" s="216" t="s">
        <v>102</v>
      </c>
      <c r="AD101" s="375">
        <v>1.3</v>
      </c>
      <c r="AE101" s="1053">
        <f t="shared" si="205"/>
        <v>0</v>
      </c>
      <c r="AF101" s="1">
        <f t="shared" si="218"/>
        <v>0</v>
      </c>
      <c r="AG101" s="1">
        <f t="shared" si="219"/>
        <v>0</v>
      </c>
      <c r="AH101" s="1">
        <f t="shared" si="220"/>
        <v>0</v>
      </c>
      <c r="AI101" s="1">
        <f t="shared" si="221"/>
        <v>0</v>
      </c>
      <c r="AJ101" s="1">
        <f t="shared" si="222"/>
        <v>0</v>
      </c>
      <c r="AK101" s="1">
        <f t="shared" si="223"/>
        <v>0</v>
      </c>
      <c r="AL101" s="1">
        <f t="shared" si="224"/>
        <v>0</v>
      </c>
      <c r="AM101" s="1">
        <f t="shared" si="225"/>
        <v>0</v>
      </c>
      <c r="AN101" s="36">
        <f t="shared" si="226"/>
        <v>0</v>
      </c>
      <c r="AO101" s="36">
        <f t="shared" si="227"/>
        <v>0</v>
      </c>
      <c r="AP101" s="1053">
        <v>1</v>
      </c>
      <c r="AQ101" s="235"/>
      <c r="AR101" s="897">
        <v>8</v>
      </c>
      <c r="AS101" s="911">
        <f t="shared" si="182"/>
        <v>0</v>
      </c>
      <c r="AT101" s="897">
        <v>6</v>
      </c>
      <c r="AU101" s="911">
        <f t="shared" si="183"/>
        <v>0</v>
      </c>
      <c r="AV101" s="897"/>
      <c r="AW101" s="911">
        <f t="shared" si="184"/>
        <v>0</v>
      </c>
      <c r="AX101" s="908"/>
      <c r="AY101" s="911">
        <f t="shared" si="185"/>
        <v>0</v>
      </c>
      <c r="AZ101" s="908"/>
      <c r="BA101" s="911">
        <f t="shared" si="186"/>
        <v>0</v>
      </c>
      <c r="BB101" s="908"/>
      <c r="BC101" s="911">
        <f t="shared" si="187"/>
        <v>0</v>
      </c>
      <c r="BD101" s="908"/>
      <c r="BE101" s="911">
        <f t="shared" si="188"/>
        <v>0</v>
      </c>
      <c r="BF101" s="908"/>
      <c r="BG101" s="911">
        <f t="shared" si="189"/>
        <v>0</v>
      </c>
      <c r="BH101" s="908"/>
      <c r="BI101" s="911">
        <f t="shared" si="190"/>
        <v>0</v>
      </c>
      <c r="BJ101" s="908"/>
      <c r="BK101" s="911">
        <f t="shared" si="191"/>
        <v>0</v>
      </c>
      <c r="BL101" s="908"/>
      <c r="BM101" s="911">
        <f t="shared" si="192"/>
        <v>0</v>
      </c>
      <c r="BN101" s="908"/>
      <c r="BO101" s="911">
        <f t="shared" si="193"/>
        <v>0</v>
      </c>
      <c r="BP101" s="908"/>
      <c r="BQ101" s="911">
        <f t="shared" si="194"/>
        <v>0</v>
      </c>
      <c r="BR101" s="908"/>
      <c r="BS101" s="911">
        <f t="shared" si="195"/>
        <v>0</v>
      </c>
      <c r="BU101" s="36">
        <f t="shared" si="196"/>
        <v>0</v>
      </c>
      <c r="BV101" s="36">
        <f t="shared" si="197"/>
        <v>0</v>
      </c>
      <c r="BW101" s="36">
        <f t="shared" si="198"/>
        <v>0</v>
      </c>
      <c r="BX101" s="36">
        <f t="shared" si="199"/>
        <v>0</v>
      </c>
      <c r="BY101" s="36">
        <f t="shared" si="200"/>
        <v>0</v>
      </c>
      <c r="BZ101" s="36">
        <f t="shared" si="201"/>
        <v>0</v>
      </c>
      <c r="CA101" s="36">
        <f t="shared" si="202"/>
        <v>0</v>
      </c>
      <c r="CB101" s="36">
        <f t="shared" si="203"/>
        <v>0</v>
      </c>
      <c r="CD101" s="1">
        <f t="shared" si="165"/>
        <v>0</v>
      </c>
      <c r="CE101" s="1">
        <f t="shared" si="166"/>
        <v>0</v>
      </c>
      <c r="CF101" s="1">
        <f t="shared" si="204"/>
        <v>0</v>
      </c>
      <c r="CH101" s="1">
        <f t="shared" si="213"/>
        <v>0</v>
      </c>
      <c r="CI101" s="1">
        <f t="shared" si="167"/>
        <v>0</v>
      </c>
      <c r="CJ101" s="1">
        <f t="shared" si="168"/>
        <v>0</v>
      </c>
      <c r="CK101" s="1">
        <f t="shared" si="169"/>
        <v>0</v>
      </c>
      <c r="CL101" s="1">
        <f t="shared" si="170"/>
        <v>0</v>
      </c>
      <c r="CM101" s="1">
        <f t="shared" si="171"/>
        <v>0</v>
      </c>
      <c r="CN101" s="1">
        <f t="shared" si="172"/>
        <v>0</v>
      </c>
      <c r="CO101" s="1">
        <f t="shared" si="173"/>
        <v>0</v>
      </c>
      <c r="CP101" s="1">
        <f t="shared" si="174"/>
        <v>0</v>
      </c>
      <c r="CQ101" s="1">
        <f t="shared" si="175"/>
        <v>0</v>
      </c>
      <c r="CR101" s="1">
        <f t="shared" si="176"/>
        <v>0</v>
      </c>
      <c r="CS101" s="1">
        <f t="shared" si="177"/>
        <v>0</v>
      </c>
      <c r="CT101" s="1">
        <f t="shared" si="178"/>
        <v>0</v>
      </c>
      <c r="CU101" s="1">
        <f t="shared" si="179"/>
        <v>0</v>
      </c>
      <c r="CV101" s="1">
        <f t="shared" si="180"/>
        <v>0</v>
      </c>
      <c r="CW101" s="1">
        <f t="shared" si="181"/>
        <v>0</v>
      </c>
    </row>
    <row r="102" spans="1:101" s="1" customFormat="1" ht="57" customHeight="1" x14ac:dyDescent="0.2">
      <c r="B102" s="519"/>
      <c r="D102" s="367" t="s">
        <v>220</v>
      </c>
      <c r="E102" s="1133"/>
      <c r="F102" s="531"/>
      <c r="G102" s="1" t="s">
        <v>188</v>
      </c>
      <c r="H102" s="99" t="s">
        <v>857</v>
      </c>
      <c r="I102" s="1">
        <v>10</v>
      </c>
      <c r="J102" s="99" t="s">
        <v>1149</v>
      </c>
      <c r="K102" s="644">
        <v>76.922769000000002</v>
      </c>
      <c r="L102" s="124"/>
      <c r="M102" s="124"/>
      <c r="N102" s="124"/>
      <c r="O102" s="124"/>
      <c r="P102" s="124"/>
      <c r="Q102" s="992"/>
      <c r="R102" s="314"/>
      <c r="S102" s="314"/>
      <c r="T102" s="314"/>
      <c r="U102" s="314"/>
      <c r="V102" s="125">
        <f t="shared" si="214"/>
        <v>0</v>
      </c>
      <c r="W102" s="145" t="str">
        <f t="shared" si="215"/>
        <v>No</v>
      </c>
      <c r="X102" s="126" t="str">
        <f t="shared" si="216"/>
        <v>No</v>
      </c>
      <c r="Y102"/>
      <c r="Z102" s="1492">
        <v>1</v>
      </c>
      <c r="AA102" s="1491">
        <f t="shared" si="217"/>
        <v>0</v>
      </c>
      <c r="AB102" s="36"/>
      <c r="AC102" s="216" t="s">
        <v>116</v>
      </c>
      <c r="AD102" s="375">
        <v>1.3</v>
      </c>
      <c r="AE102" s="1053">
        <f t="shared" si="205"/>
        <v>0</v>
      </c>
      <c r="AF102" s="1">
        <f t="shared" si="218"/>
        <v>0</v>
      </c>
      <c r="AG102" s="1">
        <f t="shared" si="219"/>
        <v>0</v>
      </c>
      <c r="AH102" s="1">
        <f t="shared" si="220"/>
        <v>0</v>
      </c>
      <c r="AI102" s="1">
        <f t="shared" si="221"/>
        <v>0</v>
      </c>
      <c r="AJ102" s="1">
        <f t="shared" si="222"/>
        <v>0</v>
      </c>
      <c r="AK102" s="1">
        <f t="shared" si="223"/>
        <v>0</v>
      </c>
      <c r="AL102" s="1">
        <f t="shared" si="224"/>
        <v>0</v>
      </c>
      <c r="AM102" s="1">
        <f t="shared" si="225"/>
        <v>0</v>
      </c>
      <c r="AN102" s="36">
        <f t="shared" si="226"/>
        <v>0</v>
      </c>
      <c r="AO102" s="36">
        <f t="shared" si="227"/>
        <v>0</v>
      </c>
      <c r="AP102" s="1053">
        <v>1</v>
      </c>
      <c r="AQ102" s="235"/>
      <c r="AR102" s="897">
        <v>20</v>
      </c>
      <c r="AS102" s="911">
        <f t="shared" si="182"/>
        <v>0</v>
      </c>
      <c r="AT102" s="897"/>
      <c r="AU102" s="911">
        <f t="shared" si="183"/>
        <v>0</v>
      </c>
      <c r="AV102" s="897"/>
      <c r="AW102" s="911">
        <f t="shared" si="184"/>
        <v>0</v>
      </c>
      <c r="AX102" s="908">
        <v>1</v>
      </c>
      <c r="AY102" s="911">
        <f t="shared" si="185"/>
        <v>0</v>
      </c>
      <c r="AZ102" s="908">
        <v>2</v>
      </c>
      <c r="BA102" s="911">
        <f t="shared" si="186"/>
        <v>0</v>
      </c>
      <c r="BB102" s="908">
        <v>1</v>
      </c>
      <c r="BC102" s="911">
        <f t="shared" si="187"/>
        <v>0</v>
      </c>
      <c r="BD102" s="908">
        <v>1</v>
      </c>
      <c r="BE102" s="911">
        <f t="shared" si="188"/>
        <v>0</v>
      </c>
      <c r="BF102" s="908"/>
      <c r="BG102" s="911">
        <f t="shared" si="189"/>
        <v>0</v>
      </c>
      <c r="BH102" s="908"/>
      <c r="BI102" s="911">
        <f t="shared" si="190"/>
        <v>0</v>
      </c>
      <c r="BJ102" s="908"/>
      <c r="BK102" s="911">
        <f t="shared" si="191"/>
        <v>0</v>
      </c>
      <c r="BL102" s="908"/>
      <c r="BM102" s="911">
        <f t="shared" si="192"/>
        <v>0</v>
      </c>
      <c r="BN102" s="908"/>
      <c r="BO102" s="911">
        <f t="shared" si="193"/>
        <v>0</v>
      </c>
      <c r="BP102" s="908"/>
      <c r="BQ102" s="911">
        <f t="shared" si="194"/>
        <v>0</v>
      </c>
      <c r="BR102" s="908"/>
      <c r="BS102" s="911">
        <f t="shared" si="195"/>
        <v>0</v>
      </c>
      <c r="BU102" s="36">
        <f t="shared" si="196"/>
        <v>0</v>
      </c>
      <c r="BV102" s="36">
        <f t="shared" si="197"/>
        <v>0</v>
      </c>
      <c r="BW102" s="36">
        <f t="shared" si="198"/>
        <v>0</v>
      </c>
      <c r="BX102" s="36">
        <f t="shared" si="199"/>
        <v>0</v>
      </c>
      <c r="BY102" s="36">
        <f t="shared" si="200"/>
        <v>0</v>
      </c>
      <c r="BZ102" s="36">
        <f t="shared" si="201"/>
        <v>0</v>
      </c>
      <c r="CA102" s="36">
        <f t="shared" si="202"/>
        <v>0</v>
      </c>
      <c r="CB102" s="36">
        <f t="shared" si="203"/>
        <v>0</v>
      </c>
      <c r="CD102" s="1">
        <f t="shared" si="165"/>
        <v>0</v>
      </c>
      <c r="CE102" s="1">
        <f t="shared" si="166"/>
        <v>0</v>
      </c>
      <c r="CF102" s="1">
        <f t="shared" si="204"/>
        <v>0</v>
      </c>
      <c r="CH102" s="1">
        <f t="shared" si="213"/>
        <v>0</v>
      </c>
      <c r="CI102" s="1">
        <f t="shared" si="167"/>
        <v>0</v>
      </c>
      <c r="CJ102" s="1">
        <f t="shared" si="168"/>
        <v>0</v>
      </c>
      <c r="CK102" s="1">
        <f t="shared" si="169"/>
        <v>0</v>
      </c>
      <c r="CL102" s="1">
        <f t="shared" si="170"/>
        <v>0</v>
      </c>
      <c r="CM102" s="1">
        <f t="shared" si="171"/>
        <v>0</v>
      </c>
      <c r="CN102" s="1">
        <f t="shared" si="172"/>
        <v>0</v>
      </c>
      <c r="CO102" s="1">
        <f t="shared" si="173"/>
        <v>0</v>
      </c>
      <c r="CP102" s="1">
        <f t="shared" si="174"/>
        <v>0</v>
      </c>
      <c r="CQ102" s="1">
        <f t="shared" si="175"/>
        <v>0</v>
      </c>
      <c r="CR102" s="1">
        <f t="shared" si="176"/>
        <v>0</v>
      </c>
      <c r="CS102" s="1">
        <f t="shared" si="177"/>
        <v>0</v>
      </c>
      <c r="CT102" s="1">
        <f t="shared" si="178"/>
        <v>0</v>
      </c>
      <c r="CU102" s="1">
        <f t="shared" si="179"/>
        <v>0</v>
      </c>
      <c r="CV102" s="1">
        <f t="shared" si="180"/>
        <v>0</v>
      </c>
      <c r="CW102" s="1">
        <f t="shared" si="181"/>
        <v>0</v>
      </c>
    </row>
    <row r="103" spans="1:101" s="1" customFormat="1" ht="57" customHeight="1" x14ac:dyDescent="0.2">
      <c r="B103" s="519"/>
      <c r="D103" s="1163" t="s">
        <v>221</v>
      </c>
      <c r="E103" s="1142"/>
      <c r="F103" s="532"/>
      <c r="G103" s="117" t="s">
        <v>188</v>
      </c>
      <c r="H103" s="118" t="s">
        <v>857</v>
      </c>
      <c r="I103" s="117">
        <v>8</v>
      </c>
      <c r="J103" s="118" t="s">
        <v>876</v>
      </c>
      <c r="K103" s="642">
        <v>83.227914000000013</v>
      </c>
      <c r="L103" s="119"/>
      <c r="M103" s="119"/>
      <c r="N103" s="119"/>
      <c r="O103" s="119"/>
      <c r="P103" s="119"/>
      <c r="Q103" s="993"/>
      <c r="R103" s="964"/>
      <c r="S103" s="964"/>
      <c r="T103" s="964"/>
      <c r="U103" s="964"/>
      <c r="V103" s="121">
        <f t="shared" si="214"/>
        <v>0</v>
      </c>
      <c r="W103" s="121" t="str">
        <f t="shared" si="215"/>
        <v>No</v>
      </c>
      <c r="X103" s="122" t="str">
        <f t="shared" si="216"/>
        <v>No</v>
      </c>
      <c r="Y103"/>
      <c r="Z103" s="1492">
        <v>1</v>
      </c>
      <c r="AA103" s="1491">
        <f t="shared" si="217"/>
        <v>0</v>
      </c>
      <c r="AB103" s="36"/>
      <c r="AC103" s="216" t="s">
        <v>103</v>
      </c>
      <c r="AD103" s="375">
        <v>1.8</v>
      </c>
      <c r="AE103" s="1053">
        <f t="shared" si="205"/>
        <v>0</v>
      </c>
      <c r="AF103" s="1">
        <f t="shared" si="218"/>
        <v>0</v>
      </c>
      <c r="AG103" s="1">
        <f t="shared" si="219"/>
        <v>0</v>
      </c>
      <c r="AH103" s="1">
        <f t="shared" si="220"/>
        <v>0</v>
      </c>
      <c r="AI103" s="1">
        <f t="shared" si="221"/>
        <v>0</v>
      </c>
      <c r="AJ103" s="1">
        <f t="shared" si="222"/>
        <v>0</v>
      </c>
      <c r="AK103" s="1">
        <f t="shared" si="223"/>
        <v>0</v>
      </c>
      <c r="AL103" s="1">
        <f t="shared" si="224"/>
        <v>0</v>
      </c>
      <c r="AM103" s="1">
        <f t="shared" si="225"/>
        <v>0</v>
      </c>
      <c r="AN103" s="36">
        <f t="shared" si="226"/>
        <v>0</v>
      </c>
      <c r="AO103" s="36">
        <f t="shared" si="227"/>
        <v>0</v>
      </c>
      <c r="AP103" s="1053">
        <v>1</v>
      </c>
      <c r="AQ103" s="235"/>
      <c r="AR103" s="897">
        <v>16</v>
      </c>
      <c r="AS103" s="911">
        <f t="shared" si="182"/>
        <v>0</v>
      </c>
      <c r="AT103" s="897"/>
      <c r="AU103" s="911">
        <f t="shared" si="183"/>
        <v>0</v>
      </c>
      <c r="AV103" s="897"/>
      <c r="AW103" s="911">
        <f t="shared" si="184"/>
        <v>0</v>
      </c>
      <c r="AX103" s="908"/>
      <c r="AY103" s="911">
        <f t="shared" si="185"/>
        <v>0</v>
      </c>
      <c r="AZ103" s="908"/>
      <c r="BA103" s="911">
        <f t="shared" si="186"/>
        <v>0</v>
      </c>
      <c r="BB103" s="908"/>
      <c r="BC103" s="911">
        <f t="shared" si="187"/>
        <v>0</v>
      </c>
      <c r="BD103" s="908"/>
      <c r="BE103" s="911">
        <f t="shared" si="188"/>
        <v>0</v>
      </c>
      <c r="BF103" s="908"/>
      <c r="BG103" s="911">
        <f t="shared" si="189"/>
        <v>0</v>
      </c>
      <c r="BH103" s="908"/>
      <c r="BI103" s="911">
        <f t="shared" si="190"/>
        <v>0</v>
      </c>
      <c r="BJ103" s="908"/>
      <c r="BK103" s="911">
        <f t="shared" si="191"/>
        <v>0</v>
      </c>
      <c r="BL103" s="908"/>
      <c r="BM103" s="911">
        <f t="shared" si="192"/>
        <v>0</v>
      </c>
      <c r="BN103" s="908"/>
      <c r="BO103" s="911">
        <f t="shared" si="193"/>
        <v>0</v>
      </c>
      <c r="BP103" s="908"/>
      <c r="BQ103" s="911">
        <f t="shared" si="194"/>
        <v>0</v>
      </c>
      <c r="BR103" s="908"/>
      <c r="BS103" s="911">
        <f t="shared" si="195"/>
        <v>0</v>
      </c>
      <c r="BU103" s="36">
        <f t="shared" si="196"/>
        <v>0</v>
      </c>
      <c r="BV103" s="36">
        <f t="shared" si="197"/>
        <v>0</v>
      </c>
      <c r="BW103" s="36">
        <f t="shared" si="198"/>
        <v>0</v>
      </c>
      <c r="BX103" s="36">
        <f t="shared" si="199"/>
        <v>0</v>
      </c>
      <c r="BY103" s="36">
        <f t="shared" si="200"/>
        <v>0</v>
      </c>
      <c r="BZ103" s="36">
        <f t="shared" si="201"/>
        <v>0</v>
      </c>
      <c r="CA103" s="36">
        <f t="shared" si="202"/>
        <v>0</v>
      </c>
      <c r="CB103" s="36">
        <f t="shared" si="203"/>
        <v>0</v>
      </c>
      <c r="CD103" s="1">
        <f t="shared" si="165"/>
        <v>0</v>
      </c>
      <c r="CE103" s="1">
        <f t="shared" si="166"/>
        <v>0</v>
      </c>
      <c r="CF103" s="1">
        <f t="shared" si="204"/>
        <v>0</v>
      </c>
      <c r="CH103" s="1">
        <f t="shared" si="213"/>
        <v>0</v>
      </c>
      <c r="CI103" s="1">
        <f t="shared" si="167"/>
        <v>0</v>
      </c>
      <c r="CJ103" s="1">
        <f t="shared" si="168"/>
        <v>0</v>
      </c>
      <c r="CK103" s="1">
        <f t="shared" si="169"/>
        <v>0</v>
      </c>
      <c r="CL103" s="1">
        <f t="shared" si="170"/>
        <v>0</v>
      </c>
      <c r="CM103" s="1">
        <f t="shared" si="171"/>
        <v>0</v>
      </c>
      <c r="CN103" s="1">
        <f t="shared" si="172"/>
        <v>0</v>
      </c>
      <c r="CO103" s="1">
        <f t="shared" si="173"/>
        <v>0</v>
      </c>
      <c r="CP103" s="1">
        <f t="shared" si="174"/>
        <v>0</v>
      </c>
      <c r="CQ103" s="1">
        <f t="shared" si="175"/>
        <v>0</v>
      </c>
      <c r="CR103" s="1">
        <f t="shared" si="176"/>
        <v>0</v>
      </c>
      <c r="CS103" s="1">
        <f t="shared" si="177"/>
        <v>0</v>
      </c>
      <c r="CT103" s="1">
        <f t="shared" si="178"/>
        <v>0</v>
      </c>
      <c r="CU103" s="1">
        <f t="shared" si="179"/>
        <v>0</v>
      </c>
      <c r="CV103" s="1">
        <f t="shared" si="180"/>
        <v>0</v>
      </c>
      <c r="CW103" s="1">
        <f t="shared" si="181"/>
        <v>0</v>
      </c>
    </row>
    <row r="104" spans="1:101" s="1" customFormat="1" ht="57" customHeight="1" x14ac:dyDescent="0.2">
      <c r="B104" s="519"/>
      <c r="D104" s="367" t="s">
        <v>222</v>
      </c>
      <c r="E104" s="1133"/>
      <c r="F104" s="531"/>
      <c r="G104" s="1" t="s">
        <v>132</v>
      </c>
      <c r="H104" s="99" t="s">
        <v>119</v>
      </c>
      <c r="I104" s="1">
        <v>8</v>
      </c>
      <c r="J104" s="99" t="s">
        <v>876</v>
      </c>
      <c r="K104" s="644">
        <v>59.841558000000013</v>
      </c>
      <c r="L104" s="124"/>
      <c r="M104" s="124"/>
      <c r="N104" s="124"/>
      <c r="O104" s="124"/>
      <c r="P104" s="124"/>
      <c r="Q104" s="992"/>
      <c r="R104" s="314"/>
      <c r="S104" s="314"/>
      <c r="T104" s="314"/>
      <c r="U104" s="314"/>
      <c r="V104" s="125">
        <f t="shared" si="214"/>
        <v>0</v>
      </c>
      <c r="W104" s="145" t="str">
        <f t="shared" si="215"/>
        <v>No</v>
      </c>
      <c r="X104" s="126" t="str">
        <f t="shared" si="216"/>
        <v>No</v>
      </c>
      <c r="Y104"/>
      <c r="Z104" s="1492">
        <v>1</v>
      </c>
      <c r="AA104" s="1491">
        <f t="shared" si="217"/>
        <v>0</v>
      </c>
      <c r="AB104" s="36"/>
      <c r="AC104" s="216" t="s">
        <v>104</v>
      </c>
      <c r="AD104" s="375">
        <v>0.6</v>
      </c>
      <c r="AE104" s="1053">
        <f t="shared" si="205"/>
        <v>0</v>
      </c>
      <c r="AF104" s="1">
        <f t="shared" si="218"/>
        <v>0</v>
      </c>
      <c r="AG104" s="1">
        <f t="shared" si="219"/>
        <v>0</v>
      </c>
      <c r="AH104" s="1">
        <f t="shared" si="220"/>
        <v>0</v>
      </c>
      <c r="AI104" s="1">
        <f t="shared" si="221"/>
        <v>0</v>
      </c>
      <c r="AJ104" s="1">
        <f t="shared" si="222"/>
        <v>0</v>
      </c>
      <c r="AK104" s="1">
        <f t="shared" si="223"/>
        <v>0</v>
      </c>
      <c r="AL104" s="1">
        <f t="shared" si="224"/>
        <v>0</v>
      </c>
      <c r="AM104" s="1">
        <f t="shared" si="225"/>
        <v>0</v>
      </c>
      <c r="AN104" s="36">
        <f t="shared" si="226"/>
        <v>0</v>
      </c>
      <c r="AO104" s="36">
        <f t="shared" si="227"/>
        <v>0</v>
      </c>
      <c r="AP104" s="1053">
        <v>1</v>
      </c>
      <c r="AQ104" s="235"/>
      <c r="AR104" s="897">
        <v>16</v>
      </c>
      <c r="AS104" s="911">
        <f t="shared" si="182"/>
        <v>0</v>
      </c>
      <c r="AT104" s="897"/>
      <c r="AU104" s="911">
        <f t="shared" si="183"/>
        <v>0</v>
      </c>
      <c r="AV104" s="897"/>
      <c r="AW104" s="911">
        <f t="shared" si="184"/>
        <v>0</v>
      </c>
      <c r="AX104" s="908"/>
      <c r="AY104" s="911">
        <f t="shared" si="185"/>
        <v>0</v>
      </c>
      <c r="AZ104" s="908"/>
      <c r="BA104" s="911">
        <f t="shared" si="186"/>
        <v>0</v>
      </c>
      <c r="BB104" s="908"/>
      <c r="BC104" s="911">
        <f t="shared" si="187"/>
        <v>0</v>
      </c>
      <c r="BD104" s="908"/>
      <c r="BE104" s="911">
        <f t="shared" si="188"/>
        <v>0</v>
      </c>
      <c r="BF104" s="908"/>
      <c r="BG104" s="911">
        <f t="shared" si="189"/>
        <v>0</v>
      </c>
      <c r="BH104" s="908"/>
      <c r="BI104" s="911">
        <f t="shared" si="190"/>
        <v>0</v>
      </c>
      <c r="BJ104" s="908"/>
      <c r="BK104" s="911">
        <f t="shared" si="191"/>
        <v>0</v>
      </c>
      <c r="BL104" s="908"/>
      <c r="BM104" s="911">
        <f t="shared" si="192"/>
        <v>0</v>
      </c>
      <c r="BN104" s="908"/>
      <c r="BO104" s="911">
        <f t="shared" si="193"/>
        <v>0</v>
      </c>
      <c r="BP104" s="908"/>
      <c r="BQ104" s="911">
        <f t="shared" si="194"/>
        <v>0</v>
      </c>
      <c r="BR104" s="908"/>
      <c r="BS104" s="911">
        <f t="shared" si="195"/>
        <v>0</v>
      </c>
      <c r="BU104" s="36">
        <f t="shared" si="196"/>
        <v>0</v>
      </c>
      <c r="BV104" s="36">
        <f t="shared" si="197"/>
        <v>0</v>
      </c>
      <c r="BW104" s="36">
        <f t="shared" si="198"/>
        <v>0</v>
      </c>
      <c r="BX104" s="36">
        <f t="shared" si="199"/>
        <v>0</v>
      </c>
      <c r="BY104" s="36">
        <f t="shared" si="200"/>
        <v>0</v>
      </c>
      <c r="BZ104" s="36">
        <f t="shared" si="201"/>
        <v>0</v>
      </c>
      <c r="CA104" s="36">
        <f t="shared" si="202"/>
        <v>0</v>
      </c>
      <c r="CB104" s="36">
        <f t="shared" si="203"/>
        <v>0</v>
      </c>
      <c r="CD104" s="1">
        <f t="shared" si="165"/>
        <v>0</v>
      </c>
      <c r="CE104" s="1">
        <f t="shared" si="166"/>
        <v>0</v>
      </c>
      <c r="CF104" s="1">
        <f t="shared" si="204"/>
        <v>0</v>
      </c>
      <c r="CH104" s="1">
        <f t="shared" si="213"/>
        <v>0</v>
      </c>
      <c r="CI104" s="1">
        <f t="shared" si="167"/>
        <v>0</v>
      </c>
      <c r="CJ104" s="1">
        <f t="shared" si="168"/>
        <v>0</v>
      </c>
      <c r="CK104" s="1">
        <f t="shared" si="169"/>
        <v>0</v>
      </c>
      <c r="CL104" s="1">
        <f t="shared" si="170"/>
        <v>0</v>
      </c>
      <c r="CM104" s="1">
        <f t="shared" si="171"/>
        <v>0</v>
      </c>
      <c r="CN104" s="1">
        <f t="shared" si="172"/>
        <v>0</v>
      </c>
      <c r="CO104" s="1">
        <f t="shared" si="173"/>
        <v>0</v>
      </c>
      <c r="CP104" s="1">
        <f t="shared" si="174"/>
        <v>0</v>
      </c>
      <c r="CQ104" s="1">
        <f t="shared" si="175"/>
        <v>0</v>
      </c>
      <c r="CR104" s="1">
        <f t="shared" si="176"/>
        <v>0</v>
      </c>
      <c r="CS104" s="1">
        <f t="shared" si="177"/>
        <v>0</v>
      </c>
      <c r="CT104" s="1">
        <f t="shared" si="178"/>
        <v>0</v>
      </c>
      <c r="CU104" s="1">
        <f t="shared" si="179"/>
        <v>0</v>
      </c>
      <c r="CV104" s="1">
        <f t="shared" si="180"/>
        <v>0</v>
      </c>
      <c r="CW104" s="1">
        <f t="shared" si="181"/>
        <v>0</v>
      </c>
    </row>
    <row r="105" spans="1:101" s="1" customFormat="1" ht="57" customHeight="1" x14ac:dyDescent="0.2">
      <c r="B105" s="525"/>
      <c r="D105" s="1163" t="s">
        <v>223</v>
      </c>
      <c r="E105" s="1142"/>
      <c r="F105" s="532"/>
      <c r="G105" s="117" t="s">
        <v>132</v>
      </c>
      <c r="H105" s="118" t="s">
        <v>119</v>
      </c>
      <c r="I105" s="117">
        <v>16</v>
      </c>
      <c r="J105" s="118" t="s">
        <v>876</v>
      </c>
      <c r="K105" s="642">
        <v>83.227914000000013</v>
      </c>
      <c r="L105" s="119"/>
      <c r="M105" s="119"/>
      <c r="N105" s="119"/>
      <c r="O105" s="119"/>
      <c r="P105" s="119"/>
      <c r="Q105" s="993"/>
      <c r="R105" s="964"/>
      <c r="S105" s="964"/>
      <c r="T105" s="964"/>
      <c r="U105" s="964"/>
      <c r="V105" s="121">
        <f t="shared" si="214"/>
        <v>0</v>
      </c>
      <c r="W105" s="121" t="str">
        <f t="shared" si="215"/>
        <v>No</v>
      </c>
      <c r="X105" s="122" t="str">
        <f t="shared" si="216"/>
        <v>No</v>
      </c>
      <c r="Y105"/>
      <c r="Z105" s="1492">
        <v>1</v>
      </c>
      <c r="AA105" s="1491">
        <f t="shared" si="217"/>
        <v>0</v>
      </c>
      <c r="AB105" s="36"/>
      <c r="AC105" s="216" t="s">
        <v>105</v>
      </c>
      <c r="AD105" s="375">
        <v>0.8</v>
      </c>
      <c r="AE105" s="1053">
        <f t="shared" si="205"/>
        <v>0</v>
      </c>
      <c r="AF105" s="1">
        <f t="shared" si="218"/>
        <v>0</v>
      </c>
      <c r="AG105" s="1">
        <f t="shared" si="219"/>
        <v>0</v>
      </c>
      <c r="AH105" s="1">
        <f t="shared" si="220"/>
        <v>0</v>
      </c>
      <c r="AI105" s="1">
        <f t="shared" si="221"/>
        <v>0</v>
      </c>
      <c r="AJ105" s="1">
        <f t="shared" si="222"/>
        <v>0</v>
      </c>
      <c r="AK105" s="1">
        <f t="shared" si="223"/>
        <v>0</v>
      </c>
      <c r="AL105" s="1">
        <f t="shared" si="224"/>
        <v>0</v>
      </c>
      <c r="AM105" s="1">
        <f t="shared" si="225"/>
        <v>0</v>
      </c>
      <c r="AN105" s="36">
        <f t="shared" si="226"/>
        <v>0</v>
      </c>
      <c r="AO105" s="36">
        <f t="shared" si="227"/>
        <v>0</v>
      </c>
      <c r="AP105" s="1053">
        <v>1</v>
      </c>
      <c r="AQ105" s="235"/>
      <c r="AR105" s="897">
        <v>32</v>
      </c>
      <c r="AS105" s="911">
        <f t="shared" si="182"/>
        <v>0</v>
      </c>
      <c r="AT105" s="897"/>
      <c r="AU105" s="911">
        <f t="shared" si="183"/>
        <v>0</v>
      </c>
      <c r="AV105" s="897"/>
      <c r="AW105" s="911">
        <f t="shared" si="184"/>
        <v>0</v>
      </c>
      <c r="AX105" s="908"/>
      <c r="AY105" s="911">
        <f t="shared" si="185"/>
        <v>0</v>
      </c>
      <c r="AZ105" s="908"/>
      <c r="BA105" s="911">
        <f t="shared" si="186"/>
        <v>0</v>
      </c>
      <c r="BB105" s="908"/>
      <c r="BC105" s="911">
        <f t="shared" si="187"/>
        <v>0</v>
      </c>
      <c r="BD105" s="908"/>
      <c r="BE105" s="911">
        <f t="shared" si="188"/>
        <v>0</v>
      </c>
      <c r="BF105" s="908"/>
      <c r="BG105" s="911">
        <f t="shared" si="189"/>
        <v>0</v>
      </c>
      <c r="BH105" s="908"/>
      <c r="BI105" s="911">
        <f t="shared" si="190"/>
        <v>0</v>
      </c>
      <c r="BJ105" s="908"/>
      <c r="BK105" s="911">
        <f t="shared" si="191"/>
        <v>0</v>
      </c>
      <c r="BL105" s="908"/>
      <c r="BM105" s="911">
        <f t="shared" si="192"/>
        <v>0</v>
      </c>
      <c r="BN105" s="908"/>
      <c r="BO105" s="911">
        <f t="shared" si="193"/>
        <v>0</v>
      </c>
      <c r="BP105" s="908"/>
      <c r="BQ105" s="911">
        <f t="shared" si="194"/>
        <v>0</v>
      </c>
      <c r="BR105" s="908"/>
      <c r="BS105" s="911">
        <f t="shared" si="195"/>
        <v>0</v>
      </c>
      <c r="BU105" s="36">
        <f t="shared" si="196"/>
        <v>0</v>
      </c>
      <c r="BV105" s="36">
        <f t="shared" si="197"/>
        <v>0</v>
      </c>
      <c r="BW105" s="36">
        <f t="shared" si="198"/>
        <v>0</v>
      </c>
      <c r="BX105" s="36">
        <f t="shared" si="199"/>
        <v>0</v>
      </c>
      <c r="BY105" s="36">
        <f t="shared" si="200"/>
        <v>0</v>
      </c>
      <c r="BZ105" s="36">
        <f t="shared" si="201"/>
        <v>0</v>
      </c>
      <c r="CA105" s="36">
        <f t="shared" si="202"/>
        <v>0</v>
      </c>
      <c r="CB105" s="36">
        <f t="shared" si="203"/>
        <v>0</v>
      </c>
      <c r="CD105" s="1">
        <f t="shared" si="165"/>
        <v>0</v>
      </c>
      <c r="CE105" s="1">
        <f t="shared" si="166"/>
        <v>0</v>
      </c>
      <c r="CF105" s="1">
        <f t="shared" si="204"/>
        <v>0</v>
      </c>
      <c r="CH105" s="1">
        <f t="shared" si="213"/>
        <v>0</v>
      </c>
      <c r="CI105" s="1">
        <f t="shared" si="167"/>
        <v>0</v>
      </c>
      <c r="CJ105" s="1">
        <f t="shared" si="168"/>
        <v>0</v>
      </c>
      <c r="CK105" s="1">
        <f t="shared" si="169"/>
        <v>0</v>
      </c>
      <c r="CL105" s="1">
        <f t="shared" si="170"/>
        <v>0</v>
      </c>
      <c r="CM105" s="1">
        <f t="shared" si="171"/>
        <v>0</v>
      </c>
      <c r="CN105" s="1">
        <f t="shared" si="172"/>
        <v>0</v>
      </c>
      <c r="CO105" s="1">
        <f t="shared" si="173"/>
        <v>0</v>
      </c>
      <c r="CP105" s="1">
        <f t="shared" si="174"/>
        <v>0</v>
      </c>
      <c r="CQ105" s="1">
        <f t="shared" si="175"/>
        <v>0</v>
      </c>
      <c r="CR105" s="1">
        <f t="shared" si="176"/>
        <v>0</v>
      </c>
      <c r="CS105" s="1">
        <f t="shared" si="177"/>
        <v>0</v>
      </c>
      <c r="CT105" s="1">
        <f t="shared" si="178"/>
        <v>0</v>
      </c>
      <c r="CU105" s="1">
        <f t="shared" si="179"/>
        <v>0</v>
      </c>
      <c r="CV105" s="1">
        <f t="shared" si="180"/>
        <v>0</v>
      </c>
      <c r="CW105" s="1">
        <f t="shared" si="181"/>
        <v>0</v>
      </c>
    </row>
    <row r="106" spans="1:101" s="1" customFormat="1" ht="57" customHeight="1" x14ac:dyDescent="0.2">
      <c r="B106" s="526"/>
      <c r="C106" s="127"/>
      <c r="D106" s="1167" t="s">
        <v>224</v>
      </c>
      <c r="E106" s="1146"/>
      <c r="F106" s="533"/>
      <c r="G106" s="127" t="s">
        <v>190</v>
      </c>
      <c r="H106" s="146" t="s">
        <v>119</v>
      </c>
      <c r="I106" s="127">
        <v>16</v>
      </c>
      <c r="J106" s="146" t="s">
        <v>876</v>
      </c>
      <c r="K106" s="647">
        <v>75.432462000000015</v>
      </c>
      <c r="L106" s="124"/>
      <c r="M106" s="124"/>
      <c r="N106" s="124"/>
      <c r="O106" s="124"/>
      <c r="P106" s="124"/>
      <c r="Q106" s="992"/>
      <c r="R106" s="314"/>
      <c r="S106" s="314"/>
      <c r="T106" s="314"/>
      <c r="U106" s="314"/>
      <c r="V106" s="125">
        <f t="shared" si="214"/>
        <v>0</v>
      </c>
      <c r="W106" s="148" t="str">
        <f t="shared" si="215"/>
        <v>No</v>
      </c>
      <c r="X106" s="126" t="str">
        <f t="shared" si="216"/>
        <v>No</v>
      </c>
      <c r="Y106"/>
      <c r="Z106" s="1487">
        <v>1</v>
      </c>
      <c r="AA106" s="1491">
        <f t="shared" si="217"/>
        <v>0</v>
      </c>
      <c r="AB106" s="36"/>
      <c r="AC106" s="216" t="s">
        <v>106</v>
      </c>
      <c r="AD106" s="375">
        <v>0.4</v>
      </c>
      <c r="AE106" s="1053">
        <f t="shared" si="205"/>
        <v>0</v>
      </c>
      <c r="AF106" s="1">
        <f t="shared" si="218"/>
        <v>0</v>
      </c>
      <c r="AG106" s="1">
        <f t="shared" si="219"/>
        <v>0</v>
      </c>
      <c r="AH106" s="1">
        <f t="shared" si="220"/>
        <v>0</v>
      </c>
      <c r="AI106" s="1">
        <f t="shared" si="221"/>
        <v>0</v>
      </c>
      <c r="AJ106" s="1">
        <f t="shared" si="222"/>
        <v>0</v>
      </c>
      <c r="AK106" s="1">
        <f t="shared" si="223"/>
        <v>0</v>
      </c>
      <c r="AL106" s="1">
        <f t="shared" si="224"/>
        <v>0</v>
      </c>
      <c r="AM106" s="1">
        <f t="shared" si="225"/>
        <v>0</v>
      </c>
      <c r="AN106" s="36">
        <f t="shared" si="226"/>
        <v>0</v>
      </c>
      <c r="AO106" s="36">
        <f t="shared" si="227"/>
        <v>0</v>
      </c>
      <c r="AP106" s="1053">
        <v>1</v>
      </c>
      <c r="AQ106" s="235"/>
      <c r="AR106" s="897">
        <v>32</v>
      </c>
      <c r="AS106" s="911">
        <f t="shared" si="182"/>
        <v>0</v>
      </c>
      <c r="AT106" s="897"/>
      <c r="AU106" s="911">
        <f t="shared" si="183"/>
        <v>0</v>
      </c>
      <c r="AV106" s="897"/>
      <c r="AW106" s="911">
        <f t="shared" si="184"/>
        <v>0</v>
      </c>
      <c r="AX106" s="908"/>
      <c r="AY106" s="911">
        <f t="shared" si="185"/>
        <v>0</v>
      </c>
      <c r="AZ106" s="908"/>
      <c r="BA106" s="911">
        <f t="shared" si="186"/>
        <v>0</v>
      </c>
      <c r="BB106" s="908"/>
      <c r="BC106" s="911">
        <f t="shared" si="187"/>
        <v>0</v>
      </c>
      <c r="BD106" s="908"/>
      <c r="BE106" s="911">
        <f t="shared" si="188"/>
        <v>0</v>
      </c>
      <c r="BF106" s="908"/>
      <c r="BG106" s="911">
        <f t="shared" si="189"/>
        <v>0</v>
      </c>
      <c r="BH106" s="908"/>
      <c r="BI106" s="911">
        <f t="shared" si="190"/>
        <v>0</v>
      </c>
      <c r="BJ106" s="908"/>
      <c r="BK106" s="911">
        <f t="shared" si="191"/>
        <v>0</v>
      </c>
      <c r="BL106" s="908"/>
      <c r="BM106" s="911">
        <f t="shared" si="192"/>
        <v>0</v>
      </c>
      <c r="BN106" s="908"/>
      <c r="BO106" s="911">
        <f t="shared" si="193"/>
        <v>0</v>
      </c>
      <c r="BP106" s="908"/>
      <c r="BQ106" s="911">
        <f t="shared" si="194"/>
        <v>0</v>
      </c>
      <c r="BR106" s="908"/>
      <c r="BS106" s="911">
        <f t="shared" si="195"/>
        <v>0</v>
      </c>
      <c r="BU106" s="36">
        <f t="shared" si="196"/>
        <v>0</v>
      </c>
      <c r="BV106" s="36">
        <f t="shared" si="197"/>
        <v>0</v>
      </c>
      <c r="BW106" s="36">
        <f t="shared" si="198"/>
        <v>0</v>
      </c>
      <c r="BX106" s="36">
        <f t="shared" si="199"/>
        <v>0</v>
      </c>
      <c r="BY106" s="36">
        <f t="shared" si="200"/>
        <v>0</v>
      </c>
      <c r="BZ106" s="36">
        <f t="shared" si="201"/>
        <v>0</v>
      </c>
      <c r="CA106" s="36">
        <f t="shared" si="202"/>
        <v>0</v>
      </c>
      <c r="CB106" s="36">
        <f t="shared" si="203"/>
        <v>0</v>
      </c>
      <c r="CD106" s="1">
        <f t="shared" si="165"/>
        <v>0</v>
      </c>
      <c r="CE106" s="1">
        <f t="shared" si="166"/>
        <v>0</v>
      </c>
      <c r="CF106" s="1">
        <f t="shared" si="204"/>
        <v>0</v>
      </c>
      <c r="CH106" s="1">
        <f t="shared" si="213"/>
        <v>0</v>
      </c>
      <c r="CI106" s="1">
        <f t="shared" si="167"/>
        <v>0</v>
      </c>
      <c r="CJ106" s="1">
        <f t="shared" si="168"/>
        <v>0</v>
      </c>
      <c r="CK106" s="1">
        <f t="shared" si="169"/>
        <v>0</v>
      </c>
      <c r="CL106" s="1">
        <f t="shared" si="170"/>
        <v>0</v>
      </c>
      <c r="CM106" s="1">
        <f t="shared" si="171"/>
        <v>0</v>
      </c>
      <c r="CN106" s="1">
        <f t="shared" si="172"/>
        <v>0</v>
      </c>
      <c r="CO106" s="1">
        <f t="shared" si="173"/>
        <v>0</v>
      </c>
      <c r="CP106" s="1">
        <f t="shared" si="174"/>
        <v>0</v>
      </c>
      <c r="CQ106" s="1">
        <f t="shared" si="175"/>
        <v>0</v>
      </c>
      <c r="CR106" s="1">
        <f t="shared" si="176"/>
        <v>0</v>
      </c>
      <c r="CS106" s="1">
        <f t="shared" si="177"/>
        <v>0</v>
      </c>
      <c r="CT106" s="1">
        <f t="shared" si="178"/>
        <v>0</v>
      </c>
      <c r="CU106" s="1">
        <f t="shared" si="179"/>
        <v>0</v>
      </c>
      <c r="CV106" s="1">
        <f t="shared" si="180"/>
        <v>0</v>
      </c>
      <c r="CW106" s="1">
        <f t="shared" si="181"/>
        <v>0</v>
      </c>
    </row>
    <row r="107" spans="1:101" ht="31.25" customHeight="1" x14ac:dyDescent="0.2">
      <c r="B107" s="523"/>
      <c r="F107" s="551"/>
      <c r="G107" s="101"/>
      <c r="H107" s="105"/>
      <c r="J107" s="886" t="s">
        <v>1100</v>
      </c>
      <c r="K107" s="373"/>
      <c r="L107" s="999"/>
      <c r="M107" s="999"/>
      <c r="N107" s="999"/>
      <c r="O107" s="999"/>
      <c r="P107" s="999"/>
      <c r="Q107" s="999"/>
      <c r="R107" s="999"/>
      <c r="S107" s="999"/>
      <c r="T107" s="1000"/>
      <c r="U107" s="1000"/>
      <c r="V107" s="307"/>
      <c r="W107" s="108"/>
      <c r="X107" s="411"/>
      <c r="Z107" s="351"/>
      <c r="AA107" s="1490"/>
      <c r="AB107" s="36"/>
      <c r="AC107" s="213"/>
      <c r="AD107" s="382"/>
      <c r="AE107" s="1053">
        <f t="shared" si="205"/>
        <v>0</v>
      </c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1053"/>
      <c r="AQ107" s="215"/>
      <c r="AR107" s="912"/>
      <c r="AS107" s="911">
        <f t="shared" si="182"/>
        <v>0</v>
      </c>
      <c r="AT107" s="912"/>
      <c r="AU107" s="911">
        <f t="shared" si="183"/>
        <v>0</v>
      </c>
      <c r="AV107" s="912"/>
      <c r="AW107" s="911">
        <f t="shared" si="184"/>
        <v>0</v>
      </c>
      <c r="AX107" s="913"/>
      <c r="AY107" s="911">
        <f t="shared" si="185"/>
        <v>0</v>
      </c>
      <c r="AZ107" s="913"/>
      <c r="BA107" s="911">
        <f t="shared" si="186"/>
        <v>0</v>
      </c>
      <c r="BB107" s="913"/>
      <c r="BC107" s="911">
        <f t="shared" si="187"/>
        <v>0</v>
      </c>
      <c r="BD107" s="913"/>
      <c r="BE107" s="911">
        <f t="shared" si="188"/>
        <v>0</v>
      </c>
      <c r="BF107" s="913"/>
      <c r="BG107" s="911">
        <f t="shared" si="189"/>
        <v>0</v>
      </c>
      <c r="BH107" s="913"/>
      <c r="BI107" s="911">
        <f t="shared" si="190"/>
        <v>0</v>
      </c>
      <c r="BJ107" s="913"/>
      <c r="BK107" s="911">
        <f t="shared" si="191"/>
        <v>0</v>
      </c>
      <c r="BL107" s="913"/>
      <c r="BM107" s="911">
        <f t="shared" si="192"/>
        <v>0</v>
      </c>
      <c r="BN107" s="913"/>
      <c r="BO107" s="911">
        <f t="shared" si="193"/>
        <v>0</v>
      </c>
      <c r="BP107" s="913"/>
      <c r="BQ107" s="911">
        <f t="shared" si="194"/>
        <v>0</v>
      </c>
      <c r="BR107" s="913"/>
      <c r="BS107" s="911">
        <f t="shared" si="195"/>
        <v>0</v>
      </c>
      <c r="BU107" s="36">
        <f t="shared" si="196"/>
        <v>0</v>
      </c>
      <c r="BV107" s="36">
        <f t="shared" si="197"/>
        <v>0</v>
      </c>
      <c r="BW107" s="36">
        <f t="shared" si="198"/>
        <v>0</v>
      </c>
      <c r="BX107" s="36">
        <f t="shared" si="199"/>
        <v>0</v>
      </c>
      <c r="BY107" s="36">
        <f t="shared" si="200"/>
        <v>0</v>
      </c>
      <c r="BZ107" s="36">
        <f t="shared" si="201"/>
        <v>0</v>
      </c>
      <c r="CA107" s="36">
        <f t="shared" si="202"/>
        <v>0</v>
      </c>
      <c r="CB107" s="36">
        <f t="shared" si="203"/>
        <v>0</v>
      </c>
      <c r="CD107" s="1">
        <f t="shared" si="165"/>
        <v>0</v>
      </c>
      <c r="CE107" s="1">
        <f t="shared" si="166"/>
        <v>0</v>
      </c>
      <c r="CF107" s="1">
        <f t="shared" si="204"/>
        <v>0</v>
      </c>
      <c r="CH107" s="1">
        <f t="shared" si="213"/>
        <v>0</v>
      </c>
      <c r="CI107" s="1">
        <f t="shared" si="167"/>
        <v>0</v>
      </c>
      <c r="CJ107" s="1">
        <f t="shared" si="168"/>
        <v>0</v>
      </c>
      <c r="CK107" s="1">
        <f t="shared" si="169"/>
        <v>0</v>
      </c>
      <c r="CL107" s="1">
        <f t="shared" si="170"/>
        <v>0</v>
      </c>
      <c r="CM107" s="1">
        <f t="shared" si="171"/>
        <v>0</v>
      </c>
      <c r="CN107" s="1">
        <f t="shared" si="172"/>
        <v>0</v>
      </c>
      <c r="CO107" s="1">
        <f t="shared" si="173"/>
        <v>0</v>
      </c>
      <c r="CP107" s="1">
        <f t="shared" si="174"/>
        <v>0</v>
      </c>
      <c r="CQ107" s="1">
        <f t="shared" si="175"/>
        <v>0</v>
      </c>
      <c r="CR107" s="1">
        <f t="shared" si="176"/>
        <v>0</v>
      </c>
      <c r="CS107" s="1">
        <f t="shared" si="177"/>
        <v>0</v>
      </c>
      <c r="CT107" s="1">
        <f t="shared" si="178"/>
        <v>0</v>
      </c>
      <c r="CU107" s="1">
        <f t="shared" si="179"/>
        <v>0</v>
      </c>
      <c r="CV107" s="1">
        <f t="shared" si="180"/>
        <v>0</v>
      </c>
      <c r="CW107" s="1">
        <f t="shared" si="181"/>
        <v>0</v>
      </c>
    </row>
    <row r="108" spans="1:101" s="1" customFormat="1" ht="57" customHeight="1" x14ac:dyDescent="0.2">
      <c r="B108" s="527"/>
      <c r="C108" s="40"/>
      <c r="D108" s="1169" t="s">
        <v>235</v>
      </c>
      <c r="E108" s="1148"/>
      <c r="F108" s="538"/>
      <c r="G108" s="135" t="s">
        <v>185</v>
      </c>
      <c r="H108" s="136" t="s">
        <v>36</v>
      </c>
      <c r="I108" s="135">
        <v>1</v>
      </c>
      <c r="J108" s="136" t="s">
        <v>1149</v>
      </c>
      <c r="K108" s="646">
        <v>45.970239000000007</v>
      </c>
      <c r="L108" s="119"/>
      <c r="M108" s="119"/>
      <c r="N108" s="119"/>
      <c r="O108" s="119"/>
      <c r="P108" s="119"/>
      <c r="Q108" s="993"/>
      <c r="R108" s="964"/>
      <c r="S108" s="964"/>
      <c r="T108" s="964"/>
      <c r="U108" s="964"/>
      <c r="V108" s="138">
        <f>K108*L108+K108*M108+K108*N108+K108*O108+K108*P108+K108*Q108+K108*R108+K108*S108+K108*T108+K108*U108</f>
        <v>0</v>
      </c>
      <c r="W108" s="138" t="str">
        <f>IF(B108="New","Yes","No")</f>
        <v>No</v>
      </c>
      <c r="X108" s="122" t="str">
        <f t="shared" ref="X108" si="228">IF(SUM(L108:U108)&gt;0,"Yes","No")</f>
        <v>No</v>
      </c>
      <c r="Y108"/>
      <c r="Z108" s="1495">
        <v>1</v>
      </c>
      <c r="AA108" s="1491">
        <f t="shared" ref="AA108" si="229">Z108*L108+Z108*M108+Z108*N108+Z108*O108+Z108*P108+Z108*Q108+Z108*R108+Z108*S108+Z108*T108+Z108*U108</f>
        <v>0</v>
      </c>
      <c r="AB108" s="36"/>
      <c r="AC108" s="216" t="s">
        <v>80</v>
      </c>
      <c r="AD108" s="375">
        <v>1.1000000000000001</v>
      </c>
      <c r="AE108" s="1053">
        <f t="shared" si="205"/>
        <v>0</v>
      </c>
      <c r="AF108" s="36">
        <f>L108*I108</f>
        <v>0</v>
      </c>
      <c r="AG108" s="36">
        <f>M108*I108</f>
        <v>0</v>
      </c>
      <c r="AH108" s="36">
        <f>N108*I108</f>
        <v>0</v>
      </c>
      <c r="AI108" s="36">
        <f>O108*I108</f>
        <v>0</v>
      </c>
      <c r="AJ108" s="36">
        <f>P108*I108</f>
        <v>0</v>
      </c>
      <c r="AK108" s="36">
        <f>Q108*I108</f>
        <v>0</v>
      </c>
      <c r="AL108" s="36">
        <f>R108*I108</f>
        <v>0</v>
      </c>
      <c r="AM108" s="36">
        <f>S108*I108</f>
        <v>0</v>
      </c>
      <c r="AN108" s="36">
        <f t="shared" ref="AN108:AN122" si="230">T108*I108</f>
        <v>0</v>
      </c>
      <c r="AO108" s="36">
        <f>U108*I108</f>
        <v>0</v>
      </c>
      <c r="AP108" s="1053">
        <v>1</v>
      </c>
      <c r="AQ108" s="215"/>
      <c r="AR108" s="897">
        <v>1</v>
      </c>
      <c r="AS108" s="911">
        <f t="shared" si="182"/>
        <v>0</v>
      </c>
      <c r="AT108" s="897"/>
      <c r="AU108" s="911">
        <f t="shared" si="183"/>
        <v>0</v>
      </c>
      <c r="AV108" s="897"/>
      <c r="AW108" s="911">
        <f t="shared" si="184"/>
        <v>0</v>
      </c>
      <c r="AX108" s="908"/>
      <c r="AY108" s="911">
        <f t="shared" si="185"/>
        <v>0</v>
      </c>
      <c r="AZ108" s="908">
        <v>1</v>
      </c>
      <c r="BA108" s="911">
        <f t="shared" si="186"/>
        <v>0</v>
      </c>
      <c r="BB108" s="908"/>
      <c r="BC108" s="911">
        <f t="shared" si="187"/>
        <v>0</v>
      </c>
      <c r="BD108" s="908"/>
      <c r="BE108" s="911">
        <f t="shared" si="188"/>
        <v>0</v>
      </c>
      <c r="BF108" s="908"/>
      <c r="BG108" s="911">
        <f t="shared" si="189"/>
        <v>0</v>
      </c>
      <c r="BH108" s="908"/>
      <c r="BI108" s="911">
        <f t="shared" si="190"/>
        <v>0</v>
      </c>
      <c r="BJ108" s="908"/>
      <c r="BK108" s="911">
        <f t="shared" si="191"/>
        <v>0</v>
      </c>
      <c r="BL108" s="908"/>
      <c r="BM108" s="911">
        <f t="shared" si="192"/>
        <v>0</v>
      </c>
      <c r="BN108" s="908"/>
      <c r="BO108" s="911">
        <f t="shared" si="193"/>
        <v>0</v>
      </c>
      <c r="BP108" s="908"/>
      <c r="BQ108" s="911">
        <f t="shared" si="194"/>
        <v>0</v>
      </c>
      <c r="BR108" s="908"/>
      <c r="BS108" s="911">
        <f t="shared" si="195"/>
        <v>0</v>
      </c>
      <c r="BT108" s="36"/>
      <c r="BU108" s="36">
        <f t="shared" si="196"/>
        <v>0</v>
      </c>
      <c r="BV108" s="36">
        <f t="shared" si="197"/>
        <v>0</v>
      </c>
      <c r="BW108" s="36">
        <f t="shared" si="198"/>
        <v>0</v>
      </c>
      <c r="BX108" s="36">
        <f t="shared" si="199"/>
        <v>0</v>
      </c>
      <c r="BY108" s="36">
        <f t="shared" si="200"/>
        <v>0</v>
      </c>
      <c r="BZ108" s="36">
        <f t="shared" si="201"/>
        <v>0</v>
      </c>
      <c r="CA108" s="36">
        <f t="shared" si="202"/>
        <v>0</v>
      </c>
      <c r="CB108" s="36">
        <f t="shared" si="203"/>
        <v>0</v>
      </c>
      <c r="CD108" s="1">
        <f t="shared" ref="CD108:CD139" si="231">IF(F108="",IF(SUM(L108:U108)&gt;0,SUM(L108:U108),0),0)*I108</f>
        <v>0</v>
      </c>
      <c r="CE108" s="1">
        <f t="shared" ref="CE108:CE139" si="232">IF(F108="Dual Tex.",IF(SUM(L108:U108)&gt;0,SUM(L108:U108),0),0)*I108</f>
        <v>0</v>
      </c>
      <c r="CF108" s="1">
        <f t="shared" si="204"/>
        <v>0</v>
      </c>
      <c r="CH108" s="1">
        <f t="shared" si="213"/>
        <v>0</v>
      </c>
      <c r="CI108" s="1">
        <f t="shared" ref="CI108:CI139" si="233">IF(H108="footholds",IF(SUM(L108:U108)&gt;0,SUM(L108:U108),0),0)*I108</f>
        <v>0</v>
      </c>
      <c r="CJ108" s="1">
        <f t="shared" ref="CJ108:CJ139" si="234">IF(H108="micros",IF(SUM(L108:U108)&gt;0,SUM(L108:U108),0),0)*I108</f>
        <v>0</v>
      </c>
      <c r="CK108" s="1">
        <f t="shared" ref="CK108:CK139" si="235">IF(H108="jug",IF(SUM(L108:U108)&gt;0,SUM(L108:U108),0),0)*I108</f>
        <v>0</v>
      </c>
      <c r="CL108" s="1">
        <f t="shared" ref="CL108:CL139" si="236">IF(H108="ledge",IF(SUM(L108:U108)&gt;0,SUM(L108:U108),0),0)*I108</f>
        <v>0</v>
      </c>
      <c r="CM108" s="1">
        <f t="shared" ref="CM108:CM139" si="237">IF(H108="edge",IF(SUM(L108:U108)&gt;0,SUM(L108:U108),0),0)*I108</f>
        <v>0</v>
      </c>
      <c r="CN108" s="1">
        <f t="shared" ref="CN108:CN139" si="238">IF(H108="crimp",IF(SUM(L108:U108)&gt;0,SUM(L108:U108),0),0)*I108</f>
        <v>0</v>
      </c>
      <c r="CO108" s="1">
        <f t="shared" ref="CO108:CO139" si="239">IF(H108="incut",IF(SUM(L108:U108)&gt;0,SUM(L108:U108),0),0)*I108</f>
        <v>0</v>
      </c>
      <c r="CP108" s="1">
        <f t="shared" ref="CP108:CP139" si="240">IF(H108="dish",IF(SUM(L108:U108)&gt;0,SUM(L108:U108),0),0)*I108</f>
        <v>0</v>
      </c>
      <c r="CQ108" s="1">
        <f t="shared" ref="CQ108:CQ139" si="241">IF(H108="pinch",IF(SUM(L108:U108)&gt;0,SUM(L108:U108),0),0)*I108</f>
        <v>0</v>
      </c>
      <c r="CR108" s="1">
        <f t="shared" ref="CR108:CR139" si="242">IF(H108="pocket",IF(SUM(L108:U108)&gt;0,SUM(L108:U108),0),0)*I108</f>
        <v>0</v>
      </c>
      <c r="CS108" s="1">
        <f t="shared" ref="CS108:CS139" si="243">IF(H108="insert",IF(SUM(L108:U108)&gt;0,SUM(L108:U108),0),0)*I108</f>
        <v>0</v>
      </c>
      <c r="CT108" s="1">
        <f t="shared" ref="CT108:CT139" si="244">IF(H108="feature",IF(SUM(L108:U108)&gt;0,SUM(L108:U108),0),0)*I108</f>
        <v>0</v>
      </c>
      <c r="CU108" s="1">
        <f t="shared" ref="CU108:CU139" si="245">IF(H108="scoop",IF(SUM(L108:U108)&gt;0,SUM(L108:U108),0),0)*I108</f>
        <v>0</v>
      </c>
      <c r="CV108" s="1">
        <f t="shared" ref="CV108:CV139" si="246">IF(H108="various",IF(SUM(L108:U108)&gt;0,SUM(L108:U108),0),0)*I108</f>
        <v>0</v>
      </c>
      <c r="CW108" s="1">
        <f t="shared" ref="CW108:CW139" si="247">IF(H108="positive",IF(SUM(L108:U108)&gt;0,SUM(L108:U108),0),0)*I108</f>
        <v>0</v>
      </c>
    </row>
    <row r="109" spans="1:101" ht="31.25" customHeight="1" x14ac:dyDescent="0.2">
      <c r="B109" s="523"/>
      <c r="F109" s="551"/>
      <c r="G109" s="101"/>
      <c r="H109" s="105"/>
      <c r="J109" s="886" t="s">
        <v>1101</v>
      </c>
      <c r="K109" s="373"/>
      <c r="L109" s="1001"/>
      <c r="M109" s="999"/>
      <c r="N109" s="999"/>
      <c r="O109" s="999"/>
      <c r="P109" s="999"/>
      <c r="Q109" s="999"/>
      <c r="R109" s="999"/>
      <c r="S109" s="999"/>
      <c r="T109" s="999"/>
      <c r="U109" s="999"/>
      <c r="V109" s="307"/>
      <c r="W109" s="108"/>
      <c r="X109" s="411"/>
      <c r="Z109" s="351"/>
      <c r="AA109" s="1490"/>
      <c r="AB109" s="36"/>
      <c r="AC109" s="213"/>
      <c r="AD109" s="382"/>
      <c r="AE109" s="1053">
        <f t="shared" si="205"/>
        <v>0</v>
      </c>
      <c r="AF109" s="36"/>
      <c r="AG109" s="36"/>
      <c r="AH109" s="36"/>
      <c r="AI109" s="36"/>
      <c r="AJ109" s="36"/>
      <c r="AK109" s="36"/>
      <c r="AL109" s="36"/>
      <c r="AM109" s="36"/>
      <c r="AN109" s="36">
        <f t="shared" si="230"/>
        <v>0</v>
      </c>
      <c r="AO109" s="36"/>
      <c r="AP109" s="1053"/>
      <c r="AQ109" s="215"/>
      <c r="AR109" s="912"/>
      <c r="AS109" s="911">
        <f t="shared" ref="AS109:AS140" si="248">SUM(L109:U109)*AR109</f>
        <v>0</v>
      </c>
      <c r="AT109" s="912"/>
      <c r="AU109" s="911">
        <f t="shared" ref="AU109:AU140" si="249">SUM(L109:U109)*AT109</f>
        <v>0</v>
      </c>
      <c r="AV109" s="912"/>
      <c r="AW109" s="911">
        <f t="shared" ref="AW109:AW140" si="250">SUM(L109:U109)*AV109</f>
        <v>0</v>
      </c>
      <c r="AX109" s="913"/>
      <c r="AY109" s="911">
        <f t="shared" ref="AY109:AY140" si="251">SUM(L109:U109)*AX109</f>
        <v>0</v>
      </c>
      <c r="AZ109" s="913"/>
      <c r="BA109" s="911">
        <f t="shared" ref="BA109:BA140" si="252">SUM(L109:U109)*AZ109</f>
        <v>0</v>
      </c>
      <c r="BB109" s="913"/>
      <c r="BC109" s="911">
        <f t="shared" ref="BC109:BC140" si="253">SUM(L109:U109)*BB109</f>
        <v>0</v>
      </c>
      <c r="BD109" s="913"/>
      <c r="BE109" s="911">
        <f t="shared" ref="BE109:BE140" si="254">SUM(L109:U109)*BD109</f>
        <v>0</v>
      </c>
      <c r="BF109" s="913"/>
      <c r="BG109" s="911">
        <f t="shared" ref="BG109:BG140" si="255">SUM(L109:U109)*BF109</f>
        <v>0</v>
      </c>
      <c r="BH109" s="913"/>
      <c r="BI109" s="911">
        <f t="shared" ref="BI109:BI140" si="256">SUM(L109:U109)*BH109</f>
        <v>0</v>
      </c>
      <c r="BJ109" s="913"/>
      <c r="BK109" s="911">
        <f t="shared" ref="BK109:BK140" si="257">SUM(L109:U109)*BJ109</f>
        <v>0</v>
      </c>
      <c r="BL109" s="913"/>
      <c r="BM109" s="911">
        <f t="shared" ref="BM109:BM140" si="258">SUM(L109:U109)*BL109</f>
        <v>0</v>
      </c>
      <c r="BN109" s="913"/>
      <c r="BO109" s="911">
        <f t="shared" ref="BO109:BO140" si="259">SUM(L109:U109)*BN109</f>
        <v>0</v>
      </c>
      <c r="BP109" s="913"/>
      <c r="BQ109" s="911">
        <f t="shared" ref="BQ109:BQ140" si="260">SUM(L109:U109)*BP109</f>
        <v>0</v>
      </c>
      <c r="BR109" s="913"/>
      <c r="BS109" s="911">
        <f t="shared" ref="BS109:BS140" si="261">SUM(L109:U109)*BR109</f>
        <v>0</v>
      </c>
      <c r="BU109" s="36">
        <f t="shared" ref="BU109:BU140" si="262">IF(G109="XS",IF(SUM(L109:U109)&gt;0,SUM(L109:U109),0),0)*I109</f>
        <v>0</v>
      </c>
      <c r="BV109" s="36">
        <f t="shared" ref="BV109:BV140" si="263">IF(G109="S",IF(SUM(L109:U109)&gt;0,SUM(L109:U109),0),0)*I109</f>
        <v>0</v>
      </c>
      <c r="BW109" s="36">
        <f t="shared" ref="BW109:BW140" si="264">IF(G109="M",IF(SUM(L109:U109)&gt;0,SUM(L109:U109),0),0)*I109</f>
        <v>0</v>
      </c>
      <c r="BX109" s="36">
        <f t="shared" ref="BX109:BX140" si="265">IF(G109="L",IF(SUM(L109:U109)&gt;0,SUM(L109:U109),0),0)*I109</f>
        <v>0</v>
      </c>
      <c r="BY109" s="36">
        <f t="shared" ref="BY109:BY140" si="266">IF(G109="XL",IF(SUM(L109:U109)&gt;0,SUM(L109:U109),0),0)*I109</f>
        <v>0</v>
      </c>
      <c r="BZ109" s="36">
        <f t="shared" ref="BZ109:BZ140" si="267">IF(G109="2XL",IF(SUM(L109:U109)&gt;0,SUM(L109:U109),0),0)*I109</f>
        <v>0</v>
      </c>
      <c r="CA109" s="36">
        <f t="shared" ref="CA109:CA140" si="268">IF(G109="3XL",IF(SUM(L109:U109)&gt;0,SUM(L109:U109),0),0)*I109</f>
        <v>0</v>
      </c>
      <c r="CB109" s="36">
        <f t="shared" ref="CB109:CB140" si="269">IF(G109="various",IF(SUM(L109:U109)&gt;0,SUM(L109:U109),0),0)*I109</f>
        <v>0</v>
      </c>
      <c r="CD109" s="1">
        <f t="shared" si="231"/>
        <v>0</v>
      </c>
      <c r="CE109" s="1">
        <f t="shared" si="232"/>
        <v>0</v>
      </c>
      <c r="CF109" s="1">
        <f t="shared" ref="CF109:CF140" si="270">IF(F109="No Tex.",IF(SUM(L109:U109)&gt;0,SUM(L109:U109),0),0)*I109</f>
        <v>0</v>
      </c>
      <c r="CH109" s="1">
        <f t="shared" si="213"/>
        <v>0</v>
      </c>
      <c r="CI109" s="1">
        <f t="shared" si="233"/>
        <v>0</v>
      </c>
      <c r="CJ109" s="1">
        <f t="shared" si="234"/>
        <v>0</v>
      </c>
      <c r="CK109" s="1">
        <f t="shared" si="235"/>
        <v>0</v>
      </c>
      <c r="CL109" s="1">
        <f t="shared" si="236"/>
        <v>0</v>
      </c>
      <c r="CM109" s="1">
        <f t="shared" si="237"/>
        <v>0</v>
      </c>
      <c r="CN109" s="1">
        <f t="shared" si="238"/>
        <v>0</v>
      </c>
      <c r="CO109" s="1">
        <f t="shared" si="239"/>
        <v>0</v>
      </c>
      <c r="CP109" s="1">
        <f t="shared" si="240"/>
        <v>0</v>
      </c>
      <c r="CQ109" s="1">
        <f t="shared" si="241"/>
        <v>0</v>
      </c>
      <c r="CR109" s="1">
        <f t="shared" si="242"/>
        <v>0</v>
      </c>
      <c r="CS109" s="1">
        <f t="shared" si="243"/>
        <v>0</v>
      </c>
      <c r="CT109" s="1">
        <f t="shared" si="244"/>
        <v>0</v>
      </c>
      <c r="CU109" s="1">
        <f t="shared" si="245"/>
        <v>0</v>
      </c>
      <c r="CV109" s="1">
        <f t="shared" si="246"/>
        <v>0</v>
      </c>
      <c r="CW109" s="1">
        <f t="shared" si="247"/>
        <v>0</v>
      </c>
    </row>
    <row r="110" spans="1:101" s="1" customFormat="1" ht="57" customHeight="1" x14ac:dyDescent="0.2">
      <c r="B110" s="520"/>
      <c r="C110" s="139"/>
      <c r="D110" s="1166" t="s">
        <v>441</v>
      </c>
      <c r="E110" s="1145"/>
      <c r="F110" s="530"/>
      <c r="G110" s="149" t="s">
        <v>502</v>
      </c>
      <c r="H110" s="152" t="s">
        <v>1</v>
      </c>
      <c r="I110" s="149">
        <v>1</v>
      </c>
      <c r="J110" s="152" t="s">
        <v>876</v>
      </c>
      <c r="K110" s="493">
        <v>50.372376600000003</v>
      </c>
      <c r="L110" s="119"/>
      <c r="M110" s="119"/>
      <c r="N110" s="119"/>
      <c r="O110" s="119"/>
      <c r="P110" s="119"/>
      <c r="Q110" s="993"/>
      <c r="R110" s="964"/>
      <c r="S110" s="964"/>
      <c r="T110" s="964"/>
      <c r="U110" s="964"/>
      <c r="V110" s="121">
        <f t="shared" ref="V110:V118" si="271">K110*L110+K110*M110+K110*N110+K110*O110+K110*P110+K110*Q110+K110*R110+K110*S110+K110*T110+K110*U110</f>
        <v>0</v>
      </c>
      <c r="W110" s="155" t="str">
        <f t="shared" ref="W110:W118" si="272">IF(B110="New","Yes","No")</f>
        <v>No</v>
      </c>
      <c r="X110" s="122" t="str">
        <f t="shared" ref="X110:X118" si="273">IF(SUM(L110:U110)&gt;0,"Yes","No")</f>
        <v>No</v>
      </c>
      <c r="Y110"/>
      <c r="Z110" s="1485">
        <v>1</v>
      </c>
      <c r="AA110" s="1491">
        <f t="shared" ref="AA110:AA118" si="274">Z110*L110+Z110*M110+Z110*N110+Z110*O110+Z110*P110+Z110*Q110+Z110*R110+Z110*S110+Z110*T110+Z110*U110</f>
        <v>0</v>
      </c>
      <c r="AB110" s="36"/>
      <c r="AC110" s="216" t="s">
        <v>442</v>
      </c>
      <c r="AD110" s="375">
        <v>1.32</v>
      </c>
      <c r="AE110" s="1053">
        <f t="shared" si="205"/>
        <v>0</v>
      </c>
      <c r="AF110" s="36">
        <f t="shared" ref="AF110:AF118" si="275">L110*I110</f>
        <v>0</v>
      </c>
      <c r="AG110" s="36">
        <f t="shared" ref="AG110:AG118" si="276">M110*I110</f>
        <v>0</v>
      </c>
      <c r="AH110" s="36">
        <f t="shared" ref="AH110:AH118" si="277">N110*I110</f>
        <v>0</v>
      </c>
      <c r="AI110" s="36">
        <f t="shared" ref="AI110:AI118" si="278">O110*I110</f>
        <v>0</v>
      </c>
      <c r="AJ110" s="36">
        <f t="shared" ref="AJ110:AJ118" si="279">P110*I110</f>
        <v>0</v>
      </c>
      <c r="AK110" s="36">
        <f t="shared" ref="AK110:AK118" si="280">Q110*I110</f>
        <v>0</v>
      </c>
      <c r="AL110" s="36">
        <f t="shared" ref="AL110:AL118" si="281">R110*I110</f>
        <v>0</v>
      </c>
      <c r="AM110" s="36">
        <f t="shared" ref="AM110:AM118" si="282">S110*I110</f>
        <v>0</v>
      </c>
      <c r="AN110" s="36">
        <f t="shared" si="230"/>
        <v>0</v>
      </c>
      <c r="AO110" s="36">
        <f t="shared" ref="AO110:AO118" si="283">U110*I110</f>
        <v>0</v>
      </c>
      <c r="AP110" s="1053">
        <v>1</v>
      </c>
      <c r="AQ110" s="215"/>
      <c r="AR110" s="897">
        <v>3</v>
      </c>
      <c r="AS110" s="911">
        <f t="shared" si="248"/>
        <v>0</v>
      </c>
      <c r="AT110" s="897"/>
      <c r="AU110" s="911">
        <f t="shared" si="249"/>
        <v>0</v>
      </c>
      <c r="AV110" s="897"/>
      <c r="AW110" s="911">
        <f t="shared" si="250"/>
        <v>0</v>
      </c>
      <c r="AX110" s="908"/>
      <c r="AY110" s="911">
        <f t="shared" si="251"/>
        <v>0</v>
      </c>
      <c r="AZ110" s="908"/>
      <c r="BA110" s="911">
        <f t="shared" si="252"/>
        <v>0</v>
      </c>
      <c r="BB110" s="908"/>
      <c r="BC110" s="911">
        <f t="shared" si="253"/>
        <v>0</v>
      </c>
      <c r="BD110" s="908"/>
      <c r="BE110" s="911">
        <f t="shared" si="254"/>
        <v>0</v>
      </c>
      <c r="BF110" s="908"/>
      <c r="BG110" s="911">
        <f t="shared" si="255"/>
        <v>0</v>
      </c>
      <c r="BH110" s="908"/>
      <c r="BI110" s="911">
        <f t="shared" si="256"/>
        <v>0</v>
      </c>
      <c r="BJ110" s="908"/>
      <c r="BK110" s="911">
        <f t="shared" si="257"/>
        <v>0</v>
      </c>
      <c r="BL110" s="908"/>
      <c r="BM110" s="911">
        <f t="shared" si="258"/>
        <v>0</v>
      </c>
      <c r="BN110" s="908"/>
      <c r="BO110" s="911">
        <f t="shared" si="259"/>
        <v>0</v>
      </c>
      <c r="BP110" s="908"/>
      <c r="BQ110" s="911">
        <f t="shared" si="260"/>
        <v>0</v>
      </c>
      <c r="BR110" s="908"/>
      <c r="BS110" s="911">
        <f t="shared" si="261"/>
        <v>0</v>
      </c>
      <c r="BT110" s="36"/>
      <c r="BU110" s="36">
        <f t="shared" si="262"/>
        <v>0</v>
      </c>
      <c r="BV110" s="36">
        <f t="shared" si="263"/>
        <v>0</v>
      </c>
      <c r="BW110" s="36">
        <f t="shared" si="264"/>
        <v>0</v>
      </c>
      <c r="BX110" s="36">
        <f t="shared" si="265"/>
        <v>0</v>
      </c>
      <c r="BY110" s="36">
        <f t="shared" si="266"/>
        <v>0</v>
      </c>
      <c r="BZ110" s="36">
        <f t="shared" si="267"/>
        <v>0</v>
      </c>
      <c r="CA110" s="36">
        <f t="shared" si="268"/>
        <v>0</v>
      </c>
      <c r="CB110" s="36">
        <f t="shared" si="269"/>
        <v>0</v>
      </c>
      <c r="CD110" s="1">
        <f t="shared" si="231"/>
        <v>0</v>
      </c>
      <c r="CE110" s="1">
        <f t="shared" si="232"/>
        <v>0</v>
      </c>
      <c r="CF110" s="1">
        <f t="shared" si="270"/>
        <v>0</v>
      </c>
      <c r="CH110" s="1">
        <f t="shared" si="213"/>
        <v>0</v>
      </c>
      <c r="CI110" s="1">
        <f t="shared" si="233"/>
        <v>0</v>
      </c>
      <c r="CJ110" s="1">
        <f t="shared" si="234"/>
        <v>0</v>
      </c>
      <c r="CK110" s="1">
        <f t="shared" si="235"/>
        <v>0</v>
      </c>
      <c r="CL110" s="1">
        <f t="shared" si="236"/>
        <v>0</v>
      </c>
      <c r="CM110" s="1">
        <f t="shared" si="237"/>
        <v>0</v>
      </c>
      <c r="CN110" s="1">
        <f t="shared" si="238"/>
        <v>0</v>
      </c>
      <c r="CO110" s="1">
        <f t="shared" si="239"/>
        <v>0</v>
      </c>
      <c r="CP110" s="1">
        <f t="shared" si="240"/>
        <v>0</v>
      </c>
      <c r="CQ110" s="1">
        <f t="shared" si="241"/>
        <v>0</v>
      </c>
      <c r="CR110" s="1">
        <f t="shared" si="242"/>
        <v>0</v>
      </c>
      <c r="CS110" s="1">
        <f t="shared" si="243"/>
        <v>0</v>
      </c>
      <c r="CT110" s="1">
        <f t="shared" si="244"/>
        <v>0</v>
      </c>
      <c r="CU110" s="1">
        <f t="shared" si="245"/>
        <v>0</v>
      </c>
      <c r="CV110" s="1">
        <f t="shared" si="246"/>
        <v>0</v>
      </c>
      <c r="CW110" s="1">
        <f t="shared" si="247"/>
        <v>0</v>
      </c>
    </row>
    <row r="111" spans="1:101" s="1" customFormat="1" ht="57" customHeight="1" x14ac:dyDescent="0.2">
      <c r="B111" s="519"/>
      <c r="D111" s="367" t="s">
        <v>236</v>
      </c>
      <c r="E111" s="1133"/>
      <c r="F111" s="531"/>
      <c r="G111" s="1" t="s">
        <v>502</v>
      </c>
      <c r="H111" s="99" t="s">
        <v>119</v>
      </c>
      <c r="I111" s="1">
        <v>1</v>
      </c>
      <c r="J111" s="99" t="s">
        <v>876</v>
      </c>
      <c r="K111" s="644">
        <v>44.021376000000004</v>
      </c>
      <c r="L111" s="124"/>
      <c r="M111" s="124"/>
      <c r="N111" s="124"/>
      <c r="O111" s="124"/>
      <c r="P111" s="124"/>
      <c r="Q111" s="992"/>
      <c r="R111" s="314"/>
      <c r="S111" s="314"/>
      <c r="T111" s="314"/>
      <c r="U111" s="314"/>
      <c r="V111" s="125">
        <f t="shared" si="271"/>
        <v>0</v>
      </c>
      <c r="W111" s="145" t="str">
        <f t="shared" si="272"/>
        <v>No</v>
      </c>
      <c r="X111" s="126" t="str">
        <f t="shared" si="273"/>
        <v>No</v>
      </c>
      <c r="Y111"/>
      <c r="Z111" s="1492">
        <v>1</v>
      </c>
      <c r="AA111" s="1491">
        <f t="shared" si="274"/>
        <v>0</v>
      </c>
      <c r="AB111" s="36"/>
      <c r="AC111" s="216" t="s">
        <v>117</v>
      </c>
      <c r="AD111" s="375">
        <v>0.7</v>
      </c>
      <c r="AE111" s="1053">
        <f t="shared" si="205"/>
        <v>0</v>
      </c>
      <c r="AF111" s="36">
        <f t="shared" si="275"/>
        <v>0</v>
      </c>
      <c r="AG111" s="36">
        <f t="shared" si="276"/>
        <v>0</v>
      </c>
      <c r="AH111" s="36">
        <f t="shared" si="277"/>
        <v>0</v>
      </c>
      <c r="AI111" s="36">
        <f t="shared" si="278"/>
        <v>0</v>
      </c>
      <c r="AJ111" s="36">
        <f t="shared" si="279"/>
        <v>0</v>
      </c>
      <c r="AK111" s="36">
        <f t="shared" si="280"/>
        <v>0</v>
      </c>
      <c r="AL111" s="36">
        <f t="shared" si="281"/>
        <v>0</v>
      </c>
      <c r="AM111" s="36">
        <f t="shared" si="282"/>
        <v>0</v>
      </c>
      <c r="AN111" s="36">
        <f t="shared" si="230"/>
        <v>0</v>
      </c>
      <c r="AO111" s="36">
        <f t="shared" si="283"/>
        <v>0</v>
      </c>
      <c r="AP111" s="1053">
        <v>1</v>
      </c>
      <c r="AQ111" s="215"/>
      <c r="AR111" s="897">
        <v>3</v>
      </c>
      <c r="AS111" s="911">
        <f t="shared" si="248"/>
        <v>0</v>
      </c>
      <c r="AT111" s="897"/>
      <c r="AU111" s="911">
        <f t="shared" si="249"/>
        <v>0</v>
      </c>
      <c r="AV111" s="897"/>
      <c r="AW111" s="911">
        <f t="shared" si="250"/>
        <v>0</v>
      </c>
      <c r="AX111" s="908"/>
      <c r="AY111" s="911">
        <f t="shared" si="251"/>
        <v>0</v>
      </c>
      <c r="AZ111" s="908"/>
      <c r="BA111" s="911">
        <f t="shared" si="252"/>
        <v>0</v>
      </c>
      <c r="BB111" s="908"/>
      <c r="BC111" s="911">
        <f t="shared" si="253"/>
        <v>0</v>
      </c>
      <c r="BD111" s="908"/>
      <c r="BE111" s="911">
        <f t="shared" si="254"/>
        <v>0</v>
      </c>
      <c r="BF111" s="908"/>
      <c r="BG111" s="911">
        <f t="shared" si="255"/>
        <v>0</v>
      </c>
      <c r="BH111" s="908"/>
      <c r="BI111" s="911">
        <f t="shared" si="256"/>
        <v>0</v>
      </c>
      <c r="BJ111" s="908"/>
      <c r="BK111" s="911">
        <f t="shared" si="257"/>
        <v>0</v>
      </c>
      <c r="BL111" s="908"/>
      <c r="BM111" s="911">
        <f t="shared" si="258"/>
        <v>0</v>
      </c>
      <c r="BN111" s="908"/>
      <c r="BO111" s="911">
        <f t="shared" si="259"/>
        <v>0</v>
      </c>
      <c r="BP111" s="908"/>
      <c r="BQ111" s="911">
        <f t="shared" si="260"/>
        <v>0</v>
      </c>
      <c r="BR111" s="908"/>
      <c r="BS111" s="911">
        <f t="shared" si="261"/>
        <v>0</v>
      </c>
      <c r="BT111" s="36"/>
      <c r="BU111" s="36">
        <f t="shared" si="262"/>
        <v>0</v>
      </c>
      <c r="BV111" s="36">
        <f t="shared" si="263"/>
        <v>0</v>
      </c>
      <c r="BW111" s="36">
        <f t="shared" si="264"/>
        <v>0</v>
      </c>
      <c r="BX111" s="36">
        <f t="shared" si="265"/>
        <v>0</v>
      </c>
      <c r="BY111" s="36">
        <f t="shared" si="266"/>
        <v>0</v>
      </c>
      <c r="BZ111" s="36">
        <f t="shared" si="267"/>
        <v>0</v>
      </c>
      <c r="CA111" s="36">
        <f t="shared" si="268"/>
        <v>0</v>
      </c>
      <c r="CB111" s="36">
        <f t="shared" si="269"/>
        <v>0</v>
      </c>
      <c r="CD111" s="1">
        <f t="shared" si="231"/>
        <v>0</v>
      </c>
      <c r="CE111" s="1">
        <f t="shared" si="232"/>
        <v>0</v>
      </c>
      <c r="CF111" s="1">
        <f t="shared" si="270"/>
        <v>0</v>
      </c>
      <c r="CH111" s="1">
        <f t="shared" si="213"/>
        <v>0</v>
      </c>
      <c r="CI111" s="1">
        <f t="shared" si="233"/>
        <v>0</v>
      </c>
      <c r="CJ111" s="1">
        <f t="shared" si="234"/>
        <v>0</v>
      </c>
      <c r="CK111" s="1">
        <f t="shared" si="235"/>
        <v>0</v>
      </c>
      <c r="CL111" s="1">
        <f t="shared" si="236"/>
        <v>0</v>
      </c>
      <c r="CM111" s="1">
        <f t="shared" si="237"/>
        <v>0</v>
      </c>
      <c r="CN111" s="1">
        <f t="shared" si="238"/>
        <v>0</v>
      </c>
      <c r="CO111" s="1">
        <f t="shared" si="239"/>
        <v>0</v>
      </c>
      <c r="CP111" s="1">
        <f t="shared" si="240"/>
        <v>0</v>
      </c>
      <c r="CQ111" s="1">
        <f t="shared" si="241"/>
        <v>0</v>
      </c>
      <c r="CR111" s="1">
        <f t="shared" si="242"/>
        <v>0</v>
      </c>
      <c r="CS111" s="1">
        <f t="shared" si="243"/>
        <v>0</v>
      </c>
      <c r="CT111" s="1">
        <f t="shared" si="244"/>
        <v>0</v>
      </c>
      <c r="CU111" s="1">
        <f t="shared" si="245"/>
        <v>0</v>
      </c>
      <c r="CV111" s="1">
        <f t="shared" si="246"/>
        <v>0</v>
      </c>
      <c r="CW111" s="1">
        <f t="shared" si="247"/>
        <v>0</v>
      </c>
    </row>
    <row r="112" spans="1:101" s="1" customFormat="1" ht="57" customHeight="1" x14ac:dyDescent="0.2">
      <c r="B112" s="519"/>
      <c r="D112" s="1163" t="s">
        <v>237</v>
      </c>
      <c r="E112" s="1142"/>
      <c r="F112" s="532"/>
      <c r="G112" s="117" t="s">
        <v>502</v>
      </c>
      <c r="H112" s="118" t="s">
        <v>857</v>
      </c>
      <c r="I112" s="117">
        <v>2</v>
      </c>
      <c r="J112" s="118" t="s">
        <v>876</v>
      </c>
      <c r="K112" s="642">
        <v>61.331865000000008</v>
      </c>
      <c r="L112" s="119"/>
      <c r="M112" s="119"/>
      <c r="N112" s="119"/>
      <c r="O112" s="119"/>
      <c r="P112" s="119"/>
      <c r="Q112" s="993"/>
      <c r="R112" s="964"/>
      <c r="S112" s="964"/>
      <c r="T112" s="964"/>
      <c r="U112" s="964"/>
      <c r="V112" s="121">
        <f t="shared" si="271"/>
        <v>0</v>
      </c>
      <c r="W112" s="121" t="str">
        <f t="shared" si="272"/>
        <v>No</v>
      </c>
      <c r="X112" s="122" t="str">
        <f t="shared" si="273"/>
        <v>No</v>
      </c>
      <c r="Y112"/>
      <c r="Z112" s="1492">
        <v>1</v>
      </c>
      <c r="AA112" s="1491">
        <f t="shared" si="274"/>
        <v>0</v>
      </c>
      <c r="AB112" s="36"/>
      <c r="AC112" s="216" t="s">
        <v>118</v>
      </c>
      <c r="AD112" s="375">
        <v>1.5</v>
      </c>
      <c r="AE112" s="1053">
        <f t="shared" si="205"/>
        <v>0</v>
      </c>
      <c r="AF112" s="36">
        <f t="shared" si="275"/>
        <v>0</v>
      </c>
      <c r="AG112" s="36">
        <f t="shared" si="276"/>
        <v>0</v>
      </c>
      <c r="AH112" s="36">
        <f t="shared" si="277"/>
        <v>0</v>
      </c>
      <c r="AI112" s="36">
        <f t="shared" si="278"/>
        <v>0</v>
      </c>
      <c r="AJ112" s="36">
        <f t="shared" si="279"/>
        <v>0</v>
      </c>
      <c r="AK112" s="36">
        <f t="shared" si="280"/>
        <v>0</v>
      </c>
      <c r="AL112" s="36">
        <f t="shared" si="281"/>
        <v>0</v>
      </c>
      <c r="AM112" s="36">
        <f t="shared" si="282"/>
        <v>0</v>
      </c>
      <c r="AN112" s="36">
        <f t="shared" si="230"/>
        <v>0</v>
      </c>
      <c r="AO112" s="36">
        <f t="shared" si="283"/>
        <v>0</v>
      </c>
      <c r="AP112" s="1053">
        <v>1</v>
      </c>
      <c r="AQ112" s="215"/>
      <c r="AR112" s="897">
        <v>6</v>
      </c>
      <c r="AS112" s="911">
        <f t="shared" si="248"/>
        <v>0</v>
      </c>
      <c r="AT112" s="897"/>
      <c r="AU112" s="911">
        <f t="shared" si="249"/>
        <v>0</v>
      </c>
      <c r="AV112" s="897"/>
      <c r="AW112" s="911">
        <f t="shared" si="250"/>
        <v>0</v>
      </c>
      <c r="AX112" s="908"/>
      <c r="AY112" s="911">
        <f t="shared" si="251"/>
        <v>0</v>
      </c>
      <c r="AZ112" s="908"/>
      <c r="BA112" s="911">
        <f t="shared" si="252"/>
        <v>0</v>
      </c>
      <c r="BB112" s="908"/>
      <c r="BC112" s="911">
        <f t="shared" si="253"/>
        <v>0</v>
      </c>
      <c r="BD112" s="908"/>
      <c r="BE112" s="911">
        <f t="shared" si="254"/>
        <v>0</v>
      </c>
      <c r="BF112" s="908"/>
      <c r="BG112" s="911">
        <f t="shared" si="255"/>
        <v>0</v>
      </c>
      <c r="BH112" s="908"/>
      <c r="BI112" s="911">
        <f t="shared" si="256"/>
        <v>0</v>
      </c>
      <c r="BJ112" s="908"/>
      <c r="BK112" s="911">
        <f t="shared" si="257"/>
        <v>0</v>
      </c>
      <c r="BL112" s="908"/>
      <c r="BM112" s="911">
        <f t="shared" si="258"/>
        <v>0</v>
      </c>
      <c r="BN112" s="908"/>
      <c r="BO112" s="911">
        <f t="shared" si="259"/>
        <v>0</v>
      </c>
      <c r="BP112" s="908"/>
      <c r="BQ112" s="911">
        <f t="shared" si="260"/>
        <v>0</v>
      </c>
      <c r="BR112" s="908"/>
      <c r="BS112" s="911">
        <f t="shared" si="261"/>
        <v>0</v>
      </c>
      <c r="BT112" s="36"/>
      <c r="BU112" s="36">
        <f t="shared" si="262"/>
        <v>0</v>
      </c>
      <c r="BV112" s="36">
        <f t="shared" si="263"/>
        <v>0</v>
      </c>
      <c r="BW112" s="36">
        <f t="shared" si="264"/>
        <v>0</v>
      </c>
      <c r="BX112" s="36">
        <f t="shared" si="265"/>
        <v>0</v>
      </c>
      <c r="BY112" s="36">
        <f t="shared" si="266"/>
        <v>0</v>
      </c>
      <c r="BZ112" s="36">
        <f t="shared" si="267"/>
        <v>0</v>
      </c>
      <c r="CA112" s="36">
        <f t="shared" si="268"/>
        <v>0</v>
      </c>
      <c r="CB112" s="36">
        <f t="shared" si="269"/>
        <v>0</v>
      </c>
      <c r="CD112" s="1">
        <f t="shared" si="231"/>
        <v>0</v>
      </c>
      <c r="CE112" s="1">
        <f t="shared" si="232"/>
        <v>0</v>
      </c>
      <c r="CF112" s="1">
        <f t="shared" si="270"/>
        <v>0</v>
      </c>
      <c r="CH112" s="1">
        <f t="shared" si="213"/>
        <v>0</v>
      </c>
      <c r="CI112" s="1">
        <f t="shared" si="233"/>
        <v>0</v>
      </c>
      <c r="CJ112" s="1">
        <f t="shared" si="234"/>
        <v>0</v>
      </c>
      <c r="CK112" s="1">
        <f t="shared" si="235"/>
        <v>0</v>
      </c>
      <c r="CL112" s="1">
        <f t="shared" si="236"/>
        <v>0</v>
      </c>
      <c r="CM112" s="1">
        <f t="shared" si="237"/>
        <v>0</v>
      </c>
      <c r="CN112" s="1">
        <f t="shared" si="238"/>
        <v>0</v>
      </c>
      <c r="CO112" s="1">
        <f t="shared" si="239"/>
        <v>0</v>
      </c>
      <c r="CP112" s="1">
        <f t="shared" si="240"/>
        <v>0</v>
      </c>
      <c r="CQ112" s="1">
        <f t="shared" si="241"/>
        <v>0</v>
      </c>
      <c r="CR112" s="1">
        <f t="shared" si="242"/>
        <v>0</v>
      </c>
      <c r="CS112" s="1">
        <f t="shared" si="243"/>
        <v>0</v>
      </c>
      <c r="CT112" s="1">
        <f t="shared" si="244"/>
        <v>0</v>
      </c>
      <c r="CU112" s="1">
        <f t="shared" si="245"/>
        <v>0</v>
      </c>
      <c r="CV112" s="1">
        <f t="shared" si="246"/>
        <v>0</v>
      </c>
      <c r="CW112" s="1">
        <f t="shared" si="247"/>
        <v>0</v>
      </c>
    </row>
    <row r="113" spans="1:128" s="1" customFormat="1" ht="57" customHeight="1" x14ac:dyDescent="0.2">
      <c r="B113" s="519"/>
      <c r="D113" s="367" t="s">
        <v>238</v>
      </c>
      <c r="E113" s="1133"/>
      <c r="F113" s="531"/>
      <c r="G113" s="1" t="s">
        <v>184</v>
      </c>
      <c r="H113" s="99" t="s">
        <v>466</v>
      </c>
      <c r="I113" s="1">
        <v>5</v>
      </c>
      <c r="J113" s="99" t="s">
        <v>876</v>
      </c>
      <c r="K113" s="644">
        <v>75.168792300000007</v>
      </c>
      <c r="L113" s="124"/>
      <c r="M113" s="124"/>
      <c r="N113" s="124"/>
      <c r="O113" s="124"/>
      <c r="P113" s="124"/>
      <c r="Q113" s="992"/>
      <c r="R113" s="314"/>
      <c r="S113" s="314"/>
      <c r="T113" s="314"/>
      <c r="U113" s="314"/>
      <c r="V113" s="125">
        <f t="shared" si="271"/>
        <v>0</v>
      </c>
      <c r="W113" s="145" t="str">
        <f t="shared" si="272"/>
        <v>No</v>
      </c>
      <c r="X113" s="126" t="str">
        <f t="shared" si="273"/>
        <v>No</v>
      </c>
      <c r="Y113"/>
      <c r="Z113" s="1492">
        <v>1</v>
      </c>
      <c r="AA113" s="1491">
        <f t="shared" si="274"/>
        <v>0</v>
      </c>
      <c r="AB113" s="36"/>
      <c r="AC113" s="216" t="s">
        <v>54</v>
      </c>
      <c r="AD113" s="375">
        <v>0.6</v>
      </c>
      <c r="AE113" s="1053">
        <f t="shared" si="205"/>
        <v>0</v>
      </c>
      <c r="AF113" s="36">
        <f t="shared" si="275"/>
        <v>0</v>
      </c>
      <c r="AG113" s="36">
        <f t="shared" si="276"/>
        <v>0</v>
      </c>
      <c r="AH113" s="36">
        <f t="shared" si="277"/>
        <v>0</v>
      </c>
      <c r="AI113" s="36">
        <f t="shared" si="278"/>
        <v>0</v>
      </c>
      <c r="AJ113" s="36">
        <f t="shared" si="279"/>
        <v>0</v>
      </c>
      <c r="AK113" s="36">
        <f t="shared" si="280"/>
        <v>0</v>
      </c>
      <c r="AL113" s="36">
        <f t="shared" si="281"/>
        <v>0</v>
      </c>
      <c r="AM113" s="36">
        <f t="shared" si="282"/>
        <v>0</v>
      </c>
      <c r="AN113" s="36">
        <f t="shared" si="230"/>
        <v>0</v>
      </c>
      <c r="AO113" s="36">
        <f t="shared" si="283"/>
        <v>0</v>
      </c>
      <c r="AP113" s="1053">
        <v>1</v>
      </c>
      <c r="AQ113" s="215"/>
      <c r="AR113" s="897">
        <v>14</v>
      </c>
      <c r="AS113" s="911">
        <f t="shared" si="248"/>
        <v>0</v>
      </c>
      <c r="AT113" s="897"/>
      <c r="AU113" s="911">
        <f t="shared" si="249"/>
        <v>0</v>
      </c>
      <c r="AV113" s="897"/>
      <c r="AW113" s="911">
        <f t="shared" si="250"/>
        <v>0</v>
      </c>
      <c r="AX113" s="908"/>
      <c r="AY113" s="911">
        <f t="shared" si="251"/>
        <v>0</v>
      </c>
      <c r="AZ113" s="908"/>
      <c r="BA113" s="911">
        <f t="shared" si="252"/>
        <v>0</v>
      </c>
      <c r="BB113" s="908"/>
      <c r="BC113" s="911">
        <f t="shared" si="253"/>
        <v>0</v>
      </c>
      <c r="BD113" s="908"/>
      <c r="BE113" s="911">
        <f t="shared" si="254"/>
        <v>0</v>
      </c>
      <c r="BF113" s="908"/>
      <c r="BG113" s="911">
        <f t="shared" si="255"/>
        <v>0</v>
      </c>
      <c r="BH113" s="908"/>
      <c r="BI113" s="911">
        <f t="shared" si="256"/>
        <v>0</v>
      </c>
      <c r="BJ113" s="908"/>
      <c r="BK113" s="911">
        <f t="shared" si="257"/>
        <v>0</v>
      </c>
      <c r="BL113" s="908"/>
      <c r="BM113" s="911">
        <f t="shared" si="258"/>
        <v>0</v>
      </c>
      <c r="BN113" s="908"/>
      <c r="BO113" s="911">
        <f t="shared" si="259"/>
        <v>0</v>
      </c>
      <c r="BP113" s="908"/>
      <c r="BQ113" s="911">
        <f t="shared" si="260"/>
        <v>0</v>
      </c>
      <c r="BR113" s="908"/>
      <c r="BS113" s="911">
        <f t="shared" si="261"/>
        <v>0</v>
      </c>
      <c r="BT113" s="36"/>
      <c r="BU113" s="36">
        <f t="shared" si="262"/>
        <v>0</v>
      </c>
      <c r="BV113" s="36">
        <f t="shared" si="263"/>
        <v>0</v>
      </c>
      <c r="BW113" s="36">
        <f t="shared" si="264"/>
        <v>0</v>
      </c>
      <c r="BX113" s="36">
        <f t="shared" si="265"/>
        <v>0</v>
      </c>
      <c r="BY113" s="36">
        <f t="shared" si="266"/>
        <v>0</v>
      </c>
      <c r="BZ113" s="36">
        <f t="shared" si="267"/>
        <v>0</v>
      </c>
      <c r="CA113" s="36">
        <f t="shared" si="268"/>
        <v>0</v>
      </c>
      <c r="CB113" s="36">
        <f t="shared" si="269"/>
        <v>0</v>
      </c>
      <c r="CD113" s="1">
        <f t="shared" si="231"/>
        <v>0</v>
      </c>
      <c r="CE113" s="1">
        <f t="shared" si="232"/>
        <v>0</v>
      </c>
      <c r="CF113" s="1">
        <f t="shared" si="270"/>
        <v>0</v>
      </c>
      <c r="CH113" s="1">
        <f t="shared" si="213"/>
        <v>0</v>
      </c>
      <c r="CI113" s="1">
        <f t="shared" si="233"/>
        <v>0</v>
      </c>
      <c r="CJ113" s="1">
        <f t="shared" si="234"/>
        <v>0</v>
      </c>
      <c r="CK113" s="1">
        <f t="shared" si="235"/>
        <v>0</v>
      </c>
      <c r="CL113" s="1">
        <f t="shared" si="236"/>
        <v>0</v>
      </c>
      <c r="CM113" s="1">
        <f t="shared" si="237"/>
        <v>0</v>
      </c>
      <c r="CN113" s="1">
        <f t="shared" si="238"/>
        <v>0</v>
      </c>
      <c r="CO113" s="1">
        <f t="shared" si="239"/>
        <v>0</v>
      </c>
      <c r="CP113" s="1">
        <f t="shared" si="240"/>
        <v>0</v>
      </c>
      <c r="CQ113" s="1">
        <f t="shared" si="241"/>
        <v>0</v>
      </c>
      <c r="CR113" s="1">
        <f t="shared" si="242"/>
        <v>0</v>
      </c>
      <c r="CS113" s="1">
        <f t="shared" si="243"/>
        <v>0</v>
      </c>
      <c r="CT113" s="1">
        <f t="shared" si="244"/>
        <v>0</v>
      </c>
      <c r="CU113" s="1">
        <f t="shared" si="245"/>
        <v>0</v>
      </c>
      <c r="CV113" s="1">
        <f t="shared" si="246"/>
        <v>0</v>
      </c>
      <c r="CW113" s="1">
        <f t="shared" si="247"/>
        <v>0</v>
      </c>
    </row>
    <row r="114" spans="1:128" s="1" customFormat="1" ht="57" customHeight="1" x14ac:dyDescent="0.2">
      <c r="B114" s="519"/>
      <c r="D114" s="1163" t="s">
        <v>239</v>
      </c>
      <c r="E114" s="1142"/>
      <c r="F114" s="532"/>
      <c r="G114" s="117" t="s">
        <v>184</v>
      </c>
      <c r="H114" s="118" t="s">
        <v>1</v>
      </c>
      <c r="I114" s="117">
        <v>4</v>
      </c>
      <c r="J114" s="118" t="s">
        <v>876</v>
      </c>
      <c r="K114" s="642">
        <v>89.269389300000014</v>
      </c>
      <c r="L114" s="119"/>
      <c r="M114" s="119"/>
      <c r="N114" s="119"/>
      <c r="O114" s="119"/>
      <c r="P114" s="119"/>
      <c r="Q114" s="993"/>
      <c r="R114" s="964"/>
      <c r="S114" s="964"/>
      <c r="T114" s="964"/>
      <c r="U114" s="964"/>
      <c r="V114" s="121">
        <f t="shared" si="271"/>
        <v>0</v>
      </c>
      <c r="W114" s="121" t="str">
        <f t="shared" si="272"/>
        <v>No</v>
      </c>
      <c r="X114" s="122" t="str">
        <f t="shared" si="273"/>
        <v>No</v>
      </c>
      <c r="Y114"/>
      <c r="Z114" s="1492">
        <v>1</v>
      </c>
      <c r="AA114" s="1491">
        <f t="shared" si="274"/>
        <v>0</v>
      </c>
      <c r="AB114" s="36"/>
      <c r="AC114" s="216" t="s">
        <v>53</v>
      </c>
      <c r="AD114" s="375">
        <v>1.8</v>
      </c>
      <c r="AE114" s="1053">
        <f t="shared" ref="AE114:AE145" si="284">SUM(L114:U114)*AD114</f>
        <v>0</v>
      </c>
      <c r="AF114" s="36">
        <f t="shared" si="275"/>
        <v>0</v>
      </c>
      <c r="AG114" s="36">
        <f t="shared" si="276"/>
        <v>0</v>
      </c>
      <c r="AH114" s="36">
        <f t="shared" si="277"/>
        <v>0</v>
      </c>
      <c r="AI114" s="36">
        <f t="shared" si="278"/>
        <v>0</v>
      </c>
      <c r="AJ114" s="36">
        <f t="shared" si="279"/>
        <v>0</v>
      </c>
      <c r="AK114" s="36">
        <f t="shared" si="280"/>
        <v>0</v>
      </c>
      <c r="AL114" s="36">
        <f t="shared" si="281"/>
        <v>0</v>
      </c>
      <c r="AM114" s="36">
        <f t="shared" si="282"/>
        <v>0</v>
      </c>
      <c r="AN114" s="36">
        <f t="shared" si="230"/>
        <v>0</v>
      </c>
      <c r="AO114" s="36">
        <f t="shared" si="283"/>
        <v>0</v>
      </c>
      <c r="AP114" s="1053">
        <v>1</v>
      </c>
      <c r="AQ114" s="215"/>
      <c r="AR114" s="897">
        <v>11</v>
      </c>
      <c r="AS114" s="911">
        <f t="shared" si="248"/>
        <v>0</v>
      </c>
      <c r="AT114" s="897"/>
      <c r="AU114" s="911">
        <f t="shared" si="249"/>
        <v>0</v>
      </c>
      <c r="AV114" s="897"/>
      <c r="AW114" s="911">
        <f t="shared" si="250"/>
        <v>0</v>
      </c>
      <c r="AX114" s="908"/>
      <c r="AY114" s="911">
        <f t="shared" si="251"/>
        <v>0</v>
      </c>
      <c r="AZ114" s="908"/>
      <c r="BA114" s="911">
        <f t="shared" si="252"/>
        <v>0</v>
      </c>
      <c r="BB114" s="908"/>
      <c r="BC114" s="911">
        <f t="shared" si="253"/>
        <v>0</v>
      </c>
      <c r="BD114" s="908"/>
      <c r="BE114" s="911">
        <f t="shared" si="254"/>
        <v>0</v>
      </c>
      <c r="BF114" s="908"/>
      <c r="BG114" s="911">
        <f t="shared" si="255"/>
        <v>0</v>
      </c>
      <c r="BH114" s="908"/>
      <c r="BI114" s="911">
        <f t="shared" si="256"/>
        <v>0</v>
      </c>
      <c r="BJ114" s="908"/>
      <c r="BK114" s="911">
        <f t="shared" si="257"/>
        <v>0</v>
      </c>
      <c r="BL114" s="908"/>
      <c r="BM114" s="911">
        <f t="shared" si="258"/>
        <v>0</v>
      </c>
      <c r="BN114" s="908"/>
      <c r="BO114" s="911">
        <f t="shared" si="259"/>
        <v>0</v>
      </c>
      <c r="BP114" s="908"/>
      <c r="BQ114" s="911">
        <f t="shared" si="260"/>
        <v>0</v>
      </c>
      <c r="BR114" s="908"/>
      <c r="BS114" s="911">
        <f t="shared" si="261"/>
        <v>0</v>
      </c>
      <c r="BT114" s="36"/>
      <c r="BU114" s="36">
        <f t="shared" si="262"/>
        <v>0</v>
      </c>
      <c r="BV114" s="36">
        <f t="shared" si="263"/>
        <v>0</v>
      </c>
      <c r="BW114" s="36">
        <f t="shared" si="264"/>
        <v>0</v>
      </c>
      <c r="BX114" s="36">
        <f t="shared" si="265"/>
        <v>0</v>
      </c>
      <c r="BY114" s="36">
        <f t="shared" si="266"/>
        <v>0</v>
      </c>
      <c r="BZ114" s="36">
        <f t="shared" si="267"/>
        <v>0</v>
      </c>
      <c r="CA114" s="36">
        <f t="shared" si="268"/>
        <v>0</v>
      </c>
      <c r="CB114" s="36">
        <f t="shared" si="269"/>
        <v>0</v>
      </c>
      <c r="CD114" s="1">
        <f t="shared" si="231"/>
        <v>0</v>
      </c>
      <c r="CE114" s="1">
        <f t="shared" si="232"/>
        <v>0</v>
      </c>
      <c r="CF114" s="1">
        <f t="shared" si="270"/>
        <v>0</v>
      </c>
      <c r="CH114" s="1">
        <f t="shared" si="213"/>
        <v>0</v>
      </c>
      <c r="CI114" s="1">
        <f t="shared" si="233"/>
        <v>0</v>
      </c>
      <c r="CJ114" s="1">
        <f t="shared" si="234"/>
        <v>0</v>
      </c>
      <c r="CK114" s="1">
        <f t="shared" si="235"/>
        <v>0</v>
      </c>
      <c r="CL114" s="1">
        <f t="shared" si="236"/>
        <v>0</v>
      </c>
      <c r="CM114" s="1">
        <f t="shared" si="237"/>
        <v>0</v>
      </c>
      <c r="CN114" s="1">
        <f t="shared" si="238"/>
        <v>0</v>
      </c>
      <c r="CO114" s="1">
        <f t="shared" si="239"/>
        <v>0</v>
      </c>
      <c r="CP114" s="1">
        <f t="shared" si="240"/>
        <v>0</v>
      </c>
      <c r="CQ114" s="1">
        <f t="shared" si="241"/>
        <v>0</v>
      </c>
      <c r="CR114" s="1">
        <f t="shared" si="242"/>
        <v>0</v>
      </c>
      <c r="CS114" s="1">
        <f t="shared" si="243"/>
        <v>0</v>
      </c>
      <c r="CT114" s="1">
        <f t="shared" si="244"/>
        <v>0</v>
      </c>
      <c r="CU114" s="1">
        <f t="shared" si="245"/>
        <v>0</v>
      </c>
      <c r="CV114" s="1">
        <f t="shared" si="246"/>
        <v>0</v>
      </c>
      <c r="CW114" s="1">
        <f t="shared" si="247"/>
        <v>0</v>
      </c>
    </row>
    <row r="115" spans="1:128" s="1" customFormat="1" ht="57" customHeight="1" x14ac:dyDescent="0.2">
      <c r="B115" s="519"/>
      <c r="D115" s="367" t="s">
        <v>240</v>
      </c>
      <c r="E115" s="1133"/>
      <c r="F115" s="531"/>
      <c r="G115" s="1" t="s">
        <v>185</v>
      </c>
      <c r="H115" s="99" t="s">
        <v>1</v>
      </c>
      <c r="I115" s="1">
        <v>3</v>
      </c>
      <c r="J115" s="99" t="s">
        <v>876</v>
      </c>
      <c r="K115" s="494">
        <v>84.569190300000017</v>
      </c>
      <c r="L115" s="124"/>
      <c r="M115" s="124"/>
      <c r="N115" s="124"/>
      <c r="O115" s="124"/>
      <c r="P115" s="124"/>
      <c r="Q115" s="992"/>
      <c r="R115" s="314"/>
      <c r="S115" s="314"/>
      <c r="T115" s="314"/>
      <c r="U115" s="314"/>
      <c r="V115" s="125">
        <f t="shared" si="271"/>
        <v>0</v>
      </c>
      <c r="W115" s="145" t="str">
        <f t="shared" si="272"/>
        <v>No</v>
      </c>
      <c r="X115" s="126" t="str">
        <f t="shared" si="273"/>
        <v>No</v>
      </c>
      <c r="Y115"/>
      <c r="Z115" s="1492">
        <v>1</v>
      </c>
      <c r="AA115" s="1491">
        <f t="shared" si="274"/>
        <v>0</v>
      </c>
      <c r="AB115" s="36"/>
      <c r="AC115" s="216" t="s">
        <v>52</v>
      </c>
      <c r="AD115" s="375">
        <v>1.2</v>
      </c>
      <c r="AE115" s="1053">
        <f t="shared" si="284"/>
        <v>0</v>
      </c>
      <c r="AF115" s="36">
        <f t="shared" si="275"/>
        <v>0</v>
      </c>
      <c r="AG115" s="36">
        <f t="shared" si="276"/>
        <v>0</v>
      </c>
      <c r="AH115" s="36">
        <f t="shared" si="277"/>
        <v>0</v>
      </c>
      <c r="AI115" s="36">
        <f t="shared" si="278"/>
        <v>0</v>
      </c>
      <c r="AJ115" s="36">
        <f t="shared" si="279"/>
        <v>0</v>
      </c>
      <c r="AK115" s="36">
        <f t="shared" si="280"/>
        <v>0</v>
      </c>
      <c r="AL115" s="36">
        <f t="shared" si="281"/>
        <v>0</v>
      </c>
      <c r="AM115" s="36">
        <f t="shared" si="282"/>
        <v>0</v>
      </c>
      <c r="AN115" s="36">
        <f t="shared" si="230"/>
        <v>0</v>
      </c>
      <c r="AO115" s="36">
        <f t="shared" si="283"/>
        <v>0</v>
      </c>
      <c r="AP115" s="1053">
        <v>1</v>
      </c>
      <c r="AQ115" s="215"/>
      <c r="AR115" s="897">
        <v>10</v>
      </c>
      <c r="AS115" s="911">
        <f t="shared" si="248"/>
        <v>0</v>
      </c>
      <c r="AT115" s="897"/>
      <c r="AU115" s="911">
        <f t="shared" si="249"/>
        <v>0</v>
      </c>
      <c r="AV115" s="897"/>
      <c r="AW115" s="911">
        <f t="shared" si="250"/>
        <v>0</v>
      </c>
      <c r="AX115" s="908"/>
      <c r="AY115" s="911">
        <f t="shared" si="251"/>
        <v>0</v>
      </c>
      <c r="AZ115" s="908"/>
      <c r="BA115" s="911">
        <f t="shared" si="252"/>
        <v>0</v>
      </c>
      <c r="BB115" s="908"/>
      <c r="BC115" s="911">
        <f t="shared" si="253"/>
        <v>0</v>
      </c>
      <c r="BD115" s="908"/>
      <c r="BE115" s="911">
        <f t="shared" si="254"/>
        <v>0</v>
      </c>
      <c r="BF115" s="908"/>
      <c r="BG115" s="911">
        <f t="shared" si="255"/>
        <v>0</v>
      </c>
      <c r="BH115" s="908"/>
      <c r="BI115" s="911">
        <f t="shared" si="256"/>
        <v>0</v>
      </c>
      <c r="BJ115" s="908"/>
      <c r="BK115" s="911">
        <f t="shared" si="257"/>
        <v>0</v>
      </c>
      <c r="BL115" s="908"/>
      <c r="BM115" s="911">
        <f t="shared" si="258"/>
        <v>0</v>
      </c>
      <c r="BN115" s="908"/>
      <c r="BO115" s="911">
        <f t="shared" si="259"/>
        <v>0</v>
      </c>
      <c r="BP115" s="908"/>
      <c r="BQ115" s="911">
        <f t="shared" si="260"/>
        <v>0</v>
      </c>
      <c r="BR115" s="908"/>
      <c r="BS115" s="911">
        <f t="shared" si="261"/>
        <v>0</v>
      </c>
      <c r="BT115" s="36"/>
      <c r="BU115" s="36">
        <f t="shared" si="262"/>
        <v>0</v>
      </c>
      <c r="BV115" s="36">
        <f t="shared" si="263"/>
        <v>0</v>
      </c>
      <c r="BW115" s="36">
        <f t="shared" si="264"/>
        <v>0</v>
      </c>
      <c r="BX115" s="36">
        <f t="shared" si="265"/>
        <v>0</v>
      </c>
      <c r="BY115" s="36">
        <f t="shared" si="266"/>
        <v>0</v>
      </c>
      <c r="BZ115" s="36">
        <f t="shared" si="267"/>
        <v>0</v>
      </c>
      <c r="CA115" s="36">
        <f t="shared" si="268"/>
        <v>0</v>
      </c>
      <c r="CB115" s="36">
        <f t="shared" si="269"/>
        <v>0</v>
      </c>
      <c r="CD115" s="1">
        <f t="shared" si="231"/>
        <v>0</v>
      </c>
      <c r="CE115" s="1">
        <f t="shared" si="232"/>
        <v>0</v>
      </c>
      <c r="CF115" s="1">
        <f t="shared" si="270"/>
        <v>0</v>
      </c>
      <c r="CH115" s="1">
        <f t="shared" si="213"/>
        <v>0</v>
      </c>
      <c r="CI115" s="1">
        <f t="shared" si="233"/>
        <v>0</v>
      </c>
      <c r="CJ115" s="1">
        <f t="shared" si="234"/>
        <v>0</v>
      </c>
      <c r="CK115" s="1">
        <f t="shared" si="235"/>
        <v>0</v>
      </c>
      <c r="CL115" s="1">
        <f t="shared" si="236"/>
        <v>0</v>
      </c>
      <c r="CM115" s="1">
        <f t="shared" si="237"/>
        <v>0</v>
      </c>
      <c r="CN115" s="1">
        <f t="shared" si="238"/>
        <v>0</v>
      </c>
      <c r="CO115" s="1">
        <f t="shared" si="239"/>
        <v>0</v>
      </c>
      <c r="CP115" s="1">
        <f t="shared" si="240"/>
        <v>0</v>
      </c>
      <c r="CQ115" s="1">
        <f t="shared" si="241"/>
        <v>0</v>
      </c>
      <c r="CR115" s="1">
        <f t="shared" si="242"/>
        <v>0</v>
      </c>
      <c r="CS115" s="1">
        <f t="shared" si="243"/>
        <v>0</v>
      </c>
      <c r="CT115" s="1">
        <f t="shared" si="244"/>
        <v>0</v>
      </c>
      <c r="CU115" s="1">
        <f t="shared" si="245"/>
        <v>0</v>
      </c>
      <c r="CV115" s="1">
        <f t="shared" si="246"/>
        <v>0</v>
      </c>
      <c r="CW115" s="1">
        <f t="shared" si="247"/>
        <v>0</v>
      </c>
    </row>
    <row r="116" spans="1:128" s="1" customFormat="1" ht="57" customHeight="1" x14ac:dyDescent="0.2">
      <c r="B116" s="519"/>
      <c r="D116" s="1163" t="s">
        <v>241</v>
      </c>
      <c r="E116" s="1142"/>
      <c r="F116" s="532"/>
      <c r="G116" s="117" t="s">
        <v>502</v>
      </c>
      <c r="H116" s="118" t="s">
        <v>1</v>
      </c>
      <c r="I116" s="117">
        <v>1</v>
      </c>
      <c r="J116" s="118" t="s">
        <v>876</v>
      </c>
      <c r="K116" s="642">
        <v>75.168792300000007</v>
      </c>
      <c r="L116" s="119"/>
      <c r="M116" s="119"/>
      <c r="N116" s="119"/>
      <c r="O116" s="119"/>
      <c r="P116" s="119"/>
      <c r="Q116" s="993"/>
      <c r="R116" s="964"/>
      <c r="S116" s="964"/>
      <c r="T116" s="964"/>
      <c r="U116" s="964"/>
      <c r="V116" s="121">
        <f t="shared" si="271"/>
        <v>0</v>
      </c>
      <c r="W116" s="121" t="str">
        <f t="shared" si="272"/>
        <v>No</v>
      </c>
      <c r="X116" s="122" t="str">
        <f t="shared" si="273"/>
        <v>No</v>
      </c>
      <c r="Y116"/>
      <c r="Z116" s="1492">
        <v>1</v>
      </c>
      <c r="AA116" s="1491">
        <f t="shared" si="274"/>
        <v>0</v>
      </c>
      <c r="AB116" s="36"/>
      <c r="AC116" s="216" t="s">
        <v>51</v>
      </c>
      <c r="AD116" s="375">
        <v>0.9</v>
      </c>
      <c r="AE116" s="1053">
        <f t="shared" si="284"/>
        <v>0</v>
      </c>
      <c r="AF116" s="36">
        <f t="shared" si="275"/>
        <v>0</v>
      </c>
      <c r="AG116" s="36">
        <f t="shared" si="276"/>
        <v>0</v>
      </c>
      <c r="AH116" s="36">
        <f t="shared" si="277"/>
        <v>0</v>
      </c>
      <c r="AI116" s="36">
        <f t="shared" si="278"/>
        <v>0</v>
      </c>
      <c r="AJ116" s="36">
        <f t="shared" si="279"/>
        <v>0</v>
      </c>
      <c r="AK116" s="36">
        <f t="shared" si="280"/>
        <v>0</v>
      </c>
      <c r="AL116" s="36">
        <f t="shared" si="281"/>
        <v>0</v>
      </c>
      <c r="AM116" s="36">
        <f t="shared" si="282"/>
        <v>0</v>
      </c>
      <c r="AN116" s="36">
        <f t="shared" si="230"/>
        <v>0</v>
      </c>
      <c r="AO116" s="36">
        <f t="shared" si="283"/>
        <v>0</v>
      </c>
      <c r="AP116" s="1053">
        <v>1</v>
      </c>
      <c r="AQ116" s="215"/>
      <c r="AR116" s="897">
        <v>3</v>
      </c>
      <c r="AS116" s="911">
        <f t="shared" si="248"/>
        <v>0</v>
      </c>
      <c r="AT116" s="897"/>
      <c r="AU116" s="911">
        <f t="shared" si="249"/>
        <v>0</v>
      </c>
      <c r="AV116" s="897"/>
      <c r="AW116" s="911">
        <f t="shared" si="250"/>
        <v>0</v>
      </c>
      <c r="AX116" s="908"/>
      <c r="AY116" s="911">
        <f t="shared" si="251"/>
        <v>0</v>
      </c>
      <c r="AZ116" s="908"/>
      <c r="BA116" s="911">
        <f t="shared" si="252"/>
        <v>0</v>
      </c>
      <c r="BB116" s="908"/>
      <c r="BC116" s="911">
        <f t="shared" si="253"/>
        <v>0</v>
      </c>
      <c r="BD116" s="908"/>
      <c r="BE116" s="911">
        <f t="shared" si="254"/>
        <v>0</v>
      </c>
      <c r="BF116" s="908"/>
      <c r="BG116" s="911">
        <f t="shared" si="255"/>
        <v>0</v>
      </c>
      <c r="BH116" s="908"/>
      <c r="BI116" s="911">
        <f t="shared" si="256"/>
        <v>0</v>
      </c>
      <c r="BJ116" s="908"/>
      <c r="BK116" s="911">
        <f t="shared" si="257"/>
        <v>0</v>
      </c>
      <c r="BL116" s="908"/>
      <c r="BM116" s="911">
        <f t="shared" si="258"/>
        <v>0</v>
      </c>
      <c r="BN116" s="908"/>
      <c r="BO116" s="911">
        <f t="shared" si="259"/>
        <v>0</v>
      </c>
      <c r="BP116" s="908"/>
      <c r="BQ116" s="911">
        <f t="shared" si="260"/>
        <v>0</v>
      </c>
      <c r="BR116" s="908"/>
      <c r="BS116" s="911">
        <f t="shared" si="261"/>
        <v>0</v>
      </c>
      <c r="BT116" s="36"/>
      <c r="BU116" s="36">
        <f t="shared" si="262"/>
        <v>0</v>
      </c>
      <c r="BV116" s="36">
        <f t="shared" si="263"/>
        <v>0</v>
      </c>
      <c r="BW116" s="36">
        <f t="shared" si="264"/>
        <v>0</v>
      </c>
      <c r="BX116" s="36">
        <f t="shared" si="265"/>
        <v>0</v>
      </c>
      <c r="BY116" s="36">
        <f t="shared" si="266"/>
        <v>0</v>
      </c>
      <c r="BZ116" s="36">
        <f t="shared" si="267"/>
        <v>0</v>
      </c>
      <c r="CA116" s="36">
        <f t="shared" si="268"/>
        <v>0</v>
      </c>
      <c r="CB116" s="36">
        <f t="shared" si="269"/>
        <v>0</v>
      </c>
      <c r="CD116" s="1">
        <f t="shared" si="231"/>
        <v>0</v>
      </c>
      <c r="CE116" s="1">
        <f t="shared" si="232"/>
        <v>0</v>
      </c>
      <c r="CF116" s="1">
        <f t="shared" si="270"/>
        <v>0</v>
      </c>
      <c r="CH116" s="1">
        <f t="shared" si="213"/>
        <v>0</v>
      </c>
      <c r="CI116" s="1">
        <f t="shared" si="233"/>
        <v>0</v>
      </c>
      <c r="CJ116" s="1">
        <f t="shared" si="234"/>
        <v>0</v>
      </c>
      <c r="CK116" s="1">
        <f t="shared" si="235"/>
        <v>0</v>
      </c>
      <c r="CL116" s="1">
        <f t="shared" si="236"/>
        <v>0</v>
      </c>
      <c r="CM116" s="1">
        <f t="shared" si="237"/>
        <v>0</v>
      </c>
      <c r="CN116" s="1">
        <f t="shared" si="238"/>
        <v>0</v>
      </c>
      <c r="CO116" s="1">
        <f t="shared" si="239"/>
        <v>0</v>
      </c>
      <c r="CP116" s="1">
        <f t="shared" si="240"/>
        <v>0</v>
      </c>
      <c r="CQ116" s="1">
        <f t="shared" si="241"/>
        <v>0</v>
      </c>
      <c r="CR116" s="1">
        <f t="shared" si="242"/>
        <v>0</v>
      </c>
      <c r="CS116" s="1">
        <f t="shared" si="243"/>
        <v>0</v>
      </c>
      <c r="CT116" s="1">
        <f t="shared" si="244"/>
        <v>0</v>
      </c>
      <c r="CU116" s="1">
        <f t="shared" si="245"/>
        <v>0</v>
      </c>
      <c r="CV116" s="1">
        <f t="shared" si="246"/>
        <v>0</v>
      </c>
      <c r="CW116" s="1">
        <f t="shared" si="247"/>
        <v>0</v>
      </c>
    </row>
    <row r="117" spans="1:128" s="1" customFormat="1" ht="57" customHeight="1" x14ac:dyDescent="0.2">
      <c r="B117" s="519"/>
      <c r="D117" s="367" t="s">
        <v>242</v>
      </c>
      <c r="E117" s="1133"/>
      <c r="F117" s="531"/>
      <c r="G117" s="1" t="s">
        <v>502</v>
      </c>
      <c r="H117" s="99" t="s">
        <v>466</v>
      </c>
      <c r="I117" s="1">
        <v>1</v>
      </c>
      <c r="J117" s="99" t="s">
        <v>876</v>
      </c>
      <c r="K117" s="644">
        <v>75.168792300000007</v>
      </c>
      <c r="L117" s="124"/>
      <c r="M117" s="124"/>
      <c r="N117" s="124"/>
      <c r="O117" s="124"/>
      <c r="P117" s="124"/>
      <c r="Q117" s="992"/>
      <c r="R117" s="314"/>
      <c r="S117" s="314"/>
      <c r="T117" s="314"/>
      <c r="U117" s="314"/>
      <c r="V117" s="125">
        <f t="shared" si="271"/>
        <v>0</v>
      </c>
      <c r="W117" s="145" t="str">
        <f t="shared" si="272"/>
        <v>No</v>
      </c>
      <c r="X117" s="126" t="str">
        <f t="shared" si="273"/>
        <v>No</v>
      </c>
      <c r="Y117"/>
      <c r="Z117" s="1492">
        <v>1</v>
      </c>
      <c r="AA117" s="1491">
        <f t="shared" si="274"/>
        <v>0</v>
      </c>
      <c r="AB117" s="36"/>
      <c r="AC117" s="216" t="s">
        <v>50</v>
      </c>
      <c r="AD117" s="375">
        <v>1</v>
      </c>
      <c r="AE117" s="1053">
        <f t="shared" si="284"/>
        <v>0</v>
      </c>
      <c r="AF117" s="36">
        <f t="shared" si="275"/>
        <v>0</v>
      </c>
      <c r="AG117" s="36">
        <f t="shared" si="276"/>
        <v>0</v>
      </c>
      <c r="AH117" s="36">
        <f t="shared" si="277"/>
        <v>0</v>
      </c>
      <c r="AI117" s="36">
        <f t="shared" si="278"/>
        <v>0</v>
      </c>
      <c r="AJ117" s="36">
        <f t="shared" si="279"/>
        <v>0</v>
      </c>
      <c r="AK117" s="36">
        <f t="shared" si="280"/>
        <v>0</v>
      </c>
      <c r="AL117" s="36">
        <f t="shared" si="281"/>
        <v>0</v>
      </c>
      <c r="AM117" s="36">
        <f t="shared" si="282"/>
        <v>0</v>
      </c>
      <c r="AN117" s="36">
        <f t="shared" si="230"/>
        <v>0</v>
      </c>
      <c r="AO117" s="36">
        <f t="shared" si="283"/>
        <v>0</v>
      </c>
      <c r="AP117" s="1053">
        <v>1</v>
      </c>
      <c r="AQ117" s="215"/>
      <c r="AR117" s="897">
        <v>4</v>
      </c>
      <c r="AS117" s="911">
        <f t="shared" si="248"/>
        <v>0</v>
      </c>
      <c r="AT117" s="897"/>
      <c r="AU117" s="911">
        <f t="shared" si="249"/>
        <v>0</v>
      </c>
      <c r="AV117" s="897"/>
      <c r="AW117" s="911">
        <f t="shared" si="250"/>
        <v>0</v>
      </c>
      <c r="AX117" s="908"/>
      <c r="AY117" s="911">
        <f t="shared" si="251"/>
        <v>0</v>
      </c>
      <c r="AZ117" s="908"/>
      <c r="BA117" s="911">
        <f t="shared" si="252"/>
        <v>0</v>
      </c>
      <c r="BB117" s="908"/>
      <c r="BC117" s="911">
        <f t="shared" si="253"/>
        <v>0</v>
      </c>
      <c r="BD117" s="908"/>
      <c r="BE117" s="911">
        <f t="shared" si="254"/>
        <v>0</v>
      </c>
      <c r="BF117" s="908"/>
      <c r="BG117" s="911">
        <f t="shared" si="255"/>
        <v>0</v>
      </c>
      <c r="BH117" s="908"/>
      <c r="BI117" s="911">
        <f t="shared" si="256"/>
        <v>0</v>
      </c>
      <c r="BJ117" s="908"/>
      <c r="BK117" s="911">
        <f t="shared" si="257"/>
        <v>0</v>
      </c>
      <c r="BL117" s="908"/>
      <c r="BM117" s="911">
        <f t="shared" si="258"/>
        <v>0</v>
      </c>
      <c r="BN117" s="908"/>
      <c r="BO117" s="911">
        <f t="shared" si="259"/>
        <v>0</v>
      </c>
      <c r="BP117" s="908"/>
      <c r="BQ117" s="911">
        <f t="shared" si="260"/>
        <v>0</v>
      </c>
      <c r="BR117" s="908"/>
      <c r="BS117" s="911">
        <f t="shared" si="261"/>
        <v>0</v>
      </c>
      <c r="BT117" s="36"/>
      <c r="BU117" s="36">
        <f t="shared" si="262"/>
        <v>0</v>
      </c>
      <c r="BV117" s="36">
        <f t="shared" si="263"/>
        <v>0</v>
      </c>
      <c r="BW117" s="36">
        <f t="shared" si="264"/>
        <v>0</v>
      </c>
      <c r="BX117" s="36">
        <f t="shared" si="265"/>
        <v>0</v>
      </c>
      <c r="BY117" s="36">
        <f t="shared" si="266"/>
        <v>0</v>
      </c>
      <c r="BZ117" s="36">
        <f t="shared" si="267"/>
        <v>0</v>
      </c>
      <c r="CA117" s="36">
        <f t="shared" si="268"/>
        <v>0</v>
      </c>
      <c r="CB117" s="36">
        <f t="shared" si="269"/>
        <v>0</v>
      </c>
      <c r="CD117" s="1">
        <f t="shared" si="231"/>
        <v>0</v>
      </c>
      <c r="CE117" s="1">
        <f t="shared" si="232"/>
        <v>0</v>
      </c>
      <c r="CF117" s="1">
        <f t="shared" si="270"/>
        <v>0</v>
      </c>
      <c r="CH117" s="1">
        <f t="shared" si="213"/>
        <v>0</v>
      </c>
      <c r="CI117" s="1">
        <f t="shared" si="233"/>
        <v>0</v>
      </c>
      <c r="CJ117" s="1">
        <f t="shared" si="234"/>
        <v>0</v>
      </c>
      <c r="CK117" s="1">
        <f t="shared" si="235"/>
        <v>0</v>
      </c>
      <c r="CL117" s="1">
        <f t="shared" si="236"/>
        <v>0</v>
      </c>
      <c r="CM117" s="1">
        <f t="shared" si="237"/>
        <v>0</v>
      </c>
      <c r="CN117" s="1">
        <f t="shared" si="238"/>
        <v>0</v>
      </c>
      <c r="CO117" s="1">
        <f t="shared" si="239"/>
        <v>0</v>
      </c>
      <c r="CP117" s="1">
        <f t="shared" si="240"/>
        <v>0</v>
      </c>
      <c r="CQ117" s="1">
        <f t="shared" si="241"/>
        <v>0</v>
      </c>
      <c r="CR117" s="1">
        <f t="shared" si="242"/>
        <v>0</v>
      </c>
      <c r="CS117" s="1">
        <f t="shared" si="243"/>
        <v>0</v>
      </c>
      <c r="CT117" s="1">
        <f t="shared" si="244"/>
        <v>0</v>
      </c>
      <c r="CU117" s="1">
        <f t="shared" si="245"/>
        <v>0</v>
      </c>
      <c r="CV117" s="1">
        <f t="shared" si="246"/>
        <v>0</v>
      </c>
      <c r="CW117" s="1">
        <f t="shared" si="247"/>
        <v>0</v>
      </c>
    </row>
    <row r="118" spans="1:128" s="1" customFormat="1" ht="57" customHeight="1" x14ac:dyDescent="0.2">
      <c r="B118" s="524"/>
      <c r="C118" s="127"/>
      <c r="D118" s="1160" t="s">
        <v>243</v>
      </c>
      <c r="E118" s="1139"/>
      <c r="F118" s="539"/>
      <c r="G118" s="130" t="s">
        <v>502</v>
      </c>
      <c r="H118" s="130" t="s">
        <v>36</v>
      </c>
      <c r="I118" s="128">
        <v>1</v>
      </c>
      <c r="J118" s="130" t="s">
        <v>876</v>
      </c>
      <c r="K118" s="495">
        <v>79.868991300000005</v>
      </c>
      <c r="L118" s="119"/>
      <c r="M118" s="119"/>
      <c r="N118" s="119"/>
      <c r="O118" s="119"/>
      <c r="P118" s="119"/>
      <c r="Q118" s="993"/>
      <c r="R118" s="964"/>
      <c r="S118" s="964"/>
      <c r="T118" s="964"/>
      <c r="U118" s="964"/>
      <c r="V118" s="133">
        <f t="shared" si="271"/>
        <v>0</v>
      </c>
      <c r="W118" s="133" t="str">
        <f t="shared" si="272"/>
        <v>No</v>
      </c>
      <c r="X118" s="134" t="str">
        <f t="shared" si="273"/>
        <v>No</v>
      </c>
      <c r="Y118"/>
      <c r="Z118" s="1487">
        <v>1</v>
      </c>
      <c r="AA118" s="1491">
        <f t="shared" si="274"/>
        <v>0</v>
      </c>
      <c r="AB118" s="36"/>
      <c r="AC118" s="216" t="s">
        <v>49</v>
      </c>
      <c r="AD118" s="375">
        <v>1.7</v>
      </c>
      <c r="AE118" s="1053">
        <f t="shared" si="284"/>
        <v>0</v>
      </c>
      <c r="AF118" s="36">
        <f t="shared" si="275"/>
        <v>0</v>
      </c>
      <c r="AG118" s="36">
        <f t="shared" si="276"/>
        <v>0</v>
      </c>
      <c r="AH118" s="36">
        <f t="shared" si="277"/>
        <v>0</v>
      </c>
      <c r="AI118" s="36">
        <f t="shared" si="278"/>
        <v>0</v>
      </c>
      <c r="AJ118" s="36">
        <f t="shared" si="279"/>
        <v>0</v>
      </c>
      <c r="AK118" s="36">
        <f t="shared" si="280"/>
        <v>0</v>
      </c>
      <c r="AL118" s="36">
        <f t="shared" si="281"/>
        <v>0</v>
      </c>
      <c r="AM118" s="36">
        <f t="shared" si="282"/>
        <v>0</v>
      </c>
      <c r="AN118" s="36">
        <f t="shared" si="230"/>
        <v>0</v>
      </c>
      <c r="AO118" s="36">
        <f t="shared" si="283"/>
        <v>0</v>
      </c>
      <c r="AP118" s="1053">
        <v>1</v>
      </c>
      <c r="AQ118" s="215"/>
      <c r="AR118" s="897">
        <v>3</v>
      </c>
      <c r="AS118" s="911">
        <f t="shared" si="248"/>
        <v>0</v>
      </c>
      <c r="AT118" s="897">
        <v>1</v>
      </c>
      <c r="AU118" s="911">
        <f t="shared" si="249"/>
        <v>0</v>
      </c>
      <c r="AV118" s="897"/>
      <c r="AW118" s="911">
        <f t="shared" si="250"/>
        <v>0</v>
      </c>
      <c r="AX118" s="908"/>
      <c r="AY118" s="911">
        <f t="shared" si="251"/>
        <v>0</v>
      </c>
      <c r="AZ118" s="908"/>
      <c r="BA118" s="911">
        <f t="shared" si="252"/>
        <v>0</v>
      </c>
      <c r="BB118" s="908"/>
      <c r="BC118" s="911">
        <f t="shared" si="253"/>
        <v>0</v>
      </c>
      <c r="BD118" s="908"/>
      <c r="BE118" s="911">
        <f t="shared" si="254"/>
        <v>0</v>
      </c>
      <c r="BF118" s="908"/>
      <c r="BG118" s="911">
        <f t="shared" si="255"/>
        <v>0</v>
      </c>
      <c r="BH118" s="908"/>
      <c r="BI118" s="911">
        <f t="shared" si="256"/>
        <v>0</v>
      </c>
      <c r="BJ118" s="908"/>
      <c r="BK118" s="911">
        <f t="shared" si="257"/>
        <v>0</v>
      </c>
      <c r="BL118" s="908"/>
      <c r="BM118" s="911">
        <f t="shared" si="258"/>
        <v>0</v>
      </c>
      <c r="BN118" s="908"/>
      <c r="BO118" s="911">
        <f t="shared" si="259"/>
        <v>0</v>
      </c>
      <c r="BP118" s="908"/>
      <c r="BQ118" s="911">
        <f t="shared" si="260"/>
        <v>0</v>
      </c>
      <c r="BR118" s="908"/>
      <c r="BS118" s="911">
        <f t="shared" si="261"/>
        <v>0</v>
      </c>
      <c r="BT118" s="36"/>
      <c r="BU118" s="36">
        <f t="shared" si="262"/>
        <v>0</v>
      </c>
      <c r="BV118" s="36">
        <f t="shared" si="263"/>
        <v>0</v>
      </c>
      <c r="BW118" s="36">
        <f t="shared" si="264"/>
        <v>0</v>
      </c>
      <c r="BX118" s="36">
        <f t="shared" si="265"/>
        <v>0</v>
      </c>
      <c r="BY118" s="36">
        <f t="shared" si="266"/>
        <v>0</v>
      </c>
      <c r="BZ118" s="36">
        <f t="shared" si="267"/>
        <v>0</v>
      </c>
      <c r="CA118" s="36">
        <f t="shared" si="268"/>
        <v>0</v>
      </c>
      <c r="CB118" s="36">
        <f t="shared" si="269"/>
        <v>0</v>
      </c>
      <c r="CD118" s="1">
        <f t="shared" si="231"/>
        <v>0</v>
      </c>
      <c r="CE118" s="1">
        <f t="shared" si="232"/>
        <v>0</v>
      </c>
      <c r="CF118" s="1">
        <f t="shared" si="270"/>
        <v>0</v>
      </c>
      <c r="CH118" s="1">
        <f t="shared" si="213"/>
        <v>0</v>
      </c>
      <c r="CI118" s="1">
        <f t="shared" si="233"/>
        <v>0</v>
      </c>
      <c r="CJ118" s="1">
        <f t="shared" si="234"/>
        <v>0</v>
      </c>
      <c r="CK118" s="1">
        <f t="shared" si="235"/>
        <v>0</v>
      </c>
      <c r="CL118" s="1">
        <f t="shared" si="236"/>
        <v>0</v>
      </c>
      <c r="CM118" s="1">
        <f t="shared" si="237"/>
        <v>0</v>
      </c>
      <c r="CN118" s="1">
        <f t="shared" si="238"/>
        <v>0</v>
      </c>
      <c r="CO118" s="1">
        <f t="shared" si="239"/>
        <v>0</v>
      </c>
      <c r="CP118" s="1">
        <f t="shared" si="240"/>
        <v>0</v>
      </c>
      <c r="CQ118" s="1">
        <f t="shared" si="241"/>
        <v>0</v>
      </c>
      <c r="CR118" s="1">
        <f t="shared" si="242"/>
        <v>0</v>
      </c>
      <c r="CS118" s="1">
        <f t="shared" si="243"/>
        <v>0</v>
      </c>
      <c r="CT118" s="1">
        <f t="shared" si="244"/>
        <v>0</v>
      </c>
      <c r="CU118" s="1">
        <f t="shared" si="245"/>
        <v>0</v>
      </c>
      <c r="CV118" s="1">
        <f t="shared" si="246"/>
        <v>0</v>
      </c>
      <c r="CW118" s="1">
        <f t="shared" si="247"/>
        <v>0</v>
      </c>
    </row>
    <row r="119" spans="1:128" ht="31.25" customHeight="1" x14ac:dyDescent="0.2">
      <c r="B119" s="523"/>
      <c r="F119" s="551"/>
      <c r="G119" s="101"/>
      <c r="H119" s="105"/>
      <c r="J119" s="886" t="s">
        <v>1102</v>
      </c>
      <c r="K119" s="373"/>
      <c r="L119" s="999"/>
      <c r="M119" s="999"/>
      <c r="N119" s="999"/>
      <c r="O119" s="999"/>
      <c r="P119" s="999"/>
      <c r="Q119" s="999"/>
      <c r="R119" s="999"/>
      <c r="S119" s="999"/>
      <c r="T119" s="1002"/>
      <c r="U119" s="1002"/>
      <c r="V119" s="125"/>
      <c r="W119" s="108"/>
      <c r="X119" s="496"/>
      <c r="Z119" s="351"/>
      <c r="AA119" s="1494"/>
      <c r="AB119" s="36"/>
      <c r="AC119" s="213"/>
      <c r="AD119" s="382"/>
      <c r="AE119" s="1053">
        <f t="shared" si="284"/>
        <v>0</v>
      </c>
      <c r="AF119" s="36"/>
      <c r="AG119" s="36"/>
      <c r="AH119" s="36"/>
      <c r="AI119" s="36"/>
      <c r="AJ119" s="36"/>
      <c r="AK119" s="36"/>
      <c r="AL119" s="36"/>
      <c r="AM119" s="36"/>
      <c r="AN119" s="36">
        <f t="shared" si="230"/>
        <v>0</v>
      </c>
      <c r="AO119" s="36"/>
      <c r="AP119" s="1053"/>
      <c r="AQ119" s="215"/>
      <c r="AR119" s="912"/>
      <c r="AS119" s="911">
        <f t="shared" si="248"/>
        <v>0</v>
      </c>
      <c r="AT119" s="912"/>
      <c r="AU119" s="911">
        <f t="shared" si="249"/>
        <v>0</v>
      </c>
      <c r="AV119" s="912"/>
      <c r="AW119" s="911">
        <f t="shared" si="250"/>
        <v>0</v>
      </c>
      <c r="AX119" s="913"/>
      <c r="AY119" s="911">
        <f t="shared" si="251"/>
        <v>0</v>
      </c>
      <c r="AZ119" s="913"/>
      <c r="BA119" s="911">
        <f t="shared" si="252"/>
        <v>0</v>
      </c>
      <c r="BB119" s="913"/>
      <c r="BC119" s="911">
        <f t="shared" si="253"/>
        <v>0</v>
      </c>
      <c r="BD119" s="913"/>
      <c r="BE119" s="911">
        <f t="shared" si="254"/>
        <v>0</v>
      </c>
      <c r="BF119" s="913"/>
      <c r="BG119" s="911">
        <f t="shared" si="255"/>
        <v>0</v>
      </c>
      <c r="BH119" s="913"/>
      <c r="BI119" s="911">
        <f t="shared" si="256"/>
        <v>0</v>
      </c>
      <c r="BJ119" s="913"/>
      <c r="BK119" s="911">
        <f t="shared" si="257"/>
        <v>0</v>
      </c>
      <c r="BL119" s="913"/>
      <c r="BM119" s="911">
        <f t="shared" si="258"/>
        <v>0</v>
      </c>
      <c r="BN119" s="913"/>
      <c r="BO119" s="911">
        <f t="shared" si="259"/>
        <v>0</v>
      </c>
      <c r="BP119" s="913"/>
      <c r="BQ119" s="911">
        <f t="shared" si="260"/>
        <v>0</v>
      </c>
      <c r="BR119" s="913"/>
      <c r="BS119" s="911">
        <f t="shared" si="261"/>
        <v>0</v>
      </c>
      <c r="BU119" s="36">
        <f t="shared" si="262"/>
        <v>0</v>
      </c>
      <c r="BV119" s="36">
        <f t="shared" si="263"/>
        <v>0</v>
      </c>
      <c r="BW119" s="36">
        <f t="shared" si="264"/>
        <v>0</v>
      </c>
      <c r="BX119" s="36">
        <f t="shared" si="265"/>
        <v>0</v>
      </c>
      <c r="BY119" s="36">
        <f t="shared" si="266"/>
        <v>0</v>
      </c>
      <c r="BZ119" s="36">
        <f t="shared" si="267"/>
        <v>0</v>
      </c>
      <c r="CA119" s="36">
        <f t="shared" si="268"/>
        <v>0</v>
      </c>
      <c r="CB119" s="36">
        <f t="shared" si="269"/>
        <v>0</v>
      </c>
      <c r="CD119" s="1">
        <f t="shared" si="231"/>
        <v>0</v>
      </c>
      <c r="CE119" s="1">
        <f t="shared" si="232"/>
        <v>0</v>
      </c>
      <c r="CF119" s="1">
        <f t="shared" si="270"/>
        <v>0</v>
      </c>
      <c r="CH119" s="1">
        <f t="shared" si="213"/>
        <v>0</v>
      </c>
      <c r="CI119" s="1">
        <f t="shared" si="233"/>
        <v>0</v>
      </c>
      <c r="CJ119" s="1">
        <f t="shared" si="234"/>
        <v>0</v>
      </c>
      <c r="CK119" s="1">
        <f t="shared" si="235"/>
        <v>0</v>
      </c>
      <c r="CL119" s="1">
        <f t="shared" si="236"/>
        <v>0</v>
      </c>
      <c r="CM119" s="1">
        <f t="shared" si="237"/>
        <v>0</v>
      </c>
      <c r="CN119" s="1">
        <f t="shared" si="238"/>
        <v>0</v>
      </c>
      <c r="CO119" s="1">
        <f t="shared" si="239"/>
        <v>0</v>
      </c>
      <c r="CP119" s="1">
        <f t="shared" si="240"/>
        <v>0</v>
      </c>
      <c r="CQ119" s="1">
        <f t="shared" si="241"/>
        <v>0</v>
      </c>
      <c r="CR119" s="1">
        <f t="shared" si="242"/>
        <v>0</v>
      </c>
      <c r="CS119" s="1">
        <f t="shared" si="243"/>
        <v>0</v>
      </c>
      <c r="CT119" s="1">
        <f t="shared" si="244"/>
        <v>0</v>
      </c>
      <c r="CU119" s="1">
        <f t="shared" si="245"/>
        <v>0</v>
      </c>
      <c r="CV119" s="1">
        <f t="shared" si="246"/>
        <v>0</v>
      </c>
      <c r="CW119" s="1">
        <f t="shared" si="247"/>
        <v>0</v>
      </c>
    </row>
    <row r="120" spans="1:128" s="1" customFormat="1" ht="57" customHeight="1" x14ac:dyDescent="0.2">
      <c r="B120" s="110" t="s">
        <v>971</v>
      </c>
      <c r="C120" s="139"/>
      <c r="D120" s="1159" t="s">
        <v>970</v>
      </c>
      <c r="E120" s="1138"/>
      <c r="F120" s="534"/>
      <c r="G120" s="139" t="s">
        <v>132</v>
      </c>
      <c r="H120" s="140" t="s">
        <v>857</v>
      </c>
      <c r="I120" s="139">
        <v>10</v>
      </c>
      <c r="J120" s="140" t="s">
        <v>876</v>
      </c>
      <c r="K120" s="645">
        <v>75.19</v>
      </c>
      <c r="L120" s="144"/>
      <c r="M120" s="144"/>
      <c r="N120" s="144"/>
      <c r="O120" s="144"/>
      <c r="P120" s="144"/>
      <c r="Q120" s="995"/>
      <c r="R120" s="958"/>
      <c r="S120" s="958"/>
      <c r="T120" s="958"/>
      <c r="U120" s="958"/>
      <c r="V120" s="142">
        <f>K120*L120+K120*M120+K120*N120+K120*O120+K120*P120+K120*Q120+K120*R120+K120*S120+K120*T120+K120*U120</f>
        <v>0</v>
      </c>
      <c r="W120" s="142" t="str">
        <f>IF(B120="New","Yes","No")</f>
        <v>Yes</v>
      </c>
      <c r="X120" s="849" t="str">
        <f t="shared" ref="X120" si="285">IF(SUM(L120:U120)&gt;0,"Yes","No")</f>
        <v>No</v>
      </c>
      <c r="Y120"/>
      <c r="Z120" s="1485">
        <v>1</v>
      </c>
      <c r="AA120" s="1486">
        <f t="shared" ref="AA120" si="286">Z120*L120+Z120*M120+Z120*N120+Z120*O120+Z120*P120+Z120*Q120+Z120*R120+Z120*S120+Z120*T120+Z120*U120</f>
        <v>0</v>
      </c>
      <c r="AB120" s="36"/>
      <c r="AC120" s="216"/>
      <c r="AD120" s="375">
        <v>0.7</v>
      </c>
      <c r="AE120" s="1053">
        <f t="shared" si="284"/>
        <v>0</v>
      </c>
      <c r="AF120" s="36">
        <f>L120*I120</f>
        <v>0</v>
      </c>
      <c r="AG120" s="36">
        <f>M120*I120</f>
        <v>0</v>
      </c>
      <c r="AH120" s="36">
        <f>N120*I120</f>
        <v>0</v>
      </c>
      <c r="AI120" s="36">
        <f>O120*I120</f>
        <v>0</v>
      </c>
      <c r="AJ120" s="36">
        <f>P120*I120</f>
        <v>0</v>
      </c>
      <c r="AK120" s="36">
        <f>Q120*I120</f>
        <v>0</v>
      </c>
      <c r="AL120" s="36">
        <f>R120*I120</f>
        <v>0</v>
      </c>
      <c r="AM120" s="36">
        <f>S120*I120</f>
        <v>0</v>
      </c>
      <c r="AN120" s="36">
        <f t="shared" si="230"/>
        <v>0</v>
      </c>
      <c r="AO120" s="36">
        <f>U120*I120</f>
        <v>0</v>
      </c>
      <c r="AP120" s="1053">
        <v>1</v>
      </c>
      <c r="AQ120" s="215"/>
      <c r="AR120" s="897">
        <v>20</v>
      </c>
      <c r="AS120" s="911">
        <f t="shared" si="248"/>
        <v>0</v>
      </c>
      <c r="AT120" s="897"/>
      <c r="AU120" s="911">
        <f t="shared" si="249"/>
        <v>0</v>
      </c>
      <c r="AV120" s="897"/>
      <c r="AW120" s="911">
        <f t="shared" si="250"/>
        <v>0</v>
      </c>
      <c r="AX120" s="908"/>
      <c r="AY120" s="911">
        <f t="shared" si="251"/>
        <v>0</v>
      </c>
      <c r="AZ120" s="908"/>
      <c r="BA120" s="911">
        <f t="shared" si="252"/>
        <v>0</v>
      </c>
      <c r="BB120" s="908"/>
      <c r="BC120" s="911">
        <f t="shared" si="253"/>
        <v>0</v>
      </c>
      <c r="BD120" s="908"/>
      <c r="BE120" s="911">
        <f t="shared" si="254"/>
        <v>0</v>
      </c>
      <c r="BF120" s="908"/>
      <c r="BG120" s="911">
        <f t="shared" si="255"/>
        <v>0</v>
      </c>
      <c r="BH120" s="908"/>
      <c r="BI120" s="911">
        <f t="shared" si="256"/>
        <v>0</v>
      </c>
      <c r="BJ120" s="908"/>
      <c r="BK120" s="911">
        <f t="shared" si="257"/>
        <v>0</v>
      </c>
      <c r="BL120" s="908"/>
      <c r="BM120" s="911">
        <f t="shared" si="258"/>
        <v>0</v>
      </c>
      <c r="BN120" s="908"/>
      <c r="BO120" s="911">
        <f t="shared" si="259"/>
        <v>0</v>
      </c>
      <c r="BP120" s="908"/>
      <c r="BQ120" s="911">
        <f t="shared" si="260"/>
        <v>0</v>
      </c>
      <c r="BR120" s="908"/>
      <c r="BS120" s="911">
        <f t="shared" si="261"/>
        <v>0</v>
      </c>
      <c r="BT120" s="36"/>
      <c r="BU120" s="36">
        <f t="shared" si="262"/>
        <v>0</v>
      </c>
      <c r="BV120" s="36">
        <f t="shared" si="263"/>
        <v>0</v>
      </c>
      <c r="BW120" s="36">
        <f t="shared" si="264"/>
        <v>0</v>
      </c>
      <c r="BX120" s="36">
        <f t="shared" si="265"/>
        <v>0</v>
      </c>
      <c r="BY120" s="36">
        <f t="shared" si="266"/>
        <v>0</v>
      </c>
      <c r="BZ120" s="36">
        <f t="shared" si="267"/>
        <v>0</v>
      </c>
      <c r="CA120" s="36">
        <f t="shared" si="268"/>
        <v>0</v>
      </c>
      <c r="CB120" s="36">
        <f t="shared" si="269"/>
        <v>0</v>
      </c>
      <c r="CD120" s="1">
        <f t="shared" si="231"/>
        <v>0</v>
      </c>
      <c r="CE120" s="1">
        <f t="shared" si="232"/>
        <v>0</v>
      </c>
      <c r="CF120" s="1">
        <f t="shared" si="270"/>
        <v>0</v>
      </c>
      <c r="CH120" s="1">
        <f t="shared" si="213"/>
        <v>0</v>
      </c>
      <c r="CI120" s="1">
        <f t="shared" si="233"/>
        <v>0</v>
      </c>
      <c r="CJ120" s="1">
        <f t="shared" si="234"/>
        <v>0</v>
      </c>
      <c r="CK120" s="1">
        <f t="shared" si="235"/>
        <v>0</v>
      </c>
      <c r="CL120" s="1">
        <f t="shared" si="236"/>
        <v>0</v>
      </c>
      <c r="CM120" s="1">
        <f t="shared" si="237"/>
        <v>0</v>
      </c>
      <c r="CN120" s="1">
        <f t="shared" si="238"/>
        <v>0</v>
      </c>
      <c r="CO120" s="1">
        <f t="shared" si="239"/>
        <v>0</v>
      </c>
      <c r="CP120" s="1">
        <f t="shared" si="240"/>
        <v>0</v>
      </c>
      <c r="CQ120" s="1">
        <f t="shared" si="241"/>
        <v>0</v>
      </c>
      <c r="CR120" s="1">
        <f t="shared" si="242"/>
        <v>0</v>
      </c>
      <c r="CS120" s="1">
        <f t="shared" si="243"/>
        <v>0</v>
      </c>
      <c r="CT120" s="1">
        <f t="shared" si="244"/>
        <v>0</v>
      </c>
      <c r="CU120" s="1">
        <f t="shared" si="245"/>
        <v>0</v>
      </c>
      <c r="CV120" s="1">
        <f t="shared" si="246"/>
        <v>0</v>
      </c>
      <c r="CW120" s="1">
        <f t="shared" si="247"/>
        <v>0</v>
      </c>
    </row>
    <row r="121" spans="1:128" s="1" customFormat="1" ht="57" customHeight="1" x14ac:dyDescent="0.2">
      <c r="B121" s="846" t="s">
        <v>971</v>
      </c>
      <c r="D121" s="367" t="s">
        <v>990</v>
      </c>
      <c r="E121" s="1133"/>
      <c r="F121" s="861" t="s">
        <v>1178</v>
      </c>
      <c r="G121" s="1" t="s">
        <v>132</v>
      </c>
      <c r="H121" s="99" t="s">
        <v>857</v>
      </c>
      <c r="I121" s="1">
        <v>10</v>
      </c>
      <c r="J121" s="99" t="s">
        <v>876</v>
      </c>
      <c r="K121" s="644">
        <v>82.4</v>
      </c>
      <c r="L121" s="144"/>
      <c r="M121" s="144"/>
      <c r="N121" s="144"/>
      <c r="O121" s="144"/>
      <c r="P121" s="144"/>
      <c r="Q121" s="995"/>
      <c r="R121" s="958"/>
      <c r="S121" s="958"/>
      <c r="T121" s="958"/>
      <c r="U121" s="958"/>
      <c r="V121" s="145">
        <f>K121*L121+K121*M121+K121*N121+K121*O121+K121*P121+K121*Q121+K121*R121+K121*S121+K121*T121+K121*U121</f>
        <v>0</v>
      </c>
      <c r="W121" s="145" t="str">
        <f>IF(B121="New","Yes","No")</f>
        <v>Yes</v>
      </c>
      <c r="X121" s="847" t="str">
        <f t="shared" ref="X121" si="287">IF(SUM(L121:U121)&gt;0,"Yes","No")</f>
        <v>No</v>
      </c>
      <c r="Y121"/>
      <c r="Z121" s="1492">
        <v>1</v>
      </c>
      <c r="AA121" s="1491">
        <f t="shared" ref="AA121" si="288">Z121*L121+Z121*M121+Z121*N121+Z121*O121+Z121*P121+Z121*Q121+Z121*R121+Z121*S121+Z121*T121+Z121*U121</f>
        <v>0</v>
      </c>
      <c r="AB121" s="36"/>
      <c r="AC121" s="216"/>
      <c r="AD121" s="375">
        <v>0.7</v>
      </c>
      <c r="AE121" s="1053">
        <f t="shared" si="284"/>
        <v>0</v>
      </c>
      <c r="AF121" s="36">
        <f>L121*I121</f>
        <v>0</v>
      </c>
      <c r="AG121" s="36">
        <f>M121*I121</f>
        <v>0</v>
      </c>
      <c r="AH121" s="36">
        <f>N121*I121</f>
        <v>0</v>
      </c>
      <c r="AI121" s="36">
        <f>O121*I121</f>
        <v>0</v>
      </c>
      <c r="AJ121" s="36">
        <f>P121*I121</f>
        <v>0</v>
      </c>
      <c r="AK121" s="36">
        <f>Q121*I121</f>
        <v>0</v>
      </c>
      <c r="AL121" s="36">
        <f>R121*I121</f>
        <v>0</v>
      </c>
      <c r="AM121" s="36">
        <f>S121*I121</f>
        <v>0</v>
      </c>
      <c r="AN121" s="36">
        <f t="shared" si="230"/>
        <v>0</v>
      </c>
      <c r="AO121" s="36">
        <f>U121*I121</f>
        <v>0</v>
      </c>
      <c r="AP121" s="1053">
        <v>1</v>
      </c>
      <c r="AQ121" s="215"/>
      <c r="AR121" s="897">
        <v>20</v>
      </c>
      <c r="AS121" s="911">
        <f t="shared" si="248"/>
        <v>0</v>
      </c>
      <c r="AT121" s="897"/>
      <c r="AU121" s="911">
        <f t="shared" si="249"/>
        <v>0</v>
      </c>
      <c r="AV121" s="897"/>
      <c r="AW121" s="911">
        <f t="shared" si="250"/>
        <v>0</v>
      </c>
      <c r="AX121" s="908"/>
      <c r="AY121" s="911">
        <f t="shared" si="251"/>
        <v>0</v>
      </c>
      <c r="AZ121" s="908"/>
      <c r="BA121" s="911">
        <f t="shared" si="252"/>
        <v>0</v>
      </c>
      <c r="BB121" s="908"/>
      <c r="BC121" s="911">
        <f t="shared" si="253"/>
        <v>0</v>
      </c>
      <c r="BD121" s="908"/>
      <c r="BE121" s="911">
        <f t="shared" si="254"/>
        <v>0</v>
      </c>
      <c r="BF121" s="908"/>
      <c r="BG121" s="911">
        <f t="shared" si="255"/>
        <v>0</v>
      </c>
      <c r="BH121" s="908"/>
      <c r="BI121" s="911">
        <f t="shared" si="256"/>
        <v>0</v>
      </c>
      <c r="BJ121" s="908"/>
      <c r="BK121" s="911">
        <f t="shared" si="257"/>
        <v>0</v>
      </c>
      <c r="BL121" s="908"/>
      <c r="BM121" s="911">
        <f t="shared" si="258"/>
        <v>0</v>
      </c>
      <c r="BN121" s="908"/>
      <c r="BO121" s="911">
        <f t="shared" si="259"/>
        <v>0</v>
      </c>
      <c r="BP121" s="908"/>
      <c r="BQ121" s="911">
        <f t="shared" si="260"/>
        <v>0</v>
      </c>
      <c r="BR121" s="908"/>
      <c r="BS121" s="911">
        <f t="shared" si="261"/>
        <v>0</v>
      </c>
      <c r="BT121" s="36"/>
      <c r="BU121" s="36">
        <f t="shared" si="262"/>
        <v>0</v>
      </c>
      <c r="BV121" s="36">
        <f t="shared" si="263"/>
        <v>0</v>
      </c>
      <c r="BW121" s="36">
        <f t="shared" si="264"/>
        <v>0</v>
      </c>
      <c r="BX121" s="36">
        <f t="shared" si="265"/>
        <v>0</v>
      </c>
      <c r="BY121" s="36">
        <f t="shared" si="266"/>
        <v>0</v>
      </c>
      <c r="BZ121" s="36">
        <f t="shared" si="267"/>
        <v>0</v>
      </c>
      <c r="CA121" s="36">
        <f t="shared" si="268"/>
        <v>0</v>
      </c>
      <c r="CB121" s="36">
        <f t="shared" si="269"/>
        <v>0</v>
      </c>
      <c r="CD121" s="1">
        <f t="shared" si="231"/>
        <v>0</v>
      </c>
      <c r="CE121" s="1">
        <f t="shared" si="232"/>
        <v>0</v>
      </c>
      <c r="CF121" s="1">
        <f t="shared" si="270"/>
        <v>0</v>
      </c>
      <c r="CH121" s="1">
        <f t="shared" ref="CH121:CH152" si="289">IF(H121="sloper",IF(SUM(L121:U121)&gt;0,SUM(L121:U121),0),0)*I121</f>
        <v>0</v>
      </c>
      <c r="CI121" s="1">
        <f t="shared" si="233"/>
        <v>0</v>
      </c>
      <c r="CJ121" s="1">
        <f t="shared" si="234"/>
        <v>0</v>
      </c>
      <c r="CK121" s="1">
        <f t="shared" si="235"/>
        <v>0</v>
      </c>
      <c r="CL121" s="1">
        <f t="shared" si="236"/>
        <v>0</v>
      </c>
      <c r="CM121" s="1">
        <f t="shared" si="237"/>
        <v>0</v>
      </c>
      <c r="CN121" s="1">
        <f t="shared" si="238"/>
        <v>0</v>
      </c>
      <c r="CO121" s="1">
        <f t="shared" si="239"/>
        <v>0</v>
      </c>
      <c r="CP121" s="1">
        <f t="shared" si="240"/>
        <v>0</v>
      </c>
      <c r="CQ121" s="1">
        <f t="shared" si="241"/>
        <v>0</v>
      </c>
      <c r="CR121" s="1">
        <f t="shared" si="242"/>
        <v>0</v>
      </c>
      <c r="CS121" s="1">
        <f t="shared" si="243"/>
        <v>0</v>
      </c>
      <c r="CT121" s="1">
        <f t="shared" si="244"/>
        <v>0</v>
      </c>
      <c r="CU121" s="1">
        <f t="shared" si="245"/>
        <v>0</v>
      </c>
      <c r="CV121" s="1">
        <f t="shared" si="246"/>
        <v>0</v>
      </c>
      <c r="CW121" s="1">
        <f t="shared" si="247"/>
        <v>0</v>
      </c>
    </row>
    <row r="122" spans="1:128" s="1" customFormat="1" ht="57" customHeight="1" x14ac:dyDescent="0.2">
      <c r="B122" s="150"/>
      <c r="C122" s="127"/>
      <c r="D122" s="1160" t="s">
        <v>244</v>
      </c>
      <c r="E122" s="1139"/>
      <c r="F122" s="536"/>
      <c r="G122" s="128" t="s">
        <v>132</v>
      </c>
      <c r="H122" s="130" t="s">
        <v>301</v>
      </c>
      <c r="I122" s="128">
        <v>9</v>
      </c>
      <c r="J122" s="130" t="s">
        <v>876</v>
      </c>
      <c r="K122" s="495">
        <v>75.168792300000007</v>
      </c>
      <c r="L122" s="119"/>
      <c r="M122" s="119"/>
      <c r="N122" s="119"/>
      <c r="O122" s="119"/>
      <c r="P122" s="119"/>
      <c r="Q122" s="993"/>
      <c r="R122" s="964"/>
      <c r="S122" s="964"/>
      <c r="T122" s="964"/>
      <c r="U122" s="964"/>
      <c r="V122" s="133">
        <f>K122*L122+K122*M122+K122*N122+K122*O122+K122*P122+K122*Q122+K122*R122+K122*S122+K122*T122+K122*U122</f>
        <v>0</v>
      </c>
      <c r="W122" s="133" t="str">
        <f>IF(B122="New","Yes","No")</f>
        <v>No</v>
      </c>
      <c r="X122" s="134" t="str">
        <f t="shared" ref="X122" si="290">IF(SUM(L122:U122)&gt;0,"Yes","No")</f>
        <v>No</v>
      </c>
      <c r="Y122"/>
      <c r="Z122" s="1487">
        <v>1</v>
      </c>
      <c r="AA122" s="1488">
        <f t="shared" ref="AA122" si="291">Z122*L122+Z122*M122+Z122*N122+Z122*O122+Z122*P122+Z122*Q122+Z122*R122+Z122*S122+Z122*T122+Z122*U122</f>
        <v>0</v>
      </c>
      <c r="AB122" s="36"/>
      <c r="AC122" s="216" t="s">
        <v>55</v>
      </c>
      <c r="AD122" s="375">
        <v>0.4</v>
      </c>
      <c r="AE122" s="1053">
        <f t="shared" si="284"/>
        <v>0</v>
      </c>
      <c r="AF122" s="36">
        <f>L122*I122</f>
        <v>0</v>
      </c>
      <c r="AG122" s="36">
        <f>M122*I122</f>
        <v>0</v>
      </c>
      <c r="AH122" s="36">
        <f>N122*I122</f>
        <v>0</v>
      </c>
      <c r="AI122" s="36">
        <f>O122*I122</f>
        <v>0</v>
      </c>
      <c r="AJ122" s="36">
        <f>P122*I122</f>
        <v>0</v>
      </c>
      <c r="AK122" s="36">
        <f>Q122*I122</f>
        <v>0</v>
      </c>
      <c r="AL122" s="36">
        <f>R122*I122</f>
        <v>0</v>
      </c>
      <c r="AM122" s="36">
        <f>S122*I122</f>
        <v>0</v>
      </c>
      <c r="AN122" s="36">
        <f t="shared" si="230"/>
        <v>0</v>
      </c>
      <c r="AO122" s="36">
        <f>U122*I122</f>
        <v>0</v>
      </c>
      <c r="AP122" s="1053">
        <v>1</v>
      </c>
      <c r="AQ122" s="215"/>
      <c r="AR122" s="897">
        <v>18</v>
      </c>
      <c r="AS122" s="911">
        <f t="shared" si="248"/>
        <v>0</v>
      </c>
      <c r="AT122" s="897"/>
      <c r="AU122" s="911">
        <f t="shared" si="249"/>
        <v>0</v>
      </c>
      <c r="AV122" s="897"/>
      <c r="AW122" s="911">
        <f t="shared" si="250"/>
        <v>0</v>
      </c>
      <c r="AX122" s="908"/>
      <c r="AY122" s="911">
        <f t="shared" si="251"/>
        <v>0</v>
      </c>
      <c r="AZ122" s="908"/>
      <c r="BA122" s="911">
        <f t="shared" si="252"/>
        <v>0</v>
      </c>
      <c r="BB122" s="908"/>
      <c r="BC122" s="911">
        <f t="shared" si="253"/>
        <v>0</v>
      </c>
      <c r="BD122" s="908"/>
      <c r="BE122" s="911">
        <f t="shared" si="254"/>
        <v>0</v>
      </c>
      <c r="BF122" s="908"/>
      <c r="BG122" s="911">
        <f t="shared" si="255"/>
        <v>0</v>
      </c>
      <c r="BH122" s="908"/>
      <c r="BI122" s="911">
        <f t="shared" si="256"/>
        <v>0</v>
      </c>
      <c r="BJ122" s="908"/>
      <c r="BK122" s="911">
        <f t="shared" si="257"/>
        <v>0</v>
      </c>
      <c r="BL122" s="908"/>
      <c r="BM122" s="911">
        <f t="shared" si="258"/>
        <v>0</v>
      </c>
      <c r="BN122" s="908"/>
      <c r="BO122" s="911">
        <f t="shared" si="259"/>
        <v>0</v>
      </c>
      <c r="BP122" s="908"/>
      <c r="BQ122" s="911">
        <f t="shared" si="260"/>
        <v>0</v>
      </c>
      <c r="BR122" s="908"/>
      <c r="BS122" s="911">
        <f t="shared" si="261"/>
        <v>0</v>
      </c>
      <c r="BT122" s="36"/>
      <c r="BU122" s="36">
        <f t="shared" si="262"/>
        <v>0</v>
      </c>
      <c r="BV122" s="36">
        <f t="shared" si="263"/>
        <v>0</v>
      </c>
      <c r="BW122" s="36">
        <f t="shared" si="264"/>
        <v>0</v>
      </c>
      <c r="BX122" s="36">
        <f t="shared" si="265"/>
        <v>0</v>
      </c>
      <c r="BY122" s="36">
        <f t="shared" si="266"/>
        <v>0</v>
      </c>
      <c r="BZ122" s="36">
        <f t="shared" si="267"/>
        <v>0</v>
      </c>
      <c r="CA122" s="36">
        <f t="shared" si="268"/>
        <v>0</v>
      </c>
      <c r="CB122" s="36">
        <f t="shared" si="269"/>
        <v>0</v>
      </c>
      <c r="CD122" s="1">
        <f t="shared" si="231"/>
        <v>0</v>
      </c>
      <c r="CE122" s="1">
        <f t="shared" si="232"/>
        <v>0</v>
      </c>
      <c r="CF122" s="1">
        <f t="shared" si="270"/>
        <v>0</v>
      </c>
      <c r="CH122" s="1">
        <f t="shared" si="289"/>
        <v>0</v>
      </c>
      <c r="CI122" s="1">
        <f t="shared" si="233"/>
        <v>0</v>
      </c>
      <c r="CJ122" s="1">
        <f t="shared" si="234"/>
        <v>0</v>
      </c>
      <c r="CK122" s="1">
        <f t="shared" si="235"/>
        <v>0</v>
      </c>
      <c r="CL122" s="1">
        <f t="shared" si="236"/>
        <v>0</v>
      </c>
      <c r="CM122" s="1">
        <f t="shared" si="237"/>
        <v>0</v>
      </c>
      <c r="CN122" s="1">
        <f t="shared" si="238"/>
        <v>0</v>
      </c>
      <c r="CO122" s="1">
        <f t="shared" si="239"/>
        <v>0</v>
      </c>
      <c r="CP122" s="1">
        <f t="shared" si="240"/>
        <v>0</v>
      </c>
      <c r="CQ122" s="1">
        <f t="shared" si="241"/>
        <v>0</v>
      </c>
      <c r="CR122" s="1">
        <f t="shared" si="242"/>
        <v>0</v>
      </c>
      <c r="CS122" s="1">
        <f t="shared" si="243"/>
        <v>0</v>
      </c>
      <c r="CT122" s="1">
        <f t="shared" si="244"/>
        <v>0</v>
      </c>
      <c r="CU122" s="1">
        <f t="shared" si="245"/>
        <v>0</v>
      </c>
      <c r="CV122" s="1">
        <f t="shared" si="246"/>
        <v>0</v>
      </c>
      <c r="CW122" s="1">
        <f t="shared" si="247"/>
        <v>0</v>
      </c>
    </row>
    <row r="123" spans="1:128" ht="31.25" customHeight="1" x14ac:dyDescent="0.2">
      <c r="B123" s="523"/>
      <c r="F123" s="551"/>
      <c r="G123" s="101"/>
      <c r="H123" s="105"/>
      <c r="J123" s="886" t="s">
        <v>1103</v>
      </c>
      <c r="K123" s="373"/>
      <c r="L123" s="999"/>
      <c r="M123" s="1004"/>
      <c r="N123" s="999"/>
      <c r="O123" s="999"/>
      <c r="P123" s="999"/>
      <c r="Q123" s="999"/>
      <c r="R123" s="999"/>
      <c r="S123" s="999"/>
      <c r="T123" s="999"/>
      <c r="U123" s="999"/>
      <c r="V123" s="158"/>
      <c r="W123" s="108"/>
      <c r="X123" s="315"/>
      <c r="Z123" s="1496"/>
      <c r="AA123" s="1493"/>
      <c r="AB123" s="96"/>
      <c r="AC123" s="213"/>
      <c r="AD123" s="382"/>
      <c r="AE123" s="1053">
        <f t="shared" si="284"/>
        <v>0</v>
      </c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1053"/>
      <c r="AQ123" s="215"/>
      <c r="AR123" s="912"/>
      <c r="AS123" s="911">
        <f t="shared" si="248"/>
        <v>0</v>
      </c>
      <c r="AT123" s="912"/>
      <c r="AU123" s="911">
        <f t="shared" si="249"/>
        <v>0</v>
      </c>
      <c r="AV123" s="912"/>
      <c r="AW123" s="911">
        <f t="shared" si="250"/>
        <v>0</v>
      </c>
      <c r="AX123" s="913"/>
      <c r="AY123" s="911">
        <f t="shared" si="251"/>
        <v>0</v>
      </c>
      <c r="AZ123" s="913"/>
      <c r="BA123" s="911">
        <f t="shared" si="252"/>
        <v>0</v>
      </c>
      <c r="BB123" s="913"/>
      <c r="BC123" s="911">
        <f t="shared" si="253"/>
        <v>0</v>
      </c>
      <c r="BD123" s="913"/>
      <c r="BE123" s="911">
        <f t="shared" si="254"/>
        <v>0</v>
      </c>
      <c r="BF123" s="913"/>
      <c r="BG123" s="911">
        <f t="shared" si="255"/>
        <v>0</v>
      </c>
      <c r="BH123" s="913"/>
      <c r="BI123" s="911">
        <f t="shared" si="256"/>
        <v>0</v>
      </c>
      <c r="BJ123" s="913"/>
      <c r="BK123" s="911">
        <f t="shared" si="257"/>
        <v>0</v>
      </c>
      <c r="BL123" s="913"/>
      <c r="BM123" s="911">
        <f t="shared" si="258"/>
        <v>0</v>
      </c>
      <c r="BN123" s="913"/>
      <c r="BO123" s="911">
        <f t="shared" si="259"/>
        <v>0</v>
      </c>
      <c r="BP123" s="913"/>
      <c r="BQ123" s="911">
        <f t="shared" si="260"/>
        <v>0</v>
      </c>
      <c r="BR123" s="913"/>
      <c r="BS123" s="911">
        <f t="shared" si="261"/>
        <v>0</v>
      </c>
      <c r="BU123" s="36">
        <f t="shared" si="262"/>
        <v>0</v>
      </c>
      <c r="BV123" s="36">
        <f t="shared" si="263"/>
        <v>0</v>
      </c>
      <c r="BW123" s="36">
        <f t="shared" si="264"/>
        <v>0</v>
      </c>
      <c r="BX123" s="36">
        <f t="shared" si="265"/>
        <v>0</v>
      </c>
      <c r="BY123" s="36">
        <f t="shared" si="266"/>
        <v>0</v>
      </c>
      <c r="BZ123" s="36">
        <f t="shared" si="267"/>
        <v>0</v>
      </c>
      <c r="CA123" s="36">
        <f t="shared" si="268"/>
        <v>0</v>
      </c>
      <c r="CB123" s="36">
        <f t="shared" si="269"/>
        <v>0</v>
      </c>
      <c r="CD123" s="1">
        <f t="shared" si="231"/>
        <v>0</v>
      </c>
      <c r="CE123" s="1">
        <f t="shared" si="232"/>
        <v>0</v>
      </c>
      <c r="CF123" s="1">
        <f t="shared" si="270"/>
        <v>0</v>
      </c>
      <c r="CH123" s="1">
        <f t="shared" si="289"/>
        <v>0</v>
      </c>
      <c r="CI123" s="1">
        <f t="shared" si="233"/>
        <v>0</v>
      </c>
      <c r="CJ123" s="1">
        <f t="shared" si="234"/>
        <v>0</v>
      </c>
      <c r="CK123" s="1">
        <f t="shared" si="235"/>
        <v>0</v>
      </c>
      <c r="CL123" s="1">
        <f t="shared" si="236"/>
        <v>0</v>
      </c>
      <c r="CM123" s="1">
        <f t="shared" si="237"/>
        <v>0</v>
      </c>
      <c r="CN123" s="1">
        <f t="shared" si="238"/>
        <v>0</v>
      </c>
      <c r="CO123" s="1">
        <f t="shared" si="239"/>
        <v>0</v>
      </c>
      <c r="CP123" s="1">
        <f t="shared" si="240"/>
        <v>0</v>
      </c>
      <c r="CQ123" s="1">
        <f t="shared" si="241"/>
        <v>0</v>
      </c>
      <c r="CR123" s="1">
        <f t="shared" si="242"/>
        <v>0</v>
      </c>
      <c r="CS123" s="1">
        <f t="shared" si="243"/>
        <v>0</v>
      </c>
      <c r="CT123" s="1">
        <f t="shared" si="244"/>
        <v>0</v>
      </c>
      <c r="CU123" s="1">
        <f t="shared" si="245"/>
        <v>0</v>
      </c>
      <c r="CV123" s="1">
        <f t="shared" si="246"/>
        <v>0</v>
      </c>
      <c r="CW123" s="1">
        <f t="shared" si="247"/>
        <v>0</v>
      </c>
    </row>
    <row r="124" spans="1:128" s="117" customFormat="1" ht="57" customHeight="1" x14ac:dyDescent="0.2">
      <c r="A124" s="1"/>
      <c r="B124" s="520"/>
      <c r="C124" s="111"/>
      <c r="D124" s="1159" t="s">
        <v>446</v>
      </c>
      <c r="E124" s="1138"/>
      <c r="F124" s="534"/>
      <c r="G124" s="139" t="s">
        <v>502</v>
      </c>
      <c r="H124" s="139" t="s">
        <v>466</v>
      </c>
      <c r="I124" s="139">
        <v>1</v>
      </c>
      <c r="J124" s="140" t="s">
        <v>1149</v>
      </c>
      <c r="K124" s="638">
        <v>89.418420000000012</v>
      </c>
      <c r="L124" s="144"/>
      <c r="M124" s="144"/>
      <c r="N124" s="144"/>
      <c r="O124" s="144"/>
      <c r="P124" s="144"/>
      <c r="Q124" s="995"/>
      <c r="R124" s="958"/>
      <c r="S124" s="958"/>
      <c r="T124" s="958"/>
      <c r="U124" s="958"/>
      <c r="V124" s="125">
        <f t="shared" ref="V124:V129" si="292">K124*L124+K124*M124+K124*N124+K124*O124+K124*P124+K124*Q124+K124*R124+K124*S124+K124*T124+K124*U124</f>
        <v>0</v>
      </c>
      <c r="W124" s="142" t="str">
        <f t="shared" ref="W124:W129" si="293">IF(B124="New","Yes","No")</f>
        <v>No</v>
      </c>
      <c r="X124" s="126" t="str">
        <f t="shared" ref="X124:X144" si="294">IF(SUM(L124:U124)&gt;0,"Yes","No")</f>
        <v>No</v>
      </c>
      <c r="Y124"/>
      <c r="Z124" s="1485">
        <v>1</v>
      </c>
      <c r="AA124" s="1491">
        <f t="shared" ref="AA124:AA144" si="295">Z124*L124+Z124*M124+Z124*N124+Z124*O124+Z124*P124+Z124*Q124+Z124*R124+Z124*S124+Z124*T124+Z124*U124</f>
        <v>0</v>
      </c>
      <c r="AB124" s="36"/>
      <c r="AC124" s="216"/>
      <c r="AD124" s="375">
        <v>2.1</v>
      </c>
      <c r="AE124" s="1053">
        <f t="shared" si="284"/>
        <v>0</v>
      </c>
      <c r="AF124" s="36">
        <f t="shared" ref="AF124:AF129" si="296">L124*I124</f>
        <v>0</v>
      </c>
      <c r="AG124" s="36">
        <f t="shared" ref="AG124:AG129" si="297">M124*I124</f>
        <v>0</v>
      </c>
      <c r="AH124" s="36">
        <f t="shared" ref="AH124:AH129" si="298">N124*I124</f>
        <v>0</v>
      </c>
      <c r="AI124" s="36">
        <f t="shared" ref="AI124:AI129" si="299">O124*I124</f>
        <v>0</v>
      </c>
      <c r="AJ124" s="36">
        <f t="shared" ref="AJ124:AJ129" si="300">P124*I124</f>
        <v>0</v>
      </c>
      <c r="AK124" s="36">
        <f t="shared" ref="AK124:AK129" si="301">Q124*I124</f>
        <v>0</v>
      </c>
      <c r="AL124" s="36">
        <f t="shared" ref="AL124:AL129" si="302">R124*I124</f>
        <v>0</v>
      </c>
      <c r="AM124" s="36">
        <f t="shared" ref="AM124:AM129" si="303">S124*I124</f>
        <v>0</v>
      </c>
      <c r="AN124" s="36">
        <f t="shared" ref="AN124:AN129" si="304">T124*I124</f>
        <v>0</v>
      </c>
      <c r="AO124" s="36">
        <f t="shared" ref="AO124:AO129" si="305">U124*I124</f>
        <v>0</v>
      </c>
      <c r="AP124" s="1053">
        <v>1</v>
      </c>
      <c r="AQ124" s="215"/>
      <c r="AR124" s="897">
        <v>3</v>
      </c>
      <c r="AS124" s="911">
        <f t="shared" si="248"/>
        <v>0</v>
      </c>
      <c r="AT124" s="897"/>
      <c r="AU124" s="911">
        <f t="shared" si="249"/>
        <v>0</v>
      </c>
      <c r="AV124" s="897"/>
      <c r="AW124" s="911">
        <f t="shared" si="250"/>
        <v>0</v>
      </c>
      <c r="AX124" s="908"/>
      <c r="AY124" s="911">
        <f t="shared" si="251"/>
        <v>0</v>
      </c>
      <c r="AZ124" s="908"/>
      <c r="BA124" s="911">
        <f t="shared" si="252"/>
        <v>0</v>
      </c>
      <c r="BB124" s="908"/>
      <c r="BC124" s="911">
        <f t="shared" si="253"/>
        <v>0</v>
      </c>
      <c r="BD124" s="908">
        <v>1</v>
      </c>
      <c r="BE124" s="911">
        <f t="shared" si="254"/>
        <v>0</v>
      </c>
      <c r="BF124" s="908"/>
      <c r="BG124" s="911">
        <f t="shared" si="255"/>
        <v>0</v>
      </c>
      <c r="BH124" s="908"/>
      <c r="BI124" s="911">
        <f t="shared" si="256"/>
        <v>0</v>
      </c>
      <c r="BJ124" s="908"/>
      <c r="BK124" s="911">
        <f t="shared" si="257"/>
        <v>0</v>
      </c>
      <c r="BL124" s="908"/>
      <c r="BM124" s="911">
        <f t="shared" si="258"/>
        <v>0</v>
      </c>
      <c r="BN124" s="908"/>
      <c r="BO124" s="911">
        <f t="shared" si="259"/>
        <v>0</v>
      </c>
      <c r="BP124" s="908"/>
      <c r="BQ124" s="911">
        <f t="shared" si="260"/>
        <v>0</v>
      </c>
      <c r="BR124" s="908"/>
      <c r="BS124" s="911">
        <f t="shared" si="261"/>
        <v>0</v>
      </c>
      <c r="BT124" s="36"/>
      <c r="BU124" s="36">
        <f t="shared" si="262"/>
        <v>0</v>
      </c>
      <c r="BV124" s="36">
        <f t="shared" si="263"/>
        <v>0</v>
      </c>
      <c r="BW124" s="36">
        <f t="shared" si="264"/>
        <v>0</v>
      </c>
      <c r="BX124" s="36">
        <f t="shared" si="265"/>
        <v>0</v>
      </c>
      <c r="BY124" s="36">
        <f t="shared" si="266"/>
        <v>0</v>
      </c>
      <c r="BZ124" s="36">
        <f t="shared" si="267"/>
        <v>0</v>
      </c>
      <c r="CA124" s="36">
        <f t="shared" si="268"/>
        <v>0</v>
      </c>
      <c r="CB124" s="36">
        <f t="shared" si="269"/>
        <v>0</v>
      </c>
      <c r="CC124" s="36"/>
      <c r="CD124" s="1">
        <f t="shared" si="231"/>
        <v>0</v>
      </c>
      <c r="CE124" s="1">
        <f t="shared" si="232"/>
        <v>0</v>
      </c>
      <c r="CF124" s="1">
        <f t="shared" si="270"/>
        <v>0</v>
      </c>
      <c r="CG124" s="36"/>
      <c r="CH124" s="1">
        <f t="shared" si="289"/>
        <v>0</v>
      </c>
      <c r="CI124" s="1">
        <f t="shared" si="233"/>
        <v>0</v>
      </c>
      <c r="CJ124" s="1">
        <f t="shared" si="234"/>
        <v>0</v>
      </c>
      <c r="CK124" s="1">
        <f t="shared" si="235"/>
        <v>0</v>
      </c>
      <c r="CL124" s="1">
        <f t="shared" si="236"/>
        <v>0</v>
      </c>
      <c r="CM124" s="1">
        <f t="shared" si="237"/>
        <v>0</v>
      </c>
      <c r="CN124" s="1">
        <f t="shared" si="238"/>
        <v>0</v>
      </c>
      <c r="CO124" s="1">
        <f t="shared" si="239"/>
        <v>0</v>
      </c>
      <c r="CP124" s="1">
        <f t="shared" si="240"/>
        <v>0</v>
      </c>
      <c r="CQ124" s="1">
        <f t="shared" si="241"/>
        <v>0</v>
      </c>
      <c r="CR124" s="1">
        <f t="shared" si="242"/>
        <v>0</v>
      </c>
      <c r="CS124" s="1">
        <f t="shared" si="243"/>
        <v>0</v>
      </c>
      <c r="CT124" s="1">
        <f t="shared" si="244"/>
        <v>0</v>
      </c>
      <c r="CU124" s="1">
        <f t="shared" si="245"/>
        <v>0</v>
      </c>
      <c r="CV124" s="1">
        <f t="shared" si="246"/>
        <v>0</v>
      </c>
      <c r="CW124" s="1">
        <f t="shared" si="247"/>
        <v>0</v>
      </c>
      <c r="CX124" s="36"/>
      <c r="CY124" s="36"/>
      <c r="CZ124" s="36"/>
      <c r="DA124" s="36"/>
      <c r="DB124" s="36"/>
      <c r="DC124" s="36"/>
      <c r="DD124" s="36"/>
      <c r="DE124" s="36"/>
      <c r="DF124" s="36"/>
      <c r="DG124" s="36"/>
      <c r="DH124" s="36"/>
      <c r="DI124" s="36"/>
      <c r="DJ124" s="36"/>
      <c r="DK124" s="36"/>
      <c r="DL124" s="36"/>
      <c r="DM124" s="36"/>
      <c r="DN124" s="36"/>
      <c r="DO124" s="36"/>
      <c r="DP124" s="36"/>
      <c r="DQ124" s="36"/>
      <c r="DR124" s="36"/>
      <c r="DS124" s="36"/>
      <c r="DT124" s="36"/>
      <c r="DU124" s="36"/>
      <c r="DV124" s="36"/>
      <c r="DW124" s="36"/>
      <c r="DX124" s="36"/>
    </row>
    <row r="125" spans="1:128" s="117" customFormat="1" ht="57" customHeight="1" x14ac:dyDescent="0.2">
      <c r="A125" s="1"/>
      <c r="B125" s="519"/>
      <c r="C125" s="36"/>
      <c r="D125" s="1163" t="s">
        <v>447</v>
      </c>
      <c r="E125" s="1142"/>
      <c r="F125" s="532"/>
      <c r="G125" s="117" t="s">
        <v>185</v>
      </c>
      <c r="H125" s="117" t="s">
        <v>466</v>
      </c>
      <c r="I125" s="117">
        <v>1</v>
      </c>
      <c r="J125" s="118" t="s">
        <v>1149</v>
      </c>
      <c r="K125" s="639">
        <v>55.026720000000012</v>
      </c>
      <c r="L125" s="119"/>
      <c r="M125" s="119"/>
      <c r="N125" s="119"/>
      <c r="O125" s="119"/>
      <c r="P125" s="119"/>
      <c r="Q125" s="993"/>
      <c r="R125" s="964"/>
      <c r="S125" s="964"/>
      <c r="T125" s="964"/>
      <c r="U125" s="964"/>
      <c r="V125" s="121">
        <f t="shared" si="292"/>
        <v>0</v>
      </c>
      <c r="W125" s="121" t="str">
        <f t="shared" si="293"/>
        <v>No</v>
      </c>
      <c r="X125" s="122" t="str">
        <f t="shared" si="294"/>
        <v>No</v>
      </c>
      <c r="Y125"/>
      <c r="Z125" s="1492">
        <v>1</v>
      </c>
      <c r="AA125" s="1491">
        <f t="shared" si="295"/>
        <v>0</v>
      </c>
      <c r="AB125" s="36"/>
      <c r="AC125" s="216"/>
      <c r="AD125" s="375">
        <v>1.1000000000000001</v>
      </c>
      <c r="AE125" s="1053">
        <f t="shared" si="284"/>
        <v>0</v>
      </c>
      <c r="AF125" s="36">
        <f t="shared" si="296"/>
        <v>0</v>
      </c>
      <c r="AG125" s="36">
        <f t="shared" si="297"/>
        <v>0</v>
      </c>
      <c r="AH125" s="36">
        <f t="shared" si="298"/>
        <v>0</v>
      </c>
      <c r="AI125" s="36">
        <f t="shared" si="299"/>
        <v>0</v>
      </c>
      <c r="AJ125" s="36">
        <f t="shared" si="300"/>
        <v>0</v>
      </c>
      <c r="AK125" s="36">
        <f t="shared" si="301"/>
        <v>0</v>
      </c>
      <c r="AL125" s="36">
        <f t="shared" si="302"/>
        <v>0</v>
      </c>
      <c r="AM125" s="36">
        <f t="shared" si="303"/>
        <v>0</v>
      </c>
      <c r="AN125" s="36">
        <f t="shared" si="304"/>
        <v>0</v>
      </c>
      <c r="AO125" s="36">
        <f t="shared" si="305"/>
        <v>0</v>
      </c>
      <c r="AP125" s="1053">
        <v>1</v>
      </c>
      <c r="AQ125" s="215"/>
      <c r="AR125" s="897">
        <v>3</v>
      </c>
      <c r="AS125" s="911">
        <f t="shared" si="248"/>
        <v>0</v>
      </c>
      <c r="AT125" s="897"/>
      <c r="AU125" s="911">
        <f t="shared" si="249"/>
        <v>0</v>
      </c>
      <c r="AV125" s="897"/>
      <c r="AW125" s="911">
        <f t="shared" si="250"/>
        <v>0</v>
      </c>
      <c r="AX125" s="908"/>
      <c r="AY125" s="911">
        <f t="shared" si="251"/>
        <v>0</v>
      </c>
      <c r="AZ125" s="908"/>
      <c r="BA125" s="911">
        <f t="shared" si="252"/>
        <v>0</v>
      </c>
      <c r="BB125" s="908"/>
      <c r="BC125" s="911">
        <f t="shared" si="253"/>
        <v>0</v>
      </c>
      <c r="BD125" s="908"/>
      <c r="BE125" s="911">
        <f t="shared" si="254"/>
        <v>0</v>
      </c>
      <c r="BF125" s="908"/>
      <c r="BG125" s="911">
        <f t="shared" si="255"/>
        <v>0</v>
      </c>
      <c r="BH125" s="908">
        <v>1</v>
      </c>
      <c r="BI125" s="911">
        <f t="shared" si="256"/>
        <v>0</v>
      </c>
      <c r="BJ125" s="908"/>
      <c r="BK125" s="911">
        <f t="shared" si="257"/>
        <v>0</v>
      </c>
      <c r="BL125" s="908"/>
      <c r="BM125" s="911">
        <f t="shared" si="258"/>
        <v>0</v>
      </c>
      <c r="BN125" s="908"/>
      <c r="BO125" s="911">
        <f t="shared" si="259"/>
        <v>0</v>
      </c>
      <c r="BP125" s="908"/>
      <c r="BQ125" s="911">
        <f t="shared" si="260"/>
        <v>0</v>
      </c>
      <c r="BR125" s="908"/>
      <c r="BS125" s="911">
        <f t="shared" si="261"/>
        <v>0</v>
      </c>
      <c r="BT125" s="36"/>
      <c r="BU125" s="36">
        <f t="shared" si="262"/>
        <v>0</v>
      </c>
      <c r="BV125" s="36">
        <f t="shared" si="263"/>
        <v>0</v>
      </c>
      <c r="BW125" s="36">
        <f t="shared" si="264"/>
        <v>0</v>
      </c>
      <c r="BX125" s="36">
        <f t="shared" si="265"/>
        <v>0</v>
      </c>
      <c r="BY125" s="36">
        <f t="shared" si="266"/>
        <v>0</v>
      </c>
      <c r="BZ125" s="36">
        <f t="shared" si="267"/>
        <v>0</v>
      </c>
      <c r="CA125" s="36">
        <f t="shared" si="268"/>
        <v>0</v>
      </c>
      <c r="CB125" s="36">
        <f t="shared" si="269"/>
        <v>0</v>
      </c>
      <c r="CC125" s="36"/>
      <c r="CD125" s="1">
        <f t="shared" si="231"/>
        <v>0</v>
      </c>
      <c r="CE125" s="1">
        <f t="shared" si="232"/>
        <v>0</v>
      </c>
      <c r="CF125" s="1">
        <f t="shared" si="270"/>
        <v>0</v>
      </c>
      <c r="CG125" s="36"/>
      <c r="CH125" s="1">
        <f t="shared" si="289"/>
        <v>0</v>
      </c>
      <c r="CI125" s="1">
        <f t="shared" si="233"/>
        <v>0</v>
      </c>
      <c r="CJ125" s="1">
        <f t="shared" si="234"/>
        <v>0</v>
      </c>
      <c r="CK125" s="1">
        <f t="shared" si="235"/>
        <v>0</v>
      </c>
      <c r="CL125" s="1">
        <f t="shared" si="236"/>
        <v>0</v>
      </c>
      <c r="CM125" s="1">
        <f t="shared" si="237"/>
        <v>0</v>
      </c>
      <c r="CN125" s="1">
        <f t="shared" si="238"/>
        <v>0</v>
      </c>
      <c r="CO125" s="1">
        <f t="shared" si="239"/>
        <v>0</v>
      </c>
      <c r="CP125" s="1">
        <f t="shared" si="240"/>
        <v>0</v>
      </c>
      <c r="CQ125" s="1">
        <f t="shared" si="241"/>
        <v>0</v>
      </c>
      <c r="CR125" s="1">
        <f t="shared" si="242"/>
        <v>0</v>
      </c>
      <c r="CS125" s="1">
        <f t="shared" si="243"/>
        <v>0</v>
      </c>
      <c r="CT125" s="1">
        <f t="shared" si="244"/>
        <v>0</v>
      </c>
      <c r="CU125" s="1">
        <f t="shared" si="245"/>
        <v>0</v>
      </c>
      <c r="CV125" s="1">
        <f t="shared" si="246"/>
        <v>0</v>
      </c>
      <c r="CW125" s="1">
        <f t="shared" si="247"/>
        <v>0</v>
      </c>
      <c r="CX125" s="36"/>
      <c r="CY125" s="36"/>
      <c r="CZ125" s="36"/>
      <c r="DA125" s="36"/>
      <c r="DB125" s="36"/>
      <c r="DC125" s="36"/>
      <c r="DD125" s="36"/>
      <c r="DE125" s="36"/>
      <c r="DF125" s="36"/>
      <c r="DG125" s="36"/>
      <c r="DH125" s="36"/>
      <c r="DI125" s="36"/>
      <c r="DJ125" s="36"/>
      <c r="DK125" s="36"/>
      <c r="DL125" s="36"/>
      <c r="DM125" s="36"/>
      <c r="DN125" s="36"/>
      <c r="DO125" s="36"/>
      <c r="DP125" s="36"/>
      <c r="DQ125" s="36"/>
      <c r="DR125" s="36"/>
      <c r="DS125" s="36"/>
      <c r="DT125" s="36"/>
      <c r="DU125" s="36"/>
      <c r="DV125" s="36"/>
      <c r="DW125" s="36"/>
      <c r="DX125" s="36"/>
    </row>
    <row r="126" spans="1:128" s="117" customFormat="1" ht="57" customHeight="1" x14ac:dyDescent="0.2">
      <c r="A126" s="1"/>
      <c r="B126" s="519"/>
      <c r="C126" s="36"/>
      <c r="D126" s="367" t="s">
        <v>444</v>
      </c>
      <c r="E126" s="1133"/>
      <c r="F126" s="531"/>
      <c r="G126" s="1" t="s">
        <v>185</v>
      </c>
      <c r="H126" s="1" t="s">
        <v>466</v>
      </c>
      <c r="I126" s="1">
        <v>2</v>
      </c>
      <c r="J126" s="99" t="s">
        <v>1149</v>
      </c>
      <c r="K126" s="640">
        <v>60.758670000000009</v>
      </c>
      <c r="L126" s="144"/>
      <c r="M126" s="144"/>
      <c r="N126" s="144"/>
      <c r="O126" s="144"/>
      <c r="P126" s="144"/>
      <c r="Q126" s="995"/>
      <c r="R126" s="958"/>
      <c r="S126" s="958"/>
      <c r="T126" s="958"/>
      <c r="U126" s="958"/>
      <c r="V126" s="125">
        <f t="shared" si="292"/>
        <v>0</v>
      </c>
      <c r="W126" s="145" t="str">
        <f t="shared" si="293"/>
        <v>No</v>
      </c>
      <c r="X126" s="126" t="str">
        <f t="shared" si="294"/>
        <v>No</v>
      </c>
      <c r="Y126"/>
      <c r="Z126" s="1492">
        <v>1</v>
      </c>
      <c r="AA126" s="1491">
        <f t="shared" si="295"/>
        <v>0</v>
      </c>
      <c r="AB126" s="36"/>
      <c r="AC126" s="216"/>
      <c r="AD126" s="375">
        <v>1.2</v>
      </c>
      <c r="AE126" s="1053">
        <f t="shared" si="284"/>
        <v>0</v>
      </c>
      <c r="AF126" s="36">
        <f t="shared" si="296"/>
        <v>0</v>
      </c>
      <c r="AG126" s="36">
        <f t="shared" si="297"/>
        <v>0</v>
      </c>
      <c r="AH126" s="36">
        <f t="shared" si="298"/>
        <v>0</v>
      </c>
      <c r="AI126" s="36">
        <f t="shared" si="299"/>
        <v>0</v>
      </c>
      <c r="AJ126" s="36">
        <f t="shared" si="300"/>
        <v>0</v>
      </c>
      <c r="AK126" s="36">
        <f t="shared" si="301"/>
        <v>0</v>
      </c>
      <c r="AL126" s="36">
        <f t="shared" si="302"/>
        <v>0</v>
      </c>
      <c r="AM126" s="36">
        <f t="shared" si="303"/>
        <v>0</v>
      </c>
      <c r="AN126" s="36">
        <f t="shared" si="304"/>
        <v>0</v>
      </c>
      <c r="AO126" s="36">
        <f t="shared" si="305"/>
        <v>0</v>
      </c>
      <c r="AP126" s="1053">
        <v>1</v>
      </c>
      <c r="AQ126" s="215"/>
      <c r="AR126" s="897">
        <v>4</v>
      </c>
      <c r="AS126" s="911">
        <f t="shared" si="248"/>
        <v>0</v>
      </c>
      <c r="AT126" s="897"/>
      <c r="AU126" s="911">
        <f t="shared" si="249"/>
        <v>0</v>
      </c>
      <c r="AV126" s="897"/>
      <c r="AW126" s="911">
        <f t="shared" si="250"/>
        <v>0</v>
      </c>
      <c r="AX126" s="908"/>
      <c r="AY126" s="911">
        <f t="shared" si="251"/>
        <v>0</v>
      </c>
      <c r="AZ126" s="908"/>
      <c r="BA126" s="911">
        <f t="shared" si="252"/>
        <v>0</v>
      </c>
      <c r="BB126" s="908">
        <v>2</v>
      </c>
      <c r="BC126" s="911">
        <f t="shared" si="253"/>
        <v>0</v>
      </c>
      <c r="BD126" s="908"/>
      <c r="BE126" s="911">
        <f t="shared" si="254"/>
        <v>0</v>
      </c>
      <c r="BF126" s="908"/>
      <c r="BG126" s="911">
        <f t="shared" si="255"/>
        <v>0</v>
      </c>
      <c r="BH126" s="908"/>
      <c r="BI126" s="911">
        <f t="shared" si="256"/>
        <v>0</v>
      </c>
      <c r="BJ126" s="908"/>
      <c r="BK126" s="911">
        <f t="shared" si="257"/>
        <v>0</v>
      </c>
      <c r="BL126" s="908"/>
      <c r="BM126" s="911">
        <f t="shared" si="258"/>
        <v>0</v>
      </c>
      <c r="BN126" s="908"/>
      <c r="BO126" s="911">
        <f t="shared" si="259"/>
        <v>0</v>
      </c>
      <c r="BP126" s="908"/>
      <c r="BQ126" s="911">
        <f t="shared" si="260"/>
        <v>0</v>
      </c>
      <c r="BR126" s="908"/>
      <c r="BS126" s="911">
        <f t="shared" si="261"/>
        <v>0</v>
      </c>
      <c r="BT126" s="36"/>
      <c r="BU126" s="36">
        <f t="shared" si="262"/>
        <v>0</v>
      </c>
      <c r="BV126" s="36">
        <f t="shared" si="263"/>
        <v>0</v>
      </c>
      <c r="BW126" s="36">
        <f t="shared" si="264"/>
        <v>0</v>
      </c>
      <c r="BX126" s="36">
        <f t="shared" si="265"/>
        <v>0</v>
      </c>
      <c r="BY126" s="36">
        <f t="shared" si="266"/>
        <v>0</v>
      </c>
      <c r="BZ126" s="36">
        <f t="shared" si="267"/>
        <v>0</v>
      </c>
      <c r="CA126" s="36">
        <f t="shared" si="268"/>
        <v>0</v>
      </c>
      <c r="CB126" s="36">
        <f t="shared" si="269"/>
        <v>0</v>
      </c>
      <c r="CC126" s="36"/>
      <c r="CD126" s="1">
        <f t="shared" si="231"/>
        <v>0</v>
      </c>
      <c r="CE126" s="1">
        <f t="shared" si="232"/>
        <v>0</v>
      </c>
      <c r="CF126" s="1">
        <f t="shared" si="270"/>
        <v>0</v>
      </c>
      <c r="CG126" s="36"/>
      <c r="CH126" s="1">
        <f t="shared" si="289"/>
        <v>0</v>
      </c>
      <c r="CI126" s="1">
        <f t="shared" si="233"/>
        <v>0</v>
      </c>
      <c r="CJ126" s="1">
        <f t="shared" si="234"/>
        <v>0</v>
      </c>
      <c r="CK126" s="1">
        <f t="shared" si="235"/>
        <v>0</v>
      </c>
      <c r="CL126" s="1">
        <f t="shared" si="236"/>
        <v>0</v>
      </c>
      <c r="CM126" s="1">
        <f t="shared" si="237"/>
        <v>0</v>
      </c>
      <c r="CN126" s="1">
        <f t="shared" si="238"/>
        <v>0</v>
      </c>
      <c r="CO126" s="1">
        <f t="shared" si="239"/>
        <v>0</v>
      </c>
      <c r="CP126" s="1">
        <f t="shared" si="240"/>
        <v>0</v>
      </c>
      <c r="CQ126" s="1">
        <f t="shared" si="241"/>
        <v>0</v>
      </c>
      <c r="CR126" s="1">
        <f t="shared" si="242"/>
        <v>0</v>
      </c>
      <c r="CS126" s="1">
        <f t="shared" si="243"/>
        <v>0</v>
      </c>
      <c r="CT126" s="1">
        <f t="shared" si="244"/>
        <v>0</v>
      </c>
      <c r="CU126" s="1">
        <f t="shared" si="245"/>
        <v>0</v>
      </c>
      <c r="CV126" s="1">
        <f t="shared" si="246"/>
        <v>0</v>
      </c>
      <c r="CW126" s="1">
        <f t="shared" si="247"/>
        <v>0</v>
      </c>
      <c r="CX126" s="36"/>
      <c r="CY126" s="36"/>
      <c r="CZ126" s="36"/>
      <c r="DA126" s="36"/>
      <c r="DB126" s="36"/>
      <c r="DC126" s="36"/>
      <c r="DD126" s="36"/>
      <c r="DE126" s="36"/>
      <c r="DF126" s="36"/>
      <c r="DG126" s="36"/>
      <c r="DH126" s="36"/>
      <c r="DI126" s="36"/>
      <c r="DJ126" s="36"/>
      <c r="DK126" s="36"/>
      <c r="DL126" s="36"/>
      <c r="DM126" s="36"/>
      <c r="DN126" s="36"/>
      <c r="DO126" s="36"/>
      <c r="DP126" s="36"/>
      <c r="DQ126" s="36"/>
      <c r="DR126" s="36"/>
      <c r="DS126" s="36"/>
      <c r="DT126" s="36"/>
      <c r="DU126" s="36"/>
      <c r="DV126" s="36"/>
      <c r="DW126" s="36"/>
      <c r="DX126" s="36"/>
    </row>
    <row r="127" spans="1:128" s="117" customFormat="1" ht="57" customHeight="1" x14ac:dyDescent="0.2">
      <c r="A127" s="1"/>
      <c r="B127" s="519"/>
      <c r="C127" s="36"/>
      <c r="D127" s="1163" t="s">
        <v>445</v>
      </c>
      <c r="E127" s="1142"/>
      <c r="F127" s="532"/>
      <c r="G127" s="117" t="s">
        <v>185</v>
      </c>
      <c r="H127" s="117" t="s">
        <v>466</v>
      </c>
      <c r="I127" s="117">
        <v>2</v>
      </c>
      <c r="J127" s="118" t="s">
        <v>876</v>
      </c>
      <c r="K127" s="639">
        <v>55.026720000000012</v>
      </c>
      <c r="L127" s="119"/>
      <c r="M127" s="119"/>
      <c r="N127" s="119"/>
      <c r="O127" s="119"/>
      <c r="P127" s="119"/>
      <c r="Q127" s="993"/>
      <c r="R127" s="964"/>
      <c r="S127" s="964"/>
      <c r="T127" s="964"/>
      <c r="U127" s="964"/>
      <c r="V127" s="121">
        <f t="shared" si="292"/>
        <v>0</v>
      </c>
      <c r="W127" s="121" t="str">
        <f t="shared" si="293"/>
        <v>No</v>
      </c>
      <c r="X127" s="122" t="str">
        <f t="shared" si="294"/>
        <v>No</v>
      </c>
      <c r="Y127"/>
      <c r="Z127" s="1492">
        <v>1</v>
      </c>
      <c r="AA127" s="1491">
        <f t="shared" si="295"/>
        <v>0</v>
      </c>
      <c r="AB127" s="36"/>
      <c r="AC127" s="216"/>
      <c r="AD127" s="375">
        <v>0.92</v>
      </c>
      <c r="AE127" s="1053">
        <f t="shared" si="284"/>
        <v>0</v>
      </c>
      <c r="AF127" s="36">
        <f t="shared" si="296"/>
        <v>0</v>
      </c>
      <c r="AG127" s="36">
        <f t="shared" si="297"/>
        <v>0</v>
      </c>
      <c r="AH127" s="36">
        <f t="shared" si="298"/>
        <v>0</v>
      </c>
      <c r="AI127" s="36">
        <f t="shared" si="299"/>
        <v>0</v>
      </c>
      <c r="AJ127" s="36">
        <f t="shared" si="300"/>
        <v>0</v>
      </c>
      <c r="AK127" s="36">
        <f t="shared" si="301"/>
        <v>0</v>
      </c>
      <c r="AL127" s="36">
        <f t="shared" si="302"/>
        <v>0</v>
      </c>
      <c r="AM127" s="36">
        <f t="shared" si="303"/>
        <v>0</v>
      </c>
      <c r="AN127" s="36">
        <f t="shared" si="304"/>
        <v>0</v>
      </c>
      <c r="AO127" s="36">
        <f t="shared" si="305"/>
        <v>0</v>
      </c>
      <c r="AP127" s="1053">
        <v>1</v>
      </c>
      <c r="AQ127" s="215"/>
      <c r="AR127" s="897">
        <v>6</v>
      </c>
      <c r="AS127" s="911">
        <f t="shared" si="248"/>
        <v>0</v>
      </c>
      <c r="AT127" s="897"/>
      <c r="AU127" s="911">
        <f t="shared" si="249"/>
        <v>0</v>
      </c>
      <c r="AV127" s="897"/>
      <c r="AW127" s="911">
        <f t="shared" si="250"/>
        <v>0</v>
      </c>
      <c r="AX127" s="908"/>
      <c r="AY127" s="911">
        <f t="shared" si="251"/>
        <v>0</v>
      </c>
      <c r="AZ127" s="908"/>
      <c r="BA127" s="911">
        <f t="shared" si="252"/>
        <v>0</v>
      </c>
      <c r="BB127" s="908"/>
      <c r="BC127" s="911">
        <f t="shared" si="253"/>
        <v>0</v>
      </c>
      <c r="BD127" s="908"/>
      <c r="BE127" s="911">
        <f t="shared" si="254"/>
        <v>0</v>
      </c>
      <c r="BF127" s="908"/>
      <c r="BG127" s="911">
        <f t="shared" si="255"/>
        <v>0</v>
      </c>
      <c r="BH127" s="908"/>
      <c r="BI127" s="911">
        <f t="shared" si="256"/>
        <v>0</v>
      </c>
      <c r="BJ127" s="908"/>
      <c r="BK127" s="911">
        <f t="shared" si="257"/>
        <v>0</v>
      </c>
      <c r="BL127" s="908"/>
      <c r="BM127" s="911">
        <f t="shared" si="258"/>
        <v>0</v>
      </c>
      <c r="BN127" s="908"/>
      <c r="BO127" s="911">
        <f t="shared" si="259"/>
        <v>0</v>
      </c>
      <c r="BP127" s="908"/>
      <c r="BQ127" s="911">
        <f t="shared" si="260"/>
        <v>0</v>
      </c>
      <c r="BR127" s="908"/>
      <c r="BS127" s="911">
        <f t="shared" si="261"/>
        <v>0</v>
      </c>
      <c r="BT127" s="36"/>
      <c r="BU127" s="36">
        <f t="shared" si="262"/>
        <v>0</v>
      </c>
      <c r="BV127" s="36">
        <f t="shared" si="263"/>
        <v>0</v>
      </c>
      <c r="BW127" s="36">
        <f t="shared" si="264"/>
        <v>0</v>
      </c>
      <c r="BX127" s="36">
        <f t="shared" si="265"/>
        <v>0</v>
      </c>
      <c r="BY127" s="36">
        <f t="shared" si="266"/>
        <v>0</v>
      </c>
      <c r="BZ127" s="36">
        <f t="shared" si="267"/>
        <v>0</v>
      </c>
      <c r="CA127" s="36">
        <f t="shared" si="268"/>
        <v>0</v>
      </c>
      <c r="CB127" s="36">
        <f t="shared" si="269"/>
        <v>0</v>
      </c>
      <c r="CC127" s="36"/>
      <c r="CD127" s="1">
        <f t="shared" si="231"/>
        <v>0</v>
      </c>
      <c r="CE127" s="1">
        <f t="shared" si="232"/>
        <v>0</v>
      </c>
      <c r="CF127" s="1">
        <f t="shared" si="270"/>
        <v>0</v>
      </c>
      <c r="CG127" s="36"/>
      <c r="CH127" s="1">
        <f t="shared" si="289"/>
        <v>0</v>
      </c>
      <c r="CI127" s="1">
        <f t="shared" si="233"/>
        <v>0</v>
      </c>
      <c r="CJ127" s="1">
        <f t="shared" si="234"/>
        <v>0</v>
      </c>
      <c r="CK127" s="1">
        <f t="shared" si="235"/>
        <v>0</v>
      </c>
      <c r="CL127" s="1">
        <f t="shared" si="236"/>
        <v>0</v>
      </c>
      <c r="CM127" s="1">
        <f t="shared" si="237"/>
        <v>0</v>
      </c>
      <c r="CN127" s="1">
        <f t="shared" si="238"/>
        <v>0</v>
      </c>
      <c r="CO127" s="1">
        <f t="shared" si="239"/>
        <v>0</v>
      </c>
      <c r="CP127" s="1">
        <f t="shared" si="240"/>
        <v>0</v>
      </c>
      <c r="CQ127" s="1">
        <f t="shared" si="241"/>
        <v>0</v>
      </c>
      <c r="CR127" s="1">
        <f t="shared" si="242"/>
        <v>0</v>
      </c>
      <c r="CS127" s="1">
        <f t="shared" si="243"/>
        <v>0</v>
      </c>
      <c r="CT127" s="1">
        <f t="shared" si="244"/>
        <v>0</v>
      </c>
      <c r="CU127" s="1">
        <f t="shared" si="245"/>
        <v>0</v>
      </c>
      <c r="CV127" s="1">
        <f t="shared" si="246"/>
        <v>0</v>
      </c>
      <c r="CW127" s="1">
        <f t="shared" si="247"/>
        <v>0</v>
      </c>
      <c r="CX127" s="36"/>
      <c r="CY127" s="36"/>
      <c r="CZ127" s="36"/>
      <c r="DA127" s="36"/>
      <c r="DB127" s="36"/>
      <c r="DC127" s="36"/>
      <c r="DD127" s="36"/>
      <c r="DE127" s="36"/>
      <c r="DF127" s="36"/>
      <c r="DG127" s="36"/>
      <c r="DH127" s="36"/>
      <c r="DI127" s="36"/>
      <c r="DJ127" s="36"/>
      <c r="DK127" s="36"/>
      <c r="DL127" s="36"/>
      <c r="DM127" s="36"/>
      <c r="DN127" s="36"/>
      <c r="DO127" s="36"/>
      <c r="DP127" s="36"/>
      <c r="DQ127" s="36"/>
      <c r="DR127" s="36"/>
      <c r="DS127" s="36"/>
      <c r="DT127" s="36"/>
      <c r="DU127" s="36"/>
      <c r="DV127" s="36"/>
      <c r="DW127" s="36"/>
      <c r="DX127" s="36"/>
    </row>
    <row r="128" spans="1:128" s="117" customFormat="1" ht="57" customHeight="1" x14ac:dyDescent="0.2">
      <c r="A128" s="1"/>
      <c r="B128" s="519"/>
      <c r="C128" s="36"/>
      <c r="D128" s="367" t="s">
        <v>305</v>
      </c>
      <c r="E128" s="1133"/>
      <c r="F128" s="531"/>
      <c r="G128" s="1" t="s">
        <v>188</v>
      </c>
      <c r="H128" s="99" t="s">
        <v>466</v>
      </c>
      <c r="I128" s="1">
        <v>4</v>
      </c>
      <c r="J128" s="99" t="s">
        <v>876</v>
      </c>
      <c r="K128" s="644">
        <v>67.637010000000018</v>
      </c>
      <c r="L128" s="144"/>
      <c r="M128" s="144"/>
      <c r="N128" s="144"/>
      <c r="O128" s="144"/>
      <c r="P128" s="144"/>
      <c r="Q128" s="995"/>
      <c r="R128" s="958"/>
      <c r="S128" s="958"/>
      <c r="T128" s="958"/>
      <c r="U128" s="958"/>
      <c r="V128" s="125">
        <f t="shared" si="292"/>
        <v>0</v>
      </c>
      <c r="W128" s="145" t="str">
        <f t="shared" si="293"/>
        <v>No</v>
      </c>
      <c r="X128" s="126" t="str">
        <f t="shared" si="294"/>
        <v>No</v>
      </c>
      <c r="Y128"/>
      <c r="Z128" s="1492">
        <v>1</v>
      </c>
      <c r="AA128" s="1491">
        <f t="shared" si="295"/>
        <v>0</v>
      </c>
      <c r="AB128" s="36"/>
      <c r="AC128" s="216"/>
      <c r="AD128" s="375">
        <v>1.38</v>
      </c>
      <c r="AE128" s="1053">
        <f t="shared" si="284"/>
        <v>0</v>
      </c>
      <c r="AF128" s="36">
        <f t="shared" si="296"/>
        <v>0</v>
      </c>
      <c r="AG128" s="36">
        <f t="shared" si="297"/>
        <v>0</v>
      </c>
      <c r="AH128" s="36">
        <f t="shared" si="298"/>
        <v>0</v>
      </c>
      <c r="AI128" s="36">
        <f t="shared" si="299"/>
        <v>0</v>
      </c>
      <c r="AJ128" s="36">
        <f t="shared" si="300"/>
        <v>0</v>
      </c>
      <c r="AK128" s="36">
        <f t="shared" si="301"/>
        <v>0</v>
      </c>
      <c r="AL128" s="36">
        <f t="shared" si="302"/>
        <v>0</v>
      </c>
      <c r="AM128" s="36">
        <f t="shared" si="303"/>
        <v>0</v>
      </c>
      <c r="AN128" s="36">
        <f t="shared" si="304"/>
        <v>0</v>
      </c>
      <c r="AO128" s="36">
        <f t="shared" si="305"/>
        <v>0</v>
      </c>
      <c r="AP128" s="1053">
        <v>1</v>
      </c>
      <c r="AQ128" s="215"/>
      <c r="AR128" s="897">
        <v>8</v>
      </c>
      <c r="AS128" s="911">
        <f t="shared" si="248"/>
        <v>0</v>
      </c>
      <c r="AT128" s="897">
        <v>4</v>
      </c>
      <c r="AU128" s="911">
        <f t="shared" si="249"/>
        <v>0</v>
      </c>
      <c r="AV128" s="897"/>
      <c r="AW128" s="911">
        <f t="shared" si="250"/>
        <v>0</v>
      </c>
      <c r="AX128" s="908"/>
      <c r="AY128" s="911">
        <f t="shared" si="251"/>
        <v>0</v>
      </c>
      <c r="AZ128" s="908"/>
      <c r="BA128" s="911">
        <f t="shared" si="252"/>
        <v>0</v>
      </c>
      <c r="BB128" s="908"/>
      <c r="BC128" s="911">
        <f t="shared" si="253"/>
        <v>0</v>
      </c>
      <c r="BD128" s="908"/>
      <c r="BE128" s="911">
        <f t="shared" si="254"/>
        <v>0</v>
      </c>
      <c r="BF128" s="908"/>
      <c r="BG128" s="911">
        <f t="shared" si="255"/>
        <v>0</v>
      </c>
      <c r="BH128" s="908"/>
      <c r="BI128" s="911">
        <f t="shared" si="256"/>
        <v>0</v>
      </c>
      <c r="BJ128" s="908"/>
      <c r="BK128" s="911">
        <f t="shared" si="257"/>
        <v>0</v>
      </c>
      <c r="BL128" s="908"/>
      <c r="BM128" s="911">
        <f t="shared" si="258"/>
        <v>0</v>
      </c>
      <c r="BN128" s="908"/>
      <c r="BO128" s="911">
        <f t="shared" si="259"/>
        <v>0</v>
      </c>
      <c r="BP128" s="908"/>
      <c r="BQ128" s="911">
        <f t="shared" si="260"/>
        <v>0</v>
      </c>
      <c r="BR128" s="908"/>
      <c r="BS128" s="911">
        <f t="shared" si="261"/>
        <v>0</v>
      </c>
      <c r="BT128" s="36"/>
      <c r="BU128" s="36">
        <f t="shared" si="262"/>
        <v>0</v>
      </c>
      <c r="BV128" s="36">
        <f t="shared" si="263"/>
        <v>0</v>
      </c>
      <c r="BW128" s="36">
        <f t="shared" si="264"/>
        <v>0</v>
      </c>
      <c r="BX128" s="36">
        <f t="shared" si="265"/>
        <v>0</v>
      </c>
      <c r="BY128" s="36">
        <f t="shared" si="266"/>
        <v>0</v>
      </c>
      <c r="BZ128" s="36">
        <f t="shared" si="267"/>
        <v>0</v>
      </c>
      <c r="CA128" s="36">
        <f t="shared" si="268"/>
        <v>0</v>
      </c>
      <c r="CB128" s="36">
        <f t="shared" si="269"/>
        <v>0</v>
      </c>
      <c r="CC128" s="36"/>
      <c r="CD128" s="1">
        <f t="shared" si="231"/>
        <v>0</v>
      </c>
      <c r="CE128" s="1">
        <f t="shared" si="232"/>
        <v>0</v>
      </c>
      <c r="CF128" s="1">
        <f t="shared" si="270"/>
        <v>0</v>
      </c>
      <c r="CG128" s="36"/>
      <c r="CH128" s="1">
        <f t="shared" si="289"/>
        <v>0</v>
      </c>
      <c r="CI128" s="1">
        <f t="shared" si="233"/>
        <v>0</v>
      </c>
      <c r="CJ128" s="1">
        <f t="shared" si="234"/>
        <v>0</v>
      </c>
      <c r="CK128" s="1">
        <f t="shared" si="235"/>
        <v>0</v>
      </c>
      <c r="CL128" s="1">
        <f t="shared" si="236"/>
        <v>0</v>
      </c>
      <c r="CM128" s="1">
        <f t="shared" si="237"/>
        <v>0</v>
      </c>
      <c r="CN128" s="1">
        <f t="shared" si="238"/>
        <v>0</v>
      </c>
      <c r="CO128" s="1">
        <f t="shared" si="239"/>
        <v>0</v>
      </c>
      <c r="CP128" s="1">
        <f t="shared" si="240"/>
        <v>0</v>
      </c>
      <c r="CQ128" s="1">
        <f t="shared" si="241"/>
        <v>0</v>
      </c>
      <c r="CR128" s="1">
        <f t="shared" si="242"/>
        <v>0</v>
      </c>
      <c r="CS128" s="1">
        <f t="shared" si="243"/>
        <v>0</v>
      </c>
      <c r="CT128" s="1">
        <f t="shared" si="244"/>
        <v>0</v>
      </c>
      <c r="CU128" s="1">
        <f t="shared" si="245"/>
        <v>0</v>
      </c>
      <c r="CV128" s="1">
        <f t="shared" si="246"/>
        <v>0</v>
      </c>
      <c r="CW128" s="1">
        <f t="shared" si="247"/>
        <v>0</v>
      </c>
      <c r="CX128" s="36"/>
      <c r="CY128" s="36"/>
      <c r="CZ128" s="36"/>
      <c r="DA128" s="36"/>
      <c r="DB128" s="36"/>
      <c r="DC128" s="36"/>
      <c r="DD128" s="36"/>
      <c r="DE128" s="36"/>
      <c r="DF128" s="36"/>
      <c r="DG128" s="36"/>
      <c r="DH128" s="36"/>
      <c r="DI128" s="36"/>
      <c r="DJ128" s="36"/>
      <c r="DK128" s="36"/>
      <c r="DL128" s="36"/>
      <c r="DM128" s="36"/>
      <c r="DN128" s="36"/>
      <c r="DO128" s="36"/>
      <c r="DP128" s="36"/>
      <c r="DQ128" s="36"/>
      <c r="DR128" s="36"/>
      <c r="DS128" s="36"/>
      <c r="DT128" s="36"/>
      <c r="DU128" s="36"/>
      <c r="DV128" s="36"/>
      <c r="DW128" s="36"/>
      <c r="DX128" s="36"/>
    </row>
    <row r="129" spans="1:128" s="117" customFormat="1" ht="57" customHeight="1" x14ac:dyDescent="0.2">
      <c r="A129" s="1"/>
      <c r="B129" s="524"/>
      <c r="C129" s="129"/>
      <c r="D129" s="1160" t="s">
        <v>306</v>
      </c>
      <c r="E129" s="1139"/>
      <c r="F129" s="536"/>
      <c r="G129" s="128" t="s">
        <v>857</v>
      </c>
      <c r="H129" s="130" t="s">
        <v>466</v>
      </c>
      <c r="I129" s="128">
        <v>8</v>
      </c>
      <c r="J129" s="130" t="s">
        <v>876</v>
      </c>
      <c r="K129" s="495">
        <v>72.222570000000005</v>
      </c>
      <c r="L129" s="119"/>
      <c r="M129" s="119"/>
      <c r="N129" s="119"/>
      <c r="O129" s="119"/>
      <c r="P129" s="119"/>
      <c r="Q129" s="993"/>
      <c r="R129" s="964"/>
      <c r="S129" s="964"/>
      <c r="T129" s="964"/>
      <c r="U129" s="964"/>
      <c r="V129" s="133">
        <f t="shared" si="292"/>
        <v>0</v>
      </c>
      <c r="W129" s="133" t="str">
        <f t="shared" si="293"/>
        <v>No</v>
      </c>
      <c r="X129" s="134" t="str">
        <f t="shared" si="294"/>
        <v>No</v>
      </c>
      <c r="Y129"/>
      <c r="Z129" s="1487">
        <v>1</v>
      </c>
      <c r="AA129" s="1488">
        <f t="shared" si="295"/>
        <v>0</v>
      </c>
      <c r="AB129" s="36"/>
      <c r="AC129" s="216"/>
      <c r="AD129" s="375">
        <v>0.7</v>
      </c>
      <c r="AE129" s="1053">
        <f t="shared" si="284"/>
        <v>0</v>
      </c>
      <c r="AF129" s="36">
        <f t="shared" si="296"/>
        <v>0</v>
      </c>
      <c r="AG129" s="36">
        <f t="shared" si="297"/>
        <v>0</v>
      </c>
      <c r="AH129" s="36">
        <f t="shared" si="298"/>
        <v>0</v>
      </c>
      <c r="AI129" s="36">
        <f t="shared" si="299"/>
        <v>0</v>
      </c>
      <c r="AJ129" s="36">
        <f t="shared" si="300"/>
        <v>0</v>
      </c>
      <c r="AK129" s="36">
        <f t="shared" si="301"/>
        <v>0</v>
      </c>
      <c r="AL129" s="36">
        <f t="shared" si="302"/>
        <v>0</v>
      </c>
      <c r="AM129" s="36">
        <f t="shared" si="303"/>
        <v>0</v>
      </c>
      <c r="AN129" s="36">
        <f t="shared" si="304"/>
        <v>0</v>
      </c>
      <c r="AO129" s="36">
        <f t="shared" si="305"/>
        <v>0</v>
      </c>
      <c r="AP129" s="1053">
        <v>1</v>
      </c>
      <c r="AQ129" s="215"/>
      <c r="AR129" s="897">
        <v>20</v>
      </c>
      <c r="AS129" s="911">
        <f t="shared" si="248"/>
        <v>0</v>
      </c>
      <c r="AT129" s="897"/>
      <c r="AU129" s="911">
        <f t="shared" si="249"/>
        <v>0</v>
      </c>
      <c r="AV129" s="897"/>
      <c r="AW129" s="911">
        <f t="shared" si="250"/>
        <v>0</v>
      </c>
      <c r="AX129" s="908"/>
      <c r="AY129" s="911">
        <f t="shared" si="251"/>
        <v>0</v>
      </c>
      <c r="AZ129" s="908"/>
      <c r="BA129" s="911">
        <f t="shared" si="252"/>
        <v>0</v>
      </c>
      <c r="BB129" s="908"/>
      <c r="BC129" s="911">
        <f t="shared" si="253"/>
        <v>0</v>
      </c>
      <c r="BD129" s="908"/>
      <c r="BE129" s="911">
        <f t="shared" si="254"/>
        <v>0</v>
      </c>
      <c r="BF129" s="908"/>
      <c r="BG129" s="911">
        <f t="shared" si="255"/>
        <v>0</v>
      </c>
      <c r="BH129" s="908"/>
      <c r="BI129" s="911">
        <f t="shared" si="256"/>
        <v>0</v>
      </c>
      <c r="BJ129" s="908"/>
      <c r="BK129" s="911">
        <f t="shared" si="257"/>
        <v>0</v>
      </c>
      <c r="BL129" s="908"/>
      <c r="BM129" s="911">
        <f t="shared" si="258"/>
        <v>0</v>
      </c>
      <c r="BN129" s="908"/>
      <c r="BO129" s="911">
        <f t="shared" si="259"/>
        <v>0</v>
      </c>
      <c r="BP129" s="908"/>
      <c r="BQ129" s="911">
        <f t="shared" si="260"/>
        <v>0</v>
      </c>
      <c r="BR129" s="908"/>
      <c r="BS129" s="911">
        <f t="shared" si="261"/>
        <v>0</v>
      </c>
      <c r="BT129" s="36"/>
      <c r="BU129" s="36">
        <f t="shared" si="262"/>
        <v>0</v>
      </c>
      <c r="BV129" s="36">
        <f t="shared" si="263"/>
        <v>0</v>
      </c>
      <c r="BW129" s="36">
        <f t="shared" si="264"/>
        <v>0</v>
      </c>
      <c r="BX129" s="36">
        <f t="shared" si="265"/>
        <v>0</v>
      </c>
      <c r="BY129" s="36">
        <f t="shared" si="266"/>
        <v>0</v>
      </c>
      <c r="BZ129" s="36">
        <f t="shared" si="267"/>
        <v>0</v>
      </c>
      <c r="CA129" s="36">
        <f t="shared" si="268"/>
        <v>0</v>
      </c>
      <c r="CB129" s="36">
        <f t="shared" si="269"/>
        <v>0</v>
      </c>
      <c r="CC129" s="36"/>
      <c r="CD129" s="1">
        <f t="shared" si="231"/>
        <v>0</v>
      </c>
      <c r="CE129" s="1">
        <f t="shared" si="232"/>
        <v>0</v>
      </c>
      <c r="CF129" s="1">
        <f t="shared" si="270"/>
        <v>0</v>
      </c>
      <c r="CG129" s="36"/>
      <c r="CH129" s="1">
        <f t="shared" si="289"/>
        <v>0</v>
      </c>
      <c r="CI129" s="1">
        <f t="shared" si="233"/>
        <v>0</v>
      </c>
      <c r="CJ129" s="1">
        <f t="shared" si="234"/>
        <v>0</v>
      </c>
      <c r="CK129" s="1">
        <f t="shared" si="235"/>
        <v>0</v>
      </c>
      <c r="CL129" s="1">
        <f t="shared" si="236"/>
        <v>0</v>
      </c>
      <c r="CM129" s="1">
        <f t="shared" si="237"/>
        <v>0</v>
      </c>
      <c r="CN129" s="1">
        <f t="shared" si="238"/>
        <v>0</v>
      </c>
      <c r="CO129" s="1">
        <f t="shared" si="239"/>
        <v>0</v>
      </c>
      <c r="CP129" s="1">
        <f t="shared" si="240"/>
        <v>0</v>
      </c>
      <c r="CQ129" s="1">
        <f t="shared" si="241"/>
        <v>0</v>
      </c>
      <c r="CR129" s="1">
        <f t="shared" si="242"/>
        <v>0</v>
      </c>
      <c r="CS129" s="1">
        <f t="shared" si="243"/>
        <v>0</v>
      </c>
      <c r="CT129" s="1">
        <f t="shared" si="244"/>
        <v>0</v>
      </c>
      <c r="CU129" s="1">
        <f t="shared" si="245"/>
        <v>0</v>
      </c>
      <c r="CV129" s="1">
        <f t="shared" si="246"/>
        <v>0</v>
      </c>
      <c r="CW129" s="1">
        <f t="shared" si="247"/>
        <v>0</v>
      </c>
      <c r="CX129" s="36"/>
      <c r="CY129" s="36"/>
      <c r="CZ129" s="36"/>
      <c r="DA129" s="36"/>
      <c r="DB129" s="36"/>
      <c r="DC129" s="36"/>
      <c r="DD129" s="36"/>
      <c r="DE129" s="36"/>
      <c r="DF129" s="36"/>
      <c r="DG129" s="36"/>
      <c r="DH129" s="36"/>
      <c r="DI129" s="36"/>
      <c r="DJ129" s="36"/>
      <c r="DK129" s="36"/>
      <c r="DL129" s="36"/>
      <c r="DM129" s="36"/>
      <c r="DN129" s="36"/>
      <c r="DO129" s="36"/>
      <c r="DP129" s="36"/>
      <c r="DQ129" s="36"/>
      <c r="DR129" s="36"/>
      <c r="DS129" s="36"/>
      <c r="DT129" s="36"/>
      <c r="DU129" s="36"/>
      <c r="DV129" s="36"/>
      <c r="DW129" s="36"/>
      <c r="DX129" s="36"/>
    </row>
    <row r="130" spans="1:128" ht="31.25" customHeight="1" x14ac:dyDescent="0.2">
      <c r="B130" s="523"/>
      <c r="F130" s="551"/>
      <c r="G130" s="101"/>
      <c r="H130" s="101"/>
      <c r="J130" s="886" t="s">
        <v>1104</v>
      </c>
      <c r="K130" s="373"/>
      <c r="L130" s="1002"/>
      <c r="M130" s="1002"/>
      <c r="N130" s="1002"/>
      <c r="O130" s="1002"/>
      <c r="P130" s="1002"/>
      <c r="Q130" s="1002"/>
      <c r="R130" s="1002"/>
      <c r="S130" s="307"/>
      <c r="T130" s="307"/>
      <c r="U130" s="307"/>
      <c r="V130" s="2"/>
      <c r="W130" s="158"/>
      <c r="X130" s="315"/>
      <c r="Z130" s="1497"/>
      <c r="AA130" s="1493"/>
      <c r="AB130" s="36"/>
      <c r="AC130" s="213"/>
      <c r="AD130" s="382"/>
      <c r="AE130" s="1053">
        <f t="shared" si="284"/>
        <v>0</v>
      </c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1053"/>
      <c r="AQ130" s="215"/>
      <c r="AR130" s="912"/>
      <c r="AS130" s="911">
        <f t="shared" si="248"/>
        <v>0</v>
      </c>
      <c r="AT130" s="912"/>
      <c r="AU130" s="911">
        <f t="shared" si="249"/>
        <v>0</v>
      </c>
      <c r="AV130" s="912"/>
      <c r="AW130" s="911">
        <f t="shared" si="250"/>
        <v>0</v>
      </c>
      <c r="AX130" s="913"/>
      <c r="AY130" s="911">
        <f t="shared" si="251"/>
        <v>0</v>
      </c>
      <c r="AZ130" s="913"/>
      <c r="BA130" s="911">
        <f t="shared" si="252"/>
        <v>0</v>
      </c>
      <c r="BB130" s="913"/>
      <c r="BC130" s="911">
        <f t="shared" si="253"/>
        <v>0</v>
      </c>
      <c r="BD130" s="913"/>
      <c r="BE130" s="911">
        <f t="shared" si="254"/>
        <v>0</v>
      </c>
      <c r="BF130" s="913"/>
      <c r="BG130" s="911">
        <f t="shared" si="255"/>
        <v>0</v>
      </c>
      <c r="BH130" s="913"/>
      <c r="BI130" s="911">
        <f t="shared" si="256"/>
        <v>0</v>
      </c>
      <c r="BJ130" s="913"/>
      <c r="BK130" s="911">
        <f t="shared" si="257"/>
        <v>0</v>
      </c>
      <c r="BL130" s="913"/>
      <c r="BM130" s="911">
        <f t="shared" si="258"/>
        <v>0</v>
      </c>
      <c r="BN130" s="913"/>
      <c r="BO130" s="911">
        <f t="shared" si="259"/>
        <v>0</v>
      </c>
      <c r="BP130" s="913"/>
      <c r="BQ130" s="911">
        <f t="shared" si="260"/>
        <v>0</v>
      </c>
      <c r="BR130" s="913"/>
      <c r="BS130" s="911">
        <f t="shared" si="261"/>
        <v>0</v>
      </c>
      <c r="BU130" s="36">
        <f t="shared" si="262"/>
        <v>0</v>
      </c>
      <c r="BV130" s="36">
        <f t="shared" si="263"/>
        <v>0</v>
      </c>
      <c r="BW130" s="36">
        <f t="shared" si="264"/>
        <v>0</v>
      </c>
      <c r="BX130" s="36">
        <f t="shared" si="265"/>
        <v>0</v>
      </c>
      <c r="BY130" s="36">
        <f t="shared" si="266"/>
        <v>0</v>
      </c>
      <c r="BZ130" s="36">
        <f t="shared" si="267"/>
        <v>0</v>
      </c>
      <c r="CA130" s="36">
        <f t="shared" si="268"/>
        <v>0</v>
      </c>
      <c r="CB130" s="36">
        <f t="shared" si="269"/>
        <v>0</v>
      </c>
      <c r="CD130" s="1">
        <f t="shared" si="231"/>
        <v>0</v>
      </c>
      <c r="CE130" s="1">
        <f t="shared" si="232"/>
        <v>0</v>
      </c>
      <c r="CF130" s="1">
        <f t="shared" si="270"/>
        <v>0</v>
      </c>
      <c r="CH130" s="1">
        <f t="shared" si="289"/>
        <v>0</v>
      </c>
      <c r="CI130" s="1">
        <f t="shared" si="233"/>
        <v>0</v>
      </c>
      <c r="CJ130" s="1">
        <f t="shared" si="234"/>
        <v>0</v>
      </c>
      <c r="CK130" s="1">
        <f t="shared" si="235"/>
        <v>0</v>
      </c>
      <c r="CL130" s="1">
        <f t="shared" si="236"/>
        <v>0</v>
      </c>
      <c r="CM130" s="1">
        <f t="shared" si="237"/>
        <v>0</v>
      </c>
      <c r="CN130" s="1">
        <f t="shared" si="238"/>
        <v>0</v>
      </c>
      <c r="CO130" s="1">
        <f t="shared" si="239"/>
        <v>0</v>
      </c>
      <c r="CP130" s="1">
        <f t="shared" si="240"/>
        <v>0</v>
      </c>
      <c r="CQ130" s="1">
        <f t="shared" si="241"/>
        <v>0</v>
      </c>
      <c r="CR130" s="1">
        <f t="shared" si="242"/>
        <v>0</v>
      </c>
      <c r="CS130" s="1">
        <f t="shared" si="243"/>
        <v>0</v>
      </c>
      <c r="CT130" s="1">
        <f t="shared" si="244"/>
        <v>0</v>
      </c>
      <c r="CU130" s="1">
        <f t="shared" si="245"/>
        <v>0</v>
      </c>
      <c r="CV130" s="1">
        <f t="shared" si="246"/>
        <v>0</v>
      </c>
      <c r="CW130" s="1">
        <f t="shared" si="247"/>
        <v>0</v>
      </c>
    </row>
    <row r="131" spans="1:128" s="117" customFormat="1" ht="57" customHeight="1" x14ac:dyDescent="0.2">
      <c r="A131" s="1"/>
      <c r="B131" s="202"/>
      <c r="C131" s="111"/>
      <c r="D131" s="1168" t="s">
        <v>476</v>
      </c>
      <c r="E131" s="1147"/>
      <c r="F131" s="540"/>
      <c r="G131" s="111" t="s">
        <v>185</v>
      </c>
      <c r="H131" s="111" t="s">
        <v>466</v>
      </c>
      <c r="I131" s="111">
        <v>3</v>
      </c>
      <c r="J131" s="112" t="s">
        <v>1149</v>
      </c>
      <c r="K131" s="638">
        <v>97.443150000000017</v>
      </c>
      <c r="L131" s="124"/>
      <c r="M131" s="124"/>
      <c r="N131" s="124"/>
      <c r="O131" s="124"/>
      <c r="P131" s="124"/>
      <c r="Q131" s="992"/>
      <c r="R131" s="314"/>
      <c r="S131" s="314"/>
      <c r="T131" s="314"/>
      <c r="U131" s="314"/>
      <c r="V131" s="125">
        <f t="shared" ref="V131:V140" si="306">K131*L131+K131*M131+K131*N131+K131*O131+K131*P131+K131*Q131+K131*R131+K131*S131+K131*T131+K131*U131</f>
        <v>0</v>
      </c>
      <c r="W131" s="125" t="str">
        <f t="shared" ref="W131:W140" si="307">IF(B131="New","Yes","No")</f>
        <v>No</v>
      </c>
      <c r="X131" s="126" t="str">
        <f>IF(SUM(L131:U131)&gt;0,"Yes","No")</f>
        <v>No</v>
      </c>
      <c r="Y131"/>
      <c r="Z131" s="1485">
        <v>1</v>
      </c>
      <c r="AA131" s="1491">
        <f>Z131*L131+Z131*M131+Z131*N131+Z131*O131+Z131*P131+Z131*Q131+Z131*R131+Z131*S131+Z131*T131+Z131*U131</f>
        <v>0</v>
      </c>
      <c r="AB131" s="36"/>
      <c r="AC131" s="216"/>
      <c r="AD131" s="375">
        <v>2.5499999999999998</v>
      </c>
      <c r="AE131" s="1053">
        <f t="shared" si="284"/>
        <v>0</v>
      </c>
      <c r="AF131" s="36">
        <f t="shared" ref="AF131:AF140" si="308">L131*I131</f>
        <v>0</v>
      </c>
      <c r="AG131" s="36">
        <f t="shared" ref="AG131:AG140" si="309">M131*I131</f>
        <v>0</v>
      </c>
      <c r="AH131" s="36">
        <f t="shared" ref="AH131:AH140" si="310">N131*I131</f>
        <v>0</v>
      </c>
      <c r="AI131" s="36">
        <f t="shared" ref="AI131:AI140" si="311">O131*I131</f>
        <v>0</v>
      </c>
      <c r="AJ131" s="36">
        <f t="shared" ref="AJ131:AJ140" si="312">P131*I131</f>
        <v>0</v>
      </c>
      <c r="AK131" s="36">
        <f t="shared" ref="AK131:AK140" si="313">Q131*I131</f>
        <v>0</v>
      </c>
      <c r="AL131" s="36">
        <f t="shared" ref="AL131:AL140" si="314">R131*I131</f>
        <v>0</v>
      </c>
      <c r="AM131" s="36">
        <f t="shared" ref="AM131:AM140" si="315">S131*I131</f>
        <v>0</v>
      </c>
      <c r="AN131" s="36">
        <f t="shared" ref="AN131:AN140" si="316">T131*I131</f>
        <v>0</v>
      </c>
      <c r="AO131" s="36">
        <f t="shared" ref="AO131:AO140" si="317">U131*I131</f>
        <v>0</v>
      </c>
      <c r="AP131" s="1053">
        <v>1</v>
      </c>
      <c r="AQ131" s="215"/>
      <c r="AR131" s="897">
        <v>7</v>
      </c>
      <c r="AS131" s="911">
        <f t="shared" si="248"/>
        <v>0</v>
      </c>
      <c r="AT131" s="897"/>
      <c r="AU131" s="911">
        <f t="shared" si="249"/>
        <v>0</v>
      </c>
      <c r="AV131" s="897"/>
      <c r="AW131" s="911">
        <f t="shared" si="250"/>
        <v>0</v>
      </c>
      <c r="AX131" s="908"/>
      <c r="AY131" s="911">
        <f t="shared" si="251"/>
        <v>0</v>
      </c>
      <c r="AZ131" s="908"/>
      <c r="BA131" s="911">
        <f t="shared" si="252"/>
        <v>0</v>
      </c>
      <c r="BB131" s="908"/>
      <c r="BC131" s="911">
        <f t="shared" si="253"/>
        <v>0</v>
      </c>
      <c r="BD131" s="908">
        <v>1</v>
      </c>
      <c r="BE131" s="911">
        <f t="shared" si="254"/>
        <v>0</v>
      </c>
      <c r="BF131" s="908"/>
      <c r="BG131" s="911">
        <f t="shared" si="255"/>
        <v>0</v>
      </c>
      <c r="BH131" s="908"/>
      <c r="BI131" s="911">
        <f t="shared" si="256"/>
        <v>0</v>
      </c>
      <c r="BJ131" s="908">
        <v>2</v>
      </c>
      <c r="BK131" s="911">
        <f t="shared" si="257"/>
        <v>0</v>
      </c>
      <c r="BL131" s="908"/>
      <c r="BM131" s="911">
        <f t="shared" si="258"/>
        <v>0</v>
      </c>
      <c r="BN131" s="908"/>
      <c r="BO131" s="911">
        <f t="shared" si="259"/>
        <v>0</v>
      </c>
      <c r="BP131" s="908"/>
      <c r="BQ131" s="911">
        <f t="shared" si="260"/>
        <v>0</v>
      </c>
      <c r="BR131" s="908"/>
      <c r="BS131" s="911">
        <f t="shared" si="261"/>
        <v>0</v>
      </c>
      <c r="BT131" s="36"/>
      <c r="BU131" s="36">
        <f t="shared" si="262"/>
        <v>0</v>
      </c>
      <c r="BV131" s="36">
        <f t="shared" si="263"/>
        <v>0</v>
      </c>
      <c r="BW131" s="36">
        <f t="shared" si="264"/>
        <v>0</v>
      </c>
      <c r="BX131" s="36">
        <f t="shared" si="265"/>
        <v>0</v>
      </c>
      <c r="BY131" s="36">
        <f t="shared" si="266"/>
        <v>0</v>
      </c>
      <c r="BZ131" s="36">
        <f t="shared" si="267"/>
        <v>0</v>
      </c>
      <c r="CA131" s="36">
        <f t="shared" si="268"/>
        <v>0</v>
      </c>
      <c r="CB131" s="36">
        <f t="shared" si="269"/>
        <v>0</v>
      </c>
      <c r="CC131" s="36"/>
      <c r="CD131" s="1">
        <f t="shared" si="231"/>
        <v>0</v>
      </c>
      <c r="CE131" s="1">
        <f t="shared" si="232"/>
        <v>0</v>
      </c>
      <c r="CF131" s="1">
        <f t="shared" si="270"/>
        <v>0</v>
      </c>
      <c r="CG131" s="36"/>
      <c r="CH131" s="1">
        <f t="shared" si="289"/>
        <v>0</v>
      </c>
      <c r="CI131" s="1">
        <f t="shared" si="233"/>
        <v>0</v>
      </c>
      <c r="CJ131" s="1">
        <f t="shared" si="234"/>
        <v>0</v>
      </c>
      <c r="CK131" s="1">
        <f t="shared" si="235"/>
        <v>0</v>
      </c>
      <c r="CL131" s="1">
        <f t="shared" si="236"/>
        <v>0</v>
      </c>
      <c r="CM131" s="1">
        <f t="shared" si="237"/>
        <v>0</v>
      </c>
      <c r="CN131" s="1">
        <f t="shared" si="238"/>
        <v>0</v>
      </c>
      <c r="CO131" s="1">
        <f t="shared" si="239"/>
        <v>0</v>
      </c>
      <c r="CP131" s="1">
        <f t="shared" si="240"/>
        <v>0</v>
      </c>
      <c r="CQ131" s="1">
        <f t="shared" si="241"/>
        <v>0</v>
      </c>
      <c r="CR131" s="1">
        <f t="shared" si="242"/>
        <v>0</v>
      </c>
      <c r="CS131" s="1">
        <f t="shared" si="243"/>
        <v>0</v>
      </c>
      <c r="CT131" s="1">
        <f t="shared" si="244"/>
        <v>0</v>
      </c>
      <c r="CU131" s="1">
        <f t="shared" si="245"/>
        <v>0</v>
      </c>
      <c r="CV131" s="1">
        <f t="shared" si="246"/>
        <v>0</v>
      </c>
      <c r="CW131" s="1">
        <f t="shared" si="247"/>
        <v>0</v>
      </c>
      <c r="CX131" s="36"/>
      <c r="CY131" s="36"/>
      <c r="CZ131" s="36"/>
      <c r="DA131" s="36"/>
      <c r="DB131" s="36"/>
      <c r="DC131" s="36"/>
      <c r="DD131" s="36"/>
      <c r="DE131" s="36"/>
      <c r="DF131" s="36"/>
      <c r="DG131" s="36"/>
      <c r="DH131" s="36"/>
      <c r="DI131" s="36"/>
      <c r="DJ131" s="36"/>
      <c r="DK131" s="36"/>
      <c r="DL131" s="36"/>
      <c r="DM131" s="36"/>
      <c r="DN131" s="36"/>
      <c r="DO131" s="36"/>
      <c r="DP131" s="36"/>
      <c r="DQ131" s="36"/>
      <c r="DR131" s="36"/>
      <c r="DS131" s="36"/>
      <c r="DT131" s="36"/>
      <c r="DU131" s="36"/>
      <c r="DV131" s="36"/>
      <c r="DW131" s="36"/>
      <c r="DX131" s="36"/>
    </row>
    <row r="132" spans="1:128" s="117" customFormat="1" ht="57" customHeight="1" x14ac:dyDescent="0.2">
      <c r="A132" s="1"/>
      <c r="B132" s="199"/>
      <c r="C132" s="36"/>
      <c r="D132" s="1163" t="s">
        <v>477</v>
      </c>
      <c r="E132" s="1142"/>
      <c r="F132" s="532"/>
      <c r="G132" s="117" t="s">
        <v>185</v>
      </c>
      <c r="H132" s="117" t="s">
        <v>466</v>
      </c>
      <c r="I132" s="117">
        <v>3</v>
      </c>
      <c r="J132" s="118" t="s">
        <v>1149</v>
      </c>
      <c r="K132" s="639">
        <v>82.540080000000017</v>
      </c>
      <c r="L132" s="119"/>
      <c r="M132" s="119"/>
      <c r="N132" s="119"/>
      <c r="O132" s="119"/>
      <c r="P132" s="119"/>
      <c r="Q132" s="993"/>
      <c r="R132" s="964"/>
      <c r="S132" s="964"/>
      <c r="T132" s="964"/>
      <c r="U132" s="964"/>
      <c r="V132" s="121">
        <f t="shared" si="306"/>
        <v>0</v>
      </c>
      <c r="W132" s="121" t="str">
        <f t="shared" si="307"/>
        <v>No</v>
      </c>
      <c r="X132" s="122" t="str">
        <f t="shared" ref="X132:X140" si="318">IF(SUM(L132:U132)&gt;0,"Yes","No")</f>
        <v>No</v>
      </c>
      <c r="Y132"/>
      <c r="Z132" s="1492">
        <v>1</v>
      </c>
      <c r="AA132" s="1491">
        <f>Z132*L132+Z132*M132+Z132*N132+Z132*O132+Z132*P132+Z132*Q132+Z132*R132+Z132*S132+Z132*T132+Z132*U132</f>
        <v>0</v>
      </c>
      <c r="AB132" s="36"/>
      <c r="AC132" s="216"/>
      <c r="AD132" s="375">
        <v>1.95</v>
      </c>
      <c r="AE132" s="1053">
        <f t="shared" si="284"/>
        <v>0</v>
      </c>
      <c r="AF132" s="36">
        <f t="shared" si="308"/>
        <v>0</v>
      </c>
      <c r="AG132" s="36">
        <f t="shared" si="309"/>
        <v>0</v>
      </c>
      <c r="AH132" s="36">
        <f t="shared" si="310"/>
        <v>0</v>
      </c>
      <c r="AI132" s="36">
        <f t="shared" si="311"/>
        <v>0</v>
      </c>
      <c r="AJ132" s="36">
        <f t="shared" si="312"/>
        <v>0</v>
      </c>
      <c r="AK132" s="36">
        <f t="shared" si="313"/>
        <v>0</v>
      </c>
      <c r="AL132" s="36">
        <f t="shared" si="314"/>
        <v>0</v>
      </c>
      <c r="AM132" s="36">
        <f t="shared" si="315"/>
        <v>0</v>
      </c>
      <c r="AN132" s="36">
        <f t="shared" si="316"/>
        <v>0</v>
      </c>
      <c r="AO132" s="36">
        <f t="shared" si="317"/>
        <v>0</v>
      </c>
      <c r="AP132" s="1053">
        <v>1</v>
      </c>
      <c r="AQ132" s="215"/>
      <c r="AR132" s="897">
        <v>6</v>
      </c>
      <c r="AS132" s="911">
        <f t="shared" si="248"/>
        <v>0</v>
      </c>
      <c r="AT132" s="897"/>
      <c r="AU132" s="911">
        <f t="shared" si="249"/>
        <v>0</v>
      </c>
      <c r="AV132" s="897"/>
      <c r="AW132" s="911">
        <f t="shared" si="250"/>
        <v>0</v>
      </c>
      <c r="AX132" s="908"/>
      <c r="AY132" s="911">
        <f t="shared" si="251"/>
        <v>0</v>
      </c>
      <c r="AZ132" s="908"/>
      <c r="BA132" s="911">
        <f t="shared" si="252"/>
        <v>0</v>
      </c>
      <c r="BB132" s="908"/>
      <c r="BC132" s="911">
        <f t="shared" si="253"/>
        <v>0</v>
      </c>
      <c r="BD132" s="908"/>
      <c r="BE132" s="911">
        <f t="shared" si="254"/>
        <v>0</v>
      </c>
      <c r="BF132" s="908">
        <v>1</v>
      </c>
      <c r="BG132" s="911">
        <f t="shared" si="255"/>
        <v>0</v>
      </c>
      <c r="BH132" s="908">
        <v>1</v>
      </c>
      <c r="BI132" s="911">
        <f t="shared" si="256"/>
        <v>0</v>
      </c>
      <c r="BJ132" s="908">
        <v>1</v>
      </c>
      <c r="BK132" s="911">
        <f t="shared" si="257"/>
        <v>0</v>
      </c>
      <c r="BL132" s="908"/>
      <c r="BM132" s="911">
        <f t="shared" si="258"/>
        <v>0</v>
      </c>
      <c r="BN132" s="908"/>
      <c r="BO132" s="911">
        <f t="shared" si="259"/>
        <v>0</v>
      </c>
      <c r="BP132" s="908"/>
      <c r="BQ132" s="911">
        <f t="shared" si="260"/>
        <v>0</v>
      </c>
      <c r="BR132" s="908"/>
      <c r="BS132" s="911">
        <f t="shared" si="261"/>
        <v>0</v>
      </c>
      <c r="BT132" s="36"/>
      <c r="BU132" s="36">
        <f t="shared" si="262"/>
        <v>0</v>
      </c>
      <c r="BV132" s="36">
        <f t="shared" si="263"/>
        <v>0</v>
      </c>
      <c r="BW132" s="36">
        <f t="shared" si="264"/>
        <v>0</v>
      </c>
      <c r="BX132" s="36">
        <f t="shared" si="265"/>
        <v>0</v>
      </c>
      <c r="BY132" s="36">
        <f t="shared" si="266"/>
        <v>0</v>
      </c>
      <c r="BZ132" s="36">
        <f t="shared" si="267"/>
        <v>0</v>
      </c>
      <c r="CA132" s="36">
        <f t="shared" si="268"/>
        <v>0</v>
      </c>
      <c r="CB132" s="36">
        <f t="shared" si="269"/>
        <v>0</v>
      </c>
      <c r="CC132" s="36"/>
      <c r="CD132" s="1">
        <f t="shared" si="231"/>
        <v>0</v>
      </c>
      <c r="CE132" s="1">
        <f t="shared" si="232"/>
        <v>0</v>
      </c>
      <c r="CF132" s="1">
        <f t="shared" si="270"/>
        <v>0</v>
      </c>
      <c r="CG132" s="36"/>
      <c r="CH132" s="1">
        <f t="shared" si="289"/>
        <v>0</v>
      </c>
      <c r="CI132" s="1">
        <f t="shared" si="233"/>
        <v>0</v>
      </c>
      <c r="CJ132" s="1">
        <f t="shared" si="234"/>
        <v>0</v>
      </c>
      <c r="CK132" s="1">
        <f t="shared" si="235"/>
        <v>0</v>
      </c>
      <c r="CL132" s="1">
        <f t="shared" si="236"/>
        <v>0</v>
      </c>
      <c r="CM132" s="1">
        <f t="shared" si="237"/>
        <v>0</v>
      </c>
      <c r="CN132" s="1">
        <f t="shared" si="238"/>
        <v>0</v>
      </c>
      <c r="CO132" s="1">
        <f t="shared" si="239"/>
        <v>0</v>
      </c>
      <c r="CP132" s="1">
        <f t="shared" si="240"/>
        <v>0</v>
      </c>
      <c r="CQ132" s="1">
        <f t="shared" si="241"/>
        <v>0</v>
      </c>
      <c r="CR132" s="1">
        <f t="shared" si="242"/>
        <v>0</v>
      </c>
      <c r="CS132" s="1">
        <f t="shared" si="243"/>
        <v>0</v>
      </c>
      <c r="CT132" s="1">
        <f t="shared" si="244"/>
        <v>0</v>
      </c>
      <c r="CU132" s="1">
        <f t="shared" si="245"/>
        <v>0</v>
      </c>
      <c r="CV132" s="1">
        <f t="shared" si="246"/>
        <v>0</v>
      </c>
      <c r="CW132" s="1">
        <f t="shared" si="247"/>
        <v>0</v>
      </c>
      <c r="CX132" s="36"/>
      <c r="CY132" s="36"/>
      <c r="CZ132" s="36"/>
      <c r="DA132" s="36"/>
      <c r="DB132" s="36"/>
      <c r="DC132" s="36"/>
      <c r="DD132" s="36"/>
      <c r="DE132" s="36"/>
      <c r="DF132" s="36"/>
      <c r="DG132" s="36"/>
      <c r="DH132" s="36"/>
      <c r="DI132" s="36"/>
      <c r="DJ132" s="36"/>
      <c r="DK132" s="36"/>
      <c r="DL132" s="36"/>
      <c r="DM132" s="36"/>
      <c r="DN132" s="36"/>
      <c r="DO132" s="36"/>
      <c r="DP132" s="36"/>
      <c r="DQ132" s="36"/>
      <c r="DR132" s="36"/>
      <c r="DS132" s="36"/>
      <c r="DT132" s="36"/>
      <c r="DU132" s="36"/>
      <c r="DV132" s="36"/>
      <c r="DW132" s="36"/>
      <c r="DX132" s="36"/>
    </row>
    <row r="133" spans="1:128" s="117" customFormat="1" ht="57" customHeight="1" x14ac:dyDescent="0.2">
      <c r="A133" s="1"/>
      <c r="B133" s="199"/>
      <c r="C133" s="36"/>
      <c r="D133" s="367" t="s">
        <v>478</v>
      </c>
      <c r="E133" s="1133"/>
      <c r="F133" s="531"/>
      <c r="G133" s="1" t="s">
        <v>185</v>
      </c>
      <c r="H133" s="1" t="s">
        <v>466</v>
      </c>
      <c r="I133" s="1">
        <v>6</v>
      </c>
      <c r="J133" s="99" t="s">
        <v>1149</v>
      </c>
      <c r="K133" s="640">
        <v>71.076180000000008</v>
      </c>
      <c r="L133" s="124"/>
      <c r="M133" s="124"/>
      <c r="N133" s="124"/>
      <c r="O133" s="124"/>
      <c r="P133" s="124"/>
      <c r="Q133" s="992"/>
      <c r="R133" s="314"/>
      <c r="S133" s="314"/>
      <c r="T133" s="314"/>
      <c r="U133" s="314"/>
      <c r="V133" s="125">
        <f t="shared" si="306"/>
        <v>0</v>
      </c>
      <c r="W133" s="145" t="str">
        <f t="shared" si="307"/>
        <v>No</v>
      </c>
      <c r="X133" s="126" t="str">
        <f t="shared" si="318"/>
        <v>No</v>
      </c>
      <c r="Y133"/>
      <c r="Z133" s="1492">
        <v>1</v>
      </c>
      <c r="AA133" s="1491">
        <f>Z133*L133+Z133*M133+Z133*N133+Z133*O133+Z133*P133+Z133*Q133+Z133*R133+Z133*S133+Z133*T133+Z133*U133</f>
        <v>0</v>
      </c>
      <c r="AB133" s="36"/>
      <c r="AC133" s="216"/>
      <c r="AD133" s="375">
        <v>0.8</v>
      </c>
      <c r="AE133" s="1053">
        <f t="shared" si="284"/>
        <v>0</v>
      </c>
      <c r="AF133" s="36">
        <f t="shared" si="308"/>
        <v>0</v>
      </c>
      <c r="AG133" s="36">
        <f t="shared" si="309"/>
        <v>0</v>
      </c>
      <c r="AH133" s="36">
        <f t="shared" si="310"/>
        <v>0</v>
      </c>
      <c r="AI133" s="36">
        <f t="shared" si="311"/>
        <v>0</v>
      </c>
      <c r="AJ133" s="36">
        <f t="shared" si="312"/>
        <v>0</v>
      </c>
      <c r="AK133" s="36">
        <f t="shared" si="313"/>
        <v>0</v>
      </c>
      <c r="AL133" s="36">
        <f t="shared" si="314"/>
        <v>0</v>
      </c>
      <c r="AM133" s="36">
        <f t="shared" si="315"/>
        <v>0</v>
      </c>
      <c r="AN133" s="36">
        <f t="shared" si="316"/>
        <v>0</v>
      </c>
      <c r="AO133" s="36">
        <f t="shared" si="317"/>
        <v>0</v>
      </c>
      <c r="AP133" s="1053">
        <v>1</v>
      </c>
      <c r="AQ133" s="215"/>
      <c r="AR133" s="897">
        <v>13</v>
      </c>
      <c r="AS133" s="911">
        <f t="shared" si="248"/>
        <v>0</v>
      </c>
      <c r="AT133" s="897"/>
      <c r="AU133" s="911">
        <f t="shared" si="249"/>
        <v>0</v>
      </c>
      <c r="AV133" s="897"/>
      <c r="AW133" s="911">
        <f t="shared" si="250"/>
        <v>0</v>
      </c>
      <c r="AX133" s="908">
        <v>1</v>
      </c>
      <c r="AY133" s="911">
        <f t="shared" si="251"/>
        <v>0</v>
      </c>
      <c r="AZ133" s="908">
        <v>2</v>
      </c>
      <c r="BA133" s="911">
        <f t="shared" si="252"/>
        <v>0</v>
      </c>
      <c r="BB133" s="908"/>
      <c r="BC133" s="911">
        <f t="shared" si="253"/>
        <v>0</v>
      </c>
      <c r="BD133" s="908">
        <v>3</v>
      </c>
      <c r="BE133" s="911">
        <f t="shared" si="254"/>
        <v>0</v>
      </c>
      <c r="BF133" s="908"/>
      <c r="BG133" s="911">
        <f t="shared" si="255"/>
        <v>0</v>
      </c>
      <c r="BH133" s="908"/>
      <c r="BI133" s="911">
        <f t="shared" si="256"/>
        <v>0</v>
      </c>
      <c r="BJ133" s="908"/>
      <c r="BK133" s="911">
        <f t="shared" si="257"/>
        <v>0</v>
      </c>
      <c r="BL133" s="908"/>
      <c r="BM133" s="911">
        <f t="shared" si="258"/>
        <v>0</v>
      </c>
      <c r="BN133" s="908"/>
      <c r="BO133" s="911">
        <f t="shared" si="259"/>
        <v>0</v>
      </c>
      <c r="BP133" s="908"/>
      <c r="BQ133" s="911">
        <f t="shared" si="260"/>
        <v>0</v>
      </c>
      <c r="BR133" s="908"/>
      <c r="BS133" s="911">
        <f t="shared" si="261"/>
        <v>0</v>
      </c>
      <c r="BT133" s="36"/>
      <c r="BU133" s="36">
        <f t="shared" si="262"/>
        <v>0</v>
      </c>
      <c r="BV133" s="36">
        <f t="shared" si="263"/>
        <v>0</v>
      </c>
      <c r="BW133" s="36">
        <f t="shared" si="264"/>
        <v>0</v>
      </c>
      <c r="BX133" s="36">
        <f t="shared" si="265"/>
        <v>0</v>
      </c>
      <c r="BY133" s="36">
        <f t="shared" si="266"/>
        <v>0</v>
      </c>
      <c r="BZ133" s="36">
        <f t="shared" si="267"/>
        <v>0</v>
      </c>
      <c r="CA133" s="36">
        <f t="shared" si="268"/>
        <v>0</v>
      </c>
      <c r="CB133" s="36">
        <f t="shared" si="269"/>
        <v>0</v>
      </c>
      <c r="CC133" s="36"/>
      <c r="CD133" s="1">
        <f t="shared" si="231"/>
        <v>0</v>
      </c>
      <c r="CE133" s="1">
        <f t="shared" si="232"/>
        <v>0</v>
      </c>
      <c r="CF133" s="1">
        <f t="shared" si="270"/>
        <v>0</v>
      </c>
      <c r="CG133" s="36"/>
      <c r="CH133" s="1">
        <f t="shared" si="289"/>
        <v>0</v>
      </c>
      <c r="CI133" s="1">
        <f t="shared" si="233"/>
        <v>0</v>
      </c>
      <c r="CJ133" s="1">
        <f t="shared" si="234"/>
        <v>0</v>
      </c>
      <c r="CK133" s="1">
        <f t="shared" si="235"/>
        <v>0</v>
      </c>
      <c r="CL133" s="1">
        <f t="shared" si="236"/>
        <v>0</v>
      </c>
      <c r="CM133" s="1">
        <f t="shared" si="237"/>
        <v>0</v>
      </c>
      <c r="CN133" s="1">
        <f t="shared" si="238"/>
        <v>0</v>
      </c>
      <c r="CO133" s="1">
        <f t="shared" si="239"/>
        <v>0</v>
      </c>
      <c r="CP133" s="1">
        <f t="shared" si="240"/>
        <v>0</v>
      </c>
      <c r="CQ133" s="1">
        <f t="shared" si="241"/>
        <v>0</v>
      </c>
      <c r="CR133" s="1">
        <f t="shared" si="242"/>
        <v>0</v>
      </c>
      <c r="CS133" s="1">
        <f t="shared" si="243"/>
        <v>0</v>
      </c>
      <c r="CT133" s="1">
        <f t="shared" si="244"/>
        <v>0</v>
      </c>
      <c r="CU133" s="1">
        <f t="shared" si="245"/>
        <v>0</v>
      </c>
      <c r="CV133" s="1">
        <f t="shared" si="246"/>
        <v>0</v>
      </c>
      <c r="CW133" s="1">
        <f t="shared" si="247"/>
        <v>0</v>
      </c>
      <c r="CX133" s="36"/>
      <c r="CY133" s="36"/>
      <c r="CZ133" s="36"/>
      <c r="DA133" s="36"/>
      <c r="DB133" s="36"/>
      <c r="DC133" s="36"/>
      <c r="DD133" s="36"/>
      <c r="DE133" s="36"/>
      <c r="DF133" s="36"/>
      <c r="DG133" s="36"/>
      <c r="DH133" s="36"/>
      <c r="DI133" s="36"/>
      <c r="DJ133" s="36"/>
      <c r="DK133" s="36"/>
      <c r="DL133" s="36"/>
      <c r="DM133" s="36"/>
      <c r="DN133" s="36"/>
      <c r="DO133" s="36"/>
      <c r="DP133" s="36"/>
      <c r="DQ133" s="36"/>
      <c r="DR133" s="36"/>
      <c r="DS133" s="36"/>
      <c r="DT133" s="36"/>
      <c r="DU133" s="36"/>
      <c r="DV133" s="36"/>
      <c r="DW133" s="36"/>
      <c r="DX133" s="36"/>
    </row>
    <row r="134" spans="1:128" s="117" customFormat="1" ht="57" customHeight="1" x14ac:dyDescent="0.2">
      <c r="A134" s="1"/>
      <c r="B134" s="199"/>
      <c r="C134" s="36"/>
      <c r="D134" s="1163" t="s">
        <v>479</v>
      </c>
      <c r="E134" s="1142"/>
      <c r="F134" s="532"/>
      <c r="G134" s="117" t="s">
        <v>185</v>
      </c>
      <c r="H134" s="117" t="s">
        <v>466</v>
      </c>
      <c r="I134" s="117">
        <v>2</v>
      </c>
      <c r="J134" s="118" t="s">
        <v>1149</v>
      </c>
      <c r="K134" s="639">
        <v>80.24730000000001</v>
      </c>
      <c r="L134" s="119"/>
      <c r="M134" s="119"/>
      <c r="N134" s="119"/>
      <c r="O134" s="119"/>
      <c r="P134" s="119"/>
      <c r="Q134" s="993"/>
      <c r="R134" s="964"/>
      <c r="S134" s="964"/>
      <c r="T134" s="964"/>
      <c r="U134" s="964"/>
      <c r="V134" s="121">
        <f t="shared" si="306"/>
        <v>0</v>
      </c>
      <c r="W134" s="121" t="str">
        <f t="shared" si="307"/>
        <v>No</v>
      </c>
      <c r="X134" s="122" t="str">
        <f t="shared" si="318"/>
        <v>No</v>
      </c>
      <c r="Y134"/>
      <c r="Z134" s="1492">
        <v>1</v>
      </c>
      <c r="AA134" s="1491">
        <f t="shared" ref="AA134:AA140" si="319">Z134*L134+Z134*M134+Z134*N134+Z134*O134+Z134*P134+Z134*Q134+Z134*R134+Z134*S134+Z134*T134+Z134*U134</f>
        <v>0</v>
      </c>
      <c r="AB134" s="36"/>
      <c r="AC134" s="216"/>
      <c r="AD134" s="375">
        <v>1.7</v>
      </c>
      <c r="AE134" s="1053">
        <f t="shared" si="284"/>
        <v>0</v>
      </c>
      <c r="AF134" s="36">
        <f t="shared" si="308"/>
        <v>0</v>
      </c>
      <c r="AG134" s="36">
        <f t="shared" si="309"/>
        <v>0</v>
      </c>
      <c r="AH134" s="36">
        <f t="shared" si="310"/>
        <v>0</v>
      </c>
      <c r="AI134" s="36">
        <f t="shared" si="311"/>
        <v>0</v>
      </c>
      <c r="AJ134" s="36">
        <f t="shared" si="312"/>
        <v>0</v>
      </c>
      <c r="AK134" s="36">
        <f t="shared" si="313"/>
        <v>0</v>
      </c>
      <c r="AL134" s="36">
        <f t="shared" si="314"/>
        <v>0</v>
      </c>
      <c r="AM134" s="36">
        <f t="shared" si="315"/>
        <v>0</v>
      </c>
      <c r="AN134" s="36">
        <f t="shared" si="316"/>
        <v>0</v>
      </c>
      <c r="AO134" s="36">
        <f t="shared" si="317"/>
        <v>0</v>
      </c>
      <c r="AP134" s="1053">
        <v>1</v>
      </c>
      <c r="AQ134" s="215"/>
      <c r="AR134" s="897">
        <v>5</v>
      </c>
      <c r="AS134" s="911">
        <f t="shared" si="248"/>
        <v>0</v>
      </c>
      <c r="AT134" s="897"/>
      <c r="AU134" s="911">
        <f t="shared" si="249"/>
        <v>0</v>
      </c>
      <c r="AV134" s="897"/>
      <c r="AW134" s="911">
        <f t="shared" si="250"/>
        <v>0</v>
      </c>
      <c r="AX134" s="908"/>
      <c r="AY134" s="911">
        <f t="shared" si="251"/>
        <v>0</v>
      </c>
      <c r="AZ134" s="908"/>
      <c r="BA134" s="911">
        <f t="shared" si="252"/>
        <v>0</v>
      </c>
      <c r="BB134" s="908"/>
      <c r="BC134" s="911">
        <f t="shared" si="253"/>
        <v>0</v>
      </c>
      <c r="BD134" s="908"/>
      <c r="BE134" s="911">
        <f t="shared" si="254"/>
        <v>0</v>
      </c>
      <c r="BF134" s="908">
        <v>1</v>
      </c>
      <c r="BG134" s="911">
        <f t="shared" si="255"/>
        <v>0</v>
      </c>
      <c r="BH134" s="908"/>
      <c r="BI134" s="911">
        <f t="shared" si="256"/>
        <v>0</v>
      </c>
      <c r="BJ134" s="908">
        <v>1</v>
      </c>
      <c r="BK134" s="911">
        <f t="shared" si="257"/>
        <v>0</v>
      </c>
      <c r="BL134" s="908"/>
      <c r="BM134" s="911">
        <f t="shared" si="258"/>
        <v>0</v>
      </c>
      <c r="BN134" s="908"/>
      <c r="BO134" s="911">
        <f t="shared" si="259"/>
        <v>0</v>
      </c>
      <c r="BP134" s="908"/>
      <c r="BQ134" s="911">
        <f t="shared" si="260"/>
        <v>0</v>
      </c>
      <c r="BR134" s="908"/>
      <c r="BS134" s="911">
        <f t="shared" si="261"/>
        <v>0</v>
      </c>
      <c r="BT134" s="36"/>
      <c r="BU134" s="36">
        <f t="shared" si="262"/>
        <v>0</v>
      </c>
      <c r="BV134" s="36">
        <f t="shared" si="263"/>
        <v>0</v>
      </c>
      <c r="BW134" s="36">
        <f t="shared" si="264"/>
        <v>0</v>
      </c>
      <c r="BX134" s="36">
        <f t="shared" si="265"/>
        <v>0</v>
      </c>
      <c r="BY134" s="36">
        <f t="shared" si="266"/>
        <v>0</v>
      </c>
      <c r="BZ134" s="36">
        <f t="shared" si="267"/>
        <v>0</v>
      </c>
      <c r="CA134" s="36">
        <f t="shared" si="268"/>
        <v>0</v>
      </c>
      <c r="CB134" s="36">
        <f t="shared" si="269"/>
        <v>0</v>
      </c>
      <c r="CC134" s="36"/>
      <c r="CD134" s="1">
        <f t="shared" si="231"/>
        <v>0</v>
      </c>
      <c r="CE134" s="1">
        <f t="shared" si="232"/>
        <v>0</v>
      </c>
      <c r="CF134" s="1">
        <f t="shared" si="270"/>
        <v>0</v>
      </c>
      <c r="CG134" s="36"/>
      <c r="CH134" s="1">
        <f t="shared" si="289"/>
        <v>0</v>
      </c>
      <c r="CI134" s="1">
        <f t="shared" si="233"/>
        <v>0</v>
      </c>
      <c r="CJ134" s="1">
        <f t="shared" si="234"/>
        <v>0</v>
      </c>
      <c r="CK134" s="1">
        <f t="shared" si="235"/>
        <v>0</v>
      </c>
      <c r="CL134" s="1">
        <f t="shared" si="236"/>
        <v>0</v>
      </c>
      <c r="CM134" s="1">
        <f t="shared" si="237"/>
        <v>0</v>
      </c>
      <c r="CN134" s="1">
        <f t="shared" si="238"/>
        <v>0</v>
      </c>
      <c r="CO134" s="1">
        <f t="shared" si="239"/>
        <v>0</v>
      </c>
      <c r="CP134" s="1">
        <f t="shared" si="240"/>
        <v>0</v>
      </c>
      <c r="CQ134" s="1">
        <f t="shared" si="241"/>
        <v>0</v>
      </c>
      <c r="CR134" s="1">
        <f t="shared" si="242"/>
        <v>0</v>
      </c>
      <c r="CS134" s="1">
        <f t="shared" si="243"/>
        <v>0</v>
      </c>
      <c r="CT134" s="1">
        <f t="shared" si="244"/>
        <v>0</v>
      </c>
      <c r="CU134" s="1">
        <f t="shared" si="245"/>
        <v>0</v>
      </c>
      <c r="CV134" s="1">
        <f t="shared" si="246"/>
        <v>0</v>
      </c>
      <c r="CW134" s="1">
        <f t="shared" si="247"/>
        <v>0</v>
      </c>
      <c r="CX134" s="36"/>
      <c r="CY134" s="36"/>
      <c r="CZ134" s="36"/>
      <c r="DA134" s="36"/>
      <c r="DB134" s="36"/>
      <c r="DC134" s="36"/>
      <c r="DD134" s="36"/>
      <c r="DE134" s="36"/>
      <c r="DF134" s="36"/>
      <c r="DG134" s="36"/>
      <c r="DH134" s="36"/>
      <c r="DI134" s="36"/>
      <c r="DJ134" s="36"/>
      <c r="DK134" s="36"/>
      <c r="DL134" s="36"/>
      <c r="DM134" s="36"/>
      <c r="DN134" s="36"/>
      <c r="DO134" s="36"/>
      <c r="DP134" s="36"/>
      <c r="DQ134" s="36"/>
      <c r="DR134" s="36"/>
      <c r="DS134" s="36"/>
      <c r="DT134" s="36"/>
      <c r="DU134" s="36"/>
      <c r="DV134" s="36"/>
      <c r="DW134" s="36"/>
      <c r="DX134" s="36"/>
    </row>
    <row r="135" spans="1:128" s="117" customFormat="1" ht="57" customHeight="1" x14ac:dyDescent="0.2">
      <c r="A135" s="1"/>
      <c r="B135" s="519"/>
      <c r="C135" s="36"/>
      <c r="D135" s="367" t="s">
        <v>307</v>
      </c>
      <c r="E135" s="1133"/>
      <c r="F135" s="531"/>
      <c r="G135" s="1" t="s">
        <v>184</v>
      </c>
      <c r="H135" s="1" t="s">
        <v>466</v>
      </c>
      <c r="I135" s="1">
        <v>4</v>
      </c>
      <c r="J135" s="99" t="s">
        <v>1149</v>
      </c>
      <c r="K135" s="640">
        <v>60.758670000000009</v>
      </c>
      <c r="L135" s="124"/>
      <c r="M135" s="124"/>
      <c r="N135" s="124"/>
      <c r="O135" s="124"/>
      <c r="P135" s="124"/>
      <c r="Q135" s="992"/>
      <c r="R135" s="314"/>
      <c r="S135" s="314"/>
      <c r="T135" s="314"/>
      <c r="U135" s="314"/>
      <c r="V135" s="125">
        <f t="shared" si="306"/>
        <v>0</v>
      </c>
      <c r="W135" s="145" t="str">
        <f t="shared" si="307"/>
        <v>No</v>
      </c>
      <c r="X135" s="126" t="str">
        <f t="shared" si="318"/>
        <v>No</v>
      </c>
      <c r="Y135"/>
      <c r="Z135" s="1492">
        <v>1</v>
      </c>
      <c r="AA135" s="1491">
        <f t="shared" si="319"/>
        <v>0</v>
      </c>
      <c r="AB135" s="36"/>
      <c r="AC135" s="216"/>
      <c r="AD135" s="375">
        <v>1.58</v>
      </c>
      <c r="AE135" s="1053">
        <f t="shared" si="284"/>
        <v>0</v>
      </c>
      <c r="AF135" s="36">
        <f t="shared" si="308"/>
        <v>0</v>
      </c>
      <c r="AG135" s="36">
        <f t="shared" si="309"/>
        <v>0</v>
      </c>
      <c r="AH135" s="36">
        <f t="shared" si="310"/>
        <v>0</v>
      </c>
      <c r="AI135" s="36">
        <f t="shared" si="311"/>
        <v>0</v>
      </c>
      <c r="AJ135" s="36">
        <f t="shared" si="312"/>
        <v>0</v>
      </c>
      <c r="AK135" s="36">
        <f t="shared" si="313"/>
        <v>0</v>
      </c>
      <c r="AL135" s="36">
        <f t="shared" si="314"/>
        <v>0</v>
      </c>
      <c r="AM135" s="36">
        <f t="shared" si="315"/>
        <v>0</v>
      </c>
      <c r="AN135" s="36">
        <f t="shared" si="316"/>
        <v>0</v>
      </c>
      <c r="AO135" s="36">
        <f t="shared" si="317"/>
        <v>0</v>
      </c>
      <c r="AP135" s="1053">
        <v>1</v>
      </c>
      <c r="AQ135" s="215"/>
      <c r="AR135" s="897">
        <v>8</v>
      </c>
      <c r="AS135" s="911">
        <f t="shared" si="248"/>
        <v>0</v>
      </c>
      <c r="AT135" s="897"/>
      <c r="AU135" s="911">
        <f t="shared" si="249"/>
        <v>0</v>
      </c>
      <c r="AV135" s="897"/>
      <c r="AW135" s="911">
        <f t="shared" si="250"/>
        <v>0</v>
      </c>
      <c r="AX135" s="908"/>
      <c r="AY135" s="911">
        <f t="shared" si="251"/>
        <v>0</v>
      </c>
      <c r="AZ135" s="908"/>
      <c r="BA135" s="911">
        <f t="shared" si="252"/>
        <v>0</v>
      </c>
      <c r="BB135" s="908"/>
      <c r="BC135" s="911">
        <f t="shared" si="253"/>
        <v>0</v>
      </c>
      <c r="BD135" s="908"/>
      <c r="BE135" s="911">
        <f t="shared" si="254"/>
        <v>0</v>
      </c>
      <c r="BF135" s="908">
        <v>4</v>
      </c>
      <c r="BG135" s="911">
        <f t="shared" si="255"/>
        <v>0</v>
      </c>
      <c r="BH135" s="908"/>
      <c r="BI135" s="911">
        <f t="shared" si="256"/>
        <v>0</v>
      </c>
      <c r="BJ135" s="908"/>
      <c r="BK135" s="911">
        <f t="shared" si="257"/>
        <v>0</v>
      </c>
      <c r="BL135" s="908"/>
      <c r="BM135" s="911">
        <f t="shared" si="258"/>
        <v>0</v>
      </c>
      <c r="BN135" s="908"/>
      <c r="BO135" s="911">
        <f t="shared" si="259"/>
        <v>0</v>
      </c>
      <c r="BP135" s="908"/>
      <c r="BQ135" s="911">
        <f t="shared" si="260"/>
        <v>0</v>
      </c>
      <c r="BR135" s="908"/>
      <c r="BS135" s="911">
        <f t="shared" si="261"/>
        <v>0</v>
      </c>
      <c r="BT135" s="36"/>
      <c r="BU135" s="36">
        <f t="shared" si="262"/>
        <v>0</v>
      </c>
      <c r="BV135" s="36">
        <f t="shared" si="263"/>
        <v>0</v>
      </c>
      <c r="BW135" s="36">
        <f t="shared" si="264"/>
        <v>0</v>
      </c>
      <c r="BX135" s="36">
        <f t="shared" si="265"/>
        <v>0</v>
      </c>
      <c r="BY135" s="36">
        <f t="shared" si="266"/>
        <v>0</v>
      </c>
      <c r="BZ135" s="36">
        <f t="shared" si="267"/>
        <v>0</v>
      </c>
      <c r="CA135" s="36">
        <f t="shared" si="268"/>
        <v>0</v>
      </c>
      <c r="CB135" s="36">
        <f t="shared" si="269"/>
        <v>0</v>
      </c>
      <c r="CC135" s="36"/>
      <c r="CD135" s="1">
        <f t="shared" si="231"/>
        <v>0</v>
      </c>
      <c r="CE135" s="1">
        <f t="shared" si="232"/>
        <v>0</v>
      </c>
      <c r="CF135" s="1">
        <f t="shared" si="270"/>
        <v>0</v>
      </c>
      <c r="CG135" s="36"/>
      <c r="CH135" s="1">
        <f t="shared" si="289"/>
        <v>0</v>
      </c>
      <c r="CI135" s="1">
        <f t="shared" si="233"/>
        <v>0</v>
      </c>
      <c r="CJ135" s="1">
        <f t="shared" si="234"/>
        <v>0</v>
      </c>
      <c r="CK135" s="1">
        <f t="shared" si="235"/>
        <v>0</v>
      </c>
      <c r="CL135" s="1">
        <f t="shared" si="236"/>
        <v>0</v>
      </c>
      <c r="CM135" s="1">
        <f t="shared" si="237"/>
        <v>0</v>
      </c>
      <c r="CN135" s="1">
        <f t="shared" si="238"/>
        <v>0</v>
      </c>
      <c r="CO135" s="1">
        <f t="shared" si="239"/>
        <v>0</v>
      </c>
      <c r="CP135" s="1">
        <f t="shared" si="240"/>
        <v>0</v>
      </c>
      <c r="CQ135" s="1">
        <f t="shared" si="241"/>
        <v>0</v>
      </c>
      <c r="CR135" s="1">
        <f t="shared" si="242"/>
        <v>0</v>
      </c>
      <c r="CS135" s="1">
        <f t="shared" si="243"/>
        <v>0</v>
      </c>
      <c r="CT135" s="1">
        <f t="shared" si="244"/>
        <v>0</v>
      </c>
      <c r="CU135" s="1">
        <f t="shared" si="245"/>
        <v>0</v>
      </c>
      <c r="CV135" s="1">
        <f t="shared" si="246"/>
        <v>0</v>
      </c>
      <c r="CW135" s="1">
        <f t="shared" si="247"/>
        <v>0</v>
      </c>
      <c r="CX135" s="36"/>
      <c r="CY135" s="36"/>
      <c r="CZ135" s="36"/>
      <c r="DA135" s="36"/>
      <c r="DB135" s="36"/>
      <c r="DC135" s="36"/>
      <c r="DD135" s="36"/>
      <c r="DE135" s="36"/>
      <c r="DF135" s="36"/>
      <c r="DG135" s="36"/>
      <c r="DH135" s="36"/>
      <c r="DI135" s="36"/>
      <c r="DJ135" s="36"/>
      <c r="DK135" s="36"/>
      <c r="DL135" s="36"/>
      <c r="DM135" s="36"/>
      <c r="DN135" s="36"/>
      <c r="DO135" s="36"/>
      <c r="DP135" s="36"/>
      <c r="DQ135" s="36"/>
      <c r="DR135" s="36"/>
      <c r="DS135" s="36"/>
      <c r="DT135" s="36"/>
      <c r="DU135" s="36"/>
      <c r="DV135" s="36"/>
      <c r="DW135" s="36"/>
      <c r="DX135" s="36"/>
    </row>
    <row r="136" spans="1:128" s="117" customFormat="1" ht="57" customHeight="1" x14ac:dyDescent="0.2">
      <c r="A136" s="1"/>
      <c r="B136" s="519"/>
      <c r="C136" s="36"/>
      <c r="D136" s="1163" t="s">
        <v>308</v>
      </c>
      <c r="E136" s="1142"/>
      <c r="F136" s="532"/>
      <c r="G136" s="117" t="s">
        <v>184</v>
      </c>
      <c r="H136" s="117" t="s">
        <v>466</v>
      </c>
      <c r="I136" s="117">
        <v>6</v>
      </c>
      <c r="J136" s="118" t="s">
        <v>1149</v>
      </c>
      <c r="K136" s="639">
        <v>63.05145000000001</v>
      </c>
      <c r="L136" s="119"/>
      <c r="M136" s="119"/>
      <c r="N136" s="119"/>
      <c r="O136" s="119"/>
      <c r="P136" s="119"/>
      <c r="Q136" s="993"/>
      <c r="R136" s="964"/>
      <c r="S136" s="964"/>
      <c r="T136" s="964"/>
      <c r="U136" s="964"/>
      <c r="V136" s="121">
        <f t="shared" si="306"/>
        <v>0</v>
      </c>
      <c r="W136" s="121" t="str">
        <f t="shared" si="307"/>
        <v>No</v>
      </c>
      <c r="X136" s="122" t="str">
        <f t="shared" si="318"/>
        <v>No</v>
      </c>
      <c r="Y136"/>
      <c r="Z136" s="1492">
        <v>1</v>
      </c>
      <c r="AA136" s="1491">
        <f t="shared" si="319"/>
        <v>0</v>
      </c>
      <c r="AB136" s="36"/>
      <c r="AC136" s="216"/>
      <c r="AD136" s="375">
        <v>1.2</v>
      </c>
      <c r="AE136" s="1053">
        <f t="shared" si="284"/>
        <v>0</v>
      </c>
      <c r="AF136" s="36">
        <f t="shared" si="308"/>
        <v>0</v>
      </c>
      <c r="AG136" s="36">
        <f t="shared" si="309"/>
        <v>0</v>
      </c>
      <c r="AH136" s="36">
        <f t="shared" si="310"/>
        <v>0</v>
      </c>
      <c r="AI136" s="36">
        <f t="shared" si="311"/>
        <v>0</v>
      </c>
      <c r="AJ136" s="36">
        <f t="shared" si="312"/>
        <v>0</v>
      </c>
      <c r="AK136" s="36">
        <f t="shared" si="313"/>
        <v>0</v>
      </c>
      <c r="AL136" s="36">
        <f t="shared" si="314"/>
        <v>0</v>
      </c>
      <c r="AM136" s="36">
        <f t="shared" si="315"/>
        <v>0</v>
      </c>
      <c r="AN136" s="36">
        <f t="shared" si="316"/>
        <v>0</v>
      </c>
      <c r="AO136" s="36">
        <f t="shared" si="317"/>
        <v>0</v>
      </c>
      <c r="AP136" s="1053">
        <v>1</v>
      </c>
      <c r="AQ136" s="215"/>
      <c r="AR136" s="897">
        <v>11</v>
      </c>
      <c r="AS136" s="911">
        <f t="shared" si="248"/>
        <v>0</v>
      </c>
      <c r="AT136" s="897"/>
      <c r="AU136" s="911">
        <f t="shared" si="249"/>
        <v>0</v>
      </c>
      <c r="AV136" s="897"/>
      <c r="AW136" s="911">
        <f t="shared" si="250"/>
        <v>0</v>
      </c>
      <c r="AX136" s="908"/>
      <c r="AY136" s="911">
        <f t="shared" si="251"/>
        <v>0</v>
      </c>
      <c r="AZ136" s="908"/>
      <c r="BA136" s="911">
        <f t="shared" si="252"/>
        <v>0</v>
      </c>
      <c r="BB136" s="908">
        <v>1</v>
      </c>
      <c r="BC136" s="911">
        <f t="shared" si="253"/>
        <v>0</v>
      </c>
      <c r="BD136" s="908">
        <v>2</v>
      </c>
      <c r="BE136" s="911">
        <f t="shared" si="254"/>
        <v>0</v>
      </c>
      <c r="BF136" s="908"/>
      <c r="BG136" s="911">
        <f t="shared" si="255"/>
        <v>0</v>
      </c>
      <c r="BH136" s="908"/>
      <c r="BI136" s="911">
        <f t="shared" si="256"/>
        <v>0</v>
      </c>
      <c r="BJ136" s="908"/>
      <c r="BK136" s="911">
        <f t="shared" si="257"/>
        <v>0</v>
      </c>
      <c r="BL136" s="908"/>
      <c r="BM136" s="911">
        <f t="shared" si="258"/>
        <v>0</v>
      </c>
      <c r="BN136" s="908"/>
      <c r="BO136" s="911">
        <f t="shared" si="259"/>
        <v>0</v>
      </c>
      <c r="BP136" s="908"/>
      <c r="BQ136" s="911">
        <f t="shared" si="260"/>
        <v>0</v>
      </c>
      <c r="BR136" s="908"/>
      <c r="BS136" s="911">
        <f t="shared" si="261"/>
        <v>0</v>
      </c>
      <c r="BT136" s="36"/>
      <c r="BU136" s="36">
        <f t="shared" si="262"/>
        <v>0</v>
      </c>
      <c r="BV136" s="36">
        <f t="shared" si="263"/>
        <v>0</v>
      </c>
      <c r="BW136" s="36">
        <f t="shared" si="264"/>
        <v>0</v>
      </c>
      <c r="BX136" s="36">
        <f t="shared" si="265"/>
        <v>0</v>
      </c>
      <c r="BY136" s="36">
        <f t="shared" si="266"/>
        <v>0</v>
      </c>
      <c r="BZ136" s="36">
        <f t="shared" si="267"/>
        <v>0</v>
      </c>
      <c r="CA136" s="36">
        <f t="shared" si="268"/>
        <v>0</v>
      </c>
      <c r="CB136" s="36">
        <f t="shared" si="269"/>
        <v>0</v>
      </c>
      <c r="CC136" s="36"/>
      <c r="CD136" s="1">
        <f t="shared" si="231"/>
        <v>0</v>
      </c>
      <c r="CE136" s="1">
        <f t="shared" si="232"/>
        <v>0</v>
      </c>
      <c r="CF136" s="1">
        <f t="shared" si="270"/>
        <v>0</v>
      </c>
      <c r="CG136" s="36"/>
      <c r="CH136" s="1">
        <f t="shared" si="289"/>
        <v>0</v>
      </c>
      <c r="CI136" s="1">
        <f t="shared" si="233"/>
        <v>0</v>
      </c>
      <c r="CJ136" s="1">
        <f t="shared" si="234"/>
        <v>0</v>
      </c>
      <c r="CK136" s="1">
        <f t="shared" si="235"/>
        <v>0</v>
      </c>
      <c r="CL136" s="1">
        <f t="shared" si="236"/>
        <v>0</v>
      </c>
      <c r="CM136" s="1">
        <f t="shared" si="237"/>
        <v>0</v>
      </c>
      <c r="CN136" s="1">
        <f t="shared" si="238"/>
        <v>0</v>
      </c>
      <c r="CO136" s="1">
        <f t="shared" si="239"/>
        <v>0</v>
      </c>
      <c r="CP136" s="1">
        <f t="shared" si="240"/>
        <v>0</v>
      </c>
      <c r="CQ136" s="1">
        <f t="shared" si="241"/>
        <v>0</v>
      </c>
      <c r="CR136" s="1">
        <f t="shared" si="242"/>
        <v>0</v>
      </c>
      <c r="CS136" s="1">
        <f t="shared" si="243"/>
        <v>0</v>
      </c>
      <c r="CT136" s="1">
        <f t="shared" si="244"/>
        <v>0</v>
      </c>
      <c r="CU136" s="1">
        <f t="shared" si="245"/>
        <v>0</v>
      </c>
      <c r="CV136" s="1">
        <f t="shared" si="246"/>
        <v>0</v>
      </c>
      <c r="CW136" s="1">
        <f t="shared" si="247"/>
        <v>0</v>
      </c>
      <c r="CX136" s="36"/>
      <c r="CY136" s="36"/>
      <c r="CZ136" s="36"/>
      <c r="DA136" s="36"/>
      <c r="DB136" s="36"/>
      <c r="DC136" s="36"/>
      <c r="DD136" s="36"/>
      <c r="DE136" s="36"/>
      <c r="DF136" s="36"/>
      <c r="DG136" s="36"/>
      <c r="DH136" s="36"/>
      <c r="DI136" s="36"/>
      <c r="DJ136" s="36"/>
      <c r="DK136" s="36"/>
      <c r="DL136" s="36"/>
      <c r="DM136" s="36"/>
      <c r="DN136" s="36"/>
      <c r="DO136" s="36"/>
      <c r="DP136" s="36"/>
      <c r="DQ136" s="36"/>
      <c r="DR136" s="36"/>
      <c r="DS136" s="36"/>
      <c r="DT136" s="36"/>
      <c r="DU136" s="36"/>
      <c r="DV136" s="36"/>
      <c r="DW136" s="36"/>
      <c r="DX136" s="36"/>
    </row>
    <row r="137" spans="1:128" s="117" customFormat="1" ht="57" customHeight="1" x14ac:dyDescent="0.2">
      <c r="A137" s="1"/>
      <c r="B137" s="519"/>
      <c r="C137" s="36"/>
      <c r="D137" s="367" t="s">
        <v>309</v>
      </c>
      <c r="E137" s="1133"/>
      <c r="F137" s="531"/>
      <c r="G137" s="1" t="s">
        <v>857</v>
      </c>
      <c r="H137" s="1" t="s">
        <v>466</v>
      </c>
      <c r="I137" s="1">
        <v>10</v>
      </c>
      <c r="J137" s="99" t="s">
        <v>1149</v>
      </c>
      <c r="K137" s="640">
        <v>71.076180000000008</v>
      </c>
      <c r="L137" s="124"/>
      <c r="M137" s="124"/>
      <c r="N137" s="124"/>
      <c r="O137" s="124"/>
      <c r="P137" s="124"/>
      <c r="Q137" s="992"/>
      <c r="R137" s="314"/>
      <c r="S137" s="314"/>
      <c r="T137" s="314"/>
      <c r="U137" s="314"/>
      <c r="V137" s="125">
        <f t="shared" si="306"/>
        <v>0</v>
      </c>
      <c r="W137" s="145" t="str">
        <f t="shared" si="307"/>
        <v>No</v>
      </c>
      <c r="X137" s="126" t="str">
        <f t="shared" si="318"/>
        <v>No</v>
      </c>
      <c r="Y137"/>
      <c r="Z137" s="1492">
        <v>1</v>
      </c>
      <c r="AA137" s="1491">
        <f t="shared" si="319"/>
        <v>0</v>
      </c>
      <c r="AB137" s="36"/>
      <c r="AC137" s="216"/>
      <c r="AD137" s="375">
        <v>1.01</v>
      </c>
      <c r="AE137" s="1053">
        <f t="shared" si="284"/>
        <v>0</v>
      </c>
      <c r="AF137" s="36">
        <f t="shared" si="308"/>
        <v>0</v>
      </c>
      <c r="AG137" s="36">
        <f t="shared" si="309"/>
        <v>0</v>
      </c>
      <c r="AH137" s="36">
        <f t="shared" si="310"/>
        <v>0</v>
      </c>
      <c r="AI137" s="36">
        <f t="shared" si="311"/>
        <v>0</v>
      </c>
      <c r="AJ137" s="36">
        <f t="shared" si="312"/>
        <v>0</v>
      </c>
      <c r="AK137" s="36">
        <f t="shared" si="313"/>
        <v>0</v>
      </c>
      <c r="AL137" s="36">
        <f t="shared" si="314"/>
        <v>0</v>
      </c>
      <c r="AM137" s="36">
        <f t="shared" si="315"/>
        <v>0</v>
      </c>
      <c r="AN137" s="36">
        <f t="shared" si="316"/>
        <v>0</v>
      </c>
      <c r="AO137" s="36">
        <f t="shared" si="317"/>
        <v>0</v>
      </c>
      <c r="AP137" s="1053">
        <v>1</v>
      </c>
      <c r="AQ137" s="215"/>
      <c r="AR137" s="897">
        <v>19</v>
      </c>
      <c r="AS137" s="911">
        <f t="shared" si="248"/>
        <v>0</v>
      </c>
      <c r="AT137" s="897"/>
      <c r="AU137" s="911">
        <f t="shared" si="249"/>
        <v>0</v>
      </c>
      <c r="AV137" s="897"/>
      <c r="AW137" s="911">
        <f t="shared" si="250"/>
        <v>0</v>
      </c>
      <c r="AX137" s="908"/>
      <c r="AY137" s="911">
        <f t="shared" si="251"/>
        <v>0</v>
      </c>
      <c r="AZ137" s="908"/>
      <c r="BA137" s="911">
        <f t="shared" si="252"/>
        <v>0</v>
      </c>
      <c r="BB137" s="908">
        <v>4</v>
      </c>
      <c r="BC137" s="911">
        <f t="shared" si="253"/>
        <v>0</v>
      </c>
      <c r="BD137" s="908"/>
      <c r="BE137" s="911">
        <f t="shared" si="254"/>
        <v>0</v>
      </c>
      <c r="BF137" s="908"/>
      <c r="BG137" s="911">
        <f t="shared" si="255"/>
        <v>0</v>
      </c>
      <c r="BH137" s="908"/>
      <c r="BI137" s="911">
        <f t="shared" si="256"/>
        <v>0</v>
      </c>
      <c r="BJ137" s="908"/>
      <c r="BK137" s="911">
        <f t="shared" si="257"/>
        <v>0</v>
      </c>
      <c r="BL137" s="908"/>
      <c r="BM137" s="911">
        <f t="shared" si="258"/>
        <v>0</v>
      </c>
      <c r="BN137" s="908"/>
      <c r="BO137" s="911">
        <f t="shared" si="259"/>
        <v>0</v>
      </c>
      <c r="BP137" s="908"/>
      <c r="BQ137" s="911">
        <f t="shared" si="260"/>
        <v>0</v>
      </c>
      <c r="BR137" s="908"/>
      <c r="BS137" s="911">
        <f t="shared" si="261"/>
        <v>0</v>
      </c>
      <c r="BT137" s="36"/>
      <c r="BU137" s="36">
        <f t="shared" si="262"/>
        <v>0</v>
      </c>
      <c r="BV137" s="36">
        <f t="shared" si="263"/>
        <v>0</v>
      </c>
      <c r="BW137" s="36">
        <f t="shared" si="264"/>
        <v>0</v>
      </c>
      <c r="BX137" s="36">
        <f t="shared" si="265"/>
        <v>0</v>
      </c>
      <c r="BY137" s="36">
        <f t="shared" si="266"/>
        <v>0</v>
      </c>
      <c r="BZ137" s="36">
        <f t="shared" si="267"/>
        <v>0</v>
      </c>
      <c r="CA137" s="36">
        <f t="shared" si="268"/>
        <v>0</v>
      </c>
      <c r="CB137" s="36">
        <f t="shared" si="269"/>
        <v>0</v>
      </c>
      <c r="CC137" s="36"/>
      <c r="CD137" s="1">
        <f t="shared" si="231"/>
        <v>0</v>
      </c>
      <c r="CE137" s="1">
        <f t="shared" si="232"/>
        <v>0</v>
      </c>
      <c r="CF137" s="1">
        <f t="shared" si="270"/>
        <v>0</v>
      </c>
      <c r="CG137" s="36"/>
      <c r="CH137" s="1">
        <f t="shared" si="289"/>
        <v>0</v>
      </c>
      <c r="CI137" s="1">
        <f t="shared" si="233"/>
        <v>0</v>
      </c>
      <c r="CJ137" s="1">
        <f t="shared" si="234"/>
        <v>0</v>
      </c>
      <c r="CK137" s="1">
        <f t="shared" si="235"/>
        <v>0</v>
      </c>
      <c r="CL137" s="1">
        <f t="shared" si="236"/>
        <v>0</v>
      </c>
      <c r="CM137" s="1">
        <f t="shared" si="237"/>
        <v>0</v>
      </c>
      <c r="CN137" s="1">
        <f t="shared" si="238"/>
        <v>0</v>
      </c>
      <c r="CO137" s="1">
        <f t="shared" si="239"/>
        <v>0</v>
      </c>
      <c r="CP137" s="1">
        <f t="shared" si="240"/>
        <v>0</v>
      </c>
      <c r="CQ137" s="1">
        <f t="shared" si="241"/>
        <v>0</v>
      </c>
      <c r="CR137" s="1">
        <f t="shared" si="242"/>
        <v>0</v>
      </c>
      <c r="CS137" s="1">
        <f t="shared" si="243"/>
        <v>0</v>
      </c>
      <c r="CT137" s="1">
        <f t="shared" si="244"/>
        <v>0</v>
      </c>
      <c r="CU137" s="1">
        <f t="shared" si="245"/>
        <v>0</v>
      </c>
      <c r="CV137" s="1">
        <f t="shared" si="246"/>
        <v>0</v>
      </c>
      <c r="CW137" s="1">
        <f t="shared" si="247"/>
        <v>0</v>
      </c>
      <c r="CX137" s="36"/>
      <c r="CY137" s="36"/>
      <c r="CZ137" s="36"/>
      <c r="DA137" s="36"/>
      <c r="DB137" s="36"/>
      <c r="DC137" s="36"/>
      <c r="DD137" s="36"/>
      <c r="DE137" s="36"/>
      <c r="DF137" s="36"/>
      <c r="DG137" s="36"/>
      <c r="DH137" s="36"/>
      <c r="DI137" s="36"/>
      <c r="DJ137" s="36"/>
      <c r="DK137" s="36"/>
      <c r="DL137" s="36"/>
      <c r="DM137" s="36"/>
      <c r="DN137" s="36"/>
      <c r="DO137" s="36"/>
      <c r="DP137" s="36"/>
      <c r="DQ137" s="36"/>
      <c r="DR137" s="36"/>
      <c r="DS137" s="36"/>
      <c r="DT137" s="36"/>
      <c r="DU137" s="36"/>
      <c r="DV137" s="36"/>
      <c r="DW137" s="36"/>
      <c r="DX137" s="36"/>
    </row>
    <row r="138" spans="1:128" s="117" customFormat="1" ht="57" customHeight="1" x14ac:dyDescent="0.2">
      <c r="A138" s="1"/>
      <c r="B138" s="199"/>
      <c r="C138" s="36"/>
      <c r="D138" s="1163" t="s">
        <v>475</v>
      </c>
      <c r="E138" s="1142"/>
      <c r="F138" s="532"/>
      <c r="G138" s="117" t="s">
        <v>185</v>
      </c>
      <c r="H138" s="117" t="s">
        <v>466</v>
      </c>
      <c r="I138" s="117">
        <v>2</v>
      </c>
      <c r="J138" s="118" t="s">
        <v>1149</v>
      </c>
      <c r="K138" s="639">
        <v>68.7834</v>
      </c>
      <c r="L138" s="119"/>
      <c r="M138" s="119"/>
      <c r="N138" s="119"/>
      <c r="O138" s="119"/>
      <c r="P138" s="119"/>
      <c r="Q138" s="993"/>
      <c r="R138" s="964"/>
      <c r="S138" s="964"/>
      <c r="T138" s="964"/>
      <c r="U138" s="964"/>
      <c r="V138" s="121">
        <f t="shared" si="306"/>
        <v>0</v>
      </c>
      <c r="W138" s="121" t="str">
        <f t="shared" si="307"/>
        <v>No</v>
      </c>
      <c r="X138" s="122" t="str">
        <f t="shared" si="318"/>
        <v>No</v>
      </c>
      <c r="Y138"/>
      <c r="Z138" s="1492">
        <v>1</v>
      </c>
      <c r="AA138" s="1491">
        <f t="shared" si="319"/>
        <v>0</v>
      </c>
      <c r="AB138" s="36"/>
      <c r="AC138" s="216"/>
      <c r="AD138" s="375">
        <v>0.6</v>
      </c>
      <c r="AE138" s="1053">
        <f t="shared" si="284"/>
        <v>0</v>
      </c>
      <c r="AF138" s="36">
        <f t="shared" si="308"/>
        <v>0</v>
      </c>
      <c r="AG138" s="36">
        <f t="shared" si="309"/>
        <v>0</v>
      </c>
      <c r="AH138" s="36">
        <f t="shared" si="310"/>
        <v>0</v>
      </c>
      <c r="AI138" s="36">
        <f t="shared" si="311"/>
        <v>0</v>
      </c>
      <c r="AJ138" s="36">
        <f t="shared" si="312"/>
        <v>0</v>
      </c>
      <c r="AK138" s="36">
        <f t="shared" si="313"/>
        <v>0</v>
      </c>
      <c r="AL138" s="36">
        <f t="shared" si="314"/>
        <v>0</v>
      </c>
      <c r="AM138" s="36">
        <f t="shared" si="315"/>
        <v>0</v>
      </c>
      <c r="AN138" s="36">
        <f t="shared" si="316"/>
        <v>0</v>
      </c>
      <c r="AO138" s="36">
        <f t="shared" si="317"/>
        <v>0</v>
      </c>
      <c r="AP138" s="1053">
        <v>1</v>
      </c>
      <c r="AQ138" s="215"/>
      <c r="AR138" s="897">
        <v>5</v>
      </c>
      <c r="AS138" s="911">
        <f t="shared" si="248"/>
        <v>0</v>
      </c>
      <c r="AT138" s="897"/>
      <c r="AU138" s="911">
        <f t="shared" si="249"/>
        <v>0</v>
      </c>
      <c r="AV138" s="897"/>
      <c r="AW138" s="911">
        <f t="shared" si="250"/>
        <v>0</v>
      </c>
      <c r="AX138" s="908"/>
      <c r="AY138" s="911">
        <f t="shared" si="251"/>
        <v>0</v>
      </c>
      <c r="AZ138" s="908">
        <v>1</v>
      </c>
      <c r="BA138" s="911">
        <f t="shared" si="252"/>
        <v>0</v>
      </c>
      <c r="BB138" s="908"/>
      <c r="BC138" s="911">
        <f t="shared" si="253"/>
        <v>0</v>
      </c>
      <c r="BD138" s="908"/>
      <c r="BE138" s="911">
        <f t="shared" si="254"/>
        <v>0</v>
      </c>
      <c r="BF138" s="908"/>
      <c r="BG138" s="911">
        <f t="shared" si="255"/>
        <v>0</v>
      </c>
      <c r="BH138" s="908"/>
      <c r="BI138" s="911">
        <f t="shared" si="256"/>
        <v>0</v>
      </c>
      <c r="BJ138" s="908"/>
      <c r="BK138" s="911">
        <f t="shared" si="257"/>
        <v>0</v>
      </c>
      <c r="BL138" s="908"/>
      <c r="BM138" s="911">
        <f t="shared" si="258"/>
        <v>0</v>
      </c>
      <c r="BN138" s="908"/>
      <c r="BO138" s="911">
        <f t="shared" si="259"/>
        <v>0</v>
      </c>
      <c r="BP138" s="908"/>
      <c r="BQ138" s="911">
        <f t="shared" si="260"/>
        <v>0</v>
      </c>
      <c r="BR138" s="908"/>
      <c r="BS138" s="911">
        <f t="shared" si="261"/>
        <v>0</v>
      </c>
      <c r="BT138" s="36"/>
      <c r="BU138" s="36">
        <f t="shared" si="262"/>
        <v>0</v>
      </c>
      <c r="BV138" s="36">
        <f t="shared" si="263"/>
        <v>0</v>
      </c>
      <c r="BW138" s="36">
        <f t="shared" si="264"/>
        <v>0</v>
      </c>
      <c r="BX138" s="36">
        <f t="shared" si="265"/>
        <v>0</v>
      </c>
      <c r="BY138" s="36">
        <f t="shared" si="266"/>
        <v>0</v>
      </c>
      <c r="BZ138" s="36">
        <f t="shared" si="267"/>
        <v>0</v>
      </c>
      <c r="CA138" s="36">
        <f t="shared" si="268"/>
        <v>0</v>
      </c>
      <c r="CB138" s="36">
        <f t="shared" si="269"/>
        <v>0</v>
      </c>
      <c r="CC138" s="36"/>
      <c r="CD138" s="1">
        <f t="shared" si="231"/>
        <v>0</v>
      </c>
      <c r="CE138" s="1">
        <f t="shared" si="232"/>
        <v>0</v>
      </c>
      <c r="CF138" s="1">
        <f t="shared" si="270"/>
        <v>0</v>
      </c>
      <c r="CG138" s="36"/>
      <c r="CH138" s="1">
        <f t="shared" si="289"/>
        <v>0</v>
      </c>
      <c r="CI138" s="1">
        <f t="shared" si="233"/>
        <v>0</v>
      </c>
      <c r="CJ138" s="1">
        <f t="shared" si="234"/>
        <v>0</v>
      </c>
      <c r="CK138" s="1">
        <f t="shared" si="235"/>
        <v>0</v>
      </c>
      <c r="CL138" s="1">
        <f t="shared" si="236"/>
        <v>0</v>
      </c>
      <c r="CM138" s="1">
        <f t="shared" si="237"/>
        <v>0</v>
      </c>
      <c r="CN138" s="1">
        <f t="shared" si="238"/>
        <v>0</v>
      </c>
      <c r="CO138" s="1">
        <f t="shared" si="239"/>
        <v>0</v>
      </c>
      <c r="CP138" s="1">
        <f t="shared" si="240"/>
        <v>0</v>
      </c>
      <c r="CQ138" s="1">
        <f t="shared" si="241"/>
        <v>0</v>
      </c>
      <c r="CR138" s="1">
        <f t="shared" si="242"/>
        <v>0</v>
      </c>
      <c r="CS138" s="1">
        <f t="shared" si="243"/>
        <v>0</v>
      </c>
      <c r="CT138" s="1">
        <f t="shared" si="244"/>
        <v>0</v>
      </c>
      <c r="CU138" s="1">
        <f t="shared" si="245"/>
        <v>0</v>
      </c>
      <c r="CV138" s="1">
        <f t="shared" si="246"/>
        <v>0</v>
      </c>
      <c r="CW138" s="1">
        <f t="shared" si="247"/>
        <v>0</v>
      </c>
      <c r="CX138" s="36"/>
      <c r="CY138" s="36"/>
      <c r="CZ138" s="36"/>
      <c r="DA138" s="36"/>
      <c r="DB138" s="36"/>
      <c r="DC138" s="36"/>
      <c r="DD138" s="36"/>
      <c r="DE138" s="36"/>
      <c r="DF138" s="36"/>
      <c r="DG138" s="36"/>
      <c r="DH138" s="36"/>
      <c r="DI138" s="36"/>
      <c r="DJ138" s="36"/>
      <c r="DK138" s="36"/>
      <c r="DL138" s="36"/>
      <c r="DM138" s="36"/>
      <c r="DN138" s="36"/>
      <c r="DO138" s="36"/>
      <c r="DP138" s="36"/>
      <c r="DQ138" s="36"/>
      <c r="DR138" s="36"/>
      <c r="DS138" s="36"/>
      <c r="DT138" s="36"/>
      <c r="DU138" s="36"/>
      <c r="DV138" s="36"/>
      <c r="DW138" s="36"/>
      <c r="DX138" s="36"/>
    </row>
    <row r="139" spans="1:128" s="117" customFormat="1" ht="57" customHeight="1" x14ac:dyDescent="0.2">
      <c r="A139" s="1"/>
      <c r="B139" s="519"/>
      <c r="C139" s="36"/>
      <c r="D139" s="367" t="s">
        <v>310</v>
      </c>
      <c r="E139" s="1133"/>
      <c r="F139" s="531"/>
      <c r="G139" s="1" t="s">
        <v>184</v>
      </c>
      <c r="H139" s="1" t="s">
        <v>466</v>
      </c>
      <c r="I139" s="1">
        <v>4</v>
      </c>
      <c r="J139" s="99" t="s">
        <v>1149</v>
      </c>
      <c r="K139" s="640">
        <v>57.319500000000005</v>
      </c>
      <c r="L139" s="124"/>
      <c r="M139" s="124"/>
      <c r="N139" s="124"/>
      <c r="O139" s="124"/>
      <c r="P139" s="124"/>
      <c r="Q139" s="992"/>
      <c r="R139" s="314"/>
      <c r="S139" s="314"/>
      <c r="T139" s="314"/>
      <c r="U139" s="314"/>
      <c r="V139" s="125">
        <f t="shared" si="306"/>
        <v>0</v>
      </c>
      <c r="W139" s="145" t="str">
        <f t="shared" si="307"/>
        <v>No</v>
      </c>
      <c r="X139" s="126" t="str">
        <f t="shared" si="318"/>
        <v>No</v>
      </c>
      <c r="Y139"/>
      <c r="Z139" s="1492">
        <v>1</v>
      </c>
      <c r="AA139" s="1491">
        <f t="shared" si="319"/>
        <v>0</v>
      </c>
      <c r="AB139" s="36"/>
      <c r="AC139" s="216"/>
      <c r="AD139" s="375">
        <v>0.85</v>
      </c>
      <c r="AE139" s="1053">
        <f t="shared" si="284"/>
        <v>0</v>
      </c>
      <c r="AF139" s="36">
        <f t="shared" si="308"/>
        <v>0</v>
      </c>
      <c r="AG139" s="36">
        <f t="shared" si="309"/>
        <v>0</v>
      </c>
      <c r="AH139" s="36">
        <f t="shared" si="310"/>
        <v>0</v>
      </c>
      <c r="AI139" s="36">
        <f t="shared" si="311"/>
        <v>0</v>
      </c>
      <c r="AJ139" s="36">
        <f t="shared" si="312"/>
        <v>0</v>
      </c>
      <c r="AK139" s="36">
        <f t="shared" si="313"/>
        <v>0</v>
      </c>
      <c r="AL139" s="36">
        <f t="shared" si="314"/>
        <v>0</v>
      </c>
      <c r="AM139" s="36">
        <f t="shared" si="315"/>
        <v>0</v>
      </c>
      <c r="AN139" s="36">
        <f t="shared" si="316"/>
        <v>0</v>
      </c>
      <c r="AO139" s="36">
        <f t="shared" si="317"/>
        <v>0</v>
      </c>
      <c r="AP139" s="1053">
        <v>1</v>
      </c>
      <c r="AQ139" s="215"/>
      <c r="AR139" s="897">
        <v>8</v>
      </c>
      <c r="AS139" s="911">
        <f t="shared" si="248"/>
        <v>0</v>
      </c>
      <c r="AT139" s="897"/>
      <c r="AU139" s="911">
        <f t="shared" si="249"/>
        <v>0</v>
      </c>
      <c r="AV139" s="897"/>
      <c r="AW139" s="911">
        <f t="shared" si="250"/>
        <v>0</v>
      </c>
      <c r="AX139" s="908"/>
      <c r="AY139" s="911">
        <f t="shared" si="251"/>
        <v>0</v>
      </c>
      <c r="AZ139" s="908"/>
      <c r="BA139" s="911">
        <f t="shared" si="252"/>
        <v>0</v>
      </c>
      <c r="BB139" s="908">
        <v>2</v>
      </c>
      <c r="BC139" s="911">
        <f t="shared" si="253"/>
        <v>0</v>
      </c>
      <c r="BD139" s="908"/>
      <c r="BE139" s="911">
        <f t="shared" si="254"/>
        <v>0</v>
      </c>
      <c r="BF139" s="908"/>
      <c r="BG139" s="911">
        <f t="shared" si="255"/>
        <v>0</v>
      </c>
      <c r="BH139" s="908"/>
      <c r="BI139" s="911">
        <f t="shared" si="256"/>
        <v>0</v>
      </c>
      <c r="BJ139" s="908"/>
      <c r="BK139" s="911">
        <f t="shared" si="257"/>
        <v>0</v>
      </c>
      <c r="BL139" s="908"/>
      <c r="BM139" s="911">
        <f t="shared" si="258"/>
        <v>0</v>
      </c>
      <c r="BN139" s="908"/>
      <c r="BO139" s="911">
        <f t="shared" si="259"/>
        <v>0</v>
      </c>
      <c r="BP139" s="908"/>
      <c r="BQ139" s="911">
        <f t="shared" si="260"/>
        <v>0</v>
      </c>
      <c r="BR139" s="908"/>
      <c r="BS139" s="911">
        <f t="shared" si="261"/>
        <v>0</v>
      </c>
      <c r="BT139" s="36"/>
      <c r="BU139" s="36">
        <f t="shared" si="262"/>
        <v>0</v>
      </c>
      <c r="BV139" s="36">
        <f t="shared" si="263"/>
        <v>0</v>
      </c>
      <c r="BW139" s="36">
        <f t="shared" si="264"/>
        <v>0</v>
      </c>
      <c r="BX139" s="36">
        <f t="shared" si="265"/>
        <v>0</v>
      </c>
      <c r="BY139" s="36">
        <f t="shared" si="266"/>
        <v>0</v>
      </c>
      <c r="BZ139" s="36">
        <f t="shared" si="267"/>
        <v>0</v>
      </c>
      <c r="CA139" s="36">
        <f t="shared" si="268"/>
        <v>0</v>
      </c>
      <c r="CB139" s="36">
        <f t="shared" si="269"/>
        <v>0</v>
      </c>
      <c r="CC139" s="36"/>
      <c r="CD139" s="1">
        <f t="shared" si="231"/>
        <v>0</v>
      </c>
      <c r="CE139" s="1">
        <f t="shared" si="232"/>
        <v>0</v>
      </c>
      <c r="CF139" s="1">
        <f t="shared" si="270"/>
        <v>0</v>
      </c>
      <c r="CG139" s="36"/>
      <c r="CH139" s="1">
        <f t="shared" si="289"/>
        <v>0</v>
      </c>
      <c r="CI139" s="1">
        <f t="shared" si="233"/>
        <v>0</v>
      </c>
      <c r="CJ139" s="1">
        <f t="shared" si="234"/>
        <v>0</v>
      </c>
      <c r="CK139" s="1">
        <f t="shared" si="235"/>
        <v>0</v>
      </c>
      <c r="CL139" s="1">
        <f t="shared" si="236"/>
        <v>0</v>
      </c>
      <c r="CM139" s="1">
        <f t="shared" si="237"/>
        <v>0</v>
      </c>
      <c r="CN139" s="1">
        <f t="shared" si="238"/>
        <v>0</v>
      </c>
      <c r="CO139" s="1">
        <f t="shared" si="239"/>
        <v>0</v>
      </c>
      <c r="CP139" s="1">
        <f t="shared" si="240"/>
        <v>0</v>
      </c>
      <c r="CQ139" s="1">
        <f t="shared" si="241"/>
        <v>0</v>
      </c>
      <c r="CR139" s="1">
        <f t="shared" si="242"/>
        <v>0</v>
      </c>
      <c r="CS139" s="1">
        <f t="shared" si="243"/>
        <v>0</v>
      </c>
      <c r="CT139" s="1">
        <f t="shared" si="244"/>
        <v>0</v>
      </c>
      <c r="CU139" s="1">
        <f t="shared" si="245"/>
        <v>0</v>
      </c>
      <c r="CV139" s="1">
        <f t="shared" si="246"/>
        <v>0</v>
      </c>
      <c r="CW139" s="1">
        <f t="shared" si="247"/>
        <v>0</v>
      </c>
      <c r="CX139" s="36"/>
      <c r="CY139" s="36"/>
      <c r="CZ139" s="36"/>
      <c r="DA139" s="36"/>
      <c r="DB139" s="36"/>
      <c r="DC139" s="36"/>
      <c r="DD139" s="36"/>
      <c r="DE139" s="36"/>
      <c r="DF139" s="36"/>
      <c r="DG139" s="36"/>
      <c r="DH139" s="36"/>
      <c r="DI139" s="36"/>
      <c r="DJ139" s="36"/>
      <c r="DK139" s="36"/>
      <c r="DL139" s="36"/>
      <c r="DM139" s="36"/>
      <c r="DN139" s="36"/>
      <c r="DO139" s="36"/>
      <c r="DP139" s="36"/>
      <c r="DQ139" s="36"/>
      <c r="DR139" s="36"/>
      <c r="DS139" s="36"/>
      <c r="DT139" s="36"/>
      <c r="DU139" s="36"/>
      <c r="DV139" s="36"/>
      <c r="DW139" s="36"/>
      <c r="DX139" s="36"/>
    </row>
    <row r="140" spans="1:128" s="117" customFormat="1" ht="57" customHeight="1" x14ac:dyDescent="0.2">
      <c r="A140" s="1"/>
      <c r="B140" s="524"/>
      <c r="C140" s="129"/>
      <c r="D140" s="1160" t="s">
        <v>311</v>
      </c>
      <c r="E140" s="1139"/>
      <c r="F140" s="536"/>
      <c r="G140" s="128" t="s">
        <v>132</v>
      </c>
      <c r="H140" s="130" t="s">
        <v>466</v>
      </c>
      <c r="I140" s="128">
        <v>10</v>
      </c>
      <c r="J140" s="130" t="s">
        <v>876</v>
      </c>
      <c r="K140" s="495">
        <v>71.076180000000008</v>
      </c>
      <c r="L140" s="119"/>
      <c r="M140" s="119"/>
      <c r="N140" s="119"/>
      <c r="O140" s="119"/>
      <c r="P140" s="119"/>
      <c r="Q140" s="993"/>
      <c r="R140" s="964"/>
      <c r="S140" s="964"/>
      <c r="T140" s="964"/>
      <c r="U140" s="964"/>
      <c r="V140" s="121">
        <f t="shared" si="306"/>
        <v>0</v>
      </c>
      <c r="W140" s="133" t="str">
        <f t="shared" si="307"/>
        <v>No</v>
      </c>
      <c r="X140" s="122" t="str">
        <f t="shared" si="318"/>
        <v>No</v>
      </c>
      <c r="Y140"/>
      <c r="Z140" s="1487">
        <v>1</v>
      </c>
      <c r="AA140" s="1491">
        <f t="shared" si="319"/>
        <v>0</v>
      </c>
      <c r="AB140" s="36"/>
      <c r="AC140" s="216"/>
      <c r="AD140" s="375">
        <v>0.73</v>
      </c>
      <c r="AE140" s="1053">
        <f t="shared" si="284"/>
        <v>0</v>
      </c>
      <c r="AF140" s="36">
        <f t="shared" si="308"/>
        <v>0</v>
      </c>
      <c r="AG140" s="36">
        <f t="shared" si="309"/>
        <v>0</v>
      </c>
      <c r="AH140" s="36">
        <f t="shared" si="310"/>
        <v>0</v>
      </c>
      <c r="AI140" s="36">
        <f t="shared" si="311"/>
        <v>0</v>
      </c>
      <c r="AJ140" s="36">
        <f t="shared" si="312"/>
        <v>0</v>
      </c>
      <c r="AK140" s="36">
        <f t="shared" si="313"/>
        <v>0</v>
      </c>
      <c r="AL140" s="36">
        <f t="shared" si="314"/>
        <v>0</v>
      </c>
      <c r="AM140" s="36">
        <f t="shared" si="315"/>
        <v>0</v>
      </c>
      <c r="AN140" s="36">
        <f t="shared" si="316"/>
        <v>0</v>
      </c>
      <c r="AO140" s="36">
        <f t="shared" si="317"/>
        <v>0</v>
      </c>
      <c r="AP140" s="1053">
        <v>1</v>
      </c>
      <c r="AQ140" s="215"/>
      <c r="AR140" s="897">
        <v>21</v>
      </c>
      <c r="AS140" s="911">
        <f t="shared" si="248"/>
        <v>0</v>
      </c>
      <c r="AT140" s="897"/>
      <c r="AU140" s="911">
        <f t="shared" si="249"/>
        <v>0</v>
      </c>
      <c r="AV140" s="897"/>
      <c r="AW140" s="911">
        <f t="shared" si="250"/>
        <v>0</v>
      </c>
      <c r="AX140" s="908"/>
      <c r="AY140" s="911">
        <f t="shared" si="251"/>
        <v>0</v>
      </c>
      <c r="AZ140" s="908"/>
      <c r="BA140" s="911">
        <f t="shared" si="252"/>
        <v>0</v>
      </c>
      <c r="BB140" s="908"/>
      <c r="BC140" s="911">
        <f t="shared" si="253"/>
        <v>0</v>
      </c>
      <c r="BD140" s="908"/>
      <c r="BE140" s="911">
        <f t="shared" si="254"/>
        <v>0</v>
      </c>
      <c r="BF140" s="908"/>
      <c r="BG140" s="911">
        <f t="shared" si="255"/>
        <v>0</v>
      </c>
      <c r="BH140" s="908"/>
      <c r="BI140" s="911">
        <f t="shared" si="256"/>
        <v>0</v>
      </c>
      <c r="BJ140" s="908"/>
      <c r="BK140" s="911">
        <f t="shared" si="257"/>
        <v>0</v>
      </c>
      <c r="BL140" s="908"/>
      <c r="BM140" s="911">
        <f t="shared" si="258"/>
        <v>0</v>
      </c>
      <c r="BN140" s="908"/>
      <c r="BO140" s="911">
        <f t="shared" si="259"/>
        <v>0</v>
      </c>
      <c r="BP140" s="908"/>
      <c r="BQ140" s="911">
        <f t="shared" si="260"/>
        <v>0</v>
      </c>
      <c r="BR140" s="908"/>
      <c r="BS140" s="911">
        <f t="shared" si="261"/>
        <v>0</v>
      </c>
      <c r="BT140" s="36"/>
      <c r="BU140" s="36">
        <f t="shared" si="262"/>
        <v>0</v>
      </c>
      <c r="BV140" s="36">
        <f t="shared" si="263"/>
        <v>0</v>
      </c>
      <c r="BW140" s="36">
        <f t="shared" si="264"/>
        <v>0</v>
      </c>
      <c r="BX140" s="36">
        <f t="shared" si="265"/>
        <v>0</v>
      </c>
      <c r="BY140" s="36">
        <f t="shared" si="266"/>
        <v>0</v>
      </c>
      <c r="BZ140" s="36">
        <f t="shared" si="267"/>
        <v>0</v>
      </c>
      <c r="CA140" s="36">
        <f t="shared" si="268"/>
        <v>0</v>
      </c>
      <c r="CB140" s="36">
        <f t="shared" si="269"/>
        <v>0</v>
      </c>
      <c r="CC140" s="36"/>
      <c r="CD140" s="1">
        <f t="shared" ref="CD140:CD162" si="320">IF(F140="",IF(SUM(L140:U140)&gt;0,SUM(L140:U140),0),0)*I140</f>
        <v>0</v>
      </c>
      <c r="CE140" s="1">
        <f t="shared" ref="CE140:CE162" si="321">IF(F140="Dual Tex.",IF(SUM(L140:U140)&gt;0,SUM(L140:U140),0),0)*I140</f>
        <v>0</v>
      </c>
      <c r="CF140" s="1">
        <f t="shared" si="270"/>
        <v>0</v>
      </c>
      <c r="CG140" s="36"/>
      <c r="CH140" s="1">
        <f t="shared" si="289"/>
        <v>0</v>
      </c>
      <c r="CI140" s="1">
        <f t="shared" ref="CI140:CI162" si="322">IF(H140="footholds",IF(SUM(L140:U140)&gt;0,SUM(L140:U140),0),0)*I140</f>
        <v>0</v>
      </c>
      <c r="CJ140" s="1">
        <f t="shared" ref="CJ140:CJ162" si="323">IF(H140="micros",IF(SUM(L140:U140)&gt;0,SUM(L140:U140),0),0)*I140</f>
        <v>0</v>
      </c>
      <c r="CK140" s="1">
        <f t="shared" ref="CK140:CK162" si="324">IF(H140="jug",IF(SUM(L140:U140)&gt;0,SUM(L140:U140),0),0)*I140</f>
        <v>0</v>
      </c>
      <c r="CL140" s="1">
        <f t="shared" ref="CL140:CL162" si="325">IF(H140="ledge",IF(SUM(L140:U140)&gt;0,SUM(L140:U140),0),0)*I140</f>
        <v>0</v>
      </c>
      <c r="CM140" s="1">
        <f t="shared" ref="CM140:CM162" si="326">IF(H140="edge",IF(SUM(L140:U140)&gt;0,SUM(L140:U140),0),0)*I140</f>
        <v>0</v>
      </c>
      <c r="CN140" s="1">
        <f t="shared" ref="CN140:CN162" si="327">IF(H140="crimp",IF(SUM(L140:U140)&gt;0,SUM(L140:U140),0),0)*I140</f>
        <v>0</v>
      </c>
      <c r="CO140" s="1">
        <f t="shared" ref="CO140:CO162" si="328">IF(H140="incut",IF(SUM(L140:U140)&gt;0,SUM(L140:U140),0),0)*I140</f>
        <v>0</v>
      </c>
      <c r="CP140" s="1">
        <f t="shared" ref="CP140:CP162" si="329">IF(H140="dish",IF(SUM(L140:U140)&gt;0,SUM(L140:U140),0),0)*I140</f>
        <v>0</v>
      </c>
      <c r="CQ140" s="1">
        <f t="shared" ref="CQ140:CQ162" si="330">IF(H140="pinch",IF(SUM(L140:U140)&gt;0,SUM(L140:U140),0),0)*I140</f>
        <v>0</v>
      </c>
      <c r="CR140" s="1">
        <f t="shared" ref="CR140:CR162" si="331">IF(H140="pocket",IF(SUM(L140:U140)&gt;0,SUM(L140:U140),0),0)*I140</f>
        <v>0</v>
      </c>
      <c r="CS140" s="1">
        <f t="shared" ref="CS140:CS162" si="332">IF(H140="insert",IF(SUM(L140:U140)&gt;0,SUM(L140:U140),0),0)*I140</f>
        <v>0</v>
      </c>
      <c r="CT140" s="1">
        <f t="shared" ref="CT140:CT162" si="333">IF(H140="feature",IF(SUM(L140:U140)&gt;0,SUM(L140:U140),0),0)*I140</f>
        <v>0</v>
      </c>
      <c r="CU140" s="1">
        <f t="shared" ref="CU140:CU162" si="334">IF(H140="scoop",IF(SUM(L140:U140)&gt;0,SUM(L140:U140),0),0)*I140</f>
        <v>0</v>
      </c>
      <c r="CV140" s="1">
        <f t="shared" ref="CV140:CV162" si="335">IF(H140="various",IF(SUM(L140:U140)&gt;0,SUM(L140:U140),0),0)*I140</f>
        <v>0</v>
      </c>
      <c r="CW140" s="1">
        <f t="shared" ref="CW140:CW171" si="336">IF(H140="positive",IF(SUM(L140:U140)&gt;0,SUM(L140:U140),0),0)*I140</f>
        <v>0</v>
      </c>
      <c r="CX140" s="36"/>
      <c r="CY140" s="36"/>
      <c r="CZ140" s="36"/>
      <c r="DA140" s="36"/>
      <c r="DB140" s="36"/>
      <c r="DC140" s="36"/>
      <c r="DD140" s="36"/>
      <c r="DE140" s="36"/>
      <c r="DF140" s="36"/>
      <c r="DG140" s="36"/>
      <c r="DH140" s="36"/>
      <c r="DI140" s="36"/>
      <c r="DJ140" s="36"/>
      <c r="DK140" s="36"/>
      <c r="DL140" s="36"/>
      <c r="DM140" s="36"/>
      <c r="DN140" s="36"/>
      <c r="DO140" s="36"/>
      <c r="DP140" s="36"/>
      <c r="DQ140" s="36"/>
      <c r="DR140" s="36"/>
      <c r="DS140" s="36"/>
      <c r="DT140" s="36"/>
      <c r="DU140" s="36"/>
      <c r="DV140" s="36"/>
      <c r="DW140" s="36"/>
      <c r="DX140" s="36"/>
    </row>
    <row r="141" spans="1:128" ht="31.25" customHeight="1" x14ac:dyDescent="0.2">
      <c r="B141" s="523"/>
      <c r="F141" s="551"/>
      <c r="G141" s="101"/>
      <c r="H141" s="105"/>
      <c r="J141" s="886" t="s">
        <v>1105</v>
      </c>
      <c r="K141" s="373"/>
      <c r="L141" s="999"/>
      <c r="M141" s="1004"/>
      <c r="N141" s="999"/>
      <c r="O141" s="999"/>
      <c r="P141" s="999"/>
      <c r="Q141" s="999"/>
      <c r="R141" s="999"/>
      <c r="S141" s="999"/>
      <c r="T141" s="1000"/>
      <c r="U141" s="1000"/>
      <c r="V141" s="307"/>
      <c r="W141" s="108"/>
      <c r="X141" s="411"/>
      <c r="Z141" s="351"/>
      <c r="AA141" s="1490"/>
      <c r="AB141" s="36"/>
      <c r="AC141" s="213"/>
      <c r="AD141" s="382"/>
      <c r="AE141" s="1053">
        <f t="shared" si="284"/>
        <v>0</v>
      </c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1053"/>
      <c r="AQ141" s="215"/>
      <c r="AR141" s="912"/>
      <c r="AS141" s="911">
        <f t="shared" ref="AS141:AS172" si="337">SUM(L141:U141)*AR141</f>
        <v>0</v>
      </c>
      <c r="AT141" s="912"/>
      <c r="AU141" s="911">
        <f t="shared" ref="AU141:AU172" si="338">SUM(L141:U141)*AT141</f>
        <v>0</v>
      </c>
      <c r="AV141" s="912"/>
      <c r="AW141" s="911">
        <f t="shared" ref="AW141:AW172" si="339">SUM(L141:U141)*AV141</f>
        <v>0</v>
      </c>
      <c r="AX141" s="913"/>
      <c r="AY141" s="911">
        <f t="shared" ref="AY141:AY172" si="340">SUM(L141:U141)*AX141</f>
        <v>0</v>
      </c>
      <c r="AZ141" s="913"/>
      <c r="BA141" s="911">
        <f t="shared" ref="BA141:BA172" si="341">SUM(L141:U141)*AZ141</f>
        <v>0</v>
      </c>
      <c r="BB141" s="913"/>
      <c r="BC141" s="911">
        <f t="shared" ref="BC141:BC172" si="342">SUM(L141:U141)*BB141</f>
        <v>0</v>
      </c>
      <c r="BD141" s="913"/>
      <c r="BE141" s="911">
        <f t="shared" ref="BE141:BE172" si="343">SUM(L141:U141)*BD141</f>
        <v>0</v>
      </c>
      <c r="BF141" s="913"/>
      <c r="BG141" s="911">
        <f t="shared" ref="BG141:BG172" si="344">SUM(L141:U141)*BF141</f>
        <v>0</v>
      </c>
      <c r="BH141" s="913"/>
      <c r="BI141" s="911">
        <f t="shared" ref="BI141:BI172" si="345">SUM(L141:U141)*BH141</f>
        <v>0</v>
      </c>
      <c r="BJ141" s="913"/>
      <c r="BK141" s="911">
        <f t="shared" ref="BK141:BK172" si="346">SUM(L141:U141)*BJ141</f>
        <v>0</v>
      </c>
      <c r="BL141" s="913"/>
      <c r="BM141" s="911">
        <f t="shared" ref="BM141:BM172" si="347">SUM(L141:U141)*BL141</f>
        <v>0</v>
      </c>
      <c r="BN141" s="913"/>
      <c r="BO141" s="911">
        <f t="shared" ref="BO141:BO172" si="348">SUM(L141:U141)*BN141</f>
        <v>0</v>
      </c>
      <c r="BP141" s="913"/>
      <c r="BQ141" s="911">
        <f t="shared" ref="BQ141:BQ172" si="349">SUM(L141:U141)*BP141</f>
        <v>0</v>
      </c>
      <c r="BR141" s="913"/>
      <c r="BS141" s="911">
        <f t="shared" ref="BS141:BS172" si="350">SUM(L141:U141)*BR141</f>
        <v>0</v>
      </c>
      <c r="BU141" s="36">
        <f t="shared" ref="BU141:BU162" si="351">IF(G141="XS",IF(SUM(L141:U141)&gt;0,SUM(L141:U141),0),0)*I141</f>
        <v>0</v>
      </c>
      <c r="BV141" s="36">
        <f t="shared" ref="BV141:BV162" si="352">IF(G141="S",IF(SUM(L141:U141)&gt;0,SUM(L141:U141),0),0)*I141</f>
        <v>0</v>
      </c>
      <c r="BW141" s="36">
        <f t="shared" ref="BW141:BW162" si="353">IF(G141="M",IF(SUM(L141:U141)&gt;0,SUM(L141:U141),0),0)*I141</f>
        <v>0</v>
      </c>
      <c r="BX141" s="36">
        <f t="shared" ref="BX141:BX162" si="354">IF(G141="L",IF(SUM(L141:U141)&gt;0,SUM(L141:U141),0),0)*I141</f>
        <v>0</v>
      </c>
      <c r="BY141" s="36">
        <f t="shared" ref="BY141:BY162" si="355">IF(G141="XL",IF(SUM(L141:U141)&gt;0,SUM(L141:U141),0),0)*I141</f>
        <v>0</v>
      </c>
      <c r="BZ141" s="36">
        <f t="shared" ref="BZ141:BZ162" si="356">IF(G141="2XL",IF(SUM(L141:U141)&gt;0,SUM(L141:U141),0),0)*I141</f>
        <v>0</v>
      </c>
      <c r="CA141" s="36">
        <f t="shared" ref="CA141:CA162" si="357">IF(G141="3XL",IF(SUM(L141:U141)&gt;0,SUM(L141:U141),0),0)*I141</f>
        <v>0</v>
      </c>
      <c r="CB141" s="36">
        <f t="shared" ref="CB141:CB162" si="358">IF(G141="various",IF(SUM(L141:U141)&gt;0,SUM(L141:U141),0),0)*I141</f>
        <v>0</v>
      </c>
      <c r="CD141" s="1">
        <f t="shared" si="320"/>
        <v>0</v>
      </c>
      <c r="CE141" s="1">
        <f t="shared" si="321"/>
        <v>0</v>
      </c>
      <c r="CF141" s="1">
        <f t="shared" ref="CF141:CF162" si="359">IF(F141="No Tex.",IF(SUM(L141:U141)&gt;0,SUM(L141:U141),0),0)*I141</f>
        <v>0</v>
      </c>
      <c r="CH141" s="1">
        <f t="shared" si="289"/>
        <v>0</v>
      </c>
      <c r="CI141" s="1">
        <f t="shared" si="322"/>
        <v>0</v>
      </c>
      <c r="CJ141" s="1">
        <f t="shared" si="323"/>
        <v>0</v>
      </c>
      <c r="CK141" s="1">
        <f t="shared" si="324"/>
        <v>0</v>
      </c>
      <c r="CL141" s="1">
        <f t="shared" si="325"/>
        <v>0</v>
      </c>
      <c r="CM141" s="1">
        <f t="shared" si="326"/>
        <v>0</v>
      </c>
      <c r="CN141" s="1">
        <f t="shared" si="327"/>
        <v>0</v>
      </c>
      <c r="CO141" s="1">
        <f t="shared" si="328"/>
        <v>0</v>
      </c>
      <c r="CP141" s="1">
        <f t="shared" si="329"/>
        <v>0</v>
      </c>
      <c r="CQ141" s="1">
        <f t="shared" si="330"/>
        <v>0</v>
      </c>
      <c r="CR141" s="1">
        <f t="shared" si="331"/>
        <v>0</v>
      </c>
      <c r="CS141" s="1">
        <f t="shared" si="332"/>
        <v>0</v>
      </c>
      <c r="CT141" s="1">
        <f t="shared" si="333"/>
        <v>0</v>
      </c>
      <c r="CU141" s="1">
        <f t="shared" si="334"/>
        <v>0</v>
      </c>
      <c r="CV141" s="1">
        <f t="shared" si="335"/>
        <v>0</v>
      </c>
      <c r="CW141" s="1">
        <f t="shared" si="336"/>
        <v>0</v>
      </c>
    </row>
    <row r="142" spans="1:128" s="117" customFormat="1" ht="57" customHeight="1" x14ac:dyDescent="0.2">
      <c r="A142" s="1"/>
      <c r="B142" s="520"/>
      <c r="C142" s="111"/>
      <c r="D142" s="1168" t="s">
        <v>312</v>
      </c>
      <c r="E142" s="1147"/>
      <c r="F142" s="540"/>
      <c r="G142" s="111" t="s">
        <v>185</v>
      </c>
      <c r="H142" s="112" t="s">
        <v>436</v>
      </c>
      <c r="I142" s="111">
        <v>2</v>
      </c>
      <c r="J142" s="112" t="s">
        <v>1149</v>
      </c>
      <c r="K142" s="641">
        <v>102.02871</v>
      </c>
      <c r="L142" s="124"/>
      <c r="M142" s="124"/>
      <c r="N142" s="124"/>
      <c r="O142" s="124"/>
      <c r="P142" s="124"/>
      <c r="Q142" s="992"/>
      <c r="R142" s="314"/>
      <c r="S142" s="314"/>
      <c r="T142" s="958"/>
      <c r="U142" s="958"/>
      <c r="V142" s="125">
        <f>K142*L142+K142*M142+K142*N142+K142*O142+K142*P142+K142*Q142+K142*R142+K142*S142+K142*T142+K142*U142</f>
        <v>0</v>
      </c>
      <c r="W142" s="115" t="str">
        <f>IF(B142="New","Yes","No")</f>
        <v>No</v>
      </c>
      <c r="X142" s="126" t="str">
        <f t="shared" si="294"/>
        <v>No</v>
      </c>
      <c r="Y142"/>
      <c r="Z142" s="1485">
        <v>1</v>
      </c>
      <c r="AA142" s="1491">
        <f t="shared" si="295"/>
        <v>0</v>
      </c>
      <c r="AB142" s="36"/>
      <c r="AC142" s="216"/>
      <c r="AD142" s="375">
        <v>3.3</v>
      </c>
      <c r="AE142" s="1053">
        <f t="shared" si="284"/>
        <v>0</v>
      </c>
      <c r="AF142" s="36">
        <f>L142*I142</f>
        <v>0</v>
      </c>
      <c r="AG142" s="36">
        <f>M142*I142</f>
        <v>0</v>
      </c>
      <c r="AH142" s="36">
        <f>N142*I142</f>
        <v>0</v>
      </c>
      <c r="AI142" s="36">
        <f>O142*I142</f>
        <v>0</v>
      </c>
      <c r="AJ142" s="36">
        <f>P142*I142</f>
        <v>0</v>
      </c>
      <c r="AK142" s="36">
        <f>Q142*I142</f>
        <v>0</v>
      </c>
      <c r="AL142" s="36">
        <f>R142*I142</f>
        <v>0</v>
      </c>
      <c r="AM142" s="36">
        <f>S142*I142</f>
        <v>0</v>
      </c>
      <c r="AN142" s="36">
        <f>T142*I142</f>
        <v>0</v>
      </c>
      <c r="AO142" s="36">
        <f>U142*I142</f>
        <v>0</v>
      </c>
      <c r="AP142" s="1053">
        <v>1</v>
      </c>
      <c r="AQ142" s="215"/>
      <c r="AR142" s="897">
        <v>6</v>
      </c>
      <c r="AS142" s="911">
        <f t="shared" si="337"/>
        <v>0</v>
      </c>
      <c r="AT142" s="897"/>
      <c r="AU142" s="911">
        <f t="shared" si="338"/>
        <v>0</v>
      </c>
      <c r="AV142" s="897"/>
      <c r="AW142" s="911">
        <f t="shared" si="339"/>
        <v>0</v>
      </c>
      <c r="AX142" s="908"/>
      <c r="AY142" s="911">
        <f t="shared" si="340"/>
        <v>0</v>
      </c>
      <c r="AZ142" s="908">
        <v>1</v>
      </c>
      <c r="BA142" s="911">
        <f t="shared" si="341"/>
        <v>0</v>
      </c>
      <c r="BB142" s="908">
        <v>1</v>
      </c>
      <c r="BC142" s="911">
        <f t="shared" si="342"/>
        <v>0</v>
      </c>
      <c r="BD142" s="908"/>
      <c r="BE142" s="911">
        <f t="shared" si="343"/>
        <v>0</v>
      </c>
      <c r="BF142" s="908"/>
      <c r="BG142" s="911">
        <f t="shared" si="344"/>
        <v>0</v>
      </c>
      <c r="BH142" s="908"/>
      <c r="BI142" s="911">
        <f t="shared" si="345"/>
        <v>0</v>
      </c>
      <c r="BJ142" s="908"/>
      <c r="BK142" s="911">
        <f t="shared" si="346"/>
        <v>0</v>
      </c>
      <c r="BL142" s="908"/>
      <c r="BM142" s="911">
        <f t="shared" si="347"/>
        <v>0</v>
      </c>
      <c r="BN142" s="908"/>
      <c r="BO142" s="911">
        <f t="shared" si="348"/>
        <v>0</v>
      </c>
      <c r="BP142" s="908"/>
      <c r="BQ142" s="911">
        <f t="shared" si="349"/>
        <v>0</v>
      </c>
      <c r="BR142" s="908"/>
      <c r="BS142" s="911">
        <f t="shared" si="350"/>
        <v>0</v>
      </c>
      <c r="BT142" s="36"/>
      <c r="BU142" s="36">
        <f t="shared" si="351"/>
        <v>0</v>
      </c>
      <c r="BV142" s="36">
        <f t="shared" si="352"/>
        <v>0</v>
      </c>
      <c r="BW142" s="36">
        <f t="shared" si="353"/>
        <v>0</v>
      </c>
      <c r="BX142" s="36">
        <f t="shared" si="354"/>
        <v>0</v>
      </c>
      <c r="BY142" s="36">
        <f t="shared" si="355"/>
        <v>0</v>
      </c>
      <c r="BZ142" s="36">
        <f t="shared" si="356"/>
        <v>0</v>
      </c>
      <c r="CA142" s="36">
        <f t="shared" si="357"/>
        <v>0</v>
      </c>
      <c r="CB142" s="36">
        <f t="shared" si="358"/>
        <v>0</v>
      </c>
      <c r="CC142" s="36"/>
      <c r="CD142" s="1">
        <f t="shared" si="320"/>
        <v>0</v>
      </c>
      <c r="CE142" s="1">
        <f t="shared" si="321"/>
        <v>0</v>
      </c>
      <c r="CF142" s="1">
        <f t="shared" si="359"/>
        <v>0</v>
      </c>
      <c r="CG142" s="36"/>
      <c r="CH142" s="1">
        <f t="shared" si="289"/>
        <v>0</v>
      </c>
      <c r="CI142" s="1">
        <f t="shared" si="322"/>
        <v>0</v>
      </c>
      <c r="CJ142" s="1">
        <f t="shared" si="323"/>
        <v>0</v>
      </c>
      <c r="CK142" s="1">
        <f t="shared" si="324"/>
        <v>0</v>
      </c>
      <c r="CL142" s="1">
        <f t="shared" si="325"/>
        <v>0</v>
      </c>
      <c r="CM142" s="1">
        <f t="shared" si="326"/>
        <v>0</v>
      </c>
      <c r="CN142" s="1">
        <f t="shared" si="327"/>
        <v>0</v>
      </c>
      <c r="CO142" s="1">
        <f t="shared" si="328"/>
        <v>0</v>
      </c>
      <c r="CP142" s="1">
        <f t="shared" si="329"/>
        <v>0</v>
      </c>
      <c r="CQ142" s="1">
        <f t="shared" si="330"/>
        <v>0</v>
      </c>
      <c r="CR142" s="1">
        <f t="shared" si="331"/>
        <v>0</v>
      </c>
      <c r="CS142" s="1">
        <f t="shared" si="332"/>
        <v>0</v>
      </c>
      <c r="CT142" s="1">
        <f t="shared" si="333"/>
        <v>0</v>
      </c>
      <c r="CU142" s="1">
        <f t="shared" si="334"/>
        <v>0</v>
      </c>
      <c r="CV142" s="1">
        <f t="shared" si="335"/>
        <v>0</v>
      </c>
      <c r="CW142" s="1">
        <f t="shared" si="336"/>
        <v>0</v>
      </c>
      <c r="CX142" s="36"/>
      <c r="CY142" s="36"/>
      <c r="CZ142" s="36"/>
      <c r="DA142" s="36"/>
      <c r="DB142" s="36"/>
      <c r="DC142" s="36"/>
      <c r="DD142" s="36"/>
      <c r="DE142" s="36"/>
      <c r="DF142" s="36"/>
      <c r="DG142" s="36"/>
      <c r="DH142" s="36"/>
      <c r="DI142" s="36"/>
      <c r="DJ142" s="36"/>
      <c r="DK142" s="36"/>
      <c r="DL142" s="36"/>
      <c r="DM142" s="36"/>
      <c r="DN142" s="36"/>
      <c r="DO142" s="36"/>
      <c r="DP142" s="36"/>
      <c r="DQ142" s="36"/>
      <c r="DR142" s="36"/>
      <c r="DS142" s="36"/>
      <c r="DT142" s="36"/>
      <c r="DU142" s="36"/>
      <c r="DV142" s="36"/>
      <c r="DW142" s="36"/>
      <c r="DX142" s="36"/>
    </row>
    <row r="143" spans="1:128" s="1" customFormat="1" ht="57" customHeight="1" x14ac:dyDescent="0.2">
      <c r="B143" s="519"/>
      <c r="C143" s="36"/>
      <c r="D143" s="1163" t="s">
        <v>313</v>
      </c>
      <c r="E143" s="1142"/>
      <c r="F143" s="541"/>
      <c r="G143" s="117" t="s">
        <v>184</v>
      </c>
      <c r="H143" s="118" t="s">
        <v>436</v>
      </c>
      <c r="I143" s="117">
        <v>3</v>
      </c>
      <c r="J143" s="118" t="s">
        <v>1149</v>
      </c>
      <c r="K143" s="642">
        <v>84.374303999999995</v>
      </c>
      <c r="L143" s="119"/>
      <c r="M143" s="119"/>
      <c r="N143" s="119"/>
      <c r="O143" s="119"/>
      <c r="P143" s="119"/>
      <c r="Q143" s="993"/>
      <c r="R143" s="964"/>
      <c r="S143" s="964"/>
      <c r="T143" s="964"/>
      <c r="U143" s="964"/>
      <c r="V143" s="121">
        <f>K143*L143+K143*M143+K143*N143+K143*O143+K143*P143+K143*Q143+K143*R143+K143*S143+K143*T143+K143*U143</f>
        <v>0</v>
      </c>
      <c r="W143" s="121" t="str">
        <f>IF(B143="New","Yes","No")</f>
        <v>No</v>
      </c>
      <c r="X143" s="122" t="str">
        <f t="shared" si="294"/>
        <v>No</v>
      </c>
      <c r="Y143"/>
      <c r="Z143" s="1492">
        <v>1</v>
      </c>
      <c r="AA143" s="1491">
        <f t="shared" si="295"/>
        <v>0</v>
      </c>
      <c r="AB143" s="36"/>
      <c r="AC143" s="216"/>
      <c r="AD143" s="375">
        <v>2.2999999999999998</v>
      </c>
      <c r="AE143" s="1053">
        <f t="shared" si="284"/>
        <v>0</v>
      </c>
      <c r="AF143" s="36">
        <f>L143*I143</f>
        <v>0</v>
      </c>
      <c r="AG143" s="36">
        <f>M143*I143</f>
        <v>0</v>
      </c>
      <c r="AH143" s="36">
        <f>N143*I143</f>
        <v>0</v>
      </c>
      <c r="AI143" s="36">
        <f>O143*I143</f>
        <v>0</v>
      </c>
      <c r="AJ143" s="36">
        <f>P143*I143</f>
        <v>0</v>
      </c>
      <c r="AK143" s="36">
        <f>Q143*I143</f>
        <v>0</v>
      </c>
      <c r="AL143" s="36">
        <f>R143*I143</f>
        <v>0</v>
      </c>
      <c r="AM143" s="36">
        <f>S143*I143</f>
        <v>0</v>
      </c>
      <c r="AN143" s="36">
        <f>T143*I143</f>
        <v>0</v>
      </c>
      <c r="AO143" s="36">
        <f>U143*I143</f>
        <v>0</v>
      </c>
      <c r="AP143" s="1053">
        <v>1</v>
      </c>
      <c r="AQ143" s="215"/>
      <c r="AR143" s="897">
        <v>7</v>
      </c>
      <c r="AS143" s="911">
        <f t="shared" si="337"/>
        <v>0</v>
      </c>
      <c r="AT143" s="897"/>
      <c r="AU143" s="911">
        <f t="shared" si="338"/>
        <v>0</v>
      </c>
      <c r="AV143" s="897"/>
      <c r="AW143" s="911">
        <f t="shared" si="339"/>
        <v>0</v>
      </c>
      <c r="AX143" s="908"/>
      <c r="AY143" s="911">
        <f t="shared" si="340"/>
        <v>0</v>
      </c>
      <c r="AZ143" s="908"/>
      <c r="BA143" s="911">
        <f t="shared" si="341"/>
        <v>0</v>
      </c>
      <c r="BB143" s="908">
        <v>3</v>
      </c>
      <c r="BC143" s="911">
        <f t="shared" si="342"/>
        <v>0</v>
      </c>
      <c r="BD143" s="908"/>
      <c r="BE143" s="911">
        <f t="shared" si="343"/>
        <v>0</v>
      </c>
      <c r="BF143" s="908"/>
      <c r="BG143" s="911">
        <f t="shared" si="344"/>
        <v>0</v>
      </c>
      <c r="BH143" s="908"/>
      <c r="BI143" s="911">
        <f t="shared" si="345"/>
        <v>0</v>
      </c>
      <c r="BJ143" s="908"/>
      <c r="BK143" s="911">
        <f t="shared" si="346"/>
        <v>0</v>
      </c>
      <c r="BL143" s="908"/>
      <c r="BM143" s="911">
        <f t="shared" si="347"/>
        <v>0</v>
      </c>
      <c r="BN143" s="908"/>
      <c r="BO143" s="911">
        <f t="shared" si="348"/>
        <v>0</v>
      </c>
      <c r="BP143" s="908"/>
      <c r="BQ143" s="911">
        <f t="shared" si="349"/>
        <v>0</v>
      </c>
      <c r="BR143" s="908"/>
      <c r="BS143" s="911">
        <f t="shared" si="350"/>
        <v>0</v>
      </c>
      <c r="BT143" s="36"/>
      <c r="BU143" s="36">
        <f t="shared" si="351"/>
        <v>0</v>
      </c>
      <c r="BV143" s="36">
        <f t="shared" si="352"/>
        <v>0</v>
      </c>
      <c r="BW143" s="36">
        <f t="shared" si="353"/>
        <v>0</v>
      </c>
      <c r="BX143" s="36">
        <f t="shared" si="354"/>
        <v>0</v>
      </c>
      <c r="BY143" s="36">
        <f t="shared" si="355"/>
        <v>0</v>
      </c>
      <c r="BZ143" s="36">
        <f t="shared" si="356"/>
        <v>0</v>
      </c>
      <c r="CA143" s="36">
        <f t="shared" si="357"/>
        <v>0</v>
      </c>
      <c r="CB143" s="36">
        <f t="shared" si="358"/>
        <v>0</v>
      </c>
      <c r="CC143" s="36"/>
      <c r="CD143" s="1">
        <f t="shared" si="320"/>
        <v>0</v>
      </c>
      <c r="CE143" s="1">
        <f t="shared" si="321"/>
        <v>0</v>
      </c>
      <c r="CF143" s="1">
        <f t="shared" si="359"/>
        <v>0</v>
      </c>
      <c r="CG143" s="36"/>
      <c r="CH143" s="1">
        <f t="shared" si="289"/>
        <v>0</v>
      </c>
      <c r="CI143" s="1">
        <f t="shared" si="322"/>
        <v>0</v>
      </c>
      <c r="CJ143" s="1">
        <f t="shared" si="323"/>
        <v>0</v>
      </c>
      <c r="CK143" s="1">
        <f t="shared" si="324"/>
        <v>0</v>
      </c>
      <c r="CL143" s="1">
        <f t="shared" si="325"/>
        <v>0</v>
      </c>
      <c r="CM143" s="1">
        <f t="shared" si="326"/>
        <v>0</v>
      </c>
      <c r="CN143" s="1">
        <f t="shared" si="327"/>
        <v>0</v>
      </c>
      <c r="CO143" s="1">
        <f t="shared" si="328"/>
        <v>0</v>
      </c>
      <c r="CP143" s="1">
        <f t="shared" si="329"/>
        <v>0</v>
      </c>
      <c r="CQ143" s="1">
        <f t="shared" si="330"/>
        <v>0</v>
      </c>
      <c r="CR143" s="1">
        <f t="shared" si="331"/>
        <v>0</v>
      </c>
      <c r="CS143" s="1">
        <f t="shared" si="332"/>
        <v>0</v>
      </c>
      <c r="CT143" s="1">
        <f t="shared" si="333"/>
        <v>0</v>
      </c>
      <c r="CU143" s="1">
        <f t="shared" si="334"/>
        <v>0</v>
      </c>
      <c r="CV143" s="1">
        <f t="shared" si="335"/>
        <v>0</v>
      </c>
      <c r="CW143" s="1">
        <f t="shared" si="336"/>
        <v>0</v>
      </c>
      <c r="CX143" s="36"/>
      <c r="CY143" s="36"/>
      <c r="CZ143" s="36"/>
      <c r="DA143" s="36"/>
      <c r="DB143" s="36"/>
      <c r="DC143" s="36"/>
      <c r="DD143" s="36"/>
      <c r="DE143" s="36"/>
      <c r="DF143" s="36"/>
      <c r="DG143" s="36"/>
      <c r="DH143" s="36"/>
      <c r="DI143" s="36"/>
      <c r="DJ143" s="36"/>
      <c r="DK143" s="36"/>
      <c r="DL143" s="36"/>
      <c r="DM143" s="36"/>
      <c r="DN143" s="36"/>
      <c r="DO143" s="36"/>
      <c r="DP143" s="36"/>
      <c r="DQ143" s="36"/>
      <c r="DR143" s="36"/>
      <c r="DS143" s="36"/>
      <c r="DT143" s="36"/>
      <c r="DU143" s="36"/>
      <c r="DV143" s="36"/>
      <c r="DW143" s="36"/>
      <c r="DX143" s="36"/>
    </row>
    <row r="144" spans="1:128" s="117" customFormat="1" ht="57" customHeight="1" x14ac:dyDescent="0.2">
      <c r="A144" s="1"/>
      <c r="B144" s="524"/>
      <c r="C144" s="129"/>
      <c r="D144" s="1165" t="s">
        <v>314</v>
      </c>
      <c r="E144" s="1144"/>
      <c r="F144" s="542"/>
      <c r="G144" s="129" t="s">
        <v>132</v>
      </c>
      <c r="H144" s="156" t="s">
        <v>436</v>
      </c>
      <c r="I144" s="129">
        <v>8</v>
      </c>
      <c r="J144" s="156" t="s">
        <v>876</v>
      </c>
      <c r="K144" s="643">
        <v>67.637010000000018</v>
      </c>
      <c r="L144" s="124"/>
      <c r="M144" s="124"/>
      <c r="N144" s="124"/>
      <c r="O144" s="124"/>
      <c r="P144" s="124"/>
      <c r="Q144" s="992"/>
      <c r="R144" s="314"/>
      <c r="S144" s="314"/>
      <c r="T144" s="958"/>
      <c r="U144" s="958"/>
      <c r="V144" s="125">
        <f>K144*L144+K144*M144+K144*N144+K144*O144+K144*P144+K144*Q144+K144*R144+K144*S144+K144*T144+K144*U144</f>
        <v>0</v>
      </c>
      <c r="W144" s="158" t="str">
        <f>IF(B144="New","Yes","No")</f>
        <v>No</v>
      </c>
      <c r="X144" s="126" t="str">
        <f t="shared" si="294"/>
        <v>No</v>
      </c>
      <c r="Y144"/>
      <c r="Z144" s="1487">
        <v>1</v>
      </c>
      <c r="AA144" s="1491">
        <f t="shared" si="295"/>
        <v>0</v>
      </c>
      <c r="AB144" s="36"/>
      <c r="AC144" s="216"/>
      <c r="AD144" s="375">
        <v>1</v>
      </c>
      <c r="AE144" s="1053">
        <f t="shared" si="284"/>
        <v>0</v>
      </c>
      <c r="AF144" s="36">
        <f>L144*I144</f>
        <v>0</v>
      </c>
      <c r="AG144" s="36">
        <f>M144*I144</f>
        <v>0</v>
      </c>
      <c r="AH144" s="36">
        <f>N144*I144</f>
        <v>0</v>
      </c>
      <c r="AI144" s="36">
        <f>O144*I144</f>
        <v>0</v>
      </c>
      <c r="AJ144" s="36">
        <f>P144*I144</f>
        <v>0</v>
      </c>
      <c r="AK144" s="36">
        <f>Q144*I144</f>
        <v>0</v>
      </c>
      <c r="AL144" s="36">
        <f>R144*I144</f>
        <v>0</v>
      </c>
      <c r="AM144" s="36">
        <f>S144*I144</f>
        <v>0</v>
      </c>
      <c r="AN144" s="36">
        <f>T144*I144</f>
        <v>0</v>
      </c>
      <c r="AO144" s="36">
        <f>U144*I144</f>
        <v>0</v>
      </c>
      <c r="AP144" s="1053">
        <v>1</v>
      </c>
      <c r="AQ144" s="215"/>
      <c r="AR144" s="897">
        <v>16</v>
      </c>
      <c r="AS144" s="911">
        <f t="shared" si="337"/>
        <v>0</v>
      </c>
      <c r="AT144" s="897"/>
      <c r="AU144" s="911">
        <f t="shared" si="338"/>
        <v>0</v>
      </c>
      <c r="AV144" s="897"/>
      <c r="AW144" s="911">
        <f t="shared" si="339"/>
        <v>0</v>
      </c>
      <c r="AX144" s="908"/>
      <c r="AY144" s="911">
        <f t="shared" si="340"/>
        <v>0</v>
      </c>
      <c r="AZ144" s="908"/>
      <c r="BA144" s="911">
        <f t="shared" si="341"/>
        <v>0</v>
      </c>
      <c r="BB144" s="908"/>
      <c r="BC144" s="911">
        <f t="shared" si="342"/>
        <v>0</v>
      </c>
      <c r="BD144" s="908"/>
      <c r="BE144" s="911">
        <f t="shared" si="343"/>
        <v>0</v>
      </c>
      <c r="BF144" s="908"/>
      <c r="BG144" s="911">
        <f t="shared" si="344"/>
        <v>0</v>
      </c>
      <c r="BH144" s="908"/>
      <c r="BI144" s="911">
        <f t="shared" si="345"/>
        <v>0</v>
      </c>
      <c r="BJ144" s="908"/>
      <c r="BK144" s="911">
        <f t="shared" si="346"/>
        <v>0</v>
      </c>
      <c r="BL144" s="908"/>
      <c r="BM144" s="911">
        <f t="shared" si="347"/>
        <v>0</v>
      </c>
      <c r="BN144" s="908"/>
      <c r="BO144" s="911">
        <f t="shared" si="348"/>
        <v>0</v>
      </c>
      <c r="BP144" s="908"/>
      <c r="BQ144" s="911">
        <f t="shared" si="349"/>
        <v>0</v>
      </c>
      <c r="BR144" s="908"/>
      <c r="BS144" s="911">
        <f t="shared" si="350"/>
        <v>0</v>
      </c>
      <c r="BT144" s="36"/>
      <c r="BU144" s="36">
        <f t="shared" si="351"/>
        <v>0</v>
      </c>
      <c r="BV144" s="36">
        <f t="shared" si="352"/>
        <v>0</v>
      </c>
      <c r="BW144" s="36">
        <f t="shared" si="353"/>
        <v>0</v>
      </c>
      <c r="BX144" s="36">
        <f t="shared" si="354"/>
        <v>0</v>
      </c>
      <c r="BY144" s="36">
        <f t="shared" si="355"/>
        <v>0</v>
      </c>
      <c r="BZ144" s="36">
        <f t="shared" si="356"/>
        <v>0</v>
      </c>
      <c r="CA144" s="36">
        <f t="shared" si="357"/>
        <v>0</v>
      </c>
      <c r="CB144" s="36">
        <f t="shared" si="358"/>
        <v>0</v>
      </c>
      <c r="CC144" s="36"/>
      <c r="CD144" s="1">
        <f t="shared" si="320"/>
        <v>0</v>
      </c>
      <c r="CE144" s="1">
        <f t="shared" si="321"/>
        <v>0</v>
      </c>
      <c r="CF144" s="1">
        <f t="shared" si="359"/>
        <v>0</v>
      </c>
      <c r="CG144" s="36"/>
      <c r="CH144" s="1">
        <f t="shared" si="289"/>
        <v>0</v>
      </c>
      <c r="CI144" s="1">
        <f t="shared" si="322"/>
        <v>0</v>
      </c>
      <c r="CJ144" s="1">
        <f t="shared" si="323"/>
        <v>0</v>
      </c>
      <c r="CK144" s="1">
        <f t="shared" si="324"/>
        <v>0</v>
      </c>
      <c r="CL144" s="1">
        <f t="shared" si="325"/>
        <v>0</v>
      </c>
      <c r="CM144" s="1">
        <f t="shared" si="326"/>
        <v>0</v>
      </c>
      <c r="CN144" s="1">
        <f t="shared" si="327"/>
        <v>0</v>
      </c>
      <c r="CO144" s="1">
        <f t="shared" si="328"/>
        <v>0</v>
      </c>
      <c r="CP144" s="1">
        <f t="shared" si="329"/>
        <v>0</v>
      </c>
      <c r="CQ144" s="1">
        <f t="shared" si="330"/>
        <v>0</v>
      </c>
      <c r="CR144" s="1">
        <f t="shared" si="331"/>
        <v>0</v>
      </c>
      <c r="CS144" s="1">
        <f t="shared" si="332"/>
        <v>0</v>
      </c>
      <c r="CT144" s="1">
        <f t="shared" si="333"/>
        <v>0</v>
      </c>
      <c r="CU144" s="1">
        <f t="shared" si="334"/>
        <v>0</v>
      </c>
      <c r="CV144" s="1">
        <f t="shared" si="335"/>
        <v>0</v>
      </c>
      <c r="CW144" s="1">
        <f t="shared" si="336"/>
        <v>0</v>
      </c>
      <c r="CX144" s="36"/>
      <c r="CY144" s="36"/>
      <c r="CZ144" s="36"/>
      <c r="DA144" s="36"/>
      <c r="DB144" s="36"/>
      <c r="DC144" s="36"/>
      <c r="DD144" s="36"/>
      <c r="DE144" s="36"/>
      <c r="DF144" s="36"/>
      <c r="DG144" s="36"/>
      <c r="DH144" s="36"/>
      <c r="DI144" s="36"/>
      <c r="DJ144" s="36"/>
      <c r="DK144" s="36"/>
      <c r="DL144" s="36"/>
      <c r="DM144" s="36"/>
      <c r="DN144" s="36"/>
      <c r="DO144" s="36"/>
      <c r="DP144" s="36"/>
      <c r="DQ144" s="36"/>
      <c r="DR144" s="36"/>
      <c r="DS144" s="36"/>
      <c r="DT144" s="36"/>
      <c r="DU144" s="36"/>
      <c r="DV144" s="36"/>
      <c r="DW144" s="36"/>
      <c r="DX144" s="36"/>
    </row>
    <row r="145" spans="1:101" s="1" customFormat="1" ht="31.25" customHeight="1" x14ac:dyDescent="0.2">
      <c r="B145" s="528"/>
      <c r="C145" s="111"/>
      <c r="D145" s="1168"/>
      <c r="E145" s="1147"/>
      <c r="F145" s="543"/>
      <c r="G145" s="112"/>
      <c r="H145" s="112"/>
      <c r="I145" s="111"/>
      <c r="J145" s="112"/>
      <c r="K145" s="113"/>
      <c r="L145" s="1002"/>
      <c r="M145" s="1002"/>
      <c r="N145" s="1002"/>
      <c r="O145" s="1002"/>
      <c r="P145" s="1002"/>
      <c r="Q145" s="1002"/>
      <c r="R145" s="1002"/>
      <c r="S145" s="1002"/>
      <c r="T145" s="1002"/>
      <c r="U145" s="1002"/>
      <c r="V145" s="115"/>
      <c r="W145" s="115"/>
      <c r="X145" s="316"/>
      <c r="Y145" s="96"/>
      <c r="Z145" s="1494"/>
      <c r="AA145" s="1494"/>
      <c r="AB145" s="36"/>
      <c r="AC145" s="216"/>
      <c r="AD145" s="375"/>
      <c r="AE145" s="1053">
        <f t="shared" si="284"/>
        <v>0</v>
      </c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1053"/>
      <c r="AQ145" s="215"/>
      <c r="AR145" s="897"/>
      <c r="AS145" s="911">
        <f t="shared" si="337"/>
        <v>0</v>
      </c>
      <c r="AT145" s="897"/>
      <c r="AU145" s="911">
        <f t="shared" si="338"/>
        <v>0</v>
      </c>
      <c r="AV145" s="897"/>
      <c r="AW145" s="911">
        <f t="shared" si="339"/>
        <v>0</v>
      </c>
      <c r="AX145" s="908"/>
      <c r="AY145" s="911">
        <f t="shared" si="340"/>
        <v>0</v>
      </c>
      <c r="AZ145" s="908"/>
      <c r="BA145" s="911">
        <f t="shared" si="341"/>
        <v>0</v>
      </c>
      <c r="BB145" s="908"/>
      <c r="BC145" s="911">
        <f t="shared" si="342"/>
        <v>0</v>
      </c>
      <c r="BD145" s="908"/>
      <c r="BE145" s="911">
        <f t="shared" si="343"/>
        <v>0</v>
      </c>
      <c r="BF145" s="908"/>
      <c r="BG145" s="911">
        <f t="shared" si="344"/>
        <v>0</v>
      </c>
      <c r="BH145" s="908"/>
      <c r="BI145" s="911">
        <f t="shared" si="345"/>
        <v>0</v>
      </c>
      <c r="BJ145" s="908"/>
      <c r="BK145" s="911">
        <f t="shared" si="346"/>
        <v>0</v>
      </c>
      <c r="BL145" s="908"/>
      <c r="BM145" s="911">
        <f t="shared" si="347"/>
        <v>0</v>
      </c>
      <c r="BN145" s="908"/>
      <c r="BO145" s="911">
        <f t="shared" si="348"/>
        <v>0</v>
      </c>
      <c r="BP145" s="908"/>
      <c r="BQ145" s="911">
        <f t="shared" si="349"/>
        <v>0</v>
      </c>
      <c r="BR145" s="908"/>
      <c r="BS145" s="911">
        <f t="shared" si="350"/>
        <v>0</v>
      </c>
      <c r="BT145" s="36"/>
      <c r="BU145" s="36">
        <f t="shared" si="351"/>
        <v>0</v>
      </c>
      <c r="BV145" s="36">
        <f t="shared" si="352"/>
        <v>0</v>
      </c>
      <c r="BW145" s="36">
        <f t="shared" si="353"/>
        <v>0</v>
      </c>
      <c r="BX145" s="36">
        <f t="shared" si="354"/>
        <v>0</v>
      </c>
      <c r="BY145" s="36">
        <f t="shared" si="355"/>
        <v>0</v>
      </c>
      <c r="BZ145" s="36">
        <f t="shared" si="356"/>
        <v>0</v>
      </c>
      <c r="CA145" s="36">
        <f t="shared" si="357"/>
        <v>0</v>
      </c>
      <c r="CB145" s="36">
        <f t="shared" si="358"/>
        <v>0</v>
      </c>
      <c r="CD145" s="1">
        <f t="shared" si="320"/>
        <v>0</v>
      </c>
      <c r="CE145" s="1">
        <f t="shared" si="321"/>
        <v>0</v>
      </c>
      <c r="CF145" s="1">
        <f t="shared" si="359"/>
        <v>0</v>
      </c>
      <c r="CH145" s="1">
        <f t="shared" si="289"/>
        <v>0</v>
      </c>
      <c r="CI145" s="1">
        <f t="shared" si="322"/>
        <v>0</v>
      </c>
      <c r="CJ145" s="1">
        <f t="shared" si="323"/>
        <v>0</v>
      </c>
      <c r="CK145" s="1">
        <f t="shared" si="324"/>
        <v>0</v>
      </c>
      <c r="CL145" s="1">
        <f t="shared" si="325"/>
        <v>0</v>
      </c>
      <c r="CM145" s="1">
        <f t="shared" si="326"/>
        <v>0</v>
      </c>
      <c r="CN145" s="1">
        <f t="shared" si="327"/>
        <v>0</v>
      </c>
      <c r="CO145" s="1">
        <f t="shared" si="328"/>
        <v>0</v>
      </c>
      <c r="CP145" s="1">
        <f t="shared" si="329"/>
        <v>0</v>
      </c>
      <c r="CQ145" s="1">
        <f t="shared" si="330"/>
        <v>0</v>
      </c>
      <c r="CR145" s="1">
        <f t="shared" si="331"/>
        <v>0</v>
      </c>
      <c r="CS145" s="1">
        <f t="shared" si="332"/>
        <v>0</v>
      </c>
      <c r="CT145" s="1">
        <f t="shared" si="333"/>
        <v>0</v>
      </c>
      <c r="CU145" s="1">
        <f t="shared" si="334"/>
        <v>0</v>
      </c>
      <c r="CV145" s="1">
        <f t="shared" si="335"/>
        <v>0</v>
      </c>
      <c r="CW145" s="1">
        <f t="shared" si="336"/>
        <v>0</v>
      </c>
    </row>
    <row r="146" spans="1:101" s="1" customFormat="1" ht="40.25" customHeight="1" x14ac:dyDescent="0.2">
      <c r="B146" s="554"/>
      <c r="C146" s="425"/>
      <c r="D146" s="1170"/>
      <c r="E146" s="1149"/>
      <c r="F146" s="544"/>
      <c r="G146" s="426"/>
      <c r="H146" s="426"/>
      <c r="I146" s="425"/>
      <c r="J146" s="427" t="s">
        <v>1106</v>
      </c>
      <c r="K146" s="427"/>
      <c r="L146" s="990"/>
      <c r="M146" s="965"/>
      <c r="N146" s="965"/>
      <c r="O146" s="965"/>
      <c r="P146" s="965"/>
      <c r="Q146" s="997"/>
      <c r="R146" s="966"/>
      <c r="S146" s="966"/>
      <c r="T146" s="966"/>
      <c r="U146" s="990"/>
      <c r="V146" s="428"/>
      <c r="W146" s="428"/>
      <c r="X146" s="429"/>
      <c r="Y146" s="96"/>
      <c r="Z146" s="1497"/>
      <c r="AA146" s="1497"/>
      <c r="AB146" s="36"/>
      <c r="AC146" s="216"/>
      <c r="AD146" s="375"/>
      <c r="AE146" s="1053">
        <f t="shared" ref="AE146:AE162" si="360">SUM(L146:U146)*AD146</f>
        <v>0</v>
      </c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1053"/>
      <c r="AQ146" s="215"/>
      <c r="AR146" s="897"/>
      <c r="AS146" s="911">
        <f t="shared" si="337"/>
        <v>0</v>
      </c>
      <c r="AT146" s="897"/>
      <c r="AU146" s="911">
        <f t="shared" si="338"/>
        <v>0</v>
      </c>
      <c r="AV146" s="897"/>
      <c r="AW146" s="911">
        <f t="shared" si="339"/>
        <v>0</v>
      </c>
      <c r="AX146" s="908"/>
      <c r="AY146" s="911">
        <f t="shared" si="340"/>
        <v>0</v>
      </c>
      <c r="AZ146" s="908"/>
      <c r="BA146" s="911">
        <f t="shared" si="341"/>
        <v>0</v>
      </c>
      <c r="BB146" s="908"/>
      <c r="BC146" s="911">
        <f t="shared" si="342"/>
        <v>0</v>
      </c>
      <c r="BD146" s="908"/>
      <c r="BE146" s="911">
        <f t="shared" si="343"/>
        <v>0</v>
      </c>
      <c r="BF146" s="908"/>
      <c r="BG146" s="911">
        <f t="shared" si="344"/>
        <v>0</v>
      </c>
      <c r="BH146" s="908"/>
      <c r="BI146" s="911">
        <f t="shared" si="345"/>
        <v>0</v>
      </c>
      <c r="BJ146" s="908"/>
      <c r="BK146" s="911">
        <f t="shared" si="346"/>
        <v>0</v>
      </c>
      <c r="BL146" s="908"/>
      <c r="BM146" s="911">
        <f t="shared" si="347"/>
        <v>0</v>
      </c>
      <c r="BN146" s="908"/>
      <c r="BO146" s="911">
        <f t="shared" si="348"/>
        <v>0</v>
      </c>
      <c r="BP146" s="908"/>
      <c r="BQ146" s="911">
        <f t="shared" si="349"/>
        <v>0</v>
      </c>
      <c r="BR146" s="908"/>
      <c r="BS146" s="911">
        <f t="shared" si="350"/>
        <v>0</v>
      </c>
      <c r="BT146" s="36"/>
      <c r="BU146" s="36">
        <f t="shared" si="351"/>
        <v>0</v>
      </c>
      <c r="BV146" s="36">
        <f t="shared" si="352"/>
        <v>0</v>
      </c>
      <c r="BW146" s="36">
        <f t="shared" si="353"/>
        <v>0</v>
      </c>
      <c r="BX146" s="36">
        <f t="shared" si="354"/>
        <v>0</v>
      </c>
      <c r="BY146" s="36">
        <f t="shared" si="355"/>
        <v>0</v>
      </c>
      <c r="BZ146" s="36">
        <f t="shared" si="356"/>
        <v>0</v>
      </c>
      <c r="CA146" s="36">
        <f t="shared" si="357"/>
        <v>0</v>
      </c>
      <c r="CB146" s="36">
        <f t="shared" si="358"/>
        <v>0</v>
      </c>
      <c r="CD146" s="1">
        <f t="shared" si="320"/>
        <v>0</v>
      </c>
      <c r="CE146" s="1">
        <f t="shared" si="321"/>
        <v>0</v>
      </c>
      <c r="CF146" s="1">
        <f t="shared" si="359"/>
        <v>0</v>
      </c>
      <c r="CH146" s="1">
        <f t="shared" si="289"/>
        <v>0</v>
      </c>
      <c r="CI146" s="1">
        <f t="shared" si="322"/>
        <v>0</v>
      </c>
      <c r="CJ146" s="1">
        <f t="shared" si="323"/>
        <v>0</v>
      </c>
      <c r="CK146" s="1">
        <f t="shared" si="324"/>
        <v>0</v>
      </c>
      <c r="CL146" s="1">
        <f t="shared" si="325"/>
        <v>0</v>
      </c>
      <c r="CM146" s="1">
        <f t="shared" si="326"/>
        <v>0</v>
      </c>
      <c r="CN146" s="1">
        <f t="shared" si="327"/>
        <v>0</v>
      </c>
      <c r="CO146" s="1">
        <f t="shared" si="328"/>
        <v>0</v>
      </c>
      <c r="CP146" s="1">
        <f t="shared" si="329"/>
        <v>0</v>
      </c>
      <c r="CQ146" s="1">
        <f t="shared" si="330"/>
        <v>0</v>
      </c>
      <c r="CR146" s="1">
        <f t="shared" si="331"/>
        <v>0</v>
      </c>
      <c r="CS146" s="1">
        <f t="shared" si="332"/>
        <v>0</v>
      </c>
      <c r="CT146" s="1">
        <f t="shared" si="333"/>
        <v>0</v>
      </c>
      <c r="CU146" s="1">
        <f t="shared" si="334"/>
        <v>0</v>
      </c>
      <c r="CV146" s="1">
        <f t="shared" si="335"/>
        <v>0</v>
      </c>
      <c r="CW146" s="1">
        <f t="shared" si="336"/>
        <v>0</v>
      </c>
    </row>
    <row r="147" spans="1:101" s="36" customFormat="1" ht="31.25" customHeight="1" x14ac:dyDescent="0.2">
      <c r="A147" s="1"/>
      <c r="B147" s="529"/>
      <c r="C147" s="7"/>
      <c r="D147" s="1164"/>
      <c r="E147" s="1143"/>
      <c r="F147" s="545"/>
      <c r="G147" s="7"/>
      <c r="H147" s="161"/>
      <c r="I147" s="7"/>
      <c r="J147" s="887" t="s">
        <v>987</v>
      </c>
      <c r="K147" s="424"/>
      <c r="L147" s="989"/>
      <c r="M147" s="444"/>
      <c r="N147" s="444"/>
      <c r="O147" s="444"/>
      <c r="P147" s="444"/>
      <c r="Q147" s="444"/>
      <c r="R147" s="444"/>
      <c r="S147" s="444"/>
      <c r="T147" s="444"/>
      <c r="U147" s="444"/>
      <c r="V147" s="158"/>
      <c r="W147" s="7"/>
      <c r="X147" s="315"/>
      <c r="Y147"/>
      <c r="Z147" s="351"/>
      <c r="AA147" s="1493"/>
      <c r="AC147" s="213"/>
      <c r="AD147" s="383"/>
      <c r="AE147" s="1053">
        <f t="shared" si="360"/>
        <v>0</v>
      </c>
      <c r="AF147" s="7"/>
      <c r="AG147" s="7"/>
      <c r="AH147" s="7"/>
      <c r="AI147" s="7"/>
      <c r="AJ147" s="7"/>
      <c r="AK147" s="7"/>
      <c r="AL147" s="7"/>
      <c r="AM147" s="7"/>
      <c r="AN147" s="36">
        <f t="shared" ref="AN147:AN158" si="361">T147*I147</f>
        <v>0</v>
      </c>
      <c r="AP147" s="1483"/>
      <c r="AQ147" s="221"/>
      <c r="AR147" s="900"/>
      <c r="AS147" s="911">
        <f t="shared" si="337"/>
        <v>0</v>
      </c>
      <c r="AT147" s="900"/>
      <c r="AU147" s="911">
        <f t="shared" si="338"/>
        <v>0</v>
      </c>
      <c r="AV147" s="900"/>
      <c r="AW147" s="911">
        <f t="shared" si="339"/>
        <v>0</v>
      </c>
      <c r="AX147" s="909"/>
      <c r="AY147" s="911">
        <f t="shared" si="340"/>
        <v>0</v>
      </c>
      <c r="AZ147" s="909"/>
      <c r="BA147" s="911">
        <f t="shared" si="341"/>
        <v>0</v>
      </c>
      <c r="BB147" s="909"/>
      <c r="BC147" s="911">
        <f t="shared" si="342"/>
        <v>0</v>
      </c>
      <c r="BD147" s="909"/>
      <c r="BE147" s="911">
        <f t="shared" si="343"/>
        <v>0</v>
      </c>
      <c r="BF147" s="909"/>
      <c r="BG147" s="911">
        <f t="shared" si="344"/>
        <v>0</v>
      </c>
      <c r="BH147" s="909"/>
      <c r="BI147" s="911">
        <f t="shared" si="345"/>
        <v>0</v>
      </c>
      <c r="BJ147" s="909"/>
      <c r="BK147" s="911">
        <f t="shared" si="346"/>
        <v>0</v>
      </c>
      <c r="BL147" s="909"/>
      <c r="BM147" s="911">
        <f t="shared" si="347"/>
        <v>0</v>
      </c>
      <c r="BN147" s="909"/>
      <c r="BO147" s="911">
        <f t="shared" si="348"/>
        <v>0</v>
      </c>
      <c r="BP147" s="909"/>
      <c r="BQ147" s="911">
        <f t="shared" si="349"/>
        <v>0</v>
      </c>
      <c r="BR147" s="909"/>
      <c r="BS147" s="911">
        <f t="shared" si="350"/>
        <v>0</v>
      </c>
      <c r="BU147" s="36">
        <f t="shared" si="351"/>
        <v>0</v>
      </c>
      <c r="BV147" s="36">
        <f t="shared" si="352"/>
        <v>0</v>
      </c>
      <c r="BW147" s="36">
        <f t="shared" si="353"/>
        <v>0</v>
      </c>
      <c r="BX147" s="36">
        <f t="shared" si="354"/>
        <v>0</v>
      </c>
      <c r="BY147" s="36">
        <f t="shared" si="355"/>
        <v>0</v>
      </c>
      <c r="BZ147" s="36">
        <f t="shared" si="356"/>
        <v>0</v>
      </c>
      <c r="CA147" s="36">
        <f t="shared" si="357"/>
        <v>0</v>
      </c>
      <c r="CB147" s="36">
        <f t="shared" si="358"/>
        <v>0</v>
      </c>
      <c r="CD147" s="1">
        <f t="shared" si="320"/>
        <v>0</v>
      </c>
      <c r="CE147" s="1">
        <f t="shared" si="321"/>
        <v>0</v>
      </c>
      <c r="CF147" s="1">
        <f t="shared" si="359"/>
        <v>0</v>
      </c>
      <c r="CH147" s="1">
        <f t="shared" si="289"/>
        <v>0</v>
      </c>
      <c r="CI147" s="1">
        <f t="shared" si="322"/>
        <v>0</v>
      </c>
      <c r="CJ147" s="1">
        <f t="shared" si="323"/>
        <v>0</v>
      </c>
      <c r="CK147" s="1">
        <f t="shared" si="324"/>
        <v>0</v>
      </c>
      <c r="CL147" s="1">
        <f t="shared" si="325"/>
        <v>0</v>
      </c>
      <c r="CM147" s="1">
        <f t="shared" si="326"/>
        <v>0</v>
      </c>
      <c r="CN147" s="1">
        <f t="shared" si="327"/>
        <v>0</v>
      </c>
      <c r="CO147" s="1">
        <f t="shared" si="328"/>
        <v>0</v>
      </c>
      <c r="CP147" s="1">
        <f t="shared" si="329"/>
        <v>0</v>
      </c>
      <c r="CQ147" s="1">
        <f t="shared" si="330"/>
        <v>0</v>
      </c>
      <c r="CR147" s="1">
        <f t="shared" si="331"/>
        <v>0</v>
      </c>
      <c r="CS147" s="1">
        <f t="shared" si="332"/>
        <v>0</v>
      </c>
      <c r="CT147" s="1">
        <f t="shared" si="333"/>
        <v>0</v>
      </c>
      <c r="CU147" s="1">
        <f t="shared" si="334"/>
        <v>0</v>
      </c>
      <c r="CV147" s="1">
        <f t="shared" si="335"/>
        <v>0</v>
      </c>
      <c r="CW147" s="1">
        <f t="shared" si="336"/>
        <v>0</v>
      </c>
    </row>
    <row r="148" spans="1:101" s="1" customFormat="1" ht="57" customHeight="1" x14ac:dyDescent="0.2">
      <c r="B148" s="520"/>
      <c r="C148" s="139"/>
      <c r="D148" s="1171" t="s">
        <v>317</v>
      </c>
      <c r="E148" s="1150"/>
      <c r="F148" s="546"/>
      <c r="G148" s="414" t="s">
        <v>184</v>
      </c>
      <c r="H148" s="415" t="s">
        <v>36</v>
      </c>
      <c r="I148" s="414">
        <v>1</v>
      </c>
      <c r="J148" s="415" t="s">
        <v>1149</v>
      </c>
      <c r="K148" s="1369">
        <v>60.758670000000009</v>
      </c>
      <c r="L148" s="965"/>
      <c r="M148" s="965"/>
      <c r="N148" s="965"/>
      <c r="O148" s="965"/>
      <c r="P148" s="965"/>
      <c r="Q148" s="997"/>
      <c r="R148" s="966"/>
      <c r="S148" s="966"/>
      <c r="T148" s="966"/>
      <c r="U148" s="966"/>
      <c r="V148" s="420">
        <f t="shared" ref="V148:V158" si="362">K148*L148+K148*M148+K148*N148+K148*O148+K148*P148+K148*Q148+K148*R148+K148*S148+K148*T148+K148*U148</f>
        <v>0</v>
      </c>
      <c r="W148" s="416" t="str">
        <f t="shared" ref="W148:W158" si="363">IF(B148="New","Yes","No")</f>
        <v>No</v>
      </c>
      <c r="X148" s="417" t="str">
        <f t="shared" ref="X148:X158" si="364">IF(SUM(L148:U148)&gt;0,"Yes","No")</f>
        <v>No</v>
      </c>
      <c r="Y148"/>
      <c r="Z148" s="1485">
        <v>1</v>
      </c>
      <c r="AA148" s="1491">
        <f t="shared" ref="AA148:AA162" si="365">Z148*L148+Z148*M148+Z148*N148+Z148*O148+Z148*P148+Z148*Q148+Z148*R148+Z148*S148+Z148*T148+Z148*U148</f>
        <v>0</v>
      </c>
      <c r="AB148" s="36"/>
      <c r="AC148" s="216"/>
      <c r="AD148" s="375">
        <v>1.1000000000000001</v>
      </c>
      <c r="AE148" s="1053">
        <f t="shared" si="360"/>
        <v>0</v>
      </c>
      <c r="AF148" s="36">
        <f t="shared" ref="AF148:AF158" si="366">L148*I148</f>
        <v>0</v>
      </c>
      <c r="AG148" s="36">
        <f t="shared" ref="AG148:AG158" si="367">M148*I148</f>
        <v>0</v>
      </c>
      <c r="AH148" s="36">
        <f t="shared" ref="AH148:AH158" si="368">N148*I148</f>
        <v>0</v>
      </c>
      <c r="AI148" s="36">
        <f t="shared" ref="AI148:AI158" si="369">O148*I148</f>
        <v>0</v>
      </c>
      <c r="AJ148" s="36">
        <f t="shared" ref="AJ148:AJ158" si="370">P148*I148</f>
        <v>0</v>
      </c>
      <c r="AK148" s="36">
        <f t="shared" ref="AK148:AK158" si="371">Q148*I148</f>
        <v>0</v>
      </c>
      <c r="AL148" s="36">
        <f t="shared" ref="AL148:AL158" si="372">R148*I148</f>
        <v>0</v>
      </c>
      <c r="AM148" s="36">
        <f t="shared" ref="AM148:AM158" si="373">S148*I148</f>
        <v>0</v>
      </c>
      <c r="AN148" s="36">
        <f t="shared" si="361"/>
        <v>0</v>
      </c>
      <c r="AO148" s="36">
        <f t="shared" ref="AO148:AO162" si="374">U148*I148</f>
        <v>0</v>
      </c>
      <c r="AP148" s="1053">
        <v>1</v>
      </c>
      <c r="AQ148" s="215"/>
      <c r="AR148" s="897"/>
      <c r="AS148" s="911">
        <f t="shared" si="337"/>
        <v>0</v>
      </c>
      <c r="AT148" s="897">
        <v>1</v>
      </c>
      <c r="AU148" s="911">
        <f t="shared" si="338"/>
        <v>0</v>
      </c>
      <c r="AV148" s="897"/>
      <c r="AW148" s="911">
        <f t="shared" si="339"/>
        <v>0</v>
      </c>
      <c r="AX148" s="908"/>
      <c r="AY148" s="911">
        <f t="shared" si="340"/>
        <v>0</v>
      </c>
      <c r="AZ148" s="908"/>
      <c r="BA148" s="911">
        <f t="shared" si="341"/>
        <v>0</v>
      </c>
      <c r="BB148" s="908"/>
      <c r="BC148" s="911">
        <f t="shared" si="342"/>
        <v>0</v>
      </c>
      <c r="BD148" s="908">
        <v>1</v>
      </c>
      <c r="BE148" s="911">
        <f t="shared" si="343"/>
        <v>0</v>
      </c>
      <c r="BF148" s="908"/>
      <c r="BG148" s="911">
        <f t="shared" si="344"/>
        <v>0</v>
      </c>
      <c r="BH148" s="908"/>
      <c r="BI148" s="911">
        <f t="shared" si="345"/>
        <v>0</v>
      </c>
      <c r="BJ148" s="908"/>
      <c r="BK148" s="911">
        <f t="shared" si="346"/>
        <v>0</v>
      </c>
      <c r="BL148" s="908"/>
      <c r="BM148" s="911">
        <f t="shared" si="347"/>
        <v>0</v>
      </c>
      <c r="BN148" s="908"/>
      <c r="BO148" s="911">
        <f t="shared" si="348"/>
        <v>0</v>
      </c>
      <c r="BP148" s="908"/>
      <c r="BQ148" s="911">
        <f t="shared" si="349"/>
        <v>0</v>
      </c>
      <c r="BR148" s="908"/>
      <c r="BS148" s="911">
        <f t="shared" si="350"/>
        <v>0</v>
      </c>
      <c r="BU148" s="36">
        <f t="shared" si="351"/>
        <v>0</v>
      </c>
      <c r="BV148" s="36">
        <f t="shared" si="352"/>
        <v>0</v>
      </c>
      <c r="BW148" s="36">
        <f t="shared" si="353"/>
        <v>0</v>
      </c>
      <c r="BX148" s="36">
        <f t="shared" si="354"/>
        <v>0</v>
      </c>
      <c r="BY148" s="36">
        <f t="shared" si="355"/>
        <v>0</v>
      </c>
      <c r="BZ148" s="36">
        <f t="shared" si="356"/>
        <v>0</v>
      </c>
      <c r="CA148" s="36">
        <f t="shared" si="357"/>
        <v>0</v>
      </c>
      <c r="CB148" s="36">
        <f t="shared" si="358"/>
        <v>0</v>
      </c>
      <c r="CD148" s="1">
        <f t="shared" si="320"/>
        <v>0</v>
      </c>
      <c r="CE148" s="1">
        <f t="shared" si="321"/>
        <v>0</v>
      </c>
      <c r="CF148" s="1">
        <f t="shared" si="359"/>
        <v>0</v>
      </c>
      <c r="CH148" s="1">
        <f t="shared" si="289"/>
        <v>0</v>
      </c>
      <c r="CI148" s="1">
        <f t="shared" si="322"/>
        <v>0</v>
      </c>
      <c r="CJ148" s="1">
        <f t="shared" si="323"/>
        <v>0</v>
      </c>
      <c r="CK148" s="1">
        <f t="shared" si="324"/>
        <v>0</v>
      </c>
      <c r="CL148" s="1">
        <f t="shared" si="325"/>
        <v>0</v>
      </c>
      <c r="CM148" s="1">
        <f t="shared" si="326"/>
        <v>0</v>
      </c>
      <c r="CN148" s="1">
        <f t="shared" si="327"/>
        <v>0</v>
      </c>
      <c r="CO148" s="1">
        <f t="shared" si="328"/>
        <v>0</v>
      </c>
      <c r="CP148" s="1">
        <f t="shared" si="329"/>
        <v>0</v>
      </c>
      <c r="CQ148" s="1">
        <f t="shared" si="330"/>
        <v>0</v>
      </c>
      <c r="CR148" s="1">
        <f t="shared" si="331"/>
        <v>0</v>
      </c>
      <c r="CS148" s="1">
        <f t="shared" si="332"/>
        <v>0</v>
      </c>
      <c r="CT148" s="1">
        <f t="shared" si="333"/>
        <v>0</v>
      </c>
      <c r="CU148" s="1">
        <f t="shared" si="334"/>
        <v>0</v>
      </c>
      <c r="CV148" s="1">
        <f t="shared" si="335"/>
        <v>0</v>
      </c>
      <c r="CW148" s="1">
        <f t="shared" si="336"/>
        <v>0</v>
      </c>
    </row>
    <row r="149" spans="1:101" s="1" customFormat="1" ht="57" customHeight="1" x14ac:dyDescent="0.2">
      <c r="B149" s="519"/>
      <c r="D149" s="1164" t="s">
        <v>316</v>
      </c>
      <c r="E149" s="1143"/>
      <c r="F149" s="535"/>
      <c r="G149" s="36" t="s">
        <v>184</v>
      </c>
      <c r="H149" s="123" t="s">
        <v>36</v>
      </c>
      <c r="I149" s="36">
        <v>1</v>
      </c>
      <c r="J149" s="123" t="s">
        <v>1149</v>
      </c>
      <c r="K149" s="458">
        <v>60.758670000000009</v>
      </c>
      <c r="L149" s="124"/>
      <c r="M149" s="124"/>
      <c r="N149" s="124"/>
      <c r="O149" s="124"/>
      <c r="P149" s="124"/>
      <c r="Q149" s="992"/>
      <c r="R149" s="314"/>
      <c r="S149" s="314"/>
      <c r="T149" s="314"/>
      <c r="U149" s="314"/>
      <c r="V149" s="125">
        <f t="shared" si="362"/>
        <v>0</v>
      </c>
      <c r="W149" s="125" t="str">
        <f t="shared" si="363"/>
        <v>No</v>
      </c>
      <c r="X149" s="126" t="str">
        <f t="shared" si="364"/>
        <v>No</v>
      </c>
      <c r="Y149"/>
      <c r="Z149" s="1492">
        <v>1</v>
      </c>
      <c r="AA149" s="1491">
        <f t="shared" si="365"/>
        <v>0</v>
      </c>
      <c r="AB149" s="36"/>
      <c r="AC149" s="216"/>
      <c r="AD149" s="375">
        <v>0.95</v>
      </c>
      <c r="AE149" s="1053">
        <f t="shared" si="360"/>
        <v>0</v>
      </c>
      <c r="AF149" s="36">
        <f t="shared" si="366"/>
        <v>0</v>
      </c>
      <c r="AG149" s="36">
        <f t="shared" si="367"/>
        <v>0</v>
      </c>
      <c r="AH149" s="36">
        <f t="shared" si="368"/>
        <v>0</v>
      </c>
      <c r="AI149" s="36">
        <f t="shared" si="369"/>
        <v>0</v>
      </c>
      <c r="AJ149" s="36">
        <f t="shared" si="370"/>
        <v>0</v>
      </c>
      <c r="AK149" s="36">
        <f t="shared" si="371"/>
        <v>0</v>
      </c>
      <c r="AL149" s="36">
        <f t="shared" si="372"/>
        <v>0</v>
      </c>
      <c r="AM149" s="36">
        <f t="shared" si="373"/>
        <v>0</v>
      </c>
      <c r="AN149" s="36">
        <f t="shared" si="361"/>
        <v>0</v>
      </c>
      <c r="AO149" s="36">
        <f t="shared" si="374"/>
        <v>0</v>
      </c>
      <c r="AP149" s="1053">
        <v>1</v>
      </c>
      <c r="AQ149" s="215"/>
      <c r="AR149" s="897">
        <v>1</v>
      </c>
      <c r="AS149" s="911">
        <f t="shared" si="337"/>
        <v>0</v>
      </c>
      <c r="AT149" s="897"/>
      <c r="AU149" s="911">
        <f t="shared" si="338"/>
        <v>0</v>
      </c>
      <c r="AV149" s="897"/>
      <c r="AW149" s="911">
        <f t="shared" si="339"/>
        <v>0</v>
      </c>
      <c r="AX149" s="908"/>
      <c r="AY149" s="911">
        <f t="shared" si="340"/>
        <v>0</v>
      </c>
      <c r="AZ149" s="908"/>
      <c r="BA149" s="911">
        <f t="shared" si="341"/>
        <v>0</v>
      </c>
      <c r="BB149" s="908"/>
      <c r="BC149" s="911">
        <f t="shared" si="342"/>
        <v>0</v>
      </c>
      <c r="BD149" s="908">
        <v>1</v>
      </c>
      <c r="BE149" s="911">
        <f t="shared" si="343"/>
        <v>0</v>
      </c>
      <c r="BF149" s="908"/>
      <c r="BG149" s="911">
        <f t="shared" si="344"/>
        <v>0</v>
      </c>
      <c r="BH149" s="908"/>
      <c r="BI149" s="911">
        <f t="shared" si="345"/>
        <v>0</v>
      </c>
      <c r="BJ149" s="908"/>
      <c r="BK149" s="911">
        <f t="shared" si="346"/>
        <v>0</v>
      </c>
      <c r="BL149" s="908"/>
      <c r="BM149" s="911">
        <f t="shared" si="347"/>
        <v>0</v>
      </c>
      <c r="BN149" s="908"/>
      <c r="BO149" s="911">
        <f t="shared" si="348"/>
        <v>0</v>
      </c>
      <c r="BP149" s="908"/>
      <c r="BQ149" s="911">
        <f t="shared" si="349"/>
        <v>0</v>
      </c>
      <c r="BR149" s="908"/>
      <c r="BS149" s="911">
        <f t="shared" si="350"/>
        <v>0</v>
      </c>
      <c r="BU149" s="36">
        <f t="shared" si="351"/>
        <v>0</v>
      </c>
      <c r="BV149" s="36">
        <f t="shared" si="352"/>
        <v>0</v>
      </c>
      <c r="BW149" s="36">
        <f t="shared" si="353"/>
        <v>0</v>
      </c>
      <c r="BX149" s="36">
        <f t="shared" si="354"/>
        <v>0</v>
      </c>
      <c r="BY149" s="36">
        <f t="shared" si="355"/>
        <v>0</v>
      </c>
      <c r="BZ149" s="36">
        <f t="shared" si="356"/>
        <v>0</v>
      </c>
      <c r="CA149" s="36">
        <f t="shared" si="357"/>
        <v>0</v>
      </c>
      <c r="CB149" s="36">
        <f t="shared" si="358"/>
        <v>0</v>
      </c>
      <c r="CD149" s="1">
        <f t="shared" si="320"/>
        <v>0</v>
      </c>
      <c r="CE149" s="1">
        <f t="shared" si="321"/>
        <v>0</v>
      </c>
      <c r="CF149" s="1">
        <f t="shared" si="359"/>
        <v>0</v>
      </c>
      <c r="CH149" s="1">
        <f t="shared" si="289"/>
        <v>0</v>
      </c>
      <c r="CI149" s="1">
        <f t="shared" si="322"/>
        <v>0</v>
      </c>
      <c r="CJ149" s="1">
        <f t="shared" si="323"/>
        <v>0</v>
      </c>
      <c r="CK149" s="1">
        <f t="shared" si="324"/>
        <v>0</v>
      </c>
      <c r="CL149" s="1">
        <f t="shared" si="325"/>
        <v>0</v>
      </c>
      <c r="CM149" s="1">
        <f t="shared" si="326"/>
        <v>0</v>
      </c>
      <c r="CN149" s="1">
        <f t="shared" si="327"/>
        <v>0</v>
      </c>
      <c r="CO149" s="1">
        <f t="shared" si="328"/>
        <v>0</v>
      </c>
      <c r="CP149" s="1">
        <f t="shared" si="329"/>
        <v>0</v>
      </c>
      <c r="CQ149" s="1">
        <f t="shared" si="330"/>
        <v>0</v>
      </c>
      <c r="CR149" s="1">
        <f t="shared" si="331"/>
        <v>0</v>
      </c>
      <c r="CS149" s="1">
        <f t="shared" si="332"/>
        <v>0</v>
      </c>
      <c r="CT149" s="1">
        <f t="shared" si="333"/>
        <v>0</v>
      </c>
      <c r="CU149" s="1">
        <f t="shared" si="334"/>
        <v>0</v>
      </c>
      <c r="CV149" s="1">
        <f t="shared" si="335"/>
        <v>0</v>
      </c>
      <c r="CW149" s="1">
        <f t="shared" si="336"/>
        <v>0</v>
      </c>
    </row>
    <row r="150" spans="1:101" s="1" customFormat="1" ht="57" customHeight="1" x14ac:dyDescent="0.2">
      <c r="B150" s="519"/>
      <c r="D150" s="1172" t="s">
        <v>315</v>
      </c>
      <c r="E150" s="1151"/>
      <c r="F150" s="547"/>
      <c r="G150" s="418" t="s">
        <v>184</v>
      </c>
      <c r="H150" s="419" t="s">
        <v>36</v>
      </c>
      <c r="I150" s="418">
        <v>1</v>
      </c>
      <c r="J150" s="419" t="s">
        <v>1149</v>
      </c>
      <c r="K150" s="1370">
        <v>60.758670000000009</v>
      </c>
      <c r="L150" s="965"/>
      <c r="M150" s="965"/>
      <c r="N150" s="965"/>
      <c r="O150" s="965"/>
      <c r="P150" s="965"/>
      <c r="Q150" s="997"/>
      <c r="R150" s="966"/>
      <c r="S150" s="966"/>
      <c r="T150" s="966"/>
      <c r="U150" s="966"/>
      <c r="V150" s="420">
        <f t="shared" si="362"/>
        <v>0</v>
      </c>
      <c r="W150" s="420" t="str">
        <f t="shared" si="363"/>
        <v>No</v>
      </c>
      <c r="X150" s="417" t="str">
        <f t="shared" si="364"/>
        <v>No</v>
      </c>
      <c r="Y150"/>
      <c r="Z150" s="1492">
        <v>1</v>
      </c>
      <c r="AA150" s="1491">
        <f t="shared" si="365"/>
        <v>0</v>
      </c>
      <c r="AB150" s="36"/>
      <c r="AC150" s="216"/>
      <c r="AD150" s="375">
        <v>1.4</v>
      </c>
      <c r="AE150" s="1053">
        <f t="shared" si="360"/>
        <v>0</v>
      </c>
      <c r="AF150" s="36">
        <f t="shared" si="366"/>
        <v>0</v>
      </c>
      <c r="AG150" s="36">
        <f t="shared" si="367"/>
        <v>0</v>
      </c>
      <c r="AH150" s="36">
        <f t="shared" si="368"/>
        <v>0</v>
      </c>
      <c r="AI150" s="36">
        <f t="shared" si="369"/>
        <v>0</v>
      </c>
      <c r="AJ150" s="36">
        <f t="shared" si="370"/>
        <v>0</v>
      </c>
      <c r="AK150" s="36">
        <f t="shared" si="371"/>
        <v>0</v>
      </c>
      <c r="AL150" s="36">
        <f t="shared" si="372"/>
        <v>0</v>
      </c>
      <c r="AM150" s="36">
        <f t="shared" si="373"/>
        <v>0</v>
      </c>
      <c r="AN150" s="36">
        <f t="shared" si="361"/>
        <v>0</v>
      </c>
      <c r="AO150" s="36">
        <f t="shared" si="374"/>
        <v>0</v>
      </c>
      <c r="AP150" s="1053">
        <v>1</v>
      </c>
      <c r="AQ150" s="215"/>
      <c r="AR150" s="897">
        <v>1</v>
      </c>
      <c r="AS150" s="911">
        <f t="shared" si="337"/>
        <v>0</v>
      </c>
      <c r="AT150" s="897"/>
      <c r="AU150" s="911">
        <f t="shared" si="338"/>
        <v>0</v>
      </c>
      <c r="AV150" s="897"/>
      <c r="AW150" s="911">
        <f t="shared" si="339"/>
        <v>0</v>
      </c>
      <c r="AX150" s="908"/>
      <c r="AY150" s="911">
        <f t="shared" si="340"/>
        <v>0</v>
      </c>
      <c r="AZ150" s="908"/>
      <c r="BA150" s="911">
        <f t="shared" si="341"/>
        <v>0</v>
      </c>
      <c r="BB150" s="908"/>
      <c r="BC150" s="911">
        <f t="shared" si="342"/>
        <v>0</v>
      </c>
      <c r="BD150" s="908">
        <v>1</v>
      </c>
      <c r="BE150" s="911">
        <f t="shared" si="343"/>
        <v>0</v>
      </c>
      <c r="BF150" s="908"/>
      <c r="BG150" s="911">
        <f t="shared" si="344"/>
        <v>0</v>
      </c>
      <c r="BH150" s="908"/>
      <c r="BI150" s="911">
        <f t="shared" si="345"/>
        <v>0</v>
      </c>
      <c r="BJ150" s="908"/>
      <c r="BK150" s="911">
        <f t="shared" si="346"/>
        <v>0</v>
      </c>
      <c r="BL150" s="908"/>
      <c r="BM150" s="911">
        <f t="shared" si="347"/>
        <v>0</v>
      </c>
      <c r="BN150" s="908"/>
      <c r="BO150" s="911">
        <f t="shared" si="348"/>
        <v>0</v>
      </c>
      <c r="BP150" s="908"/>
      <c r="BQ150" s="911">
        <f t="shared" si="349"/>
        <v>0</v>
      </c>
      <c r="BR150" s="908"/>
      <c r="BS150" s="911">
        <f t="shared" si="350"/>
        <v>0</v>
      </c>
      <c r="BU150" s="36">
        <f t="shared" si="351"/>
        <v>0</v>
      </c>
      <c r="BV150" s="36">
        <f t="shared" si="352"/>
        <v>0</v>
      </c>
      <c r="BW150" s="36">
        <f t="shared" si="353"/>
        <v>0</v>
      </c>
      <c r="BX150" s="36">
        <f t="shared" si="354"/>
        <v>0</v>
      </c>
      <c r="BY150" s="36">
        <f t="shared" si="355"/>
        <v>0</v>
      </c>
      <c r="BZ150" s="36">
        <f t="shared" si="356"/>
        <v>0</v>
      </c>
      <c r="CA150" s="36">
        <f t="shared" si="357"/>
        <v>0</v>
      </c>
      <c r="CB150" s="36">
        <f t="shared" si="358"/>
        <v>0</v>
      </c>
      <c r="CD150" s="1">
        <f t="shared" si="320"/>
        <v>0</v>
      </c>
      <c r="CE150" s="1">
        <f t="shared" si="321"/>
        <v>0</v>
      </c>
      <c r="CF150" s="1">
        <f t="shared" si="359"/>
        <v>0</v>
      </c>
      <c r="CH150" s="1">
        <f t="shared" si="289"/>
        <v>0</v>
      </c>
      <c r="CI150" s="1">
        <f t="shared" si="322"/>
        <v>0</v>
      </c>
      <c r="CJ150" s="1">
        <f t="shared" si="323"/>
        <v>0</v>
      </c>
      <c r="CK150" s="1">
        <f t="shared" si="324"/>
        <v>0</v>
      </c>
      <c r="CL150" s="1">
        <f t="shared" si="325"/>
        <v>0</v>
      </c>
      <c r="CM150" s="1">
        <f t="shared" si="326"/>
        <v>0</v>
      </c>
      <c r="CN150" s="1">
        <f t="shared" si="327"/>
        <v>0</v>
      </c>
      <c r="CO150" s="1">
        <f t="shared" si="328"/>
        <v>0</v>
      </c>
      <c r="CP150" s="1">
        <f t="shared" si="329"/>
        <v>0</v>
      </c>
      <c r="CQ150" s="1">
        <f t="shared" si="330"/>
        <v>0</v>
      </c>
      <c r="CR150" s="1">
        <f t="shared" si="331"/>
        <v>0</v>
      </c>
      <c r="CS150" s="1">
        <f t="shared" si="332"/>
        <v>0</v>
      </c>
      <c r="CT150" s="1">
        <f t="shared" si="333"/>
        <v>0</v>
      </c>
      <c r="CU150" s="1">
        <f t="shared" si="334"/>
        <v>0</v>
      </c>
      <c r="CV150" s="1">
        <f t="shared" si="335"/>
        <v>0</v>
      </c>
      <c r="CW150" s="1">
        <f t="shared" si="336"/>
        <v>0</v>
      </c>
    </row>
    <row r="151" spans="1:101" s="1" customFormat="1" ht="57" customHeight="1" x14ac:dyDescent="0.2">
      <c r="B151" s="519"/>
      <c r="C151" s="36"/>
      <c r="D151" s="367" t="s">
        <v>277</v>
      </c>
      <c r="E151" s="1133"/>
      <c r="F151" s="531"/>
      <c r="G151" s="1" t="s">
        <v>188</v>
      </c>
      <c r="H151" s="99" t="s">
        <v>36</v>
      </c>
      <c r="I151" s="1">
        <v>2</v>
      </c>
      <c r="J151" s="99" t="s">
        <v>1149</v>
      </c>
      <c r="K151" s="1372">
        <v>70.961541000000011</v>
      </c>
      <c r="L151" s="124"/>
      <c r="M151" s="124"/>
      <c r="N151" s="124"/>
      <c r="O151" s="124"/>
      <c r="P151" s="124"/>
      <c r="Q151" s="992"/>
      <c r="R151" s="314"/>
      <c r="S151" s="314"/>
      <c r="T151" s="314"/>
      <c r="U151" s="314"/>
      <c r="V151" s="125">
        <f t="shared" si="362"/>
        <v>0</v>
      </c>
      <c r="W151" s="145" t="str">
        <f t="shared" si="363"/>
        <v>No</v>
      </c>
      <c r="X151" s="126" t="str">
        <f t="shared" si="364"/>
        <v>No</v>
      </c>
      <c r="Y151"/>
      <c r="Z151" s="1492">
        <v>1</v>
      </c>
      <c r="AA151" s="1491">
        <f t="shared" si="365"/>
        <v>0</v>
      </c>
      <c r="AB151" s="36"/>
      <c r="AC151" s="216" t="s">
        <v>107</v>
      </c>
      <c r="AD151" s="375">
        <v>1.7</v>
      </c>
      <c r="AE151" s="1053">
        <f t="shared" si="360"/>
        <v>0</v>
      </c>
      <c r="AF151" s="36">
        <f t="shared" si="366"/>
        <v>0</v>
      </c>
      <c r="AG151" s="36">
        <f t="shared" si="367"/>
        <v>0</v>
      </c>
      <c r="AH151" s="36">
        <f t="shared" si="368"/>
        <v>0</v>
      </c>
      <c r="AI151" s="36">
        <f t="shared" si="369"/>
        <v>0</v>
      </c>
      <c r="AJ151" s="36">
        <f t="shared" si="370"/>
        <v>0</v>
      </c>
      <c r="AK151" s="36">
        <f t="shared" si="371"/>
        <v>0</v>
      </c>
      <c r="AL151" s="36">
        <f t="shared" si="372"/>
        <v>0</v>
      </c>
      <c r="AM151" s="36">
        <f t="shared" si="373"/>
        <v>0</v>
      </c>
      <c r="AN151" s="36">
        <f t="shared" si="361"/>
        <v>0</v>
      </c>
      <c r="AO151" s="36">
        <f t="shared" si="374"/>
        <v>0</v>
      </c>
      <c r="AP151" s="1053">
        <v>1</v>
      </c>
      <c r="AQ151" s="215"/>
      <c r="AR151" s="897"/>
      <c r="AS151" s="911">
        <f t="shared" si="337"/>
        <v>0</v>
      </c>
      <c r="AT151" s="897"/>
      <c r="AU151" s="911">
        <f t="shared" si="338"/>
        <v>0</v>
      </c>
      <c r="AV151" s="897"/>
      <c r="AW151" s="911">
        <f t="shared" si="339"/>
        <v>0</v>
      </c>
      <c r="AX151" s="908"/>
      <c r="AY151" s="911">
        <f t="shared" si="340"/>
        <v>0</v>
      </c>
      <c r="AZ151" s="908"/>
      <c r="BA151" s="911">
        <f t="shared" si="341"/>
        <v>0</v>
      </c>
      <c r="BB151" s="908"/>
      <c r="BC151" s="911">
        <f t="shared" si="342"/>
        <v>0</v>
      </c>
      <c r="BD151" s="908">
        <v>1</v>
      </c>
      <c r="BE151" s="911">
        <f t="shared" si="343"/>
        <v>0</v>
      </c>
      <c r="BF151" s="908">
        <v>1</v>
      </c>
      <c r="BG151" s="911">
        <f t="shared" si="344"/>
        <v>0</v>
      </c>
      <c r="BH151" s="908"/>
      <c r="BI151" s="911">
        <f t="shared" si="345"/>
        <v>0</v>
      </c>
      <c r="BJ151" s="908"/>
      <c r="BK151" s="911">
        <f t="shared" si="346"/>
        <v>0</v>
      </c>
      <c r="BL151" s="908"/>
      <c r="BM151" s="911">
        <f t="shared" si="347"/>
        <v>0</v>
      </c>
      <c r="BN151" s="908"/>
      <c r="BO151" s="911">
        <f t="shared" si="348"/>
        <v>0</v>
      </c>
      <c r="BP151" s="908"/>
      <c r="BQ151" s="911">
        <f t="shared" si="349"/>
        <v>0</v>
      </c>
      <c r="BR151" s="908"/>
      <c r="BS151" s="911">
        <f t="shared" si="350"/>
        <v>0</v>
      </c>
      <c r="BU151" s="36">
        <f t="shared" si="351"/>
        <v>0</v>
      </c>
      <c r="BV151" s="36">
        <f t="shared" si="352"/>
        <v>0</v>
      </c>
      <c r="BW151" s="36">
        <f t="shared" si="353"/>
        <v>0</v>
      </c>
      <c r="BX151" s="36">
        <f t="shared" si="354"/>
        <v>0</v>
      </c>
      <c r="BY151" s="36">
        <f t="shared" si="355"/>
        <v>0</v>
      </c>
      <c r="BZ151" s="36">
        <f t="shared" si="356"/>
        <v>0</v>
      </c>
      <c r="CA151" s="36">
        <f t="shared" si="357"/>
        <v>0</v>
      </c>
      <c r="CB151" s="36">
        <f t="shared" si="358"/>
        <v>0</v>
      </c>
      <c r="CD151" s="1">
        <f t="shared" si="320"/>
        <v>0</v>
      </c>
      <c r="CE151" s="1">
        <f t="shared" si="321"/>
        <v>0</v>
      </c>
      <c r="CF151" s="1">
        <f t="shared" si="359"/>
        <v>0</v>
      </c>
      <c r="CH151" s="1">
        <f t="shared" si="289"/>
        <v>0</v>
      </c>
      <c r="CI151" s="1">
        <f t="shared" si="322"/>
        <v>0</v>
      </c>
      <c r="CJ151" s="1">
        <f t="shared" si="323"/>
        <v>0</v>
      </c>
      <c r="CK151" s="1">
        <f t="shared" si="324"/>
        <v>0</v>
      </c>
      <c r="CL151" s="1">
        <f t="shared" si="325"/>
        <v>0</v>
      </c>
      <c r="CM151" s="1">
        <f t="shared" si="326"/>
        <v>0</v>
      </c>
      <c r="CN151" s="1">
        <f t="shared" si="327"/>
        <v>0</v>
      </c>
      <c r="CO151" s="1">
        <f t="shared" si="328"/>
        <v>0</v>
      </c>
      <c r="CP151" s="1">
        <f t="shared" si="329"/>
        <v>0</v>
      </c>
      <c r="CQ151" s="1">
        <f t="shared" si="330"/>
        <v>0</v>
      </c>
      <c r="CR151" s="1">
        <f t="shared" si="331"/>
        <v>0</v>
      </c>
      <c r="CS151" s="1">
        <f t="shared" si="332"/>
        <v>0</v>
      </c>
      <c r="CT151" s="1">
        <f t="shared" si="333"/>
        <v>0</v>
      </c>
      <c r="CU151" s="1">
        <f t="shared" si="334"/>
        <v>0</v>
      </c>
      <c r="CV151" s="1">
        <f t="shared" si="335"/>
        <v>0</v>
      </c>
      <c r="CW151" s="1">
        <f t="shared" si="336"/>
        <v>0</v>
      </c>
    </row>
    <row r="152" spans="1:101" s="1" customFormat="1" ht="57" customHeight="1" x14ac:dyDescent="0.2">
      <c r="B152" s="519"/>
      <c r="D152" s="1172" t="s">
        <v>278</v>
      </c>
      <c r="E152" s="1151"/>
      <c r="F152" s="547"/>
      <c r="G152" s="418" t="s">
        <v>188</v>
      </c>
      <c r="H152" s="419" t="s">
        <v>36</v>
      </c>
      <c r="I152" s="418">
        <v>2</v>
      </c>
      <c r="J152" s="419" t="s">
        <v>1149</v>
      </c>
      <c r="K152" s="1370">
        <v>63.510006000000004</v>
      </c>
      <c r="L152" s="965"/>
      <c r="M152" s="965"/>
      <c r="N152" s="965"/>
      <c r="O152" s="965"/>
      <c r="P152" s="965"/>
      <c r="Q152" s="997"/>
      <c r="R152" s="966"/>
      <c r="S152" s="966"/>
      <c r="T152" s="966"/>
      <c r="U152" s="966"/>
      <c r="V152" s="420">
        <f t="shared" si="362"/>
        <v>0</v>
      </c>
      <c r="W152" s="420" t="str">
        <f t="shared" si="363"/>
        <v>No</v>
      </c>
      <c r="X152" s="417" t="str">
        <f t="shared" si="364"/>
        <v>No</v>
      </c>
      <c r="Y152"/>
      <c r="Z152" s="1492">
        <v>1</v>
      </c>
      <c r="AA152" s="1491">
        <f t="shared" si="365"/>
        <v>0</v>
      </c>
      <c r="AB152" s="36"/>
      <c r="AC152" s="216" t="s">
        <v>108</v>
      </c>
      <c r="AD152" s="375">
        <v>1.2</v>
      </c>
      <c r="AE152" s="1053">
        <f t="shared" si="360"/>
        <v>0</v>
      </c>
      <c r="AF152" s="36">
        <f t="shared" si="366"/>
        <v>0</v>
      </c>
      <c r="AG152" s="36">
        <f t="shared" si="367"/>
        <v>0</v>
      </c>
      <c r="AH152" s="36">
        <f t="shared" si="368"/>
        <v>0</v>
      </c>
      <c r="AI152" s="36">
        <f t="shared" si="369"/>
        <v>0</v>
      </c>
      <c r="AJ152" s="36">
        <f t="shared" si="370"/>
        <v>0</v>
      </c>
      <c r="AK152" s="36">
        <f t="shared" si="371"/>
        <v>0</v>
      </c>
      <c r="AL152" s="36">
        <f t="shared" si="372"/>
        <v>0</v>
      </c>
      <c r="AM152" s="36">
        <f t="shared" si="373"/>
        <v>0</v>
      </c>
      <c r="AN152" s="36">
        <f t="shared" si="361"/>
        <v>0</v>
      </c>
      <c r="AO152" s="36">
        <f t="shared" si="374"/>
        <v>0</v>
      </c>
      <c r="AP152" s="1053">
        <v>1</v>
      </c>
      <c r="AQ152" s="215"/>
      <c r="AR152" s="897"/>
      <c r="AS152" s="911">
        <f t="shared" si="337"/>
        <v>0</v>
      </c>
      <c r="AT152" s="897"/>
      <c r="AU152" s="911">
        <f t="shared" si="338"/>
        <v>0</v>
      </c>
      <c r="AV152" s="897"/>
      <c r="AW152" s="911">
        <f t="shared" si="339"/>
        <v>0</v>
      </c>
      <c r="AX152" s="908"/>
      <c r="AY152" s="911">
        <f t="shared" si="340"/>
        <v>0</v>
      </c>
      <c r="AZ152" s="908"/>
      <c r="BA152" s="911">
        <f t="shared" si="341"/>
        <v>0</v>
      </c>
      <c r="BB152" s="908"/>
      <c r="BC152" s="911">
        <f t="shared" si="342"/>
        <v>0</v>
      </c>
      <c r="BD152" s="908">
        <v>2</v>
      </c>
      <c r="BE152" s="911">
        <f t="shared" si="343"/>
        <v>0</v>
      </c>
      <c r="BF152" s="908"/>
      <c r="BG152" s="911">
        <f t="shared" si="344"/>
        <v>0</v>
      </c>
      <c r="BH152" s="908"/>
      <c r="BI152" s="911">
        <f t="shared" si="345"/>
        <v>0</v>
      </c>
      <c r="BJ152" s="908"/>
      <c r="BK152" s="911">
        <f t="shared" si="346"/>
        <v>0</v>
      </c>
      <c r="BL152" s="908"/>
      <c r="BM152" s="911">
        <f t="shared" si="347"/>
        <v>0</v>
      </c>
      <c r="BN152" s="908"/>
      <c r="BO152" s="911">
        <f t="shared" si="348"/>
        <v>0</v>
      </c>
      <c r="BP152" s="908"/>
      <c r="BQ152" s="911">
        <f t="shared" si="349"/>
        <v>0</v>
      </c>
      <c r="BR152" s="908"/>
      <c r="BS152" s="911">
        <f t="shared" si="350"/>
        <v>0</v>
      </c>
      <c r="BU152" s="36">
        <f t="shared" si="351"/>
        <v>0</v>
      </c>
      <c r="BV152" s="36">
        <f t="shared" si="352"/>
        <v>0</v>
      </c>
      <c r="BW152" s="36">
        <f t="shared" si="353"/>
        <v>0</v>
      </c>
      <c r="BX152" s="36">
        <f t="shared" si="354"/>
        <v>0</v>
      </c>
      <c r="BY152" s="36">
        <f t="shared" si="355"/>
        <v>0</v>
      </c>
      <c r="BZ152" s="36">
        <f t="shared" si="356"/>
        <v>0</v>
      </c>
      <c r="CA152" s="36">
        <f t="shared" si="357"/>
        <v>0</v>
      </c>
      <c r="CB152" s="36">
        <f t="shared" si="358"/>
        <v>0</v>
      </c>
      <c r="CD152" s="1">
        <f t="shared" si="320"/>
        <v>0</v>
      </c>
      <c r="CE152" s="1">
        <f t="shared" si="321"/>
        <v>0</v>
      </c>
      <c r="CF152" s="1">
        <f t="shared" si="359"/>
        <v>0</v>
      </c>
      <c r="CH152" s="1">
        <f t="shared" si="289"/>
        <v>0</v>
      </c>
      <c r="CI152" s="1">
        <f t="shared" si="322"/>
        <v>0</v>
      </c>
      <c r="CJ152" s="1">
        <f t="shared" si="323"/>
        <v>0</v>
      </c>
      <c r="CK152" s="1">
        <f t="shared" si="324"/>
        <v>0</v>
      </c>
      <c r="CL152" s="1">
        <f t="shared" si="325"/>
        <v>0</v>
      </c>
      <c r="CM152" s="1">
        <f t="shared" si="326"/>
        <v>0</v>
      </c>
      <c r="CN152" s="1">
        <f t="shared" si="327"/>
        <v>0</v>
      </c>
      <c r="CO152" s="1">
        <f t="shared" si="328"/>
        <v>0</v>
      </c>
      <c r="CP152" s="1">
        <f t="shared" si="329"/>
        <v>0</v>
      </c>
      <c r="CQ152" s="1">
        <f t="shared" si="330"/>
        <v>0</v>
      </c>
      <c r="CR152" s="1">
        <f t="shared" si="331"/>
        <v>0</v>
      </c>
      <c r="CS152" s="1">
        <f t="shared" si="332"/>
        <v>0</v>
      </c>
      <c r="CT152" s="1">
        <f t="shared" si="333"/>
        <v>0</v>
      </c>
      <c r="CU152" s="1">
        <f t="shared" si="334"/>
        <v>0</v>
      </c>
      <c r="CV152" s="1">
        <f t="shared" si="335"/>
        <v>0</v>
      </c>
      <c r="CW152" s="1">
        <f t="shared" si="336"/>
        <v>0</v>
      </c>
    </row>
    <row r="153" spans="1:101" s="1" customFormat="1" ht="57" customHeight="1" x14ac:dyDescent="0.2">
      <c r="B153" s="519"/>
      <c r="D153" s="1164" t="s">
        <v>279</v>
      </c>
      <c r="E153" s="1143"/>
      <c r="F153" s="535"/>
      <c r="G153" s="36" t="s">
        <v>188</v>
      </c>
      <c r="H153" s="123" t="s">
        <v>36</v>
      </c>
      <c r="I153" s="36">
        <v>2</v>
      </c>
      <c r="J153" s="123" t="s">
        <v>1149</v>
      </c>
      <c r="K153" s="458">
        <v>63.166089000000014</v>
      </c>
      <c r="L153" s="124"/>
      <c r="M153" s="124"/>
      <c r="N153" s="124"/>
      <c r="O153" s="124"/>
      <c r="P153" s="124"/>
      <c r="Q153" s="992"/>
      <c r="R153" s="314"/>
      <c r="S153" s="314"/>
      <c r="T153" s="314"/>
      <c r="U153" s="314"/>
      <c r="V153" s="125">
        <f t="shared" si="362"/>
        <v>0</v>
      </c>
      <c r="W153" s="125" t="str">
        <f t="shared" si="363"/>
        <v>No</v>
      </c>
      <c r="X153" s="126" t="str">
        <f t="shared" si="364"/>
        <v>No</v>
      </c>
      <c r="Y153"/>
      <c r="Z153" s="1492">
        <v>1</v>
      </c>
      <c r="AA153" s="1491">
        <f t="shared" si="365"/>
        <v>0</v>
      </c>
      <c r="AB153" s="36"/>
      <c r="AC153" s="216" t="s">
        <v>109</v>
      </c>
      <c r="AD153" s="375">
        <v>1.3</v>
      </c>
      <c r="AE153" s="1053">
        <f t="shared" si="360"/>
        <v>0</v>
      </c>
      <c r="AF153" s="36">
        <f t="shared" si="366"/>
        <v>0</v>
      </c>
      <c r="AG153" s="36">
        <f t="shared" si="367"/>
        <v>0</v>
      </c>
      <c r="AH153" s="36">
        <f t="shared" si="368"/>
        <v>0</v>
      </c>
      <c r="AI153" s="36">
        <f t="shared" si="369"/>
        <v>0</v>
      </c>
      <c r="AJ153" s="36">
        <f t="shared" si="370"/>
        <v>0</v>
      </c>
      <c r="AK153" s="36">
        <f t="shared" si="371"/>
        <v>0</v>
      </c>
      <c r="AL153" s="36">
        <f t="shared" si="372"/>
        <v>0</v>
      </c>
      <c r="AM153" s="36">
        <f t="shared" si="373"/>
        <v>0</v>
      </c>
      <c r="AN153" s="36">
        <f t="shared" si="361"/>
        <v>0</v>
      </c>
      <c r="AO153" s="36">
        <f t="shared" si="374"/>
        <v>0</v>
      </c>
      <c r="AP153" s="1053">
        <v>1</v>
      </c>
      <c r="AQ153" s="215"/>
      <c r="AR153" s="897"/>
      <c r="AS153" s="911">
        <f t="shared" si="337"/>
        <v>0</v>
      </c>
      <c r="AT153" s="897"/>
      <c r="AU153" s="911">
        <f t="shared" si="338"/>
        <v>0</v>
      </c>
      <c r="AV153" s="897"/>
      <c r="AW153" s="911">
        <f t="shared" si="339"/>
        <v>0</v>
      </c>
      <c r="AX153" s="908"/>
      <c r="AY153" s="911">
        <f t="shared" si="340"/>
        <v>0</v>
      </c>
      <c r="AZ153" s="908"/>
      <c r="BA153" s="911">
        <f t="shared" si="341"/>
        <v>0</v>
      </c>
      <c r="BB153" s="908"/>
      <c r="BC153" s="911">
        <f t="shared" si="342"/>
        <v>0</v>
      </c>
      <c r="BD153" s="908">
        <v>2</v>
      </c>
      <c r="BE153" s="911">
        <f t="shared" si="343"/>
        <v>0</v>
      </c>
      <c r="BF153" s="908"/>
      <c r="BG153" s="911">
        <f t="shared" si="344"/>
        <v>0</v>
      </c>
      <c r="BH153" s="908"/>
      <c r="BI153" s="911">
        <f t="shared" si="345"/>
        <v>0</v>
      </c>
      <c r="BJ153" s="908"/>
      <c r="BK153" s="911">
        <f t="shared" si="346"/>
        <v>0</v>
      </c>
      <c r="BL153" s="908"/>
      <c r="BM153" s="911">
        <f t="shared" si="347"/>
        <v>0</v>
      </c>
      <c r="BN153" s="908"/>
      <c r="BO153" s="911">
        <f t="shared" si="348"/>
        <v>0</v>
      </c>
      <c r="BP153" s="908"/>
      <c r="BQ153" s="911">
        <f t="shared" si="349"/>
        <v>0</v>
      </c>
      <c r="BR153" s="908"/>
      <c r="BS153" s="911">
        <f t="shared" si="350"/>
        <v>0</v>
      </c>
      <c r="BU153" s="36">
        <f t="shared" si="351"/>
        <v>0</v>
      </c>
      <c r="BV153" s="36">
        <f t="shared" si="352"/>
        <v>0</v>
      </c>
      <c r="BW153" s="36">
        <f t="shared" si="353"/>
        <v>0</v>
      </c>
      <c r="BX153" s="36">
        <f t="shared" si="354"/>
        <v>0</v>
      </c>
      <c r="BY153" s="36">
        <f t="shared" si="355"/>
        <v>0</v>
      </c>
      <c r="BZ153" s="36">
        <f t="shared" si="356"/>
        <v>0</v>
      </c>
      <c r="CA153" s="36">
        <f t="shared" si="357"/>
        <v>0</v>
      </c>
      <c r="CB153" s="36">
        <f t="shared" si="358"/>
        <v>0</v>
      </c>
      <c r="CD153" s="1">
        <f t="shared" si="320"/>
        <v>0</v>
      </c>
      <c r="CE153" s="1">
        <f t="shared" si="321"/>
        <v>0</v>
      </c>
      <c r="CF153" s="1">
        <f t="shared" si="359"/>
        <v>0</v>
      </c>
      <c r="CH153" s="1">
        <f t="shared" ref="CH153:CH180" si="375">IF(H153="sloper",IF(SUM(L153:U153)&gt;0,SUM(L153:U153),0),0)*I153</f>
        <v>0</v>
      </c>
      <c r="CI153" s="1">
        <f t="shared" si="322"/>
        <v>0</v>
      </c>
      <c r="CJ153" s="1">
        <f t="shared" si="323"/>
        <v>0</v>
      </c>
      <c r="CK153" s="1">
        <f t="shared" si="324"/>
        <v>0</v>
      </c>
      <c r="CL153" s="1">
        <f t="shared" si="325"/>
        <v>0</v>
      </c>
      <c r="CM153" s="1">
        <f t="shared" si="326"/>
        <v>0</v>
      </c>
      <c r="CN153" s="1">
        <f t="shared" si="327"/>
        <v>0</v>
      </c>
      <c r="CO153" s="1">
        <f t="shared" si="328"/>
        <v>0</v>
      </c>
      <c r="CP153" s="1">
        <f t="shared" si="329"/>
        <v>0</v>
      </c>
      <c r="CQ153" s="1">
        <f t="shared" si="330"/>
        <v>0</v>
      </c>
      <c r="CR153" s="1">
        <f t="shared" si="331"/>
        <v>0</v>
      </c>
      <c r="CS153" s="1">
        <f t="shared" si="332"/>
        <v>0</v>
      </c>
      <c r="CT153" s="1">
        <f t="shared" si="333"/>
        <v>0</v>
      </c>
      <c r="CU153" s="1">
        <f t="shared" si="334"/>
        <v>0</v>
      </c>
      <c r="CV153" s="1">
        <f t="shared" si="335"/>
        <v>0</v>
      </c>
      <c r="CW153" s="1">
        <f t="shared" si="336"/>
        <v>0</v>
      </c>
    </row>
    <row r="154" spans="1:101" s="1" customFormat="1" ht="57" customHeight="1" x14ac:dyDescent="0.2">
      <c r="B154" s="519"/>
      <c r="D154" s="1172" t="s">
        <v>280</v>
      </c>
      <c r="E154" s="1151"/>
      <c r="F154" s="547"/>
      <c r="G154" s="418" t="s">
        <v>188</v>
      </c>
      <c r="H154" s="419" t="s">
        <v>36</v>
      </c>
      <c r="I154" s="418">
        <v>2</v>
      </c>
      <c r="J154" s="419" t="s">
        <v>1149</v>
      </c>
      <c r="K154" s="1370">
        <v>63.166089000000014</v>
      </c>
      <c r="L154" s="965"/>
      <c r="M154" s="965"/>
      <c r="N154" s="965"/>
      <c r="O154" s="965"/>
      <c r="P154" s="965"/>
      <c r="Q154" s="997"/>
      <c r="R154" s="966"/>
      <c r="S154" s="966"/>
      <c r="T154" s="966"/>
      <c r="U154" s="966"/>
      <c r="V154" s="420">
        <f t="shared" si="362"/>
        <v>0</v>
      </c>
      <c r="W154" s="420" t="str">
        <f t="shared" si="363"/>
        <v>No</v>
      </c>
      <c r="X154" s="417" t="str">
        <f t="shared" si="364"/>
        <v>No</v>
      </c>
      <c r="Y154"/>
      <c r="Z154" s="1492">
        <v>1</v>
      </c>
      <c r="AA154" s="1491">
        <f t="shared" si="365"/>
        <v>0</v>
      </c>
      <c r="AB154" s="36"/>
      <c r="AC154" s="216" t="s">
        <v>110</v>
      </c>
      <c r="AD154" s="375">
        <v>1.3</v>
      </c>
      <c r="AE154" s="1053">
        <f t="shared" si="360"/>
        <v>0</v>
      </c>
      <c r="AF154" s="36">
        <f t="shared" si="366"/>
        <v>0</v>
      </c>
      <c r="AG154" s="36">
        <f t="shared" si="367"/>
        <v>0</v>
      </c>
      <c r="AH154" s="36">
        <f t="shared" si="368"/>
        <v>0</v>
      </c>
      <c r="AI154" s="36">
        <f t="shared" si="369"/>
        <v>0</v>
      </c>
      <c r="AJ154" s="36">
        <f t="shared" si="370"/>
        <v>0</v>
      </c>
      <c r="AK154" s="36">
        <f t="shared" si="371"/>
        <v>0</v>
      </c>
      <c r="AL154" s="36">
        <f t="shared" si="372"/>
        <v>0</v>
      </c>
      <c r="AM154" s="36">
        <f t="shared" si="373"/>
        <v>0</v>
      </c>
      <c r="AN154" s="36">
        <f t="shared" si="361"/>
        <v>0</v>
      </c>
      <c r="AO154" s="36">
        <f t="shared" si="374"/>
        <v>0</v>
      </c>
      <c r="AP154" s="1053">
        <v>1</v>
      </c>
      <c r="AQ154" s="215"/>
      <c r="AR154" s="897"/>
      <c r="AS154" s="911">
        <f t="shared" si="337"/>
        <v>0</v>
      </c>
      <c r="AT154" s="897"/>
      <c r="AU154" s="911">
        <f t="shared" si="338"/>
        <v>0</v>
      </c>
      <c r="AV154" s="897"/>
      <c r="AW154" s="911">
        <f t="shared" si="339"/>
        <v>0</v>
      </c>
      <c r="AX154" s="908"/>
      <c r="AY154" s="911">
        <f t="shared" si="340"/>
        <v>0</v>
      </c>
      <c r="AZ154" s="908"/>
      <c r="BA154" s="911">
        <f t="shared" si="341"/>
        <v>0</v>
      </c>
      <c r="BB154" s="908">
        <v>1</v>
      </c>
      <c r="BC154" s="911">
        <f t="shared" si="342"/>
        <v>0</v>
      </c>
      <c r="BD154" s="908">
        <v>1</v>
      </c>
      <c r="BE154" s="911">
        <f t="shared" si="343"/>
        <v>0</v>
      </c>
      <c r="BF154" s="908"/>
      <c r="BG154" s="911">
        <f t="shared" si="344"/>
        <v>0</v>
      </c>
      <c r="BH154" s="908"/>
      <c r="BI154" s="911">
        <f t="shared" si="345"/>
        <v>0</v>
      </c>
      <c r="BJ154" s="908"/>
      <c r="BK154" s="911">
        <f t="shared" si="346"/>
        <v>0</v>
      </c>
      <c r="BL154" s="908"/>
      <c r="BM154" s="911">
        <f t="shared" si="347"/>
        <v>0</v>
      </c>
      <c r="BN154" s="908"/>
      <c r="BO154" s="911">
        <f t="shared" si="348"/>
        <v>0</v>
      </c>
      <c r="BP154" s="908"/>
      <c r="BQ154" s="911">
        <f t="shared" si="349"/>
        <v>0</v>
      </c>
      <c r="BR154" s="908"/>
      <c r="BS154" s="911">
        <f t="shared" si="350"/>
        <v>0</v>
      </c>
      <c r="BU154" s="36">
        <f t="shared" si="351"/>
        <v>0</v>
      </c>
      <c r="BV154" s="36">
        <f t="shared" si="352"/>
        <v>0</v>
      </c>
      <c r="BW154" s="36">
        <f t="shared" si="353"/>
        <v>0</v>
      </c>
      <c r="BX154" s="36">
        <f t="shared" si="354"/>
        <v>0</v>
      </c>
      <c r="BY154" s="36">
        <f t="shared" si="355"/>
        <v>0</v>
      </c>
      <c r="BZ154" s="36">
        <f t="shared" si="356"/>
        <v>0</v>
      </c>
      <c r="CA154" s="36">
        <f t="shared" si="357"/>
        <v>0</v>
      </c>
      <c r="CB154" s="36">
        <f t="shared" si="358"/>
        <v>0</v>
      </c>
      <c r="CD154" s="1">
        <f t="shared" si="320"/>
        <v>0</v>
      </c>
      <c r="CE154" s="1">
        <f t="shared" si="321"/>
        <v>0</v>
      </c>
      <c r="CF154" s="1">
        <f t="shared" si="359"/>
        <v>0</v>
      </c>
      <c r="CH154" s="1">
        <f t="shared" si="375"/>
        <v>0</v>
      </c>
      <c r="CI154" s="1">
        <f t="shared" si="322"/>
        <v>0</v>
      </c>
      <c r="CJ154" s="1">
        <f t="shared" si="323"/>
        <v>0</v>
      </c>
      <c r="CK154" s="1">
        <f t="shared" si="324"/>
        <v>0</v>
      </c>
      <c r="CL154" s="1">
        <f t="shared" si="325"/>
        <v>0</v>
      </c>
      <c r="CM154" s="1">
        <f t="shared" si="326"/>
        <v>0</v>
      </c>
      <c r="CN154" s="1">
        <f t="shared" si="327"/>
        <v>0</v>
      </c>
      <c r="CO154" s="1">
        <f t="shared" si="328"/>
        <v>0</v>
      </c>
      <c r="CP154" s="1">
        <f t="shared" si="329"/>
        <v>0</v>
      </c>
      <c r="CQ154" s="1">
        <f t="shared" si="330"/>
        <v>0</v>
      </c>
      <c r="CR154" s="1">
        <f t="shared" si="331"/>
        <v>0</v>
      </c>
      <c r="CS154" s="1">
        <f t="shared" si="332"/>
        <v>0</v>
      </c>
      <c r="CT154" s="1">
        <f t="shared" si="333"/>
        <v>0</v>
      </c>
      <c r="CU154" s="1">
        <f t="shared" si="334"/>
        <v>0</v>
      </c>
      <c r="CV154" s="1">
        <f t="shared" si="335"/>
        <v>0</v>
      </c>
      <c r="CW154" s="1">
        <f t="shared" si="336"/>
        <v>0</v>
      </c>
    </row>
    <row r="155" spans="1:101" s="1" customFormat="1" ht="57" customHeight="1" x14ac:dyDescent="0.2">
      <c r="B155" s="519"/>
      <c r="D155" s="1164" t="s">
        <v>281</v>
      </c>
      <c r="E155" s="1143"/>
      <c r="F155" s="535"/>
      <c r="G155" s="36" t="s">
        <v>188</v>
      </c>
      <c r="H155" s="123" t="s">
        <v>36</v>
      </c>
      <c r="I155" s="36">
        <v>3</v>
      </c>
      <c r="J155" s="123" t="s">
        <v>1149</v>
      </c>
      <c r="K155" s="458">
        <v>59.039085000000007</v>
      </c>
      <c r="L155" s="124"/>
      <c r="M155" s="124"/>
      <c r="N155" s="124"/>
      <c r="O155" s="124"/>
      <c r="P155" s="124"/>
      <c r="Q155" s="992"/>
      <c r="R155" s="314"/>
      <c r="S155" s="314"/>
      <c r="T155" s="314"/>
      <c r="U155" s="314"/>
      <c r="V155" s="125">
        <f t="shared" si="362"/>
        <v>0</v>
      </c>
      <c r="W155" s="125" t="str">
        <f t="shared" si="363"/>
        <v>No</v>
      </c>
      <c r="X155" s="126" t="str">
        <f t="shared" si="364"/>
        <v>No</v>
      </c>
      <c r="Y155"/>
      <c r="Z155" s="1492">
        <v>1</v>
      </c>
      <c r="AA155" s="1491">
        <f t="shared" si="365"/>
        <v>0</v>
      </c>
      <c r="AB155" s="36"/>
      <c r="AC155" s="216" t="s">
        <v>111</v>
      </c>
      <c r="AD155" s="375">
        <v>1</v>
      </c>
      <c r="AE155" s="1053">
        <f t="shared" si="360"/>
        <v>0</v>
      </c>
      <c r="AF155" s="36">
        <f t="shared" si="366"/>
        <v>0</v>
      </c>
      <c r="AG155" s="36">
        <f t="shared" si="367"/>
        <v>0</v>
      </c>
      <c r="AH155" s="36">
        <f t="shared" si="368"/>
        <v>0</v>
      </c>
      <c r="AI155" s="36">
        <f t="shared" si="369"/>
        <v>0</v>
      </c>
      <c r="AJ155" s="36">
        <f t="shared" si="370"/>
        <v>0</v>
      </c>
      <c r="AK155" s="36">
        <f t="shared" si="371"/>
        <v>0</v>
      </c>
      <c r="AL155" s="36">
        <f t="shared" si="372"/>
        <v>0</v>
      </c>
      <c r="AM155" s="36">
        <f t="shared" si="373"/>
        <v>0</v>
      </c>
      <c r="AN155" s="36">
        <f t="shared" si="361"/>
        <v>0</v>
      </c>
      <c r="AO155" s="36">
        <f t="shared" si="374"/>
        <v>0</v>
      </c>
      <c r="AP155" s="1053">
        <v>1</v>
      </c>
      <c r="AQ155" s="215"/>
      <c r="AR155" s="897"/>
      <c r="AS155" s="911">
        <f t="shared" si="337"/>
        <v>0</v>
      </c>
      <c r="AT155" s="897"/>
      <c r="AU155" s="911">
        <f t="shared" si="338"/>
        <v>0</v>
      </c>
      <c r="AV155" s="897"/>
      <c r="AW155" s="911">
        <f t="shared" si="339"/>
        <v>0</v>
      </c>
      <c r="AX155" s="908"/>
      <c r="AY155" s="911">
        <f t="shared" si="340"/>
        <v>0</v>
      </c>
      <c r="AZ155" s="908">
        <v>2</v>
      </c>
      <c r="BA155" s="911">
        <f t="shared" si="341"/>
        <v>0</v>
      </c>
      <c r="BB155" s="908">
        <v>1</v>
      </c>
      <c r="BC155" s="911">
        <f t="shared" si="342"/>
        <v>0</v>
      </c>
      <c r="BD155" s="908"/>
      <c r="BE155" s="911">
        <f t="shared" si="343"/>
        <v>0</v>
      </c>
      <c r="BF155" s="908"/>
      <c r="BG155" s="911">
        <f t="shared" si="344"/>
        <v>0</v>
      </c>
      <c r="BH155" s="908"/>
      <c r="BI155" s="911">
        <f t="shared" si="345"/>
        <v>0</v>
      </c>
      <c r="BJ155" s="908"/>
      <c r="BK155" s="911">
        <f t="shared" si="346"/>
        <v>0</v>
      </c>
      <c r="BL155" s="908"/>
      <c r="BM155" s="911">
        <f t="shared" si="347"/>
        <v>0</v>
      </c>
      <c r="BN155" s="908"/>
      <c r="BO155" s="911">
        <f t="shared" si="348"/>
        <v>0</v>
      </c>
      <c r="BP155" s="908"/>
      <c r="BQ155" s="911">
        <f t="shared" si="349"/>
        <v>0</v>
      </c>
      <c r="BR155" s="908"/>
      <c r="BS155" s="911">
        <f t="shared" si="350"/>
        <v>0</v>
      </c>
      <c r="BU155" s="36">
        <f t="shared" si="351"/>
        <v>0</v>
      </c>
      <c r="BV155" s="36">
        <f t="shared" si="352"/>
        <v>0</v>
      </c>
      <c r="BW155" s="36">
        <f t="shared" si="353"/>
        <v>0</v>
      </c>
      <c r="BX155" s="36">
        <f t="shared" si="354"/>
        <v>0</v>
      </c>
      <c r="BY155" s="36">
        <f t="shared" si="355"/>
        <v>0</v>
      </c>
      <c r="BZ155" s="36">
        <f t="shared" si="356"/>
        <v>0</v>
      </c>
      <c r="CA155" s="36">
        <f t="shared" si="357"/>
        <v>0</v>
      </c>
      <c r="CB155" s="36">
        <f t="shared" si="358"/>
        <v>0</v>
      </c>
      <c r="CD155" s="1">
        <f t="shared" si="320"/>
        <v>0</v>
      </c>
      <c r="CE155" s="1">
        <f t="shared" si="321"/>
        <v>0</v>
      </c>
      <c r="CF155" s="1">
        <f t="shared" si="359"/>
        <v>0</v>
      </c>
      <c r="CH155" s="1">
        <f t="shared" si="375"/>
        <v>0</v>
      </c>
      <c r="CI155" s="1">
        <f t="shared" si="322"/>
        <v>0</v>
      </c>
      <c r="CJ155" s="1">
        <f t="shared" si="323"/>
        <v>0</v>
      </c>
      <c r="CK155" s="1">
        <f t="shared" si="324"/>
        <v>0</v>
      </c>
      <c r="CL155" s="1">
        <f t="shared" si="325"/>
        <v>0</v>
      </c>
      <c r="CM155" s="1">
        <f t="shared" si="326"/>
        <v>0</v>
      </c>
      <c r="CN155" s="1">
        <f t="shared" si="327"/>
        <v>0</v>
      </c>
      <c r="CO155" s="1">
        <f t="shared" si="328"/>
        <v>0</v>
      </c>
      <c r="CP155" s="1">
        <f t="shared" si="329"/>
        <v>0</v>
      </c>
      <c r="CQ155" s="1">
        <f t="shared" si="330"/>
        <v>0</v>
      </c>
      <c r="CR155" s="1">
        <f t="shared" si="331"/>
        <v>0</v>
      </c>
      <c r="CS155" s="1">
        <f t="shared" si="332"/>
        <v>0</v>
      </c>
      <c r="CT155" s="1">
        <f t="shared" si="333"/>
        <v>0</v>
      </c>
      <c r="CU155" s="1">
        <f t="shared" si="334"/>
        <v>0</v>
      </c>
      <c r="CV155" s="1">
        <f t="shared" si="335"/>
        <v>0</v>
      </c>
      <c r="CW155" s="1">
        <f t="shared" si="336"/>
        <v>0</v>
      </c>
    </row>
    <row r="156" spans="1:101" s="1" customFormat="1" ht="57" customHeight="1" x14ac:dyDescent="0.2">
      <c r="B156" s="519"/>
      <c r="D156" s="1172" t="s">
        <v>282</v>
      </c>
      <c r="E156" s="1151"/>
      <c r="F156" s="547"/>
      <c r="G156" s="418" t="s">
        <v>188</v>
      </c>
      <c r="H156" s="419" t="s">
        <v>36</v>
      </c>
      <c r="I156" s="418">
        <v>4</v>
      </c>
      <c r="J156" s="419" t="s">
        <v>1149</v>
      </c>
      <c r="K156" s="1370">
        <v>54.797442000000004</v>
      </c>
      <c r="L156" s="965"/>
      <c r="M156" s="965"/>
      <c r="N156" s="965"/>
      <c r="O156" s="965"/>
      <c r="P156" s="965"/>
      <c r="Q156" s="997"/>
      <c r="R156" s="966"/>
      <c r="S156" s="966"/>
      <c r="T156" s="966"/>
      <c r="U156" s="966"/>
      <c r="V156" s="420">
        <f t="shared" si="362"/>
        <v>0</v>
      </c>
      <c r="W156" s="420" t="str">
        <f t="shared" si="363"/>
        <v>No</v>
      </c>
      <c r="X156" s="417" t="str">
        <f t="shared" si="364"/>
        <v>No</v>
      </c>
      <c r="Y156"/>
      <c r="Z156" s="1492">
        <v>1</v>
      </c>
      <c r="AA156" s="1491">
        <f t="shared" si="365"/>
        <v>0</v>
      </c>
      <c r="AB156" s="36"/>
      <c r="AC156" s="216" t="s">
        <v>112</v>
      </c>
      <c r="AD156" s="375">
        <v>0.9</v>
      </c>
      <c r="AE156" s="1053">
        <f t="shared" si="360"/>
        <v>0</v>
      </c>
      <c r="AF156" s="36">
        <f t="shared" si="366"/>
        <v>0</v>
      </c>
      <c r="AG156" s="36">
        <f t="shared" si="367"/>
        <v>0</v>
      </c>
      <c r="AH156" s="36">
        <f t="shared" si="368"/>
        <v>0</v>
      </c>
      <c r="AI156" s="36">
        <f t="shared" si="369"/>
        <v>0</v>
      </c>
      <c r="AJ156" s="36">
        <f t="shared" si="370"/>
        <v>0</v>
      </c>
      <c r="AK156" s="36">
        <f t="shared" si="371"/>
        <v>0</v>
      </c>
      <c r="AL156" s="36">
        <f t="shared" si="372"/>
        <v>0</v>
      </c>
      <c r="AM156" s="36">
        <f t="shared" si="373"/>
        <v>0</v>
      </c>
      <c r="AN156" s="36">
        <f t="shared" si="361"/>
        <v>0</v>
      </c>
      <c r="AO156" s="36">
        <f t="shared" si="374"/>
        <v>0</v>
      </c>
      <c r="AP156" s="1053">
        <v>1</v>
      </c>
      <c r="AQ156" s="215"/>
      <c r="AR156" s="897"/>
      <c r="AS156" s="911">
        <f t="shared" si="337"/>
        <v>0</v>
      </c>
      <c r="AT156" s="897"/>
      <c r="AU156" s="911">
        <f t="shared" si="338"/>
        <v>0</v>
      </c>
      <c r="AV156" s="897"/>
      <c r="AW156" s="911">
        <f t="shared" si="339"/>
        <v>0</v>
      </c>
      <c r="AX156" s="908"/>
      <c r="AY156" s="911">
        <f t="shared" si="340"/>
        <v>0</v>
      </c>
      <c r="AZ156" s="908">
        <v>2</v>
      </c>
      <c r="BA156" s="911">
        <f t="shared" si="341"/>
        <v>0</v>
      </c>
      <c r="BB156" s="908">
        <v>2</v>
      </c>
      <c r="BC156" s="911">
        <f t="shared" si="342"/>
        <v>0</v>
      </c>
      <c r="BD156" s="908"/>
      <c r="BE156" s="911">
        <f t="shared" si="343"/>
        <v>0</v>
      </c>
      <c r="BF156" s="908"/>
      <c r="BG156" s="911">
        <f t="shared" si="344"/>
        <v>0</v>
      </c>
      <c r="BH156" s="908"/>
      <c r="BI156" s="911">
        <f t="shared" si="345"/>
        <v>0</v>
      </c>
      <c r="BJ156" s="908"/>
      <c r="BK156" s="911">
        <f t="shared" si="346"/>
        <v>0</v>
      </c>
      <c r="BL156" s="908"/>
      <c r="BM156" s="911">
        <f t="shared" si="347"/>
        <v>0</v>
      </c>
      <c r="BN156" s="908"/>
      <c r="BO156" s="911">
        <f t="shared" si="348"/>
        <v>0</v>
      </c>
      <c r="BP156" s="908"/>
      <c r="BQ156" s="911">
        <f t="shared" si="349"/>
        <v>0</v>
      </c>
      <c r="BR156" s="908"/>
      <c r="BS156" s="911">
        <f t="shared" si="350"/>
        <v>0</v>
      </c>
      <c r="BU156" s="36">
        <f t="shared" si="351"/>
        <v>0</v>
      </c>
      <c r="BV156" s="36">
        <f t="shared" si="352"/>
        <v>0</v>
      </c>
      <c r="BW156" s="36">
        <f t="shared" si="353"/>
        <v>0</v>
      </c>
      <c r="BX156" s="36">
        <f t="shared" si="354"/>
        <v>0</v>
      </c>
      <c r="BY156" s="36">
        <f t="shared" si="355"/>
        <v>0</v>
      </c>
      <c r="BZ156" s="36">
        <f t="shared" si="356"/>
        <v>0</v>
      </c>
      <c r="CA156" s="36">
        <f t="shared" si="357"/>
        <v>0</v>
      </c>
      <c r="CB156" s="36">
        <f t="shared" si="358"/>
        <v>0</v>
      </c>
      <c r="CD156" s="1">
        <f t="shared" si="320"/>
        <v>0</v>
      </c>
      <c r="CE156" s="1">
        <f t="shared" si="321"/>
        <v>0</v>
      </c>
      <c r="CF156" s="1">
        <f t="shared" si="359"/>
        <v>0</v>
      </c>
      <c r="CH156" s="1">
        <f t="shared" si="375"/>
        <v>0</v>
      </c>
      <c r="CI156" s="1">
        <f t="shared" si="322"/>
        <v>0</v>
      </c>
      <c r="CJ156" s="1">
        <f t="shared" si="323"/>
        <v>0</v>
      </c>
      <c r="CK156" s="1">
        <f t="shared" si="324"/>
        <v>0</v>
      </c>
      <c r="CL156" s="1">
        <f t="shared" si="325"/>
        <v>0</v>
      </c>
      <c r="CM156" s="1">
        <f t="shared" si="326"/>
        <v>0</v>
      </c>
      <c r="CN156" s="1">
        <f t="shared" si="327"/>
        <v>0</v>
      </c>
      <c r="CO156" s="1">
        <f t="shared" si="328"/>
        <v>0</v>
      </c>
      <c r="CP156" s="1">
        <f t="shared" si="329"/>
        <v>0</v>
      </c>
      <c r="CQ156" s="1">
        <f t="shared" si="330"/>
        <v>0</v>
      </c>
      <c r="CR156" s="1">
        <f t="shared" si="331"/>
        <v>0</v>
      </c>
      <c r="CS156" s="1">
        <f t="shared" si="332"/>
        <v>0</v>
      </c>
      <c r="CT156" s="1">
        <f t="shared" si="333"/>
        <v>0</v>
      </c>
      <c r="CU156" s="1">
        <f t="shared" si="334"/>
        <v>0</v>
      </c>
      <c r="CV156" s="1">
        <f t="shared" si="335"/>
        <v>0</v>
      </c>
      <c r="CW156" s="1">
        <f t="shared" si="336"/>
        <v>0</v>
      </c>
    </row>
    <row r="157" spans="1:101" s="1" customFormat="1" ht="57" customHeight="1" x14ac:dyDescent="0.2">
      <c r="B157" s="519"/>
      <c r="D157" s="1164" t="s">
        <v>283</v>
      </c>
      <c r="E157" s="1143"/>
      <c r="F157" s="535"/>
      <c r="G157" s="36" t="s">
        <v>132</v>
      </c>
      <c r="H157" s="123" t="s">
        <v>558</v>
      </c>
      <c r="I157" s="36">
        <v>5</v>
      </c>
      <c r="J157" s="123" t="s">
        <v>1149</v>
      </c>
      <c r="K157" s="458">
        <v>54.797442000000004</v>
      </c>
      <c r="L157" s="124"/>
      <c r="M157" s="124"/>
      <c r="N157" s="124"/>
      <c r="O157" s="124"/>
      <c r="P157" s="124"/>
      <c r="Q157" s="992"/>
      <c r="R157" s="314"/>
      <c r="S157" s="314"/>
      <c r="T157" s="314"/>
      <c r="U157" s="314"/>
      <c r="V157" s="125">
        <f t="shared" si="362"/>
        <v>0</v>
      </c>
      <c r="W157" s="125" t="str">
        <f t="shared" si="363"/>
        <v>No</v>
      </c>
      <c r="X157" s="126" t="str">
        <f t="shared" si="364"/>
        <v>No</v>
      </c>
      <c r="Y157"/>
      <c r="Z157" s="1492">
        <v>1</v>
      </c>
      <c r="AA157" s="1491">
        <f t="shared" si="365"/>
        <v>0</v>
      </c>
      <c r="AB157" s="36"/>
      <c r="AC157" s="216" t="s">
        <v>113</v>
      </c>
      <c r="AD157" s="375">
        <v>0.9</v>
      </c>
      <c r="AE157" s="1053">
        <f t="shared" si="360"/>
        <v>0</v>
      </c>
      <c r="AF157" s="36">
        <f t="shared" si="366"/>
        <v>0</v>
      </c>
      <c r="AG157" s="36">
        <f t="shared" si="367"/>
        <v>0</v>
      </c>
      <c r="AH157" s="36">
        <f t="shared" si="368"/>
        <v>0</v>
      </c>
      <c r="AI157" s="36">
        <f t="shared" si="369"/>
        <v>0</v>
      </c>
      <c r="AJ157" s="36">
        <f t="shared" si="370"/>
        <v>0</v>
      </c>
      <c r="AK157" s="36">
        <f t="shared" si="371"/>
        <v>0</v>
      </c>
      <c r="AL157" s="36">
        <f t="shared" si="372"/>
        <v>0</v>
      </c>
      <c r="AM157" s="36">
        <f t="shared" si="373"/>
        <v>0</v>
      </c>
      <c r="AN157" s="36">
        <f t="shared" si="361"/>
        <v>0</v>
      </c>
      <c r="AO157" s="36">
        <f t="shared" si="374"/>
        <v>0</v>
      </c>
      <c r="AP157" s="1053">
        <v>1</v>
      </c>
      <c r="AQ157" s="215"/>
      <c r="AR157" s="897"/>
      <c r="AS157" s="911">
        <f t="shared" si="337"/>
        <v>0</v>
      </c>
      <c r="AT157" s="897"/>
      <c r="AU157" s="911">
        <f t="shared" si="338"/>
        <v>0</v>
      </c>
      <c r="AV157" s="897"/>
      <c r="AW157" s="911">
        <f t="shared" si="339"/>
        <v>0</v>
      </c>
      <c r="AX157" s="908"/>
      <c r="AY157" s="911">
        <f t="shared" si="340"/>
        <v>0</v>
      </c>
      <c r="AZ157" s="908">
        <v>2</v>
      </c>
      <c r="BA157" s="911">
        <f t="shared" si="341"/>
        <v>0</v>
      </c>
      <c r="BB157" s="908">
        <v>3</v>
      </c>
      <c r="BC157" s="911">
        <f t="shared" si="342"/>
        <v>0</v>
      </c>
      <c r="BD157" s="908"/>
      <c r="BE157" s="911">
        <f t="shared" si="343"/>
        <v>0</v>
      </c>
      <c r="BF157" s="908"/>
      <c r="BG157" s="911">
        <f t="shared" si="344"/>
        <v>0</v>
      </c>
      <c r="BH157" s="908"/>
      <c r="BI157" s="911">
        <f t="shared" si="345"/>
        <v>0</v>
      </c>
      <c r="BJ157" s="908"/>
      <c r="BK157" s="911">
        <f t="shared" si="346"/>
        <v>0</v>
      </c>
      <c r="BL157" s="908"/>
      <c r="BM157" s="911">
        <f t="shared" si="347"/>
        <v>0</v>
      </c>
      <c r="BN157" s="908"/>
      <c r="BO157" s="911">
        <f t="shared" si="348"/>
        <v>0</v>
      </c>
      <c r="BP157" s="908"/>
      <c r="BQ157" s="911">
        <f t="shared" si="349"/>
        <v>0</v>
      </c>
      <c r="BR157" s="908"/>
      <c r="BS157" s="911">
        <f t="shared" si="350"/>
        <v>0</v>
      </c>
      <c r="BU157" s="36">
        <f t="shared" si="351"/>
        <v>0</v>
      </c>
      <c r="BV157" s="36">
        <f t="shared" si="352"/>
        <v>0</v>
      </c>
      <c r="BW157" s="36">
        <f t="shared" si="353"/>
        <v>0</v>
      </c>
      <c r="BX157" s="36">
        <f t="shared" si="354"/>
        <v>0</v>
      </c>
      <c r="BY157" s="36">
        <f t="shared" si="355"/>
        <v>0</v>
      </c>
      <c r="BZ157" s="36">
        <f t="shared" si="356"/>
        <v>0</v>
      </c>
      <c r="CA157" s="36">
        <f t="shared" si="357"/>
        <v>0</v>
      </c>
      <c r="CB157" s="36">
        <f t="shared" si="358"/>
        <v>0</v>
      </c>
      <c r="CD157" s="1">
        <f t="shared" si="320"/>
        <v>0</v>
      </c>
      <c r="CE157" s="1">
        <f t="shared" si="321"/>
        <v>0</v>
      </c>
      <c r="CF157" s="1">
        <f t="shared" si="359"/>
        <v>0</v>
      </c>
      <c r="CH157" s="1">
        <f t="shared" si="375"/>
        <v>0</v>
      </c>
      <c r="CI157" s="1">
        <f t="shared" si="322"/>
        <v>0</v>
      </c>
      <c r="CJ157" s="1">
        <f t="shared" si="323"/>
        <v>0</v>
      </c>
      <c r="CK157" s="1">
        <f t="shared" si="324"/>
        <v>0</v>
      </c>
      <c r="CL157" s="1">
        <f t="shared" si="325"/>
        <v>0</v>
      </c>
      <c r="CM157" s="1">
        <f t="shared" si="326"/>
        <v>0</v>
      </c>
      <c r="CN157" s="1">
        <f t="shared" si="327"/>
        <v>0</v>
      </c>
      <c r="CO157" s="1">
        <f t="shared" si="328"/>
        <v>0</v>
      </c>
      <c r="CP157" s="1">
        <f t="shared" si="329"/>
        <v>0</v>
      </c>
      <c r="CQ157" s="1">
        <f t="shared" si="330"/>
        <v>0</v>
      </c>
      <c r="CR157" s="1">
        <f t="shared" si="331"/>
        <v>0</v>
      </c>
      <c r="CS157" s="1">
        <f t="shared" si="332"/>
        <v>0</v>
      </c>
      <c r="CT157" s="1">
        <f t="shared" si="333"/>
        <v>0</v>
      </c>
      <c r="CU157" s="1">
        <f t="shared" si="334"/>
        <v>0</v>
      </c>
      <c r="CV157" s="1">
        <f t="shared" si="335"/>
        <v>0</v>
      </c>
      <c r="CW157" s="1">
        <f t="shared" si="336"/>
        <v>0</v>
      </c>
    </row>
    <row r="158" spans="1:101" s="1" customFormat="1" ht="57" customHeight="1" x14ac:dyDescent="0.2">
      <c r="B158" s="524"/>
      <c r="C158" s="127"/>
      <c r="D158" s="1173" t="s">
        <v>284</v>
      </c>
      <c r="E158" s="1152"/>
      <c r="F158" s="548"/>
      <c r="G158" s="421" t="s">
        <v>132</v>
      </c>
      <c r="H158" s="422" t="s">
        <v>558</v>
      </c>
      <c r="I158" s="421">
        <v>5</v>
      </c>
      <c r="J158" s="422" t="s">
        <v>1149</v>
      </c>
      <c r="K158" s="1373">
        <v>48.950853000000009</v>
      </c>
      <c r="L158" s="965"/>
      <c r="M158" s="965"/>
      <c r="N158" s="965"/>
      <c r="O158" s="965"/>
      <c r="P158" s="965"/>
      <c r="Q158" s="997"/>
      <c r="R158" s="966"/>
      <c r="S158" s="966"/>
      <c r="T158" s="966"/>
      <c r="U158" s="966"/>
      <c r="V158" s="420">
        <f t="shared" si="362"/>
        <v>0</v>
      </c>
      <c r="W158" s="423" t="str">
        <f t="shared" si="363"/>
        <v>No</v>
      </c>
      <c r="X158" s="417" t="str">
        <f t="shared" si="364"/>
        <v>No</v>
      </c>
      <c r="Y158"/>
      <c r="Z158" s="1487">
        <v>1</v>
      </c>
      <c r="AA158" s="1491">
        <f t="shared" si="365"/>
        <v>0</v>
      </c>
      <c r="AB158" s="36"/>
      <c r="AC158" s="216" t="s">
        <v>114</v>
      </c>
      <c r="AD158" s="375">
        <v>0.6</v>
      </c>
      <c r="AE158" s="1053">
        <f t="shared" si="360"/>
        <v>0</v>
      </c>
      <c r="AF158" s="36">
        <f t="shared" si="366"/>
        <v>0</v>
      </c>
      <c r="AG158" s="36">
        <f t="shared" si="367"/>
        <v>0</v>
      </c>
      <c r="AH158" s="36">
        <f t="shared" si="368"/>
        <v>0</v>
      </c>
      <c r="AI158" s="36">
        <f t="shared" si="369"/>
        <v>0</v>
      </c>
      <c r="AJ158" s="36">
        <f t="shared" si="370"/>
        <v>0</v>
      </c>
      <c r="AK158" s="36">
        <f t="shared" si="371"/>
        <v>0</v>
      </c>
      <c r="AL158" s="36">
        <f t="shared" si="372"/>
        <v>0</v>
      </c>
      <c r="AM158" s="36">
        <f t="shared" si="373"/>
        <v>0</v>
      </c>
      <c r="AN158" s="36">
        <f t="shared" si="361"/>
        <v>0</v>
      </c>
      <c r="AO158" s="36">
        <f t="shared" si="374"/>
        <v>0</v>
      </c>
      <c r="AP158" s="1053">
        <v>1</v>
      </c>
      <c r="AQ158" s="215"/>
      <c r="AR158" s="897"/>
      <c r="AS158" s="911">
        <f t="shared" si="337"/>
        <v>0</v>
      </c>
      <c r="AT158" s="897"/>
      <c r="AU158" s="911">
        <f t="shared" si="338"/>
        <v>0</v>
      </c>
      <c r="AV158" s="897"/>
      <c r="AW158" s="911">
        <f t="shared" si="339"/>
        <v>0</v>
      </c>
      <c r="AX158" s="908"/>
      <c r="AY158" s="911">
        <f t="shared" si="340"/>
        <v>0</v>
      </c>
      <c r="AZ158" s="908">
        <v>2</v>
      </c>
      <c r="BA158" s="911">
        <f t="shared" si="341"/>
        <v>0</v>
      </c>
      <c r="BB158" s="908">
        <v>3</v>
      </c>
      <c r="BC158" s="911">
        <f t="shared" si="342"/>
        <v>0</v>
      </c>
      <c r="BD158" s="908"/>
      <c r="BE158" s="911">
        <f t="shared" si="343"/>
        <v>0</v>
      </c>
      <c r="BF158" s="908"/>
      <c r="BG158" s="911">
        <f t="shared" si="344"/>
        <v>0</v>
      </c>
      <c r="BH158" s="908"/>
      <c r="BI158" s="911">
        <f t="shared" si="345"/>
        <v>0</v>
      </c>
      <c r="BJ158" s="908"/>
      <c r="BK158" s="911">
        <f t="shared" si="346"/>
        <v>0</v>
      </c>
      <c r="BL158" s="908"/>
      <c r="BM158" s="911">
        <f t="shared" si="347"/>
        <v>0</v>
      </c>
      <c r="BN158" s="908"/>
      <c r="BO158" s="911">
        <f t="shared" si="348"/>
        <v>0</v>
      </c>
      <c r="BP158" s="908"/>
      <c r="BQ158" s="911">
        <f t="shared" si="349"/>
        <v>0</v>
      </c>
      <c r="BR158" s="908"/>
      <c r="BS158" s="911">
        <f t="shared" si="350"/>
        <v>0</v>
      </c>
      <c r="BU158" s="36">
        <f t="shared" si="351"/>
        <v>0</v>
      </c>
      <c r="BV158" s="36">
        <f t="shared" si="352"/>
        <v>0</v>
      </c>
      <c r="BW158" s="36">
        <f t="shared" si="353"/>
        <v>0</v>
      </c>
      <c r="BX158" s="36">
        <f t="shared" si="354"/>
        <v>0</v>
      </c>
      <c r="BY158" s="36">
        <f t="shared" si="355"/>
        <v>0</v>
      </c>
      <c r="BZ158" s="36">
        <f t="shared" si="356"/>
        <v>0</v>
      </c>
      <c r="CA158" s="36">
        <f t="shared" si="357"/>
        <v>0</v>
      </c>
      <c r="CB158" s="36">
        <f t="shared" si="358"/>
        <v>0</v>
      </c>
      <c r="CD158" s="1">
        <f t="shared" si="320"/>
        <v>0</v>
      </c>
      <c r="CE158" s="1">
        <f t="shared" si="321"/>
        <v>0</v>
      </c>
      <c r="CF158" s="1">
        <f t="shared" si="359"/>
        <v>0</v>
      </c>
      <c r="CH158" s="1">
        <f t="shared" si="375"/>
        <v>0</v>
      </c>
      <c r="CI158" s="1">
        <f t="shared" si="322"/>
        <v>0</v>
      </c>
      <c r="CJ158" s="1">
        <f t="shared" si="323"/>
        <v>0</v>
      </c>
      <c r="CK158" s="1">
        <f t="shared" si="324"/>
        <v>0</v>
      </c>
      <c r="CL158" s="1">
        <f t="shared" si="325"/>
        <v>0</v>
      </c>
      <c r="CM158" s="1">
        <f t="shared" si="326"/>
        <v>0</v>
      </c>
      <c r="CN158" s="1">
        <f t="shared" si="327"/>
        <v>0</v>
      </c>
      <c r="CO158" s="1">
        <f t="shared" si="328"/>
        <v>0</v>
      </c>
      <c r="CP158" s="1">
        <f t="shared" si="329"/>
        <v>0</v>
      </c>
      <c r="CQ158" s="1">
        <f t="shared" si="330"/>
        <v>0</v>
      </c>
      <c r="CR158" s="1">
        <f t="shared" si="331"/>
        <v>0</v>
      </c>
      <c r="CS158" s="1">
        <f t="shared" si="332"/>
        <v>0</v>
      </c>
      <c r="CT158" s="1">
        <f t="shared" si="333"/>
        <v>0</v>
      </c>
      <c r="CU158" s="1">
        <f t="shared" si="334"/>
        <v>0</v>
      </c>
      <c r="CV158" s="1">
        <f t="shared" si="335"/>
        <v>0</v>
      </c>
      <c r="CW158" s="1">
        <f t="shared" si="336"/>
        <v>0</v>
      </c>
    </row>
    <row r="159" spans="1:101" s="36" customFormat="1" ht="31.25" customHeight="1" x14ac:dyDescent="0.2">
      <c r="A159" s="1"/>
      <c r="B159" s="160"/>
      <c r="C159" s="7"/>
      <c r="D159" s="1164"/>
      <c r="E159" s="1143"/>
      <c r="F159" s="545"/>
      <c r="G159" s="7"/>
      <c r="H159" s="161"/>
      <c r="I159" s="7"/>
      <c r="J159" s="888" t="s">
        <v>986</v>
      </c>
      <c r="K159" s="1374"/>
      <c r="L159" s="989"/>
      <c r="M159" s="444"/>
      <c r="N159" s="444"/>
      <c r="O159" s="444"/>
      <c r="P159" s="444"/>
      <c r="Q159" s="444"/>
      <c r="R159" s="444"/>
      <c r="S159" s="444"/>
      <c r="T159" s="444"/>
      <c r="U159" s="444"/>
      <c r="V159" s="307"/>
      <c r="W159" s="7"/>
      <c r="X159" s="411"/>
      <c r="Y159"/>
      <c r="Z159" s="351"/>
      <c r="AA159" s="1490"/>
      <c r="AC159" s="213"/>
      <c r="AD159" s="383"/>
      <c r="AE159" s="1053">
        <f t="shared" si="360"/>
        <v>0</v>
      </c>
      <c r="AF159" s="7"/>
      <c r="AG159" s="7"/>
      <c r="AH159" s="7"/>
      <c r="AI159" s="7"/>
      <c r="AJ159" s="7"/>
      <c r="AK159" s="7"/>
      <c r="AL159" s="7"/>
      <c r="AM159" s="7"/>
      <c r="AO159" s="36">
        <f t="shared" si="374"/>
        <v>0</v>
      </c>
      <c r="AP159" s="1483"/>
      <c r="AQ159" s="221"/>
      <c r="AR159" s="900"/>
      <c r="AS159" s="911">
        <f t="shared" si="337"/>
        <v>0</v>
      </c>
      <c r="AT159" s="900"/>
      <c r="AU159" s="911">
        <f t="shared" si="338"/>
        <v>0</v>
      </c>
      <c r="AV159" s="900"/>
      <c r="AW159" s="911">
        <f t="shared" si="339"/>
        <v>0</v>
      </c>
      <c r="AX159" s="909"/>
      <c r="AY159" s="911">
        <f t="shared" si="340"/>
        <v>0</v>
      </c>
      <c r="AZ159" s="909"/>
      <c r="BA159" s="911">
        <f t="shared" si="341"/>
        <v>0</v>
      </c>
      <c r="BB159" s="909"/>
      <c r="BC159" s="911">
        <f t="shared" si="342"/>
        <v>0</v>
      </c>
      <c r="BD159" s="909"/>
      <c r="BE159" s="911">
        <f t="shared" si="343"/>
        <v>0</v>
      </c>
      <c r="BF159" s="909"/>
      <c r="BG159" s="911">
        <f t="shared" si="344"/>
        <v>0</v>
      </c>
      <c r="BH159" s="909"/>
      <c r="BI159" s="911">
        <f t="shared" si="345"/>
        <v>0</v>
      </c>
      <c r="BJ159" s="909"/>
      <c r="BK159" s="911">
        <f t="shared" si="346"/>
        <v>0</v>
      </c>
      <c r="BL159" s="909"/>
      <c r="BM159" s="911">
        <f t="shared" si="347"/>
        <v>0</v>
      </c>
      <c r="BN159" s="909"/>
      <c r="BO159" s="911">
        <f t="shared" si="348"/>
        <v>0</v>
      </c>
      <c r="BP159" s="909"/>
      <c r="BQ159" s="911">
        <f t="shared" si="349"/>
        <v>0</v>
      </c>
      <c r="BR159" s="909"/>
      <c r="BS159" s="911">
        <f t="shared" si="350"/>
        <v>0</v>
      </c>
      <c r="BU159" s="36">
        <f t="shared" si="351"/>
        <v>0</v>
      </c>
      <c r="BV159" s="36">
        <f t="shared" si="352"/>
        <v>0</v>
      </c>
      <c r="BW159" s="36">
        <f t="shared" si="353"/>
        <v>0</v>
      </c>
      <c r="BX159" s="36">
        <f t="shared" si="354"/>
        <v>0</v>
      </c>
      <c r="BY159" s="36">
        <f t="shared" si="355"/>
        <v>0</v>
      </c>
      <c r="BZ159" s="36">
        <f t="shared" si="356"/>
        <v>0</v>
      </c>
      <c r="CA159" s="36">
        <f t="shared" si="357"/>
        <v>0</v>
      </c>
      <c r="CB159" s="36">
        <f t="shared" si="358"/>
        <v>0</v>
      </c>
      <c r="CD159" s="1">
        <f t="shared" si="320"/>
        <v>0</v>
      </c>
      <c r="CE159" s="1">
        <f t="shared" si="321"/>
        <v>0</v>
      </c>
      <c r="CF159" s="1">
        <f t="shared" si="359"/>
        <v>0</v>
      </c>
      <c r="CH159" s="1">
        <f t="shared" si="375"/>
        <v>0</v>
      </c>
      <c r="CI159" s="1">
        <f t="shared" si="322"/>
        <v>0</v>
      </c>
      <c r="CJ159" s="1">
        <f t="shared" si="323"/>
        <v>0</v>
      </c>
      <c r="CK159" s="1">
        <f t="shared" si="324"/>
        <v>0</v>
      </c>
      <c r="CL159" s="1">
        <f t="shared" si="325"/>
        <v>0</v>
      </c>
      <c r="CM159" s="1">
        <f t="shared" si="326"/>
        <v>0</v>
      </c>
      <c r="CN159" s="1">
        <f t="shared" si="327"/>
        <v>0</v>
      </c>
      <c r="CO159" s="1">
        <f t="shared" si="328"/>
        <v>0</v>
      </c>
      <c r="CP159" s="1">
        <f t="shared" si="329"/>
        <v>0</v>
      </c>
      <c r="CQ159" s="1">
        <f t="shared" si="330"/>
        <v>0</v>
      </c>
      <c r="CR159" s="1">
        <f t="shared" si="331"/>
        <v>0</v>
      </c>
      <c r="CS159" s="1">
        <f t="shared" si="332"/>
        <v>0</v>
      </c>
      <c r="CT159" s="1">
        <f t="shared" si="333"/>
        <v>0</v>
      </c>
      <c r="CU159" s="1">
        <f t="shared" si="334"/>
        <v>0</v>
      </c>
      <c r="CV159" s="1">
        <f t="shared" si="335"/>
        <v>0</v>
      </c>
      <c r="CW159" s="1">
        <f t="shared" si="336"/>
        <v>0</v>
      </c>
    </row>
    <row r="160" spans="1:101" s="1" customFormat="1" ht="57" customHeight="1" x14ac:dyDescent="0.2">
      <c r="B160" s="110"/>
      <c r="C160" s="111"/>
      <c r="D160" s="1159" t="s">
        <v>285</v>
      </c>
      <c r="E160" s="1138"/>
      <c r="F160" s="534"/>
      <c r="G160" s="139" t="s">
        <v>185</v>
      </c>
      <c r="H160" s="140" t="s">
        <v>36</v>
      </c>
      <c r="I160" s="139">
        <v>2</v>
      </c>
      <c r="J160" s="140" t="s">
        <v>1149</v>
      </c>
      <c r="K160" s="459">
        <v>57.319500000000005</v>
      </c>
      <c r="L160" s="144"/>
      <c r="M160" s="144"/>
      <c r="N160" s="144"/>
      <c r="O160" s="144"/>
      <c r="P160" s="144"/>
      <c r="Q160" s="995"/>
      <c r="R160" s="958"/>
      <c r="S160" s="958"/>
      <c r="T160" s="958"/>
      <c r="U160" s="958"/>
      <c r="V160" s="125">
        <f>K160*L160+K160*M160+K160*N160+K160*O160+K160*P160+K160*Q160+K160*R160+K160*S160+K160*T160+K160*U160</f>
        <v>0</v>
      </c>
      <c r="W160" s="142" t="str">
        <f>IF(B160="New","Yes","No")</f>
        <v>No</v>
      </c>
      <c r="X160" s="126" t="str">
        <f>IF(SUM(L160:U160)&gt;0,"Yes","No")</f>
        <v>No</v>
      </c>
      <c r="Y160"/>
      <c r="Z160" s="1485">
        <v>1</v>
      </c>
      <c r="AA160" s="1491">
        <f t="shared" si="365"/>
        <v>0</v>
      </c>
      <c r="AB160" s="36"/>
      <c r="AC160" s="216" t="s">
        <v>62</v>
      </c>
      <c r="AD160" s="375">
        <v>1.5</v>
      </c>
      <c r="AE160" s="1053">
        <f t="shared" si="360"/>
        <v>0</v>
      </c>
      <c r="AF160" s="36">
        <f>L160*I160</f>
        <v>0</v>
      </c>
      <c r="AG160" s="36">
        <f>M160*I160</f>
        <v>0</v>
      </c>
      <c r="AH160" s="36">
        <f>N160*I160</f>
        <v>0</v>
      </c>
      <c r="AI160" s="36">
        <f>O160*I160</f>
        <v>0</v>
      </c>
      <c r="AJ160" s="36">
        <f>P160*I160</f>
        <v>0</v>
      </c>
      <c r="AK160" s="36">
        <f>Q160*I160</f>
        <v>0</v>
      </c>
      <c r="AL160" s="36">
        <f>R160*I160</f>
        <v>0</v>
      </c>
      <c r="AM160" s="36">
        <f>S160*I160</f>
        <v>0</v>
      </c>
      <c r="AN160" s="36">
        <f>T160*I160</f>
        <v>0</v>
      </c>
      <c r="AO160" s="36">
        <f t="shared" si="374"/>
        <v>0</v>
      </c>
      <c r="AP160" s="1053">
        <v>1</v>
      </c>
      <c r="AQ160" s="215"/>
      <c r="AR160" s="897">
        <v>2</v>
      </c>
      <c r="AS160" s="911">
        <f t="shared" si="337"/>
        <v>0</v>
      </c>
      <c r="AT160" s="897"/>
      <c r="AU160" s="911">
        <f t="shared" si="338"/>
        <v>0</v>
      </c>
      <c r="AV160" s="897"/>
      <c r="AW160" s="911">
        <f t="shared" si="339"/>
        <v>0</v>
      </c>
      <c r="AX160" s="908"/>
      <c r="AY160" s="911">
        <f t="shared" si="340"/>
        <v>0</v>
      </c>
      <c r="AZ160" s="908"/>
      <c r="BA160" s="911">
        <f t="shared" si="341"/>
        <v>0</v>
      </c>
      <c r="BB160" s="908"/>
      <c r="BC160" s="911">
        <f t="shared" si="342"/>
        <v>0</v>
      </c>
      <c r="BD160" s="908">
        <v>2</v>
      </c>
      <c r="BE160" s="911">
        <f t="shared" si="343"/>
        <v>0</v>
      </c>
      <c r="BF160" s="908"/>
      <c r="BG160" s="911">
        <f t="shared" si="344"/>
        <v>0</v>
      </c>
      <c r="BH160" s="908"/>
      <c r="BI160" s="911">
        <f t="shared" si="345"/>
        <v>0</v>
      </c>
      <c r="BJ160" s="908"/>
      <c r="BK160" s="911">
        <f t="shared" si="346"/>
        <v>0</v>
      </c>
      <c r="BL160" s="908"/>
      <c r="BM160" s="911">
        <f t="shared" si="347"/>
        <v>0</v>
      </c>
      <c r="BN160" s="908"/>
      <c r="BO160" s="911">
        <f t="shared" si="348"/>
        <v>0</v>
      </c>
      <c r="BP160" s="908"/>
      <c r="BQ160" s="911">
        <f t="shared" si="349"/>
        <v>0</v>
      </c>
      <c r="BR160" s="908"/>
      <c r="BS160" s="911">
        <f t="shared" si="350"/>
        <v>0</v>
      </c>
      <c r="BU160" s="36">
        <f t="shared" si="351"/>
        <v>0</v>
      </c>
      <c r="BV160" s="36">
        <f t="shared" si="352"/>
        <v>0</v>
      </c>
      <c r="BW160" s="36">
        <f t="shared" si="353"/>
        <v>0</v>
      </c>
      <c r="BX160" s="36">
        <f t="shared" si="354"/>
        <v>0</v>
      </c>
      <c r="BY160" s="36">
        <f t="shared" si="355"/>
        <v>0</v>
      </c>
      <c r="BZ160" s="36">
        <f t="shared" si="356"/>
        <v>0</v>
      </c>
      <c r="CA160" s="36">
        <f t="shared" si="357"/>
        <v>0</v>
      </c>
      <c r="CB160" s="36">
        <f t="shared" si="358"/>
        <v>0</v>
      </c>
      <c r="CD160" s="1">
        <f t="shared" si="320"/>
        <v>0</v>
      </c>
      <c r="CE160" s="1">
        <f t="shared" si="321"/>
        <v>0</v>
      </c>
      <c r="CF160" s="1">
        <f t="shared" si="359"/>
        <v>0</v>
      </c>
      <c r="CH160" s="1">
        <f t="shared" si="375"/>
        <v>0</v>
      </c>
      <c r="CI160" s="1">
        <f t="shared" si="322"/>
        <v>0</v>
      </c>
      <c r="CJ160" s="1">
        <f t="shared" si="323"/>
        <v>0</v>
      </c>
      <c r="CK160" s="1">
        <f t="shared" si="324"/>
        <v>0</v>
      </c>
      <c r="CL160" s="1">
        <f t="shared" si="325"/>
        <v>0</v>
      </c>
      <c r="CM160" s="1">
        <f t="shared" si="326"/>
        <v>0</v>
      </c>
      <c r="CN160" s="1">
        <f t="shared" si="327"/>
        <v>0</v>
      </c>
      <c r="CO160" s="1">
        <f t="shared" si="328"/>
        <v>0</v>
      </c>
      <c r="CP160" s="1">
        <f t="shared" si="329"/>
        <v>0</v>
      </c>
      <c r="CQ160" s="1">
        <f t="shared" si="330"/>
        <v>0</v>
      </c>
      <c r="CR160" s="1">
        <f t="shared" si="331"/>
        <v>0</v>
      </c>
      <c r="CS160" s="1">
        <f t="shared" si="332"/>
        <v>0</v>
      </c>
      <c r="CT160" s="1">
        <f t="shared" si="333"/>
        <v>0</v>
      </c>
      <c r="CU160" s="1">
        <f t="shared" si="334"/>
        <v>0</v>
      </c>
      <c r="CV160" s="1">
        <f t="shared" si="335"/>
        <v>0</v>
      </c>
      <c r="CW160" s="1">
        <f t="shared" si="336"/>
        <v>0</v>
      </c>
    </row>
    <row r="161" spans="2:101" s="1" customFormat="1" ht="57" customHeight="1" x14ac:dyDescent="0.2">
      <c r="B161" s="519"/>
      <c r="D161" s="1172" t="s">
        <v>286</v>
      </c>
      <c r="E161" s="1151"/>
      <c r="F161" s="547"/>
      <c r="G161" s="418" t="s">
        <v>185</v>
      </c>
      <c r="H161" s="419" t="s">
        <v>36</v>
      </c>
      <c r="I161" s="418">
        <v>2</v>
      </c>
      <c r="J161" s="419" t="s">
        <v>1149</v>
      </c>
      <c r="K161" s="1370">
        <v>57.319500000000005</v>
      </c>
      <c r="L161" s="967"/>
      <c r="M161" s="967"/>
      <c r="N161" s="967"/>
      <c r="O161" s="967"/>
      <c r="P161" s="967"/>
      <c r="Q161" s="998"/>
      <c r="R161" s="968"/>
      <c r="S161" s="968"/>
      <c r="T161" s="968"/>
      <c r="U161" s="968"/>
      <c r="V161" s="420">
        <f>K161*L161+K161*M161+K161*N161+K161*O161+K161*P161+K161*Q161+K161*R161+K161*S161+K161*T161+K161*U161</f>
        <v>0</v>
      </c>
      <c r="W161" s="420" t="str">
        <f>IF(B161="New","Yes","No")</f>
        <v>No</v>
      </c>
      <c r="X161" s="417" t="str">
        <f t="shared" ref="X161:X162" si="376">IF(SUM(L161:U161)&gt;0,"Yes","No")</f>
        <v>No</v>
      </c>
      <c r="Y161"/>
      <c r="Z161" s="1492">
        <v>1</v>
      </c>
      <c r="AA161" s="1491">
        <f t="shared" si="365"/>
        <v>0</v>
      </c>
      <c r="AB161" s="36"/>
      <c r="AC161" s="216" t="s">
        <v>63</v>
      </c>
      <c r="AD161" s="375">
        <v>1.5</v>
      </c>
      <c r="AE161" s="1053">
        <f t="shared" si="360"/>
        <v>0</v>
      </c>
      <c r="AF161" s="36">
        <f>L161*I161</f>
        <v>0</v>
      </c>
      <c r="AG161" s="36">
        <f>M161*I161</f>
        <v>0</v>
      </c>
      <c r="AH161" s="36">
        <f>N161*I161</f>
        <v>0</v>
      </c>
      <c r="AI161" s="36">
        <f>O161*I161</f>
        <v>0</v>
      </c>
      <c r="AJ161" s="36">
        <f>P161*I161</f>
        <v>0</v>
      </c>
      <c r="AK161" s="36">
        <f>Q161*I161</f>
        <v>0</v>
      </c>
      <c r="AL161" s="36">
        <f>R161*I161</f>
        <v>0</v>
      </c>
      <c r="AM161" s="36">
        <f>S161*I161</f>
        <v>0</v>
      </c>
      <c r="AN161" s="36">
        <f>T161*I161</f>
        <v>0</v>
      </c>
      <c r="AO161" s="36">
        <f t="shared" si="374"/>
        <v>0</v>
      </c>
      <c r="AP161" s="1053">
        <v>1</v>
      </c>
      <c r="AQ161" s="215"/>
      <c r="AR161" s="897">
        <v>2</v>
      </c>
      <c r="AS161" s="911">
        <f t="shared" si="337"/>
        <v>0</v>
      </c>
      <c r="AT161" s="897"/>
      <c r="AU161" s="911">
        <f t="shared" si="338"/>
        <v>0</v>
      </c>
      <c r="AV161" s="897"/>
      <c r="AW161" s="911">
        <f t="shared" si="339"/>
        <v>0</v>
      </c>
      <c r="AX161" s="908"/>
      <c r="AY161" s="911">
        <f t="shared" si="340"/>
        <v>0</v>
      </c>
      <c r="AZ161" s="908"/>
      <c r="BA161" s="911">
        <f t="shared" si="341"/>
        <v>0</v>
      </c>
      <c r="BB161" s="908">
        <v>1</v>
      </c>
      <c r="BC161" s="911">
        <f t="shared" si="342"/>
        <v>0</v>
      </c>
      <c r="BD161" s="908"/>
      <c r="BE161" s="911">
        <f t="shared" si="343"/>
        <v>0</v>
      </c>
      <c r="BF161" s="908">
        <v>1</v>
      </c>
      <c r="BG161" s="911">
        <f t="shared" si="344"/>
        <v>0</v>
      </c>
      <c r="BH161" s="908"/>
      <c r="BI161" s="911">
        <f t="shared" si="345"/>
        <v>0</v>
      </c>
      <c r="BJ161" s="908"/>
      <c r="BK161" s="911">
        <f t="shared" si="346"/>
        <v>0</v>
      </c>
      <c r="BL161" s="908"/>
      <c r="BM161" s="911">
        <f t="shared" si="347"/>
        <v>0</v>
      </c>
      <c r="BN161" s="908"/>
      <c r="BO161" s="911">
        <f t="shared" si="348"/>
        <v>0</v>
      </c>
      <c r="BP161" s="908"/>
      <c r="BQ161" s="911">
        <f t="shared" si="349"/>
        <v>0</v>
      </c>
      <c r="BR161" s="908"/>
      <c r="BS161" s="911">
        <f t="shared" si="350"/>
        <v>0</v>
      </c>
      <c r="BU161" s="36">
        <f t="shared" si="351"/>
        <v>0</v>
      </c>
      <c r="BV161" s="36">
        <f t="shared" si="352"/>
        <v>0</v>
      </c>
      <c r="BW161" s="36">
        <f t="shared" si="353"/>
        <v>0</v>
      </c>
      <c r="BX161" s="36">
        <f t="shared" si="354"/>
        <v>0</v>
      </c>
      <c r="BY161" s="36">
        <f t="shared" si="355"/>
        <v>0</v>
      </c>
      <c r="BZ161" s="36">
        <f t="shared" si="356"/>
        <v>0</v>
      </c>
      <c r="CA161" s="36">
        <f t="shared" si="357"/>
        <v>0</v>
      </c>
      <c r="CB161" s="36">
        <f t="shared" si="358"/>
        <v>0</v>
      </c>
      <c r="CD161" s="1">
        <f t="shared" si="320"/>
        <v>0</v>
      </c>
      <c r="CE161" s="1">
        <f t="shared" si="321"/>
        <v>0</v>
      </c>
      <c r="CF161" s="1">
        <f t="shared" si="359"/>
        <v>0</v>
      </c>
      <c r="CH161" s="1">
        <f t="shared" si="375"/>
        <v>0</v>
      </c>
      <c r="CI161" s="1">
        <f t="shared" si="322"/>
        <v>0</v>
      </c>
      <c r="CJ161" s="1">
        <f t="shared" si="323"/>
        <v>0</v>
      </c>
      <c r="CK161" s="1">
        <f t="shared" si="324"/>
        <v>0</v>
      </c>
      <c r="CL161" s="1">
        <f t="shared" si="325"/>
        <v>0</v>
      </c>
      <c r="CM161" s="1">
        <f t="shared" si="326"/>
        <v>0</v>
      </c>
      <c r="CN161" s="1">
        <f t="shared" si="327"/>
        <v>0</v>
      </c>
      <c r="CO161" s="1">
        <f t="shared" si="328"/>
        <v>0</v>
      </c>
      <c r="CP161" s="1">
        <f t="shared" si="329"/>
        <v>0</v>
      </c>
      <c r="CQ161" s="1">
        <f t="shared" si="330"/>
        <v>0</v>
      </c>
      <c r="CR161" s="1">
        <f t="shared" si="331"/>
        <v>0</v>
      </c>
      <c r="CS161" s="1">
        <f t="shared" si="332"/>
        <v>0</v>
      </c>
      <c r="CT161" s="1">
        <f t="shared" si="333"/>
        <v>0</v>
      </c>
      <c r="CU161" s="1">
        <f t="shared" si="334"/>
        <v>0</v>
      </c>
      <c r="CV161" s="1">
        <f t="shared" si="335"/>
        <v>0</v>
      </c>
      <c r="CW161" s="1">
        <f t="shared" si="336"/>
        <v>0</v>
      </c>
    </row>
    <row r="162" spans="2:101" s="1" customFormat="1" ht="57" customHeight="1" x14ac:dyDescent="0.2">
      <c r="B162" s="150"/>
      <c r="C162" s="127"/>
      <c r="D162" s="1165" t="s">
        <v>287</v>
      </c>
      <c r="E162" s="1144"/>
      <c r="F162" s="549"/>
      <c r="G162" s="129" t="s">
        <v>185</v>
      </c>
      <c r="H162" s="156" t="s">
        <v>36</v>
      </c>
      <c r="I162" s="129">
        <v>2</v>
      </c>
      <c r="J162" s="156" t="s">
        <v>1149</v>
      </c>
      <c r="K162" s="460">
        <v>57.319500000000005</v>
      </c>
      <c r="L162" s="144"/>
      <c r="M162" s="144"/>
      <c r="N162" s="144"/>
      <c r="O162" s="144"/>
      <c r="P162" s="144"/>
      <c r="Q162" s="995"/>
      <c r="R162" s="958"/>
      <c r="S162" s="958"/>
      <c r="T162" s="958"/>
      <c r="U162" s="958"/>
      <c r="V162" s="158">
        <f>K162*L162+K162*M162+K162*N162+K162*O162+K162*P162+K162*Q162+K162*R162+K162*S162+K162*T162+K162*U162</f>
        <v>0</v>
      </c>
      <c r="W162" s="158" t="str">
        <f>IF(B162="New","Yes","No")</f>
        <v>No</v>
      </c>
      <c r="X162" s="159" t="str">
        <f t="shared" si="376"/>
        <v>No</v>
      </c>
      <c r="Y162"/>
      <c r="Z162" s="1487">
        <v>1</v>
      </c>
      <c r="AA162" s="1488">
        <f t="shared" si="365"/>
        <v>0</v>
      </c>
      <c r="AB162" s="36"/>
      <c r="AC162" s="216" t="s">
        <v>64</v>
      </c>
      <c r="AD162" s="375">
        <v>2</v>
      </c>
      <c r="AE162" s="1053">
        <f t="shared" si="360"/>
        <v>0</v>
      </c>
      <c r="AF162" s="36">
        <f>L162*I162</f>
        <v>0</v>
      </c>
      <c r="AG162" s="36">
        <f>M162*I162</f>
        <v>0</v>
      </c>
      <c r="AH162" s="36">
        <f>N162*I162</f>
        <v>0</v>
      </c>
      <c r="AI162" s="36">
        <f>O162*I162</f>
        <v>0</v>
      </c>
      <c r="AJ162" s="36">
        <f>P162*I162</f>
        <v>0</v>
      </c>
      <c r="AK162" s="36">
        <f>Q162*I162</f>
        <v>0</v>
      </c>
      <c r="AL162" s="36">
        <f>R162*I162</f>
        <v>0</v>
      </c>
      <c r="AM162" s="36">
        <f>S162*I162</f>
        <v>0</v>
      </c>
      <c r="AN162" s="36">
        <f>T162*I162</f>
        <v>0</v>
      </c>
      <c r="AO162" s="36">
        <f t="shared" si="374"/>
        <v>0</v>
      </c>
      <c r="AP162" s="1053">
        <v>1</v>
      </c>
      <c r="AQ162" s="215"/>
      <c r="AR162" s="897">
        <v>2</v>
      </c>
      <c r="AS162" s="911">
        <f t="shared" si="337"/>
        <v>0</v>
      </c>
      <c r="AT162" s="897"/>
      <c r="AU162" s="911">
        <f t="shared" si="338"/>
        <v>0</v>
      </c>
      <c r="AV162" s="897"/>
      <c r="AW162" s="911">
        <f t="shared" si="339"/>
        <v>0</v>
      </c>
      <c r="AX162" s="908"/>
      <c r="AY162" s="911">
        <f t="shared" si="340"/>
        <v>0</v>
      </c>
      <c r="AZ162" s="908"/>
      <c r="BA162" s="911">
        <f t="shared" si="341"/>
        <v>0</v>
      </c>
      <c r="BB162" s="908"/>
      <c r="BC162" s="911">
        <f t="shared" si="342"/>
        <v>0</v>
      </c>
      <c r="BD162" s="908">
        <v>2</v>
      </c>
      <c r="BE162" s="911">
        <f t="shared" si="343"/>
        <v>0</v>
      </c>
      <c r="BF162" s="908"/>
      <c r="BG162" s="911">
        <f t="shared" si="344"/>
        <v>0</v>
      </c>
      <c r="BH162" s="908"/>
      <c r="BI162" s="911">
        <f t="shared" si="345"/>
        <v>0</v>
      </c>
      <c r="BJ162" s="908"/>
      <c r="BK162" s="911">
        <f t="shared" si="346"/>
        <v>0</v>
      </c>
      <c r="BL162" s="908"/>
      <c r="BM162" s="911">
        <f t="shared" si="347"/>
        <v>0</v>
      </c>
      <c r="BN162" s="908"/>
      <c r="BO162" s="911">
        <f t="shared" si="348"/>
        <v>0</v>
      </c>
      <c r="BP162" s="908"/>
      <c r="BQ162" s="911">
        <f t="shared" si="349"/>
        <v>0</v>
      </c>
      <c r="BR162" s="908"/>
      <c r="BS162" s="911">
        <f t="shared" si="350"/>
        <v>0</v>
      </c>
      <c r="BU162" s="36">
        <f t="shared" si="351"/>
        <v>0</v>
      </c>
      <c r="BV162" s="36">
        <f t="shared" si="352"/>
        <v>0</v>
      </c>
      <c r="BW162" s="36">
        <f t="shared" si="353"/>
        <v>0</v>
      </c>
      <c r="BX162" s="36">
        <f t="shared" si="354"/>
        <v>0</v>
      </c>
      <c r="BY162" s="36">
        <f t="shared" si="355"/>
        <v>0</v>
      </c>
      <c r="BZ162" s="36">
        <f t="shared" si="356"/>
        <v>0</v>
      </c>
      <c r="CA162" s="36">
        <f t="shared" si="357"/>
        <v>0</v>
      </c>
      <c r="CB162" s="36">
        <f t="shared" si="358"/>
        <v>0</v>
      </c>
      <c r="CD162" s="1">
        <f t="shared" si="320"/>
        <v>0</v>
      </c>
      <c r="CE162" s="1">
        <f t="shared" si="321"/>
        <v>0</v>
      </c>
      <c r="CF162" s="1">
        <f t="shared" si="359"/>
        <v>0</v>
      </c>
      <c r="CH162" s="1">
        <f t="shared" si="375"/>
        <v>0</v>
      </c>
      <c r="CI162" s="1">
        <f t="shared" si="322"/>
        <v>0</v>
      </c>
      <c r="CJ162" s="1">
        <f t="shared" si="323"/>
        <v>0</v>
      </c>
      <c r="CK162" s="1">
        <f t="shared" si="324"/>
        <v>0</v>
      </c>
      <c r="CL162" s="1">
        <f t="shared" si="325"/>
        <v>0</v>
      </c>
      <c r="CM162" s="1">
        <f t="shared" si="326"/>
        <v>0</v>
      </c>
      <c r="CN162" s="1">
        <f t="shared" si="327"/>
        <v>0</v>
      </c>
      <c r="CO162" s="1">
        <f t="shared" si="328"/>
        <v>0</v>
      </c>
      <c r="CP162" s="1">
        <f t="shared" si="329"/>
        <v>0</v>
      </c>
      <c r="CQ162" s="1">
        <f t="shared" si="330"/>
        <v>0</v>
      </c>
      <c r="CR162" s="1">
        <f t="shared" si="331"/>
        <v>0</v>
      </c>
      <c r="CS162" s="1">
        <f t="shared" si="332"/>
        <v>0</v>
      </c>
      <c r="CT162" s="1">
        <f t="shared" si="333"/>
        <v>0</v>
      </c>
      <c r="CU162" s="1">
        <f t="shared" si="334"/>
        <v>0</v>
      </c>
      <c r="CV162" s="1">
        <f t="shared" si="335"/>
        <v>0</v>
      </c>
      <c r="CW162" s="1">
        <f t="shared" si="336"/>
        <v>0</v>
      </c>
    </row>
    <row r="163" spans="2:101" ht="31.25" customHeight="1" x14ac:dyDescent="0.2">
      <c r="B163" s="100"/>
      <c r="F163" s="453"/>
      <c r="G163" s="101"/>
      <c r="H163" s="101"/>
      <c r="J163" s="888" t="s">
        <v>985</v>
      </c>
      <c r="K163" s="413"/>
      <c r="L163" s="999"/>
      <c r="M163" s="1004"/>
      <c r="N163" s="999"/>
      <c r="O163" s="999"/>
      <c r="P163" s="999"/>
      <c r="Q163" s="999"/>
      <c r="R163" s="999"/>
      <c r="S163" s="999"/>
      <c r="T163" s="999"/>
      <c r="U163" s="999"/>
      <c r="V163" s="107"/>
      <c r="W163" s="108"/>
      <c r="X163" s="109"/>
      <c r="Z163" s="351"/>
      <c r="AA163" s="351"/>
      <c r="AB163" s="1"/>
      <c r="AC163" s="213"/>
      <c r="AD163" s="382"/>
      <c r="AE163" s="1053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1053"/>
      <c r="AQ163" s="215"/>
      <c r="AR163" s="912"/>
      <c r="AS163" s="911">
        <f t="shared" si="337"/>
        <v>0</v>
      </c>
      <c r="AT163" s="897"/>
      <c r="AU163" s="911">
        <f t="shared" si="338"/>
        <v>0</v>
      </c>
      <c r="AV163" s="897"/>
      <c r="AW163" s="911">
        <f t="shared" si="339"/>
        <v>0</v>
      </c>
      <c r="AX163" s="908"/>
      <c r="AY163" s="911">
        <f t="shared" si="340"/>
        <v>0</v>
      </c>
      <c r="AZ163" s="908"/>
      <c r="BA163" s="911">
        <f t="shared" si="341"/>
        <v>0</v>
      </c>
      <c r="BB163" s="908"/>
      <c r="BC163" s="911">
        <f t="shared" si="342"/>
        <v>0</v>
      </c>
      <c r="BD163" s="908"/>
      <c r="BE163" s="911">
        <f t="shared" si="343"/>
        <v>0</v>
      </c>
      <c r="BF163" s="908"/>
      <c r="BG163" s="911">
        <f t="shared" si="344"/>
        <v>0</v>
      </c>
      <c r="BH163" s="913"/>
      <c r="BI163" s="911">
        <f t="shared" si="345"/>
        <v>0</v>
      </c>
      <c r="BJ163" s="913"/>
      <c r="BK163" s="911">
        <f t="shared" si="346"/>
        <v>0</v>
      </c>
      <c r="BL163" s="913"/>
      <c r="BM163" s="911">
        <f t="shared" si="347"/>
        <v>0</v>
      </c>
      <c r="BN163" s="913"/>
      <c r="BO163" s="911">
        <f t="shared" si="348"/>
        <v>0</v>
      </c>
      <c r="BP163" s="913"/>
      <c r="BQ163" s="911">
        <f t="shared" si="349"/>
        <v>0</v>
      </c>
      <c r="BR163" s="913"/>
      <c r="BS163" s="911">
        <f t="shared" si="350"/>
        <v>0</v>
      </c>
      <c r="CH163" s="1">
        <f t="shared" si="375"/>
        <v>0</v>
      </c>
      <c r="CW163" s="1">
        <f t="shared" si="336"/>
        <v>0</v>
      </c>
    </row>
    <row r="164" spans="2:101" ht="57" customHeight="1" x14ac:dyDescent="0.2">
      <c r="B164" s="200"/>
      <c r="C164" s="267"/>
      <c r="D164" s="1171" t="s">
        <v>582</v>
      </c>
      <c r="E164" s="1150"/>
      <c r="F164" s="671"/>
      <c r="G164" s="414" t="s">
        <v>185</v>
      </c>
      <c r="H164" s="414" t="s">
        <v>36</v>
      </c>
      <c r="I164" s="414">
        <v>1</v>
      </c>
      <c r="J164" s="415" t="s">
        <v>1149</v>
      </c>
      <c r="K164" s="1369">
        <v>89</v>
      </c>
      <c r="L164" s="965"/>
      <c r="M164" s="965"/>
      <c r="N164" s="965"/>
      <c r="O164" s="965"/>
      <c r="P164" s="965"/>
      <c r="Q164" s="997"/>
      <c r="R164" s="966"/>
      <c r="S164" s="966"/>
      <c r="T164" s="966"/>
      <c r="U164" s="966"/>
      <c r="V164" s="416">
        <f>K164*L164+K164*M164+K164*N164+K164*O164+K164*P164+K164*Q164+K164*R164+K164*S164+K164*T164+K164*U164</f>
        <v>0</v>
      </c>
      <c r="W164" s="416" t="str">
        <f t="shared" ref="W164:W180" si="377">IF(B164="New","Yes","No")</f>
        <v>No</v>
      </c>
      <c r="X164" s="672" t="str">
        <f>IF(SUM(L164:U164)&gt;0,"Yes","No")</f>
        <v>No</v>
      </c>
      <c r="Y164" s="96"/>
      <c r="Z164" s="1485">
        <v>1</v>
      </c>
      <c r="AA164" s="1486">
        <f>Z164*L164+Z164*M164+Z164*N164+Z164*O164+Z164*P164+Z164*Q164+Z164*R164+Z164*S164+Z164*T164+Z164*U164</f>
        <v>0</v>
      </c>
      <c r="AB164" s="36"/>
      <c r="AC164" s="213"/>
      <c r="AD164" s="375">
        <v>1.1000000000000001</v>
      </c>
      <c r="AE164" s="1053">
        <f>SUM(L164:U164)*AD164</f>
        <v>0</v>
      </c>
      <c r="AF164" s="36">
        <f t="shared" ref="AF164:AF179" si="378">L164*I164</f>
        <v>0</v>
      </c>
      <c r="AG164" s="36">
        <f t="shared" ref="AG164:AG180" si="379">M164*I164</f>
        <v>0</v>
      </c>
      <c r="AH164" s="36">
        <f t="shared" ref="AH164:AH180" si="380">N164*I164</f>
        <v>0</v>
      </c>
      <c r="AI164" s="36">
        <f t="shared" ref="AI164:AI180" si="381">O164*I164</f>
        <v>0</v>
      </c>
      <c r="AJ164" s="36">
        <f t="shared" ref="AJ164:AJ180" si="382">P164*I164</f>
        <v>0</v>
      </c>
      <c r="AK164" s="36">
        <f t="shared" ref="AK164:AK180" si="383">Q164*I164</f>
        <v>0</v>
      </c>
      <c r="AL164" s="36">
        <f t="shared" ref="AL164:AL180" si="384">R164*I164</f>
        <v>0</v>
      </c>
      <c r="AM164" s="36">
        <f t="shared" ref="AM164:AM180" si="385">S164*I164</f>
        <v>0</v>
      </c>
      <c r="AN164" s="36">
        <f t="shared" ref="AN164:AN180" si="386">T164*I164</f>
        <v>0</v>
      </c>
      <c r="AO164" s="36">
        <f t="shared" ref="AO164:AO180" si="387">U164*I164</f>
        <v>0</v>
      </c>
      <c r="AP164" s="1053">
        <v>1</v>
      </c>
      <c r="AQ164" s="215"/>
      <c r="AR164" s="897">
        <v>2</v>
      </c>
      <c r="AS164" s="911">
        <f t="shared" si="337"/>
        <v>0</v>
      </c>
      <c r="AT164" s="897"/>
      <c r="AU164" s="911">
        <f t="shared" si="338"/>
        <v>0</v>
      </c>
      <c r="AV164" s="897"/>
      <c r="AW164" s="911">
        <f t="shared" si="339"/>
        <v>0</v>
      </c>
      <c r="AX164" s="908"/>
      <c r="AY164" s="911">
        <f t="shared" si="340"/>
        <v>0</v>
      </c>
      <c r="AZ164" s="908"/>
      <c r="BA164" s="911">
        <f t="shared" si="341"/>
        <v>0</v>
      </c>
      <c r="BB164" s="908">
        <v>1</v>
      </c>
      <c r="BC164" s="911">
        <f t="shared" si="342"/>
        <v>0</v>
      </c>
      <c r="BD164" s="908"/>
      <c r="BE164" s="911">
        <f t="shared" si="343"/>
        <v>0</v>
      </c>
      <c r="BF164" s="908"/>
      <c r="BG164" s="911">
        <f t="shared" si="344"/>
        <v>0</v>
      </c>
      <c r="BH164" s="913"/>
      <c r="BI164" s="911">
        <f t="shared" si="345"/>
        <v>0</v>
      </c>
      <c r="BJ164" s="913"/>
      <c r="BK164" s="911">
        <f t="shared" si="346"/>
        <v>0</v>
      </c>
      <c r="BL164" s="913"/>
      <c r="BM164" s="911">
        <f t="shared" si="347"/>
        <v>0</v>
      </c>
      <c r="BN164" s="913"/>
      <c r="BO164" s="911">
        <f t="shared" si="348"/>
        <v>0</v>
      </c>
      <c r="BP164" s="913"/>
      <c r="BQ164" s="911">
        <f t="shared" si="349"/>
        <v>0</v>
      </c>
      <c r="BR164" s="913"/>
      <c r="BS164" s="911">
        <f t="shared" si="350"/>
        <v>0</v>
      </c>
      <c r="BU164" s="36">
        <f t="shared" ref="BU164:BU180" si="388">IF(G164="XS",IF(SUM(L164:U164)&gt;0,SUM(L164:U164),0),0)*I164</f>
        <v>0</v>
      </c>
      <c r="BV164" s="36">
        <f t="shared" ref="BV164:BV180" si="389">IF(G164="S",IF(SUM(L164:U164)&gt;0,SUM(L164:U164),0),0)*I164</f>
        <v>0</v>
      </c>
      <c r="BW164" s="36">
        <f t="shared" ref="BW164:BW180" si="390">IF(G164="M",IF(SUM(L164:U164)&gt;0,SUM(L164:U164),0),0)*I164</f>
        <v>0</v>
      </c>
      <c r="BX164" s="36">
        <f t="shared" ref="BX164:BX180" si="391">IF(G164="L",IF(SUM(L164:U164)&gt;0,SUM(L164:U164),0),0)*I164</f>
        <v>0</v>
      </c>
      <c r="BY164" s="36">
        <f t="shared" ref="BY164:BY180" si="392">IF(G164="XL",IF(SUM(L164:U164)&gt;0,SUM(L164:U164),0),0)*I164</f>
        <v>0</v>
      </c>
      <c r="BZ164" s="36">
        <f t="shared" ref="BZ164:BZ180" si="393">IF(G164="2XL",IF(SUM(L164:U164)&gt;0,SUM(L164:U164),0),0)*I164</f>
        <v>0</v>
      </c>
      <c r="CA164" s="36">
        <f t="shared" ref="CA164:CA180" si="394">IF(G164="3XL",IF(SUM(L164:U164)&gt;0,SUM(L164:U164),0),0)*I164</f>
        <v>0</v>
      </c>
      <c r="CB164" s="36">
        <f t="shared" ref="CB164:CB180" si="395">IF(G164="various",IF(SUM(L164:U164)&gt;0,SUM(L164:U164),0),0)*I164</f>
        <v>0</v>
      </c>
      <c r="CD164" s="1">
        <f t="shared" ref="CD164:CD180" si="396">IF(F164="",IF(SUM(L164:U164)&gt;0,SUM(L164:U164),0),0)*I164</f>
        <v>0</v>
      </c>
      <c r="CE164" s="1">
        <f t="shared" ref="CE164:CE180" si="397">IF(F164="Dual Tex.",IF(SUM(L164:U164)&gt;0,SUM(L164:U164),0),0)*I164</f>
        <v>0</v>
      </c>
      <c r="CF164" s="1"/>
      <c r="CH164" s="1">
        <f t="shared" si="375"/>
        <v>0</v>
      </c>
      <c r="CI164" s="1">
        <f t="shared" ref="CI164:CI180" si="398">IF(H164="footholds",IF(SUM(L164:U164)&gt;0,SUM(L164:U164),0),0)*I164</f>
        <v>0</v>
      </c>
      <c r="CJ164" s="1">
        <f t="shared" ref="CJ164:CJ180" si="399">IF(H164="micros",IF(SUM(L164:U164)&gt;0,SUM(L164:U164),0),0)*I164</f>
        <v>0</v>
      </c>
      <c r="CK164" s="1">
        <f t="shared" ref="CK164:CK180" si="400">IF(H164="jug",IF(SUM(L164:U164)&gt;0,SUM(L164:U164),0),0)*I164</f>
        <v>0</v>
      </c>
      <c r="CL164" s="1">
        <f t="shared" ref="CL164:CL180" si="401">IF(H164="ledge",IF(SUM(L164:U164)&gt;0,SUM(L164:U164),0),0)*I164</f>
        <v>0</v>
      </c>
      <c r="CM164" s="1">
        <f t="shared" ref="CM164:CM180" si="402">IF(H164="edge",IF(SUM(L164:U164)&gt;0,SUM(L164:U164),0),0)*I164</f>
        <v>0</v>
      </c>
      <c r="CN164" s="1">
        <f t="shared" ref="CN164:CN180" si="403">IF(H164="crimp",IF(SUM(L164:U164)&gt;0,SUM(L164:U164),0),0)*I164</f>
        <v>0</v>
      </c>
      <c r="CO164" s="1">
        <f t="shared" ref="CO164:CO180" si="404">IF(H164="incut",IF(SUM(L164:U164)&gt;0,SUM(L164:U164),0),0)*I164</f>
        <v>0</v>
      </c>
      <c r="CP164" s="1">
        <f t="shared" ref="CP164:CP180" si="405">IF(H164="dish",IF(SUM(L164:U164)&gt;0,SUM(L164:U164),0),0)*I164</f>
        <v>0</v>
      </c>
      <c r="CQ164" s="1">
        <f t="shared" ref="CQ164:CQ180" si="406">IF(H164="pinch",IF(SUM(L164:U164)&gt;0,SUM(L164:U164),0),0)*I164</f>
        <v>0</v>
      </c>
      <c r="CR164" s="1">
        <f t="shared" ref="CR164:CR180" si="407">IF(H164="pocket",IF(SUM(L164:U164)&gt;0,SUM(L164:U164),0),0)*I164</f>
        <v>0</v>
      </c>
      <c r="CS164" s="1">
        <f t="shared" ref="CS164:CS180" si="408">IF(H164="insert",IF(SUM(L164:U164)&gt;0,SUM(L164:U164),0),0)*I164</f>
        <v>0</v>
      </c>
      <c r="CT164" s="1">
        <f t="shared" ref="CT164:CT180" si="409">IF(H164="feature",IF(SUM(L164:U164)&gt;0,SUM(L164:U164),0),0)*I164</f>
        <v>0</v>
      </c>
      <c r="CU164" s="1">
        <f t="shared" ref="CU164:CU180" si="410">IF(H164="scoop",IF(SUM(L164:U164)&gt;0,SUM(L164:U164),0),0)*I164</f>
        <v>0</v>
      </c>
      <c r="CV164" s="1">
        <f t="shared" ref="CV164:CV180" si="411">IF(H164="various",IF(SUM(L164:U164)&gt;0,SUM(L164:U164),0),0)*I164</f>
        <v>0</v>
      </c>
      <c r="CW164" s="1">
        <f t="shared" si="336"/>
        <v>0</v>
      </c>
    </row>
    <row r="165" spans="2:101" ht="57" customHeight="1" x14ac:dyDescent="0.2">
      <c r="B165" s="199"/>
      <c r="D165" s="1164" t="s">
        <v>600</v>
      </c>
      <c r="E165" s="1143"/>
      <c r="F165" s="455"/>
      <c r="G165" s="36" t="s">
        <v>184</v>
      </c>
      <c r="H165" s="36" t="s">
        <v>36</v>
      </c>
      <c r="I165" s="36">
        <v>1</v>
      </c>
      <c r="J165" s="123" t="s">
        <v>1149</v>
      </c>
      <c r="K165" s="458">
        <v>102</v>
      </c>
      <c r="L165" s="124"/>
      <c r="M165" s="124"/>
      <c r="N165" s="124"/>
      <c r="O165" s="124"/>
      <c r="P165" s="124"/>
      <c r="Q165" s="992"/>
      <c r="R165" s="314"/>
      <c r="S165" s="314"/>
      <c r="T165" s="314"/>
      <c r="U165" s="314"/>
      <c r="V165" s="125">
        <f t="shared" ref="V165:V178" si="412">K165*L165+K165*M165+K165*N165+K165*O165+K165*P165+K165*Q165+K165*R165+K165*S165+K165*T165+K165*U165</f>
        <v>0</v>
      </c>
      <c r="W165" s="125" t="str">
        <f t="shared" si="377"/>
        <v>No</v>
      </c>
      <c r="X165" s="847" t="str">
        <f t="shared" ref="X165:X177" si="413">IF(SUM(L165:U165)&gt;0,"Yes","No")</f>
        <v>No</v>
      </c>
      <c r="Y165" s="96"/>
      <c r="Z165" s="1492">
        <v>1</v>
      </c>
      <c r="AA165" s="1491">
        <f t="shared" ref="AA165:AA177" si="414">Z165*L165+Z165*M165+Z165*N165+Z165*O165+Z165*P165+Z165*Q165+Z165*R165+Z165*S165+Z165*T165+Z165*U165</f>
        <v>0</v>
      </c>
      <c r="AB165" s="36"/>
      <c r="AC165" s="213"/>
      <c r="AD165" s="375">
        <v>1.25</v>
      </c>
      <c r="AE165" s="1053">
        <f t="shared" ref="AE165:AE178" si="415">SUM(L165:U165)*AD165</f>
        <v>0</v>
      </c>
      <c r="AF165" s="36">
        <f t="shared" si="378"/>
        <v>0</v>
      </c>
      <c r="AG165" s="36">
        <f t="shared" si="379"/>
        <v>0</v>
      </c>
      <c r="AH165" s="36">
        <f t="shared" si="380"/>
        <v>0</v>
      </c>
      <c r="AI165" s="36">
        <f t="shared" si="381"/>
        <v>0</v>
      </c>
      <c r="AJ165" s="36">
        <f t="shared" si="382"/>
        <v>0</v>
      </c>
      <c r="AK165" s="36">
        <f t="shared" si="383"/>
        <v>0</v>
      </c>
      <c r="AL165" s="36">
        <f t="shared" si="384"/>
        <v>0</v>
      </c>
      <c r="AM165" s="36">
        <f t="shared" si="385"/>
        <v>0</v>
      </c>
      <c r="AN165" s="36">
        <f t="shared" si="386"/>
        <v>0</v>
      </c>
      <c r="AO165" s="36">
        <f t="shared" si="387"/>
        <v>0</v>
      </c>
      <c r="AP165" s="1053">
        <v>1</v>
      </c>
      <c r="AQ165" s="215"/>
      <c r="AR165" s="897">
        <v>1</v>
      </c>
      <c r="AS165" s="911">
        <f t="shared" si="337"/>
        <v>0</v>
      </c>
      <c r="AT165" s="897"/>
      <c r="AU165" s="911">
        <f t="shared" si="338"/>
        <v>0</v>
      </c>
      <c r="AV165" s="897"/>
      <c r="AW165" s="911">
        <f t="shared" si="339"/>
        <v>0</v>
      </c>
      <c r="AX165" s="908"/>
      <c r="AY165" s="911">
        <f t="shared" si="340"/>
        <v>0</v>
      </c>
      <c r="AZ165" s="908"/>
      <c r="BA165" s="911">
        <f t="shared" si="341"/>
        <v>0</v>
      </c>
      <c r="BB165" s="908"/>
      <c r="BC165" s="911">
        <f t="shared" si="342"/>
        <v>0</v>
      </c>
      <c r="BD165" s="908">
        <v>1</v>
      </c>
      <c r="BE165" s="911">
        <f t="shared" si="343"/>
        <v>0</v>
      </c>
      <c r="BF165" s="908"/>
      <c r="BG165" s="911">
        <f t="shared" si="344"/>
        <v>0</v>
      </c>
      <c r="BH165" s="913"/>
      <c r="BI165" s="911">
        <f t="shared" si="345"/>
        <v>0</v>
      </c>
      <c r="BJ165" s="913"/>
      <c r="BK165" s="911">
        <f t="shared" si="346"/>
        <v>0</v>
      </c>
      <c r="BL165" s="913"/>
      <c r="BM165" s="911">
        <f t="shared" si="347"/>
        <v>0</v>
      </c>
      <c r="BN165" s="913"/>
      <c r="BO165" s="911">
        <f t="shared" si="348"/>
        <v>0</v>
      </c>
      <c r="BP165" s="913"/>
      <c r="BQ165" s="911">
        <f t="shared" si="349"/>
        <v>0</v>
      </c>
      <c r="BR165" s="913"/>
      <c r="BS165" s="911">
        <f t="shared" si="350"/>
        <v>0</v>
      </c>
      <c r="BU165" s="36">
        <f t="shared" si="388"/>
        <v>0</v>
      </c>
      <c r="BV165" s="36">
        <f t="shared" si="389"/>
        <v>0</v>
      </c>
      <c r="BW165" s="36">
        <f t="shared" si="390"/>
        <v>0</v>
      </c>
      <c r="BX165" s="36">
        <f t="shared" si="391"/>
        <v>0</v>
      </c>
      <c r="BY165" s="36">
        <f t="shared" si="392"/>
        <v>0</v>
      </c>
      <c r="BZ165" s="36">
        <f t="shared" si="393"/>
        <v>0</v>
      </c>
      <c r="CA165" s="36">
        <f t="shared" si="394"/>
        <v>0</v>
      </c>
      <c r="CB165" s="36">
        <f t="shared" si="395"/>
        <v>0</v>
      </c>
      <c r="CD165" s="1">
        <f t="shared" si="396"/>
        <v>0</v>
      </c>
      <c r="CE165" s="1">
        <f t="shared" si="397"/>
        <v>0</v>
      </c>
      <c r="CF165" s="1"/>
      <c r="CH165" s="1">
        <f t="shared" si="375"/>
        <v>0</v>
      </c>
      <c r="CI165" s="1">
        <f t="shared" si="398"/>
        <v>0</v>
      </c>
      <c r="CJ165" s="1">
        <f t="shared" si="399"/>
        <v>0</v>
      </c>
      <c r="CK165" s="1">
        <f t="shared" si="400"/>
        <v>0</v>
      </c>
      <c r="CL165" s="1">
        <f t="shared" si="401"/>
        <v>0</v>
      </c>
      <c r="CM165" s="1">
        <f t="shared" si="402"/>
        <v>0</v>
      </c>
      <c r="CN165" s="1">
        <f t="shared" si="403"/>
        <v>0</v>
      </c>
      <c r="CO165" s="1">
        <f t="shared" si="404"/>
        <v>0</v>
      </c>
      <c r="CP165" s="1">
        <f t="shared" si="405"/>
        <v>0</v>
      </c>
      <c r="CQ165" s="1">
        <f t="shared" si="406"/>
        <v>0</v>
      </c>
      <c r="CR165" s="1">
        <f t="shared" si="407"/>
        <v>0</v>
      </c>
      <c r="CS165" s="1">
        <f t="shared" si="408"/>
        <v>0</v>
      </c>
      <c r="CT165" s="1">
        <f t="shared" si="409"/>
        <v>0</v>
      </c>
      <c r="CU165" s="1">
        <f t="shared" si="410"/>
        <v>0</v>
      </c>
      <c r="CV165" s="1">
        <f t="shared" si="411"/>
        <v>0</v>
      </c>
      <c r="CW165" s="1">
        <f t="shared" si="336"/>
        <v>0</v>
      </c>
    </row>
    <row r="166" spans="2:101" ht="57" customHeight="1" x14ac:dyDescent="0.2">
      <c r="B166" s="203"/>
      <c r="D166" s="1172" t="s">
        <v>583</v>
      </c>
      <c r="E166" s="1151"/>
      <c r="F166" s="454"/>
      <c r="G166" s="418" t="s">
        <v>185</v>
      </c>
      <c r="H166" s="418" t="s">
        <v>36</v>
      </c>
      <c r="I166" s="418">
        <v>1</v>
      </c>
      <c r="J166" s="419" t="s">
        <v>1149</v>
      </c>
      <c r="K166" s="1370">
        <v>98</v>
      </c>
      <c r="L166" s="965"/>
      <c r="M166" s="965"/>
      <c r="N166" s="965"/>
      <c r="O166" s="965"/>
      <c r="P166" s="965"/>
      <c r="Q166" s="997"/>
      <c r="R166" s="966"/>
      <c r="S166" s="966"/>
      <c r="T166" s="966"/>
      <c r="U166" s="966"/>
      <c r="V166" s="420">
        <f t="shared" si="412"/>
        <v>0</v>
      </c>
      <c r="W166" s="420" t="str">
        <f t="shared" si="377"/>
        <v>No</v>
      </c>
      <c r="X166" s="417" t="str">
        <f t="shared" si="413"/>
        <v>No</v>
      </c>
      <c r="Y166" s="96"/>
      <c r="Z166" s="1492">
        <v>1</v>
      </c>
      <c r="AA166" s="1491">
        <f t="shared" si="414"/>
        <v>0</v>
      </c>
      <c r="AB166" s="36"/>
      <c r="AC166" s="213"/>
      <c r="AD166" s="375">
        <v>1.05</v>
      </c>
      <c r="AE166" s="1053">
        <f t="shared" si="415"/>
        <v>0</v>
      </c>
      <c r="AF166" s="36">
        <f t="shared" si="378"/>
        <v>0</v>
      </c>
      <c r="AG166" s="36">
        <f t="shared" si="379"/>
        <v>0</v>
      </c>
      <c r="AH166" s="36">
        <f t="shared" si="380"/>
        <v>0</v>
      </c>
      <c r="AI166" s="36">
        <f t="shared" si="381"/>
        <v>0</v>
      </c>
      <c r="AJ166" s="36">
        <f t="shared" si="382"/>
        <v>0</v>
      </c>
      <c r="AK166" s="36">
        <f t="shared" si="383"/>
        <v>0</v>
      </c>
      <c r="AL166" s="36">
        <f t="shared" si="384"/>
        <v>0</v>
      </c>
      <c r="AM166" s="36">
        <f t="shared" si="385"/>
        <v>0</v>
      </c>
      <c r="AN166" s="36">
        <f t="shared" si="386"/>
        <v>0</v>
      </c>
      <c r="AO166" s="36">
        <f t="shared" si="387"/>
        <v>0</v>
      </c>
      <c r="AP166" s="1053">
        <v>1</v>
      </c>
      <c r="AQ166" s="215"/>
      <c r="AR166" s="897">
        <v>1</v>
      </c>
      <c r="AS166" s="911">
        <f t="shared" si="337"/>
        <v>0</v>
      </c>
      <c r="AT166" s="897"/>
      <c r="AU166" s="911">
        <f t="shared" si="338"/>
        <v>0</v>
      </c>
      <c r="AV166" s="897"/>
      <c r="AW166" s="911">
        <f t="shared" si="339"/>
        <v>0</v>
      </c>
      <c r="AX166" s="908"/>
      <c r="AY166" s="911">
        <f t="shared" si="340"/>
        <v>0</v>
      </c>
      <c r="AZ166" s="908"/>
      <c r="BA166" s="911">
        <f t="shared" si="341"/>
        <v>0</v>
      </c>
      <c r="BB166" s="908">
        <v>1</v>
      </c>
      <c r="BC166" s="911">
        <f t="shared" si="342"/>
        <v>0</v>
      </c>
      <c r="BD166" s="908"/>
      <c r="BE166" s="911">
        <f t="shared" si="343"/>
        <v>0</v>
      </c>
      <c r="BF166" s="908"/>
      <c r="BG166" s="911">
        <f t="shared" si="344"/>
        <v>0</v>
      </c>
      <c r="BH166" s="913"/>
      <c r="BI166" s="911">
        <f t="shared" si="345"/>
        <v>0</v>
      </c>
      <c r="BJ166" s="913"/>
      <c r="BK166" s="911">
        <f t="shared" si="346"/>
        <v>0</v>
      </c>
      <c r="BL166" s="913"/>
      <c r="BM166" s="911">
        <f t="shared" si="347"/>
        <v>0</v>
      </c>
      <c r="BN166" s="913"/>
      <c r="BO166" s="911">
        <f t="shared" si="348"/>
        <v>0</v>
      </c>
      <c r="BP166" s="913"/>
      <c r="BQ166" s="911">
        <f t="shared" si="349"/>
        <v>0</v>
      </c>
      <c r="BR166" s="913"/>
      <c r="BS166" s="911">
        <f t="shared" si="350"/>
        <v>0</v>
      </c>
      <c r="BU166" s="36">
        <f t="shared" si="388"/>
        <v>0</v>
      </c>
      <c r="BV166" s="36">
        <f t="shared" si="389"/>
        <v>0</v>
      </c>
      <c r="BW166" s="36">
        <f t="shared" si="390"/>
        <v>0</v>
      </c>
      <c r="BX166" s="36">
        <f t="shared" si="391"/>
        <v>0</v>
      </c>
      <c r="BY166" s="36">
        <f t="shared" si="392"/>
        <v>0</v>
      </c>
      <c r="BZ166" s="36">
        <f t="shared" si="393"/>
        <v>0</v>
      </c>
      <c r="CA166" s="36">
        <f t="shared" si="394"/>
        <v>0</v>
      </c>
      <c r="CB166" s="36">
        <f t="shared" si="395"/>
        <v>0</v>
      </c>
      <c r="CD166" s="1">
        <f t="shared" si="396"/>
        <v>0</v>
      </c>
      <c r="CE166" s="1">
        <f t="shared" si="397"/>
        <v>0</v>
      </c>
      <c r="CF166" s="1"/>
      <c r="CH166" s="1">
        <f t="shared" si="375"/>
        <v>0</v>
      </c>
      <c r="CI166" s="1">
        <f t="shared" si="398"/>
        <v>0</v>
      </c>
      <c r="CJ166" s="1">
        <f t="shared" si="399"/>
        <v>0</v>
      </c>
      <c r="CK166" s="1">
        <f t="shared" si="400"/>
        <v>0</v>
      </c>
      <c r="CL166" s="1">
        <f t="shared" si="401"/>
        <v>0</v>
      </c>
      <c r="CM166" s="1">
        <f t="shared" si="402"/>
        <v>0</v>
      </c>
      <c r="CN166" s="1">
        <f t="shared" si="403"/>
        <v>0</v>
      </c>
      <c r="CO166" s="1">
        <f t="shared" si="404"/>
        <v>0</v>
      </c>
      <c r="CP166" s="1">
        <f t="shared" si="405"/>
        <v>0</v>
      </c>
      <c r="CQ166" s="1">
        <f t="shared" si="406"/>
        <v>0</v>
      </c>
      <c r="CR166" s="1">
        <f t="shared" si="407"/>
        <v>0</v>
      </c>
      <c r="CS166" s="1">
        <f t="shared" si="408"/>
        <v>0</v>
      </c>
      <c r="CT166" s="1">
        <f t="shared" si="409"/>
        <v>0</v>
      </c>
      <c r="CU166" s="1">
        <f t="shared" si="410"/>
        <v>0</v>
      </c>
      <c r="CV166" s="1">
        <f t="shared" si="411"/>
        <v>0</v>
      </c>
      <c r="CW166" s="1">
        <f t="shared" si="336"/>
        <v>0</v>
      </c>
    </row>
    <row r="167" spans="2:101" ht="57" customHeight="1" x14ac:dyDescent="0.2">
      <c r="B167" s="199"/>
      <c r="D167" s="1164" t="s">
        <v>584</v>
      </c>
      <c r="E167" s="1143"/>
      <c r="F167" s="455"/>
      <c r="G167" s="36" t="s">
        <v>185</v>
      </c>
      <c r="H167" s="36" t="s">
        <v>36</v>
      </c>
      <c r="I167" s="36">
        <v>1</v>
      </c>
      <c r="J167" s="123" t="s">
        <v>1149</v>
      </c>
      <c r="K167" s="458">
        <v>98</v>
      </c>
      <c r="L167" s="124"/>
      <c r="M167" s="124"/>
      <c r="N167" s="124"/>
      <c r="O167" s="124"/>
      <c r="P167" s="124"/>
      <c r="Q167" s="992"/>
      <c r="R167" s="314"/>
      <c r="S167" s="314"/>
      <c r="T167" s="314"/>
      <c r="U167" s="314"/>
      <c r="V167" s="125">
        <f t="shared" si="412"/>
        <v>0</v>
      </c>
      <c r="W167" s="125" t="str">
        <f t="shared" si="377"/>
        <v>No</v>
      </c>
      <c r="X167" s="847" t="str">
        <f t="shared" si="413"/>
        <v>No</v>
      </c>
      <c r="Y167" s="96"/>
      <c r="Z167" s="1492">
        <v>1</v>
      </c>
      <c r="AA167" s="1491">
        <f t="shared" si="414"/>
        <v>0</v>
      </c>
      <c r="AB167" s="36"/>
      <c r="AC167" s="213"/>
      <c r="AD167" s="375">
        <v>1.1000000000000001</v>
      </c>
      <c r="AE167" s="1053">
        <f t="shared" si="415"/>
        <v>0</v>
      </c>
      <c r="AF167" s="36">
        <f t="shared" si="378"/>
        <v>0</v>
      </c>
      <c r="AG167" s="36">
        <f t="shared" si="379"/>
        <v>0</v>
      </c>
      <c r="AH167" s="36">
        <f t="shared" si="380"/>
        <v>0</v>
      </c>
      <c r="AI167" s="36">
        <f t="shared" si="381"/>
        <v>0</v>
      </c>
      <c r="AJ167" s="36">
        <f t="shared" si="382"/>
        <v>0</v>
      </c>
      <c r="AK167" s="36">
        <f t="shared" si="383"/>
        <v>0</v>
      </c>
      <c r="AL167" s="36">
        <f t="shared" si="384"/>
        <v>0</v>
      </c>
      <c r="AM167" s="36">
        <f t="shared" si="385"/>
        <v>0</v>
      </c>
      <c r="AN167" s="36">
        <f t="shared" si="386"/>
        <v>0</v>
      </c>
      <c r="AO167" s="36">
        <f t="shared" si="387"/>
        <v>0</v>
      </c>
      <c r="AP167" s="1053">
        <v>1</v>
      </c>
      <c r="AQ167" s="215"/>
      <c r="AR167" s="897">
        <v>2</v>
      </c>
      <c r="AS167" s="911">
        <f t="shared" si="337"/>
        <v>0</v>
      </c>
      <c r="AT167" s="897"/>
      <c r="AU167" s="911">
        <f t="shared" si="338"/>
        <v>0</v>
      </c>
      <c r="AV167" s="897"/>
      <c r="AW167" s="911">
        <f t="shared" si="339"/>
        <v>0</v>
      </c>
      <c r="AX167" s="908"/>
      <c r="AY167" s="911">
        <f t="shared" si="340"/>
        <v>0</v>
      </c>
      <c r="AZ167" s="908"/>
      <c r="BA167" s="911">
        <f t="shared" si="341"/>
        <v>0</v>
      </c>
      <c r="BB167" s="908">
        <v>1</v>
      </c>
      <c r="BC167" s="911">
        <f t="shared" si="342"/>
        <v>0</v>
      </c>
      <c r="BD167" s="908"/>
      <c r="BE167" s="911">
        <f t="shared" si="343"/>
        <v>0</v>
      </c>
      <c r="BF167" s="908"/>
      <c r="BG167" s="911">
        <f t="shared" si="344"/>
        <v>0</v>
      </c>
      <c r="BH167" s="913"/>
      <c r="BI167" s="911">
        <f t="shared" si="345"/>
        <v>0</v>
      </c>
      <c r="BJ167" s="913"/>
      <c r="BK167" s="911">
        <f t="shared" si="346"/>
        <v>0</v>
      </c>
      <c r="BL167" s="913"/>
      <c r="BM167" s="911">
        <f t="shared" si="347"/>
        <v>0</v>
      </c>
      <c r="BN167" s="913"/>
      <c r="BO167" s="911">
        <f t="shared" si="348"/>
        <v>0</v>
      </c>
      <c r="BP167" s="913"/>
      <c r="BQ167" s="911">
        <f t="shared" si="349"/>
        <v>0</v>
      </c>
      <c r="BR167" s="913"/>
      <c r="BS167" s="911">
        <f t="shared" si="350"/>
        <v>0</v>
      </c>
      <c r="BU167" s="36">
        <f t="shared" si="388"/>
        <v>0</v>
      </c>
      <c r="BV167" s="36">
        <f t="shared" si="389"/>
        <v>0</v>
      </c>
      <c r="BW167" s="36">
        <f t="shared" si="390"/>
        <v>0</v>
      </c>
      <c r="BX167" s="36">
        <f t="shared" si="391"/>
        <v>0</v>
      </c>
      <c r="BY167" s="36">
        <f t="shared" si="392"/>
        <v>0</v>
      </c>
      <c r="BZ167" s="36">
        <f t="shared" si="393"/>
        <v>0</v>
      </c>
      <c r="CA167" s="36">
        <f t="shared" si="394"/>
        <v>0</v>
      </c>
      <c r="CB167" s="36">
        <f t="shared" si="395"/>
        <v>0</v>
      </c>
      <c r="CD167" s="1">
        <f t="shared" si="396"/>
        <v>0</v>
      </c>
      <c r="CE167" s="1">
        <f t="shared" si="397"/>
        <v>0</v>
      </c>
      <c r="CF167" s="1"/>
      <c r="CH167" s="1">
        <f t="shared" si="375"/>
        <v>0</v>
      </c>
      <c r="CI167" s="1">
        <f t="shared" si="398"/>
        <v>0</v>
      </c>
      <c r="CJ167" s="1">
        <f t="shared" si="399"/>
        <v>0</v>
      </c>
      <c r="CK167" s="1">
        <f t="shared" si="400"/>
        <v>0</v>
      </c>
      <c r="CL167" s="1">
        <f t="shared" si="401"/>
        <v>0</v>
      </c>
      <c r="CM167" s="1">
        <f t="shared" si="402"/>
        <v>0</v>
      </c>
      <c r="CN167" s="1">
        <f t="shared" si="403"/>
        <v>0</v>
      </c>
      <c r="CO167" s="1">
        <f t="shared" si="404"/>
        <v>0</v>
      </c>
      <c r="CP167" s="1">
        <f t="shared" si="405"/>
        <v>0</v>
      </c>
      <c r="CQ167" s="1">
        <f t="shared" si="406"/>
        <v>0</v>
      </c>
      <c r="CR167" s="1">
        <f t="shared" si="407"/>
        <v>0</v>
      </c>
      <c r="CS167" s="1">
        <f t="shared" si="408"/>
        <v>0</v>
      </c>
      <c r="CT167" s="1">
        <f t="shared" si="409"/>
        <v>0</v>
      </c>
      <c r="CU167" s="1">
        <f t="shared" si="410"/>
        <v>0</v>
      </c>
      <c r="CV167" s="1">
        <f t="shared" si="411"/>
        <v>0</v>
      </c>
      <c r="CW167" s="1">
        <f t="shared" si="336"/>
        <v>0</v>
      </c>
    </row>
    <row r="168" spans="2:101" ht="57" customHeight="1" x14ac:dyDescent="0.2">
      <c r="B168" s="203"/>
      <c r="D168" s="1172" t="s">
        <v>585</v>
      </c>
      <c r="E168" s="1151"/>
      <c r="F168" s="454"/>
      <c r="G168" s="418" t="s">
        <v>185</v>
      </c>
      <c r="H168" s="418" t="s">
        <v>36</v>
      </c>
      <c r="I168" s="418">
        <v>1</v>
      </c>
      <c r="J168" s="419" t="s">
        <v>1149</v>
      </c>
      <c r="K168" s="1370">
        <v>118</v>
      </c>
      <c r="L168" s="965"/>
      <c r="M168" s="965"/>
      <c r="N168" s="965"/>
      <c r="O168" s="965"/>
      <c r="P168" s="965"/>
      <c r="Q168" s="997"/>
      <c r="R168" s="966"/>
      <c r="S168" s="966"/>
      <c r="T168" s="966"/>
      <c r="U168" s="966"/>
      <c r="V168" s="420">
        <f t="shared" si="412"/>
        <v>0</v>
      </c>
      <c r="W168" s="420" t="str">
        <f t="shared" si="377"/>
        <v>No</v>
      </c>
      <c r="X168" s="417" t="str">
        <f t="shared" si="413"/>
        <v>No</v>
      </c>
      <c r="Y168" s="96"/>
      <c r="Z168" s="1492">
        <v>1</v>
      </c>
      <c r="AA168" s="1491">
        <f t="shared" si="414"/>
        <v>0</v>
      </c>
      <c r="AB168" s="36"/>
      <c r="AC168" s="213"/>
      <c r="AD168" s="375">
        <v>1.95</v>
      </c>
      <c r="AE168" s="1053">
        <f t="shared" si="415"/>
        <v>0</v>
      </c>
      <c r="AF168" s="36">
        <f t="shared" si="378"/>
        <v>0</v>
      </c>
      <c r="AG168" s="36">
        <f t="shared" si="379"/>
        <v>0</v>
      </c>
      <c r="AH168" s="36">
        <f t="shared" si="380"/>
        <v>0</v>
      </c>
      <c r="AI168" s="36">
        <f t="shared" si="381"/>
        <v>0</v>
      </c>
      <c r="AJ168" s="36">
        <f t="shared" si="382"/>
        <v>0</v>
      </c>
      <c r="AK168" s="36">
        <f t="shared" si="383"/>
        <v>0</v>
      </c>
      <c r="AL168" s="36">
        <f t="shared" si="384"/>
        <v>0</v>
      </c>
      <c r="AM168" s="36">
        <f t="shared" si="385"/>
        <v>0</v>
      </c>
      <c r="AN168" s="36">
        <f t="shared" si="386"/>
        <v>0</v>
      </c>
      <c r="AO168" s="36">
        <f t="shared" si="387"/>
        <v>0</v>
      </c>
      <c r="AP168" s="1053">
        <v>1</v>
      </c>
      <c r="AQ168" s="215"/>
      <c r="AR168" s="897">
        <v>1</v>
      </c>
      <c r="AS168" s="911">
        <f t="shared" si="337"/>
        <v>0</v>
      </c>
      <c r="AT168" s="897"/>
      <c r="AU168" s="911">
        <f t="shared" si="338"/>
        <v>0</v>
      </c>
      <c r="AV168" s="897"/>
      <c r="AW168" s="911">
        <f t="shared" si="339"/>
        <v>0</v>
      </c>
      <c r="AX168" s="908"/>
      <c r="AY168" s="911">
        <f t="shared" si="340"/>
        <v>0</v>
      </c>
      <c r="AZ168" s="908">
        <v>1</v>
      </c>
      <c r="BA168" s="911">
        <f t="shared" si="341"/>
        <v>0</v>
      </c>
      <c r="BB168" s="908"/>
      <c r="BC168" s="911">
        <f t="shared" si="342"/>
        <v>0</v>
      </c>
      <c r="BD168" s="908"/>
      <c r="BE168" s="911">
        <f t="shared" si="343"/>
        <v>0</v>
      </c>
      <c r="BF168" s="908"/>
      <c r="BG168" s="911">
        <f t="shared" si="344"/>
        <v>0</v>
      </c>
      <c r="BH168" s="913"/>
      <c r="BI168" s="911">
        <f t="shared" si="345"/>
        <v>0</v>
      </c>
      <c r="BJ168" s="913"/>
      <c r="BK168" s="911">
        <f t="shared" si="346"/>
        <v>0</v>
      </c>
      <c r="BL168" s="913"/>
      <c r="BM168" s="911">
        <f t="shared" si="347"/>
        <v>0</v>
      </c>
      <c r="BN168" s="913"/>
      <c r="BO168" s="911">
        <f t="shared" si="348"/>
        <v>0</v>
      </c>
      <c r="BP168" s="913"/>
      <c r="BQ168" s="911">
        <f t="shared" si="349"/>
        <v>0</v>
      </c>
      <c r="BR168" s="913"/>
      <c r="BS168" s="911">
        <f t="shared" si="350"/>
        <v>0</v>
      </c>
      <c r="BU168" s="36">
        <f t="shared" si="388"/>
        <v>0</v>
      </c>
      <c r="BV168" s="36">
        <f t="shared" si="389"/>
        <v>0</v>
      </c>
      <c r="BW168" s="36">
        <f t="shared" si="390"/>
        <v>0</v>
      </c>
      <c r="BX168" s="36">
        <f t="shared" si="391"/>
        <v>0</v>
      </c>
      <c r="BY168" s="36">
        <f t="shared" si="392"/>
        <v>0</v>
      </c>
      <c r="BZ168" s="36">
        <f t="shared" si="393"/>
        <v>0</v>
      </c>
      <c r="CA168" s="36">
        <f t="shared" si="394"/>
        <v>0</v>
      </c>
      <c r="CB168" s="36">
        <f t="shared" si="395"/>
        <v>0</v>
      </c>
      <c r="CD168" s="1">
        <f t="shared" si="396"/>
        <v>0</v>
      </c>
      <c r="CE168" s="1">
        <f t="shared" si="397"/>
        <v>0</v>
      </c>
      <c r="CF168" s="1"/>
      <c r="CH168" s="1">
        <f t="shared" si="375"/>
        <v>0</v>
      </c>
      <c r="CI168" s="1">
        <f t="shared" si="398"/>
        <v>0</v>
      </c>
      <c r="CJ168" s="1">
        <f t="shared" si="399"/>
        <v>0</v>
      </c>
      <c r="CK168" s="1">
        <f t="shared" si="400"/>
        <v>0</v>
      </c>
      <c r="CL168" s="1">
        <f t="shared" si="401"/>
        <v>0</v>
      </c>
      <c r="CM168" s="1">
        <f t="shared" si="402"/>
        <v>0</v>
      </c>
      <c r="CN168" s="1">
        <f t="shared" si="403"/>
        <v>0</v>
      </c>
      <c r="CO168" s="1">
        <f t="shared" si="404"/>
        <v>0</v>
      </c>
      <c r="CP168" s="1">
        <f t="shared" si="405"/>
        <v>0</v>
      </c>
      <c r="CQ168" s="1">
        <f t="shared" si="406"/>
        <v>0</v>
      </c>
      <c r="CR168" s="1">
        <f t="shared" si="407"/>
        <v>0</v>
      </c>
      <c r="CS168" s="1">
        <f t="shared" si="408"/>
        <v>0</v>
      </c>
      <c r="CT168" s="1">
        <f t="shared" si="409"/>
        <v>0</v>
      </c>
      <c r="CU168" s="1">
        <f t="shared" si="410"/>
        <v>0</v>
      </c>
      <c r="CV168" s="1">
        <f t="shared" si="411"/>
        <v>0</v>
      </c>
      <c r="CW168" s="1">
        <f t="shared" si="336"/>
        <v>0</v>
      </c>
    </row>
    <row r="169" spans="2:101" ht="57" customHeight="1" x14ac:dyDescent="0.2">
      <c r="B169" s="199"/>
      <c r="D169" s="1164" t="s">
        <v>586</v>
      </c>
      <c r="E169" s="1143"/>
      <c r="F169" s="455"/>
      <c r="G169" s="36" t="s">
        <v>184</v>
      </c>
      <c r="H169" s="36" t="s">
        <v>36</v>
      </c>
      <c r="I169" s="36">
        <v>1</v>
      </c>
      <c r="J169" s="123" t="s">
        <v>1149</v>
      </c>
      <c r="K169" s="458">
        <v>98</v>
      </c>
      <c r="L169" s="124"/>
      <c r="M169" s="124"/>
      <c r="N169" s="124"/>
      <c r="O169" s="124"/>
      <c r="P169" s="124"/>
      <c r="Q169" s="992"/>
      <c r="R169" s="314"/>
      <c r="S169" s="314"/>
      <c r="T169" s="314"/>
      <c r="U169" s="314"/>
      <c r="V169" s="125">
        <f t="shared" si="412"/>
        <v>0</v>
      </c>
      <c r="W169" s="125" t="str">
        <f t="shared" si="377"/>
        <v>No</v>
      </c>
      <c r="X169" s="847" t="str">
        <f t="shared" si="413"/>
        <v>No</v>
      </c>
      <c r="Y169" s="96"/>
      <c r="Z169" s="1492">
        <v>1</v>
      </c>
      <c r="AA169" s="1491">
        <f t="shared" si="414"/>
        <v>0</v>
      </c>
      <c r="AB169" s="36"/>
      <c r="AC169" s="213"/>
      <c r="AD169" s="375">
        <v>1</v>
      </c>
      <c r="AE169" s="1053">
        <f t="shared" si="415"/>
        <v>0</v>
      </c>
      <c r="AF169" s="36">
        <f t="shared" si="378"/>
        <v>0</v>
      </c>
      <c r="AG169" s="36">
        <f t="shared" si="379"/>
        <v>0</v>
      </c>
      <c r="AH169" s="36">
        <f t="shared" si="380"/>
        <v>0</v>
      </c>
      <c r="AI169" s="36">
        <f t="shared" si="381"/>
        <v>0</v>
      </c>
      <c r="AJ169" s="36">
        <f t="shared" si="382"/>
        <v>0</v>
      </c>
      <c r="AK169" s="36">
        <f t="shared" si="383"/>
        <v>0</v>
      </c>
      <c r="AL169" s="36">
        <f t="shared" si="384"/>
        <v>0</v>
      </c>
      <c r="AM169" s="36">
        <f t="shared" si="385"/>
        <v>0</v>
      </c>
      <c r="AN169" s="36">
        <f t="shared" si="386"/>
        <v>0</v>
      </c>
      <c r="AO169" s="36">
        <f t="shared" si="387"/>
        <v>0</v>
      </c>
      <c r="AP169" s="1053">
        <v>1</v>
      </c>
      <c r="AQ169" s="215"/>
      <c r="AR169" s="897">
        <v>1</v>
      </c>
      <c r="AS169" s="911">
        <f t="shared" si="337"/>
        <v>0</v>
      </c>
      <c r="AT169" s="897"/>
      <c r="AU169" s="911">
        <f t="shared" si="338"/>
        <v>0</v>
      </c>
      <c r="AV169" s="897"/>
      <c r="AW169" s="911">
        <f t="shared" si="339"/>
        <v>0</v>
      </c>
      <c r="AX169" s="908"/>
      <c r="AY169" s="911">
        <f t="shared" si="340"/>
        <v>0</v>
      </c>
      <c r="AZ169" s="908"/>
      <c r="BA169" s="911">
        <f t="shared" si="341"/>
        <v>0</v>
      </c>
      <c r="BB169" s="908"/>
      <c r="BC169" s="911">
        <f t="shared" si="342"/>
        <v>0</v>
      </c>
      <c r="BD169" s="908">
        <v>1</v>
      </c>
      <c r="BE169" s="911">
        <f t="shared" si="343"/>
        <v>0</v>
      </c>
      <c r="BF169" s="908"/>
      <c r="BG169" s="911">
        <f t="shared" si="344"/>
        <v>0</v>
      </c>
      <c r="BH169" s="913"/>
      <c r="BI169" s="911">
        <f t="shared" si="345"/>
        <v>0</v>
      </c>
      <c r="BJ169" s="913"/>
      <c r="BK169" s="911">
        <f t="shared" si="346"/>
        <v>0</v>
      </c>
      <c r="BL169" s="913"/>
      <c r="BM169" s="911">
        <f t="shared" si="347"/>
        <v>0</v>
      </c>
      <c r="BN169" s="913"/>
      <c r="BO169" s="911">
        <f t="shared" si="348"/>
        <v>0</v>
      </c>
      <c r="BP169" s="913"/>
      <c r="BQ169" s="911">
        <f t="shared" si="349"/>
        <v>0</v>
      </c>
      <c r="BR169" s="913"/>
      <c r="BS169" s="911">
        <f t="shared" si="350"/>
        <v>0</v>
      </c>
      <c r="BU169" s="36">
        <f t="shared" si="388"/>
        <v>0</v>
      </c>
      <c r="BV169" s="36">
        <f t="shared" si="389"/>
        <v>0</v>
      </c>
      <c r="BW169" s="36">
        <f t="shared" si="390"/>
        <v>0</v>
      </c>
      <c r="BX169" s="36">
        <f t="shared" si="391"/>
        <v>0</v>
      </c>
      <c r="BY169" s="36">
        <f t="shared" si="392"/>
        <v>0</v>
      </c>
      <c r="BZ169" s="36">
        <f t="shared" si="393"/>
        <v>0</v>
      </c>
      <c r="CA169" s="36">
        <f t="shared" si="394"/>
        <v>0</v>
      </c>
      <c r="CB169" s="36">
        <f t="shared" si="395"/>
        <v>0</v>
      </c>
      <c r="CD169" s="1">
        <f t="shared" si="396"/>
        <v>0</v>
      </c>
      <c r="CE169" s="1">
        <f t="shared" si="397"/>
        <v>0</v>
      </c>
      <c r="CF169" s="1"/>
      <c r="CH169" s="1">
        <f t="shared" si="375"/>
        <v>0</v>
      </c>
      <c r="CI169" s="1">
        <f t="shared" si="398"/>
        <v>0</v>
      </c>
      <c r="CJ169" s="1">
        <f t="shared" si="399"/>
        <v>0</v>
      </c>
      <c r="CK169" s="1">
        <f t="shared" si="400"/>
        <v>0</v>
      </c>
      <c r="CL169" s="1">
        <f t="shared" si="401"/>
        <v>0</v>
      </c>
      <c r="CM169" s="1">
        <f t="shared" si="402"/>
        <v>0</v>
      </c>
      <c r="CN169" s="1">
        <f t="shared" si="403"/>
        <v>0</v>
      </c>
      <c r="CO169" s="1">
        <f t="shared" si="404"/>
        <v>0</v>
      </c>
      <c r="CP169" s="1">
        <f t="shared" si="405"/>
        <v>0</v>
      </c>
      <c r="CQ169" s="1">
        <f t="shared" si="406"/>
        <v>0</v>
      </c>
      <c r="CR169" s="1">
        <f t="shared" si="407"/>
        <v>0</v>
      </c>
      <c r="CS169" s="1">
        <f t="shared" si="408"/>
        <v>0</v>
      </c>
      <c r="CT169" s="1">
        <f t="shared" si="409"/>
        <v>0</v>
      </c>
      <c r="CU169" s="1">
        <f t="shared" si="410"/>
        <v>0</v>
      </c>
      <c r="CV169" s="1">
        <f t="shared" si="411"/>
        <v>0</v>
      </c>
      <c r="CW169" s="1">
        <f t="shared" si="336"/>
        <v>0</v>
      </c>
    </row>
    <row r="170" spans="2:101" ht="57" customHeight="1" x14ac:dyDescent="0.2">
      <c r="B170" s="203"/>
      <c r="D170" s="1172" t="s">
        <v>587</v>
      </c>
      <c r="E170" s="1151"/>
      <c r="F170" s="454"/>
      <c r="G170" s="418" t="s">
        <v>184</v>
      </c>
      <c r="H170" s="418" t="s">
        <v>36</v>
      </c>
      <c r="I170" s="418">
        <v>2</v>
      </c>
      <c r="J170" s="419" t="s">
        <v>1149</v>
      </c>
      <c r="K170" s="1370">
        <v>129</v>
      </c>
      <c r="L170" s="965"/>
      <c r="M170" s="965"/>
      <c r="N170" s="965"/>
      <c r="O170" s="965"/>
      <c r="P170" s="965"/>
      <c r="Q170" s="997"/>
      <c r="R170" s="966"/>
      <c r="S170" s="966"/>
      <c r="T170" s="966"/>
      <c r="U170" s="966"/>
      <c r="V170" s="420">
        <f t="shared" si="412"/>
        <v>0</v>
      </c>
      <c r="W170" s="420" t="str">
        <f t="shared" si="377"/>
        <v>No</v>
      </c>
      <c r="X170" s="417" t="str">
        <f t="shared" si="413"/>
        <v>No</v>
      </c>
      <c r="Y170" s="96"/>
      <c r="Z170" s="1492">
        <v>1</v>
      </c>
      <c r="AA170" s="1491">
        <f t="shared" si="414"/>
        <v>0</v>
      </c>
      <c r="AB170" s="36"/>
      <c r="AC170" s="213"/>
      <c r="AD170" s="375">
        <v>1.95</v>
      </c>
      <c r="AE170" s="1053">
        <f t="shared" si="415"/>
        <v>0</v>
      </c>
      <c r="AF170" s="36">
        <f t="shared" si="378"/>
        <v>0</v>
      </c>
      <c r="AG170" s="36">
        <f t="shared" si="379"/>
        <v>0</v>
      </c>
      <c r="AH170" s="36">
        <f t="shared" si="380"/>
        <v>0</v>
      </c>
      <c r="AI170" s="36">
        <f t="shared" si="381"/>
        <v>0</v>
      </c>
      <c r="AJ170" s="36">
        <f t="shared" si="382"/>
        <v>0</v>
      </c>
      <c r="AK170" s="36">
        <f t="shared" si="383"/>
        <v>0</v>
      </c>
      <c r="AL170" s="36">
        <f t="shared" si="384"/>
        <v>0</v>
      </c>
      <c r="AM170" s="36">
        <f t="shared" si="385"/>
        <v>0</v>
      </c>
      <c r="AN170" s="36">
        <f t="shared" si="386"/>
        <v>0</v>
      </c>
      <c r="AO170" s="36">
        <f t="shared" si="387"/>
        <v>0</v>
      </c>
      <c r="AP170" s="1053">
        <v>1</v>
      </c>
      <c r="AQ170" s="215"/>
      <c r="AR170" s="897">
        <v>2</v>
      </c>
      <c r="AS170" s="911">
        <f t="shared" si="337"/>
        <v>0</v>
      </c>
      <c r="AT170" s="897"/>
      <c r="AU170" s="911">
        <f t="shared" si="338"/>
        <v>0</v>
      </c>
      <c r="AV170" s="897"/>
      <c r="AW170" s="911">
        <f t="shared" si="339"/>
        <v>0</v>
      </c>
      <c r="AX170" s="908"/>
      <c r="AY170" s="911">
        <f t="shared" si="340"/>
        <v>0</v>
      </c>
      <c r="AZ170" s="908"/>
      <c r="BA170" s="911">
        <f t="shared" si="341"/>
        <v>0</v>
      </c>
      <c r="BB170" s="908"/>
      <c r="BC170" s="911">
        <f t="shared" si="342"/>
        <v>0</v>
      </c>
      <c r="BD170" s="908">
        <v>2</v>
      </c>
      <c r="BE170" s="911">
        <f t="shared" si="343"/>
        <v>0</v>
      </c>
      <c r="BF170" s="908"/>
      <c r="BG170" s="911">
        <f t="shared" si="344"/>
        <v>0</v>
      </c>
      <c r="BH170" s="913"/>
      <c r="BI170" s="911">
        <f t="shared" si="345"/>
        <v>0</v>
      </c>
      <c r="BJ170" s="913"/>
      <c r="BK170" s="911">
        <f t="shared" si="346"/>
        <v>0</v>
      </c>
      <c r="BL170" s="913"/>
      <c r="BM170" s="911">
        <f t="shared" si="347"/>
        <v>0</v>
      </c>
      <c r="BN170" s="913"/>
      <c r="BO170" s="911">
        <f t="shared" si="348"/>
        <v>0</v>
      </c>
      <c r="BP170" s="913"/>
      <c r="BQ170" s="911">
        <f t="shared" si="349"/>
        <v>0</v>
      </c>
      <c r="BR170" s="913"/>
      <c r="BS170" s="911">
        <f t="shared" si="350"/>
        <v>0</v>
      </c>
      <c r="BU170" s="36">
        <f t="shared" si="388"/>
        <v>0</v>
      </c>
      <c r="BV170" s="36">
        <f t="shared" si="389"/>
        <v>0</v>
      </c>
      <c r="BW170" s="36">
        <f t="shared" si="390"/>
        <v>0</v>
      </c>
      <c r="BX170" s="36">
        <f t="shared" si="391"/>
        <v>0</v>
      </c>
      <c r="BY170" s="36">
        <f t="shared" si="392"/>
        <v>0</v>
      </c>
      <c r="BZ170" s="36">
        <f t="shared" si="393"/>
        <v>0</v>
      </c>
      <c r="CA170" s="36">
        <f t="shared" si="394"/>
        <v>0</v>
      </c>
      <c r="CB170" s="36">
        <f t="shared" si="395"/>
        <v>0</v>
      </c>
      <c r="CD170" s="1">
        <f t="shared" si="396"/>
        <v>0</v>
      </c>
      <c r="CE170" s="1">
        <f t="shared" si="397"/>
        <v>0</v>
      </c>
      <c r="CF170" s="1"/>
      <c r="CH170" s="1">
        <f t="shared" si="375"/>
        <v>0</v>
      </c>
      <c r="CI170" s="1">
        <f t="shared" si="398"/>
        <v>0</v>
      </c>
      <c r="CJ170" s="1">
        <f t="shared" si="399"/>
        <v>0</v>
      </c>
      <c r="CK170" s="1">
        <f t="shared" si="400"/>
        <v>0</v>
      </c>
      <c r="CL170" s="1">
        <f t="shared" si="401"/>
        <v>0</v>
      </c>
      <c r="CM170" s="1">
        <f t="shared" si="402"/>
        <v>0</v>
      </c>
      <c r="CN170" s="1">
        <f t="shared" si="403"/>
        <v>0</v>
      </c>
      <c r="CO170" s="1">
        <f t="shared" si="404"/>
        <v>0</v>
      </c>
      <c r="CP170" s="1">
        <f t="shared" si="405"/>
        <v>0</v>
      </c>
      <c r="CQ170" s="1">
        <f t="shared" si="406"/>
        <v>0</v>
      </c>
      <c r="CR170" s="1">
        <f t="shared" si="407"/>
        <v>0</v>
      </c>
      <c r="CS170" s="1">
        <f t="shared" si="408"/>
        <v>0</v>
      </c>
      <c r="CT170" s="1">
        <f t="shared" si="409"/>
        <v>0</v>
      </c>
      <c r="CU170" s="1">
        <f t="shared" si="410"/>
        <v>0</v>
      </c>
      <c r="CV170" s="1">
        <f t="shared" si="411"/>
        <v>0</v>
      </c>
      <c r="CW170" s="1">
        <f t="shared" si="336"/>
        <v>0</v>
      </c>
    </row>
    <row r="171" spans="2:101" ht="57" customHeight="1" x14ac:dyDescent="0.2">
      <c r="B171" s="199"/>
      <c r="C171" s="1"/>
      <c r="D171" s="1164" t="s">
        <v>655</v>
      </c>
      <c r="E171" s="1153"/>
      <c r="F171" s="455"/>
      <c r="G171" s="36" t="s">
        <v>500</v>
      </c>
      <c r="H171" s="123" t="s">
        <v>36</v>
      </c>
      <c r="I171" s="36">
        <v>1</v>
      </c>
      <c r="J171" s="123" t="s">
        <v>876</v>
      </c>
      <c r="K171" s="458">
        <v>119</v>
      </c>
      <c r="L171" s="124"/>
      <c r="M171" s="124"/>
      <c r="N171" s="124"/>
      <c r="O171" s="124"/>
      <c r="P171" s="124"/>
      <c r="Q171" s="992"/>
      <c r="R171" s="314"/>
      <c r="S171" s="314"/>
      <c r="T171" s="314"/>
      <c r="U171" s="314"/>
      <c r="V171" s="125">
        <f t="shared" si="412"/>
        <v>0</v>
      </c>
      <c r="W171" s="125" t="str">
        <f t="shared" si="377"/>
        <v>No</v>
      </c>
      <c r="X171" s="847" t="str">
        <f t="shared" si="413"/>
        <v>No</v>
      </c>
      <c r="Y171" s="96"/>
      <c r="Z171" s="1492">
        <v>0.5</v>
      </c>
      <c r="AA171" s="1491">
        <f t="shared" si="414"/>
        <v>0</v>
      </c>
      <c r="AB171" s="36"/>
      <c r="AC171" s="213"/>
      <c r="AD171" s="375">
        <v>2.64</v>
      </c>
      <c r="AE171" s="1053">
        <f t="shared" si="415"/>
        <v>0</v>
      </c>
      <c r="AF171" s="36">
        <f t="shared" si="378"/>
        <v>0</v>
      </c>
      <c r="AG171" s="36">
        <f t="shared" si="379"/>
        <v>0</v>
      </c>
      <c r="AH171" s="36">
        <f t="shared" si="380"/>
        <v>0</v>
      </c>
      <c r="AI171" s="36">
        <f t="shared" si="381"/>
        <v>0</v>
      </c>
      <c r="AJ171" s="36">
        <f t="shared" si="382"/>
        <v>0</v>
      </c>
      <c r="AK171" s="36">
        <f t="shared" si="383"/>
        <v>0</v>
      </c>
      <c r="AL171" s="36">
        <f t="shared" si="384"/>
        <v>0</v>
      </c>
      <c r="AM171" s="36">
        <f t="shared" si="385"/>
        <v>0</v>
      </c>
      <c r="AN171" s="36">
        <f t="shared" si="386"/>
        <v>0</v>
      </c>
      <c r="AO171" s="36">
        <f t="shared" si="387"/>
        <v>0</v>
      </c>
      <c r="AP171" s="1053">
        <v>0.5</v>
      </c>
      <c r="AQ171" s="215"/>
      <c r="AR171" s="914">
        <v>5</v>
      </c>
      <c r="AS171" s="911">
        <f t="shared" si="337"/>
        <v>0</v>
      </c>
      <c r="AT171" s="914"/>
      <c r="AU171" s="911">
        <f t="shared" si="338"/>
        <v>0</v>
      </c>
      <c r="AV171" s="897"/>
      <c r="AW171" s="911">
        <f t="shared" si="339"/>
        <v>0</v>
      </c>
      <c r="AX171" s="908"/>
      <c r="AY171" s="911">
        <f t="shared" si="340"/>
        <v>0</v>
      </c>
      <c r="AZ171" s="908"/>
      <c r="BA171" s="911">
        <f t="shared" si="341"/>
        <v>0</v>
      </c>
      <c r="BB171" s="908"/>
      <c r="BC171" s="911">
        <f t="shared" si="342"/>
        <v>0</v>
      </c>
      <c r="BD171" s="908"/>
      <c r="BE171" s="911">
        <f t="shared" si="343"/>
        <v>0</v>
      </c>
      <c r="BF171" s="908"/>
      <c r="BG171" s="911">
        <f t="shared" si="344"/>
        <v>0</v>
      </c>
      <c r="BH171" s="913"/>
      <c r="BI171" s="911">
        <f t="shared" si="345"/>
        <v>0</v>
      </c>
      <c r="BJ171" s="913"/>
      <c r="BK171" s="911">
        <f t="shared" si="346"/>
        <v>0</v>
      </c>
      <c r="BL171" s="913"/>
      <c r="BM171" s="911">
        <f t="shared" si="347"/>
        <v>0</v>
      </c>
      <c r="BN171" s="913"/>
      <c r="BO171" s="911">
        <f t="shared" si="348"/>
        <v>0</v>
      </c>
      <c r="BP171" s="913"/>
      <c r="BQ171" s="911">
        <f t="shared" si="349"/>
        <v>0</v>
      </c>
      <c r="BR171" s="913"/>
      <c r="BS171" s="911">
        <f t="shared" si="350"/>
        <v>0</v>
      </c>
      <c r="BU171" s="36">
        <f t="shared" si="388"/>
        <v>0</v>
      </c>
      <c r="BV171" s="36">
        <f t="shared" si="389"/>
        <v>0</v>
      </c>
      <c r="BW171" s="36">
        <f t="shared" si="390"/>
        <v>0</v>
      </c>
      <c r="BX171" s="36">
        <f t="shared" si="391"/>
        <v>0</v>
      </c>
      <c r="BY171" s="36">
        <f t="shared" si="392"/>
        <v>0</v>
      </c>
      <c r="BZ171" s="36">
        <f t="shared" si="393"/>
        <v>0</v>
      </c>
      <c r="CA171" s="36">
        <f t="shared" si="394"/>
        <v>0</v>
      </c>
      <c r="CB171" s="36">
        <f t="shared" si="395"/>
        <v>0</v>
      </c>
      <c r="CD171" s="1">
        <f t="shared" si="396"/>
        <v>0</v>
      </c>
      <c r="CE171" s="1">
        <f t="shared" si="397"/>
        <v>0</v>
      </c>
      <c r="CF171" s="1"/>
      <c r="CH171" s="1">
        <f t="shared" si="375"/>
        <v>0</v>
      </c>
      <c r="CI171" s="1">
        <f t="shared" si="398"/>
        <v>0</v>
      </c>
      <c r="CJ171" s="1">
        <f t="shared" si="399"/>
        <v>0</v>
      </c>
      <c r="CK171" s="1">
        <f t="shared" si="400"/>
        <v>0</v>
      </c>
      <c r="CL171" s="1">
        <f t="shared" si="401"/>
        <v>0</v>
      </c>
      <c r="CM171" s="1">
        <f t="shared" si="402"/>
        <v>0</v>
      </c>
      <c r="CN171" s="1">
        <f t="shared" si="403"/>
        <v>0</v>
      </c>
      <c r="CO171" s="1">
        <f t="shared" si="404"/>
        <v>0</v>
      </c>
      <c r="CP171" s="1">
        <f t="shared" si="405"/>
        <v>0</v>
      </c>
      <c r="CQ171" s="1">
        <f t="shared" si="406"/>
        <v>0</v>
      </c>
      <c r="CR171" s="1">
        <f t="shared" si="407"/>
        <v>0</v>
      </c>
      <c r="CS171" s="1">
        <f t="shared" si="408"/>
        <v>0</v>
      </c>
      <c r="CT171" s="1">
        <f t="shared" si="409"/>
        <v>0</v>
      </c>
      <c r="CU171" s="1">
        <f t="shared" si="410"/>
        <v>0</v>
      </c>
      <c r="CV171" s="1">
        <f t="shared" si="411"/>
        <v>0</v>
      </c>
      <c r="CW171" s="1">
        <f t="shared" si="336"/>
        <v>0</v>
      </c>
    </row>
    <row r="172" spans="2:101" ht="57" customHeight="1" x14ac:dyDescent="0.2">
      <c r="B172" s="199"/>
      <c r="C172" s="1"/>
      <c r="D172" s="1164" t="s">
        <v>656</v>
      </c>
      <c r="E172" s="1153"/>
      <c r="F172" s="455"/>
      <c r="G172" s="36" t="s">
        <v>500</v>
      </c>
      <c r="H172" s="123" t="s">
        <v>556</v>
      </c>
      <c r="I172" s="36">
        <v>2</v>
      </c>
      <c r="J172" s="123" t="s">
        <v>876</v>
      </c>
      <c r="K172" s="458">
        <v>139</v>
      </c>
      <c r="L172" s="124"/>
      <c r="M172" s="124"/>
      <c r="N172" s="124"/>
      <c r="O172" s="124"/>
      <c r="P172" s="124"/>
      <c r="Q172" s="992"/>
      <c r="R172" s="314"/>
      <c r="S172" s="314"/>
      <c r="T172" s="314"/>
      <c r="U172" s="314"/>
      <c r="V172" s="125">
        <f t="shared" si="412"/>
        <v>0</v>
      </c>
      <c r="W172" s="125" t="str">
        <f t="shared" si="377"/>
        <v>No</v>
      </c>
      <c r="X172" s="847" t="str">
        <f t="shared" si="413"/>
        <v>No</v>
      </c>
      <c r="Y172" s="96"/>
      <c r="Z172" s="1492">
        <v>0.5</v>
      </c>
      <c r="AA172" s="1491">
        <f t="shared" si="414"/>
        <v>0</v>
      </c>
      <c r="AB172" s="36"/>
      <c r="AC172" s="213"/>
      <c r="AD172" s="375">
        <v>3.28</v>
      </c>
      <c r="AE172" s="1053">
        <f t="shared" si="415"/>
        <v>0</v>
      </c>
      <c r="AF172" s="36">
        <f t="shared" si="378"/>
        <v>0</v>
      </c>
      <c r="AG172" s="36">
        <f t="shared" si="379"/>
        <v>0</v>
      </c>
      <c r="AH172" s="36">
        <f t="shared" si="380"/>
        <v>0</v>
      </c>
      <c r="AI172" s="36">
        <f t="shared" si="381"/>
        <v>0</v>
      </c>
      <c r="AJ172" s="36">
        <f t="shared" si="382"/>
        <v>0</v>
      </c>
      <c r="AK172" s="36">
        <f t="shared" si="383"/>
        <v>0</v>
      </c>
      <c r="AL172" s="36">
        <f t="shared" si="384"/>
        <v>0</v>
      </c>
      <c r="AM172" s="36">
        <f t="shared" si="385"/>
        <v>0</v>
      </c>
      <c r="AN172" s="36">
        <f t="shared" si="386"/>
        <v>0</v>
      </c>
      <c r="AO172" s="36">
        <f t="shared" si="387"/>
        <v>0</v>
      </c>
      <c r="AP172" s="1053">
        <v>0.5</v>
      </c>
      <c r="AQ172" s="215"/>
      <c r="AR172" s="914">
        <v>2</v>
      </c>
      <c r="AS172" s="911">
        <f t="shared" si="337"/>
        <v>0</v>
      </c>
      <c r="AT172" s="914">
        <v>8</v>
      </c>
      <c r="AU172" s="911">
        <f t="shared" si="338"/>
        <v>0</v>
      </c>
      <c r="AV172" s="897"/>
      <c r="AW172" s="911">
        <f t="shared" si="339"/>
        <v>0</v>
      </c>
      <c r="AX172" s="908"/>
      <c r="AY172" s="911">
        <f t="shared" si="340"/>
        <v>0</v>
      </c>
      <c r="AZ172" s="908"/>
      <c r="BA172" s="911">
        <f t="shared" si="341"/>
        <v>0</v>
      </c>
      <c r="BB172" s="908"/>
      <c r="BC172" s="911">
        <f t="shared" si="342"/>
        <v>0</v>
      </c>
      <c r="BD172" s="908"/>
      <c r="BE172" s="911">
        <f t="shared" si="343"/>
        <v>0</v>
      </c>
      <c r="BF172" s="908"/>
      <c r="BG172" s="911">
        <f t="shared" si="344"/>
        <v>0</v>
      </c>
      <c r="BH172" s="913"/>
      <c r="BI172" s="911">
        <f t="shared" si="345"/>
        <v>0</v>
      </c>
      <c r="BJ172" s="913"/>
      <c r="BK172" s="911">
        <f t="shared" si="346"/>
        <v>0</v>
      </c>
      <c r="BL172" s="913"/>
      <c r="BM172" s="911">
        <f t="shared" si="347"/>
        <v>0</v>
      </c>
      <c r="BN172" s="913"/>
      <c r="BO172" s="911">
        <f t="shared" si="348"/>
        <v>0</v>
      </c>
      <c r="BP172" s="913"/>
      <c r="BQ172" s="911">
        <f t="shared" si="349"/>
        <v>0</v>
      </c>
      <c r="BR172" s="913"/>
      <c r="BS172" s="911">
        <f t="shared" si="350"/>
        <v>0</v>
      </c>
      <c r="BU172" s="36">
        <f t="shared" si="388"/>
        <v>0</v>
      </c>
      <c r="BV172" s="36">
        <f t="shared" si="389"/>
        <v>0</v>
      </c>
      <c r="BW172" s="36">
        <f t="shared" si="390"/>
        <v>0</v>
      </c>
      <c r="BX172" s="36">
        <f t="shared" si="391"/>
        <v>0</v>
      </c>
      <c r="BY172" s="36">
        <f t="shared" si="392"/>
        <v>0</v>
      </c>
      <c r="BZ172" s="36">
        <f t="shared" si="393"/>
        <v>0</v>
      </c>
      <c r="CA172" s="36">
        <f t="shared" si="394"/>
        <v>0</v>
      </c>
      <c r="CB172" s="36">
        <f t="shared" si="395"/>
        <v>0</v>
      </c>
      <c r="CD172" s="1">
        <f t="shared" si="396"/>
        <v>0</v>
      </c>
      <c r="CE172" s="1">
        <f t="shared" si="397"/>
        <v>0</v>
      </c>
      <c r="CF172" s="1"/>
      <c r="CH172" s="1">
        <f t="shared" si="375"/>
        <v>0</v>
      </c>
      <c r="CI172" s="1">
        <f t="shared" si="398"/>
        <v>0</v>
      </c>
      <c r="CJ172" s="1">
        <f t="shared" si="399"/>
        <v>0</v>
      </c>
      <c r="CK172" s="1">
        <f t="shared" si="400"/>
        <v>0</v>
      </c>
      <c r="CL172" s="1">
        <f t="shared" si="401"/>
        <v>0</v>
      </c>
      <c r="CM172" s="1">
        <f t="shared" si="402"/>
        <v>0</v>
      </c>
      <c r="CN172" s="1">
        <f t="shared" si="403"/>
        <v>0</v>
      </c>
      <c r="CO172" s="1">
        <f t="shared" si="404"/>
        <v>0</v>
      </c>
      <c r="CP172" s="1">
        <f t="shared" si="405"/>
        <v>0</v>
      </c>
      <c r="CQ172" s="1">
        <f t="shared" si="406"/>
        <v>0</v>
      </c>
      <c r="CR172" s="1">
        <f t="shared" si="407"/>
        <v>0</v>
      </c>
      <c r="CS172" s="1">
        <f t="shared" si="408"/>
        <v>0</v>
      </c>
      <c r="CT172" s="1">
        <f t="shared" si="409"/>
        <v>0</v>
      </c>
      <c r="CU172" s="1">
        <f t="shared" si="410"/>
        <v>0</v>
      </c>
      <c r="CV172" s="1">
        <f t="shared" si="411"/>
        <v>0</v>
      </c>
      <c r="CW172" s="1">
        <f t="shared" ref="CW172:CW180" si="416">IF(H172="positive",IF(SUM(L172:U172)&gt;0,SUM(L172:U172),0),0)*I172</f>
        <v>0</v>
      </c>
    </row>
    <row r="173" spans="2:101" ht="57" customHeight="1" x14ac:dyDescent="0.2">
      <c r="B173" s="203"/>
      <c r="C173" s="1"/>
      <c r="D173" s="1172" t="s">
        <v>657</v>
      </c>
      <c r="E173" s="1154"/>
      <c r="F173" s="454"/>
      <c r="G173" s="418" t="s">
        <v>185</v>
      </c>
      <c r="H173" s="419" t="s">
        <v>36</v>
      </c>
      <c r="I173" s="418">
        <v>1</v>
      </c>
      <c r="J173" s="419" t="s">
        <v>876</v>
      </c>
      <c r="K173" s="1370">
        <v>72</v>
      </c>
      <c r="L173" s="965"/>
      <c r="M173" s="965"/>
      <c r="N173" s="965"/>
      <c r="O173" s="965"/>
      <c r="P173" s="965"/>
      <c r="Q173" s="997"/>
      <c r="R173" s="966"/>
      <c r="S173" s="966"/>
      <c r="T173" s="966"/>
      <c r="U173" s="966"/>
      <c r="V173" s="420">
        <f t="shared" si="412"/>
        <v>0</v>
      </c>
      <c r="W173" s="420" t="str">
        <f t="shared" si="377"/>
        <v>No</v>
      </c>
      <c r="X173" s="417" t="str">
        <f t="shared" si="413"/>
        <v>No</v>
      </c>
      <c r="Y173" s="96"/>
      <c r="Z173" s="1492">
        <v>0.5</v>
      </c>
      <c r="AA173" s="1491">
        <f t="shared" si="414"/>
        <v>0</v>
      </c>
      <c r="AB173" s="36"/>
      <c r="AC173" s="213"/>
      <c r="AD173" s="431">
        <v>0.65</v>
      </c>
      <c r="AE173" s="1053">
        <f t="shared" si="415"/>
        <v>0</v>
      </c>
      <c r="AF173" s="36">
        <f t="shared" si="378"/>
        <v>0</v>
      </c>
      <c r="AG173" s="36">
        <f t="shared" si="379"/>
        <v>0</v>
      </c>
      <c r="AH173" s="36">
        <f t="shared" si="380"/>
        <v>0</v>
      </c>
      <c r="AI173" s="36">
        <f t="shared" si="381"/>
        <v>0</v>
      </c>
      <c r="AJ173" s="36">
        <f t="shared" si="382"/>
        <v>0</v>
      </c>
      <c r="AK173" s="36">
        <f t="shared" si="383"/>
        <v>0</v>
      </c>
      <c r="AL173" s="36">
        <f t="shared" si="384"/>
        <v>0</v>
      </c>
      <c r="AM173" s="36">
        <f t="shared" si="385"/>
        <v>0</v>
      </c>
      <c r="AN173" s="36">
        <f t="shared" si="386"/>
        <v>0</v>
      </c>
      <c r="AO173" s="36">
        <f t="shared" si="387"/>
        <v>0</v>
      </c>
      <c r="AP173" s="1053">
        <v>0.5</v>
      </c>
      <c r="AQ173" s="215"/>
      <c r="AR173" s="914">
        <v>4</v>
      </c>
      <c r="AS173" s="911">
        <f t="shared" ref="AS173:AS180" si="417">SUM(L173:U173)*AR173</f>
        <v>0</v>
      </c>
      <c r="AT173" s="897"/>
      <c r="AU173" s="911">
        <f t="shared" ref="AU173:AU180" si="418">SUM(L173:U173)*AT173</f>
        <v>0</v>
      </c>
      <c r="AV173" s="897"/>
      <c r="AW173" s="911">
        <f t="shared" ref="AW173:AW180" si="419">SUM(L173:U173)*AV173</f>
        <v>0</v>
      </c>
      <c r="AX173" s="908"/>
      <c r="AY173" s="911">
        <f t="shared" ref="AY173:AY180" si="420">SUM(L173:U173)*AX173</f>
        <v>0</v>
      </c>
      <c r="AZ173" s="908"/>
      <c r="BA173" s="911">
        <f t="shared" ref="BA173:BA180" si="421">SUM(L173:U173)*AZ173</f>
        <v>0</v>
      </c>
      <c r="BB173" s="908"/>
      <c r="BC173" s="911">
        <f t="shared" ref="BC173:BC180" si="422">SUM(L173:U173)*BB173</f>
        <v>0</v>
      </c>
      <c r="BD173" s="908"/>
      <c r="BE173" s="911">
        <f t="shared" ref="BE173:BE180" si="423">SUM(L173:U173)*BD173</f>
        <v>0</v>
      </c>
      <c r="BF173" s="908"/>
      <c r="BG173" s="911">
        <f t="shared" ref="BG173:BG180" si="424">SUM(L173:U173)*BF173</f>
        <v>0</v>
      </c>
      <c r="BH173" s="913"/>
      <c r="BI173" s="911">
        <f t="shared" ref="BI173:BI180" si="425">SUM(L173:U173)*BH173</f>
        <v>0</v>
      </c>
      <c r="BJ173" s="913"/>
      <c r="BK173" s="911">
        <f t="shared" ref="BK173:BK180" si="426">SUM(L173:U173)*BJ173</f>
        <v>0</v>
      </c>
      <c r="BL173" s="913"/>
      <c r="BM173" s="911">
        <f t="shared" ref="BM173:BM180" si="427">SUM(L173:U173)*BL173</f>
        <v>0</v>
      </c>
      <c r="BN173" s="913"/>
      <c r="BO173" s="911">
        <f t="shared" ref="BO173:BO180" si="428">SUM(L173:U173)*BN173</f>
        <v>0</v>
      </c>
      <c r="BP173" s="913"/>
      <c r="BQ173" s="911">
        <f t="shared" ref="BQ173:BQ180" si="429">SUM(L173:U173)*BP173</f>
        <v>0</v>
      </c>
      <c r="BR173" s="913"/>
      <c r="BS173" s="911">
        <f t="shared" ref="BS173:BS180" si="430">SUM(L173:U173)*BR173</f>
        <v>0</v>
      </c>
      <c r="BU173" s="36">
        <f t="shared" si="388"/>
        <v>0</v>
      </c>
      <c r="BV173" s="36">
        <f t="shared" si="389"/>
        <v>0</v>
      </c>
      <c r="BW173" s="36">
        <f t="shared" si="390"/>
        <v>0</v>
      </c>
      <c r="BX173" s="36">
        <f t="shared" si="391"/>
        <v>0</v>
      </c>
      <c r="BY173" s="36">
        <f t="shared" si="392"/>
        <v>0</v>
      </c>
      <c r="BZ173" s="36">
        <f t="shared" si="393"/>
        <v>0</v>
      </c>
      <c r="CA173" s="36">
        <f t="shared" si="394"/>
        <v>0</v>
      </c>
      <c r="CB173" s="36">
        <f t="shared" si="395"/>
        <v>0</v>
      </c>
      <c r="CD173" s="1">
        <f t="shared" si="396"/>
        <v>0</v>
      </c>
      <c r="CE173" s="1">
        <f t="shared" si="397"/>
        <v>0</v>
      </c>
      <c r="CF173" s="1"/>
      <c r="CH173" s="1">
        <f t="shared" si="375"/>
        <v>0</v>
      </c>
      <c r="CI173" s="1">
        <f t="shared" si="398"/>
        <v>0</v>
      </c>
      <c r="CJ173" s="1">
        <f t="shared" si="399"/>
        <v>0</v>
      </c>
      <c r="CK173" s="1">
        <f t="shared" si="400"/>
        <v>0</v>
      </c>
      <c r="CL173" s="1">
        <f t="shared" si="401"/>
        <v>0</v>
      </c>
      <c r="CM173" s="1">
        <f t="shared" si="402"/>
        <v>0</v>
      </c>
      <c r="CN173" s="1">
        <f t="shared" si="403"/>
        <v>0</v>
      </c>
      <c r="CO173" s="1">
        <f t="shared" si="404"/>
        <v>0</v>
      </c>
      <c r="CP173" s="1">
        <f t="shared" si="405"/>
        <v>0</v>
      </c>
      <c r="CQ173" s="1">
        <f t="shared" si="406"/>
        <v>0</v>
      </c>
      <c r="CR173" s="1">
        <f t="shared" si="407"/>
        <v>0</v>
      </c>
      <c r="CS173" s="1">
        <f t="shared" si="408"/>
        <v>0</v>
      </c>
      <c r="CT173" s="1">
        <f t="shared" si="409"/>
        <v>0</v>
      </c>
      <c r="CU173" s="1">
        <f t="shared" si="410"/>
        <v>0</v>
      </c>
      <c r="CV173" s="1">
        <f t="shared" si="411"/>
        <v>0</v>
      </c>
      <c r="CW173" s="1">
        <f t="shared" si="416"/>
        <v>0</v>
      </c>
    </row>
    <row r="174" spans="2:101" ht="57" customHeight="1" x14ac:dyDescent="0.2">
      <c r="B174" s="203"/>
      <c r="C174" s="1"/>
      <c r="D174" s="1172" t="s">
        <v>658</v>
      </c>
      <c r="E174" s="1154"/>
      <c r="F174" s="454"/>
      <c r="G174" s="418" t="s">
        <v>185</v>
      </c>
      <c r="H174" s="419" t="s">
        <v>556</v>
      </c>
      <c r="I174" s="418">
        <v>2</v>
      </c>
      <c r="J174" s="419" t="s">
        <v>876</v>
      </c>
      <c r="K174" s="1370">
        <v>76</v>
      </c>
      <c r="L174" s="965"/>
      <c r="M174" s="965"/>
      <c r="N174" s="965"/>
      <c r="O174" s="965"/>
      <c r="P174" s="965"/>
      <c r="Q174" s="997"/>
      <c r="R174" s="966"/>
      <c r="S174" s="966"/>
      <c r="T174" s="966"/>
      <c r="U174" s="966"/>
      <c r="V174" s="420">
        <f t="shared" si="412"/>
        <v>0</v>
      </c>
      <c r="W174" s="420" t="str">
        <f t="shared" si="377"/>
        <v>No</v>
      </c>
      <c r="X174" s="417" t="str">
        <f t="shared" si="413"/>
        <v>No</v>
      </c>
      <c r="Y174" s="96"/>
      <c r="Z174" s="1492">
        <v>0.5</v>
      </c>
      <c r="AA174" s="1491">
        <f t="shared" si="414"/>
        <v>0</v>
      </c>
      <c r="AB174" s="36"/>
      <c r="AC174" s="213"/>
      <c r="AD174" s="431">
        <v>0.75</v>
      </c>
      <c r="AE174" s="1053">
        <f t="shared" si="415"/>
        <v>0</v>
      </c>
      <c r="AF174" s="36">
        <f t="shared" si="378"/>
        <v>0</v>
      </c>
      <c r="AG174" s="36">
        <f t="shared" si="379"/>
        <v>0</v>
      </c>
      <c r="AH174" s="36">
        <f t="shared" si="380"/>
        <v>0</v>
      </c>
      <c r="AI174" s="36">
        <f t="shared" si="381"/>
        <v>0</v>
      </c>
      <c r="AJ174" s="36">
        <f t="shared" si="382"/>
        <v>0</v>
      </c>
      <c r="AK174" s="36">
        <f t="shared" si="383"/>
        <v>0</v>
      </c>
      <c r="AL174" s="36">
        <f t="shared" si="384"/>
        <v>0</v>
      </c>
      <c r="AM174" s="36">
        <f t="shared" si="385"/>
        <v>0</v>
      </c>
      <c r="AN174" s="36">
        <f t="shared" si="386"/>
        <v>0</v>
      </c>
      <c r="AO174" s="36">
        <f t="shared" si="387"/>
        <v>0</v>
      </c>
      <c r="AP174" s="1053">
        <v>0.5</v>
      </c>
      <c r="AQ174" s="215"/>
      <c r="AR174" s="914">
        <v>6</v>
      </c>
      <c r="AS174" s="911">
        <f t="shared" si="417"/>
        <v>0</v>
      </c>
      <c r="AT174" s="897"/>
      <c r="AU174" s="911">
        <f t="shared" si="418"/>
        <v>0</v>
      </c>
      <c r="AV174" s="897"/>
      <c r="AW174" s="911">
        <f t="shared" si="419"/>
        <v>0</v>
      </c>
      <c r="AX174" s="908"/>
      <c r="AY174" s="911">
        <f t="shared" si="420"/>
        <v>0</v>
      </c>
      <c r="AZ174" s="908"/>
      <c r="BA174" s="911">
        <f t="shared" si="421"/>
        <v>0</v>
      </c>
      <c r="BB174" s="908"/>
      <c r="BC174" s="911">
        <f t="shared" si="422"/>
        <v>0</v>
      </c>
      <c r="BD174" s="908"/>
      <c r="BE174" s="911">
        <f t="shared" si="423"/>
        <v>0</v>
      </c>
      <c r="BF174" s="908"/>
      <c r="BG174" s="911">
        <f t="shared" si="424"/>
        <v>0</v>
      </c>
      <c r="BH174" s="913"/>
      <c r="BI174" s="911">
        <f t="shared" si="425"/>
        <v>0</v>
      </c>
      <c r="BJ174" s="913"/>
      <c r="BK174" s="911">
        <f t="shared" si="426"/>
        <v>0</v>
      </c>
      <c r="BL174" s="913"/>
      <c r="BM174" s="911">
        <f t="shared" si="427"/>
        <v>0</v>
      </c>
      <c r="BN174" s="913"/>
      <c r="BO174" s="911">
        <f t="shared" si="428"/>
        <v>0</v>
      </c>
      <c r="BP174" s="913"/>
      <c r="BQ174" s="911">
        <f t="shared" si="429"/>
        <v>0</v>
      </c>
      <c r="BR174" s="913"/>
      <c r="BS174" s="911">
        <f t="shared" si="430"/>
        <v>0</v>
      </c>
      <c r="BU174" s="36">
        <f t="shared" si="388"/>
        <v>0</v>
      </c>
      <c r="BV174" s="36">
        <f t="shared" si="389"/>
        <v>0</v>
      </c>
      <c r="BW174" s="36">
        <f t="shared" si="390"/>
        <v>0</v>
      </c>
      <c r="BX174" s="36">
        <f t="shared" si="391"/>
        <v>0</v>
      </c>
      <c r="BY174" s="36">
        <f t="shared" si="392"/>
        <v>0</v>
      </c>
      <c r="BZ174" s="36">
        <f t="shared" si="393"/>
        <v>0</v>
      </c>
      <c r="CA174" s="36">
        <f t="shared" si="394"/>
        <v>0</v>
      </c>
      <c r="CB174" s="36">
        <f t="shared" si="395"/>
        <v>0</v>
      </c>
      <c r="CD174" s="1">
        <f t="shared" si="396"/>
        <v>0</v>
      </c>
      <c r="CE174" s="1">
        <f t="shared" si="397"/>
        <v>0</v>
      </c>
      <c r="CF174" s="1"/>
      <c r="CH174" s="1">
        <f t="shared" si="375"/>
        <v>0</v>
      </c>
      <c r="CI174" s="1">
        <f t="shared" si="398"/>
        <v>0</v>
      </c>
      <c r="CJ174" s="1">
        <f t="shared" si="399"/>
        <v>0</v>
      </c>
      <c r="CK174" s="1">
        <f t="shared" si="400"/>
        <v>0</v>
      </c>
      <c r="CL174" s="1">
        <f t="shared" si="401"/>
        <v>0</v>
      </c>
      <c r="CM174" s="1">
        <f t="shared" si="402"/>
        <v>0</v>
      </c>
      <c r="CN174" s="1">
        <f t="shared" si="403"/>
        <v>0</v>
      </c>
      <c r="CO174" s="1">
        <f t="shared" si="404"/>
        <v>0</v>
      </c>
      <c r="CP174" s="1">
        <f t="shared" si="405"/>
        <v>0</v>
      </c>
      <c r="CQ174" s="1">
        <f t="shared" si="406"/>
        <v>0</v>
      </c>
      <c r="CR174" s="1">
        <f t="shared" si="407"/>
        <v>0</v>
      </c>
      <c r="CS174" s="1">
        <f t="shared" si="408"/>
        <v>0</v>
      </c>
      <c r="CT174" s="1">
        <f t="shared" si="409"/>
        <v>0</v>
      </c>
      <c r="CU174" s="1">
        <f t="shared" si="410"/>
        <v>0</v>
      </c>
      <c r="CV174" s="1">
        <f t="shared" si="411"/>
        <v>0</v>
      </c>
      <c r="CW174" s="1">
        <f t="shared" si="416"/>
        <v>0</v>
      </c>
    </row>
    <row r="175" spans="2:101" ht="57" customHeight="1" x14ac:dyDescent="0.2">
      <c r="B175" s="199"/>
      <c r="C175" s="1"/>
      <c r="D175" s="1164" t="s">
        <v>588</v>
      </c>
      <c r="E175" s="1143"/>
      <c r="F175" s="455"/>
      <c r="G175" s="36" t="s">
        <v>184</v>
      </c>
      <c r="H175" s="36" t="s">
        <v>36</v>
      </c>
      <c r="I175" s="36">
        <v>2</v>
      </c>
      <c r="J175" s="123" t="s">
        <v>1149</v>
      </c>
      <c r="K175" s="458">
        <v>115.05408000000001</v>
      </c>
      <c r="L175" s="124"/>
      <c r="M175" s="124"/>
      <c r="N175" s="124"/>
      <c r="O175" s="124"/>
      <c r="P175" s="124"/>
      <c r="Q175" s="992"/>
      <c r="R175" s="314"/>
      <c r="S175" s="314"/>
      <c r="T175" s="314"/>
      <c r="U175" s="314"/>
      <c r="V175" s="125">
        <f t="shared" si="412"/>
        <v>0</v>
      </c>
      <c r="W175" s="125" t="str">
        <f t="shared" si="377"/>
        <v>No</v>
      </c>
      <c r="X175" s="847" t="str">
        <f t="shared" si="413"/>
        <v>No</v>
      </c>
      <c r="Y175" s="96"/>
      <c r="Z175" s="1492">
        <v>1</v>
      </c>
      <c r="AA175" s="1491">
        <f t="shared" si="414"/>
        <v>0</v>
      </c>
      <c r="AB175" s="36"/>
      <c r="AC175" s="213"/>
      <c r="AD175" s="375">
        <v>1.5</v>
      </c>
      <c r="AE175" s="1053">
        <f t="shared" si="415"/>
        <v>0</v>
      </c>
      <c r="AF175" s="36">
        <f t="shared" si="378"/>
        <v>0</v>
      </c>
      <c r="AG175" s="36">
        <f t="shared" si="379"/>
        <v>0</v>
      </c>
      <c r="AH175" s="36">
        <f t="shared" si="380"/>
        <v>0</v>
      </c>
      <c r="AI175" s="36">
        <f t="shared" si="381"/>
        <v>0</v>
      </c>
      <c r="AJ175" s="36">
        <f t="shared" si="382"/>
        <v>0</v>
      </c>
      <c r="AK175" s="36">
        <f t="shared" si="383"/>
        <v>0</v>
      </c>
      <c r="AL175" s="36">
        <f t="shared" si="384"/>
        <v>0</v>
      </c>
      <c r="AM175" s="36">
        <f t="shared" si="385"/>
        <v>0</v>
      </c>
      <c r="AN175" s="36">
        <f t="shared" si="386"/>
        <v>0</v>
      </c>
      <c r="AO175" s="36">
        <f t="shared" si="387"/>
        <v>0</v>
      </c>
      <c r="AP175" s="1053">
        <v>1</v>
      </c>
      <c r="AQ175" s="215"/>
      <c r="AR175" s="897">
        <v>1</v>
      </c>
      <c r="AS175" s="911">
        <f t="shared" si="417"/>
        <v>0</v>
      </c>
      <c r="AT175" s="897">
        <v>1</v>
      </c>
      <c r="AU175" s="911">
        <f t="shared" si="418"/>
        <v>0</v>
      </c>
      <c r="AV175" s="897"/>
      <c r="AW175" s="911">
        <f t="shared" si="419"/>
        <v>0</v>
      </c>
      <c r="AX175" s="908"/>
      <c r="AY175" s="911">
        <f t="shared" si="420"/>
        <v>0</v>
      </c>
      <c r="AZ175" s="908"/>
      <c r="BA175" s="911">
        <f t="shared" si="421"/>
        <v>0</v>
      </c>
      <c r="BB175" s="908"/>
      <c r="BC175" s="911">
        <f t="shared" si="422"/>
        <v>0</v>
      </c>
      <c r="BD175" s="908"/>
      <c r="BE175" s="911">
        <f t="shared" si="423"/>
        <v>0</v>
      </c>
      <c r="BF175" s="908">
        <v>2</v>
      </c>
      <c r="BG175" s="911">
        <f t="shared" si="424"/>
        <v>0</v>
      </c>
      <c r="BH175" s="913"/>
      <c r="BI175" s="911">
        <f t="shared" si="425"/>
        <v>0</v>
      </c>
      <c r="BJ175" s="913"/>
      <c r="BK175" s="911">
        <f t="shared" si="426"/>
        <v>0</v>
      </c>
      <c r="BL175" s="913"/>
      <c r="BM175" s="911">
        <f t="shared" si="427"/>
        <v>0</v>
      </c>
      <c r="BN175" s="913"/>
      <c r="BO175" s="911">
        <f t="shared" si="428"/>
        <v>0</v>
      </c>
      <c r="BP175" s="913"/>
      <c r="BQ175" s="911">
        <f t="shared" si="429"/>
        <v>0</v>
      </c>
      <c r="BR175" s="913"/>
      <c r="BS175" s="911">
        <f t="shared" si="430"/>
        <v>0</v>
      </c>
      <c r="BU175" s="36">
        <f t="shared" si="388"/>
        <v>0</v>
      </c>
      <c r="BV175" s="36">
        <f t="shared" si="389"/>
        <v>0</v>
      </c>
      <c r="BW175" s="36">
        <f t="shared" si="390"/>
        <v>0</v>
      </c>
      <c r="BX175" s="36">
        <f t="shared" si="391"/>
        <v>0</v>
      </c>
      <c r="BY175" s="36">
        <f t="shared" si="392"/>
        <v>0</v>
      </c>
      <c r="BZ175" s="36">
        <f t="shared" si="393"/>
        <v>0</v>
      </c>
      <c r="CA175" s="36">
        <f t="shared" si="394"/>
        <v>0</v>
      </c>
      <c r="CB175" s="36">
        <f t="shared" si="395"/>
        <v>0</v>
      </c>
      <c r="CD175" s="1">
        <f t="shared" si="396"/>
        <v>0</v>
      </c>
      <c r="CE175" s="1">
        <f t="shared" si="397"/>
        <v>0</v>
      </c>
      <c r="CF175" s="1"/>
      <c r="CH175" s="1">
        <f t="shared" si="375"/>
        <v>0</v>
      </c>
      <c r="CI175" s="1">
        <f t="shared" si="398"/>
        <v>0</v>
      </c>
      <c r="CJ175" s="1">
        <f t="shared" si="399"/>
        <v>0</v>
      </c>
      <c r="CK175" s="1">
        <f t="shared" si="400"/>
        <v>0</v>
      </c>
      <c r="CL175" s="1">
        <f t="shared" si="401"/>
        <v>0</v>
      </c>
      <c r="CM175" s="1">
        <f t="shared" si="402"/>
        <v>0</v>
      </c>
      <c r="CN175" s="1">
        <f t="shared" si="403"/>
        <v>0</v>
      </c>
      <c r="CO175" s="1">
        <f t="shared" si="404"/>
        <v>0</v>
      </c>
      <c r="CP175" s="1">
        <f t="shared" si="405"/>
        <v>0</v>
      </c>
      <c r="CQ175" s="1">
        <f t="shared" si="406"/>
        <v>0</v>
      </c>
      <c r="CR175" s="1">
        <f t="shared" si="407"/>
        <v>0</v>
      </c>
      <c r="CS175" s="1">
        <f t="shared" si="408"/>
        <v>0</v>
      </c>
      <c r="CT175" s="1">
        <f t="shared" si="409"/>
        <v>0</v>
      </c>
      <c r="CU175" s="1">
        <f t="shared" si="410"/>
        <v>0</v>
      </c>
      <c r="CV175" s="1">
        <f t="shared" si="411"/>
        <v>0</v>
      </c>
      <c r="CW175" s="1">
        <f t="shared" si="416"/>
        <v>0</v>
      </c>
    </row>
    <row r="176" spans="2:101" ht="57" customHeight="1" x14ac:dyDescent="0.2">
      <c r="B176" s="203"/>
      <c r="C176" s="1"/>
      <c r="D176" s="1172" t="s">
        <v>589</v>
      </c>
      <c r="E176" s="1151"/>
      <c r="F176" s="454"/>
      <c r="G176" s="418" t="s">
        <v>188</v>
      </c>
      <c r="H176" s="418" t="s">
        <v>36</v>
      </c>
      <c r="I176" s="418">
        <v>3</v>
      </c>
      <c r="J176" s="419" t="s">
        <v>1149</v>
      </c>
      <c r="K176" s="1370">
        <v>94</v>
      </c>
      <c r="L176" s="965"/>
      <c r="M176" s="965"/>
      <c r="N176" s="965"/>
      <c r="O176" s="965"/>
      <c r="P176" s="965"/>
      <c r="Q176" s="997"/>
      <c r="R176" s="966"/>
      <c r="S176" s="966"/>
      <c r="T176" s="966"/>
      <c r="U176" s="966"/>
      <c r="V176" s="420">
        <f t="shared" si="412"/>
        <v>0</v>
      </c>
      <c r="W176" s="420" t="str">
        <f t="shared" si="377"/>
        <v>No</v>
      </c>
      <c r="X176" s="417" t="str">
        <f t="shared" si="413"/>
        <v>No</v>
      </c>
      <c r="Y176" s="96"/>
      <c r="Z176" s="1492">
        <v>1</v>
      </c>
      <c r="AA176" s="1491">
        <f t="shared" si="414"/>
        <v>0</v>
      </c>
      <c r="AB176" s="36"/>
      <c r="AC176" s="213"/>
      <c r="AD176" s="375">
        <v>1</v>
      </c>
      <c r="AE176" s="1053">
        <f t="shared" si="415"/>
        <v>0</v>
      </c>
      <c r="AF176" s="36">
        <f t="shared" si="378"/>
        <v>0</v>
      </c>
      <c r="AG176" s="36">
        <f t="shared" si="379"/>
        <v>0</v>
      </c>
      <c r="AH176" s="36">
        <f t="shared" si="380"/>
        <v>0</v>
      </c>
      <c r="AI176" s="36">
        <f t="shared" si="381"/>
        <v>0</v>
      </c>
      <c r="AJ176" s="36">
        <f t="shared" si="382"/>
        <v>0</v>
      </c>
      <c r="AK176" s="36">
        <f t="shared" si="383"/>
        <v>0</v>
      </c>
      <c r="AL176" s="36">
        <f t="shared" si="384"/>
        <v>0</v>
      </c>
      <c r="AM176" s="36">
        <f t="shared" si="385"/>
        <v>0</v>
      </c>
      <c r="AN176" s="36">
        <f t="shared" si="386"/>
        <v>0</v>
      </c>
      <c r="AO176" s="36">
        <f t="shared" si="387"/>
        <v>0</v>
      </c>
      <c r="AP176" s="1053">
        <v>1</v>
      </c>
      <c r="AQ176" s="215"/>
      <c r="AR176" s="897">
        <v>2</v>
      </c>
      <c r="AS176" s="911">
        <f t="shared" si="417"/>
        <v>0</v>
      </c>
      <c r="AT176" s="897">
        <v>1</v>
      </c>
      <c r="AU176" s="911">
        <f t="shared" si="418"/>
        <v>0</v>
      </c>
      <c r="AV176" s="897"/>
      <c r="AW176" s="911">
        <f t="shared" si="419"/>
        <v>0</v>
      </c>
      <c r="AX176" s="908"/>
      <c r="AY176" s="911">
        <f t="shared" si="420"/>
        <v>0</v>
      </c>
      <c r="AZ176" s="908"/>
      <c r="BA176" s="911">
        <f t="shared" si="421"/>
        <v>0</v>
      </c>
      <c r="BB176" s="908">
        <v>2</v>
      </c>
      <c r="BC176" s="911">
        <f t="shared" si="422"/>
        <v>0</v>
      </c>
      <c r="BD176" s="908">
        <v>1</v>
      </c>
      <c r="BE176" s="911">
        <f t="shared" si="423"/>
        <v>0</v>
      </c>
      <c r="BF176" s="908"/>
      <c r="BG176" s="911">
        <f t="shared" si="424"/>
        <v>0</v>
      </c>
      <c r="BH176" s="913"/>
      <c r="BI176" s="911">
        <f t="shared" si="425"/>
        <v>0</v>
      </c>
      <c r="BJ176" s="913"/>
      <c r="BK176" s="911">
        <f t="shared" si="426"/>
        <v>0</v>
      </c>
      <c r="BL176" s="913"/>
      <c r="BM176" s="911">
        <f t="shared" si="427"/>
        <v>0</v>
      </c>
      <c r="BN176" s="913"/>
      <c r="BO176" s="911">
        <f t="shared" si="428"/>
        <v>0</v>
      </c>
      <c r="BP176" s="913"/>
      <c r="BQ176" s="911">
        <f t="shared" si="429"/>
        <v>0</v>
      </c>
      <c r="BR176" s="913"/>
      <c r="BS176" s="911">
        <f t="shared" si="430"/>
        <v>0</v>
      </c>
      <c r="BU176" s="36">
        <f t="shared" si="388"/>
        <v>0</v>
      </c>
      <c r="BV176" s="36">
        <f t="shared" si="389"/>
        <v>0</v>
      </c>
      <c r="BW176" s="36">
        <f t="shared" si="390"/>
        <v>0</v>
      </c>
      <c r="BX176" s="36">
        <f t="shared" si="391"/>
        <v>0</v>
      </c>
      <c r="BY176" s="36">
        <f t="shared" si="392"/>
        <v>0</v>
      </c>
      <c r="BZ176" s="36">
        <f t="shared" si="393"/>
        <v>0</v>
      </c>
      <c r="CA176" s="36">
        <f t="shared" si="394"/>
        <v>0</v>
      </c>
      <c r="CB176" s="36">
        <f t="shared" si="395"/>
        <v>0</v>
      </c>
      <c r="CD176" s="1">
        <f t="shared" si="396"/>
        <v>0</v>
      </c>
      <c r="CE176" s="1">
        <f t="shared" si="397"/>
        <v>0</v>
      </c>
      <c r="CF176" s="1"/>
      <c r="CH176" s="1">
        <f t="shared" si="375"/>
        <v>0</v>
      </c>
      <c r="CI176" s="1">
        <f t="shared" si="398"/>
        <v>0</v>
      </c>
      <c r="CJ176" s="1">
        <f t="shared" si="399"/>
        <v>0</v>
      </c>
      <c r="CK176" s="1">
        <f t="shared" si="400"/>
        <v>0</v>
      </c>
      <c r="CL176" s="1">
        <f t="shared" si="401"/>
        <v>0</v>
      </c>
      <c r="CM176" s="1">
        <f t="shared" si="402"/>
        <v>0</v>
      </c>
      <c r="CN176" s="1">
        <f t="shared" si="403"/>
        <v>0</v>
      </c>
      <c r="CO176" s="1">
        <f t="shared" si="404"/>
        <v>0</v>
      </c>
      <c r="CP176" s="1">
        <f t="shared" si="405"/>
        <v>0</v>
      </c>
      <c r="CQ176" s="1">
        <f t="shared" si="406"/>
        <v>0</v>
      </c>
      <c r="CR176" s="1">
        <f t="shared" si="407"/>
        <v>0</v>
      </c>
      <c r="CS176" s="1">
        <f t="shared" si="408"/>
        <v>0</v>
      </c>
      <c r="CT176" s="1">
        <f t="shared" si="409"/>
        <v>0</v>
      </c>
      <c r="CU176" s="1">
        <f t="shared" si="410"/>
        <v>0</v>
      </c>
      <c r="CV176" s="1">
        <f t="shared" si="411"/>
        <v>0</v>
      </c>
      <c r="CW176" s="1">
        <f t="shared" si="416"/>
        <v>0</v>
      </c>
    </row>
    <row r="177" spans="2:101" ht="57" customHeight="1" x14ac:dyDescent="0.2">
      <c r="B177" s="199"/>
      <c r="C177" s="1"/>
      <c r="D177" s="1164" t="s">
        <v>654</v>
      </c>
      <c r="E177" s="1143"/>
      <c r="F177" s="455"/>
      <c r="G177" s="36" t="s">
        <v>184</v>
      </c>
      <c r="H177" s="36" t="s">
        <v>941</v>
      </c>
      <c r="I177" s="36">
        <v>4</v>
      </c>
      <c r="J177" s="123" t="s">
        <v>876</v>
      </c>
      <c r="K177" s="458">
        <v>79</v>
      </c>
      <c r="L177" s="124"/>
      <c r="M177" s="124"/>
      <c r="N177" s="124"/>
      <c r="O177" s="124"/>
      <c r="P177" s="124"/>
      <c r="Q177" s="992"/>
      <c r="R177" s="314"/>
      <c r="S177" s="314"/>
      <c r="T177" s="314"/>
      <c r="U177" s="314"/>
      <c r="V177" s="125">
        <f t="shared" si="412"/>
        <v>0</v>
      </c>
      <c r="W177" s="125" t="str">
        <f t="shared" si="377"/>
        <v>No</v>
      </c>
      <c r="X177" s="847" t="str">
        <f t="shared" si="413"/>
        <v>No</v>
      </c>
      <c r="Y177" s="96"/>
      <c r="Z177" s="1492">
        <v>1</v>
      </c>
      <c r="AA177" s="1491">
        <f t="shared" si="414"/>
        <v>0</v>
      </c>
      <c r="AB177" s="36"/>
      <c r="AC177" s="213"/>
      <c r="AD177" s="375">
        <v>0.8</v>
      </c>
      <c r="AE177" s="1053">
        <f t="shared" si="415"/>
        <v>0</v>
      </c>
      <c r="AF177" s="36">
        <f t="shared" si="378"/>
        <v>0</v>
      </c>
      <c r="AG177" s="36">
        <f t="shared" si="379"/>
        <v>0</v>
      </c>
      <c r="AH177" s="36">
        <f t="shared" si="380"/>
        <v>0</v>
      </c>
      <c r="AI177" s="36">
        <f t="shared" si="381"/>
        <v>0</v>
      </c>
      <c r="AJ177" s="36">
        <f t="shared" si="382"/>
        <v>0</v>
      </c>
      <c r="AK177" s="36">
        <f t="shared" si="383"/>
        <v>0</v>
      </c>
      <c r="AL177" s="36">
        <f t="shared" si="384"/>
        <v>0</v>
      </c>
      <c r="AM177" s="36">
        <f t="shared" si="385"/>
        <v>0</v>
      </c>
      <c r="AN177" s="36">
        <f t="shared" si="386"/>
        <v>0</v>
      </c>
      <c r="AO177" s="36">
        <f t="shared" si="387"/>
        <v>0</v>
      </c>
      <c r="AP177" s="1053">
        <v>1</v>
      </c>
      <c r="AQ177" s="215"/>
      <c r="AR177" s="897">
        <v>8</v>
      </c>
      <c r="AS177" s="911">
        <f t="shared" si="417"/>
        <v>0</v>
      </c>
      <c r="AT177" s="897"/>
      <c r="AU177" s="911">
        <f t="shared" si="418"/>
        <v>0</v>
      </c>
      <c r="AV177" s="897"/>
      <c r="AW177" s="911">
        <f t="shared" si="419"/>
        <v>0</v>
      </c>
      <c r="AX177" s="908"/>
      <c r="AY177" s="911">
        <f t="shared" si="420"/>
        <v>0</v>
      </c>
      <c r="AZ177" s="908"/>
      <c r="BA177" s="911">
        <f t="shared" si="421"/>
        <v>0</v>
      </c>
      <c r="BB177" s="908"/>
      <c r="BC177" s="911">
        <f t="shared" si="422"/>
        <v>0</v>
      </c>
      <c r="BD177" s="908"/>
      <c r="BE177" s="911">
        <f t="shared" si="423"/>
        <v>0</v>
      </c>
      <c r="BF177" s="908"/>
      <c r="BG177" s="911">
        <f t="shared" si="424"/>
        <v>0</v>
      </c>
      <c r="BH177" s="913"/>
      <c r="BI177" s="911">
        <f t="shared" si="425"/>
        <v>0</v>
      </c>
      <c r="BJ177" s="913"/>
      <c r="BK177" s="911">
        <f t="shared" si="426"/>
        <v>0</v>
      </c>
      <c r="BL177" s="913"/>
      <c r="BM177" s="911">
        <f t="shared" si="427"/>
        <v>0</v>
      </c>
      <c r="BN177" s="913"/>
      <c r="BO177" s="911">
        <f t="shared" si="428"/>
        <v>0</v>
      </c>
      <c r="BP177" s="913"/>
      <c r="BQ177" s="911">
        <f t="shared" si="429"/>
        <v>0</v>
      </c>
      <c r="BR177" s="913"/>
      <c r="BS177" s="911">
        <f t="shared" si="430"/>
        <v>0</v>
      </c>
      <c r="BU177" s="36">
        <f t="shared" si="388"/>
        <v>0</v>
      </c>
      <c r="BV177" s="36">
        <f t="shared" si="389"/>
        <v>0</v>
      </c>
      <c r="BW177" s="36">
        <f t="shared" si="390"/>
        <v>0</v>
      </c>
      <c r="BX177" s="36">
        <f t="shared" si="391"/>
        <v>0</v>
      </c>
      <c r="BY177" s="36">
        <f t="shared" si="392"/>
        <v>0</v>
      </c>
      <c r="BZ177" s="36">
        <f t="shared" si="393"/>
        <v>0</v>
      </c>
      <c r="CA177" s="36">
        <f t="shared" si="394"/>
        <v>0</v>
      </c>
      <c r="CB177" s="36">
        <f t="shared" si="395"/>
        <v>0</v>
      </c>
      <c r="CD177" s="1">
        <f t="shared" si="396"/>
        <v>0</v>
      </c>
      <c r="CE177" s="1">
        <f t="shared" si="397"/>
        <v>0</v>
      </c>
      <c r="CF177" s="1"/>
      <c r="CH177" s="1">
        <f t="shared" si="375"/>
        <v>0</v>
      </c>
      <c r="CI177" s="1">
        <f t="shared" si="398"/>
        <v>0</v>
      </c>
      <c r="CJ177" s="1">
        <f t="shared" si="399"/>
        <v>0</v>
      </c>
      <c r="CK177" s="1">
        <f t="shared" si="400"/>
        <v>0</v>
      </c>
      <c r="CL177" s="1">
        <f t="shared" si="401"/>
        <v>0</v>
      </c>
      <c r="CM177" s="1">
        <f t="shared" si="402"/>
        <v>0</v>
      </c>
      <c r="CN177" s="1">
        <f t="shared" si="403"/>
        <v>0</v>
      </c>
      <c r="CO177" s="1">
        <f t="shared" si="404"/>
        <v>0</v>
      </c>
      <c r="CP177" s="1">
        <f t="shared" si="405"/>
        <v>0</v>
      </c>
      <c r="CQ177" s="1">
        <f t="shared" si="406"/>
        <v>0</v>
      </c>
      <c r="CR177" s="1">
        <f t="shared" si="407"/>
        <v>0</v>
      </c>
      <c r="CS177" s="1">
        <f t="shared" si="408"/>
        <v>0</v>
      </c>
      <c r="CT177" s="1">
        <f t="shared" si="409"/>
        <v>0</v>
      </c>
      <c r="CU177" s="1">
        <f t="shared" si="410"/>
        <v>0</v>
      </c>
      <c r="CV177" s="1">
        <f t="shared" si="411"/>
        <v>0</v>
      </c>
      <c r="CW177" s="1">
        <f t="shared" si="416"/>
        <v>0</v>
      </c>
    </row>
    <row r="178" spans="2:101" ht="57" customHeight="1" x14ac:dyDescent="0.2">
      <c r="B178" s="199"/>
      <c r="C178" s="1"/>
      <c r="D178" s="1172" t="s">
        <v>665</v>
      </c>
      <c r="E178" s="1151"/>
      <c r="F178" s="454"/>
      <c r="G178" s="418" t="s">
        <v>184</v>
      </c>
      <c r="H178" s="418" t="s">
        <v>36</v>
      </c>
      <c r="I178" s="418">
        <v>2</v>
      </c>
      <c r="J178" s="419" t="s">
        <v>1149</v>
      </c>
      <c r="K178" s="1370">
        <v>118</v>
      </c>
      <c r="L178" s="965"/>
      <c r="M178" s="965"/>
      <c r="N178" s="965"/>
      <c r="O178" s="965"/>
      <c r="P178" s="965"/>
      <c r="Q178" s="997"/>
      <c r="R178" s="966"/>
      <c r="S178" s="966"/>
      <c r="T178" s="966"/>
      <c r="U178" s="966"/>
      <c r="V178" s="420">
        <f t="shared" si="412"/>
        <v>0</v>
      </c>
      <c r="W178" s="420" t="str">
        <f t="shared" si="377"/>
        <v>No</v>
      </c>
      <c r="X178" s="417" t="str">
        <f>IF(SUM(L178:U178)&gt;0,"Yes","No")</f>
        <v>No</v>
      </c>
      <c r="Y178" s="96"/>
      <c r="Z178" s="1492">
        <v>1</v>
      </c>
      <c r="AA178" s="1491">
        <f t="shared" ref="AA178" si="431">Z178*L178+Z178*M178+Z178*N178+Z178*O178+Z178*P178+Z178*Q178+Z178*R178+Z178*S178+Z178*T178+Z178*U178</f>
        <v>0</v>
      </c>
      <c r="AB178" s="36"/>
      <c r="AC178" s="213"/>
      <c r="AD178" s="375">
        <v>1.6</v>
      </c>
      <c r="AE178" s="1053">
        <f t="shared" si="415"/>
        <v>0</v>
      </c>
      <c r="AF178" s="36">
        <f t="shared" si="378"/>
        <v>0</v>
      </c>
      <c r="AG178" s="36">
        <f t="shared" si="379"/>
        <v>0</v>
      </c>
      <c r="AH178" s="36">
        <f t="shared" si="380"/>
        <v>0</v>
      </c>
      <c r="AI178" s="36">
        <f t="shared" si="381"/>
        <v>0</v>
      </c>
      <c r="AJ178" s="36">
        <f t="shared" si="382"/>
        <v>0</v>
      </c>
      <c r="AK178" s="36">
        <f t="shared" si="383"/>
        <v>0</v>
      </c>
      <c r="AL178" s="36">
        <f t="shared" si="384"/>
        <v>0</v>
      </c>
      <c r="AM178" s="36">
        <f t="shared" si="385"/>
        <v>0</v>
      </c>
      <c r="AN178" s="36">
        <f t="shared" si="386"/>
        <v>0</v>
      </c>
      <c r="AO178" s="36">
        <f t="shared" si="387"/>
        <v>0</v>
      </c>
      <c r="AP178" s="1053">
        <v>1</v>
      </c>
      <c r="AQ178" s="215"/>
      <c r="AR178" s="897">
        <v>4</v>
      </c>
      <c r="AS178" s="911">
        <f t="shared" si="417"/>
        <v>0</v>
      </c>
      <c r="AT178" s="897"/>
      <c r="AU178" s="911">
        <f t="shared" si="418"/>
        <v>0</v>
      </c>
      <c r="AV178" s="897"/>
      <c r="AW178" s="911">
        <f t="shared" si="419"/>
        <v>0</v>
      </c>
      <c r="AX178" s="908"/>
      <c r="AY178" s="911">
        <f t="shared" si="420"/>
        <v>0</v>
      </c>
      <c r="AZ178" s="908"/>
      <c r="BA178" s="911">
        <f t="shared" si="421"/>
        <v>0</v>
      </c>
      <c r="BB178" s="908"/>
      <c r="BC178" s="911">
        <f t="shared" si="422"/>
        <v>0</v>
      </c>
      <c r="BD178" s="908"/>
      <c r="BE178" s="911">
        <f t="shared" si="423"/>
        <v>0</v>
      </c>
      <c r="BF178" s="908">
        <v>1</v>
      </c>
      <c r="BG178" s="911">
        <f t="shared" si="424"/>
        <v>0</v>
      </c>
      <c r="BH178" s="913"/>
      <c r="BI178" s="911">
        <f t="shared" si="425"/>
        <v>0</v>
      </c>
      <c r="BJ178" s="913"/>
      <c r="BK178" s="911">
        <f t="shared" si="426"/>
        <v>0</v>
      </c>
      <c r="BL178" s="913"/>
      <c r="BM178" s="911">
        <f t="shared" si="427"/>
        <v>0</v>
      </c>
      <c r="BN178" s="913"/>
      <c r="BO178" s="911">
        <f t="shared" si="428"/>
        <v>0</v>
      </c>
      <c r="BP178" s="913"/>
      <c r="BQ178" s="911">
        <f t="shared" si="429"/>
        <v>0</v>
      </c>
      <c r="BR178" s="913"/>
      <c r="BS178" s="911">
        <f t="shared" si="430"/>
        <v>0</v>
      </c>
      <c r="BU178" s="36">
        <f t="shared" si="388"/>
        <v>0</v>
      </c>
      <c r="BV178" s="36">
        <f t="shared" si="389"/>
        <v>0</v>
      </c>
      <c r="BW178" s="36">
        <f t="shared" si="390"/>
        <v>0</v>
      </c>
      <c r="BX178" s="36">
        <f t="shared" si="391"/>
        <v>0</v>
      </c>
      <c r="BY178" s="36">
        <f t="shared" si="392"/>
        <v>0</v>
      </c>
      <c r="BZ178" s="36">
        <f t="shared" si="393"/>
        <v>0</v>
      </c>
      <c r="CA178" s="36">
        <f t="shared" si="394"/>
        <v>0</v>
      </c>
      <c r="CB178" s="36">
        <f t="shared" si="395"/>
        <v>0</v>
      </c>
      <c r="CD178" s="1">
        <f t="shared" si="396"/>
        <v>0</v>
      </c>
      <c r="CE178" s="1">
        <f t="shared" si="397"/>
        <v>0</v>
      </c>
      <c r="CF178" s="1"/>
      <c r="CH178" s="1">
        <f t="shared" si="375"/>
        <v>0</v>
      </c>
      <c r="CI178" s="1">
        <f t="shared" si="398"/>
        <v>0</v>
      </c>
      <c r="CJ178" s="1">
        <f t="shared" si="399"/>
        <v>0</v>
      </c>
      <c r="CK178" s="1">
        <f t="shared" si="400"/>
        <v>0</v>
      </c>
      <c r="CL178" s="1">
        <f t="shared" si="401"/>
        <v>0</v>
      </c>
      <c r="CM178" s="1">
        <f t="shared" si="402"/>
        <v>0</v>
      </c>
      <c r="CN178" s="1">
        <f t="shared" si="403"/>
        <v>0</v>
      </c>
      <c r="CO178" s="1">
        <f t="shared" si="404"/>
        <v>0</v>
      </c>
      <c r="CP178" s="1">
        <f t="shared" si="405"/>
        <v>0</v>
      </c>
      <c r="CQ178" s="1">
        <f t="shared" si="406"/>
        <v>0</v>
      </c>
      <c r="CR178" s="1">
        <f t="shared" si="407"/>
        <v>0</v>
      </c>
      <c r="CS178" s="1">
        <f t="shared" si="408"/>
        <v>0</v>
      </c>
      <c r="CT178" s="1">
        <f t="shared" si="409"/>
        <v>0</v>
      </c>
      <c r="CU178" s="1">
        <f t="shared" si="410"/>
        <v>0</v>
      </c>
      <c r="CV178" s="1">
        <f t="shared" si="411"/>
        <v>0</v>
      </c>
      <c r="CW178" s="1">
        <f t="shared" si="416"/>
        <v>0</v>
      </c>
    </row>
    <row r="179" spans="2:101" ht="57" customHeight="1" x14ac:dyDescent="0.2">
      <c r="B179" s="192"/>
      <c r="C179" s="127"/>
      <c r="D179" s="1165" t="s">
        <v>925</v>
      </c>
      <c r="E179" s="1144"/>
      <c r="F179" s="456"/>
      <c r="G179" s="129" t="s">
        <v>132</v>
      </c>
      <c r="H179" s="129" t="s">
        <v>838</v>
      </c>
      <c r="I179" s="129">
        <v>6</v>
      </c>
      <c r="J179" s="156" t="s">
        <v>1149</v>
      </c>
      <c r="K179" s="460">
        <v>88</v>
      </c>
      <c r="L179" s="157"/>
      <c r="M179" s="157"/>
      <c r="N179" s="157"/>
      <c r="O179" s="157"/>
      <c r="P179" s="157"/>
      <c r="Q179" s="994"/>
      <c r="R179" s="960"/>
      <c r="S179" s="960"/>
      <c r="T179" s="960"/>
      <c r="U179" s="960"/>
      <c r="V179" s="158">
        <f>K179*L179+K179*M179+K179*N179+K179*O179+K179*P179+K179*Q179+K179*R179+K179*S179+K179*T179+K179*U179</f>
        <v>0</v>
      </c>
      <c r="W179" s="158" t="str">
        <f t="shared" si="377"/>
        <v>No</v>
      </c>
      <c r="X179" s="159" t="str">
        <f>IF(SUM(L179:U179)&gt;0,"Yes","No")</f>
        <v>No</v>
      </c>
      <c r="Y179" s="96"/>
      <c r="Z179" s="1492">
        <v>1</v>
      </c>
      <c r="AA179" s="1491">
        <f>Z179*L179+Z179*M179+Z179*N179+Z179*O179+Z179*P179+Z179*Q179+Z179*R179+Z179*S179+Z179*T179+Z179*U179</f>
        <v>0</v>
      </c>
      <c r="AB179" s="36"/>
      <c r="AC179" s="213"/>
      <c r="AD179" s="375">
        <v>0.7</v>
      </c>
      <c r="AE179" s="1053">
        <f>SUM(L179:U179)*AD179</f>
        <v>0</v>
      </c>
      <c r="AF179" s="36">
        <f t="shared" si="378"/>
        <v>0</v>
      </c>
      <c r="AG179" s="36">
        <f t="shared" si="379"/>
        <v>0</v>
      </c>
      <c r="AH179" s="36">
        <f t="shared" si="380"/>
        <v>0</v>
      </c>
      <c r="AI179" s="36">
        <f t="shared" si="381"/>
        <v>0</v>
      </c>
      <c r="AJ179" s="36">
        <f t="shared" si="382"/>
        <v>0</v>
      </c>
      <c r="AK179" s="36">
        <f t="shared" si="383"/>
        <v>0</v>
      </c>
      <c r="AL179" s="36">
        <f t="shared" si="384"/>
        <v>0</v>
      </c>
      <c r="AM179" s="36">
        <f t="shared" si="385"/>
        <v>0</v>
      </c>
      <c r="AN179" s="36">
        <f t="shared" si="386"/>
        <v>0</v>
      </c>
      <c r="AO179" s="36">
        <f t="shared" si="387"/>
        <v>0</v>
      </c>
      <c r="AP179" s="1053">
        <v>1</v>
      </c>
      <c r="AQ179" s="215"/>
      <c r="AR179" s="897">
        <v>6</v>
      </c>
      <c r="AS179" s="911">
        <f t="shared" si="417"/>
        <v>0</v>
      </c>
      <c r="AT179" s="897"/>
      <c r="AU179" s="911">
        <f t="shared" si="418"/>
        <v>0</v>
      </c>
      <c r="AV179" s="897"/>
      <c r="AW179" s="911">
        <f t="shared" si="419"/>
        <v>0</v>
      </c>
      <c r="AX179" s="908">
        <v>1</v>
      </c>
      <c r="AY179" s="911">
        <f t="shared" si="420"/>
        <v>0</v>
      </c>
      <c r="AZ179" s="908">
        <v>4</v>
      </c>
      <c r="BA179" s="911">
        <f t="shared" si="421"/>
        <v>0</v>
      </c>
      <c r="BB179" s="908">
        <v>1</v>
      </c>
      <c r="BC179" s="911">
        <f t="shared" si="422"/>
        <v>0</v>
      </c>
      <c r="BD179" s="908"/>
      <c r="BE179" s="911">
        <f t="shared" si="423"/>
        <v>0</v>
      </c>
      <c r="BF179" s="908"/>
      <c r="BG179" s="911">
        <f t="shared" si="424"/>
        <v>0</v>
      </c>
      <c r="BH179" s="913"/>
      <c r="BI179" s="911">
        <f t="shared" si="425"/>
        <v>0</v>
      </c>
      <c r="BJ179" s="913"/>
      <c r="BK179" s="911">
        <f t="shared" si="426"/>
        <v>0</v>
      </c>
      <c r="BL179" s="913"/>
      <c r="BM179" s="911">
        <f t="shared" si="427"/>
        <v>0</v>
      </c>
      <c r="BN179" s="913"/>
      <c r="BO179" s="911">
        <f t="shared" si="428"/>
        <v>0</v>
      </c>
      <c r="BP179" s="913"/>
      <c r="BQ179" s="911">
        <f t="shared" si="429"/>
        <v>0</v>
      </c>
      <c r="BR179" s="913"/>
      <c r="BS179" s="911">
        <f t="shared" si="430"/>
        <v>0</v>
      </c>
      <c r="BU179" s="36">
        <f t="shared" si="388"/>
        <v>0</v>
      </c>
      <c r="BV179" s="36">
        <f t="shared" si="389"/>
        <v>0</v>
      </c>
      <c r="BW179" s="36">
        <f t="shared" si="390"/>
        <v>0</v>
      </c>
      <c r="BX179" s="36">
        <f t="shared" si="391"/>
        <v>0</v>
      </c>
      <c r="BY179" s="36">
        <f t="shared" si="392"/>
        <v>0</v>
      </c>
      <c r="BZ179" s="36">
        <f t="shared" si="393"/>
        <v>0</v>
      </c>
      <c r="CA179" s="36">
        <f t="shared" si="394"/>
        <v>0</v>
      </c>
      <c r="CB179" s="36">
        <f t="shared" si="395"/>
        <v>0</v>
      </c>
      <c r="CD179" s="1">
        <f t="shared" si="396"/>
        <v>0</v>
      </c>
      <c r="CE179" s="1">
        <f t="shared" si="397"/>
        <v>0</v>
      </c>
      <c r="CF179" s="1"/>
      <c r="CH179" s="1">
        <f t="shared" si="375"/>
        <v>0</v>
      </c>
      <c r="CI179" s="1">
        <f t="shared" si="398"/>
        <v>0</v>
      </c>
      <c r="CJ179" s="1">
        <f t="shared" si="399"/>
        <v>0</v>
      </c>
      <c r="CK179" s="1">
        <f t="shared" si="400"/>
        <v>0</v>
      </c>
      <c r="CL179" s="1">
        <f t="shared" si="401"/>
        <v>0</v>
      </c>
      <c r="CM179" s="1">
        <f t="shared" si="402"/>
        <v>0</v>
      </c>
      <c r="CN179" s="1">
        <f t="shared" si="403"/>
        <v>0</v>
      </c>
      <c r="CO179" s="1">
        <f t="shared" si="404"/>
        <v>0</v>
      </c>
      <c r="CP179" s="1">
        <f t="shared" si="405"/>
        <v>0</v>
      </c>
      <c r="CQ179" s="1">
        <f t="shared" si="406"/>
        <v>0</v>
      </c>
      <c r="CR179" s="1">
        <f t="shared" si="407"/>
        <v>0</v>
      </c>
      <c r="CS179" s="1">
        <f t="shared" si="408"/>
        <v>0</v>
      </c>
      <c r="CT179" s="1">
        <f t="shared" si="409"/>
        <v>0</v>
      </c>
      <c r="CU179" s="1">
        <f t="shared" si="410"/>
        <v>0</v>
      </c>
      <c r="CV179" s="1">
        <f t="shared" si="411"/>
        <v>0</v>
      </c>
      <c r="CW179" s="1">
        <f t="shared" si="416"/>
        <v>0</v>
      </c>
    </row>
    <row r="180" spans="2:101" ht="57" customHeight="1" x14ac:dyDescent="0.2">
      <c r="B180" s="192"/>
      <c r="C180" s="127"/>
      <c r="D180" s="1167" t="s">
        <v>984</v>
      </c>
      <c r="E180" s="1146"/>
      <c r="F180" s="857"/>
      <c r="G180" s="127" t="s">
        <v>857</v>
      </c>
      <c r="H180" s="127" t="s">
        <v>857</v>
      </c>
      <c r="I180" s="127">
        <v>31</v>
      </c>
      <c r="J180" s="146" t="s">
        <v>1150</v>
      </c>
      <c r="K180" s="1371">
        <f>SUM(K164:K179)</f>
        <v>1632.0540800000001</v>
      </c>
      <c r="L180" s="1655" t="s">
        <v>1210</v>
      </c>
      <c r="M180" s="1656"/>
      <c r="N180" s="1656"/>
      <c r="O180" s="1656"/>
      <c r="P180" s="1656"/>
      <c r="Q180" s="1656"/>
      <c r="R180" s="1656"/>
      <c r="S180" s="1656"/>
      <c r="T180" s="1657"/>
      <c r="U180" s="147"/>
      <c r="V180" s="858">
        <f>K180*U180</f>
        <v>0</v>
      </c>
      <c r="W180" s="148" t="str">
        <f t="shared" si="377"/>
        <v>No</v>
      </c>
      <c r="X180" s="848" t="str">
        <f>IF(SUM(L180:U180)&gt;0,"Yes","No")</f>
        <v>No</v>
      </c>
      <c r="Y180" s="96"/>
      <c r="Z180" s="1487">
        <v>14</v>
      </c>
      <c r="AA180" s="1488">
        <f>Z180*U180</f>
        <v>0</v>
      </c>
      <c r="AB180" s="36"/>
      <c r="AC180" s="213"/>
      <c r="AD180" s="375">
        <v>22.32</v>
      </c>
      <c r="AE180" s="1053">
        <f>SUM(U180)*AD180</f>
        <v>0</v>
      </c>
      <c r="AF180" s="36">
        <v>0</v>
      </c>
      <c r="AG180" s="36">
        <f t="shared" si="379"/>
        <v>0</v>
      </c>
      <c r="AH180" s="36">
        <f t="shared" si="380"/>
        <v>0</v>
      </c>
      <c r="AI180" s="36">
        <f t="shared" si="381"/>
        <v>0</v>
      </c>
      <c r="AJ180" s="36">
        <f t="shared" si="382"/>
        <v>0</v>
      </c>
      <c r="AK180" s="36">
        <f t="shared" si="383"/>
        <v>0</v>
      </c>
      <c r="AL180" s="36">
        <f t="shared" si="384"/>
        <v>0</v>
      </c>
      <c r="AM180" s="36">
        <f t="shared" si="385"/>
        <v>0</v>
      </c>
      <c r="AN180" s="36">
        <f t="shared" si="386"/>
        <v>0</v>
      </c>
      <c r="AO180" s="36">
        <f t="shared" si="387"/>
        <v>0</v>
      </c>
      <c r="AP180" s="1053">
        <v>14</v>
      </c>
      <c r="AQ180" s="215"/>
      <c r="AR180" s="897">
        <v>48</v>
      </c>
      <c r="AS180" s="911">
        <f t="shared" si="417"/>
        <v>0</v>
      </c>
      <c r="AT180" s="897">
        <v>10</v>
      </c>
      <c r="AU180" s="911">
        <f t="shared" si="418"/>
        <v>0</v>
      </c>
      <c r="AV180" s="897"/>
      <c r="AW180" s="911">
        <f t="shared" si="419"/>
        <v>0</v>
      </c>
      <c r="AX180" s="908">
        <v>1</v>
      </c>
      <c r="AY180" s="911">
        <f t="shared" si="420"/>
        <v>0</v>
      </c>
      <c r="AZ180" s="908">
        <v>5</v>
      </c>
      <c r="BA180" s="911">
        <f t="shared" si="421"/>
        <v>0</v>
      </c>
      <c r="BB180" s="908">
        <v>6</v>
      </c>
      <c r="BC180" s="911">
        <f t="shared" si="422"/>
        <v>0</v>
      </c>
      <c r="BD180" s="908">
        <v>5</v>
      </c>
      <c r="BE180" s="911">
        <f t="shared" si="423"/>
        <v>0</v>
      </c>
      <c r="BF180" s="908">
        <v>3</v>
      </c>
      <c r="BG180" s="911">
        <f t="shared" si="424"/>
        <v>0</v>
      </c>
      <c r="BH180" s="913"/>
      <c r="BI180" s="911">
        <f t="shared" si="425"/>
        <v>0</v>
      </c>
      <c r="BJ180" s="913"/>
      <c r="BK180" s="911">
        <f t="shared" si="426"/>
        <v>0</v>
      </c>
      <c r="BL180" s="913"/>
      <c r="BM180" s="911">
        <f t="shared" si="427"/>
        <v>0</v>
      </c>
      <c r="BN180" s="913"/>
      <c r="BO180" s="911">
        <f t="shared" si="428"/>
        <v>0</v>
      </c>
      <c r="BP180" s="913"/>
      <c r="BQ180" s="911">
        <f t="shared" si="429"/>
        <v>0</v>
      </c>
      <c r="BR180" s="913"/>
      <c r="BS180" s="911">
        <f t="shared" si="430"/>
        <v>0</v>
      </c>
      <c r="BU180" s="36">
        <f t="shared" si="388"/>
        <v>0</v>
      </c>
      <c r="BV180" s="36">
        <f t="shared" si="389"/>
        <v>0</v>
      </c>
      <c r="BW180" s="36">
        <f t="shared" si="390"/>
        <v>0</v>
      </c>
      <c r="BX180" s="36">
        <f t="shared" si="391"/>
        <v>0</v>
      </c>
      <c r="BY180" s="36">
        <f t="shared" si="392"/>
        <v>0</v>
      </c>
      <c r="BZ180" s="36">
        <f t="shared" si="393"/>
        <v>0</v>
      </c>
      <c r="CA180" s="36">
        <f t="shared" si="394"/>
        <v>0</v>
      </c>
      <c r="CB180" s="36">
        <f t="shared" si="395"/>
        <v>0</v>
      </c>
      <c r="CD180" s="1">
        <f t="shared" si="396"/>
        <v>0</v>
      </c>
      <c r="CE180" s="1">
        <f t="shared" si="397"/>
        <v>0</v>
      </c>
      <c r="CF180" s="1"/>
      <c r="CH180" s="1">
        <f t="shared" si="375"/>
        <v>0</v>
      </c>
      <c r="CI180" s="1">
        <f t="shared" si="398"/>
        <v>0</v>
      </c>
      <c r="CJ180" s="1">
        <f t="shared" si="399"/>
        <v>0</v>
      </c>
      <c r="CK180" s="1">
        <f t="shared" si="400"/>
        <v>0</v>
      </c>
      <c r="CL180" s="1">
        <f t="shared" si="401"/>
        <v>0</v>
      </c>
      <c r="CM180" s="1">
        <f t="shared" si="402"/>
        <v>0</v>
      </c>
      <c r="CN180" s="1">
        <f t="shared" si="403"/>
        <v>0</v>
      </c>
      <c r="CO180" s="1">
        <f t="shared" si="404"/>
        <v>0</v>
      </c>
      <c r="CP180" s="1">
        <f t="shared" si="405"/>
        <v>0</v>
      </c>
      <c r="CQ180" s="1">
        <f t="shared" si="406"/>
        <v>0</v>
      </c>
      <c r="CR180" s="1">
        <f t="shared" si="407"/>
        <v>0</v>
      </c>
      <c r="CS180" s="1">
        <f t="shared" si="408"/>
        <v>0</v>
      </c>
      <c r="CT180" s="1">
        <f t="shared" si="409"/>
        <v>0</v>
      </c>
      <c r="CU180" s="1">
        <f t="shared" si="410"/>
        <v>0</v>
      </c>
      <c r="CV180" s="1">
        <f t="shared" si="411"/>
        <v>0</v>
      </c>
      <c r="CW180" s="1">
        <f t="shared" si="416"/>
        <v>0</v>
      </c>
    </row>
    <row r="181" spans="2:101" ht="19" x14ac:dyDescent="0.2">
      <c r="Z181" s="926"/>
      <c r="AA181" s="89"/>
      <c r="AE181" s="1484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1484"/>
      <c r="AS181" s="36"/>
    </row>
    <row r="182" spans="2:101" ht="19" x14ac:dyDescent="0.2">
      <c r="Z182" s="926"/>
      <c r="AA182" s="89"/>
      <c r="AE182" s="1484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1484"/>
      <c r="AS182" s="36"/>
    </row>
    <row r="183" spans="2:101" ht="19" x14ac:dyDescent="0.2">
      <c r="Z183" s="926"/>
      <c r="AA183" s="89"/>
      <c r="AE183" s="1484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1484"/>
      <c r="AS183" s="36"/>
    </row>
    <row r="184" spans="2:101" ht="19" x14ac:dyDescent="0.2">
      <c r="Z184" s="926"/>
      <c r="AA184" s="89"/>
      <c r="AE184" s="1484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1484"/>
      <c r="AS184" s="36"/>
    </row>
    <row r="185" spans="2:101" ht="19" x14ac:dyDescent="0.2">
      <c r="AE185" s="1484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1484"/>
      <c r="AS185" s="36"/>
    </row>
    <row r="186" spans="2:101" ht="19" x14ac:dyDescent="0.2">
      <c r="AE186" s="1484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1484"/>
      <c r="AS186" s="36"/>
    </row>
  </sheetData>
  <sheetProtection algorithmName="SHA-512" hashValue="b0YlFmwaewPYnypvTgaC+qwvOEWqXbCcAtV4auYe566HJxiZa070auzsLX/6Tm41YSfCcceVOzHnx4OgMpk7Wg==" saltValue="kDUsFOs7XN8TcH9e+Hf+CA==" spinCount="100000" sheet="1" sort="0" autoFilter="0"/>
  <autoFilter ref="W10:X180" xr:uid="{00000000-0001-0000-0100-000000000000}"/>
  <mergeCells count="10">
    <mergeCell ref="L180:T180"/>
    <mergeCell ref="C3:D7"/>
    <mergeCell ref="CX3:CX5"/>
    <mergeCell ref="L2:M2"/>
    <mergeCell ref="L4:M4"/>
    <mergeCell ref="J2:K2"/>
    <mergeCell ref="L3:M3"/>
    <mergeCell ref="AR12:AW12"/>
    <mergeCell ref="AX12:BS12"/>
    <mergeCell ref="V2:W2"/>
  </mergeCells>
  <phoneticPr fontId="20" type="noConversion"/>
  <conditionalFormatting sqref="L13:L14">
    <cfRule type="notContainsBlanks" dxfId="128" priority="24">
      <formula>LEN(TRIM(L13))&gt;0</formula>
    </cfRule>
  </conditionalFormatting>
  <conditionalFormatting sqref="L16:L17">
    <cfRule type="notContainsBlanks" dxfId="127" priority="34">
      <formula>LEN(TRIM(L16))&gt;0</formula>
    </cfRule>
  </conditionalFormatting>
  <conditionalFormatting sqref="L19:L23">
    <cfRule type="notContainsBlanks" dxfId="126" priority="2">
      <formula>LEN(TRIM(L19))&gt;0</formula>
    </cfRule>
  </conditionalFormatting>
  <conditionalFormatting sqref="L25:L34 L52:L71 L84:L85 L108 L110:L118 L142:L146 L148:L158 L160:L162">
    <cfRule type="notContainsBlanks" dxfId="125" priority="455">
      <formula>LEN(TRIM(L25))&gt;0</formula>
    </cfRule>
  </conditionalFormatting>
  <conditionalFormatting sqref="L36:L50">
    <cfRule type="notContainsBlanks" dxfId="124" priority="138">
      <formula>LEN(TRIM(L36))&gt;0</formula>
    </cfRule>
  </conditionalFormatting>
  <conditionalFormatting sqref="L73:L82">
    <cfRule type="notContainsBlanks" dxfId="123" priority="11">
      <formula>LEN(TRIM(L73))&gt;0</formula>
    </cfRule>
  </conditionalFormatting>
  <conditionalFormatting sqref="L87:L90">
    <cfRule type="notContainsBlanks" dxfId="122" priority="8">
      <formula>LEN(TRIM(L87))&gt;0</formula>
    </cfRule>
  </conditionalFormatting>
  <conditionalFormatting sqref="L92:L106">
    <cfRule type="notContainsBlanks" dxfId="121" priority="5">
      <formula>LEN(TRIM(L92))&gt;0</formula>
    </cfRule>
  </conditionalFormatting>
  <conditionalFormatting sqref="L120:L122">
    <cfRule type="notContainsBlanks" dxfId="120" priority="97">
      <formula>LEN(TRIM(L120))&gt;0</formula>
    </cfRule>
  </conditionalFormatting>
  <conditionalFormatting sqref="L124:L140">
    <cfRule type="notContainsBlanks" dxfId="119" priority="234">
      <formula>LEN(TRIM(L124))&gt;0</formula>
    </cfRule>
  </conditionalFormatting>
  <conditionalFormatting sqref="L164:L179">
    <cfRule type="notContainsBlanks" dxfId="118" priority="117">
      <formula>LEN(TRIM(L164))&gt;0</formula>
    </cfRule>
  </conditionalFormatting>
  <conditionalFormatting sqref="M13:M14">
    <cfRule type="notContainsBlanks" dxfId="117" priority="25">
      <formula>LEN(TRIM(M13))&gt;0</formula>
    </cfRule>
  </conditionalFormatting>
  <conditionalFormatting sqref="M16:M17">
    <cfRule type="notContainsBlanks" dxfId="116" priority="35">
      <formula>LEN(TRIM(M16))&gt;0</formula>
    </cfRule>
  </conditionalFormatting>
  <conditionalFormatting sqref="M19:M23">
    <cfRule type="notContainsBlanks" dxfId="115" priority="3">
      <formula>LEN(TRIM(M19))&gt;0</formula>
    </cfRule>
  </conditionalFormatting>
  <conditionalFormatting sqref="M25:M34 M84:M85 M142:M146 M148:M158 M160:M162">
    <cfRule type="notContainsBlanks" dxfId="114" priority="461">
      <formula>LEN(TRIM(M25))&gt;0</formula>
    </cfRule>
  </conditionalFormatting>
  <conditionalFormatting sqref="M36:M71">
    <cfRule type="notContainsBlanks" dxfId="113" priority="142">
      <formula>LEN(TRIM(M36))&gt;0</formula>
    </cfRule>
  </conditionalFormatting>
  <conditionalFormatting sqref="M73:M82">
    <cfRule type="notContainsBlanks" dxfId="112" priority="12">
      <formula>LEN(TRIM(M73))&gt;0</formula>
    </cfRule>
  </conditionalFormatting>
  <conditionalFormatting sqref="M87:M90">
    <cfRule type="notContainsBlanks" dxfId="111" priority="9">
      <formula>LEN(TRIM(M87))&gt;0</formula>
    </cfRule>
  </conditionalFormatting>
  <conditionalFormatting sqref="M92:M106">
    <cfRule type="notContainsBlanks" dxfId="110" priority="6">
      <formula>LEN(TRIM(M92))&gt;0</formula>
    </cfRule>
  </conditionalFormatting>
  <conditionalFormatting sqref="M108:M122">
    <cfRule type="notContainsBlanks" dxfId="109" priority="98">
      <formula>LEN(TRIM(M108))&gt;0</formula>
    </cfRule>
  </conditionalFormatting>
  <conditionalFormatting sqref="M124:M140">
    <cfRule type="notContainsBlanks" dxfId="108" priority="238">
      <formula>LEN(TRIM(M124))&gt;0</formula>
    </cfRule>
  </conditionalFormatting>
  <conditionalFormatting sqref="M164:M179">
    <cfRule type="notContainsBlanks" dxfId="107" priority="118">
      <formula>LEN(TRIM(M164))&gt;0</formula>
    </cfRule>
  </conditionalFormatting>
  <conditionalFormatting sqref="N13:N14 N16:N162">
    <cfRule type="notContainsBlanks" dxfId="106" priority="16">
      <formula>LEN(TRIM(N13))&gt;0</formula>
    </cfRule>
  </conditionalFormatting>
  <conditionalFormatting sqref="N164:N179">
    <cfRule type="notContainsBlanks" dxfId="105" priority="109">
      <formula>LEN(TRIM(N164))&gt;0</formula>
    </cfRule>
  </conditionalFormatting>
  <conditionalFormatting sqref="O13:O14 O16:O162">
    <cfRule type="notContainsBlanks" dxfId="104" priority="17">
      <formula>LEN(TRIM(O13))&gt;0</formula>
    </cfRule>
  </conditionalFormatting>
  <conditionalFormatting sqref="O164:O179">
    <cfRule type="notContainsBlanks" dxfId="103" priority="110">
      <formula>LEN(TRIM(O164))&gt;0</formula>
    </cfRule>
  </conditionalFormatting>
  <conditionalFormatting sqref="P13:P14 P16:P162">
    <cfRule type="notContainsBlanks" dxfId="102" priority="18">
      <formula>LEN(TRIM(P13))&gt;0</formula>
    </cfRule>
  </conditionalFormatting>
  <conditionalFormatting sqref="P164:P179">
    <cfRule type="notContainsBlanks" dxfId="101" priority="111">
      <formula>LEN(TRIM(P164))&gt;0</formula>
    </cfRule>
  </conditionalFormatting>
  <conditionalFormatting sqref="Q13:Q14 Q16:Q162">
    <cfRule type="notContainsBlanks" dxfId="100" priority="19">
      <formula>LEN(TRIM(Q13))&gt;0</formula>
    </cfRule>
  </conditionalFormatting>
  <conditionalFormatting sqref="Q164:Q179">
    <cfRule type="notContainsBlanks" dxfId="99" priority="112">
      <formula>LEN(TRIM(Q164))&gt;0</formula>
    </cfRule>
  </conditionalFormatting>
  <conditionalFormatting sqref="R13:R14 R16:R162">
    <cfRule type="notContainsBlanks" dxfId="98" priority="20">
      <formula>LEN(TRIM(R13))&gt;0</formula>
    </cfRule>
  </conditionalFormatting>
  <conditionalFormatting sqref="R164:R179">
    <cfRule type="notContainsBlanks" dxfId="97" priority="113">
      <formula>LEN(TRIM(R164))&gt;0</formula>
    </cfRule>
  </conditionalFormatting>
  <conditionalFormatting sqref="S13:S14">
    <cfRule type="notContainsBlanks" dxfId="96" priority="23">
      <formula>LEN(TRIM(S13))&gt;0</formula>
    </cfRule>
  </conditionalFormatting>
  <conditionalFormatting sqref="S16:S17">
    <cfRule type="notContainsBlanks" dxfId="95" priority="33">
      <formula>LEN(TRIM(S16))&gt;0</formula>
    </cfRule>
  </conditionalFormatting>
  <conditionalFormatting sqref="S19:S23">
    <cfRule type="notContainsBlanks" dxfId="94" priority="1">
      <formula>LEN(TRIM(S19))&gt;0</formula>
    </cfRule>
  </conditionalFormatting>
  <conditionalFormatting sqref="S25:S34 S52:S71 S84:S85 S108 S110:S118 S142:S146 S148:S158 S160:S162">
    <cfRule type="notContainsBlanks" dxfId="93" priority="451">
      <formula>LEN(TRIM(S25))&gt;0</formula>
    </cfRule>
  </conditionalFormatting>
  <conditionalFormatting sqref="S36:S50">
    <cfRule type="notContainsBlanks" dxfId="92" priority="135">
      <formula>LEN(TRIM(S36))&gt;0</formula>
    </cfRule>
  </conditionalFormatting>
  <conditionalFormatting sqref="S73:S82">
    <cfRule type="notContainsBlanks" dxfId="91" priority="10">
      <formula>LEN(TRIM(S73))&gt;0</formula>
    </cfRule>
  </conditionalFormatting>
  <conditionalFormatting sqref="S87:S90">
    <cfRule type="notContainsBlanks" dxfId="90" priority="7">
      <formula>LEN(TRIM(S87))&gt;0</formula>
    </cfRule>
  </conditionalFormatting>
  <conditionalFormatting sqref="S92:S106">
    <cfRule type="notContainsBlanks" dxfId="89" priority="4">
      <formula>LEN(TRIM(S92))&gt;0</formula>
    </cfRule>
  </conditionalFormatting>
  <conditionalFormatting sqref="S120:S122">
    <cfRule type="notContainsBlanks" dxfId="88" priority="96">
      <formula>LEN(TRIM(S120))&gt;0</formula>
    </cfRule>
  </conditionalFormatting>
  <conditionalFormatting sqref="S124:S140">
    <cfRule type="notContainsBlanks" dxfId="87" priority="231">
      <formula>LEN(TRIM(S124))&gt;0</formula>
    </cfRule>
  </conditionalFormatting>
  <conditionalFormatting sqref="S164:S179">
    <cfRule type="notContainsBlanks" dxfId="86" priority="116">
      <formula>LEN(TRIM(S164))&gt;0</formula>
    </cfRule>
  </conditionalFormatting>
  <conditionalFormatting sqref="T13:T14 T16:T162">
    <cfRule type="notContainsBlanks" dxfId="85" priority="22">
      <formula>LEN(TRIM(T13))&gt;0</formula>
    </cfRule>
  </conditionalFormatting>
  <conditionalFormatting sqref="T164:T179">
    <cfRule type="notContainsBlanks" dxfId="84" priority="115">
      <formula>LEN(TRIM(T164))&gt;0</formula>
    </cfRule>
  </conditionalFormatting>
  <conditionalFormatting sqref="U13:U14 U16:U162">
    <cfRule type="notContainsBlanks" dxfId="83" priority="21">
      <formula>LEN(TRIM(U13))&gt;0</formula>
    </cfRule>
  </conditionalFormatting>
  <conditionalFormatting sqref="U164:U180">
    <cfRule type="notContainsBlanks" dxfId="82" priority="84">
      <formula>LEN(TRIM(U164))&gt;0</formula>
    </cfRule>
  </conditionalFormatting>
  <pageMargins left="0.75" right="0.75" top="1" bottom="1" header="0.5" footer="0.5"/>
  <pageSetup paperSize="9"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59999389629810485"/>
    <pageSetUpPr fitToPage="1"/>
  </sheetPr>
  <dimension ref="A1:P178"/>
  <sheetViews>
    <sheetView showGridLines="0" zoomScaleNormal="100" workbookViewId="0">
      <pane ySplit="4" topLeftCell="A164" activePane="bottomLeft" state="frozen"/>
      <selection pane="bottomLeft" activeCell="N164" sqref="N164"/>
    </sheetView>
  </sheetViews>
  <sheetFormatPr baseColWidth="10" defaultColWidth="10.5" defaultRowHeight="16" x14ac:dyDescent="0.2"/>
  <cols>
    <col min="1" max="1" width="14" style="171" customWidth="1"/>
    <col min="2" max="2" width="4.6640625" customWidth="1"/>
    <col min="3" max="6" width="5.83203125" style="23" customWidth="1"/>
    <col min="7" max="9" width="5.83203125" customWidth="1"/>
    <col min="10" max="10" width="6" customWidth="1"/>
    <col min="11" max="12" width="5.83203125" customWidth="1"/>
    <col min="13" max="13" width="4.5" style="23" customWidth="1"/>
    <col min="14" max="14" width="6" style="23" customWidth="1"/>
    <col min="15" max="15" width="5.5" style="23" customWidth="1"/>
  </cols>
  <sheetData>
    <row r="1" spans="1:16" ht="24" x14ac:dyDescent="0.3">
      <c r="A1" s="172" t="s">
        <v>69</v>
      </c>
      <c r="K1" s="1663">
        <f>SUM('360 GHOST line'!AJ28:AJ31)+SUM('360 PU '!AE13:AE180)</f>
        <v>0</v>
      </c>
      <c r="L1" s="1663"/>
      <c r="M1" s="89" t="s">
        <v>6</v>
      </c>
      <c r="N1" s="89"/>
      <c r="O1"/>
    </row>
    <row r="2" spans="1:16" ht="39.75" customHeight="1" thickBot="1" x14ac:dyDescent="0.25">
      <c r="A2" s="1509">
        <f>'PRODUCTION LIST GRP VOLUMES'!A3</f>
        <v>0</v>
      </c>
      <c r="B2" s="1509"/>
      <c r="C2" s="1509"/>
      <c r="D2" s="1509"/>
      <c r="E2" s="1509"/>
      <c r="F2" s="1509"/>
      <c r="G2" s="1509"/>
      <c r="H2" s="1509"/>
      <c r="I2" s="1509"/>
      <c r="J2" s="1509"/>
      <c r="K2" s="1662">
        <f>'PRODUCTION LIST GRP VOLUMES'!N3</f>
        <v>0</v>
      </c>
      <c r="L2" s="1662"/>
      <c r="M2" s="1662"/>
      <c r="N2" s="90"/>
      <c r="O2"/>
    </row>
    <row r="3" spans="1:16" s="6" customFormat="1" ht="49" customHeight="1" x14ac:dyDescent="0.2">
      <c r="A3" s="175" t="s">
        <v>45</v>
      </c>
      <c r="B3" s="1235"/>
      <c r="C3" s="1117" t="str">
        <f>'360 PU '!L10</f>
        <v>BLACK              RAL 9005</v>
      </c>
      <c r="D3" s="1117" t="str">
        <f>'360 PU '!M10</f>
        <v>WHITE</v>
      </c>
      <c r="E3" s="1117" t="str">
        <f>'360 PU '!N10</f>
        <v xml:space="preserve">RED                RAL 3000 </v>
      </c>
      <c r="F3" s="1117" t="str">
        <f>'360 PU '!O10</f>
        <v xml:space="preserve">YELLOW       RAL 1018 </v>
      </c>
      <c r="G3" s="1117" t="str">
        <f>'360 PU '!P10</f>
        <v>BLUE             RAL 5015</v>
      </c>
      <c r="H3" s="1117" t="str">
        <f>'360 PU '!Q10</f>
        <v>BRIGHT GREEN          RAL 6018</v>
      </c>
      <c r="I3" s="1117" t="str">
        <f>'360 PU '!R10</f>
        <v>PINK             RAL 4003</v>
      </c>
      <c r="J3" s="1117" t="str">
        <f>'360 PU '!S10</f>
        <v>PURPLE   nS4050-R60B/M</v>
      </c>
      <c r="K3" s="1117" t="str">
        <f>'360 PU '!T10</f>
        <v>MINT   
RAL 6027</v>
      </c>
      <c r="L3" s="1117" t="str">
        <f>'360 PU '!U10</f>
        <v>BROWN
RAL 8003</v>
      </c>
      <c r="M3" s="400" t="s">
        <v>173</v>
      </c>
      <c r="N3" s="180" t="s">
        <v>74</v>
      </c>
      <c r="O3" s="180" t="s">
        <v>474</v>
      </c>
    </row>
    <row r="4" spans="1:16" s="7" customFormat="1" ht="25" thickBot="1" x14ac:dyDescent="0.25">
      <c r="A4" s="256"/>
      <c r="B4" s="93" t="s">
        <v>183</v>
      </c>
      <c r="C4" s="841">
        <f t="shared" ref="C4:L4" si="0">SUM(C5:C178)</f>
        <v>0</v>
      </c>
      <c r="D4" s="841">
        <f t="shared" si="0"/>
        <v>0</v>
      </c>
      <c r="E4" s="841">
        <f t="shared" si="0"/>
        <v>0</v>
      </c>
      <c r="F4" s="841" t="e">
        <f t="shared" si="0"/>
        <v>#VALUE!</v>
      </c>
      <c r="G4" s="841">
        <f t="shared" si="0"/>
        <v>0</v>
      </c>
      <c r="H4" s="841" t="e">
        <f t="shared" si="0"/>
        <v>#VALUE!</v>
      </c>
      <c r="I4" s="841">
        <f t="shared" si="0"/>
        <v>0</v>
      </c>
      <c r="J4" s="841">
        <f t="shared" si="0"/>
        <v>0</v>
      </c>
      <c r="K4" s="841">
        <f t="shared" si="0"/>
        <v>0</v>
      </c>
      <c r="L4" s="841" t="e">
        <f t="shared" si="0"/>
        <v>#VALUE!</v>
      </c>
      <c r="M4" s="94" t="e">
        <f>SUM(M5:M179)</f>
        <v>#VALUE!</v>
      </c>
      <c r="N4" s="401" t="e">
        <f>SUM(N5:N179)</f>
        <v>#VALUE!</v>
      </c>
      <c r="O4" s="929" t="e">
        <f>SUM(O5:O179)</f>
        <v>#VALUE!</v>
      </c>
    </row>
    <row r="5" spans="1:16" ht="22.5" customHeight="1" x14ac:dyDescent="0.2">
      <c r="A5" s="174" t="str">
        <f>'360 PU '!D25</f>
        <v>360-008PU</v>
      </c>
      <c r="B5" s="91">
        <f>'360 PU '!I25</f>
        <v>3</v>
      </c>
      <c r="C5" s="300" t="str">
        <f>IF('360 PU '!L25=0,"",'360 PU '!L25)</f>
        <v/>
      </c>
      <c r="D5" s="302" t="str">
        <f>IF('360 PU '!M25=0,"",'360 PU '!M25)</f>
        <v/>
      </c>
      <c r="E5" s="302" t="str">
        <f>IF('360 PU '!N25=0,"",'360 PU '!N25)</f>
        <v/>
      </c>
      <c r="F5" s="302" t="str">
        <f>IF('360 PU '!O25=0,"",'360 PU '!O25)</f>
        <v/>
      </c>
      <c r="G5" s="302" t="str">
        <f>IF('360 PU '!P25=0,"",'360 PU '!P25)</f>
        <v/>
      </c>
      <c r="H5" s="302" t="str">
        <f>IF('360 PU '!Q25=0,"",'360 PU '!Q25)</f>
        <v/>
      </c>
      <c r="I5" s="302" t="str">
        <f>IF('360 PU '!R25=0,"",'360 PU '!R25)</f>
        <v/>
      </c>
      <c r="J5" s="302" t="str">
        <f>IF('360 PU '!S25=0,"",'360 PU '!S25)</f>
        <v/>
      </c>
      <c r="K5" s="402" t="str">
        <f>IF('360 PU '!T25=0,"",'360 PU '!T25)</f>
        <v/>
      </c>
      <c r="L5" s="402" t="str">
        <f>IF('360 PU '!U25=0,"",'360 PU '!U25)</f>
        <v/>
      </c>
      <c r="M5" s="299">
        <f t="shared" ref="M5:M36" si="1">SUM(C5:L5)</f>
        <v>0</v>
      </c>
      <c r="N5" s="299">
        <f>M5*'360 PU '!I25</f>
        <v>0</v>
      </c>
      <c r="O5" s="930">
        <f>M5*'360 PU '!AP25</f>
        <v>0</v>
      </c>
    </row>
    <row r="6" spans="1:16" ht="22.5" customHeight="1" x14ac:dyDescent="0.2">
      <c r="A6" s="174" t="str">
        <f>'360 PU '!D26</f>
        <v>360-009PU</v>
      </c>
      <c r="B6" s="91">
        <f>'360 PU '!I26</f>
        <v>1</v>
      </c>
      <c r="C6" s="300" t="str">
        <f>IF('360 PU '!L26=0,"",'360 PU '!L26)</f>
        <v/>
      </c>
      <c r="D6" s="302" t="str">
        <f>IF('360 PU '!M26=0,"",'360 PU '!M26)</f>
        <v/>
      </c>
      <c r="E6" s="302" t="str">
        <f>IF('360 PU '!N26=0,"",'360 PU '!N26)</f>
        <v/>
      </c>
      <c r="F6" s="302" t="str">
        <f>IF('360 PU '!O26=0,"",'360 PU '!O26)</f>
        <v/>
      </c>
      <c r="G6" s="302" t="str">
        <f>IF('360 PU '!P26=0,"",'360 PU '!P26)</f>
        <v/>
      </c>
      <c r="H6" s="302" t="str">
        <f>IF('360 PU '!Q26=0,"",'360 PU '!Q26)</f>
        <v/>
      </c>
      <c r="I6" s="302" t="str">
        <f>IF('360 PU '!R26=0,"",'360 PU '!R26)</f>
        <v/>
      </c>
      <c r="J6" s="302" t="str">
        <f>IF('360 PU '!S26=0,"",'360 PU '!S26)</f>
        <v/>
      </c>
      <c r="K6" s="402" t="str">
        <f>IF('360 PU '!T26=0,"",'360 PU '!T26)</f>
        <v/>
      </c>
      <c r="L6" s="402" t="str">
        <f>IF('360 PU '!U26=0,"",'360 PU '!U26)</f>
        <v/>
      </c>
      <c r="M6" s="299">
        <f t="shared" si="1"/>
        <v>0</v>
      </c>
      <c r="N6" s="299">
        <f>M6*'360 PU '!I26</f>
        <v>0</v>
      </c>
      <c r="O6" s="930">
        <f>M6*'360 PU '!AP26</f>
        <v>0</v>
      </c>
    </row>
    <row r="7" spans="1:16" ht="22.5" customHeight="1" x14ac:dyDescent="0.2">
      <c r="A7" s="174" t="str">
        <f>'360 PU '!D27</f>
        <v>360-010PU</v>
      </c>
      <c r="B7" s="91">
        <f>'360 PU '!I27</f>
        <v>1</v>
      </c>
      <c r="C7" s="300" t="str">
        <f>IF('360 PU '!L27=0,"",'360 PU '!L27)</f>
        <v/>
      </c>
      <c r="D7" s="302" t="str">
        <f>IF('360 PU '!M27=0,"",'360 PU '!M27)</f>
        <v/>
      </c>
      <c r="E7" s="302" t="str">
        <f>IF('360 PU '!N27=0,"",'360 PU '!N27)</f>
        <v/>
      </c>
      <c r="F7" s="302" t="str">
        <f>IF('360 PU '!O27=0,"",'360 PU '!O27)</f>
        <v/>
      </c>
      <c r="G7" s="302" t="str">
        <f>IF('360 PU '!P27=0,"",'360 PU '!P27)</f>
        <v/>
      </c>
      <c r="H7" s="302" t="str">
        <f>IF('360 PU '!Q27=0,"",'360 PU '!Q27)</f>
        <v/>
      </c>
      <c r="I7" s="302" t="str">
        <f>IF('360 PU '!R27=0,"",'360 PU '!R27)</f>
        <v/>
      </c>
      <c r="J7" s="302" t="str">
        <f>IF('360 PU '!S27=0,"",'360 PU '!S27)</f>
        <v/>
      </c>
      <c r="K7" s="402" t="str">
        <f>IF('360 PU '!T27=0,"",'360 PU '!T27)</f>
        <v/>
      </c>
      <c r="L7" s="402" t="str">
        <f>IF('360 PU '!U27=0,"",'360 PU '!U27)</f>
        <v/>
      </c>
      <c r="M7" s="299">
        <f t="shared" si="1"/>
        <v>0</v>
      </c>
      <c r="N7" s="299">
        <f>M7*'360 PU '!I27</f>
        <v>0</v>
      </c>
      <c r="O7" s="930">
        <f>M7*'360 PU '!AP27</f>
        <v>0</v>
      </c>
    </row>
    <row r="8" spans="1:16" ht="22.5" customHeight="1" x14ac:dyDescent="0.2">
      <c r="A8" s="174" t="str">
        <f>'360 PU '!D28</f>
        <v>360-011PU</v>
      </c>
      <c r="B8" s="91">
        <f>'360 PU '!I28</f>
        <v>1</v>
      </c>
      <c r="C8" s="300" t="str">
        <f>IF('360 PU '!L28=0,"",'360 PU '!L28)</f>
        <v/>
      </c>
      <c r="D8" s="302" t="str">
        <f>IF('360 PU '!M28=0,"",'360 PU '!M28)</f>
        <v/>
      </c>
      <c r="E8" s="302" t="str">
        <f>IF('360 PU '!N28=0,"",'360 PU '!N28)</f>
        <v/>
      </c>
      <c r="F8" s="302" t="str">
        <f>IF('360 PU '!O28=0,"",'360 PU '!O28)</f>
        <v/>
      </c>
      <c r="G8" s="302" t="str">
        <f>IF('360 PU '!P28=0,"",'360 PU '!P28)</f>
        <v/>
      </c>
      <c r="H8" s="302" t="str">
        <f>IF('360 PU '!Q28=0,"",'360 PU '!Q28)</f>
        <v/>
      </c>
      <c r="I8" s="302" t="str">
        <f>IF('360 PU '!R28=0,"",'360 PU '!R28)</f>
        <v/>
      </c>
      <c r="J8" s="302" t="str">
        <f>IF('360 PU '!S28=0,"",'360 PU '!S28)</f>
        <v/>
      </c>
      <c r="K8" s="402" t="str">
        <f>IF('360 PU '!T28=0,"",'360 PU '!T28)</f>
        <v/>
      </c>
      <c r="L8" s="402" t="str">
        <f>IF('360 PU '!U28=0,"",'360 PU '!U28)</f>
        <v/>
      </c>
      <c r="M8" s="299">
        <f t="shared" si="1"/>
        <v>0</v>
      </c>
      <c r="N8" s="299">
        <f>M8*'360 PU '!I28</f>
        <v>0</v>
      </c>
      <c r="O8" s="930">
        <f>M8*'360 PU '!AP28</f>
        <v>0</v>
      </c>
    </row>
    <row r="9" spans="1:16" ht="22.5" customHeight="1" x14ac:dyDescent="0.2">
      <c r="A9" s="174" t="str">
        <f>'360 PU '!D29</f>
        <v>360-012PU</v>
      </c>
      <c r="B9" s="91">
        <f>'360 PU '!I29</f>
        <v>1</v>
      </c>
      <c r="C9" s="300" t="str">
        <f>IF('360 PU '!L29=0,"",'360 PU '!L29)</f>
        <v/>
      </c>
      <c r="D9" s="302" t="str">
        <f>IF('360 PU '!M29=0,"",'360 PU '!M29)</f>
        <v/>
      </c>
      <c r="E9" s="302" t="str">
        <f>IF('360 PU '!N29=0,"",'360 PU '!N29)</f>
        <v/>
      </c>
      <c r="F9" s="302" t="str">
        <f>IF('360 PU '!O29=0,"",'360 PU '!O29)</f>
        <v/>
      </c>
      <c r="G9" s="302" t="str">
        <f>IF('360 PU '!P29=0,"",'360 PU '!P29)</f>
        <v/>
      </c>
      <c r="H9" s="302" t="str">
        <f>IF('360 PU '!Q29=0,"",'360 PU '!Q29)</f>
        <v/>
      </c>
      <c r="I9" s="302" t="str">
        <f>IF('360 PU '!R29=0,"",'360 PU '!R29)</f>
        <v/>
      </c>
      <c r="J9" s="302" t="str">
        <f>IF('360 PU '!S29=0,"",'360 PU '!S29)</f>
        <v/>
      </c>
      <c r="K9" s="402" t="str">
        <f>IF('360 PU '!T29=0,"",'360 PU '!T29)</f>
        <v/>
      </c>
      <c r="L9" s="402" t="str">
        <f>IF('360 PU '!U29=0,"",'360 PU '!U29)</f>
        <v/>
      </c>
      <c r="M9" s="299">
        <f t="shared" si="1"/>
        <v>0</v>
      </c>
      <c r="N9" s="299">
        <f>M9*'360 PU '!I29</f>
        <v>0</v>
      </c>
      <c r="O9" s="930">
        <f>M9*'360 PU '!AP29</f>
        <v>0</v>
      </c>
    </row>
    <row r="10" spans="1:16" ht="22.5" customHeight="1" x14ac:dyDescent="0.2">
      <c r="A10" s="174" t="str">
        <f>'360 PU '!D30</f>
        <v>360-013PU</v>
      </c>
      <c r="B10" s="91">
        <f>'360 PU '!I30</f>
        <v>1</v>
      </c>
      <c r="C10" s="300" t="str">
        <f>IF('360 PU '!L30=0,"",'360 PU '!L30)</f>
        <v/>
      </c>
      <c r="D10" s="302" t="str">
        <f>IF('360 PU '!M30=0,"",'360 PU '!M30)</f>
        <v/>
      </c>
      <c r="E10" s="302" t="str">
        <f>IF('360 PU '!N30=0,"",'360 PU '!N30)</f>
        <v/>
      </c>
      <c r="F10" s="302" t="str">
        <f>IF('360 PU '!O30=0,"",'360 PU '!O30)</f>
        <v/>
      </c>
      <c r="G10" s="302" t="str">
        <f>IF('360 PU '!P30=0,"",'360 PU '!P30)</f>
        <v/>
      </c>
      <c r="H10" s="302" t="str">
        <f>IF('360 PU '!Q30=0,"",'360 PU '!Q30)</f>
        <v/>
      </c>
      <c r="I10" s="302" t="str">
        <f>IF('360 PU '!R30=0,"",'360 PU '!R30)</f>
        <v/>
      </c>
      <c r="J10" s="302" t="str">
        <f>IF('360 PU '!S30=0,"",'360 PU '!S30)</f>
        <v/>
      </c>
      <c r="K10" s="402" t="str">
        <f>IF('360 PU '!T30=0,"",'360 PU '!T30)</f>
        <v/>
      </c>
      <c r="L10" s="402" t="str">
        <f>IF('360 PU '!U30=0,"",'360 PU '!U30)</f>
        <v/>
      </c>
      <c r="M10" s="299">
        <f t="shared" si="1"/>
        <v>0</v>
      </c>
      <c r="N10" s="299">
        <f>M10*'360 PU '!I30</f>
        <v>0</v>
      </c>
      <c r="O10" s="930">
        <f>M10*'360 PU '!AP30</f>
        <v>0</v>
      </c>
    </row>
    <row r="11" spans="1:16" ht="22.5" customHeight="1" x14ac:dyDescent="0.2">
      <c r="A11" s="174" t="str">
        <f>'360 PU '!D31</f>
        <v>360-014PU</v>
      </c>
      <c r="B11" s="91">
        <f>'360 PU '!I31</f>
        <v>4</v>
      </c>
      <c r="C11" s="300" t="str">
        <f>IF('360 PU '!L31=0,"",'360 PU '!L31)</f>
        <v/>
      </c>
      <c r="D11" s="302" t="str">
        <f>IF('360 PU '!M31=0,"",'360 PU '!M31)</f>
        <v/>
      </c>
      <c r="E11" s="302" t="str">
        <f>IF('360 PU '!N31=0,"",'360 PU '!N31)</f>
        <v/>
      </c>
      <c r="F11" s="302" t="str">
        <f>IF('360 PU '!O31=0,"",'360 PU '!O31)</f>
        <v/>
      </c>
      <c r="G11" s="302" t="str">
        <f>IF('360 PU '!P31=0,"",'360 PU '!P31)</f>
        <v/>
      </c>
      <c r="H11" s="302" t="str">
        <f>IF('360 PU '!Q31=0,"",'360 PU '!Q31)</f>
        <v/>
      </c>
      <c r="I11" s="302" t="str">
        <f>IF('360 PU '!R31=0,"",'360 PU '!R31)</f>
        <v/>
      </c>
      <c r="J11" s="302" t="str">
        <f>IF('360 PU '!S31=0,"",'360 PU '!S31)</f>
        <v/>
      </c>
      <c r="K11" s="402" t="str">
        <f>IF('360 PU '!T31=0,"",'360 PU '!T31)</f>
        <v/>
      </c>
      <c r="L11" s="402" t="str">
        <f>IF('360 PU '!U31=0,"",'360 PU '!U31)</f>
        <v/>
      </c>
      <c r="M11" s="299">
        <f t="shared" si="1"/>
        <v>0</v>
      </c>
      <c r="N11" s="299">
        <f>M11*'360 PU '!I31</f>
        <v>0</v>
      </c>
      <c r="O11" s="930">
        <f>M11*'360 PU '!AP31</f>
        <v>0</v>
      </c>
    </row>
    <row r="12" spans="1:16" ht="22.5" customHeight="1" x14ac:dyDescent="0.2">
      <c r="A12" s="174" t="str">
        <f>'360 PU '!D32</f>
        <v>360-015PU-DT</v>
      </c>
      <c r="B12" s="91">
        <f>'360 PU '!I32</f>
        <v>2</v>
      </c>
      <c r="C12" s="300" t="str">
        <f>IF('360 PU '!L32=0,"",'360 PU '!L32)</f>
        <v/>
      </c>
      <c r="D12" s="302" t="str">
        <f>IF('360 PU '!M32=0,"",'360 PU '!M32)</f>
        <v/>
      </c>
      <c r="E12" s="302" t="str">
        <f>IF('360 PU '!N32=0,"",'360 PU '!N32)</f>
        <v/>
      </c>
      <c r="F12" s="302" t="str">
        <f>IF('360 PU '!O32=0,"",'360 PU '!O32)</f>
        <v/>
      </c>
      <c r="G12" s="302" t="str">
        <f>IF('360 PU '!P32=0,"",'360 PU '!P32)</f>
        <v/>
      </c>
      <c r="H12" s="302" t="str">
        <f>IF('360 PU '!Q32=0,"",'360 PU '!Q32)</f>
        <v/>
      </c>
      <c r="I12" s="302" t="str">
        <f>IF('360 PU '!R32=0,"",'360 PU '!R32)</f>
        <v/>
      </c>
      <c r="J12" s="302" t="str">
        <f>IF('360 PU '!S32=0,"",'360 PU '!S32)</f>
        <v/>
      </c>
      <c r="K12" s="402" t="str">
        <f>IF('360 PU '!T32=0,"",'360 PU '!T32)</f>
        <v/>
      </c>
      <c r="L12" s="402" t="str">
        <f>IF('360 PU '!U32=0,"",'360 PU '!U32)</f>
        <v/>
      </c>
      <c r="M12" s="299">
        <f t="shared" si="1"/>
        <v>0</v>
      </c>
      <c r="N12" s="299">
        <f>M12*'360 PU '!I32</f>
        <v>0</v>
      </c>
      <c r="O12" s="930">
        <f>M12*'360 PU '!AP32</f>
        <v>0</v>
      </c>
    </row>
    <row r="13" spans="1:16" ht="22.5" customHeight="1" x14ac:dyDescent="0.2">
      <c r="A13" s="174" t="str">
        <f>'360 PU '!D33</f>
        <v>360-016PU</v>
      </c>
      <c r="B13" s="91">
        <f>'360 PU '!I33</f>
        <v>1</v>
      </c>
      <c r="C13" s="300" t="str">
        <f>IF('360 PU '!L33=0,"",'360 PU '!L33)</f>
        <v/>
      </c>
      <c r="D13" s="302" t="str">
        <f>IF('360 PU '!M33=0,"",'360 PU '!M33)</f>
        <v/>
      </c>
      <c r="E13" s="302" t="str">
        <f>IF('360 PU '!N33=0,"",'360 PU '!N33)</f>
        <v/>
      </c>
      <c r="F13" s="302" t="str">
        <f>IF('360 PU '!O33=0,"",'360 PU '!O33)</f>
        <v/>
      </c>
      <c r="G13" s="302" t="str">
        <f>IF('360 PU '!P33=0,"",'360 PU '!P33)</f>
        <v/>
      </c>
      <c r="H13" s="302" t="str">
        <f>IF('360 PU '!Q33=0,"",'360 PU '!Q33)</f>
        <v/>
      </c>
      <c r="I13" s="302" t="str">
        <f>IF('360 PU '!R33=0,"",'360 PU '!R33)</f>
        <v/>
      </c>
      <c r="J13" s="302" t="str">
        <f>IF('360 PU '!S33=0,"",'360 PU '!S33)</f>
        <v/>
      </c>
      <c r="K13" s="402" t="str">
        <f>IF('360 PU '!T33=0,"",'360 PU '!T33)</f>
        <v/>
      </c>
      <c r="L13" s="402" t="str">
        <f>IF('360 PU '!U33=0,"",'360 PU '!U33)</f>
        <v/>
      </c>
      <c r="M13" s="299">
        <f t="shared" si="1"/>
        <v>0</v>
      </c>
      <c r="N13" s="299">
        <f>M13*'360 PU '!I33</f>
        <v>0</v>
      </c>
      <c r="O13" s="930">
        <f>M13*'360 PU '!AP33</f>
        <v>0</v>
      </c>
    </row>
    <row r="14" spans="1:16" ht="22.5" customHeight="1" x14ac:dyDescent="0.2">
      <c r="A14" s="174" t="str">
        <f>'360 PU '!D34</f>
        <v>360-017PU</v>
      </c>
      <c r="B14" s="91">
        <f>'360 PU '!I34</f>
        <v>2</v>
      </c>
      <c r="C14" s="300" t="str">
        <f>IF('360 PU '!L34=0,"",'360 PU '!L34)</f>
        <v/>
      </c>
      <c r="D14" s="302" t="str">
        <f>IF('360 PU '!M34=0,"",'360 PU '!M34)</f>
        <v/>
      </c>
      <c r="E14" s="302" t="str">
        <f>IF('360 PU '!N34=0,"",'360 PU '!N34)</f>
        <v/>
      </c>
      <c r="F14" s="302" t="str">
        <f>IF('360 PU '!O34=0,"",'360 PU '!O34)</f>
        <v/>
      </c>
      <c r="G14" s="302" t="str">
        <f>IF('360 PU '!P34=0,"",'360 PU '!P34)</f>
        <v/>
      </c>
      <c r="H14" s="302" t="str">
        <f>IF('360 PU '!Q34=0,"",'360 PU '!Q34)</f>
        <v/>
      </c>
      <c r="I14" s="302" t="str">
        <f>IF('360 PU '!R34=0,"",'360 PU '!R34)</f>
        <v/>
      </c>
      <c r="J14" s="302" t="str">
        <f>IF('360 PU '!S34=0,"",'360 PU '!S34)</f>
        <v/>
      </c>
      <c r="K14" s="402" t="str">
        <f>IF('360 PU '!T34=0,"",'360 PU '!T34)</f>
        <v/>
      </c>
      <c r="L14" s="402" t="str">
        <f>IF('360 PU '!U34=0,"",'360 PU '!U34)</f>
        <v/>
      </c>
      <c r="M14" s="299">
        <f t="shared" si="1"/>
        <v>0</v>
      </c>
      <c r="N14" s="299">
        <f>M14*'360 PU '!I34</f>
        <v>0</v>
      </c>
      <c r="O14" s="930">
        <f>M14*'360 PU '!AP34</f>
        <v>0</v>
      </c>
    </row>
    <row r="15" spans="1:16" ht="22.5" customHeight="1" x14ac:dyDescent="0.2">
      <c r="A15" s="174">
        <f>'360 PU '!D35</f>
        <v>0</v>
      </c>
      <c r="B15" s="91">
        <f>'360 PU '!I35</f>
        <v>0</v>
      </c>
      <c r="C15" s="300" t="str">
        <f>IF('360 PU '!L35=0,"",'360 PU '!L35)</f>
        <v/>
      </c>
      <c r="D15" s="302" t="str">
        <f>IF('360 PU '!M35=0,"",'360 PU '!M35)</f>
        <v/>
      </c>
      <c r="E15" s="302" t="str">
        <f>IF('360 PU '!N35=0,"",'360 PU '!N35)</f>
        <v/>
      </c>
      <c r="F15" s="302" t="str">
        <f>IF('360 PU '!O35=0,"",'360 PU '!O35)</f>
        <v/>
      </c>
      <c r="G15" s="302" t="str">
        <f>IF('360 PU '!P35=0,"",'360 PU '!P35)</f>
        <v/>
      </c>
      <c r="H15" s="302" t="str">
        <f>IF('360 PU '!Q35=0,"",'360 PU '!Q35)</f>
        <v/>
      </c>
      <c r="I15" s="302" t="str">
        <f>IF('360 PU '!R35=0,"",'360 PU '!R35)</f>
        <v/>
      </c>
      <c r="J15" s="302" t="str">
        <f>IF('360 PU '!S35=0,"",'360 PU '!S35)</f>
        <v/>
      </c>
      <c r="K15" s="402" t="str">
        <f>IF('360 PU '!T35=0,"",'360 PU '!T35)</f>
        <v/>
      </c>
      <c r="L15" s="402" t="str">
        <f>IF('360 PU '!U35=0,"",'360 PU '!U35)</f>
        <v/>
      </c>
      <c r="M15" s="299">
        <f t="shared" si="1"/>
        <v>0</v>
      </c>
      <c r="N15" s="299">
        <f>M15*'360 PU '!I35</f>
        <v>0</v>
      </c>
      <c r="O15" s="930">
        <f>M15*'360 PU '!AP35</f>
        <v>0</v>
      </c>
      <c r="P15" s="298"/>
    </row>
    <row r="16" spans="1:16" ht="22.5" customHeight="1" x14ac:dyDescent="0.2">
      <c r="A16" s="174" t="str">
        <f>'360 PU '!D36</f>
        <v>360-045PU</v>
      </c>
      <c r="B16" s="91">
        <f>'360 PU '!I36</f>
        <v>1</v>
      </c>
      <c r="C16" s="300" t="str">
        <f>IF('360 PU '!L36=0,"",'360 PU '!L36)</f>
        <v/>
      </c>
      <c r="D16" s="302" t="str">
        <f>IF('360 PU '!M36=0,"",'360 PU '!M36)</f>
        <v/>
      </c>
      <c r="E16" s="302" t="str">
        <f>IF('360 PU '!N36=0,"",'360 PU '!N36)</f>
        <v/>
      </c>
      <c r="F16" s="302" t="str">
        <f>IF('360 PU '!O36=0,"",'360 PU '!O36)</f>
        <v/>
      </c>
      <c r="G16" s="302" t="str">
        <f>IF('360 PU '!P36=0,"",'360 PU '!P36)</f>
        <v/>
      </c>
      <c r="H16" s="302" t="str">
        <f>IF('360 PU '!Q36=0,"",'360 PU '!Q36)</f>
        <v/>
      </c>
      <c r="I16" s="302" t="str">
        <f>IF('360 PU '!R36=0,"",'360 PU '!R36)</f>
        <v/>
      </c>
      <c r="J16" s="302" t="str">
        <f>IF('360 PU '!S36=0,"",'360 PU '!S36)</f>
        <v/>
      </c>
      <c r="K16" s="402" t="str">
        <f>IF('360 PU '!T36=0,"",'360 PU '!T36)</f>
        <v/>
      </c>
      <c r="L16" s="402" t="str">
        <f>IF('360 PU '!U36=0,"",'360 PU '!U36)</f>
        <v/>
      </c>
      <c r="M16" s="299">
        <f t="shared" si="1"/>
        <v>0</v>
      </c>
      <c r="N16" s="299">
        <f>M16*'360 PU '!I36</f>
        <v>0</v>
      </c>
      <c r="O16" s="930">
        <f>M16*'360 PU '!AP36</f>
        <v>0</v>
      </c>
    </row>
    <row r="17" spans="1:15" ht="22.5" customHeight="1" x14ac:dyDescent="0.2">
      <c r="A17" s="174" t="str">
        <f>'360 PU '!D37</f>
        <v>360-047PU</v>
      </c>
      <c r="B17" s="91">
        <f>'360 PU '!I37</f>
        <v>2</v>
      </c>
      <c r="C17" s="300" t="str">
        <f>IF('360 PU '!L37=0,"",'360 PU '!L37)</f>
        <v/>
      </c>
      <c r="D17" s="302" t="str">
        <f>IF('360 PU '!M37=0,"",'360 PU '!M37)</f>
        <v/>
      </c>
      <c r="E17" s="302" t="str">
        <f>IF('360 PU '!N37=0,"",'360 PU '!N37)</f>
        <v/>
      </c>
      <c r="F17" s="302" t="str">
        <f>IF('360 PU '!O37=0,"",'360 PU '!O37)</f>
        <v/>
      </c>
      <c r="G17" s="302" t="str">
        <f>IF('360 PU '!P37=0,"",'360 PU '!P37)</f>
        <v/>
      </c>
      <c r="H17" s="302" t="str">
        <f>IF('360 PU '!Q37=0,"",'360 PU '!Q37)</f>
        <v/>
      </c>
      <c r="I17" s="302" t="str">
        <f>IF('360 PU '!R37=0,"",'360 PU '!R37)</f>
        <v/>
      </c>
      <c r="J17" s="302" t="str">
        <f>IF('360 PU '!S37=0,"",'360 PU '!S37)</f>
        <v/>
      </c>
      <c r="K17" s="402" t="str">
        <f>IF('360 PU '!T37=0,"",'360 PU '!T37)</f>
        <v/>
      </c>
      <c r="L17" s="402" t="str">
        <f>IF('360 PU '!U37=0,"",'360 PU '!U37)</f>
        <v/>
      </c>
      <c r="M17" s="299">
        <f t="shared" si="1"/>
        <v>0</v>
      </c>
      <c r="N17" s="299">
        <f>M17*'360 PU '!I37</f>
        <v>0</v>
      </c>
      <c r="O17" s="930">
        <f>M17*'360 PU '!AP37</f>
        <v>0</v>
      </c>
    </row>
    <row r="18" spans="1:15" ht="22.5" customHeight="1" x14ac:dyDescent="0.2">
      <c r="A18" s="174" t="str">
        <f>'360 PU '!D38</f>
        <v>360-048PU</v>
      </c>
      <c r="B18" s="91">
        <f>'360 PU '!I38</f>
        <v>4</v>
      </c>
      <c r="C18" s="300" t="str">
        <f>IF('360 PU '!L38=0,"",'360 PU '!L38)</f>
        <v/>
      </c>
      <c r="D18" s="302" t="str">
        <f>IF('360 PU '!M38=0,"",'360 PU '!M38)</f>
        <v/>
      </c>
      <c r="E18" s="302" t="str">
        <f>IF('360 PU '!N38=0,"",'360 PU '!N38)</f>
        <v/>
      </c>
      <c r="F18" s="302" t="str">
        <f>IF('360 PU '!O38=0,"",'360 PU '!O38)</f>
        <v/>
      </c>
      <c r="G18" s="302" t="str">
        <f>IF('360 PU '!P38=0,"",'360 PU '!P38)</f>
        <v/>
      </c>
      <c r="H18" s="302" t="str">
        <f>IF('360 PU '!Q38=0,"",'360 PU '!Q38)</f>
        <v/>
      </c>
      <c r="I18" s="302" t="str">
        <f>IF('360 PU '!R38=0,"",'360 PU '!R38)</f>
        <v/>
      </c>
      <c r="J18" s="302" t="str">
        <f>IF('360 PU '!S38=0,"",'360 PU '!S38)</f>
        <v/>
      </c>
      <c r="K18" s="402" t="str">
        <f>IF('360 PU '!T38=0,"",'360 PU '!T38)</f>
        <v/>
      </c>
      <c r="L18" s="402" t="str">
        <f>IF('360 PU '!U38=0,"",'360 PU '!U38)</f>
        <v/>
      </c>
      <c r="M18" s="299">
        <f t="shared" si="1"/>
        <v>0</v>
      </c>
      <c r="N18" s="299">
        <f>M18*'360 PU '!I38</f>
        <v>0</v>
      </c>
      <c r="O18" s="930">
        <f>M18*'360 PU '!AP38</f>
        <v>0</v>
      </c>
    </row>
    <row r="19" spans="1:15" ht="22.5" customHeight="1" x14ac:dyDescent="0.2">
      <c r="A19" s="174" t="str">
        <f>'360 PU '!D39</f>
        <v>360-049PU</v>
      </c>
      <c r="B19" s="91">
        <f>'360 PU '!I39</f>
        <v>6</v>
      </c>
      <c r="C19" s="300" t="str">
        <f>IF('360 PU '!L39=0,"",'360 PU '!L39)</f>
        <v/>
      </c>
      <c r="D19" s="302" t="str">
        <f>IF('360 PU '!M39=0,"",'360 PU '!M39)</f>
        <v/>
      </c>
      <c r="E19" s="302" t="str">
        <f>IF('360 PU '!N39=0,"",'360 PU '!N39)</f>
        <v/>
      </c>
      <c r="F19" s="302" t="str">
        <f>IF('360 PU '!O39=0,"",'360 PU '!O39)</f>
        <v/>
      </c>
      <c r="G19" s="302" t="str">
        <f>IF('360 PU '!P39=0,"",'360 PU '!P39)</f>
        <v/>
      </c>
      <c r="H19" s="302" t="str">
        <f>IF('360 PU '!Q39=0,"",'360 PU '!Q39)</f>
        <v/>
      </c>
      <c r="I19" s="302" t="str">
        <f>IF('360 PU '!R39=0,"",'360 PU '!R39)</f>
        <v/>
      </c>
      <c r="J19" s="302" t="str">
        <f>IF('360 PU '!S39=0,"",'360 PU '!S39)</f>
        <v/>
      </c>
      <c r="K19" s="402" t="str">
        <f>IF('360 PU '!T39=0,"",'360 PU '!T39)</f>
        <v/>
      </c>
      <c r="L19" s="402" t="str">
        <f>IF('360 PU '!U39=0,"",'360 PU '!U39)</f>
        <v/>
      </c>
      <c r="M19" s="299">
        <f t="shared" si="1"/>
        <v>0</v>
      </c>
      <c r="N19" s="299">
        <f>M19*'360 PU '!I39</f>
        <v>0</v>
      </c>
      <c r="O19" s="930">
        <f>M19*'360 PU '!AP39</f>
        <v>0</v>
      </c>
    </row>
    <row r="20" spans="1:15" ht="22.5" customHeight="1" x14ac:dyDescent="0.2">
      <c r="A20" s="174" t="str">
        <f>'360 PU '!D40</f>
        <v>360-050PU</v>
      </c>
      <c r="B20" s="91">
        <f>'360 PU '!I40</f>
        <v>12</v>
      </c>
      <c r="C20" s="300" t="str">
        <f>IF('360 PU '!L40=0,"",'360 PU '!L40)</f>
        <v/>
      </c>
      <c r="D20" s="302" t="str">
        <f>IF('360 PU '!M40=0,"",'360 PU '!M40)</f>
        <v/>
      </c>
      <c r="E20" s="302" t="str">
        <f>IF('360 PU '!N40=0,"",'360 PU '!N40)</f>
        <v/>
      </c>
      <c r="F20" s="302" t="str">
        <f>IF('360 PU '!O40=0,"",'360 PU '!O40)</f>
        <v/>
      </c>
      <c r="G20" s="302" t="str">
        <f>IF('360 PU '!P40=0,"",'360 PU '!P40)</f>
        <v/>
      </c>
      <c r="H20" s="302" t="str">
        <f>IF('360 PU '!Q40=0,"",'360 PU '!Q40)</f>
        <v/>
      </c>
      <c r="I20" s="302" t="str">
        <f>IF('360 PU '!R40=0,"",'360 PU '!R40)</f>
        <v/>
      </c>
      <c r="J20" s="302" t="str">
        <f>IF('360 PU '!S40=0,"",'360 PU '!S40)</f>
        <v/>
      </c>
      <c r="K20" s="402" t="str">
        <f>IF('360 PU '!T40=0,"",'360 PU '!T40)</f>
        <v/>
      </c>
      <c r="L20" s="402" t="str">
        <f>IF('360 PU '!U40=0,"",'360 PU '!U40)</f>
        <v/>
      </c>
      <c r="M20" s="299">
        <f t="shared" si="1"/>
        <v>0</v>
      </c>
      <c r="N20" s="299">
        <f>M20*'360 PU '!I40</f>
        <v>0</v>
      </c>
      <c r="O20" s="930">
        <f>M20*'360 PU '!AP40</f>
        <v>0</v>
      </c>
    </row>
    <row r="21" spans="1:15" ht="22.5" customHeight="1" x14ac:dyDescent="0.2">
      <c r="A21" s="174" t="str">
        <f>'360 PU '!D41</f>
        <v>360-051PU</v>
      </c>
      <c r="B21" s="91">
        <f>'360 PU '!I41</f>
        <v>8</v>
      </c>
      <c r="C21" s="300" t="str">
        <f>IF('360 PU '!L41=0,"",'360 PU '!L41)</f>
        <v/>
      </c>
      <c r="D21" s="302" t="str">
        <f>IF('360 PU '!M41=0,"",'360 PU '!M41)</f>
        <v/>
      </c>
      <c r="E21" s="302" t="str">
        <f>IF('360 PU '!N41=0,"",'360 PU '!N41)</f>
        <v/>
      </c>
      <c r="F21" s="302" t="str">
        <f>IF('360 PU '!O41=0,"",'360 PU '!O41)</f>
        <v/>
      </c>
      <c r="G21" s="302" t="str">
        <f>IF('360 PU '!P41=0,"",'360 PU '!P41)</f>
        <v/>
      </c>
      <c r="H21" s="302" t="str">
        <f>IF('360 PU '!Q41=0,"",'360 PU '!Q41)</f>
        <v/>
      </c>
      <c r="I21" s="302" t="str">
        <f>IF('360 PU '!R41=0,"",'360 PU '!R41)</f>
        <v/>
      </c>
      <c r="J21" s="302" t="str">
        <f>IF('360 PU '!S41=0,"",'360 PU '!S41)</f>
        <v/>
      </c>
      <c r="K21" s="402" t="str">
        <f>IF('360 PU '!T41=0,"",'360 PU '!T41)</f>
        <v/>
      </c>
      <c r="L21" s="402" t="str">
        <f>IF('360 PU '!U41=0,"",'360 PU '!U41)</f>
        <v/>
      </c>
      <c r="M21" s="299">
        <f t="shared" si="1"/>
        <v>0</v>
      </c>
      <c r="N21" s="299">
        <f>M21*'360 PU '!I41</f>
        <v>0</v>
      </c>
      <c r="O21" s="930">
        <f>M21*'360 PU '!AP41</f>
        <v>0</v>
      </c>
    </row>
    <row r="22" spans="1:15" ht="22.5" customHeight="1" x14ac:dyDescent="0.2">
      <c r="A22" s="174" t="str">
        <f>'360 PU '!D42</f>
        <v>360-052PU</v>
      </c>
      <c r="B22" s="91">
        <f>'360 PU '!I42</f>
        <v>8</v>
      </c>
      <c r="C22" s="300" t="str">
        <f>IF('360 PU '!L42=0,"",'360 PU '!L42)</f>
        <v/>
      </c>
      <c r="D22" s="302" t="str">
        <f>IF('360 PU '!M42=0,"",'360 PU '!M42)</f>
        <v/>
      </c>
      <c r="E22" s="302" t="str">
        <f>IF('360 PU '!N42=0,"",'360 PU '!N42)</f>
        <v/>
      </c>
      <c r="F22" s="302" t="str">
        <f>IF('360 PU '!O42=0,"",'360 PU '!O42)</f>
        <v/>
      </c>
      <c r="G22" s="302" t="str">
        <f>IF('360 PU '!P42=0,"",'360 PU '!P42)</f>
        <v/>
      </c>
      <c r="H22" s="302" t="str">
        <f>IF('360 PU '!Q42=0,"",'360 PU '!Q42)</f>
        <v/>
      </c>
      <c r="I22" s="302" t="str">
        <f>IF('360 PU '!R42=0,"",'360 PU '!R42)</f>
        <v/>
      </c>
      <c r="J22" s="302" t="str">
        <f>IF('360 PU '!S42=0,"",'360 PU '!S42)</f>
        <v/>
      </c>
      <c r="K22" s="402" t="str">
        <f>IF('360 PU '!T42=0,"",'360 PU '!T42)</f>
        <v/>
      </c>
      <c r="L22" s="402" t="str">
        <f>IF('360 PU '!U42=0,"",'360 PU '!U42)</f>
        <v/>
      </c>
      <c r="M22" s="299">
        <f t="shared" si="1"/>
        <v>0</v>
      </c>
      <c r="N22" s="299">
        <f>M22*'360 PU '!I42</f>
        <v>0</v>
      </c>
      <c r="O22" s="930">
        <f>M22*'360 PU '!AP42</f>
        <v>0</v>
      </c>
    </row>
    <row r="23" spans="1:15" ht="22.5" customHeight="1" x14ac:dyDescent="0.2">
      <c r="A23" s="174" t="str">
        <f>'360 PU '!D43</f>
        <v>360-053PU</v>
      </c>
      <c r="B23" s="91">
        <f>'360 PU '!I43</f>
        <v>2</v>
      </c>
      <c r="C23" s="300" t="str">
        <f>IF('360 PU '!L43=0,"",'360 PU '!L43)</f>
        <v/>
      </c>
      <c r="D23" s="302" t="str">
        <f>IF('360 PU '!M43=0,"",'360 PU '!M43)</f>
        <v/>
      </c>
      <c r="E23" s="302" t="str">
        <f>IF('360 PU '!N43=0,"",'360 PU '!N43)</f>
        <v/>
      </c>
      <c r="F23" s="302" t="str">
        <f>IF('360 PU '!O43=0,"",'360 PU '!O43)</f>
        <v/>
      </c>
      <c r="G23" s="302" t="str">
        <f>IF('360 PU '!P43=0,"",'360 PU '!P43)</f>
        <v/>
      </c>
      <c r="H23" s="302" t="str">
        <f>IF('360 PU '!Q43=0,"",'360 PU '!Q43)</f>
        <v/>
      </c>
      <c r="I23" s="302" t="str">
        <f>IF('360 PU '!R43=0,"",'360 PU '!R43)</f>
        <v/>
      </c>
      <c r="J23" s="302" t="str">
        <f>IF('360 PU '!S43=0,"",'360 PU '!S43)</f>
        <v/>
      </c>
      <c r="K23" s="402" t="str">
        <f>IF('360 PU '!T43=0,"",'360 PU '!T43)</f>
        <v/>
      </c>
      <c r="L23" s="402" t="str">
        <f>IF('360 PU '!U43=0,"",'360 PU '!U43)</f>
        <v/>
      </c>
      <c r="M23" s="299">
        <f t="shared" si="1"/>
        <v>0</v>
      </c>
      <c r="N23" s="299">
        <f>M23*'360 PU '!I43</f>
        <v>0</v>
      </c>
      <c r="O23" s="930">
        <f>M23*'360 PU '!AP43</f>
        <v>0</v>
      </c>
    </row>
    <row r="24" spans="1:15" ht="22.5" customHeight="1" x14ac:dyDescent="0.2">
      <c r="A24" s="174" t="str">
        <f>'360 PU '!D44</f>
        <v>360-054PU</v>
      </c>
      <c r="B24" s="91">
        <f>'360 PU '!I44</f>
        <v>1</v>
      </c>
      <c r="C24" s="300" t="str">
        <f>IF('360 PU '!L44=0,"",'360 PU '!L44)</f>
        <v/>
      </c>
      <c r="D24" s="302" t="str">
        <f>IF('360 PU '!M44=0,"",'360 PU '!M44)</f>
        <v/>
      </c>
      <c r="E24" s="302" t="str">
        <f>IF('360 PU '!N44=0,"",'360 PU '!N44)</f>
        <v/>
      </c>
      <c r="F24" s="302" t="str">
        <f>IF('360 PU '!O44=0,"",'360 PU '!O44)</f>
        <v/>
      </c>
      <c r="G24" s="302" t="str">
        <f>IF('360 PU '!P44=0,"",'360 PU '!P44)</f>
        <v/>
      </c>
      <c r="H24" s="302" t="str">
        <f>IF('360 PU '!Q44=0,"",'360 PU '!Q44)</f>
        <v/>
      </c>
      <c r="I24" s="302" t="str">
        <f>IF('360 PU '!R44=0,"",'360 PU '!R44)</f>
        <v/>
      </c>
      <c r="J24" s="302" t="str">
        <f>IF('360 PU '!S44=0,"",'360 PU '!S44)</f>
        <v/>
      </c>
      <c r="K24" s="402" t="str">
        <f>IF('360 PU '!T44=0,"",'360 PU '!T44)</f>
        <v/>
      </c>
      <c r="L24" s="402" t="str">
        <f>IF('360 PU '!U44=0,"",'360 PU '!U44)</f>
        <v/>
      </c>
      <c r="M24" s="299">
        <f t="shared" si="1"/>
        <v>0</v>
      </c>
      <c r="N24" s="299">
        <f>M24*'360 PU '!I44</f>
        <v>0</v>
      </c>
      <c r="O24" s="930">
        <f>M24*'360 PU '!AP44</f>
        <v>0</v>
      </c>
    </row>
    <row r="25" spans="1:15" ht="22.5" customHeight="1" x14ac:dyDescent="0.2">
      <c r="A25" s="174" t="str">
        <f>'360 PU '!D45</f>
        <v>360-055PU</v>
      </c>
      <c r="B25" s="91">
        <f>'360 PU '!I45</f>
        <v>1</v>
      </c>
      <c r="C25" s="300" t="str">
        <f>IF('360 PU '!L45=0,"",'360 PU '!L45)</f>
        <v/>
      </c>
      <c r="D25" s="302" t="str">
        <f>IF('360 PU '!M45=0,"",'360 PU '!M45)</f>
        <v/>
      </c>
      <c r="E25" s="302" t="str">
        <f>IF('360 PU '!N45=0,"",'360 PU '!N45)</f>
        <v/>
      </c>
      <c r="F25" s="302" t="str">
        <f>IF('360 PU '!O45=0,"",'360 PU '!O45)</f>
        <v/>
      </c>
      <c r="G25" s="302" t="str">
        <f>IF('360 PU '!P45=0,"",'360 PU '!P45)</f>
        <v/>
      </c>
      <c r="H25" s="302" t="str">
        <f>IF('360 PU '!Q45=0,"",'360 PU '!Q45)</f>
        <v/>
      </c>
      <c r="I25" s="302" t="str">
        <f>IF('360 PU '!R45=0,"",'360 PU '!R45)</f>
        <v/>
      </c>
      <c r="J25" s="302" t="str">
        <f>IF('360 PU '!S45=0,"",'360 PU '!S45)</f>
        <v/>
      </c>
      <c r="K25" s="402" t="str">
        <f>IF('360 PU '!T45=0,"",'360 PU '!T45)</f>
        <v/>
      </c>
      <c r="L25" s="402" t="str">
        <f>IF('360 PU '!U45=0,"",'360 PU '!U45)</f>
        <v/>
      </c>
      <c r="M25" s="299">
        <f t="shared" si="1"/>
        <v>0</v>
      </c>
      <c r="N25" s="299">
        <f>M25*'360 PU '!I45</f>
        <v>0</v>
      </c>
      <c r="O25" s="930">
        <f>M25*'360 PU '!AP45</f>
        <v>0</v>
      </c>
    </row>
    <row r="26" spans="1:15" ht="22.5" customHeight="1" x14ac:dyDescent="0.2">
      <c r="A26" s="174" t="str">
        <f>'360 PU '!D46</f>
        <v>360-056PU</v>
      </c>
      <c r="B26" s="91">
        <f>'360 PU '!I46</f>
        <v>6</v>
      </c>
      <c r="C26" s="300" t="str">
        <f>IF('360 PU '!L46=0,"",'360 PU '!L46)</f>
        <v/>
      </c>
      <c r="D26" s="302" t="str">
        <f>IF('360 PU '!M46=0,"",'360 PU '!M46)</f>
        <v/>
      </c>
      <c r="E26" s="302" t="str">
        <f>IF('360 PU '!N46=0,"",'360 PU '!N46)</f>
        <v/>
      </c>
      <c r="F26" s="302" t="str">
        <f>IF('360 PU '!O46=0,"",'360 PU '!O46)</f>
        <v/>
      </c>
      <c r="G26" s="302" t="str">
        <f>IF('360 PU '!P46=0,"",'360 PU '!P46)</f>
        <v/>
      </c>
      <c r="H26" s="302" t="str">
        <f>IF('360 PU '!Q46=0,"",'360 PU '!Q46)</f>
        <v/>
      </c>
      <c r="I26" s="302" t="str">
        <f>IF('360 PU '!R46=0,"",'360 PU '!R46)</f>
        <v/>
      </c>
      <c r="J26" s="302" t="str">
        <f>IF('360 PU '!S46=0,"",'360 PU '!S46)</f>
        <v/>
      </c>
      <c r="K26" s="402" t="str">
        <f>IF('360 PU '!T46=0,"",'360 PU '!T46)</f>
        <v/>
      </c>
      <c r="L26" s="402" t="str">
        <f>IF('360 PU '!U46=0,"",'360 PU '!U46)</f>
        <v/>
      </c>
      <c r="M26" s="299">
        <f t="shared" si="1"/>
        <v>0</v>
      </c>
      <c r="N26" s="299">
        <f>M26*'360 PU '!I46</f>
        <v>0</v>
      </c>
      <c r="O26" s="930">
        <f>M26*'360 PU '!AP46</f>
        <v>0</v>
      </c>
    </row>
    <row r="27" spans="1:15" ht="22.5" customHeight="1" x14ac:dyDescent="0.2">
      <c r="A27" s="174" t="str">
        <f>'360 PU '!D47</f>
        <v>360-057PU</v>
      </c>
      <c r="B27" s="91">
        <f>'360 PU '!I47</f>
        <v>4</v>
      </c>
      <c r="C27" s="300" t="str">
        <f>IF('360 PU '!L47=0,"",'360 PU '!L47)</f>
        <v/>
      </c>
      <c r="D27" s="302" t="str">
        <f>IF('360 PU '!M47=0,"",'360 PU '!M47)</f>
        <v/>
      </c>
      <c r="E27" s="302" t="str">
        <f>IF('360 PU '!N47=0,"",'360 PU '!N47)</f>
        <v/>
      </c>
      <c r="F27" s="302" t="str">
        <f>IF('360 PU '!O47=0,"",'360 PU '!O47)</f>
        <v/>
      </c>
      <c r="G27" s="302" t="str">
        <f>IF('360 PU '!P47=0,"",'360 PU '!P47)</f>
        <v/>
      </c>
      <c r="H27" s="302" t="str">
        <f>IF('360 PU '!Q47=0,"",'360 PU '!Q47)</f>
        <v/>
      </c>
      <c r="I27" s="302" t="str">
        <f>IF('360 PU '!R47=0,"",'360 PU '!R47)</f>
        <v/>
      </c>
      <c r="J27" s="302" t="str">
        <f>IF('360 PU '!S47=0,"",'360 PU '!S47)</f>
        <v/>
      </c>
      <c r="K27" s="402" t="str">
        <f>IF('360 PU '!T47=0,"",'360 PU '!T47)</f>
        <v/>
      </c>
      <c r="L27" s="402" t="str">
        <f>IF('360 PU '!U47=0,"",'360 PU '!U47)</f>
        <v/>
      </c>
      <c r="M27" s="299">
        <f t="shared" si="1"/>
        <v>0</v>
      </c>
      <c r="N27" s="299">
        <f>M27*'360 PU '!I47</f>
        <v>0</v>
      </c>
      <c r="O27" s="930">
        <f>M27*'360 PU '!AP47</f>
        <v>0</v>
      </c>
    </row>
    <row r="28" spans="1:15" ht="22.5" customHeight="1" x14ac:dyDescent="0.2">
      <c r="A28" s="174" t="str">
        <f>'360 PU '!D48</f>
        <v>360-058PU</v>
      </c>
      <c r="B28" s="91">
        <f>'360 PU '!I48</f>
        <v>4</v>
      </c>
      <c r="C28" s="300" t="str">
        <f>IF('360 PU '!L48=0,"",'360 PU '!L48)</f>
        <v/>
      </c>
      <c r="D28" s="302" t="str">
        <f>IF('360 PU '!M48=0,"",'360 PU '!M48)</f>
        <v/>
      </c>
      <c r="E28" s="302" t="str">
        <f>IF('360 PU '!N48=0,"",'360 PU '!N48)</f>
        <v/>
      </c>
      <c r="F28" s="302" t="str">
        <f>IF('360 PU '!O48=0,"",'360 PU '!O48)</f>
        <v/>
      </c>
      <c r="G28" s="302" t="str">
        <f>IF('360 PU '!P48=0,"",'360 PU '!P48)</f>
        <v/>
      </c>
      <c r="H28" s="302" t="str">
        <f>IF('360 PU '!Q48=0,"",'360 PU '!Q48)</f>
        <v/>
      </c>
      <c r="I28" s="302" t="str">
        <f>IF('360 PU '!R48=0,"",'360 PU '!R48)</f>
        <v/>
      </c>
      <c r="J28" s="302" t="str">
        <f>IF('360 PU '!S48=0,"",'360 PU '!S48)</f>
        <v/>
      </c>
      <c r="K28" s="402" t="str">
        <f>IF('360 PU '!T48=0,"",'360 PU '!T48)</f>
        <v/>
      </c>
      <c r="L28" s="402" t="str">
        <f>IF('360 PU '!U48=0,"",'360 PU '!U48)</f>
        <v/>
      </c>
      <c r="M28" s="299">
        <f t="shared" si="1"/>
        <v>0</v>
      </c>
      <c r="N28" s="299">
        <f>M28*'360 PU '!I48</f>
        <v>0</v>
      </c>
      <c r="O28" s="930">
        <f>M28*'360 PU '!AP48</f>
        <v>0</v>
      </c>
    </row>
    <row r="29" spans="1:15" ht="22.5" customHeight="1" x14ac:dyDescent="0.2">
      <c r="A29" s="174" t="str">
        <f>'360 PU '!D49</f>
        <v>360-059PU</v>
      </c>
      <c r="B29" s="91">
        <f>'360 PU '!I49</f>
        <v>1</v>
      </c>
      <c r="C29" s="300" t="str">
        <f>IF('360 PU '!L49=0,"",'360 PU '!L49)</f>
        <v/>
      </c>
      <c r="D29" s="302" t="str">
        <f>IF('360 PU '!M49=0,"",'360 PU '!M49)</f>
        <v/>
      </c>
      <c r="E29" s="302" t="str">
        <f>IF('360 PU '!N49=0,"",'360 PU '!N49)</f>
        <v/>
      </c>
      <c r="F29" s="302" t="str">
        <f>IF('360 PU '!O49=0,"",'360 PU '!O49)</f>
        <v/>
      </c>
      <c r="G29" s="302" t="str">
        <f>IF('360 PU '!P49=0,"",'360 PU '!P49)</f>
        <v/>
      </c>
      <c r="H29" s="302" t="str">
        <f>IF('360 PU '!Q49=0,"",'360 PU '!Q49)</f>
        <v/>
      </c>
      <c r="I29" s="302" t="str">
        <f>IF('360 PU '!R49=0,"",'360 PU '!R49)</f>
        <v/>
      </c>
      <c r="J29" s="302" t="str">
        <f>IF('360 PU '!S49=0,"",'360 PU '!S49)</f>
        <v/>
      </c>
      <c r="K29" s="402" t="str">
        <f>IF('360 PU '!T49=0,"",'360 PU '!T49)</f>
        <v/>
      </c>
      <c r="L29" s="402" t="str">
        <f>IF('360 PU '!U49=0,"",'360 PU '!U49)</f>
        <v/>
      </c>
      <c r="M29" s="299">
        <f t="shared" si="1"/>
        <v>0</v>
      </c>
      <c r="N29" s="299">
        <f>M29*'360 PU '!I49</f>
        <v>0</v>
      </c>
      <c r="O29" s="930">
        <f>M29*'360 PU '!AP49</f>
        <v>0</v>
      </c>
    </row>
    <row r="30" spans="1:15" ht="22.5" customHeight="1" x14ac:dyDescent="0.2">
      <c r="A30" s="174" t="str">
        <f>'360 PU '!D50</f>
        <v>360-060PU</v>
      </c>
      <c r="B30" s="91">
        <f>'360 PU '!I50</f>
        <v>2</v>
      </c>
      <c r="C30" s="300" t="str">
        <f>IF('360 PU '!L50=0,"",'360 PU '!L50)</f>
        <v/>
      </c>
      <c r="D30" s="302" t="str">
        <f>IF('360 PU '!M50=0,"",'360 PU '!M50)</f>
        <v/>
      </c>
      <c r="E30" s="302" t="str">
        <f>IF('360 PU '!N50=0,"",'360 PU '!N50)</f>
        <v/>
      </c>
      <c r="F30" s="302" t="str">
        <f>IF('360 PU '!O50=0,"",'360 PU '!O50)</f>
        <v/>
      </c>
      <c r="G30" s="302" t="str">
        <f>IF('360 PU '!P50=0,"",'360 PU '!P50)</f>
        <v/>
      </c>
      <c r="H30" s="302" t="str">
        <f>IF('360 PU '!Q50=0,"",'360 PU '!Q50)</f>
        <v/>
      </c>
      <c r="I30" s="302" t="str">
        <f>IF('360 PU '!R50=0,"",'360 PU '!R50)</f>
        <v/>
      </c>
      <c r="J30" s="302" t="str">
        <f>IF('360 PU '!S50=0,"",'360 PU '!S50)</f>
        <v/>
      </c>
      <c r="K30" s="402" t="str">
        <f>IF('360 PU '!T50=0,"",'360 PU '!T50)</f>
        <v/>
      </c>
      <c r="L30" s="402" t="str">
        <f>IF('360 PU '!U50=0,"",'360 PU '!U50)</f>
        <v/>
      </c>
      <c r="M30" s="299">
        <f t="shared" si="1"/>
        <v>0</v>
      </c>
      <c r="N30" s="299">
        <f>M30*'360 PU '!I50</f>
        <v>0</v>
      </c>
      <c r="O30" s="930">
        <f>M30*'360 PU '!AP50</f>
        <v>0</v>
      </c>
    </row>
    <row r="31" spans="1:15" ht="22.5" customHeight="1" x14ac:dyDescent="0.2">
      <c r="A31" s="174">
        <f>'360 PU '!D51</f>
        <v>0</v>
      </c>
      <c r="B31" s="91">
        <f>'360 PU '!I51</f>
        <v>0</v>
      </c>
      <c r="C31" s="300" t="str">
        <f>IF('360 PU '!L51=0,"",'360 PU '!L51)</f>
        <v/>
      </c>
      <c r="D31" s="302" t="str">
        <f>IF('360 PU '!M51=0,"",'360 PU '!M51)</f>
        <v/>
      </c>
      <c r="E31" s="302" t="str">
        <f>IF('360 PU '!N51=0,"",'360 PU '!N51)</f>
        <v/>
      </c>
      <c r="F31" s="302" t="str">
        <f>IF('360 PU '!O51=0,"",'360 PU '!O51)</f>
        <v/>
      </c>
      <c r="G31" s="302" t="str">
        <f>IF('360 PU '!P51=0,"",'360 PU '!P51)</f>
        <v/>
      </c>
      <c r="H31" s="302" t="str">
        <f>IF('360 PU '!Q51=0,"",'360 PU '!Q51)</f>
        <v/>
      </c>
      <c r="I31" s="302" t="str">
        <f>IF('360 PU '!R51=0,"",'360 PU '!R51)</f>
        <v/>
      </c>
      <c r="J31" s="302" t="str">
        <f>IF('360 PU '!S51=0,"",'360 PU '!S51)</f>
        <v/>
      </c>
      <c r="K31" s="402" t="str">
        <f>IF('360 PU '!T51=0,"",'360 PU '!T51)</f>
        <v/>
      </c>
      <c r="L31" s="402" t="str">
        <f>IF('360 PU '!U51=0,"",'360 PU '!U51)</f>
        <v/>
      </c>
      <c r="M31" s="299">
        <f t="shared" si="1"/>
        <v>0</v>
      </c>
      <c r="N31" s="299">
        <f>M31*'360 PU '!I51</f>
        <v>0</v>
      </c>
      <c r="O31" s="930">
        <f>M31*'360 PU '!AP51</f>
        <v>0</v>
      </c>
    </row>
    <row r="32" spans="1:15" ht="22.5" customHeight="1" x14ac:dyDescent="0.2">
      <c r="A32" s="174" t="str">
        <f>'360 PU '!D52</f>
        <v>360-061PU</v>
      </c>
      <c r="B32" s="91">
        <f>'360 PU '!I52</f>
        <v>1</v>
      </c>
      <c r="C32" s="300" t="str">
        <f>IF('360 PU '!L52=0,"",'360 PU '!L52)</f>
        <v/>
      </c>
      <c r="D32" s="302" t="str">
        <f>IF('360 PU '!M52=0,"",'360 PU '!M52)</f>
        <v/>
      </c>
      <c r="E32" s="302" t="str">
        <f>IF('360 PU '!N52=0,"",'360 PU '!N52)</f>
        <v/>
      </c>
      <c r="F32" s="302" t="str">
        <f>IF('360 PU '!O52=0,"",'360 PU '!O52)</f>
        <v/>
      </c>
      <c r="G32" s="302" t="str">
        <f>IF('360 PU '!P52=0,"",'360 PU '!P52)</f>
        <v/>
      </c>
      <c r="H32" s="302" t="str">
        <f>IF('360 PU '!Q52=0,"",'360 PU '!Q52)</f>
        <v/>
      </c>
      <c r="I32" s="302" t="str">
        <f>IF('360 PU '!R52=0,"",'360 PU '!R52)</f>
        <v/>
      </c>
      <c r="J32" s="302" t="str">
        <f>IF('360 PU '!S52=0,"",'360 PU '!S52)</f>
        <v/>
      </c>
      <c r="K32" s="402" t="str">
        <f>IF('360 PU '!T52=0,"",'360 PU '!T52)</f>
        <v/>
      </c>
      <c r="L32" s="402" t="str">
        <f>IF('360 PU '!U52=0,"",'360 PU '!U52)</f>
        <v/>
      </c>
      <c r="M32" s="299">
        <f t="shared" si="1"/>
        <v>0</v>
      </c>
      <c r="N32" s="299">
        <f>M32*'360 PU '!I52</f>
        <v>0</v>
      </c>
      <c r="O32" s="930">
        <f>M32*'360 PU '!AP52</f>
        <v>0</v>
      </c>
    </row>
    <row r="33" spans="1:15" ht="22.5" customHeight="1" x14ac:dyDescent="0.2">
      <c r="A33" s="174" t="str">
        <f>'360 PU '!D53</f>
        <v>360-062PU</v>
      </c>
      <c r="B33" s="91">
        <f>'360 PU '!I53</f>
        <v>3</v>
      </c>
      <c r="C33" s="300" t="str">
        <f>IF('360 PU '!L53=0,"",'360 PU '!L53)</f>
        <v/>
      </c>
      <c r="D33" s="302" t="str">
        <f>IF('360 PU '!M53=0,"",'360 PU '!M53)</f>
        <v/>
      </c>
      <c r="E33" s="302" t="str">
        <f>IF('360 PU '!N53=0,"",'360 PU '!N53)</f>
        <v/>
      </c>
      <c r="F33" s="302" t="str">
        <f>IF('360 PU '!O53=0,"",'360 PU '!O53)</f>
        <v/>
      </c>
      <c r="G33" s="302" t="str">
        <f>IF('360 PU '!P53=0,"",'360 PU '!P53)</f>
        <v/>
      </c>
      <c r="H33" s="302" t="str">
        <f>IF('360 PU '!Q53=0,"",'360 PU '!Q53)</f>
        <v/>
      </c>
      <c r="I33" s="302" t="str">
        <f>IF('360 PU '!R53=0,"",'360 PU '!R53)</f>
        <v/>
      </c>
      <c r="J33" s="302" t="str">
        <f>IF('360 PU '!S53=0,"",'360 PU '!S53)</f>
        <v/>
      </c>
      <c r="K33" s="402" t="str">
        <f>IF('360 PU '!T53=0,"",'360 PU '!T53)</f>
        <v/>
      </c>
      <c r="L33" s="402" t="str">
        <f>IF('360 PU '!U53=0,"",'360 PU '!U53)</f>
        <v/>
      </c>
      <c r="M33" s="299">
        <f t="shared" si="1"/>
        <v>0</v>
      </c>
      <c r="N33" s="299">
        <f>M33*'360 PU '!I53</f>
        <v>0</v>
      </c>
      <c r="O33" s="930">
        <f>M33*'360 PU '!AP53</f>
        <v>0</v>
      </c>
    </row>
    <row r="34" spans="1:15" ht="22.5" customHeight="1" x14ac:dyDescent="0.2">
      <c r="A34" s="174" t="str">
        <f>'360 PU '!D54</f>
        <v>360-063PU</v>
      </c>
      <c r="B34" s="91">
        <f>'360 PU '!I54</f>
        <v>2</v>
      </c>
      <c r="C34" s="300" t="str">
        <f>IF('360 PU '!L54=0,"",'360 PU '!L54)</f>
        <v/>
      </c>
      <c r="D34" s="302" t="str">
        <f>IF('360 PU '!M54=0,"",'360 PU '!M54)</f>
        <v/>
      </c>
      <c r="E34" s="302" t="str">
        <f>IF('360 PU '!N54=0,"",'360 PU '!N54)</f>
        <v/>
      </c>
      <c r="F34" s="302" t="str">
        <f>IF('360 PU '!O54=0,"",'360 PU '!O54)</f>
        <v/>
      </c>
      <c r="G34" s="302" t="str">
        <f>IF('360 PU '!P54=0,"",'360 PU '!P54)</f>
        <v/>
      </c>
      <c r="H34" s="302" t="str">
        <f>IF('360 PU '!Q54=0,"",'360 PU '!Q54)</f>
        <v/>
      </c>
      <c r="I34" s="302" t="str">
        <f>IF('360 PU '!R54=0,"",'360 PU '!R54)</f>
        <v/>
      </c>
      <c r="J34" s="302" t="str">
        <f>IF('360 PU '!S54=0,"",'360 PU '!S54)</f>
        <v/>
      </c>
      <c r="K34" s="402" t="str">
        <f>IF('360 PU '!T54=0,"",'360 PU '!T54)</f>
        <v/>
      </c>
      <c r="L34" s="402" t="str">
        <f>IF('360 PU '!U54=0,"",'360 PU '!U54)</f>
        <v/>
      </c>
      <c r="M34" s="299">
        <f t="shared" si="1"/>
        <v>0</v>
      </c>
      <c r="N34" s="299">
        <f>M34*'360 PU '!I54</f>
        <v>0</v>
      </c>
      <c r="O34" s="930">
        <f>M34*'360 PU '!AP54</f>
        <v>0</v>
      </c>
    </row>
    <row r="35" spans="1:15" ht="22.5" customHeight="1" x14ac:dyDescent="0.2">
      <c r="A35" s="174" t="str">
        <f>'360 PU '!D55</f>
        <v>360-064PU</v>
      </c>
      <c r="B35" s="91">
        <f>'360 PU '!I55</f>
        <v>30</v>
      </c>
      <c r="C35" s="300" t="str">
        <f>IF('360 PU '!L55=0,"",'360 PU '!L55)</f>
        <v/>
      </c>
      <c r="D35" s="302" t="str">
        <f>IF('360 PU '!M55=0,"",'360 PU '!M55)</f>
        <v/>
      </c>
      <c r="E35" s="302" t="str">
        <f>IF('360 PU '!N55=0,"",'360 PU '!N55)</f>
        <v/>
      </c>
      <c r="F35" s="302" t="str">
        <f>IF('360 PU '!O55=0,"",'360 PU '!O55)</f>
        <v/>
      </c>
      <c r="G35" s="302" t="str">
        <f>IF('360 PU '!P55=0,"",'360 PU '!P55)</f>
        <v/>
      </c>
      <c r="H35" s="302" t="str">
        <f>IF('360 PU '!Q55=0,"",'360 PU '!Q55)</f>
        <v/>
      </c>
      <c r="I35" s="302" t="str">
        <f>IF('360 PU '!R55=0,"",'360 PU '!R55)</f>
        <v/>
      </c>
      <c r="J35" s="302" t="str">
        <f>IF('360 PU '!S55=0,"",'360 PU '!S55)</f>
        <v/>
      </c>
      <c r="K35" s="402" t="str">
        <f>IF('360 PU '!T55=0,"",'360 PU '!T55)</f>
        <v/>
      </c>
      <c r="L35" s="402" t="str">
        <f>IF('360 PU '!U55=0,"",'360 PU '!U55)</f>
        <v/>
      </c>
      <c r="M35" s="299">
        <f t="shared" si="1"/>
        <v>0</v>
      </c>
      <c r="N35" s="299">
        <f>M35*'360 PU '!I55</f>
        <v>0</v>
      </c>
      <c r="O35" s="930">
        <f>M35*'360 PU '!AP55</f>
        <v>0</v>
      </c>
    </row>
    <row r="36" spans="1:15" ht="22.5" customHeight="1" x14ac:dyDescent="0.2">
      <c r="A36" s="174" t="str">
        <f>'360 PU '!D56</f>
        <v>360-065PU</v>
      </c>
      <c r="B36" s="91">
        <f>'360 PU '!I56</f>
        <v>23</v>
      </c>
      <c r="C36" s="300" t="str">
        <f>IF('360 PU '!L56=0,"",'360 PU '!L56)</f>
        <v/>
      </c>
      <c r="D36" s="302" t="str">
        <f>IF('360 PU '!M56=0,"",'360 PU '!M56)</f>
        <v/>
      </c>
      <c r="E36" s="302" t="str">
        <f>IF('360 PU '!N56=0,"",'360 PU '!N56)</f>
        <v/>
      </c>
      <c r="F36" s="302" t="str">
        <f>IF('360 PU '!O56=0,"",'360 PU '!O56)</f>
        <v/>
      </c>
      <c r="G36" s="302" t="str">
        <f>IF('360 PU '!P56=0,"",'360 PU '!P56)</f>
        <v/>
      </c>
      <c r="H36" s="302" t="str">
        <f>IF('360 PU '!Q56=0,"",'360 PU '!Q56)</f>
        <v/>
      </c>
      <c r="I36" s="302" t="str">
        <f>IF('360 PU '!R56=0,"",'360 PU '!R56)</f>
        <v/>
      </c>
      <c r="J36" s="302" t="str">
        <f>IF('360 PU '!S56=0,"",'360 PU '!S56)</f>
        <v/>
      </c>
      <c r="K36" s="402" t="str">
        <f>IF('360 PU '!T56=0,"",'360 PU '!T56)</f>
        <v/>
      </c>
      <c r="L36" s="402" t="str">
        <f>IF('360 PU '!U56=0,"",'360 PU '!U56)</f>
        <v/>
      </c>
      <c r="M36" s="299">
        <f t="shared" si="1"/>
        <v>0</v>
      </c>
      <c r="N36" s="299">
        <f>M36*'360 PU '!I56</f>
        <v>0</v>
      </c>
      <c r="O36" s="930">
        <f>M36*'360 PU '!AP56</f>
        <v>0</v>
      </c>
    </row>
    <row r="37" spans="1:15" ht="22.5" customHeight="1" x14ac:dyDescent="0.2">
      <c r="A37" s="174" t="str">
        <f>'360 PU '!D57</f>
        <v>360-066PU</v>
      </c>
      <c r="B37" s="91">
        <f>'360 PU '!I57</f>
        <v>11</v>
      </c>
      <c r="C37" s="300" t="str">
        <f>IF('360 PU '!L57=0,"",'360 PU '!L57)</f>
        <v/>
      </c>
      <c r="D37" s="302" t="str">
        <f>IF('360 PU '!M57=0,"",'360 PU '!M57)</f>
        <v/>
      </c>
      <c r="E37" s="302" t="str">
        <f>IF('360 PU '!N57=0,"",'360 PU '!N57)</f>
        <v/>
      </c>
      <c r="F37" s="302" t="str">
        <f>IF('360 PU '!O57=0,"",'360 PU '!O57)</f>
        <v/>
      </c>
      <c r="G37" s="302" t="str">
        <f>IF('360 PU '!P57=0,"",'360 PU '!P57)</f>
        <v/>
      </c>
      <c r="H37" s="302" t="str">
        <f>IF('360 PU '!Q57=0,"",'360 PU '!Q57)</f>
        <v/>
      </c>
      <c r="I37" s="302" t="str">
        <f>IF('360 PU '!R57=0,"",'360 PU '!R57)</f>
        <v/>
      </c>
      <c r="J37" s="302" t="str">
        <f>IF('360 PU '!S57=0,"",'360 PU '!S57)</f>
        <v/>
      </c>
      <c r="K37" s="402" t="str">
        <f>IF('360 PU '!T57=0,"",'360 PU '!T57)</f>
        <v/>
      </c>
      <c r="L37" s="402" t="str">
        <f>IF('360 PU '!U57=0,"",'360 PU '!U57)</f>
        <v/>
      </c>
      <c r="M37" s="299">
        <f t="shared" ref="M37:M74" si="2">SUM(C37:L37)</f>
        <v>0</v>
      </c>
      <c r="N37" s="299">
        <f>M37*'360 PU '!I57</f>
        <v>0</v>
      </c>
      <c r="O37" s="930">
        <f>M37*'360 PU '!AP57</f>
        <v>0</v>
      </c>
    </row>
    <row r="38" spans="1:15" ht="22.5" customHeight="1" x14ac:dyDescent="0.2">
      <c r="A38" s="174" t="str">
        <f>'360 PU '!D58</f>
        <v>360-067PU</v>
      </c>
      <c r="B38" s="91">
        <f>'360 PU '!I58</f>
        <v>12</v>
      </c>
      <c r="C38" s="300" t="str">
        <f>IF('360 PU '!L58=0,"",'360 PU '!L58)</f>
        <v/>
      </c>
      <c r="D38" s="302" t="str">
        <f>IF('360 PU '!M58=0,"",'360 PU '!M58)</f>
        <v/>
      </c>
      <c r="E38" s="302" t="str">
        <f>IF('360 PU '!N58=0,"",'360 PU '!N58)</f>
        <v/>
      </c>
      <c r="F38" s="302" t="str">
        <f>IF('360 PU '!O58=0,"",'360 PU '!O58)</f>
        <v/>
      </c>
      <c r="G38" s="302" t="str">
        <f>IF('360 PU '!P58=0,"",'360 PU '!P58)</f>
        <v/>
      </c>
      <c r="H38" s="302" t="str">
        <f>IF('360 PU '!Q58=0,"",'360 PU '!Q58)</f>
        <v/>
      </c>
      <c r="I38" s="302" t="str">
        <f>IF('360 PU '!R58=0,"",'360 PU '!R58)</f>
        <v/>
      </c>
      <c r="J38" s="302" t="str">
        <f>IF('360 PU '!S58=0,"",'360 PU '!S58)</f>
        <v/>
      </c>
      <c r="K38" s="402" t="str">
        <f>IF('360 PU '!T58=0,"",'360 PU '!T58)</f>
        <v/>
      </c>
      <c r="L38" s="402" t="str">
        <f>IF('360 PU '!U58=0,"",'360 PU '!U58)</f>
        <v/>
      </c>
      <c r="M38" s="299">
        <f t="shared" si="2"/>
        <v>0</v>
      </c>
      <c r="N38" s="299">
        <f>M38*'360 PU '!I58</f>
        <v>0</v>
      </c>
      <c r="O38" s="930">
        <f>M38*'360 PU '!AP58</f>
        <v>0</v>
      </c>
    </row>
    <row r="39" spans="1:15" ht="22.5" customHeight="1" x14ac:dyDescent="0.2">
      <c r="A39" s="174" t="str">
        <f>'360 PU '!D59</f>
        <v>360-068PU</v>
      </c>
      <c r="B39" s="91">
        <f>'360 PU '!I59</f>
        <v>17</v>
      </c>
      <c r="C39" s="300" t="str">
        <f>IF('360 PU '!L59=0,"",'360 PU '!L59)</f>
        <v/>
      </c>
      <c r="D39" s="302" t="str">
        <f>IF('360 PU '!M59=0,"",'360 PU '!M59)</f>
        <v/>
      </c>
      <c r="E39" s="302" t="str">
        <f>IF('360 PU '!N59=0,"",'360 PU '!N59)</f>
        <v/>
      </c>
      <c r="F39" s="302" t="str">
        <f>IF('360 PU '!O59=0,"",'360 PU '!O59)</f>
        <v/>
      </c>
      <c r="G39" s="302" t="str">
        <f>IF('360 PU '!P59=0,"",'360 PU '!P59)</f>
        <v/>
      </c>
      <c r="H39" s="302" t="str">
        <f>IF('360 PU '!Q59=0,"",'360 PU '!Q59)</f>
        <v/>
      </c>
      <c r="I39" s="302" t="str">
        <f>IF('360 PU '!R59=0,"",'360 PU '!R59)</f>
        <v/>
      </c>
      <c r="J39" s="302" t="str">
        <f>IF('360 PU '!S59=0,"",'360 PU '!S59)</f>
        <v/>
      </c>
      <c r="K39" s="402" t="str">
        <f>IF('360 PU '!T59=0,"",'360 PU '!T59)</f>
        <v/>
      </c>
      <c r="L39" s="402" t="str">
        <f>IF('360 PU '!U59=0,"",'360 PU '!U59)</f>
        <v/>
      </c>
      <c r="M39" s="299">
        <f t="shared" si="2"/>
        <v>0</v>
      </c>
      <c r="N39" s="299">
        <f>M39*'360 PU '!I59</f>
        <v>0</v>
      </c>
      <c r="O39" s="930">
        <f>M39*'360 PU '!AP59</f>
        <v>0</v>
      </c>
    </row>
    <row r="40" spans="1:15" ht="22.5" customHeight="1" x14ac:dyDescent="0.2">
      <c r="A40" s="174" t="str">
        <f>'360 PU '!D60</f>
        <v>360-069PU</v>
      </c>
      <c r="B40" s="91">
        <f>'360 PU '!I60</f>
        <v>15</v>
      </c>
      <c r="C40" s="300" t="str">
        <f>IF('360 PU '!L60=0,"",'360 PU '!L60)</f>
        <v/>
      </c>
      <c r="D40" s="302" t="str">
        <f>IF('360 PU '!M60=0,"",'360 PU '!M60)</f>
        <v/>
      </c>
      <c r="E40" s="302" t="str">
        <f>IF('360 PU '!N60=0,"",'360 PU '!N60)</f>
        <v/>
      </c>
      <c r="F40" s="302" t="str">
        <f>IF('360 PU '!O60=0,"",'360 PU '!O60)</f>
        <v/>
      </c>
      <c r="G40" s="302" t="str">
        <f>IF('360 PU '!P60=0,"",'360 PU '!P60)</f>
        <v/>
      </c>
      <c r="H40" s="302" t="str">
        <f>IF('360 PU '!Q60=0,"",'360 PU '!Q60)</f>
        <v/>
      </c>
      <c r="I40" s="302" t="str">
        <f>IF('360 PU '!R60=0,"",'360 PU '!R60)</f>
        <v/>
      </c>
      <c r="J40" s="302" t="str">
        <f>IF('360 PU '!S60=0,"",'360 PU '!S60)</f>
        <v/>
      </c>
      <c r="K40" s="402" t="str">
        <f>IF('360 PU '!T60=0,"",'360 PU '!T60)</f>
        <v/>
      </c>
      <c r="L40" s="402" t="str">
        <f>IF('360 PU '!U60=0,"",'360 PU '!U60)</f>
        <v/>
      </c>
      <c r="M40" s="299">
        <f t="shared" si="2"/>
        <v>0</v>
      </c>
      <c r="N40" s="299">
        <f>M40*'360 PU '!I60</f>
        <v>0</v>
      </c>
      <c r="O40" s="930">
        <f>M40*'360 PU '!AP60</f>
        <v>0</v>
      </c>
    </row>
    <row r="41" spans="1:15" ht="22.5" customHeight="1" x14ac:dyDescent="0.2">
      <c r="A41" s="174" t="str">
        <f>'360 PU '!D61</f>
        <v>360-070PU</v>
      </c>
      <c r="B41" s="91">
        <f>'360 PU '!I61</f>
        <v>10</v>
      </c>
      <c r="C41" s="300" t="str">
        <f>IF('360 PU '!L61=0,"",'360 PU '!L61)</f>
        <v/>
      </c>
      <c r="D41" s="302" t="str">
        <f>IF('360 PU '!M61=0,"",'360 PU '!M61)</f>
        <v/>
      </c>
      <c r="E41" s="302" t="str">
        <f>IF('360 PU '!N61=0,"",'360 PU '!N61)</f>
        <v/>
      </c>
      <c r="F41" s="302" t="str">
        <f>IF('360 PU '!O61=0,"",'360 PU '!O61)</f>
        <v/>
      </c>
      <c r="G41" s="302" t="str">
        <f>IF('360 PU '!P61=0,"",'360 PU '!P61)</f>
        <v/>
      </c>
      <c r="H41" s="302" t="str">
        <f>IF('360 PU '!Q61=0,"",'360 PU '!Q61)</f>
        <v/>
      </c>
      <c r="I41" s="302" t="str">
        <f>IF('360 PU '!R61=0,"",'360 PU '!R61)</f>
        <v/>
      </c>
      <c r="J41" s="302" t="str">
        <f>IF('360 PU '!S61=0,"",'360 PU '!S61)</f>
        <v/>
      </c>
      <c r="K41" s="402" t="str">
        <f>IF('360 PU '!T61=0,"",'360 PU '!T61)</f>
        <v/>
      </c>
      <c r="L41" s="402" t="str">
        <f>IF('360 PU '!U61=0,"",'360 PU '!U61)</f>
        <v/>
      </c>
      <c r="M41" s="299">
        <f t="shared" si="2"/>
        <v>0</v>
      </c>
      <c r="N41" s="299">
        <f>M41*'360 PU '!I61</f>
        <v>0</v>
      </c>
      <c r="O41" s="930">
        <f>M41*'360 PU '!AP61</f>
        <v>0</v>
      </c>
    </row>
    <row r="42" spans="1:15" ht="22.5" customHeight="1" x14ac:dyDescent="0.2">
      <c r="A42" s="174" t="str">
        <f>'360 PU '!D62</f>
        <v>360-071PU</v>
      </c>
      <c r="B42" s="91">
        <f>'360 PU '!I62</f>
        <v>1</v>
      </c>
      <c r="C42" s="300" t="str">
        <f>IF('360 PU '!L62=0,"",'360 PU '!L62)</f>
        <v/>
      </c>
      <c r="D42" s="302" t="str">
        <f>IF('360 PU '!M62=0,"",'360 PU '!M62)</f>
        <v/>
      </c>
      <c r="E42" s="302" t="str">
        <f>IF('360 PU '!N62=0,"",'360 PU '!N62)</f>
        <v/>
      </c>
      <c r="F42" s="302" t="str">
        <f>IF('360 PU '!O62=0,"",'360 PU '!O62)</f>
        <v/>
      </c>
      <c r="G42" s="302" t="str">
        <f>IF('360 PU '!P62=0,"",'360 PU '!P62)</f>
        <v/>
      </c>
      <c r="H42" s="302" t="str">
        <f>IF('360 PU '!Q62=0,"",'360 PU '!Q62)</f>
        <v/>
      </c>
      <c r="I42" s="302" t="str">
        <f>IF('360 PU '!R62=0,"",'360 PU '!R62)</f>
        <v/>
      </c>
      <c r="J42" s="302" t="str">
        <f>IF('360 PU '!S62=0,"",'360 PU '!S62)</f>
        <v/>
      </c>
      <c r="K42" s="402" t="str">
        <f>IF('360 PU '!T62=0,"",'360 PU '!T62)</f>
        <v/>
      </c>
      <c r="L42" s="402" t="str">
        <f>IF('360 PU '!U62=0,"",'360 PU '!U62)</f>
        <v/>
      </c>
      <c r="M42" s="299">
        <f t="shared" si="2"/>
        <v>0</v>
      </c>
      <c r="N42" s="299">
        <f>M42*'360 PU '!I62</f>
        <v>0</v>
      </c>
      <c r="O42" s="930">
        <f>M42*'360 PU '!AP62</f>
        <v>0</v>
      </c>
    </row>
    <row r="43" spans="1:15" ht="22.5" customHeight="1" x14ac:dyDescent="0.2">
      <c r="A43" s="174" t="str">
        <f>'360 PU '!D63</f>
        <v>360-072PU</v>
      </c>
      <c r="B43" s="91">
        <f>'360 PU '!I63</f>
        <v>2</v>
      </c>
      <c r="C43" s="300" t="str">
        <f>IF('360 PU '!L63=0,"",'360 PU '!L63)</f>
        <v/>
      </c>
      <c r="D43" s="302" t="str">
        <f>IF('360 PU '!M63=0,"",'360 PU '!M63)</f>
        <v/>
      </c>
      <c r="E43" s="302" t="str">
        <f>IF('360 PU '!N63=0,"",'360 PU '!N63)</f>
        <v/>
      </c>
      <c r="F43" s="302" t="str">
        <f>IF('360 PU '!O63=0,"",'360 PU '!O63)</f>
        <v/>
      </c>
      <c r="G43" s="302" t="str">
        <f>IF('360 PU '!P63=0,"",'360 PU '!P63)</f>
        <v/>
      </c>
      <c r="H43" s="302" t="str">
        <f>IF('360 PU '!Q63=0,"",'360 PU '!Q63)</f>
        <v/>
      </c>
      <c r="I43" s="302" t="str">
        <f>IF('360 PU '!R63=0,"",'360 PU '!R63)</f>
        <v/>
      </c>
      <c r="J43" s="302" t="str">
        <f>IF('360 PU '!S63=0,"",'360 PU '!S63)</f>
        <v/>
      </c>
      <c r="K43" s="402" t="str">
        <f>IF('360 PU '!T63=0,"",'360 PU '!T63)</f>
        <v/>
      </c>
      <c r="L43" s="402" t="str">
        <f>IF('360 PU '!U63=0,"",'360 PU '!U63)</f>
        <v/>
      </c>
      <c r="M43" s="299">
        <f t="shared" si="2"/>
        <v>0</v>
      </c>
      <c r="N43" s="299">
        <f>M43*'360 PU '!I63</f>
        <v>0</v>
      </c>
      <c r="O43" s="930">
        <f>M43*'360 PU '!AP63</f>
        <v>0</v>
      </c>
    </row>
    <row r="44" spans="1:15" ht="22.5" customHeight="1" x14ac:dyDescent="0.2">
      <c r="A44" s="174" t="str">
        <f>'360 PU '!D64</f>
        <v>360-073PU</v>
      </c>
      <c r="B44" s="91">
        <f>'360 PU '!I64</f>
        <v>6</v>
      </c>
      <c r="C44" s="300" t="str">
        <f>IF('360 PU '!L64=0,"",'360 PU '!L64)</f>
        <v/>
      </c>
      <c r="D44" s="302" t="str">
        <f>IF('360 PU '!M64=0,"",'360 PU '!M64)</f>
        <v/>
      </c>
      <c r="E44" s="302" t="str">
        <f>IF('360 PU '!N64=0,"",'360 PU '!N64)</f>
        <v/>
      </c>
      <c r="F44" s="302" t="str">
        <f>IF('360 PU '!O64=0,"",'360 PU '!O64)</f>
        <v/>
      </c>
      <c r="G44" s="302" t="str">
        <f>IF('360 PU '!P64=0,"",'360 PU '!P64)</f>
        <v/>
      </c>
      <c r="H44" s="302" t="str">
        <f>IF('360 PU '!Q64=0,"",'360 PU '!Q64)</f>
        <v/>
      </c>
      <c r="I44" s="302" t="str">
        <f>IF('360 PU '!R64=0,"",'360 PU '!R64)</f>
        <v/>
      </c>
      <c r="J44" s="302" t="str">
        <f>IF('360 PU '!S64=0,"",'360 PU '!S64)</f>
        <v/>
      </c>
      <c r="K44" s="402" t="str">
        <f>IF('360 PU '!T64=0,"",'360 PU '!T64)</f>
        <v/>
      </c>
      <c r="L44" s="402" t="str">
        <f>IF('360 PU '!U64=0,"",'360 PU '!U64)</f>
        <v/>
      </c>
      <c r="M44" s="299">
        <f t="shared" si="2"/>
        <v>0</v>
      </c>
      <c r="N44" s="299">
        <f>M44*'360 PU '!I64</f>
        <v>0</v>
      </c>
      <c r="O44" s="930">
        <f>M44*'360 PU '!AP64</f>
        <v>0</v>
      </c>
    </row>
    <row r="45" spans="1:15" ht="22.5" customHeight="1" x14ac:dyDescent="0.2">
      <c r="A45" s="174" t="str">
        <f>'360 PU '!D65</f>
        <v>360-074PU</v>
      </c>
      <c r="B45" s="91">
        <f>'360 PU '!I65</f>
        <v>1</v>
      </c>
      <c r="C45" s="300" t="str">
        <f>IF('360 PU '!L65=0,"",'360 PU '!L65)</f>
        <v/>
      </c>
      <c r="D45" s="302" t="str">
        <f>IF('360 PU '!M65=0,"",'360 PU '!M65)</f>
        <v/>
      </c>
      <c r="E45" s="302" t="str">
        <f>IF('360 PU '!N65=0,"",'360 PU '!N65)</f>
        <v/>
      </c>
      <c r="F45" s="302" t="str">
        <f>IF('360 PU '!O65=0,"",'360 PU '!O65)</f>
        <v/>
      </c>
      <c r="G45" s="302" t="str">
        <f>IF('360 PU '!P65=0,"",'360 PU '!P65)</f>
        <v/>
      </c>
      <c r="H45" s="302" t="str">
        <f>IF('360 PU '!Q65=0,"",'360 PU '!Q65)</f>
        <v/>
      </c>
      <c r="I45" s="302" t="str">
        <f>IF('360 PU '!R65=0,"",'360 PU '!R65)</f>
        <v/>
      </c>
      <c r="J45" s="302" t="str">
        <f>IF('360 PU '!S65=0,"",'360 PU '!S65)</f>
        <v/>
      </c>
      <c r="K45" s="402" t="str">
        <f>IF('360 PU '!T65=0,"",'360 PU '!T65)</f>
        <v/>
      </c>
      <c r="L45" s="402" t="str">
        <f>IF('360 PU '!U65=0,"",'360 PU '!U65)</f>
        <v/>
      </c>
      <c r="M45" s="299">
        <f t="shared" si="2"/>
        <v>0</v>
      </c>
      <c r="N45" s="299">
        <f>M45*'360 PU '!I65</f>
        <v>0</v>
      </c>
      <c r="O45" s="930">
        <f>M45*'360 PU '!AP65</f>
        <v>0</v>
      </c>
    </row>
    <row r="46" spans="1:15" ht="22.5" customHeight="1" x14ac:dyDescent="0.2">
      <c r="A46" s="174" t="str">
        <f>'360 PU '!D66</f>
        <v>360-075PU</v>
      </c>
      <c r="B46" s="91">
        <f>'360 PU '!I66</f>
        <v>1</v>
      </c>
      <c r="C46" s="300" t="str">
        <f>IF('360 PU '!L66=0,"",'360 PU '!L66)</f>
        <v/>
      </c>
      <c r="D46" s="302" t="str">
        <f>IF('360 PU '!M66=0,"",'360 PU '!M66)</f>
        <v/>
      </c>
      <c r="E46" s="302" t="str">
        <f>IF('360 PU '!N66=0,"",'360 PU '!N66)</f>
        <v/>
      </c>
      <c r="F46" s="302" t="str">
        <f>IF('360 PU '!O66=0,"",'360 PU '!O66)</f>
        <v/>
      </c>
      <c r="G46" s="302" t="str">
        <f>IF('360 PU '!P66=0,"",'360 PU '!P66)</f>
        <v/>
      </c>
      <c r="H46" s="302" t="str">
        <f>IF('360 PU '!Q66=0,"",'360 PU '!Q66)</f>
        <v/>
      </c>
      <c r="I46" s="302" t="str">
        <f>IF('360 PU '!R66=0,"",'360 PU '!R66)</f>
        <v/>
      </c>
      <c r="J46" s="302" t="str">
        <f>IF('360 PU '!S66=0,"",'360 PU '!S66)</f>
        <v/>
      </c>
      <c r="K46" s="402" t="str">
        <f>IF('360 PU '!T66=0,"",'360 PU '!T66)</f>
        <v/>
      </c>
      <c r="L46" s="402" t="str">
        <f>IF('360 PU '!U66=0,"",'360 PU '!U66)</f>
        <v/>
      </c>
      <c r="M46" s="299">
        <f t="shared" si="2"/>
        <v>0</v>
      </c>
      <c r="N46" s="299">
        <f>M46*'360 PU '!I66</f>
        <v>0</v>
      </c>
      <c r="O46" s="930">
        <f>M46*'360 PU '!AP66</f>
        <v>0</v>
      </c>
    </row>
    <row r="47" spans="1:15" ht="22.5" customHeight="1" x14ac:dyDescent="0.2">
      <c r="A47" s="174" t="str">
        <f>'360 PU '!D67</f>
        <v>360-076PU</v>
      </c>
      <c r="B47" s="91">
        <f>'360 PU '!I67</f>
        <v>15</v>
      </c>
      <c r="C47" s="300" t="str">
        <f>IF('360 PU '!L67=0,"",'360 PU '!L67)</f>
        <v/>
      </c>
      <c r="D47" s="302" t="str">
        <f>IF('360 PU '!M67=0,"",'360 PU '!M67)</f>
        <v/>
      </c>
      <c r="E47" s="302" t="str">
        <f>IF('360 PU '!N67=0,"",'360 PU '!N67)</f>
        <v/>
      </c>
      <c r="F47" s="302" t="str">
        <f>IF('360 PU '!O67=0,"",'360 PU '!O67)</f>
        <v/>
      </c>
      <c r="G47" s="302" t="str">
        <f>IF('360 PU '!P67=0,"",'360 PU '!P67)</f>
        <v/>
      </c>
      <c r="H47" s="302" t="str">
        <f>IF('360 PU '!Q67=0,"",'360 PU '!Q67)</f>
        <v/>
      </c>
      <c r="I47" s="302" t="str">
        <f>IF('360 PU '!R67=0,"",'360 PU '!R67)</f>
        <v/>
      </c>
      <c r="J47" s="302" t="str">
        <f>IF('360 PU '!S67=0,"",'360 PU '!S67)</f>
        <v/>
      </c>
      <c r="K47" s="402" t="str">
        <f>IF('360 PU '!T67=0,"",'360 PU '!T67)</f>
        <v/>
      </c>
      <c r="L47" s="402" t="str">
        <f>IF('360 PU '!U67=0,"",'360 PU '!U67)</f>
        <v/>
      </c>
      <c r="M47" s="299">
        <f t="shared" si="2"/>
        <v>0</v>
      </c>
      <c r="N47" s="299">
        <f>M47*'360 PU '!I67</f>
        <v>0</v>
      </c>
      <c r="O47" s="930">
        <f>M47*'360 PU '!AP67</f>
        <v>0</v>
      </c>
    </row>
    <row r="48" spans="1:15" ht="22.5" customHeight="1" x14ac:dyDescent="0.2">
      <c r="A48" s="174" t="str">
        <f>'360 PU '!D68</f>
        <v>360-077PU</v>
      </c>
      <c r="B48" s="91">
        <f>'360 PU '!I68</f>
        <v>1</v>
      </c>
      <c r="C48" s="300" t="str">
        <f>IF('360 PU '!L68=0,"",'360 PU '!L68)</f>
        <v/>
      </c>
      <c r="D48" s="302" t="str">
        <f>IF('360 PU '!M68=0,"",'360 PU '!M68)</f>
        <v/>
      </c>
      <c r="E48" s="302" t="str">
        <f>IF('360 PU '!N68=0,"",'360 PU '!N68)</f>
        <v/>
      </c>
      <c r="F48" s="302" t="str">
        <f>IF('360 PU '!O68=0,"",'360 PU '!O68)</f>
        <v/>
      </c>
      <c r="G48" s="302" t="str">
        <f>IF('360 PU '!P68=0,"",'360 PU '!P68)</f>
        <v/>
      </c>
      <c r="H48" s="302" t="str">
        <f>IF('360 PU '!Q68=0,"",'360 PU '!Q68)</f>
        <v/>
      </c>
      <c r="I48" s="302" t="str">
        <f>IF('360 PU '!R68=0,"",'360 PU '!R68)</f>
        <v/>
      </c>
      <c r="J48" s="302" t="str">
        <f>IF('360 PU '!S68=0,"",'360 PU '!S68)</f>
        <v/>
      </c>
      <c r="K48" s="402" t="str">
        <f>IF('360 PU '!T68=0,"",'360 PU '!T68)</f>
        <v/>
      </c>
      <c r="L48" s="402" t="str">
        <f>IF('360 PU '!U68=0,"",'360 PU '!U68)</f>
        <v/>
      </c>
      <c r="M48" s="299">
        <f t="shared" si="2"/>
        <v>0</v>
      </c>
      <c r="N48" s="299">
        <f>M48*'360 PU '!I68</f>
        <v>0</v>
      </c>
      <c r="O48" s="930">
        <f>M48*'360 PU '!AP68</f>
        <v>0</v>
      </c>
    </row>
    <row r="49" spans="1:15" ht="22.5" customHeight="1" x14ac:dyDescent="0.2">
      <c r="A49" s="174" t="str">
        <f>'360 PU '!D69</f>
        <v>360-078PU</v>
      </c>
      <c r="B49" s="91">
        <f>'360 PU '!I69</f>
        <v>8</v>
      </c>
      <c r="C49" s="300" t="str">
        <f>IF('360 PU '!L69=0,"",'360 PU '!L69)</f>
        <v/>
      </c>
      <c r="D49" s="302" t="str">
        <f>IF('360 PU '!M69=0,"",'360 PU '!M69)</f>
        <v/>
      </c>
      <c r="E49" s="302" t="str">
        <f>IF('360 PU '!N69=0,"",'360 PU '!N69)</f>
        <v/>
      </c>
      <c r="F49" s="302" t="str">
        <f>IF('360 PU '!O69=0,"",'360 PU '!O69)</f>
        <v/>
      </c>
      <c r="G49" s="302" t="str">
        <f>IF('360 PU '!P69=0,"",'360 PU '!P69)</f>
        <v/>
      </c>
      <c r="H49" s="302" t="str">
        <f>IF('360 PU '!Q69=0,"",'360 PU '!Q69)</f>
        <v/>
      </c>
      <c r="I49" s="302" t="str">
        <f>IF('360 PU '!R69=0,"",'360 PU '!R69)</f>
        <v/>
      </c>
      <c r="J49" s="302" t="str">
        <f>IF('360 PU '!S69=0,"",'360 PU '!S69)</f>
        <v/>
      </c>
      <c r="K49" s="402" t="str">
        <f>IF('360 PU '!T69=0,"",'360 PU '!T69)</f>
        <v/>
      </c>
      <c r="L49" s="402" t="str">
        <f>IF('360 PU '!U69=0,"",'360 PU '!U69)</f>
        <v/>
      </c>
      <c r="M49" s="299">
        <f t="shared" si="2"/>
        <v>0</v>
      </c>
      <c r="N49" s="299">
        <f>M49*'360 PU '!I69</f>
        <v>0</v>
      </c>
      <c r="O49" s="930">
        <f>M49*'360 PU '!AP69</f>
        <v>0</v>
      </c>
    </row>
    <row r="50" spans="1:15" ht="22.5" customHeight="1" x14ac:dyDescent="0.2">
      <c r="A50" s="174" t="str">
        <f>'360 PU '!D70</f>
        <v>360-079PU</v>
      </c>
      <c r="B50" s="91">
        <f>'360 PU '!I70</f>
        <v>5</v>
      </c>
      <c r="C50" s="300" t="str">
        <f>IF('360 PU '!L70=0,"",'360 PU '!L70)</f>
        <v/>
      </c>
      <c r="D50" s="302" t="str">
        <f>IF('360 PU '!M70=0,"",'360 PU '!M70)</f>
        <v/>
      </c>
      <c r="E50" s="302" t="str">
        <f>IF('360 PU '!N70=0,"",'360 PU '!N70)</f>
        <v/>
      </c>
      <c r="F50" s="302" t="str">
        <f>IF('360 PU '!O70=0,"",'360 PU '!O70)</f>
        <v/>
      </c>
      <c r="G50" s="302" t="str">
        <f>IF('360 PU '!P70=0,"",'360 PU '!P70)</f>
        <v/>
      </c>
      <c r="H50" s="302" t="str">
        <f>IF('360 PU '!Q70=0,"",'360 PU '!Q70)</f>
        <v/>
      </c>
      <c r="I50" s="302" t="str">
        <f>IF('360 PU '!R70=0,"",'360 PU '!R70)</f>
        <v/>
      </c>
      <c r="J50" s="302" t="str">
        <f>IF('360 PU '!S70=0,"",'360 PU '!S70)</f>
        <v/>
      </c>
      <c r="K50" s="402" t="str">
        <f>IF('360 PU '!T70=0,"",'360 PU '!T70)</f>
        <v/>
      </c>
      <c r="L50" s="402" t="str">
        <f>IF('360 PU '!U70=0,"",'360 PU '!U70)</f>
        <v/>
      </c>
      <c r="M50" s="299">
        <f t="shared" si="2"/>
        <v>0</v>
      </c>
      <c r="N50" s="299">
        <f>M50*'360 PU '!I70</f>
        <v>0</v>
      </c>
      <c r="O50" s="930">
        <f>M50*'360 PU '!AP70</f>
        <v>0</v>
      </c>
    </row>
    <row r="51" spans="1:15" ht="22.5" customHeight="1" x14ac:dyDescent="0.2">
      <c r="A51" s="174" t="str">
        <f>'360 PU '!D71</f>
        <v>360-080PU</v>
      </c>
      <c r="B51" s="91">
        <f>'360 PU '!I71</f>
        <v>12</v>
      </c>
      <c r="C51" s="300" t="str">
        <f>IF('360 PU '!L71=0,"",'360 PU '!L71)</f>
        <v/>
      </c>
      <c r="D51" s="302" t="str">
        <f>IF('360 PU '!M71=0,"",'360 PU '!M71)</f>
        <v/>
      </c>
      <c r="E51" s="302" t="str">
        <f>IF('360 PU '!N71=0,"",'360 PU '!N71)</f>
        <v/>
      </c>
      <c r="F51" s="302" t="str">
        <f>IF('360 PU '!O71=0,"",'360 PU '!O71)</f>
        <v/>
      </c>
      <c r="G51" s="302" t="str">
        <f>IF('360 PU '!P71=0,"",'360 PU '!P71)</f>
        <v/>
      </c>
      <c r="H51" s="302" t="str">
        <f>IF('360 PU '!Q71=0,"",'360 PU '!Q71)</f>
        <v/>
      </c>
      <c r="I51" s="302" t="str">
        <f>IF('360 PU '!R71=0,"",'360 PU '!R71)</f>
        <v/>
      </c>
      <c r="J51" s="302" t="str">
        <f>IF('360 PU '!S71=0,"",'360 PU '!S71)</f>
        <v/>
      </c>
      <c r="K51" s="402" t="str">
        <f>IF('360 PU '!T71=0,"",'360 PU '!T71)</f>
        <v/>
      </c>
      <c r="L51" s="402" t="str">
        <f>IF('360 PU '!U71=0,"",'360 PU '!U71)</f>
        <v/>
      </c>
      <c r="M51" s="299">
        <f t="shared" si="2"/>
        <v>0</v>
      </c>
      <c r="N51" s="299">
        <f>M51*'360 PU '!I71</f>
        <v>0</v>
      </c>
      <c r="O51" s="930">
        <f>M51*'360 PU '!AP71</f>
        <v>0</v>
      </c>
    </row>
    <row r="52" spans="1:15" ht="22.5" customHeight="1" x14ac:dyDescent="0.2">
      <c r="A52" s="174">
        <f>'360 PU '!D72</f>
        <v>0</v>
      </c>
      <c r="B52" s="91">
        <f>'360 PU '!I72</f>
        <v>0</v>
      </c>
      <c r="C52" s="300" t="str">
        <f>IF('360 PU '!L72=0,"",'360 PU '!L72)</f>
        <v/>
      </c>
      <c r="D52" s="302" t="str">
        <f>IF('360 PU '!M72=0,"",'360 PU '!M72)</f>
        <v/>
      </c>
      <c r="E52" s="302" t="str">
        <f>IF('360 PU '!N72=0,"",'360 PU '!N72)</f>
        <v/>
      </c>
      <c r="F52" s="302" t="str">
        <f>IF('360 PU '!O72=0,"",'360 PU '!O72)</f>
        <v/>
      </c>
      <c r="G52" s="302" t="str">
        <f>IF('360 PU '!P72=0,"",'360 PU '!P72)</f>
        <v/>
      </c>
      <c r="H52" s="302" t="str">
        <f>IF('360 PU '!Q72=0,"",'360 PU '!Q72)</f>
        <v/>
      </c>
      <c r="I52" s="302" t="str">
        <f>IF('360 PU '!R72=0,"",'360 PU '!R72)</f>
        <v/>
      </c>
      <c r="J52" s="302" t="str">
        <f>IF('360 PU '!S72=0,"",'360 PU '!S72)</f>
        <v/>
      </c>
      <c r="K52" s="402" t="str">
        <f>IF('360 PU '!T72=0,"",'360 PU '!T72)</f>
        <v/>
      </c>
      <c r="L52" s="402" t="str">
        <f>IF('360 PU '!U72=0,"",'360 PU '!U72)</f>
        <v/>
      </c>
      <c r="M52" s="299">
        <f t="shared" si="2"/>
        <v>0</v>
      </c>
      <c r="N52" s="299">
        <f>M52*'360 PU '!I72</f>
        <v>0</v>
      </c>
      <c r="O52" s="930">
        <f>M52*'360 PU '!AP72</f>
        <v>0</v>
      </c>
    </row>
    <row r="53" spans="1:15" ht="22.5" customHeight="1" x14ac:dyDescent="0.2">
      <c r="A53" s="174" t="str">
        <f>'360 PU '!D19</f>
        <v>360-91PU</v>
      </c>
      <c r="B53" s="91">
        <f>'360 PU '!I19</f>
        <v>16</v>
      </c>
      <c r="C53" s="300" t="str">
        <f>IF('360 PU '!L19=0,"",'360 PU '!L19)</f>
        <v/>
      </c>
      <c r="D53" s="302" t="str">
        <f>IF('360 PU '!M19=0,"",'360 PU '!M19)</f>
        <v/>
      </c>
      <c r="E53" s="302" t="str">
        <f>IF('360 PU '!N19=0,"",'360 PU '!N19)</f>
        <v/>
      </c>
      <c r="F53" s="302" t="str">
        <f>IF('360 PU '!O19=0,"",'360 PU '!O19)</f>
        <v/>
      </c>
      <c r="G53" s="302" t="str">
        <f>IF('360 PU '!P19=0,"",'360 PU '!P19)</f>
        <v/>
      </c>
      <c r="H53" s="302" t="str">
        <f>IF('360 PU '!Q19=0,"",'360 PU '!Q19)</f>
        <v/>
      </c>
      <c r="I53" s="302" t="str">
        <f>IF('360 PU '!R19=0,"",'360 PU '!R19)</f>
        <v/>
      </c>
      <c r="J53" s="302" t="str">
        <f>IF('360 PU '!S19=0,"",'360 PU '!S19)</f>
        <v/>
      </c>
      <c r="K53" s="402" t="str">
        <f>IF('360 PU '!T19=0,"",'360 PU '!T19)</f>
        <v/>
      </c>
      <c r="L53" s="402" t="str">
        <f>IF('360 PU '!U19=0,"",'360 PU '!U19)</f>
        <v/>
      </c>
      <c r="M53" s="299">
        <f>SUM(C53:L53)</f>
        <v>0</v>
      </c>
      <c r="N53" s="299">
        <f>M53*'360 PU '!I19</f>
        <v>0</v>
      </c>
      <c r="O53" s="930">
        <f>M53*'360 PU '!AP19</f>
        <v>0</v>
      </c>
    </row>
    <row r="54" spans="1:15" ht="22.5" customHeight="1" x14ac:dyDescent="0.2">
      <c r="A54" s="174" t="str">
        <f>'360 PU '!D73</f>
        <v>360-91PU</v>
      </c>
      <c r="B54" s="91">
        <f>'360 PU '!I73</f>
        <v>16</v>
      </c>
      <c r="C54" s="300" t="str">
        <f>IF('360 PU '!L73=0,"",'360 PU '!L73)</f>
        <v/>
      </c>
      <c r="D54" s="302" t="str">
        <f>IF('360 PU '!M73=0,"",'360 PU '!M73)</f>
        <v/>
      </c>
      <c r="E54" s="302" t="str">
        <f>IF('360 PU '!N73=0,"",'360 PU '!N73)</f>
        <v/>
      </c>
      <c r="F54" s="302" t="str">
        <f>IF('360 PU '!O73=0,"",'360 PU '!O73)</f>
        <v/>
      </c>
      <c r="G54" s="302" t="str">
        <f>IF('360 PU '!P73=0,"",'360 PU '!P73)</f>
        <v/>
      </c>
      <c r="H54" s="302" t="str">
        <f>IF('360 PU '!Q73=0,"",'360 PU '!Q73)</f>
        <v/>
      </c>
      <c r="I54" s="302" t="str">
        <f>IF('360 PU '!R73=0,"",'360 PU '!R73)</f>
        <v/>
      </c>
      <c r="J54" s="302" t="str">
        <f>IF('360 PU '!S73=0,"",'360 PU '!S73)</f>
        <v/>
      </c>
      <c r="K54" s="402" t="str">
        <f>IF('360 PU '!T73=0,"",'360 PU '!T73)</f>
        <v/>
      </c>
      <c r="L54" s="402" t="str">
        <f>IF('360 PU '!U73=0,"",'360 PU '!U73)</f>
        <v/>
      </c>
      <c r="M54" s="299">
        <f t="shared" ref="M54" si="3">SUM(C54:L54)</f>
        <v>0</v>
      </c>
      <c r="N54" s="299">
        <f>M54*'360 PU '!I73</f>
        <v>0</v>
      </c>
      <c r="O54" s="930">
        <f>M54*'360 PU '!AP73</f>
        <v>0</v>
      </c>
    </row>
    <row r="55" spans="1:15" ht="22.5" customHeight="1" x14ac:dyDescent="0.2">
      <c r="A55" s="174" t="str">
        <f>'360 PU '!D74</f>
        <v>360-092PU</v>
      </c>
      <c r="B55" s="91">
        <f>'360 PU '!I74</f>
        <v>4</v>
      </c>
      <c r="C55" s="300" t="str">
        <f>IF('360 PU '!L74=0,"",'360 PU '!L74)</f>
        <v/>
      </c>
      <c r="D55" s="302" t="str">
        <f>IF('360 PU '!M74=0,"",'360 PU '!M74)</f>
        <v/>
      </c>
      <c r="E55" s="302" t="str">
        <f>IF('360 PU '!N74=0,"",'360 PU '!N74)</f>
        <v/>
      </c>
      <c r="F55" s="302" t="str">
        <f>IF('360 PU '!O74=0,"",'360 PU '!O74)</f>
        <v/>
      </c>
      <c r="G55" s="302" t="str">
        <f>IF('360 PU '!P74=0,"",'360 PU '!P74)</f>
        <v/>
      </c>
      <c r="H55" s="302" t="str">
        <f>IF('360 PU '!Q74=0,"",'360 PU '!Q74)</f>
        <v/>
      </c>
      <c r="I55" s="302" t="str">
        <f>IF('360 PU '!R74=0,"",'360 PU '!R74)</f>
        <v/>
      </c>
      <c r="J55" s="302" t="str">
        <f>IF('360 PU '!S74=0,"",'360 PU '!S74)</f>
        <v/>
      </c>
      <c r="K55" s="402" t="str">
        <f>IF('360 PU '!T74=0,"",'360 PU '!T74)</f>
        <v/>
      </c>
      <c r="L55" s="402" t="str">
        <f>IF('360 PU '!U74=0,"",'360 PU '!U74)</f>
        <v/>
      </c>
      <c r="M55" s="299">
        <f t="shared" si="2"/>
        <v>0</v>
      </c>
      <c r="N55" s="299">
        <f>M55*'360 PU '!I74</f>
        <v>0</v>
      </c>
      <c r="O55" s="930">
        <f>M55*'360 PU '!AP74</f>
        <v>0</v>
      </c>
    </row>
    <row r="56" spans="1:15" ht="22.5" customHeight="1" x14ac:dyDescent="0.2">
      <c r="A56" s="174" t="str">
        <f>'360 PU '!D75</f>
        <v>360-093PU</v>
      </c>
      <c r="B56" s="91">
        <f>'360 PU '!I75</f>
        <v>4</v>
      </c>
      <c r="C56" s="300" t="str">
        <f>IF('360 PU '!L75=0,"",'360 PU '!L75)</f>
        <v/>
      </c>
      <c r="D56" s="302" t="str">
        <f>IF('360 PU '!M75=0,"",'360 PU '!M75)</f>
        <v/>
      </c>
      <c r="E56" s="302" t="str">
        <f>IF('360 PU '!N75=0,"",'360 PU '!N75)</f>
        <v/>
      </c>
      <c r="F56" s="302" t="str">
        <f>IF('360 PU '!O75=0,"",'360 PU '!O75)</f>
        <v/>
      </c>
      <c r="G56" s="302" t="str">
        <f>IF('360 PU '!P75=0,"",'360 PU '!P75)</f>
        <v/>
      </c>
      <c r="H56" s="302" t="str">
        <f>IF('360 PU '!Q75=0,"",'360 PU '!Q75)</f>
        <v/>
      </c>
      <c r="I56" s="302" t="str">
        <f>IF('360 PU '!R75=0,"",'360 PU '!R75)</f>
        <v/>
      </c>
      <c r="J56" s="302" t="str">
        <f>IF('360 PU '!S75=0,"",'360 PU '!S75)</f>
        <v/>
      </c>
      <c r="K56" s="402" t="str">
        <f>IF('360 PU '!T75=0,"",'360 PU '!T75)</f>
        <v/>
      </c>
      <c r="L56" s="402" t="str">
        <f>IF('360 PU '!U75=0,"",'360 PU '!U75)</f>
        <v/>
      </c>
      <c r="M56" s="299">
        <f t="shared" si="2"/>
        <v>0</v>
      </c>
      <c r="N56" s="299">
        <f>M56*'360 PU '!I75</f>
        <v>0</v>
      </c>
      <c r="O56" s="930">
        <f>M56*'360 PU '!AP75</f>
        <v>0</v>
      </c>
    </row>
    <row r="57" spans="1:15" ht="22.5" customHeight="1" x14ac:dyDescent="0.2">
      <c r="A57" s="174" t="str">
        <f>'360 PU '!D76</f>
        <v>360-094PU</v>
      </c>
      <c r="B57" s="91">
        <f>'360 PU '!I76</f>
        <v>6</v>
      </c>
      <c r="C57" s="300" t="str">
        <f>IF('360 PU '!L76=0,"",'360 PU '!L76)</f>
        <v/>
      </c>
      <c r="D57" s="302" t="str">
        <f>IF('360 PU '!M76=0,"",'360 PU '!M76)</f>
        <v/>
      </c>
      <c r="E57" s="302" t="str">
        <f>IF('360 PU '!N76=0,"",'360 PU '!N76)</f>
        <v/>
      </c>
      <c r="F57" s="302" t="str">
        <f>IF('360 PU '!O76=0,"",'360 PU '!O76)</f>
        <v/>
      </c>
      <c r="G57" s="302" t="str">
        <f>IF('360 PU '!P76=0,"",'360 PU '!P76)</f>
        <v/>
      </c>
      <c r="H57" s="302" t="str">
        <f>IF('360 PU '!Q76=0,"",'360 PU '!Q76)</f>
        <v/>
      </c>
      <c r="I57" s="302" t="str">
        <f>IF('360 PU '!R76=0,"",'360 PU '!R76)</f>
        <v/>
      </c>
      <c r="J57" s="302" t="str">
        <f>IF('360 PU '!S76=0,"",'360 PU '!S76)</f>
        <v/>
      </c>
      <c r="K57" s="402" t="str">
        <f>IF('360 PU '!T76=0,"",'360 PU '!T76)</f>
        <v/>
      </c>
      <c r="L57" s="402" t="str">
        <f>IF('360 PU '!U76=0,"",'360 PU '!U76)</f>
        <v/>
      </c>
      <c r="M57" s="299">
        <f t="shared" si="2"/>
        <v>0</v>
      </c>
      <c r="N57" s="299">
        <f>M57*'360 PU '!I76</f>
        <v>0</v>
      </c>
      <c r="O57" s="930">
        <f>M57*'360 PU '!AP76</f>
        <v>0</v>
      </c>
    </row>
    <row r="58" spans="1:15" ht="22.5" customHeight="1" x14ac:dyDescent="0.2">
      <c r="A58" s="174" t="str">
        <f>'360 PU '!D77</f>
        <v>360-095PU</v>
      </c>
      <c r="B58" s="91">
        <f>'360 PU '!I77</f>
        <v>15</v>
      </c>
      <c r="C58" s="300" t="str">
        <f>IF('360 PU '!L77=0,"",'360 PU '!L77)</f>
        <v/>
      </c>
      <c r="D58" s="302" t="str">
        <f>IF('360 PU '!M77=0,"",'360 PU '!M77)</f>
        <v/>
      </c>
      <c r="E58" s="302" t="str">
        <f>IF('360 PU '!N77=0,"",'360 PU '!N77)</f>
        <v/>
      </c>
      <c r="F58" s="302" t="str">
        <f>IF('360 PU '!O77=0,"",'360 PU '!O77)</f>
        <v/>
      </c>
      <c r="G58" s="302" t="str">
        <f>IF('360 PU '!P77=0,"",'360 PU '!P77)</f>
        <v/>
      </c>
      <c r="H58" s="302" t="str">
        <f>IF('360 PU '!Q77=0,"",'360 PU '!Q77)</f>
        <v/>
      </c>
      <c r="I58" s="302" t="str">
        <f>IF('360 PU '!R77=0,"",'360 PU '!R77)</f>
        <v/>
      </c>
      <c r="J58" s="302" t="str">
        <f>IF('360 PU '!S77=0,"",'360 PU '!S77)</f>
        <v/>
      </c>
      <c r="K58" s="402" t="str">
        <f>IF('360 PU '!T77=0,"",'360 PU '!T77)</f>
        <v/>
      </c>
      <c r="L58" s="402" t="str">
        <f>IF('360 PU '!U77=0,"",'360 PU '!U77)</f>
        <v/>
      </c>
      <c r="M58" s="299">
        <f t="shared" si="2"/>
        <v>0</v>
      </c>
      <c r="N58" s="299">
        <f>M58*'360 PU '!I77</f>
        <v>0</v>
      </c>
      <c r="O58" s="930">
        <f>M58*'360 PU '!AP77</f>
        <v>0</v>
      </c>
    </row>
    <row r="59" spans="1:15" ht="22.5" customHeight="1" x14ac:dyDescent="0.2">
      <c r="A59" s="174" t="str">
        <f>'360 PU '!D78</f>
        <v>360-096PU</v>
      </c>
      <c r="B59" s="91">
        <f>'360 PU '!I78</f>
        <v>6</v>
      </c>
      <c r="C59" s="300" t="str">
        <f>IF('360 PU '!L78=0,"",'360 PU '!L78)</f>
        <v/>
      </c>
      <c r="D59" s="302" t="str">
        <f>IF('360 PU '!M78=0,"",'360 PU '!M78)</f>
        <v/>
      </c>
      <c r="E59" s="302" t="str">
        <f>IF('360 PU '!N78=0,"",'360 PU '!N78)</f>
        <v/>
      </c>
      <c r="F59" s="302" t="str">
        <f>IF('360 PU '!O78=0,"",'360 PU '!O78)</f>
        <v/>
      </c>
      <c r="G59" s="302" t="str">
        <f>IF('360 PU '!P78=0,"",'360 PU '!P78)</f>
        <v/>
      </c>
      <c r="H59" s="302" t="str">
        <f>IF('360 PU '!Q78=0,"",'360 PU '!Q78)</f>
        <v/>
      </c>
      <c r="I59" s="302" t="str">
        <f>IF('360 PU '!R78=0,"",'360 PU '!R78)</f>
        <v/>
      </c>
      <c r="J59" s="302" t="str">
        <f>IF('360 PU '!S78=0,"",'360 PU '!S78)</f>
        <v/>
      </c>
      <c r="K59" s="402" t="str">
        <f>IF('360 PU '!T78=0,"",'360 PU '!T78)</f>
        <v/>
      </c>
      <c r="L59" s="402" t="str">
        <f>IF('360 PU '!U78=0,"",'360 PU '!U78)</f>
        <v/>
      </c>
      <c r="M59" s="299">
        <f t="shared" si="2"/>
        <v>0</v>
      </c>
      <c r="N59" s="299">
        <f>M59*'360 PU '!I78</f>
        <v>0</v>
      </c>
      <c r="O59" s="930">
        <f>M59*'360 PU '!AP78</f>
        <v>0</v>
      </c>
    </row>
    <row r="60" spans="1:15" ht="22.5" customHeight="1" x14ac:dyDescent="0.2">
      <c r="A60" s="174" t="str">
        <f>'360 PU '!D79</f>
        <v>360-097PU</v>
      </c>
      <c r="B60" s="91">
        <f>'360 PU '!I79</f>
        <v>6</v>
      </c>
      <c r="C60" s="300" t="str">
        <f>IF('360 PU '!L79=0,"",'360 PU '!L79)</f>
        <v/>
      </c>
      <c r="D60" s="302" t="str">
        <f>IF('360 PU '!M79=0,"",'360 PU '!M79)</f>
        <v/>
      </c>
      <c r="E60" s="302" t="str">
        <f>IF('360 PU '!N79=0,"",'360 PU '!N79)</f>
        <v/>
      </c>
      <c r="F60" s="302" t="str">
        <f>IF('360 PU '!O79=0,"",'360 PU '!O79)</f>
        <v/>
      </c>
      <c r="G60" s="302" t="str">
        <f>IF('360 PU '!P79=0,"",'360 PU '!P79)</f>
        <v/>
      </c>
      <c r="H60" s="302" t="str">
        <f>IF('360 PU '!Q79=0,"",'360 PU '!Q79)</f>
        <v/>
      </c>
      <c r="I60" s="302" t="str">
        <f>IF('360 PU '!R79=0,"",'360 PU '!R79)</f>
        <v/>
      </c>
      <c r="J60" s="302" t="str">
        <f>IF('360 PU '!S79=0,"",'360 PU '!S79)</f>
        <v/>
      </c>
      <c r="K60" s="402" t="str">
        <f>IF('360 PU '!T79=0,"",'360 PU '!T79)</f>
        <v/>
      </c>
      <c r="L60" s="402" t="str">
        <f>IF('360 PU '!U79=0,"",'360 PU '!U79)</f>
        <v/>
      </c>
      <c r="M60" s="299">
        <f t="shared" si="2"/>
        <v>0</v>
      </c>
      <c r="N60" s="299">
        <f>M60*'360 PU '!I79</f>
        <v>0</v>
      </c>
      <c r="O60" s="930">
        <f>M60*'360 PU '!AP79</f>
        <v>0</v>
      </c>
    </row>
    <row r="61" spans="1:15" ht="22.5" customHeight="1" x14ac:dyDescent="0.2">
      <c r="A61" s="174" t="str">
        <f>'360 PU '!D80</f>
        <v>360-098PU</v>
      </c>
      <c r="B61" s="91">
        <f>'360 PU '!I80</f>
        <v>4</v>
      </c>
      <c r="C61" s="300" t="str">
        <f>IF('360 PU '!L80=0,"",'360 PU '!L80)</f>
        <v/>
      </c>
      <c r="D61" s="302" t="str">
        <f>IF('360 PU '!M80=0,"",'360 PU '!M80)</f>
        <v/>
      </c>
      <c r="E61" s="302" t="str">
        <f>IF('360 PU '!N80=0,"",'360 PU '!N80)</f>
        <v/>
      </c>
      <c r="F61" s="302" t="str">
        <f>IF('360 PU '!O80=0,"",'360 PU '!O80)</f>
        <v/>
      </c>
      <c r="G61" s="302" t="str">
        <f>IF('360 PU '!P80=0,"",'360 PU '!P80)</f>
        <v/>
      </c>
      <c r="H61" s="302" t="str">
        <f>IF('360 PU '!Q80=0,"",'360 PU '!Q80)</f>
        <v/>
      </c>
      <c r="I61" s="302" t="str">
        <f>IF('360 PU '!R80=0,"",'360 PU '!R80)</f>
        <v/>
      </c>
      <c r="J61" s="302" t="str">
        <f>IF('360 PU '!S80=0,"",'360 PU '!S80)</f>
        <v/>
      </c>
      <c r="K61" s="402" t="str">
        <f>IF('360 PU '!T80=0,"",'360 PU '!T80)</f>
        <v/>
      </c>
      <c r="L61" s="402" t="str">
        <f>IF('360 PU '!U80=0,"",'360 PU '!U80)</f>
        <v/>
      </c>
      <c r="M61" s="299">
        <f t="shared" si="2"/>
        <v>0</v>
      </c>
      <c r="N61" s="299">
        <f>M61*'360 PU '!I80</f>
        <v>0</v>
      </c>
      <c r="O61" s="930">
        <f>M61*'360 PU '!AP80</f>
        <v>0</v>
      </c>
    </row>
    <row r="62" spans="1:15" ht="22.5" customHeight="1" x14ac:dyDescent="0.2">
      <c r="A62" s="174" t="str">
        <f>'360 PU '!D81</f>
        <v>360-099PU</v>
      </c>
      <c r="B62" s="91">
        <f>'360 PU '!I81</f>
        <v>4</v>
      </c>
      <c r="C62" s="300" t="str">
        <f>IF('360 PU '!L81=0,"",'360 PU '!L81)</f>
        <v/>
      </c>
      <c r="D62" s="302" t="str">
        <f>IF('360 PU '!M81=0,"",'360 PU '!M81)</f>
        <v/>
      </c>
      <c r="E62" s="302" t="str">
        <f>IF('360 PU '!N81=0,"",'360 PU '!N81)</f>
        <v/>
      </c>
      <c r="F62" s="302" t="str">
        <f>IF('360 PU '!O81=0,"",'360 PU '!O81)</f>
        <v/>
      </c>
      <c r="G62" s="302" t="str">
        <f>IF('360 PU '!P81=0,"",'360 PU '!P81)</f>
        <v/>
      </c>
      <c r="H62" s="302" t="str">
        <f>IF('360 PU '!Q81=0,"",'360 PU '!Q81)</f>
        <v/>
      </c>
      <c r="I62" s="302" t="str">
        <f>IF('360 PU '!R81=0,"",'360 PU '!R81)</f>
        <v/>
      </c>
      <c r="J62" s="302" t="str">
        <f>IF('360 PU '!S81=0,"",'360 PU '!S81)</f>
        <v/>
      </c>
      <c r="K62" s="402" t="str">
        <f>IF('360 PU '!T81=0,"",'360 PU '!T81)</f>
        <v/>
      </c>
      <c r="L62" s="402" t="str">
        <f>IF('360 PU '!U81=0,"",'360 PU '!U81)</f>
        <v/>
      </c>
      <c r="M62" s="299">
        <f t="shared" si="2"/>
        <v>0</v>
      </c>
      <c r="N62" s="299">
        <f>M62*'360 PU '!I81</f>
        <v>0</v>
      </c>
      <c r="O62" s="930">
        <f>M62*'360 PU '!AP81</f>
        <v>0</v>
      </c>
    </row>
    <row r="63" spans="1:15" ht="22.5" customHeight="1" x14ac:dyDescent="0.2">
      <c r="A63" s="174" t="str">
        <f>'360 PU '!D82</f>
        <v>360-100PU</v>
      </c>
      <c r="B63" s="91">
        <f>'360 PU '!I82</f>
        <v>3</v>
      </c>
      <c r="C63" s="300" t="str">
        <f>IF('360 PU '!L82=0,"",'360 PU '!L82)</f>
        <v/>
      </c>
      <c r="D63" s="302" t="str">
        <f>IF('360 PU '!M82=0,"",'360 PU '!M82)</f>
        <v/>
      </c>
      <c r="E63" s="302" t="str">
        <f>IF('360 PU '!N82=0,"",'360 PU '!N82)</f>
        <v/>
      </c>
      <c r="F63" s="302" t="str">
        <f>IF('360 PU '!O82=0,"",'360 PU '!O82)</f>
        <v/>
      </c>
      <c r="G63" s="302" t="str">
        <f>IF('360 PU '!P82=0,"",'360 PU '!P82)</f>
        <v/>
      </c>
      <c r="H63" s="302" t="str">
        <f>IF('360 PU '!Q82=0,"",'360 PU '!Q82)</f>
        <v/>
      </c>
      <c r="I63" s="302" t="str">
        <f>IF('360 PU '!R82=0,"",'360 PU '!R82)</f>
        <v/>
      </c>
      <c r="J63" s="302" t="str">
        <f>IF('360 PU '!S82=0,"",'360 PU '!S82)</f>
        <v/>
      </c>
      <c r="K63" s="402" t="str">
        <f>IF('360 PU '!T82=0,"",'360 PU '!T82)</f>
        <v/>
      </c>
      <c r="L63" s="402" t="str">
        <f>IF('360 PU '!U82=0,"",'360 PU '!U82)</f>
        <v/>
      </c>
      <c r="M63" s="299">
        <f t="shared" si="2"/>
        <v>0</v>
      </c>
      <c r="N63" s="299">
        <f>M63*'360 PU '!I82</f>
        <v>0</v>
      </c>
      <c r="O63" s="930">
        <f>M63*'360 PU '!AP82</f>
        <v>0</v>
      </c>
    </row>
    <row r="64" spans="1:15" ht="22.5" customHeight="1" x14ac:dyDescent="0.2">
      <c r="A64" s="174">
        <f>'360 PU '!D83</f>
        <v>0</v>
      </c>
      <c r="B64" s="91">
        <f>'360 PU '!I83</f>
        <v>0</v>
      </c>
      <c r="C64" s="300" t="str">
        <f>IF('360 PU '!L83=0,"",'360 PU '!L83)</f>
        <v/>
      </c>
      <c r="D64" s="302" t="str">
        <f>IF('360 PU '!M83=0,"",'360 PU '!M83)</f>
        <v/>
      </c>
      <c r="E64" s="302" t="str">
        <f>IF('360 PU '!N83=0,"",'360 PU '!N83)</f>
        <v/>
      </c>
      <c r="F64" s="302" t="str">
        <f>IF('360 PU '!O83=0,"",'360 PU '!O83)</f>
        <v/>
      </c>
      <c r="G64" s="302" t="str">
        <f>IF('360 PU '!P83=0,"",'360 PU '!P83)</f>
        <v/>
      </c>
      <c r="H64" s="302" t="str">
        <f>IF('360 PU '!Q83=0,"",'360 PU '!Q83)</f>
        <v/>
      </c>
      <c r="I64" s="302" t="str">
        <f>IF('360 PU '!R83=0,"",'360 PU '!R83)</f>
        <v/>
      </c>
      <c r="J64" s="302" t="str">
        <f>IF('360 PU '!S83=0,"",'360 PU '!S83)</f>
        <v/>
      </c>
      <c r="K64" s="402" t="str">
        <f>IF('360 PU '!T83=0,"",'360 PU '!T83)</f>
        <v/>
      </c>
      <c r="L64" s="402" t="str">
        <f>IF('360 PU '!U83=0,"",'360 PU '!U83)</f>
        <v/>
      </c>
      <c r="M64" s="299">
        <f t="shared" si="2"/>
        <v>0</v>
      </c>
      <c r="N64" s="299">
        <f>M64*'360 PU '!I83</f>
        <v>0</v>
      </c>
      <c r="O64" s="930">
        <f>M64*'360 PU '!AP83</f>
        <v>0</v>
      </c>
    </row>
    <row r="65" spans="1:15" ht="22.5" customHeight="1" x14ac:dyDescent="0.2">
      <c r="A65" s="174" t="str">
        <f>'360 PU '!D84</f>
        <v>360-138PU</v>
      </c>
      <c r="B65" s="91">
        <f>'360 PU '!I84</f>
        <v>5</v>
      </c>
      <c r="C65" s="300" t="str">
        <f>IF('360 PU '!L84=0,"",'360 PU '!L84)</f>
        <v/>
      </c>
      <c r="D65" s="302" t="str">
        <f>IF('360 PU '!M84=0,"",'360 PU '!M84)</f>
        <v/>
      </c>
      <c r="E65" s="302" t="str">
        <f>IF('360 PU '!N84=0,"",'360 PU '!N84)</f>
        <v/>
      </c>
      <c r="F65" s="302" t="str">
        <f>IF('360 PU '!O84=0,"",'360 PU '!O84)</f>
        <v/>
      </c>
      <c r="G65" s="302" t="str">
        <f>IF('360 PU '!P84=0,"",'360 PU '!P84)</f>
        <v/>
      </c>
      <c r="H65" s="302" t="str">
        <f>IF('360 PU '!Q84=0,"",'360 PU '!Q84)</f>
        <v/>
      </c>
      <c r="I65" s="302" t="str">
        <f>IF('360 PU '!R84=0,"",'360 PU '!R84)</f>
        <v/>
      </c>
      <c r="J65" s="302" t="str">
        <f>IF('360 PU '!S84=0,"",'360 PU '!S84)</f>
        <v/>
      </c>
      <c r="K65" s="402" t="str">
        <f>IF('360 PU '!T84=0,"",'360 PU '!T84)</f>
        <v/>
      </c>
      <c r="L65" s="402" t="str">
        <f>IF('360 PU '!U84=0,"",'360 PU '!U84)</f>
        <v/>
      </c>
      <c r="M65" s="299">
        <f t="shared" si="2"/>
        <v>0</v>
      </c>
      <c r="N65" s="299">
        <f>M65*'360 PU '!I84</f>
        <v>0</v>
      </c>
      <c r="O65" s="930">
        <f>M65*'360 PU '!AP84</f>
        <v>0</v>
      </c>
    </row>
    <row r="66" spans="1:15" ht="22.5" customHeight="1" x14ac:dyDescent="0.2">
      <c r="A66" s="174" t="str">
        <f>'360 PU '!D85</f>
        <v>360-140PU</v>
      </c>
      <c r="B66" s="91">
        <f>'360 PU '!I85</f>
        <v>10</v>
      </c>
      <c r="C66" s="300" t="str">
        <f>IF('360 PU '!L85=0,"",'360 PU '!L85)</f>
        <v/>
      </c>
      <c r="D66" s="302" t="str">
        <f>IF('360 PU '!M85=0,"",'360 PU '!M85)</f>
        <v/>
      </c>
      <c r="E66" s="302" t="str">
        <f>IF('360 PU '!N85=0,"",'360 PU '!N85)</f>
        <v/>
      </c>
      <c r="F66" s="302" t="str">
        <f>IF('360 PU '!O85=0,"",'360 PU '!O85)</f>
        <v/>
      </c>
      <c r="G66" s="302" t="str">
        <f>IF('360 PU '!P85=0,"",'360 PU '!P85)</f>
        <v/>
      </c>
      <c r="H66" s="302" t="str">
        <f>IF('360 PU '!Q85=0,"",'360 PU '!Q85)</f>
        <v/>
      </c>
      <c r="I66" s="302" t="str">
        <f>IF('360 PU '!R85=0,"",'360 PU '!R85)</f>
        <v/>
      </c>
      <c r="J66" s="302" t="str">
        <f>IF('360 PU '!S85=0,"",'360 PU '!S85)</f>
        <v/>
      </c>
      <c r="K66" s="402" t="str">
        <f>IF('360 PU '!T85=0,"",'360 PU '!T85)</f>
        <v/>
      </c>
      <c r="L66" s="402" t="str">
        <f>IF('360 PU '!U85=0,"",'360 PU '!U85)</f>
        <v/>
      </c>
      <c r="M66" s="299">
        <f t="shared" si="2"/>
        <v>0</v>
      </c>
      <c r="N66" s="299">
        <f>M66*'360 PU '!I85</f>
        <v>0</v>
      </c>
      <c r="O66" s="930">
        <f>M66*'360 PU '!AP85</f>
        <v>0</v>
      </c>
    </row>
    <row r="67" spans="1:15" ht="22.5" customHeight="1" x14ac:dyDescent="0.2">
      <c r="A67" s="174" t="str">
        <f>'360 PU '!D20</f>
        <v>360-160PU</v>
      </c>
      <c r="B67" s="91">
        <f>'360 PU '!I20</f>
        <v>13</v>
      </c>
      <c r="C67" s="300" t="str">
        <f>IF('360 PU '!L20=0,"",'360 PU '!L20)</f>
        <v/>
      </c>
      <c r="D67" s="302" t="str">
        <f>IF('360 PU '!M20=0,"",'360 PU '!M20)</f>
        <v/>
      </c>
      <c r="E67" s="302" t="str">
        <f>IF('360 PU '!N20=0,"",'360 PU '!N20)</f>
        <v/>
      </c>
      <c r="F67" s="302" t="str">
        <f>IF('360 PU '!O20=0,"",'360 PU '!O20)</f>
        <v/>
      </c>
      <c r="G67" s="302" t="str">
        <f>IF('360 PU '!P20=0,"",'360 PU '!P20)</f>
        <v/>
      </c>
      <c r="H67" s="302" t="str">
        <f>IF('360 PU '!Q20=0,"",'360 PU '!Q20)</f>
        <v/>
      </c>
      <c r="I67" s="302" t="str">
        <f>IF('360 PU '!R20=0,"",'360 PU '!R20)</f>
        <v/>
      </c>
      <c r="J67" s="302" t="str">
        <f>IF('360 PU '!S20=0,"",'360 PU '!S20)</f>
        <v/>
      </c>
      <c r="K67" s="402" t="str">
        <f>IF('360 PU '!T20=0,"",'360 PU '!T20)</f>
        <v/>
      </c>
      <c r="L67" s="402" t="str">
        <f>IF('360 PU '!U20=0,"",'360 PU '!U20)</f>
        <v/>
      </c>
      <c r="M67" s="299">
        <f t="shared" ref="M67" si="4">SUM(C67:L67)</f>
        <v>0</v>
      </c>
      <c r="N67" s="299">
        <f>M67*'360 PU '!I20</f>
        <v>0</v>
      </c>
      <c r="O67" s="930">
        <f>M67*'360 PU '!AP20</f>
        <v>0</v>
      </c>
    </row>
    <row r="68" spans="1:15" ht="22.5" customHeight="1" x14ac:dyDescent="0.2">
      <c r="A68" s="174" t="str">
        <f>'360 PU '!D21</f>
        <v>360-240PU</v>
      </c>
      <c r="B68" s="91">
        <f>'360 PU '!I21</f>
        <v>14</v>
      </c>
      <c r="C68" s="300" t="str">
        <f>IF('360 PU '!L21=0,"",'360 PU '!L21)</f>
        <v/>
      </c>
      <c r="D68" s="302" t="str">
        <f>IF('360 PU '!M21=0,"",'360 PU '!M21)</f>
        <v/>
      </c>
      <c r="E68" s="302" t="str">
        <f>IF('360 PU '!N21=0,"",'360 PU '!N21)</f>
        <v/>
      </c>
      <c r="F68" s="302" t="str">
        <f>IF('360 PU '!O21=0,"",'360 PU '!O21)</f>
        <v/>
      </c>
      <c r="G68" s="302" t="str">
        <f>IF('360 PU '!P21=0,"",'360 PU '!P21)</f>
        <v/>
      </c>
      <c r="H68" s="302" t="str">
        <f>IF('360 PU '!Q21=0,"",'360 PU '!Q21)</f>
        <v/>
      </c>
      <c r="I68" s="302" t="str">
        <f>IF('360 PU '!R21=0,"",'360 PU '!R21)</f>
        <v/>
      </c>
      <c r="J68" s="302" t="str">
        <f>IF('360 PU '!S21=0,"",'360 PU '!S21)</f>
        <v/>
      </c>
      <c r="K68" s="402" t="str">
        <f>IF('360 PU '!T21=0,"",'360 PU '!T21)</f>
        <v/>
      </c>
      <c r="L68" s="402" t="str">
        <f>IF('360 PU '!U21=0,"",'360 PU '!U21)</f>
        <v/>
      </c>
      <c r="M68" s="299">
        <f t="shared" ref="M68" si="5">SUM(C68:L68)</f>
        <v>0</v>
      </c>
      <c r="N68" s="299">
        <f>M68*'360 PU '!I21</f>
        <v>0</v>
      </c>
      <c r="O68" s="930">
        <f>M68*'360 PU '!AP21</f>
        <v>0</v>
      </c>
    </row>
    <row r="69" spans="1:15" ht="22.5" customHeight="1" x14ac:dyDescent="0.2">
      <c r="A69" s="174" t="str">
        <f>'360 PU '!D22</f>
        <v>360-297PU</v>
      </c>
      <c r="B69" s="91">
        <f>'360 PU '!I22</f>
        <v>12</v>
      </c>
      <c r="C69" s="300" t="str">
        <f>IF('360 PU '!L22=0,"",'360 PU '!L22)</f>
        <v/>
      </c>
      <c r="D69" s="302" t="str">
        <f>IF('360 PU '!M22=0,"",'360 PU '!M22)</f>
        <v/>
      </c>
      <c r="E69" s="302" t="str">
        <f>IF('360 PU '!N22=0,"",'360 PU '!N22)</f>
        <v/>
      </c>
      <c r="F69" s="302" t="str">
        <f>IF('360 PU '!O22=0,"",'360 PU '!O22)</f>
        <v/>
      </c>
      <c r="G69" s="302" t="str">
        <f>IF('360 PU '!P22=0,"",'360 PU '!P22)</f>
        <v/>
      </c>
      <c r="H69" s="302" t="str">
        <f>IF('360 PU '!Q22=0,"",'360 PU '!Q22)</f>
        <v/>
      </c>
      <c r="I69" s="302" t="str">
        <f>IF('360 PU '!R22=0,"",'360 PU '!R22)</f>
        <v/>
      </c>
      <c r="J69" s="302" t="str">
        <f>IF('360 PU '!S22=0,"",'360 PU '!S22)</f>
        <v/>
      </c>
      <c r="K69" s="402" t="str">
        <f>IF('360 PU '!T22=0,"",'360 PU '!T22)</f>
        <v/>
      </c>
      <c r="L69" s="402" t="str">
        <f>IF('360 PU '!U22=0,"",'360 PU '!U22)</f>
        <v/>
      </c>
      <c r="M69" s="299">
        <f t="shared" ref="M69:M71" si="6">SUM(C69:L69)</f>
        <v>0</v>
      </c>
      <c r="N69" s="299">
        <f>M69*'360 PU '!I22</f>
        <v>0</v>
      </c>
      <c r="O69" s="930">
        <f>M69*'360 PU '!AP22</f>
        <v>0</v>
      </c>
    </row>
    <row r="70" spans="1:15" ht="22.5" customHeight="1" x14ac:dyDescent="0.2">
      <c r="A70" s="174">
        <v>0</v>
      </c>
      <c r="B70" s="91">
        <v>0</v>
      </c>
      <c r="C70" s="300"/>
      <c r="D70" s="302"/>
      <c r="E70" s="302"/>
      <c r="F70" s="302"/>
      <c r="G70" s="302"/>
      <c r="H70" s="302"/>
      <c r="I70" s="302"/>
      <c r="J70" s="302"/>
      <c r="K70" s="402"/>
      <c r="L70" s="402"/>
      <c r="M70" s="299">
        <v>0</v>
      </c>
      <c r="N70" s="299">
        <v>0</v>
      </c>
      <c r="O70" s="930">
        <v>0</v>
      </c>
    </row>
    <row r="71" spans="1:15" ht="22.5" customHeight="1" x14ac:dyDescent="0.2">
      <c r="A71" s="174" t="str">
        <f>'360 PU '!D87</f>
        <v>360-297PU</v>
      </c>
      <c r="B71" s="91">
        <f>'360 PU '!I87</f>
        <v>12</v>
      </c>
      <c r="C71" s="300" t="str">
        <f>IF('360 PU '!L87=0,"",'360 PU '!L87)</f>
        <v/>
      </c>
      <c r="D71" s="302" t="str">
        <f>IF('360 PU '!M87=0,"",'360 PU '!M87)</f>
        <v/>
      </c>
      <c r="E71" s="302" t="str">
        <f>IF('360 PU '!N87=0,"",'360 PU '!N87)</f>
        <v/>
      </c>
      <c r="F71" s="302" t="str">
        <f>IF('360 PU '!O87=0,"",'360 PU '!O87)</f>
        <v/>
      </c>
      <c r="G71" s="302" t="str">
        <f>IF('360 PU '!P87=0,"",'360 PU '!P87)</f>
        <v/>
      </c>
      <c r="H71" s="302" t="str">
        <f>IF('360 PU '!Q87=0,"",'360 PU '!Q87)</f>
        <v/>
      </c>
      <c r="I71" s="302" t="str">
        <f>IF('360 PU '!R87=0,"",'360 PU '!R87)</f>
        <v/>
      </c>
      <c r="J71" s="302" t="str">
        <f>IF('360 PU '!S87=0,"",'360 PU '!S87)</f>
        <v/>
      </c>
      <c r="K71" s="402" t="str">
        <f>IF('360 PU '!T87=0,"",'360 PU '!T87)</f>
        <v/>
      </c>
      <c r="L71" s="402" t="str">
        <f>IF('360 PU '!U87=0,"",'360 PU '!U87)</f>
        <v/>
      </c>
      <c r="M71" s="299">
        <f t="shared" si="6"/>
        <v>0</v>
      </c>
      <c r="N71" s="299">
        <f>M71*'360 PU '!I87</f>
        <v>0</v>
      </c>
      <c r="O71" s="930">
        <f>M71*'360 PU '!AP87</f>
        <v>0</v>
      </c>
    </row>
    <row r="72" spans="1:15" ht="22.5" customHeight="1" x14ac:dyDescent="0.2">
      <c r="A72" s="174" t="str">
        <f>'360 PU '!D88</f>
        <v>360-298PU</v>
      </c>
      <c r="B72" s="91">
        <f>'360 PU '!I88</f>
        <v>6</v>
      </c>
      <c r="C72" s="300" t="str">
        <f>IF('360 PU '!L88=0,"",'360 PU '!L88)</f>
        <v/>
      </c>
      <c r="D72" s="302" t="str">
        <f>IF('360 PU '!M88=0,"",'360 PU '!M88)</f>
        <v/>
      </c>
      <c r="E72" s="302" t="str">
        <f>IF('360 PU '!N88=0,"",'360 PU '!N88)</f>
        <v/>
      </c>
      <c r="F72" s="302" t="str">
        <f>IF('360 PU '!O88=0,"",'360 PU '!O88)</f>
        <v/>
      </c>
      <c r="G72" s="302" t="str">
        <f>IF('360 PU '!P88=0,"",'360 PU '!P88)</f>
        <v/>
      </c>
      <c r="H72" s="302" t="str">
        <f>IF('360 PU '!Q88=0,"",'360 PU '!Q88)</f>
        <v/>
      </c>
      <c r="I72" s="302" t="str">
        <f>IF('360 PU '!R88=0,"",'360 PU '!R88)</f>
        <v/>
      </c>
      <c r="J72" s="302" t="str">
        <f>IF('360 PU '!S88=0,"",'360 PU '!S88)</f>
        <v/>
      </c>
      <c r="K72" s="402" t="str">
        <f>IF('360 PU '!T88=0,"",'360 PU '!T88)</f>
        <v/>
      </c>
      <c r="L72" s="402" t="str">
        <f>IF('360 PU '!U88=0,"",'360 PU '!U88)</f>
        <v/>
      </c>
      <c r="M72" s="299">
        <f t="shared" si="2"/>
        <v>0</v>
      </c>
      <c r="N72" s="299">
        <f>M72*'360 PU '!I88</f>
        <v>0</v>
      </c>
      <c r="O72" s="930">
        <f>M72*'360 PU '!AP88</f>
        <v>0</v>
      </c>
    </row>
    <row r="73" spans="1:15" ht="22.5" customHeight="1" x14ac:dyDescent="0.2">
      <c r="A73" s="174" t="str">
        <f>'360 PU '!D89</f>
        <v>360-299PU</v>
      </c>
      <c r="B73" s="91">
        <f>'360 PU '!I89</f>
        <v>6</v>
      </c>
      <c r="C73" s="300" t="str">
        <f>IF('360 PU '!L89=0,"",'360 PU '!L89)</f>
        <v/>
      </c>
      <c r="D73" s="302" t="str">
        <f>IF('360 PU '!M89=0,"",'360 PU '!M89)</f>
        <v/>
      </c>
      <c r="E73" s="302" t="str">
        <f>IF('360 PU '!N89=0,"",'360 PU '!N89)</f>
        <v/>
      </c>
      <c r="F73" s="302" t="str">
        <f>IF('360 PU '!O89=0,"",'360 PU '!O89)</f>
        <v/>
      </c>
      <c r="G73" s="302" t="str">
        <f>IF('360 PU '!P89=0,"",'360 PU '!P89)</f>
        <v/>
      </c>
      <c r="H73" s="302" t="str">
        <f>IF('360 PU '!Q89=0,"",'360 PU '!Q89)</f>
        <v/>
      </c>
      <c r="I73" s="302" t="str">
        <f>IF('360 PU '!R89=0,"",'360 PU '!R89)</f>
        <v/>
      </c>
      <c r="J73" s="302" t="str">
        <f>IF('360 PU '!S89=0,"",'360 PU '!S89)</f>
        <v/>
      </c>
      <c r="K73" s="402" t="str">
        <f>IF('360 PU '!T89=0,"",'360 PU '!T89)</f>
        <v/>
      </c>
      <c r="L73" s="402" t="str">
        <f>IF('360 PU '!U89=0,"",'360 PU '!U89)</f>
        <v/>
      </c>
      <c r="M73" s="299">
        <f t="shared" si="2"/>
        <v>0</v>
      </c>
      <c r="N73" s="299">
        <f>M73*'360 PU '!I89</f>
        <v>0</v>
      </c>
      <c r="O73" s="930">
        <f>M73*'360 PU '!AP89</f>
        <v>0</v>
      </c>
    </row>
    <row r="74" spans="1:15" ht="22.5" customHeight="1" x14ac:dyDescent="0.2">
      <c r="A74" s="174" t="str">
        <f>'360 PU '!D90</f>
        <v>360-300PU</v>
      </c>
      <c r="B74" s="91">
        <f>'360 PU '!I90</f>
        <v>9</v>
      </c>
      <c r="C74" s="300" t="str">
        <f>IF('360 PU '!L90=0,"",'360 PU '!L90)</f>
        <v/>
      </c>
      <c r="D74" s="302" t="str">
        <f>IF('360 PU '!M90=0,"",'360 PU '!M90)</f>
        <v/>
      </c>
      <c r="E74" s="302" t="str">
        <f>IF('360 PU '!N90=0,"",'360 PU '!N90)</f>
        <v/>
      </c>
      <c r="F74" s="302" t="str">
        <f>IF('360 PU '!O90=0,"",'360 PU '!O90)</f>
        <v/>
      </c>
      <c r="G74" s="302" t="str">
        <f>IF('360 PU '!P90=0,"",'360 PU '!P90)</f>
        <v/>
      </c>
      <c r="H74" s="302" t="str">
        <f>IF('360 PU '!Q90=0,"",'360 PU '!Q90)</f>
        <v/>
      </c>
      <c r="I74" s="302" t="str">
        <f>IF('360 PU '!R90=0,"",'360 PU '!R90)</f>
        <v/>
      </c>
      <c r="J74" s="302" t="str">
        <f>IF('360 PU '!S90=0,"",'360 PU '!S90)</f>
        <v/>
      </c>
      <c r="K74" s="402" t="str">
        <f>IF('360 PU '!T90=0,"",'360 PU '!T90)</f>
        <v/>
      </c>
      <c r="L74" s="402" t="str">
        <f>IF('360 PU '!U90=0,"",'360 PU '!U90)</f>
        <v/>
      </c>
      <c r="M74" s="299">
        <f t="shared" si="2"/>
        <v>0</v>
      </c>
      <c r="N74" s="299">
        <f>M74*'360 PU '!I90</f>
        <v>0</v>
      </c>
      <c r="O74" s="930">
        <f>M74*'360 PU '!AP90</f>
        <v>0</v>
      </c>
    </row>
    <row r="75" spans="1:15" ht="22.5" customHeight="1" x14ac:dyDescent="0.2">
      <c r="A75" s="174">
        <f>'360 PU '!D91</f>
        <v>0</v>
      </c>
      <c r="B75" s="91">
        <f>'360 PU '!I91</f>
        <v>0</v>
      </c>
      <c r="C75" s="300" t="str">
        <f>IF('360 PU '!L91=0,"",'360 PU '!L91)</f>
        <v/>
      </c>
      <c r="D75" s="302" t="str">
        <f>IF('360 PU '!M91=0,"",'360 PU '!M91)</f>
        <v/>
      </c>
      <c r="E75" s="302" t="str">
        <f>IF('360 PU '!N91=0,"",'360 PU '!N91)</f>
        <v/>
      </c>
      <c r="F75" s="302" t="str">
        <f>IF('360 PU '!O91=0,"",'360 PU '!O91)</f>
        <v/>
      </c>
      <c r="G75" s="302" t="str">
        <f>IF('360 PU '!P91=0,"",'360 PU '!P91)</f>
        <v/>
      </c>
      <c r="H75" s="302" t="str">
        <f>IF('360 PU '!Q91=0,"",'360 PU '!Q91)</f>
        <v/>
      </c>
      <c r="I75" s="302" t="str">
        <f>IF('360 PU '!R91=0,"",'360 PU '!R91)</f>
        <v/>
      </c>
      <c r="J75" s="302" t="str">
        <f>IF('360 PU '!S91=0,"",'360 PU '!S91)</f>
        <v/>
      </c>
      <c r="K75" s="402" t="str">
        <f>IF('360 PU '!T91=0,"",'360 PU '!T91)</f>
        <v/>
      </c>
      <c r="L75" s="402" t="str">
        <f>IF('360 PU '!U91=0,"",'360 PU '!U91)</f>
        <v/>
      </c>
      <c r="M75" s="299">
        <f t="shared" ref="M75:M107" si="7">SUM(C75:L75)</f>
        <v>0</v>
      </c>
      <c r="N75" s="299">
        <f>M75*'360 PU '!I91</f>
        <v>0</v>
      </c>
      <c r="O75" s="930">
        <f>M75*'360 PU '!AP91</f>
        <v>0</v>
      </c>
    </row>
    <row r="76" spans="1:15" ht="22.5" customHeight="1" x14ac:dyDescent="0.2">
      <c r="A76" s="174" t="str">
        <f>'360 PU '!D92</f>
        <v>360-301PU-DT</v>
      </c>
      <c r="B76" s="91">
        <f>'360 PU '!I92</f>
        <v>1</v>
      </c>
      <c r="C76" s="300" t="str">
        <f>IF('360 PU '!L92=0,"",'360 PU '!L92)</f>
        <v/>
      </c>
      <c r="D76" s="302" t="str">
        <f>IF('360 PU '!M92=0,"",'360 PU '!M92)</f>
        <v/>
      </c>
      <c r="E76" s="302" t="str">
        <f>IF('360 PU '!N92=0,"",'360 PU '!N92)</f>
        <v/>
      </c>
      <c r="F76" s="302" t="str">
        <f>IF('360 PU '!O92=0,"",'360 PU '!O92)</f>
        <v/>
      </c>
      <c r="G76" s="302" t="str">
        <f>IF('360 PU '!P92=0,"",'360 PU '!P92)</f>
        <v/>
      </c>
      <c r="H76" s="302" t="str">
        <f>IF('360 PU '!Q92=0,"",'360 PU '!Q92)</f>
        <v/>
      </c>
      <c r="I76" s="302" t="str">
        <f>IF('360 PU '!R92=0,"",'360 PU '!R92)</f>
        <v/>
      </c>
      <c r="J76" s="302" t="str">
        <f>IF('360 PU '!S92=0,"",'360 PU '!S92)</f>
        <v/>
      </c>
      <c r="K76" s="402" t="str">
        <f>IF('360 PU '!T92=0,"",'360 PU '!T92)</f>
        <v/>
      </c>
      <c r="L76" s="402" t="str">
        <f>IF('360 PU '!U92=0,"",'360 PU '!U92)</f>
        <v/>
      </c>
      <c r="M76" s="299">
        <f t="shared" si="7"/>
        <v>0</v>
      </c>
      <c r="N76" s="299">
        <f>M76*'360 PU '!I92</f>
        <v>0</v>
      </c>
      <c r="O76" s="930">
        <f>M76*'360 PU '!AP92</f>
        <v>0</v>
      </c>
    </row>
    <row r="77" spans="1:15" ht="22.5" customHeight="1" x14ac:dyDescent="0.2">
      <c r="A77" s="174" t="str">
        <f>'360 PU '!D93</f>
        <v>360-304PU-DT</v>
      </c>
      <c r="B77" s="91">
        <f>'360 PU '!I93</f>
        <v>1</v>
      </c>
      <c r="C77" s="300" t="str">
        <f>IF('360 PU '!L93=0,"",'360 PU '!L93)</f>
        <v/>
      </c>
      <c r="D77" s="302" t="str">
        <f>IF('360 PU '!M93=0,"",'360 PU '!M93)</f>
        <v/>
      </c>
      <c r="E77" s="302" t="str">
        <f>IF('360 PU '!N93=0,"",'360 PU '!N93)</f>
        <v/>
      </c>
      <c r="F77" s="302" t="str">
        <f>IF('360 PU '!O93=0,"",'360 PU '!O93)</f>
        <v/>
      </c>
      <c r="G77" s="302" t="str">
        <f>IF('360 PU '!P93=0,"",'360 PU '!P93)</f>
        <v/>
      </c>
      <c r="H77" s="302" t="str">
        <f>IF('360 PU '!Q93=0,"",'360 PU '!Q93)</f>
        <v/>
      </c>
      <c r="I77" s="302" t="str">
        <f>IF('360 PU '!R93=0,"",'360 PU '!R93)</f>
        <v/>
      </c>
      <c r="J77" s="302" t="str">
        <f>IF('360 PU '!S93=0,"",'360 PU '!S93)</f>
        <v/>
      </c>
      <c r="K77" s="402" t="str">
        <f>IF('360 PU '!T93=0,"",'360 PU '!T93)</f>
        <v/>
      </c>
      <c r="L77" s="402" t="str">
        <f>IF('360 PU '!U93=0,"",'360 PU '!U93)</f>
        <v/>
      </c>
      <c r="M77" s="299">
        <f t="shared" si="7"/>
        <v>0</v>
      </c>
      <c r="N77" s="299">
        <f>M77*'360 PU '!I93</f>
        <v>0</v>
      </c>
      <c r="O77" s="930">
        <f>M77*'360 PU '!AP93</f>
        <v>0</v>
      </c>
    </row>
    <row r="78" spans="1:15" ht="22.5" customHeight="1" x14ac:dyDescent="0.2">
      <c r="A78" s="174" t="str">
        <f>'360 PU '!D94</f>
        <v>360-305PU-DT</v>
      </c>
      <c r="B78" s="91">
        <f>'360 PU '!I94</f>
        <v>2</v>
      </c>
      <c r="C78" s="300" t="str">
        <f>IF('360 PU '!L94=0,"",'360 PU '!L94)</f>
        <v/>
      </c>
      <c r="D78" s="302" t="str">
        <f>IF('360 PU '!M94=0,"",'360 PU '!M94)</f>
        <v/>
      </c>
      <c r="E78" s="302" t="str">
        <f>IF('360 PU '!N94=0,"",'360 PU '!N94)</f>
        <v/>
      </c>
      <c r="F78" s="302" t="str">
        <f>IF('360 PU '!O94=0,"",'360 PU '!O94)</f>
        <v/>
      </c>
      <c r="G78" s="302" t="str">
        <f>IF('360 PU '!P94=0,"",'360 PU '!P94)</f>
        <v/>
      </c>
      <c r="H78" s="302" t="str">
        <f>IF('360 PU '!Q94=0,"",'360 PU '!Q94)</f>
        <v/>
      </c>
      <c r="I78" s="302" t="str">
        <f>IF('360 PU '!R94=0,"",'360 PU '!R94)</f>
        <v/>
      </c>
      <c r="J78" s="302" t="str">
        <f>IF('360 PU '!S94=0,"",'360 PU '!S94)</f>
        <v/>
      </c>
      <c r="K78" s="402" t="str">
        <f>IF('360 PU '!T94=0,"",'360 PU '!T94)</f>
        <v/>
      </c>
      <c r="L78" s="402" t="str">
        <f>IF('360 PU '!U94=0,"",'360 PU '!U94)</f>
        <v/>
      </c>
      <c r="M78" s="299">
        <f t="shared" si="7"/>
        <v>0</v>
      </c>
      <c r="N78" s="299">
        <f>M78*'360 PU '!I94</f>
        <v>0</v>
      </c>
      <c r="O78" s="930">
        <f>M78*'360 PU '!AP94</f>
        <v>0</v>
      </c>
    </row>
    <row r="79" spans="1:15" ht="22.5" customHeight="1" x14ac:dyDescent="0.2">
      <c r="A79" s="174" t="str">
        <f>'360 PU '!D95</f>
        <v>360-306PU-DT</v>
      </c>
      <c r="B79" s="91">
        <f>'360 PU '!I95</f>
        <v>2</v>
      </c>
      <c r="C79" s="300" t="str">
        <f>IF('360 PU '!L95=0,"",'360 PU '!L95)</f>
        <v/>
      </c>
      <c r="D79" s="302" t="str">
        <f>IF('360 PU '!M95=0,"",'360 PU '!M95)</f>
        <v/>
      </c>
      <c r="E79" s="302" t="str">
        <f>IF('360 PU '!N95=0,"",'360 PU '!N95)</f>
        <v/>
      </c>
      <c r="F79" s="302" t="str">
        <f>IF('360 PU '!O95=0,"",'360 PU '!O95)</f>
        <v/>
      </c>
      <c r="G79" s="302" t="str">
        <f>IF('360 PU '!P95=0,"",'360 PU '!P95)</f>
        <v/>
      </c>
      <c r="H79" s="302" t="str">
        <f>IF('360 PU '!Q95=0,"",'360 PU '!Q95)</f>
        <v/>
      </c>
      <c r="I79" s="302" t="str">
        <f>IF('360 PU '!R95=0,"",'360 PU '!R95)</f>
        <v/>
      </c>
      <c r="J79" s="302" t="str">
        <f>IF('360 PU '!S95=0,"",'360 PU '!S95)</f>
        <v/>
      </c>
      <c r="K79" s="402" t="str">
        <f>IF('360 PU '!T95=0,"",'360 PU '!T95)</f>
        <v/>
      </c>
      <c r="L79" s="402" t="str">
        <f>IF('360 PU '!U95=0,"",'360 PU '!U95)</f>
        <v/>
      </c>
      <c r="M79" s="299">
        <f t="shared" si="7"/>
        <v>0</v>
      </c>
      <c r="N79" s="299">
        <f>M79*'360 PU '!I95</f>
        <v>0</v>
      </c>
      <c r="O79" s="930">
        <f>M79*'360 PU '!AP95</f>
        <v>0</v>
      </c>
    </row>
    <row r="80" spans="1:15" ht="22.5" customHeight="1" x14ac:dyDescent="0.2">
      <c r="A80" s="174" t="str">
        <f>'360 PU '!D96</f>
        <v>360-307PU-DT</v>
      </c>
      <c r="B80" s="91">
        <f>'360 PU '!I96</f>
        <v>12</v>
      </c>
      <c r="C80" s="300" t="str">
        <f>IF('360 PU '!L96=0,"",'360 PU '!L96)</f>
        <v/>
      </c>
      <c r="D80" s="302" t="str">
        <f>IF('360 PU '!M96=0,"",'360 PU '!M96)</f>
        <v/>
      </c>
      <c r="E80" s="302" t="str">
        <f>IF('360 PU '!N96=0,"",'360 PU '!N96)</f>
        <v/>
      </c>
      <c r="F80" s="302" t="str">
        <f>IF('360 PU '!O96=0,"",'360 PU '!O96)</f>
        <v/>
      </c>
      <c r="G80" s="302" t="str">
        <f>IF('360 PU '!P96=0,"",'360 PU '!P96)</f>
        <v/>
      </c>
      <c r="H80" s="302" t="str">
        <f>IF('360 PU '!Q96=0,"",'360 PU '!Q96)</f>
        <v/>
      </c>
      <c r="I80" s="302" t="str">
        <f>IF('360 PU '!R96=0,"",'360 PU '!R96)</f>
        <v/>
      </c>
      <c r="J80" s="302" t="str">
        <f>IF('360 PU '!S96=0,"",'360 PU '!S96)</f>
        <v/>
      </c>
      <c r="K80" s="402" t="str">
        <f>IF('360 PU '!T96=0,"",'360 PU '!T96)</f>
        <v/>
      </c>
      <c r="L80" s="402" t="str">
        <f>IF('360 PU '!U96=0,"",'360 PU '!U96)</f>
        <v/>
      </c>
      <c r="M80" s="299">
        <f t="shared" si="7"/>
        <v>0</v>
      </c>
      <c r="N80" s="299">
        <f>M80*'360 PU '!I96</f>
        <v>0</v>
      </c>
      <c r="O80" s="930">
        <f>M80*'360 PU '!AP96</f>
        <v>0</v>
      </c>
    </row>
    <row r="81" spans="1:15" ht="22.5" customHeight="1" x14ac:dyDescent="0.2">
      <c r="A81" s="174" t="str">
        <f>'360 PU '!D97</f>
        <v>360-309PU</v>
      </c>
      <c r="B81" s="91">
        <f>'360 PU '!I97</f>
        <v>1</v>
      </c>
      <c r="C81" s="300" t="str">
        <f>IF('360 PU '!L97=0,"",'360 PU '!L97)</f>
        <v/>
      </c>
      <c r="D81" s="302" t="str">
        <f>IF('360 PU '!M97=0,"",'360 PU '!M97)</f>
        <v/>
      </c>
      <c r="E81" s="302" t="str">
        <f>IF('360 PU '!N97=0,"",'360 PU '!N97)</f>
        <v/>
      </c>
      <c r="F81" s="302" t="str">
        <f>IF('360 PU '!O97=0,"",'360 PU '!O97)</f>
        <v/>
      </c>
      <c r="G81" s="302" t="str">
        <f>IF('360 PU '!P97=0,"",'360 PU '!P97)</f>
        <v/>
      </c>
      <c r="H81" s="302" t="str">
        <f>IF('360 PU '!Q97=0,"",'360 PU '!Q97)</f>
        <v/>
      </c>
      <c r="I81" s="302" t="str">
        <f>IF('360 PU '!R97=0,"",'360 PU '!R97)</f>
        <v/>
      </c>
      <c r="J81" s="302" t="str">
        <f>IF('360 PU '!S97=0,"",'360 PU '!S97)</f>
        <v/>
      </c>
      <c r="K81" s="402" t="str">
        <f>IF('360 PU '!T97=0,"",'360 PU '!T97)</f>
        <v/>
      </c>
      <c r="L81" s="402" t="str">
        <f>IF('360 PU '!U97=0,"",'360 PU '!U97)</f>
        <v/>
      </c>
      <c r="M81" s="299">
        <f t="shared" si="7"/>
        <v>0</v>
      </c>
      <c r="N81" s="299">
        <f>M81*'360 PU '!I97</f>
        <v>0</v>
      </c>
      <c r="O81" s="930">
        <f>M81*'360 PU '!AP97</f>
        <v>0</v>
      </c>
    </row>
    <row r="82" spans="1:15" ht="22.5" customHeight="1" x14ac:dyDescent="0.2">
      <c r="A82" s="174" t="str">
        <f>'360 PU '!D23</f>
        <v>360-312PU</v>
      </c>
      <c r="B82" s="91">
        <f>'360 PU '!I23</f>
        <v>12</v>
      </c>
      <c r="C82" s="300" t="str">
        <f>IF('360 PU '!L23=0,"",'360 PU '!L23)</f>
        <v/>
      </c>
      <c r="D82" s="302" t="str">
        <f>IF('360 PU '!M23=0,"",'360 PU '!M23)</f>
        <v/>
      </c>
      <c r="E82" s="302" t="str">
        <f>IF('360 PU '!N23=0,"",'360 PU '!N23)</f>
        <v/>
      </c>
      <c r="F82" s="302" t="str">
        <f>IF('360 PU '!O23=0,"",'360 PU '!O23)</f>
        <v/>
      </c>
      <c r="G82" s="302" t="str">
        <f>IF('360 PU '!P23=0,"",'360 PU '!P23)</f>
        <v/>
      </c>
      <c r="H82" s="302" t="str">
        <f>IF('360 PU '!Q23=0,"",'360 PU '!Q23)</f>
        <v/>
      </c>
      <c r="I82" s="302" t="str">
        <f>IF('360 PU '!R23=0,"",'360 PU '!R23)</f>
        <v/>
      </c>
      <c r="J82" s="302" t="str">
        <f>IF('360 PU '!S23=0,"",'360 PU '!S23)</f>
        <v/>
      </c>
      <c r="K82" s="402" t="str">
        <f>IF('360 PU '!T23=0,"",'360 PU '!T23)</f>
        <v/>
      </c>
      <c r="L82" s="402" t="str">
        <f>IF('360 PU '!U23=0,"",'360 PU '!U23)</f>
        <v/>
      </c>
      <c r="M82" s="299">
        <f t="shared" si="7"/>
        <v>0</v>
      </c>
      <c r="N82" s="299">
        <f>M82*'360 PU '!I23</f>
        <v>0</v>
      </c>
      <c r="O82" s="930">
        <f>M82*'360 PU '!AP23</f>
        <v>0</v>
      </c>
    </row>
    <row r="83" spans="1:15" ht="22.5" customHeight="1" x14ac:dyDescent="0.2">
      <c r="A83" s="174" t="str">
        <f>'360 PU '!D98</f>
        <v>360-312PU</v>
      </c>
      <c r="B83" s="91">
        <f>'360 PU '!I98</f>
        <v>12</v>
      </c>
      <c r="C83" s="300" t="str">
        <f>IF('360 PU '!L98=0,"",'360 PU '!L98)</f>
        <v/>
      </c>
      <c r="D83" s="302" t="str">
        <f>IF('360 PU '!M98=0,"",'360 PU '!M98)</f>
        <v/>
      </c>
      <c r="E83" s="302" t="str">
        <f>IF('360 PU '!N98=0,"",'360 PU '!N98)</f>
        <v/>
      </c>
      <c r="F83" s="302" t="str">
        <f>IF('360 PU '!O98=0,"",'360 PU '!O98)</f>
        <v/>
      </c>
      <c r="G83" s="302" t="str">
        <f>IF('360 PU '!P98=0,"",'360 PU '!P98)</f>
        <v/>
      </c>
      <c r="H83" s="302" t="str">
        <f>IF('360 PU '!Q98=0,"",'360 PU '!Q98)</f>
        <v/>
      </c>
      <c r="I83" s="302" t="str">
        <f>IF('360 PU '!R98=0,"",'360 PU '!R98)</f>
        <v/>
      </c>
      <c r="J83" s="302" t="str">
        <f>IF('360 PU '!S98=0,"",'360 PU '!S98)</f>
        <v/>
      </c>
      <c r="K83" s="402" t="str">
        <f>IF('360 PU '!T98=0,"",'360 PU '!T98)</f>
        <v/>
      </c>
      <c r="L83" s="402" t="str">
        <f>IF('360 PU '!U98=0,"",'360 PU '!U98)</f>
        <v/>
      </c>
      <c r="M83" s="299">
        <f t="shared" ref="M83" si="8">SUM(C83:L83)</f>
        <v>0</v>
      </c>
      <c r="N83" s="299">
        <f>M83*'360 PU '!I98</f>
        <v>0</v>
      </c>
      <c r="O83" s="930">
        <f>M83*'360 PU '!AP98</f>
        <v>0</v>
      </c>
    </row>
    <row r="84" spans="1:15" ht="22.5" customHeight="1" x14ac:dyDescent="0.2">
      <c r="A84" s="174" t="str">
        <f>'360 PU '!D99</f>
        <v>360-313PU</v>
      </c>
      <c r="B84" s="91">
        <f>'360 PU '!I99</f>
        <v>8</v>
      </c>
      <c r="C84" s="300" t="str">
        <f>IF('360 PU '!L99=0,"",'360 PU '!L99)</f>
        <v/>
      </c>
      <c r="D84" s="302" t="str">
        <f>IF('360 PU '!M99=0,"",'360 PU '!M99)</f>
        <v/>
      </c>
      <c r="E84" s="302" t="str">
        <f>IF('360 PU '!N99=0,"",'360 PU '!N99)</f>
        <v/>
      </c>
      <c r="F84" s="302" t="str">
        <f>IF('360 PU '!O99=0,"",'360 PU '!O99)</f>
        <v/>
      </c>
      <c r="G84" s="302" t="str">
        <f>IF('360 PU '!P99=0,"",'360 PU '!P99)</f>
        <v/>
      </c>
      <c r="H84" s="302" t="str">
        <f>IF('360 PU '!Q99=0,"",'360 PU '!Q99)</f>
        <v/>
      </c>
      <c r="I84" s="302" t="str">
        <f>IF('360 PU '!R99=0,"",'360 PU '!R99)</f>
        <v/>
      </c>
      <c r="J84" s="302" t="str">
        <f>IF('360 PU '!S99=0,"",'360 PU '!S99)</f>
        <v/>
      </c>
      <c r="K84" s="402" t="str">
        <f>IF('360 PU '!T99=0,"",'360 PU '!T99)</f>
        <v/>
      </c>
      <c r="L84" s="402" t="str">
        <f>IF('360 PU '!U99=0,"",'360 PU '!U99)</f>
        <v/>
      </c>
      <c r="M84" s="299">
        <f t="shared" si="7"/>
        <v>0</v>
      </c>
      <c r="N84" s="299">
        <f>M84*'360 PU '!I99</f>
        <v>0</v>
      </c>
      <c r="O84" s="930">
        <f>M84*'360 PU '!AP99</f>
        <v>0</v>
      </c>
    </row>
    <row r="85" spans="1:15" ht="22.5" customHeight="1" x14ac:dyDescent="0.2">
      <c r="A85" s="174" t="str">
        <f>'360 PU '!D100</f>
        <v>360-314PU</v>
      </c>
      <c r="B85" s="91">
        <f>'360 PU '!I100</f>
        <v>6</v>
      </c>
      <c r="C85" s="300" t="str">
        <f>IF('360 PU '!L100=0,"",'360 PU '!L100)</f>
        <v/>
      </c>
      <c r="D85" s="302" t="str">
        <f>IF('360 PU '!M100=0,"",'360 PU '!M100)</f>
        <v/>
      </c>
      <c r="E85" s="302" t="str">
        <f>IF('360 PU '!N100=0,"",'360 PU '!N100)</f>
        <v/>
      </c>
      <c r="F85" s="302" t="str">
        <f>IF('360 PU '!O100=0,"",'360 PU '!O100)</f>
        <v/>
      </c>
      <c r="G85" s="302" t="str">
        <f>IF('360 PU '!P100=0,"",'360 PU '!P100)</f>
        <v/>
      </c>
      <c r="H85" s="302" t="str">
        <f>IF('360 PU '!Q100=0,"",'360 PU '!Q100)</f>
        <v/>
      </c>
      <c r="I85" s="302" t="str">
        <f>IF('360 PU '!R100=0,"",'360 PU '!R100)</f>
        <v/>
      </c>
      <c r="J85" s="302" t="str">
        <f>IF('360 PU '!S100=0,"",'360 PU '!S100)</f>
        <v/>
      </c>
      <c r="K85" s="402" t="str">
        <f>IF('360 PU '!T100=0,"",'360 PU '!T100)</f>
        <v/>
      </c>
      <c r="L85" s="402" t="str">
        <f>IF('360 PU '!U100=0,"",'360 PU '!U100)</f>
        <v/>
      </c>
      <c r="M85" s="299">
        <f t="shared" si="7"/>
        <v>0</v>
      </c>
      <c r="N85" s="299">
        <f>M85*'360 PU '!I100</f>
        <v>0</v>
      </c>
      <c r="O85" s="930">
        <f>M85*'360 PU '!AP100</f>
        <v>0</v>
      </c>
    </row>
    <row r="86" spans="1:15" ht="22.5" customHeight="1" x14ac:dyDescent="0.2">
      <c r="A86" s="174" t="str">
        <f>'360 PU '!D101</f>
        <v>360-315PU</v>
      </c>
      <c r="B86" s="91">
        <f>'360 PU '!I101</f>
        <v>5</v>
      </c>
      <c r="C86" s="300" t="str">
        <f>IF('360 PU '!L101=0,"",'360 PU '!L101)</f>
        <v/>
      </c>
      <c r="D86" s="302" t="str">
        <f>IF('360 PU '!M101=0,"",'360 PU '!M101)</f>
        <v/>
      </c>
      <c r="E86" s="302" t="str">
        <f>IF('360 PU '!N101=0,"",'360 PU '!N101)</f>
        <v/>
      </c>
      <c r="F86" s="302" t="str">
        <f>IF('360 PU '!O101=0,"",'360 PU '!O101)</f>
        <v/>
      </c>
      <c r="G86" s="302" t="str">
        <f>IF('360 PU '!P101=0,"",'360 PU '!P101)</f>
        <v/>
      </c>
      <c r="H86" s="302" t="str">
        <f>IF('360 PU '!Q101=0,"",'360 PU '!Q101)</f>
        <v/>
      </c>
      <c r="I86" s="302" t="str">
        <f>IF('360 PU '!R101=0,"",'360 PU '!R101)</f>
        <v/>
      </c>
      <c r="J86" s="302" t="str">
        <f>IF('360 PU '!S101=0,"",'360 PU '!S101)</f>
        <v/>
      </c>
      <c r="K86" s="402" t="str">
        <f>IF('360 PU '!T101=0,"",'360 PU '!T101)</f>
        <v/>
      </c>
      <c r="L86" s="402" t="str">
        <f>IF('360 PU '!U101=0,"",'360 PU '!U101)</f>
        <v/>
      </c>
      <c r="M86" s="299">
        <f t="shared" si="7"/>
        <v>0</v>
      </c>
      <c r="N86" s="299">
        <f>M86*'360 PU '!I101</f>
        <v>0</v>
      </c>
      <c r="O86" s="930">
        <f>M86*'360 PU '!AP101</f>
        <v>0</v>
      </c>
    </row>
    <row r="87" spans="1:15" ht="22.5" customHeight="1" x14ac:dyDescent="0.2">
      <c r="A87" s="174" t="str">
        <f>'360 PU '!D102</f>
        <v>360-316PU</v>
      </c>
      <c r="B87" s="91">
        <f>'360 PU '!I102</f>
        <v>10</v>
      </c>
      <c r="C87" s="300" t="str">
        <f>IF('360 PU '!L102=0,"",'360 PU '!L102)</f>
        <v/>
      </c>
      <c r="D87" s="302" t="str">
        <f>IF('360 PU '!M102=0,"",'360 PU '!M102)</f>
        <v/>
      </c>
      <c r="E87" s="302" t="str">
        <f>IF('360 PU '!N102=0,"",'360 PU '!N102)</f>
        <v/>
      </c>
      <c r="F87" s="302" t="str">
        <f>IF('360 PU '!O102=0,"",'360 PU '!O102)</f>
        <v/>
      </c>
      <c r="G87" s="302" t="str">
        <f>IF('360 PU '!P102=0,"",'360 PU '!P102)</f>
        <v/>
      </c>
      <c r="H87" s="302" t="str">
        <f>IF('360 PU '!Q102=0,"",'360 PU '!Q102)</f>
        <v/>
      </c>
      <c r="I87" s="302" t="str">
        <f>IF('360 PU '!R102=0,"",'360 PU '!R102)</f>
        <v/>
      </c>
      <c r="J87" s="302" t="str">
        <f>IF('360 PU '!S102=0,"",'360 PU '!S102)</f>
        <v/>
      </c>
      <c r="K87" s="402" t="str">
        <f>IF('360 PU '!T102=0,"",'360 PU '!T102)</f>
        <v/>
      </c>
      <c r="L87" s="402" t="str">
        <f>IF('360 PU '!U102=0,"",'360 PU '!U102)</f>
        <v/>
      </c>
      <c r="M87" s="299">
        <f t="shared" si="7"/>
        <v>0</v>
      </c>
      <c r="N87" s="299">
        <f>M87*'360 PU '!I102</f>
        <v>0</v>
      </c>
      <c r="O87" s="930">
        <f>M87*'360 PU '!AP102</f>
        <v>0</v>
      </c>
    </row>
    <row r="88" spans="1:15" ht="22.5" customHeight="1" x14ac:dyDescent="0.2">
      <c r="A88" s="174" t="str">
        <f>'360 PU '!D103</f>
        <v>360-317PU</v>
      </c>
      <c r="B88" s="91">
        <f>'360 PU '!I103</f>
        <v>8</v>
      </c>
      <c r="C88" s="300" t="str">
        <f>IF('360 PU '!L103=0,"",'360 PU '!L103)</f>
        <v/>
      </c>
      <c r="D88" s="302" t="str">
        <f>IF('360 PU '!M103=0,"",'360 PU '!M103)</f>
        <v/>
      </c>
      <c r="E88" s="302" t="str">
        <f>IF('360 PU '!N103=0,"",'360 PU '!N103)</f>
        <v/>
      </c>
      <c r="F88" s="302" t="str">
        <f>IF('360 PU '!O103=0,"",'360 PU '!O103)</f>
        <v/>
      </c>
      <c r="G88" s="302" t="str">
        <f>IF('360 PU '!P103=0,"",'360 PU '!P103)</f>
        <v/>
      </c>
      <c r="H88" s="302" t="str">
        <f>IF('360 PU '!Q103=0,"",'360 PU '!Q103)</f>
        <v/>
      </c>
      <c r="I88" s="302" t="str">
        <f>IF('360 PU '!R103=0,"",'360 PU '!R103)</f>
        <v/>
      </c>
      <c r="J88" s="302" t="str">
        <f>IF('360 PU '!S103=0,"",'360 PU '!S103)</f>
        <v/>
      </c>
      <c r="K88" s="402" t="str">
        <f>IF('360 PU '!T103=0,"",'360 PU '!T103)</f>
        <v/>
      </c>
      <c r="L88" s="402" t="str">
        <f>IF('360 PU '!U103=0,"",'360 PU '!U103)</f>
        <v/>
      </c>
      <c r="M88" s="299">
        <f t="shared" si="7"/>
        <v>0</v>
      </c>
      <c r="N88" s="299">
        <f>M88*'360 PU '!I103</f>
        <v>0</v>
      </c>
      <c r="O88" s="930">
        <f>M88*'360 PU '!AP103</f>
        <v>0</v>
      </c>
    </row>
    <row r="89" spans="1:15" ht="22.5" customHeight="1" x14ac:dyDescent="0.2">
      <c r="A89" s="174" t="str">
        <f>'360 PU '!D104</f>
        <v>360-318PU</v>
      </c>
      <c r="B89" s="91">
        <f>'360 PU '!I104</f>
        <v>8</v>
      </c>
      <c r="C89" s="300" t="str">
        <f>IF('360 PU '!L104=0,"",'360 PU '!L104)</f>
        <v/>
      </c>
      <c r="D89" s="302" t="str">
        <f>IF('360 PU '!M104=0,"",'360 PU '!M104)</f>
        <v/>
      </c>
      <c r="E89" s="302" t="str">
        <f>IF('360 PU '!N104=0,"",'360 PU '!N104)</f>
        <v/>
      </c>
      <c r="F89" s="302" t="str">
        <f>IF('360 PU '!O104=0,"",'360 PU '!O104)</f>
        <v/>
      </c>
      <c r="G89" s="302" t="str">
        <f>IF('360 PU '!P104=0,"",'360 PU '!P104)</f>
        <v/>
      </c>
      <c r="H89" s="302" t="str">
        <f>IF('360 PU '!Q104=0,"",'360 PU '!Q104)</f>
        <v/>
      </c>
      <c r="I89" s="302" t="str">
        <f>IF('360 PU '!R104=0,"",'360 PU '!R104)</f>
        <v/>
      </c>
      <c r="J89" s="302" t="str">
        <f>IF('360 PU '!S104=0,"",'360 PU '!S104)</f>
        <v/>
      </c>
      <c r="K89" s="402" t="str">
        <f>IF('360 PU '!T104=0,"",'360 PU '!T104)</f>
        <v/>
      </c>
      <c r="L89" s="402" t="str">
        <f>IF('360 PU '!U104=0,"",'360 PU '!U104)</f>
        <v/>
      </c>
      <c r="M89" s="299">
        <f t="shared" si="7"/>
        <v>0</v>
      </c>
      <c r="N89" s="299">
        <f>M89*'360 PU '!I104</f>
        <v>0</v>
      </c>
      <c r="O89" s="930">
        <f>M89*'360 PU '!AP104</f>
        <v>0</v>
      </c>
    </row>
    <row r="90" spans="1:15" ht="22.5" customHeight="1" x14ac:dyDescent="0.2">
      <c r="A90" s="174" t="str">
        <f>'360 PU '!D105</f>
        <v>360-319PU</v>
      </c>
      <c r="B90" s="91">
        <f>'360 PU '!I105</f>
        <v>16</v>
      </c>
      <c r="C90" s="300" t="str">
        <f>IF('360 PU '!L105=0,"",'360 PU '!L105)</f>
        <v/>
      </c>
      <c r="D90" s="302" t="str">
        <f>IF('360 PU '!M105=0,"",'360 PU '!M105)</f>
        <v/>
      </c>
      <c r="E90" s="302" t="str">
        <f>IF('360 PU '!N105=0,"",'360 PU '!N105)</f>
        <v/>
      </c>
      <c r="F90" s="302" t="str">
        <f>IF('360 PU '!O105=0,"",'360 PU '!O105)</f>
        <v/>
      </c>
      <c r="G90" s="302" t="str">
        <f>IF('360 PU '!P105=0,"",'360 PU '!P105)</f>
        <v/>
      </c>
      <c r="H90" s="302" t="str">
        <f>IF('360 PU '!Q105=0,"",'360 PU '!Q105)</f>
        <v/>
      </c>
      <c r="I90" s="302" t="str">
        <f>IF('360 PU '!R105=0,"",'360 PU '!R105)</f>
        <v/>
      </c>
      <c r="J90" s="302" t="str">
        <f>IF('360 PU '!S105=0,"",'360 PU '!S105)</f>
        <v/>
      </c>
      <c r="K90" s="402" t="str">
        <f>IF('360 PU '!T105=0,"",'360 PU '!T105)</f>
        <v/>
      </c>
      <c r="L90" s="402" t="str">
        <f>IF('360 PU '!U105=0,"",'360 PU '!U105)</f>
        <v/>
      </c>
      <c r="M90" s="299">
        <f t="shared" si="7"/>
        <v>0</v>
      </c>
      <c r="N90" s="299">
        <f>M90*'360 PU '!I105</f>
        <v>0</v>
      </c>
      <c r="O90" s="930">
        <f>M90*'360 PU '!AP105</f>
        <v>0</v>
      </c>
    </row>
    <row r="91" spans="1:15" ht="22.5" customHeight="1" x14ac:dyDescent="0.2">
      <c r="A91" s="174" t="str">
        <f>'360 PU '!D106</f>
        <v>360-320PU</v>
      </c>
      <c r="B91" s="91">
        <f>'360 PU '!I106</f>
        <v>16</v>
      </c>
      <c r="C91" s="300" t="str">
        <f>IF('360 PU '!L106=0,"",'360 PU '!L106)</f>
        <v/>
      </c>
      <c r="D91" s="302" t="str">
        <f>IF('360 PU '!M106=0,"",'360 PU '!M106)</f>
        <v/>
      </c>
      <c r="E91" s="302" t="str">
        <f>IF('360 PU '!N106=0,"",'360 PU '!N106)</f>
        <v/>
      </c>
      <c r="F91" s="302" t="str">
        <f>IF('360 PU '!O106=0,"",'360 PU '!O106)</f>
        <v/>
      </c>
      <c r="G91" s="302" t="str">
        <f>IF('360 PU '!P106=0,"",'360 PU '!P106)</f>
        <v/>
      </c>
      <c r="H91" s="302" t="str">
        <f>IF('360 PU '!Q106=0,"",'360 PU '!Q106)</f>
        <v/>
      </c>
      <c r="I91" s="302" t="str">
        <f>IF('360 PU '!R106=0,"",'360 PU '!R106)</f>
        <v/>
      </c>
      <c r="J91" s="302" t="str">
        <f>IF('360 PU '!S106=0,"",'360 PU '!S106)</f>
        <v/>
      </c>
      <c r="K91" s="402" t="str">
        <f>IF('360 PU '!T106=0,"",'360 PU '!T106)</f>
        <v/>
      </c>
      <c r="L91" s="402" t="str">
        <f>IF('360 PU '!U106=0,"",'360 PU '!U106)</f>
        <v/>
      </c>
      <c r="M91" s="299">
        <f t="shared" si="7"/>
        <v>0</v>
      </c>
      <c r="N91" s="299">
        <f>M91*'360 PU '!I106</f>
        <v>0</v>
      </c>
      <c r="O91" s="930">
        <f>M91*'360 PU '!AP106</f>
        <v>0</v>
      </c>
    </row>
    <row r="92" spans="1:15" ht="22.5" customHeight="1" x14ac:dyDescent="0.2">
      <c r="A92" s="174">
        <f>'360 PU '!D107</f>
        <v>0</v>
      </c>
      <c r="B92" s="91">
        <f>'360 PU '!I107</f>
        <v>0</v>
      </c>
      <c r="C92" s="300" t="str">
        <f>IF('360 PU '!L107=0,"",'360 PU '!L107)</f>
        <v/>
      </c>
      <c r="D92" s="302" t="str">
        <f>IF('360 PU '!M107=0,"",'360 PU '!M107)</f>
        <v/>
      </c>
      <c r="E92" s="302" t="str">
        <f>IF('360 PU '!N107=0,"",'360 PU '!N107)</f>
        <v/>
      </c>
      <c r="F92" s="302" t="str">
        <f>IF('360 PU '!O107=0,"",'360 PU '!O107)</f>
        <v/>
      </c>
      <c r="G92" s="302" t="str">
        <f>IF('360 PU '!P107=0,"",'360 PU '!P107)</f>
        <v/>
      </c>
      <c r="H92" s="302" t="str">
        <f>IF('360 PU '!Q107=0,"",'360 PU '!Q107)</f>
        <v/>
      </c>
      <c r="I92" s="302" t="str">
        <f>IF('360 PU '!R107=0,"",'360 PU '!R107)</f>
        <v/>
      </c>
      <c r="J92" s="302" t="str">
        <f>IF('360 PU '!S107=0,"",'360 PU '!S107)</f>
        <v/>
      </c>
      <c r="K92" s="402" t="str">
        <f>IF('360 PU '!T107=0,"",'360 PU '!T107)</f>
        <v/>
      </c>
      <c r="L92" s="402" t="str">
        <f>IF('360 PU '!U107=0,"",'360 PU '!U107)</f>
        <v/>
      </c>
      <c r="M92" s="299">
        <f t="shared" si="7"/>
        <v>0</v>
      </c>
      <c r="N92" s="299">
        <f>M92*'360 PU '!I107</f>
        <v>0</v>
      </c>
      <c r="O92" s="930">
        <f>M92*'360 PU '!AP107</f>
        <v>0</v>
      </c>
    </row>
    <row r="93" spans="1:15" ht="23.75" customHeight="1" x14ac:dyDescent="0.2">
      <c r="A93" s="174" t="str">
        <f>'360 PU '!D108</f>
        <v>360-340PU</v>
      </c>
      <c r="B93" s="91">
        <f>'360 PU '!I108</f>
        <v>1</v>
      </c>
      <c r="C93" s="300" t="str">
        <f>IF('360 PU '!L108=0,"",'360 PU '!L108)</f>
        <v/>
      </c>
      <c r="D93" s="302" t="str">
        <f>IF('360 PU '!M108=0,"",'360 PU '!M108)</f>
        <v/>
      </c>
      <c r="E93" s="302" t="str">
        <f>IF('360 PU '!N108=0,"",'360 PU '!N108)</f>
        <v/>
      </c>
      <c r="F93" s="302" t="str">
        <f>IF('360 PU '!O108=0,"",'360 PU '!O108)</f>
        <v/>
      </c>
      <c r="G93" s="302" t="str">
        <f>IF('360 PU '!P108=0,"",'360 PU '!P108)</f>
        <v/>
      </c>
      <c r="H93" s="302" t="str">
        <f>IF('360 PU '!Q108=0,"",'360 PU '!Q108)</f>
        <v/>
      </c>
      <c r="I93" s="302" t="str">
        <f>IF('360 PU '!R108=0,"",'360 PU '!R108)</f>
        <v/>
      </c>
      <c r="J93" s="302" t="str">
        <f>IF('360 PU '!S108=0,"",'360 PU '!S108)</f>
        <v/>
      </c>
      <c r="K93" s="402" t="str">
        <f>IF('360 PU '!T108=0,"",'360 PU '!T108)</f>
        <v/>
      </c>
      <c r="L93" s="402" t="str">
        <f>IF('360 PU '!U108=0,"",'360 PU '!U108)</f>
        <v/>
      </c>
      <c r="M93" s="299">
        <f t="shared" si="7"/>
        <v>0</v>
      </c>
      <c r="N93" s="299">
        <f>M93*'360 PU '!I108</f>
        <v>0</v>
      </c>
      <c r="O93" s="930">
        <f>M93*'360 PU '!AP108</f>
        <v>0</v>
      </c>
    </row>
    <row r="94" spans="1:15" ht="23.75" customHeight="1" x14ac:dyDescent="0.2">
      <c r="A94" s="174">
        <f>'360 PU '!D109</f>
        <v>0</v>
      </c>
      <c r="B94" s="91">
        <f>'360 PU '!I109</f>
        <v>0</v>
      </c>
      <c r="C94" s="300" t="str">
        <f>IF('360 PU '!L109=0,"",'360 PU '!L109)</f>
        <v/>
      </c>
      <c r="D94" s="302" t="str">
        <f>IF('360 PU '!M109=0,"",'360 PU '!M109)</f>
        <v/>
      </c>
      <c r="E94" s="302" t="str">
        <f>IF('360 PU '!N109=0,"",'360 PU '!N109)</f>
        <v/>
      </c>
      <c r="F94" s="302" t="str">
        <f>IF('360 PU '!O109=0,"",'360 PU '!O109)</f>
        <v/>
      </c>
      <c r="G94" s="302" t="str">
        <f>IF('360 PU '!P109=0,"",'360 PU '!P109)</f>
        <v/>
      </c>
      <c r="H94" s="302" t="str">
        <f>IF('360 PU '!Q109=0,"",'360 PU '!Q109)</f>
        <v/>
      </c>
      <c r="I94" s="302" t="str">
        <f>IF('360 PU '!R109=0,"",'360 PU '!R109)</f>
        <v/>
      </c>
      <c r="J94" s="302" t="str">
        <f>IF('360 PU '!S109=0,"",'360 PU '!S109)</f>
        <v/>
      </c>
      <c r="K94" s="402" t="str">
        <f>IF('360 PU '!T109=0,"",'360 PU '!T109)</f>
        <v/>
      </c>
      <c r="L94" s="402" t="str">
        <f>IF('360 PU '!U109=0,"",'360 PU '!U109)</f>
        <v/>
      </c>
      <c r="M94" s="299">
        <f t="shared" si="7"/>
        <v>0</v>
      </c>
      <c r="N94" s="299">
        <f>M94*'360 PU '!I109</f>
        <v>0</v>
      </c>
      <c r="O94" s="930">
        <f>M94*'360 PU '!AP109</f>
        <v>0</v>
      </c>
    </row>
    <row r="95" spans="1:15" ht="23.75" customHeight="1" x14ac:dyDescent="0.2">
      <c r="A95" s="174" t="str">
        <f>'360 PU '!D110</f>
        <v>360-352PU</v>
      </c>
      <c r="B95" s="91">
        <f>'360 PU '!I110</f>
        <v>1</v>
      </c>
      <c r="C95" s="300" t="str">
        <f>IF('360 PU '!L110=0,"",'360 PU '!L110)</f>
        <v/>
      </c>
      <c r="D95" s="302" t="str">
        <f>IF('360 PU '!M110=0,"",'360 PU '!M110)</f>
        <v/>
      </c>
      <c r="E95" s="302" t="str">
        <f>IF('360 PU '!N110=0,"",'360 PU '!N110)</f>
        <v/>
      </c>
      <c r="F95" s="302" t="str">
        <f>IF('360 PU '!O110=0,"",'360 PU '!O110)</f>
        <v/>
      </c>
      <c r="G95" s="302" t="str">
        <f>IF('360 PU '!P110=0,"",'360 PU '!P110)</f>
        <v/>
      </c>
      <c r="H95" s="302" t="str">
        <f>IF('360 PU '!Q110=0,"",'360 PU '!Q110)</f>
        <v/>
      </c>
      <c r="I95" s="302" t="str">
        <f>IF('360 PU '!R110=0,"",'360 PU '!R110)</f>
        <v/>
      </c>
      <c r="J95" s="302" t="str">
        <f>IF('360 PU '!S110=0,"",'360 PU '!S110)</f>
        <v/>
      </c>
      <c r="K95" s="402" t="str">
        <f>IF('360 PU '!T110=0,"",'360 PU '!T110)</f>
        <v/>
      </c>
      <c r="L95" s="402" t="str">
        <f>IF('360 PU '!U110=0,"",'360 PU '!U110)</f>
        <v/>
      </c>
      <c r="M95" s="299">
        <f t="shared" si="7"/>
        <v>0</v>
      </c>
      <c r="N95" s="299">
        <f>M95*'360 PU '!I110</f>
        <v>0</v>
      </c>
      <c r="O95" s="930">
        <f>M95*'360 PU '!AP110</f>
        <v>0</v>
      </c>
    </row>
    <row r="96" spans="1:15" ht="23.75" customHeight="1" x14ac:dyDescent="0.2">
      <c r="A96" s="174" t="str">
        <f>'360 PU '!D111</f>
        <v>360-353PU</v>
      </c>
      <c r="B96" s="91">
        <f>'360 PU '!I111</f>
        <v>1</v>
      </c>
      <c r="C96" s="300" t="str">
        <f>IF('360 PU '!L111=0,"",'360 PU '!L111)</f>
        <v/>
      </c>
      <c r="D96" s="302" t="str">
        <f>IF('360 PU '!M111=0,"",'360 PU '!M111)</f>
        <v/>
      </c>
      <c r="E96" s="302" t="str">
        <f>IF('360 PU '!N111=0,"",'360 PU '!N111)</f>
        <v/>
      </c>
      <c r="F96" s="302" t="str">
        <f>IF('360 PU '!O111=0,"",'360 PU '!O111)</f>
        <v/>
      </c>
      <c r="G96" s="302" t="str">
        <f>IF('360 PU '!P111=0,"",'360 PU '!P111)</f>
        <v/>
      </c>
      <c r="H96" s="302" t="str">
        <f>IF('360 PU '!Q111=0,"",'360 PU '!Q111)</f>
        <v/>
      </c>
      <c r="I96" s="302" t="str">
        <f>IF('360 PU '!R111=0,"",'360 PU '!R111)</f>
        <v/>
      </c>
      <c r="J96" s="302" t="str">
        <f>IF('360 PU '!S111=0,"",'360 PU '!S111)</f>
        <v/>
      </c>
      <c r="K96" s="402" t="str">
        <f>IF('360 PU '!T111=0,"",'360 PU '!T111)</f>
        <v/>
      </c>
      <c r="L96" s="402" t="str">
        <f>IF('360 PU '!U111=0,"",'360 PU '!U111)</f>
        <v/>
      </c>
      <c r="M96" s="299">
        <f t="shared" si="7"/>
        <v>0</v>
      </c>
      <c r="N96" s="299">
        <f>M96*'360 PU '!I111</f>
        <v>0</v>
      </c>
      <c r="O96" s="930">
        <f>M96*'360 PU '!AP111</f>
        <v>0</v>
      </c>
    </row>
    <row r="97" spans="1:15" ht="23.75" customHeight="1" x14ac:dyDescent="0.2">
      <c r="A97" s="174" t="str">
        <f>'360 PU '!D112</f>
        <v>360-354PU</v>
      </c>
      <c r="B97" s="91">
        <f>'360 PU '!I112</f>
        <v>2</v>
      </c>
      <c r="C97" s="300" t="str">
        <f>IF('360 PU '!L112=0,"",'360 PU '!L112)</f>
        <v/>
      </c>
      <c r="D97" s="302" t="str">
        <f>IF('360 PU '!M112=0,"",'360 PU '!M112)</f>
        <v/>
      </c>
      <c r="E97" s="302" t="str">
        <f>IF('360 PU '!N112=0,"",'360 PU '!N112)</f>
        <v/>
      </c>
      <c r="F97" s="302" t="str">
        <f>IF('360 PU '!O112=0,"",'360 PU '!O112)</f>
        <v/>
      </c>
      <c r="G97" s="302" t="str">
        <f>IF('360 PU '!P112=0,"",'360 PU '!P112)</f>
        <v/>
      </c>
      <c r="H97" s="302" t="str">
        <f>IF('360 PU '!Q112=0,"",'360 PU '!Q112)</f>
        <v/>
      </c>
      <c r="I97" s="302" t="str">
        <f>IF('360 PU '!R112=0,"",'360 PU '!R112)</f>
        <v/>
      </c>
      <c r="J97" s="302" t="str">
        <f>IF('360 PU '!S112=0,"",'360 PU '!S112)</f>
        <v/>
      </c>
      <c r="K97" s="402" t="str">
        <f>IF('360 PU '!T112=0,"",'360 PU '!T112)</f>
        <v/>
      </c>
      <c r="L97" s="402" t="str">
        <f>IF('360 PU '!U112=0,"",'360 PU '!U112)</f>
        <v/>
      </c>
      <c r="M97" s="299">
        <f t="shared" si="7"/>
        <v>0</v>
      </c>
      <c r="N97" s="299">
        <f>M97*'360 PU '!I112</f>
        <v>0</v>
      </c>
      <c r="O97" s="930">
        <f>M97*'360 PU '!AP112</f>
        <v>0</v>
      </c>
    </row>
    <row r="98" spans="1:15" ht="23.75" customHeight="1" x14ac:dyDescent="0.2">
      <c r="A98" s="174" t="str">
        <f>'360 PU '!D113</f>
        <v>360-355PU</v>
      </c>
      <c r="B98" s="91">
        <f>'360 PU '!I113</f>
        <v>5</v>
      </c>
      <c r="C98" s="300" t="str">
        <f>IF('360 PU '!L113=0,"",'360 PU '!L113)</f>
        <v/>
      </c>
      <c r="D98" s="302" t="str">
        <f>IF('360 PU '!M113=0,"",'360 PU '!M113)</f>
        <v/>
      </c>
      <c r="E98" s="302" t="str">
        <f>IF('360 PU '!N113=0,"",'360 PU '!N113)</f>
        <v/>
      </c>
      <c r="F98" s="302" t="str">
        <f>IF('360 PU '!O113=0,"",'360 PU '!O113)</f>
        <v/>
      </c>
      <c r="G98" s="302" t="str">
        <f>IF('360 PU '!P113=0,"",'360 PU '!P113)</f>
        <v/>
      </c>
      <c r="H98" s="302" t="str">
        <f>IF('360 PU '!Q113=0,"",'360 PU '!Q113)</f>
        <v/>
      </c>
      <c r="I98" s="302" t="str">
        <f>IF('360 PU '!R113=0,"",'360 PU '!R113)</f>
        <v/>
      </c>
      <c r="J98" s="302" t="str">
        <f>IF('360 PU '!S113=0,"",'360 PU '!S113)</f>
        <v/>
      </c>
      <c r="K98" s="402" t="str">
        <f>IF('360 PU '!T113=0,"",'360 PU '!T113)</f>
        <v/>
      </c>
      <c r="L98" s="402" t="str">
        <f>IF('360 PU '!U113=0,"",'360 PU '!U113)</f>
        <v/>
      </c>
      <c r="M98" s="299">
        <f t="shared" si="7"/>
        <v>0</v>
      </c>
      <c r="N98" s="299">
        <f>M98*'360 PU '!I113</f>
        <v>0</v>
      </c>
      <c r="O98" s="930">
        <f>M98*'360 PU '!AP113</f>
        <v>0</v>
      </c>
    </row>
    <row r="99" spans="1:15" ht="23.75" customHeight="1" x14ac:dyDescent="0.2">
      <c r="A99" s="174" t="str">
        <f>'360 PU '!D114</f>
        <v>360-356PU</v>
      </c>
      <c r="B99" s="91">
        <f>'360 PU '!I114</f>
        <v>4</v>
      </c>
      <c r="C99" s="300" t="str">
        <f>IF('360 PU '!L114=0,"",'360 PU '!L114)</f>
        <v/>
      </c>
      <c r="D99" s="302" t="str">
        <f>IF('360 PU '!M114=0,"",'360 PU '!M114)</f>
        <v/>
      </c>
      <c r="E99" s="302" t="str">
        <f>IF('360 PU '!N114=0,"",'360 PU '!N114)</f>
        <v/>
      </c>
      <c r="F99" s="302" t="str">
        <f>IF('360 PU '!O114=0,"",'360 PU '!O114)</f>
        <v/>
      </c>
      <c r="G99" s="302" t="str">
        <f>IF('360 PU '!P114=0,"",'360 PU '!P114)</f>
        <v/>
      </c>
      <c r="H99" s="302" t="str">
        <f>IF('360 PU '!Q114=0,"",'360 PU '!Q114)</f>
        <v/>
      </c>
      <c r="I99" s="302" t="str">
        <f>IF('360 PU '!R114=0,"",'360 PU '!R114)</f>
        <v/>
      </c>
      <c r="J99" s="302" t="str">
        <f>IF('360 PU '!S114=0,"",'360 PU '!S114)</f>
        <v/>
      </c>
      <c r="K99" s="402" t="str">
        <f>IF('360 PU '!T114=0,"",'360 PU '!T114)</f>
        <v/>
      </c>
      <c r="L99" s="402" t="str">
        <f>IF('360 PU '!U114=0,"",'360 PU '!U114)</f>
        <v/>
      </c>
      <c r="M99" s="299">
        <f t="shared" si="7"/>
        <v>0</v>
      </c>
      <c r="N99" s="299">
        <f>M99*'360 PU '!I114</f>
        <v>0</v>
      </c>
      <c r="O99" s="930">
        <f>M99*'360 PU '!AP114</f>
        <v>0</v>
      </c>
    </row>
    <row r="100" spans="1:15" ht="23.75" customHeight="1" x14ac:dyDescent="0.2">
      <c r="A100" s="174" t="str">
        <f>'360 PU '!D115</f>
        <v>360-357PU</v>
      </c>
      <c r="B100" s="91">
        <f>'360 PU '!I115</f>
        <v>3</v>
      </c>
      <c r="C100" s="300" t="str">
        <f>IF('360 PU '!L115=0,"",'360 PU '!L115)</f>
        <v/>
      </c>
      <c r="D100" s="302" t="str">
        <f>IF('360 PU '!M115=0,"",'360 PU '!M115)</f>
        <v/>
      </c>
      <c r="E100" s="302" t="str">
        <f>IF('360 PU '!N115=0,"",'360 PU '!N115)</f>
        <v/>
      </c>
      <c r="F100" s="302" t="str">
        <f>IF('360 PU '!O115=0,"",'360 PU '!O115)</f>
        <v/>
      </c>
      <c r="G100" s="302" t="str">
        <f>IF('360 PU '!P115=0,"",'360 PU '!P115)</f>
        <v/>
      </c>
      <c r="H100" s="302" t="str">
        <f>IF('360 PU '!Q115=0,"",'360 PU '!Q115)</f>
        <v/>
      </c>
      <c r="I100" s="302" t="str">
        <f>IF('360 PU '!R115=0,"",'360 PU '!R115)</f>
        <v/>
      </c>
      <c r="J100" s="302" t="str">
        <f>IF('360 PU '!S115=0,"",'360 PU '!S115)</f>
        <v/>
      </c>
      <c r="K100" s="402" t="str">
        <f>IF('360 PU '!T115=0,"",'360 PU '!T115)</f>
        <v/>
      </c>
      <c r="L100" s="402" t="str">
        <f>IF('360 PU '!U115=0,"",'360 PU '!U115)</f>
        <v/>
      </c>
      <c r="M100" s="299">
        <f t="shared" si="7"/>
        <v>0</v>
      </c>
      <c r="N100" s="299">
        <f>M100*'360 PU '!I115</f>
        <v>0</v>
      </c>
      <c r="O100" s="930">
        <f>M100*'360 PU '!AP115</f>
        <v>0</v>
      </c>
    </row>
    <row r="101" spans="1:15" ht="23.75" customHeight="1" x14ac:dyDescent="0.2">
      <c r="A101" s="174" t="str">
        <f>'360 PU '!D116</f>
        <v>360-358PU</v>
      </c>
      <c r="B101" s="91">
        <f>'360 PU '!I116</f>
        <v>1</v>
      </c>
      <c r="C101" s="300" t="str">
        <f>IF('360 PU '!L116=0,"",'360 PU '!L116)</f>
        <v/>
      </c>
      <c r="D101" s="302" t="str">
        <f>IF('360 PU '!M116=0,"",'360 PU '!M116)</f>
        <v/>
      </c>
      <c r="E101" s="302" t="str">
        <f>IF('360 PU '!N116=0,"",'360 PU '!N116)</f>
        <v/>
      </c>
      <c r="F101" s="302" t="str">
        <f>IF('360 PU '!O116=0,"",'360 PU '!O116)</f>
        <v/>
      </c>
      <c r="G101" s="302" t="str">
        <f>IF('360 PU '!P116=0,"",'360 PU '!P116)</f>
        <v/>
      </c>
      <c r="H101" s="302" t="str">
        <f>IF('360 PU '!Q116=0,"",'360 PU '!Q116)</f>
        <v/>
      </c>
      <c r="I101" s="302" t="str">
        <f>IF('360 PU '!R116=0,"",'360 PU '!R116)</f>
        <v/>
      </c>
      <c r="J101" s="302" t="str">
        <f>IF('360 PU '!S116=0,"",'360 PU '!S116)</f>
        <v/>
      </c>
      <c r="K101" s="402" t="str">
        <f>IF('360 PU '!T116=0,"",'360 PU '!T116)</f>
        <v/>
      </c>
      <c r="L101" s="402" t="str">
        <f>IF('360 PU '!U116=0,"",'360 PU '!U116)</f>
        <v/>
      </c>
      <c r="M101" s="299">
        <f t="shared" si="7"/>
        <v>0</v>
      </c>
      <c r="N101" s="299">
        <f>M101*'360 PU '!I116</f>
        <v>0</v>
      </c>
      <c r="O101" s="930">
        <f>M101*'360 PU '!AP116</f>
        <v>0</v>
      </c>
    </row>
    <row r="102" spans="1:15" ht="23.75" customHeight="1" x14ac:dyDescent="0.2">
      <c r="A102" s="174" t="str">
        <f>'360 PU '!D117</f>
        <v>360-359PU</v>
      </c>
      <c r="B102" s="91">
        <f>'360 PU '!I117</f>
        <v>1</v>
      </c>
      <c r="C102" s="300" t="str">
        <f>IF('360 PU '!L117=0,"",'360 PU '!L117)</f>
        <v/>
      </c>
      <c r="D102" s="302" t="str">
        <f>IF('360 PU '!M117=0,"",'360 PU '!M117)</f>
        <v/>
      </c>
      <c r="E102" s="302" t="str">
        <f>IF('360 PU '!N117=0,"",'360 PU '!N117)</f>
        <v/>
      </c>
      <c r="F102" s="302" t="str">
        <f>IF('360 PU '!O117=0,"",'360 PU '!O117)</f>
        <v/>
      </c>
      <c r="G102" s="302" t="str">
        <f>IF('360 PU '!P117=0,"",'360 PU '!P117)</f>
        <v/>
      </c>
      <c r="H102" s="302" t="str">
        <f>IF('360 PU '!Q117=0,"",'360 PU '!Q117)</f>
        <v/>
      </c>
      <c r="I102" s="302" t="str">
        <f>IF('360 PU '!R117=0,"",'360 PU '!R117)</f>
        <v/>
      </c>
      <c r="J102" s="302" t="str">
        <f>IF('360 PU '!S117=0,"",'360 PU '!S117)</f>
        <v/>
      </c>
      <c r="K102" s="402" t="str">
        <f>IF('360 PU '!T117=0,"",'360 PU '!T117)</f>
        <v/>
      </c>
      <c r="L102" s="402" t="str">
        <f>IF('360 PU '!U117=0,"",'360 PU '!U117)</f>
        <v/>
      </c>
      <c r="M102" s="299">
        <f t="shared" si="7"/>
        <v>0</v>
      </c>
      <c r="N102" s="299">
        <f>M102*'360 PU '!I117</f>
        <v>0</v>
      </c>
      <c r="O102" s="930">
        <f>M102*'360 PU '!AP117</f>
        <v>0</v>
      </c>
    </row>
    <row r="103" spans="1:15" ht="23.75" customHeight="1" x14ac:dyDescent="0.2">
      <c r="A103" s="174" t="str">
        <f>'360 PU '!D118</f>
        <v>360-360PU</v>
      </c>
      <c r="B103" s="91">
        <f>'360 PU '!I118</f>
        <v>1</v>
      </c>
      <c r="C103" s="300" t="str">
        <f>IF('360 PU '!L118=0,"",'360 PU '!L118)</f>
        <v/>
      </c>
      <c r="D103" s="302" t="str">
        <f>IF('360 PU '!M118=0,"",'360 PU '!M118)</f>
        <v/>
      </c>
      <c r="E103" s="302" t="str">
        <f>IF('360 PU '!N118=0,"",'360 PU '!N118)</f>
        <v/>
      </c>
      <c r="F103" s="302" t="str">
        <f>IF('360 PU '!O118=0,"",'360 PU '!O118)</f>
        <v/>
      </c>
      <c r="G103" s="302" t="str">
        <f>IF('360 PU '!P118=0,"",'360 PU '!P118)</f>
        <v/>
      </c>
      <c r="H103" s="302" t="str">
        <f>IF('360 PU '!Q118=0,"",'360 PU '!Q118)</f>
        <v/>
      </c>
      <c r="I103" s="302" t="str">
        <f>IF('360 PU '!R118=0,"",'360 PU '!R118)</f>
        <v/>
      </c>
      <c r="J103" s="302" t="str">
        <f>IF('360 PU '!S118=0,"",'360 PU '!S118)</f>
        <v/>
      </c>
      <c r="K103" s="402" t="str">
        <f>IF('360 PU '!T118=0,"",'360 PU '!T118)</f>
        <v/>
      </c>
      <c r="L103" s="402" t="str">
        <f>IF('360 PU '!U118=0,"",'360 PU '!U118)</f>
        <v/>
      </c>
      <c r="M103" s="299">
        <f t="shared" si="7"/>
        <v>0</v>
      </c>
      <c r="N103" s="299">
        <f>M103*'360 PU '!I118</f>
        <v>0</v>
      </c>
      <c r="O103" s="930">
        <f>M103*'360 PU '!AP118</f>
        <v>0</v>
      </c>
    </row>
    <row r="104" spans="1:15" ht="23.75" customHeight="1" x14ac:dyDescent="0.2">
      <c r="A104" s="174">
        <f>'360 PU '!D119</f>
        <v>0</v>
      </c>
      <c r="B104" s="91">
        <f>'360 PU '!I119</f>
        <v>0</v>
      </c>
      <c r="C104" s="300" t="str">
        <f>IF('360 PU '!L119=0,"",'360 PU '!L119)</f>
        <v/>
      </c>
      <c r="D104" s="302" t="str">
        <f>IF('360 PU '!M119=0,"",'360 PU '!M119)</f>
        <v/>
      </c>
      <c r="E104" s="302" t="str">
        <f>IF('360 PU '!N119=0,"",'360 PU '!N119)</f>
        <v/>
      </c>
      <c r="F104" s="302" t="str">
        <f>IF('360 PU '!O119=0,"",'360 PU '!O119)</f>
        <v/>
      </c>
      <c r="G104" s="302" t="str">
        <f>IF('360 PU '!P119=0,"",'360 PU '!P119)</f>
        <v/>
      </c>
      <c r="H104" s="302" t="str">
        <f>IF('360 PU '!Q119=0,"",'360 PU '!Q119)</f>
        <v/>
      </c>
      <c r="I104" s="302" t="str">
        <f>IF('360 PU '!R119=0,"",'360 PU '!R119)</f>
        <v/>
      </c>
      <c r="J104" s="302" t="str">
        <f>IF('360 PU '!S119=0,"",'360 PU '!S119)</f>
        <v/>
      </c>
      <c r="K104" s="402" t="str">
        <f>IF('360 PU '!T119=0,"",'360 PU '!T119)</f>
        <v/>
      </c>
      <c r="L104" s="402" t="str">
        <f>IF('360 PU '!U119=0,"",'360 PU '!U119)</f>
        <v/>
      </c>
      <c r="M104" s="299">
        <f t="shared" si="7"/>
        <v>0</v>
      </c>
      <c r="N104" s="299">
        <f>M104*'360 PU '!I119</f>
        <v>0</v>
      </c>
      <c r="O104" s="930">
        <f>M104*'360 PU '!AP119</f>
        <v>0</v>
      </c>
    </row>
    <row r="105" spans="1:15" ht="23.75" customHeight="1" x14ac:dyDescent="0.2">
      <c r="A105" s="174" t="str">
        <f>'360 PU '!D120</f>
        <v>360-378PU</v>
      </c>
      <c r="B105" s="91">
        <f>'360 PU '!I120</f>
        <v>10</v>
      </c>
      <c r="C105" s="300" t="str">
        <f>IF('360 PU '!L120=0,"",'360 PU '!L120)</f>
        <v/>
      </c>
      <c r="D105" s="302" t="str">
        <f>IF('360 PU '!M120=0,"",'360 PU '!M120)</f>
        <v/>
      </c>
      <c r="E105" s="302" t="str">
        <f>IF('360 PU '!N120=0,"",'360 PU '!N120)</f>
        <v/>
      </c>
      <c r="F105" s="302" t="str">
        <f>IF('360 PU '!O120=0,"",'360 PU '!O120)</f>
        <v/>
      </c>
      <c r="G105" s="302" t="str">
        <f>IF('360 PU '!P120=0,"",'360 PU '!P120)</f>
        <v/>
      </c>
      <c r="H105" s="302" t="str">
        <f>IF('360 PU '!Q120=0,"",'360 PU '!Q120)</f>
        <v/>
      </c>
      <c r="I105" s="302" t="str">
        <f>IF('360 PU '!R120=0,"",'360 PU '!R120)</f>
        <v/>
      </c>
      <c r="J105" s="302" t="str">
        <f>IF('360 PU '!S120=0,"",'360 PU '!S120)</f>
        <v/>
      </c>
      <c r="K105" s="402" t="str">
        <f>IF('360 PU '!T120=0,"",'360 PU '!T120)</f>
        <v/>
      </c>
      <c r="L105" s="402" t="str">
        <f>IF('360 PU '!U120=0,"",'360 PU '!U120)</f>
        <v/>
      </c>
      <c r="M105" s="299">
        <f t="shared" si="7"/>
        <v>0</v>
      </c>
      <c r="N105" s="299">
        <f>M105*'360 PU '!I120</f>
        <v>0</v>
      </c>
      <c r="O105" s="930">
        <f>M105*'360 PU '!AP120</f>
        <v>0</v>
      </c>
    </row>
    <row r="106" spans="1:15" ht="23.75" customHeight="1" x14ac:dyDescent="0.2">
      <c r="A106" s="174" t="str">
        <f>'360 PU '!D121</f>
        <v>360-379PU-NT</v>
      </c>
      <c r="B106" s="91">
        <f>'360 PU '!I121</f>
        <v>10</v>
      </c>
      <c r="C106" s="300" t="str">
        <f>IF('360 PU '!L121=0,"",'360 PU '!L121)</f>
        <v/>
      </c>
      <c r="D106" s="302" t="str">
        <f>IF('360 PU '!M121=0,"",'360 PU '!M121)</f>
        <v/>
      </c>
      <c r="E106" s="302" t="str">
        <f>IF('360 PU '!N121=0,"",'360 PU '!N121)</f>
        <v/>
      </c>
      <c r="F106" s="302" t="str">
        <f>IF('360 PU '!O121=0,"",'360 PU '!O121)</f>
        <v/>
      </c>
      <c r="G106" s="302" t="str">
        <f>IF('360 PU '!P121=0,"",'360 PU '!P121)</f>
        <v/>
      </c>
      <c r="H106" s="302" t="str">
        <f>IF('360 PU '!Q121=0,"",'360 PU '!Q121)</f>
        <v/>
      </c>
      <c r="I106" s="302" t="str">
        <f>IF('360 PU '!R121=0,"",'360 PU '!R121)</f>
        <v/>
      </c>
      <c r="J106" s="302" t="str">
        <f>IF('360 PU '!S121=0,"",'360 PU '!S121)</f>
        <v/>
      </c>
      <c r="K106" s="402" t="str">
        <f>IF('360 PU '!T121=0,"",'360 PU '!T121)</f>
        <v/>
      </c>
      <c r="L106" s="402" t="str">
        <f>IF('360 PU '!U121=0,"",'360 PU '!U121)</f>
        <v/>
      </c>
      <c r="M106" s="299">
        <f t="shared" si="7"/>
        <v>0</v>
      </c>
      <c r="N106" s="299">
        <f>M106*'360 PU '!I121</f>
        <v>0</v>
      </c>
      <c r="O106" s="930">
        <f>M106*'360 PU '!AP121</f>
        <v>0</v>
      </c>
    </row>
    <row r="107" spans="1:15" ht="23.75" customHeight="1" x14ac:dyDescent="0.2">
      <c r="A107" s="174" t="str">
        <f>'360 PU '!D122</f>
        <v>360-380PU</v>
      </c>
      <c r="B107" s="91">
        <f>'360 PU '!I122</f>
        <v>9</v>
      </c>
      <c r="C107" s="300" t="str">
        <f>IF('360 PU '!L122=0,"",'360 PU '!L122)</f>
        <v/>
      </c>
      <c r="D107" s="302" t="str">
        <f>IF('360 PU '!M122=0,"",'360 PU '!M122)</f>
        <v/>
      </c>
      <c r="E107" s="302" t="str">
        <f>IF('360 PU '!N122=0,"",'360 PU '!N122)</f>
        <v/>
      </c>
      <c r="F107" s="302" t="str">
        <f>IF('360 PU '!O122=0,"",'360 PU '!O122)</f>
        <v/>
      </c>
      <c r="G107" s="302" t="str">
        <f>IF('360 PU '!P122=0,"",'360 PU '!P122)</f>
        <v/>
      </c>
      <c r="H107" s="302" t="str">
        <f>IF('360 PU '!Q122=0,"",'360 PU '!Q122)</f>
        <v/>
      </c>
      <c r="I107" s="302" t="str">
        <f>IF('360 PU '!R122=0,"",'360 PU '!R122)</f>
        <v/>
      </c>
      <c r="J107" s="302" t="str">
        <f>IF('360 PU '!S122=0,"",'360 PU '!S122)</f>
        <v/>
      </c>
      <c r="K107" s="402" t="str">
        <f>IF('360 PU '!T122=0,"",'360 PU '!T122)</f>
        <v/>
      </c>
      <c r="L107" s="402" t="str">
        <f>IF('360 PU '!U122=0,"",'360 PU '!U122)</f>
        <v/>
      </c>
      <c r="M107" s="299">
        <f t="shared" si="7"/>
        <v>0</v>
      </c>
      <c r="N107" s="299">
        <f>M107*'360 PU '!I122</f>
        <v>0</v>
      </c>
      <c r="O107" s="930">
        <f>M107*'360 PU '!AP122</f>
        <v>0</v>
      </c>
    </row>
    <row r="108" spans="1:15" ht="23.75" customHeight="1" x14ac:dyDescent="0.2">
      <c r="A108" s="174">
        <f>'360 PU '!D123</f>
        <v>0</v>
      </c>
      <c r="B108" s="91">
        <f>'360 PU '!I123</f>
        <v>0</v>
      </c>
      <c r="C108" s="300" t="str">
        <f>IF('360 PU '!L123=0,"",'360 PU '!L123)</f>
        <v/>
      </c>
      <c r="D108" s="302" t="str">
        <f>IF('360 PU '!M123=0,"",'360 PU '!M123)</f>
        <v/>
      </c>
      <c r="E108" s="302" t="str">
        <f>IF('360 PU '!N123=0,"",'360 PU '!N123)</f>
        <v/>
      </c>
      <c r="F108" s="302" t="str">
        <f>IF('360 PU '!O123=0,"",'360 PU '!O123)</f>
        <v/>
      </c>
      <c r="G108" s="302" t="str">
        <f>IF('360 PU '!P123=0,"",'360 PU '!P123)</f>
        <v/>
      </c>
      <c r="H108" s="302" t="str">
        <f>IF('360 PU '!Q123=0,"",'360 PU '!Q123)</f>
        <v/>
      </c>
      <c r="I108" s="302" t="str">
        <f>IF('360 PU '!R123=0,"",'360 PU '!R123)</f>
        <v/>
      </c>
      <c r="J108" s="302" t="str">
        <f>IF('360 PU '!S123=0,"",'360 PU '!S123)</f>
        <v/>
      </c>
      <c r="K108" s="402" t="str">
        <f>IF('360 PU '!T123=0,"",'360 PU '!T123)</f>
        <v/>
      </c>
      <c r="L108" s="402" t="str">
        <f>IF('360 PU '!U123=0,"",'360 PU '!U123)</f>
        <v/>
      </c>
      <c r="M108" s="299">
        <f t="shared" ref="M108:M139" si="9">SUM(C108:L108)</f>
        <v>0</v>
      </c>
      <c r="N108" s="299">
        <f>M108*'360 PU '!I123</f>
        <v>0</v>
      </c>
      <c r="O108" s="930">
        <f>M108*'360 PU '!AP123</f>
        <v>0</v>
      </c>
    </row>
    <row r="109" spans="1:15" ht="23.75" customHeight="1" x14ac:dyDescent="0.2">
      <c r="A109" s="174" t="str">
        <f>'360 PU '!D124</f>
        <v>360-390PU</v>
      </c>
      <c r="B109" s="91">
        <f>'360 PU '!I124</f>
        <v>1</v>
      </c>
      <c r="C109" s="300" t="str">
        <f>IF('360 PU '!L124=0,"",'360 PU '!L124)</f>
        <v/>
      </c>
      <c r="D109" s="302" t="str">
        <f>IF('360 PU '!M124=0,"",'360 PU '!M124)</f>
        <v/>
      </c>
      <c r="E109" s="302" t="str">
        <f>IF('360 PU '!N124=0,"",'360 PU '!N124)</f>
        <v/>
      </c>
      <c r="F109" s="302" t="str">
        <f>IF('360 PU '!O124=0,"",'360 PU '!O124)</f>
        <v/>
      </c>
      <c r="G109" s="302" t="str">
        <f>IF('360 PU '!P124=0,"",'360 PU '!P124)</f>
        <v/>
      </c>
      <c r="H109" s="302" t="str">
        <f>IF('360 PU '!Q124=0,"",'360 PU '!Q124)</f>
        <v/>
      </c>
      <c r="I109" s="302" t="str">
        <f>IF('360 PU '!R124=0,"",'360 PU '!R124)</f>
        <v/>
      </c>
      <c r="J109" s="302" t="str">
        <f>IF('360 PU '!S124=0,"",'360 PU '!S124)</f>
        <v/>
      </c>
      <c r="K109" s="402" t="str">
        <f>IF('360 PU '!T124=0,"",'360 PU '!T124)</f>
        <v/>
      </c>
      <c r="L109" s="402" t="str">
        <f>IF('360 PU '!U124=0,"",'360 PU '!U124)</f>
        <v/>
      </c>
      <c r="M109" s="299">
        <f t="shared" si="9"/>
        <v>0</v>
      </c>
      <c r="N109" s="299">
        <f>M109*'360 PU '!I124</f>
        <v>0</v>
      </c>
      <c r="O109" s="930">
        <f>M109*'360 PU '!AP124</f>
        <v>0</v>
      </c>
    </row>
    <row r="110" spans="1:15" ht="23.75" customHeight="1" x14ac:dyDescent="0.2">
      <c r="A110" s="174" t="str">
        <f>'360 PU '!D125</f>
        <v>360-392PU</v>
      </c>
      <c r="B110" s="91">
        <f>'360 PU '!I125</f>
        <v>1</v>
      </c>
      <c r="C110" s="300" t="str">
        <f>IF('360 PU '!L125=0,"",'360 PU '!L125)</f>
        <v/>
      </c>
      <c r="D110" s="302" t="str">
        <f>IF('360 PU '!M125=0,"",'360 PU '!M125)</f>
        <v/>
      </c>
      <c r="E110" s="302" t="str">
        <f>IF('360 PU '!N125=0,"",'360 PU '!N125)</f>
        <v/>
      </c>
      <c r="F110" s="302" t="str">
        <f>IF('360 PU '!O125=0,"",'360 PU '!O125)</f>
        <v/>
      </c>
      <c r="G110" s="302" t="str">
        <f>IF('360 PU '!P125=0,"",'360 PU '!P125)</f>
        <v/>
      </c>
      <c r="H110" s="302" t="str">
        <f>IF('360 PU '!Q125=0,"",'360 PU '!Q125)</f>
        <v/>
      </c>
      <c r="I110" s="302" t="str">
        <f>IF('360 PU '!R125=0,"",'360 PU '!R125)</f>
        <v/>
      </c>
      <c r="J110" s="302" t="str">
        <f>IF('360 PU '!S125=0,"",'360 PU '!S125)</f>
        <v/>
      </c>
      <c r="K110" s="402" t="str">
        <f>IF('360 PU '!T125=0,"",'360 PU '!T125)</f>
        <v/>
      </c>
      <c r="L110" s="402" t="str">
        <f>IF('360 PU '!U125=0,"",'360 PU '!U125)</f>
        <v/>
      </c>
      <c r="M110" s="299">
        <f t="shared" si="9"/>
        <v>0</v>
      </c>
      <c r="N110" s="299">
        <f>M110*'360 PU '!I125</f>
        <v>0</v>
      </c>
      <c r="O110" s="930">
        <f>M110*'360 PU '!AP125</f>
        <v>0</v>
      </c>
    </row>
    <row r="111" spans="1:15" ht="23.75" customHeight="1" x14ac:dyDescent="0.2">
      <c r="A111" s="174" t="str">
        <f>'360 PU '!D126</f>
        <v>360-394PU</v>
      </c>
      <c r="B111" s="91">
        <f>'360 PU '!I126</f>
        <v>2</v>
      </c>
      <c r="C111" s="300" t="str">
        <f>IF('360 PU '!L126=0,"",'360 PU '!L126)</f>
        <v/>
      </c>
      <c r="D111" s="302" t="str">
        <f>IF('360 PU '!M126=0,"",'360 PU '!M126)</f>
        <v/>
      </c>
      <c r="E111" s="302" t="str">
        <f>IF('360 PU '!N126=0,"",'360 PU '!N126)</f>
        <v/>
      </c>
      <c r="F111" s="302" t="str">
        <f>IF('360 PU '!O126=0,"",'360 PU '!O126)</f>
        <v/>
      </c>
      <c r="G111" s="302" t="str">
        <f>IF('360 PU '!P126=0,"",'360 PU '!P126)</f>
        <v/>
      </c>
      <c r="H111" s="302" t="str">
        <f>IF('360 PU '!Q126=0,"",'360 PU '!Q126)</f>
        <v/>
      </c>
      <c r="I111" s="302" t="str">
        <f>IF('360 PU '!R126=0,"",'360 PU '!R126)</f>
        <v/>
      </c>
      <c r="J111" s="302" t="str">
        <f>IF('360 PU '!S126=0,"",'360 PU '!S126)</f>
        <v/>
      </c>
      <c r="K111" s="402" t="str">
        <f>IF('360 PU '!T126=0,"",'360 PU '!T126)</f>
        <v/>
      </c>
      <c r="L111" s="402" t="str">
        <f>IF('360 PU '!U126=0,"",'360 PU '!U126)</f>
        <v/>
      </c>
      <c r="M111" s="299">
        <f t="shared" si="9"/>
        <v>0</v>
      </c>
      <c r="N111" s="299">
        <f>M111*'360 PU '!I126</f>
        <v>0</v>
      </c>
      <c r="O111" s="930">
        <f>M111*'360 PU '!AP126</f>
        <v>0</v>
      </c>
    </row>
    <row r="112" spans="1:15" ht="23.75" customHeight="1" x14ac:dyDescent="0.2">
      <c r="A112" s="174" t="str">
        <f>'360 PU '!D127</f>
        <v>360-396PU</v>
      </c>
      <c r="B112" s="91">
        <f>'360 PU '!I127</f>
        <v>2</v>
      </c>
      <c r="C112" s="300" t="str">
        <f>IF('360 PU '!L127=0,"",'360 PU '!L127)</f>
        <v/>
      </c>
      <c r="D112" s="302" t="str">
        <f>IF('360 PU '!M127=0,"",'360 PU '!M127)</f>
        <v/>
      </c>
      <c r="E112" s="302" t="str">
        <f>IF('360 PU '!N127=0,"",'360 PU '!N127)</f>
        <v/>
      </c>
      <c r="F112" s="302" t="str">
        <f>IF('360 PU '!O127=0,"",'360 PU '!O127)</f>
        <v/>
      </c>
      <c r="G112" s="302" t="str">
        <f>IF('360 PU '!P127=0,"",'360 PU '!P127)</f>
        <v/>
      </c>
      <c r="H112" s="302" t="str">
        <f>IF('360 PU '!Q127=0,"",'360 PU '!Q127)</f>
        <v/>
      </c>
      <c r="I112" s="302" t="str">
        <f>IF('360 PU '!R127=0,"",'360 PU '!R127)</f>
        <v/>
      </c>
      <c r="J112" s="302" t="str">
        <f>IF('360 PU '!S127=0,"",'360 PU '!S127)</f>
        <v/>
      </c>
      <c r="K112" s="402" t="str">
        <f>IF('360 PU '!T127=0,"",'360 PU '!T127)</f>
        <v/>
      </c>
      <c r="L112" s="402" t="str">
        <f>IF('360 PU '!U127=0,"",'360 PU '!U127)</f>
        <v/>
      </c>
      <c r="M112" s="299">
        <f t="shared" si="9"/>
        <v>0</v>
      </c>
      <c r="N112" s="299">
        <f>M112*'360 PU '!I127</f>
        <v>0</v>
      </c>
      <c r="O112" s="930">
        <f>M112*'360 PU '!AP127</f>
        <v>0</v>
      </c>
    </row>
    <row r="113" spans="1:15" ht="23.75" customHeight="1" x14ac:dyDescent="0.2">
      <c r="A113" s="174" t="str">
        <f>'360 PU '!D128</f>
        <v>360-398PU</v>
      </c>
      <c r="B113" s="91">
        <f>'360 PU '!I128</f>
        <v>4</v>
      </c>
      <c r="C113" s="300" t="str">
        <f>IF('360 PU '!L128=0,"",'360 PU '!L128)</f>
        <v/>
      </c>
      <c r="D113" s="302" t="str">
        <f>IF('360 PU '!M128=0,"",'360 PU '!M128)</f>
        <v/>
      </c>
      <c r="E113" s="302" t="str">
        <f>IF('360 PU '!N128=0,"",'360 PU '!N128)</f>
        <v/>
      </c>
      <c r="F113" s="302" t="str">
        <f>IF('360 PU '!O128=0,"",'360 PU '!O128)</f>
        <v/>
      </c>
      <c r="G113" s="302" t="str">
        <f>IF('360 PU '!P128=0,"",'360 PU '!P128)</f>
        <v/>
      </c>
      <c r="H113" s="302" t="str">
        <f>IF('360 PU '!Q128=0,"",'360 PU '!Q128)</f>
        <v/>
      </c>
      <c r="I113" s="302" t="str">
        <f>IF('360 PU '!R128=0,"",'360 PU '!R128)</f>
        <v/>
      </c>
      <c r="J113" s="302" t="str">
        <f>IF('360 PU '!S128=0,"",'360 PU '!S128)</f>
        <v/>
      </c>
      <c r="K113" s="402" t="str">
        <f>IF('360 PU '!T128=0,"",'360 PU '!T128)</f>
        <v/>
      </c>
      <c r="L113" s="402" t="str">
        <f>IF('360 PU '!U128=0,"",'360 PU '!U128)</f>
        <v/>
      </c>
      <c r="M113" s="299">
        <f t="shared" si="9"/>
        <v>0</v>
      </c>
      <c r="N113" s="299">
        <f>M113*'360 PU '!I128</f>
        <v>0</v>
      </c>
      <c r="O113" s="930">
        <f>M113*'360 PU '!AP128</f>
        <v>0</v>
      </c>
    </row>
    <row r="114" spans="1:15" ht="23.75" customHeight="1" x14ac:dyDescent="0.2">
      <c r="A114" s="174" t="str">
        <f>'360 PU '!D129</f>
        <v>360-400PU</v>
      </c>
      <c r="B114" s="91">
        <f>'360 PU '!I129</f>
        <v>8</v>
      </c>
      <c r="C114" s="300" t="str">
        <f>IF('360 PU '!L129=0,"",'360 PU '!L129)</f>
        <v/>
      </c>
      <c r="D114" s="302" t="str">
        <f>IF('360 PU '!M129=0,"",'360 PU '!M129)</f>
        <v/>
      </c>
      <c r="E114" s="302" t="str">
        <f>IF('360 PU '!N129=0,"",'360 PU '!N129)</f>
        <v/>
      </c>
      <c r="F114" s="302" t="str">
        <f>IF('360 PU '!O129=0,"",'360 PU '!O129)</f>
        <v/>
      </c>
      <c r="G114" s="302" t="str">
        <f>IF('360 PU '!P129=0,"",'360 PU '!P129)</f>
        <v/>
      </c>
      <c r="H114" s="302" t="str">
        <f>IF('360 PU '!Q129=0,"",'360 PU '!Q129)</f>
        <v/>
      </c>
      <c r="I114" s="302" t="str">
        <f>IF('360 PU '!R129=0,"",'360 PU '!R129)</f>
        <v/>
      </c>
      <c r="J114" s="302" t="str">
        <f>IF('360 PU '!S129=0,"",'360 PU '!S129)</f>
        <v/>
      </c>
      <c r="K114" s="402" t="str">
        <f>IF('360 PU '!T129=0,"",'360 PU '!T129)</f>
        <v/>
      </c>
      <c r="L114" s="402" t="str">
        <f>IF('360 PU '!U129=0,"",'360 PU '!U129)</f>
        <v/>
      </c>
      <c r="M114" s="299">
        <f t="shared" si="9"/>
        <v>0</v>
      </c>
      <c r="N114" s="299">
        <f>M114*'360 PU '!I129</f>
        <v>0</v>
      </c>
      <c r="O114" s="930">
        <f>M114*'360 PU '!AP129</f>
        <v>0</v>
      </c>
    </row>
    <row r="115" spans="1:15" ht="23.75" customHeight="1" x14ac:dyDescent="0.2">
      <c r="A115" s="174">
        <f>'360 PU '!D130</f>
        <v>0</v>
      </c>
      <c r="B115" s="91">
        <f>'360 PU '!I130</f>
        <v>0</v>
      </c>
      <c r="C115" s="300" t="str">
        <f>IF('360 PU '!L130=0,"",'360 PU '!L130)</f>
        <v/>
      </c>
      <c r="D115" s="302" t="str">
        <f>IF('360 PU '!M130=0,"",'360 PU '!M130)</f>
        <v/>
      </c>
      <c r="E115" s="302" t="str">
        <f>IF('360 PU '!N130=0,"",'360 PU '!N130)</f>
        <v/>
      </c>
      <c r="F115" s="302" t="str">
        <f>IF('360 PU '!O130=0,"",'360 PU '!O130)</f>
        <v/>
      </c>
      <c r="G115" s="302" t="str">
        <f>IF('360 PU '!P130=0,"",'360 PU '!P130)</f>
        <v/>
      </c>
      <c r="H115" s="302" t="str">
        <f>IF('360 PU '!Q130=0,"",'360 PU '!Q130)</f>
        <v/>
      </c>
      <c r="I115" s="302" t="str">
        <f>IF('360 PU '!R130=0,"",'360 PU '!R130)</f>
        <v/>
      </c>
      <c r="J115" s="302" t="str">
        <f>IF('360 PU '!S130=0,"",'360 PU '!S130)</f>
        <v/>
      </c>
      <c r="K115" s="402" t="str">
        <f>IF('360 PU '!T130=0,"",'360 PU '!T130)</f>
        <v/>
      </c>
      <c r="L115" s="402" t="str">
        <f>IF('360 PU '!U130=0,"",'360 PU '!U130)</f>
        <v/>
      </c>
      <c r="M115" s="299">
        <f t="shared" si="9"/>
        <v>0</v>
      </c>
      <c r="N115" s="299">
        <f>M115*'360 PU '!I130</f>
        <v>0</v>
      </c>
      <c r="O115" s="930">
        <f>M115*'360 PU '!AP130</f>
        <v>0</v>
      </c>
    </row>
    <row r="116" spans="1:15" ht="23.75" customHeight="1" x14ac:dyDescent="0.2">
      <c r="A116" s="174" t="str">
        <f>'360 PU '!D131</f>
        <v>360-411PU</v>
      </c>
      <c r="B116" s="91">
        <f>'360 PU '!I131</f>
        <v>3</v>
      </c>
      <c r="C116" s="300" t="str">
        <f>IF('360 PU '!L131=0,"",'360 PU '!L131)</f>
        <v/>
      </c>
      <c r="D116" s="302" t="str">
        <f>IF('360 PU '!M131=0,"",'360 PU '!M131)</f>
        <v/>
      </c>
      <c r="E116" s="302" t="str">
        <f>IF('360 PU '!N131=0,"",'360 PU '!N131)</f>
        <v/>
      </c>
      <c r="F116" s="302" t="str">
        <f>IF('360 PU '!O131=0,"",'360 PU '!O131)</f>
        <v/>
      </c>
      <c r="G116" s="302" t="str">
        <f>IF('360 PU '!P131=0,"",'360 PU '!P131)</f>
        <v/>
      </c>
      <c r="H116" s="302" t="str">
        <f>IF('360 PU '!Q131=0,"",'360 PU '!Q131)</f>
        <v/>
      </c>
      <c r="I116" s="302" t="str">
        <f>IF('360 PU '!R131=0,"",'360 PU '!R131)</f>
        <v/>
      </c>
      <c r="J116" s="302" t="str">
        <f>IF('360 PU '!S131=0,"",'360 PU '!S131)</f>
        <v/>
      </c>
      <c r="K116" s="402" t="str">
        <f>IF('360 PU '!T131=0,"",'360 PU '!T131)</f>
        <v/>
      </c>
      <c r="L116" s="402" t="str">
        <f>IF('360 PU '!U131=0,"",'360 PU '!U131)</f>
        <v/>
      </c>
      <c r="M116" s="299">
        <f t="shared" si="9"/>
        <v>0</v>
      </c>
      <c r="N116" s="299">
        <f>M116*'360 PU '!I131</f>
        <v>0</v>
      </c>
      <c r="O116" s="930">
        <f>M116*'360 PU '!AP131</f>
        <v>0</v>
      </c>
    </row>
    <row r="117" spans="1:15" ht="23.75" customHeight="1" x14ac:dyDescent="0.2">
      <c r="A117" s="174" t="str">
        <f>'360 PU '!D132</f>
        <v>360-412PU</v>
      </c>
      <c r="B117" s="91">
        <f>'360 PU '!I132</f>
        <v>3</v>
      </c>
      <c r="C117" s="300" t="str">
        <f>IF('360 PU '!L132=0,"",'360 PU '!L132)</f>
        <v/>
      </c>
      <c r="D117" s="302" t="str">
        <f>IF('360 PU '!M132=0,"",'360 PU '!M132)</f>
        <v/>
      </c>
      <c r="E117" s="302" t="str">
        <f>IF('360 PU '!N132=0,"",'360 PU '!N132)</f>
        <v/>
      </c>
      <c r="F117" s="302" t="str">
        <f>IF('360 PU '!O132=0,"",'360 PU '!O132)</f>
        <v/>
      </c>
      <c r="G117" s="302" t="str">
        <f>IF('360 PU '!P132=0,"",'360 PU '!P132)</f>
        <v/>
      </c>
      <c r="H117" s="302" t="str">
        <f>IF('360 PU '!Q132=0,"",'360 PU '!Q132)</f>
        <v/>
      </c>
      <c r="I117" s="302" t="str">
        <f>IF('360 PU '!R132=0,"",'360 PU '!R132)</f>
        <v/>
      </c>
      <c r="J117" s="302" t="str">
        <f>IF('360 PU '!S132=0,"",'360 PU '!S132)</f>
        <v/>
      </c>
      <c r="K117" s="402" t="str">
        <f>IF('360 PU '!T132=0,"",'360 PU '!T132)</f>
        <v/>
      </c>
      <c r="L117" s="402" t="str">
        <f>IF('360 PU '!U132=0,"",'360 PU '!U132)</f>
        <v/>
      </c>
      <c r="M117" s="299">
        <f t="shared" si="9"/>
        <v>0</v>
      </c>
      <c r="N117" s="299">
        <f>M117*'360 PU '!I132</f>
        <v>0</v>
      </c>
      <c r="O117" s="930">
        <f>M117*'360 PU '!AP132</f>
        <v>0</v>
      </c>
    </row>
    <row r="118" spans="1:15" ht="22.5" customHeight="1" x14ac:dyDescent="0.2">
      <c r="A118" s="174" t="str">
        <f>'360 PU '!D133</f>
        <v>360-413PU</v>
      </c>
      <c r="B118" s="91">
        <f>'360 PU '!I133</f>
        <v>6</v>
      </c>
      <c r="C118" s="300" t="str">
        <f>IF('360 PU '!L133=0,"",'360 PU '!L133)</f>
        <v/>
      </c>
      <c r="D118" s="302" t="str">
        <f>IF('360 PU '!M133=0,"",'360 PU '!M133)</f>
        <v/>
      </c>
      <c r="E118" s="302" t="str">
        <f>IF('360 PU '!N133=0,"",'360 PU '!N133)</f>
        <v/>
      </c>
      <c r="F118" s="302" t="str">
        <f>IF('360 PU '!O133=0,"",'360 PU '!O133)</f>
        <v/>
      </c>
      <c r="G118" s="302" t="str">
        <f>IF('360 PU '!P133=0,"",'360 PU '!P133)</f>
        <v/>
      </c>
      <c r="H118" s="302" t="str">
        <f>IF('360 PU '!Q133=0,"",'360 PU '!Q133)</f>
        <v/>
      </c>
      <c r="I118" s="302" t="str">
        <f>IF('360 PU '!R133=0,"",'360 PU '!R133)</f>
        <v/>
      </c>
      <c r="J118" s="302" t="str">
        <f>IF('360 PU '!S133=0,"",'360 PU '!S133)</f>
        <v/>
      </c>
      <c r="K118" s="402" t="str">
        <f>IF('360 PU '!T133=0,"",'360 PU '!T133)</f>
        <v/>
      </c>
      <c r="L118" s="402" t="str">
        <f>IF('360 PU '!U133=0,"",'360 PU '!U133)</f>
        <v/>
      </c>
      <c r="M118" s="299">
        <f t="shared" si="9"/>
        <v>0</v>
      </c>
      <c r="N118" s="299">
        <f>M118*'360 PU '!I133</f>
        <v>0</v>
      </c>
      <c r="O118" s="930">
        <f>M118*'360 PU '!AP133</f>
        <v>0</v>
      </c>
    </row>
    <row r="119" spans="1:15" ht="22.5" customHeight="1" x14ac:dyDescent="0.2">
      <c r="A119" s="174" t="str">
        <f>'360 PU '!D134</f>
        <v>360-414PU</v>
      </c>
      <c r="B119" s="91">
        <f>'360 PU '!I134</f>
        <v>2</v>
      </c>
      <c r="C119" s="300" t="str">
        <f>IF('360 PU '!L134=0,"",'360 PU '!L134)</f>
        <v/>
      </c>
      <c r="D119" s="302" t="str">
        <f>IF('360 PU '!M134=0,"",'360 PU '!M134)</f>
        <v/>
      </c>
      <c r="E119" s="302" t="str">
        <f>IF('360 PU '!N134=0,"",'360 PU '!N134)</f>
        <v/>
      </c>
      <c r="F119" s="302" t="str">
        <f>IF('360 PU '!O134=0,"",'360 PU '!O134)</f>
        <v/>
      </c>
      <c r="G119" s="302" t="str">
        <f>IF('360 PU '!P134=0,"",'360 PU '!P134)</f>
        <v/>
      </c>
      <c r="H119" s="302" t="str">
        <f>IF('360 PU '!Q134=0,"",'360 PU '!Q134)</f>
        <v/>
      </c>
      <c r="I119" s="302" t="str">
        <f>IF('360 PU '!R134=0,"",'360 PU '!R134)</f>
        <v/>
      </c>
      <c r="J119" s="302" t="str">
        <f>IF('360 PU '!S134=0,"",'360 PU '!S134)</f>
        <v/>
      </c>
      <c r="K119" s="402" t="str">
        <f>IF('360 PU '!T134=0,"",'360 PU '!T134)</f>
        <v/>
      </c>
      <c r="L119" s="402" t="str">
        <f>IF('360 PU '!U134=0,"",'360 PU '!U134)</f>
        <v/>
      </c>
      <c r="M119" s="299">
        <f t="shared" si="9"/>
        <v>0</v>
      </c>
      <c r="N119" s="299">
        <f>M119*'360 PU '!I134</f>
        <v>0</v>
      </c>
      <c r="O119" s="930">
        <f>M119*'360 PU '!AP134</f>
        <v>0</v>
      </c>
    </row>
    <row r="120" spans="1:15" ht="22.5" customHeight="1" x14ac:dyDescent="0.2">
      <c r="A120" s="174" t="str">
        <f>'360 PU '!D135</f>
        <v>360-415PU</v>
      </c>
      <c r="B120" s="91">
        <f>'360 PU '!I135</f>
        <v>4</v>
      </c>
      <c r="C120" s="300" t="str">
        <f>IF('360 PU '!L135=0,"",'360 PU '!L135)</f>
        <v/>
      </c>
      <c r="D120" s="302" t="str">
        <f>IF('360 PU '!M135=0,"",'360 PU '!M135)</f>
        <v/>
      </c>
      <c r="E120" s="302" t="str">
        <f>IF('360 PU '!N135=0,"",'360 PU '!N135)</f>
        <v/>
      </c>
      <c r="F120" s="302" t="str">
        <f>IF('360 PU '!O135=0,"",'360 PU '!O135)</f>
        <v/>
      </c>
      <c r="G120" s="302" t="str">
        <f>IF('360 PU '!P135=0,"",'360 PU '!P135)</f>
        <v/>
      </c>
      <c r="H120" s="302" t="str">
        <f>IF('360 PU '!Q135=0,"",'360 PU '!Q135)</f>
        <v/>
      </c>
      <c r="I120" s="302" t="str">
        <f>IF('360 PU '!R135=0,"",'360 PU '!R135)</f>
        <v/>
      </c>
      <c r="J120" s="302" t="str">
        <f>IF('360 PU '!S135=0,"",'360 PU '!S135)</f>
        <v/>
      </c>
      <c r="K120" s="402" t="str">
        <f>IF('360 PU '!T135=0,"",'360 PU '!T135)</f>
        <v/>
      </c>
      <c r="L120" s="402" t="str">
        <f>IF('360 PU '!U135=0,"",'360 PU '!U135)</f>
        <v/>
      </c>
      <c r="M120" s="299">
        <f t="shared" si="9"/>
        <v>0</v>
      </c>
      <c r="N120" s="299">
        <f>M120*'360 PU '!I135</f>
        <v>0</v>
      </c>
      <c r="O120" s="930">
        <f>M120*'360 PU '!AP135</f>
        <v>0</v>
      </c>
    </row>
    <row r="121" spans="1:15" ht="22.5" customHeight="1" x14ac:dyDescent="0.2">
      <c r="A121" s="174" t="str">
        <f>'360 PU '!D136</f>
        <v>360-416PU</v>
      </c>
      <c r="B121" s="91">
        <f>'360 PU '!I136</f>
        <v>6</v>
      </c>
      <c r="C121" s="300" t="str">
        <f>IF('360 PU '!L136=0,"",'360 PU '!L136)</f>
        <v/>
      </c>
      <c r="D121" s="302" t="str">
        <f>IF('360 PU '!M136=0,"",'360 PU '!M136)</f>
        <v/>
      </c>
      <c r="E121" s="302" t="str">
        <f>IF('360 PU '!N136=0,"",'360 PU '!N136)</f>
        <v/>
      </c>
      <c r="F121" s="302" t="str">
        <f>IF('360 PU '!O136=0,"",'360 PU '!O136)</f>
        <v/>
      </c>
      <c r="G121" s="302" t="str">
        <f>IF('360 PU '!P136=0,"",'360 PU '!P136)</f>
        <v/>
      </c>
      <c r="H121" s="302" t="str">
        <f>IF('360 PU '!Q136=0,"",'360 PU '!Q136)</f>
        <v/>
      </c>
      <c r="I121" s="302" t="str">
        <f>IF('360 PU '!R136=0,"",'360 PU '!R136)</f>
        <v/>
      </c>
      <c r="J121" s="302" t="str">
        <f>IF('360 PU '!S136=0,"",'360 PU '!S136)</f>
        <v/>
      </c>
      <c r="K121" s="402" t="str">
        <f>IF('360 PU '!T136=0,"",'360 PU '!T136)</f>
        <v/>
      </c>
      <c r="L121" s="402" t="str">
        <f>IF('360 PU '!U136=0,"",'360 PU '!U136)</f>
        <v/>
      </c>
      <c r="M121" s="299">
        <f t="shared" si="9"/>
        <v>0</v>
      </c>
      <c r="N121" s="299">
        <f>M121*'360 PU '!I136</f>
        <v>0</v>
      </c>
      <c r="O121" s="930">
        <f>M121*'360 PU '!AP136</f>
        <v>0</v>
      </c>
    </row>
    <row r="122" spans="1:15" ht="22.5" customHeight="1" x14ac:dyDescent="0.2">
      <c r="A122" s="174" t="str">
        <f>'360 PU '!D137</f>
        <v>360-417PU</v>
      </c>
      <c r="B122" s="91">
        <f>'360 PU '!I137</f>
        <v>10</v>
      </c>
      <c r="C122" s="300" t="str">
        <f>IF('360 PU '!L137=0,"",'360 PU '!L137)</f>
        <v/>
      </c>
      <c r="D122" s="302" t="str">
        <f>IF('360 PU '!M137=0,"",'360 PU '!M137)</f>
        <v/>
      </c>
      <c r="E122" s="302" t="str">
        <f>IF('360 PU '!N137=0,"",'360 PU '!N137)</f>
        <v/>
      </c>
      <c r="F122" s="302" t="str">
        <f>IF('360 PU '!O137=0,"",'360 PU '!O137)</f>
        <v/>
      </c>
      <c r="G122" s="302" t="str">
        <f>IF('360 PU '!P137=0,"",'360 PU '!P137)</f>
        <v/>
      </c>
      <c r="H122" s="302" t="str">
        <f>IF('360 PU '!Q137=0,"",'360 PU '!Q137)</f>
        <v/>
      </c>
      <c r="I122" s="302" t="str">
        <f>IF('360 PU '!R137=0,"",'360 PU '!R137)</f>
        <v/>
      </c>
      <c r="J122" s="302" t="str">
        <f>IF('360 PU '!S137=0,"",'360 PU '!S137)</f>
        <v/>
      </c>
      <c r="K122" s="402" t="str">
        <f>IF('360 PU '!T137=0,"",'360 PU '!T137)</f>
        <v/>
      </c>
      <c r="L122" s="402" t="str">
        <f>IF('360 PU '!U137=0,"",'360 PU '!U137)</f>
        <v/>
      </c>
      <c r="M122" s="299">
        <f t="shared" si="9"/>
        <v>0</v>
      </c>
      <c r="N122" s="299">
        <f>M122*'360 PU '!I137</f>
        <v>0</v>
      </c>
      <c r="O122" s="930">
        <f>M122*'360 PU '!AP137</f>
        <v>0</v>
      </c>
    </row>
    <row r="123" spans="1:15" ht="22.5" customHeight="1" x14ac:dyDescent="0.2">
      <c r="A123" s="174" t="str">
        <f>'360 PU '!D138</f>
        <v>360-418PU</v>
      </c>
      <c r="B123" s="91">
        <f>'360 PU '!I138</f>
        <v>2</v>
      </c>
      <c r="C123" s="300" t="str">
        <f>IF('360 PU '!L138=0,"",'360 PU '!L138)</f>
        <v/>
      </c>
      <c r="D123" s="302" t="str">
        <f>IF('360 PU '!M138=0,"",'360 PU '!M138)</f>
        <v/>
      </c>
      <c r="E123" s="302" t="str">
        <f>IF('360 PU '!N138=0,"",'360 PU '!N138)</f>
        <v/>
      </c>
      <c r="F123" s="302" t="str">
        <f>IF('360 PU '!O138=0,"",'360 PU '!O138)</f>
        <v/>
      </c>
      <c r="G123" s="302" t="str">
        <f>IF('360 PU '!P138=0,"",'360 PU '!P138)</f>
        <v/>
      </c>
      <c r="H123" s="302" t="str">
        <f>IF('360 PU '!Q138=0,"",'360 PU '!Q138)</f>
        <v/>
      </c>
      <c r="I123" s="302" t="str">
        <f>IF('360 PU '!R138=0,"",'360 PU '!R138)</f>
        <v/>
      </c>
      <c r="J123" s="302" t="str">
        <f>IF('360 PU '!S138=0,"",'360 PU '!S138)</f>
        <v/>
      </c>
      <c r="K123" s="402" t="str">
        <f>IF('360 PU '!T138=0,"",'360 PU '!T138)</f>
        <v/>
      </c>
      <c r="L123" s="402" t="str">
        <f>IF('360 PU '!U138=0,"",'360 PU '!U138)</f>
        <v/>
      </c>
      <c r="M123" s="299">
        <f t="shared" si="9"/>
        <v>0</v>
      </c>
      <c r="N123" s="299">
        <f>M123*'360 PU '!I138</f>
        <v>0</v>
      </c>
      <c r="O123" s="930">
        <f>M123*'360 PU '!AP138</f>
        <v>0</v>
      </c>
    </row>
    <row r="124" spans="1:15" ht="22.5" customHeight="1" x14ac:dyDescent="0.2">
      <c r="A124" s="174" t="str">
        <f>'360 PU '!D139</f>
        <v>360-419PU</v>
      </c>
      <c r="B124" s="91">
        <f>'360 PU '!I139</f>
        <v>4</v>
      </c>
      <c r="C124" s="300" t="str">
        <f>IF('360 PU '!L139=0,"",'360 PU '!L139)</f>
        <v/>
      </c>
      <c r="D124" s="302" t="str">
        <f>IF('360 PU '!M139=0,"",'360 PU '!M139)</f>
        <v/>
      </c>
      <c r="E124" s="302" t="str">
        <f>IF('360 PU '!N139=0,"",'360 PU '!N139)</f>
        <v/>
      </c>
      <c r="F124" s="302" t="str">
        <f>IF('360 PU '!O139=0,"",'360 PU '!O139)</f>
        <v/>
      </c>
      <c r="G124" s="302" t="str">
        <f>IF('360 PU '!P139=0,"",'360 PU '!P139)</f>
        <v/>
      </c>
      <c r="H124" s="302" t="str">
        <f>IF('360 PU '!Q139=0,"",'360 PU '!Q139)</f>
        <v/>
      </c>
      <c r="I124" s="302" t="str">
        <f>IF('360 PU '!R139=0,"",'360 PU '!R139)</f>
        <v/>
      </c>
      <c r="J124" s="302" t="str">
        <f>IF('360 PU '!S139=0,"",'360 PU '!S139)</f>
        <v/>
      </c>
      <c r="K124" s="402" t="str">
        <f>IF('360 PU '!T139=0,"",'360 PU '!T139)</f>
        <v/>
      </c>
      <c r="L124" s="402" t="str">
        <f>IF('360 PU '!U139=0,"",'360 PU '!U139)</f>
        <v/>
      </c>
      <c r="M124" s="299">
        <f t="shared" si="9"/>
        <v>0</v>
      </c>
      <c r="N124" s="299">
        <f>M124*'360 PU '!I139</f>
        <v>0</v>
      </c>
      <c r="O124" s="930">
        <f>M124*'360 PU '!AP139</f>
        <v>0</v>
      </c>
    </row>
    <row r="125" spans="1:15" ht="22.5" customHeight="1" x14ac:dyDescent="0.2">
      <c r="A125" s="174" t="str">
        <f>'360 PU '!D140</f>
        <v>360-420PU</v>
      </c>
      <c r="B125" s="91">
        <f>'360 PU '!I140</f>
        <v>10</v>
      </c>
      <c r="C125" s="300" t="str">
        <f>IF('360 PU '!L140=0,"",'360 PU '!L140)</f>
        <v/>
      </c>
      <c r="D125" s="302" t="str">
        <f>IF('360 PU '!M140=0,"",'360 PU '!M140)</f>
        <v/>
      </c>
      <c r="E125" s="302" t="str">
        <f>IF('360 PU '!N140=0,"",'360 PU '!N140)</f>
        <v/>
      </c>
      <c r="F125" s="302" t="str">
        <f>IF('360 PU '!O140=0,"",'360 PU '!O140)</f>
        <v/>
      </c>
      <c r="G125" s="302" t="str">
        <f>IF('360 PU '!P140=0,"",'360 PU '!P140)</f>
        <v/>
      </c>
      <c r="H125" s="302" t="str">
        <f>IF('360 PU '!Q140=0,"",'360 PU '!Q140)</f>
        <v/>
      </c>
      <c r="I125" s="302" t="str">
        <f>IF('360 PU '!R140=0,"",'360 PU '!R140)</f>
        <v/>
      </c>
      <c r="J125" s="302" t="str">
        <f>IF('360 PU '!S140=0,"",'360 PU '!S140)</f>
        <v/>
      </c>
      <c r="K125" s="402" t="str">
        <f>IF('360 PU '!T140=0,"",'360 PU '!T140)</f>
        <v/>
      </c>
      <c r="L125" s="402" t="str">
        <f>IF('360 PU '!U140=0,"",'360 PU '!U140)</f>
        <v/>
      </c>
      <c r="M125" s="299">
        <f t="shared" si="9"/>
        <v>0</v>
      </c>
      <c r="N125" s="299">
        <f>M125*'360 PU '!I140</f>
        <v>0</v>
      </c>
      <c r="O125" s="930">
        <f>M125*'360 PU '!AP140</f>
        <v>0</v>
      </c>
    </row>
    <row r="126" spans="1:15" ht="22.5" customHeight="1" x14ac:dyDescent="0.2">
      <c r="A126" s="174">
        <f>'360 PU '!D141</f>
        <v>0</v>
      </c>
      <c r="B126" s="91">
        <f>'360 PU '!I141</f>
        <v>0</v>
      </c>
      <c r="C126" s="300" t="str">
        <f>IF('360 PU '!L141=0,"",'360 PU '!L141)</f>
        <v/>
      </c>
      <c r="D126" s="302" t="str">
        <f>IF('360 PU '!M141=0,"",'360 PU '!M141)</f>
        <v/>
      </c>
      <c r="E126" s="302" t="str">
        <f>IF('360 PU '!N141=0,"",'360 PU '!N141)</f>
        <v/>
      </c>
      <c r="F126" s="302" t="str">
        <f>IF('360 PU '!O141=0,"",'360 PU '!O141)</f>
        <v/>
      </c>
      <c r="G126" s="302" t="str">
        <f>IF('360 PU '!P141=0,"",'360 PU '!P141)</f>
        <v/>
      </c>
      <c r="H126" s="302" t="str">
        <f>IF('360 PU '!Q141=0,"",'360 PU '!Q141)</f>
        <v/>
      </c>
      <c r="I126" s="302" t="str">
        <f>IF('360 PU '!R141=0,"",'360 PU '!R141)</f>
        <v/>
      </c>
      <c r="J126" s="302" t="str">
        <f>IF('360 PU '!S141=0,"",'360 PU '!S141)</f>
        <v/>
      </c>
      <c r="K126" s="402" t="str">
        <f>IF('360 PU '!T141=0,"",'360 PU '!T141)</f>
        <v/>
      </c>
      <c r="L126" s="402" t="str">
        <f>IF('360 PU '!U141=0,"",'360 PU '!U141)</f>
        <v/>
      </c>
      <c r="M126" s="299">
        <f t="shared" si="9"/>
        <v>0</v>
      </c>
      <c r="N126" s="299">
        <f>M126*'360 PU '!I141</f>
        <v>0</v>
      </c>
      <c r="O126" s="930">
        <f>M126*'360 PU '!AP141</f>
        <v>0</v>
      </c>
    </row>
    <row r="127" spans="1:15" ht="22.5" customHeight="1" x14ac:dyDescent="0.2">
      <c r="A127" s="174" t="str">
        <f>'360 PU '!D142</f>
        <v>360-473PU</v>
      </c>
      <c r="B127" s="91">
        <f>'360 PU '!I142</f>
        <v>2</v>
      </c>
      <c r="C127" s="300" t="str">
        <f>IF('360 PU '!L142=0,"",'360 PU '!L142)</f>
        <v/>
      </c>
      <c r="D127" s="302" t="str">
        <f>IF('360 PU '!M142=0,"",'360 PU '!M142)</f>
        <v/>
      </c>
      <c r="E127" s="302" t="str">
        <f>IF('360 PU '!N142=0,"",'360 PU '!N142)</f>
        <v/>
      </c>
      <c r="F127" s="302" t="str">
        <f>IF('360 PU '!O142=0,"",'360 PU '!O142)</f>
        <v/>
      </c>
      <c r="G127" s="302" t="str">
        <f>IF('360 PU '!P142=0,"",'360 PU '!P142)</f>
        <v/>
      </c>
      <c r="H127" s="302" t="str">
        <f>IF('360 PU '!Q142=0,"",'360 PU '!Q142)</f>
        <v/>
      </c>
      <c r="I127" s="302" t="str">
        <f>IF('360 PU '!R142=0,"",'360 PU '!R142)</f>
        <v/>
      </c>
      <c r="J127" s="302" t="str">
        <f>IF('360 PU '!S142=0,"",'360 PU '!S142)</f>
        <v/>
      </c>
      <c r="K127" s="402" t="str">
        <f>IF('360 PU '!T142=0,"",'360 PU '!T142)</f>
        <v/>
      </c>
      <c r="L127" s="402" t="str">
        <f>IF('360 PU '!U142=0,"",'360 PU '!U142)</f>
        <v/>
      </c>
      <c r="M127" s="299">
        <f t="shared" si="9"/>
        <v>0</v>
      </c>
      <c r="N127" s="299">
        <f>M127*'360 PU '!I142</f>
        <v>0</v>
      </c>
      <c r="O127" s="930">
        <f>M127*'360 PU '!AP142</f>
        <v>0</v>
      </c>
    </row>
    <row r="128" spans="1:15" ht="22.5" customHeight="1" x14ac:dyDescent="0.2">
      <c r="A128" s="174" t="str">
        <f>'360 PU '!D143</f>
        <v>360-475PU</v>
      </c>
      <c r="B128" s="91">
        <f>'360 PU '!I143</f>
        <v>3</v>
      </c>
      <c r="C128" s="300" t="str">
        <f>IF('360 PU '!L143=0,"",'360 PU '!L143)</f>
        <v/>
      </c>
      <c r="D128" s="302" t="str">
        <f>IF('360 PU '!M143=0,"",'360 PU '!M143)</f>
        <v/>
      </c>
      <c r="E128" s="302" t="str">
        <f>IF('360 PU '!N143=0,"",'360 PU '!N143)</f>
        <v/>
      </c>
      <c r="F128" s="302" t="str">
        <f>IF('360 PU '!O143=0,"",'360 PU '!O143)</f>
        <v/>
      </c>
      <c r="G128" s="302" t="str">
        <f>IF('360 PU '!P143=0,"",'360 PU '!P143)</f>
        <v/>
      </c>
      <c r="H128" s="302" t="str">
        <f>IF('360 PU '!Q143=0,"",'360 PU '!Q143)</f>
        <v/>
      </c>
      <c r="I128" s="302" t="str">
        <f>IF('360 PU '!R143=0,"",'360 PU '!R143)</f>
        <v/>
      </c>
      <c r="J128" s="302" t="str">
        <f>IF('360 PU '!S143=0,"",'360 PU '!S143)</f>
        <v/>
      </c>
      <c r="K128" s="402" t="str">
        <f>IF('360 PU '!T143=0,"",'360 PU '!T143)</f>
        <v/>
      </c>
      <c r="L128" s="402" t="str">
        <f>IF('360 PU '!U143=0,"",'360 PU '!U143)</f>
        <v/>
      </c>
      <c r="M128" s="299">
        <f t="shared" si="9"/>
        <v>0</v>
      </c>
      <c r="N128" s="299">
        <f>M128*'360 PU '!I143</f>
        <v>0</v>
      </c>
      <c r="O128" s="930">
        <f>M128*'360 PU '!AP143</f>
        <v>0</v>
      </c>
    </row>
    <row r="129" spans="1:15" ht="22.5" customHeight="1" x14ac:dyDescent="0.2">
      <c r="A129" s="174" t="str">
        <f>'360 PU '!D144</f>
        <v>360-479PU</v>
      </c>
      <c r="B129" s="91">
        <f>'360 PU '!I144</f>
        <v>8</v>
      </c>
      <c r="C129" s="300" t="str">
        <f>IF('360 PU '!L144=0,"",'360 PU '!L144)</f>
        <v/>
      </c>
      <c r="D129" s="302" t="str">
        <f>IF('360 PU '!M144=0,"",'360 PU '!M144)</f>
        <v/>
      </c>
      <c r="E129" s="302" t="str">
        <f>IF('360 PU '!N144=0,"",'360 PU '!N144)</f>
        <v/>
      </c>
      <c r="F129" s="302" t="str">
        <f>IF('360 PU '!O144=0,"",'360 PU '!O144)</f>
        <v/>
      </c>
      <c r="G129" s="302" t="str">
        <f>IF('360 PU '!P144=0,"",'360 PU '!P144)</f>
        <v/>
      </c>
      <c r="H129" s="302" t="str">
        <f>IF('360 PU '!Q144=0,"",'360 PU '!Q144)</f>
        <v/>
      </c>
      <c r="I129" s="302" t="str">
        <f>IF('360 PU '!R144=0,"",'360 PU '!R144)</f>
        <v/>
      </c>
      <c r="J129" s="302" t="str">
        <f>IF('360 PU '!S144=0,"",'360 PU '!S144)</f>
        <v/>
      </c>
      <c r="K129" s="402" t="str">
        <f>IF('360 PU '!T144=0,"",'360 PU '!T144)</f>
        <v/>
      </c>
      <c r="L129" s="402" t="str">
        <f>IF('360 PU '!U144=0,"",'360 PU '!U144)</f>
        <v/>
      </c>
      <c r="M129" s="299">
        <f t="shared" si="9"/>
        <v>0</v>
      </c>
      <c r="N129" s="299">
        <f>M129*'360 PU '!I144</f>
        <v>0</v>
      </c>
      <c r="O129" s="930">
        <f>M129*'360 PU '!AP144</f>
        <v>0</v>
      </c>
    </row>
    <row r="130" spans="1:15" ht="22.5" customHeight="1" x14ac:dyDescent="0.2">
      <c r="A130" s="174">
        <f>'360 PU '!D145</f>
        <v>0</v>
      </c>
      <c r="B130" s="91">
        <f>'360 PU '!I145</f>
        <v>0</v>
      </c>
      <c r="C130" s="300" t="str">
        <f>IF('360 PU '!L145=0,"",'360 PU '!L145)</f>
        <v/>
      </c>
      <c r="D130" s="302" t="str">
        <f>IF('360 PU '!M145=0,"",'360 PU '!M145)</f>
        <v/>
      </c>
      <c r="E130" s="302" t="str">
        <f>IF('360 PU '!N145=0,"",'360 PU '!N145)</f>
        <v/>
      </c>
      <c r="F130" s="302" t="str">
        <f>IF('360 PU '!O145=0,"",'360 PU '!O145)</f>
        <v/>
      </c>
      <c r="G130" s="302" t="str">
        <f>IF('360 PU '!P145=0,"",'360 PU '!P145)</f>
        <v/>
      </c>
      <c r="H130" s="302" t="str">
        <f>IF('360 PU '!Q145=0,"",'360 PU '!Q145)</f>
        <v/>
      </c>
      <c r="I130" s="302" t="str">
        <f>IF('360 PU '!R145=0,"",'360 PU '!R145)</f>
        <v/>
      </c>
      <c r="J130" s="302" t="str">
        <f>IF('360 PU '!S145=0,"",'360 PU '!S145)</f>
        <v/>
      </c>
      <c r="K130" s="402" t="str">
        <f>IF('360 PU '!T145=0,"",'360 PU '!T145)</f>
        <v/>
      </c>
      <c r="L130" s="402" t="str">
        <f>IF('360 PU '!U145=0,"",'360 PU '!U145)</f>
        <v/>
      </c>
      <c r="M130" s="299">
        <f t="shared" si="9"/>
        <v>0</v>
      </c>
      <c r="N130" s="299">
        <f>M130*'360 PU '!I145</f>
        <v>0</v>
      </c>
      <c r="O130" s="930">
        <f>M130*'360 PU '!AP145</f>
        <v>0</v>
      </c>
    </row>
    <row r="131" spans="1:15" ht="22.5" customHeight="1" x14ac:dyDescent="0.2">
      <c r="A131" s="174">
        <f>'360 PU '!D146</f>
        <v>0</v>
      </c>
      <c r="B131" s="91">
        <f>'360 PU '!I146</f>
        <v>0</v>
      </c>
      <c r="C131" s="300" t="str">
        <f>IF('360 PU '!L146=0,"",'360 PU '!L146)</f>
        <v/>
      </c>
      <c r="D131" s="302" t="str">
        <f>IF('360 PU '!M146=0,"",'360 PU '!M146)</f>
        <v/>
      </c>
      <c r="E131" s="302" t="str">
        <f>IF('360 PU '!N146=0,"",'360 PU '!N146)</f>
        <v/>
      </c>
      <c r="F131" s="302" t="str">
        <f>IF('360 PU '!O146=0,"",'360 PU '!O146)</f>
        <v/>
      </c>
      <c r="G131" s="302" t="str">
        <f>IF('360 PU '!P146=0,"",'360 PU '!P146)</f>
        <v/>
      </c>
      <c r="H131" s="302" t="str">
        <f>IF('360 PU '!Q146=0,"",'360 PU '!Q146)</f>
        <v/>
      </c>
      <c r="I131" s="302" t="str">
        <f>IF('360 PU '!R146=0,"",'360 PU '!R146)</f>
        <v/>
      </c>
      <c r="J131" s="302" t="str">
        <f>IF('360 PU '!S146=0,"",'360 PU '!S146)</f>
        <v/>
      </c>
      <c r="K131" s="402" t="str">
        <f>IF('360 PU '!T146=0,"",'360 PU '!T146)</f>
        <v/>
      </c>
      <c r="L131" s="402" t="str">
        <f>IF('360 PU '!U146=0,"",'360 PU '!U146)</f>
        <v/>
      </c>
      <c r="M131" s="299">
        <f t="shared" si="9"/>
        <v>0</v>
      </c>
      <c r="N131" s="299">
        <f>M131*'360 PU '!I146</f>
        <v>0</v>
      </c>
      <c r="O131" s="930">
        <f>M131*'360 PU '!AP146</f>
        <v>0</v>
      </c>
    </row>
    <row r="132" spans="1:15" ht="22.5" customHeight="1" x14ac:dyDescent="0.2">
      <c r="A132" s="174">
        <f>'360 PU '!D147</f>
        <v>0</v>
      </c>
      <c r="B132" s="91">
        <f>'360 PU '!I147</f>
        <v>0</v>
      </c>
      <c r="C132" s="300" t="str">
        <f>IF('360 PU '!L147=0,"",'360 PU '!L147)</f>
        <v/>
      </c>
      <c r="D132" s="302" t="str">
        <f>IF('360 PU '!M147=0,"",'360 PU '!M147)</f>
        <v/>
      </c>
      <c r="E132" s="302" t="str">
        <f>IF('360 PU '!N147=0,"",'360 PU '!N147)</f>
        <v/>
      </c>
      <c r="F132" s="302" t="str">
        <f>IF('360 PU '!O147=0,"",'360 PU '!O147)</f>
        <v/>
      </c>
      <c r="G132" s="302" t="str">
        <f>IF('360 PU '!P147=0,"",'360 PU '!P147)</f>
        <v/>
      </c>
      <c r="H132" s="302" t="str">
        <f>IF('360 PU '!Q147=0,"",'360 PU '!Q147)</f>
        <v/>
      </c>
      <c r="I132" s="302" t="str">
        <f>IF('360 PU '!R147=0,"",'360 PU '!R147)</f>
        <v/>
      </c>
      <c r="J132" s="302" t="str">
        <f>IF('360 PU '!S147=0,"",'360 PU '!S147)</f>
        <v/>
      </c>
      <c r="K132" s="402" t="str">
        <f>IF('360 PU '!T147=0,"",'360 PU '!T147)</f>
        <v/>
      </c>
      <c r="L132" s="402" t="str">
        <f>IF('360 PU '!U147=0,"",'360 PU '!U147)</f>
        <v/>
      </c>
      <c r="M132" s="299">
        <f t="shared" si="9"/>
        <v>0</v>
      </c>
      <c r="N132" s="299">
        <f>M132*'360 PU '!I147</f>
        <v>0</v>
      </c>
      <c r="O132" s="930">
        <f>M132*'360 PU '!AP147</f>
        <v>0</v>
      </c>
    </row>
    <row r="133" spans="1:15" ht="22.5" customHeight="1" x14ac:dyDescent="0.2">
      <c r="A133" s="174" t="str">
        <f>'360 PU '!D148</f>
        <v>360-1010PU</v>
      </c>
      <c r="B133" s="91">
        <f>'360 PU '!I148</f>
        <v>1</v>
      </c>
      <c r="C133" s="300" t="str">
        <f>IF('360 PU '!L148=0,"",'360 PU '!L148)</f>
        <v/>
      </c>
      <c r="D133" s="302" t="str">
        <f>IF('360 PU '!M148=0,"",'360 PU '!M148)</f>
        <v/>
      </c>
      <c r="E133" s="302" t="str">
        <f>IF('360 PU '!N148=0,"",'360 PU '!N148)</f>
        <v/>
      </c>
      <c r="F133" s="302" t="str">
        <f>IF('360 PU '!O148=0,"",'360 PU '!O148)</f>
        <v/>
      </c>
      <c r="G133" s="302" t="str">
        <f>IF('360 PU '!P148=0,"",'360 PU '!P148)</f>
        <v/>
      </c>
      <c r="H133" s="302" t="str">
        <f>IF('360 PU '!Q148=0,"",'360 PU '!Q148)</f>
        <v/>
      </c>
      <c r="I133" s="302" t="str">
        <f>IF('360 PU '!R148=0,"",'360 PU '!R148)</f>
        <v/>
      </c>
      <c r="J133" s="302" t="str">
        <f>IF('360 PU '!S148=0,"",'360 PU '!S148)</f>
        <v/>
      </c>
      <c r="K133" s="402" t="str">
        <f>IF('360 PU '!T148=0,"",'360 PU '!T148)</f>
        <v/>
      </c>
      <c r="L133" s="402" t="str">
        <f>IF('360 PU '!U148=0,"",'360 PU '!U148)</f>
        <v/>
      </c>
      <c r="M133" s="299">
        <f t="shared" si="9"/>
        <v>0</v>
      </c>
      <c r="N133" s="299">
        <f>M133*'360 PU '!I148</f>
        <v>0</v>
      </c>
      <c r="O133" s="930">
        <f>M133*'360 PU '!AP148</f>
        <v>0</v>
      </c>
    </row>
    <row r="134" spans="1:15" ht="22.5" customHeight="1" x14ac:dyDescent="0.2">
      <c r="A134" s="174" t="str">
        <f>'360 PU '!D149</f>
        <v>360-1011PU</v>
      </c>
      <c r="B134" s="91">
        <f>'360 PU '!I149</f>
        <v>1</v>
      </c>
      <c r="C134" s="300" t="str">
        <f>IF('360 PU '!L149=0,"",'360 PU '!L149)</f>
        <v/>
      </c>
      <c r="D134" s="302" t="str">
        <f>IF('360 PU '!M149=0,"",'360 PU '!M149)</f>
        <v/>
      </c>
      <c r="E134" s="302" t="str">
        <f>IF('360 PU '!N149=0,"",'360 PU '!N149)</f>
        <v/>
      </c>
      <c r="F134" s="302" t="str">
        <f>IF('360 PU '!O149=0,"",'360 PU '!O149)</f>
        <v/>
      </c>
      <c r="G134" s="302" t="str">
        <f>IF('360 PU '!P149=0,"",'360 PU '!P149)</f>
        <v/>
      </c>
      <c r="H134" s="302" t="str">
        <f>IF('360 PU '!Q149=0,"",'360 PU '!Q149)</f>
        <v/>
      </c>
      <c r="I134" s="302" t="str">
        <f>IF('360 PU '!R149=0,"",'360 PU '!R149)</f>
        <v/>
      </c>
      <c r="J134" s="302" t="str">
        <f>IF('360 PU '!S149=0,"",'360 PU '!S149)</f>
        <v/>
      </c>
      <c r="K134" s="402" t="str">
        <f>IF('360 PU '!T149=0,"",'360 PU '!T149)</f>
        <v/>
      </c>
      <c r="L134" s="402" t="str">
        <f>IF('360 PU '!U149=0,"",'360 PU '!U149)</f>
        <v/>
      </c>
      <c r="M134" s="299">
        <f t="shared" si="9"/>
        <v>0</v>
      </c>
      <c r="N134" s="299">
        <f>M134*'360 PU '!I149</f>
        <v>0</v>
      </c>
      <c r="O134" s="930">
        <f>M134*'360 PU '!AP149</f>
        <v>0</v>
      </c>
    </row>
    <row r="135" spans="1:15" ht="22.5" customHeight="1" x14ac:dyDescent="0.2">
      <c r="A135" s="174" t="str">
        <f>'360 PU '!D150</f>
        <v>360-1012PU</v>
      </c>
      <c r="B135" s="91">
        <f>'360 PU '!I150</f>
        <v>1</v>
      </c>
      <c r="C135" s="300" t="str">
        <f>IF('360 PU '!L150=0,"",'360 PU '!L150)</f>
        <v/>
      </c>
      <c r="D135" s="302" t="str">
        <f>IF('360 PU '!M150=0,"",'360 PU '!M150)</f>
        <v/>
      </c>
      <c r="E135" s="302" t="str">
        <f>IF('360 PU '!N150=0,"",'360 PU '!N150)</f>
        <v/>
      </c>
      <c r="F135" s="302" t="str">
        <f>IF('360 PU '!O150=0,"",'360 PU '!O150)</f>
        <v/>
      </c>
      <c r="G135" s="302" t="str">
        <f>IF('360 PU '!P150=0,"",'360 PU '!P150)</f>
        <v/>
      </c>
      <c r="H135" s="302" t="str">
        <f>IF('360 PU '!Q150=0,"",'360 PU '!Q150)</f>
        <v/>
      </c>
      <c r="I135" s="302" t="str">
        <f>IF('360 PU '!R150=0,"",'360 PU '!R150)</f>
        <v/>
      </c>
      <c r="J135" s="302" t="str">
        <f>IF('360 PU '!S150=0,"",'360 PU '!S150)</f>
        <v/>
      </c>
      <c r="K135" s="402" t="str">
        <f>IF('360 PU '!T150=0,"",'360 PU '!T150)</f>
        <v/>
      </c>
      <c r="L135" s="402" t="str">
        <f>IF('360 PU '!U150=0,"",'360 PU '!U150)</f>
        <v/>
      </c>
      <c r="M135" s="299">
        <f t="shared" si="9"/>
        <v>0</v>
      </c>
      <c r="N135" s="299">
        <f>M135*'360 PU '!I150</f>
        <v>0</v>
      </c>
      <c r="O135" s="930">
        <f>M135*'360 PU '!AP150</f>
        <v>0</v>
      </c>
    </row>
    <row r="136" spans="1:15" ht="22.5" customHeight="1" x14ac:dyDescent="0.2">
      <c r="A136" s="174" t="str">
        <f>'360 PU '!D151</f>
        <v>360-1013PU</v>
      </c>
      <c r="B136" s="91">
        <f>'360 PU '!I151</f>
        <v>2</v>
      </c>
      <c r="C136" s="300" t="str">
        <f>IF('360 PU '!L151=0,"",'360 PU '!L151)</f>
        <v/>
      </c>
      <c r="D136" s="302" t="str">
        <f>IF('360 PU '!M151=0,"",'360 PU '!M151)</f>
        <v/>
      </c>
      <c r="E136" s="302" t="str">
        <f>IF('360 PU '!N151=0,"",'360 PU '!N151)</f>
        <v/>
      </c>
      <c r="F136" s="302" t="str">
        <f>IF('360 PU '!O151=0,"",'360 PU '!O151)</f>
        <v/>
      </c>
      <c r="G136" s="302" t="str">
        <f>IF('360 PU '!P151=0,"",'360 PU '!P151)</f>
        <v/>
      </c>
      <c r="H136" s="302" t="str">
        <f>IF('360 PU '!Q151=0,"",'360 PU '!Q151)</f>
        <v/>
      </c>
      <c r="I136" s="302" t="str">
        <f>IF('360 PU '!R151=0,"",'360 PU '!R151)</f>
        <v/>
      </c>
      <c r="J136" s="302" t="str">
        <f>IF('360 PU '!S151=0,"",'360 PU '!S151)</f>
        <v/>
      </c>
      <c r="K136" s="402" t="str">
        <f>IF('360 PU '!T151=0,"",'360 PU '!T151)</f>
        <v/>
      </c>
      <c r="L136" s="402" t="str">
        <f>IF('360 PU '!U151=0,"",'360 PU '!U151)</f>
        <v/>
      </c>
      <c r="M136" s="299">
        <f t="shared" si="9"/>
        <v>0</v>
      </c>
      <c r="N136" s="299">
        <f>M136*'360 PU '!I151</f>
        <v>0</v>
      </c>
      <c r="O136" s="930">
        <f>M136*'360 PU '!AP151</f>
        <v>0</v>
      </c>
    </row>
    <row r="137" spans="1:15" ht="22.5" customHeight="1" x14ac:dyDescent="0.2">
      <c r="A137" s="174" t="str">
        <f>'360 PU '!D152</f>
        <v>360-1014PU</v>
      </c>
      <c r="B137" s="91">
        <f>'360 PU '!I152</f>
        <v>2</v>
      </c>
      <c r="C137" s="300" t="str">
        <f>IF('360 PU '!L152=0,"",'360 PU '!L152)</f>
        <v/>
      </c>
      <c r="D137" s="302" t="str">
        <f>IF('360 PU '!M152=0,"",'360 PU '!M152)</f>
        <v/>
      </c>
      <c r="E137" s="302" t="str">
        <f>IF('360 PU '!N152=0,"",'360 PU '!N152)</f>
        <v/>
      </c>
      <c r="F137" s="302" t="str">
        <f>IF('360 PU '!O152=0,"",'360 PU '!O152)</f>
        <v/>
      </c>
      <c r="G137" s="302" t="str">
        <f>IF('360 PU '!P152=0,"",'360 PU '!P152)</f>
        <v/>
      </c>
      <c r="H137" s="302" t="str">
        <f>IF('360 PU '!Q152=0,"",'360 PU '!Q152)</f>
        <v/>
      </c>
      <c r="I137" s="302" t="str">
        <f>IF('360 PU '!R152=0,"",'360 PU '!R152)</f>
        <v/>
      </c>
      <c r="J137" s="302" t="str">
        <f>IF('360 PU '!S152=0,"",'360 PU '!S152)</f>
        <v/>
      </c>
      <c r="K137" s="402" t="str">
        <f>IF('360 PU '!T152=0,"",'360 PU '!T152)</f>
        <v/>
      </c>
      <c r="L137" s="402" t="str">
        <f>IF('360 PU '!U152=0,"",'360 PU '!U152)</f>
        <v/>
      </c>
      <c r="M137" s="299">
        <f t="shared" si="9"/>
        <v>0</v>
      </c>
      <c r="N137" s="299">
        <f>M137*'360 PU '!I152</f>
        <v>0</v>
      </c>
      <c r="O137" s="930">
        <f>M137*'360 PU '!AP152</f>
        <v>0</v>
      </c>
    </row>
    <row r="138" spans="1:15" ht="22.5" customHeight="1" x14ac:dyDescent="0.2">
      <c r="A138" s="174" t="str">
        <f>'360 PU '!D153</f>
        <v>360-1015PU</v>
      </c>
      <c r="B138" s="91">
        <f>'360 PU '!I153</f>
        <v>2</v>
      </c>
      <c r="C138" s="300" t="str">
        <f>IF('360 PU '!L153=0,"",'360 PU '!L153)</f>
        <v/>
      </c>
      <c r="D138" s="302" t="str">
        <f>IF('360 PU '!M153=0,"",'360 PU '!M153)</f>
        <v/>
      </c>
      <c r="E138" s="302" t="str">
        <f>IF('360 PU '!N153=0,"",'360 PU '!N153)</f>
        <v/>
      </c>
      <c r="F138" s="302" t="str">
        <f>IF('360 PU '!O153=0,"",'360 PU '!O153)</f>
        <v/>
      </c>
      <c r="G138" s="302" t="str">
        <f>IF('360 PU '!P153=0,"",'360 PU '!P153)</f>
        <v/>
      </c>
      <c r="H138" s="302" t="str">
        <f>IF('360 PU '!Q153=0,"",'360 PU '!Q153)</f>
        <v/>
      </c>
      <c r="I138" s="302" t="str">
        <f>IF('360 PU '!R153=0,"",'360 PU '!R153)</f>
        <v/>
      </c>
      <c r="J138" s="302" t="str">
        <f>IF('360 PU '!S153=0,"",'360 PU '!S153)</f>
        <v/>
      </c>
      <c r="K138" s="402" t="str">
        <f>IF('360 PU '!T153=0,"",'360 PU '!T153)</f>
        <v/>
      </c>
      <c r="L138" s="402" t="str">
        <f>IF('360 PU '!U153=0,"",'360 PU '!U153)</f>
        <v/>
      </c>
      <c r="M138" s="299">
        <f t="shared" si="9"/>
        <v>0</v>
      </c>
      <c r="N138" s="299">
        <f>M138*'360 PU '!I153</f>
        <v>0</v>
      </c>
      <c r="O138" s="930">
        <f>M138*'360 PU '!AP153</f>
        <v>0</v>
      </c>
    </row>
    <row r="139" spans="1:15" ht="22.5" customHeight="1" x14ac:dyDescent="0.2">
      <c r="A139" s="174" t="str">
        <f>'360 PU '!D154</f>
        <v>360-1016PU</v>
      </c>
      <c r="B139" s="91">
        <f>'360 PU '!I154</f>
        <v>2</v>
      </c>
      <c r="C139" s="300" t="str">
        <f>IF('360 PU '!L154=0,"",'360 PU '!L154)</f>
        <v/>
      </c>
      <c r="D139" s="302" t="str">
        <f>IF('360 PU '!M154=0,"",'360 PU '!M154)</f>
        <v/>
      </c>
      <c r="E139" s="302" t="str">
        <f>IF('360 PU '!N154=0,"",'360 PU '!N154)</f>
        <v/>
      </c>
      <c r="F139" s="302" t="str">
        <f>IF('360 PU '!O154=0,"",'360 PU '!O154)</f>
        <v/>
      </c>
      <c r="G139" s="302" t="str">
        <f>IF('360 PU '!P154=0,"",'360 PU '!P154)</f>
        <v/>
      </c>
      <c r="H139" s="302" t="str">
        <f>IF('360 PU '!Q154=0,"",'360 PU '!Q154)</f>
        <v/>
      </c>
      <c r="I139" s="302" t="str">
        <f>IF('360 PU '!R154=0,"",'360 PU '!R154)</f>
        <v/>
      </c>
      <c r="J139" s="302" t="str">
        <f>IF('360 PU '!S154=0,"",'360 PU '!S154)</f>
        <v/>
      </c>
      <c r="K139" s="402" t="str">
        <f>IF('360 PU '!T154=0,"",'360 PU '!T154)</f>
        <v/>
      </c>
      <c r="L139" s="402" t="str">
        <f>IF('360 PU '!U154=0,"",'360 PU '!U154)</f>
        <v/>
      </c>
      <c r="M139" s="299">
        <f t="shared" si="9"/>
        <v>0</v>
      </c>
      <c r="N139" s="299">
        <f>M139*'360 PU '!I154</f>
        <v>0</v>
      </c>
      <c r="O139" s="930">
        <f>M139*'360 PU '!AP154</f>
        <v>0</v>
      </c>
    </row>
    <row r="140" spans="1:15" ht="22.5" customHeight="1" x14ac:dyDescent="0.2">
      <c r="A140" s="174" t="str">
        <f>'360 PU '!D155</f>
        <v>360-1017PU</v>
      </c>
      <c r="B140" s="91">
        <f>'360 PU '!I155</f>
        <v>3</v>
      </c>
      <c r="C140" s="300" t="str">
        <f>IF('360 PU '!L155=0,"",'360 PU '!L155)</f>
        <v/>
      </c>
      <c r="D140" s="302" t="str">
        <f>IF('360 PU '!M155=0,"",'360 PU '!M155)</f>
        <v/>
      </c>
      <c r="E140" s="302" t="str">
        <f>IF('360 PU '!N155=0,"",'360 PU '!N155)</f>
        <v/>
      </c>
      <c r="F140" s="302" t="str">
        <f>IF('360 PU '!O155=0,"",'360 PU '!O155)</f>
        <v/>
      </c>
      <c r="G140" s="302" t="str">
        <f>IF('360 PU '!P155=0,"",'360 PU '!P155)</f>
        <v/>
      </c>
      <c r="H140" s="302" t="str">
        <f>IF('360 PU '!Q155=0,"",'360 PU '!Q155)</f>
        <v/>
      </c>
      <c r="I140" s="302" t="str">
        <f>IF('360 PU '!R155=0,"",'360 PU '!R155)</f>
        <v/>
      </c>
      <c r="J140" s="302" t="str">
        <f>IF('360 PU '!S155=0,"",'360 PU '!S155)</f>
        <v/>
      </c>
      <c r="K140" s="402" t="str">
        <f>IF('360 PU '!T155=0,"",'360 PU '!T155)</f>
        <v/>
      </c>
      <c r="L140" s="402" t="str">
        <f>IF('360 PU '!U155=0,"",'360 PU '!U155)</f>
        <v/>
      </c>
      <c r="M140" s="299">
        <f t="shared" ref="M140:M163" si="10">SUM(C140:L140)</f>
        <v>0</v>
      </c>
      <c r="N140" s="299">
        <f>M140*'360 PU '!I155</f>
        <v>0</v>
      </c>
      <c r="O140" s="930">
        <f>M140*'360 PU '!AP155</f>
        <v>0</v>
      </c>
    </row>
    <row r="141" spans="1:15" ht="22.5" customHeight="1" x14ac:dyDescent="0.2">
      <c r="A141" s="174" t="str">
        <f>'360 PU '!D156</f>
        <v>360-1018PU</v>
      </c>
      <c r="B141" s="91">
        <f>'360 PU '!I156</f>
        <v>4</v>
      </c>
      <c r="C141" s="300" t="str">
        <f>IF('360 PU '!L156=0,"",'360 PU '!L156)</f>
        <v/>
      </c>
      <c r="D141" s="302" t="str">
        <f>IF('360 PU '!M156=0,"",'360 PU '!M156)</f>
        <v/>
      </c>
      <c r="E141" s="302" t="str">
        <f>IF('360 PU '!N156=0,"",'360 PU '!N156)</f>
        <v/>
      </c>
      <c r="F141" s="302" t="str">
        <f>IF('360 PU '!O156=0,"",'360 PU '!O156)</f>
        <v/>
      </c>
      <c r="G141" s="302" t="str">
        <f>IF('360 PU '!P156=0,"",'360 PU '!P156)</f>
        <v/>
      </c>
      <c r="H141" s="302" t="str">
        <f>IF('360 PU '!Q156=0,"",'360 PU '!Q156)</f>
        <v/>
      </c>
      <c r="I141" s="302" t="str">
        <f>IF('360 PU '!R156=0,"",'360 PU '!R156)</f>
        <v/>
      </c>
      <c r="J141" s="302" t="str">
        <f>IF('360 PU '!S156=0,"",'360 PU '!S156)</f>
        <v/>
      </c>
      <c r="K141" s="402" t="str">
        <f>IF('360 PU '!T156=0,"",'360 PU '!T156)</f>
        <v/>
      </c>
      <c r="L141" s="402" t="str">
        <f>IF('360 PU '!U156=0,"",'360 PU '!U156)</f>
        <v/>
      </c>
      <c r="M141" s="299">
        <f t="shared" si="10"/>
        <v>0</v>
      </c>
      <c r="N141" s="299">
        <f>M141*'360 PU '!I156</f>
        <v>0</v>
      </c>
      <c r="O141" s="930">
        <f>M141*'360 PU '!AP156</f>
        <v>0</v>
      </c>
    </row>
    <row r="142" spans="1:15" ht="22.5" customHeight="1" x14ac:dyDescent="0.2">
      <c r="A142" s="174" t="str">
        <f>'360 PU '!D157</f>
        <v>360-1019PU</v>
      </c>
      <c r="B142" s="91">
        <f>'360 PU '!I157</f>
        <v>5</v>
      </c>
      <c r="C142" s="300" t="str">
        <f>IF('360 PU '!L157=0,"",'360 PU '!L157)</f>
        <v/>
      </c>
      <c r="D142" s="302" t="str">
        <f>IF('360 PU '!M157=0,"",'360 PU '!M157)</f>
        <v/>
      </c>
      <c r="E142" s="302" t="str">
        <f>IF('360 PU '!N157=0,"",'360 PU '!N157)</f>
        <v/>
      </c>
      <c r="F142" s="302" t="str">
        <f>IF('360 PU '!O157=0,"",'360 PU '!O157)</f>
        <v/>
      </c>
      <c r="G142" s="302" t="str">
        <f>IF('360 PU '!P157=0,"",'360 PU '!P157)</f>
        <v/>
      </c>
      <c r="H142" s="302" t="str">
        <f>IF('360 PU '!Q157=0,"",'360 PU '!Q157)</f>
        <v/>
      </c>
      <c r="I142" s="302" t="str">
        <f>IF('360 PU '!R157=0,"",'360 PU '!R157)</f>
        <v/>
      </c>
      <c r="J142" s="302" t="str">
        <f>IF('360 PU '!S157=0,"",'360 PU '!S157)</f>
        <v/>
      </c>
      <c r="K142" s="402" t="str">
        <f>IF('360 PU '!T157=0,"",'360 PU '!T157)</f>
        <v/>
      </c>
      <c r="L142" s="402" t="str">
        <f>IF('360 PU '!U157=0,"",'360 PU '!U157)</f>
        <v/>
      </c>
      <c r="M142" s="299">
        <f t="shared" si="10"/>
        <v>0</v>
      </c>
      <c r="N142" s="299">
        <f>M142*'360 PU '!I157</f>
        <v>0</v>
      </c>
      <c r="O142" s="930">
        <f>M142*'360 PU '!AP157</f>
        <v>0</v>
      </c>
    </row>
    <row r="143" spans="1:15" ht="22.5" customHeight="1" x14ac:dyDescent="0.2">
      <c r="A143" s="174" t="str">
        <f>'360 PU '!D158</f>
        <v>360-1020PU</v>
      </c>
      <c r="B143" s="91">
        <f>'360 PU '!I158</f>
        <v>5</v>
      </c>
      <c r="C143" s="300" t="str">
        <f>IF('360 PU '!L158=0,"",'360 PU '!L158)</f>
        <v/>
      </c>
      <c r="D143" s="302" t="str">
        <f>IF('360 PU '!M158=0,"",'360 PU '!M158)</f>
        <v/>
      </c>
      <c r="E143" s="302" t="str">
        <f>IF('360 PU '!N158=0,"",'360 PU '!N158)</f>
        <v/>
      </c>
      <c r="F143" s="302" t="str">
        <f>IF('360 PU '!O158=0,"",'360 PU '!O158)</f>
        <v/>
      </c>
      <c r="G143" s="302" t="str">
        <f>IF('360 PU '!P158=0,"",'360 PU '!P158)</f>
        <v/>
      </c>
      <c r="H143" s="302" t="str">
        <f>IF('360 PU '!Q158=0,"",'360 PU '!Q158)</f>
        <v/>
      </c>
      <c r="I143" s="302" t="str">
        <f>IF('360 PU '!R158=0,"",'360 PU '!R158)</f>
        <v/>
      </c>
      <c r="J143" s="302" t="str">
        <f>IF('360 PU '!S158=0,"",'360 PU '!S158)</f>
        <v/>
      </c>
      <c r="K143" s="402" t="str">
        <f>IF('360 PU '!T158=0,"",'360 PU '!T158)</f>
        <v/>
      </c>
      <c r="L143" s="402" t="str">
        <f>IF('360 PU '!U158=0,"",'360 PU '!U158)</f>
        <v/>
      </c>
      <c r="M143" s="299">
        <f t="shared" si="10"/>
        <v>0</v>
      </c>
      <c r="N143" s="299">
        <f>M143*'360 PU '!I158</f>
        <v>0</v>
      </c>
      <c r="O143" s="930">
        <f>M143*'360 PU '!AP158</f>
        <v>0</v>
      </c>
    </row>
    <row r="144" spans="1:15" ht="22.5" customHeight="1" x14ac:dyDescent="0.2">
      <c r="A144" s="174">
        <f>'360 PU '!D159</f>
        <v>0</v>
      </c>
      <c r="B144" s="91">
        <f>'360 PU '!I159</f>
        <v>0</v>
      </c>
      <c r="C144" s="300" t="str">
        <f>IF('360 PU '!L159=0,"",'360 PU '!L159)</f>
        <v/>
      </c>
      <c r="D144" s="302" t="str">
        <f>IF('360 PU '!M159=0,"",'360 PU '!M159)</f>
        <v/>
      </c>
      <c r="E144" s="302" t="str">
        <f>IF('360 PU '!N159=0,"",'360 PU '!N159)</f>
        <v/>
      </c>
      <c r="F144" s="302" t="str">
        <f>IF('360 PU '!O159=0,"",'360 PU '!O159)</f>
        <v/>
      </c>
      <c r="G144" s="302" t="str">
        <f>IF('360 PU '!P159=0,"",'360 PU '!P159)</f>
        <v/>
      </c>
      <c r="H144" s="302" t="str">
        <f>IF('360 PU '!Q159=0,"",'360 PU '!Q159)</f>
        <v/>
      </c>
      <c r="I144" s="302" t="str">
        <f>IF('360 PU '!R159=0,"",'360 PU '!R159)</f>
        <v/>
      </c>
      <c r="J144" s="302" t="str">
        <f>IF('360 PU '!S159=0,"",'360 PU '!S159)</f>
        <v/>
      </c>
      <c r="K144" s="402" t="str">
        <f>IF('360 PU '!T159=0,"",'360 PU '!T159)</f>
        <v/>
      </c>
      <c r="L144" s="402" t="str">
        <f>IF('360 PU '!U159=0,"",'360 PU '!U159)</f>
        <v/>
      </c>
      <c r="M144" s="299">
        <f t="shared" si="10"/>
        <v>0</v>
      </c>
      <c r="N144" s="299">
        <f>M144*'360 PU '!I159</f>
        <v>0</v>
      </c>
      <c r="O144" s="930">
        <f>M144*'360 PU '!AP159</f>
        <v>0</v>
      </c>
    </row>
    <row r="145" spans="1:15" ht="22.5" customHeight="1" x14ac:dyDescent="0.2">
      <c r="A145" s="174" t="str">
        <f>'360 PU '!D160</f>
        <v>360-1038PU</v>
      </c>
      <c r="B145" s="91">
        <f>'360 PU '!I160</f>
        <v>2</v>
      </c>
      <c r="C145" s="300" t="str">
        <f>IF('360 PU '!L160=0,"",'360 PU '!L160)</f>
        <v/>
      </c>
      <c r="D145" s="302" t="str">
        <f>IF('360 PU '!M160=0,"",'360 PU '!M160)</f>
        <v/>
      </c>
      <c r="E145" s="302" t="str">
        <f>IF('360 PU '!N160=0,"",'360 PU '!N160)</f>
        <v/>
      </c>
      <c r="F145" s="302" t="str">
        <f>IF('360 PU '!O160=0,"",'360 PU '!O160)</f>
        <v/>
      </c>
      <c r="G145" s="302" t="str">
        <f>IF('360 PU '!P160=0,"",'360 PU '!P160)</f>
        <v/>
      </c>
      <c r="H145" s="302" t="str">
        <f>IF('360 PU '!Q160=0,"",'360 PU '!Q160)</f>
        <v/>
      </c>
      <c r="I145" s="302" t="str">
        <f>IF('360 PU '!R160=0,"",'360 PU '!R160)</f>
        <v/>
      </c>
      <c r="J145" s="302" t="str">
        <f>IF('360 PU '!S160=0,"",'360 PU '!S160)</f>
        <v/>
      </c>
      <c r="K145" s="402" t="str">
        <f>IF('360 PU '!T160=0,"",'360 PU '!T160)</f>
        <v/>
      </c>
      <c r="L145" s="402" t="str">
        <f>IF('360 PU '!U160=0,"",'360 PU '!U160)</f>
        <v/>
      </c>
      <c r="M145" s="299">
        <f t="shared" si="10"/>
        <v>0</v>
      </c>
      <c r="N145" s="299">
        <f>M145*'360 PU '!I160</f>
        <v>0</v>
      </c>
      <c r="O145" s="930">
        <f>M145*'360 PU '!AP160</f>
        <v>0</v>
      </c>
    </row>
    <row r="146" spans="1:15" ht="22.5" customHeight="1" x14ac:dyDescent="0.2">
      <c r="A146" s="174" t="str">
        <f>'360 PU '!D161</f>
        <v>360-1039PU</v>
      </c>
      <c r="B146" s="91">
        <f>'360 PU '!I161</f>
        <v>2</v>
      </c>
      <c r="C146" s="300" t="str">
        <f>IF('360 PU '!L161=0,"",'360 PU '!L161)</f>
        <v/>
      </c>
      <c r="D146" s="302" t="str">
        <f>IF('360 PU '!M161=0,"",'360 PU '!M161)</f>
        <v/>
      </c>
      <c r="E146" s="302" t="str">
        <f>IF('360 PU '!N161=0,"",'360 PU '!N161)</f>
        <v/>
      </c>
      <c r="F146" s="302" t="str">
        <f>IF('360 PU '!O161=0,"",'360 PU '!O161)</f>
        <v/>
      </c>
      <c r="G146" s="302" t="str">
        <f>IF('360 PU '!P161=0,"",'360 PU '!P161)</f>
        <v/>
      </c>
      <c r="H146" s="302" t="str">
        <f>IF('360 PU '!Q161=0,"",'360 PU '!Q161)</f>
        <v/>
      </c>
      <c r="I146" s="302" t="str">
        <f>IF('360 PU '!R161=0,"",'360 PU '!R161)</f>
        <v/>
      </c>
      <c r="J146" s="302" t="str">
        <f>IF('360 PU '!S161=0,"",'360 PU '!S161)</f>
        <v/>
      </c>
      <c r="K146" s="402" t="str">
        <f>IF('360 PU '!T161=0,"",'360 PU '!T161)</f>
        <v/>
      </c>
      <c r="L146" s="402" t="str">
        <f>IF('360 PU '!U161=0,"",'360 PU '!U161)</f>
        <v/>
      </c>
      <c r="M146" s="299">
        <f t="shared" si="10"/>
        <v>0</v>
      </c>
      <c r="N146" s="299">
        <f>M146*'360 PU '!I161</f>
        <v>0</v>
      </c>
      <c r="O146" s="930">
        <f>M146*'360 PU '!AP161</f>
        <v>0</v>
      </c>
    </row>
    <row r="147" spans="1:15" ht="22.5" customHeight="1" x14ac:dyDescent="0.2">
      <c r="A147" s="174" t="str">
        <f>'360 PU '!D162</f>
        <v>360-1040PU</v>
      </c>
      <c r="B147" s="91">
        <f>'360 PU '!I162</f>
        <v>2</v>
      </c>
      <c r="C147" s="300" t="str">
        <f>IF('360 PU '!L162=0,"",'360 PU '!L162)</f>
        <v/>
      </c>
      <c r="D147" s="302" t="str">
        <f>IF('360 PU '!M162=0,"",'360 PU '!M162)</f>
        <v/>
      </c>
      <c r="E147" s="302" t="str">
        <f>IF('360 PU '!N162=0,"",'360 PU '!N162)</f>
        <v/>
      </c>
      <c r="F147" s="302" t="str">
        <f>IF('360 PU '!O162=0,"",'360 PU '!O162)</f>
        <v/>
      </c>
      <c r="G147" s="302" t="str">
        <f>IF('360 PU '!P162=0,"",'360 PU '!P162)</f>
        <v/>
      </c>
      <c r="H147" s="302" t="str">
        <f>IF('360 PU '!Q162=0,"",'360 PU '!Q162)</f>
        <v/>
      </c>
      <c r="I147" s="302" t="str">
        <f>IF('360 PU '!R162=0,"",'360 PU '!R162)</f>
        <v/>
      </c>
      <c r="J147" s="302" t="str">
        <f>IF('360 PU '!S162=0,"",'360 PU '!S162)</f>
        <v/>
      </c>
      <c r="K147" s="402" t="str">
        <f>IF('360 PU '!T162=0,"",'360 PU '!T162)</f>
        <v/>
      </c>
      <c r="L147" s="402" t="str">
        <f>IF('360 PU '!U162=0,"",'360 PU '!U162)</f>
        <v/>
      </c>
      <c r="M147" s="299">
        <f t="shared" si="10"/>
        <v>0</v>
      </c>
      <c r="N147" s="299">
        <f>M147*'360 PU '!I162</f>
        <v>0</v>
      </c>
      <c r="O147" s="930">
        <f>M147*'360 PU '!AP162</f>
        <v>0</v>
      </c>
    </row>
    <row r="148" spans="1:15" ht="22.5" customHeight="1" x14ac:dyDescent="0.2">
      <c r="A148" s="174">
        <f>'360 PU '!D163</f>
        <v>0</v>
      </c>
      <c r="B148" s="91">
        <f>'360 PU '!I163</f>
        <v>0</v>
      </c>
      <c r="C148" s="300" t="str">
        <f>IF('360 PU '!L163=0,"",'360 PU '!L163)</f>
        <v/>
      </c>
      <c r="D148" s="302" t="str">
        <f>IF('360 PU '!M163=0,"",'360 PU '!M163)</f>
        <v/>
      </c>
      <c r="E148" s="302" t="str">
        <f>IF('360 PU '!N163=0,"",'360 PU '!N163)</f>
        <v/>
      </c>
      <c r="F148" s="302" t="str">
        <f>IF('360 PU '!O163=0,"",'360 PU '!O163)</f>
        <v/>
      </c>
      <c r="G148" s="302" t="str">
        <f>IF('360 PU '!P163=0,"",'360 PU '!P163)</f>
        <v/>
      </c>
      <c r="H148" s="302" t="str">
        <f>IF('360 PU '!Q163=0,"",'360 PU '!Q163)</f>
        <v/>
      </c>
      <c r="I148" s="302" t="str">
        <f>IF('360 PU '!R163=0,"",'360 PU '!R163)</f>
        <v/>
      </c>
      <c r="J148" s="302" t="str">
        <f>IF('360 PU '!S163=0,"",'360 PU '!S163)</f>
        <v/>
      </c>
      <c r="K148" s="402" t="str">
        <f>IF('360 PU '!T163=0,"",'360 PU '!T163)</f>
        <v/>
      </c>
      <c r="L148" s="402" t="str">
        <f>IF('360 PU '!U163=0,"",'360 PU '!U163)</f>
        <v/>
      </c>
      <c r="M148" s="299">
        <f t="shared" si="10"/>
        <v>0</v>
      </c>
      <c r="N148" s="299">
        <f>M148*'360 PU '!I163</f>
        <v>0</v>
      </c>
      <c r="O148" s="930">
        <f>M148*'360 PU '!AP163</f>
        <v>0</v>
      </c>
    </row>
    <row r="149" spans="1:15" ht="22.5" customHeight="1" x14ac:dyDescent="0.2">
      <c r="A149" s="174" t="str">
        <f>'360 PU '!D164</f>
        <v>360-1041PU</v>
      </c>
      <c r="B149" s="91">
        <f>'360 PU '!I164</f>
        <v>1</v>
      </c>
      <c r="C149" s="300" t="str">
        <f>IF('360 PU '!L164=0,"",'360 PU '!L164)</f>
        <v/>
      </c>
      <c r="D149" s="302" t="str">
        <f>IF('360 PU '!M164=0,"",'360 PU '!M164)</f>
        <v/>
      </c>
      <c r="E149" s="302" t="str">
        <f>IF('360 PU '!N164=0,"",'360 PU '!N164)</f>
        <v/>
      </c>
      <c r="F149" s="302" t="str">
        <f>IF('360 PU '!O164=0,"",'360 PU '!O164)</f>
        <v/>
      </c>
      <c r="G149" s="302" t="str">
        <f>IF('360 PU '!P164=0,"",'360 PU '!P164)</f>
        <v/>
      </c>
      <c r="H149" s="302" t="str">
        <f>IF('360 PU '!Q164=0,"",'360 PU '!Q164)</f>
        <v/>
      </c>
      <c r="I149" s="302" t="str">
        <f>IF('360 PU '!R164=0,"",'360 PU '!R164)</f>
        <v/>
      </c>
      <c r="J149" s="302" t="str">
        <f>IF('360 PU '!S164=0,"",'360 PU '!S164)</f>
        <v/>
      </c>
      <c r="K149" s="402" t="str">
        <f>IF('360 PU '!T164=0,"",'360 PU '!T164)</f>
        <v/>
      </c>
      <c r="L149" s="402" t="e">
        <f>IF('360 PU '!U164=0,"",'360 PU '!U164)+IF('360 PU '!$U$180=0,0,'360 PU '!$U$180)</f>
        <v>#VALUE!</v>
      </c>
      <c r="M149" s="299" t="e">
        <f t="shared" si="10"/>
        <v>#VALUE!</v>
      </c>
      <c r="N149" s="299" t="e">
        <f>M149*'360 PU '!I164</f>
        <v>#VALUE!</v>
      </c>
      <c r="O149" s="930" t="e">
        <f>M149*'360 PU '!AP164</f>
        <v>#VALUE!</v>
      </c>
    </row>
    <row r="150" spans="1:15" ht="22.5" customHeight="1" x14ac:dyDescent="0.2">
      <c r="A150" s="174" t="str">
        <f>'360 PU '!D165</f>
        <v>360-1042PU</v>
      </c>
      <c r="B150" s="91">
        <f>'360 PU '!I165</f>
        <v>1</v>
      </c>
      <c r="C150" s="300" t="str">
        <f>IF('360 PU '!L165=0,"",'360 PU '!L165)</f>
        <v/>
      </c>
      <c r="D150" s="302" t="str">
        <f>IF('360 PU '!M165=0,"",'360 PU '!M165)</f>
        <v/>
      </c>
      <c r="E150" s="302" t="str">
        <f>IF('360 PU '!N165=0,"",'360 PU '!N165)</f>
        <v/>
      </c>
      <c r="F150" s="302" t="str">
        <f>IF('360 PU '!O165=0,"",'360 PU '!O165)</f>
        <v/>
      </c>
      <c r="G150" s="302" t="str">
        <f>IF('360 PU '!P165=0,"",'360 PU '!P165)</f>
        <v/>
      </c>
      <c r="H150" s="302" t="str">
        <f>IF('360 PU '!Q165=0,"",'360 PU '!Q165)</f>
        <v/>
      </c>
      <c r="I150" s="302" t="str">
        <f>IF('360 PU '!R165=0,"",'360 PU '!R165)</f>
        <v/>
      </c>
      <c r="J150" s="302" t="str">
        <f>IF('360 PU '!S165=0,"",'360 PU '!S165)</f>
        <v/>
      </c>
      <c r="K150" s="402" t="str">
        <f>IF('360 PU '!T165=0,"",'360 PU '!T165)</f>
        <v/>
      </c>
      <c r="L150" s="402" t="e">
        <f>IF('360 PU '!U165=0,"",'360 PU '!U165)+IF('360 PU '!$U$180=0,0,'360 PU '!$U$180)</f>
        <v>#VALUE!</v>
      </c>
      <c r="M150" s="299" t="e">
        <f t="shared" si="10"/>
        <v>#VALUE!</v>
      </c>
      <c r="N150" s="299" t="e">
        <f>M150*'360 PU '!I165</f>
        <v>#VALUE!</v>
      </c>
      <c r="O150" s="930" t="e">
        <f>M150*'360 PU '!AP165</f>
        <v>#VALUE!</v>
      </c>
    </row>
    <row r="151" spans="1:15" ht="22.5" customHeight="1" x14ac:dyDescent="0.2">
      <c r="A151" s="174" t="str">
        <f>'360 PU '!D166</f>
        <v>360-1043PU</v>
      </c>
      <c r="B151" s="91">
        <f>'360 PU '!I166</f>
        <v>1</v>
      </c>
      <c r="C151" s="300" t="str">
        <f>IF('360 PU '!L166=0,"",'360 PU '!L166)</f>
        <v/>
      </c>
      <c r="D151" s="302" t="str">
        <f>IF('360 PU '!M166=0,"",'360 PU '!M166)</f>
        <v/>
      </c>
      <c r="E151" s="302" t="str">
        <f>IF('360 PU '!N166=0,"",'360 PU '!N166)</f>
        <v/>
      </c>
      <c r="F151" s="302" t="str">
        <f>IF('360 PU '!O166=0,"",'360 PU '!O166)</f>
        <v/>
      </c>
      <c r="G151" s="302" t="str">
        <f>IF('360 PU '!P166=0,"",'360 PU '!P166)</f>
        <v/>
      </c>
      <c r="H151" s="302" t="str">
        <f>IF('360 PU '!Q166=0,"",'360 PU '!Q166)</f>
        <v/>
      </c>
      <c r="I151" s="302" t="str">
        <f>IF('360 PU '!R166=0,"",'360 PU '!R166)</f>
        <v/>
      </c>
      <c r="J151" s="302" t="str">
        <f>IF('360 PU '!S166=0,"",'360 PU '!S166)</f>
        <v/>
      </c>
      <c r="K151" s="402" t="str">
        <f>IF('360 PU '!T166=0,"",'360 PU '!T166)</f>
        <v/>
      </c>
      <c r="L151" s="402" t="e">
        <f>IF('360 PU '!U166=0,"",'360 PU '!U166)+IF('360 PU '!$U$180=0,0,'360 PU '!$U$180)</f>
        <v>#VALUE!</v>
      </c>
      <c r="M151" s="299" t="e">
        <f t="shared" si="10"/>
        <v>#VALUE!</v>
      </c>
      <c r="N151" s="299" t="e">
        <f>M151*'360 PU '!I166</f>
        <v>#VALUE!</v>
      </c>
      <c r="O151" s="930" t="e">
        <f>M151*'360 PU '!AP166</f>
        <v>#VALUE!</v>
      </c>
    </row>
    <row r="152" spans="1:15" ht="22.5" customHeight="1" x14ac:dyDescent="0.2">
      <c r="A152" s="174" t="str">
        <f>'360 PU '!D167</f>
        <v>360-1044PU</v>
      </c>
      <c r="B152" s="91">
        <f>'360 PU '!I167</f>
        <v>1</v>
      </c>
      <c r="C152" s="300" t="str">
        <f>IF('360 PU '!L167=0,"",'360 PU '!L167)</f>
        <v/>
      </c>
      <c r="D152" s="302" t="str">
        <f>IF('360 PU '!M167=0,"",'360 PU '!M167)</f>
        <v/>
      </c>
      <c r="E152" s="302" t="str">
        <f>IF('360 PU '!N167=0,"",'360 PU '!N167)</f>
        <v/>
      </c>
      <c r="F152" s="302" t="str">
        <f>IF('360 PU '!O167=0,"",'360 PU '!O167)</f>
        <v/>
      </c>
      <c r="G152" s="302" t="str">
        <f>IF('360 PU '!P167=0,"",'360 PU '!P167)</f>
        <v/>
      </c>
      <c r="H152" s="302" t="str">
        <f>IF('360 PU '!Q167=0,"",'360 PU '!Q167)</f>
        <v/>
      </c>
      <c r="I152" s="302" t="str">
        <f>IF('360 PU '!R167=0,"",'360 PU '!R167)</f>
        <v/>
      </c>
      <c r="J152" s="302" t="str">
        <f>IF('360 PU '!S167=0,"",'360 PU '!S167)</f>
        <v/>
      </c>
      <c r="K152" s="402" t="str">
        <f>IF('360 PU '!T167=0,"",'360 PU '!T167)</f>
        <v/>
      </c>
      <c r="L152" s="402" t="e">
        <f>IF('360 PU '!U167=0,"",'360 PU '!U167)+IF('360 PU '!$U$180=0,0,'360 PU '!$U$180)</f>
        <v>#VALUE!</v>
      </c>
      <c r="M152" s="299" t="e">
        <f t="shared" si="10"/>
        <v>#VALUE!</v>
      </c>
      <c r="N152" s="299" t="e">
        <f>M152*'360 PU '!I167</f>
        <v>#VALUE!</v>
      </c>
      <c r="O152" s="930" t="e">
        <f>M152*'360 PU '!AP167</f>
        <v>#VALUE!</v>
      </c>
    </row>
    <row r="153" spans="1:15" ht="22.5" customHeight="1" x14ac:dyDescent="0.2">
      <c r="A153" s="174" t="str">
        <f>'360 PU '!D168</f>
        <v>360-1045PU</v>
      </c>
      <c r="B153" s="91">
        <f>'360 PU '!I168</f>
        <v>1</v>
      </c>
      <c r="C153" s="300" t="str">
        <f>IF('360 PU '!L168=0,"",'360 PU '!L168)</f>
        <v/>
      </c>
      <c r="D153" s="302" t="str">
        <f>IF('360 PU '!M168=0,"",'360 PU '!M168)</f>
        <v/>
      </c>
      <c r="E153" s="302" t="str">
        <f>IF('360 PU '!N168=0,"",'360 PU '!N168)</f>
        <v/>
      </c>
      <c r="F153" s="302" t="str">
        <f>IF('360 PU '!O168=0,"",'360 PU '!O168)</f>
        <v/>
      </c>
      <c r="G153" s="302" t="str">
        <f>IF('360 PU '!P168=0,"",'360 PU '!P168)</f>
        <v/>
      </c>
      <c r="H153" s="302" t="str">
        <f>IF('360 PU '!Q168=0,"",'360 PU '!Q168)</f>
        <v/>
      </c>
      <c r="I153" s="302" t="str">
        <f>IF('360 PU '!R168=0,"",'360 PU '!R168)</f>
        <v/>
      </c>
      <c r="J153" s="302" t="str">
        <f>IF('360 PU '!S168=0,"",'360 PU '!S168)</f>
        <v/>
      </c>
      <c r="K153" s="402" t="str">
        <f>IF('360 PU '!T168=0,"",'360 PU '!T168)</f>
        <v/>
      </c>
      <c r="L153" s="402" t="e">
        <f>IF('360 PU '!U168=0,"",'360 PU '!U168)+IF('360 PU '!$U$180=0,0,'360 PU '!$U$180)</f>
        <v>#VALUE!</v>
      </c>
      <c r="M153" s="299" t="e">
        <f t="shared" si="10"/>
        <v>#VALUE!</v>
      </c>
      <c r="N153" s="299" t="e">
        <f>M153*'360 PU '!I168</f>
        <v>#VALUE!</v>
      </c>
      <c r="O153" s="930" t="e">
        <f>M153*'360 PU '!AP168</f>
        <v>#VALUE!</v>
      </c>
    </row>
    <row r="154" spans="1:15" ht="22.5" customHeight="1" x14ac:dyDescent="0.2">
      <c r="A154" s="174" t="str">
        <f>'360 PU '!D169</f>
        <v>360-1046PU</v>
      </c>
      <c r="B154" s="91">
        <f>'360 PU '!I169</f>
        <v>1</v>
      </c>
      <c r="C154" s="300" t="str">
        <f>IF('360 PU '!L169=0,"",'360 PU '!L169)</f>
        <v/>
      </c>
      <c r="D154" s="302" t="str">
        <f>IF('360 PU '!M169=0,"",'360 PU '!M169)</f>
        <v/>
      </c>
      <c r="E154" s="302" t="str">
        <f>IF('360 PU '!N169=0,"",'360 PU '!N169)</f>
        <v/>
      </c>
      <c r="F154" s="302" t="str">
        <f>IF('360 PU '!O169=0,"",'360 PU '!O169)</f>
        <v/>
      </c>
      <c r="G154" s="302" t="str">
        <f>IF('360 PU '!P169=0,"",'360 PU '!P169)</f>
        <v/>
      </c>
      <c r="H154" s="302" t="str">
        <f>IF('360 PU '!Q169=0,"",'360 PU '!Q169)</f>
        <v/>
      </c>
      <c r="I154" s="302" t="str">
        <f>IF('360 PU '!R169=0,"",'360 PU '!R169)</f>
        <v/>
      </c>
      <c r="J154" s="302" t="str">
        <f>IF('360 PU '!S169=0,"",'360 PU '!S169)</f>
        <v/>
      </c>
      <c r="K154" s="402" t="str">
        <f>IF('360 PU '!T169=0,"",'360 PU '!T169)</f>
        <v/>
      </c>
      <c r="L154" s="402" t="e">
        <f>IF('360 PU '!U169=0,"",'360 PU '!U169)+IF('360 PU '!$U$180=0,0,'360 PU '!$U$180)</f>
        <v>#VALUE!</v>
      </c>
      <c r="M154" s="299" t="e">
        <f t="shared" si="10"/>
        <v>#VALUE!</v>
      </c>
      <c r="N154" s="299" t="e">
        <f>M154*'360 PU '!I169</f>
        <v>#VALUE!</v>
      </c>
      <c r="O154" s="930" t="e">
        <f>M154*'360 PU '!AP169</f>
        <v>#VALUE!</v>
      </c>
    </row>
    <row r="155" spans="1:15" ht="22.5" customHeight="1" x14ac:dyDescent="0.2">
      <c r="A155" s="174" t="str">
        <f>'360 PU '!D170</f>
        <v>360-1047PU</v>
      </c>
      <c r="B155" s="91">
        <f>'360 PU '!I170</f>
        <v>2</v>
      </c>
      <c r="C155" s="300" t="str">
        <f>IF('360 PU '!L170=0,"",'360 PU '!L170)</f>
        <v/>
      </c>
      <c r="D155" s="302" t="str">
        <f>IF('360 PU '!M170=0,"",'360 PU '!M170)</f>
        <v/>
      </c>
      <c r="E155" s="302" t="str">
        <f>IF('360 PU '!N170=0,"",'360 PU '!N170)</f>
        <v/>
      </c>
      <c r="F155" s="302" t="str">
        <f>IF('360 PU '!O170=0,"",'360 PU '!O170)</f>
        <v/>
      </c>
      <c r="G155" s="302" t="str">
        <f>IF('360 PU '!P170=0,"",'360 PU '!P170)</f>
        <v/>
      </c>
      <c r="H155" s="302" t="str">
        <f>IF('360 PU '!Q170=0,"",'360 PU '!Q170)</f>
        <v/>
      </c>
      <c r="I155" s="302" t="str">
        <f>IF('360 PU '!R170=0,"",'360 PU '!R170)</f>
        <v/>
      </c>
      <c r="J155" s="302" t="str">
        <f>IF('360 PU '!S170=0,"",'360 PU '!S170)</f>
        <v/>
      </c>
      <c r="K155" s="402" t="str">
        <f>IF('360 PU '!T170=0,"",'360 PU '!T170)</f>
        <v/>
      </c>
      <c r="L155" s="402" t="e">
        <f>IF('360 PU '!U170=0,"",'360 PU '!U170)+IF('360 PU '!$U$180=0,0,'360 PU '!$U$180)</f>
        <v>#VALUE!</v>
      </c>
      <c r="M155" s="299" t="e">
        <f t="shared" si="10"/>
        <v>#VALUE!</v>
      </c>
      <c r="N155" s="299" t="e">
        <f>M155*'360 PU '!I170</f>
        <v>#VALUE!</v>
      </c>
      <c r="O155" s="930" t="e">
        <f>M155*'360 PU '!AP170</f>
        <v>#VALUE!</v>
      </c>
    </row>
    <row r="156" spans="1:15" ht="22.5" customHeight="1" x14ac:dyDescent="0.2">
      <c r="A156" s="174" t="str">
        <f>'360 PU '!D171</f>
        <v>360-1048/1PU</v>
      </c>
      <c r="B156" s="91">
        <f>'360 PU '!I171</f>
        <v>1</v>
      </c>
      <c r="C156" s="300" t="str">
        <f>IF('360 PU '!L171=0,"",'360 PU '!L171)</f>
        <v/>
      </c>
      <c r="D156" s="302" t="str">
        <f>IF('360 PU '!M171=0,"",'360 PU '!M171)</f>
        <v/>
      </c>
      <c r="E156" s="302" t="str">
        <f>IF('360 PU '!N171=0,"",'360 PU '!N171)</f>
        <v/>
      </c>
      <c r="F156" s="302" t="str">
        <f>IF('360 PU '!O171=0,"",'360 PU '!O171)</f>
        <v/>
      </c>
      <c r="G156" s="302" t="str">
        <f>IF('360 PU '!P171=0,"",'360 PU '!P171)</f>
        <v/>
      </c>
      <c r="H156" s="302" t="e">
        <f>IF('360 PU '!Q171=0,"",'360 PU '!Q171)+IF('360 PU '!$U$180=0,0,'360 PU '!$U$180)</f>
        <v>#VALUE!</v>
      </c>
      <c r="I156" s="302" t="str">
        <f>IF('360 PU '!R171=0,"",'360 PU '!R171)</f>
        <v/>
      </c>
      <c r="J156" s="302" t="str">
        <f>IF('360 PU '!S171=0,"",'360 PU '!S171)</f>
        <v/>
      </c>
      <c r="K156" s="402" t="str">
        <f>IF('360 PU '!T171=0,"",'360 PU '!T171)</f>
        <v/>
      </c>
      <c r="L156" s="402" t="str">
        <f>IF('360 PU '!U171=0,"",'360 PU '!U171)</f>
        <v/>
      </c>
      <c r="M156" s="299" t="e">
        <f t="shared" si="10"/>
        <v>#VALUE!</v>
      </c>
      <c r="N156" s="299" t="e">
        <f>M156*'360 PU '!I171</f>
        <v>#VALUE!</v>
      </c>
      <c r="O156" s="930" t="e">
        <f>M156*'360 PU '!AP171</f>
        <v>#VALUE!</v>
      </c>
    </row>
    <row r="157" spans="1:15" ht="22.5" customHeight="1" x14ac:dyDescent="0.2">
      <c r="A157" s="174" t="str">
        <f>'360 PU '!D172</f>
        <v>360-1048/2PU</v>
      </c>
      <c r="B157" s="91">
        <f>'360 PU '!I172</f>
        <v>2</v>
      </c>
      <c r="C157" s="300" t="str">
        <f>IF('360 PU '!L172=0,"",'360 PU '!L172)</f>
        <v/>
      </c>
      <c r="D157" s="302" t="str">
        <f>IF('360 PU '!M172=0,"",'360 PU '!M172)</f>
        <v/>
      </c>
      <c r="E157" s="302" t="str">
        <f>IF('360 PU '!N172=0,"",'360 PU '!N172)</f>
        <v/>
      </c>
      <c r="F157" s="302" t="str">
        <f>IF('360 PU '!O172=0,"",'360 PU '!O172)</f>
        <v/>
      </c>
      <c r="G157" s="302" t="str">
        <f>IF('360 PU '!P172=0,"",'360 PU '!P172)</f>
        <v/>
      </c>
      <c r="H157" s="302" t="str">
        <f>IF('360 PU '!Q172=0,"",'360 PU '!Q172)</f>
        <v/>
      </c>
      <c r="I157" s="302" t="str">
        <f>IF('360 PU '!R172=0,"",'360 PU '!R172)</f>
        <v/>
      </c>
      <c r="J157" s="302" t="str">
        <f>IF('360 PU '!S172=0,"",'360 PU '!S172)</f>
        <v/>
      </c>
      <c r="K157" s="402" t="str">
        <f>IF('360 PU '!T172=0,"",'360 PU '!T172)</f>
        <v/>
      </c>
      <c r="L157" s="402" t="e">
        <f>IF('360 PU '!U172=0,"",'360 PU '!U172)+IF('360 PU '!$U$180=0,0,'360 PU '!$U$180)</f>
        <v>#VALUE!</v>
      </c>
      <c r="M157" s="299" t="e">
        <f t="shared" si="10"/>
        <v>#VALUE!</v>
      </c>
      <c r="N157" s="299" t="e">
        <f>M157*'360 PU '!I172</f>
        <v>#VALUE!</v>
      </c>
      <c r="O157" s="930" t="e">
        <f>M157*'360 PU '!AP172</f>
        <v>#VALUE!</v>
      </c>
    </row>
    <row r="158" spans="1:15" ht="22.5" customHeight="1" x14ac:dyDescent="0.2">
      <c r="A158" s="174" t="str">
        <f>'360 PU '!D173</f>
        <v>360-1049/1PU</v>
      </c>
      <c r="B158" s="91">
        <f>'360 PU '!I173</f>
        <v>1</v>
      </c>
      <c r="C158" s="300" t="str">
        <f>IF('360 PU '!L173=0,"",'360 PU '!L173)</f>
        <v/>
      </c>
      <c r="D158" s="302" t="str">
        <f>IF('360 PU '!M173=0,"",'360 PU '!M173)</f>
        <v/>
      </c>
      <c r="E158" s="302" t="str">
        <f>IF('360 PU '!N173=0,"",'360 PU '!N173)</f>
        <v/>
      </c>
      <c r="F158" s="302" t="str">
        <f>IF('360 PU '!O173=0,"",'360 PU '!O173)</f>
        <v/>
      </c>
      <c r="G158" s="302" t="str">
        <f>IF('360 PU '!P173=0,"",'360 PU '!P173)</f>
        <v/>
      </c>
      <c r="H158" s="302" t="e">
        <f>IF('360 PU '!Q173=0,"",'360 PU '!Q173)+IF('360 PU '!$U$180=0,0,'360 PU '!$U$180)</f>
        <v>#VALUE!</v>
      </c>
      <c r="I158" s="302" t="str">
        <f>IF('360 PU '!R173=0,"",'360 PU '!R173)</f>
        <v/>
      </c>
      <c r="J158" s="302" t="str">
        <f>IF('360 PU '!S173=0,"",'360 PU '!S173)</f>
        <v/>
      </c>
      <c r="K158" s="402" t="str">
        <f>IF('360 PU '!T173=0,"",'360 PU '!T173)</f>
        <v/>
      </c>
      <c r="L158" s="402" t="str">
        <f>IF('360 PU '!U173=0,"",'360 PU '!U173)</f>
        <v/>
      </c>
      <c r="M158" s="299" t="e">
        <f t="shared" si="10"/>
        <v>#VALUE!</v>
      </c>
      <c r="N158" s="299" t="e">
        <f>M158*'360 PU '!I173</f>
        <v>#VALUE!</v>
      </c>
      <c r="O158" s="930" t="e">
        <f>M158*'360 PU '!AP173</f>
        <v>#VALUE!</v>
      </c>
    </row>
    <row r="159" spans="1:15" ht="22.5" customHeight="1" x14ac:dyDescent="0.2">
      <c r="A159" s="174" t="str">
        <f>'360 PU '!D174</f>
        <v>360-1049/2PU</v>
      </c>
      <c r="B159" s="91">
        <f>'360 PU '!I174</f>
        <v>2</v>
      </c>
      <c r="C159" s="300" t="str">
        <f>IF('360 PU '!L174=0,"",'360 PU '!L174)</f>
        <v/>
      </c>
      <c r="D159" s="302" t="str">
        <f>IF('360 PU '!M174=0,"",'360 PU '!M174)</f>
        <v/>
      </c>
      <c r="E159" s="302" t="str">
        <f>IF('360 PU '!N174=0,"",'360 PU '!N174)</f>
        <v/>
      </c>
      <c r="F159" s="302" t="str">
        <f>IF('360 PU '!O174=0,"",'360 PU '!O174)</f>
        <v/>
      </c>
      <c r="G159" s="302" t="str">
        <f>IF('360 PU '!P174=0,"",'360 PU '!P174)</f>
        <v/>
      </c>
      <c r="H159" s="302" t="str">
        <f>IF('360 PU '!Q174=0,"",'360 PU '!Q174)</f>
        <v/>
      </c>
      <c r="I159" s="302" t="str">
        <f>IF('360 PU '!R174=0,"",'360 PU '!R174)</f>
        <v/>
      </c>
      <c r="J159" s="302" t="str">
        <f>IF('360 PU '!S174=0,"",'360 PU '!S174)</f>
        <v/>
      </c>
      <c r="K159" s="402" t="str">
        <f>IF('360 PU '!T174=0,"",'360 PU '!T174)</f>
        <v/>
      </c>
      <c r="L159" s="402" t="e">
        <f>IF('360 PU '!U174=0,"",'360 PU '!U174)++IF('360 PU '!$U$180=0,0,'360 PU '!$U$180)</f>
        <v>#VALUE!</v>
      </c>
      <c r="M159" s="299" t="e">
        <f t="shared" si="10"/>
        <v>#VALUE!</v>
      </c>
      <c r="N159" s="299" t="e">
        <f>M159*'360 PU '!I174</f>
        <v>#VALUE!</v>
      </c>
      <c r="O159" s="930" t="e">
        <f>M159*'360 PU '!AP174</f>
        <v>#VALUE!</v>
      </c>
    </row>
    <row r="160" spans="1:15" ht="22.5" customHeight="1" x14ac:dyDescent="0.2">
      <c r="A160" s="174" t="str">
        <f>'360 PU '!D175</f>
        <v>360-1050PU</v>
      </c>
      <c r="B160" s="91">
        <f>'360 PU '!I175</f>
        <v>2</v>
      </c>
      <c r="C160" s="300" t="str">
        <f>IF('360 PU '!L175=0,"",'360 PU '!L175)</f>
        <v/>
      </c>
      <c r="D160" s="302" t="str">
        <f>IF('360 PU '!M175=0,"",'360 PU '!M175)</f>
        <v/>
      </c>
      <c r="E160" s="302" t="str">
        <f>IF('360 PU '!N175=0,"",'360 PU '!N175)</f>
        <v/>
      </c>
      <c r="F160" s="302" t="str">
        <f>IF('360 PU '!O175=0,"",'360 PU '!O175)</f>
        <v/>
      </c>
      <c r="G160" s="302" t="str">
        <f>IF('360 PU '!P175=0,"",'360 PU '!P175)</f>
        <v/>
      </c>
      <c r="H160" s="302" t="str">
        <f>IF('360 PU '!Q175=0,"",'360 PU '!Q175)</f>
        <v/>
      </c>
      <c r="I160" s="302" t="str">
        <f>IF('360 PU '!R175=0,"",'360 PU '!R175)</f>
        <v/>
      </c>
      <c r="J160" s="302" t="str">
        <f>IF('360 PU '!S175=0,"",'360 PU '!S175)</f>
        <v/>
      </c>
      <c r="K160" s="402" t="str">
        <f>IF('360 PU '!T175=0,"",'360 PU '!T175)</f>
        <v/>
      </c>
      <c r="L160" s="402" t="e">
        <f>IF('360 PU '!U175=0,"",'360 PU '!U175)++IF('360 PU '!$U$180=0,0,'360 PU '!$U$180)</f>
        <v>#VALUE!</v>
      </c>
      <c r="M160" s="299" t="e">
        <f t="shared" si="10"/>
        <v>#VALUE!</v>
      </c>
      <c r="N160" s="299" t="e">
        <f>M160*'360 PU '!I175</f>
        <v>#VALUE!</v>
      </c>
      <c r="O160" s="930" t="e">
        <f>M160*'360 PU '!AP175</f>
        <v>#VALUE!</v>
      </c>
    </row>
    <row r="161" spans="1:15" ht="22.5" customHeight="1" x14ac:dyDescent="0.2">
      <c r="A161" s="174" t="str">
        <f>'360 PU '!D176</f>
        <v>360-1051PU</v>
      </c>
      <c r="B161" s="91">
        <f>'360 PU '!I176</f>
        <v>3</v>
      </c>
      <c r="C161" s="300" t="str">
        <f>IF('360 PU '!L176=0,"",'360 PU '!L176)</f>
        <v/>
      </c>
      <c r="D161" s="302" t="str">
        <f>IF('360 PU '!M176=0,"",'360 PU '!M176)</f>
        <v/>
      </c>
      <c r="E161" s="302" t="str">
        <f>IF('360 PU '!N176=0,"",'360 PU '!N176)</f>
        <v/>
      </c>
      <c r="F161" s="302" t="str">
        <f>IF('360 PU '!O176=0,"",'360 PU '!O176)</f>
        <v/>
      </c>
      <c r="G161" s="302" t="str">
        <f>IF('360 PU '!P176=0,"",'360 PU '!P176)</f>
        <v/>
      </c>
      <c r="H161" s="302" t="str">
        <f>IF('360 PU '!Q176=0,"",'360 PU '!Q176)</f>
        <v/>
      </c>
      <c r="I161" s="302" t="str">
        <f>IF('360 PU '!R176=0,"",'360 PU '!R176)</f>
        <v/>
      </c>
      <c r="J161" s="302" t="str">
        <f>IF('360 PU '!S176=0,"",'360 PU '!S176)</f>
        <v/>
      </c>
      <c r="K161" s="402" t="str">
        <f>IF('360 PU '!T176=0,"",'360 PU '!T176)</f>
        <v/>
      </c>
      <c r="L161" s="402" t="e">
        <f>IF('360 PU '!U176=0,"",'360 PU '!U176)++IF('360 PU '!$U$180=0,0,'360 PU '!$U$180)</f>
        <v>#VALUE!</v>
      </c>
      <c r="M161" s="299" t="e">
        <f t="shared" si="10"/>
        <v>#VALUE!</v>
      </c>
      <c r="N161" s="299" t="e">
        <f>M161*'360 PU '!I176</f>
        <v>#VALUE!</v>
      </c>
      <c r="O161" s="930" t="e">
        <f>M161*'360 PU '!AP176</f>
        <v>#VALUE!</v>
      </c>
    </row>
    <row r="162" spans="1:15" ht="22.5" customHeight="1" x14ac:dyDescent="0.2">
      <c r="A162" s="174" t="str">
        <f>'360 PU '!D177</f>
        <v>360-1052PU</v>
      </c>
      <c r="B162" s="91">
        <f>'360 PU '!I177</f>
        <v>4</v>
      </c>
      <c r="C162" s="300" t="str">
        <f>IF('360 PU '!L177=0,"",'360 PU '!L177)</f>
        <v/>
      </c>
      <c r="D162" s="302" t="str">
        <f>IF('360 PU '!M177=0,"",'360 PU '!M177)</f>
        <v/>
      </c>
      <c r="E162" s="302" t="str">
        <f>IF('360 PU '!N177=0,"",'360 PU '!N177)</f>
        <v/>
      </c>
      <c r="F162" s="302" t="e">
        <f>IF('360 PU '!O177=0,"",'360 PU '!O177)+IF('360 PU '!$U$180=0,0,'360 PU '!$U$180)</f>
        <v>#VALUE!</v>
      </c>
      <c r="G162" s="302" t="str">
        <f>IF('360 PU '!P177=0,"",'360 PU '!P177)</f>
        <v/>
      </c>
      <c r="H162" s="302" t="str">
        <f>IF('360 PU '!Q177=0,"",'360 PU '!Q177)</f>
        <v/>
      </c>
      <c r="I162" s="302" t="str">
        <f>IF('360 PU '!R177=0,"",'360 PU '!R177)</f>
        <v/>
      </c>
      <c r="J162" s="302" t="str">
        <f>IF('360 PU '!S177=0,"",'360 PU '!S177)</f>
        <v/>
      </c>
      <c r="K162" s="402" t="str">
        <f>IF('360 PU '!T177=0,"",'360 PU '!T177)</f>
        <v/>
      </c>
      <c r="L162" s="402" t="str">
        <f>IF('360 PU '!U177=0,"",'360 PU '!U177)</f>
        <v/>
      </c>
      <c r="M162" s="299" t="e">
        <f>SUM(C162:L162)</f>
        <v>#VALUE!</v>
      </c>
      <c r="N162" s="299" t="e">
        <f>M162*'360 PU '!I177</f>
        <v>#VALUE!</v>
      </c>
      <c r="O162" s="930" t="e">
        <f>M162*'360 PU '!AP177</f>
        <v>#VALUE!</v>
      </c>
    </row>
    <row r="163" spans="1:15" ht="22.5" customHeight="1" x14ac:dyDescent="0.2">
      <c r="A163" s="174" t="str">
        <f>'360 PU '!D178</f>
        <v>360-1053PU</v>
      </c>
      <c r="B163" s="91">
        <f>'360 PU '!I178</f>
        <v>2</v>
      </c>
      <c r="C163" s="300" t="str">
        <f>IF('360 PU '!L178=0,"",'360 PU '!L178)</f>
        <v/>
      </c>
      <c r="D163" s="302" t="str">
        <f>IF('360 PU '!M178=0,"",'360 PU '!M178)</f>
        <v/>
      </c>
      <c r="E163" s="302" t="str">
        <f>IF('360 PU '!N178=0,"",'360 PU '!N178)</f>
        <v/>
      </c>
      <c r="F163" s="302" t="e">
        <f>IF('360 PU '!O178=0,"",'360 PU '!O178)++IF('360 PU '!$U$180=0,0,'360 PU '!$U$180)</f>
        <v>#VALUE!</v>
      </c>
      <c r="G163" s="302" t="str">
        <f>IF('360 PU '!P178=0,"",'360 PU '!P178)</f>
        <v/>
      </c>
      <c r="H163" s="302" t="str">
        <f>IF('360 PU '!Q178=0,"",'360 PU '!Q178)</f>
        <v/>
      </c>
      <c r="I163" s="302" t="str">
        <f>IF('360 PU '!R178=0,"",'360 PU '!R178)</f>
        <v/>
      </c>
      <c r="J163" s="302" t="str">
        <f>IF('360 PU '!S178=0,"",'360 PU '!S178)</f>
        <v/>
      </c>
      <c r="K163" s="402" t="str">
        <f>IF('360 PU '!T178=0,"",'360 PU '!T178)</f>
        <v/>
      </c>
      <c r="L163" s="402" t="str">
        <f>IF('360 PU '!U178=0,"",'360 PU '!U178)</f>
        <v/>
      </c>
      <c r="M163" s="299" t="e">
        <f t="shared" si="10"/>
        <v>#VALUE!</v>
      </c>
      <c r="N163" s="299" t="e">
        <f>M163*'360 PU '!I178</f>
        <v>#VALUE!</v>
      </c>
      <c r="O163" s="930" t="e">
        <f>M163*'360 PU '!AP178</f>
        <v>#VALUE!</v>
      </c>
    </row>
    <row r="164" spans="1:15" ht="22.5" customHeight="1" x14ac:dyDescent="0.2">
      <c r="A164" s="174" t="str">
        <f>'360 PU '!D179</f>
        <v>360-1054PU</v>
      </c>
      <c r="B164" s="91">
        <f>'360 PU '!I179</f>
        <v>6</v>
      </c>
      <c r="C164" s="300" t="str">
        <f>IF('360 PU '!L179=0,"",'360 PU '!L179)</f>
        <v/>
      </c>
      <c r="D164" s="302" t="str">
        <f>IF('360 PU '!M179=0,"",'360 PU '!M179)</f>
        <v/>
      </c>
      <c r="E164" s="302" t="str">
        <f>IF('360 PU '!N179=0,"",'360 PU '!N179)</f>
        <v/>
      </c>
      <c r="F164" s="302" t="str">
        <f>IF('360 PU '!O179=0,"",'360 PU '!O179)</f>
        <v/>
      </c>
      <c r="G164" s="302" t="str">
        <f>IF('360 PU '!P179=0,"",'360 PU '!P179)</f>
        <v/>
      </c>
      <c r="H164" s="302" t="str">
        <f>IF('360 PU '!Q179=0,"",'360 PU '!Q179)</f>
        <v/>
      </c>
      <c r="I164" s="302" t="str">
        <f>IF('360 PU '!R179=0,"",'360 PU '!R179)</f>
        <v/>
      </c>
      <c r="J164" s="302" t="str">
        <f>IF('360 PU '!S179=0,"",'360 PU '!S179)</f>
        <v/>
      </c>
      <c r="K164" s="402" t="str">
        <f>IF('360 PU '!T179=0,"",'360 PU '!T179)</f>
        <v/>
      </c>
      <c r="L164" s="402" t="e">
        <f>IF('360 PU '!U179=0,"",'360 PU '!U179)+IF('360 PU '!$U$180=0,0,'360 PU '!$U$180)</f>
        <v>#VALUE!</v>
      </c>
      <c r="M164" s="299" t="e">
        <f>SUM(C164:L164)</f>
        <v>#VALUE!</v>
      </c>
      <c r="N164" s="299" t="e">
        <f>M164*'360 PU '!I179</f>
        <v>#VALUE!</v>
      </c>
      <c r="O164" s="930" t="e">
        <f>M164*'360 PU '!AP179</f>
        <v>#VALUE!</v>
      </c>
    </row>
    <row r="165" spans="1:15" ht="22.5" customHeight="1" x14ac:dyDescent="0.2">
      <c r="A165" s="174"/>
      <c r="B165" s="91"/>
      <c r="C165" s="300"/>
      <c r="D165" s="302"/>
      <c r="E165" s="302"/>
      <c r="F165" s="302"/>
      <c r="G165" s="302"/>
      <c r="H165" s="302"/>
      <c r="I165" s="302"/>
      <c r="J165" s="302"/>
      <c r="K165" s="402"/>
      <c r="L165" s="402"/>
      <c r="M165" s="299"/>
      <c r="N165" s="299"/>
      <c r="O165" s="930"/>
    </row>
    <row r="166" spans="1:15" ht="22.5" customHeight="1" x14ac:dyDescent="0.2">
      <c r="A166" s="865" t="str">
        <f>'360 PU '!D16</f>
        <v>REDUCTOR-30PU</v>
      </c>
      <c r="B166" s="866">
        <f>'360 PU '!I16</f>
        <v>30</v>
      </c>
      <c r="C166" s="867" t="str">
        <f>IF('360 PU '!L16=0,"",'360 PU '!L16)</f>
        <v/>
      </c>
      <c r="D166" s="863" t="str">
        <f>IF('360 PU '!M16=0,"",'360 PU '!M16)</f>
        <v/>
      </c>
      <c r="E166" s="863" t="str">
        <f>IF('360 PU '!N16=0,"",'360 PU '!N16)</f>
        <v/>
      </c>
      <c r="F166" s="863" t="str">
        <f>IF('360 PU '!O16=0,"",'360 PU '!O16)</f>
        <v/>
      </c>
      <c r="G166" s="863" t="str">
        <f>IF('360 PU '!P16=0,"",'360 PU '!P16)</f>
        <v/>
      </c>
      <c r="H166" s="863" t="str">
        <f>IF('360 PU '!Q16=0,"",'360 PU '!Q16)</f>
        <v/>
      </c>
      <c r="I166" s="863" t="str">
        <f>IF('360 PU '!R16=0,"",'360 PU '!R16)</f>
        <v/>
      </c>
      <c r="J166" s="863" t="str">
        <f>IF('360 PU '!S16=0,"",'360 PU '!S16)</f>
        <v/>
      </c>
      <c r="K166" s="308" t="str">
        <f>IF('360 PU '!T16=0,"",'360 PU '!T16)</f>
        <v/>
      </c>
      <c r="L166" s="308" t="str">
        <f>IF('360 PU '!U16=0,"",'360 PU '!U16)</f>
        <v/>
      </c>
      <c r="M166" s="864">
        <f>SUM(C166:L166)</f>
        <v>0</v>
      </c>
      <c r="N166" s="864">
        <f>B166*SUM(C166:L166)</f>
        <v>0</v>
      </c>
      <c r="O166" s="931">
        <f>SUM(C166:L166)*1</f>
        <v>0</v>
      </c>
    </row>
    <row r="167" spans="1:15" ht="22.5" customHeight="1" x14ac:dyDescent="0.2">
      <c r="A167" s="865" t="str">
        <f>'360 PU '!D17</f>
        <v>REDUCTOR-100PU</v>
      </c>
      <c r="B167" s="866">
        <f>'360 PU '!I17</f>
        <v>100</v>
      </c>
      <c r="C167" s="300" t="str">
        <f>IF('360 PU '!L17=0,"",'360 PU '!L17)</f>
        <v/>
      </c>
      <c r="D167" s="302" t="str">
        <f>IF('360 PU '!M17=0,"",'360 PU '!M17)</f>
        <v/>
      </c>
      <c r="E167" s="302" t="str">
        <f>IF('360 PU '!N17=0,"",'360 PU '!N17)</f>
        <v/>
      </c>
      <c r="F167" s="302" t="str">
        <f>IF('360 PU '!O17=0,"",'360 PU '!O17)</f>
        <v/>
      </c>
      <c r="G167" s="302" t="str">
        <f>IF('360 PU '!P17=0,"",'360 PU '!P17)</f>
        <v/>
      </c>
      <c r="H167" s="302" t="str">
        <f>IF('360 PU '!Q17=0,"",'360 PU '!Q17)</f>
        <v/>
      </c>
      <c r="I167" s="302" t="str">
        <f>IF('360 PU '!R17=0,"",'360 PU '!R17)</f>
        <v/>
      </c>
      <c r="J167" s="302" t="str">
        <f>IF('360 PU '!S17=0,"",'360 PU '!S17)</f>
        <v/>
      </c>
      <c r="K167" s="402" t="str">
        <f>IF('360 PU '!T17=0,"",'360 PU '!T17)</f>
        <v/>
      </c>
      <c r="L167" s="402" t="str">
        <f>IF('360 PU '!U17=0,"",'360 PU '!U17)</f>
        <v/>
      </c>
      <c r="M167" s="869">
        <f>SUM(C167:L167)</f>
        <v>0</v>
      </c>
      <c r="N167" s="864">
        <f>B167*SUM(C167:L167)</f>
        <v>0</v>
      </c>
      <c r="O167" s="931">
        <f>SUM(C167:L167)*1</f>
        <v>0</v>
      </c>
    </row>
    <row r="168" spans="1:15" ht="22.5" customHeight="1" x14ac:dyDescent="0.2">
      <c r="A168" s="865" t="str">
        <f>'360 PU '!D13</f>
        <v>DCJ-PU</v>
      </c>
      <c r="B168" s="866">
        <f>'360 PU '!I13</f>
        <v>6</v>
      </c>
      <c r="C168" s="867" t="str">
        <f>IF('360 PU '!L13=0,"",'360 PU '!L13)</f>
        <v/>
      </c>
      <c r="D168" s="863" t="str">
        <f>IF('360 PU '!M13=0,"",'360 PU '!M13)</f>
        <v/>
      </c>
      <c r="E168" s="863" t="str">
        <f>IF('360 PU '!N13=0,"",'360 PU '!N13)</f>
        <v/>
      </c>
      <c r="F168" s="863" t="str">
        <f>IF('360 PU '!O13=0,"",'360 PU '!O13)</f>
        <v/>
      </c>
      <c r="G168" s="863" t="str">
        <f>IF('360 PU '!P13=0,"",'360 PU '!P13)</f>
        <v/>
      </c>
      <c r="H168" s="863" t="str">
        <f>IF('360 PU '!Q13=0,"",'360 PU '!Q13)</f>
        <v/>
      </c>
      <c r="I168" s="863" t="str">
        <f>IF('360 PU '!R13=0,"",'360 PU '!R13)</f>
        <v/>
      </c>
      <c r="J168" s="863" t="str">
        <f>IF('360 PU '!S13=0,"",'360 PU '!S13)</f>
        <v/>
      </c>
      <c r="K168" s="308" t="str">
        <f>IF('360 PU '!T13=0,"",'360 PU '!T13)</f>
        <v/>
      </c>
      <c r="L168" s="308" t="str">
        <f>IF('360 PU '!U13=0,"",'360 PU '!U13)</f>
        <v/>
      </c>
      <c r="M168" s="864">
        <f>SUM(C168:L168)</f>
        <v>0</v>
      </c>
      <c r="N168" s="864">
        <f>B168*SUM(C168:L168)</f>
        <v>0</v>
      </c>
      <c r="O168" s="931">
        <f>SUM(C168:L168)</f>
        <v>0</v>
      </c>
    </row>
    <row r="169" spans="1:15" ht="22.5" customHeight="1" x14ac:dyDescent="0.2">
      <c r="A169" s="868" t="str">
        <f>'360 PU '!D14</f>
        <v>DCF-PU</v>
      </c>
      <c r="B169" s="866">
        <f>'360 PU '!I14</f>
        <v>10</v>
      </c>
      <c r="C169" s="300" t="str">
        <f>IF('360 PU '!L14=0,"",'360 PU '!L14)</f>
        <v/>
      </c>
      <c r="D169" s="302" t="str">
        <f>IF('360 PU '!M14=0,"",'360 PU '!M14)</f>
        <v/>
      </c>
      <c r="E169" s="302" t="str">
        <f>IF('360 PU '!N14=0,"",'360 PU '!N14)</f>
        <v/>
      </c>
      <c r="F169" s="302" t="str">
        <f>IF('360 PU '!O14=0,"",'360 PU '!O14)</f>
        <v/>
      </c>
      <c r="G169" s="302" t="str">
        <f>IF('360 PU '!P14=0,"",'360 PU '!P14)</f>
        <v/>
      </c>
      <c r="H169" s="302" t="str">
        <f>IF('360 PU '!Q14=0,"",'360 PU '!Q14)</f>
        <v/>
      </c>
      <c r="I169" s="302" t="str">
        <f>IF('360 PU '!R14=0,"",'360 PU '!R14)</f>
        <v/>
      </c>
      <c r="J169" s="302" t="str">
        <f>IF('360 PU '!S14=0,"",'360 PU '!S14)</f>
        <v/>
      </c>
      <c r="K169" s="402" t="str">
        <f>IF('360 PU '!T14=0,"",'360 PU '!T14)</f>
        <v/>
      </c>
      <c r="L169" s="308" t="str">
        <f>IF('360 PU '!U14=0,"",'360 PU '!U14)</f>
        <v/>
      </c>
      <c r="M169" s="869">
        <f>SUM(C169:L169)</f>
        <v>0</v>
      </c>
      <c r="N169" s="864">
        <f>B169*SUM(C169:L169)</f>
        <v>0</v>
      </c>
      <c r="O169" s="931">
        <f>SUM(C169:L169)</f>
        <v>0</v>
      </c>
    </row>
    <row r="171" spans="1:15" ht="31" customHeight="1" thickBot="1" x14ac:dyDescent="0.3">
      <c r="A171" s="360" t="s">
        <v>1132</v>
      </c>
    </row>
    <row r="172" spans="1:15" s="6" customFormat="1" ht="30.5" customHeight="1" x14ac:dyDescent="0.2">
      <c r="A172" s="175" t="s">
        <v>45</v>
      </c>
      <c r="B172" s="176"/>
      <c r="C172" s="408" t="s">
        <v>87</v>
      </c>
      <c r="D172" s="834" t="s">
        <v>81</v>
      </c>
      <c r="E172" s="206" t="s">
        <v>89</v>
      </c>
      <c r="F172" s="834" t="s">
        <v>88</v>
      </c>
      <c r="G172" s="834" t="s">
        <v>90</v>
      </c>
      <c r="H172" s="882" t="s">
        <v>897</v>
      </c>
      <c r="I172" s="922" t="s">
        <v>91</v>
      </c>
      <c r="J172" s="922" t="s">
        <v>92</v>
      </c>
      <c r="K172" s="834" t="s">
        <v>650</v>
      </c>
      <c r="L172" s="922"/>
      <c r="M172" s="1119" t="s">
        <v>173</v>
      </c>
      <c r="N172" s="180" t="s">
        <v>74</v>
      </c>
      <c r="O172" s="180" t="s">
        <v>474</v>
      </c>
    </row>
    <row r="173" spans="1:15" s="6" customFormat="1" ht="28" customHeight="1" x14ac:dyDescent="0.2">
      <c r="A173" s="1113"/>
      <c r="B173" s="1116"/>
      <c r="C173" s="1117" t="s">
        <v>800</v>
      </c>
      <c r="D173" s="1117" t="s">
        <v>804</v>
      </c>
      <c r="E173" s="1118" t="s">
        <v>800</v>
      </c>
      <c r="F173" s="1117" t="s">
        <v>804</v>
      </c>
      <c r="G173" s="1118" t="s">
        <v>800</v>
      </c>
      <c r="H173" s="1118" t="s">
        <v>800</v>
      </c>
      <c r="I173" s="1117" t="s">
        <v>804</v>
      </c>
      <c r="J173" s="1118" t="s">
        <v>800</v>
      </c>
      <c r="K173" s="1117" t="s">
        <v>804</v>
      </c>
      <c r="L173" s="1114"/>
      <c r="M173" s="1121"/>
      <c r="N173" s="1115"/>
      <c r="O173" s="1115"/>
    </row>
    <row r="174" spans="1:15" s="7" customFormat="1" ht="25" thickBot="1" x14ac:dyDescent="0.25">
      <c r="A174" s="256"/>
      <c r="B174" s="93" t="s">
        <v>183</v>
      </c>
      <c r="C174" s="841">
        <f>SUM(C175:C178)</f>
        <v>0</v>
      </c>
      <c r="D174" s="841">
        <f t="shared" ref="D174:K174" si="11">SUM(D175:D178)</f>
        <v>0</v>
      </c>
      <c r="E174" s="841">
        <f t="shared" si="11"/>
        <v>0</v>
      </c>
      <c r="F174" s="841">
        <f t="shared" si="11"/>
        <v>0</v>
      </c>
      <c r="G174" s="841">
        <f t="shared" si="11"/>
        <v>0</v>
      </c>
      <c r="H174" s="841">
        <f t="shared" si="11"/>
        <v>0</v>
      </c>
      <c r="I174" s="841">
        <f t="shared" si="11"/>
        <v>0</v>
      </c>
      <c r="J174" s="841">
        <f t="shared" si="11"/>
        <v>0</v>
      </c>
      <c r="K174" s="841">
        <f t="shared" si="11"/>
        <v>0</v>
      </c>
      <c r="L174" s="841"/>
      <c r="M174" s="1120"/>
      <c r="N174" s="401"/>
      <c r="O174" s="929"/>
    </row>
    <row r="175" spans="1:15" ht="22.5" customHeight="1" x14ac:dyDescent="0.2">
      <c r="A175" s="174" t="str">
        <f>'360 GHOST line'!D28</f>
        <v>360-601 PU</v>
      </c>
      <c r="B175" s="91">
        <f>'360 GHOST line'!J28</f>
        <v>5</v>
      </c>
      <c r="C175" s="300" t="str">
        <f>IF('360 GHOST line'!N28=0,"",'360 GHOST line'!N28)</f>
        <v/>
      </c>
      <c r="D175" s="300" t="str">
        <f>IF('360 GHOST line'!O28=0,"",'360 GHOST line'!O28)</f>
        <v/>
      </c>
      <c r="E175" s="300" t="str">
        <f>IF('360 GHOST line'!P28=0,"",'360 GHOST line'!P28)</f>
        <v/>
      </c>
      <c r="F175" s="300" t="str">
        <f>IF('360 GHOST line'!Q28=0,"",'360 GHOST line'!Q28)</f>
        <v/>
      </c>
      <c r="G175" s="300" t="str">
        <f>IF('360 GHOST line'!R28=0,"",'360 GHOST line'!R28)</f>
        <v/>
      </c>
      <c r="H175" s="300" t="str">
        <f>IF('360 GHOST line'!S28=0,"",'360 GHOST line'!S28)</f>
        <v/>
      </c>
      <c r="I175" s="302" t="str">
        <f>IF('360 GHOST line'!W28=0,"",'360 GHOST line'!W28)</f>
        <v/>
      </c>
      <c r="J175" s="302" t="str">
        <f>IF('360 GHOST line'!Y28=0,"",'360 GHOST line'!Y28)</f>
        <v/>
      </c>
      <c r="K175" s="302" t="str">
        <f>IF('360 GHOST line'!Z28=0,"",'360 GHOST line'!Z28)</f>
        <v/>
      </c>
      <c r="L175" s="402"/>
      <c r="M175" s="299">
        <f>SUM(C175:K175)</f>
        <v>0</v>
      </c>
      <c r="N175" s="299">
        <f>M175*'360 GHOST line'!J28</f>
        <v>0</v>
      </c>
      <c r="O175" s="930">
        <f>M175*'360 GHOST line'!AF28</f>
        <v>0</v>
      </c>
    </row>
    <row r="176" spans="1:15" ht="22.5" customHeight="1" x14ac:dyDescent="0.2">
      <c r="A176" s="174" t="str">
        <f>'360 GHOST line'!D29</f>
        <v>360-602 NT PU</v>
      </c>
      <c r="B176" s="91">
        <f>'360 GHOST line'!J29</f>
        <v>5</v>
      </c>
      <c r="C176" s="300" t="str">
        <f>IF('360 GHOST line'!N29=0,"",'360 GHOST line'!N29)</f>
        <v/>
      </c>
      <c r="D176" s="300" t="str">
        <f>IF('360 GHOST line'!O29=0,"",'360 GHOST line'!O29)</f>
        <v/>
      </c>
      <c r="E176" s="300" t="str">
        <f>IF('360 GHOST line'!P29=0,"",'360 GHOST line'!P29)</f>
        <v/>
      </c>
      <c r="F176" s="300" t="str">
        <f>IF('360 GHOST line'!Q29=0,"",'360 GHOST line'!Q29)</f>
        <v/>
      </c>
      <c r="G176" s="300" t="str">
        <f>IF('360 GHOST line'!R29=0,"",'360 GHOST line'!R29)</f>
        <v/>
      </c>
      <c r="H176" s="300" t="str">
        <f>IF('360 GHOST line'!S29=0,"",'360 GHOST line'!S29)</f>
        <v/>
      </c>
      <c r="I176" s="302" t="str">
        <f>IF('360 GHOST line'!W29=0,"",'360 GHOST line'!W29)</f>
        <v/>
      </c>
      <c r="J176" s="302" t="str">
        <f>IF('360 GHOST line'!Y29=0,"",'360 GHOST line'!Y29)</f>
        <v/>
      </c>
      <c r="K176" s="302" t="str">
        <f>IF('360 GHOST line'!Z29=0,"",'360 GHOST line'!Z29)</f>
        <v/>
      </c>
      <c r="L176" s="402"/>
      <c r="M176" s="299">
        <f t="shared" ref="M176:M178" si="12">SUM(C176:K176)</f>
        <v>0</v>
      </c>
      <c r="N176" s="299">
        <f>M176*'360 GHOST line'!J29</f>
        <v>0</v>
      </c>
      <c r="O176" s="930">
        <f>M176*'360 GHOST line'!AF29</f>
        <v>0</v>
      </c>
    </row>
    <row r="177" spans="1:15" ht="22.5" customHeight="1" x14ac:dyDescent="0.2">
      <c r="A177" s="174" t="str">
        <f>'360 GHOST line'!D30</f>
        <v>360-603 PU</v>
      </c>
      <c r="B177" s="91">
        <f>'360 GHOST line'!J30</f>
        <v>12</v>
      </c>
      <c r="C177" s="300" t="str">
        <f>IF('360 GHOST line'!N30=0,"",'360 GHOST line'!N30)</f>
        <v/>
      </c>
      <c r="D177" s="300" t="str">
        <f>IF('360 GHOST line'!O30=0,"",'360 GHOST line'!O30)</f>
        <v/>
      </c>
      <c r="E177" s="300" t="str">
        <f>IF('360 GHOST line'!P30=0,"",'360 GHOST line'!P30)</f>
        <v/>
      </c>
      <c r="F177" s="300" t="str">
        <f>IF('360 GHOST line'!Q30=0,"",'360 GHOST line'!Q30)</f>
        <v/>
      </c>
      <c r="G177" s="300" t="str">
        <f>IF('360 GHOST line'!R30=0,"",'360 GHOST line'!R30)</f>
        <v/>
      </c>
      <c r="H177" s="300" t="str">
        <f>IF('360 GHOST line'!S30=0,"",'360 GHOST line'!S30)</f>
        <v/>
      </c>
      <c r="I177" s="302" t="str">
        <f>IF('360 GHOST line'!W30=0,"",'360 GHOST line'!W30)</f>
        <v/>
      </c>
      <c r="J177" s="302" t="str">
        <f>IF('360 GHOST line'!Y30=0,"",'360 GHOST line'!Y30)</f>
        <v/>
      </c>
      <c r="K177" s="302" t="str">
        <f>IF('360 GHOST line'!Z30=0,"",'360 GHOST line'!Z30)</f>
        <v/>
      </c>
      <c r="L177" s="402"/>
      <c r="M177" s="299">
        <f t="shared" si="12"/>
        <v>0</v>
      </c>
      <c r="N177" s="299">
        <f>M177*'360 GHOST line'!J30</f>
        <v>0</v>
      </c>
      <c r="O177" s="930">
        <f>M177*'360 GHOST line'!AF30</f>
        <v>0</v>
      </c>
    </row>
    <row r="178" spans="1:15" ht="22.5" customHeight="1" x14ac:dyDescent="0.2">
      <c r="A178" s="174" t="str">
        <f>'360 GHOST line'!D31</f>
        <v>360-604 PU</v>
      </c>
      <c r="B178" s="91">
        <f>'360 GHOST line'!J31</f>
        <v>12</v>
      </c>
      <c r="C178" s="300" t="str">
        <f>IF('360 GHOST line'!N31=0,"",'360 GHOST line'!N31)</f>
        <v/>
      </c>
      <c r="D178" s="300" t="str">
        <f>IF('360 GHOST line'!O31=0,"",'360 GHOST line'!O31)</f>
        <v/>
      </c>
      <c r="E178" s="300" t="str">
        <f>IF('360 GHOST line'!P31=0,"",'360 GHOST line'!P31)</f>
        <v/>
      </c>
      <c r="F178" s="300" t="str">
        <f>IF('360 GHOST line'!Q31=0,"",'360 GHOST line'!Q31)</f>
        <v/>
      </c>
      <c r="G178" s="300" t="str">
        <f>IF('360 GHOST line'!R31=0,"",'360 GHOST line'!R31)</f>
        <v/>
      </c>
      <c r="H178" s="300" t="str">
        <f>IF('360 GHOST line'!S31=0,"",'360 GHOST line'!S31)</f>
        <v/>
      </c>
      <c r="I178" s="302" t="str">
        <f>IF('360 GHOST line'!W31=0,"",'360 GHOST line'!W31)</f>
        <v/>
      </c>
      <c r="J178" s="302" t="str">
        <f>IF('360 GHOST line'!Y31=0,"",'360 GHOST line'!Y31)</f>
        <v/>
      </c>
      <c r="K178" s="302" t="str">
        <f>IF('360 GHOST line'!Z31=0,"",'360 GHOST line'!Z31)</f>
        <v/>
      </c>
      <c r="L178" s="402"/>
      <c r="M178" s="299">
        <f t="shared" si="12"/>
        <v>0</v>
      </c>
      <c r="N178" s="299">
        <f>M178*'360 GHOST line'!J31</f>
        <v>0</v>
      </c>
      <c r="O178" s="930">
        <f>M178*'360 GHOST line'!AF31</f>
        <v>0</v>
      </c>
    </row>
  </sheetData>
  <sheetProtection selectLockedCells="1" selectUnlockedCells="1"/>
  <autoFilter ref="M3:O178" xr:uid="{00000000-0001-0000-0600-000000000000}"/>
  <mergeCells count="2">
    <mergeCell ref="K2:M2"/>
    <mergeCell ref="K1:L1"/>
  </mergeCells>
  <phoneticPr fontId="20" type="noConversion"/>
  <pageMargins left="0.25" right="0.25" top="0.75" bottom="0.75" header="0.3" footer="0.3"/>
  <pageSetup paperSize="9" fitToHeight="0" orientation="landscape" horizontalDpi="4294967292" verticalDpi="4294967292" r:id="rId1"/>
  <headerFooter differentFirst="1">
    <oddFooter>&amp;CStran &amp;P od &amp;N</oddFooter>
    <firstFooter>&amp;CStran &amp;P od &amp;N</first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3ECCE-CFA6-44D6-A49D-14E270C76C5A}">
  <sheetPr codeName="Sheet9">
    <tabColor theme="9" tint="0.39997558519241921"/>
    <pageSetUpPr fitToPage="1"/>
  </sheetPr>
  <dimension ref="A1:AC432"/>
  <sheetViews>
    <sheetView showGridLines="0" zoomScale="102" zoomScaleNormal="102" workbookViewId="0">
      <selection activeCell="C3" sqref="C3:M175"/>
    </sheetView>
  </sheetViews>
  <sheetFormatPr baseColWidth="10" defaultColWidth="10.5" defaultRowHeight="16" x14ac:dyDescent="0.2"/>
  <cols>
    <col min="1" max="1" width="16" bestFit="1" customWidth="1"/>
    <col min="2" max="2" width="4.83203125" customWidth="1"/>
    <col min="3" max="6" width="5.83203125" style="23" customWidth="1"/>
    <col min="7" max="10" width="5.83203125" customWidth="1"/>
    <col min="11" max="11" width="5.83203125" style="404" customWidth="1"/>
    <col min="12" max="12" width="5.83203125" customWidth="1"/>
    <col min="13" max="13" width="5.5" style="23" customWidth="1"/>
  </cols>
  <sheetData>
    <row r="1" spans="1:13" ht="25.5" customHeight="1" x14ac:dyDescent="0.25">
      <c r="A1" s="1664">
        <f>'PROD.LIST PU HOLDS'!A2</f>
        <v>0</v>
      </c>
      <c r="B1" s="1664"/>
      <c r="C1" s="1664"/>
      <c r="D1" s="1664"/>
      <c r="E1" s="1664"/>
      <c r="F1" s="1664"/>
      <c r="I1">
        <f>'PROD.LIST PU HOLDS'!K2</f>
        <v>0</v>
      </c>
      <c r="K1" s="2"/>
      <c r="M1" s="266" t="e">
        <f>SUM(M3:M175)</f>
        <v>#VALUE!</v>
      </c>
    </row>
    <row r="2" spans="1:13" s="7" customFormat="1" ht="40" customHeight="1" x14ac:dyDescent="0.2">
      <c r="A2" s="206" t="s">
        <v>601</v>
      </c>
      <c r="B2" s="1466" t="s">
        <v>1211</v>
      </c>
      <c r="C2" s="1238" t="str">
        <f>'PROD.LIST PU HOLDS'!C3</f>
        <v>BLACK              RAL 9005</v>
      </c>
      <c r="D2" s="1238" t="str">
        <f>'PROD.LIST PU HOLDS'!D3</f>
        <v>WHITE</v>
      </c>
      <c r="E2" s="1238" t="str">
        <f>'PROD.LIST PU HOLDS'!E3</f>
        <v xml:space="preserve">RED                RAL 3000 </v>
      </c>
      <c r="F2" s="1238" t="str">
        <f>'PROD.LIST PU HOLDS'!F3</f>
        <v xml:space="preserve">YELLOW       RAL 1018 </v>
      </c>
      <c r="G2" s="1238" t="str">
        <f>'PROD.LIST PU HOLDS'!G3</f>
        <v>BLUE             RAL 5015</v>
      </c>
      <c r="H2" s="1238" t="str">
        <f>'PROD.LIST PU HOLDS'!H3</f>
        <v>BRIGHT GREEN          RAL 6018</v>
      </c>
      <c r="I2" s="1238" t="str">
        <f>'PROD.LIST PU HOLDS'!I3</f>
        <v>PINK             RAL 4003</v>
      </c>
      <c r="J2" s="1238" t="str">
        <f>'PROD.LIST PU HOLDS'!J3</f>
        <v>PURPLE   nS4050-R60B/M</v>
      </c>
      <c r="K2" s="1238" t="str">
        <f>'PROD.LIST PU HOLDS'!K3</f>
        <v>MINT   
RAL 6027</v>
      </c>
      <c r="L2" s="1238" t="str">
        <f>'PROD.LIST PU HOLDS'!L3</f>
        <v>BROWN
RAL 8003</v>
      </c>
      <c r="M2" s="9" t="s">
        <v>13</v>
      </c>
    </row>
    <row r="3" spans="1:13" s="6" customFormat="1" ht="22.5" customHeight="1" x14ac:dyDescent="0.2">
      <c r="A3" s="177" t="str">
        <f>'PROD.LIST PU HOLDS'!A5</f>
        <v>360-008PU</v>
      </c>
      <c r="B3" s="1468">
        <f>'360 PU '!I25</f>
        <v>3</v>
      </c>
      <c r="C3" s="301" t="str">
        <f>'PROD.LIST PU HOLDS'!C5</f>
        <v/>
      </c>
      <c r="D3" s="301" t="str">
        <f>'PROD.LIST PU HOLDS'!D5</f>
        <v/>
      </c>
      <c r="E3" s="301" t="str">
        <f>'PROD.LIST PU HOLDS'!E5</f>
        <v/>
      </c>
      <c r="F3" s="301" t="str">
        <f>'PROD.LIST PU HOLDS'!F5</f>
        <v/>
      </c>
      <c r="G3" s="301" t="str">
        <f>'PROD.LIST PU HOLDS'!G5</f>
        <v/>
      </c>
      <c r="H3" s="301" t="str">
        <f>'PROD.LIST PU HOLDS'!H5</f>
        <v/>
      </c>
      <c r="I3" s="301" t="str">
        <f>'PROD.LIST PU HOLDS'!I5</f>
        <v/>
      </c>
      <c r="J3" s="553" t="str">
        <f>'PROD.LIST PU HOLDS'!J5</f>
        <v/>
      </c>
      <c r="K3" s="553" t="str">
        <f>'PROD.LIST PU HOLDS'!K5</f>
        <v/>
      </c>
      <c r="L3" s="553" t="str">
        <f>'PROD.LIST PU HOLDS'!L5</f>
        <v/>
      </c>
      <c r="M3" s="304">
        <f>'PROD.LIST PU HOLDS'!M5</f>
        <v>0</v>
      </c>
    </row>
    <row r="4" spans="1:13" s="6" customFormat="1" ht="22.5" customHeight="1" x14ac:dyDescent="0.2">
      <c r="A4" s="177" t="str">
        <f>'PROD.LIST PU HOLDS'!A6</f>
        <v>360-009PU</v>
      </c>
      <c r="B4" s="1468">
        <f>'360 PU '!I26</f>
        <v>1</v>
      </c>
      <c r="C4" s="301" t="str">
        <f>'PROD.LIST PU HOLDS'!C6</f>
        <v/>
      </c>
      <c r="D4" s="301" t="str">
        <f>'PROD.LIST PU HOLDS'!D6</f>
        <v/>
      </c>
      <c r="E4" s="301" t="str">
        <f>'PROD.LIST PU HOLDS'!E6</f>
        <v/>
      </c>
      <c r="F4" s="301" t="str">
        <f>'PROD.LIST PU HOLDS'!F6</f>
        <v/>
      </c>
      <c r="G4" s="301" t="str">
        <f>'PROD.LIST PU HOLDS'!G6</f>
        <v/>
      </c>
      <c r="H4" s="301" t="str">
        <f>'PROD.LIST PU HOLDS'!H6</f>
        <v/>
      </c>
      <c r="I4" s="301" t="str">
        <f>'PROD.LIST PU HOLDS'!I6</f>
        <v/>
      </c>
      <c r="J4" s="553" t="str">
        <f>'PROD.LIST PU HOLDS'!J6</f>
        <v/>
      </c>
      <c r="K4" s="553" t="str">
        <f>'PROD.LIST PU HOLDS'!K6</f>
        <v/>
      </c>
      <c r="L4" s="553" t="str">
        <f>'PROD.LIST PU HOLDS'!L6</f>
        <v/>
      </c>
      <c r="M4" s="304">
        <f>'PROD.LIST PU HOLDS'!M6</f>
        <v>0</v>
      </c>
    </row>
    <row r="5" spans="1:13" s="6" customFormat="1" ht="22.5" customHeight="1" x14ac:dyDescent="0.2">
      <c r="A5" s="177" t="str">
        <f>'PROD.LIST PU HOLDS'!A7</f>
        <v>360-010PU</v>
      </c>
      <c r="B5" s="1468">
        <f>'360 PU '!I27</f>
        <v>1</v>
      </c>
      <c r="C5" s="301" t="str">
        <f>'PROD.LIST PU HOLDS'!C7</f>
        <v/>
      </c>
      <c r="D5" s="301" t="str">
        <f>'PROD.LIST PU HOLDS'!D7</f>
        <v/>
      </c>
      <c r="E5" s="301" t="str">
        <f>'PROD.LIST PU HOLDS'!E7</f>
        <v/>
      </c>
      <c r="F5" s="301" t="str">
        <f>'PROD.LIST PU HOLDS'!F7</f>
        <v/>
      </c>
      <c r="G5" s="301" t="str">
        <f>'PROD.LIST PU HOLDS'!G7</f>
        <v/>
      </c>
      <c r="H5" s="301" t="str">
        <f>'PROD.LIST PU HOLDS'!H7</f>
        <v/>
      </c>
      <c r="I5" s="301" t="str">
        <f>'PROD.LIST PU HOLDS'!I7</f>
        <v/>
      </c>
      <c r="J5" s="553" t="str">
        <f>'PROD.LIST PU HOLDS'!J7</f>
        <v/>
      </c>
      <c r="K5" s="553" t="str">
        <f>'PROD.LIST PU HOLDS'!K7</f>
        <v/>
      </c>
      <c r="L5" s="553" t="str">
        <f>'PROD.LIST PU HOLDS'!L7</f>
        <v/>
      </c>
      <c r="M5" s="304">
        <f>'PROD.LIST PU HOLDS'!M7</f>
        <v>0</v>
      </c>
    </row>
    <row r="6" spans="1:13" s="6" customFormat="1" ht="22.5" customHeight="1" x14ac:dyDescent="0.2">
      <c r="A6" s="177" t="str">
        <f>'PROD.LIST PU HOLDS'!A8</f>
        <v>360-011PU</v>
      </c>
      <c r="B6" s="1468">
        <f>'360 PU '!I28</f>
        <v>1</v>
      </c>
      <c r="C6" s="301" t="str">
        <f>'PROD.LIST PU HOLDS'!C8</f>
        <v/>
      </c>
      <c r="D6" s="301" t="str">
        <f>'PROD.LIST PU HOLDS'!D8</f>
        <v/>
      </c>
      <c r="E6" s="301" t="str">
        <f>'PROD.LIST PU HOLDS'!E8</f>
        <v/>
      </c>
      <c r="F6" s="301" t="str">
        <f>'PROD.LIST PU HOLDS'!F8</f>
        <v/>
      </c>
      <c r="G6" s="301" t="str">
        <f>'PROD.LIST PU HOLDS'!G8</f>
        <v/>
      </c>
      <c r="H6" s="301" t="str">
        <f>'PROD.LIST PU HOLDS'!H8</f>
        <v/>
      </c>
      <c r="I6" s="301" t="str">
        <f>'PROD.LIST PU HOLDS'!I8</f>
        <v/>
      </c>
      <c r="J6" s="553" t="str">
        <f>'PROD.LIST PU HOLDS'!J8</f>
        <v/>
      </c>
      <c r="K6" s="553" t="str">
        <f>'PROD.LIST PU HOLDS'!K8</f>
        <v/>
      </c>
      <c r="L6" s="553" t="str">
        <f>'PROD.LIST PU HOLDS'!L8</f>
        <v/>
      </c>
      <c r="M6" s="304">
        <f>'PROD.LIST PU HOLDS'!M8</f>
        <v>0</v>
      </c>
    </row>
    <row r="7" spans="1:13" s="6" customFormat="1" ht="22.5" customHeight="1" x14ac:dyDescent="0.2">
      <c r="A7" s="177" t="str">
        <f>'PROD.LIST PU HOLDS'!A9</f>
        <v>360-012PU</v>
      </c>
      <c r="B7" s="1468">
        <f>'360 PU '!I29</f>
        <v>1</v>
      </c>
      <c r="C7" s="301" t="str">
        <f>'PROD.LIST PU HOLDS'!C9</f>
        <v/>
      </c>
      <c r="D7" s="301" t="str">
        <f>'PROD.LIST PU HOLDS'!D9</f>
        <v/>
      </c>
      <c r="E7" s="301" t="str">
        <f>'PROD.LIST PU HOLDS'!E9</f>
        <v/>
      </c>
      <c r="F7" s="301" t="str">
        <f>'PROD.LIST PU HOLDS'!F9</f>
        <v/>
      </c>
      <c r="G7" s="301" t="str">
        <f>'PROD.LIST PU HOLDS'!G9</f>
        <v/>
      </c>
      <c r="H7" s="301" t="str">
        <f>'PROD.LIST PU HOLDS'!H9</f>
        <v/>
      </c>
      <c r="I7" s="301" t="str">
        <f>'PROD.LIST PU HOLDS'!I9</f>
        <v/>
      </c>
      <c r="J7" s="553" t="str">
        <f>'PROD.LIST PU HOLDS'!J9</f>
        <v/>
      </c>
      <c r="K7" s="553" t="str">
        <f>'PROD.LIST PU HOLDS'!K9</f>
        <v/>
      </c>
      <c r="L7" s="553" t="str">
        <f>'PROD.LIST PU HOLDS'!L9</f>
        <v/>
      </c>
      <c r="M7" s="304">
        <f>'PROD.LIST PU HOLDS'!M9</f>
        <v>0</v>
      </c>
    </row>
    <row r="8" spans="1:13" s="6" customFormat="1" ht="22.5" customHeight="1" x14ac:dyDescent="0.2">
      <c r="A8" s="177" t="str">
        <f>'PROD.LIST PU HOLDS'!A10</f>
        <v>360-013PU</v>
      </c>
      <c r="B8" s="1468">
        <f>'360 PU '!I30</f>
        <v>1</v>
      </c>
      <c r="C8" s="301" t="str">
        <f>'PROD.LIST PU HOLDS'!C10</f>
        <v/>
      </c>
      <c r="D8" s="301" t="str">
        <f>'PROD.LIST PU HOLDS'!D10</f>
        <v/>
      </c>
      <c r="E8" s="301" t="str">
        <f>'PROD.LIST PU HOLDS'!E10</f>
        <v/>
      </c>
      <c r="F8" s="301" t="str">
        <f>'PROD.LIST PU HOLDS'!F10</f>
        <v/>
      </c>
      <c r="G8" s="301" t="str">
        <f>'PROD.LIST PU HOLDS'!G10</f>
        <v/>
      </c>
      <c r="H8" s="301" t="str">
        <f>'PROD.LIST PU HOLDS'!H10</f>
        <v/>
      </c>
      <c r="I8" s="301" t="str">
        <f>'PROD.LIST PU HOLDS'!I10</f>
        <v/>
      </c>
      <c r="J8" s="553" t="str">
        <f>'PROD.LIST PU HOLDS'!J10</f>
        <v/>
      </c>
      <c r="K8" s="553" t="str">
        <f>'PROD.LIST PU HOLDS'!K10</f>
        <v/>
      </c>
      <c r="L8" s="553" t="str">
        <f>'PROD.LIST PU HOLDS'!L10</f>
        <v/>
      </c>
      <c r="M8" s="304">
        <f>'PROD.LIST PU HOLDS'!M10</f>
        <v>0</v>
      </c>
    </row>
    <row r="9" spans="1:13" s="6" customFormat="1" ht="22.5" customHeight="1" x14ac:dyDescent="0.2">
      <c r="A9" s="177" t="str">
        <f>'PROD.LIST PU HOLDS'!A11</f>
        <v>360-014PU</v>
      </c>
      <c r="B9" s="1468">
        <f>'360 PU '!I31</f>
        <v>4</v>
      </c>
      <c r="C9" s="301" t="str">
        <f>'PROD.LIST PU HOLDS'!C11</f>
        <v/>
      </c>
      <c r="D9" s="301" t="str">
        <f>'PROD.LIST PU HOLDS'!D11</f>
        <v/>
      </c>
      <c r="E9" s="301" t="str">
        <f>'PROD.LIST PU HOLDS'!E11</f>
        <v/>
      </c>
      <c r="F9" s="301" t="str">
        <f>'PROD.LIST PU HOLDS'!F11</f>
        <v/>
      </c>
      <c r="G9" s="301" t="str">
        <f>'PROD.LIST PU HOLDS'!G11</f>
        <v/>
      </c>
      <c r="H9" s="301" t="str">
        <f>'PROD.LIST PU HOLDS'!H11</f>
        <v/>
      </c>
      <c r="I9" s="301" t="str">
        <f>'PROD.LIST PU HOLDS'!I11</f>
        <v/>
      </c>
      <c r="J9" s="553" t="str">
        <f>'PROD.LIST PU HOLDS'!J11</f>
        <v/>
      </c>
      <c r="K9" s="553" t="str">
        <f>'PROD.LIST PU HOLDS'!K11</f>
        <v/>
      </c>
      <c r="L9" s="553" t="str">
        <f>'PROD.LIST PU HOLDS'!L11</f>
        <v/>
      </c>
      <c r="M9" s="304">
        <f>'PROD.LIST PU HOLDS'!M11</f>
        <v>0</v>
      </c>
    </row>
    <row r="10" spans="1:13" s="6" customFormat="1" ht="22.5" customHeight="1" x14ac:dyDescent="0.2">
      <c r="A10" s="177" t="str">
        <f>'PROD.LIST PU HOLDS'!A12</f>
        <v>360-015PU-DT</v>
      </c>
      <c r="B10" s="1468">
        <f>'360 PU '!I32</f>
        <v>2</v>
      </c>
      <c r="C10" s="301" t="str">
        <f>'PROD.LIST PU HOLDS'!C12</f>
        <v/>
      </c>
      <c r="D10" s="301" t="str">
        <f>'PROD.LIST PU HOLDS'!D12</f>
        <v/>
      </c>
      <c r="E10" s="301" t="str">
        <f>'PROD.LIST PU HOLDS'!E12</f>
        <v/>
      </c>
      <c r="F10" s="301" t="str">
        <f>'PROD.LIST PU HOLDS'!F12</f>
        <v/>
      </c>
      <c r="G10" s="301" t="str">
        <f>'PROD.LIST PU HOLDS'!G12</f>
        <v/>
      </c>
      <c r="H10" s="301" t="str">
        <f>'PROD.LIST PU HOLDS'!H12</f>
        <v/>
      </c>
      <c r="I10" s="301" t="str">
        <f>'PROD.LIST PU HOLDS'!I12</f>
        <v/>
      </c>
      <c r="J10" s="553" t="str">
        <f>'PROD.LIST PU HOLDS'!J12</f>
        <v/>
      </c>
      <c r="K10" s="553" t="str">
        <f>'PROD.LIST PU HOLDS'!K12</f>
        <v/>
      </c>
      <c r="L10" s="553" t="str">
        <f>'PROD.LIST PU HOLDS'!L12</f>
        <v/>
      </c>
      <c r="M10" s="304">
        <f>'PROD.LIST PU HOLDS'!M12</f>
        <v>0</v>
      </c>
    </row>
    <row r="11" spans="1:13" s="6" customFormat="1" ht="22.5" customHeight="1" x14ac:dyDescent="0.2">
      <c r="A11" s="177" t="str">
        <f>'PROD.LIST PU HOLDS'!A13</f>
        <v>360-016PU</v>
      </c>
      <c r="B11" s="1468">
        <f>'360 PU '!I33</f>
        <v>1</v>
      </c>
      <c r="C11" s="301" t="str">
        <f>'PROD.LIST PU HOLDS'!C13</f>
        <v/>
      </c>
      <c r="D11" s="301" t="str">
        <f>'PROD.LIST PU HOLDS'!D13</f>
        <v/>
      </c>
      <c r="E11" s="301" t="str">
        <f>'PROD.LIST PU HOLDS'!E13</f>
        <v/>
      </c>
      <c r="F11" s="301" t="str">
        <f>'PROD.LIST PU HOLDS'!F13</f>
        <v/>
      </c>
      <c r="G11" s="301" t="str">
        <f>'PROD.LIST PU HOLDS'!G13</f>
        <v/>
      </c>
      <c r="H11" s="301" t="str">
        <f>'PROD.LIST PU HOLDS'!H13</f>
        <v/>
      </c>
      <c r="I11" s="301" t="str">
        <f>'PROD.LIST PU HOLDS'!I13</f>
        <v/>
      </c>
      <c r="J11" s="553" t="str">
        <f>'PROD.LIST PU HOLDS'!J13</f>
        <v/>
      </c>
      <c r="K11" s="553" t="str">
        <f>'PROD.LIST PU HOLDS'!K13</f>
        <v/>
      </c>
      <c r="L11" s="553" t="str">
        <f>'PROD.LIST PU HOLDS'!L13</f>
        <v/>
      </c>
      <c r="M11" s="304">
        <f>'PROD.LIST PU HOLDS'!M13</f>
        <v>0</v>
      </c>
    </row>
    <row r="12" spans="1:13" s="6" customFormat="1" ht="22.5" customHeight="1" x14ac:dyDescent="0.2">
      <c r="A12" s="177" t="str">
        <f>'PROD.LIST PU HOLDS'!A14</f>
        <v>360-017PU</v>
      </c>
      <c r="B12" s="1468">
        <f>'360 PU '!I34</f>
        <v>2</v>
      </c>
      <c r="C12" s="301" t="str">
        <f>'PROD.LIST PU HOLDS'!C14</f>
        <v/>
      </c>
      <c r="D12" s="301" t="str">
        <f>'PROD.LIST PU HOLDS'!D14</f>
        <v/>
      </c>
      <c r="E12" s="301" t="str">
        <f>'PROD.LIST PU HOLDS'!E14</f>
        <v/>
      </c>
      <c r="F12" s="301" t="str">
        <f>'PROD.LIST PU HOLDS'!F14</f>
        <v/>
      </c>
      <c r="G12" s="301" t="str">
        <f>'PROD.LIST PU HOLDS'!G14</f>
        <v/>
      </c>
      <c r="H12" s="301" t="str">
        <f>'PROD.LIST PU HOLDS'!H14</f>
        <v/>
      </c>
      <c r="I12" s="301" t="str">
        <f>'PROD.LIST PU HOLDS'!I14</f>
        <v/>
      </c>
      <c r="J12" s="553" t="str">
        <f>'PROD.LIST PU HOLDS'!J14</f>
        <v/>
      </c>
      <c r="K12" s="553" t="str">
        <f>'PROD.LIST PU HOLDS'!K14</f>
        <v/>
      </c>
      <c r="L12" s="553" t="str">
        <f>'PROD.LIST PU HOLDS'!L14</f>
        <v/>
      </c>
      <c r="M12" s="304">
        <f>'PROD.LIST PU HOLDS'!M14</f>
        <v>0</v>
      </c>
    </row>
    <row r="13" spans="1:13" ht="22.5" customHeight="1" x14ac:dyDescent="0.2">
      <c r="A13" s="177">
        <f>'PROD.LIST PU HOLDS'!A15</f>
        <v>0</v>
      </c>
      <c r="B13" s="1468">
        <f>'360 PU '!I35</f>
        <v>0</v>
      </c>
      <c r="C13" s="301" t="str">
        <f>'PROD.LIST PU HOLDS'!C15</f>
        <v/>
      </c>
      <c r="D13" s="301" t="str">
        <f>'PROD.LIST PU HOLDS'!D15</f>
        <v/>
      </c>
      <c r="E13" s="301" t="str">
        <f>'PROD.LIST PU HOLDS'!E15</f>
        <v/>
      </c>
      <c r="F13" s="301" t="str">
        <f>'PROD.LIST PU HOLDS'!F15</f>
        <v/>
      </c>
      <c r="G13" s="301" t="str">
        <f>'PROD.LIST PU HOLDS'!G15</f>
        <v/>
      </c>
      <c r="H13" s="301" t="str">
        <f>'PROD.LIST PU HOLDS'!H15</f>
        <v/>
      </c>
      <c r="I13" s="301" t="str">
        <f>'PROD.LIST PU HOLDS'!I15</f>
        <v/>
      </c>
      <c r="J13" s="553" t="str">
        <f>'PROD.LIST PU HOLDS'!J15</f>
        <v/>
      </c>
      <c r="K13" s="553" t="str">
        <f>'PROD.LIST PU HOLDS'!K15</f>
        <v/>
      </c>
      <c r="L13" s="553" t="str">
        <f>'PROD.LIST PU HOLDS'!L15</f>
        <v/>
      </c>
      <c r="M13" s="304">
        <f>'PROD.LIST PU HOLDS'!M15</f>
        <v>0</v>
      </c>
    </row>
    <row r="14" spans="1:13" ht="22.5" customHeight="1" x14ac:dyDescent="0.2">
      <c r="A14" s="177" t="str">
        <f>'PROD.LIST PU HOLDS'!A16</f>
        <v>360-045PU</v>
      </c>
      <c r="B14" s="1468">
        <f>'360 PU '!I36</f>
        <v>1</v>
      </c>
      <c r="C14" s="301" t="str">
        <f>'PROD.LIST PU HOLDS'!C16</f>
        <v/>
      </c>
      <c r="D14" s="301" t="str">
        <f>'PROD.LIST PU HOLDS'!D16</f>
        <v/>
      </c>
      <c r="E14" s="301" t="str">
        <f>'PROD.LIST PU HOLDS'!E16</f>
        <v/>
      </c>
      <c r="F14" s="301" t="str">
        <f>'PROD.LIST PU HOLDS'!F16</f>
        <v/>
      </c>
      <c r="G14" s="301" t="str">
        <f>'PROD.LIST PU HOLDS'!G16</f>
        <v/>
      </c>
      <c r="H14" s="301" t="str">
        <f>'PROD.LIST PU HOLDS'!H16</f>
        <v/>
      </c>
      <c r="I14" s="301" t="str">
        <f>'PROD.LIST PU HOLDS'!I16</f>
        <v/>
      </c>
      <c r="J14" s="553" t="str">
        <f>'PROD.LIST PU HOLDS'!J16</f>
        <v/>
      </c>
      <c r="K14" s="553" t="str">
        <f>'PROD.LIST PU HOLDS'!K16</f>
        <v/>
      </c>
      <c r="L14" s="553" t="str">
        <f>'PROD.LIST PU HOLDS'!L16</f>
        <v/>
      </c>
      <c r="M14" s="304">
        <f>'PROD.LIST PU HOLDS'!M16</f>
        <v>0</v>
      </c>
    </row>
    <row r="15" spans="1:13" ht="22.5" customHeight="1" x14ac:dyDescent="0.2">
      <c r="A15" s="177" t="str">
        <f>'PROD.LIST PU HOLDS'!A17</f>
        <v>360-047PU</v>
      </c>
      <c r="B15" s="1468">
        <f>'360 PU '!I37</f>
        <v>2</v>
      </c>
      <c r="C15" s="301" t="str">
        <f>'PROD.LIST PU HOLDS'!C17</f>
        <v/>
      </c>
      <c r="D15" s="301" t="str">
        <f>'PROD.LIST PU HOLDS'!D17</f>
        <v/>
      </c>
      <c r="E15" s="301" t="str">
        <f>'PROD.LIST PU HOLDS'!E17</f>
        <v/>
      </c>
      <c r="F15" s="301" t="str">
        <f>'PROD.LIST PU HOLDS'!F17</f>
        <v/>
      </c>
      <c r="G15" s="301" t="str">
        <f>'PROD.LIST PU HOLDS'!G17</f>
        <v/>
      </c>
      <c r="H15" s="301" t="str">
        <f>'PROD.LIST PU HOLDS'!H17</f>
        <v/>
      </c>
      <c r="I15" s="301" t="str">
        <f>'PROD.LIST PU HOLDS'!I17</f>
        <v/>
      </c>
      <c r="J15" s="553" t="str">
        <f>'PROD.LIST PU HOLDS'!J17</f>
        <v/>
      </c>
      <c r="K15" s="553" t="str">
        <f>'PROD.LIST PU HOLDS'!K17</f>
        <v/>
      </c>
      <c r="L15" s="553" t="str">
        <f>'PROD.LIST PU HOLDS'!L17</f>
        <v/>
      </c>
      <c r="M15" s="304">
        <f>'PROD.LIST PU HOLDS'!M17</f>
        <v>0</v>
      </c>
    </row>
    <row r="16" spans="1:13" ht="22.5" customHeight="1" x14ac:dyDescent="0.2">
      <c r="A16" s="177" t="str">
        <f>'PROD.LIST PU HOLDS'!A18</f>
        <v>360-048PU</v>
      </c>
      <c r="B16" s="1468">
        <f>'360 PU '!I38</f>
        <v>4</v>
      </c>
      <c r="C16" s="301" t="str">
        <f>'PROD.LIST PU HOLDS'!C18</f>
        <v/>
      </c>
      <c r="D16" s="301" t="str">
        <f>'PROD.LIST PU HOLDS'!D18</f>
        <v/>
      </c>
      <c r="E16" s="301" t="str">
        <f>'PROD.LIST PU HOLDS'!E18</f>
        <v/>
      </c>
      <c r="F16" s="301" t="str">
        <f>'PROD.LIST PU HOLDS'!F18</f>
        <v/>
      </c>
      <c r="G16" s="301" t="str">
        <f>'PROD.LIST PU HOLDS'!G18</f>
        <v/>
      </c>
      <c r="H16" s="301" t="str">
        <f>'PROD.LIST PU HOLDS'!H18</f>
        <v/>
      </c>
      <c r="I16" s="301" t="str">
        <f>'PROD.LIST PU HOLDS'!I18</f>
        <v/>
      </c>
      <c r="J16" s="553" t="str">
        <f>'PROD.LIST PU HOLDS'!J18</f>
        <v/>
      </c>
      <c r="K16" s="553" t="str">
        <f>'PROD.LIST PU HOLDS'!K18</f>
        <v/>
      </c>
      <c r="L16" s="553" t="str">
        <f>'PROD.LIST PU HOLDS'!L18</f>
        <v/>
      </c>
      <c r="M16" s="304">
        <f>'PROD.LIST PU HOLDS'!M18</f>
        <v>0</v>
      </c>
    </row>
    <row r="17" spans="1:13" ht="22.5" customHeight="1" x14ac:dyDescent="0.2">
      <c r="A17" s="177" t="str">
        <f>'PROD.LIST PU HOLDS'!A19</f>
        <v>360-049PU</v>
      </c>
      <c r="B17" s="1468">
        <f>'360 PU '!I39</f>
        <v>6</v>
      </c>
      <c r="C17" s="301" t="str">
        <f>'PROD.LIST PU HOLDS'!C19</f>
        <v/>
      </c>
      <c r="D17" s="301" t="str">
        <f>'PROD.LIST PU HOLDS'!D19</f>
        <v/>
      </c>
      <c r="E17" s="301" t="str">
        <f>'PROD.LIST PU HOLDS'!E19</f>
        <v/>
      </c>
      <c r="F17" s="301" t="str">
        <f>'PROD.LIST PU HOLDS'!F19</f>
        <v/>
      </c>
      <c r="G17" s="301" t="str">
        <f>'PROD.LIST PU HOLDS'!G19</f>
        <v/>
      </c>
      <c r="H17" s="301" t="str">
        <f>'PROD.LIST PU HOLDS'!H19</f>
        <v/>
      </c>
      <c r="I17" s="301" t="str">
        <f>'PROD.LIST PU HOLDS'!I19</f>
        <v/>
      </c>
      <c r="J17" s="553" t="str">
        <f>'PROD.LIST PU HOLDS'!J19</f>
        <v/>
      </c>
      <c r="K17" s="553" t="str">
        <f>'PROD.LIST PU HOLDS'!K19</f>
        <v/>
      </c>
      <c r="L17" s="553" t="str">
        <f>'PROD.LIST PU HOLDS'!L19</f>
        <v/>
      </c>
      <c r="M17" s="304">
        <f>'PROD.LIST PU HOLDS'!M19</f>
        <v>0</v>
      </c>
    </row>
    <row r="18" spans="1:13" ht="22.5" customHeight="1" x14ac:dyDescent="0.2">
      <c r="A18" s="177" t="str">
        <f>'PROD.LIST PU HOLDS'!A20</f>
        <v>360-050PU</v>
      </c>
      <c r="B18" s="1468">
        <f>'360 PU '!I40</f>
        <v>12</v>
      </c>
      <c r="C18" s="301" t="str">
        <f>'PROD.LIST PU HOLDS'!C20</f>
        <v/>
      </c>
      <c r="D18" s="301" t="str">
        <f>'PROD.LIST PU HOLDS'!D20</f>
        <v/>
      </c>
      <c r="E18" s="301" t="str">
        <f>'PROD.LIST PU HOLDS'!E20</f>
        <v/>
      </c>
      <c r="F18" s="301" t="str">
        <f>'PROD.LIST PU HOLDS'!F20</f>
        <v/>
      </c>
      <c r="G18" s="301" t="str">
        <f>'PROD.LIST PU HOLDS'!G20</f>
        <v/>
      </c>
      <c r="H18" s="301" t="str">
        <f>'PROD.LIST PU HOLDS'!H20</f>
        <v/>
      </c>
      <c r="I18" s="301" t="str">
        <f>'PROD.LIST PU HOLDS'!I20</f>
        <v/>
      </c>
      <c r="J18" s="553" t="str">
        <f>'PROD.LIST PU HOLDS'!J20</f>
        <v/>
      </c>
      <c r="K18" s="553" t="str">
        <f>'PROD.LIST PU HOLDS'!K20</f>
        <v/>
      </c>
      <c r="L18" s="553" t="str">
        <f>'PROD.LIST PU HOLDS'!L20</f>
        <v/>
      </c>
      <c r="M18" s="304">
        <f>'PROD.LIST PU HOLDS'!M20</f>
        <v>0</v>
      </c>
    </row>
    <row r="19" spans="1:13" ht="22.5" customHeight="1" x14ac:dyDescent="0.2">
      <c r="A19" s="177" t="str">
        <f>'PROD.LIST PU HOLDS'!A21</f>
        <v>360-051PU</v>
      </c>
      <c r="B19" s="1468">
        <f>'360 PU '!I41</f>
        <v>8</v>
      </c>
      <c r="C19" s="301" t="str">
        <f>'PROD.LIST PU HOLDS'!C21</f>
        <v/>
      </c>
      <c r="D19" s="301" t="str">
        <f>'PROD.LIST PU HOLDS'!D21</f>
        <v/>
      </c>
      <c r="E19" s="301" t="str">
        <f>'PROD.LIST PU HOLDS'!E21</f>
        <v/>
      </c>
      <c r="F19" s="301" t="str">
        <f>'PROD.LIST PU HOLDS'!F21</f>
        <v/>
      </c>
      <c r="G19" s="301" t="str">
        <f>'PROD.LIST PU HOLDS'!G21</f>
        <v/>
      </c>
      <c r="H19" s="301" t="str">
        <f>'PROD.LIST PU HOLDS'!H21</f>
        <v/>
      </c>
      <c r="I19" s="301" t="str">
        <f>'PROD.LIST PU HOLDS'!I21</f>
        <v/>
      </c>
      <c r="J19" s="553" t="str">
        <f>'PROD.LIST PU HOLDS'!J21</f>
        <v/>
      </c>
      <c r="K19" s="553" t="str">
        <f>'PROD.LIST PU HOLDS'!K21</f>
        <v/>
      </c>
      <c r="L19" s="553" t="str">
        <f>'PROD.LIST PU HOLDS'!L21</f>
        <v/>
      </c>
      <c r="M19" s="304">
        <f>'PROD.LIST PU HOLDS'!M21</f>
        <v>0</v>
      </c>
    </row>
    <row r="20" spans="1:13" ht="22.5" customHeight="1" x14ac:dyDescent="0.2">
      <c r="A20" s="177" t="str">
        <f>'PROD.LIST PU HOLDS'!A22</f>
        <v>360-052PU</v>
      </c>
      <c r="B20" s="1468">
        <f>'360 PU '!I42</f>
        <v>8</v>
      </c>
      <c r="C20" s="301" t="str">
        <f>'PROD.LIST PU HOLDS'!C22</f>
        <v/>
      </c>
      <c r="D20" s="301" t="str">
        <f>'PROD.LIST PU HOLDS'!D22</f>
        <v/>
      </c>
      <c r="E20" s="301" t="str">
        <f>'PROD.LIST PU HOLDS'!E22</f>
        <v/>
      </c>
      <c r="F20" s="301" t="str">
        <f>'PROD.LIST PU HOLDS'!F22</f>
        <v/>
      </c>
      <c r="G20" s="301" t="str">
        <f>'PROD.LIST PU HOLDS'!G22</f>
        <v/>
      </c>
      <c r="H20" s="301" t="str">
        <f>'PROD.LIST PU HOLDS'!H22</f>
        <v/>
      </c>
      <c r="I20" s="301" t="str">
        <f>'PROD.LIST PU HOLDS'!I22</f>
        <v/>
      </c>
      <c r="J20" s="553" t="str">
        <f>'PROD.LIST PU HOLDS'!J22</f>
        <v/>
      </c>
      <c r="K20" s="553" t="str">
        <f>'PROD.LIST PU HOLDS'!K22</f>
        <v/>
      </c>
      <c r="L20" s="553" t="str">
        <f>'PROD.LIST PU HOLDS'!L22</f>
        <v/>
      </c>
      <c r="M20" s="304">
        <f>'PROD.LIST PU HOLDS'!M22</f>
        <v>0</v>
      </c>
    </row>
    <row r="21" spans="1:13" ht="22.5" customHeight="1" x14ac:dyDescent="0.2">
      <c r="A21" s="177" t="str">
        <f>'PROD.LIST PU HOLDS'!A23</f>
        <v>360-053PU</v>
      </c>
      <c r="B21" s="1468">
        <f>'360 PU '!I43</f>
        <v>2</v>
      </c>
      <c r="C21" s="301" t="str">
        <f>'PROD.LIST PU HOLDS'!C23</f>
        <v/>
      </c>
      <c r="D21" s="301" t="str">
        <f>'PROD.LIST PU HOLDS'!D23</f>
        <v/>
      </c>
      <c r="E21" s="301" t="str">
        <f>'PROD.LIST PU HOLDS'!E23</f>
        <v/>
      </c>
      <c r="F21" s="301" t="str">
        <f>'PROD.LIST PU HOLDS'!F23</f>
        <v/>
      </c>
      <c r="G21" s="301" t="str">
        <f>'PROD.LIST PU HOLDS'!G23</f>
        <v/>
      </c>
      <c r="H21" s="301" t="str">
        <f>'PROD.LIST PU HOLDS'!H23</f>
        <v/>
      </c>
      <c r="I21" s="301" t="str">
        <f>'PROD.LIST PU HOLDS'!I23</f>
        <v/>
      </c>
      <c r="J21" s="553" t="str">
        <f>'PROD.LIST PU HOLDS'!J23</f>
        <v/>
      </c>
      <c r="K21" s="553" t="str">
        <f>'PROD.LIST PU HOLDS'!K23</f>
        <v/>
      </c>
      <c r="L21" s="553" t="str">
        <f>'PROD.LIST PU HOLDS'!L23</f>
        <v/>
      </c>
      <c r="M21" s="304">
        <f>'PROD.LIST PU HOLDS'!M23</f>
        <v>0</v>
      </c>
    </row>
    <row r="22" spans="1:13" ht="22.5" customHeight="1" x14ac:dyDescent="0.2">
      <c r="A22" s="177" t="str">
        <f>'PROD.LIST PU HOLDS'!A24</f>
        <v>360-054PU</v>
      </c>
      <c r="B22" s="1468">
        <f>'360 PU '!I44</f>
        <v>1</v>
      </c>
      <c r="C22" s="301" t="str">
        <f>'PROD.LIST PU HOLDS'!C24</f>
        <v/>
      </c>
      <c r="D22" s="301" t="str">
        <f>'PROD.LIST PU HOLDS'!D24</f>
        <v/>
      </c>
      <c r="E22" s="301" t="str">
        <f>'PROD.LIST PU HOLDS'!E24</f>
        <v/>
      </c>
      <c r="F22" s="301" t="str">
        <f>'PROD.LIST PU HOLDS'!F24</f>
        <v/>
      </c>
      <c r="G22" s="301" t="str">
        <f>'PROD.LIST PU HOLDS'!G24</f>
        <v/>
      </c>
      <c r="H22" s="301" t="str">
        <f>'PROD.LIST PU HOLDS'!H24</f>
        <v/>
      </c>
      <c r="I22" s="301" t="str">
        <f>'PROD.LIST PU HOLDS'!I24</f>
        <v/>
      </c>
      <c r="J22" s="553" t="str">
        <f>'PROD.LIST PU HOLDS'!J24</f>
        <v/>
      </c>
      <c r="K22" s="553" t="str">
        <f>'PROD.LIST PU HOLDS'!K24</f>
        <v/>
      </c>
      <c r="L22" s="553" t="str">
        <f>'PROD.LIST PU HOLDS'!L24</f>
        <v/>
      </c>
      <c r="M22" s="304">
        <f>'PROD.LIST PU HOLDS'!M24</f>
        <v>0</v>
      </c>
    </row>
    <row r="23" spans="1:13" ht="22.5" customHeight="1" x14ac:dyDescent="0.2">
      <c r="A23" s="177" t="str">
        <f>'PROD.LIST PU HOLDS'!A25</f>
        <v>360-055PU</v>
      </c>
      <c r="B23" s="1468">
        <f>'360 PU '!I45</f>
        <v>1</v>
      </c>
      <c r="C23" s="301" t="str">
        <f>'PROD.LIST PU HOLDS'!C25</f>
        <v/>
      </c>
      <c r="D23" s="301" t="str">
        <f>'PROD.LIST PU HOLDS'!D25</f>
        <v/>
      </c>
      <c r="E23" s="301" t="str">
        <f>'PROD.LIST PU HOLDS'!E25</f>
        <v/>
      </c>
      <c r="F23" s="301" t="str">
        <f>'PROD.LIST PU HOLDS'!F25</f>
        <v/>
      </c>
      <c r="G23" s="301" t="str">
        <f>'PROD.LIST PU HOLDS'!G25</f>
        <v/>
      </c>
      <c r="H23" s="301" t="str">
        <f>'PROD.LIST PU HOLDS'!H25</f>
        <v/>
      </c>
      <c r="I23" s="301" t="str">
        <f>'PROD.LIST PU HOLDS'!I25</f>
        <v/>
      </c>
      <c r="J23" s="553" t="str">
        <f>'PROD.LIST PU HOLDS'!J25</f>
        <v/>
      </c>
      <c r="K23" s="553" t="str">
        <f>'PROD.LIST PU HOLDS'!K25</f>
        <v/>
      </c>
      <c r="L23" s="553" t="str">
        <f>'PROD.LIST PU HOLDS'!L25</f>
        <v/>
      </c>
      <c r="M23" s="304">
        <f>'PROD.LIST PU HOLDS'!M25</f>
        <v>0</v>
      </c>
    </row>
    <row r="24" spans="1:13" ht="22.5" customHeight="1" x14ac:dyDescent="0.2">
      <c r="A24" s="177" t="str">
        <f>'PROD.LIST PU HOLDS'!A26</f>
        <v>360-056PU</v>
      </c>
      <c r="B24" s="1468">
        <f>'360 PU '!I46</f>
        <v>6</v>
      </c>
      <c r="C24" s="301" t="str">
        <f>'PROD.LIST PU HOLDS'!C26</f>
        <v/>
      </c>
      <c r="D24" s="301" t="str">
        <f>'PROD.LIST PU HOLDS'!D26</f>
        <v/>
      </c>
      <c r="E24" s="301" t="str">
        <f>'PROD.LIST PU HOLDS'!E26</f>
        <v/>
      </c>
      <c r="F24" s="301" t="str">
        <f>'PROD.LIST PU HOLDS'!F26</f>
        <v/>
      </c>
      <c r="G24" s="301" t="str">
        <f>'PROD.LIST PU HOLDS'!G26</f>
        <v/>
      </c>
      <c r="H24" s="301" t="str">
        <f>'PROD.LIST PU HOLDS'!H26</f>
        <v/>
      </c>
      <c r="I24" s="301" t="str">
        <f>'PROD.LIST PU HOLDS'!I26</f>
        <v/>
      </c>
      <c r="J24" s="553" t="str">
        <f>'PROD.LIST PU HOLDS'!J26</f>
        <v/>
      </c>
      <c r="K24" s="553" t="str">
        <f>'PROD.LIST PU HOLDS'!K26</f>
        <v/>
      </c>
      <c r="L24" s="553" t="str">
        <f>'PROD.LIST PU HOLDS'!L26</f>
        <v/>
      </c>
      <c r="M24" s="304">
        <f>'PROD.LIST PU HOLDS'!M26</f>
        <v>0</v>
      </c>
    </row>
    <row r="25" spans="1:13" ht="22.5" customHeight="1" x14ac:dyDescent="0.2">
      <c r="A25" s="177" t="str">
        <f>'PROD.LIST PU HOLDS'!A27</f>
        <v>360-057PU</v>
      </c>
      <c r="B25" s="1468">
        <f>'360 PU '!I47</f>
        <v>4</v>
      </c>
      <c r="C25" s="301" t="str">
        <f>'PROD.LIST PU HOLDS'!C27</f>
        <v/>
      </c>
      <c r="D25" s="301" t="str">
        <f>'PROD.LIST PU HOLDS'!D27</f>
        <v/>
      </c>
      <c r="E25" s="301" t="str">
        <f>'PROD.LIST PU HOLDS'!E27</f>
        <v/>
      </c>
      <c r="F25" s="301" t="str">
        <f>'PROD.LIST PU HOLDS'!F27</f>
        <v/>
      </c>
      <c r="G25" s="301" t="str">
        <f>'PROD.LIST PU HOLDS'!G27</f>
        <v/>
      </c>
      <c r="H25" s="301" t="str">
        <f>'PROD.LIST PU HOLDS'!H27</f>
        <v/>
      </c>
      <c r="I25" s="301" t="str">
        <f>'PROD.LIST PU HOLDS'!I27</f>
        <v/>
      </c>
      <c r="J25" s="553" t="str">
        <f>'PROD.LIST PU HOLDS'!J27</f>
        <v/>
      </c>
      <c r="K25" s="553" t="str">
        <f>'PROD.LIST PU HOLDS'!K27</f>
        <v/>
      </c>
      <c r="L25" s="553" t="str">
        <f>'PROD.LIST PU HOLDS'!L27</f>
        <v/>
      </c>
      <c r="M25" s="304">
        <f>'PROD.LIST PU HOLDS'!M27</f>
        <v>0</v>
      </c>
    </row>
    <row r="26" spans="1:13" ht="22.5" customHeight="1" x14ac:dyDescent="0.2">
      <c r="A26" s="177" t="str">
        <f>'PROD.LIST PU HOLDS'!A28</f>
        <v>360-058PU</v>
      </c>
      <c r="B26" s="1468">
        <f>'360 PU '!I48</f>
        <v>4</v>
      </c>
      <c r="C26" s="301" t="str">
        <f>'PROD.LIST PU HOLDS'!C28</f>
        <v/>
      </c>
      <c r="D26" s="301" t="str">
        <f>'PROD.LIST PU HOLDS'!D28</f>
        <v/>
      </c>
      <c r="E26" s="301" t="str">
        <f>'PROD.LIST PU HOLDS'!E28</f>
        <v/>
      </c>
      <c r="F26" s="301" t="str">
        <f>'PROD.LIST PU HOLDS'!F28</f>
        <v/>
      </c>
      <c r="G26" s="301" t="str">
        <f>'PROD.LIST PU HOLDS'!G28</f>
        <v/>
      </c>
      <c r="H26" s="301" t="str">
        <f>'PROD.LIST PU HOLDS'!H28</f>
        <v/>
      </c>
      <c r="I26" s="301" t="str">
        <f>'PROD.LIST PU HOLDS'!I28</f>
        <v/>
      </c>
      <c r="J26" s="553" t="str">
        <f>'PROD.LIST PU HOLDS'!J28</f>
        <v/>
      </c>
      <c r="K26" s="553" t="str">
        <f>'PROD.LIST PU HOLDS'!K28</f>
        <v/>
      </c>
      <c r="L26" s="553" t="str">
        <f>'PROD.LIST PU HOLDS'!L28</f>
        <v/>
      </c>
      <c r="M26" s="304">
        <f>'PROD.LIST PU HOLDS'!M28</f>
        <v>0</v>
      </c>
    </row>
    <row r="27" spans="1:13" ht="22.5" customHeight="1" x14ac:dyDescent="0.2">
      <c r="A27" s="177" t="str">
        <f>'PROD.LIST PU HOLDS'!A29</f>
        <v>360-059PU</v>
      </c>
      <c r="B27" s="1468">
        <f>'360 PU '!I49</f>
        <v>1</v>
      </c>
      <c r="C27" s="301" t="str">
        <f>'PROD.LIST PU HOLDS'!C29</f>
        <v/>
      </c>
      <c r="D27" s="301" t="str">
        <f>'PROD.LIST PU HOLDS'!D29</f>
        <v/>
      </c>
      <c r="E27" s="301" t="str">
        <f>'PROD.LIST PU HOLDS'!E29</f>
        <v/>
      </c>
      <c r="F27" s="301" t="str">
        <f>'PROD.LIST PU HOLDS'!F29</f>
        <v/>
      </c>
      <c r="G27" s="301" t="str">
        <f>'PROD.LIST PU HOLDS'!G29</f>
        <v/>
      </c>
      <c r="H27" s="301" t="str">
        <f>'PROD.LIST PU HOLDS'!H29</f>
        <v/>
      </c>
      <c r="I27" s="301" t="str">
        <f>'PROD.LIST PU HOLDS'!I29</f>
        <v/>
      </c>
      <c r="J27" s="553" t="str">
        <f>'PROD.LIST PU HOLDS'!J29</f>
        <v/>
      </c>
      <c r="K27" s="553" t="str">
        <f>'PROD.LIST PU HOLDS'!K29</f>
        <v/>
      </c>
      <c r="L27" s="553" t="str">
        <f>'PROD.LIST PU HOLDS'!L29</f>
        <v/>
      </c>
      <c r="M27" s="304">
        <f>'PROD.LIST PU HOLDS'!M29</f>
        <v>0</v>
      </c>
    </row>
    <row r="28" spans="1:13" ht="22.5" customHeight="1" x14ac:dyDescent="0.2">
      <c r="A28" s="177" t="str">
        <f>'PROD.LIST PU HOLDS'!A30</f>
        <v>360-060PU</v>
      </c>
      <c r="B28" s="1468">
        <f>'360 PU '!I50</f>
        <v>2</v>
      </c>
      <c r="C28" s="301" t="str">
        <f>'PROD.LIST PU HOLDS'!C30</f>
        <v/>
      </c>
      <c r="D28" s="301" t="str">
        <f>'PROD.LIST PU HOLDS'!D30</f>
        <v/>
      </c>
      <c r="E28" s="301" t="str">
        <f>'PROD.LIST PU HOLDS'!E30</f>
        <v/>
      </c>
      <c r="F28" s="301" t="str">
        <f>'PROD.LIST PU HOLDS'!F30</f>
        <v/>
      </c>
      <c r="G28" s="301" t="str">
        <f>'PROD.LIST PU HOLDS'!G30</f>
        <v/>
      </c>
      <c r="H28" s="301" t="str">
        <f>'PROD.LIST PU HOLDS'!H30</f>
        <v/>
      </c>
      <c r="I28" s="301" t="str">
        <f>'PROD.LIST PU HOLDS'!I30</f>
        <v/>
      </c>
      <c r="J28" s="553" t="str">
        <f>'PROD.LIST PU HOLDS'!J30</f>
        <v/>
      </c>
      <c r="K28" s="553" t="str">
        <f>'PROD.LIST PU HOLDS'!K30</f>
        <v/>
      </c>
      <c r="L28" s="553" t="str">
        <f>'PROD.LIST PU HOLDS'!L30</f>
        <v/>
      </c>
      <c r="M28" s="304">
        <f>'PROD.LIST PU HOLDS'!M30</f>
        <v>0</v>
      </c>
    </row>
    <row r="29" spans="1:13" ht="22.5" customHeight="1" x14ac:dyDescent="0.2">
      <c r="A29" s="177">
        <f>'PROD.LIST PU HOLDS'!A31</f>
        <v>0</v>
      </c>
      <c r="B29" s="1468">
        <f>'360 PU '!I51</f>
        <v>0</v>
      </c>
      <c r="C29" s="301" t="str">
        <f>'PROD.LIST PU HOLDS'!C31</f>
        <v/>
      </c>
      <c r="D29" s="301" t="str">
        <f>'PROD.LIST PU HOLDS'!D31</f>
        <v/>
      </c>
      <c r="E29" s="301" t="str">
        <f>'PROD.LIST PU HOLDS'!E31</f>
        <v/>
      </c>
      <c r="F29" s="301" t="str">
        <f>'PROD.LIST PU HOLDS'!F31</f>
        <v/>
      </c>
      <c r="G29" s="301" t="str">
        <f>'PROD.LIST PU HOLDS'!G31</f>
        <v/>
      </c>
      <c r="H29" s="301" t="str">
        <f>'PROD.LIST PU HOLDS'!H31</f>
        <v/>
      </c>
      <c r="I29" s="301" t="str">
        <f>'PROD.LIST PU HOLDS'!I31</f>
        <v/>
      </c>
      <c r="J29" s="553" t="str">
        <f>'PROD.LIST PU HOLDS'!J31</f>
        <v/>
      </c>
      <c r="K29" s="553" t="str">
        <f>'PROD.LIST PU HOLDS'!K31</f>
        <v/>
      </c>
      <c r="L29" s="553" t="str">
        <f>'PROD.LIST PU HOLDS'!L31</f>
        <v/>
      </c>
      <c r="M29" s="304">
        <f>'PROD.LIST PU HOLDS'!M31</f>
        <v>0</v>
      </c>
    </row>
    <row r="30" spans="1:13" ht="22.5" customHeight="1" x14ac:dyDescent="0.2">
      <c r="A30" s="177" t="str">
        <f>'PROD.LIST PU HOLDS'!A32</f>
        <v>360-061PU</v>
      </c>
      <c r="B30" s="1468">
        <f>'360 PU '!I52</f>
        <v>1</v>
      </c>
      <c r="C30" s="301" t="str">
        <f>'PROD.LIST PU HOLDS'!C32</f>
        <v/>
      </c>
      <c r="D30" s="301" t="str">
        <f>'PROD.LIST PU HOLDS'!D32</f>
        <v/>
      </c>
      <c r="E30" s="301" t="str">
        <f>'PROD.LIST PU HOLDS'!E32</f>
        <v/>
      </c>
      <c r="F30" s="301" t="str">
        <f>'PROD.LIST PU HOLDS'!F32</f>
        <v/>
      </c>
      <c r="G30" s="301" t="str">
        <f>'PROD.LIST PU HOLDS'!G32</f>
        <v/>
      </c>
      <c r="H30" s="301" t="str">
        <f>'PROD.LIST PU HOLDS'!H32</f>
        <v/>
      </c>
      <c r="I30" s="301" t="str">
        <f>'PROD.LIST PU HOLDS'!I32</f>
        <v/>
      </c>
      <c r="J30" s="553" t="str">
        <f>'PROD.LIST PU HOLDS'!J32</f>
        <v/>
      </c>
      <c r="K30" s="553" t="str">
        <f>'PROD.LIST PU HOLDS'!K32</f>
        <v/>
      </c>
      <c r="L30" s="553" t="str">
        <f>'PROD.LIST PU HOLDS'!L32</f>
        <v/>
      </c>
      <c r="M30" s="304">
        <f>'PROD.LIST PU HOLDS'!M32</f>
        <v>0</v>
      </c>
    </row>
    <row r="31" spans="1:13" ht="22.5" customHeight="1" x14ac:dyDescent="0.2">
      <c r="A31" s="177" t="str">
        <f>'PROD.LIST PU HOLDS'!A33</f>
        <v>360-062PU</v>
      </c>
      <c r="B31" s="1468">
        <f>'360 PU '!I53</f>
        <v>3</v>
      </c>
      <c r="C31" s="301" t="str">
        <f>'PROD.LIST PU HOLDS'!C33</f>
        <v/>
      </c>
      <c r="D31" s="301" t="str">
        <f>'PROD.LIST PU HOLDS'!D33</f>
        <v/>
      </c>
      <c r="E31" s="301" t="str">
        <f>'PROD.LIST PU HOLDS'!E33</f>
        <v/>
      </c>
      <c r="F31" s="301" t="str">
        <f>'PROD.LIST PU HOLDS'!F33</f>
        <v/>
      </c>
      <c r="G31" s="301" t="str">
        <f>'PROD.LIST PU HOLDS'!G33</f>
        <v/>
      </c>
      <c r="H31" s="301" t="str">
        <f>'PROD.LIST PU HOLDS'!H33</f>
        <v/>
      </c>
      <c r="I31" s="301" t="str">
        <f>'PROD.LIST PU HOLDS'!I33</f>
        <v/>
      </c>
      <c r="J31" s="553" t="str">
        <f>'PROD.LIST PU HOLDS'!J33</f>
        <v/>
      </c>
      <c r="K31" s="553" t="str">
        <f>'PROD.LIST PU HOLDS'!K33</f>
        <v/>
      </c>
      <c r="L31" s="553" t="str">
        <f>'PROD.LIST PU HOLDS'!L33</f>
        <v/>
      </c>
      <c r="M31" s="304">
        <f>'PROD.LIST PU HOLDS'!M33</f>
        <v>0</v>
      </c>
    </row>
    <row r="32" spans="1:13" ht="22.5" customHeight="1" x14ac:dyDescent="0.2">
      <c r="A32" s="177" t="str">
        <f>'PROD.LIST PU HOLDS'!A34</f>
        <v>360-063PU</v>
      </c>
      <c r="B32" s="1468">
        <f>'360 PU '!I54</f>
        <v>2</v>
      </c>
      <c r="C32" s="301" t="str">
        <f>'PROD.LIST PU HOLDS'!C34</f>
        <v/>
      </c>
      <c r="D32" s="301" t="str">
        <f>'PROD.LIST PU HOLDS'!D34</f>
        <v/>
      </c>
      <c r="E32" s="301" t="str">
        <f>'PROD.LIST PU HOLDS'!E34</f>
        <v/>
      </c>
      <c r="F32" s="301" t="str">
        <f>'PROD.LIST PU HOLDS'!F34</f>
        <v/>
      </c>
      <c r="G32" s="301" t="str">
        <f>'PROD.LIST PU HOLDS'!G34</f>
        <v/>
      </c>
      <c r="H32" s="301" t="str">
        <f>'PROD.LIST PU HOLDS'!H34</f>
        <v/>
      </c>
      <c r="I32" s="301" t="str">
        <f>'PROD.LIST PU HOLDS'!I34</f>
        <v/>
      </c>
      <c r="J32" s="553" t="str">
        <f>'PROD.LIST PU HOLDS'!J34</f>
        <v/>
      </c>
      <c r="K32" s="553" t="str">
        <f>'PROD.LIST PU HOLDS'!K34</f>
        <v/>
      </c>
      <c r="L32" s="553" t="str">
        <f>'PROD.LIST PU HOLDS'!L34</f>
        <v/>
      </c>
      <c r="M32" s="304">
        <f>'PROD.LIST PU HOLDS'!M34</f>
        <v>0</v>
      </c>
    </row>
    <row r="33" spans="1:29" ht="22.5" customHeight="1" x14ac:dyDescent="0.2">
      <c r="A33" s="177" t="str">
        <f>'PROD.LIST PU HOLDS'!A35</f>
        <v>360-064PU</v>
      </c>
      <c r="B33" s="1468">
        <f>'360 PU '!I55</f>
        <v>30</v>
      </c>
      <c r="C33" s="301" t="str">
        <f>'PROD.LIST PU HOLDS'!C35</f>
        <v/>
      </c>
      <c r="D33" s="301" t="str">
        <f>'PROD.LIST PU HOLDS'!D35</f>
        <v/>
      </c>
      <c r="E33" s="301" t="str">
        <f>'PROD.LIST PU HOLDS'!E35</f>
        <v/>
      </c>
      <c r="F33" s="301" t="str">
        <f>'PROD.LIST PU HOLDS'!F35</f>
        <v/>
      </c>
      <c r="G33" s="301" t="str">
        <f>'PROD.LIST PU HOLDS'!G35</f>
        <v/>
      </c>
      <c r="H33" s="301" t="str">
        <f>'PROD.LIST PU HOLDS'!H35</f>
        <v/>
      </c>
      <c r="I33" s="301" t="str">
        <f>'PROD.LIST PU HOLDS'!I35</f>
        <v/>
      </c>
      <c r="J33" s="553" t="str">
        <f>'PROD.LIST PU HOLDS'!J35</f>
        <v/>
      </c>
      <c r="K33" s="553" t="str">
        <f>'PROD.LIST PU HOLDS'!K35</f>
        <v/>
      </c>
      <c r="L33" s="553" t="str">
        <f>'PROD.LIST PU HOLDS'!L35</f>
        <v/>
      </c>
      <c r="M33" s="304">
        <f>'PROD.LIST PU HOLDS'!M35</f>
        <v>0</v>
      </c>
    </row>
    <row r="34" spans="1:29" ht="22.5" customHeight="1" x14ac:dyDescent="0.2">
      <c r="A34" s="177" t="str">
        <f>'PROD.LIST PU HOLDS'!A36</f>
        <v>360-065PU</v>
      </c>
      <c r="B34" s="1468">
        <f>'360 PU '!I56</f>
        <v>23</v>
      </c>
      <c r="C34" s="301" t="str">
        <f>'PROD.LIST PU HOLDS'!C36</f>
        <v/>
      </c>
      <c r="D34" s="301" t="str">
        <f>'PROD.LIST PU HOLDS'!D36</f>
        <v/>
      </c>
      <c r="E34" s="301" t="str">
        <f>'PROD.LIST PU HOLDS'!E36</f>
        <v/>
      </c>
      <c r="F34" s="301" t="str">
        <f>'PROD.LIST PU HOLDS'!F36</f>
        <v/>
      </c>
      <c r="G34" s="301" t="str">
        <f>'PROD.LIST PU HOLDS'!G36</f>
        <v/>
      </c>
      <c r="H34" s="301" t="str">
        <f>'PROD.LIST PU HOLDS'!H36</f>
        <v/>
      </c>
      <c r="I34" s="301" t="str">
        <f>'PROD.LIST PU HOLDS'!I36</f>
        <v/>
      </c>
      <c r="J34" s="553" t="str">
        <f>'PROD.LIST PU HOLDS'!J36</f>
        <v/>
      </c>
      <c r="K34" s="553" t="str">
        <f>'PROD.LIST PU HOLDS'!K36</f>
        <v/>
      </c>
      <c r="L34" s="553" t="str">
        <f>'PROD.LIST PU HOLDS'!L36</f>
        <v/>
      </c>
      <c r="M34" s="304">
        <f>'PROD.LIST PU HOLDS'!M36</f>
        <v>0</v>
      </c>
    </row>
    <row r="35" spans="1:29" ht="22.5" customHeight="1" x14ac:dyDescent="0.2">
      <c r="A35" s="177" t="str">
        <f>'PROD.LIST PU HOLDS'!A37</f>
        <v>360-066PU</v>
      </c>
      <c r="B35" s="1468">
        <f>'360 PU '!I57</f>
        <v>11</v>
      </c>
      <c r="C35" s="301" t="str">
        <f>'PROD.LIST PU HOLDS'!C37</f>
        <v/>
      </c>
      <c r="D35" s="301" t="str">
        <f>'PROD.LIST PU HOLDS'!D37</f>
        <v/>
      </c>
      <c r="E35" s="301" t="str">
        <f>'PROD.LIST PU HOLDS'!E37</f>
        <v/>
      </c>
      <c r="F35" s="301" t="str">
        <f>'PROD.LIST PU HOLDS'!F37</f>
        <v/>
      </c>
      <c r="G35" s="301" t="str">
        <f>'PROD.LIST PU HOLDS'!G37</f>
        <v/>
      </c>
      <c r="H35" s="301" t="str">
        <f>'PROD.LIST PU HOLDS'!H37</f>
        <v/>
      </c>
      <c r="I35" s="301" t="str">
        <f>'PROD.LIST PU HOLDS'!I37</f>
        <v/>
      </c>
      <c r="J35" s="553" t="str">
        <f>'PROD.LIST PU HOLDS'!J37</f>
        <v/>
      </c>
      <c r="K35" s="553" t="str">
        <f>'PROD.LIST PU HOLDS'!K37</f>
        <v/>
      </c>
      <c r="L35" s="553" t="str">
        <f>'PROD.LIST PU HOLDS'!L37</f>
        <v/>
      </c>
      <c r="M35" s="304">
        <f>'PROD.LIST PU HOLDS'!M37</f>
        <v>0</v>
      </c>
    </row>
    <row r="36" spans="1:29" ht="22.5" customHeight="1" x14ac:dyDescent="0.2">
      <c r="A36" s="177" t="str">
        <f>'PROD.LIST PU HOLDS'!A38</f>
        <v>360-067PU</v>
      </c>
      <c r="B36" s="1468">
        <f>'360 PU '!I58</f>
        <v>12</v>
      </c>
      <c r="C36" s="301" t="str">
        <f>'PROD.LIST PU HOLDS'!C38</f>
        <v/>
      </c>
      <c r="D36" s="301" t="str">
        <f>'PROD.LIST PU HOLDS'!D38</f>
        <v/>
      </c>
      <c r="E36" s="301" t="str">
        <f>'PROD.LIST PU HOLDS'!E38</f>
        <v/>
      </c>
      <c r="F36" s="301" t="str">
        <f>'PROD.LIST PU HOLDS'!F38</f>
        <v/>
      </c>
      <c r="G36" s="301" t="str">
        <f>'PROD.LIST PU HOLDS'!G38</f>
        <v/>
      </c>
      <c r="H36" s="301" t="str">
        <f>'PROD.LIST PU HOLDS'!H38</f>
        <v/>
      </c>
      <c r="I36" s="301" t="str">
        <f>'PROD.LIST PU HOLDS'!I38</f>
        <v/>
      </c>
      <c r="J36" s="553" t="str">
        <f>'PROD.LIST PU HOLDS'!J38</f>
        <v/>
      </c>
      <c r="K36" s="553" t="str">
        <f>'PROD.LIST PU HOLDS'!K38</f>
        <v/>
      </c>
      <c r="L36" s="553" t="str">
        <f>'PROD.LIST PU HOLDS'!L38</f>
        <v/>
      </c>
      <c r="M36" s="304">
        <f>'PROD.LIST PU HOLDS'!M38</f>
        <v>0</v>
      </c>
    </row>
    <row r="37" spans="1:29" ht="22.5" customHeight="1" x14ac:dyDescent="0.2">
      <c r="A37" s="177" t="str">
        <f>'PROD.LIST PU HOLDS'!A39</f>
        <v>360-068PU</v>
      </c>
      <c r="B37" s="1468">
        <f>'360 PU '!I59</f>
        <v>17</v>
      </c>
      <c r="C37" s="301" t="str">
        <f>'PROD.LIST PU HOLDS'!C39</f>
        <v/>
      </c>
      <c r="D37" s="301" t="str">
        <f>'PROD.LIST PU HOLDS'!D39</f>
        <v/>
      </c>
      <c r="E37" s="301" t="str">
        <f>'PROD.LIST PU HOLDS'!E39</f>
        <v/>
      </c>
      <c r="F37" s="301" t="str">
        <f>'PROD.LIST PU HOLDS'!F39</f>
        <v/>
      </c>
      <c r="G37" s="301" t="str">
        <f>'PROD.LIST PU HOLDS'!G39</f>
        <v/>
      </c>
      <c r="H37" s="301" t="str">
        <f>'PROD.LIST PU HOLDS'!H39</f>
        <v/>
      </c>
      <c r="I37" s="301" t="str">
        <f>'PROD.LIST PU HOLDS'!I39</f>
        <v/>
      </c>
      <c r="J37" s="553" t="str">
        <f>'PROD.LIST PU HOLDS'!J39</f>
        <v/>
      </c>
      <c r="K37" s="553" t="str">
        <f>'PROD.LIST PU HOLDS'!K39</f>
        <v/>
      </c>
      <c r="L37" s="553" t="str">
        <f>'PROD.LIST PU HOLDS'!L39</f>
        <v/>
      </c>
      <c r="M37" s="304">
        <f>'PROD.LIST PU HOLDS'!M39</f>
        <v>0</v>
      </c>
    </row>
    <row r="38" spans="1:29" ht="22.5" customHeight="1" x14ac:dyDescent="0.2">
      <c r="A38" s="177" t="str">
        <f>'PROD.LIST PU HOLDS'!A40</f>
        <v>360-069PU</v>
      </c>
      <c r="B38" s="1468">
        <f>'360 PU '!I60</f>
        <v>15</v>
      </c>
      <c r="C38" s="301" t="str">
        <f>'PROD.LIST PU HOLDS'!C40</f>
        <v/>
      </c>
      <c r="D38" s="301" t="str">
        <f>'PROD.LIST PU HOLDS'!D40</f>
        <v/>
      </c>
      <c r="E38" s="301" t="str">
        <f>'PROD.LIST PU HOLDS'!E40</f>
        <v/>
      </c>
      <c r="F38" s="301" t="str">
        <f>'PROD.LIST PU HOLDS'!F40</f>
        <v/>
      </c>
      <c r="G38" s="301" t="str">
        <f>'PROD.LIST PU HOLDS'!G40</f>
        <v/>
      </c>
      <c r="H38" s="301" t="str">
        <f>'PROD.LIST PU HOLDS'!H40</f>
        <v/>
      </c>
      <c r="I38" s="301" t="str">
        <f>'PROD.LIST PU HOLDS'!I40</f>
        <v/>
      </c>
      <c r="J38" s="553" t="str">
        <f>'PROD.LIST PU HOLDS'!J40</f>
        <v/>
      </c>
      <c r="K38" s="553" t="str">
        <f>'PROD.LIST PU HOLDS'!K40</f>
        <v/>
      </c>
      <c r="L38" s="553" t="str">
        <f>'PROD.LIST PU HOLDS'!L40</f>
        <v/>
      </c>
      <c r="M38" s="304">
        <f>'PROD.LIST PU HOLDS'!M40</f>
        <v>0</v>
      </c>
    </row>
    <row r="39" spans="1:29" ht="22.5" customHeight="1" x14ac:dyDescent="0.2">
      <c r="A39" s="177" t="str">
        <f>'PROD.LIST PU HOLDS'!A41</f>
        <v>360-070PU</v>
      </c>
      <c r="B39" s="1468">
        <f>'360 PU '!I61</f>
        <v>10</v>
      </c>
      <c r="C39" s="301" t="str">
        <f>'PROD.LIST PU HOLDS'!C41</f>
        <v/>
      </c>
      <c r="D39" s="301" t="str">
        <f>'PROD.LIST PU HOLDS'!D41</f>
        <v/>
      </c>
      <c r="E39" s="301" t="str">
        <f>'PROD.LIST PU HOLDS'!E41</f>
        <v/>
      </c>
      <c r="F39" s="301" t="str">
        <f>'PROD.LIST PU HOLDS'!F41</f>
        <v/>
      </c>
      <c r="G39" s="301" t="str">
        <f>'PROD.LIST PU HOLDS'!G41</f>
        <v/>
      </c>
      <c r="H39" s="301" t="str">
        <f>'PROD.LIST PU HOLDS'!H41</f>
        <v/>
      </c>
      <c r="I39" s="301" t="str">
        <f>'PROD.LIST PU HOLDS'!I41</f>
        <v/>
      </c>
      <c r="J39" s="553" t="str">
        <f>'PROD.LIST PU HOLDS'!J41</f>
        <v/>
      </c>
      <c r="K39" s="553" t="str">
        <f>'PROD.LIST PU HOLDS'!K41</f>
        <v/>
      </c>
      <c r="L39" s="553" t="str">
        <f>'PROD.LIST PU HOLDS'!L41</f>
        <v/>
      </c>
      <c r="M39" s="304">
        <f>'PROD.LIST PU HOLDS'!M41</f>
        <v>0</v>
      </c>
    </row>
    <row r="40" spans="1:29" ht="22.5" customHeight="1" x14ac:dyDescent="0.2">
      <c r="A40" s="177" t="str">
        <f>'PROD.LIST PU HOLDS'!A42</f>
        <v>360-071PU</v>
      </c>
      <c r="B40" s="1468">
        <f>'360 PU '!I62</f>
        <v>1</v>
      </c>
      <c r="C40" s="301" t="str">
        <f>'PROD.LIST PU HOLDS'!C42</f>
        <v/>
      </c>
      <c r="D40" s="301" t="str">
        <f>'PROD.LIST PU HOLDS'!D42</f>
        <v/>
      </c>
      <c r="E40" s="301" t="str">
        <f>'PROD.LIST PU HOLDS'!E42</f>
        <v/>
      </c>
      <c r="F40" s="301" t="str">
        <f>'PROD.LIST PU HOLDS'!F42</f>
        <v/>
      </c>
      <c r="G40" s="301" t="str">
        <f>'PROD.LIST PU HOLDS'!G42</f>
        <v/>
      </c>
      <c r="H40" s="301" t="str">
        <f>'PROD.LIST PU HOLDS'!H42</f>
        <v/>
      </c>
      <c r="I40" s="301" t="str">
        <f>'PROD.LIST PU HOLDS'!I42</f>
        <v/>
      </c>
      <c r="J40" s="553" t="str">
        <f>'PROD.LIST PU HOLDS'!J42</f>
        <v/>
      </c>
      <c r="K40" s="553" t="str">
        <f>'PROD.LIST PU HOLDS'!K42</f>
        <v/>
      </c>
      <c r="L40" s="553" t="str">
        <f>'PROD.LIST PU HOLDS'!L42</f>
        <v/>
      </c>
      <c r="M40" s="304">
        <f>'PROD.LIST PU HOLDS'!M42</f>
        <v>0</v>
      </c>
    </row>
    <row r="41" spans="1:29" ht="22.5" customHeight="1" x14ac:dyDescent="0.2">
      <c r="A41" s="177" t="str">
        <f>'PROD.LIST PU HOLDS'!A43</f>
        <v>360-072PU</v>
      </c>
      <c r="B41" s="1468">
        <f>'360 PU '!I63</f>
        <v>2</v>
      </c>
      <c r="C41" s="301" t="str">
        <f>'PROD.LIST PU HOLDS'!C43</f>
        <v/>
      </c>
      <c r="D41" s="301" t="str">
        <f>'PROD.LIST PU HOLDS'!D43</f>
        <v/>
      </c>
      <c r="E41" s="301" t="str">
        <f>'PROD.LIST PU HOLDS'!E43</f>
        <v/>
      </c>
      <c r="F41" s="301" t="str">
        <f>'PROD.LIST PU HOLDS'!F43</f>
        <v/>
      </c>
      <c r="G41" s="301" t="str">
        <f>'PROD.LIST PU HOLDS'!G43</f>
        <v/>
      </c>
      <c r="H41" s="301" t="str">
        <f>'PROD.LIST PU HOLDS'!H43</f>
        <v/>
      </c>
      <c r="I41" s="301" t="str">
        <f>'PROD.LIST PU HOLDS'!I43</f>
        <v/>
      </c>
      <c r="J41" s="553" t="str">
        <f>'PROD.LIST PU HOLDS'!J43</f>
        <v/>
      </c>
      <c r="K41" s="553" t="str">
        <f>'PROD.LIST PU HOLDS'!K43</f>
        <v/>
      </c>
      <c r="L41" s="553" t="str">
        <f>'PROD.LIST PU HOLDS'!L43</f>
        <v/>
      </c>
      <c r="M41" s="304">
        <f>'PROD.LIST PU HOLDS'!M43</f>
        <v>0</v>
      </c>
    </row>
    <row r="42" spans="1:29" ht="22.5" customHeight="1" x14ac:dyDescent="0.2">
      <c r="A42" s="177" t="str">
        <f>'PROD.LIST PU HOLDS'!A44</f>
        <v>360-073PU</v>
      </c>
      <c r="B42" s="1468">
        <f>'360 PU '!I64</f>
        <v>6</v>
      </c>
      <c r="C42" s="301" t="str">
        <f>'PROD.LIST PU HOLDS'!C44</f>
        <v/>
      </c>
      <c r="D42" s="301" t="str">
        <f>'PROD.LIST PU HOLDS'!D44</f>
        <v/>
      </c>
      <c r="E42" s="301" t="str">
        <f>'PROD.LIST PU HOLDS'!E44</f>
        <v/>
      </c>
      <c r="F42" s="301" t="str">
        <f>'PROD.LIST PU HOLDS'!F44</f>
        <v/>
      </c>
      <c r="G42" s="301" t="str">
        <f>'PROD.LIST PU HOLDS'!G44</f>
        <v/>
      </c>
      <c r="H42" s="301" t="str">
        <f>'PROD.LIST PU HOLDS'!H44</f>
        <v/>
      </c>
      <c r="I42" s="301" t="str">
        <f>'PROD.LIST PU HOLDS'!I44</f>
        <v/>
      </c>
      <c r="J42" s="553" t="str">
        <f>'PROD.LIST PU HOLDS'!J44</f>
        <v/>
      </c>
      <c r="K42" s="553" t="str">
        <f>'PROD.LIST PU HOLDS'!K44</f>
        <v/>
      </c>
      <c r="L42" s="553" t="str">
        <f>'PROD.LIST PU HOLDS'!L44</f>
        <v/>
      </c>
      <c r="M42" s="304">
        <f>'PROD.LIST PU HOLDS'!M44</f>
        <v>0</v>
      </c>
    </row>
    <row r="43" spans="1:29" ht="22.5" customHeight="1" x14ac:dyDescent="0.2">
      <c r="A43" s="177" t="str">
        <f>'PROD.LIST PU HOLDS'!A45</f>
        <v>360-074PU</v>
      </c>
      <c r="B43" s="1468">
        <f>'360 PU '!I65</f>
        <v>1</v>
      </c>
      <c r="C43" s="301" t="str">
        <f>'PROD.LIST PU HOLDS'!C45</f>
        <v/>
      </c>
      <c r="D43" s="301" t="str">
        <f>'PROD.LIST PU HOLDS'!D45</f>
        <v/>
      </c>
      <c r="E43" s="301" t="str">
        <f>'PROD.LIST PU HOLDS'!E45</f>
        <v/>
      </c>
      <c r="F43" s="301" t="str">
        <f>'PROD.LIST PU HOLDS'!F45</f>
        <v/>
      </c>
      <c r="G43" s="301" t="str">
        <f>'PROD.LIST PU HOLDS'!G45</f>
        <v/>
      </c>
      <c r="H43" s="301" t="str">
        <f>'PROD.LIST PU HOLDS'!H45</f>
        <v/>
      </c>
      <c r="I43" s="301" t="str">
        <f>'PROD.LIST PU HOLDS'!I45</f>
        <v/>
      </c>
      <c r="J43" s="553" t="str">
        <f>'PROD.LIST PU HOLDS'!J45</f>
        <v/>
      </c>
      <c r="K43" s="553" t="str">
        <f>'PROD.LIST PU HOLDS'!K45</f>
        <v/>
      </c>
      <c r="L43" s="553" t="str">
        <f>'PROD.LIST PU HOLDS'!L45</f>
        <v/>
      </c>
      <c r="M43" s="304">
        <f>'PROD.LIST PU HOLDS'!M45</f>
        <v>0</v>
      </c>
    </row>
    <row r="44" spans="1:29" ht="22.5" customHeight="1" x14ac:dyDescent="0.2">
      <c r="A44" s="177" t="str">
        <f>'PROD.LIST PU HOLDS'!A46</f>
        <v>360-075PU</v>
      </c>
      <c r="B44" s="1468">
        <f>'360 PU '!I66</f>
        <v>1</v>
      </c>
      <c r="C44" s="301" t="str">
        <f>'PROD.LIST PU HOLDS'!C46</f>
        <v/>
      </c>
      <c r="D44" s="301" t="str">
        <f>'PROD.LIST PU HOLDS'!D46</f>
        <v/>
      </c>
      <c r="E44" s="301" t="str">
        <f>'PROD.LIST PU HOLDS'!E46</f>
        <v/>
      </c>
      <c r="F44" s="301" t="str">
        <f>'PROD.LIST PU HOLDS'!F46</f>
        <v/>
      </c>
      <c r="G44" s="301" t="str">
        <f>'PROD.LIST PU HOLDS'!G46</f>
        <v/>
      </c>
      <c r="H44" s="301" t="str">
        <f>'PROD.LIST PU HOLDS'!H46</f>
        <v/>
      </c>
      <c r="I44" s="301" t="str">
        <f>'PROD.LIST PU HOLDS'!I46</f>
        <v/>
      </c>
      <c r="J44" s="553" t="str">
        <f>'PROD.LIST PU HOLDS'!J46</f>
        <v/>
      </c>
      <c r="K44" s="553" t="str">
        <f>'PROD.LIST PU HOLDS'!K46</f>
        <v/>
      </c>
      <c r="L44" s="553" t="str">
        <f>'PROD.LIST PU HOLDS'!L46</f>
        <v/>
      </c>
      <c r="M44" s="304">
        <f>'PROD.LIST PU HOLDS'!M46</f>
        <v>0</v>
      </c>
    </row>
    <row r="45" spans="1:29" ht="22.5" customHeight="1" x14ac:dyDescent="0.2">
      <c r="A45" s="177" t="str">
        <f>'PROD.LIST PU HOLDS'!A47</f>
        <v>360-076PU</v>
      </c>
      <c r="B45" s="1468">
        <f>'360 PU '!I67</f>
        <v>15</v>
      </c>
      <c r="C45" s="301" t="str">
        <f>'PROD.LIST PU HOLDS'!C47</f>
        <v/>
      </c>
      <c r="D45" s="301" t="str">
        <f>'PROD.LIST PU HOLDS'!D47</f>
        <v/>
      </c>
      <c r="E45" s="301" t="str">
        <f>'PROD.LIST PU HOLDS'!E47</f>
        <v/>
      </c>
      <c r="F45" s="301" t="str">
        <f>'PROD.LIST PU HOLDS'!F47</f>
        <v/>
      </c>
      <c r="G45" s="301" t="str">
        <f>'PROD.LIST PU HOLDS'!G47</f>
        <v/>
      </c>
      <c r="H45" s="301" t="str">
        <f>'PROD.LIST PU HOLDS'!H47</f>
        <v/>
      </c>
      <c r="I45" s="301" t="str">
        <f>'PROD.LIST PU HOLDS'!I47</f>
        <v/>
      </c>
      <c r="J45" s="553" t="str">
        <f>'PROD.LIST PU HOLDS'!J47</f>
        <v/>
      </c>
      <c r="K45" s="553" t="str">
        <f>'PROD.LIST PU HOLDS'!K47</f>
        <v/>
      </c>
      <c r="L45" s="553" t="str">
        <f>'PROD.LIST PU HOLDS'!L47</f>
        <v/>
      </c>
      <c r="M45" s="304">
        <f>'PROD.LIST PU HOLDS'!M47</f>
        <v>0</v>
      </c>
    </row>
    <row r="46" spans="1:29" ht="22.5" customHeight="1" x14ac:dyDescent="0.2">
      <c r="A46" s="177" t="str">
        <f>'PROD.LIST PU HOLDS'!A48</f>
        <v>360-077PU</v>
      </c>
      <c r="B46" s="1468">
        <f>'360 PU '!I68</f>
        <v>1</v>
      </c>
      <c r="C46" s="301" t="str">
        <f>'PROD.LIST PU HOLDS'!C48</f>
        <v/>
      </c>
      <c r="D46" s="301" t="str">
        <f>'PROD.LIST PU HOLDS'!D48</f>
        <v/>
      </c>
      <c r="E46" s="301" t="str">
        <f>'PROD.LIST PU HOLDS'!E48</f>
        <v/>
      </c>
      <c r="F46" s="301" t="str">
        <f>'PROD.LIST PU HOLDS'!F48</f>
        <v/>
      </c>
      <c r="G46" s="301" t="str">
        <f>'PROD.LIST PU HOLDS'!G48</f>
        <v/>
      </c>
      <c r="H46" s="301" t="str">
        <f>'PROD.LIST PU HOLDS'!H48</f>
        <v/>
      </c>
      <c r="I46" s="301" t="str">
        <f>'PROD.LIST PU HOLDS'!I48</f>
        <v/>
      </c>
      <c r="J46" s="553" t="str">
        <f>'PROD.LIST PU HOLDS'!J48</f>
        <v/>
      </c>
      <c r="K46" s="553" t="str">
        <f>'PROD.LIST PU HOLDS'!K48</f>
        <v/>
      </c>
      <c r="L46" s="553" t="str">
        <f>'PROD.LIST PU HOLDS'!L48</f>
        <v/>
      </c>
      <c r="M46" s="304">
        <f>'PROD.LIST PU HOLDS'!M48</f>
        <v>0</v>
      </c>
    </row>
    <row r="47" spans="1:29" ht="22.5" customHeight="1" x14ac:dyDescent="0.2">
      <c r="A47" s="177" t="str">
        <f>'PROD.LIST PU HOLDS'!A49</f>
        <v>360-078PU</v>
      </c>
      <c r="B47" s="1468">
        <f>'360 PU '!I69</f>
        <v>8</v>
      </c>
      <c r="C47" s="301" t="str">
        <f>'PROD.LIST PU HOLDS'!C49</f>
        <v/>
      </c>
      <c r="D47" s="301" t="str">
        <f>'PROD.LIST PU HOLDS'!D49</f>
        <v/>
      </c>
      <c r="E47" s="301" t="str">
        <f>'PROD.LIST PU HOLDS'!E49</f>
        <v/>
      </c>
      <c r="F47" s="301" t="str">
        <f>'PROD.LIST PU HOLDS'!F49</f>
        <v/>
      </c>
      <c r="G47" s="301" t="str">
        <f>'PROD.LIST PU HOLDS'!G49</f>
        <v/>
      </c>
      <c r="H47" s="301" t="str">
        <f>'PROD.LIST PU HOLDS'!H49</f>
        <v/>
      </c>
      <c r="I47" s="301" t="str">
        <f>'PROD.LIST PU HOLDS'!I49</f>
        <v/>
      </c>
      <c r="J47" s="553" t="str">
        <f>'PROD.LIST PU HOLDS'!J49</f>
        <v/>
      </c>
      <c r="K47" s="553" t="str">
        <f>'PROD.LIST PU HOLDS'!K49</f>
        <v/>
      </c>
      <c r="L47" s="553" t="str">
        <f>'PROD.LIST PU HOLDS'!L49</f>
        <v/>
      </c>
      <c r="M47" s="304">
        <f>'PROD.LIST PU HOLDS'!M49</f>
        <v>0</v>
      </c>
    </row>
    <row r="48" spans="1:29" ht="22.5" customHeight="1" x14ac:dyDescent="0.2">
      <c r="A48" s="177" t="str">
        <f>'PROD.LIST PU HOLDS'!A50</f>
        <v>360-079PU</v>
      </c>
      <c r="B48" s="1468">
        <f>'360 PU '!I70</f>
        <v>5</v>
      </c>
      <c r="C48" s="301" t="str">
        <f>'PROD.LIST PU HOLDS'!C50</f>
        <v/>
      </c>
      <c r="D48" s="301" t="str">
        <f>'PROD.LIST PU HOLDS'!D50</f>
        <v/>
      </c>
      <c r="E48" s="301" t="str">
        <f>'PROD.LIST PU HOLDS'!E50</f>
        <v/>
      </c>
      <c r="F48" s="301" t="str">
        <f>'PROD.LIST PU HOLDS'!F50</f>
        <v/>
      </c>
      <c r="G48" s="301" t="str">
        <f>'PROD.LIST PU HOLDS'!G50</f>
        <v/>
      </c>
      <c r="H48" s="301" t="str">
        <f>'PROD.LIST PU HOLDS'!H50</f>
        <v/>
      </c>
      <c r="I48" s="301" t="str">
        <f>'PROD.LIST PU HOLDS'!I50</f>
        <v/>
      </c>
      <c r="J48" s="553" t="str">
        <f>'PROD.LIST PU HOLDS'!J50</f>
        <v/>
      </c>
      <c r="K48" s="553" t="str">
        <f>'PROD.LIST PU HOLDS'!K50</f>
        <v/>
      </c>
      <c r="L48" s="553" t="str">
        <f>'PROD.LIST PU HOLDS'!L50</f>
        <v/>
      </c>
      <c r="M48" s="304">
        <f>'PROD.LIST PU HOLDS'!M50</f>
        <v>0</v>
      </c>
      <c r="R48" s="15"/>
      <c r="AC48" s="23"/>
    </row>
    <row r="49" spans="1:29" ht="22.5" customHeight="1" x14ac:dyDescent="0.2">
      <c r="A49" s="177" t="str">
        <f>'PROD.LIST PU HOLDS'!A51</f>
        <v>360-080PU</v>
      </c>
      <c r="B49" s="1468">
        <f>'360 PU '!I71</f>
        <v>12</v>
      </c>
      <c r="C49" s="301" t="str">
        <f>'PROD.LIST PU HOLDS'!C51</f>
        <v/>
      </c>
      <c r="D49" s="301" t="str">
        <f>'PROD.LIST PU HOLDS'!D51</f>
        <v/>
      </c>
      <c r="E49" s="301" t="str">
        <f>'PROD.LIST PU HOLDS'!E51</f>
        <v/>
      </c>
      <c r="F49" s="301" t="str">
        <f>'PROD.LIST PU HOLDS'!F51</f>
        <v/>
      </c>
      <c r="G49" s="301" t="str">
        <f>'PROD.LIST PU HOLDS'!G51</f>
        <v/>
      </c>
      <c r="H49" s="301" t="str">
        <f>'PROD.LIST PU HOLDS'!H51</f>
        <v/>
      </c>
      <c r="I49" s="301" t="str">
        <f>'PROD.LIST PU HOLDS'!I51</f>
        <v/>
      </c>
      <c r="J49" s="553" t="str">
        <f>'PROD.LIST PU HOLDS'!J51</f>
        <v/>
      </c>
      <c r="K49" s="553" t="str">
        <f>'PROD.LIST PU HOLDS'!K51</f>
        <v/>
      </c>
      <c r="L49" s="553" t="str">
        <f>'PROD.LIST PU HOLDS'!L51</f>
        <v/>
      </c>
      <c r="M49" s="304">
        <f>'PROD.LIST PU HOLDS'!M51</f>
        <v>0</v>
      </c>
      <c r="R49" s="15"/>
      <c r="AC49" s="23"/>
    </row>
    <row r="50" spans="1:29" ht="22.5" customHeight="1" x14ac:dyDescent="0.2">
      <c r="A50" s="177">
        <f>'PROD.LIST PU HOLDS'!A52</f>
        <v>0</v>
      </c>
      <c r="B50" s="1467"/>
      <c r="C50" s="301" t="str">
        <f>'PROD.LIST PU HOLDS'!C52</f>
        <v/>
      </c>
      <c r="D50" s="301" t="str">
        <f>'PROD.LIST PU HOLDS'!D52</f>
        <v/>
      </c>
      <c r="E50" s="301" t="str">
        <f>'PROD.LIST PU HOLDS'!E52</f>
        <v/>
      </c>
      <c r="F50" s="301" t="str">
        <f>'PROD.LIST PU HOLDS'!F52</f>
        <v/>
      </c>
      <c r="G50" s="301" t="str">
        <f>'PROD.LIST PU HOLDS'!G52</f>
        <v/>
      </c>
      <c r="H50" s="301" t="str">
        <f>'PROD.LIST PU HOLDS'!H52</f>
        <v/>
      </c>
      <c r="I50" s="301" t="str">
        <f>'PROD.LIST PU HOLDS'!I52</f>
        <v/>
      </c>
      <c r="J50" s="553" t="str">
        <f>'PROD.LIST PU HOLDS'!J52</f>
        <v/>
      </c>
      <c r="K50" s="553" t="str">
        <f>'PROD.LIST PU HOLDS'!K52</f>
        <v/>
      </c>
      <c r="L50" s="553" t="str">
        <f>'PROD.LIST PU HOLDS'!L52</f>
        <v/>
      </c>
      <c r="M50" s="304">
        <f>'PROD.LIST PU HOLDS'!M52</f>
        <v>0</v>
      </c>
      <c r="R50" s="15"/>
      <c r="AC50" s="23"/>
    </row>
    <row r="51" spans="1:29" ht="22.5" customHeight="1" x14ac:dyDescent="0.2">
      <c r="A51" s="177"/>
      <c r="B51" s="1467"/>
      <c r="C51" s="301"/>
      <c r="D51" s="301"/>
      <c r="E51" s="301"/>
      <c r="F51" s="301"/>
      <c r="G51" s="301"/>
      <c r="H51" s="301"/>
      <c r="I51" s="301"/>
      <c r="J51" s="553"/>
      <c r="K51" s="553"/>
      <c r="L51" s="553"/>
      <c r="M51" s="304"/>
      <c r="R51" s="15"/>
      <c r="AC51" s="23"/>
    </row>
    <row r="52" spans="1:29" ht="22.5" customHeight="1" x14ac:dyDescent="0.2">
      <c r="A52" s="177" t="str">
        <f>'PROD.LIST PU HOLDS'!A53</f>
        <v>360-91PU</v>
      </c>
      <c r="B52" s="1469">
        <f>'360 PU '!I19</f>
        <v>16</v>
      </c>
      <c r="C52" s="301" t="str">
        <f>'PROD.LIST PU HOLDS'!C53</f>
        <v/>
      </c>
      <c r="D52" s="301" t="str">
        <f>'PROD.LIST PU HOLDS'!D53</f>
        <v/>
      </c>
      <c r="E52" s="301" t="str">
        <f>'PROD.LIST PU HOLDS'!E53</f>
        <v/>
      </c>
      <c r="F52" s="301" t="str">
        <f>'PROD.LIST PU HOLDS'!F53</f>
        <v/>
      </c>
      <c r="G52" s="301" t="str">
        <f>'PROD.LIST PU HOLDS'!G53</f>
        <v/>
      </c>
      <c r="H52" s="301" t="str">
        <f>'PROD.LIST PU HOLDS'!H53</f>
        <v/>
      </c>
      <c r="I52" s="301" t="str">
        <f>'PROD.LIST PU HOLDS'!I53</f>
        <v/>
      </c>
      <c r="J52" s="553" t="str">
        <f>'PROD.LIST PU HOLDS'!J53</f>
        <v/>
      </c>
      <c r="K52" s="553" t="str">
        <f>'PROD.LIST PU HOLDS'!K53</f>
        <v/>
      </c>
      <c r="L52" s="553" t="str">
        <f>'PROD.LIST PU HOLDS'!L53</f>
        <v/>
      </c>
      <c r="M52" s="304">
        <f>'PROD.LIST PU HOLDS'!M53</f>
        <v>0</v>
      </c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23"/>
    </row>
    <row r="53" spans="1:29" ht="22.5" customHeight="1" x14ac:dyDescent="0.2">
      <c r="A53" s="177" t="str">
        <f>'PROD.LIST PU HOLDS'!A54</f>
        <v>360-91PU</v>
      </c>
      <c r="B53" s="1469">
        <f>'360 PU '!I73</f>
        <v>16</v>
      </c>
      <c r="C53" s="301" t="str">
        <f>'PROD.LIST PU HOLDS'!C54</f>
        <v/>
      </c>
      <c r="D53" s="301" t="str">
        <f>'PROD.LIST PU HOLDS'!D54</f>
        <v/>
      </c>
      <c r="E53" s="301" t="str">
        <f>'PROD.LIST PU HOLDS'!E54</f>
        <v/>
      </c>
      <c r="F53" s="301" t="str">
        <f>'PROD.LIST PU HOLDS'!F54</f>
        <v/>
      </c>
      <c r="G53" s="301" t="str">
        <f>'PROD.LIST PU HOLDS'!G54</f>
        <v/>
      </c>
      <c r="H53" s="301" t="str">
        <f>'PROD.LIST PU HOLDS'!H54</f>
        <v/>
      </c>
      <c r="I53" s="301" t="str">
        <f>'PROD.LIST PU HOLDS'!I54</f>
        <v/>
      </c>
      <c r="J53" s="553" t="str">
        <f>'PROD.LIST PU HOLDS'!J54</f>
        <v/>
      </c>
      <c r="K53" s="553" t="str">
        <f>'PROD.LIST PU HOLDS'!K54</f>
        <v/>
      </c>
      <c r="L53" s="553" t="str">
        <f>'PROD.LIST PU HOLDS'!L54</f>
        <v/>
      </c>
      <c r="M53" s="304">
        <f>'PROD.LIST PU HOLDS'!M54</f>
        <v>0</v>
      </c>
    </row>
    <row r="54" spans="1:29" ht="22.5" customHeight="1" x14ac:dyDescent="0.2">
      <c r="A54" s="177" t="str">
        <f>'PROD.LIST PU HOLDS'!A55</f>
        <v>360-092PU</v>
      </c>
      <c r="B54" s="1469">
        <f>'360 PU '!I74</f>
        <v>4</v>
      </c>
      <c r="C54" s="301" t="str">
        <f>'PROD.LIST PU HOLDS'!C55</f>
        <v/>
      </c>
      <c r="D54" s="301" t="str">
        <f>'PROD.LIST PU HOLDS'!D55</f>
        <v/>
      </c>
      <c r="E54" s="301" t="str">
        <f>'PROD.LIST PU HOLDS'!E55</f>
        <v/>
      </c>
      <c r="F54" s="301" t="str">
        <f>'PROD.LIST PU HOLDS'!F55</f>
        <v/>
      </c>
      <c r="G54" s="301" t="str">
        <f>'PROD.LIST PU HOLDS'!G55</f>
        <v/>
      </c>
      <c r="H54" s="301" t="str">
        <f>'PROD.LIST PU HOLDS'!H55</f>
        <v/>
      </c>
      <c r="I54" s="301" t="str">
        <f>'PROD.LIST PU HOLDS'!I55</f>
        <v/>
      </c>
      <c r="J54" s="553" t="str">
        <f>'PROD.LIST PU HOLDS'!J55</f>
        <v/>
      </c>
      <c r="K54" s="553" t="str">
        <f>'PROD.LIST PU HOLDS'!K55</f>
        <v/>
      </c>
      <c r="L54" s="553" t="str">
        <f>'PROD.LIST PU HOLDS'!L55</f>
        <v/>
      </c>
      <c r="M54" s="304">
        <f>'PROD.LIST PU HOLDS'!M55</f>
        <v>0</v>
      </c>
    </row>
    <row r="55" spans="1:29" ht="22.5" customHeight="1" x14ac:dyDescent="0.2">
      <c r="A55" s="177" t="str">
        <f>'PROD.LIST PU HOLDS'!A56</f>
        <v>360-093PU</v>
      </c>
      <c r="B55" s="1469">
        <f>'360 PU '!I75</f>
        <v>4</v>
      </c>
      <c r="C55" s="301" t="str">
        <f>'PROD.LIST PU HOLDS'!C56</f>
        <v/>
      </c>
      <c r="D55" s="301" t="str">
        <f>'PROD.LIST PU HOLDS'!D56</f>
        <v/>
      </c>
      <c r="E55" s="301" t="str">
        <f>'PROD.LIST PU HOLDS'!E56</f>
        <v/>
      </c>
      <c r="F55" s="301" t="str">
        <f>'PROD.LIST PU HOLDS'!F56</f>
        <v/>
      </c>
      <c r="G55" s="301" t="str">
        <f>'PROD.LIST PU HOLDS'!G56</f>
        <v/>
      </c>
      <c r="H55" s="301" t="str">
        <f>'PROD.LIST PU HOLDS'!H56</f>
        <v/>
      </c>
      <c r="I55" s="301" t="str">
        <f>'PROD.LIST PU HOLDS'!I56</f>
        <v/>
      </c>
      <c r="J55" s="553" t="str">
        <f>'PROD.LIST PU HOLDS'!J56</f>
        <v/>
      </c>
      <c r="K55" s="553" t="str">
        <f>'PROD.LIST PU HOLDS'!K56</f>
        <v/>
      </c>
      <c r="L55" s="553" t="str">
        <f>'PROD.LIST PU HOLDS'!L56</f>
        <v/>
      </c>
      <c r="M55" s="304">
        <f>'PROD.LIST PU HOLDS'!M56</f>
        <v>0</v>
      </c>
    </row>
    <row r="56" spans="1:29" ht="22.5" customHeight="1" x14ac:dyDescent="0.2">
      <c r="A56" s="177" t="str">
        <f>'PROD.LIST PU HOLDS'!A57</f>
        <v>360-094PU</v>
      </c>
      <c r="B56" s="1469">
        <f>'360 PU '!I76</f>
        <v>6</v>
      </c>
      <c r="C56" s="301" t="str">
        <f>'PROD.LIST PU HOLDS'!C57</f>
        <v/>
      </c>
      <c r="D56" s="301" t="str">
        <f>'PROD.LIST PU HOLDS'!D57</f>
        <v/>
      </c>
      <c r="E56" s="301" t="str">
        <f>'PROD.LIST PU HOLDS'!E57</f>
        <v/>
      </c>
      <c r="F56" s="301" t="str">
        <f>'PROD.LIST PU HOLDS'!F57</f>
        <v/>
      </c>
      <c r="G56" s="301" t="str">
        <f>'PROD.LIST PU HOLDS'!G57</f>
        <v/>
      </c>
      <c r="H56" s="301" t="str">
        <f>'PROD.LIST PU HOLDS'!H57</f>
        <v/>
      </c>
      <c r="I56" s="301" t="str">
        <f>'PROD.LIST PU HOLDS'!I57</f>
        <v/>
      </c>
      <c r="J56" s="553" t="str">
        <f>'PROD.LIST PU HOLDS'!J57</f>
        <v/>
      </c>
      <c r="K56" s="553" t="str">
        <f>'PROD.LIST PU HOLDS'!K57</f>
        <v/>
      </c>
      <c r="L56" s="553" t="str">
        <f>'PROD.LIST PU HOLDS'!L57</f>
        <v/>
      </c>
      <c r="M56" s="304">
        <f>'PROD.LIST PU HOLDS'!M57</f>
        <v>0</v>
      </c>
    </row>
    <row r="57" spans="1:29" ht="22.5" customHeight="1" x14ac:dyDescent="0.2">
      <c r="A57" s="177" t="str">
        <f>'PROD.LIST PU HOLDS'!A58</f>
        <v>360-095PU</v>
      </c>
      <c r="B57" s="1469">
        <f>'360 PU '!I77</f>
        <v>15</v>
      </c>
      <c r="C57" s="301" t="str">
        <f>'PROD.LIST PU HOLDS'!C58</f>
        <v/>
      </c>
      <c r="D57" s="301" t="str">
        <f>'PROD.LIST PU HOLDS'!D58</f>
        <v/>
      </c>
      <c r="E57" s="301" t="str">
        <f>'PROD.LIST PU HOLDS'!E58</f>
        <v/>
      </c>
      <c r="F57" s="301" t="str">
        <f>'PROD.LIST PU HOLDS'!F58</f>
        <v/>
      </c>
      <c r="G57" s="301" t="str">
        <f>'PROD.LIST PU HOLDS'!G58</f>
        <v/>
      </c>
      <c r="H57" s="301" t="str">
        <f>'PROD.LIST PU HOLDS'!H58</f>
        <v/>
      </c>
      <c r="I57" s="301" t="str">
        <f>'PROD.LIST PU HOLDS'!I58</f>
        <v/>
      </c>
      <c r="J57" s="553" t="str">
        <f>'PROD.LIST PU HOLDS'!J58</f>
        <v/>
      </c>
      <c r="K57" s="553" t="str">
        <f>'PROD.LIST PU HOLDS'!K58</f>
        <v/>
      </c>
      <c r="L57" s="553" t="str">
        <f>'PROD.LIST PU HOLDS'!L58</f>
        <v/>
      </c>
      <c r="M57" s="304">
        <f>'PROD.LIST PU HOLDS'!M58</f>
        <v>0</v>
      </c>
    </row>
    <row r="58" spans="1:29" ht="22.5" customHeight="1" x14ac:dyDescent="0.2">
      <c r="A58" s="177" t="str">
        <f>'PROD.LIST PU HOLDS'!A59</f>
        <v>360-096PU</v>
      </c>
      <c r="B58" s="1469">
        <f>'360 PU '!I78</f>
        <v>6</v>
      </c>
      <c r="C58" s="301" t="str">
        <f>'PROD.LIST PU HOLDS'!C59</f>
        <v/>
      </c>
      <c r="D58" s="301" t="str">
        <f>'PROD.LIST PU HOLDS'!D59</f>
        <v/>
      </c>
      <c r="E58" s="301" t="str">
        <f>'PROD.LIST PU HOLDS'!E59</f>
        <v/>
      </c>
      <c r="F58" s="301" t="str">
        <f>'PROD.LIST PU HOLDS'!F59</f>
        <v/>
      </c>
      <c r="G58" s="301" t="str">
        <f>'PROD.LIST PU HOLDS'!G59</f>
        <v/>
      </c>
      <c r="H58" s="301" t="str">
        <f>'PROD.LIST PU HOLDS'!H59</f>
        <v/>
      </c>
      <c r="I58" s="301" t="str">
        <f>'PROD.LIST PU HOLDS'!I59</f>
        <v/>
      </c>
      <c r="J58" s="553" t="str">
        <f>'PROD.LIST PU HOLDS'!J59</f>
        <v/>
      </c>
      <c r="K58" s="553" t="str">
        <f>'PROD.LIST PU HOLDS'!K59</f>
        <v/>
      </c>
      <c r="L58" s="553" t="str">
        <f>'PROD.LIST PU HOLDS'!L59</f>
        <v/>
      </c>
      <c r="M58" s="304">
        <f>'PROD.LIST PU HOLDS'!M59</f>
        <v>0</v>
      </c>
    </row>
    <row r="59" spans="1:29" ht="22.5" customHeight="1" x14ac:dyDescent="0.2">
      <c r="A59" s="177" t="str">
        <f>'PROD.LIST PU HOLDS'!A60</f>
        <v>360-097PU</v>
      </c>
      <c r="B59" s="1469">
        <f>'360 PU '!I79</f>
        <v>6</v>
      </c>
      <c r="C59" s="301" t="str">
        <f>'PROD.LIST PU HOLDS'!C60</f>
        <v/>
      </c>
      <c r="D59" s="301" t="str">
        <f>'PROD.LIST PU HOLDS'!D60</f>
        <v/>
      </c>
      <c r="E59" s="301" t="str">
        <f>'PROD.LIST PU HOLDS'!E60</f>
        <v/>
      </c>
      <c r="F59" s="301" t="str">
        <f>'PROD.LIST PU HOLDS'!F60</f>
        <v/>
      </c>
      <c r="G59" s="301" t="str">
        <f>'PROD.LIST PU HOLDS'!G60</f>
        <v/>
      </c>
      <c r="H59" s="301" t="str">
        <f>'PROD.LIST PU HOLDS'!H60</f>
        <v/>
      </c>
      <c r="I59" s="301" t="str">
        <f>'PROD.LIST PU HOLDS'!I60</f>
        <v/>
      </c>
      <c r="J59" s="553" t="str">
        <f>'PROD.LIST PU HOLDS'!J60</f>
        <v/>
      </c>
      <c r="K59" s="553" t="str">
        <f>'PROD.LIST PU HOLDS'!K60</f>
        <v/>
      </c>
      <c r="L59" s="553" t="str">
        <f>'PROD.LIST PU HOLDS'!L60</f>
        <v/>
      </c>
      <c r="M59" s="304">
        <f>'PROD.LIST PU HOLDS'!M60</f>
        <v>0</v>
      </c>
    </row>
    <row r="60" spans="1:29" ht="22.5" customHeight="1" x14ac:dyDescent="0.2">
      <c r="A60" s="177" t="str">
        <f>'PROD.LIST PU HOLDS'!A61</f>
        <v>360-098PU</v>
      </c>
      <c r="B60" s="1469">
        <f>'360 PU '!I80</f>
        <v>4</v>
      </c>
      <c r="C60" s="301" t="str">
        <f>'PROD.LIST PU HOLDS'!C61</f>
        <v/>
      </c>
      <c r="D60" s="301" t="str">
        <f>'PROD.LIST PU HOLDS'!D61</f>
        <v/>
      </c>
      <c r="E60" s="301" t="str">
        <f>'PROD.LIST PU HOLDS'!E61</f>
        <v/>
      </c>
      <c r="F60" s="301" t="str">
        <f>'PROD.LIST PU HOLDS'!F61</f>
        <v/>
      </c>
      <c r="G60" s="301" t="str">
        <f>'PROD.LIST PU HOLDS'!G61</f>
        <v/>
      </c>
      <c r="H60" s="301" t="str">
        <f>'PROD.LIST PU HOLDS'!H61</f>
        <v/>
      </c>
      <c r="I60" s="301" t="str">
        <f>'PROD.LIST PU HOLDS'!I61</f>
        <v/>
      </c>
      <c r="J60" s="553" t="str">
        <f>'PROD.LIST PU HOLDS'!J61</f>
        <v/>
      </c>
      <c r="K60" s="553" t="str">
        <f>'PROD.LIST PU HOLDS'!K61</f>
        <v/>
      </c>
      <c r="L60" s="553" t="str">
        <f>'PROD.LIST PU HOLDS'!L61</f>
        <v/>
      </c>
      <c r="M60" s="304">
        <f>'PROD.LIST PU HOLDS'!M61</f>
        <v>0</v>
      </c>
    </row>
    <row r="61" spans="1:29" ht="22.5" customHeight="1" x14ac:dyDescent="0.2">
      <c r="A61" s="177" t="str">
        <f>'PROD.LIST PU HOLDS'!A62</f>
        <v>360-099PU</v>
      </c>
      <c r="B61" s="1469">
        <f>'360 PU '!I81</f>
        <v>4</v>
      </c>
      <c r="C61" s="301" t="str">
        <f>'PROD.LIST PU HOLDS'!C62</f>
        <v/>
      </c>
      <c r="D61" s="301" t="str">
        <f>'PROD.LIST PU HOLDS'!D62</f>
        <v/>
      </c>
      <c r="E61" s="301" t="str">
        <f>'PROD.LIST PU HOLDS'!E62</f>
        <v/>
      </c>
      <c r="F61" s="301" t="str">
        <f>'PROD.LIST PU HOLDS'!F62</f>
        <v/>
      </c>
      <c r="G61" s="301" t="str">
        <f>'PROD.LIST PU HOLDS'!G62</f>
        <v/>
      </c>
      <c r="H61" s="301" t="str">
        <f>'PROD.LIST PU HOLDS'!H62</f>
        <v/>
      </c>
      <c r="I61" s="301" t="str">
        <f>'PROD.LIST PU HOLDS'!I62</f>
        <v/>
      </c>
      <c r="J61" s="553" t="str">
        <f>'PROD.LIST PU HOLDS'!J62</f>
        <v/>
      </c>
      <c r="K61" s="553" t="str">
        <f>'PROD.LIST PU HOLDS'!K62</f>
        <v/>
      </c>
      <c r="L61" s="553" t="str">
        <f>'PROD.LIST PU HOLDS'!L62</f>
        <v/>
      </c>
      <c r="M61" s="304">
        <f>'PROD.LIST PU HOLDS'!M62</f>
        <v>0</v>
      </c>
    </row>
    <row r="62" spans="1:29" ht="22.5" customHeight="1" x14ac:dyDescent="0.2">
      <c r="A62" s="177" t="str">
        <f>'PROD.LIST PU HOLDS'!A63</f>
        <v>360-100PU</v>
      </c>
      <c r="B62" s="1469">
        <f>'360 PU '!I82</f>
        <v>3</v>
      </c>
      <c r="C62" s="301" t="str">
        <f>'PROD.LIST PU HOLDS'!C63</f>
        <v/>
      </c>
      <c r="D62" s="301" t="str">
        <f>'PROD.LIST PU HOLDS'!D63</f>
        <v/>
      </c>
      <c r="E62" s="301" t="str">
        <f>'PROD.LIST PU HOLDS'!E63</f>
        <v/>
      </c>
      <c r="F62" s="301" t="str">
        <f>'PROD.LIST PU HOLDS'!F63</f>
        <v/>
      </c>
      <c r="G62" s="301" t="str">
        <f>'PROD.LIST PU HOLDS'!G63</f>
        <v/>
      </c>
      <c r="H62" s="301" t="str">
        <f>'PROD.LIST PU HOLDS'!H63</f>
        <v/>
      </c>
      <c r="I62" s="301" t="str">
        <f>'PROD.LIST PU HOLDS'!I63</f>
        <v/>
      </c>
      <c r="J62" s="553" t="str">
        <f>'PROD.LIST PU HOLDS'!J63</f>
        <v/>
      </c>
      <c r="K62" s="553" t="str">
        <f>'PROD.LIST PU HOLDS'!K63</f>
        <v/>
      </c>
      <c r="L62" s="553" t="str">
        <f>'PROD.LIST PU HOLDS'!L63</f>
        <v/>
      </c>
      <c r="M62" s="304">
        <f>'PROD.LIST PU HOLDS'!M63</f>
        <v>0</v>
      </c>
    </row>
    <row r="63" spans="1:29" ht="22.5" customHeight="1" x14ac:dyDescent="0.2">
      <c r="A63" s="177">
        <f>'PROD.LIST PU HOLDS'!A64</f>
        <v>0</v>
      </c>
      <c r="B63" s="1469">
        <f>'360 PU '!I83</f>
        <v>0</v>
      </c>
      <c r="C63" s="301" t="str">
        <f>'PROD.LIST PU HOLDS'!C64</f>
        <v/>
      </c>
      <c r="D63" s="301" t="str">
        <f>'PROD.LIST PU HOLDS'!D64</f>
        <v/>
      </c>
      <c r="E63" s="301" t="str">
        <f>'PROD.LIST PU HOLDS'!E64</f>
        <v/>
      </c>
      <c r="F63" s="301" t="str">
        <f>'PROD.LIST PU HOLDS'!F64</f>
        <v/>
      </c>
      <c r="G63" s="301" t="str">
        <f>'PROD.LIST PU HOLDS'!G64</f>
        <v/>
      </c>
      <c r="H63" s="301" t="str">
        <f>'PROD.LIST PU HOLDS'!H64</f>
        <v/>
      </c>
      <c r="I63" s="301" t="str">
        <f>'PROD.LIST PU HOLDS'!I64</f>
        <v/>
      </c>
      <c r="J63" s="553" t="str">
        <f>'PROD.LIST PU HOLDS'!J64</f>
        <v/>
      </c>
      <c r="K63" s="553" t="str">
        <f>'PROD.LIST PU HOLDS'!K64</f>
        <v/>
      </c>
      <c r="L63" s="553" t="str">
        <f>'PROD.LIST PU HOLDS'!L64</f>
        <v/>
      </c>
      <c r="M63" s="304">
        <f>'PROD.LIST PU HOLDS'!M64</f>
        <v>0</v>
      </c>
    </row>
    <row r="64" spans="1:29" ht="22.5" customHeight="1" x14ac:dyDescent="0.2">
      <c r="A64" s="177" t="str">
        <f>'PROD.LIST PU HOLDS'!A65</f>
        <v>360-138PU</v>
      </c>
      <c r="B64" s="1469">
        <f>'360 PU '!I84</f>
        <v>5</v>
      </c>
      <c r="C64" s="301" t="str">
        <f>'PROD.LIST PU HOLDS'!C65</f>
        <v/>
      </c>
      <c r="D64" s="301" t="str">
        <f>'PROD.LIST PU HOLDS'!D65</f>
        <v/>
      </c>
      <c r="E64" s="301" t="str">
        <f>'PROD.LIST PU HOLDS'!E65</f>
        <v/>
      </c>
      <c r="F64" s="301" t="str">
        <f>'PROD.LIST PU HOLDS'!F65</f>
        <v/>
      </c>
      <c r="G64" s="301" t="str">
        <f>'PROD.LIST PU HOLDS'!G65</f>
        <v/>
      </c>
      <c r="H64" s="301" t="str">
        <f>'PROD.LIST PU HOLDS'!H65</f>
        <v/>
      </c>
      <c r="I64" s="301" t="str">
        <f>'PROD.LIST PU HOLDS'!I65</f>
        <v/>
      </c>
      <c r="J64" s="553" t="str">
        <f>'PROD.LIST PU HOLDS'!J65</f>
        <v/>
      </c>
      <c r="K64" s="553" t="str">
        <f>'PROD.LIST PU HOLDS'!K65</f>
        <v/>
      </c>
      <c r="L64" s="553" t="str">
        <f>'PROD.LIST PU HOLDS'!L65</f>
        <v/>
      </c>
      <c r="M64" s="304">
        <f>'PROD.LIST PU HOLDS'!M65</f>
        <v>0</v>
      </c>
    </row>
    <row r="65" spans="1:13" ht="22.5" customHeight="1" x14ac:dyDescent="0.2">
      <c r="A65" s="177" t="str">
        <f>'PROD.LIST PU HOLDS'!A66</f>
        <v>360-140PU</v>
      </c>
      <c r="B65" s="1469">
        <f>'360 PU '!I85</f>
        <v>10</v>
      </c>
      <c r="C65" s="301" t="str">
        <f>'PROD.LIST PU HOLDS'!C66</f>
        <v/>
      </c>
      <c r="D65" s="301" t="str">
        <f>'PROD.LIST PU HOLDS'!D66</f>
        <v/>
      </c>
      <c r="E65" s="301" t="str">
        <f>'PROD.LIST PU HOLDS'!E66</f>
        <v/>
      </c>
      <c r="F65" s="301" t="str">
        <f>'PROD.LIST PU HOLDS'!F66</f>
        <v/>
      </c>
      <c r="G65" s="301" t="str">
        <f>'PROD.LIST PU HOLDS'!G66</f>
        <v/>
      </c>
      <c r="H65" s="301" t="str">
        <f>'PROD.LIST PU HOLDS'!H66</f>
        <v/>
      </c>
      <c r="I65" s="301" t="str">
        <f>'PROD.LIST PU HOLDS'!I66</f>
        <v/>
      </c>
      <c r="J65" s="553" t="str">
        <f>'PROD.LIST PU HOLDS'!J66</f>
        <v/>
      </c>
      <c r="K65" s="553" t="str">
        <f>'PROD.LIST PU HOLDS'!K66</f>
        <v/>
      </c>
      <c r="L65" s="553" t="str">
        <f>'PROD.LIST PU HOLDS'!L66</f>
        <v/>
      </c>
      <c r="M65" s="304">
        <f>'PROD.LIST PU HOLDS'!M66</f>
        <v>0</v>
      </c>
    </row>
    <row r="66" spans="1:13" ht="22.5" customHeight="1" x14ac:dyDescent="0.2">
      <c r="A66" s="177" t="str">
        <f>'PROD.LIST PU HOLDS'!A67</f>
        <v>360-160PU</v>
      </c>
      <c r="B66" s="1469">
        <f>'360 PU '!I20</f>
        <v>13</v>
      </c>
      <c r="C66" s="301" t="str">
        <f>'PROD.LIST PU HOLDS'!C67</f>
        <v/>
      </c>
      <c r="D66" s="301" t="str">
        <f>'PROD.LIST PU HOLDS'!D67</f>
        <v/>
      </c>
      <c r="E66" s="301" t="str">
        <f>'PROD.LIST PU HOLDS'!E67</f>
        <v/>
      </c>
      <c r="F66" s="301" t="str">
        <f>'PROD.LIST PU HOLDS'!F67</f>
        <v/>
      </c>
      <c r="G66" s="301" t="str">
        <f>'PROD.LIST PU HOLDS'!G67</f>
        <v/>
      </c>
      <c r="H66" s="301" t="str">
        <f>'PROD.LIST PU HOLDS'!H67</f>
        <v/>
      </c>
      <c r="I66" s="301" t="str">
        <f>'PROD.LIST PU HOLDS'!I67</f>
        <v/>
      </c>
      <c r="J66" s="553" t="str">
        <f>'PROD.LIST PU HOLDS'!J67</f>
        <v/>
      </c>
      <c r="K66" s="553" t="str">
        <f>'PROD.LIST PU HOLDS'!K67</f>
        <v/>
      </c>
      <c r="L66" s="553" t="str">
        <f>'PROD.LIST PU HOLDS'!L67</f>
        <v/>
      </c>
      <c r="M66" s="304">
        <f>'PROD.LIST PU HOLDS'!M67</f>
        <v>0</v>
      </c>
    </row>
    <row r="67" spans="1:13" ht="22.5" customHeight="1" x14ac:dyDescent="0.2">
      <c r="A67" s="177" t="str">
        <f>'PROD.LIST PU HOLDS'!A68</f>
        <v>360-240PU</v>
      </c>
      <c r="B67" s="1469">
        <f>'360 PU '!I21</f>
        <v>14</v>
      </c>
      <c r="C67" s="301" t="str">
        <f>'PROD.LIST PU HOLDS'!C68</f>
        <v/>
      </c>
      <c r="D67" s="301" t="str">
        <f>'PROD.LIST PU HOLDS'!D68</f>
        <v/>
      </c>
      <c r="E67" s="301" t="str">
        <f>'PROD.LIST PU HOLDS'!E68</f>
        <v/>
      </c>
      <c r="F67" s="301" t="str">
        <f>'PROD.LIST PU HOLDS'!F68</f>
        <v/>
      </c>
      <c r="G67" s="301" t="str">
        <f>'PROD.LIST PU HOLDS'!G68</f>
        <v/>
      </c>
      <c r="H67" s="301" t="str">
        <f>'PROD.LIST PU HOLDS'!H68</f>
        <v/>
      </c>
      <c r="I67" s="301" t="str">
        <f>'PROD.LIST PU HOLDS'!I68</f>
        <v/>
      </c>
      <c r="J67" s="553" t="str">
        <f>'PROD.LIST PU HOLDS'!J68</f>
        <v/>
      </c>
      <c r="K67" s="553" t="str">
        <f>'PROD.LIST PU HOLDS'!K68</f>
        <v/>
      </c>
      <c r="L67" s="553" t="str">
        <f>'PROD.LIST PU HOLDS'!L68</f>
        <v/>
      </c>
      <c r="M67" s="304">
        <f>'PROD.LIST PU HOLDS'!M68</f>
        <v>0</v>
      </c>
    </row>
    <row r="68" spans="1:13" ht="22.5" customHeight="1" x14ac:dyDescent="0.2">
      <c r="A68" s="177" t="str">
        <f>'PROD.LIST PU HOLDS'!A69</f>
        <v>360-297PU</v>
      </c>
      <c r="B68" s="1469">
        <f>'360 PU '!I22</f>
        <v>12</v>
      </c>
      <c r="C68" s="301" t="str">
        <f>'PROD.LIST PU HOLDS'!C69</f>
        <v/>
      </c>
      <c r="D68" s="301" t="str">
        <f>'PROD.LIST PU HOLDS'!D69</f>
        <v/>
      </c>
      <c r="E68" s="301" t="str">
        <f>'PROD.LIST PU HOLDS'!E69</f>
        <v/>
      </c>
      <c r="F68" s="301" t="str">
        <f>'PROD.LIST PU HOLDS'!F69</f>
        <v/>
      </c>
      <c r="G68" s="301" t="str">
        <f>'PROD.LIST PU HOLDS'!G69</f>
        <v/>
      </c>
      <c r="H68" s="301" t="str">
        <f>'PROD.LIST PU HOLDS'!H69</f>
        <v/>
      </c>
      <c r="I68" s="301" t="str">
        <f>'PROD.LIST PU HOLDS'!I69</f>
        <v/>
      </c>
      <c r="J68" s="553" t="str">
        <f>'PROD.LIST PU HOLDS'!J69</f>
        <v/>
      </c>
      <c r="K68" s="553" t="str">
        <f>'PROD.LIST PU HOLDS'!K69</f>
        <v/>
      </c>
      <c r="L68" s="553" t="str">
        <f>'PROD.LIST PU HOLDS'!L69</f>
        <v/>
      </c>
      <c r="M68" s="304">
        <f>'PROD.LIST PU HOLDS'!M69</f>
        <v>0</v>
      </c>
    </row>
    <row r="69" spans="1:13" ht="22.5" customHeight="1" x14ac:dyDescent="0.2">
      <c r="A69" s="177"/>
      <c r="B69" s="1469"/>
      <c r="C69" s="301"/>
      <c r="D69" s="301"/>
      <c r="E69" s="301"/>
      <c r="F69" s="301"/>
      <c r="G69" s="301"/>
      <c r="H69" s="301"/>
      <c r="I69" s="301"/>
      <c r="J69" s="553"/>
      <c r="K69" s="553"/>
      <c r="L69" s="553"/>
      <c r="M69" s="304"/>
    </row>
    <row r="70" spans="1:13" ht="22.5" customHeight="1" x14ac:dyDescent="0.2">
      <c r="A70" s="177" t="str">
        <f>'PROD.LIST PU HOLDS'!A71</f>
        <v>360-297PU</v>
      </c>
      <c r="B70" s="1469">
        <f>'360 PU '!I87</f>
        <v>12</v>
      </c>
      <c r="C70" s="301" t="str">
        <f>'PROD.LIST PU HOLDS'!C71</f>
        <v/>
      </c>
      <c r="D70" s="301" t="str">
        <f>'PROD.LIST PU HOLDS'!D71</f>
        <v/>
      </c>
      <c r="E70" s="301" t="str">
        <f>'PROD.LIST PU HOLDS'!E71</f>
        <v/>
      </c>
      <c r="F70" s="301" t="str">
        <f>'PROD.LIST PU HOLDS'!F71</f>
        <v/>
      </c>
      <c r="G70" s="301" t="str">
        <f>'PROD.LIST PU HOLDS'!G71</f>
        <v/>
      </c>
      <c r="H70" s="301" t="str">
        <f>'PROD.LIST PU HOLDS'!H71</f>
        <v/>
      </c>
      <c r="I70" s="301" t="str">
        <f>'PROD.LIST PU HOLDS'!I71</f>
        <v/>
      </c>
      <c r="J70" s="553" t="str">
        <f>'PROD.LIST PU HOLDS'!J71</f>
        <v/>
      </c>
      <c r="K70" s="553" t="str">
        <f>'PROD.LIST PU HOLDS'!K71</f>
        <v/>
      </c>
      <c r="L70" s="553" t="str">
        <f>'PROD.LIST PU HOLDS'!L71</f>
        <v/>
      </c>
      <c r="M70" s="304">
        <f>'PROD.LIST PU HOLDS'!M71</f>
        <v>0</v>
      </c>
    </row>
    <row r="71" spans="1:13" ht="22.5" customHeight="1" x14ac:dyDescent="0.2">
      <c r="A71" s="177" t="str">
        <f>'PROD.LIST PU HOLDS'!A72</f>
        <v>360-298PU</v>
      </c>
      <c r="B71" s="1469">
        <f>'360 PU '!I88</f>
        <v>6</v>
      </c>
      <c r="C71" s="301" t="str">
        <f>'PROD.LIST PU HOLDS'!C72</f>
        <v/>
      </c>
      <c r="D71" s="301" t="str">
        <f>'PROD.LIST PU HOLDS'!D72</f>
        <v/>
      </c>
      <c r="E71" s="301" t="str">
        <f>'PROD.LIST PU HOLDS'!E72</f>
        <v/>
      </c>
      <c r="F71" s="301" t="str">
        <f>'PROD.LIST PU HOLDS'!F72</f>
        <v/>
      </c>
      <c r="G71" s="301" t="str">
        <f>'PROD.LIST PU HOLDS'!G72</f>
        <v/>
      </c>
      <c r="H71" s="301" t="str">
        <f>'PROD.LIST PU HOLDS'!H72</f>
        <v/>
      </c>
      <c r="I71" s="301" t="str">
        <f>'PROD.LIST PU HOLDS'!I72</f>
        <v/>
      </c>
      <c r="J71" s="553" t="str">
        <f>'PROD.LIST PU HOLDS'!J72</f>
        <v/>
      </c>
      <c r="K71" s="553" t="str">
        <f>'PROD.LIST PU HOLDS'!K72</f>
        <v/>
      </c>
      <c r="L71" s="553" t="str">
        <f>'PROD.LIST PU HOLDS'!L72</f>
        <v/>
      </c>
      <c r="M71" s="304">
        <f>'PROD.LIST PU HOLDS'!M72</f>
        <v>0</v>
      </c>
    </row>
    <row r="72" spans="1:13" ht="22.5" customHeight="1" x14ac:dyDescent="0.2">
      <c r="A72" s="177" t="str">
        <f>'PROD.LIST PU HOLDS'!A73</f>
        <v>360-299PU</v>
      </c>
      <c r="B72" s="1469">
        <f>'360 PU '!I89</f>
        <v>6</v>
      </c>
      <c r="C72" s="301" t="str">
        <f>'PROD.LIST PU HOLDS'!C73</f>
        <v/>
      </c>
      <c r="D72" s="301" t="str">
        <f>'PROD.LIST PU HOLDS'!D73</f>
        <v/>
      </c>
      <c r="E72" s="301" t="str">
        <f>'PROD.LIST PU HOLDS'!E73</f>
        <v/>
      </c>
      <c r="F72" s="301" t="str">
        <f>'PROD.LIST PU HOLDS'!F73</f>
        <v/>
      </c>
      <c r="G72" s="301" t="str">
        <f>'PROD.LIST PU HOLDS'!G73</f>
        <v/>
      </c>
      <c r="H72" s="301" t="str">
        <f>'PROD.LIST PU HOLDS'!H73</f>
        <v/>
      </c>
      <c r="I72" s="301" t="str">
        <f>'PROD.LIST PU HOLDS'!I73</f>
        <v/>
      </c>
      <c r="J72" s="553" t="str">
        <f>'PROD.LIST PU HOLDS'!J73</f>
        <v/>
      </c>
      <c r="K72" s="553" t="str">
        <f>'PROD.LIST PU HOLDS'!K73</f>
        <v/>
      </c>
      <c r="L72" s="553" t="str">
        <f>'PROD.LIST PU HOLDS'!L73</f>
        <v/>
      </c>
      <c r="M72" s="304">
        <f>'PROD.LIST PU HOLDS'!M73</f>
        <v>0</v>
      </c>
    </row>
    <row r="73" spans="1:13" ht="22.5" customHeight="1" x14ac:dyDescent="0.2">
      <c r="A73" s="177" t="str">
        <f>'PROD.LIST PU HOLDS'!A74</f>
        <v>360-300PU</v>
      </c>
      <c r="B73" s="1469">
        <f>'360 PU '!I90</f>
        <v>9</v>
      </c>
      <c r="C73" s="301" t="str">
        <f>'PROD.LIST PU HOLDS'!C74</f>
        <v/>
      </c>
      <c r="D73" s="301" t="str">
        <f>'PROD.LIST PU HOLDS'!D74</f>
        <v/>
      </c>
      <c r="E73" s="301" t="str">
        <f>'PROD.LIST PU HOLDS'!E74</f>
        <v/>
      </c>
      <c r="F73" s="301" t="str">
        <f>'PROD.LIST PU HOLDS'!F74</f>
        <v/>
      </c>
      <c r="G73" s="301" t="str">
        <f>'PROD.LIST PU HOLDS'!G74</f>
        <v/>
      </c>
      <c r="H73" s="301" t="str">
        <f>'PROD.LIST PU HOLDS'!H74</f>
        <v/>
      </c>
      <c r="I73" s="301" t="str">
        <f>'PROD.LIST PU HOLDS'!I74</f>
        <v/>
      </c>
      <c r="J73" s="553" t="str">
        <f>'PROD.LIST PU HOLDS'!J74</f>
        <v/>
      </c>
      <c r="K73" s="553" t="str">
        <f>'PROD.LIST PU HOLDS'!K74</f>
        <v/>
      </c>
      <c r="L73" s="553" t="str">
        <f>'PROD.LIST PU HOLDS'!L74</f>
        <v/>
      </c>
      <c r="M73" s="304">
        <f>'PROD.LIST PU HOLDS'!M74</f>
        <v>0</v>
      </c>
    </row>
    <row r="74" spans="1:13" ht="22.5" customHeight="1" x14ac:dyDescent="0.2">
      <c r="A74" s="177">
        <f>'PROD.LIST PU HOLDS'!A75</f>
        <v>0</v>
      </c>
      <c r="B74" s="1467"/>
      <c r="C74" s="301" t="str">
        <f>'PROD.LIST PU HOLDS'!C75</f>
        <v/>
      </c>
      <c r="D74" s="301" t="str">
        <f>'PROD.LIST PU HOLDS'!D75</f>
        <v/>
      </c>
      <c r="E74" s="301" t="str">
        <f>'PROD.LIST PU HOLDS'!E75</f>
        <v/>
      </c>
      <c r="F74" s="301" t="str">
        <f>'PROD.LIST PU HOLDS'!F75</f>
        <v/>
      </c>
      <c r="G74" s="301" t="str">
        <f>'PROD.LIST PU HOLDS'!G75</f>
        <v/>
      </c>
      <c r="H74" s="301" t="str">
        <f>'PROD.LIST PU HOLDS'!H75</f>
        <v/>
      </c>
      <c r="I74" s="301" t="str">
        <f>'PROD.LIST PU HOLDS'!I75</f>
        <v/>
      </c>
      <c r="J74" s="553" t="str">
        <f>'PROD.LIST PU HOLDS'!J75</f>
        <v/>
      </c>
      <c r="K74" s="553" t="str">
        <f>'PROD.LIST PU HOLDS'!K75</f>
        <v/>
      </c>
      <c r="L74" s="553" t="str">
        <f>'PROD.LIST PU HOLDS'!L75</f>
        <v/>
      </c>
      <c r="M74" s="304">
        <f>'PROD.LIST PU HOLDS'!M75</f>
        <v>0</v>
      </c>
    </row>
    <row r="75" spans="1:13" ht="22.5" customHeight="1" x14ac:dyDescent="0.2">
      <c r="A75" s="177" t="str">
        <f>'PROD.LIST PU HOLDS'!A76</f>
        <v>360-301PU-DT</v>
      </c>
      <c r="B75" s="1469">
        <f>'360 PU '!I92</f>
        <v>1</v>
      </c>
      <c r="C75" s="301" t="str">
        <f>'PROD.LIST PU HOLDS'!C76</f>
        <v/>
      </c>
      <c r="D75" s="301" t="str">
        <f>'PROD.LIST PU HOLDS'!D76</f>
        <v/>
      </c>
      <c r="E75" s="301" t="str">
        <f>'PROD.LIST PU HOLDS'!E76</f>
        <v/>
      </c>
      <c r="F75" s="301" t="str">
        <f>'PROD.LIST PU HOLDS'!F76</f>
        <v/>
      </c>
      <c r="G75" s="301" t="str">
        <f>'PROD.LIST PU HOLDS'!G76</f>
        <v/>
      </c>
      <c r="H75" s="301" t="str">
        <f>'PROD.LIST PU HOLDS'!H76</f>
        <v/>
      </c>
      <c r="I75" s="301" t="str">
        <f>'PROD.LIST PU HOLDS'!I76</f>
        <v/>
      </c>
      <c r="J75" s="553" t="str">
        <f>'PROD.LIST PU HOLDS'!J76</f>
        <v/>
      </c>
      <c r="K75" s="553" t="str">
        <f>'PROD.LIST PU HOLDS'!K76</f>
        <v/>
      </c>
      <c r="L75" s="553" t="str">
        <f>'PROD.LIST PU HOLDS'!L76</f>
        <v/>
      </c>
      <c r="M75" s="304">
        <f>'PROD.LIST PU HOLDS'!M76</f>
        <v>0</v>
      </c>
    </row>
    <row r="76" spans="1:13" ht="22.5" customHeight="1" x14ac:dyDescent="0.2">
      <c r="A76" s="177" t="str">
        <f>'PROD.LIST PU HOLDS'!A77</f>
        <v>360-304PU-DT</v>
      </c>
      <c r="B76" s="1469">
        <f>'360 PU '!I93</f>
        <v>1</v>
      </c>
      <c r="C76" s="301" t="str">
        <f>'PROD.LIST PU HOLDS'!C77</f>
        <v/>
      </c>
      <c r="D76" s="301" t="str">
        <f>'PROD.LIST PU HOLDS'!D77</f>
        <v/>
      </c>
      <c r="E76" s="301" t="str">
        <f>'PROD.LIST PU HOLDS'!E77</f>
        <v/>
      </c>
      <c r="F76" s="301" t="str">
        <f>'PROD.LIST PU HOLDS'!F77</f>
        <v/>
      </c>
      <c r="G76" s="301" t="str">
        <f>'PROD.LIST PU HOLDS'!G77</f>
        <v/>
      </c>
      <c r="H76" s="301" t="str">
        <f>'PROD.LIST PU HOLDS'!H77</f>
        <v/>
      </c>
      <c r="I76" s="301" t="str">
        <f>'PROD.LIST PU HOLDS'!I77</f>
        <v/>
      </c>
      <c r="J76" s="553" t="str">
        <f>'PROD.LIST PU HOLDS'!J77</f>
        <v/>
      </c>
      <c r="K76" s="553" t="str">
        <f>'PROD.LIST PU HOLDS'!K77</f>
        <v/>
      </c>
      <c r="L76" s="553" t="str">
        <f>'PROD.LIST PU HOLDS'!L77</f>
        <v/>
      </c>
      <c r="M76" s="304">
        <f>'PROD.LIST PU HOLDS'!M77</f>
        <v>0</v>
      </c>
    </row>
    <row r="77" spans="1:13" ht="22.5" customHeight="1" x14ac:dyDescent="0.2">
      <c r="A77" s="177" t="str">
        <f>'PROD.LIST PU HOLDS'!A78</f>
        <v>360-305PU-DT</v>
      </c>
      <c r="B77" s="1469">
        <f>'360 PU '!I94</f>
        <v>2</v>
      </c>
      <c r="C77" s="301" t="str">
        <f>'PROD.LIST PU HOLDS'!C78</f>
        <v/>
      </c>
      <c r="D77" s="301" t="str">
        <f>'PROD.LIST PU HOLDS'!D78</f>
        <v/>
      </c>
      <c r="E77" s="301" t="str">
        <f>'PROD.LIST PU HOLDS'!E78</f>
        <v/>
      </c>
      <c r="F77" s="301" t="str">
        <f>'PROD.LIST PU HOLDS'!F78</f>
        <v/>
      </c>
      <c r="G77" s="301" t="str">
        <f>'PROD.LIST PU HOLDS'!G78</f>
        <v/>
      </c>
      <c r="H77" s="301" t="str">
        <f>'PROD.LIST PU HOLDS'!H78</f>
        <v/>
      </c>
      <c r="I77" s="301" t="str">
        <f>'PROD.LIST PU HOLDS'!I78</f>
        <v/>
      </c>
      <c r="J77" s="553" t="str">
        <f>'PROD.LIST PU HOLDS'!J78</f>
        <v/>
      </c>
      <c r="K77" s="553" t="str">
        <f>'PROD.LIST PU HOLDS'!K78</f>
        <v/>
      </c>
      <c r="L77" s="553" t="str">
        <f>'PROD.LIST PU HOLDS'!L78</f>
        <v/>
      </c>
      <c r="M77" s="304">
        <f>'PROD.LIST PU HOLDS'!M78</f>
        <v>0</v>
      </c>
    </row>
    <row r="78" spans="1:13" ht="22.5" customHeight="1" x14ac:dyDescent="0.2">
      <c r="A78" s="177" t="str">
        <f>'PROD.LIST PU HOLDS'!A79</f>
        <v>360-306PU-DT</v>
      </c>
      <c r="B78" s="1469">
        <f>'360 PU '!I95</f>
        <v>2</v>
      </c>
      <c r="C78" s="301" t="str">
        <f>'PROD.LIST PU HOLDS'!C79</f>
        <v/>
      </c>
      <c r="D78" s="301" t="str">
        <f>'PROD.LIST PU HOLDS'!D79</f>
        <v/>
      </c>
      <c r="E78" s="301" t="str">
        <f>'PROD.LIST PU HOLDS'!E79</f>
        <v/>
      </c>
      <c r="F78" s="301" t="str">
        <f>'PROD.LIST PU HOLDS'!F79</f>
        <v/>
      </c>
      <c r="G78" s="301" t="str">
        <f>'PROD.LIST PU HOLDS'!G79</f>
        <v/>
      </c>
      <c r="H78" s="301" t="str">
        <f>'PROD.LIST PU HOLDS'!H79</f>
        <v/>
      </c>
      <c r="I78" s="301" t="str">
        <f>'PROD.LIST PU HOLDS'!I79</f>
        <v/>
      </c>
      <c r="J78" s="553" t="str">
        <f>'PROD.LIST PU HOLDS'!J79</f>
        <v/>
      </c>
      <c r="K78" s="553" t="str">
        <f>'PROD.LIST PU HOLDS'!K79</f>
        <v/>
      </c>
      <c r="L78" s="553" t="str">
        <f>'PROD.LIST PU HOLDS'!L79</f>
        <v/>
      </c>
      <c r="M78" s="304">
        <f>'PROD.LIST PU HOLDS'!M79</f>
        <v>0</v>
      </c>
    </row>
    <row r="79" spans="1:13" ht="22.5" customHeight="1" x14ac:dyDescent="0.2">
      <c r="A79" s="177" t="str">
        <f>'PROD.LIST PU HOLDS'!A80</f>
        <v>360-307PU-DT</v>
      </c>
      <c r="B79" s="1469">
        <f>'360 PU '!I96</f>
        <v>12</v>
      </c>
      <c r="C79" s="301" t="str">
        <f>'PROD.LIST PU HOLDS'!C80</f>
        <v/>
      </c>
      <c r="D79" s="301" t="str">
        <f>'PROD.LIST PU HOLDS'!D80</f>
        <v/>
      </c>
      <c r="E79" s="301" t="str">
        <f>'PROD.LIST PU HOLDS'!E80</f>
        <v/>
      </c>
      <c r="F79" s="301" t="str">
        <f>'PROD.LIST PU HOLDS'!F80</f>
        <v/>
      </c>
      <c r="G79" s="301" t="str">
        <f>'PROD.LIST PU HOLDS'!G80</f>
        <v/>
      </c>
      <c r="H79" s="301" t="str">
        <f>'PROD.LIST PU HOLDS'!H80</f>
        <v/>
      </c>
      <c r="I79" s="301" t="str">
        <f>'PROD.LIST PU HOLDS'!I80</f>
        <v/>
      </c>
      <c r="J79" s="553" t="str">
        <f>'PROD.LIST PU HOLDS'!J80</f>
        <v/>
      </c>
      <c r="K79" s="553" t="str">
        <f>'PROD.LIST PU HOLDS'!K80</f>
        <v/>
      </c>
      <c r="L79" s="553" t="str">
        <f>'PROD.LIST PU HOLDS'!L80</f>
        <v/>
      </c>
      <c r="M79" s="304">
        <f>'PROD.LIST PU HOLDS'!M80</f>
        <v>0</v>
      </c>
    </row>
    <row r="80" spans="1:13" ht="22.5" customHeight="1" x14ac:dyDescent="0.2">
      <c r="A80" s="177" t="str">
        <f>'PROD.LIST PU HOLDS'!A81</f>
        <v>360-309PU</v>
      </c>
      <c r="B80" s="1469">
        <f>'360 PU '!I97</f>
        <v>1</v>
      </c>
      <c r="C80" s="301" t="str">
        <f>'PROD.LIST PU HOLDS'!C81</f>
        <v/>
      </c>
      <c r="D80" s="301" t="str">
        <f>'PROD.LIST PU HOLDS'!D81</f>
        <v/>
      </c>
      <c r="E80" s="301" t="str">
        <f>'PROD.LIST PU HOLDS'!E81</f>
        <v/>
      </c>
      <c r="F80" s="301" t="str">
        <f>'PROD.LIST PU HOLDS'!F81</f>
        <v/>
      </c>
      <c r="G80" s="301" t="str">
        <f>'PROD.LIST PU HOLDS'!G81</f>
        <v/>
      </c>
      <c r="H80" s="301" t="str">
        <f>'PROD.LIST PU HOLDS'!H81</f>
        <v/>
      </c>
      <c r="I80" s="301" t="str">
        <f>'PROD.LIST PU HOLDS'!I81</f>
        <v/>
      </c>
      <c r="J80" s="553" t="str">
        <f>'PROD.LIST PU HOLDS'!J81</f>
        <v/>
      </c>
      <c r="K80" s="553" t="str">
        <f>'PROD.LIST PU HOLDS'!K81</f>
        <v/>
      </c>
      <c r="L80" s="553" t="str">
        <f>'PROD.LIST PU HOLDS'!L81</f>
        <v/>
      </c>
      <c r="M80" s="304">
        <f>'PROD.LIST PU HOLDS'!M81</f>
        <v>0</v>
      </c>
    </row>
    <row r="81" spans="1:13" ht="22.5" customHeight="1" x14ac:dyDescent="0.2">
      <c r="A81" s="177" t="str">
        <f>'PROD.LIST PU HOLDS'!A82</f>
        <v>360-312PU</v>
      </c>
      <c r="B81" s="1469">
        <f>'360 PU '!I98</f>
        <v>12</v>
      </c>
      <c r="C81" s="301" t="str">
        <f>'PROD.LIST PU HOLDS'!C82</f>
        <v/>
      </c>
      <c r="D81" s="301" t="str">
        <f>'PROD.LIST PU HOLDS'!D82</f>
        <v/>
      </c>
      <c r="E81" s="301" t="str">
        <f>'PROD.LIST PU HOLDS'!E82</f>
        <v/>
      </c>
      <c r="F81" s="301" t="str">
        <f>'PROD.LIST PU HOLDS'!F82</f>
        <v/>
      </c>
      <c r="G81" s="301" t="str">
        <f>'PROD.LIST PU HOLDS'!G82</f>
        <v/>
      </c>
      <c r="H81" s="301" t="str">
        <f>'PROD.LIST PU HOLDS'!H82</f>
        <v/>
      </c>
      <c r="I81" s="301" t="str">
        <f>'PROD.LIST PU HOLDS'!I82</f>
        <v/>
      </c>
      <c r="J81" s="553" t="str">
        <f>'PROD.LIST PU HOLDS'!J82</f>
        <v/>
      </c>
      <c r="K81" s="553" t="str">
        <f>'PROD.LIST PU HOLDS'!K82</f>
        <v/>
      </c>
      <c r="L81" s="553" t="str">
        <f>'PROD.LIST PU HOLDS'!L82</f>
        <v/>
      </c>
      <c r="M81" s="304">
        <f>'PROD.LIST PU HOLDS'!M82</f>
        <v>0</v>
      </c>
    </row>
    <row r="82" spans="1:13" ht="22.5" customHeight="1" x14ac:dyDescent="0.2">
      <c r="A82" s="177" t="str">
        <f>'PROD.LIST PU HOLDS'!A83</f>
        <v>360-312PU</v>
      </c>
      <c r="B82" s="1470">
        <f>'360 PU '!I98</f>
        <v>12</v>
      </c>
      <c r="C82" s="301" t="str">
        <f>'PROD.LIST PU HOLDS'!C83</f>
        <v/>
      </c>
      <c r="D82" s="301" t="str">
        <f>'PROD.LIST PU HOLDS'!D83</f>
        <v/>
      </c>
      <c r="E82" s="301" t="str">
        <f>'PROD.LIST PU HOLDS'!E83</f>
        <v/>
      </c>
      <c r="F82" s="301" t="str">
        <f>'PROD.LIST PU HOLDS'!F83</f>
        <v/>
      </c>
      <c r="G82" s="301" t="str">
        <f>'PROD.LIST PU HOLDS'!G83</f>
        <v/>
      </c>
      <c r="H82" s="301" t="str">
        <f>'PROD.LIST PU HOLDS'!H83</f>
        <v/>
      </c>
      <c r="I82" s="301" t="str">
        <f>'PROD.LIST PU HOLDS'!I83</f>
        <v/>
      </c>
      <c r="J82" s="553" t="str">
        <f>'PROD.LIST PU HOLDS'!J83</f>
        <v/>
      </c>
      <c r="K82" s="553" t="str">
        <f>'PROD.LIST PU HOLDS'!K83</f>
        <v/>
      </c>
      <c r="L82" s="553" t="str">
        <f>'PROD.LIST PU HOLDS'!L83</f>
        <v/>
      </c>
      <c r="M82" s="304">
        <f>'PROD.LIST PU HOLDS'!M83</f>
        <v>0</v>
      </c>
    </row>
    <row r="83" spans="1:13" ht="22.5" customHeight="1" x14ac:dyDescent="0.2">
      <c r="A83" s="177" t="str">
        <f>'PROD.LIST PU HOLDS'!A84</f>
        <v>360-313PU</v>
      </c>
      <c r="B83" s="1470">
        <f>'360 PU '!I99</f>
        <v>8</v>
      </c>
      <c r="C83" s="301" t="str">
        <f>'PROD.LIST PU HOLDS'!C84</f>
        <v/>
      </c>
      <c r="D83" s="301" t="str">
        <f>'PROD.LIST PU HOLDS'!D84</f>
        <v/>
      </c>
      <c r="E83" s="301" t="str">
        <f>'PROD.LIST PU HOLDS'!E84</f>
        <v/>
      </c>
      <c r="F83" s="301" t="str">
        <f>'PROD.LIST PU HOLDS'!F84</f>
        <v/>
      </c>
      <c r="G83" s="301" t="str">
        <f>'PROD.LIST PU HOLDS'!G84</f>
        <v/>
      </c>
      <c r="H83" s="301" t="str">
        <f>'PROD.LIST PU HOLDS'!H84</f>
        <v/>
      </c>
      <c r="I83" s="301" t="str">
        <f>'PROD.LIST PU HOLDS'!I84</f>
        <v/>
      </c>
      <c r="J83" s="553" t="str">
        <f>'PROD.LIST PU HOLDS'!J84</f>
        <v/>
      </c>
      <c r="K83" s="553" t="str">
        <f>'PROD.LIST PU HOLDS'!K84</f>
        <v/>
      </c>
      <c r="L83" s="553" t="str">
        <f>'PROD.LIST PU HOLDS'!L84</f>
        <v/>
      </c>
      <c r="M83" s="304">
        <f>'PROD.LIST PU HOLDS'!M84</f>
        <v>0</v>
      </c>
    </row>
    <row r="84" spans="1:13" ht="22.5" customHeight="1" x14ac:dyDescent="0.2">
      <c r="A84" s="177" t="str">
        <f>'PROD.LIST PU HOLDS'!A85</f>
        <v>360-314PU</v>
      </c>
      <c r="B84" s="1470">
        <f>'360 PU '!I100</f>
        <v>6</v>
      </c>
      <c r="C84" s="301" t="str">
        <f>'PROD.LIST PU HOLDS'!C85</f>
        <v/>
      </c>
      <c r="D84" s="301" t="str">
        <f>'PROD.LIST PU HOLDS'!D85</f>
        <v/>
      </c>
      <c r="E84" s="301" t="str">
        <f>'PROD.LIST PU HOLDS'!E85</f>
        <v/>
      </c>
      <c r="F84" s="301" t="str">
        <f>'PROD.LIST PU HOLDS'!F85</f>
        <v/>
      </c>
      <c r="G84" s="301" t="str">
        <f>'PROD.LIST PU HOLDS'!G85</f>
        <v/>
      </c>
      <c r="H84" s="301" t="str">
        <f>'PROD.LIST PU HOLDS'!H85</f>
        <v/>
      </c>
      <c r="I84" s="301" t="str">
        <f>'PROD.LIST PU HOLDS'!I85</f>
        <v/>
      </c>
      <c r="J84" s="553" t="str">
        <f>'PROD.LIST PU HOLDS'!J85</f>
        <v/>
      </c>
      <c r="K84" s="553" t="str">
        <f>'PROD.LIST PU HOLDS'!K85</f>
        <v/>
      </c>
      <c r="L84" s="553" t="str">
        <f>'PROD.LIST PU HOLDS'!L85</f>
        <v/>
      </c>
      <c r="M84" s="304">
        <f>'PROD.LIST PU HOLDS'!M85</f>
        <v>0</v>
      </c>
    </row>
    <row r="85" spans="1:13" ht="22.5" customHeight="1" x14ac:dyDescent="0.2">
      <c r="A85" s="177" t="str">
        <f>'PROD.LIST PU HOLDS'!A86</f>
        <v>360-315PU</v>
      </c>
      <c r="B85" s="1470">
        <f>'360 PU '!I101</f>
        <v>5</v>
      </c>
      <c r="C85" s="301" t="str">
        <f>'PROD.LIST PU HOLDS'!C86</f>
        <v/>
      </c>
      <c r="D85" s="301" t="str">
        <f>'PROD.LIST PU HOLDS'!D86</f>
        <v/>
      </c>
      <c r="E85" s="301" t="str">
        <f>'PROD.LIST PU HOLDS'!E86</f>
        <v/>
      </c>
      <c r="F85" s="301" t="str">
        <f>'PROD.LIST PU HOLDS'!F86</f>
        <v/>
      </c>
      <c r="G85" s="301" t="str">
        <f>'PROD.LIST PU HOLDS'!G86</f>
        <v/>
      </c>
      <c r="H85" s="301" t="str">
        <f>'PROD.LIST PU HOLDS'!H86</f>
        <v/>
      </c>
      <c r="I85" s="301" t="str">
        <f>'PROD.LIST PU HOLDS'!I86</f>
        <v/>
      </c>
      <c r="J85" s="553" t="str">
        <f>'PROD.LIST PU HOLDS'!J86</f>
        <v/>
      </c>
      <c r="K85" s="553" t="str">
        <f>'PROD.LIST PU HOLDS'!K86</f>
        <v/>
      </c>
      <c r="L85" s="553" t="str">
        <f>'PROD.LIST PU HOLDS'!L86</f>
        <v/>
      </c>
      <c r="M85" s="304">
        <f>'PROD.LIST PU HOLDS'!M86</f>
        <v>0</v>
      </c>
    </row>
    <row r="86" spans="1:13" ht="22.5" customHeight="1" x14ac:dyDescent="0.2">
      <c r="A86" s="177" t="str">
        <f>'PROD.LIST PU HOLDS'!A87</f>
        <v>360-316PU</v>
      </c>
      <c r="B86" s="1470">
        <f>'360 PU '!I102</f>
        <v>10</v>
      </c>
      <c r="C86" s="301" t="str">
        <f>'PROD.LIST PU HOLDS'!C87</f>
        <v/>
      </c>
      <c r="D86" s="301" t="str">
        <f>'PROD.LIST PU HOLDS'!D87</f>
        <v/>
      </c>
      <c r="E86" s="301" t="str">
        <f>'PROD.LIST PU HOLDS'!E87</f>
        <v/>
      </c>
      <c r="F86" s="301" t="str">
        <f>'PROD.LIST PU HOLDS'!F87</f>
        <v/>
      </c>
      <c r="G86" s="301" t="str">
        <f>'PROD.LIST PU HOLDS'!G87</f>
        <v/>
      </c>
      <c r="H86" s="301" t="str">
        <f>'PROD.LIST PU HOLDS'!H87</f>
        <v/>
      </c>
      <c r="I86" s="301" t="str">
        <f>'PROD.LIST PU HOLDS'!I87</f>
        <v/>
      </c>
      <c r="J86" s="553" t="str">
        <f>'PROD.LIST PU HOLDS'!J87</f>
        <v/>
      </c>
      <c r="K86" s="553" t="str">
        <f>'PROD.LIST PU HOLDS'!K87</f>
        <v/>
      </c>
      <c r="L86" s="553" t="str">
        <f>'PROD.LIST PU HOLDS'!L87</f>
        <v/>
      </c>
      <c r="M86" s="304">
        <f>'PROD.LIST PU HOLDS'!M87</f>
        <v>0</v>
      </c>
    </row>
    <row r="87" spans="1:13" ht="22.5" customHeight="1" x14ac:dyDescent="0.2">
      <c r="A87" s="177" t="str">
        <f>'PROD.LIST PU HOLDS'!A88</f>
        <v>360-317PU</v>
      </c>
      <c r="B87" s="1470">
        <f>'360 PU '!I103</f>
        <v>8</v>
      </c>
      <c r="C87" s="301" t="str">
        <f>'PROD.LIST PU HOLDS'!C88</f>
        <v/>
      </c>
      <c r="D87" s="301" t="str">
        <f>'PROD.LIST PU HOLDS'!D88</f>
        <v/>
      </c>
      <c r="E87" s="301" t="str">
        <f>'PROD.LIST PU HOLDS'!E88</f>
        <v/>
      </c>
      <c r="F87" s="301" t="str">
        <f>'PROD.LIST PU HOLDS'!F88</f>
        <v/>
      </c>
      <c r="G87" s="301" t="str">
        <f>'PROD.LIST PU HOLDS'!G88</f>
        <v/>
      </c>
      <c r="H87" s="301" t="str">
        <f>'PROD.LIST PU HOLDS'!H88</f>
        <v/>
      </c>
      <c r="I87" s="301" t="str">
        <f>'PROD.LIST PU HOLDS'!I88</f>
        <v/>
      </c>
      <c r="J87" s="553" t="str">
        <f>'PROD.LIST PU HOLDS'!J88</f>
        <v/>
      </c>
      <c r="K87" s="553" t="str">
        <f>'PROD.LIST PU HOLDS'!K88</f>
        <v/>
      </c>
      <c r="L87" s="553" t="str">
        <f>'PROD.LIST PU HOLDS'!L88</f>
        <v/>
      </c>
      <c r="M87" s="304">
        <f>'PROD.LIST PU HOLDS'!M88</f>
        <v>0</v>
      </c>
    </row>
    <row r="88" spans="1:13" ht="22.5" customHeight="1" x14ac:dyDescent="0.2">
      <c r="A88" s="177" t="str">
        <f>'PROD.LIST PU HOLDS'!A89</f>
        <v>360-318PU</v>
      </c>
      <c r="B88" s="1470">
        <f>'360 PU '!I104</f>
        <v>8</v>
      </c>
      <c r="C88" s="301" t="str">
        <f>'PROD.LIST PU HOLDS'!C89</f>
        <v/>
      </c>
      <c r="D88" s="301" t="str">
        <f>'PROD.LIST PU HOLDS'!D89</f>
        <v/>
      </c>
      <c r="E88" s="301" t="str">
        <f>'PROD.LIST PU HOLDS'!E89</f>
        <v/>
      </c>
      <c r="F88" s="301" t="str">
        <f>'PROD.LIST PU HOLDS'!F89</f>
        <v/>
      </c>
      <c r="G88" s="301" t="str">
        <f>'PROD.LIST PU HOLDS'!G89</f>
        <v/>
      </c>
      <c r="H88" s="301" t="str">
        <f>'PROD.LIST PU HOLDS'!H89</f>
        <v/>
      </c>
      <c r="I88" s="301" t="str">
        <f>'PROD.LIST PU HOLDS'!I89</f>
        <v/>
      </c>
      <c r="J88" s="553" t="str">
        <f>'PROD.LIST PU HOLDS'!J89</f>
        <v/>
      </c>
      <c r="K88" s="553" t="str">
        <f>'PROD.LIST PU HOLDS'!K89</f>
        <v/>
      </c>
      <c r="L88" s="553" t="str">
        <f>'PROD.LIST PU HOLDS'!L89</f>
        <v/>
      </c>
      <c r="M88" s="304">
        <f>'PROD.LIST PU HOLDS'!M89</f>
        <v>0</v>
      </c>
    </row>
    <row r="89" spans="1:13" ht="22.5" customHeight="1" x14ac:dyDescent="0.2">
      <c r="A89" s="177" t="str">
        <f>'PROD.LIST PU HOLDS'!A90</f>
        <v>360-319PU</v>
      </c>
      <c r="B89" s="1470">
        <f>'360 PU '!I105</f>
        <v>16</v>
      </c>
      <c r="C89" s="301" t="str">
        <f>'PROD.LIST PU HOLDS'!C90</f>
        <v/>
      </c>
      <c r="D89" s="301" t="str">
        <f>'PROD.LIST PU HOLDS'!D90</f>
        <v/>
      </c>
      <c r="E89" s="301" t="str">
        <f>'PROD.LIST PU HOLDS'!E90</f>
        <v/>
      </c>
      <c r="F89" s="301" t="str">
        <f>'PROD.LIST PU HOLDS'!F90</f>
        <v/>
      </c>
      <c r="G89" s="301" t="str">
        <f>'PROD.LIST PU HOLDS'!G90</f>
        <v/>
      </c>
      <c r="H89" s="301" t="str">
        <f>'PROD.LIST PU HOLDS'!H90</f>
        <v/>
      </c>
      <c r="I89" s="301" t="str">
        <f>'PROD.LIST PU HOLDS'!I90</f>
        <v/>
      </c>
      <c r="J89" s="553" t="str">
        <f>'PROD.LIST PU HOLDS'!J90</f>
        <v/>
      </c>
      <c r="K89" s="553" t="str">
        <f>'PROD.LIST PU HOLDS'!K90</f>
        <v/>
      </c>
      <c r="L89" s="553" t="str">
        <f>'PROD.LIST PU HOLDS'!L90</f>
        <v/>
      </c>
      <c r="M89" s="304">
        <f>'PROD.LIST PU HOLDS'!M90</f>
        <v>0</v>
      </c>
    </row>
    <row r="90" spans="1:13" ht="22.5" customHeight="1" x14ac:dyDescent="0.2">
      <c r="A90" s="177" t="str">
        <f>'PROD.LIST PU HOLDS'!A91</f>
        <v>360-320PU</v>
      </c>
      <c r="B90" s="1470">
        <f>'360 PU '!I106</f>
        <v>16</v>
      </c>
      <c r="C90" s="301" t="str">
        <f>'PROD.LIST PU HOLDS'!C91</f>
        <v/>
      </c>
      <c r="D90" s="301" t="str">
        <f>'PROD.LIST PU HOLDS'!D91</f>
        <v/>
      </c>
      <c r="E90" s="301" t="str">
        <f>'PROD.LIST PU HOLDS'!E91</f>
        <v/>
      </c>
      <c r="F90" s="301" t="str">
        <f>'PROD.LIST PU HOLDS'!F91</f>
        <v/>
      </c>
      <c r="G90" s="301" t="str">
        <f>'PROD.LIST PU HOLDS'!G91</f>
        <v/>
      </c>
      <c r="H90" s="301" t="str">
        <f>'PROD.LIST PU HOLDS'!H91</f>
        <v/>
      </c>
      <c r="I90" s="301" t="str">
        <f>'PROD.LIST PU HOLDS'!I91</f>
        <v/>
      </c>
      <c r="J90" s="553" t="str">
        <f>'PROD.LIST PU HOLDS'!J91</f>
        <v/>
      </c>
      <c r="K90" s="553" t="str">
        <f>'PROD.LIST PU HOLDS'!K91</f>
        <v/>
      </c>
      <c r="L90" s="553" t="str">
        <f>'PROD.LIST PU HOLDS'!L91</f>
        <v/>
      </c>
      <c r="M90" s="304">
        <f>'PROD.LIST PU HOLDS'!M91</f>
        <v>0</v>
      </c>
    </row>
    <row r="91" spans="1:13" ht="22.5" customHeight="1" x14ac:dyDescent="0.2">
      <c r="A91" s="177">
        <f>'PROD.LIST PU HOLDS'!A92</f>
        <v>0</v>
      </c>
      <c r="B91" s="1470">
        <f>'360 PU '!I107</f>
        <v>0</v>
      </c>
      <c r="C91" s="301" t="str">
        <f>'PROD.LIST PU HOLDS'!C92</f>
        <v/>
      </c>
      <c r="D91" s="301" t="str">
        <f>'PROD.LIST PU HOLDS'!D92</f>
        <v/>
      </c>
      <c r="E91" s="301" t="str">
        <f>'PROD.LIST PU HOLDS'!E92</f>
        <v/>
      </c>
      <c r="F91" s="301" t="str">
        <f>'PROD.LIST PU HOLDS'!F92</f>
        <v/>
      </c>
      <c r="G91" s="301" t="str">
        <f>'PROD.LIST PU HOLDS'!G92</f>
        <v/>
      </c>
      <c r="H91" s="301" t="str">
        <f>'PROD.LIST PU HOLDS'!H92</f>
        <v/>
      </c>
      <c r="I91" s="301" t="str">
        <f>'PROD.LIST PU HOLDS'!I92</f>
        <v/>
      </c>
      <c r="J91" s="553" t="str">
        <f>'PROD.LIST PU HOLDS'!J92</f>
        <v/>
      </c>
      <c r="K91" s="553" t="str">
        <f>'PROD.LIST PU HOLDS'!K92</f>
        <v/>
      </c>
      <c r="L91" s="553" t="str">
        <f>'PROD.LIST PU HOLDS'!L92</f>
        <v/>
      </c>
      <c r="M91" s="304">
        <f>'PROD.LIST PU HOLDS'!M92</f>
        <v>0</v>
      </c>
    </row>
    <row r="92" spans="1:13" ht="22.5" customHeight="1" x14ac:dyDescent="0.2">
      <c r="A92" s="177" t="str">
        <f>'PROD.LIST PU HOLDS'!A93</f>
        <v>360-340PU</v>
      </c>
      <c r="B92" s="1470">
        <f>'360 PU '!I108</f>
        <v>1</v>
      </c>
      <c r="C92" s="301" t="str">
        <f>'PROD.LIST PU HOLDS'!C93</f>
        <v/>
      </c>
      <c r="D92" s="301" t="str">
        <f>'PROD.LIST PU HOLDS'!D93</f>
        <v/>
      </c>
      <c r="E92" s="301" t="str">
        <f>'PROD.LIST PU HOLDS'!E93</f>
        <v/>
      </c>
      <c r="F92" s="301" t="str">
        <f>'PROD.LIST PU HOLDS'!F93</f>
        <v/>
      </c>
      <c r="G92" s="301" t="str">
        <f>'PROD.LIST PU HOLDS'!G93</f>
        <v/>
      </c>
      <c r="H92" s="301" t="str">
        <f>'PROD.LIST PU HOLDS'!H93</f>
        <v/>
      </c>
      <c r="I92" s="301" t="str">
        <f>'PROD.LIST PU HOLDS'!I93</f>
        <v/>
      </c>
      <c r="J92" s="553" t="str">
        <f>'PROD.LIST PU HOLDS'!J93</f>
        <v/>
      </c>
      <c r="K92" s="553" t="str">
        <f>'PROD.LIST PU HOLDS'!K93</f>
        <v/>
      </c>
      <c r="L92" s="553" t="str">
        <f>'PROD.LIST PU HOLDS'!L93</f>
        <v/>
      </c>
      <c r="M92" s="304">
        <f>'PROD.LIST PU HOLDS'!M93</f>
        <v>0</v>
      </c>
    </row>
    <row r="93" spans="1:13" ht="22.5" customHeight="1" x14ac:dyDescent="0.2">
      <c r="A93" s="177">
        <f>'PROD.LIST PU HOLDS'!A94</f>
        <v>0</v>
      </c>
      <c r="B93" s="1470">
        <f>'360 PU '!I109</f>
        <v>0</v>
      </c>
      <c r="C93" s="301" t="str">
        <f>'PROD.LIST PU HOLDS'!C94</f>
        <v/>
      </c>
      <c r="D93" s="301" t="str">
        <f>'PROD.LIST PU HOLDS'!D94</f>
        <v/>
      </c>
      <c r="E93" s="301" t="str">
        <f>'PROD.LIST PU HOLDS'!E94</f>
        <v/>
      </c>
      <c r="F93" s="301" t="str">
        <f>'PROD.LIST PU HOLDS'!F94</f>
        <v/>
      </c>
      <c r="G93" s="301" t="str">
        <f>'PROD.LIST PU HOLDS'!G94</f>
        <v/>
      </c>
      <c r="H93" s="301" t="str">
        <f>'PROD.LIST PU HOLDS'!H94</f>
        <v/>
      </c>
      <c r="I93" s="301" t="str">
        <f>'PROD.LIST PU HOLDS'!I94</f>
        <v/>
      </c>
      <c r="J93" s="553" t="str">
        <f>'PROD.LIST PU HOLDS'!J94</f>
        <v/>
      </c>
      <c r="K93" s="553" t="str">
        <f>'PROD.LIST PU HOLDS'!K94</f>
        <v/>
      </c>
      <c r="L93" s="553" t="str">
        <f>'PROD.LIST PU HOLDS'!L94</f>
        <v/>
      </c>
      <c r="M93" s="304">
        <f>'PROD.LIST PU HOLDS'!M94</f>
        <v>0</v>
      </c>
    </row>
    <row r="94" spans="1:13" ht="22.5" customHeight="1" x14ac:dyDescent="0.2">
      <c r="A94" s="177" t="str">
        <f>'PROD.LIST PU HOLDS'!A95</f>
        <v>360-352PU</v>
      </c>
      <c r="B94" s="1470">
        <f>'360 PU '!I110</f>
        <v>1</v>
      </c>
      <c r="C94" s="301" t="str">
        <f>'PROD.LIST PU HOLDS'!C95</f>
        <v/>
      </c>
      <c r="D94" s="301" t="str">
        <f>'PROD.LIST PU HOLDS'!D95</f>
        <v/>
      </c>
      <c r="E94" s="301" t="str">
        <f>'PROD.LIST PU HOLDS'!E95</f>
        <v/>
      </c>
      <c r="F94" s="301" t="str">
        <f>'PROD.LIST PU HOLDS'!F95</f>
        <v/>
      </c>
      <c r="G94" s="301" t="str">
        <f>'PROD.LIST PU HOLDS'!G95</f>
        <v/>
      </c>
      <c r="H94" s="301" t="str">
        <f>'PROD.LIST PU HOLDS'!H95</f>
        <v/>
      </c>
      <c r="I94" s="301" t="str">
        <f>'PROD.LIST PU HOLDS'!I95</f>
        <v/>
      </c>
      <c r="J94" s="553" t="str">
        <f>'PROD.LIST PU HOLDS'!J95</f>
        <v/>
      </c>
      <c r="K94" s="553" t="str">
        <f>'PROD.LIST PU HOLDS'!K95</f>
        <v/>
      </c>
      <c r="L94" s="553" t="str">
        <f>'PROD.LIST PU HOLDS'!L95</f>
        <v/>
      </c>
      <c r="M94" s="304">
        <f>'PROD.LIST PU HOLDS'!M95</f>
        <v>0</v>
      </c>
    </row>
    <row r="95" spans="1:13" ht="22.5" customHeight="1" x14ac:dyDescent="0.2">
      <c r="A95" s="177" t="str">
        <f>'PROD.LIST PU HOLDS'!A96</f>
        <v>360-353PU</v>
      </c>
      <c r="B95" s="1470">
        <f>'360 PU '!I111</f>
        <v>1</v>
      </c>
      <c r="C95" s="301" t="str">
        <f>'PROD.LIST PU HOLDS'!C96</f>
        <v/>
      </c>
      <c r="D95" s="301" t="str">
        <f>'PROD.LIST PU HOLDS'!D96</f>
        <v/>
      </c>
      <c r="E95" s="301" t="str">
        <f>'PROD.LIST PU HOLDS'!E96</f>
        <v/>
      </c>
      <c r="F95" s="301" t="str">
        <f>'PROD.LIST PU HOLDS'!F96</f>
        <v/>
      </c>
      <c r="G95" s="301" t="str">
        <f>'PROD.LIST PU HOLDS'!G96</f>
        <v/>
      </c>
      <c r="H95" s="301" t="str">
        <f>'PROD.LIST PU HOLDS'!H96</f>
        <v/>
      </c>
      <c r="I95" s="301" t="str">
        <f>'PROD.LIST PU HOLDS'!I96</f>
        <v/>
      </c>
      <c r="J95" s="553" t="str">
        <f>'PROD.LIST PU HOLDS'!J96</f>
        <v/>
      </c>
      <c r="K95" s="553" t="str">
        <f>'PROD.LIST PU HOLDS'!K96</f>
        <v/>
      </c>
      <c r="L95" s="553" t="str">
        <f>'PROD.LIST PU HOLDS'!L96</f>
        <v/>
      </c>
      <c r="M95" s="304">
        <f>'PROD.LIST PU HOLDS'!M96</f>
        <v>0</v>
      </c>
    </row>
    <row r="96" spans="1:13" ht="22.5" customHeight="1" x14ac:dyDescent="0.2">
      <c r="A96" s="177" t="str">
        <f>'PROD.LIST PU HOLDS'!A97</f>
        <v>360-354PU</v>
      </c>
      <c r="B96" s="1470">
        <f>'360 PU '!I112</f>
        <v>2</v>
      </c>
      <c r="C96" s="301" t="str">
        <f>'PROD.LIST PU HOLDS'!C97</f>
        <v/>
      </c>
      <c r="D96" s="301" t="str">
        <f>'PROD.LIST PU HOLDS'!D97</f>
        <v/>
      </c>
      <c r="E96" s="301" t="str">
        <f>'PROD.LIST PU HOLDS'!E97</f>
        <v/>
      </c>
      <c r="F96" s="301" t="str">
        <f>'PROD.LIST PU HOLDS'!F97</f>
        <v/>
      </c>
      <c r="G96" s="301" t="str">
        <f>'PROD.LIST PU HOLDS'!G97</f>
        <v/>
      </c>
      <c r="H96" s="301" t="str">
        <f>'PROD.LIST PU HOLDS'!H97</f>
        <v/>
      </c>
      <c r="I96" s="301" t="str">
        <f>'PROD.LIST PU HOLDS'!I97</f>
        <v/>
      </c>
      <c r="J96" s="553" t="str">
        <f>'PROD.LIST PU HOLDS'!J97</f>
        <v/>
      </c>
      <c r="K96" s="553" t="str">
        <f>'PROD.LIST PU HOLDS'!K97</f>
        <v/>
      </c>
      <c r="L96" s="553" t="str">
        <f>'PROD.LIST PU HOLDS'!L97</f>
        <v/>
      </c>
      <c r="M96" s="304">
        <f>'PROD.LIST PU HOLDS'!M97</f>
        <v>0</v>
      </c>
    </row>
    <row r="97" spans="1:13" ht="22.5" customHeight="1" x14ac:dyDescent="0.2">
      <c r="A97" s="177" t="str">
        <f>'PROD.LIST PU HOLDS'!A98</f>
        <v>360-355PU</v>
      </c>
      <c r="B97" s="1470">
        <f>'360 PU '!I113</f>
        <v>5</v>
      </c>
      <c r="C97" s="301" t="str">
        <f>'PROD.LIST PU HOLDS'!C98</f>
        <v/>
      </c>
      <c r="D97" s="301" t="str">
        <f>'PROD.LIST PU HOLDS'!D98</f>
        <v/>
      </c>
      <c r="E97" s="301" t="str">
        <f>'PROD.LIST PU HOLDS'!E98</f>
        <v/>
      </c>
      <c r="F97" s="301" t="str">
        <f>'PROD.LIST PU HOLDS'!F98</f>
        <v/>
      </c>
      <c r="G97" s="301" t="str">
        <f>'PROD.LIST PU HOLDS'!G98</f>
        <v/>
      </c>
      <c r="H97" s="301" t="str">
        <f>'PROD.LIST PU HOLDS'!H98</f>
        <v/>
      </c>
      <c r="I97" s="301" t="str">
        <f>'PROD.LIST PU HOLDS'!I98</f>
        <v/>
      </c>
      <c r="J97" s="553" t="str">
        <f>'PROD.LIST PU HOLDS'!J98</f>
        <v/>
      </c>
      <c r="K97" s="553" t="str">
        <f>'PROD.LIST PU HOLDS'!K98</f>
        <v/>
      </c>
      <c r="L97" s="553" t="str">
        <f>'PROD.LIST PU HOLDS'!L98</f>
        <v/>
      </c>
      <c r="M97" s="304">
        <f>'PROD.LIST PU HOLDS'!M98</f>
        <v>0</v>
      </c>
    </row>
    <row r="98" spans="1:13" ht="22.5" customHeight="1" x14ac:dyDescent="0.2">
      <c r="A98" s="177" t="str">
        <f>'PROD.LIST PU HOLDS'!A99</f>
        <v>360-356PU</v>
      </c>
      <c r="B98" s="1470">
        <f>'360 PU '!I114</f>
        <v>4</v>
      </c>
      <c r="C98" s="301" t="str">
        <f>'PROD.LIST PU HOLDS'!C99</f>
        <v/>
      </c>
      <c r="D98" s="301" t="str">
        <f>'PROD.LIST PU HOLDS'!D99</f>
        <v/>
      </c>
      <c r="E98" s="301" t="str">
        <f>'PROD.LIST PU HOLDS'!E99</f>
        <v/>
      </c>
      <c r="F98" s="301" t="str">
        <f>'PROD.LIST PU HOLDS'!F99</f>
        <v/>
      </c>
      <c r="G98" s="301" t="str">
        <f>'PROD.LIST PU HOLDS'!G99</f>
        <v/>
      </c>
      <c r="H98" s="301" t="str">
        <f>'PROD.LIST PU HOLDS'!H99</f>
        <v/>
      </c>
      <c r="I98" s="301" t="str">
        <f>'PROD.LIST PU HOLDS'!I99</f>
        <v/>
      </c>
      <c r="J98" s="553" t="str">
        <f>'PROD.LIST PU HOLDS'!J99</f>
        <v/>
      </c>
      <c r="K98" s="553" t="str">
        <f>'PROD.LIST PU HOLDS'!K99</f>
        <v/>
      </c>
      <c r="L98" s="553" t="str">
        <f>'PROD.LIST PU HOLDS'!L99</f>
        <v/>
      </c>
      <c r="M98" s="304">
        <f>'PROD.LIST PU HOLDS'!M99</f>
        <v>0</v>
      </c>
    </row>
    <row r="99" spans="1:13" ht="22.5" customHeight="1" x14ac:dyDescent="0.2">
      <c r="A99" s="177" t="str">
        <f>'PROD.LIST PU HOLDS'!A100</f>
        <v>360-357PU</v>
      </c>
      <c r="B99" s="1470">
        <f>'360 PU '!I115</f>
        <v>3</v>
      </c>
      <c r="C99" s="301" t="str">
        <f>'PROD.LIST PU HOLDS'!C100</f>
        <v/>
      </c>
      <c r="D99" s="301" t="str">
        <f>'PROD.LIST PU HOLDS'!D100</f>
        <v/>
      </c>
      <c r="E99" s="301" t="str">
        <f>'PROD.LIST PU HOLDS'!E100</f>
        <v/>
      </c>
      <c r="F99" s="301" t="str">
        <f>'PROD.LIST PU HOLDS'!F100</f>
        <v/>
      </c>
      <c r="G99" s="301" t="str">
        <f>'PROD.LIST PU HOLDS'!G100</f>
        <v/>
      </c>
      <c r="H99" s="301" t="str">
        <f>'PROD.LIST PU HOLDS'!H100</f>
        <v/>
      </c>
      <c r="I99" s="301" t="str">
        <f>'PROD.LIST PU HOLDS'!I100</f>
        <v/>
      </c>
      <c r="J99" s="553" t="str">
        <f>'PROD.LIST PU HOLDS'!J100</f>
        <v/>
      </c>
      <c r="K99" s="553" t="str">
        <f>'PROD.LIST PU HOLDS'!K100</f>
        <v/>
      </c>
      <c r="L99" s="553" t="str">
        <f>'PROD.LIST PU HOLDS'!L100</f>
        <v/>
      </c>
      <c r="M99" s="304">
        <f>'PROD.LIST PU HOLDS'!M100</f>
        <v>0</v>
      </c>
    </row>
    <row r="100" spans="1:13" ht="22.5" customHeight="1" x14ac:dyDescent="0.2">
      <c r="A100" s="177" t="str">
        <f>'PROD.LIST PU HOLDS'!A101</f>
        <v>360-358PU</v>
      </c>
      <c r="B100" s="1470">
        <f>'360 PU '!I116</f>
        <v>1</v>
      </c>
      <c r="C100" s="301" t="str">
        <f>'PROD.LIST PU HOLDS'!C101</f>
        <v/>
      </c>
      <c r="D100" s="301" t="str">
        <f>'PROD.LIST PU HOLDS'!D101</f>
        <v/>
      </c>
      <c r="E100" s="301" t="str">
        <f>'PROD.LIST PU HOLDS'!E101</f>
        <v/>
      </c>
      <c r="F100" s="301" t="str">
        <f>'PROD.LIST PU HOLDS'!F101</f>
        <v/>
      </c>
      <c r="G100" s="301" t="str">
        <f>'PROD.LIST PU HOLDS'!G101</f>
        <v/>
      </c>
      <c r="H100" s="301" t="str">
        <f>'PROD.LIST PU HOLDS'!H101</f>
        <v/>
      </c>
      <c r="I100" s="301" t="str">
        <f>'PROD.LIST PU HOLDS'!I101</f>
        <v/>
      </c>
      <c r="J100" s="553" t="str">
        <f>'PROD.LIST PU HOLDS'!J101</f>
        <v/>
      </c>
      <c r="K100" s="553" t="str">
        <f>'PROD.LIST PU HOLDS'!K101</f>
        <v/>
      </c>
      <c r="L100" s="553" t="str">
        <f>'PROD.LIST PU HOLDS'!L101</f>
        <v/>
      </c>
      <c r="M100" s="304">
        <f>'PROD.LIST PU HOLDS'!M101</f>
        <v>0</v>
      </c>
    </row>
    <row r="101" spans="1:13" ht="22.5" customHeight="1" x14ac:dyDescent="0.2">
      <c r="A101" s="177" t="str">
        <f>'PROD.LIST PU HOLDS'!A102</f>
        <v>360-359PU</v>
      </c>
      <c r="B101" s="1470">
        <f>'360 PU '!I117</f>
        <v>1</v>
      </c>
      <c r="C101" s="301" t="str">
        <f>'PROD.LIST PU HOLDS'!C102</f>
        <v/>
      </c>
      <c r="D101" s="301" t="str">
        <f>'PROD.LIST PU HOLDS'!D102</f>
        <v/>
      </c>
      <c r="E101" s="301" t="str">
        <f>'PROD.LIST PU HOLDS'!E102</f>
        <v/>
      </c>
      <c r="F101" s="301" t="str">
        <f>'PROD.LIST PU HOLDS'!F102</f>
        <v/>
      </c>
      <c r="G101" s="301" t="str">
        <f>'PROD.LIST PU HOLDS'!G102</f>
        <v/>
      </c>
      <c r="H101" s="301" t="str">
        <f>'PROD.LIST PU HOLDS'!H102</f>
        <v/>
      </c>
      <c r="I101" s="301" t="str">
        <f>'PROD.LIST PU HOLDS'!I102</f>
        <v/>
      </c>
      <c r="J101" s="553" t="str">
        <f>'PROD.LIST PU HOLDS'!J102</f>
        <v/>
      </c>
      <c r="K101" s="553" t="str">
        <f>'PROD.LIST PU HOLDS'!K102</f>
        <v/>
      </c>
      <c r="L101" s="553" t="str">
        <f>'PROD.LIST PU HOLDS'!L102</f>
        <v/>
      </c>
      <c r="M101" s="304">
        <f>'PROD.LIST PU HOLDS'!M102</f>
        <v>0</v>
      </c>
    </row>
    <row r="102" spans="1:13" ht="22.5" customHeight="1" x14ac:dyDescent="0.2">
      <c r="A102" s="177" t="str">
        <f>'PROD.LIST PU HOLDS'!A103</f>
        <v>360-360PU</v>
      </c>
      <c r="B102" s="1470">
        <f>'360 PU '!I118</f>
        <v>1</v>
      </c>
      <c r="C102" s="301" t="str">
        <f>'PROD.LIST PU HOLDS'!C103</f>
        <v/>
      </c>
      <c r="D102" s="301" t="str">
        <f>'PROD.LIST PU HOLDS'!D103</f>
        <v/>
      </c>
      <c r="E102" s="301" t="str">
        <f>'PROD.LIST PU HOLDS'!E103</f>
        <v/>
      </c>
      <c r="F102" s="301" t="str">
        <f>'PROD.LIST PU HOLDS'!F103</f>
        <v/>
      </c>
      <c r="G102" s="301" t="str">
        <f>'PROD.LIST PU HOLDS'!G103</f>
        <v/>
      </c>
      <c r="H102" s="301" t="str">
        <f>'PROD.LIST PU HOLDS'!H103</f>
        <v/>
      </c>
      <c r="I102" s="301" t="str">
        <f>'PROD.LIST PU HOLDS'!I103</f>
        <v/>
      </c>
      <c r="J102" s="553" t="str">
        <f>'PROD.LIST PU HOLDS'!J103</f>
        <v/>
      </c>
      <c r="K102" s="553" t="str">
        <f>'PROD.LIST PU HOLDS'!K103</f>
        <v/>
      </c>
      <c r="L102" s="553" t="str">
        <f>'PROD.LIST PU HOLDS'!L103</f>
        <v/>
      </c>
      <c r="M102" s="304">
        <f>'PROD.LIST PU HOLDS'!M103</f>
        <v>0</v>
      </c>
    </row>
    <row r="103" spans="1:13" ht="22.5" customHeight="1" x14ac:dyDescent="0.2">
      <c r="A103" s="177">
        <f>'PROD.LIST PU HOLDS'!A104</f>
        <v>0</v>
      </c>
      <c r="B103" s="1470">
        <f>'360 PU '!I119</f>
        <v>0</v>
      </c>
      <c r="C103" s="301" t="str">
        <f>'PROD.LIST PU HOLDS'!C104</f>
        <v/>
      </c>
      <c r="D103" s="301" t="str">
        <f>'PROD.LIST PU HOLDS'!D104</f>
        <v/>
      </c>
      <c r="E103" s="301" t="str">
        <f>'PROD.LIST PU HOLDS'!E104</f>
        <v/>
      </c>
      <c r="F103" s="301" t="str">
        <f>'PROD.LIST PU HOLDS'!F104</f>
        <v/>
      </c>
      <c r="G103" s="301" t="str">
        <f>'PROD.LIST PU HOLDS'!G104</f>
        <v/>
      </c>
      <c r="H103" s="301" t="str">
        <f>'PROD.LIST PU HOLDS'!H104</f>
        <v/>
      </c>
      <c r="I103" s="301" t="str">
        <f>'PROD.LIST PU HOLDS'!I104</f>
        <v/>
      </c>
      <c r="J103" s="553" t="str">
        <f>'PROD.LIST PU HOLDS'!J104</f>
        <v/>
      </c>
      <c r="K103" s="553" t="str">
        <f>'PROD.LIST PU HOLDS'!K104</f>
        <v/>
      </c>
      <c r="L103" s="553" t="str">
        <f>'PROD.LIST PU HOLDS'!L104</f>
        <v/>
      </c>
      <c r="M103" s="304">
        <f>'PROD.LIST PU HOLDS'!M104</f>
        <v>0</v>
      </c>
    </row>
    <row r="104" spans="1:13" ht="22.5" customHeight="1" x14ac:dyDescent="0.2">
      <c r="A104" s="177" t="str">
        <f>'PROD.LIST PU HOLDS'!A105</f>
        <v>360-378PU</v>
      </c>
      <c r="B104" s="1470">
        <f>'360 PU '!I120</f>
        <v>10</v>
      </c>
      <c r="C104" s="301" t="str">
        <f>'PROD.LIST PU HOLDS'!C105</f>
        <v/>
      </c>
      <c r="D104" s="301" t="str">
        <f>'PROD.LIST PU HOLDS'!D105</f>
        <v/>
      </c>
      <c r="E104" s="301" t="str">
        <f>'PROD.LIST PU HOLDS'!E105</f>
        <v/>
      </c>
      <c r="F104" s="301" t="str">
        <f>'PROD.LIST PU HOLDS'!F105</f>
        <v/>
      </c>
      <c r="G104" s="301" t="str">
        <f>'PROD.LIST PU HOLDS'!G105</f>
        <v/>
      </c>
      <c r="H104" s="301" t="str">
        <f>'PROD.LIST PU HOLDS'!H105</f>
        <v/>
      </c>
      <c r="I104" s="301" t="str">
        <f>'PROD.LIST PU HOLDS'!I105</f>
        <v/>
      </c>
      <c r="J104" s="553" t="str">
        <f>'PROD.LIST PU HOLDS'!J105</f>
        <v/>
      </c>
      <c r="K104" s="553" t="str">
        <f>'PROD.LIST PU HOLDS'!K105</f>
        <v/>
      </c>
      <c r="L104" s="553" t="str">
        <f>'PROD.LIST PU HOLDS'!L105</f>
        <v/>
      </c>
      <c r="M104" s="304">
        <f>'PROD.LIST PU HOLDS'!M105</f>
        <v>0</v>
      </c>
    </row>
    <row r="105" spans="1:13" ht="22.5" customHeight="1" x14ac:dyDescent="0.2">
      <c r="A105" s="177" t="str">
        <f>'PROD.LIST PU HOLDS'!A106</f>
        <v>360-379PU-NT</v>
      </c>
      <c r="B105" s="1470">
        <f>'360 PU '!I121</f>
        <v>10</v>
      </c>
      <c r="C105" s="301" t="str">
        <f>'PROD.LIST PU HOLDS'!C106</f>
        <v/>
      </c>
      <c r="D105" s="301" t="str">
        <f>'PROD.LIST PU HOLDS'!D106</f>
        <v/>
      </c>
      <c r="E105" s="301" t="str">
        <f>'PROD.LIST PU HOLDS'!E106</f>
        <v/>
      </c>
      <c r="F105" s="301" t="str">
        <f>'PROD.LIST PU HOLDS'!F106</f>
        <v/>
      </c>
      <c r="G105" s="301" t="str">
        <f>'PROD.LIST PU HOLDS'!G106</f>
        <v/>
      </c>
      <c r="H105" s="301" t="str">
        <f>'PROD.LIST PU HOLDS'!H106</f>
        <v/>
      </c>
      <c r="I105" s="301" t="str">
        <f>'PROD.LIST PU HOLDS'!I106</f>
        <v/>
      </c>
      <c r="J105" s="553" t="str">
        <f>'PROD.LIST PU HOLDS'!J106</f>
        <v/>
      </c>
      <c r="K105" s="553" t="str">
        <f>'PROD.LIST PU HOLDS'!K106</f>
        <v/>
      </c>
      <c r="L105" s="553" t="str">
        <f>'PROD.LIST PU HOLDS'!L106</f>
        <v/>
      </c>
      <c r="M105" s="304">
        <f>'PROD.LIST PU HOLDS'!M106</f>
        <v>0</v>
      </c>
    </row>
    <row r="106" spans="1:13" ht="22.5" customHeight="1" x14ac:dyDescent="0.2">
      <c r="A106" s="177" t="str">
        <f>'PROD.LIST PU HOLDS'!A107</f>
        <v>360-380PU</v>
      </c>
      <c r="B106" s="1470">
        <f>'360 PU '!I122</f>
        <v>9</v>
      </c>
      <c r="C106" s="301" t="str">
        <f>'PROD.LIST PU HOLDS'!C107</f>
        <v/>
      </c>
      <c r="D106" s="301" t="str">
        <f>'PROD.LIST PU HOLDS'!D107</f>
        <v/>
      </c>
      <c r="E106" s="301" t="str">
        <f>'PROD.LIST PU HOLDS'!E107</f>
        <v/>
      </c>
      <c r="F106" s="301" t="str">
        <f>'PROD.LIST PU HOLDS'!F107</f>
        <v/>
      </c>
      <c r="G106" s="301" t="str">
        <f>'PROD.LIST PU HOLDS'!G107</f>
        <v/>
      </c>
      <c r="H106" s="301" t="str">
        <f>'PROD.LIST PU HOLDS'!H107</f>
        <v/>
      </c>
      <c r="I106" s="301" t="str">
        <f>'PROD.LIST PU HOLDS'!I107</f>
        <v/>
      </c>
      <c r="J106" s="553" t="str">
        <f>'PROD.LIST PU HOLDS'!J107</f>
        <v/>
      </c>
      <c r="K106" s="553" t="str">
        <f>'PROD.LIST PU HOLDS'!K107</f>
        <v/>
      </c>
      <c r="L106" s="553" t="str">
        <f>'PROD.LIST PU HOLDS'!L107</f>
        <v/>
      </c>
      <c r="M106" s="304">
        <f>'PROD.LIST PU HOLDS'!M107</f>
        <v>0</v>
      </c>
    </row>
    <row r="107" spans="1:13" ht="22.5" customHeight="1" x14ac:dyDescent="0.2">
      <c r="A107" s="177">
        <f>'PROD.LIST PU HOLDS'!A108</f>
        <v>0</v>
      </c>
      <c r="B107" s="1470">
        <f>'360 PU '!I123</f>
        <v>0</v>
      </c>
      <c r="C107" s="301" t="str">
        <f>'PROD.LIST PU HOLDS'!C108</f>
        <v/>
      </c>
      <c r="D107" s="301" t="str">
        <f>'PROD.LIST PU HOLDS'!D108</f>
        <v/>
      </c>
      <c r="E107" s="301" t="str">
        <f>'PROD.LIST PU HOLDS'!E108</f>
        <v/>
      </c>
      <c r="F107" s="301" t="str">
        <f>'PROD.LIST PU HOLDS'!F108</f>
        <v/>
      </c>
      <c r="G107" s="301" t="str">
        <f>'PROD.LIST PU HOLDS'!G108</f>
        <v/>
      </c>
      <c r="H107" s="301" t="str">
        <f>'PROD.LIST PU HOLDS'!H108</f>
        <v/>
      </c>
      <c r="I107" s="301" t="str">
        <f>'PROD.LIST PU HOLDS'!I108</f>
        <v/>
      </c>
      <c r="J107" s="553" t="str">
        <f>'PROD.LIST PU HOLDS'!J108</f>
        <v/>
      </c>
      <c r="K107" s="553" t="str">
        <f>'PROD.LIST PU HOLDS'!K108</f>
        <v/>
      </c>
      <c r="L107" s="553" t="str">
        <f>'PROD.LIST PU HOLDS'!L108</f>
        <v/>
      </c>
      <c r="M107" s="304">
        <f>'PROD.LIST PU HOLDS'!M108</f>
        <v>0</v>
      </c>
    </row>
    <row r="108" spans="1:13" ht="22.5" customHeight="1" x14ac:dyDescent="0.2">
      <c r="A108" s="177" t="str">
        <f>'PROD.LIST PU HOLDS'!A109</f>
        <v>360-390PU</v>
      </c>
      <c r="B108" s="1470">
        <f>'360 PU '!I124</f>
        <v>1</v>
      </c>
      <c r="C108" s="301" t="str">
        <f>'PROD.LIST PU HOLDS'!C109</f>
        <v/>
      </c>
      <c r="D108" s="301" t="str">
        <f>'PROD.LIST PU HOLDS'!D109</f>
        <v/>
      </c>
      <c r="E108" s="301" t="str">
        <f>'PROD.LIST PU HOLDS'!E109</f>
        <v/>
      </c>
      <c r="F108" s="301" t="str">
        <f>'PROD.LIST PU HOLDS'!F109</f>
        <v/>
      </c>
      <c r="G108" s="301" t="str">
        <f>'PROD.LIST PU HOLDS'!G109</f>
        <v/>
      </c>
      <c r="H108" s="301" t="str">
        <f>'PROD.LIST PU HOLDS'!H109</f>
        <v/>
      </c>
      <c r="I108" s="301" t="str">
        <f>'PROD.LIST PU HOLDS'!I109</f>
        <v/>
      </c>
      <c r="J108" s="553" t="str">
        <f>'PROD.LIST PU HOLDS'!J109</f>
        <v/>
      </c>
      <c r="K108" s="553" t="str">
        <f>'PROD.LIST PU HOLDS'!K109</f>
        <v/>
      </c>
      <c r="L108" s="553" t="str">
        <f>'PROD.LIST PU HOLDS'!L109</f>
        <v/>
      </c>
      <c r="M108" s="304">
        <f>'PROD.LIST PU HOLDS'!M109</f>
        <v>0</v>
      </c>
    </row>
    <row r="109" spans="1:13" ht="22.5" customHeight="1" x14ac:dyDescent="0.2">
      <c r="A109" s="177" t="str">
        <f>'PROD.LIST PU HOLDS'!A110</f>
        <v>360-392PU</v>
      </c>
      <c r="B109" s="1470">
        <f>'360 PU '!I125</f>
        <v>1</v>
      </c>
      <c r="C109" s="301" t="str">
        <f>'PROD.LIST PU HOLDS'!C110</f>
        <v/>
      </c>
      <c r="D109" s="301" t="str">
        <f>'PROD.LIST PU HOLDS'!D110</f>
        <v/>
      </c>
      <c r="E109" s="301" t="str">
        <f>'PROD.LIST PU HOLDS'!E110</f>
        <v/>
      </c>
      <c r="F109" s="301" t="str">
        <f>'PROD.LIST PU HOLDS'!F110</f>
        <v/>
      </c>
      <c r="G109" s="301" t="str">
        <f>'PROD.LIST PU HOLDS'!G110</f>
        <v/>
      </c>
      <c r="H109" s="301" t="str">
        <f>'PROD.LIST PU HOLDS'!H110</f>
        <v/>
      </c>
      <c r="I109" s="301" t="str">
        <f>'PROD.LIST PU HOLDS'!I110</f>
        <v/>
      </c>
      <c r="J109" s="553" t="str">
        <f>'PROD.LIST PU HOLDS'!J110</f>
        <v/>
      </c>
      <c r="K109" s="553" t="str">
        <f>'PROD.LIST PU HOLDS'!K110</f>
        <v/>
      </c>
      <c r="L109" s="553" t="str">
        <f>'PROD.LIST PU HOLDS'!L110</f>
        <v/>
      </c>
      <c r="M109" s="304">
        <f>'PROD.LIST PU HOLDS'!M110</f>
        <v>0</v>
      </c>
    </row>
    <row r="110" spans="1:13" ht="22.5" customHeight="1" x14ac:dyDescent="0.2">
      <c r="A110" s="177" t="str">
        <f>'PROD.LIST PU HOLDS'!A111</f>
        <v>360-394PU</v>
      </c>
      <c r="B110" s="1470">
        <f>'360 PU '!I126</f>
        <v>2</v>
      </c>
      <c r="C110" s="301" t="str">
        <f>'PROD.LIST PU HOLDS'!C111</f>
        <v/>
      </c>
      <c r="D110" s="301" t="str">
        <f>'PROD.LIST PU HOLDS'!D111</f>
        <v/>
      </c>
      <c r="E110" s="301" t="str">
        <f>'PROD.LIST PU HOLDS'!E111</f>
        <v/>
      </c>
      <c r="F110" s="301" t="str">
        <f>'PROD.LIST PU HOLDS'!F111</f>
        <v/>
      </c>
      <c r="G110" s="301" t="str">
        <f>'PROD.LIST PU HOLDS'!G111</f>
        <v/>
      </c>
      <c r="H110" s="301" t="str">
        <f>'PROD.LIST PU HOLDS'!H111</f>
        <v/>
      </c>
      <c r="I110" s="301" t="str">
        <f>'PROD.LIST PU HOLDS'!I111</f>
        <v/>
      </c>
      <c r="J110" s="553" t="str">
        <f>'PROD.LIST PU HOLDS'!J111</f>
        <v/>
      </c>
      <c r="K110" s="553" t="str">
        <f>'PROD.LIST PU HOLDS'!K111</f>
        <v/>
      </c>
      <c r="L110" s="553" t="str">
        <f>'PROD.LIST PU HOLDS'!L111</f>
        <v/>
      </c>
      <c r="M110" s="304">
        <f>'PROD.LIST PU HOLDS'!M111</f>
        <v>0</v>
      </c>
    </row>
    <row r="111" spans="1:13" ht="22.5" customHeight="1" x14ac:dyDescent="0.2">
      <c r="A111" s="177" t="str">
        <f>'PROD.LIST PU HOLDS'!A112</f>
        <v>360-396PU</v>
      </c>
      <c r="B111" s="1470">
        <f>'360 PU '!I127</f>
        <v>2</v>
      </c>
      <c r="C111" s="301" t="str">
        <f>'PROD.LIST PU HOLDS'!C112</f>
        <v/>
      </c>
      <c r="D111" s="301" t="str">
        <f>'PROD.LIST PU HOLDS'!D112</f>
        <v/>
      </c>
      <c r="E111" s="301" t="str">
        <f>'PROD.LIST PU HOLDS'!E112</f>
        <v/>
      </c>
      <c r="F111" s="301" t="str">
        <f>'PROD.LIST PU HOLDS'!F112</f>
        <v/>
      </c>
      <c r="G111" s="301" t="str">
        <f>'PROD.LIST PU HOLDS'!G112</f>
        <v/>
      </c>
      <c r="H111" s="301" t="str">
        <f>'PROD.LIST PU HOLDS'!H112</f>
        <v/>
      </c>
      <c r="I111" s="301" t="str">
        <f>'PROD.LIST PU HOLDS'!I112</f>
        <v/>
      </c>
      <c r="J111" s="553" t="str">
        <f>'PROD.LIST PU HOLDS'!J112</f>
        <v/>
      </c>
      <c r="K111" s="553" t="str">
        <f>'PROD.LIST PU HOLDS'!K112</f>
        <v/>
      </c>
      <c r="L111" s="553" t="str">
        <f>'PROD.LIST PU HOLDS'!L112</f>
        <v/>
      </c>
      <c r="M111" s="304">
        <f>'PROD.LIST PU HOLDS'!M112</f>
        <v>0</v>
      </c>
    </row>
    <row r="112" spans="1:13" ht="22.5" customHeight="1" x14ac:dyDescent="0.2">
      <c r="A112" s="177" t="str">
        <f>'PROD.LIST PU HOLDS'!A113</f>
        <v>360-398PU</v>
      </c>
      <c r="B112" s="1470">
        <f>'360 PU '!I128</f>
        <v>4</v>
      </c>
      <c r="C112" s="301" t="str">
        <f>'PROD.LIST PU HOLDS'!C113</f>
        <v/>
      </c>
      <c r="D112" s="301" t="str">
        <f>'PROD.LIST PU HOLDS'!D113</f>
        <v/>
      </c>
      <c r="E112" s="301" t="str">
        <f>'PROD.LIST PU HOLDS'!E113</f>
        <v/>
      </c>
      <c r="F112" s="301" t="str">
        <f>'PROD.LIST PU HOLDS'!F113</f>
        <v/>
      </c>
      <c r="G112" s="301" t="str">
        <f>'PROD.LIST PU HOLDS'!G113</f>
        <v/>
      </c>
      <c r="H112" s="301" t="str">
        <f>'PROD.LIST PU HOLDS'!H113</f>
        <v/>
      </c>
      <c r="I112" s="301" t="str">
        <f>'PROD.LIST PU HOLDS'!I113</f>
        <v/>
      </c>
      <c r="J112" s="553" t="str">
        <f>'PROD.LIST PU HOLDS'!J113</f>
        <v/>
      </c>
      <c r="K112" s="553" t="str">
        <f>'PROD.LIST PU HOLDS'!K113</f>
        <v/>
      </c>
      <c r="L112" s="553" t="str">
        <f>'PROD.LIST PU HOLDS'!L113</f>
        <v/>
      </c>
      <c r="M112" s="304">
        <f>'PROD.LIST PU HOLDS'!M113</f>
        <v>0</v>
      </c>
    </row>
    <row r="113" spans="1:13" ht="22.5" customHeight="1" x14ac:dyDescent="0.2">
      <c r="A113" s="177" t="str">
        <f>'PROD.LIST PU HOLDS'!A114</f>
        <v>360-400PU</v>
      </c>
      <c r="B113" s="1470">
        <f>'360 PU '!I129</f>
        <v>8</v>
      </c>
      <c r="C113" s="301" t="str">
        <f>'PROD.LIST PU HOLDS'!C114</f>
        <v/>
      </c>
      <c r="D113" s="301" t="str">
        <f>'PROD.LIST PU HOLDS'!D114</f>
        <v/>
      </c>
      <c r="E113" s="301" t="str">
        <f>'PROD.LIST PU HOLDS'!E114</f>
        <v/>
      </c>
      <c r="F113" s="301" t="str">
        <f>'PROD.LIST PU HOLDS'!F114</f>
        <v/>
      </c>
      <c r="G113" s="301" t="str">
        <f>'PROD.LIST PU HOLDS'!G114</f>
        <v/>
      </c>
      <c r="H113" s="301" t="str">
        <f>'PROD.LIST PU HOLDS'!H114</f>
        <v/>
      </c>
      <c r="I113" s="301" t="str">
        <f>'PROD.LIST PU HOLDS'!I114</f>
        <v/>
      </c>
      <c r="J113" s="553" t="str">
        <f>'PROD.LIST PU HOLDS'!J114</f>
        <v/>
      </c>
      <c r="K113" s="553" t="str">
        <f>'PROD.LIST PU HOLDS'!K114</f>
        <v/>
      </c>
      <c r="L113" s="553" t="str">
        <f>'PROD.LIST PU HOLDS'!L114</f>
        <v/>
      </c>
      <c r="M113" s="304">
        <f>'PROD.LIST PU HOLDS'!M114</f>
        <v>0</v>
      </c>
    </row>
    <row r="114" spans="1:13" ht="22.5" customHeight="1" x14ac:dyDescent="0.2">
      <c r="A114" s="177">
        <f>'PROD.LIST PU HOLDS'!A115</f>
        <v>0</v>
      </c>
      <c r="B114" s="1470">
        <f>'360 PU '!I130</f>
        <v>0</v>
      </c>
      <c r="C114" s="301" t="str">
        <f>'PROD.LIST PU HOLDS'!C115</f>
        <v/>
      </c>
      <c r="D114" s="301" t="str">
        <f>'PROD.LIST PU HOLDS'!D115</f>
        <v/>
      </c>
      <c r="E114" s="301" t="str">
        <f>'PROD.LIST PU HOLDS'!E115</f>
        <v/>
      </c>
      <c r="F114" s="301" t="str">
        <f>'PROD.LIST PU HOLDS'!F115</f>
        <v/>
      </c>
      <c r="G114" s="301" t="str">
        <f>'PROD.LIST PU HOLDS'!G115</f>
        <v/>
      </c>
      <c r="H114" s="301" t="str">
        <f>'PROD.LIST PU HOLDS'!H115</f>
        <v/>
      </c>
      <c r="I114" s="301" t="str">
        <f>'PROD.LIST PU HOLDS'!I115</f>
        <v/>
      </c>
      <c r="J114" s="553" t="str">
        <f>'PROD.LIST PU HOLDS'!J115</f>
        <v/>
      </c>
      <c r="K114" s="553" t="str">
        <f>'PROD.LIST PU HOLDS'!K115</f>
        <v/>
      </c>
      <c r="L114" s="553" t="str">
        <f>'PROD.LIST PU HOLDS'!L115</f>
        <v/>
      </c>
      <c r="M114" s="304">
        <f>'PROD.LIST PU HOLDS'!M115</f>
        <v>0</v>
      </c>
    </row>
    <row r="115" spans="1:13" ht="22.5" customHeight="1" x14ac:dyDescent="0.2">
      <c r="A115" s="177" t="str">
        <f>'PROD.LIST PU HOLDS'!A116</f>
        <v>360-411PU</v>
      </c>
      <c r="B115" s="1470">
        <f>'360 PU '!I131</f>
        <v>3</v>
      </c>
      <c r="C115" s="301" t="str">
        <f>'PROD.LIST PU HOLDS'!C116</f>
        <v/>
      </c>
      <c r="D115" s="301" t="str">
        <f>'PROD.LIST PU HOLDS'!D116</f>
        <v/>
      </c>
      <c r="E115" s="301" t="str">
        <f>'PROD.LIST PU HOLDS'!E116</f>
        <v/>
      </c>
      <c r="F115" s="301" t="str">
        <f>'PROD.LIST PU HOLDS'!F116</f>
        <v/>
      </c>
      <c r="G115" s="301" t="str">
        <f>'PROD.LIST PU HOLDS'!G116</f>
        <v/>
      </c>
      <c r="H115" s="301" t="str">
        <f>'PROD.LIST PU HOLDS'!H116</f>
        <v/>
      </c>
      <c r="I115" s="301" t="str">
        <f>'PROD.LIST PU HOLDS'!I116</f>
        <v/>
      </c>
      <c r="J115" s="553" t="str">
        <f>'PROD.LIST PU HOLDS'!J116</f>
        <v/>
      </c>
      <c r="K115" s="553" t="str">
        <f>'PROD.LIST PU HOLDS'!K116</f>
        <v/>
      </c>
      <c r="L115" s="553" t="str">
        <f>'PROD.LIST PU HOLDS'!L116</f>
        <v/>
      </c>
      <c r="M115" s="304">
        <f>'PROD.LIST PU HOLDS'!M116</f>
        <v>0</v>
      </c>
    </row>
    <row r="116" spans="1:13" ht="22.5" customHeight="1" x14ac:dyDescent="0.2">
      <c r="A116" s="177" t="str">
        <f>'PROD.LIST PU HOLDS'!A117</f>
        <v>360-412PU</v>
      </c>
      <c r="B116" s="1470">
        <f>'360 PU '!I132</f>
        <v>3</v>
      </c>
      <c r="C116" s="301" t="str">
        <f>'PROD.LIST PU HOLDS'!C117</f>
        <v/>
      </c>
      <c r="D116" s="301" t="str">
        <f>'PROD.LIST PU HOLDS'!D117</f>
        <v/>
      </c>
      <c r="E116" s="301" t="str">
        <f>'PROD.LIST PU HOLDS'!E117</f>
        <v/>
      </c>
      <c r="F116" s="301" t="str">
        <f>'PROD.LIST PU HOLDS'!F117</f>
        <v/>
      </c>
      <c r="G116" s="301" t="str">
        <f>'PROD.LIST PU HOLDS'!G117</f>
        <v/>
      </c>
      <c r="H116" s="301" t="str">
        <f>'PROD.LIST PU HOLDS'!H117</f>
        <v/>
      </c>
      <c r="I116" s="301" t="str">
        <f>'PROD.LIST PU HOLDS'!I117</f>
        <v/>
      </c>
      <c r="J116" s="553" t="str">
        <f>'PROD.LIST PU HOLDS'!J117</f>
        <v/>
      </c>
      <c r="K116" s="553" t="str">
        <f>'PROD.LIST PU HOLDS'!K117</f>
        <v/>
      </c>
      <c r="L116" s="553" t="str">
        <f>'PROD.LIST PU HOLDS'!L117</f>
        <v/>
      </c>
      <c r="M116" s="304">
        <f>'PROD.LIST PU HOLDS'!M117</f>
        <v>0</v>
      </c>
    </row>
    <row r="117" spans="1:13" ht="22.5" customHeight="1" x14ac:dyDescent="0.2">
      <c r="A117" s="177" t="str">
        <f>'PROD.LIST PU HOLDS'!A118</f>
        <v>360-413PU</v>
      </c>
      <c r="B117" s="1470">
        <f>'360 PU '!I133</f>
        <v>6</v>
      </c>
      <c r="C117" s="301" t="str">
        <f>'PROD.LIST PU HOLDS'!C118</f>
        <v/>
      </c>
      <c r="D117" s="301" t="str">
        <f>'PROD.LIST PU HOLDS'!D118</f>
        <v/>
      </c>
      <c r="E117" s="301" t="str">
        <f>'PROD.LIST PU HOLDS'!E118</f>
        <v/>
      </c>
      <c r="F117" s="301" t="str">
        <f>'PROD.LIST PU HOLDS'!F118</f>
        <v/>
      </c>
      <c r="G117" s="301" t="str">
        <f>'PROD.LIST PU HOLDS'!G118</f>
        <v/>
      </c>
      <c r="H117" s="301" t="str">
        <f>'PROD.LIST PU HOLDS'!H118</f>
        <v/>
      </c>
      <c r="I117" s="301" t="str">
        <f>'PROD.LIST PU HOLDS'!I118</f>
        <v/>
      </c>
      <c r="J117" s="553" t="str">
        <f>'PROD.LIST PU HOLDS'!J118</f>
        <v/>
      </c>
      <c r="K117" s="553" t="str">
        <f>'PROD.LIST PU HOLDS'!K118</f>
        <v/>
      </c>
      <c r="L117" s="553" t="str">
        <f>'PROD.LIST PU HOLDS'!L118</f>
        <v/>
      </c>
      <c r="M117" s="304">
        <f>'PROD.LIST PU HOLDS'!M118</f>
        <v>0</v>
      </c>
    </row>
    <row r="118" spans="1:13" ht="22.5" customHeight="1" x14ac:dyDescent="0.2">
      <c r="A118" s="177" t="str">
        <f>'PROD.LIST PU HOLDS'!A119</f>
        <v>360-414PU</v>
      </c>
      <c r="B118" s="1470">
        <f>'360 PU '!I134</f>
        <v>2</v>
      </c>
      <c r="C118" s="301" t="str">
        <f>'PROD.LIST PU HOLDS'!C119</f>
        <v/>
      </c>
      <c r="D118" s="301" t="str">
        <f>'PROD.LIST PU HOLDS'!D119</f>
        <v/>
      </c>
      <c r="E118" s="301" t="str">
        <f>'PROD.LIST PU HOLDS'!E119</f>
        <v/>
      </c>
      <c r="F118" s="301" t="str">
        <f>'PROD.LIST PU HOLDS'!F119</f>
        <v/>
      </c>
      <c r="G118" s="301" t="str">
        <f>'PROD.LIST PU HOLDS'!G119</f>
        <v/>
      </c>
      <c r="H118" s="301" t="str">
        <f>'PROD.LIST PU HOLDS'!H119</f>
        <v/>
      </c>
      <c r="I118" s="301" t="str">
        <f>'PROD.LIST PU HOLDS'!I119</f>
        <v/>
      </c>
      <c r="J118" s="553" t="str">
        <f>'PROD.LIST PU HOLDS'!J119</f>
        <v/>
      </c>
      <c r="K118" s="553" t="str">
        <f>'PROD.LIST PU HOLDS'!K119</f>
        <v/>
      </c>
      <c r="L118" s="553" t="str">
        <f>'PROD.LIST PU HOLDS'!L119</f>
        <v/>
      </c>
      <c r="M118" s="304">
        <f>'PROD.LIST PU HOLDS'!M119</f>
        <v>0</v>
      </c>
    </row>
    <row r="119" spans="1:13" ht="22.5" customHeight="1" x14ac:dyDescent="0.2">
      <c r="A119" s="177" t="str">
        <f>'PROD.LIST PU HOLDS'!A120</f>
        <v>360-415PU</v>
      </c>
      <c r="B119" s="1470">
        <f>'360 PU '!I135</f>
        <v>4</v>
      </c>
      <c r="C119" s="301" t="str">
        <f>'PROD.LIST PU HOLDS'!C120</f>
        <v/>
      </c>
      <c r="D119" s="301" t="str">
        <f>'PROD.LIST PU HOLDS'!D120</f>
        <v/>
      </c>
      <c r="E119" s="301" t="str">
        <f>'PROD.LIST PU HOLDS'!E120</f>
        <v/>
      </c>
      <c r="F119" s="301" t="str">
        <f>'PROD.LIST PU HOLDS'!F120</f>
        <v/>
      </c>
      <c r="G119" s="301" t="str">
        <f>'PROD.LIST PU HOLDS'!G120</f>
        <v/>
      </c>
      <c r="H119" s="301" t="str">
        <f>'PROD.LIST PU HOLDS'!H120</f>
        <v/>
      </c>
      <c r="I119" s="301" t="str">
        <f>'PROD.LIST PU HOLDS'!I120</f>
        <v/>
      </c>
      <c r="J119" s="553" t="str">
        <f>'PROD.LIST PU HOLDS'!J120</f>
        <v/>
      </c>
      <c r="K119" s="553" t="str">
        <f>'PROD.LIST PU HOLDS'!K120</f>
        <v/>
      </c>
      <c r="L119" s="553" t="str">
        <f>'PROD.LIST PU HOLDS'!L120</f>
        <v/>
      </c>
      <c r="M119" s="304">
        <f>'PROD.LIST PU HOLDS'!M120</f>
        <v>0</v>
      </c>
    </row>
    <row r="120" spans="1:13" ht="22.5" customHeight="1" x14ac:dyDescent="0.2">
      <c r="A120" s="177" t="str">
        <f>'PROD.LIST PU HOLDS'!A121</f>
        <v>360-416PU</v>
      </c>
      <c r="B120" s="1470">
        <f>'360 PU '!I136</f>
        <v>6</v>
      </c>
      <c r="C120" s="301" t="str">
        <f>'PROD.LIST PU HOLDS'!C121</f>
        <v/>
      </c>
      <c r="D120" s="301" t="str">
        <f>'PROD.LIST PU HOLDS'!D121</f>
        <v/>
      </c>
      <c r="E120" s="301" t="str">
        <f>'PROD.LIST PU HOLDS'!E121</f>
        <v/>
      </c>
      <c r="F120" s="301" t="str">
        <f>'PROD.LIST PU HOLDS'!F121</f>
        <v/>
      </c>
      <c r="G120" s="301" t="str">
        <f>'PROD.LIST PU HOLDS'!G121</f>
        <v/>
      </c>
      <c r="H120" s="301" t="str">
        <f>'PROD.LIST PU HOLDS'!H121</f>
        <v/>
      </c>
      <c r="I120" s="301" t="str">
        <f>'PROD.LIST PU HOLDS'!I121</f>
        <v/>
      </c>
      <c r="J120" s="553" t="str">
        <f>'PROD.LIST PU HOLDS'!J121</f>
        <v/>
      </c>
      <c r="K120" s="553" t="str">
        <f>'PROD.LIST PU HOLDS'!K121</f>
        <v/>
      </c>
      <c r="L120" s="553" t="str">
        <f>'PROD.LIST PU HOLDS'!L121</f>
        <v/>
      </c>
      <c r="M120" s="304">
        <f>'PROD.LIST PU HOLDS'!M121</f>
        <v>0</v>
      </c>
    </row>
    <row r="121" spans="1:13" ht="22.5" customHeight="1" x14ac:dyDescent="0.2">
      <c r="A121" s="177" t="str">
        <f>'PROD.LIST PU HOLDS'!A122</f>
        <v>360-417PU</v>
      </c>
      <c r="B121" s="1470">
        <f>'360 PU '!I137</f>
        <v>10</v>
      </c>
      <c r="C121" s="301" t="str">
        <f>'PROD.LIST PU HOLDS'!C122</f>
        <v/>
      </c>
      <c r="D121" s="301" t="str">
        <f>'PROD.LIST PU HOLDS'!D122</f>
        <v/>
      </c>
      <c r="E121" s="301" t="str">
        <f>'PROD.LIST PU HOLDS'!E122</f>
        <v/>
      </c>
      <c r="F121" s="301" t="str">
        <f>'PROD.LIST PU HOLDS'!F122</f>
        <v/>
      </c>
      <c r="G121" s="301" t="str">
        <f>'PROD.LIST PU HOLDS'!G122</f>
        <v/>
      </c>
      <c r="H121" s="301" t="str">
        <f>'PROD.LIST PU HOLDS'!H122</f>
        <v/>
      </c>
      <c r="I121" s="301" t="str">
        <f>'PROD.LIST PU HOLDS'!I122</f>
        <v/>
      </c>
      <c r="J121" s="553" t="str">
        <f>'PROD.LIST PU HOLDS'!J122</f>
        <v/>
      </c>
      <c r="K121" s="553" t="str">
        <f>'PROD.LIST PU HOLDS'!K122</f>
        <v/>
      </c>
      <c r="L121" s="553" t="str">
        <f>'PROD.LIST PU HOLDS'!L122</f>
        <v/>
      </c>
      <c r="M121" s="304">
        <f>'PROD.LIST PU HOLDS'!M122</f>
        <v>0</v>
      </c>
    </row>
    <row r="122" spans="1:13" ht="22.5" customHeight="1" x14ac:dyDescent="0.2">
      <c r="A122" s="177" t="str">
        <f>'PROD.LIST PU HOLDS'!A123</f>
        <v>360-418PU</v>
      </c>
      <c r="B122" s="1470">
        <f>'360 PU '!I138</f>
        <v>2</v>
      </c>
      <c r="C122" s="301" t="str">
        <f>'PROD.LIST PU HOLDS'!C123</f>
        <v/>
      </c>
      <c r="D122" s="301" t="str">
        <f>'PROD.LIST PU HOLDS'!D123</f>
        <v/>
      </c>
      <c r="E122" s="301" t="str">
        <f>'PROD.LIST PU HOLDS'!E123</f>
        <v/>
      </c>
      <c r="F122" s="301" t="str">
        <f>'PROD.LIST PU HOLDS'!F123</f>
        <v/>
      </c>
      <c r="G122" s="301" t="str">
        <f>'PROD.LIST PU HOLDS'!G123</f>
        <v/>
      </c>
      <c r="H122" s="301" t="str">
        <f>'PROD.LIST PU HOLDS'!H123</f>
        <v/>
      </c>
      <c r="I122" s="301" t="str">
        <f>'PROD.LIST PU HOLDS'!I123</f>
        <v/>
      </c>
      <c r="J122" s="553" t="str">
        <f>'PROD.LIST PU HOLDS'!J123</f>
        <v/>
      </c>
      <c r="K122" s="553" t="str">
        <f>'PROD.LIST PU HOLDS'!K123</f>
        <v/>
      </c>
      <c r="L122" s="553" t="str">
        <f>'PROD.LIST PU HOLDS'!L123</f>
        <v/>
      </c>
      <c r="M122" s="304">
        <f>'PROD.LIST PU HOLDS'!M123</f>
        <v>0</v>
      </c>
    </row>
    <row r="123" spans="1:13" ht="22.5" customHeight="1" x14ac:dyDescent="0.2">
      <c r="A123" s="177" t="str">
        <f>'PROD.LIST PU HOLDS'!A124</f>
        <v>360-419PU</v>
      </c>
      <c r="B123" s="1470">
        <f>'360 PU '!I139</f>
        <v>4</v>
      </c>
      <c r="C123" s="301" t="str">
        <f>'PROD.LIST PU HOLDS'!C124</f>
        <v/>
      </c>
      <c r="D123" s="301" t="str">
        <f>'PROD.LIST PU HOLDS'!D124</f>
        <v/>
      </c>
      <c r="E123" s="301" t="str">
        <f>'PROD.LIST PU HOLDS'!E124</f>
        <v/>
      </c>
      <c r="F123" s="301" t="str">
        <f>'PROD.LIST PU HOLDS'!F124</f>
        <v/>
      </c>
      <c r="G123" s="301" t="str">
        <f>'PROD.LIST PU HOLDS'!G124</f>
        <v/>
      </c>
      <c r="H123" s="301" t="str">
        <f>'PROD.LIST PU HOLDS'!H124</f>
        <v/>
      </c>
      <c r="I123" s="301" t="str">
        <f>'PROD.LIST PU HOLDS'!I124</f>
        <v/>
      </c>
      <c r="J123" s="553" t="str">
        <f>'PROD.LIST PU HOLDS'!J124</f>
        <v/>
      </c>
      <c r="K123" s="553" t="str">
        <f>'PROD.LIST PU HOLDS'!K124</f>
        <v/>
      </c>
      <c r="L123" s="553" t="str">
        <f>'PROD.LIST PU HOLDS'!L124</f>
        <v/>
      </c>
      <c r="M123" s="304">
        <f>'PROD.LIST PU HOLDS'!M124</f>
        <v>0</v>
      </c>
    </row>
    <row r="124" spans="1:13" ht="22.5" customHeight="1" x14ac:dyDescent="0.2">
      <c r="A124" s="177" t="str">
        <f>'PROD.LIST PU HOLDS'!A125</f>
        <v>360-420PU</v>
      </c>
      <c r="B124" s="1470">
        <f>'360 PU '!I140</f>
        <v>10</v>
      </c>
      <c r="C124" s="301" t="str">
        <f>'PROD.LIST PU HOLDS'!C125</f>
        <v/>
      </c>
      <c r="D124" s="301" t="str">
        <f>'PROD.LIST PU HOLDS'!D125</f>
        <v/>
      </c>
      <c r="E124" s="301" t="str">
        <f>'PROD.LIST PU HOLDS'!E125</f>
        <v/>
      </c>
      <c r="F124" s="301" t="str">
        <f>'PROD.LIST PU HOLDS'!F125</f>
        <v/>
      </c>
      <c r="G124" s="301" t="str">
        <f>'PROD.LIST PU HOLDS'!G125</f>
        <v/>
      </c>
      <c r="H124" s="301" t="str">
        <f>'PROD.LIST PU HOLDS'!H125</f>
        <v/>
      </c>
      <c r="I124" s="301" t="str">
        <f>'PROD.LIST PU HOLDS'!I125</f>
        <v/>
      </c>
      <c r="J124" s="553" t="str">
        <f>'PROD.LIST PU HOLDS'!J125</f>
        <v/>
      </c>
      <c r="K124" s="553" t="str">
        <f>'PROD.LIST PU HOLDS'!K125</f>
        <v/>
      </c>
      <c r="L124" s="553" t="str">
        <f>'PROD.LIST PU HOLDS'!L125</f>
        <v/>
      </c>
      <c r="M124" s="304">
        <f>'PROD.LIST PU HOLDS'!M125</f>
        <v>0</v>
      </c>
    </row>
    <row r="125" spans="1:13" ht="22.5" customHeight="1" x14ac:dyDescent="0.2">
      <c r="A125" s="177">
        <f>'PROD.LIST PU HOLDS'!A126</f>
        <v>0</v>
      </c>
      <c r="B125" s="1470">
        <f>'360 PU '!I141</f>
        <v>0</v>
      </c>
      <c r="C125" s="301" t="str">
        <f>'PROD.LIST PU HOLDS'!C126</f>
        <v/>
      </c>
      <c r="D125" s="301" t="str">
        <f>'PROD.LIST PU HOLDS'!D126</f>
        <v/>
      </c>
      <c r="E125" s="301" t="str">
        <f>'PROD.LIST PU HOLDS'!E126</f>
        <v/>
      </c>
      <c r="F125" s="301" t="str">
        <f>'PROD.LIST PU HOLDS'!F126</f>
        <v/>
      </c>
      <c r="G125" s="301" t="str">
        <f>'PROD.LIST PU HOLDS'!G126</f>
        <v/>
      </c>
      <c r="H125" s="301" t="str">
        <f>'PROD.LIST PU HOLDS'!H126</f>
        <v/>
      </c>
      <c r="I125" s="301" t="str">
        <f>'PROD.LIST PU HOLDS'!I126</f>
        <v/>
      </c>
      <c r="J125" s="553" t="str">
        <f>'PROD.LIST PU HOLDS'!J126</f>
        <v/>
      </c>
      <c r="K125" s="553" t="str">
        <f>'PROD.LIST PU HOLDS'!K126</f>
        <v/>
      </c>
      <c r="L125" s="553" t="str">
        <f>'PROD.LIST PU HOLDS'!L126</f>
        <v/>
      </c>
      <c r="M125" s="304">
        <f>'PROD.LIST PU HOLDS'!M126</f>
        <v>0</v>
      </c>
    </row>
    <row r="126" spans="1:13" ht="22.5" customHeight="1" x14ac:dyDescent="0.2">
      <c r="A126" s="177" t="str">
        <f>'PROD.LIST PU HOLDS'!A127</f>
        <v>360-473PU</v>
      </c>
      <c r="B126" s="1470">
        <f>'360 PU '!I142</f>
        <v>2</v>
      </c>
      <c r="C126" s="301" t="str">
        <f>'PROD.LIST PU HOLDS'!C127</f>
        <v/>
      </c>
      <c r="D126" s="301" t="str">
        <f>'PROD.LIST PU HOLDS'!D127</f>
        <v/>
      </c>
      <c r="E126" s="301" t="str">
        <f>'PROD.LIST PU HOLDS'!E127</f>
        <v/>
      </c>
      <c r="F126" s="301" t="str">
        <f>'PROD.LIST PU HOLDS'!F127</f>
        <v/>
      </c>
      <c r="G126" s="301" t="str">
        <f>'PROD.LIST PU HOLDS'!G127</f>
        <v/>
      </c>
      <c r="H126" s="301" t="str">
        <f>'PROD.LIST PU HOLDS'!H127</f>
        <v/>
      </c>
      <c r="I126" s="301" t="str">
        <f>'PROD.LIST PU HOLDS'!I127</f>
        <v/>
      </c>
      <c r="J126" s="553" t="str">
        <f>'PROD.LIST PU HOLDS'!J127</f>
        <v/>
      </c>
      <c r="K126" s="553" t="str">
        <f>'PROD.LIST PU HOLDS'!K127</f>
        <v/>
      </c>
      <c r="L126" s="553" t="str">
        <f>'PROD.LIST PU HOLDS'!L127</f>
        <v/>
      </c>
      <c r="M126" s="304">
        <f>'PROD.LIST PU HOLDS'!M127</f>
        <v>0</v>
      </c>
    </row>
    <row r="127" spans="1:13" ht="22.5" customHeight="1" x14ac:dyDescent="0.2">
      <c r="A127" s="177" t="str">
        <f>'PROD.LIST PU HOLDS'!A128</f>
        <v>360-475PU</v>
      </c>
      <c r="B127" s="1470">
        <f>'360 PU '!I143</f>
        <v>3</v>
      </c>
      <c r="C127" s="301" t="str">
        <f>'PROD.LIST PU HOLDS'!C128</f>
        <v/>
      </c>
      <c r="D127" s="301" t="str">
        <f>'PROD.LIST PU HOLDS'!D128</f>
        <v/>
      </c>
      <c r="E127" s="301" t="str">
        <f>'PROD.LIST PU HOLDS'!E128</f>
        <v/>
      </c>
      <c r="F127" s="301" t="str">
        <f>'PROD.LIST PU HOLDS'!F128</f>
        <v/>
      </c>
      <c r="G127" s="301" t="str">
        <f>'PROD.LIST PU HOLDS'!G128</f>
        <v/>
      </c>
      <c r="H127" s="301" t="str">
        <f>'PROD.LIST PU HOLDS'!H128</f>
        <v/>
      </c>
      <c r="I127" s="301" t="str">
        <f>'PROD.LIST PU HOLDS'!I128</f>
        <v/>
      </c>
      <c r="J127" s="553" t="str">
        <f>'PROD.LIST PU HOLDS'!J128</f>
        <v/>
      </c>
      <c r="K127" s="553" t="str">
        <f>'PROD.LIST PU HOLDS'!K128</f>
        <v/>
      </c>
      <c r="L127" s="553" t="str">
        <f>'PROD.LIST PU HOLDS'!L128</f>
        <v/>
      </c>
      <c r="M127" s="304">
        <f>'PROD.LIST PU HOLDS'!M128</f>
        <v>0</v>
      </c>
    </row>
    <row r="128" spans="1:13" ht="22.5" customHeight="1" x14ac:dyDescent="0.2">
      <c r="A128" s="177" t="str">
        <f>'PROD.LIST PU HOLDS'!A129</f>
        <v>360-479PU</v>
      </c>
      <c r="B128" s="1470">
        <f>'360 PU '!I144</f>
        <v>8</v>
      </c>
      <c r="C128" s="301" t="str">
        <f>'PROD.LIST PU HOLDS'!C129</f>
        <v/>
      </c>
      <c r="D128" s="301" t="str">
        <f>'PROD.LIST PU HOLDS'!D129</f>
        <v/>
      </c>
      <c r="E128" s="301" t="str">
        <f>'PROD.LIST PU HOLDS'!E129</f>
        <v/>
      </c>
      <c r="F128" s="301" t="str">
        <f>'PROD.LIST PU HOLDS'!F129</f>
        <v/>
      </c>
      <c r="G128" s="301" t="str">
        <f>'PROD.LIST PU HOLDS'!G129</f>
        <v/>
      </c>
      <c r="H128" s="301" t="str">
        <f>'PROD.LIST PU HOLDS'!H129</f>
        <v/>
      </c>
      <c r="I128" s="301" t="str">
        <f>'PROD.LIST PU HOLDS'!I129</f>
        <v/>
      </c>
      <c r="J128" s="553" t="str">
        <f>'PROD.LIST PU HOLDS'!J129</f>
        <v/>
      </c>
      <c r="K128" s="553" t="str">
        <f>'PROD.LIST PU HOLDS'!K129</f>
        <v/>
      </c>
      <c r="L128" s="553" t="str">
        <f>'PROD.LIST PU HOLDS'!L129</f>
        <v/>
      </c>
      <c r="M128" s="304">
        <f>'PROD.LIST PU HOLDS'!M129</f>
        <v>0</v>
      </c>
    </row>
    <row r="129" spans="1:13" ht="22.5" customHeight="1" x14ac:dyDescent="0.2">
      <c r="A129" s="177">
        <f>'PROD.LIST PU HOLDS'!A130</f>
        <v>0</v>
      </c>
      <c r="B129" s="1470">
        <f>'360 PU '!I145</f>
        <v>0</v>
      </c>
      <c r="C129" s="301" t="str">
        <f>'PROD.LIST PU HOLDS'!C130</f>
        <v/>
      </c>
      <c r="D129" s="301" t="str">
        <f>'PROD.LIST PU HOLDS'!D130</f>
        <v/>
      </c>
      <c r="E129" s="301" t="str">
        <f>'PROD.LIST PU HOLDS'!E130</f>
        <v/>
      </c>
      <c r="F129" s="301" t="str">
        <f>'PROD.LIST PU HOLDS'!F130</f>
        <v/>
      </c>
      <c r="G129" s="301" t="str">
        <f>'PROD.LIST PU HOLDS'!G130</f>
        <v/>
      </c>
      <c r="H129" s="301" t="str">
        <f>'PROD.LIST PU HOLDS'!H130</f>
        <v/>
      </c>
      <c r="I129" s="301" t="str">
        <f>'PROD.LIST PU HOLDS'!I130</f>
        <v/>
      </c>
      <c r="J129" s="553" t="str">
        <f>'PROD.LIST PU HOLDS'!J130</f>
        <v/>
      </c>
      <c r="K129" s="553" t="str">
        <f>'PROD.LIST PU HOLDS'!K130</f>
        <v/>
      </c>
      <c r="L129" s="553" t="str">
        <f>'PROD.LIST PU HOLDS'!L130</f>
        <v/>
      </c>
      <c r="M129" s="304">
        <f>'PROD.LIST PU HOLDS'!M130</f>
        <v>0</v>
      </c>
    </row>
    <row r="130" spans="1:13" ht="22.5" customHeight="1" x14ac:dyDescent="0.2">
      <c r="A130" s="177">
        <f>'PROD.LIST PU HOLDS'!A131</f>
        <v>0</v>
      </c>
      <c r="B130" s="1470">
        <f>'360 PU '!I146</f>
        <v>0</v>
      </c>
      <c r="C130" s="301" t="str">
        <f>'PROD.LIST PU HOLDS'!C131</f>
        <v/>
      </c>
      <c r="D130" s="301" t="str">
        <f>'PROD.LIST PU HOLDS'!D131</f>
        <v/>
      </c>
      <c r="E130" s="301" t="str">
        <f>'PROD.LIST PU HOLDS'!E131</f>
        <v/>
      </c>
      <c r="F130" s="301" t="str">
        <f>'PROD.LIST PU HOLDS'!F131</f>
        <v/>
      </c>
      <c r="G130" s="301" t="str">
        <f>'PROD.LIST PU HOLDS'!G131</f>
        <v/>
      </c>
      <c r="H130" s="301" t="str">
        <f>'PROD.LIST PU HOLDS'!H131</f>
        <v/>
      </c>
      <c r="I130" s="301" t="str">
        <f>'PROD.LIST PU HOLDS'!I131</f>
        <v/>
      </c>
      <c r="J130" s="553" t="str">
        <f>'PROD.LIST PU HOLDS'!J131</f>
        <v/>
      </c>
      <c r="K130" s="553" t="str">
        <f>'PROD.LIST PU HOLDS'!K131</f>
        <v/>
      </c>
      <c r="L130" s="553" t="str">
        <f>'PROD.LIST PU HOLDS'!L131</f>
        <v/>
      </c>
      <c r="M130" s="304">
        <f>'PROD.LIST PU HOLDS'!M131</f>
        <v>0</v>
      </c>
    </row>
    <row r="131" spans="1:13" ht="22.5" customHeight="1" x14ac:dyDescent="0.2">
      <c r="A131" s="177">
        <f>'PROD.LIST PU HOLDS'!A132</f>
        <v>0</v>
      </c>
      <c r="B131" s="1470">
        <f>'360 PU '!I147</f>
        <v>0</v>
      </c>
      <c r="C131" s="301" t="str">
        <f>'PROD.LIST PU HOLDS'!C132</f>
        <v/>
      </c>
      <c r="D131" s="301" t="str">
        <f>'PROD.LIST PU HOLDS'!D132</f>
        <v/>
      </c>
      <c r="E131" s="301" t="str">
        <f>'PROD.LIST PU HOLDS'!E132</f>
        <v/>
      </c>
      <c r="F131" s="301" t="str">
        <f>'PROD.LIST PU HOLDS'!F132</f>
        <v/>
      </c>
      <c r="G131" s="301" t="str">
        <f>'PROD.LIST PU HOLDS'!G132</f>
        <v/>
      </c>
      <c r="H131" s="301" t="str">
        <f>'PROD.LIST PU HOLDS'!H132</f>
        <v/>
      </c>
      <c r="I131" s="301" t="str">
        <f>'PROD.LIST PU HOLDS'!I132</f>
        <v/>
      </c>
      <c r="J131" s="553" t="str">
        <f>'PROD.LIST PU HOLDS'!J132</f>
        <v/>
      </c>
      <c r="K131" s="553" t="str">
        <f>'PROD.LIST PU HOLDS'!K132</f>
        <v/>
      </c>
      <c r="L131" s="553" t="str">
        <f>'PROD.LIST PU HOLDS'!L132</f>
        <v/>
      </c>
      <c r="M131" s="304">
        <f>'PROD.LIST PU HOLDS'!M132</f>
        <v>0</v>
      </c>
    </row>
    <row r="132" spans="1:13" ht="22.5" customHeight="1" x14ac:dyDescent="0.2">
      <c r="A132" s="177" t="str">
        <f>'PROD.LIST PU HOLDS'!A133</f>
        <v>360-1010PU</v>
      </c>
      <c r="B132" s="1470">
        <f>'360 PU '!I148</f>
        <v>1</v>
      </c>
      <c r="C132" s="301" t="str">
        <f>'PROD.LIST PU HOLDS'!C133</f>
        <v/>
      </c>
      <c r="D132" s="301" t="str">
        <f>'PROD.LIST PU HOLDS'!D133</f>
        <v/>
      </c>
      <c r="E132" s="301" t="str">
        <f>'PROD.LIST PU HOLDS'!E133</f>
        <v/>
      </c>
      <c r="F132" s="301" t="str">
        <f>'PROD.LIST PU HOLDS'!F133</f>
        <v/>
      </c>
      <c r="G132" s="301" t="str">
        <f>'PROD.LIST PU HOLDS'!G133</f>
        <v/>
      </c>
      <c r="H132" s="301" t="str">
        <f>'PROD.LIST PU HOLDS'!H133</f>
        <v/>
      </c>
      <c r="I132" s="301" t="str">
        <f>'PROD.LIST PU HOLDS'!I133</f>
        <v/>
      </c>
      <c r="J132" s="553" t="str">
        <f>'PROD.LIST PU HOLDS'!J133</f>
        <v/>
      </c>
      <c r="K132" s="553" t="str">
        <f>'PROD.LIST PU HOLDS'!K133</f>
        <v/>
      </c>
      <c r="L132" s="553" t="str">
        <f>'PROD.LIST PU HOLDS'!L133</f>
        <v/>
      </c>
      <c r="M132" s="304">
        <f>'PROD.LIST PU HOLDS'!M133</f>
        <v>0</v>
      </c>
    </row>
    <row r="133" spans="1:13" ht="22.5" customHeight="1" x14ac:dyDescent="0.2">
      <c r="A133" s="177" t="str">
        <f>'PROD.LIST PU HOLDS'!A134</f>
        <v>360-1011PU</v>
      </c>
      <c r="B133" s="1470">
        <f>'360 PU '!I149</f>
        <v>1</v>
      </c>
      <c r="C133" s="301" t="str">
        <f>'PROD.LIST PU HOLDS'!C134</f>
        <v/>
      </c>
      <c r="D133" s="301" t="str">
        <f>'PROD.LIST PU HOLDS'!D134</f>
        <v/>
      </c>
      <c r="E133" s="301" t="str">
        <f>'PROD.LIST PU HOLDS'!E134</f>
        <v/>
      </c>
      <c r="F133" s="301" t="str">
        <f>'PROD.LIST PU HOLDS'!F134</f>
        <v/>
      </c>
      <c r="G133" s="301" t="str">
        <f>'PROD.LIST PU HOLDS'!G134</f>
        <v/>
      </c>
      <c r="H133" s="301" t="str">
        <f>'PROD.LIST PU HOLDS'!H134</f>
        <v/>
      </c>
      <c r="I133" s="301" t="str">
        <f>'PROD.LIST PU HOLDS'!I134</f>
        <v/>
      </c>
      <c r="J133" s="553" t="str">
        <f>'PROD.LIST PU HOLDS'!J134</f>
        <v/>
      </c>
      <c r="K133" s="553" t="str">
        <f>'PROD.LIST PU HOLDS'!K134</f>
        <v/>
      </c>
      <c r="L133" s="553" t="str">
        <f>'PROD.LIST PU HOLDS'!L134</f>
        <v/>
      </c>
      <c r="M133" s="304">
        <f>'PROD.LIST PU HOLDS'!M134</f>
        <v>0</v>
      </c>
    </row>
    <row r="134" spans="1:13" ht="22.5" customHeight="1" x14ac:dyDescent="0.2">
      <c r="A134" s="177" t="str">
        <f>'PROD.LIST PU HOLDS'!A135</f>
        <v>360-1012PU</v>
      </c>
      <c r="B134" s="1470">
        <f>'360 PU '!I150</f>
        <v>1</v>
      </c>
      <c r="C134" s="301" t="str">
        <f>'PROD.LIST PU HOLDS'!C135</f>
        <v/>
      </c>
      <c r="D134" s="301" t="str">
        <f>'PROD.LIST PU HOLDS'!D135</f>
        <v/>
      </c>
      <c r="E134" s="301" t="str">
        <f>'PROD.LIST PU HOLDS'!E135</f>
        <v/>
      </c>
      <c r="F134" s="301" t="str">
        <f>'PROD.LIST PU HOLDS'!F135</f>
        <v/>
      </c>
      <c r="G134" s="301" t="str">
        <f>'PROD.LIST PU HOLDS'!G135</f>
        <v/>
      </c>
      <c r="H134" s="301" t="str">
        <f>'PROD.LIST PU HOLDS'!H135</f>
        <v/>
      </c>
      <c r="I134" s="301" t="str">
        <f>'PROD.LIST PU HOLDS'!I135</f>
        <v/>
      </c>
      <c r="J134" s="553" t="str">
        <f>'PROD.LIST PU HOLDS'!J135</f>
        <v/>
      </c>
      <c r="K134" s="553" t="str">
        <f>'PROD.LIST PU HOLDS'!K135</f>
        <v/>
      </c>
      <c r="L134" s="553" t="str">
        <f>'PROD.LIST PU HOLDS'!L135</f>
        <v/>
      </c>
      <c r="M134" s="304">
        <f>'PROD.LIST PU HOLDS'!M135</f>
        <v>0</v>
      </c>
    </row>
    <row r="135" spans="1:13" ht="22.5" customHeight="1" x14ac:dyDescent="0.2">
      <c r="A135" s="177" t="str">
        <f>'PROD.LIST PU HOLDS'!A136</f>
        <v>360-1013PU</v>
      </c>
      <c r="B135" s="1470">
        <f>'360 PU '!I151</f>
        <v>2</v>
      </c>
      <c r="C135" s="301" t="str">
        <f>'PROD.LIST PU HOLDS'!C136</f>
        <v/>
      </c>
      <c r="D135" s="301" t="str">
        <f>'PROD.LIST PU HOLDS'!D136</f>
        <v/>
      </c>
      <c r="E135" s="301" t="str">
        <f>'PROD.LIST PU HOLDS'!E136</f>
        <v/>
      </c>
      <c r="F135" s="301" t="str">
        <f>'PROD.LIST PU HOLDS'!F136</f>
        <v/>
      </c>
      <c r="G135" s="301" t="str">
        <f>'PROD.LIST PU HOLDS'!G136</f>
        <v/>
      </c>
      <c r="H135" s="301" t="str">
        <f>'PROD.LIST PU HOLDS'!H136</f>
        <v/>
      </c>
      <c r="I135" s="301" t="str">
        <f>'PROD.LIST PU HOLDS'!I136</f>
        <v/>
      </c>
      <c r="J135" s="553" t="str">
        <f>'PROD.LIST PU HOLDS'!J136</f>
        <v/>
      </c>
      <c r="K135" s="553" t="str">
        <f>'PROD.LIST PU HOLDS'!K136</f>
        <v/>
      </c>
      <c r="L135" s="553" t="str">
        <f>'PROD.LIST PU HOLDS'!L136</f>
        <v/>
      </c>
      <c r="M135" s="304">
        <f>'PROD.LIST PU HOLDS'!M136</f>
        <v>0</v>
      </c>
    </row>
    <row r="136" spans="1:13" ht="22.5" customHeight="1" x14ac:dyDescent="0.2">
      <c r="A136" s="177" t="str">
        <f>'PROD.LIST PU HOLDS'!A137</f>
        <v>360-1014PU</v>
      </c>
      <c r="B136" s="1470">
        <f>'360 PU '!I152</f>
        <v>2</v>
      </c>
      <c r="C136" s="301" t="str">
        <f>'PROD.LIST PU HOLDS'!C137</f>
        <v/>
      </c>
      <c r="D136" s="301" t="str">
        <f>'PROD.LIST PU HOLDS'!D137</f>
        <v/>
      </c>
      <c r="E136" s="301" t="str">
        <f>'PROD.LIST PU HOLDS'!E137</f>
        <v/>
      </c>
      <c r="F136" s="301" t="str">
        <f>'PROD.LIST PU HOLDS'!F137</f>
        <v/>
      </c>
      <c r="G136" s="301" t="str">
        <f>'PROD.LIST PU HOLDS'!G137</f>
        <v/>
      </c>
      <c r="H136" s="301" t="str">
        <f>'PROD.LIST PU HOLDS'!H137</f>
        <v/>
      </c>
      <c r="I136" s="301" t="str">
        <f>'PROD.LIST PU HOLDS'!I137</f>
        <v/>
      </c>
      <c r="J136" s="553" t="str">
        <f>'PROD.LIST PU HOLDS'!J137</f>
        <v/>
      </c>
      <c r="K136" s="553" t="str">
        <f>'PROD.LIST PU HOLDS'!K137</f>
        <v/>
      </c>
      <c r="L136" s="553" t="str">
        <f>'PROD.LIST PU HOLDS'!L137</f>
        <v/>
      </c>
      <c r="M136" s="304">
        <f>'PROD.LIST PU HOLDS'!M137</f>
        <v>0</v>
      </c>
    </row>
    <row r="137" spans="1:13" ht="22.5" customHeight="1" x14ac:dyDescent="0.2">
      <c r="A137" s="177" t="str">
        <f>'PROD.LIST PU HOLDS'!A138</f>
        <v>360-1015PU</v>
      </c>
      <c r="B137" s="1470">
        <f>'360 PU '!I153</f>
        <v>2</v>
      </c>
      <c r="C137" s="301" t="str">
        <f>'PROD.LIST PU HOLDS'!C138</f>
        <v/>
      </c>
      <c r="D137" s="301" t="str">
        <f>'PROD.LIST PU HOLDS'!D138</f>
        <v/>
      </c>
      <c r="E137" s="301" t="str">
        <f>'PROD.LIST PU HOLDS'!E138</f>
        <v/>
      </c>
      <c r="F137" s="301" t="str">
        <f>'PROD.LIST PU HOLDS'!F138</f>
        <v/>
      </c>
      <c r="G137" s="301" t="str">
        <f>'PROD.LIST PU HOLDS'!G138</f>
        <v/>
      </c>
      <c r="H137" s="301" t="str">
        <f>'PROD.LIST PU HOLDS'!H138</f>
        <v/>
      </c>
      <c r="I137" s="301" t="str">
        <f>'PROD.LIST PU HOLDS'!I138</f>
        <v/>
      </c>
      <c r="J137" s="553" t="str">
        <f>'PROD.LIST PU HOLDS'!J138</f>
        <v/>
      </c>
      <c r="K137" s="553" t="str">
        <f>'PROD.LIST PU HOLDS'!K138</f>
        <v/>
      </c>
      <c r="L137" s="553" t="str">
        <f>'PROD.LIST PU HOLDS'!L138</f>
        <v/>
      </c>
      <c r="M137" s="304">
        <f>'PROD.LIST PU HOLDS'!M138</f>
        <v>0</v>
      </c>
    </row>
    <row r="138" spans="1:13" ht="22.5" customHeight="1" x14ac:dyDescent="0.2">
      <c r="A138" s="177" t="str">
        <f>'PROD.LIST PU HOLDS'!A139</f>
        <v>360-1016PU</v>
      </c>
      <c r="B138" s="1470">
        <f>'360 PU '!I154</f>
        <v>2</v>
      </c>
      <c r="C138" s="301" t="str">
        <f>'PROD.LIST PU HOLDS'!C139</f>
        <v/>
      </c>
      <c r="D138" s="301" t="str">
        <f>'PROD.LIST PU HOLDS'!D139</f>
        <v/>
      </c>
      <c r="E138" s="301" t="str">
        <f>'PROD.LIST PU HOLDS'!E139</f>
        <v/>
      </c>
      <c r="F138" s="301" t="str">
        <f>'PROD.LIST PU HOLDS'!F139</f>
        <v/>
      </c>
      <c r="G138" s="301" t="str">
        <f>'PROD.LIST PU HOLDS'!G139</f>
        <v/>
      </c>
      <c r="H138" s="301" t="str">
        <f>'PROD.LIST PU HOLDS'!H139</f>
        <v/>
      </c>
      <c r="I138" s="301" t="str">
        <f>'PROD.LIST PU HOLDS'!I139</f>
        <v/>
      </c>
      <c r="J138" s="553" t="str">
        <f>'PROD.LIST PU HOLDS'!J139</f>
        <v/>
      </c>
      <c r="K138" s="553" t="str">
        <f>'PROD.LIST PU HOLDS'!K139</f>
        <v/>
      </c>
      <c r="L138" s="553" t="str">
        <f>'PROD.LIST PU HOLDS'!L139</f>
        <v/>
      </c>
      <c r="M138" s="304">
        <f>'PROD.LIST PU HOLDS'!M139</f>
        <v>0</v>
      </c>
    </row>
    <row r="139" spans="1:13" ht="22.5" customHeight="1" x14ac:dyDescent="0.2">
      <c r="A139" s="177" t="str">
        <f>'PROD.LIST PU HOLDS'!A140</f>
        <v>360-1017PU</v>
      </c>
      <c r="B139" s="1470">
        <f>'360 PU '!I155</f>
        <v>3</v>
      </c>
      <c r="C139" s="301" t="str">
        <f>'PROD.LIST PU HOLDS'!C140</f>
        <v/>
      </c>
      <c r="D139" s="301" t="str">
        <f>'PROD.LIST PU HOLDS'!D140</f>
        <v/>
      </c>
      <c r="E139" s="301" t="str">
        <f>'PROD.LIST PU HOLDS'!E140</f>
        <v/>
      </c>
      <c r="F139" s="301" t="str">
        <f>'PROD.LIST PU HOLDS'!F140</f>
        <v/>
      </c>
      <c r="G139" s="301" t="str">
        <f>'PROD.LIST PU HOLDS'!G140</f>
        <v/>
      </c>
      <c r="H139" s="301" t="str">
        <f>'PROD.LIST PU HOLDS'!H140</f>
        <v/>
      </c>
      <c r="I139" s="301" t="str">
        <f>'PROD.LIST PU HOLDS'!I140</f>
        <v/>
      </c>
      <c r="J139" s="553" t="str">
        <f>'PROD.LIST PU HOLDS'!J140</f>
        <v/>
      </c>
      <c r="K139" s="553" t="str">
        <f>'PROD.LIST PU HOLDS'!K140</f>
        <v/>
      </c>
      <c r="L139" s="553" t="str">
        <f>'PROD.LIST PU HOLDS'!L140</f>
        <v/>
      </c>
      <c r="M139" s="304">
        <f>'PROD.LIST PU HOLDS'!M140</f>
        <v>0</v>
      </c>
    </row>
    <row r="140" spans="1:13" ht="22.5" customHeight="1" x14ac:dyDescent="0.2">
      <c r="A140" s="177" t="str">
        <f>'PROD.LIST PU HOLDS'!A141</f>
        <v>360-1018PU</v>
      </c>
      <c r="B140" s="1470">
        <f>'360 PU '!I156</f>
        <v>4</v>
      </c>
      <c r="C140" s="301" t="str">
        <f>'PROD.LIST PU HOLDS'!C141</f>
        <v/>
      </c>
      <c r="D140" s="301" t="str">
        <f>'PROD.LIST PU HOLDS'!D141</f>
        <v/>
      </c>
      <c r="E140" s="301" t="str">
        <f>'PROD.LIST PU HOLDS'!E141</f>
        <v/>
      </c>
      <c r="F140" s="301" t="str">
        <f>'PROD.LIST PU HOLDS'!F141</f>
        <v/>
      </c>
      <c r="G140" s="301" t="str">
        <f>'PROD.LIST PU HOLDS'!G141</f>
        <v/>
      </c>
      <c r="H140" s="301" t="str">
        <f>'PROD.LIST PU HOLDS'!H141</f>
        <v/>
      </c>
      <c r="I140" s="301" t="str">
        <f>'PROD.LIST PU HOLDS'!I141</f>
        <v/>
      </c>
      <c r="J140" s="553" t="str">
        <f>'PROD.LIST PU HOLDS'!J141</f>
        <v/>
      </c>
      <c r="K140" s="553" t="str">
        <f>'PROD.LIST PU HOLDS'!K141</f>
        <v/>
      </c>
      <c r="L140" s="553" t="str">
        <f>'PROD.LIST PU HOLDS'!L141</f>
        <v/>
      </c>
      <c r="M140" s="304">
        <f>'PROD.LIST PU HOLDS'!M141</f>
        <v>0</v>
      </c>
    </row>
    <row r="141" spans="1:13" ht="22.5" customHeight="1" x14ac:dyDescent="0.2">
      <c r="A141" s="177" t="str">
        <f>'PROD.LIST PU HOLDS'!A142</f>
        <v>360-1019PU</v>
      </c>
      <c r="B141" s="1470">
        <f>'360 PU '!I157</f>
        <v>5</v>
      </c>
      <c r="C141" s="301" t="str">
        <f>'PROD.LIST PU HOLDS'!C142</f>
        <v/>
      </c>
      <c r="D141" s="301" t="str">
        <f>'PROD.LIST PU HOLDS'!D142</f>
        <v/>
      </c>
      <c r="E141" s="301" t="str">
        <f>'PROD.LIST PU HOLDS'!E142</f>
        <v/>
      </c>
      <c r="F141" s="301" t="str">
        <f>'PROD.LIST PU HOLDS'!F142</f>
        <v/>
      </c>
      <c r="G141" s="301" t="str">
        <f>'PROD.LIST PU HOLDS'!G142</f>
        <v/>
      </c>
      <c r="H141" s="301" t="str">
        <f>'PROD.LIST PU HOLDS'!H142</f>
        <v/>
      </c>
      <c r="I141" s="301" t="str">
        <f>'PROD.LIST PU HOLDS'!I142</f>
        <v/>
      </c>
      <c r="J141" s="553" t="str">
        <f>'PROD.LIST PU HOLDS'!J142</f>
        <v/>
      </c>
      <c r="K141" s="553" t="str">
        <f>'PROD.LIST PU HOLDS'!K142</f>
        <v/>
      </c>
      <c r="L141" s="553" t="str">
        <f>'PROD.LIST PU HOLDS'!L142</f>
        <v/>
      </c>
      <c r="M141" s="304">
        <f>'PROD.LIST PU HOLDS'!M142</f>
        <v>0</v>
      </c>
    </row>
    <row r="142" spans="1:13" ht="22.5" customHeight="1" x14ac:dyDescent="0.2">
      <c r="A142" s="177" t="str">
        <f>'PROD.LIST PU HOLDS'!A143</f>
        <v>360-1020PU</v>
      </c>
      <c r="B142" s="1470">
        <f>'360 PU '!I158</f>
        <v>5</v>
      </c>
      <c r="C142" s="301" t="str">
        <f>'PROD.LIST PU HOLDS'!C143</f>
        <v/>
      </c>
      <c r="D142" s="301" t="str">
        <f>'PROD.LIST PU HOLDS'!D143</f>
        <v/>
      </c>
      <c r="E142" s="301" t="str">
        <f>'PROD.LIST PU HOLDS'!E143</f>
        <v/>
      </c>
      <c r="F142" s="301" t="str">
        <f>'PROD.LIST PU HOLDS'!F143</f>
        <v/>
      </c>
      <c r="G142" s="301" t="str">
        <f>'PROD.LIST PU HOLDS'!G143</f>
        <v/>
      </c>
      <c r="H142" s="301" t="str">
        <f>'PROD.LIST PU HOLDS'!H143</f>
        <v/>
      </c>
      <c r="I142" s="301" t="str">
        <f>'PROD.LIST PU HOLDS'!I143</f>
        <v/>
      </c>
      <c r="J142" s="553" t="str">
        <f>'PROD.LIST PU HOLDS'!J143</f>
        <v/>
      </c>
      <c r="K142" s="553" t="str">
        <f>'PROD.LIST PU HOLDS'!K143</f>
        <v/>
      </c>
      <c r="L142" s="553" t="str">
        <f>'PROD.LIST PU HOLDS'!L143</f>
        <v/>
      </c>
      <c r="M142" s="304">
        <f>'PROD.LIST PU HOLDS'!M143</f>
        <v>0</v>
      </c>
    </row>
    <row r="143" spans="1:13" ht="22.5" customHeight="1" x14ac:dyDescent="0.2">
      <c r="A143" s="177">
        <f>'PROD.LIST PU HOLDS'!A144</f>
        <v>0</v>
      </c>
      <c r="B143" s="1470">
        <f>'360 PU '!I159</f>
        <v>0</v>
      </c>
      <c r="C143" s="301" t="str">
        <f>'PROD.LIST PU HOLDS'!C144</f>
        <v/>
      </c>
      <c r="D143" s="301" t="str">
        <f>'PROD.LIST PU HOLDS'!D144</f>
        <v/>
      </c>
      <c r="E143" s="301" t="str">
        <f>'PROD.LIST PU HOLDS'!E144</f>
        <v/>
      </c>
      <c r="F143" s="301" t="str">
        <f>'PROD.LIST PU HOLDS'!F144</f>
        <v/>
      </c>
      <c r="G143" s="301" t="str">
        <f>'PROD.LIST PU HOLDS'!G144</f>
        <v/>
      </c>
      <c r="H143" s="301" t="str">
        <f>'PROD.LIST PU HOLDS'!H144</f>
        <v/>
      </c>
      <c r="I143" s="301" t="str">
        <f>'PROD.LIST PU HOLDS'!I144</f>
        <v/>
      </c>
      <c r="J143" s="553" t="str">
        <f>'PROD.LIST PU HOLDS'!J144</f>
        <v/>
      </c>
      <c r="K143" s="553" t="str">
        <f>'PROD.LIST PU HOLDS'!K144</f>
        <v/>
      </c>
      <c r="L143" s="553" t="str">
        <f>'PROD.LIST PU HOLDS'!L144</f>
        <v/>
      </c>
      <c r="M143" s="304">
        <f>'PROD.LIST PU HOLDS'!M144</f>
        <v>0</v>
      </c>
    </row>
    <row r="144" spans="1:13" ht="22.5" customHeight="1" x14ac:dyDescent="0.2">
      <c r="A144" s="177" t="str">
        <f>'PROD.LIST PU HOLDS'!A145</f>
        <v>360-1038PU</v>
      </c>
      <c r="B144" s="1470">
        <f>'360 PU '!I160</f>
        <v>2</v>
      </c>
      <c r="C144" s="301" t="str">
        <f>'PROD.LIST PU HOLDS'!C145</f>
        <v/>
      </c>
      <c r="D144" s="301" t="str">
        <f>'PROD.LIST PU HOLDS'!D145</f>
        <v/>
      </c>
      <c r="E144" s="301" t="str">
        <f>'PROD.LIST PU HOLDS'!E145</f>
        <v/>
      </c>
      <c r="F144" s="301" t="str">
        <f>'PROD.LIST PU HOLDS'!F145</f>
        <v/>
      </c>
      <c r="G144" s="301" t="str">
        <f>'PROD.LIST PU HOLDS'!G145</f>
        <v/>
      </c>
      <c r="H144" s="301" t="str">
        <f>'PROD.LIST PU HOLDS'!H145</f>
        <v/>
      </c>
      <c r="I144" s="301" t="str">
        <f>'PROD.LIST PU HOLDS'!I145</f>
        <v/>
      </c>
      <c r="J144" s="553" t="str">
        <f>'PROD.LIST PU HOLDS'!J145</f>
        <v/>
      </c>
      <c r="K144" s="553" t="str">
        <f>'PROD.LIST PU HOLDS'!K145</f>
        <v/>
      </c>
      <c r="L144" s="553" t="str">
        <f>'PROD.LIST PU HOLDS'!L145</f>
        <v/>
      </c>
      <c r="M144" s="304">
        <f>'PROD.LIST PU HOLDS'!M145</f>
        <v>0</v>
      </c>
    </row>
    <row r="145" spans="1:27" ht="22.5" customHeight="1" x14ac:dyDescent="0.2">
      <c r="A145" s="177" t="str">
        <f>'PROD.LIST PU HOLDS'!A146</f>
        <v>360-1039PU</v>
      </c>
      <c r="B145" s="1470">
        <f>'360 PU '!I161</f>
        <v>2</v>
      </c>
      <c r="C145" s="301" t="str">
        <f>'PROD.LIST PU HOLDS'!C146</f>
        <v/>
      </c>
      <c r="D145" s="301" t="str">
        <f>'PROD.LIST PU HOLDS'!D146</f>
        <v/>
      </c>
      <c r="E145" s="301" t="str">
        <f>'PROD.LIST PU HOLDS'!E146</f>
        <v/>
      </c>
      <c r="F145" s="301" t="str">
        <f>'PROD.LIST PU HOLDS'!F146</f>
        <v/>
      </c>
      <c r="G145" s="301" t="str">
        <f>'PROD.LIST PU HOLDS'!G146</f>
        <v/>
      </c>
      <c r="H145" s="301" t="str">
        <f>'PROD.LIST PU HOLDS'!H146</f>
        <v/>
      </c>
      <c r="I145" s="301" t="str">
        <f>'PROD.LIST PU HOLDS'!I146</f>
        <v/>
      </c>
      <c r="J145" s="553" t="str">
        <f>'PROD.LIST PU HOLDS'!J146</f>
        <v/>
      </c>
      <c r="K145" s="553" t="str">
        <f>'PROD.LIST PU HOLDS'!K146</f>
        <v/>
      </c>
      <c r="L145" s="553" t="str">
        <f>'PROD.LIST PU HOLDS'!L146</f>
        <v/>
      </c>
      <c r="M145" s="304">
        <f>'PROD.LIST PU HOLDS'!M146</f>
        <v>0</v>
      </c>
    </row>
    <row r="146" spans="1:27" ht="22.5" customHeight="1" x14ac:dyDescent="0.2">
      <c r="A146" s="177" t="str">
        <f>'PROD.LIST PU HOLDS'!A147</f>
        <v>360-1040PU</v>
      </c>
      <c r="B146" s="1470">
        <f>'360 PU '!I162</f>
        <v>2</v>
      </c>
      <c r="C146" s="301" t="str">
        <f>'PROD.LIST PU HOLDS'!C147</f>
        <v/>
      </c>
      <c r="D146" s="301" t="str">
        <f>'PROD.LIST PU HOLDS'!D147</f>
        <v/>
      </c>
      <c r="E146" s="301" t="str">
        <f>'PROD.LIST PU HOLDS'!E147</f>
        <v/>
      </c>
      <c r="F146" s="301" t="str">
        <f>'PROD.LIST PU HOLDS'!F147</f>
        <v/>
      </c>
      <c r="G146" s="301" t="str">
        <f>'PROD.LIST PU HOLDS'!G147</f>
        <v/>
      </c>
      <c r="H146" s="301" t="str">
        <f>'PROD.LIST PU HOLDS'!H147</f>
        <v/>
      </c>
      <c r="I146" s="301" t="str">
        <f>'PROD.LIST PU HOLDS'!I147</f>
        <v/>
      </c>
      <c r="J146" s="553" t="str">
        <f>'PROD.LIST PU HOLDS'!J147</f>
        <v/>
      </c>
      <c r="K146" s="553" t="str">
        <f>'PROD.LIST PU HOLDS'!K147</f>
        <v/>
      </c>
      <c r="L146" s="553" t="str">
        <f>'PROD.LIST PU HOLDS'!L147</f>
        <v/>
      </c>
      <c r="M146" s="304">
        <f>'PROD.LIST PU HOLDS'!M147</f>
        <v>0</v>
      </c>
    </row>
    <row r="147" spans="1:27" ht="22.5" customHeight="1" x14ac:dyDescent="0.2">
      <c r="A147" s="177">
        <f>'PROD.LIST PU HOLDS'!A148</f>
        <v>0</v>
      </c>
      <c r="B147" s="1470">
        <f>'360 PU '!I163</f>
        <v>0</v>
      </c>
      <c r="C147" s="301" t="str">
        <f>'PROD.LIST PU HOLDS'!C148</f>
        <v/>
      </c>
      <c r="D147" s="301" t="str">
        <f>'PROD.LIST PU HOLDS'!D148</f>
        <v/>
      </c>
      <c r="E147" s="301" t="str">
        <f>'PROD.LIST PU HOLDS'!E148</f>
        <v/>
      </c>
      <c r="F147" s="301" t="str">
        <f>'PROD.LIST PU HOLDS'!F148</f>
        <v/>
      </c>
      <c r="G147" s="301" t="str">
        <f>'PROD.LIST PU HOLDS'!G148</f>
        <v/>
      </c>
      <c r="H147" s="301" t="str">
        <f>'PROD.LIST PU HOLDS'!H148</f>
        <v/>
      </c>
      <c r="I147" s="301" t="str">
        <f>'PROD.LIST PU HOLDS'!I148</f>
        <v/>
      </c>
      <c r="J147" s="553" t="str">
        <f>'PROD.LIST PU HOLDS'!J148</f>
        <v/>
      </c>
      <c r="K147" s="553" t="str">
        <f>'PROD.LIST PU HOLDS'!K148</f>
        <v/>
      </c>
      <c r="L147" s="553" t="str">
        <f>'PROD.LIST PU HOLDS'!L148</f>
        <v/>
      </c>
      <c r="M147" s="304">
        <f>'PROD.LIST PU HOLDS'!M148</f>
        <v>0</v>
      </c>
    </row>
    <row r="148" spans="1:27" ht="22.5" customHeight="1" x14ac:dyDescent="0.2">
      <c r="A148" s="177" t="str">
        <f>'PROD.LIST PU HOLDS'!A149</f>
        <v>360-1041PU</v>
      </c>
      <c r="B148" s="1470">
        <f>'360 PU '!I164</f>
        <v>1</v>
      </c>
      <c r="C148" s="301" t="str">
        <f>'PROD.LIST PU HOLDS'!C149</f>
        <v/>
      </c>
      <c r="D148" s="301" t="str">
        <f>'PROD.LIST PU HOLDS'!D149</f>
        <v/>
      </c>
      <c r="E148" s="301" t="str">
        <f>'PROD.LIST PU HOLDS'!E149</f>
        <v/>
      </c>
      <c r="F148" s="301" t="str">
        <f>'PROD.LIST PU HOLDS'!F149</f>
        <v/>
      </c>
      <c r="G148" s="301" t="str">
        <f>'PROD.LIST PU HOLDS'!G149</f>
        <v/>
      </c>
      <c r="H148" s="301" t="str">
        <f>'PROD.LIST PU HOLDS'!H149</f>
        <v/>
      </c>
      <c r="I148" s="301" t="str">
        <f>'PROD.LIST PU HOLDS'!I149</f>
        <v/>
      </c>
      <c r="J148" s="553" t="str">
        <f>'PROD.LIST PU HOLDS'!J149</f>
        <v/>
      </c>
      <c r="K148" s="553" t="str">
        <f>'PROD.LIST PU HOLDS'!K149</f>
        <v/>
      </c>
      <c r="L148" s="553" t="e">
        <f>'PROD.LIST PU HOLDS'!L149</f>
        <v>#VALUE!</v>
      </c>
      <c r="M148" s="304" t="e">
        <f>'PROD.LIST PU HOLDS'!M149</f>
        <v>#VALUE!</v>
      </c>
    </row>
    <row r="149" spans="1:27" ht="22.5" customHeight="1" x14ac:dyDescent="0.2">
      <c r="A149" s="177" t="str">
        <f>'PROD.LIST PU HOLDS'!A150</f>
        <v>360-1042PU</v>
      </c>
      <c r="B149" s="1470">
        <f>'360 PU '!I165</f>
        <v>1</v>
      </c>
      <c r="C149" s="301" t="str">
        <f>'PROD.LIST PU HOLDS'!C150</f>
        <v/>
      </c>
      <c r="D149" s="301" t="str">
        <f>'PROD.LIST PU HOLDS'!D150</f>
        <v/>
      </c>
      <c r="E149" s="301" t="str">
        <f>'PROD.LIST PU HOLDS'!E150</f>
        <v/>
      </c>
      <c r="F149" s="301" t="str">
        <f>'PROD.LIST PU HOLDS'!F150</f>
        <v/>
      </c>
      <c r="G149" s="301" t="str">
        <f>'PROD.LIST PU HOLDS'!G150</f>
        <v/>
      </c>
      <c r="H149" s="301" t="str">
        <f>'PROD.LIST PU HOLDS'!H150</f>
        <v/>
      </c>
      <c r="I149" s="301" t="str">
        <f>'PROD.LIST PU HOLDS'!I150</f>
        <v/>
      </c>
      <c r="J149" s="553" t="str">
        <f>'PROD.LIST PU HOLDS'!J150</f>
        <v/>
      </c>
      <c r="K149" s="553" t="str">
        <f>'PROD.LIST PU HOLDS'!K150</f>
        <v/>
      </c>
      <c r="L149" s="553" t="e">
        <f>'PROD.LIST PU HOLDS'!L150</f>
        <v>#VALUE!</v>
      </c>
      <c r="M149" s="304" t="e">
        <f>'PROD.LIST PU HOLDS'!M150</f>
        <v>#VALUE!</v>
      </c>
    </row>
    <row r="150" spans="1:27" ht="22.5" customHeight="1" x14ac:dyDescent="0.2">
      <c r="A150" s="177" t="str">
        <f>'PROD.LIST PU HOLDS'!A151</f>
        <v>360-1043PU</v>
      </c>
      <c r="B150" s="1470">
        <f>'360 PU '!I166</f>
        <v>1</v>
      </c>
      <c r="C150" s="301" t="str">
        <f>'PROD.LIST PU HOLDS'!C151</f>
        <v/>
      </c>
      <c r="D150" s="301" t="str">
        <f>'PROD.LIST PU HOLDS'!D151</f>
        <v/>
      </c>
      <c r="E150" s="301" t="str">
        <f>'PROD.LIST PU HOLDS'!E151</f>
        <v/>
      </c>
      <c r="F150" s="301" t="str">
        <f>'PROD.LIST PU HOLDS'!F151</f>
        <v/>
      </c>
      <c r="G150" s="301" t="str">
        <f>'PROD.LIST PU HOLDS'!G151</f>
        <v/>
      </c>
      <c r="H150" s="301" t="str">
        <f>'PROD.LIST PU HOLDS'!H151</f>
        <v/>
      </c>
      <c r="I150" s="301" t="str">
        <f>'PROD.LIST PU HOLDS'!I151</f>
        <v/>
      </c>
      <c r="J150" s="553" t="str">
        <f>'PROD.LIST PU HOLDS'!J151</f>
        <v/>
      </c>
      <c r="K150" s="553" t="str">
        <f>'PROD.LIST PU HOLDS'!K151</f>
        <v/>
      </c>
      <c r="L150" s="553" t="e">
        <f>'PROD.LIST PU HOLDS'!L151</f>
        <v>#VALUE!</v>
      </c>
      <c r="M150" s="304" t="e">
        <f>'PROD.LIST PU HOLDS'!M151</f>
        <v>#VALUE!</v>
      </c>
    </row>
    <row r="151" spans="1:27" ht="22.5" customHeight="1" x14ac:dyDescent="0.2">
      <c r="A151" s="177" t="str">
        <f>'PROD.LIST PU HOLDS'!A152</f>
        <v>360-1044PU</v>
      </c>
      <c r="B151" s="1470">
        <f>'360 PU '!I167</f>
        <v>1</v>
      </c>
      <c r="C151" s="301" t="str">
        <f>'PROD.LIST PU HOLDS'!C152</f>
        <v/>
      </c>
      <c r="D151" s="301" t="str">
        <f>'PROD.LIST PU HOLDS'!D152</f>
        <v/>
      </c>
      <c r="E151" s="301" t="str">
        <f>'PROD.LIST PU HOLDS'!E152</f>
        <v/>
      </c>
      <c r="F151" s="301" t="str">
        <f>'PROD.LIST PU HOLDS'!F152</f>
        <v/>
      </c>
      <c r="G151" s="301" t="str">
        <f>'PROD.LIST PU HOLDS'!G152</f>
        <v/>
      </c>
      <c r="H151" s="301" t="str">
        <f>'PROD.LIST PU HOLDS'!H152</f>
        <v/>
      </c>
      <c r="I151" s="301" t="str">
        <f>'PROD.LIST PU HOLDS'!I152</f>
        <v/>
      </c>
      <c r="J151" s="553" t="str">
        <f>'PROD.LIST PU HOLDS'!J152</f>
        <v/>
      </c>
      <c r="K151" s="553" t="str">
        <f>'PROD.LIST PU HOLDS'!K152</f>
        <v/>
      </c>
      <c r="L151" s="553" t="e">
        <f>'PROD.LIST PU HOLDS'!L152</f>
        <v>#VALUE!</v>
      </c>
      <c r="M151" s="304" t="e">
        <f>'PROD.LIST PU HOLDS'!M152</f>
        <v>#VALUE!</v>
      </c>
    </row>
    <row r="152" spans="1:27" ht="22.5" customHeight="1" x14ac:dyDescent="0.2">
      <c r="A152" s="177" t="str">
        <f>'PROD.LIST PU HOLDS'!A153</f>
        <v>360-1045PU</v>
      </c>
      <c r="B152" s="1470">
        <f>'360 PU '!I168</f>
        <v>1</v>
      </c>
      <c r="C152" s="301" t="str">
        <f>'PROD.LIST PU HOLDS'!C153</f>
        <v/>
      </c>
      <c r="D152" s="301" t="str">
        <f>'PROD.LIST PU HOLDS'!D153</f>
        <v/>
      </c>
      <c r="E152" s="301" t="str">
        <f>'PROD.LIST PU HOLDS'!E153</f>
        <v/>
      </c>
      <c r="F152" s="301" t="str">
        <f>'PROD.LIST PU HOLDS'!F153</f>
        <v/>
      </c>
      <c r="G152" s="301" t="str">
        <f>'PROD.LIST PU HOLDS'!G153</f>
        <v/>
      </c>
      <c r="H152" s="301" t="str">
        <f>'PROD.LIST PU HOLDS'!H153</f>
        <v/>
      </c>
      <c r="I152" s="301" t="str">
        <f>'PROD.LIST PU HOLDS'!I153</f>
        <v/>
      </c>
      <c r="J152" s="553" t="str">
        <f>'PROD.LIST PU HOLDS'!J153</f>
        <v/>
      </c>
      <c r="K152" s="553" t="str">
        <f>'PROD.LIST PU HOLDS'!K153</f>
        <v/>
      </c>
      <c r="L152" s="553" t="e">
        <f>'PROD.LIST PU HOLDS'!L153</f>
        <v>#VALUE!</v>
      </c>
      <c r="M152" s="304" t="e">
        <f>'PROD.LIST PU HOLDS'!M153</f>
        <v>#VALUE!</v>
      </c>
    </row>
    <row r="153" spans="1:27" ht="22.5" customHeight="1" x14ac:dyDescent="0.2">
      <c r="A153" s="177" t="str">
        <f>'PROD.LIST PU HOLDS'!A154</f>
        <v>360-1046PU</v>
      </c>
      <c r="B153" s="1470">
        <f>'360 PU '!I169</f>
        <v>1</v>
      </c>
      <c r="C153" s="301" t="str">
        <f>'PROD.LIST PU HOLDS'!C154</f>
        <v/>
      </c>
      <c r="D153" s="301" t="str">
        <f>'PROD.LIST PU HOLDS'!D154</f>
        <v/>
      </c>
      <c r="E153" s="301" t="str">
        <f>'PROD.LIST PU HOLDS'!E154</f>
        <v/>
      </c>
      <c r="F153" s="301" t="str">
        <f>'PROD.LIST PU HOLDS'!F154</f>
        <v/>
      </c>
      <c r="G153" s="301" t="str">
        <f>'PROD.LIST PU HOLDS'!G154</f>
        <v/>
      </c>
      <c r="H153" s="301" t="str">
        <f>'PROD.LIST PU HOLDS'!H154</f>
        <v/>
      </c>
      <c r="I153" s="301" t="str">
        <f>'PROD.LIST PU HOLDS'!I154</f>
        <v/>
      </c>
      <c r="J153" s="553" t="str">
        <f>'PROD.LIST PU HOLDS'!J154</f>
        <v/>
      </c>
      <c r="K153" s="553" t="str">
        <f>'PROD.LIST PU HOLDS'!K154</f>
        <v/>
      </c>
      <c r="L153" s="553" t="e">
        <f>'PROD.LIST PU HOLDS'!L154</f>
        <v>#VALUE!</v>
      </c>
      <c r="M153" s="304" t="e">
        <f>'PROD.LIST PU HOLDS'!M154</f>
        <v>#VALUE!</v>
      </c>
    </row>
    <row r="154" spans="1:27" ht="22.5" customHeight="1" x14ac:dyDescent="0.2">
      <c r="A154" s="177" t="str">
        <f>'PROD.LIST PU HOLDS'!A155</f>
        <v>360-1047PU</v>
      </c>
      <c r="B154" s="1470">
        <f>'360 PU '!I170</f>
        <v>2</v>
      </c>
      <c r="C154" s="301" t="str">
        <f>'PROD.LIST PU HOLDS'!C155</f>
        <v/>
      </c>
      <c r="D154" s="301" t="str">
        <f>'PROD.LIST PU HOLDS'!D155</f>
        <v/>
      </c>
      <c r="E154" s="301" t="str">
        <f>'PROD.LIST PU HOLDS'!E155</f>
        <v/>
      </c>
      <c r="F154" s="301" t="str">
        <f>'PROD.LIST PU HOLDS'!F155</f>
        <v/>
      </c>
      <c r="G154" s="301" t="str">
        <f>'PROD.LIST PU HOLDS'!G155</f>
        <v/>
      </c>
      <c r="H154" s="301" t="str">
        <f>'PROD.LIST PU HOLDS'!H155</f>
        <v/>
      </c>
      <c r="I154" s="301" t="str">
        <f>'PROD.LIST PU HOLDS'!I155</f>
        <v/>
      </c>
      <c r="J154" s="553" t="str">
        <f>'PROD.LIST PU HOLDS'!J155</f>
        <v/>
      </c>
      <c r="K154" s="553" t="str">
        <f>'PROD.LIST PU HOLDS'!K155</f>
        <v/>
      </c>
      <c r="L154" s="553" t="e">
        <f>'PROD.LIST PU HOLDS'!L155</f>
        <v>#VALUE!</v>
      </c>
      <c r="M154" s="304" t="e">
        <f>'PROD.LIST PU HOLDS'!M155</f>
        <v>#VALUE!</v>
      </c>
    </row>
    <row r="155" spans="1:27" ht="22.5" customHeight="1" x14ac:dyDescent="0.2">
      <c r="A155" s="177" t="str">
        <f>'PROD.LIST PU HOLDS'!A156</f>
        <v>360-1048/1PU</v>
      </c>
      <c r="B155" s="1470">
        <f>'360 PU '!I171</f>
        <v>1</v>
      </c>
      <c r="C155" s="301" t="str">
        <f>'PROD.LIST PU HOLDS'!C156</f>
        <v/>
      </c>
      <c r="D155" s="301" t="str">
        <f>'PROD.LIST PU HOLDS'!D156</f>
        <v/>
      </c>
      <c r="E155" s="301" t="str">
        <f>'PROD.LIST PU HOLDS'!E156</f>
        <v/>
      </c>
      <c r="F155" s="301" t="str">
        <f>'PROD.LIST PU HOLDS'!F156</f>
        <v/>
      </c>
      <c r="G155" s="301" t="str">
        <f>'PROD.LIST PU HOLDS'!G156</f>
        <v/>
      </c>
      <c r="H155" s="301" t="e">
        <f>'PROD.LIST PU HOLDS'!H156</f>
        <v>#VALUE!</v>
      </c>
      <c r="I155" s="301" t="str">
        <f>'PROD.LIST PU HOLDS'!I156</f>
        <v/>
      </c>
      <c r="J155" s="553" t="str">
        <f>'PROD.LIST PU HOLDS'!J156</f>
        <v/>
      </c>
      <c r="K155" s="553" t="str">
        <f>'PROD.LIST PU HOLDS'!K156</f>
        <v/>
      </c>
      <c r="L155" s="553" t="str">
        <f>'PROD.LIST PU HOLDS'!L156</f>
        <v/>
      </c>
      <c r="M155" s="304" t="e">
        <f>'PROD.LIST PU HOLDS'!M156</f>
        <v>#VALUE!</v>
      </c>
    </row>
    <row r="156" spans="1:27" ht="22.5" customHeight="1" x14ac:dyDescent="0.2">
      <c r="A156" s="177" t="str">
        <f>'PROD.LIST PU HOLDS'!A157</f>
        <v>360-1048/2PU</v>
      </c>
      <c r="B156" s="1470">
        <f>'360 PU '!I172</f>
        <v>2</v>
      </c>
      <c r="C156" s="301" t="str">
        <f>'PROD.LIST PU HOLDS'!C157</f>
        <v/>
      </c>
      <c r="D156" s="301" t="str">
        <f>'PROD.LIST PU HOLDS'!D157</f>
        <v/>
      </c>
      <c r="E156" s="301" t="str">
        <f>'PROD.LIST PU HOLDS'!E157</f>
        <v/>
      </c>
      <c r="F156" s="301" t="str">
        <f>'PROD.LIST PU HOLDS'!F157</f>
        <v/>
      </c>
      <c r="G156" s="301" t="str">
        <f>'PROD.LIST PU HOLDS'!G157</f>
        <v/>
      </c>
      <c r="H156" s="301" t="str">
        <f>'PROD.LIST PU HOLDS'!H157</f>
        <v/>
      </c>
      <c r="I156" s="301" t="str">
        <f>'PROD.LIST PU HOLDS'!I157</f>
        <v/>
      </c>
      <c r="J156" s="553" t="str">
        <f>'PROD.LIST PU HOLDS'!J157</f>
        <v/>
      </c>
      <c r="K156" s="553" t="str">
        <f>'PROD.LIST PU HOLDS'!K157</f>
        <v/>
      </c>
      <c r="L156" s="553" t="e">
        <f>'PROD.LIST PU HOLDS'!L157</f>
        <v>#VALUE!</v>
      </c>
      <c r="M156" s="304" t="e">
        <f>'PROD.LIST PU HOLDS'!M157</f>
        <v>#VALUE!</v>
      </c>
      <c r="R156" s="15"/>
      <c r="S156" s="15"/>
      <c r="T156" s="15"/>
      <c r="U156" s="16"/>
      <c r="AA156" s="23"/>
    </row>
    <row r="157" spans="1:27" ht="22.5" customHeight="1" x14ac:dyDescent="0.2">
      <c r="A157" s="177" t="str">
        <f>'PROD.LIST PU HOLDS'!A158</f>
        <v>360-1049/1PU</v>
      </c>
      <c r="B157" s="1470">
        <f>'360 PU '!I173</f>
        <v>1</v>
      </c>
      <c r="C157" s="301" t="str">
        <f>'PROD.LIST PU HOLDS'!C158</f>
        <v/>
      </c>
      <c r="D157" s="301" t="str">
        <f>'PROD.LIST PU HOLDS'!D158</f>
        <v/>
      </c>
      <c r="E157" s="301" t="str">
        <f>'PROD.LIST PU HOLDS'!E158</f>
        <v/>
      </c>
      <c r="F157" s="301" t="str">
        <f>'PROD.LIST PU HOLDS'!F158</f>
        <v/>
      </c>
      <c r="G157" s="301" t="str">
        <f>'PROD.LIST PU HOLDS'!G158</f>
        <v/>
      </c>
      <c r="H157" s="301" t="e">
        <f>'PROD.LIST PU HOLDS'!H158</f>
        <v>#VALUE!</v>
      </c>
      <c r="I157" s="301" t="str">
        <f>'PROD.LIST PU HOLDS'!I158</f>
        <v/>
      </c>
      <c r="J157" s="553" t="str">
        <f>'PROD.LIST PU HOLDS'!J158</f>
        <v/>
      </c>
      <c r="K157" s="553" t="str">
        <f>'PROD.LIST PU HOLDS'!K158</f>
        <v/>
      </c>
      <c r="L157" s="553" t="str">
        <f>'PROD.LIST PU HOLDS'!L158</f>
        <v/>
      </c>
      <c r="M157" s="304" t="e">
        <f>'PROD.LIST PU HOLDS'!M158</f>
        <v>#VALUE!</v>
      </c>
    </row>
    <row r="158" spans="1:27" ht="22.5" customHeight="1" x14ac:dyDescent="0.2">
      <c r="A158" s="177" t="str">
        <f>'PROD.LIST PU HOLDS'!A159</f>
        <v>360-1049/2PU</v>
      </c>
      <c r="B158" s="1470">
        <f>'360 PU '!I174</f>
        <v>2</v>
      </c>
      <c r="C158" s="301" t="str">
        <f>'PROD.LIST PU HOLDS'!C159</f>
        <v/>
      </c>
      <c r="D158" s="301" t="str">
        <f>'PROD.LIST PU HOLDS'!D159</f>
        <v/>
      </c>
      <c r="E158" s="301" t="str">
        <f>'PROD.LIST PU HOLDS'!E159</f>
        <v/>
      </c>
      <c r="F158" s="301" t="str">
        <f>'PROD.LIST PU HOLDS'!F159</f>
        <v/>
      </c>
      <c r="G158" s="301" t="str">
        <f>'PROD.LIST PU HOLDS'!G159</f>
        <v/>
      </c>
      <c r="H158" s="301" t="str">
        <f>'PROD.LIST PU HOLDS'!H159</f>
        <v/>
      </c>
      <c r="I158" s="301" t="str">
        <f>'PROD.LIST PU HOLDS'!I159</f>
        <v/>
      </c>
      <c r="J158" s="553" t="str">
        <f>'PROD.LIST PU HOLDS'!J159</f>
        <v/>
      </c>
      <c r="K158" s="553" t="str">
        <f>'PROD.LIST PU HOLDS'!K159</f>
        <v/>
      </c>
      <c r="L158" s="553" t="e">
        <f>'PROD.LIST PU HOLDS'!L159</f>
        <v>#VALUE!</v>
      </c>
      <c r="M158" s="304" t="e">
        <f>'PROD.LIST PU HOLDS'!M159</f>
        <v>#VALUE!</v>
      </c>
    </row>
    <row r="159" spans="1:27" ht="22.5" customHeight="1" x14ac:dyDescent="0.2">
      <c r="A159" s="177" t="str">
        <f>'PROD.LIST PU HOLDS'!A160</f>
        <v>360-1050PU</v>
      </c>
      <c r="B159" s="1470">
        <f>'360 PU '!I175</f>
        <v>2</v>
      </c>
      <c r="C159" s="301" t="str">
        <f>'PROD.LIST PU HOLDS'!C160</f>
        <v/>
      </c>
      <c r="D159" s="301" t="str">
        <f>'PROD.LIST PU HOLDS'!D160</f>
        <v/>
      </c>
      <c r="E159" s="301" t="str">
        <f>'PROD.LIST PU HOLDS'!E160</f>
        <v/>
      </c>
      <c r="F159" s="301" t="str">
        <f>'PROD.LIST PU HOLDS'!F160</f>
        <v/>
      </c>
      <c r="G159" s="301" t="str">
        <f>'PROD.LIST PU HOLDS'!G160</f>
        <v/>
      </c>
      <c r="H159" s="301" t="str">
        <f>'PROD.LIST PU HOLDS'!H160</f>
        <v/>
      </c>
      <c r="I159" s="301" t="str">
        <f>'PROD.LIST PU HOLDS'!I160</f>
        <v/>
      </c>
      <c r="J159" s="553" t="str">
        <f>'PROD.LIST PU HOLDS'!J160</f>
        <v/>
      </c>
      <c r="K159" s="553" t="str">
        <f>'PROD.LIST PU HOLDS'!K160</f>
        <v/>
      </c>
      <c r="L159" s="553" t="e">
        <f>'PROD.LIST PU HOLDS'!L160</f>
        <v>#VALUE!</v>
      </c>
      <c r="M159" s="304" t="e">
        <f>'PROD.LIST PU HOLDS'!M160</f>
        <v>#VALUE!</v>
      </c>
    </row>
    <row r="160" spans="1:27" ht="22.5" customHeight="1" x14ac:dyDescent="0.2">
      <c r="A160" s="177" t="str">
        <f>'PROD.LIST PU HOLDS'!A161</f>
        <v>360-1051PU</v>
      </c>
      <c r="B160" s="1470">
        <f>'360 PU '!I176</f>
        <v>3</v>
      </c>
      <c r="C160" s="301" t="str">
        <f>'PROD.LIST PU HOLDS'!C161</f>
        <v/>
      </c>
      <c r="D160" s="301" t="str">
        <f>'PROD.LIST PU HOLDS'!D161</f>
        <v/>
      </c>
      <c r="E160" s="301" t="str">
        <f>'PROD.LIST PU HOLDS'!E161</f>
        <v/>
      </c>
      <c r="F160" s="301" t="str">
        <f>'PROD.LIST PU HOLDS'!F161</f>
        <v/>
      </c>
      <c r="G160" s="301" t="str">
        <f>'PROD.LIST PU HOLDS'!G161</f>
        <v/>
      </c>
      <c r="H160" s="301" t="str">
        <f>'PROD.LIST PU HOLDS'!H161</f>
        <v/>
      </c>
      <c r="I160" s="301" t="str">
        <f>'PROD.LIST PU HOLDS'!I161</f>
        <v/>
      </c>
      <c r="J160" s="553" t="str">
        <f>'PROD.LIST PU HOLDS'!J161</f>
        <v/>
      </c>
      <c r="K160" s="553" t="str">
        <f>'PROD.LIST PU HOLDS'!K161</f>
        <v/>
      </c>
      <c r="L160" s="553" t="e">
        <f>'PROD.LIST PU HOLDS'!L161</f>
        <v>#VALUE!</v>
      </c>
      <c r="M160" s="304" t="e">
        <f>'PROD.LIST PU HOLDS'!M161</f>
        <v>#VALUE!</v>
      </c>
    </row>
    <row r="161" spans="1:13" ht="22.5" customHeight="1" x14ac:dyDescent="0.2">
      <c r="A161" s="177" t="str">
        <f>'PROD.LIST PU HOLDS'!A162</f>
        <v>360-1052PU</v>
      </c>
      <c r="B161" s="1470">
        <f>'360 PU '!I177</f>
        <v>4</v>
      </c>
      <c r="C161" s="301" t="str">
        <f>'PROD.LIST PU HOLDS'!C162</f>
        <v/>
      </c>
      <c r="D161" s="301" t="str">
        <f>'PROD.LIST PU HOLDS'!D162</f>
        <v/>
      </c>
      <c r="E161" s="301" t="str">
        <f>'PROD.LIST PU HOLDS'!E162</f>
        <v/>
      </c>
      <c r="F161" s="301" t="e">
        <f>'PROD.LIST PU HOLDS'!F162</f>
        <v>#VALUE!</v>
      </c>
      <c r="G161" s="301" t="str">
        <f>'PROD.LIST PU HOLDS'!G162</f>
        <v/>
      </c>
      <c r="H161" s="301" t="str">
        <f>'PROD.LIST PU HOLDS'!H162</f>
        <v/>
      </c>
      <c r="I161" s="301" t="str">
        <f>'PROD.LIST PU HOLDS'!I162</f>
        <v/>
      </c>
      <c r="J161" s="553" t="str">
        <f>'PROD.LIST PU HOLDS'!J162</f>
        <v/>
      </c>
      <c r="K161" s="553" t="str">
        <f>'PROD.LIST PU HOLDS'!K162</f>
        <v/>
      </c>
      <c r="L161" s="553" t="str">
        <f>'PROD.LIST PU HOLDS'!L162</f>
        <v/>
      </c>
      <c r="M161" s="304" t="e">
        <f>'PROD.LIST PU HOLDS'!M162</f>
        <v>#VALUE!</v>
      </c>
    </row>
    <row r="162" spans="1:13" ht="22.5" customHeight="1" x14ac:dyDescent="0.2">
      <c r="A162" s="177" t="str">
        <f>'PROD.LIST PU HOLDS'!A163</f>
        <v>360-1053PU</v>
      </c>
      <c r="B162" s="1470">
        <f>'360 PU '!I178</f>
        <v>2</v>
      </c>
      <c r="C162" s="301" t="str">
        <f>'PROD.LIST PU HOLDS'!C163</f>
        <v/>
      </c>
      <c r="D162" s="301" t="str">
        <f>'PROD.LIST PU HOLDS'!D163</f>
        <v/>
      </c>
      <c r="E162" s="301" t="str">
        <f>'PROD.LIST PU HOLDS'!E163</f>
        <v/>
      </c>
      <c r="F162" s="301" t="e">
        <f>'PROD.LIST PU HOLDS'!F163</f>
        <v>#VALUE!</v>
      </c>
      <c r="G162" s="301" t="str">
        <f>'PROD.LIST PU HOLDS'!G163</f>
        <v/>
      </c>
      <c r="H162" s="301" t="str">
        <f>'PROD.LIST PU HOLDS'!H163</f>
        <v/>
      </c>
      <c r="I162" s="301" t="str">
        <f>'PROD.LIST PU HOLDS'!I163</f>
        <v/>
      </c>
      <c r="J162" s="553" t="str">
        <f>'PROD.LIST PU HOLDS'!J163</f>
        <v/>
      </c>
      <c r="K162" s="553" t="str">
        <f>'PROD.LIST PU HOLDS'!K163</f>
        <v/>
      </c>
      <c r="L162" s="553" t="str">
        <f>'PROD.LIST PU HOLDS'!L163</f>
        <v/>
      </c>
      <c r="M162" s="304" t="e">
        <f>'PROD.LIST PU HOLDS'!M163</f>
        <v>#VALUE!</v>
      </c>
    </row>
    <row r="163" spans="1:13" ht="22.5" customHeight="1" x14ac:dyDescent="0.2">
      <c r="A163" s="177" t="str">
        <f>'PROD.LIST PU HOLDS'!A164</f>
        <v>360-1054PU</v>
      </c>
      <c r="B163" s="1470">
        <f>'360 PU '!I179</f>
        <v>6</v>
      </c>
      <c r="C163" s="301" t="str">
        <f>'PROD.LIST PU HOLDS'!C164</f>
        <v/>
      </c>
      <c r="D163" s="301" t="str">
        <f>'PROD.LIST PU HOLDS'!D164</f>
        <v/>
      </c>
      <c r="E163" s="301" t="str">
        <f>'PROD.LIST PU HOLDS'!E164</f>
        <v/>
      </c>
      <c r="F163" s="301" t="str">
        <f>'PROD.LIST PU HOLDS'!F164</f>
        <v/>
      </c>
      <c r="G163" s="301" t="str">
        <f>'PROD.LIST PU HOLDS'!G164</f>
        <v/>
      </c>
      <c r="H163" s="301" t="str">
        <f>'PROD.LIST PU HOLDS'!H164</f>
        <v/>
      </c>
      <c r="I163" s="301" t="str">
        <f>'PROD.LIST PU HOLDS'!I164</f>
        <v/>
      </c>
      <c r="J163" s="553" t="str">
        <f>'PROD.LIST PU HOLDS'!J164</f>
        <v/>
      </c>
      <c r="K163" s="553" t="str">
        <f>'PROD.LIST PU HOLDS'!K164</f>
        <v/>
      </c>
      <c r="L163" s="553" t="e">
        <f>'PROD.LIST PU HOLDS'!L164</f>
        <v>#VALUE!</v>
      </c>
      <c r="M163" s="304" t="e">
        <f>'PROD.LIST PU HOLDS'!M164</f>
        <v>#VALUE!</v>
      </c>
    </row>
    <row r="164" spans="1:13" ht="22.5" customHeight="1" x14ac:dyDescent="0.2">
      <c r="A164" s="177"/>
      <c r="B164" s="1467"/>
      <c r="C164" s="301"/>
      <c r="D164" s="301"/>
      <c r="E164" s="301"/>
      <c r="F164" s="301"/>
      <c r="G164" s="301"/>
      <c r="H164" s="301"/>
      <c r="I164" s="301"/>
      <c r="J164" s="553"/>
      <c r="K164" s="553"/>
      <c r="L164" s="553"/>
      <c r="M164" s="304"/>
    </row>
    <row r="165" spans="1:13" ht="22.5" customHeight="1" x14ac:dyDescent="0.2">
      <c r="A165" s="177"/>
      <c r="B165" s="1467"/>
      <c r="C165" s="301"/>
      <c r="D165" s="301"/>
      <c r="E165" s="301"/>
      <c r="F165" s="301"/>
      <c r="G165" s="301"/>
      <c r="H165" s="301"/>
      <c r="I165" s="301"/>
      <c r="J165" s="553"/>
      <c r="K165" s="553"/>
      <c r="L165" s="553"/>
      <c r="M165" s="304"/>
    </row>
    <row r="166" spans="1:13" ht="22.5" customHeight="1" x14ac:dyDescent="0.2">
      <c r="A166" s="177" t="str">
        <f>'PROD.LIST PU HOLDS'!A166</f>
        <v>REDUCTOR-30PU</v>
      </c>
      <c r="B166" s="1470">
        <f>'360 PU '!I16</f>
        <v>30</v>
      </c>
      <c r="C166" s="301" t="str">
        <f>'PROD.LIST PU HOLDS'!C166</f>
        <v/>
      </c>
      <c r="D166" s="301" t="str">
        <f>'PROD.LIST PU HOLDS'!D166</f>
        <v/>
      </c>
      <c r="E166" s="301" t="str">
        <f>'PROD.LIST PU HOLDS'!E166</f>
        <v/>
      </c>
      <c r="F166" s="301" t="str">
        <f>'PROD.LIST PU HOLDS'!F166</f>
        <v/>
      </c>
      <c r="G166" s="301" t="str">
        <f>'PROD.LIST PU HOLDS'!G166</f>
        <v/>
      </c>
      <c r="H166" s="301" t="str">
        <f>'PROD.LIST PU HOLDS'!H166</f>
        <v/>
      </c>
      <c r="I166" s="301" t="str">
        <f>'PROD.LIST PU HOLDS'!I166</f>
        <v/>
      </c>
      <c r="J166" s="553" t="str">
        <f>'PROD.LIST PU HOLDS'!J166</f>
        <v/>
      </c>
      <c r="K166" s="553" t="str">
        <f>'PROD.LIST PU HOLDS'!K166</f>
        <v/>
      </c>
      <c r="L166" s="553" t="str">
        <f>'PROD.LIST PU HOLDS'!L166</f>
        <v/>
      </c>
      <c r="M166" s="304">
        <f>'PROD.LIST PU HOLDS'!M166</f>
        <v>0</v>
      </c>
    </row>
    <row r="167" spans="1:13" ht="22.5" customHeight="1" x14ac:dyDescent="0.2">
      <c r="A167" s="177" t="str">
        <f>'PROD.LIST PU HOLDS'!A167</f>
        <v>REDUCTOR-100PU</v>
      </c>
      <c r="B167" s="1470">
        <f>'360 PU '!I17</f>
        <v>100</v>
      </c>
      <c r="C167" s="301" t="str">
        <f>'PROD.LIST PU HOLDS'!C167</f>
        <v/>
      </c>
      <c r="D167" s="301" t="str">
        <f>'PROD.LIST PU HOLDS'!D167</f>
        <v/>
      </c>
      <c r="E167" s="301" t="str">
        <f>'PROD.LIST PU HOLDS'!E167</f>
        <v/>
      </c>
      <c r="F167" s="301" t="str">
        <f>'PROD.LIST PU HOLDS'!F167</f>
        <v/>
      </c>
      <c r="G167" s="301" t="str">
        <f>'PROD.LIST PU HOLDS'!G167</f>
        <v/>
      </c>
      <c r="H167" s="301" t="str">
        <f>'PROD.LIST PU HOLDS'!H167</f>
        <v/>
      </c>
      <c r="I167" s="301" t="str">
        <f>'PROD.LIST PU HOLDS'!I167</f>
        <v/>
      </c>
      <c r="J167" s="553" t="str">
        <f>'PROD.LIST PU HOLDS'!J167</f>
        <v/>
      </c>
      <c r="K167" s="553" t="str">
        <f>'PROD.LIST PU HOLDS'!K167</f>
        <v/>
      </c>
      <c r="L167" s="553" t="str">
        <f>'PROD.LIST PU HOLDS'!L167</f>
        <v/>
      </c>
      <c r="M167" s="304">
        <f>'PROD.LIST PU HOLDS'!M167</f>
        <v>0</v>
      </c>
    </row>
    <row r="168" spans="1:13" ht="22.5" customHeight="1" x14ac:dyDescent="0.2">
      <c r="A168" s="177"/>
      <c r="B168" s="1467"/>
      <c r="C168" s="301"/>
      <c r="D168" s="301"/>
      <c r="E168" s="301"/>
      <c r="F168" s="301"/>
      <c r="G168" s="301"/>
      <c r="H168" s="301"/>
      <c r="I168" s="301"/>
      <c r="J168" s="553"/>
      <c r="K168" s="553"/>
      <c r="L168" s="553"/>
      <c r="M168" s="304"/>
    </row>
    <row r="169" spans="1:13" ht="22.5" customHeight="1" x14ac:dyDescent="0.2">
      <c r="A169" s="177" t="str">
        <f>'PROD.LIST PU HOLDS'!A168</f>
        <v>DCJ-PU</v>
      </c>
      <c r="B169" s="1469">
        <f>'360 PU '!I13</f>
        <v>6</v>
      </c>
      <c r="C169" s="301" t="str">
        <f>'PROD.LIST PU HOLDS'!C168</f>
        <v/>
      </c>
      <c r="D169" s="301" t="str">
        <f>'PROD.LIST PU HOLDS'!D168</f>
        <v/>
      </c>
      <c r="E169" s="301" t="str">
        <f>'PROD.LIST PU HOLDS'!E168</f>
        <v/>
      </c>
      <c r="F169" s="301" t="str">
        <f>'PROD.LIST PU HOLDS'!F168</f>
        <v/>
      </c>
      <c r="G169" s="301" t="str">
        <f>'PROD.LIST PU HOLDS'!G168</f>
        <v/>
      </c>
      <c r="H169" s="301" t="str">
        <f>'PROD.LIST PU HOLDS'!H168</f>
        <v/>
      </c>
      <c r="I169" s="301" t="str">
        <f>'PROD.LIST PU HOLDS'!I168</f>
        <v/>
      </c>
      <c r="J169" s="553" t="str">
        <f>'PROD.LIST PU HOLDS'!J168</f>
        <v/>
      </c>
      <c r="K169" s="553" t="str">
        <f>'PROD.LIST PU HOLDS'!K168</f>
        <v/>
      </c>
      <c r="L169" s="553" t="str">
        <f>'PROD.LIST PU HOLDS'!L168</f>
        <v/>
      </c>
      <c r="M169" s="304">
        <f>'PROD.LIST PU HOLDS'!M168</f>
        <v>0</v>
      </c>
    </row>
    <row r="170" spans="1:13" ht="22.5" customHeight="1" x14ac:dyDescent="0.2">
      <c r="A170" s="177" t="str">
        <f>'PROD.LIST PU HOLDS'!A169</f>
        <v>DCF-PU</v>
      </c>
      <c r="B170" s="1469">
        <f>'360 PU '!I14</f>
        <v>10</v>
      </c>
      <c r="C170" s="301" t="str">
        <f>'PROD.LIST PU HOLDS'!C169</f>
        <v/>
      </c>
      <c r="D170" s="301" t="str">
        <f>'PROD.LIST PU HOLDS'!D169</f>
        <v/>
      </c>
      <c r="E170" s="301" t="str">
        <f>'PROD.LIST PU HOLDS'!E169</f>
        <v/>
      </c>
      <c r="F170" s="301" t="str">
        <f>'PROD.LIST PU HOLDS'!F169</f>
        <v/>
      </c>
      <c r="G170" s="301" t="str">
        <f>'PROD.LIST PU HOLDS'!G169</f>
        <v/>
      </c>
      <c r="H170" s="301" t="str">
        <f>'PROD.LIST PU HOLDS'!H169</f>
        <v/>
      </c>
      <c r="I170" s="301" t="str">
        <f>'PROD.LIST PU HOLDS'!I169</f>
        <v/>
      </c>
      <c r="J170" s="553" t="str">
        <f>'PROD.LIST PU HOLDS'!J169</f>
        <v/>
      </c>
      <c r="K170" s="553" t="str">
        <f>'PROD.LIST PU HOLDS'!K169</f>
        <v/>
      </c>
      <c r="L170" s="553" t="str">
        <f>'PROD.LIST PU HOLDS'!L169</f>
        <v/>
      </c>
      <c r="M170" s="304">
        <f>'PROD.LIST PU HOLDS'!M169</f>
        <v>0</v>
      </c>
    </row>
    <row r="171" spans="1:13" ht="22.5" customHeight="1" x14ac:dyDescent="0.2">
      <c r="A171" s="177"/>
      <c r="B171" s="1467"/>
      <c r="C171" s="301"/>
      <c r="D171" s="301"/>
      <c r="E171" s="301"/>
      <c r="F171" s="301"/>
      <c r="G171" s="301"/>
      <c r="H171" s="301"/>
      <c r="I171" s="301"/>
      <c r="J171" s="553"/>
      <c r="K171" s="553"/>
      <c r="L171" s="553"/>
      <c r="M171" s="304"/>
    </row>
    <row r="172" spans="1:13" ht="22.5" customHeight="1" x14ac:dyDescent="0.2">
      <c r="A172" s="177" t="str">
        <f>'PROD.LIST PU HOLDS'!A175</f>
        <v>360-601 PU</v>
      </c>
      <c r="B172" s="1469">
        <f>'360 GHOST line'!J28</f>
        <v>5</v>
      </c>
      <c r="C172" s="301" t="str">
        <f>'PROD.LIST PU HOLDS'!C175</f>
        <v/>
      </c>
      <c r="D172" s="301" t="str">
        <f>'PROD.LIST PU HOLDS'!D175</f>
        <v/>
      </c>
      <c r="E172" s="301" t="str">
        <f>'PROD.LIST PU HOLDS'!E175</f>
        <v/>
      </c>
      <c r="F172" s="301" t="str">
        <f>'PROD.LIST PU HOLDS'!F175</f>
        <v/>
      </c>
      <c r="G172" s="301" t="str">
        <f>'PROD.LIST PU HOLDS'!G175</f>
        <v/>
      </c>
      <c r="H172" s="301" t="str">
        <f>'PROD.LIST PU HOLDS'!H175</f>
        <v/>
      </c>
      <c r="I172" s="301" t="str">
        <f>'PROD.LIST PU HOLDS'!I175</f>
        <v/>
      </c>
      <c r="J172" s="553" t="str">
        <f>'PROD.LIST PU HOLDS'!J175</f>
        <v/>
      </c>
      <c r="K172" s="553" t="str">
        <f>'PROD.LIST PU HOLDS'!K175</f>
        <v/>
      </c>
      <c r="L172" s="553"/>
      <c r="M172" s="304">
        <f>'PROD.LIST PU HOLDS'!M175</f>
        <v>0</v>
      </c>
    </row>
    <row r="173" spans="1:13" ht="22.5" customHeight="1" x14ac:dyDescent="0.2">
      <c r="A173" s="177" t="str">
        <f>'PROD.LIST PU HOLDS'!A176</f>
        <v>360-602 NT PU</v>
      </c>
      <c r="B173" s="1469">
        <f>'360 GHOST line'!J29</f>
        <v>5</v>
      </c>
      <c r="C173" s="301" t="str">
        <f>'PROD.LIST PU HOLDS'!C176</f>
        <v/>
      </c>
      <c r="D173" s="301" t="str">
        <f>'PROD.LIST PU HOLDS'!D176</f>
        <v/>
      </c>
      <c r="E173" s="301" t="str">
        <f>'PROD.LIST PU HOLDS'!E176</f>
        <v/>
      </c>
      <c r="F173" s="301" t="str">
        <f>'PROD.LIST PU HOLDS'!F176</f>
        <v/>
      </c>
      <c r="G173" s="301" t="str">
        <f>'PROD.LIST PU HOLDS'!G176</f>
        <v/>
      </c>
      <c r="H173" s="301" t="str">
        <f>'PROD.LIST PU HOLDS'!H176</f>
        <v/>
      </c>
      <c r="I173" s="301" t="str">
        <f>'PROD.LIST PU HOLDS'!I176</f>
        <v/>
      </c>
      <c r="J173" s="553" t="str">
        <f>'PROD.LIST PU HOLDS'!J176</f>
        <v/>
      </c>
      <c r="K173" s="553" t="str">
        <f>'PROD.LIST PU HOLDS'!K176</f>
        <v/>
      </c>
      <c r="L173" s="553"/>
      <c r="M173" s="304">
        <f>'PROD.LIST PU HOLDS'!M176</f>
        <v>0</v>
      </c>
    </row>
    <row r="174" spans="1:13" ht="22.5" customHeight="1" x14ac:dyDescent="0.2">
      <c r="A174" s="177" t="str">
        <f>'PROD.LIST PU HOLDS'!A177</f>
        <v>360-603 PU</v>
      </c>
      <c r="B174" s="1469">
        <f>'360 GHOST line'!J30</f>
        <v>12</v>
      </c>
      <c r="C174" s="301" t="str">
        <f>'PROD.LIST PU HOLDS'!C177</f>
        <v/>
      </c>
      <c r="D174" s="301" t="str">
        <f>'PROD.LIST PU HOLDS'!D177</f>
        <v/>
      </c>
      <c r="E174" s="301" t="str">
        <f>'PROD.LIST PU HOLDS'!E177</f>
        <v/>
      </c>
      <c r="F174" s="301" t="str">
        <f>'PROD.LIST PU HOLDS'!F177</f>
        <v/>
      </c>
      <c r="G174" s="301" t="str">
        <f>'PROD.LIST PU HOLDS'!G177</f>
        <v/>
      </c>
      <c r="H174" s="301" t="str">
        <f>'PROD.LIST PU HOLDS'!H177</f>
        <v/>
      </c>
      <c r="I174" s="301" t="str">
        <f>'PROD.LIST PU HOLDS'!I177</f>
        <v/>
      </c>
      <c r="J174" s="553" t="str">
        <f>'PROD.LIST PU HOLDS'!J177</f>
        <v/>
      </c>
      <c r="K174" s="553" t="str">
        <f>'PROD.LIST PU HOLDS'!K177</f>
        <v/>
      </c>
      <c r="L174" s="553"/>
      <c r="M174" s="304">
        <f>'PROD.LIST PU HOLDS'!M177</f>
        <v>0</v>
      </c>
    </row>
    <row r="175" spans="1:13" ht="22.5" customHeight="1" x14ac:dyDescent="0.2">
      <c r="A175" s="177" t="str">
        <f>'PROD.LIST PU HOLDS'!A178</f>
        <v>360-604 PU</v>
      </c>
      <c r="B175" s="1469">
        <f>'360 GHOST line'!J31</f>
        <v>12</v>
      </c>
      <c r="C175" s="301" t="str">
        <f>'PROD.LIST PU HOLDS'!C178</f>
        <v/>
      </c>
      <c r="D175" s="301" t="str">
        <f>'PROD.LIST PU HOLDS'!D178</f>
        <v/>
      </c>
      <c r="E175" s="301" t="str">
        <f>'PROD.LIST PU HOLDS'!E178</f>
        <v/>
      </c>
      <c r="F175" s="301" t="str">
        <f>'PROD.LIST PU HOLDS'!F178</f>
        <v/>
      </c>
      <c r="G175" s="301" t="str">
        <f>'PROD.LIST PU HOLDS'!G178</f>
        <v/>
      </c>
      <c r="H175" s="301" t="str">
        <f>'PROD.LIST PU HOLDS'!H178</f>
        <v/>
      </c>
      <c r="I175" s="301" t="str">
        <f>'PROD.LIST PU HOLDS'!I178</f>
        <v/>
      </c>
      <c r="J175" s="553" t="str">
        <f>'PROD.LIST PU HOLDS'!J178</f>
        <v/>
      </c>
      <c r="K175" s="553" t="str">
        <f>'PROD.LIST PU HOLDS'!K178</f>
        <v/>
      </c>
      <c r="L175" s="553"/>
      <c r="M175" s="304">
        <f>'PROD.LIST PU HOLDS'!M178</f>
        <v>0</v>
      </c>
    </row>
    <row r="176" spans="1:13" ht="22.5" customHeight="1" x14ac:dyDescent="0.2">
      <c r="C176" s="1237"/>
      <c r="D176" s="1237"/>
      <c r="E176" s="1237"/>
      <c r="F176" s="1237"/>
      <c r="G176" s="1237"/>
      <c r="H176" s="1237"/>
      <c r="I176" s="1237"/>
      <c r="J176" s="1236"/>
      <c r="K176" s="1236"/>
      <c r="L176" s="1236"/>
      <c r="M176" s="1236"/>
    </row>
    <row r="177" spans="1:11" x14ac:dyDescent="0.2">
      <c r="A177" t="s">
        <v>1212</v>
      </c>
      <c r="C177" s="1471"/>
      <c r="E177" s="15"/>
      <c r="F177" s="15"/>
      <c r="G177" s="16" t="s">
        <v>85</v>
      </c>
      <c r="H177" s="270"/>
      <c r="I177" s="24"/>
      <c r="K177"/>
    </row>
    <row r="178" spans="1:11" x14ac:dyDescent="0.2">
      <c r="A178" s="178" t="s">
        <v>1216</v>
      </c>
      <c r="B178" s="178"/>
      <c r="C178" s="1472"/>
      <c r="D178" s="15"/>
      <c r="E178" s="15"/>
      <c r="F178" s="15"/>
      <c r="G178" s="16" t="s">
        <v>83</v>
      </c>
      <c r="H178" s="25"/>
      <c r="I178" s="25"/>
      <c r="K178"/>
    </row>
    <row r="179" spans="1:11" x14ac:dyDescent="0.2">
      <c r="A179" s="178"/>
      <c r="B179" s="178"/>
      <c r="C179" s="28"/>
      <c r="D179" s="15"/>
      <c r="G179" s="409" t="s">
        <v>86</v>
      </c>
      <c r="H179" s="2"/>
      <c r="I179" s="2"/>
      <c r="J179" s="266"/>
      <c r="K179" s="2"/>
    </row>
    <row r="180" spans="1:11" x14ac:dyDescent="0.2">
      <c r="K180"/>
    </row>
    <row r="181" spans="1:11" x14ac:dyDescent="0.2">
      <c r="K181"/>
    </row>
    <row r="182" spans="1:11" x14ac:dyDescent="0.2">
      <c r="K182"/>
    </row>
    <row r="183" spans="1:11" x14ac:dyDescent="0.2">
      <c r="K183"/>
    </row>
    <row r="184" spans="1:11" x14ac:dyDescent="0.2">
      <c r="K184"/>
    </row>
    <row r="185" spans="1:11" x14ac:dyDescent="0.2">
      <c r="K185"/>
    </row>
    <row r="186" spans="1:11" x14ac:dyDescent="0.2">
      <c r="K186"/>
    </row>
    <row r="187" spans="1:11" x14ac:dyDescent="0.2">
      <c r="K187"/>
    </row>
    <row r="188" spans="1:11" x14ac:dyDescent="0.2">
      <c r="K188"/>
    </row>
    <row r="189" spans="1:11" x14ac:dyDescent="0.2">
      <c r="K189"/>
    </row>
    <row r="190" spans="1:11" x14ac:dyDescent="0.2">
      <c r="K190"/>
    </row>
    <row r="191" spans="1:11" x14ac:dyDescent="0.2">
      <c r="K191"/>
    </row>
    <row r="192" spans="1:11" x14ac:dyDescent="0.2">
      <c r="K192"/>
    </row>
    <row r="193" spans="11:11" x14ac:dyDescent="0.2">
      <c r="K193"/>
    </row>
    <row r="194" spans="11:11" x14ac:dyDescent="0.2">
      <c r="K194"/>
    </row>
    <row r="195" spans="11:11" x14ac:dyDescent="0.2">
      <c r="K195"/>
    </row>
    <row r="196" spans="11:11" x14ac:dyDescent="0.2">
      <c r="K196"/>
    </row>
    <row r="197" spans="11:11" x14ac:dyDescent="0.2">
      <c r="K197"/>
    </row>
    <row r="198" spans="11:11" x14ac:dyDescent="0.2">
      <c r="K198"/>
    </row>
    <row r="199" spans="11:11" x14ac:dyDescent="0.2">
      <c r="K199"/>
    </row>
    <row r="200" spans="11:11" x14ac:dyDescent="0.2">
      <c r="K200"/>
    </row>
    <row r="201" spans="11:11" x14ac:dyDescent="0.2">
      <c r="K201"/>
    </row>
    <row r="202" spans="11:11" x14ac:dyDescent="0.2">
      <c r="K202"/>
    </row>
    <row r="203" spans="11:11" x14ac:dyDescent="0.2">
      <c r="K203"/>
    </row>
    <row r="204" spans="11:11" x14ac:dyDescent="0.2">
      <c r="K204"/>
    </row>
    <row r="205" spans="11:11" x14ac:dyDescent="0.2">
      <c r="K205"/>
    </row>
    <row r="206" spans="11:11" x14ac:dyDescent="0.2">
      <c r="K206"/>
    </row>
    <row r="207" spans="11:11" x14ac:dyDescent="0.2">
      <c r="K207"/>
    </row>
    <row r="208" spans="11:11" x14ac:dyDescent="0.2">
      <c r="K208"/>
    </row>
    <row r="209" spans="11:11" x14ac:dyDescent="0.2">
      <c r="K209"/>
    </row>
    <row r="210" spans="11:11" x14ac:dyDescent="0.2">
      <c r="K210"/>
    </row>
    <row r="211" spans="11:11" x14ac:dyDescent="0.2">
      <c r="K211"/>
    </row>
    <row r="212" spans="11:11" x14ac:dyDescent="0.2">
      <c r="K212"/>
    </row>
    <row r="213" spans="11:11" x14ac:dyDescent="0.2">
      <c r="K213"/>
    </row>
    <row r="214" spans="11:11" x14ac:dyDescent="0.2">
      <c r="K214"/>
    </row>
    <row r="215" spans="11:11" x14ac:dyDescent="0.2">
      <c r="K215"/>
    </row>
    <row r="216" spans="11:11" x14ac:dyDescent="0.2">
      <c r="K216"/>
    </row>
    <row r="217" spans="11:11" x14ac:dyDescent="0.2">
      <c r="K217"/>
    </row>
    <row r="218" spans="11:11" x14ac:dyDescent="0.2">
      <c r="K218"/>
    </row>
    <row r="219" spans="11:11" x14ac:dyDescent="0.2">
      <c r="K219"/>
    </row>
    <row r="220" spans="11:11" x14ac:dyDescent="0.2">
      <c r="K220"/>
    </row>
    <row r="221" spans="11:11" x14ac:dyDescent="0.2">
      <c r="K221"/>
    </row>
    <row r="222" spans="11:11" x14ac:dyDescent="0.2">
      <c r="K222"/>
    </row>
    <row r="223" spans="11:11" x14ac:dyDescent="0.2">
      <c r="K223"/>
    </row>
    <row r="224" spans="11:11" x14ac:dyDescent="0.2">
      <c r="K224"/>
    </row>
    <row r="225" spans="11:11" x14ac:dyDescent="0.2">
      <c r="K225"/>
    </row>
    <row r="226" spans="11:11" x14ac:dyDescent="0.2">
      <c r="K226"/>
    </row>
    <row r="227" spans="11:11" x14ac:dyDescent="0.2">
      <c r="K227"/>
    </row>
    <row r="228" spans="11:11" x14ac:dyDescent="0.2">
      <c r="K228"/>
    </row>
    <row r="229" spans="11:11" x14ac:dyDescent="0.2">
      <c r="K229"/>
    </row>
    <row r="230" spans="11:11" x14ac:dyDescent="0.2">
      <c r="K230"/>
    </row>
    <row r="231" spans="11:11" x14ac:dyDescent="0.2">
      <c r="K231"/>
    </row>
    <row r="232" spans="11:11" x14ac:dyDescent="0.2">
      <c r="K232"/>
    </row>
    <row r="233" spans="11:11" x14ac:dyDescent="0.2">
      <c r="K233"/>
    </row>
    <row r="234" spans="11:11" x14ac:dyDescent="0.2">
      <c r="K234"/>
    </row>
    <row r="235" spans="11:11" x14ac:dyDescent="0.2">
      <c r="K235"/>
    </row>
    <row r="236" spans="11:11" x14ac:dyDescent="0.2">
      <c r="K236"/>
    </row>
    <row r="237" spans="11:11" x14ac:dyDescent="0.2">
      <c r="K237"/>
    </row>
    <row r="238" spans="11:11" x14ac:dyDescent="0.2">
      <c r="K238"/>
    </row>
    <row r="239" spans="11:11" x14ac:dyDescent="0.2">
      <c r="K239"/>
    </row>
    <row r="240" spans="11:11" x14ac:dyDescent="0.2">
      <c r="K240"/>
    </row>
    <row r="241" spans="11:11" x14ac:dyDescent="0.2">
      <c r="K241"/>
    </row>
    <row r="242" spans="11:11" x14ac:dyDescent="0.2">
      <c r="K242"/>
    </row>
    <row r="243" spans="11:11" x14ac:dyDescent="0.2">
      <c r="K243"/>
    </row>
    <row r="244" spans="11:11" x14ac:dyDescent="0.2">
      <c r="K244"/>
    </row>
    <row r="245" spans="11:11" x14ac:dyDescent="0.2">
      <c r="K245"/>
    </row>
    <row r="246" spans="11:11" x14ac:dyDescent="0.2">
      <c r="K246"/>
    </row>
    <row r="247" spans="11:11" x14ac:dyDescent="0.2">
      <c r="K247"/>
    </row>
    <row r="248" spans="11:11" x14ac:dyDescent="0.2">
      <c r="K248"/>
    </row>
    <row r="249" spans="11:11" x14ac:dyDescent="0.2">
      <c r="K249"/>
    </row>
    <row r="250" spans="11:11" x14ac:dyDescent="0.2">
      <c r="K250"/>
    </row>
    <row r="251" spans="11:11" x14ac:dyDescent="0.2">
      <c r="K251"/>
    </row>
    <row r="252" spans="11:11" x14ac:dyDescent="0.2">
      <c r="K252"/>
    </row>
    <row r="253" spans="11:11" x14ac:dyDescent="0.2">
      <c r="K253"/>
    </row>
    <row r="254" spans="11:11" x14ac:dyDescent="0.2">
      <c r="K254"/>
    </row>
    <row r="255" spans="11:11" x14ac:dyDescent="0.2">
      <c r="K255"/>
    </row>
    <row r="256" spans="11:11" x14ac:dyDescent="0.2">
      <c r="K256"/>
    </row>
    <row r="257" spans="11:11" x14ac:dyDescent="0.2">
      <c r="K257"/>
    </row>
    <row r="258" spans="11:11" x14ac:dyDescent="0.2">
      <c r="K258"/>
    </row>
    <row r="259" spans="11:11" x14ac:dyDescent="0.2">
      <c r="K259"/>
    </row>
    <row r="260" spans="11:11" x14ac:dyDescent="0.2">
      <c r="K260"/>
    </row>
    <row r="261" spans="11:11" x14ac:dyDescent="0.2">
      <c r="K261"/>
    </row>
    <row r="262" spans="11:11" x14ac:dyDescent="0.2">
      <c r="K262"/>
    </row>
    <row r="263" spans="11:11" x14ac:dyDescent="0.2">
      <c r="K263"/>
    </row>
    <row r="264" spans="11:11" x14ac:dyDescent="0.2">
      <c r="K264"/>
    </row>
    <row r="265" spans="11:11" x14ac:dyDescent="0.2">
      <c r="K265"/>
    </row>
    <row r="266" spans="11:11" x14ac:dyDescent="0.2">
      <c r="K266"/>
    </row>
    <row r="267" spans="11:11" x14ac:dyDescent="0.2">
      <c r="K267"/>
    </row>
    <row r="268" spans="11:11" x14ac:dyDescent="0.2">
      <c r="K268"/>
    </row>
    <row r="269" spans="11:11" x14ac:dyDescent="0.2">
      <c r="K269"/>
    </row>
    <row r="270" spans="11:11" x14ac:dyDescent="0.2">
      <c r="K270"/>
    </row>
    <row r="271" spans="11:11" x14ac:dyDescent="0.2">
      <c r="K271"/>
    </row>
    <row r="272" spans="11:11" x14ac:dyDescent="0.2">
      <c r="K272"/>
    </row>
    <row r="273" spans="11:11" x14ac:dyDescent="0.2">
      <c r="K273"/>
    </row>
    <row r="274" spans="11:11" x14ac:dyDescent="0.2">
      <c r="K274"/>
    </row>
    <row r="275" spans="11:11" x14ac:dyDescent="0.2">
      <c r="K275"/>
    </row>
    <row r="276" spans="11:11" x14ac:dyDescent="0.2">
      <c r="K276"/>
    </row>
    <row r="277" spans="11:11" x14ac:dyDescent="0.2">
      <c r="K277"/>
    </row>
    <row r="278" spans="11:11" x14ac:dyDescent="0.2">
      <c r="K278"/>
    </row>
    <row r="279" spans="11:11" x14ac:dyDescent="0.2">
      <c r="K279"/>
    </row>
    <row r="280" spans="11:11" x14ac:dyDescent="0.2">
      <c r="K280"/>
    </row>
    <row r="281" spans="11:11" x14ac:dyDescent="0.2">
      <c r="K281"/>
    </row>
    <row r="282" spans="11:11" x14ac:dyDescent="0.2">
      <c r="K282"/>
    </row>
    <row r="283" spans="11:11" x14ac:dyDescent="0.2">
      <c r="K283"/>
    </row>
    <row r="284" spans="11:11" x14ac:dyDescent="0.2">
      <c r="K284"/>
    </row>
    <row r="285" spans="11:11" x14ac:dyDescent="0.2">
      <c r="K285"/>
    </row>
    <row r="286" spans="11:11" x14ac:dyDescent="0.2">
      <c r="K286"/>
    </row>
    <row r="287" spans="11:11" x14ac:dyDescent="0.2">
      <c r="K287"/>
    </row>
    <row r="288" spans="11:11" x14ac:dyDescent="0.2">
      <c r="K288"/>
    </row>
    <row r="289" spans="11:11" x14ac:dyDescent="0.2">
      <c r="K289"/>
    </row>
    <row r="290" spans="11:11" x14ac:dyDescent="0.2">
      <c r="K290"/>
    </row>
    <row r="291" spans="11:11" x14ac:dyDescent="0.2">
      <c r="K291"/>
    </row>
    <row r="292" spans="11:11" x14ac:dyDescent="0.2">
      <c r="K292"/>
    </row>
    <row r="293" spans="11:11" x14ac:dyDescent="0.2">
      <c r="K293"/>
    </row>
    <row r="294" spans="11:11" x14ac:dyDescent="0.2">
      <c r="K294"/>
    </row>
    <row r="295" spans="11:11" x14ac:dyDescent="0.2">
      <c r="K295"/>
    </row>
    <row r="296" spans="11:11" x14ac:dyDescent="0.2">
      <c r="K296"/>
    </row>
    <row r="297" spans="11:11" x14ac:dyDescent="0.2">
      <c r="K297"/>
    </row>
    <row r="298" spans="11:11" x14ac:dyDescent="0.2">
      <c r="K298"/>
    </row>
    <row r="299" spans="11:11" x14ac:dyDescent="0.2">
      <c r="K299"/>
    </row>
    <row r="300" spans="11:11" x14ac:dyDescent="0.2">
      <c r="K300"/>
    </row>
    <row r="301" spans="11:11" x14ac:dyDescent="0.2">
      <c r="K301"/>
    </row>
    <row r="302" spans="11:11" x14ac:dyDescent="0.2">
      <c r="K302"/>
    </row>
    <row r="303" spans="11:11" x14ac:dyDescent="0.2">
      <c r="K303"/>
    </row>
    <row r="304" spans="11:11" x14ac:dyDescent="0.2">
      <c r="K304"/>
    </row>
    <row r="305" spans="11:11" x14ac:dyDescent="0.2">
      <c r="K305"/>
    </row>
    <row r="306" spans="11:11" x14ac:dyDescent="0.2">
      <c r="K306"/>
    </row>
    <row r="307" spans="11:11" x14ac:dyDescent="0.2">
      <c r="K307"/>
    </row>
    <row r="308" spans="11:11" x14ac:dyDescent="0.2">
      <c r="K308"/>
    </row>
    <row r="309" spans="11:11" x14ac:dyDescent="0.2">
      <c r="K309"/>
    </row>
    <row r="310" spans="11:11" x14ac:dyDescent="0.2">
      <c r="K310"/>
    </row>
    <row r="311" spans="11:11" x14ac:dyDescent="0.2">
      <c r="K311"/>
    </row>
    <row r="312" spans="11:11" x14ac:dyDescent="0.2">
      <c r="K312"/>
    </row>
    <row r="313" spans="11:11" x14ac:dyDescent="0.2">
      <c r="K313"/>
    </row>
    <row r="314" spans="11:11" x14ac:dyDescent="0.2">
      <c r="K314"/>
    </row>
    <row r="315" spans="11:11" x14ac:dyDescent="0.2">
      <c r="K315"/>
    </row>
    <row r="316" spans="11:11" x14ac:dyDescent="0.2">
      <c r="K316"/>
    </row>
    <row r="317" spans="11:11" x14ac:dyDescent="0.2">
      <c r="K317"/>
    </row>
    <row r="318" spans="11:11" x14ac:dyDescent="0.2">
      <c r="K318"/>
    </row>
    <row r="319" spans="11:11" x14ac:dyDescent="0.2">
      <c r="K319"/>
    </row>
    <row r="320" spans="11:11" x14ac:dyDescent="0.2">
      <c r="K320"/>
    </row>
    <row r="321" spans="11:11" x14ac:dyDescent="0.2">
      <c r="K321"/>
    </row>
    <row r="322" spans="11:11" x14ac:dyDescent="0.2">
      <c r="K322"/>
    </row>
    <row r="323" spans="11:11" x14ac:dyDescent="0.2">
      <c r="K323"/>
    </row>
    <row r="324" spans="11:11" x14ac:dyDescent="0.2">
      <c r="K324"/>
    </row>
    <row r="325" spans="11:11" x14ac:dyDescent="0.2">
      <c r="K325"/>
    </row>
    <row r="326" spans="11:11" x14ac:dyDescent="0.2">
      <c r="K326"/>
    </row>
    <row r="327" spans="11:11" x14ac:dyDescent="0.2">
      <c r="K327"/>
    </row>
    <row r="328" spans="11:11" x14ac:dyDescent="0.2">
      <c r="K328"/>
    </row>
    <row r="329" spans="11:11" x14ac:dyDescent="0.2">
      <c r="K329"/>
    </row>
    <row r="330" spans="11:11" x14ac:dyDescent="0.2">
      <c r="K330"/>
    </row>
    <row r="331" spans="11:11" x14ac:dyDescent="0.2">
      <c r="K331"/>
    </row>
    <row r="332" spans="11:11" x14ac:dyDescent="0.2">
      <c r="K332"/>
    </row>
    <row r="333" spans="11:11" x14ac:dyDescent="0.2">
      <c r="K333"/>
    </row>
    <row r="334" spans="11:11" x14ac:dyDescent="0.2">
      <c r="K334"/>
    </row>
    <row r="335" spans="11:11" x14ac:dyDescent="0.2">
      <c r="K335"/>
    </row>
    <row r="336" spans="11:11" x14ac:dyDescent="0.2">
      <c r="K336"/>
    </row>
    <row r="337" spans="11:11" x14ac:dyDescent="0.2">
      <c r="K337"/>
    </row>
    <row r="338" spans="11:11" x14ac:dyDescent="0.2">
      <c r="K338"/>
    </row>
    <row r="339" spans="11:11" x14ac:dyDescent="0.2">
      <c r="K339"/>
    </row>
    <row r="340" spans="11:11" x14ac:dyDescent="0.2">
      <c r="K340"/>
    </row>
    <row r="341" spans="11:11" x14ac:dyDescent="0.2">
      <c r="K341"/>
    </row>
    <row r="342" spans="11:11" x14ac:dyDescent="0.2">
      <c r="K342"/>
    </row>
    <row r="343" spans="11:11" x14ac:dyDescent="0.2">
      <c r="K343"/>
    </row>
    <row r="344" spans="11:11" x14ac:dyDescent="0.2">
      <c r="K344"/>
    </row>
    <row r="345" spans="11:11" x14ac:dyDescent="0.2">
      <c r="K345"/>
    </row>
    <row r="346" spans="11:11" x14ac:dyDescent="0.2">
      <c r="K346"/>
    </row>
    <row r="347" spans="11:11" x14ac:dyDescent="0.2">
      <c r="K347"/>
    </row>
    <row r="348" spans="11:11" x14ac:dyDescent="0.2">
      <c r="K348"/>
    </row>
    <row r="349" spans="11:11" x14ac:dyDescent="0.2">
      <c r="K349"/>
    </row>
    <row r="350" spans="11:11" x14ac:dyDescent="0.2">
      <c r="K350"/>
    </row>
    <row r="351" spans="11:11" x14ac:dyDescent="0.2">
      <c r="K351"/>
    </row>
    <row r="352" spans="11:11" x14ac:dyDescent="0.2">
      <c r="K352"/>
    </row>
    <row r="353" spans="11:11" x14ac:dyDescent="0.2">
      <c r="K353"/>
    </row>
    <row r="354" spans="11:11" x14ac:dyDescent="0.2">
      <c r="K354"/>
    </row>
    <row r="355" spans="11:11" x14ac:dyDescent="0.2">
      <c r="K355"/>
    </row>
    <row r="356" spans="11:11" x14ac:dyDescent="0.2">
      <c r="K356"/>
    </row>
    <row r="357" spans="11:11" x14ac:dyDescent="0.2">
      <c r="K357"/>
    </row>
    <row r="358" spans="11:11" x14ac:dyDescent="0.2">
      <c r="K358"/>
    </row>
    <row r="359" spans="11:11" x14ac:dyDescent="0.2">
      <c r="K359"/>
    </row>
    <row r="360" spans="11:11" x14ac:dyDescent="0.2">
      <c r="K360"/>
    </row>
    <row r="361" spans="11:11" x14ac:dyDescent="0.2">
      <c r="K361"/>
    </row>
    <row r="362" spans="11:11" x14ac:dyDescent="0.2">
      <c r="K362"/>
    </row>
    <row r="363" spans="11:11" x14ac:dyDescent="0.2">
      <c r="K363"/>
    </row>
    <row r="364" spans="11:11" x14ac:dyDescent="0.2">
      <c r="K364"/>
    </row>
    <row r="365" spans="11:11" x14ac:dyDescent="0.2">
      <c r="K365"/>
    </row>
    <row r="366" spans="11:11" x14ac:dyDescent="0.2">
      <c r="K366"/>
    </row>
    <row r="367" spans="11:11" x14ac:dyDescent="0.2">
      <c r="K367"/>
    </row>
    <row r="368" spans="11:11" x14ac:dyDescent="0.2">
      <c r="K368"/>
    </row>
    <row r="369" spans="11:11" x14ac:dyDescent="0.2">
      <c r="K369"/>
    </row>
    <row r="370" spans="11:11" x14ac:dyDescent="0.2">
      <c r="K370"/>
    </row>
    <row r="371" spans="11:11" x14ac:dyDescent="0.2">
      <c r="K371"/>
    </row>
    <row r="372" spans="11:11" x14ac:dyDescent="0.2">
      <c r="K372"/>
    </row>
    <row r="373" spans="11:11" x14ac:dyDescent="0.2">
      <c r="K373"/>
    </row>
    <row r="374" spans="11:11" x14ac:dyDescent="0.2">
      <c r="K374"/>
    </row>
    <row r="375" spans="11:11" x14ac:dyDescent="0.2">
      <c r="K375"/>
    </row>
    <row r="376" spans="11:11" x14ac:dyDescent="0.2">
      <c r="K376"/>
    </row>
    <row r="377" spans="11:11" x14ac:dyDescent="0.2">
      <c r="K377"/>
    </row>
    <row r="378" spans="11:11" x14ac:dyDescent="0.2">
      <c r="K378"/>
    </row>
    <row r="379" spans="11:11" x14ac:dyDescent="0.2">
      <c r="K379"/>
    </row>
    <row r="380" spans="11:11" x14ac:dyDescent="0.2">
      <c r="K380"/>
    </row>
    <row r="381" spans="11:11" x14ac:dyDescent="0.2">
      <c r="K381"/>
    </row>
    <row r="382" spans="11:11" x14ac:dyDescent="0.2">
      <c r="K382"/>
    </row>
    <row r="383" spans="11:11" x14ac:dyDescent="0.2">
      <c r="K383"/>
    </row>
    <row r="384" spans="11:11" x14ac:dyDescent="0.2">
      <c r="K384"/>
    </row>
    <row r="385" spans="11:11" x14ac:dyDescent="0.2">
      <c r="K385"/>
    </row>
    <row r="386" spans="11:11" x14ac:dyDescent="0.2">
      <c r="K386"/>
    </row>
    <row r="387" spans="11:11" x14ac:dyDescent="0.2">
      <c r="K387"/>
    </row>
    <row r="388" spans="11:11" x14ac:dyDescent="0.2">
      <c r="K388"/>
    </row>
    <row r="389" spans="11:11" x14ac:dyDescent="0.2">
      <c r="K389"/>
    </row>
    <row r="390" spans="11:11" x14ac:dyDescent="0.2">
      <c r="K390"/>
    </row>
    <row r="391" spans="11:11" x14ac:dyDescent="0.2">
      <c r="K391"/>
    </row>
    <row r="392" spans="11:11" x14ac:dyDescent="0.2">
      <c r="K392"/>
    </row>
    <row r="393" spans="11:11" x14ac:dyDescent="0.2">
      <c r="K393"/>
    </row>
    <row r="394" spans="11:11" x14ac:dyDescent="0.2">
      <c r="K394"/>
    </row>
    <row r="395" spans="11:11" x14ac:dyDescent="0.2">
      <c r="K395"/>
    </row>
    <row r="396" spans="11:11" x14ac:dyDescent="0.2">
      <c r="K396"/>
    </row>
    <row r="397" spans="11:11" x14ac:dyDescent="0.2">
      <c r="K397"/>
    </row>
    <row r="398" spans="11:11" x14ac:dyDescent="0.2">
      <c r="K398"/>
    </row>
    <row r="399" spans="11:11" x14ac:dyDescent="0.2">
      <c r="K399"/>
    </row>
    <row r="400" spans="11:11" x14ac:dyDescent="0.2">
      <c r="K400"/>
    </row>
    <row r="401" spans="11:11" x14ac:dyDescent="0.2">
      <c r="K401"/>
    </row>
    <row r="402" spans="11:11" x14ac:dyDescent="0.2">
      <c r="K402"/>
    </row>
    <row r="403" spans="11:11" x14ac:dyDescent="0.2">
      <c r="K403"/>
    </row>
    <row r="404" spans="11:11" x14ac:dyDescent="0.2">
      <c r="K404"/>
    </row>
    <row r="405" spans="11:11" x14ac:dyDescent="0.2">
      <c r="K405"/>
    </row>
    <row r="406" spans="11:11" x14ac:dyDescent="0.2">
      <c r="K406"/>
    </row>
    <row r="407" spans="11:11" x14ac:dyDescent="0.2">
      <c r="K407"/>
    </row>
    <row r="408" spans="11:11" x14ac:dyDescent="0.2">
      <c r="K408"/>
    </row>
    <row r="409" spans="11:11" x14ac:dyDescent="0.2">
      <c r="K409"/>
    </row>
    <row r="410" spans="11:11" x14ac:dyDescent="0.2">
      <c r="K410"/>
    </row>
    <row r="411" spans="11:11" x14ac:dyDescent="0.2">
      <c r="K411"/>
    </row>
    <row r="412" spans="11:11" x14ac:dyDescent="0.2">
      <c r="K412"/>
    </row>
    <row r="413" spans="11:11" x14ac:dyDescent="0.2">
      <c r="K413"/>
    </row>
    <row r="414" spans="11:11" x14ac:dyDescent="0.2">
      <c r="K414"/>
    </row>
    <row r="415" spans="11:11" x14ac:dyDescent="0.2">
      <c r="K415"/>
    </row>
    <row r="416" spans="11:11" x14ac:dyDescent="0.2">
      <c r="K416"/>
    </row>
    <row r="417" spans="11:11" x14ac:dyDescent="0.2">
      <c r="K417"/>
    </row>
    <row r="418" spans="11:11" x14ac:dyDescent="0.2">
      <c r="K418"/>
    </row>
    <row r="419" spans="11:11" x14ac:dyDescent="0.2">
      <c r="K419"/>
    </row>
    <row r="420" spans="11:11" x14ac:dyDescent="0.2">
      <c r="K420"/>
    </row>
    <row r="421" spans="11:11" x14ac:dyDescent="0.2">
      <c r="K421"/>
    </row>
    <row r="422" spans="11:11" x14ac:dyDescent="0.2">
      <c r="K422"/>
    </row>
    <row r="423" spans="11:11" x14ac:dyDescent="0.2">
      <c r="K423"/>
    </row>
    <row r="424" spans="11:11" x14ac:dyDescent="0.2">
      <c r="K424"/>
    </row>
    <row r="425" spans="11:11" x14ac:dyDescent="0.2">
      <c r="K425"/>
    </row>
    <row r="426" spans="11:11" x14ac:dyDescent="0.2">
      <c r="K426"/>
    </row>
    <row r="427" spans="11:11" x14ac:dyDescent="0.2">
      <c r="K427"/>
    </row>
    <row r="428" spans="11:11" x14ac:dyDescent="0.2">
      <c r="K428"/>
    </row>
    <row r="429" spans="11:11" x14ac:dyDescent="0.2">
      <c r="K429"/>
    </row>
    <row r="430" spans="11:11" x14ac:dyDescent="0.2">
      <c r="K430"/>
    </row>
    <row r="431" spans="11:11" x14ac:dyDescent="0.2">
      <c r="K431"/>
    </row>
    <row r="432" spans="11:11" x14ac:dyDescent="0.2">
      <c r="K432"/>
    </row>
  </sheetData>
  <sheetProtection selectLockedCells="1" selectUnlockedCells="1"/>
  <autoFilter ref="M2:M175" xr:uid="{75CC5863-4A56-644A-939C-54F369D9B0DF}"/>
  <mergeCells count="1">
    <mergeCell ref="A1:F1"/>
  </mergeCells>
  <pageMargins left="0.25" right="0.25" top="0.75" bottom="0.75" header="0.3" footer="0.3"/>
  <pageSetup paperSize="9" fitToHeight="0" orientation="landscape" r:id="rId1"/>
  <headerFooter>
    <oddHeader>&amp;LPACKING LIST - 360holds - PU</oddHeader>
    <oddFooter>Page &amp;P of &amp;N</oddFooter>
    <firstFooter>&amp;CStran &amp;P od 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B2C79-A0CB-487A-BCCE-FBC8991E7821}">
  <sheetPr codeName="Sheet1">
    <tabColor theme="0" tint="-4.9989318521683403E-2"/>
  </sheetPr>
  <dimension ref="A1:EM47"/>
  <sheetViews>
    <sheetView showGridLines="0" showRowColHeaders="0" zoomScaleNormal="60" zoomScalePageLayoutView="75" workbookViewId="0">
      <pane ySplit="10" topLeftCell="A12" activePane="bottomLeft" state="frozen"/>
      <selection activeCell="L10" sqref="L10"/>
      <selection pane="bottomLeft" activeCell="K16" sqref="K16"/>
    </sheetView>
  </sheetViews>
  <sheetFormatPr baseColWidth="10" defaultColWidth="0" defaultRowHeight="16" x14ac:dyDescent="0.2"/>
  <cols>
    <col min="1" max="1" width="2.1640625" customWidth="1"/>
    <col min="2" max="2" width="2.5" style="97" customWidth="1"/>
    <col min="3" max="3" width="14.5" customWidth="1"/>
    <col min="4" max="4" width="15.1640625" style="341" bestFit="1" customWidth="1"/>
    <col min="5" max="5" width="3.1640625" style="92" customWidth="1"/>
    <col min="6" max="6" width="5.1640625" customWidth="1"/>
    <col min="7" max="7" width="9.5" style="98" customWidth="1"/>
    <col min="8" max="8" width="5.83203125" customWidth="1"/>
    <col min="9" max="9" width="9.33203125" style="98" customWidth="1"/>
    <col min="10" max="10" width="15" customWidth="1"/>
    <col min="11" max="29" width="9.83203125" style="1" customWidth="1"/>
    <col min="30" max="30" width="16.1640625" style="23" customWidth="1"/>
    <col min="31" max="31" width="9" customWidth="1"/>
    <col min="32" max="32" width="8.5" style="92" customWidth="1"/>
    <col min="33" max="33" width="8.83203125" customWidth="1"/>
    <col min="34" max="34" width="11" style="96" customWidth="1"/>
    <col min="35" max="36" width="11" customWidth="1"/>
    <col min="37" max="37" width="11" hidden="1" customWidth="1"/>
    <col min="38" max="38" width="8" style="217" hidden="1" customWidth="1"/>
    <col min="39" max="39" width="6.5" style="380" hidden="1" customWidth="1"/>
    <col min="40" max="40" width="6.5" style="218" hidden="1" customWidth="1"/>
    <col min="41" max="41" width="5.83203125" style="218" hidden="1" customWidth="1"/>
    <col min="42" max="42" width="6" style="218" hidden="1" customWidth="1"/>
    <col min="43" max="43" width="4.83203125" style="218" hidden="1" customWidth="1"/>
    <col min="44" max="44" width="7" style="218" hidden="1" customWidth="1"/>
    <col min="45" max="45" width="5" style="218" hidden="1" customWidth="1"/>
    <col min="46" max="49" width="6" style="218" hidden="1" customWidth="1"/>
    <col min="50" max="51" width="5" style="218" hidden="1" customWidth="1"/>
    <col min="52" max="60" width="7" style="218" hidden="1" customWidth="1"/>
    <col min="61" max="61" width="7.5" style="901" hidden="1" customWidth="1"/>
    <col min="62" max="62" width="7.5" style="902" hidden="1" customWidth="1"/>
    <col min="63" max="63" width="8.5" style="901" hidden="1" customWidth="1"/>
    <col min="64" max="64" width="8.5" style="902" hidden="1" customWidth="1"/>
    <col min="65" max="65" width="8" style="901" hidden="1" customWidth="1"/>
    <col min="66" max="66" width="8" style="902" hidden="1" customWidth="1"/>
    <col min="67" max="67" width="8" style="376" hidden="1" customWidth="1"/>
    <col min="68" max="68" width="8" style="902" hidden="1" customWidth="1"/>
    <col min="69" max="69" width="8" style="376" hidden="1" customWidth="1"/>
    <col min="70" max="70" width="8" style="902" hidden="1" customWidth="1"/>
    <col min="71" max="71" width="8" style="376" hidden="1" customWidth="1"/>
    <col min="72" max="72" width="8" style="902" hidden="1" customWidth="1"/>
    <col min="73" max="73" width="8" style="376" hidden="1" customWidth="1"/>
    <col min="74" max="74" width="8" style="902" hidden="1" customWidth="1"/>
    <col min="75" max="75" width="8" style="376" hidden="1" customWidth="1"/>
    <col min="76" max="76" width="8" style="902" hidden="1" customWidth="1"/>
    <col min="77" max="77" width="8" style="376" hidden="1" customWidth="1"/>
    <col min="78" max="78" width="8" style="902" hidden="1" customWidth="1"/>
    <col min="79" max="79" width="8" style="376" hidden="1" customWidth="1"/>
    <col min="80" max="80" width="8" style="902" hidden="1" customWidth="1"/>
    <col min="81" max="81" width="8" style="376" hidden="1" customWidth="1"/>
    <col min="82" max="82" width="8" style="902" hidden="1" customWidth="1"/>
    <col min="83" max="83" width="8" style="376" hidden="1" customWidth="1"/>
    <col min="84" max="84" width="8" style="902" hidden="1" customWidth="1"/>
    <col min="85" max="85" width="8" style="376" hidden="1" customWidth="1"/>
    <col min="86" max="86" width="8" style="902" hidden="1" customWidth="1"/>
    <col min="87" max="87" width="8" style="376" hidden="1" customWidth="1"/>
    <col min="88" max="88" width="8" style="902" hidden="1" customWidth="1"/>
    <col min="89" max="92" width="11" style="96" hidden="1" customWidth="1"/>
    <col min="93" max="121" width="11" hidden="1" customWidth="1"/>
    <col min="122" max="144" width="0" hidden="1" customWidth="1"/>
  </cols>
  <sheetData>
    <row r="1" spans="1:143" ht="15.5" customHeight="1" x14ac:dyDescent="0.2"/>
    <row r="2" spans="1:143" ht="18.5" customHeight="1" x14ac:dyDescent="0.2">
      <c r="D2" s="835"/>
      <c r="E2" s="452"/>
      <c r="F2" s="835"/>
      <c r="G2" s="835"/>
      <c r="H2" s="835"/>
      <c r="I2" s="1660" t="s">
        <v>614</v>
      </c>
      <c r="J2" s="1660"/>
      <c r="K2" s="1659">
        <f>SUM(AD13:AD47)</f>
        <v>0</v>
      </c>
      <c r="L2" s="1659"/>
      <c r="M2" s="660" t="s">
        <v>8</v>
      </c>
      <c r="O2" s="658"/>
      <c r="P2" s="658"/>
      <c r="Q2" s="658"/>
      <c r="R2" s="658"/>
      <c r="S2" s="658"/>
      <c r="T2" s="658"/>
      <c r="U2" s="658"/>
      <c r="V2" s="14"/>
      <c r="W2" s="14"/>
      <c r="X2" s="14"/>
      <c r="Y2" s="14"/>
      <c r="Z2" s="14"/>
      <c r="AA2" s="14"/>
      <c r="AB2" s="14"/>
      <c r="AC2" s="14"/>
      <c r="AD2" s="14"/>
      <c r="AE2" s="726"/>
      <c r="AF2" s="726"/>
      <c r="AG2" s="14"/>
      <c r="AH2" s="14"/>
      <c r="AI2" s="14"/>
      <c r="AJ2" s="14"/>
      <c r="AK2" s="14"/>
      <c r="AM2" s="381"/>
      <c r="AN2" s="219"/>
      <c r="AO2" s="219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915"/>
      <c r="BJ2" s="838"/>
      <c r="BK2" s="915"/>
      <c r="BL2" s="838"/>
      <c r="BM2" s="915"/>
      <c r="BN2" s="838"/>
      <c r="BO2" s="836"/>
      <c r="BP2" s="838"/>
      <c r="BQ2" s="836"/>
      <c r="BR2" s="838"/>
      <c r="BS2" s="836"/>
      <c r="BT2" s="838"/>
      <c r="BU2" s="836"/>
      <c r="BV2" s="838"/>
      <c r="BW2" s="836"/>
      <c r="BX2" s="838"/>
      <c r="BY2" s="836"/>
      <c r="BZ2" s="838"/>
      <c r="CA2" s="836"/>
      <c r="CB2" s="838"/>
      <c r="CC2" s="836"/>
      <c r="CD2" s="838"/>
      <c r="CE2" s="836"/>
      <c r="CF2" s="838"/>
      <c r="CG2" s="836"/>
      <c r="CH2" s="838"/>
      <c r="CI2" s="836"/>
      <c r="CJ2" s="838"/>
    </row>
    <row r="3" spans="1:143" ht="23" customHeight="1" x14ac:dyDescent="0.25">
      <c r="C3" s="1673" t="s">
        <v>945</v>
      </c>
      <c r="D3" s="835"/>
      <c r="E3" s="452"/>
      <c r="F3" s="835"/>
      <c r="G3" s="835"/>
      <c r="H3" s="835"/>
      <c r="I3" s="95"/>
      <c r="J3" s="269" t="s">
        <v>15</v>
      </c>
      <c r="K3" s="1602">
        <f>SUM(K13:AC47)</f>
        <v>0</v>
      </c>
      <c r="L3" s="1602"/>
      <c r="M3" s="173"/>
      <c r="O3" s="386"/>
      <c r="P3" s="386"/>
      <c r="Q3" s="386"/>
      <c r="R3" s="386"/>
      <c r="S3" s="386"/>
      <c r="T3" s="386"/>
      <c r="U3" s="386"/>
      <c r="V3" s="99"/>
      <c r="Y3" s="386"/>
      <c r="Z3" s="1588" t="s">
        <v>883</v>
      </c>
      <c r="AA3" s="1589"/>
      <c r="AB3" s="1589"/>
      <c r="AC3" s="1590"/>
      <c r="AD3" s="1665" t="s">
        <v>1047</v>
      </c>
      <c r="AE3" s="1666"/>
      <c r="AF3" s="940">
        <f>AI9</f>
        <v>0</v>
      </c>
      <c r="AG3" s="1"/>
      <c r="AH3" s="1"/>
      <c r="AI3" s="1"/>
      <c r="AJ3" s="1"/>
      <c r="AK3" s="1"/>
      <c r="AM3" s="381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915"/>
      <c r="BJ3" s="838"/>
      <c r="BK3" s="915"/>
      <c r="BL3" s="838"/>
      <c r="BM3" s="915"/>
      <c r="BN3" s="838"/>
      <c r="BO3" s="836"/>
      <c r="BP3" s="838"/>
      <c r="BQ3" s="836"/>
      <c r="BR3" s="838"/>
      <c r="BS3" s="836"/>
      <c r="BT3" s="838"/>
      <c r="BU3" s="836"/>
      <c r="BV3" s="838"/>
      <c r="BW3" s="836"/>
      <c r="BX3" s="838"/>
      <c r="BY3" s="836"/>
      <c r="BZ3" s="838"/>
      <c r="CA3" s="836"/>
      <c r="CB3" s="838"/>
      <c r="CC3" s="836"/>
      <c r="CD3" s="838"/>
      <c r="CE3" s="836"/>
      <c r="CF3" s="838"/>
      <c r="CG3" s="836"/>
      <c r="CH3" s="838"/>
      <c r="CI3" s="836"/>
      <c r="CJ3" s="838"/>
    </row>
    <row r="4" spans="1:143" ht="19" customHeight="1" x14ac:dyDescent="0.25">
      <c r="C4" s="1673"/>
      <c r="D4" s="835"/>
      <c r="E4" s="452"/>
      <c r="F4" s="835"/>
      <c r="G4" s="835"/>
      <c r="H4" s="835"/>
      <c r="I4" s="95"/>
      <c r="J4" s="269" t="s">
        <v>434</v>
      </c>
      <c r="K4" s="1603">
        <f>SUM(AN13:AN47)</f>
        <v>0</v>
      </c>
      <c r="L4" s="1603"/>
      <c r="M4" s="173" t="s">
        <v>6</v>
      </c>
      <c r="V4" s="99"/>
      <c r="Y4" s="99"/>
      <c r="Z4" s="1591"/>
      <c r="AA4" s="1592"/>
      <c r="AB4" s="1592"/>
      <c r="AC4" s="1593"/>
      <c r="AD4" s="1"/>
      <c r="AE4" s="386"/>
      <c r="AF4" s="725"/>
      <c r="AG4" s="36"/>
      <c r="AH4" s="1"/>
      <c r="AI4" s="1"/>
      <c r="AJ4" s="1"/>
      <c r="AK4" s="1"/>
      <c r="AM4" s="381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915"/>
      <c r="BJ4" s="838"/>
      <c r="BK4" s="915"/>
      <c r="BL4" s="838"/>
      <c r="BM4" s="915"/>
      <c r="BN4" s="838"/>
      <c r="BO4" s="836"/>
      <c r="BP4" s="838"/>
      <c r="BQ4" s="836"/>
      <c r="BR4" s="838"/>
      <c r="BS4" s="836"/>
      <c r="BT4" s="838"/>
      <c r="BU4" s="836"/>
      <c r="BV4" s="838"/>
      <c r="BW4" s="836"/>
      <c r="BX4" s="838"/>
      <c r="BY4" s="836"/>
      <c r="BZ4" s="838"/>
      <c r="CA4" s="836"/>
      <c r="CB4" s="838"/>
      <c r="CC4" s="836"/>
      <c r="CD4" s="838"/>
      <c r="CE4" s="836"/>
      <c r="CF4" s="838"/>
      <c r="CG4" s="836"/>
      <c r="CH4" s="838"/>
      <c r="CI4" s="836"/>
      <c r="CJ4" s="838"/>
    </row>
    <row r="5" spans="1:143" ht="14" customHeight="1" x14ac:dyDescent="0.25">
      <c r="C5" s="1673"/>
      <c r="D5" s="835"/>
      <c r="E5" s="452"/>
      <c r="F5" s="835"/>
      <c r="G5" s="835"/>
      <c r="H5" s="835"/>
      <c r="I5" s="95"/>
      <c r="J5" s="14"/>
      <c r="K5" s="255"/>
      <c r="L5" s="269"/>
      <c r="M5" s="340"/>
      <c r="N5" s="173"/>
      <c r="P5" s="384"/>
      <c r="Q5" s="384"/>
      <c r="R5" s="384"/>
      <c r="S5" s="384"/>
      <c r="T5" s="384"/>
      <c r="U5" s="384"/>
      <c r="V5" s="384"/>
      <c r="W5"/>
      <c r="X5"/>
      <c r="Y5"/>
      <c r="Z5" s="1591"/>
      <c r="AA5" s="1592"/>
      <c r="AB5" s="1592"/>
      <c r="AC5" s="1593"/>
      <c r="AD5" s="98"/>
      <c r="AM5" s="381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915"/>
      <c r="BJ5" s="838"/>
      <c r="BK5" s="915"/>
      <c r="BL5" s="838"/>
      <c r="BM5" s="915"/>
      <c r="BN5" s="838"/>
      <c r="BO5" s="836"/>
      <c r="BP5" s="838"/>
      <c r="BQ5" s="836"/>
      <c r="BR5" s="838"/>
      <c r="BS5" s="836"/>
      <c r="BT5" s="838"/>
      <c r="BU5" s="836"/>
      <c r="BV5" s="838"/>
      <c r="BW5" s="836"/>
      <c r="BX5" s="838"/>
      <c r="BY5" s="836"/>
      <c r="BZ5" s="838"/>
      <c r="CA5" s="836"/>
      <c r="CB5" s="838"/>
      <c r="CC5" s="836"/>
      <c r="CD5" s="838"/>
      <c r="CE5" s="836"/>
      <c r="CF5" s="838"/>
      <c r="CG5" s="836"/>
      <c r="CH5" s="838"/>
      <c r="CI5" s="836"/>
      <c r="CJ5" s="838"/>
    </row>
    <row r="6" spans="1:143" ht="13" customHeight="1" x14ac:dyDescent="0.25">
      <c r="C6" s="1673"/>
      <c r="D6" s="835"/>
      <c r="E6" s="452"/>
      <c r="F6" s="835"/>
      <c r="G6" s="835"/>
      <c r="H6" s="835"/>
      <c r="I6" s="95"/>
      <c r="L6" s="14"/>
      <c r="N6" s="26"/>
      <c r="O6" s="204"/>
      <c r="P6"/>
      <c r="Q6"/>
      <c r="R6"/>
      <c r="S6"/>
      <c r="T6"/>
      <c r="U6"/>
      <c r="V6"/>
      <c r="W6"/>
      <c r="X6"/>
      <c r="Y6"/>
      <c r="Z6" s="1594"/>
      <c r="AA6" s="1595"/>
      <c r="AB6" s="1595"/>
      <c r="AC6" s="1596"/>
      <c r="AD6" s="98"/>
      <c r="AM6" s="381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915"/>
      <c r="BJ6" s="838"/>
      <c r="BK6" s="915"/>
      <c r="BL6" s="838"/>
      <c r="BM6" s="915"/>
      <c r="BN6" s="838"/>
      <c r="BO6" s="836"/>
      <c r="BP6" s="838"/>
      <c r="BQ6" s="836"/>
      <c r="BR6" s="838"/>
      <c r="BS6" s="836"/>
      <c r="BT6" s="838"/>
      <c r="BU6" s="836"/>
      <c r="BV6" s="838"/>
      <c r="BW6" s="836"/>
      <c r="BX6" s="838"/>
      <c r="BY6" s="836"/>
      <c r="BZ6" s="838"/>
      <c r="CA6" s="836"/>
      <c r="CB6" s="838"/>
      <c r="CC6" s="836"/>
      <c r="CD6" s="838"/>
      <c r="CE6" s="836"/>
      <c r="CF6" s="838"/>
      <c r="CG6" s="836"/>
      <c r="CH6" s="838"/>
      <c r="CI6" s="836"/>
      <c r="CJ6" s="838"/>
    </row>
    <row r="7" spans="1:143" ht="19" customHeight="1" x14ac:dyDescent="0.25">
      <c r="C7" s="98"/>
      <c r="D7" s="98"/>
      <c r="E7" s="452"/>
      <c r="F7" s="835"/>
      <c r="G7" s="99"/>
      <c r="J7" s="1"/>
      <c r="K7" s="255"/>
      <c r="L7" s="255"/>
      <c r="M7" s="255"/>
      <c r="N7" s="35"/>
      <c r="O7" s="35"/>
      <c r="P7" s="35"/>
      <c r="Q7" s="881"/>
      <c r="R7" s="881"/>
      <c r="S7" s="881"/>
      <c r="T7" s="881"/>
      <c r="U7" s="881"/>
      <c r="V7" s="881"/>
      <c r="W7" s="881"/>
      <c r="X7" s="881"/>
      <c r="Y7" s="255"/>
      <c r="Z7" s="745" t="s">
        <v>971</v>
      </c>
      <c r="AA7" s="745" t="s">
        <v>971</v>
      </c>
      <c r="AB7" s="745" t="s">
        <v>971</v>
      </c>
      <c r="AC7" s="745" t="s">
        <v>971</v>
      </c>
      <c r="AD7" s="358" t="s">
        <v>613</v>
      </c>
      <c r="AM7" s="381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</row>
    <row r="8" spans="1:143" ht="19" hidden="1" x14ac:dyDescent="0.2"/>
    <row r="9" spans="1:143" ht="21.75" customHeight="1" x14ac:dyDescent="0.2">
      <c r="B9" s="100"/>
      <c r="E9" s="453"/>
      <c r="F9" s="101"/>
      <c r="G9" s="102"/>
      <c r="J9" s="10" t="s">
        <v>612</v>
      </c>
      <c r="K9" s="208">
        <f t="shared" ref="K9:AC9" si="0">SUM(AO13:AO47)</f>
        <v>0</v>
      </c>
      <c r="L9" s="208">
        <f t="shared" si="0"/>
        <v>0</v>
      </c>
      <c r="M9" s="208">
        <f t="shared" si="0"/>
        <v>0</v>
      </c>
      <c r="N9" s="208">
        <f t="shared" si="0"/>
        <v>0</v>
      </c>
      <c r="O9" s="208">
        <f t="shared" si="0"/>
        <v>0</v>
      </c>
      <c r="P9" s="208">
        <f t="shared" si="0"/>
        <v>0</v>
      </c>
      <c r="Q9" s="208">
        <f t="shared" si="0"/>
        <v>0</v>
      </c>
      <c r="R9" s="208">
        <f t="shared" si="0"/>
        <v>0</v>
      </c>
      <c r="S9" s="208">
        <f t="shared" si="0"/>
        <v>0</v>
      </c>
      <c r="T9" s="208">
        <f t="shared" si="0"/>
        <v>0</v>
      </c>
      <c r="U9" s="208">
        <f t="shared" si="0"/>
        <v>0</v>
      </c>
      <c r="V9" s="208">
        <f t="shared" si="0"/>
        <v>0</v>
      </c>
      <c r="W9" s="208">
        <f t="shared" si="0"/>
        <v>0</v>
      </c>
      <c r="X9" s="208">
        <f t="shared" si="0"/>
        <v>0</v>
      </c>
      <c r="Y9" s="331">
        <f t="shared" si="0"/>
        <v>0</v>
      </c>
      <c r="Z9" s="1244">
        <f t="shared" si="0"/>
        <v>0</v>
      </c>
      <c r="AA9" s="208">
        <f t="shared" si="0"/>
        <v>0</v>
      </c>
      <c r="AB9" s="208">
        <f t="shared" si="0"/>
        <v>0</v>
      </c>
      <c r="AC9" s="208">
        <f t="shared" si="0"/>
        <v>0</v>
      </c>
      <c r="AD9" s="403">
        <f>SUM(K9:AC9)</f>
        <v>0</v>
      </c>
      <c r="AE9" s="101"/>
      <c r="AF9" s="103"/>
      <c r="AH9" s="354" t="s">
        <v>473</v>
      </c>
      <c r="AI9" s="334">
        <f>SUM(AI13:AI47)</f>
        <v>0</v>
      </c>
      <c r="AJ9" s="7"/>
      <c r="AK9" s="7"/>
      <c r="AL9" s="213"/>
      <c r="AM9" s="382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901" t="s">
        <v>1030</v>
      </c>
      <c r="BJ9" s="902" t="s">
        <v>44</v>
      </c>
      <c r="BK9" s="901" t="s">
        <v>1032</v>
      </c>
      <c r="BL9" s="902" t="s">
        <v>44</v>
      </c>
      <c r="BM9" s="901" t="s">
        <v>1033</v>
      </c>
      <c r="BN9" s="902" t="s">
        <v>44</v>
      </c>
      <c r="BO9" s="376" t="s">
        <v>1038</v>
      </c>
      <c r="BP9" s="902" t="s">
        <v>44</v>
      </c>
      <c r="BQ9" s="376" t="s">
        <v>1039</v>
      </c>
      <c r="BR9" s="902" t="s">
        <v>44</v>
      </c>
      <c r="BS9" s="376" t="s">
        <v>1030</v>
      </c>
      <c r="BT9" s="902" t="s">
        <v>44</v>
      </c>
      <c r="BU9" s="376" t="s">
        <v>1032</v>
      </c>
      <c r="BV9" s="902" t="s">
        <v>44</v>
      </c>
      <c r="BW9" s="376" t="s">
        <v>1033</v>
      </c>
      <c r="BX9" s="902" t="s">
        <v>44</v>
      </c>
      <c r="BY9" s="376" t="s">
        <v>1034</v>
      </c>
      <c r="BZ9" s="902" t="s">
        <v>44</v>
      </c>
      <c r="CA9" s="376" t="s">
        <v>1036</v>
      </c>
      <c r="CB9" s="902" t="s">
        <v>44</v>
      </c>
      <c r="CC9" s="376" t="s">
        <v>1040</v>
      </c>
      <c r="CD9" s="902" t="s">
        <v>44</v>
      </c>
      <c r="CE9" s="376" t="s">
        <v>1041</v>
      </c>
      <c r="CF9" s="902" t="s">
        <v>44</v>
      </c>
      <c r="CG9" s="376" t="s">
        <v>1042</v>
      </c>
      <c r="CH9" s="902" t="s">
        <v>44</v>
      </c>
      <c r="CI9" s="376" t="s">
        <v>1043</v>
      </c>
      <c r="CJ9" s="902" t="s">
        <v>44</v>
      </c>
      <c r="CL9" s="36">
        <f t="shared" ref="CL9:CS9" si="1">SUM(CL13:CL48)</f>
        <v>0</v>
      </c>
      <c r="CM9" s="36">
        <f t="shared" si="1"/>
        <v>0</v>
      </c>
      <c r="CN9" s="36">
        <f t="shared" si="1"/>
        <v>0</v>
      </c>
      <c r="CO9" s="36">
        <f t="shared" si="1"/>
        <v>0</v>
      </c>
      <c r="CP9" s="36">
        <f t="shared" si="1"/>
        <v>0</v>
      </c>
      <c r="CQ9" s="36">
        <f t="shared" si="1"/>
        <v>0</v>
      </c>
      <c r="CR9" s="36">
        <f t="shared" si="1"/>
        <v>0</v>
      </c>
      <c r="CS9" s="36">
        <f t="shared" si="1"/>
        <v>0</v>
      </c>
      <c r="CT9" s="36"/>
      <c r="CU9" s="36">
        <f>SUM(CU12:CU47)</f>
        <v>0</v>
      </c>
      <c r="CV9" s="36">
        <f>SUM(CV12:CV47)</f>
        <v>0</v>
      </c>
      <c r="CW9" s="36"/>
      <c r="CX9" s="36">
        <f t="shared" ref="CX9:DM9" si="2">SUM(CX12:CX48)</f>
        <v>0</v>
      </c>
      <c r="CY9" s="36">
        <f t="shared" si="2"/>
        <v>0</v>
      </c>
      <c r="CZ9" s="36">
        <f t="shared" si="2"/>
        <v>0</v>
      </c>
      <c r="DA9" s="36">
        <f t="shared" si="2"/>
        <v>0</v>
      </c>
      <c r="DB9" s="36">
        <f t="shared" si="2"/>
        <v>0</v>
      </c>
      <c r="DC9" s="36">
        <f t="shared" si="2"/>
        <v>0</v>
      </c>
      <c r="DD9" s="36">
        <f t="shared" si="2"/>
        <v>0</v>
      </c>
      <c r="DE9" s="36">
        <f t="shared" si="2"/>
        <v>0</v>
      </c>
      <c r="DF9" s="36">
        <f t="shared" si="2"/>
        <v>0</v>
      </c>
      <c r="DG9" s="36">
        <f t="shared" si="2"/>
        <v>0</v>
      </c>
      <c r="DH9" s="36">
        <f t="shared" si="2"/>
        <v>0</v>
      </c>
      <c r="DI9" s="36">
        <f t="shared" si="2"/>
        <v>0</v>
      </c>
      <c r="DJ9" s="36">
        <f t="shared" si="2"/>
        <v>0</v>
      </c>
      <c r="DK9" s="36">
        <f t="shared" si="2"/>
        <v>0</v>
      </c>
      <c r="DL9" s="36">
        <f t="shared" si="2"/>
        <v>0</v>
      </c>
      <c r="DM9" s="36">
        <f t="shared" si="2"/>
        <v>0</v>
      </c>
    </row>
    <row r="10" spans="1:143" s="1" customFormat="1" ht="50" customHeight="1" x14ac:dyDescent="0.2">
      <c r="B10" s="330" t="s">
        <v>9</v>
      </c>
      <c r="C10" s="332"/>
      <c r="D10" s="327" t="s">
        <v>601</v>
      </c>
      <c r="E10" s="357" t="s">
        <v>191</v>
      </c>
      <c r="F10" s="332" t="s">
        <v>606</v>
      </c>
      <c r="G10" s="327" t="s">
        <v>610</v>
      </c>
      <c r="H10" s="609" t="s">
        <v>602</v>
      </c>
      <c r="I10" s="327" t="s">
        <v>609</v>
      </c>
      <c r="J10" s="327" t="s">
        <v>604</v>
      </c>
      <c r="K10" s="619" t="s">
        <v>439</v>
      </c>
      <c r="L10" s="146" t="s">
        <v>81</v>
      </c>
      <c r="M10" s="602" t="s">
        <v>192</v>
      </c>
      <c r="N10" s="610" t="s">
        <v>193</v>
      </c>
      <c r="O10" s="648" t="s">
        <v>194</v>
      </c>
      <c r="P10" s="603" t="s">
        <v>1026</v>
      </c>
      <c r="Q10" s="762" t="s">
        <v>1027</v>
      </c>
      <c r="R10" s="763" t="s">
        <v>893</v>
      </c>
      <c r="S10" s="764" t="s">
        <v>615</v>
      </c>
      <c r="T10" s="880" t="s">
        <v>195</v>
      </c>
      <c r="U10" s="766" t="s">
        <v>779</v>
      </c>
      <c r="V10" s="374" t="s">
        <v>618</v>
      </c>
      <c r="W10" s="407" t="s">
        <v>652</v>
      </c>
      <c r="X10" s="769" t="s">
        <v>651</v>
      </c>
      <c r="Y10" s="775" t="s">
        <v>617</v>
      </c>
      <c r="Z10" s="1204" t="s">
        <v>1161</v>
      </c>
      <c r="AA10" s="1205" t="s">
        <v>1162</v>
      </c>
      <c r="AB10" s="1206" t="s">
        <v>1163</v>
      </c>
      <c r="AC10" s="1207" t="s">
        <v>1164</v>
      </c>
      <c r="AD10" s="1" t="s">
        <v>13</v>
      </c>
      <c r="AE10" s="395" t="s">
        <v>9</v>
      </c>
      <c r="AF10" s="396" t="s">
        <v>14</v>
      </c>
      <c r="AG10"/>
      <c r="AH10" s="837" t="s">
        <v>471</v>
      </c>
      <c r="AI10" s="837" t="s">
        <v>472</v>
      </c>
      <c r="AJ10" s="838"/>
      <c r="AK10" s="838"/>
      <c r="AL10" s="216"/>
      <c r="AM10" s="375" t="s">
        <v>6</v>
      </c>
      <c r="AN10" s="215" t="s">
        <v>7</v>
      </c>
      <c r="AO10" s="725" t="s">
        <v>439</v>
      </c>
      <c r="AP10" s="725" t="s">
        <v>81</v>
      </c>
      <c r="AQ10" s="725" t="s">
        <v>192</v>
      </c>
      <c r="AR10" s="725" t="s">
        <v>193</v>
      </c>
      <c r="AS10" s="725" t="s">
        <v>194</v>
      </c>
      <c r="AT10" s="725" t="s">
        <v>1026</v>
      </c>
      <c r="AU10" s="725" t="s">
        <v>1027</v>
      </c>
      <c r="AV10" s="725" t="s">
        <v>893</v>
      </c>
      <c r="AW10" s="725" t="s">
        <v>615</v>
      </c>
      <c r="AX10" s="725" t="s">
        <v>195</v>
      </c>
      <c r="AY10" s="725" t="s">
        <v>779</v>
      </c>
      <c r="AZ10" s="725" t="s">
        <v>1028</v>
      </c>
      <c r="BA10" s="725" t="s">
        <v>652</v>
      </c>
      <c r="BB10" s="725" t="s">
        <v>651</v>
      </c>
      <c r="BC10" s="725" t="s">
        <v>617</v>
      </c>
      <c r="BD10" s="725" t="str">
        <f>Z10</f>
        <v>FLUORO PINK</v>
      </c>
      <c r="BE10" s="725" t="str">
        <f t="shared" ref="BE10:BG10" si="3">AA10</f>
        <v>FLUORO ORANGE</v>
      </c>
      <c r="BF10" s="725" t="str">
        <f t="shared" si="3"/>
        <v>FLUORO YELLOW</v>
      </c>
      <c r="BG10" s="725" t="str">
        <f t="shared" si="3"/>
        <v>FLUORO GREEN</v>
      </c>
      <c r="BH10" s="220" t="s">
        <v>469</v>
      </c>
      <c r="BI10" s="389"/>
      <c r="BJ10" s="492">
        <f>SUM(BJ12:BJ58)</f>
        <v>0</v>
      </c>
      <c r="BK10" s="389"/>
      <c r="BL10" s="492">
        <f>SUM(BL12:BL58)</f>
        <v>0</v>
      </c>
      <c r="BM10" s="389"/>
      <c r="BN10" s="492">
        <f>SUM(BN12:BN58)</f>
        <v>0</v>
      </c>
      <c r="BO10" s="378"/>
      <c r="BP10" s="492">
        <f>SUM(BP12:BP58)</f>
        <v>0</v>
      </c>
      <c r="BQ10" s="378"/>
      <c r="BR10" s="492">
        <f>SUM(BR12:BR58)</f>
        <v>0</v>
      </c>
      <c r="BS10" s="378"/>
      <c r="BT10" s="492">
        <f>SUM(BT12:BT58)</f>
        <v>0</v>
      </c>
      <c r="BU10" s="378"/>
      <c r="BV10" s="492">
        <f>SUM(BV12:BV58)</f>
        <v>0</v>
      </c>
      <c r="BW10" s="378"/>
      <c r="BX10" s="492">
        <f>SUM(BX12:BX58)</f>
        <v>0</v>
      </c>
      <c r="BY10" s="378"/>
      <c r="BZ10" s="492">
        <f>SUM(BZ12:BZ58)</f>
        <v>0</v>
      </c>
      <c r="CA10" s="378"/>
      <c r="CB10" s="492">
        <f>SUM(CB12:CB58)</f>
        <v>0</v>
      </c>
      <c r="CC10" s="378"/>
      <c r="CD10" s="492">
        <f>SUM(CD12:CD58)</f>
        <v>0</v>
      </c>
      <c r="CE10" s="378"/>
      <c r="CF10" s="492">
        <f>SUM(CF12:CF58)</f>
        <v>0</v>
      </c>
      <c r="CG10" s="378"/>
      <c r="CH10" s="492">
        <f>SUM(CH12:CH58)</f>
        <v>0</v>
      </c>
      <c r="CI10" s="378"/>
      <c r="CJ10" s="492">
        <f>SUM(CJ12:CJ58)</f>
        <v>0</v>
      </c>
      <c r="CK10" s="36"/>
      <c r="CL10" s="6" t="s">
        <v>851</v>
      </c>
      <c r="CM10" s="6" t="s">
        <v>852</v>
      </c>
      <c r="CN10" s="6" t="s">
        <v>853</v>
      </c>
      <c r="CO10" s="6" t="s">
        <v>854</v>
      </c>
      <c r="CP10" s="6" t="s">
        <v>855</v>
      </c>
      <c r="CQ10" s="6" t="s">
        <v>850</v>
      </c>
      <c r="CR10" s="6" t="s">
        <v>856</v>
      </c>
      <c r="CS10" s="6" t="s">
        <v>857</v>
      </c>
      <c r="CU10" s="6" t="s">
        <v>835</v>
      </c>
      <c r="CV10" s="6" t="s">
        <v>836</v>
      </c>
      <c r="CX10" s="6" t="s">
        <v>1</v>
      </c>
      <c r="CY10" s="6" t="s">
        <v>838</v>
      </c>
      <c r="CZ10" s="6" t="s">
        <v>301</v>
      </c>
      <c r="DA10" s="6" t="s">
        <v>36</v>
      </c>
      <c r="DB10" s="6" t="s">
        <v>570</v>
      </c>
      <c r="DC10" s="6" t="s">
        <v>466</v>
      </c>
      <c r="DD10" s="6" t="s">
        <v>119</v>
      </c>
      <c r="DE10" s="6" t="s">
        <v>556</v>
      </c>
      <c r="DF10" s="6" t="s">
        <v>436</v>
      </c>
      <c r="DG10" s="6" t="s">
        <v>572</v>
      </c>
      <c r="DH10" s="6" t="s">
        <v>569</v>
      </c>
      <c r="DI10" s="6" t="s">
        <v>571</v>
      </c>
      <c r="DJ10" s="103" t="s">
        <v>839</v>
      </c>
      <c r="DK10" s="103" t="s">
        <v>840</v>
      </c>
      <c r="DL10" s="6" t="s">
        <v>857</v>
      </c>
      <c r="DM10" s="1" t="s">
        <v>941</v>
      </c>
    </row>
    <row r="11" spans="1:143" s="36" customFormat="1" ht="22.5" hidden="1" customHeight="1" x14ac:dyDescent="0.2">
      <c r="B11" s="194"/>
      <c r="C11" s="7"/>
      <c r="D11" s="162"/>
      <c r="E11" s="392"/>
      <c r="F11" s="7"/>
      <c r="G11" s="162"/>
      <c r="H11" s="162"/>
      <c r="I11" s="162"/>
      <c r="J11" s="162"/>
      <c r="K11" s="397" t="s">
        <v>631</v>
      </c>
      <c r="L11" s="397" t="s">
        <v>632</v>
      </c>
      <c r="M11" s="397" t="s">
        <v>633</v>
      </c>
      <c r="N11" s="397" t="s">
        <v>634</v>
      </c>
      <c r="O11" s="397" t="s">
        <v>635</v>
      </c>
      <c r="P11" s="397" t="s">
        <v>636</v>
      </c>
      <c r="Q11" s="397" t="s">
        <v>885</v>
      </c>
      <c r="R11" s="397" t="s">
        <v>888</v>
      </c>
      <c r="S11" s="397" t="s">
        <v>889</v>
      </c>
      <c r="T11" s="397" t="s">
        <v>637</v>
      </c>
      <c r="U11" s="397" t="s">
        <v>886</v>
      </c>
      <c r="V11" s="397" t="s">
        <v>648</v>
      </c>
      <c r="W11" s="412" t="s">
        <v>649</v>
      </c>
      <c r="X11" s="412" t="s">
        <v>887</v>
      </c>
      <c r="Y11" s="1243" t="s">
        <v>653</v>
      </c>
      <c r="Z11" s="397" t="s">
        <v>890</v>
      </c>
      <c r="AA11" s="397" t="s">
        <v>1180</v>
      </c>
      <c r="AB11" s="397" t="s">
        <v>1181</v>
      </c>
      <c r="AC11" s="397" t="s">
        <v>1182</v>
      </c>
      <c r="AD11" s="184"/>
      <c r="AE11" s="393"/>
      <c r="AF11" s="394"/>
      <c r="AG11" s="96"/>
      <c r="AH11" s="838"/>
      <c r="AI11" s="838"/>
      <c r="AJ11" s="838"/>
      <c r="AK11" s="838"/>
      <c r="AL11" s="228"/>
      <c r="AM11" s="375"/>
      <c r="AN11" s="215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1582" t="s">
        <v>1031</v>
      </c>
      <c r="BJ11" s="1582"/>
      <c r="BK11" s="1582"/>
      <c r="BL11" s="1582"/>
      <c r="BM11" s="1582"/>
      <c r="BN11" s="1582"/>
      <c r="BO11" s="1587" t="s">
        <v>1046</v>
      </c>
      <c r="BP11" s="1587"/>
      <c r="BQ11" s="1587"/>
      <c r="BR11" s="1587"/>
      <c r="BS11" s="1587"/>
      <c r="BT11" s="1587"/>
      <c r="BU11" s="1587"/>
      <c r="BV11" s="1587"/>
      <c r="BW11" s="1587"/>
      <c r="BX11" s="1587"/>
      <c r="BY11" s="1587"/>
      <c r="BZ11" s="1587"/>
      <c r="CA11" s="1587"/>
      <c r="CB11" s="1587"/>
      <c r="CC11" s="1587"/>
      <c r="CD11" s="1587"/>
      <c r="CE11" s="1587"/>
      <c r="CF11" s="1587"/>
      <c r="CG11" s="1587"/>
      <c r="CH11" s="1587"/>
      <c r="CI11" s="1587"/>
      <c r="CJ11" s="1587"/>
      <c r="CX11" s="1">
        <f t="shared" ref="CX11:CX12" si="4">IF(G11="type",IF(SUM(K11:Y11)&gt;0,SUM(K11:Y11),0),0)*H11</f>
        <v>0</v>
      </c>
      <c r="CY11" s="1">
        <f t="shared" ref="CY11:CY12" si="5">IF(G11="footholds",IF(SUM(K11:Y11)&gt;0,SUM(K11:Y11),0),0)*H11</f>
        <v>0</v>
      </c>
      <c r="CZ11" s="1">
        <f t="shared" ref="CZ11:CZ12" si="6">IF(G11="micros",IF(SUM(K11:Y11)&gt;0,SUM(K11:Y11),0),0)*H11</f>
        <v>0</v>
      </c>
      <c r="DA11" s="1">
        <f t="shared" ref="DA11:DA12" si="7">IF(G11="jug",IF(SUM(K11:Y11)&gt;0,SUM(K11:Y11),0),0)*H11</f>
        <v>0</v>
      </c>
      <c r="DB11" s="1">
        <f t="shared" ref="DB11:DB12" si="8">IF(G11="ledge",IF(SUM(K11:Y11)&gt;0,SUM(K11:Y11),0),0)*H11</f>
        <v>0</v>
      </c>
      <c r="DC11" s="1">
        <f t="shared" ref="DC11:DC12" si="9">IF(G11="edge",IF(SUM(K11:Y11)&gt;0,SUM(K11:Y11),0),0)*H11</f>
        <v>0</v>
      </c>
      <c r="DD11" s="1">
        <f t="shared" ref="DD11:DD12" si="10">IF(G11="crimp",IF(SUM(K11:Y11)&gt;0,SUM(K11:Y11),0),0)*H11</f>
        <v>0</v>
      </c>
      <c r="DE11" s="1">
        <f t="shared" ref="DE11:DE12" si="11">IF(G11="incut",IF(SUM(K11:Y11)&gt;0,SUM(K11:Y11),0),0)*H11</f>
        <v>0</v>
      </c>
      <c r="DF11" s="1">
        <f t="shared" ref="DF11:DF12" si="12">IF(G11="dish",IF(SUM(K11:Y11)&gt;0,SUM(K11:Y11),0),0)*H11</f>
        <v>0</v>
      </c>
      <c r="DG11" s="1">
        <f t="shared" ref="DG11:DG12" si="13">IF(G11="pinch",IF(SUM(K11:Y11)&gt;0,SUM(K11:Y11),0),0)*H11</f>
        <v>0</v>
      </c>
      <c r="DH11" s="1">
        <f t="shared" ref="DH11:DH12" si="14">IF(G11="pocket",IF(SUM(K11:Y11)&gt;0,SUM(K11:Y11),0),0)*H11</f>
        <v>0</v>
      </c>
      <c r="DI11" s="1">
        <f t="shared" ref="DI11:DI12" si="15">IF(G11="insert",IF(SUM(K11:Y11)&gt;0,SUM(K11:Y11),0),0)*H11</f>
        <v>0</v>
      </c>
      <c r="DJ11" s="1">
        <f t="shared" ref="DJ11:DJ12" si="16">IF(G11="feature",IF(SUM(K11:Y11)&gt;0,SUM(K11:Y11),0),0)*H11</f>
        <v>0</v>
      </c>
      <c r="DK11" s="1">
        <f t="shared" ref="DK11:DK12" si="17">IF(G11="scoop",IF(SUM(K11:Y11)&gt;0,SUM(K11:Y11),0),0)*H11</f>
        <v>0</v>
      </c>
      <c r="DL11" s="1">
        <f t="shared" ref="DL11:DL12" si="18">IF(G11="various",IF(SUM(K11:Y11)&gt;0,SUM(K11:Y11),0),0)*H11</f>
        <v>0</v>
      </c>
    </row>
    <row r="12" spans="1:143" s="36" customFormat="1" ht="36" customHeight="1" x14ac:dyDescent="0.2">
      <c r="B12" s="194"/>
      <c r="C12" s="7"/>
      <c r="D12" s="162"/>
      <c r="E12" s="392"/>
      <c r="F12" s="7"/>
      <c r="G12" s="162"/>
      <c r="H12" s="162"/>
      <c r="I12" s="886" t="s">
        <v>1127</v>
      </c>
      <c r="J12" s="373"/>
      <c r="K12" s="772"/>
      <c r="L12" s="772"/>
      <c r="M12" s="772"/>
      <c r="N12" s="772"/>
      <c r="O12" s="772"/>
      <c r="P12" s="772"/>
      <c r="Q12" s="772"/>
      <c r="R12" s="772"/>
      <c r="S12" s="772"/>
      <c r="T12" s="772"/>
      <c r="U12" s="772"/>
      <c r="V12" s="772"/>
      <c r="W12" s="862"/>
      <c r="X12" s="862"/>
      <c r="Y12" s="772"/>
      <c r="Z12" s="1214"/>
      <c r="AA12" s="772"/>
      <c r="AB12" s="772"/>
      <c r="AC12" s="772"/>
      <c r="AE12" s="393"/>
      <c r="AF12" s="394"/>
      <c r="AG12" s="96"/>
      <c r="AH12" s="838"/>
      <c r="AI12" s="838"/>
      <c r="AJ12" s="838"/>
      <c r="AK12" s="838"/>
      <c r="AL12" s="228"/>
      <c r="AM12" s="375"/>
      <c r="AN12" s="215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897"/>
      <c r="BJ12" s="911">
        <f>BI12*SUM(K12:Y12)</f>
        <v>0</v>
      </c>
      <c r="BK12" s="897"/>
      <c r="BL12" s="911">
        <f t="shared" ref="BL12" si="19">BK12*SUM(K12:Y12)</f>
        <v>0</v>
      </c>
      <c r="BM12" s="897"/>
      <c r="BN12" s="911">
        <f>BM12*SUM(K12:Y12)</f>
        <v>0</v>
      </c>
      <c r="BO12" s="908"/>
      <c r="BP12" s="911">
        <f>BO12*SUM(K12:AC12)</f>
        <v>0</v>
      </c>
      <c r="BQ12" s="908"/>
      <c r="BR12" s="911">
        <f>BQ12*SUM(K12:AC12)</f>
        <v>0</v>
      </c>
      <c r="BS12" s="908"/>
      <c r="BT12" s="911">
        <f>BS12*SUM(K12:AC12)</f>
        <v>0</v>
      </c>
      <c r="BU12" s="908"/>
      <c r="BV12" s="911">
        <f>BU12*SUM(K12:AC12)</f>
        <v>0</v>
      </c>
      <c r="BW12" s="908"/>
      <c r="BX12" s="911">
        <f>BW12*SUM(K12:AC12)</f>
        <v>0</v>
      </c>
      <c r="BY12" s="908"/>
      <c r="BZ12" s="911">
        <f>BY12*SUM(K12:Y12)</f>
        <v>0</v>
      </c>
      <c r="CA12" s="908"/>
      <c r="CB12" s="911">
        <f>CA12*SUM(K12:AC12)</f>
        <v>0</v>
      </c>
      <c r="CC12" s="913"/>
      <c r="CD12" s="911">
        <f>CC12*SUM(K12:AC12)</f>
        <v>0</v>
      </c>
      <c r="CE12" s="913"/>
      <c r="CF12" s="911">
        <f>CE12*SUM(K12:AC12)</f>
        <v>0</v>
      </c>
      <c r="CG12" s="913"/>
      <c r="CH12" s="911">
        <f>CG12*SUM(K12:AC12)</f>
        <v>0</v>
      </c>
      <c r="CI12" s="913"/>
      <c r="CJ12" s="911">
        <f>CI12*SUM(K12:AC12)</f>
        <v>0</v>
      </c>
      <c r="CU12" s="1"/>
      <c r="CV12" s="1"/>
      <c r="CX12" s="1">
        <f t="shared" si="4"/>
        <v>0</v>
      </c>
      <c r="CY12" s="1">
        <f t="shared" si="5"/>
        <v>0</v>
      </c>
      <c r="CZ12" s="1">
        <f t="shared" si="6"/>
        <v>0</v>
      </c>
      <c r="DA12" s="1">
        <f t="shared" si="7"/>
        <v>0</v>
      </c>
      <c r="DB12" s="1">
        <f t="shared" si="8"/>
        <v>0</v>
      </c>
      <c r="DC12" s="1">
        <f t="shared" si="9"/>
        <v>0</v>
      </c>
      <c r="DD12" s="1">
        <f t="shared" si="10"/>
        <v>0</v>
      </c>
      <c r="DE12" s="1">
        <f t="shared" si="11"/>
        <v>0</v>
      </c>
      <c r="DF12" s="1">
        <f t="shared" si="12"/>
        <v>0</v>
      </c>
      <c r="DG12" s="1">
        <f t="shared" si="13"/>
        <v>0</v>
      </c>
      <c r="DH12" s="1">
        <f t="shared" si="14"/>
        <v>0</v>
      </c>
      <c r="DI12" s="1">
        <f t="shared" si="15"/>
        <v>0</v>
      </c>
      <c r="DJ12" s="1">
        <f t="shared" si="16"/>
        <v>0</v>
      </c>
      <c r="DK12" s="1">
        <f t="shared" si="17"/>
        <v>0</v>
      </c>
      <c r="DL12" s="1">
        <f t="shared" si="18"/>
        <v>0</v>
      </c>
      <c r="DM12" s="1">
        <f>IF(H12="positive",IF(SUM(K12:Y12)&gt;0,SUM(K12:Y12),0),0)*G12</f>
        <v>0</v>
      </c>
    </row>
    <row r="13" spans="1:143" s="36" customFormat="1" ht="35" customHeight="1" x14ac:dyDescent="0.2">
      <c r="B13" s="202" t="s">
        <v>9</v>
      </c>
      <c r="C13" s="267"/>
      <c r="D13" s="345" t="s">
        <v>993</v>
      </c>
      <c r="E13" s="540" t="s">
        <v>71</v>
      </c>
      <c r="F13" s="139" t="s">
        <v>132</v>
      </c>
      <c r="G13" s="140" t="s">
        <v>36</v>
      </c>
      <c r="H13" s="139">
        <v>6</v>
      </c>
      <c r="I13" s="140" t="s">
        <v>1149</v>
      </c>
      <c r="J13" s="645">
        <v>77.25</v>
      </c>
      <c r="K13" s="141"/>
      <c r="L13" s="141"/>
      <c r="M13" s="141"/>
      <c r="N13" s="141"/>
      <c r="O13" s="141"/>
      <c r="P13" s="141"/>
      <c r="Q13" s="141"/>
      <c r="R13" s="991"/>
      <c r="S13" s="959"/>
      <c r="T13" s="959"/>
      <c r="U13" s="959"/>
      <c r="V13" s="959"/>
      <c r="W13" s="959"/>
      <c r="X13" s="959"/>
      <c r="Y13" s="1239"/>
      <c r="Z13" s="1245"/>
      <c r="AA13" s="991"/>
      <c r="AB13" s="991"/>
      <c r="AC13" s="991"/>
      <c r="AD13" s="115">
        <f>SUM(K13:AC13)*J13</f>
        <v>0</v>
      </c>
      <c r="AE13" s="142" t="str">
        <f>IF(B13="New","Yes","No")</f>
        <v>Yes</v>
      </c>
      <c r="AF13" s="116" t="str">
        <f>IF(SUM(K13:AC13)&gt;0,"Yes","No")</f>
        <v>No</v>
      </c>
      <c r="AG13" s="96"/>
      <c r="AH13" s="291">
        <v>1</v>
      </c>
      <c r="AI13" s="292">
        <f>AH13*SUM(K13:AC13)</f>
        <v>0</v>
      </c>
      <c r="AJ13" s="838"/>
      <c r="AK13" s="838"/>
      <c r="AL13" s="228"/>
      <c r="AM13" s="375">
        <v>3.1</v>
      </c>
      <c r="AN13" s="215">
        <f>SUM(K13:AC13)*AM13</f>
        <v>0</v>
      </c>
      <c r="AO13" s="215">
        <f t="shared" ref="AO13:AO26" si="20">K13*H13</f>
        <v>0</v>
      </c>
      <c r="AP13" s="215">
        <f t="shared" ref="AP13:AP27" si="21">L13*H13</f>
        <v>0</v>
      </c>
      <c r="AQ13" s="215">
        <f t="shared" ref="AQ13:AQ27" si="22">M13*H13</f>
        <v>0</v>
      </c>
      <c r="AR13" s="215">
        <f t="shared" ref="AR13:AR27" si="23">N13*H13</f>
        <v>0</v>
      </c>
      <c r="AS13" s="215">
        <f t="shared" ref="AS13:AS27" si="24">O13*H13</f>
        <v>0</v>
      </c>
      <c r="AT13" s="215">
        <f t="shared" ref="AT13:AT27" si="25">P13*H13</f>
        <v>0</v>
      </c>
      <c r="AU13" s="215">
        <f t="shared" ref="AU13:AU47" si="26">Q13*H13</f>
        <v>0</v>
      </c>
      <c r="AV13" s="215">
        <f t="shared" ref="AV13:AV47" si="27">R13*H13</f>
        <v>0</v>
      </c>
      <c r="AW13" s="215">
        <f t="shared" ref="AW13:AW47" si="28">S13*H13</f>
        <v>0</v>
      </c>
      <c r="AX13" s="215">
        <f t="shared" ref="AX13:AX27" si="29">T13*H13</f>
        <v>0</v>
      </c>
      <c r="AY13" s="215">
        <f t="shared" ref="AY13:AY47" si="30">U13*H13</f>
        <v>0</v>
      </c>
      <c r="AZ13" s="215">
        <f t="shared" ref="AZ13:AZ27" si="31">V13*H13</f>
        <v>0</v>
      </c>
      <c r="BA13" s="215">
        <f t="shared" ref="BA13:BA27" si="32">W13*H13</f>
        <v>0</v>
      </c>
      <c r="BB13" s="215">
        <f t="shared" ref="BB13:BB47" si="33">X13*H13</f>
        <v>0</v>
      </c>
      <c r="BC13" s="215">
        <f>Y13*$H13</f>
        <v>0</v>
      </c>
      <c r="BD13" s="215">
        <f t="shared" ref="BD13:BG13" si="34">Z13*$H13</f>
        <v>0</v>
      </c>
      <c r="BE13" s="215">
        <f t="shared" si="34"/>
        <v>0</v>
      </c>
      <c r="BF13" s="215">
        <f t="shared" si="34"/>
        <v>0</v>
      </c>
      <c r="BG13" s="215">
        <f t="shared" si="34"/>
        <v>0</v>
      </c>
      <c r="BH13" s="220">
        <v>1</v>
      </c>
      <c r="BI13" s="897">
        <v>12</v>
      </c>
      <c r="BJ13" s="911">
        <f>BI13*SUM(K13:AC13)</f>
        <v>0</v>
      </c>
      <c r="BK13" s="897"/>
      <c r="BL13" s="911">
        <f>BK13*SUM(K13:AC13)</f>
        <v>0</v>
      </c>
      <c r="BM13" s="897"/>
      <c r="BN13" s="911">
        <f>BM13*SUM(K13:AC13)</f>
        <v>0</v>
      </c>
      <c r="BO13" s="908"/>
      <c r="BP13" s="911">
        <f t="shared" ref="BP13:BP28" si="35">BO13*SUM(K13:AC13)</f>
        <v>0</v>
      </c>
      <c r="BQ13" s="908"/>
      <c r="BR13" s="911">
        <f t="shared" ref="BR13:BR28" si="36">BQ13*SUM(K13:AC13)</f>
        <v>0</v>
      </c>
      <c r="BS13" s="908"/>
      <c r="BT13" s="911">
        <f t="shared" ref="BT13:BT28" si="37">BS13*SUM(K13:AC13)</f>
        <v>0</v>
      </c>
      <c r="BU13" s="908">
        <v>1</v>
      </c>
      <c r="BV13" s="911">
        <f t="shared" ref="BV13:BV28" si="38">BU13*SUM(K13:AC13)</f>
        <v>0</v>
      </c>
      <c r="BW13" s="908"/>
      <c r="BX13" s="911">
        <f t="shared" ref="BX13:BX28" si="39">BW13*SUM(K13:AC13)</f>
        <v>0</v>
      </c>
      <c r="BY13" s="908"/>
      <c r="BZ13" s="911">
        <f t="shared" ref="BZ13:BZ17" si="40">BY13*SUM(K13:Y13)</f>
        <v>0</v>
      </c>
      <c r="CA13" s="908"/>
      <c r="CB13" s="911">
        <f t="shared" ref="CB13:CB28" si="41">CA13*SUM(K13:AC13)</f>
        <v>0</v>
      </c>
      <c r="CC13" s="913"/>
      <c r="CD13" s="911">
        <f t="shared" ref="CD13:CD28" si="42">CC13*SUM(K13:AC13)</f>
        <v>0</v>
      </c>
      <c r="CE13" s="913"/>
      <c r="CF13" s="911">
        <f t="shared" ref="CF13:CF28" si="43">CE13*SUM(K13:AC13)</f>
        <v>0</v>
      </c>
      <c r="CG13" s="913"/>
      <c r="CH13" s="911">
        <f t="shared" ref="CH13:CH28" si="44">CG13*SUM(K13:AC13)</f>
        <v>0</v>
      </c>
      <c r="CI13" s="913"/>
      <c r="CJ13" s="911">
        <f t="shared" ref="CJ13:CJ28" si="45">CI13*SUM(K13:AC13)</f>
        <v>0</v>
      </c>
      <c r="CL13" s="36">
        <f>IF($F13="XS",IF(SUM($K13:$AC13)&gt;0,SUM($K13:$AC13),0),0)*$H13</f>
        <v>0</v>
      </c>
      <c r="CM13" s="36">
        <f>IF($F13="S",IF(SUM($K13:$AC13)&gt;0,SUM($K13:$AC13),0),0)*$H13</f>
        <v>0</v>
      </c>
      <c r="CN13" s="36">
        <f>IF($F13="M",IF(SUM($K13:$AC13)&gt;0,SUM($K13:$AC13),0),0)*$H13</f>
        <v>0</v>
      </c>
      <c r="CO13" s="36">
        <f>IF($F13="L",IF(SUM($K13:$AC13)&gt;0,SUM($K13:$AC13),0),0)*$H13</f>
        <v>0</v>
      </c>
      <c r="CP13" s="36">
        <f>IF($F13="XL",IF(SUM($K13:$AC13)&gt;0,SUM($K13:$AC13),0),0)*$H13</f>
        <v>0</v>
      </c>
      <c r="CQ13" s="36">
        <f>IF($F13="2XL",IF(SUM($K13:$AC13)&gt;0,SUM($K13:$AC13),0),0)*$H13</f>
        <v>0</v>
      </c>
      <c r="CR13" s="36">
        <f>IF($F13="3XL",IF(SUM($K13:$AC13)&gt;0,SUM($K13:$AC13),0),0)*$H13</f>
        <v>0</v>
      </c>
      <c r="CS13" s="36">
        <f>IF($F13="various",IF(SUM($K13:$AC13)&gt;0,SUM($K13:$AC13),0),0)*$H13</f>
        <v>0</v>
      </c>
      <c r="CU13" s="1">
        <f>IF(E13="",IF(SUM(K13:AC13)&gt;0,SUM(K13:AC13),0),0)*H13</f>
        <v>0</v>
      </c>
      <c r="CV13" s="1">
        <f>IF(E13="Dual Tex.",IF(SUM(AC13:AC13)&gt;0,SUM(AC13:AC13),0),0)*H13</f>
        <v>0</v>
      </c>
      <c r="CX13" s="1">
        <f>IF($G13="sloper",IF(SUM($K13:$AC13)&gt;0,SUM($K13:$AC13),0),0)*$H13</f>
        <v>0</v>
      </c>
      <c r="CY13" s="1">
        <f>IF($G13="footholds",IF(SUM($K13:$AC13)&gt;0,SUM($K13:$AC13),0),0)*$H13</f>
        <v>0</v>
      </c>
      <c r="CZ13" s="1">
        <f>IF($G13="micros",IF(SUM($K13:$AC13)&gt;0,SUM($K13:$AC13),0),0)*$H13</f>
        <v>0</v>
      </c>
      <c r="DA13" s="1">
        <f>IF($G13="jug",IF(SUM($K13:$AC13)&gt;0,SUM($K13:$AC13),0),0)*$H13</f>
        <v>0</v>
      </c>
      <c r="DB13" s="1">
        <f>IF($G13="ledge",IF(SUM($K13:$AC13)&gt;0,SUM($K13:$AC13),0),0)*$H13</f>
        <v>0</v>
      </c>
      <c r="DC13" s="1">
        <f>IF($G13="edge",IF(SUM($K13:$AC13)&gt;0,SUM($K13:$AC13),0),0)*$H13</f>
        <v>0</v>
      </c>
      <c r="DD13" s="1">
        <f>IF($G13="crimp",IF(SUM($K13:$AC13)&gt;0,SUM($K13:$AC13),0),0)*$H13</f>
        <v>0</v>
      </c>
      <c r="DE13" s="1">
        <f>IF($G13="incut",IF(SUM($K13:$AC13)&gt;0,SUM($K13:$AC13),0),0)*$H13</f>
        <v>0</v>
      </c>
      <c r="DF13" s="1">
        <f>IF($G13="dish",IF(SUM($K13:$AC13)&gt;0,SUM($K13:$AC13),0),0)*$H13</f>
        <v>0</v>
      </c>
      <c r="DG13" s="1">
        <f>IF($G13="pinch",IF(SUM($K13:$AC13)&gt;0,SUM($K13:$AC13),0),0)*$H13</f>
        <v>0</v>
      </c>
      <c r="DH13" s="1">
        <f>IF($G13="pocket",IF(SUM($K13:$AC13)&gt;0,SUM($K13:$AC13),0),0)*$H13</f>
        <v>0</v>
      </c>
      <c r="DI13" s="1">
        <f>IF($G13="insert",IF(SUM($K13:$AC13)&gt;0,SUM($K13:$AC13),0),0)*$H13</f>
        <v>0</v>
      </c>
      <c r="DJ13" s="1">
        <f>IF($G13="feature",IF(SUM($K13:$AC13)&gt;0,SUM($K13:$AC13),0),0)*$H13</f>
        <v>0</v>
      </c>
      <c r="DK13" s="1">
        <f>IF($G13="scoop",IF(SUM($K13:$AC13)&gt;0,SUM($K13:$AC13),0),0)*$H13</f>
        <v>0</v>
      </c>
      <c r="DL13" s="1">
        <f>IF($G13="various",IF(SUM($K13:$AC13)&gt;0,SUM($K13:$AC13),0),0)*$H13</f>
        <v>0</v>
      </c>
      <c r="DM13" s="1">
        <f>IF($G13="positive",IF(SUM($K13:$AC13)&gt;0,SUM($K13:$AC13),0),0)*$H13</f>
        <v>0</v>
      </c>
    </row>
    <row r="14" spans="1:143" s="36" customFormat="1" ht="35" customHeight="1" x14ac:dyDescent="0.2">
      <c r="B14" s="192" t="s">
        <v>9</v>
      </c>
      <c r="C14" s="2"/>
      <c r="D14" s="343" t="s">
        <v>994</v>
      </c>
      <c r="E14" s="536"/>
      <c r="F14" s="128" t="s">
        <v>132</v>
      </c>
      <c r="G14" s="130" t="s">
        <v>838</v>
      </c>
      <c r="H14" s="128">
        <v>10</v>
      </c>
      <c r="I14" s="130" t="s">
        <v>1149</v>
      </c>
      <c r="J14" s="495">
        <v>53.56</v>
      </c>
      <c r="K14" s="1480"/>
      <c r="L14" s="1480"/>
      <c r="M14" s="1480"/>
      <c r="N14" s="1480"/>
      <c r="O14" s="1480"/>
      <c r="P14" s="1480"/>
      <c r="Q14" s="1480"/>
      <c r="R14" s="131"/>
      <c r="S14" s="179"/>
      <c r="T14" s="179"/>
      <c r="U14" s="179"/>
      <c r="V14" s="179"/>
      <c r="W14" s="179"/>
      <c r="X14" s="179"/>
      <c r="Y14" s="166"/>
      <c r="Z14" s="1481"/>
      <c r="AA14" s="131"/>
      <c r="AB14" s="131"/>
      <c r="AC14" s="131"/>
      <c r="AD14" s="133">
        <f t="shared" ref="AD14:AD27" si="46">SUM(K14:AC14)*J14</f>
        <v>0</v>
      </c>
      <c r="AE14" s="133" t="str">
        <f>IF(B14="New","Yes","No")</f>
        <v>Yes</v>
      </c>
      <c r="AF14" s="134" t="str">
        <f t="shared" ref="AF14:AF28" si="47">IF(SUM(K14:AC14)&gt;0,"Yes","No")</f>
        <v>No</v>
      </c>
      <c r="AG14" s="96"/>
      <c r="AH14" s="295">
        <v>1</v>
      </c>
      <c r="AI14" s="296">
        <f t="shared" ref="AI14:AI27" si="48">AH14*SUM(K14:AC14)</f>
        <v>0</v>
      </c>
      <c r="AJ14" s="838"/>
      <c r="AK14" s="838"/>
      <c r="AL14" s="228"/>
      <c r="AM14" s="375">
        <v>1.1000000000000001</v>
      </c>
      <c r="AN14" s="215">
        <f t="shared" ref="AN14:AN28" si="49">SUM(K14:AC14)*AM14</f>
        <v>0</v>
      </c>
      <c r="AO14" s="215">
        <f t="shared" si="20"/>
        <v>0</v>
      </c>
      <c r="AP14" s="215">
        <f t="shared" si="21"/>
        <v>0</v>
      </c>
      <c r="AQ14" s="215">
        <f t="shared" si="22"/>
        <v>0</v>
      </c>
      <c r="AR14" s="215">
        <f t="shared" si="23"/>
        <v>0</v>
      </c>
      <c r="AS14" s="215">
        <f t="shared" si="24"/>
        <v>0</v>
      </c>
      <c r="AT14" s="215">
        <f t="shared" si="25"/>
        <v>0</v>
      </c>
      <c r="AU14" s="215">
        <f t="shared" si="26"/>
        <v>0</v>
      </c>
      <c r="AV14" s="215">
        <f t="shared" si="27"/>
        <v>0</v>
      </c>
      <c r="AW14" s="215">
        <f t="shared" si="28"/>
        <v>0</v>
      </c>
      <c r="AX14" s="215">
        <f t="shared" si="29"/>
        <v>0</v>
      </c>
      <c r="AY14" s="215">
        <f t="shared" si="30"/>
        <v>0</v>
      </c>
      <c r="AZ14" s="215">
        <f t="shared" si="31"/>
        <v>0</v>
      </c>
      <c r="BA14" s="215">
        <f t="shared" si="32"/>
        <v>0</v>
      </c>
      <c r="BB14" s="215">
        <f t="shared" si="33"/>
        <v>0</v>
      </c>
      <c r="BC14" s="215">
        <f t="shared" ref="BC14:BC27" si="50">Y14*H14</f>
        <v>0</v>
      </c>
      <c r="BD14" s="215">
        <f t="shared" ref="BD14:BD47" si="51">Z14*$H14</f>
        <v>0</v>
      </c>
      <c r="BE14" s="215">
        <f t="shared" ref="BE14:BE47" si="52">AA14*$H14</f>
        <v>0</v>
      </c>
      <c r="BF14" s="215">
        <f t="shared" ref="BF14:BF47" si="53">AB14*$H14</f>
        <v>0</v>
      </c>
      <c r="BG14" s="215">
        <f t="shared" ref="BG14:BG47" si="54">AC14*$H14</f>
        <v>0</v>
      </c>
      <c r="BH14" s="220">
        <v>1</v>
      </c>
      <c r="BI14" s="897">
        <v>20</v>
      </c>
      <c r="BJ14" s="911">
        <f t="shared" ref="BJ14:BJ28" si="55">BI14*SUM(K14:AC14)</f>
        <v>0</v>
      </c>
      <c r="BK14" s="897"/>
      <c r="BL14" s="911">
        <f t="shared" ref="BL14:BL28" si="56">BK14*SUM(K14:AC14)</f>
        <v>0</v>
      </c>
      <c r="BM14" s="897"/>
      <c r="BN14" s="911">
        <f t="shared" ref="BN14:BN28" si="57">BM14*SUM(K14:AC14)</f>
        <v>0</v>
      </c>
      <c r="BO14" s="908"/>
      <c r="BP14" s="911">
        <f t="shared" si="35"/>
        <v>0</v>
      </c>
      <c r="BQ14" s="908">
        <v>1</v>
      </c>
      <c r="BR14" s="911">
        <f t="shared" si="36"/>
        <v>0</v>
      </c>
      <c r="BS14" s="908"/>
      <c r="BT14" s="911">
        <f t="shared" si="37"/>
        <v>0</v>
      </c>
      <c r="BU14" s="908"/>
      <c r="BV14" s="911">
        <f t="shared" si="38"/>
        <v>0</v>
      </c>
      <c r="BW14" s="908"/>
      <c r="BX14" s="911">
        <f t="shared" si="39"/>
        <v>0</v>
      </c>
      <c r="BY14" s="908"/>
      <c r="BZ14" s="911">
        <f t="shared" si="40"/>
        <v>0</v>
      </c>
      <c r="CA14" s="908"/>
      <c r="CB14" s="911">
        <f t="shared" si="41"/>
        <v>0</v>
      </c>
      <c r="CC14" s="913"/>
      <c r="CD14" s="911">
        <f t="shared" si="42"/>
        <v>0</v>
      </c>
      <c r="CE14" s="913"/>
      <c r="CF14" s="911">
        <f t="shared" si="43"/>
        <v>0</v>
      </c>
      <c r="CG14" s="913"/>
      <c r="CH14" s="911">
        <f t="shared" si="44"/>
        <v>0</v>
      </c>
      <c r="CI14" s="913"/>
      <c r="CJ14" s="911">
        <f t="shared" si="45"/>
        <v>0</v>
      </c>
      <c r="CL14" s="36">
        <f t="shared" ref="CL14:CL28" si="58">IF($F14="XS",IF(SUM($K14:$AC14)&gt;0,SUM($K14:$AC14),0),0)*$H14</f>
        <v>0</v>
      </c>
      <c r="CM14" s="36">
        <f t="shared" ref="CM14:CM28" si="59">IF($F14="S",IF(SUM($K14:$AC14)&gt;0,SUM($K14:$AC14),0),0)*$H14</f>
        <v>0</v>
      </c>
      <c r="CN14" s="36">
        <f t="shared" ref="CN14:CN28" si="60">IF($F14="M",IF(SUM($K14:$AC14)&gt;0,SUM($K14:$AC14),0),0)*$H14</f>
        <v>0</v>
      </c>
      <c r="CO14" s="36">
        <f t="shared" ref="CO14:CO28" si="61">IF($F14="L",IF(SUM($K14:$AC14)&gt;0,SUM($K14:$AC14),0),0)*$H14</f>
        <v>0</v>
      </c>
      <c r="CP14" s="36">
        <f t="shared" ref="CP14:CP28" si="62">IF($F14="XL",IF(SUM($K14:$AC14)&gt;0,SUM($K14:$AC14),0),0)*$H14</f>
        <v>0</v>
      </c>
      <c r="CQ14" s="36">
        <f t="shared" ref="CQ14:CQ28" si="63">IF($F14="2XL",IF(SUM($K14:$AC14)&gt;0,SUM($K14:$AC14),0),0)*$H14</f>
        <v>0</v>
      </c>
      <c r="CR14" s="36">
        <f t="shared" ref="CR14:CR28" si="64">IF($F14="3XL",IF(SUM($K14:$AC14)&gt;0,SUM($K14:$AC14),0),0)*$H14</f>
        <v>0</v>
      </c>
      <c r="CS14" s="36">
        <f t="shared" ref="CS14:CS28" si="65">IF($F14="various",IF(SUM($K14:$AC14)&gt;0,SUM($K14:$AC14),0),0)*$H14</f>
        <v>0</v>
      </c>
      <c r="CU14" s="1">
        <f t="shared" ref="CU14:CU28" si="66">IF(E14="",IF(SUM(K14:AC14)&gt;0,SUM(K14:AC14),0),0)*H14</f>
        <v>0</v>
      </c>
      <c r="CV14" s="1">
        <f t="shared" ref="CV14:CV47" si="67">IF(E14="Dual Tex.",IF(SUM(AC14:AC14)&gt;0,SUM(AC14:AC14),0),0)*H14</f>
        <v>0</v>
      </c>
      <c r="CX14" s="1">
        <f t="shared" ref="CX14:CX28" si="68">IF($G14="sloper",IF(SUM($K14:$AC14)&gt;0,SUM($K14:$AC14),0),0)*$H14</f>
        <v>0</v>
      </c>
      <c r="CY14" s="1">
        <f t="shared" ref="CY14:CY28" si="69">IF($G14="footholds",IF(SUM($K14:$AC14)&gt;0,SUM($K14:$AC14),0),0)*$H14</f>
        <v>0</v>
      </c>
      <c r="CZ14" s="1">
        <f t="shared" ref="CZ14:CZ28" si="70">IF($G14="micros",IF(SUM($K14:$AC14)&gt;0,SUM($K14:$AC14),0),0)*$H14</f>
        <v>0</v>
      </c>
      <c r="DA14" s="1">
        <f t="shared" ref="DA14:DA28" si="71">IF($G14="jug",IF(SUM($K14:$AC14)&gt;0,SUM($K14:$AC14),0),0)*$H14</f>
        <v>0</v>
      </c>
      <c r="DB14" s="1">
        <f t="shared" ref="DB14:DB28" si="72">IF($G14="ledge",IF(SUM($K14:$AC14)&gt;0,SUM($K14:$AC14),0),0)*$H14</f>
        <v>0</v>
      </c>
      <c r="DC14" s="1">
        <f t="shared" ref="DC14:DC28" si="73">IF($G14="edge",IF(SUM($K14:$AC14)&gt;0,SUM($K14:$AC14),0),0)*$H14</f>
        <v>0</v>
      </c>
      <c r="DD14" s="1">
        <f t="shared" ref="DD14:DD28" si="74">IF($G14="crimp",IF(SUM($K14:$AC14)&gt;0,SUM($K14:$AC14),0),0)*$H14</f>
        <v>0</v>
      </c>
      <c r="DE14" s="1">
        <f t="shared" ref="DE14:DE28" si="75">IF($G14="incut",IF(SUM($K14:$AC14)&gt;0,SUM($K14:$AC14),0),0)*$H14</f>
        <v>0</v>
      </c>
      <c r="DF14" s="1">
        <f t="shared" ref="DF14:DF28" si="76">IF($G14="dish",IF(SUM($K14:$AC14)&gt;0,SUM($K14:$AC14),0),0)*$H14</f>
        <v>0</v>
      </c>
      <c r="DG14" s="1">
        <f t="shared" ref="DG14:DG28" si="77">IF($G14="pinch",IF(SUM($K14:$AC14)&gt;0,SUM($K14:$AC14),0),0)*$H14</f>
        <v>0</v>
      </c>
      <c r="DH14" s="1">
        <f t="shared" ref="DH14:DH28" si="78">IF($G14="pocket",IF(SUM($K14:$AC14)&gt;0,SUM($K14:$AC14),0),0)*$H14</f>
        <v>0</v>
      </c>
      <c r="DI14" s="1">
        <f t="shared" ref="DI14:DI28" si="79">IF($G14="insert",IF(SUM($K14:$AC14)&gt;0,SUM($K14:$AC14),0),0)*$H14</f>
        <v>0</v>
      </c>
      <c r="DJ14" s="1">
        <f t="shared" ref="DJ14:DJ28" si="80">IF($G14="feature",IF(SUM($K14:$AC14)&gt;0,SUM($K14:$AC14),0),0)*$H14</f>
        <v>0</v>
      </c>
      <c r="DK14" s="1">
        <f t="shared" ref="DK14:DK28" si="81">IF($G14="scoop",IF(SUM($K14:$AC14)&gt;0,SUM($K14:$AC14),0),0)*$H14</f>
        <v>0</v>
      </c>
      <c r="DL14" s="1">
        <f t="shared" ref="DL14:DL28" si="82">IF($G14="various",IF(SUM($K14:$AC14)&gt;0,SUM($K14:$AC14),0),0)*$H14</f>
        <v>0</v>
      </c>
      <c r="DM14" s="1">
        <f t="shared" ref="DM14:DM28" si="83">IF($G14="positive",IF(SUM($K14:$AC14)&gt;0,SUM($K14:$AC14),0),0)*$H14</f>
        <v>0</v>
      </c>
    </row>
    <row r="15" spans="1:143" ht="36" customHeight="1" x14ac:dyDescent="0.2">
      <c r="B15" s="523"/>
      <c r="E15" s="551"/>
      <c r="F15" s="101"/>
      <c r="G15" s="105"/>
      <c r="I15" s="886" t="s">
        <v>972</v>
      </c>
      <c r="J15" s="373"/>
      <c r="K15" s="999"/>
      <c r="L15" s="1004"/>
      <c r="M15" s="999"/>
      <c r="N15" s="999"/>
      <c r="O15" s="999"/>
      <c r="P15" s="999"/>
      <c r="Q15" s="999"/>
      <c r="R15" s="999"/>
      <c r="S15" s="999"/>
      <c r="T15" s="999"/>
      <c r="U15" s="999"/>
      <c r="V15" s="999"/>
      <c r="W15" s="999"/>
      <c r="X15" s="999"/>
      <c r="Y15" s="999"/>
      <c r="Z15" s="1247"/>
      <c r="AA15" s="999"/>
      <c r="AB15" s="999"/>
      <c r="AC15" s="999"/>
      <c r="AD15" s="307"/>
      <c r="AE15" s="108"/>
      <c r="AF15" s="315"/>
      <c r="AH15" s="1"/>
      <c r="AI15" s="129"/>
      <c r="AJ15" s="36"/>
      <c r="AK15" s="36"/>
      <c r="AL15" s="213"/>
      <c r="AM15" s="375"/>
      <c r="AN15" s="215">
        <f t="shared" si="49"/>
        <v>0</v>
      </c>
      <c r="AO15" s="215">
        <f t="shared" si="20"/>
        <v>0</v>
      </c>
      <c r="AP15" s="215">
        <f t="shared" si="21"/>
        <v>0</v>
      </c>
      <c r="AQ15" s="215">
        <f t="shared" si="22"/>
        <v>0</v>
      </c>
      <c r="AR15" s="215">
        <f t="shared" si="23"/>
        <v>0</v>
      </c>
      <c r="AS15" s="215">
        <f t="shared" si="24"/>
        <v>0</v>
      </c>
      <c r="AT15" s="215">
        <f t="shared" si="25"/>
        <v>0</v>
      </c>
      <c r="AU15" s="215">
        <f t="shared" si="26"/>
        <v>0</v>
      </c>
      <c r="AV15" s="215">
        <f t="shared" si="27"/>
        <v>0</v>
      </c>
      <c r="AW15" s="215">
        <f t="shared" si="28"/>
        <v>0</v>
      </c>
      <c r="AX15" s="215">
        <f t="shared" si="29"/>
        <v>0</v>
      </c>
      <c r="AY15" s="215">
        <f t="shared" si="30"/>
        <v>0</v>
      </c>
      <c r="AZ15" s="215">
        <f t="shared" si="31"/>
        <v>0</v>
      </c>
      <c r="BA15" s="215">
        <f t="shared" si="32"/>
        <v>0</v>
      </c>
      <c r="BB15" s="215">
        <f t="shared" si="33"/>
        <v>0</v>
      </c>
      <c r="BC15" s="215">
        <f t="shared" si="50"/>
        <v>0</v>
      </c>
      <c r="BD15" s="215">
        <f t="shared" si="51"/>
        <v>0</v>
      </c>
      <c r="BE15" s="215">
        <f t="shared" si="52"/>
        <v>0</v>
      </c>
      <c r="BF15" s="215">
        <f t="shared" si="53"/>
        <v>0</v>
      </c>
      <c r="BG15" s="215">
        <f t="shared" si="54"/>
        <v>0</v>
      </c>
      <c r="BH15" s="215"/>
      <c r="BI15" s="897">
        <v>1</v>
      </c>
      <c r="BJ15" s="911">
        <f t="shared" si="55"/>
        <v>0</v>
      </c>
      <c r="BK15" s="897"/>
      <c r="BL15" s="911">
        <f t="shared" si="56"/>
        <v>0</v>
      </c>
      <c r="BM15" s="897"/>
      <c r="BN15" s="911">
        <f t="shared" si="57"/>
        <v>0</v>
      </c>
      <c r="BO15" s="908"/>
      <c r="BP15" s="911">
        <f t="shared" si="35"/>
        <v>0</v>
      </c>
      <c r="BQ15" s="908"/>
      <c r="BR15" s="911">
        <f t="shared" si="36"/>
        <v>0</v>
      </c>
      <c r="BS15" s="908">
        <v>0</v>
      </c>
      <c r="BT15" s="911">
        <f t="shared" si="37"/>
        <v>0</v>
      </c>
      <c r="BU15" s="908"/>
      <c r="BV15" s="911">
        <f t="shared" si="38"/>
        <v>0</v>
      </c>
      <c r="BW15" s="908"/>
      <c r="BX15" s="911">
        <f t="shared" si="39"/>
        <v>0</v>
      </c>
      <c r="BY15" s="908"/>
      <c r="BZ15" s="911">
        <f t="shared" si="40"/>
        <v>0</v>
      </c>
      <c r="CA15" s="908"/>
      <c r="CB15" s="911">
        <f t="shared" si="41"/>
        <v>0</v>
      </c>
      <c r="CC15" s="913"/>
      <c r="CD15" s="911">
        <f t="shared" si="42"/>
        <v>0</v>
      </c>
      <c r="CE15" s="913"/>
      <c r="CF15" s="911">
        <f t="shared" si="43"/>
        <v>0</v>
      </c>
      <c r="CG15" s="913"/>
      <c r="CH15" s="911">
        <f t="shared" si="44"/>
        <v>0</v>
      </c>
      <c r="CI15" s="913"/>
      <c r="CJ15" s="911">
        <f t="shared" si="45"/>
        <v>0</v>
      </c>
      <c r="CL15" s="36">
        <f t="shared" si="58"/>
        <v>0</v>
      </c>
      <c r="CM15" s="36">
        <f t="shared" si="59"/>
        <v>0</v>
      </c>
      <c r="CN15" s="36">
        <f t="shared" si="60"/>
        <v>0</v>
      </c>
      <c r="CO15" s="36">
        <f t="shared" si="61"/>
        <v>0</v>
      </c>
      <c r="CP15" s="36">
        <f t="shared" si="62"/>
        <v>0</v>
      </c>
      <c r="CQ15" s="36">
        <f t="shared" si="63"/>
        <v>0</v>
      </c>
      <c r="CR15" s="36">
        <f t="shared" si="64"/>
        <v>0</v>
      </c>
      <c r="CS15" s="36">
        <f t="shared" si="65"/>
        <v>0</v>
      </c>
      <c r="CT15" s="36"/>
      <c r="CU15" s="1">
        <f t="shared" si="66"/>
        <v>0</v>
      </c>
      <c r="CV15" s="1">
        <f t="shared" si="67"/>
        <v>0</v>
      </c>
      <c r="CW15" s="36"/>
      <c r="CX15" s="1">
        <f t="shared" si="68"/>
        <v>0</v>
      </c>
      <c r="CY15" s="1">
        <f t="shared" si="69"/>
        <v>0</v>
      </c>
      <c r="CZ15" s="1">
        <f t="shared" si="70"/>
        <v>0</v>
      </c>
      <c r="DA15" s="1">
        <f t="shared" si="71"/>
        <v>0</v>
      </c>
      <c r="DB15" s="1">
        <f t="shared" si="72"/>
        <v>0</v>
      </c>
      <c r="DC15" s="1">
        <f t="shared" si="73"/>
        <v>0</v>
      </c>
      <c r="DD15" s="1">
        <f t="shared" si="74"/>
        <v>0</v>
      </c>
      <c r="DE15" s="1">
        <f t="shared" si="75"/>
        <v>0</v>
      </c>
      <c r="DF15" s="1">
        <f t="shared" si="76"/>
        <v>0</v>
      </c>
      <c r="DG15" s="1">
        <f t="shared" si="77"/>
        <v>0</v>
      </c>
      <c r="DH15" s="1">
        <f t="shared" si="78"/>
        <v>0</v>
      </c>
      <c r="DI15" s="1">
        <f t="shared" si="79"/>
        <v>0</v>
      </c>
      <c r="DJ15" s="1">
        <f t="shared" si="80"/>
        <v>0</v>
      </c>
      <c r="DK15" s="1">
        <f t="shared" si="81"/>
        <v>0</v>
      </c>
      <c r="DL15" s="1">
        <f t="shared" si="82"/>
        <v>0</v>
      </c>
      <c r="DM15" s="1">
        <f t="shared" si="83"/>
        <v>0</v>
      </c>
    </row>
    <row r="16" spans="1:143" s="117" customFormat="1" ht="57" customHeight="1" x14ac:dyDescent="0.2">
      <c r="A16" s="1"/>
      <c r="B16" s="202" t="s">
        <v>9</v>
      </c>
      <c r="C16" s="111"/>
      <c r="D16" s="344" t="s">
        <v>973</v>
      </c>
      <c r="E16" s="540"/>
      <c r="F16" s="111" t="s">
        <v>185</v>
      </c>
      <c r="G16" s="112" t="s">
        <v>36</v>
      </c>
      <c r="H16" s="111">
        <v>1</v>
      </c>
      <c r="I16" s="112" t="s">
        <v>1149</v>
      </c>
      <c r="J16" s="641">
        <v>73</v>
      </c>
      <c r="K16" s="124"/>
      <c r="L16" s="124"/>
      <c r="M16" s="124"/>
      <c r="N16" s="124"/>
      <c r="O16" s="124"/>
      <c r="P16" s="124"/>
      <c r="Q16" s="124"/>
      <c r="R16" s="992"/>
      <c r="S16" s="314"/>
      <c r="T16" s="314"/>
      <c r="U16" s="314"/>
      <c r="V16" s="314"/>
      <c r="W16" s="314"/>
      <c r="X16" s="314"/>
      <c r="Y16" s="165"/>
      <c r="Z16" s="1248"/>
      <c r="AA16" s="992"/>
      <c r="AB16" s="992"/>
      <c r="AC16" s="992"/>
      <c r="AD16" s="125">
        <f t="shared" si="46"/>
        <v>0</v>
      </c>
      <c r="AE16" s="115" t="str">
        <f t="shared" ref="AE16:AE27" si="84">IF(B16="New","Yes","No")</f>
        <v>Yes</v>
      </c>
      <c r="AF16" s="116" t="str">
        <f t="shared" si="47"/>
        <v>No</v>
      </c>
      <c r="AG16"/>
      <c r="AH16" s="291">
        <v>1</v>
      </c>
      <c r="AI16" s="294">
        <f>AH16*SUM(K16:AC16)</f>
        <v>0</v>
      </c>
      <c r="AJ16" s="36"/>
      <c r="AK16" s="36"/>
      <c r="AL16" s="216"/>
      <c r="AM16" s="375">
        <v>1.1000000000000001</v>
      </c>
      <c r="AN16" s="215">
        <f t="shared" si="49"/>
        <v>0</v>
      </c>
      <c r="AO16" s="215">
        <f t="shared" si="20"/>
        <v>0</v>
      </c>
      <c r="AP16" s="215">
        <f t="shared" si="21"/>
        <v>0</v>
      </c>
      <c r="AQ16" s="215">
        <f t="shared" si="22"/>
        <v>0</v>
      </c>
      <c r="AR16" s="215">
        <f t="shared" si="23"/>
        <v>0</v>
      </c>
      <c r="AS16" s="215">
        <f t="shared" si="24"/>
        <v>0</v>
      </c>
      <c r="AT16" s="215">
        <f t="shared" si="25"/>
        <v>0</v>
      </c>
      <c r="AU16" s="215">
        <f t="shared" si="26"/>
        <v>0</v>
      </c>
      <c r="AV16" s="215">
        <f t="shared" si="27"/>
        <v>0</v>
      </c>
      <c r="AW16" s="215">
        <f t="shared" si="28"/>
        <v>0</v>
      </c>
      <c r="AX16" s="215">
        <f t="shared" si="29"/>
        <v>0</v>
      </c>
      <c r="AY16" s="215">
        <f t="shared" si="30"/>
        <v>0</v>
      </c>
      <c r="AZ16" s="215">
        <f t="shared" si="31"/>
        <v>0</v>
      </c>
      <c r="BA16" s="215">
        <f t="shared" si="32"/>
        <v>0</v>
      </c>
      <c r="BB16" s="215">
        <f t="shared" si="33"/>
        <v>0</v>
      </c>
      <c r="BC16" s="215">
        <f t="shared" si="50"/>
        <v>0</v>
      </c>
      <c r="BD16" s="215">
        <f t="shared" si="51"/>
        <v>0</v>
      </c>
      <c r="BE16" s="215">
        <f t="shared" si="52"/>
        <v>0</v>
      </c>
      <c r="BF16" s="215">
        <f t="shared" si="53"/>
        <v>0</v>
      </c>
      <c r="BG16" s="215">
        <f t="shared" si="54"/>
        <v>0</v>
      </c>
      <c r="BH16" s="215">
        <v>1</v>
      </c>
      <c r="BI16" s="897">
        <v>2</v>
      </c>
      <c r="BJ16" s="911">
        <f t="shared" si="55"/>
        <v>0</v>
      </c>
      <c r="BK16" s="897"/>
      <c r="BL16" s="911">
        <f t="shared" si="56"/>
        <v>0</v>
      </c>
      <c r="BM16" s="897"/>
      <c r="BN16" s="911">
        <f t="shared" si="57"/>
        <v>0</v>
      </c>
      <c r="BO16" s="908"/>
      <c r="BP16" s="911">
        <f t="shared" si="35"/>
        <v>0</v>
      </c>
      <c r="BQ16" s="908"/>
      <c r="BR16" s="911">
        <f t="shared" si="36"/>
        <v>0</v>
      </c>
      <c r="BS16" s="908">
        <v>1</v>
      </c>
      <c r="BT16" s="911">
        <f t="shared" si="37"/>
        <v>0</v>
      </c>
      <c r="BU16" s="908"/>
      <c r="BV16" s="911">
        <f t="shared" si="38"/>
        <v>0</v>
      </c>
      <c r="BW16" s="908"/>
      <c r="BX16" s="911">
        <f t="shared" si="39"/>
        <v>0</v>
      </c>
      <c r="BY16" s="908"/>
      <c r="BZ16" s="911">
        <f t="shared" si="40"/>
        <v>0</v>
      </c>
      <c r="CA16" s="908"/>
      <c r="CB16" s="911">
        <f t="shared" si="41"/>
        <v>0</v>
      </c>
      <c r="CC16" s="908"/>
      <c r="CD16" s="911">
        <f t="shared" si="42"/>
        <v>0</v>
      </c>
      <c r="CE16" s="908"/>
      <c r="CF16" s="911">
        <f t="shared" si="43"/>
        <v>0</v>
      </c>
      <c r="CG16" s="908"/>
      <c r="CH16" s="911">
        <f t="shared" si="44"/>
        <v>0</v>
      </c>
      <c r="CI16" s="908"/>
      <c r="CJ16" s="911">
        <f t="shared" si="45"/>
        <v>0</v>
      </c>
      <c r="CK16" s="36"/>
      <c r="CL16" s="36">
        <f t="shared" si="58"/>
        <v>0</v>
      </c>
      <c r="CM16" s="36">
        <f t="shared" si="59"/>
        <v>0</v>
      </c>
      <c r="CN16" s="36">
        <f t="shared" si="60"/>
        <v>0</v>
      </c>
      <c r="CO16" s="36">
        <f t="shared" si="61"/>
        <v>0</v>
      </c>
      <c r="CP16" s="36">
        <f t="shared" si="62"/>
        <v>0</v>
      </c>
      <c r="CQ16" s="36">
        <f t="shared" si="63"/>
        <v>0</v>
      </c>
      <c r="CR16" s="36">
        <f t="shared" si="64"/>
        <v>0</v>
      </c>
      <c r="CS16" s="36">
        <f t="shared" si="65"/>
        <v>0</v>
      </c>
      <c r="CT16" s="36"/>
      <c r="CU16" s="1">
        <f t="shared" si="66"/>
        <v>0</v>
      </c>
      <c r="CV16" s="1">
        <f t="shared" si="67"/>
        <v>0</v>
      </c>
      <c r="CW16" s="36"/>
      <c r="CX16" s="1">
        <f t="shared" si="68"/>
        <v>0</v>
      </c>
      <c r="CY16" s="1">
        <f t="shared" si="69"/>
        <v>0</v>
      </c>
      <c r="CZ16" s="1">
        <f t="shared" si="70"/>
        <v>0</v>
      </c>
      <c r="DA16" s="1">
        <f t="shared" si="71"/>
        <v>0</v>
      </c>
      <c r="DB16" s="1">
        <f t="shared" si="72"/>
        <v>0</v>
      </c>
      <c r="DC16" s="1">
        <f t="shared" si="73"/>
        <v>0</v>
      </c>
      <c r="DD16" s="1">
        <f t="shared" si="74"/>
        <v>0</v>
      </c>
      <c r="DE16" s="1">
        <f t="shared" si="75"/>
        <v>0</v>
      </c>
      <c r="DF16" s="1">
        <f t="shared" si="76"/>
        <v>0</v>
      </c>
      <c r="DG16" s="1">
        <f t="shared" si="77"/>
        <v>0</v>
      </c>
      <c r="DH16" s="1">
        <f t="shared" si="78"/>
        <v>0</v>
      </c>
      <c r="DI16" s="1">
        <f t="shared" si="79"/>
        <v>0</v>
      </c>
      <c r="DJ16" s="1">
        <f t="shared" si="80"/>
        <v>0</v>
      </c>
      <c r="DK16" s="1">
        <f t="shared" si="81"/>
        <v>0</v>
      </c>
      <c r="DL16" s="1">
        <f t="shared" si="82"/>
        <v>0</v>
      </c>
      <c r="DM16" s="1">
        <f t="shared" si="83"/>
        <v>0</v>
      </c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</row>
    <row r="17" spans="1:143" s="1" customFormat="1" ht="57" customHeight="1" x14ac:dyDescent="0.2">
      <c r="B17" s="199" t="s">
        <v>9</v>
      </c>
      <c r="C17" s="36"/>
      <c r="D17" s="850" t="s">
        <v>974</v>
      </c>
      <c r="E17" s="851"/>
      <c r="F17" s="164" t="s">
        <v>184</v>
      </c>
      <c r="G17" s="852" t="s">
        <v>36</v>
      </c>
      <c r="H17" s="164">
        <v>1</v>
      </c>
      <c r="I17" s="852" t="s">
        <v>1149</v>
      </c>
      <c r="J17" s="1375">
        <v>85</v>
      </c>
      <c r="K17" s="853"/>
      <c r="L17" s="853"/>
      <c r="M17" s="853"/>
      <c r="N17" s="853"/>
      <c r="O17" s="853"/>
      <c r="P17" s="853"/>
      <c r="Q17" s="853"/>
      <c r="R17" s="1005"/>
      <c r="S17" s="969"/>
      <c r="T17" s="969"/>
      <c r="U17" s="969"/>
      <c r="V17" s="969"/>
      <c r="W17" s="969"/>
      <c r="X17" s="969"/>
      <c r="Y17" s="1241"/>
      <c r="Z17" s="1249"/>
      <c r="AA17" s="1005"/>
      <c r="AB17" s="1005"/>
      <c r="AC17" s="1005"/>
      <c r="AD17" s="854">
        <f t="shared" si="46"/>
        <v>0</v>
      </c>
      <c r="AE17" s="854" t="str">
        <f t="shared" si="84"/>
        <v>Yes</v>
      </c>
      <c r="AF17" s="855" t="str">
        <f t="shared" si="47"/>
        <v>No</v>
      </c>
      <c r="AG17"/>
      <c r="AH17" s="293">
        <v>1</v>
      </c>
      <c r="AI17" s="294">
        <f t="shared" si="48"/>
        <v>0</v>
      </c>
      <c r="AJ17" s="36"/>
      <c r="AK17" s="36"/>
      <c r="AL17" s="216"/>
      <c r="AM17" s="375">
        <v>1.25</v>
      </c>
      <c r="AN17" s="215">
        <f t="shared" si="49"/>
        <v>0</v>
      </c>
      <c r="AO17" s="215">
        <f t="shared" si="20"/>
        <v>0</v>
      </c>
      <c r="AP17" s="215">
        <f t="shared" si="21"/>
        <v>0</v>
      </c>
      <c r="AQ17" s="215">
        <f t="shared" si="22"/>
        <v>0</v>
      </c>
      <c r="AR17" s="215">
        <f t="shared" si="23"/>
        <v>0</v>
      </c>
      <c r="AS17" s="215">
        <f t="shared" si="24"/>
        <v>0</v>
      </c>
      <c r="AT17" s="215">
        <f t="shared" si="25"/>
        <v>0</v>
      </c>
      <c r="AU17" s="215">
        <f t="shared" si="26"/>
        <v>0</v>
      </c>
      <c r="AV17" s="215">
        <f t="shared" si="27"/>
        <v>0</v>
      </c>
      <c r="AW17" s="215">
        <f t="shared" si="28"/>
        <v>0</v>
      </c>
      <c r="AX17" s="215">
        <f t="shared" si="29"/>
        <v>0</v>
      </c>
      <c r="AY17" s="215">
        <f t="shared" si="30"/>
        <v>0</v>
      </c>
      <c r="AZ17" s="215">
        <f t="shared" si="31"/>
        <v>0</v>
      </c>
      <c r="BA17" s="215">
        <f t="shared" si="32"/>
        <v>0</v>
      </c>
      <c r="BB17" s="215">
        <f t="shared" si="33"/>
        <v>0</v>
      </c>
      <c r="BC17" s="215">
        <f t="shared" si="50"/>
        <v>0</v>
      </c>
      <c r="BD17" s="215">
        <f t="shared" si="51"/>
        <v>0</v>
      </c>
      <c r="BE17" s="215">
        <f t="shared" si="52"/>
        <v>0</v>
      </c>
      <c r="BF17" s="215">
        <f t="shared" si="53"/>
        <v>0</v>
      </c>
      <c r="BG17" s="215">
        <f t="shared" si="54"/>
        <v>0</v>
      </c>
      <c r="BH17" s="215">
        <v>1</v>
      </c>
      <c r="BI17" s="897">
        <v>1</v>
      </c>
      <c r="BJ17" s="911">
        <f t="shared" si="55"/>
        <v>0</v>
      </c>
      <c r="BK17" s="897"/>
      <c r="BL17" s="911">
        <f t="shared" si="56"/>
        <v>0</v>
      </c>
      <c r="BM17" s="897"/>
      <c r="BN17" s="911">
        <f t="shared" si="57"/>
        <v>0</v>
      </c>
      <c r="BO17" s="908"/>
      <c r="BP17" s="911">
        <f t="shared" si="35"/>
        <v>0</v>
      </c>
      <c r="BQ17" s="908"/>
      <c r="BR17" s="911">
        <f t="shared" si="36"/>
        <v>0</v>
      </c>
      <c r="BS17" s="908"/>
      <c r="BT17" s="911">
        <f t="shared" si="37"/>
        <v>0</v>
      </c>
      <c r="BU17" s="908">
        <v>1</v>
      </c>
      <c r="BV17" s="911">
        <f t="shared" si="38"/>
        <v>0</v>
      </c>
      <c r="BW17" s="908"/>
      <c r="BX17" s="911">
        <f t="shared" si="39"/>
        <v>0</v>
      </c>
      <c r="BY17" s="908"/>
      <c r="BZ17" s="911">
        <f t="shared" si="40"/>
        <v>0</v>
      </c>
      <c r="CA17" s="908"/>
      <c r="CB17" s="911">
        <f t="shared" si="41"/>
        <v>0</v>
      </c>
      <c r="CC17" s="908"/>
      <c r="CD17" s="911">
        <f t="shared" si="42"/>
        <v>0</v>
      </c>
      <c r="CE17" s="908"/>
      <c r="CF17" s="911">
        <f t="shared" si="43"/>
        <v>0</v>
      </c>
      <c r="CG17" s="908"/>
      <c r="CH17" s="911">
        <f t="shared" si="44"/>
        <v>0</v>
      </c>
      <c r="CI17" s="908"/>
      <c r="CJ17" s="911">
        <f t="shared" si="45"/>
        <v>0</v>
      </c>
      <c r="CK17" s="36"/>
      <c r="CL17" s="36">
        <f t="shared" si="58"/>
        <v>0</v>
      </c>
      <c r="CM17" s="36">
        <f t="shared" si="59"/>
        <v>0</v>
      </c>
      <c r="CN17" s="36">
        <f t="shared" si="60"/>
        <v>0</v>
      </c>
      <c r="CO17" s="36">
        <f t="shared" si="61"/>
        <v>0</v>
      </c>
      <c r="CP17" s="36">
        <f t="shared" si="62"/>
        <v>0</v>
      </c>
      <c r="CQ17" s="36">
        <f t="shared" si="63"/>
        <v>0</v>
      </c>
      <c r="CR17" s="36">
        <f t="shared" si="64"/>
        <v>0</v>
      </c>
      <c r="CS17" s="36">
        <f t="shared" si="65"/>
        <v>0</v>
      </c>
      <c r="CT17" s="36"/>
      <c r="CU17" s="1">
        <f t="shared" si="66"/>
        <v>0</v>
      </c>
      <c r="CV17" s="1">
        <f t="shared" si="67"/>
        <v>0</v>
      </c>
      <c r="CW17" s="36"/>
      <c r="CX17" s="1">
        <f t="shared" si="68"/>
        <v>0</v>
      </c>
      <c r="CY17" s="1">
        <f t="shared" si="69"/>
        <v>0</v>
      </c>
      <c r="CZ17" s="1">
        <f t="shared" si="70"/>
        <v>0</v>
      </c>
      <c r="DA17" s="1">
        <f t="shared" si="71"/>
        <v>0</v>
      </c>
      <c r="DB17" s="1">
        <f t="shared" si="72"/>
        <v>0</v>
      </c>
      <c r="DC17" s="1">
        <f t="shared" si="73"/>
        <v>0</v>
      </c>
      <c r="DD17" s="1">
        <f t="shared" si="74"/>
        <v>0</v>
      </c>
      <c r="DE17" s="1">
        <f t="shared" si="75"/>
        <v>0</v>
      </c>
      <c r="DF17" s="1">
        <f t="shared" si="76"/>
        <v>0</v>
      </c>
      <c r="DG17" s="1">
        <f t="shared" si="77"/>
        <v>0</v>
      </c>
      <c r="DH17" s="1">
        <f t="shared" si="78"/>
        <v>0</v>
      </c>
      <c r="DI17" s="1">
        <f t="shared" si="79"/>
        <v>0</v>
      </c>
      <c r="DJ17" s="1">
        <f t="shared" si="80"/>
        <v>0</v>
      </c>
      <c r="DK17" s="1">
        <f t="shared" si="81"/>
        <v>0</v>
      </c>
      <c r="DL17" s="1">
        <f t="shared" si="82"/>
        <v>0</v>
      </c>
      <c r="DM17" s="1">
        <f t="shared" si="83"/>
        <v>0</v>
      </c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</row>
    <row r="18" spans="1:143" s="117" customFormat="1" ht="57" customHeight="1" x14ac:dyDescent="0.2">
      <c r="A18" s="1"/>
      <c r="B18" s="199" t="s">
        <v>9</v>
      </c>
      <c r="C18" s="36"/>
      <c r="D18" s="346" t="s">
        <v>975</v>
      </c>
      <c r="E18" s="550"/>
      <c r="F18" s="36" t="s">
        <v>185</v>
      </c>
      <c r="G18" s="123" t="s">
        <v>36</v>
      </c>
      <c r="H18" s="36">
        <v>1</v>
      </c>
      <c r="I18" s="123" t="s">
        <v>1149</v>
      </c>
      <c r="J18" s="494">
        <v>83</v>
      </c>
      <c r="K18" s="124"/>
      <c r="L18" s="124"/>
      <c r="M18" s="124"/>
      <c r="N18" s="124"/>
      <c r="O18" s="124"/>
      <c r="P18" s="124"/>
      <c r="Q18" s="124"/>
      <c r="R18" s="992"/>
      <c r="S18" s="314"/>
      <c r="T18" s="314"/>
      <c r="U18" s="314"/>
      <c r="V18" s="314"/>
      <c r="W18" s="314"/>
      <c r="X18" s="314"/>
      <c r="Y18" s="165"/>
      <c r="Z18" s="1248"/>
      <c r="AA18" s="992"/>
      <c r="AB18" s="992"/>
      <c r="AC18" s="992"/>
      <c r="AD18" s="125">
        <f t="shared" si="46"/>
        <v>0</v>
      </c>
      <c r="AE18" s="125" t="str">
        <f t="shared" si="84"/>
        <v>Yes</v>
      </c>
      <c r="AF18" s="126" t="str">
        <f t="shared" si="47"/>
        <v>No</v>
      </c>
      <c r="AG18"/>
      <c r="AH18" s="293">
        <v>1</v>
      </c>
      <c r="AI18" s="294">
        <f t="shared" si="48"/>
        <v>0</v>
      </c>
      <c r="AJ18" s="36"/>
      <c r="AK18" s="36"/>
      <c r="AL18" s="216"/>
      <c r="AM18" s="375">
        <v>1.05</v>
      </c>
      <c r="AN18" s="215">
        <f t="shared" si="49"/>
        <v>0</v>
      </c>
      <c r="AO18" s="215">
        <f t="shared" si="20"/>
        <v>0</v>
      </c>
      <c r="AP18" s="215">
        <f t="shared" si="21"/>
        <v>0</v>
      </c>
      <c r="AQ18" s="215">
        <f t="shared" si="22"/>
        <v>0</v>
      </c>
      <c r="AR18" s="215">
        <f t="shared" si="23"/>
        <v>0</v>
      </c>
      <c r="AS18" s="215">
        <f t="shared" si="24"/>
        <v>0</v>
      </c>
      <c r="AT18" s="215">
        <f t="shared" si="25"/>
        <v>0</v>
      </c>
      <c r="AU18" s="215">
        <f t="shared" si="26"/>
        <v>0</v>
      </c>
      <c r="AV18" s="215">
        <f t="shared" si="27"/>
        <v>0</v>
      </c>
      <c r="AW18" s="215">
        <f t="shared" si="28"/>
        <v>0</v>
      </c>
      <c r="AX18" s="215">
        <f t="shared" si="29"/>
        <v>0</v>
      </c>
      <c r="AY18" s="215">
        <f t="shared" si="30"/>
        <v>0</v>
      </c>
      <c r="AZ18" s="215">
        <f t="shared" si="31"/>
        <v>0</v>
      </c>
      <c r="BA18" s="215">
        <f t="shared" si="32"/>
        <v>0</v>
      </c>
      <c r="BB18" s="215">
        <f t="shared" si="33"/>
        <v>0</v>
      </c>
      <c r="BC18" s="215">
        <f t="shared" si="50"/>
        <v>0</v>
      </c>
      <c r="BD18" s="215">
        <f t="shared" si="51"/>
        <v>0</v>
      </c>
      <c r="BE18" s="215">
        <f t="shared" si="52"/>
        <v>0</v>
      </c>
      <c r="BF18" s="215">
        <f t="shared" si="53"/>
        <v>0</v>
      </c>
      <c r="BG18" s="215">
        <f t="shared" si="54"/>
        <v>0</v>
      </c>
      <c r="BH18" s="215">
        <v>1</v>
      </c>
      <c r="BI18" s="897">
        <v>1</v>
      </c>
      <c r="BJ18" s="911">
        <f t="shared" si="55"/>
        <v>0</v>
      </c>
      <c r="BK18" s="897"/>
      <c r="BL18" s="911">
        <f t="shared" si="56"/>
        <v>0</v>
      </c>
      <c r="BM18" s="897"/>
      <c r="BN18" s="911">
        <f t="shared" si="57"/>
        <v>0</v>
      </c>
      <c r="BO18" s="908"/>
      <c r="BP18" s="911">
        <f t="shared" si="35"/>
        <v>0</v>
      </c>
      <c r="BQ18" s="908"/>
      <c r="BR18" s="911">
        <f t="shared" si="36"/>
        <v>0</v>
      </c>
      <c r="BS18" s="908">
        <v>1</v>
      </c>
      <c r="BT18" s="911">
        <f t="shared" si="37"/>
        <v>0</v>
      </c>
      <c r="BU18" s="908"/>
      <c r="BV18" s="911">
        <f t="shared" si="38"/>
        <v>0</v>
      </c>
      <c r="BW18" s="908"/>
      <c r="BX18" s="911">
        <f t="shared" si="39"/>
        <v>0</v>
      </c>
      <c r="BY18" s="908"/>
      <c r="BZ18" s="911">
        <f>BY18*SUM(K18:AC18)</f>
        <v>0</v>
      </c>
      <c r="CA18" s="908"/>
      <c r="CB18" s="911">
        <f t="shared" si="41"/>
        <v>0</v>
      </c>
      <c r="CC18" s="908"/>
      <c r="CD18" s="911">
        <f t="shared" si="42"/>
        <v>0</v>
      </c>
      <c r="CE18" s="908"/>
      <c r="CF18" s="911">
        <f t="shared" si="43"/>
        <v>0</v>
      </c>
      <c r="CG18" s="908"/>
      <c r="CH18" s="911">
        <f t="shared" si="44"/>
        <v>0</v>
      </c>
      <c r="CI18" s="908"/>
      <c r="CJ18" s="911">
        <f t="shared" si="45"/>
        <v>0</v>
      </c>
      <c r="CK18" s="36"/>
      <c r="CL18" s="36">
        <f t="shared" si="58"/>
        <v>0</v>
      </c>
      <c r="CM18" s="36">
        <f t="shared" si="59"/>
        <v>0</v>
      </c>
      <c r="CN18" s="36">
        <f t="shared" si="60"/>
        <v>0</v>
      </c>
      <c r="CO18" s="36">
        <f t="shared" si="61"/>
        <v>0</v>
      </c>
      <c r="CP18" s="36">
        <f t="shared" si="62"/>
        <v>0</v>
      </c>
      <c r="CQ18" s="36">
        <f t="shared" si="63"/>
        <v>0</v>
      </c>
      <c r="CR18" s="36">
        <f t="shared" si="64"/>
        <v>0</v>
      </c>
      <c r="CS18" s="36">
        <f t="shared" si="65"/>
        <v>0</v>
      </c>
      <c r="CT18" s="36"/>
      <c r="CU18" s="1">
        <f t="shared" si="66"/>
        <v>0</v>
      </c>
      <c r="CV18" s="1">
        <f t="shared" si="67"/>
        <v>0</v>
      </c>
      <c r="CW18" s="36"/>
      <c r="CX18" s="1">
        <f t="shared" si="68"/>
        <v>0</v>
      </c>
      <c r="CY18" s="1">
        <f t="shared" si="69"/>
        <v>0</v>
      </c>
      <c r="CZ18" s="1">
        <f t="shared" si="70"/>
        <v>0</v>
      </c>
      <c r="DA18" s="1">
        <f t="shared" si="71"/>
        <v>0</v>
      </c>
      <c r="DB18" s="1">
        <f t="shared" si="72"/>
        <v>0</v>
      </c>
      <c r="DC18" s="1">
        <f t="shared" si="73"/>
        <v>0</v>
      </c>
      <c r="DD18" s="1">
        <f t="shared" si="74"/>
        <v>0</v>
      </c>
      <c r="DE18" s="1">
        <f t="shared" si="75"/>
        <v>0</v>
      </c>
      <c r="DF18" s="1">
        <f t="shared" si="76"/>
        <v>0</v>
      </c>
      <c r="DG18" s="1">
        <f t="shared" si="77"/>
        <v>0</v>
      </c>
      <c r="DH18" s="1">
        <f t="shared" si="78"/>
        <v>0</v>
      </c>
      <c r="DI18" s="1">
        <f t="shared" si="79"/>
        <v>0</v>
      </c>
      <c r="DJ18" s="1">
        <f t="shared" si="80"/>
        <v>0</v>
      </c>
      <c r="DK18" s="1">
        <f t="shared" si="81"/>
        <v>0</v>
      </c>
      <c r="DL18" s="1">
        <f t="shared" si="82"/>
        <v>0</v>
      </c>
      <c r="DM18" s="1">
        <f t="shared" si="83"/>
        <v>0</v>
      </c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</row>
    <row r="19" spans="1:143" s="1" customFormat="1" ht="57" customHeight="1" x14ac:dyDescent="0.2">
      <c r="B19" s="199" t="s">
        <v>9</v>
      </c>
      <c r="C19" s="36"/>
      <c r="D19" s="850" t="s">
        <v>976</v>
      </c>
      <c r="E19" s="851"/>
      <c r="F19" s="164" t="s">
        <v>185</v>
      </c>
      <c r="G19" s="852" t="s">
        <v>36</v>
      </c>
      <c r="H19" s="164">
        <v>1</v>
      </c>
      <c r="I19" s="852" t="s">
        <v>1149</v>
      </c>
      <c r="J19" s="1375">
        <v>85</v>
      </c>
      <c r="K19" s="853"/>
      <c r="L19" s="853"/>
      <c r="M19" s="853"/>
      <c r="N19" s="853"/>
      <c r="O19" s="853"/>
      <c r="P19" s="853"/>
      <c r="Q19" s="853"/>
      <c r="R19" s="1005"/>
      <c r="S19" s="969"/>
      <c r="T19" s="969"/>
      <c r="U19" s="969"/>
      <c r="V19" s="969"/>
      <c r="W19" s="969"/>
      <c r="X19" s="969"/>
      <c r="Y19" s="1241"/>
      <c r="Z19" s="1249"/>
      <c r="AA19" s="1005"/>
      <c r="AB19" s="1005"/>
      <c r="AC19" s="1005"/>
      <c r="AD19" s="854">
        <f t="shared" si="46"/>
        <v>0</v>
      </c>
      <c r="AE19" s="854" t="str">
        <f t="shared" si="84"/>
        <v>Yes</v>
      </c>
      <c r="AF19" s="855" t="str">
        <f t="shared" si="47"/>
        <v>No</v>
      </c>
      <c r="AG19"/>
      <c r="AH19" s="293">
        <v>1</v>
      </c>
      <c r="AI19" s="294">
        <f t="shared" si="48"/>
        <v>0</v>
      </c>
      <c r="AJ19" s="36"/>
      <c r="AK19" s="36"/>
      <c r="AL19" s="216"/>
      <c r="AM19" s="375">
        <v>1.1000000000000001</v>
      </c>
      <c r="AN19" s="215">
        <f t="shared" si="49"/>
        <v>0</v>
      </c>
      <c r="AO19" s="215">
        <f t="shared" si="20"/>
        <v>0</v>
      </c>
      <c r="AP19" s="215">
        <f t="shared" si="21"/>
        <v>0</v>
      </c>
      <c r="AQ19" s="215">
        <f t="shared" si="22"/>
        <v>0</v>
      </c>
      <c r="AR19" s="215">
        <f t="shared" si="23"/>
        <v>0</v>
      </c>
      <c r="AS19" s="215">
        <f t="shared" si="24"/>
        <v>0</v>
      </c>
      <c r="AT19" s="215">
        <f t="shared" si="25"/>
        <v>0</v>
      </c>
      <c r="AU19" s="215">
        <f t="shared" si="26"/>
        <v>0</v>
      </c>
      <c r="AV19" s="215">
        <f t="shared" si="27"/>
        <v>0</v>
      </c>
      <c r="AW19" s="215">
        <f t="shared" si="28"/>
        <v>0</v>
      </c>
      <c r="AX19" s="215">
        <f t="shared" si="29"/>
        <v>0</v>
      </c>
      <c r="AY19" s="215">
        <f t="shared" si="30"/>
        <v>0</v>
      </c>
      <c r="AZ19" s="215">
        <f t="shared" si="31"/>
        <v>0</v>
      </c>
      <c r="BA19" s="215">
        <f t="shared" si="32"/>
        <v>0</v>
      </c>
      <c r="BB19" s="215">
        <f t="shared" si="33"/>
        <v>0</v>
      </c>
      <c r="BC19" s="215">
        <f t="shared" si="50"/>
        <v>0</v>
      </c>
      <c r="BD19" s="215">
        <f t="shared" si="51"/>
        <v>0</v>
      </c>
      <c r="BE19" s="215">
        <f t="shared" si="52"/>
        <v>0</v>
      </c>
      <c r="BF19" s="215">
        <f t="shared" si="53"/>
        <v>0</v>
      </c>
      <c r="BG19" s="215">
        <f t="shared" si="54"/>
        <v>0</v>
      </c>
      <c r="BH19" s="215">
        <v>1</v>
      </c>
      <c r="BI19" s="897">
        <v>2</v>
      </c>
      <c r="BJ19" s="911">
        <f t="shared" si="55"/>
        <v>0</v>
      </c>
      <c r="BK19" s="897"/>
      <c r="BL19" s="911">
        <f t="shared" si="56"/>
        <v>0</v>
      </c>
      <c r="BM19" s="897"/>
      <c r="BN19" s="911">
        <f t="shared" si="57"/>
        <v>0</v>
      </c>
      <c r="BO19" s="908"/>
      <c r="BP19" s="911">
        <f t="shared" si="35"/>
        <v>0</v>
      </c>
      <c r="BQ19" s="908"/>
      <c r="BR19" s="911">
        <f t="shared" si="36"/>
        <v>0</v>
      </c>
      <c r="BS19" s="908">
        <v>1</v>
      </c>
      <c r="BT19" s="911">
        <f t="shared" si="37"/>
        <v>0</v>
      </c>
      <c r="BU19" s="908"/>
      <c r="BV19" s="911">
        <f t="shared" si="38"/>
        <v>0</v>
      </c>
      <c r="BW19" s="908"/>
      <c r="BX19" s="911">
        <f t="shared" si="39"/>
        <v>0</v>
      </c>
      <c r="BY19" s="908"/>
      <c r="BZ19" s="911">
        <f t="shared" ref="BZ19:BZ28" si="85">BY19*SUM(K19:AC19)</f>
        <v>0</v>
      </c>
      <c r="CA19" s="908"/>
      <c r="CB19" s="911">
        <f t="shared" si="41"/>
        <v>0</v>
      </c>
      <c r="CC19" s="908"/>
      <c r="CD19" s="911">
        <f t="shared" si="42"/>
        <v>0</v>
      </c>
      <c r="CE19" s="908"/>
      <c r="CF19" s="911">
        <f t="shared" si="43"/>
        <v>0</v>
      </c>
      <c r="CG19" s="908"/>
      <c r="CH19" s="911">
        <f t="shared" si="44"/>
        <v>0</v>
      </c>
      <c r="CI19" s="908"/>
      <c r="CJ19" s="911">
        <f t="shared" si="45"/>
        <v>0</v>
      </c>
      <c r="CK19" s="36"/>
      <c r="CL19" s="36">
        <f t="shared" si="58"/>
        <v>0</v>
      </c>
      <c r="CM19" s="36">
        <f t="shared" si="59"/>
        <v>0</v>
      </c>
      <c r="CN19" s="36">
        <f t="shared" si="60"/>
        <v>0</v>
      </c>
      <c r="CO19" s="36">
        <f t="shared" si="61"/>
        <v>0</v>
      </c>
      <c r="CP19" s="36">
        <f t="shared" si="62"/>
        <v>0</v>
      </c>
      <c r="CQ19" s="36">
        <f t="shared" si="63"/>
        <v>0</v>
      </c>
      <c r="CR19" s="36">
        <f t="shared" si="64"/>
        <v>0</v>
      </c>
      <c r="CS19" s="36">
        <f t="shared" si="65"/>
        <v>0</v>
      </c>
      <c r="CT19" s="36"/>
      <c r="CU19" s="1">
        <f t="shared" si="66"/>
        <v>0</v>
      </c>
      <c r="CV19" s="1">
        <f t="shared" si="67"/>
        <v>0</v>
      </c>
      <c r="CW19" s="36"/>
      <c r="CX19" s="1">
        <f t="shared" si="68"/>
        <v>0</v>
      </c>
      <c r="CY19" s="1">
        <f t="shared" si="69"/>
        <v>0</v>
      </c>
      <c r="CZ19" s="1">
        <f t="shared" si="70"/>
        <v>0</v>
      </c>
      <c r="DA19" s="1">
        <f t="shared" si="71"/>
        <v>0</v>
      </c>
      <c r="DB19" s="1">
        <f t="shared" si="72"/>
        <v>0</v>
      </c>
      <c r="DC19" s="1">
        <f t="shared" si="73"/>
        <v>0</v>
      </c>
      <c r="DD19" s="1">
        <f t="shared" si="74"/>
        <v>0</v>
      </c>
      <c r="DE19" s="1">
        <f t="shared" si="75"/>
        <v>0</v>
      </c>
      <c r="DF19" s="1">
        <f t="shared" si="76"/>
        <v>0</v>
      </c>
      <c r="DG19" s="1">
        <f t="shared" si="77"/>
        <v>0</v>
      </c>
      <c r="DH19" s="1">
        <f t="shared" si="78"/>
        <v>0</v>
      </c>
      <c r="DI19" s="1">
        <f t="shared" si="79"/>
        <v>0</v>
      </c>
      <c r="DJ19" s="1">
        <f t="shared" si="80"/>
        <v>0</v>
      </c>
      <c r="DK19" s="1">
        <f t="shared" si="81"/>
        <v>0</v>
      </c>
      <c r="DL19" s="1">
        <f t="shared" si="82"/>
        <v>0</v>
      </c>
      <c r="DM19" s="1">
        <f t="shared" si="83"/>
        <v>0</v>
      </c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</row>
    <row r="20" spans="1:143" s="1" customFormat="1" ht="57" customHeight="1" x14ac:dyDescent="0.2">
      <c r="B20" s="199" t="s">
        <v>9</v>
      </c>
      <c r="C20" s="36"/>
      <c r="D20" s="346" t="s">
        <v>977</v>
      </c>
      <c r="E20" s="550"/>
      <c r="F20" s="36" t="s">
        <v>185</v>
      </c>
      <c r="G20" s="123" t="s">
        <v>36</v>
      </c>
      <c r="H20" s="36">
        <v>1</v>
      </c>
      <c r="I20" s="123" t="s">
        <v>1149</v>
      </c>
      <c r="J20" s="494">
        <v>98</v>
      </c>
      <c r="K20" s="124"/>
      <c r="L20" s="124"/>
      <c r="M20" s="124"/>
      <c r="N20" s="124"/>
      <c r="O20" s="124"/>
      <c r="P20" s="124"/>
      <c r="Q20" s="124"/>
      <c r="R20" s="992"/>
      <c r="S20" s="314"/>
      <c r="T20" s="314"/>
      <c r="U20" s="314"/>
      <c r="V20" s="314"/>
      <c r="W20" s="314"/>
      <c r="X20" s="314"/>
      <c r="Y20" s="165"/>
      <c r="Z20" s="1248"/>
      <c r="AA20" s="992"/>
      <c r="AB20" s="992"/>
      <c r="AC20" s="992"/>
      <c r="AD20" s="125">
        <f t="shared" si="46"/>
        <v>0</v>
      </c>
      <c r="AE20" s="125" t="str">
        <f t="shared" si="84"/>
        <v>Yes</v>
      </c>
      <c r="AF20" s="126" t="str">
        <f t="shared" si="47"/>
        <v>No</v>
      </c>
      <c r="AG20"/>
      <c r="AH20" s="293">
        <v>1</v>
      </c>
      <c r="AI20" s="294">
        <f t="shared" si="48"/>
        <v>0</v>
      </c>
      <c r="AJ20" s="36"/>
      <c r="AK20" s="36"/>
      <c r="AL20" s="216"/>
      <c r="AM20" s="375">
        <v>1.95</v>
      </c>
      <c r="AN20" s="215">
        <f t="shared" si="49"/>
        <v>0</v>
      </c>
      <c r="AO20" s="215">
        <f t="shared" si="20"/>
        <v>0</v>
      </c>
      <c r="AP20" s="215">
        <f t="shared" si="21"/>
        <v>0</v>
      </c>
      <c r="AQ20" s="215">
        <f t="shared" si="22"/>
        <v>0</v>
      </c>
      <c r="AR20" s="215">
        <f t="shared" si="23"/>
        <v>0</v>
      </c>
      <c r="AS20" s="215">
        <f t="shared" si="24"/>
        <v>0</v>
      </c>
      <c r="AT20" s="215">
        <f t="shared" si="25"/>
        <v>0</v>
      </c>
      <c r="AU20" s="215">
        <f t="shared" si="26"/>
        <v>0</v>
      </c>
      <c r="AV20" s="215">
        <f t="shared" si="27"/>
        <v>0</v>
      </c>
      <c r="AW20" s="215">
        <f t="shared" si="28"/>
        <v>0</v>
      </c>
      <c r="AX20" s="215">
        <f t="shared" si="29"/>
        <v>0</v>
      </c>
      <c r="AY20" s="215">
        <f t="shared" si="30"/>
        <v>0</v>
      </c>
      <c r="AZ20" s="215">
        <f t="shared" si="31"/>
        <v>0</v>
      </c>
      <c r="BA20" s="215">
        <f t="shared" si="32"/>
        <v>0</v>
      </c>
      <c r="BB20" s="215">
        <f t="shared" si="33"/>
        <v>0</v>
      </c>
      <c r="BC20" s="215">
        <f t="shared" si="50"/>
        <v>0</v>
      </c>
      <c r="BD20" s="215">
        <f t="shared" si="51"/>
        <v>0</v>
      </c>
      <c r="BE20" s="215">
        <f t="shared" si="52"/>
        <v>0</v>
      </c>
      <c r="BF20" s="215">
        <f t="shared" si="53"/>
        <v>0</v>
      </c>
      <c r="BG20" s="215">
        <f t="shared" si="54"/>
        <v>0</v>
      </c>
      <c r="BH20" s="215">
        <v>1</v>
      </c>
      <c r="BI20" s="897">
        <v>1</v>
      </c>
      <c r="BJ20" s="911">
        <f t="shared" si="55"/>
        <v>0</v>
      </c>
      <c r="BK20" s="897"/>
      <c r="BL20" s="911">
        <f t="shared" si="56"/>
        <v>0</v>
      </c>
      <c r="BM20" s="897"/>
      <c r="BN20" s="911">
        <f t="shared" si="57"/>
        <v>0</v>
      </c>
      <c r="BO20" s="908"/>
      <c r="BP20" s="911">
        <f t="shared" si="35"/>
        <v>0</v>
      </c>
      <c r="BQ20" s="908">
        <v>1</v>
      </c>
      <c r="BR20" s="911">
        <f t="shared" si="36"/>
        <v>0</v>
      </c>
      <c r="BS20" s="908"/>
      <c r="BT20" s="911">
        <f t="shared" si="37"/>
        <v>0</v>
      </c>
      <c r="BU20" s="908"/>
      <c r="BV20" s="911">
        <f t="shared" si="38"/>
        <v>0</v>
      </c>
      <c r="BW20" s="908"/>
      <c r="BX20" s="911">
        <f t="shared" si="39"/>
        <v>0</v>
      </c>
      <c r="BY20" s="908"/>
      <c r="BZ20" s="911">
        <f t="shared" si="85"/>
        <v>0</v>
      </c>
      <c r="CA20" s="908"/>
      <c r="CB20" s="911">
        <f t="shared" si="41"/>
        <v>0</v>
      </c>
      <c r="CC20" s="908"/>
      <c r="CD20" s="911">
        <f t="shared" si="42"/>
        <v>0</v>
      </c>
      <c r="CE20" s="908"/>
      <c r="CF20" s="911">
        <f t="shared" si="43"/>
        <v>0</v>
      </c>
      <c r="CG20" s="908"/>
      <c r="CH20" s="911">
        <f t="shared" si="44"/>
        <v>0</v>
      </c>
      <c r="CI20" s="908"/>
      <c r="CJ20" s="911">
        <f t="shared" si="45"/>
        <v>0</v>
      </c>
      <c r="CK20" s="36"/>
      <c r="CL20" s="36">
        <f t="shared" si="58"/>
        <v>0</v>
      </c>
      <c r="CM20" s="36">
        <f t="shared" si="59"/>
        <v>0</v>
      </c>
      <c r="CN20" s="36">
        <f t="shared" si="60"/>
        <v>0</v>
      </c>
      <c r="CO20" s="36">
        <f t="shared" si="61"/>
        <v>0</v>
      </c>
      <c r="CP20" s="36">
        <f t="shared" si="62"/>
        <v>0</v>
      </c>
      <c r="CQ20" s="36">
        <f t="shared" si="63"/>
        <v>0</v>
      </c>
      <c r="CR20" s="36">
        <f t="shared" si="64"/>
        <v>0</v>
      </c>
      <c r="CS20" s="36">
        <f t="shared" si="65"/>
        <v>0</v>
      </c>
      <c r="CT20" s="36"/>
      <c r="CU20" s="1">
        <f t="shared" si="66"/>
        <v>0</v>
      </c>
      <c r="CV20" s="1">
        <f t="shared" si="67"/>
        <v>0</v>
      </c>
      <c r="CW20" s="36"/>
      <c r="CX20" s="1">
        <f t="shared" si="68"/>
        <v>0</v>
      </c>
      <c r="CY20" s="1">
        <f t="shared" si="69"/>
        <v>0</v>
      </c>
      <c r="CZ20" s="1">
        <f t="shared" si="70"/>
        <v>0</v>
      </c>
      <c r="DA20" s="1">
        <f t="shared" si="71"/>
        <v>0</v>
      </c>
      <c r="DB20" s="1">
        <f t="shared" si="72"/>
        <v>0</v>
      </c>
      <c r="DC20" s="1">
        <f t="shared" si="73"/>
        <v>0</v>
      </c>
      <c r="DD20" s="1">
        <f t="shared" si="74"/>
        <v>0</v>
      </c>
      <c r="DE20" s="1">
        <f t="shared" si="75"/>
        <v>0</v>
      </c>
      <c r="DF20" s="1">
        <f t="shared" si="76"/>
        <v>0</v>
      </c>
      <c r="DG20" s="1">
        <f t="shared" si="77"/>
        <v>0</v>
      </c>
      <c r="DH20" s="1">
        <f t="shared" si="78"/>
        <v>0</v>
      </c>
      <c r="DI20" s="1">
        <f t="shared" si="79"/>
        <v>0</v>
      </c>
      <c r="DJ20" s="1">
        <f t="shared" si="80"/>
        <v>0</v>
      </c>
      <c r="DK20" s="1">
        <f t="shared" si="81"/>
        <v>0</v>
      </c>
      <c r="DL20" s="1">
        <f t="shared" si="82"/>
        <v>0</v>
      </c>
      <c r="DM20" s="1">
        <f t="shared" si="83"/>
        <v>0</v>
      </c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</row>
    <row r="21" spans="1:143" s="117" customFormat="1" ht="57" customHeight="1" x14ac:dyDescent="0.2">
      <c r="A21" s="1"/>
      <c r="B21" s="199" t="s">
        <v>9</v>
      </c>
      <c r="C21" s="36"/>
      <c r="D21" s="850" t="s">
        <v>978</v>
      </c>
      <c r="E21" s="851"/>
      <c r="F21" s="164" t="s">
        <v>184</v>
      </c>
      <c r="G21" s="852" t="s">
        <v>36</v>
      </c>
      <c r="H21" s="164">
        <v>1</v>
      </c>
      <c r="I21" s="852" t="s">
        <v>1149</v>
      </c>
      <c r="J21" s="1375">
        <v>83</v>
      </c>
      <c r="K21" s="853"/>
      <c r="L21" s="853"/>
      <c r="M21" s="853"/>
      <c r="N21" s="853"/>
      <c r="O21" s="853"/>
      <c r="P21" s="853"/>
      <c r="Q21" s="853"/>
      <c r="R21" s="1005"/>
      <c r="S21" s="969"/>
      <c r="T21" s="969"/>
      <c r="U21" s="969"/>
      <c r="V21" s="969"/>
      <c r="W21" s="969"/>
      <c r="X21" s="969"/>
      <c r="Y21" s="1241"/>
      <c r="Z21" s="1249"/>
      <c r="AA21" s="1005"/>
      <c r="AB21" s="1005"/>
      <c r="AC21" s="1005"/>
      <c r="AD21" s="854">
        <f t="shared" si="46"/>
        <v>0</v>
      </c>
      <c r="AE21" s="854" t="str">
        <f t="shared" si="84"/>
        <v>Yes</v>
      </c>
      <c r="AF21" s="855" t="str">
        <f t="shared" si="47"/>
        <v>No</v>
      </c>
      <c r="AG21"/>
      <c r="AH21" s="293">
        <v>1</v>
      </c>
      <c r="AI21" s="294">
        <f t="shared" si="48"/>
        <v>0</v>
      </c>
      <c r="AJ21" s="36"/>
      <c r="AK21" s="36"/>
      <c r="AL21" s="216"/>
      <c r="AM21" s="375">
        <v>1</v>
      </c>
      <c r="AN21" s="215">
        <f t="shared" si="49"/>
        <v>0</v>
      </c>
      <c r="AO21" s="215">
        <f t="shared" si="20"/>
        <v>0</v>
      </c>
      <c r="AP21" s="215">
        <f t="shared" si="21"/>
        <v>0</v>
      </c>
      <c r="AQ21" s="215">
        <f t="shared" si="22"/>
        <v>0</v>
      </c>
      <c r="AR21" s="215">
        <f t="shared" si="23"/>
        <v>0</v>
      </c>
      <c r="AS21" s="215">
        <f t="shared" si="24"/>
        <v>0</v>
      </c>
      <c r="AT21" s="215">
        <f t="shared" si="25"/>
        <v>0</v>
      </c>
      <c r="AU21" s="215">
        <f t="shared" si="26"/>
        <v>0</v>
      </c>
      <c r="AV21" s="215">
        <f t="shared" si="27"/>
        <v>0</v>
      </c>
      <c r="AW21" s="215">
        <f t="shared" si="28"/>
        <v>0</v>
      </c>
      <c r="AX21" s="215">
        <f t="shared" si="29"/>
        <v>0</v>
      </c>
      <c r="AY21" s="215">
        <f t="shared" si="30"/>
        <v>0</v>
      </c>
      <c r="AZ21" s="215">
        <f t="shared" si="31"/>
        <v>0</v>
      </c>
      <c r="BA21" s="215">
        <f t="shared" si="32"/>
        <v>0</v>
      </c>
      <c r="BB21" s="215">
        <f t="shared" si="33"/>
        <v>0</v>
      </c>
      <c r="BC21" s="215">
        <f t="shared" si="50"/>
        <v>0</v>
      </c>
      <c r="BD21" s="215">
        <f t="shared" si="51"/>
        <v>0</v>
      </c>
      <c r="BE21" s="215">
        <f t="shared" si="52"/>
        <v>0</v>
      </c>
      <c r="BF21" s="215">
        <f t="shared" si="53"/>
        <v>0</v>
      </c>
      <c r="BG21" s="215">
        <f t="shared" si="54"/>
        <v>0</v>
      </c>
      <c r="BH21" s="215">
        <v>1</v>
      </c>
      <c r="BI21" s="897">
        <v>1</v>
      </c>
      <c r="BJ21" s="911">
        <f t="shared" si="55"/>
        <v>0</v>
      </c>
      <c r="BK21" s="897"/>
      <c r="BL21" s="911">
        <f t="shared" si="56"/>
        <v>0</v>
      </c>
      <c r="BM21" s="897"/>
      <c r="BN21" s="911">
        <f t="shared" si="57"/>
        <v>0</v>
      </c>
      <c r="BO21" s="908"/>
      <c r="BP21" s="911">
        <f t="shared" si="35"/>
        <v>0</v>
      </c>
      <c r="BQ21" s="908"/>
      <c r="BR21" s="911">
        <f t="shared" si="36"/>
        <v>0</v>
      </c>
      <c r="BS21" s="908"/>
      <c r="BT21" s="911">
        <f t="shared" si="37"/>
        <v>0</v>
      </c>
      <c r="BU21" s="908">
        <v>1</v>
      </c>
      <c r="BV21" s="911">
        <f t="shared" si="38"/>
        <v>0</v>
      </c>
      <c r="BW21" s="908"/>
      <c r="BX21" s="911">
        <f t="shared" si="39"/>
        <v>0</v>
      </c>
      <c r="BY21" s="908"/>
      <c r="BZ21" s="911">
        <f t="shared" si="85"/>
        <v>0</v>
      </c>
      <c r="CA21" s="908"/>
      <c r="CB21" s="911">
        <f t="shared" si="41"/>
        <v>0</v>
      </c>
      <c r="CC21" s="908"/>
      <c r="CD21" s="911">
        <f t="shared" si="42"/>
        <v>0</v>
      </c>
      <c r="CE21" s="908"/>
      <c r="CF21" s="911">
        <f t="shared" si="43"/>
        <v>0</v>
      </c>
      <c r="CG21" s="908"/>
      <c r="CH21" s="911">
        <f t="shared" si="44"/>
        <v>0</v>
      </c>
      <c r="CI21" s="908"/>
      <c r="CJ21" s="911">
        <f t="shared" si="45"/>
        <v>0</v>
      </c>
      <c r="CK21" s="36"/>
      <c r="CL21" s="36">
        <f t="shared" si="58"/>
        <v>0</v>
      </c>
      <c r="CM21" s="36">
        <f t="shared" si="59"/>
        <v>0</v>
      </c>
      <c r="CN21" s="36">
        <f t="shared" si="60"/>
        <v>0</v>
      </c>
      <c r="CO21" s="36">
        <f t="shared" si="61"/>
        <v>0</v>
      </c>
      <c r="CP21" s="36">
        <f t="shared" si="62"/>
        <v>0</v>
      </c>
      <c r="CQ21" s="36">
        <f t="shared" si="63"/>
        <v>0</v>
      </c>
      <c r="CR21" s="36">
        <f t="shared" si="64"/>
        <v>0</v>
      </c>
      <c r="CS21" s="36">
        <f t="shared" si="65"/>
        <v>0</v>
      </c>
      <c r="CT21" s="36"/>
      <c r="CU21" s="1">
        <f t="shared" si="66"/>
        <v>0</v>
      </c>
      <c r="CV21" s="1">
        <f t="shared" si="67"/>
        <v>0</v>
      </c>
      <c r="CW21" s="36"/>
      <c r="CX21" s="1">
        <f t="shared" si="68"/>
        <v>0</v>
      </c>
      <c r="CY21" s="1">
        <f t="shared" si="69"/>
        <v>0</v>
      </c>
      <c r="CZ21" s="1">
        <f t="shared" si="70"/>
        <v>0</v>
      </c>
      <c r="DA21" s="1">
        <f t="shared" si="71"/>
        <v>0</v>
      </c>
      <c r="DB21" s="1">
        <f t="shared" si="72"/>
        <v>0</v>
      </c>
      <c r="DC21" s="1">
        <f t="shared" si="73"/>
        <v>0</v>
      </c>
      <c r="DD21" s="1">
        <f t="shared" si="74"/>
        <v>0</v>
      </c>
      <c r="DE21" s="1">
        <f t="shared" si="75"/>
        <v>0</v>
      </c>
      <c r="DF21" s="1">
        <f t="shared" si="76"/>
        <v>0</v>
      </c>
      <c r="DG21" s="1">
        <f t="shared" si="77"/>
        <v>0</v>
      </c>
      <c r="DH21" s="1">
        <f t="shared" si="78"/>
        <v>0</v>
      </c>
      <c r="DI21" s="1">
        <f t="shared" si="79"/>
        <v>0</v>
      </c>
      <c r="DJ21" s="1">
        <f t="shared" si="80"/>
        <v>0</v>
      </c>
      <c r="DK21" s="1">
        <f t="shared" si="81"/>
        <v>0</v>
      </c>
      <c r="DL21" s="1">
        <f t="shared" si="82"/>
        <v>0</v>
      </c>
      <c r="DM21" s="1">
        <f t="shared" si="83"/>
        <v>0</v>
      </c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</row>
    <row r="22" spans="1:143" s="1" customFormat="1" ht="57" customHeight="1" x14ac:dyDescent="0.2">
      <c r="B22" s="199" t="s">
        <v>9</v>
      </c>
      <c r="D22" s="341" t="s">
        <v>979</v>
      </c>
      <c r="E22" s="537"/>
      <c r="F22" s="1" t="s">
        <v>184</v>
      </c>
      <c r="G22" s="99" t="s">
        <v>36</v>
      </c>
      <c r="H22" s="1">
        <v>2</v>
      </c>
      <c r="I22" s="99" t="s">
        <v>1149</v>
      </c>
      <c r="J22" s="644">
        <v>107</v>
      </c>
      <c r="K22" s="124"/>
      <c r="L22" s="124"/>
      <c r="M22" s="124"/>
      <c r="N22" s="124"/>
      <c r="O22" s="124"/>
      <c r="P22" s="124"/>
      <c r="Q22" s="124"/>
      <c r="R22" s="992"/>
      <c r="S22" s="314"/>
      <c r="T22" s="314"/>
      <c r="U22" s="314"/>
      <c r="V22" s="314"/>
      <c r="W22" s="314"/>
      <c r="X22" s="314"/>
      <c r="Y22" s="165"/>
      <c r="Z22" s="1248"/>
      <c r="AA22" s="992"/>
      <c r="AB22" s="992"/>
      <c r="AC22" s="992"/>
      <c r="AD22" s="125">
        <f t="shared" si="46"/>
        <v>0</v>
      </c>
      <c r="AE22" s="145" t="str">
        <f t="shared" si="84"/>
        <v>Yes</v>
      </c>
      <c r="AF22" s="126" t="str">
        <f t="shared" si="47"/>
        <v>No</v>
      </c>
      <c r="AG22"/>
      <c r="AH22" s="293">
        <v>1</v>
      </c>
      <c r="AI22" s="294">
        <f t="shared" si="48"/>
        <v>0</v>
      </c>
      <c r="AJ22" s="36"/>
      <c r="AK22" s="36"/>
      <c r="AL22" s="216"/>
      <c r="AM22" s="375">
        <v>1.95</v>
      </c>
      <c r="AN22" s="215">
        <f t="shared" si="49"/>
        <v>0</v>
      </c>
      <c r="AO22" s="235">
        <f t="shared" si="20"/>
        <v>0</v>
      </c>
      <c r="AP22" s="235">
        <f t="shared" si="21"/>
        <v>0</v>
      </c>
      <c r="AQ22" s="235">
        <f t="shared" si="22"/>
        <v>0</v>
      </c>
      <c r="AR22" s="235">
        <f t="shared" si="23"/>
        <v>0</v>
      </c>
      <c r="AS22" s="235">
        <f t="shared" si="24"/>
        <v>0</v>
      </c>
      <c r="AT22" s="235">
        <f t="shared" si="25"/>
        <v>0</v>
      </c>
      <c r="AU22" s="215">
        <f t="shared" si="26"/>
        <v>0</v>
      </c>
      <c r="AV22" s="215">
        <f t="shared" si="27"/>
        <v>0</v>
      </c>
      <c r="AW22" s="215">
        <f t="shared" si="28"/>
        <v>0</v>
      </c>
      <c r="AX22" s="235">
        <f t="shared" si="29"/>
        <v>0</v>
      </c>
      <c r="AY22" s="215">
        <f t="shared" si="30"/>
        <v>0</v>
      </c>
      <c r="AZ22" s="235">
        <f t="shared" si="31"/>
        <v>0</v>
      </c>
      <c r="BA22" s="215">
        <f t="shared" si="32"/>
        <v>0</v>
      </c>
      <c r="BB22" s="215">
        <f t="shared" si="33"/>
        <v>0</v>
      </c>
      <c r="BC22" s="215">
        <f t="shared" si="50"/>
        <v>0</v>
      </c>
      <c r="BD22" s="215">
        <f t="shared" si="51"/>
        <v>0</v>
      </c>
      <c r="BE22" s="215">
        <f t="shared" si="52"/>
        <v>0</v>
      </c>
      <c r="BF22" s="215">
        <f t="shared" si="53"/>
        <v>0</v>
      </c>
      <c r="BG22" s="215">
        <f t="shared" si="54"/>
        <v>0</v>
      </c>
      <c r="BH22" s="235">
        <v>1</v>
      </c>
      <c r="BI22" s="897">
        <v>2</v>
      </c>
      <c r="BJ22" s="911">
        <f t="shared" si="55"/>
        <v>0</v>
      </c>
      <c r="BK22" s="897"/>
      <c r="BL22" s="911">
        <f t="shared" si="56"/>
        <v>0</v>
      </c>
      <c r="BM22" s="897"/>
      <c r="BN22" s="911">
        <f t="shared" si="57"/>
        <v>0</v>
      </c>
      <c r="BO22" s="908"/>
      <c r="BP22" s="911">
        <f t="shared" si="35"/>
        <v>0</v>
      </c>
      <c r="BQ22" s="908"/>
      <c r="BR22" s="911">
        <f t="shared" si="36"/>
        <v>0</v>
      </c>
      <c r="BS22" s="908"/>
      <c r="BT22" s="911">
        <f t="shared" si="37"/>
        <v>0</v>
      </c>
      <c r="BU22" s="908">
        <v>2</v>
      </c>
      <c r="BV22" s="911">
        <f t="shared" si="38"/>
        <v>0</v>
      </c>
      <c r="BW22" s="908"/>
      <c r="BX22" s="911">
        <f t="shared" si="39"/>
        <v>0</v>
      </c>
      <c r="BY22" s="908"/>
      <c r="BZ22" s="911">
        <f t="shared" si="85"/>
        <v>0</v>
      </c>
      <c r="CA22" s="908"/>
      <c r="CB22" s="911">
        <f t="shared" si="41"/>
        <v>0</v>
      </c>
      <c r="CC22" s="908"/>
      <c r="CD22" s="911">
        <f t="shared" si="42"/>
        <v>0</v>
      </c>
      <c r="CE22" s="908"/>
      <c r="CF22" s="911">
        <f t="shared" si="43"/>
        <v>0</v>
      </c>
      <c r="CG22" s="908"/>
      <c r="CH22" s="911">
        <f t="shared" si="44"/>
        <v>0</v>
      </c>
      <c r="CI22" s="908"/>
      <c r="CJ22" s="911">
        <f t="shared" si="45"/>
        <v>0</v>
      </c>
      <c r="CL22" s="36">
        <f t="shared" si="58"/>
        <v>0</v>
      </c>
      <c r="CM22" s="36">
        <f t="shared" si="59"/>
        <v>0</v>
      </c>
      <c r="CN22" s="36">
        <f t="shared" si="60"/>
        <v>0</v>
      </c>
      <c r="CO22" s="36">
        <f t="shared" si="61"/>
        <v>0</v>
      </c>
      <c r="CP22" s="36">
        <f t="shared" si="62"/>
        <v>0</v>
      </c>
      <c r="CQ22" s="36">
        <f t="shared" si="63"/>
        <v>0</v>
      </c>
      <c r="CR22" s="36">
        <f t="shared" si="64"/>
        <v>0</v>
      </c>
      <c r="CS22" s="36">
        <f t="shared" si="65"/>
        <v>0</v>
      </c>
      <c r="CT22" s="36"/>
      <c r="CU22" s="1">
        <f t="shared" si="66"/>
        <v>0</v>
      </c>
      <c r="CV22" s="1">
        <f t="shared" si="67"/>
        <v>0</v>
      </c>
      <c r="CW22" s="36"/>
      <c r="CX22" s="1">
        <f t="shared" si="68"/>
        <v>0</v>
      </c>
      <c r="CY22" s="1">
        <f t="shared" si="69"/>
        <v>0</v>
      </c>
      <c r="CZ22" s="1">
        <f t="shared" si="70"/>
        <v>0</v>
      </c>
      <c r="DA22" s="1">
        <f t="shared" si="71"/>
        <v>0</v>
      </c>
      <c r="DB22" s="1">
        <f t="shared" si="72"/>
        <v>0</v>
      </c>
      <c r="DC22" s="1">
        <f t="shared" si="73"/>
        <v>0</v>
      </c>
      <c r="DD22" s="1">
        <f t="shared" si="74"/>
        <v>0</v>
      </c>
      <c r="DE22" s="1">
        <f t="shared" si="75"/>
        <v>0</v>
      </c>
      <c r="DF22" s="1">
        <f t="shared" si="76"/>
        <v>0</v>
      </c>
      <c r="DG22" s="1">
        <f t="shared" si="77"/>
        <v>0</v>
      </c>
      <c r="DH22" s="1">
        <f t="shared" si="78"/>
        <v>0</v>
      </c>
      <c r="DI22" s="1">
        <f t="shared" si="79"/>
        <v>0</v>
      </c>
      <c r="DJ22" s="1">
        <f t="shared" si="80"/>
        <v>0</v>
      </c>
      <c r="DK22" s="1">
        <f t="shared" si="81"/>
        <v>0</v>
      </c>
      <c r="DL22" s="1">
        <f t="shared" si="82"/>
        <v>0</v>
      </c>
      <c r="DM22" s="1">
        <f t="shared" si="83"/>
        <v>0</v>
      </c>
    </row>
    <row r="23" spans="1:143" s="1" customFormat="1" ht="57" customHeight="1" x14ac:dyDescent="0.2">
      <c r="B23" s="199" t="s">
        <v>9</v>
      </c>
      <c r="D23" s="850" t="s">
        <v>980</v>
      </c>
      <c r="E23" s="856"/>
      <c r="F23" s="164" t="s">
        <v>184</v>
      </c>
      <c r="G23" s="852" t="s">
        <v>36</v>
      </c>
      <c r="H23" s="164">
        <v>2</v>
      </c>
      <c r="I23" s="852" t="s">
        <v>1149</v>
      </c>
      <c r="J23" s="1375">
        <v>79</v>
      </c>
      <c r="K23" s="853"/>
      <c r="L23" s="853"/>
      <c r="M23" s="853"/>
      <c r="N23" s="853"/>
      <c r="O23" s="853"/>
      <c r="P23" s="853"/>
      <c r="Q23" s="853"/>
      <c r="R23" s="1005"/>
      <c r="S23" s="969"/>
      <c r="T23" s="969"/>
      <c r="U23" s="969"/>
      <c r="V23" s="969"/>
      <c r="W23" s="969"/>
      <c r="X23" s="969"/>
      <c r="Y23" s="1241"/>
      <c r="Z23" s="1249"/>
      <c r="AA23" s="1005"/>
      <c r="AB23" s="1005"/>
      <c r="AC23" s="1005"/>
      <c r="AD23" s="854">
        <f t="shared" si="46"/>
        <v>0</v>
      </c>
      <c r="AE23" s="854" t="str">
        <f t="shared" si="84"/>
        <v>Yes</v>
      </c>
      <c r="AF23" s="855" t="str">
        <f t="shared" si="47"/>
        <v>No</v>
      </c>
      <c r="AG23"/>
      <c r="AH23" s="293">
        <v>1</v>
      </c>
      <c r="AI23" s="294">
        <f t="shared" si="48"/>
        <v>0</v>
      </c>
      <c r="AJ23" s="36"/>
      <c r="AK23" s="36"/>
      <c r="AL23" s="216"/>
      <c r="AM23" s="375">
        <v>2.1</v>
      </c>
      <c r="AN23" s="215">
        <f t="shared" si="49"/>
        <v>0</v>
      </c>
      <c r="AO23" s="235">
        <f t="shared" si="20"/>
        <v>0</v>
      </c>
      <c r="AP23" s="235">
        <f t="shared" si="21"/>
        <v>0</v>
      </c>
      <c r="AQ23" s="235">
        <f t="shared" si="22"/>
        <v>0</v>
      </c>
      <c r="AR23" s="235">
        <f t="shared" si="23"/>
        <v>0</v>
      </c>
      <c r="AS23" s="235">
        <f t="shared" si="24"/>
        <v>0</v>
      </c>
      <c r="AT23" s="235">
        <f t="shared" si="25"/>
        <v>0</v>
      </c>
      <c r="AU23" s="215">
        <f t="shared" si="26"/>
        <v>0</v>
      </c>
      <c r="AV23" s="215">
        <f t="shared" si="27"/>
        <v>0</v>
      </c>
      <c r="AW23" s="215">
        <f t="shared" si="28"/>
        <v>0</v>
      </c>
      <c r="AX23" s="235">
        <f t="shared" si="29"/>
        <v>0</v>
      </c>
      <c r="AY23" s="215">
        <f t="shared" si="30"/>
        <v>0</v>
      </c>
      <c r="AZ23" s="235">
        <f t="shared" si="31"/>
        <v>0</v>
      </c>
      <c r="BA23" s="215">
        <f t="shared" si="32"/>
        <v>0</v>
      </c>
      <c r="BB23" s="215">
        <f t="shared" si="33"/>
        <v>0</v>
      </c>
      <c r="BC23" s="215">
        <f t="shared" si="50"/>
        <v>0</v>
      </c>
      <c r="BD23" s="215">
        <f t="shared" si="51"/>
        <v>0</v>
      </c>
      <c r="BE23" s="215">
        <f t="shared" si="52"/>
        <v>0</v>
      </c>
      <c r="BF23" s="215">
        <f t="shared" si="53"/>
        <v>0</v>
      </c>
      <c r="BG23" s="215">
        <f t="shared" si="54"/>
        <v>0</v>
      </c>
      <c r="BH23" s="235">
        <v>1</v>
      </c>
      <c r="BI23" s="897">
        <v>1</v>
      </c>
      <c r="BJ23" s="911">
        <f t="shared" si="55"/>
        <v>0</v>
      </c>
      <c r="BK23" s="897"/>
      <c r="BL23" s="911">
        <f t="shared" si="56"/>
        <v>0</v>
      </c>
      <c r="BM23" s="897"/>
      <c r="BN23" s="911">
        <f t="shared" si="57"/>
        <v>0</v>
      </c>
      <c r="BO23" s="908"/>
      <c r="BP23" s="911">
        <f t="shared" si="35"/>
        <v>0</v>
      </c>
      <c r="BQ23" s="908"/>
      <c r="BR23" s="911">
        <f t="shared" si="36"/>
        <v>0</v>
      </c>
      <c r="BS23" s="908"/>
      <c r="BT23" s="911">
        <f t="shared" si="37"/>
        <v>0</v>
      </c>
      <c r="BU23" s="908"/>
      <c r="BV23" s="911">
        <f t="shared" si="38"/>
        <v>0</v>
      </c>
      <c r="BW23" s="908">
        <v>2</v>
      </c>
      <c r="BX23" s="911">
        <f t="shared" si="39"/>
        <v>0</v>
      </c>
      <c r="BY23" s="908"/>
      <c r="BZ23" s="911">
        <f t="shared" si="85"/>
        <v>0</v>
      </c>
      <c r="CA23" s="908"/>
      <c r="CB23" s="911">
        <f t="shared" si="41"/>
        <v>0</v>
      </c>
      <c r="CC23" s="908"/>
      <c r="CD23" s="911">
        <f t="shared" si="42"/>
        <v>0</v>
      </c>
      <c r="CE23" s="908"/>
      <c r="CF23" s="911">
        <f t="shared" si="43"/>
        <v>0</v>
      </c>
      <c r="CG23" s="908"/>
      <c r="CH23" s="911">
        <f t="shared" si="44"/>
        <v>0</v>
      </c>
      <c r="CI23" s="908"/>
      <c r="CJ23" s="911">
        <f t="shared" si="45"/>
        <v>0</v>
      </c>
      <c r="CL23" s="36">
        <f t="shared" si="58"/>
        <v>0</v>
      </c>
      <c r="CM23" s="36">
        <f t="shared" si="59"/>
        <v>0</v>
      </c>
      <c r="CN23" s="36">
        <f t="shared" si="60"/>
        <v>0</v>
      </c>
      <c r="CO23" s="36">
        <f t="shared" si="61"/>
        <v>0</v>
      </c>
      <c r="CP23" s="36">
        <f t="shared" si="62"/>
        <v>0</v>
      </c>
      <c r="CQ23" s="36">
        <f t="shared" si="63"/>
        <v>0</v>
      </c>
      <c r="CR23" s="36">
        <f t="shared" si="64"/>
        <v>0</v>
      </c>
      <c r="CS23" s="36">
        <f t="shared" si="65"/>
        <v>0</v>
      </c>
      <c r="CT23" s="36"/>
      <c r="CU23" s="1">
        <f t="shared" si="66"/>
        <v>0</v>
      </c>
      <c r="CV23" s="1">
        <f t="shared" si="67"/>
        <v>0</v>
      </c>
      <c r="CW23" s="36"/>
      <c r="CX23" s="1">
        <f t="shared" si="68"/>
        <v>0</v>
      </c>
      <c r="CY23" s="1">
        <f t="shared" si="69"/>
        <v>0</v>
      </c>
      <c r="CZ23" s="1">
        <f t="shared" si="70"/>
        <v>0</v>
      </c>
      <c r="DA23" s="1">
        <f t="shared" si="71"/>
        <v>0</v>
      </c>
      <c r="DB23" s="1">
        <f t="shared" si="72"/>
        <v>0</v>
      </c>
      <c r="DC23" s="1">
        <f t="shared" si="73"/>
        <v>0</v>
      </c>
      <c r="DD23" s="1">
        <f t="shared" si="74"/>
        <v>0</v>
      </c>
      <c r="DE23" s="1">
        <f t="shared" si="75"/>
        <v>0</v>
      </c>
      <c r="DF23" s="1">
        <f t="shared" si="76"/>
        <v>0</v>
      </c>
      <c r="DG23" s="1">
        <f t="shared" si="77"/>
        <v>0</v>
      </c>
      <c r="DH23" s="1">
        <f t="shared" si="78"/>
        <v>0</v>
      </c>
      <c r="DI23" s="1">
        <f t="shared" si="79"/>
        <v>0</v>
      </c>
      <c r="DJ23" s="1">
        <f t="shared" si="80"/>
        <v>0</v>
      </c>
      <c r="DK23" s="1">
        <f t="shared" si="81"/>
        <v>0</v>
      </c>
      <c r="DL23" s="1">
        <f t="shared" si="82"/>
        <v>0</v>
      </c>
      <c r="DM23" s="1">
        <f t="shared" si="83"/>
        <v>0</v>
      </c>
    </row>
    <row r="24" spans="1:143" s="1" customFormat="1" ht="57" customHeight="1" x14ac:dyDescent="0.2">
      <c r="B24" s="199" t="s">
        <v>9</v>
      </c>
      <c r="D24" s="341" t="s">
        <v>981</v>
      </c>
      <c r="E24" s="531"/>
      <c r="F24" s="1" t="s">
        <v>188</v>
      </c>
      <c r="G24" s="99" t="s">
        <v>36</v>
      </c>
      <c r="H24" s="1">
        <v>3</v>
      </c>
      <c r="I24" s="99" t="s">
        <v>1149</v>
      </c>
      <c r="J24" s="644">
        <v>71</v>
      </c>
      <c r="K24" s="124"/>
      <c r="L24" s="124"/>
      <c r="M24" s="124"/>
      <c r="N24" s="124"/>
      <c r="O24" s="124"/>
      <c r="P24" s="124"/>
      <c r="Q24" s="124"/>
      <c r="R24" s="992"/>
      <c r="S24" s="314"/>
      <c r="T24" s="314"/>
      <c r="U24" s="314"/>
      <c r="V24" s="314"/>
      <c r="W24" s="314"/>
      <c r="X24" s="314"/>
      <c r="Y24" s="165"/>
      <c r="Z24" s="1248"/>
      <c r="AA24" s="992"/>
      <c r="AB24" s="992"/>
      <c r="AC24" s="992"/>
      <c r="AD24" s="125">
        <f t="shared" si="46"/>
        <v>0</v>
      </c>
      <c r="AE24" s="145" t="str">
        <f t="shared" si="84"/>
        <v>Yes</v>
      </c>
      <c r="AF24" s="126" t="str">
        <f t="shared" si="47"/>
        <v>No</v>
      </c>
      <c r="AG24"/>
      <c r="AH24" s="293">
        <v>1</v>
      </c>
      <c r="AI24" s="294">
        <f t="shared" si="48"/>
        <v>0</v>
      </c>
      <c r="AJ24" s="36"/>
      <c r="AK24" s="36"/>
      <c r="AL24" s="216"/>
      <c r="AM24" s="375">
        <v>1.35</v>
      </c>
      <c r="AN24" s="215">
        <f t="shared" si="49"/>
        <v>0</v>
      </c>
      <c r="AO24" s="235">
        <f t="shared" si="20"/>
        <v>0</v>
      </c>
      <c r="AP24" s="235">
        <f t="shared" si="21"/>
        <v>0</v>
      </c>
      <c r="AQ24" s="235">
        <f t="shared" si="22"/>
        <v>0</v>
      </c>
      <c r="AR24" s="235">
        <f t="shared" si="23"/>
        <v>0</v>
      </c>
      <c r="AS24" s="235">
        <f t="shared" si="24"/>
        <v>0</v>
      </c>
      <c r="AT24" s="235">
        <f t="shared" si="25"/>
        <v>0</v>
      </c>
      <c r="AU24" s="215">
        <f t="shared" si="26"/>
        <v>0</v>
      </c>
      <c r="AV24" s="215">
        <f t="shared" si="27"/>
        <v>0</v>
      </c>
      <c r="AW24" s="215">
        <f t="shared" si="28"/>
        <v>0</v>
      </c>
      <c r="AX24" s="235">
        <f t="shared" si="29"/>
        <v>0</v>
      </c>
      <c r="AY24" s="215">
        <f t="shared" si="30"/>
        <v>0</v>
      </c>
      <c r="AZ24" s="235">
        <f t="shared" si="31"/>
        <v>0</v>
      </c>
      <c r="BA24" s="215">
        <f t="shared" si="32"/>
        <v>0</v>
      </c>
      <c r="BB24" s="215">
        <f t="shared" si="33"/>
        <v>0</v>
      </c>
      <c r="BC24" s="215">
        <f t="shared" si="50"/>
        <v>0</v>
      </c>
      <c r="BD24" s="215">
        <f t="shared" si="51"/>
        <v>0</v>
      </c>
      <c r="BE24" s="215">
        <f t="shared" si="52"/>
        <v>0</v>
      </c>
      <c r="BF24" s="215">
        <f t="shared" si="53"/>
        <v>0</v>
      </c>
      <c r="BG24" s="215">
        <f t="shared" si="54"/>
        <v>0</v>
      </c>
      <c r="BH24" s="235">
        <v>1</v>
      </c>
      <c r="BI24" s="897">
        <v>2</v>
      </c>
      <c r="BJ24" s="911">
        <f t="shared" si="55"/>
        <v>0</v>
      </c>
      <c r="BK24" s="897"/>
      <c r="BL24" s="911">
        <f t="shared" si="56"/>
        <v>0</v>
      </c>
      <c r="BM24" s="897"/>
      <c r="BN24" s="911">
        <f t="shared" si="57"/>
        <v>0</v>
      </c>
      <c r="BO24" s="908"/>
      <c r="BP24" s="911">
        <f t="shared" si="35"/>
        <v>0</v>
      </c>
      <c r="BQ24" s="908"/>
      <c r="BR24" s="911">
        <f t="shared" si="36"/>
        <v>0</v>
      </c>
      <c r="BS24" s="908">
        <v>2</v>
      </c>
      <c r="BT24" s="911">
        <f t="shared" si="37"/>
        <v>0</v>
      </c>
      <c r="BU24" s="908">
        <v>1</v>
      </c>
      <c r="BV24" s="911">
        <f t="shared" si="38"/>
        <v>0</v>
      </c>
      <c r="BW24" s="908"/>
      <c r="BX24" s="911">
        <f t="shared" si="39"/>
        <v>0</v>
      </c>
      <c r="BY24" s="908"/>
      <c r="BZ24" s="911">
        <f t="shared" si="85"/>
        <v>0</v>
      </c>
      <c r="CA24" s="908"/>
      <c r="CB24" s="911">
        <f t="shared" si="41"/>
        <v>0</v>
      </c>
      <c r="CC24" s="908"/>
      <c r="CD24" s="911">
        <f t="shared" si="42"/>
        <v>0</v>
      </c>
      <c r="CE24" s="908"/>
      <c r="CF24" s="911">
        <f t="shared" si="43"/>
        <v>0</v>
      </c>
      <c r="CG24" s="908"/>
      <c r="CH24" s="911">
        <f t="shared" si="44"/>
        <v>0</v>
      </c>
      <c r="CI24" s="908"/>
      <c r="CJ24" s="911">
        <f t="shared" si="45"/>
        <v>0</v>
      </c>
      <c r="CL24" s="36">
        <f t="shared" si="58"/>
        <v>0</v>
      </c>
      <c r="CM24" s="36">
        <f t="shared" si="59"/>
        <v>0</v>
      </c>
      <c r="CN24" s="36">
        <f t="shared" si="60"/>
        <v>0</v>
      </c>
      <c r="CO24" s="36">
        <f t="shared" si="61"/>
        <v>0</v>
      </c>
      <c r="CP24" s="36">
        <f t="shared" si="62"/>
        <v>0</v>
      </c>
      <c r="CQ24" s="36">
        <f t="shared" si="63"/>
        <v>0</v>
      </c>
      <c r="CR24" s="36">
        <f t="shared" si="64"/>
        <v>0</v>
      </c>
      <c r="CS24" s="36">
        <f t="shared" si="65"/>
        <v>0</v>
      </c>
      <c r="CT24" s="36"/>
      <c r="CU24" s="1">
        <f t="shared" si="66"/>
        <v>0</v>
      </c>
      <c r="CV24" s="1">
        <f t="shared" si="67"/>
        <v>0</v>
      </c>
      <c r="CW24" s="36"/>
      <c r="CX24" s="1">
        <f t="shared" si="68"/>
        <v>0</v>
      </c>
      <c r="CY24" s="1">
        <f t="shared" si="69"/>
        <v>0</v>
      </c>
      <c r="CZ24" s="1">
        <f t="shared" si="70"/>
        <v>0</v>
      </c>
      <c r="DA24" s="1">
        <f t="shared" si="71"/>
        <v>0</v>
      </c>
      <c r="DB24" s="1">
        <f t="shared" si="72"/>
        <v>0</v>
      </c>
      <c r="DC24" s="1">
        <f t="shared" si="73"/>
        <v>0</v>
      </c>
      <c r="DD24" s="1">
        <f t="shared" si="74"/>
        <v>0</v>
      </c>
      <c r="DE24" s="1">
        <f t="shared" si="75"/>
        <v>0</v>
      </c>
      <c r="DF24" s="1">
        <f t="shared" si="76"/>
        <v>0</v>
      </c>
      <c r="DG24" s="1">
        <f t="shared" si="77"/>
        <v>0</v>
      </c>
      <c r="DH24" s="1">
        <f t="shared" si="78"/>
        <v>0</v>
      </c>
      <c r="DI24" s="1">
        <f t="shared" si="79"/>
        <v>0</v>
      </c>
      <c r="DJ24" s="1">
        <f t="shared" si="80"/>
        <v>0</v>
      </c>
      <c r="DK24" s="1">
        <f t="shared" si="81"/>
        <v>0</v>
      </c>
      <c r="DL24" s="1">
        <f t="shared" si="82"/>
        <v>0</v>
      </c>
      <c r="DM24" s="1">
        <f t="shared" si="83"/>
        <v>0</v>
      </c>
    </row>
    <row r="25" spans="1:143" s="1" customFormat="1" ht="57" customHeight="1" x14ac:dyDescent="0.2">
      <c r="B25" s="199" t="s">
        <v>9</v>
      </c>
      <c r="D25" s="850" t="s">
        <v>982</v>
      </c>
      <c r="E25" s="856"/>
      <c r="F25" s="164" t="s">
        <v>184</v>
      </c>
      <c r="G25" s="852" t="s">
        <v>36</v>
      </c>
      <c r="H25" s="164">
        <v>2</v>
      </c>
      <c r="I25" s="852" t="s">
        <v>1149</v>
      </c>
      <c r="J25" s="1375">
        <v>78</v>
      </c>
      <c r="K25" s="853"/>
      <c r="L25" s="853"/>
      <c r="M25" s="853"/>
      <c r="N25" s="853"/>
      <c r="O25" s="853"/>
      <c r="P25" s="853"/>
      <c r="Q25" s="853"/>
      <c r="R25" s="1005"/>
      <c r="S25" s="969"/>
      <c r="T25" s="969"/>
      <c r="U25" s="969"/>
      <c r="V25" s="969"/>
      <c r="W25" s="969"/>
      <c r="X25" s="969"/>
      <c r="Y25" s="1241"/>
      <c r="Z25" s="1249"/>
      <c r="AA25" s="1005"/>
      <c r="AB25" s="1005"/>
      <c r="AC25" s="1005"/>
      <c r="AD25" s="854">
        <f t="shared" si="46"/>
        <v>0</v>
      </c>
      <c r="AE25" s="854" t="str">
        <f t="shared" si="84"/>
        <v>Yes</v>
      </c>
      <c r="AF25" s="855" t="str">
        <f t="shared" si="47"/>
        <v>No</v>
      </c>
      <c r="AG25"/>
      <c r="AH25" s="293">
        <v>1</v>
      </c>
      <c r="AI25" s="294">
        <f t="shared" si="48"/>
        <v>0</v>
      </c>
      <c r="AJ25" s="36"/>
      <c r="AK25" s="36"/>
      <c r="AL25" s="216"/>
      <c r="AM25" s="375">
        <v>2.2999999999999998</v>
      </c>
      <c r="AN25" s="215">
        <f t="shared" si="49"/>
        <v>0</v>
      </c>
      <c r="AO25" s="235">
        <f t="shared" si="20"/>
        <v>0</v>
      </c>
      <c r="AP25" s="235">
        <f t="shared" si="21"/>
        <v>0</v>
      </c>
      <c r="AQ25" s="235">
        <f t="shared" si="22"/>
        <v>0</v>
      </c>
      <c r="AR25" s="235">
        <f t="shared" si="23"/>
        <v>0</v>
      </c>
      <c r="AS25" s="235">
        <f t="shared" si="24"/>
        <v>0</v>
      </c>
      <c r="AT25" s="235">
        <f t="shared" si="25"/>
        <v>0</v>
      </c>
      <c r="AU25" s="215">
        <f t="shared" si="26"/>
        <v>0</v>
      </c>
      <c r="AV25" s="215">
        <f t="shared" si="27"/>
        <v>0</v>
      </c>
      <c r="AW25" s="215">
        <f t="shared" si="28"/>
        <v>0</v>
      </c>
      <c r="AX25" s="235">
        <f t="shared" si="29"/>
        <v>0</v>
      </c>
      <c r="AY25" s="215">
        <f t="shared" si="30"/>
        <v>0</v>
      </c>
      <c r="AZ25" s="235">
        <f t="shared" si="31"/>
        <v>0</v>
      </c>
      <c r="BA25" s="215">
        <f t="shared" si="32"/>
        <v>0</v>
      </c>
      <c r="BB25" s="215">
        <f t="shared" si="33"/>
        <v>0</v>
      </c>
      <c r="BC25" s="215">
        <f t="shared" si="50"/>
        <v>0</v>
      </c>
      <c r="BD25" s="215">
        <f t="shared" si="51"/>
        <v>0</v>
      </c>
      <c r="BE25" s="215">
        <f t="shared" si="52"/>
        <v>0</v>
      </c>
      <c r="BF25" s="215">
        <f t="shared" si="53"/>
        <v>0</v>
      </c>
      <c r="BG25" s="215">
        <f t="shared" si="54"/>
        <v>0</v>
      </c>
      <c r="BH25" s="235">
        <v>1</v>
      </c>
      <c r="BI25" s="897">
        <v>4</v>
      </c>
      <c r="BJ25" s="911">
        <f t="shared" si="55"/>
        <v>0</v>
      </c>
      <c r="BK25" s="897"/>
      <c r="BL25" s="911">
        <f t="shared" si="56"/>
        <v>0</v>
      </c>
      <c r="BM25" s="897"/>
      <c r="BN25" s="911">
        <f t="shared" si="57"/>
        <v>0</v>
      </c>
      <c r="BO25" s="908"/>
      <c r="BP25" s="911">
        <f t="shared" si="35"/>
        <v>0</v>
      </c>
      <c r="BQ25" s="908"/>
      <c r="BR25" s="911">
        <f t="shared" si="36"/>
        <v>0</v>
      </c>
      <c r="BS25" s="908"/>
      <c r="BT25" s="911">
        <f t="shared" si="37"/>
        <v>0</v>
      </c>
      <c r="BU25" s="908"/>
      <c r="BV25" s="911">
        <f t="shared" si="38"/>
        <v>0</v>
      </c>
      <c r="BW25" s="908">
        <v>1</v>
      </c>
      <c r="BX25" s="911">
        <f t="shared" si="39"/>
        <v>0</v>
      </c>
      <c r="BY25" s="908"/>
      <c r="BZ25" s="911">
        <f t="shared" si="85"/>
        <v>0</v>
      </c>
      <c r="CA25" s="908"/>
      <c r="CB25" s="911">
        <f t="shared" si="41"/>
        <v>0</v>
      </c>
      <c r="CC25" s="908"/>
      <c r="CD25" s="911">
        <f t="shared" si="42"/>
        <v>0</v>
      </c>
      <c r="CE25" s="908"/>
      <c r="CF25" s="911">
        <f t="shared" si="43"/>
        <v>0</v>
      </c>
      <c r="CG25" s="908"/>
      <c r="CH25" s="911">
        <f t="shared" si="44"/>
        <v>0</v>
      </c>
      <c r="CI25" s="908"/>
      <c r="CJ25" s="911">
        <f t="shared" si="45"/>
        <v>0</v>
      </c>
      <c r="CL25" s="36">
        <f t="shared" si="58"/>
        <v>0</v>
      </c>
      <c r="CM25" s="36">
        <f t="shared" si="59"/>
        <v>0</v>
      </c>
      <c r="CN25" s="36">
        <f t="shared" si="60"/>
        <v>0</v>
      </c>
      <c r="CO25" s="36">
        <f t="shared" si="61"/>
        <v>0</v>
      </c>
      <c r="CP25" s="36">
        <f t="shared" si="62"/>
        <v>0</v>
      </c>
      <c r="CQ25" s="36">
        <f t="shared" si="63"/>
        <v>0</v>
      </c>
      <c r="CR25" s="36">
        <f t="shared" si="64"/>
        <v>0</v>
      </c>
      <c r="CS25" s="36">
        <f t="shared" si="65"/>
        <v>0</v>
      </c>
      <c r="CT25" s="36"/>
      <c r="CU25" s="1">
        <f t="shared" si="66"/>
        <v>0</v>
      </c>
      <c r="CV25" s="1">
        <f t="shared" si="67"/>
        <v>0</v>
      </c>
      <c r="CW25" s="36"/>
      <c r="CX25" s="1">
        <f t="shared" si="68"/>
        <v>0</v>
      </c>
      <c r="CY25" s="1">
        <f t="shared" si="69"/>
        <v>0</v>
      </c>
      <c r="CZ25" s="1">
        <f t="shared" si="70"/>
        <v>0</v>
      </c>
      <c r="DA25" s="1">
        <f t="shared" si="71"/>
        <v>0</v>
      </c>
      <c r="DB25" s="1">
        <f t="shared" si="72"/>
        <v>0</v>
      </c>
      <c r="DC25" s="1">
        <f t="shared" si="73"/>
        <v>0</v>
      </c>
      <c r="DD25" s="1">
        <f t="shared" si="74"/>
        <v>0</v>
      </c>
      <c r="DE25" s="1">
        <f t="shared" si="75"/>
        <v>0</v>
      </c>
      <c r="DF25" s="1">
        <f t="shared" si="76"/>
        <v>0</v>
      </c>
      <c r="DG25" s="1">
        <f t="shared" si="77"/>
        <v>0</v>
      </c>
      <c r="DH25" s="1">
        <f t="shared" si="78"/>
        <v>0</v>
      </c>
      <c r="DI25" s="1">
        <f t="shared" si="79"/>
        <v>0</v>
      </c>
      <c r="DJ25" s="1">
        <f t="shared" si="80"/>
        <v>0</v>
      </c>
      <c r="DK25" s="1">
        <f t="shared" si="81"/>
        <v>0</v>
      </c>
      <c r="DL25" s="1">
        <f t="shared" si="82"/>
        <v>0</v>
      </c>
      <c r="DM25" s="1">
        <f t="shared" si="83"/>
        <v>0</v>
      </c>
    </row>
    <row r="26" spans="1:143" s="1" customFormat="1" ht="57" customHeight="1" x14ac:dyDescent="0.2">
      <c r="B26" s="192" t="s">
        <v>9</v>
      </c>
      <c r="C26" s="127"/>
      <c r="D26" s="347" t="s">
        <v>983</v>
      </c>
      <c r="E26" s="533"/>
      <c r="F26" s="127" t="s">
        <v>132</v>
      </c>
      <c r="G26" s="146" t="s">
        <v>838</v>
      </c>
      <c r="H26" s="127">
        <v>6</v>
      </c>
      <c r="I26" s="146" t="s">
        <v>1149</v>
      </c>
      <c r="J26" s="647">
        <v>71</v>
      </c>
      <c r="K26" s="1125"/>
      <c r="L26" s="1125"/>
      <c r="M26" s="1125"/>
      <c r="N26" s="1125"/>
      <c r="O26" s="1125"/>
      <c r="P26" s="1125"/>
      <c r="Q26" s="1125"/>
      <c r="R26" s="147"/>
      <c r="S26" s="1126"/>
      <c r="T26" s="1126"/>
      <c r="U26" s="1126"/>
      <c r="V26" s="1126"/>
      <c r="W26" s="1126"/>
      <c r="X26" s="1126"/>
      <c r="Y26" s="1359"/>
      <c r="Z26" s="1360"/>
      <c r="AA26" s="147"/>
      <c r="AB26" s="147"/>
      <c r="AC26" s="147"/>
      <c r="AD26" s="145">
        <f t="shared" si="46"/>
        <v>0</v>
      </c>
      <c r="AE26" s="148" t="str">
        <f t="shared" si="84"/>
        <v>Yes</v>
      </c>
      <c r="AF26" s="848" t="str">
        <f t="shared" si="47"/>
        <v>No</v>
      </c>
      <c r="AG26"/>
      <c r="AH26" s="293">
        <v>1</v>
      </c>
      <c r="AI26" s="294">
        <f t="shared" si="48"/>
        <v>0</v>
      </c>
      <c r="AJ26" s="36"/>
      <c r="AK26" s="36"/>
      <c r="AL26" s="216"/>
      <c r="AM26" s="375">
        <v>0.95</v>
      </c>
      <c r="AN26" s="215">
        <f t="shared" si="49"/>
        <v>0</v>
      </c>
      <c r="AO26" s="235">
        <f t="shared" si="20"/>
        <v>0</v>
      </c>
      <c r="AP26" s="235">
        <f t="shared" si="21"/>
        <v>0</v>
      </c>
      <c r="AQ26" s="235">
        <f t="shared" si="22"/>
        <v>0</v>
      </c>
      <c r="AR26" s="235">
        <f t="shared" si="23"/>
        <v>0</v>
      </c>
      <c r="AS26" s="235">
        <f t="shared" si="24"/>
        <v>0</v>
      </c>
      <c r="AT26" s="235">
        <f t="shared" si="25"/>
        <v>0</v>
      </c>
      <c r="AU26" s="215">
        <f t="shared" si="26"/>
        <v>0</v>
      </c>
      <c r="AV26" s="215">
        <f t="shared" si="27"/>
        <v>0</v>
      </c>
      <c r="AW26" s="215">
        <f t="shared" si="28"/>
        <v>0</v>
      </c>
      <c r="AX26" s="235">
        <f t="shared" si="29"/>
        <v>0</v>
      </c>
      <c r="AY26" s="215">
        <f t="shared" si="30"/>
        <v>0</v>
      </c>
      <c r="AZ26" s="235">
        <f t="shared" si="31"/>
        <v>0</v>
      </c>
      <c r="BA26" s="215">
        <f t="shared" si="32"/>
        <v>0</v>
      </c>
      <c r="BB26" s="215">
        <f t="shared" si="33"/>
        <v>0</v>
      </c>
      <c r="BC26" s="215">
        <f t="shared" si="50"/>
        <v>0</v>
      </c>
      <c r="BD26" s="215">
        <f t="shared" si="51"/>
        <v>0</v>
      </c>
      <c r="BE26" s="215">
        <f t="shared" si="52"/>
        <v>0</v>
      </c>
      <c r="BF26" s="215">
        <f t="shared" si="53"/>
        <v>0</v>
      </c>
      <c r="BG26" s="215">
        <f t="shared" si="54"/>
        <v>0</v>
      </c>
      <c r="BH26" s="235">
        <v>1</v>
      </c>
      <c r="BI26" s="897">
        <v>6</v>
      </c>
      <c r="BJ26" s="911">
        <f t="shared" si="55"/>
        <v>0</v>
      </c>
      <c r="BK26" s="897"/>
      <c r="BL26" s="911">
        <f t="shared" si="56"/>
        <v>0</v>
      </c>
      <c r="BM26" s="897"/>
      <c r="BN26" s="911">
        <f t="shared" si="57"/>
        <v>0</v>
      </c>
      <c r="BO26" s="908">
        <v>1</v>
      </c>
      <c r="BP26" s="911">
        <f t="shared" si="35"/>
        <v>0</v>
      </c>
      <c r="BQ26" s="908">
        <v>4</v>
      </c>
      <c r="BR26" s="911">
        <f t="shared" si="36"/>
        <v>0</v>
      </c>
      <c r="BS26" s="908">
        <v>1</v>
      </c>
      <c r="BT26" s="911">
        <f t="shared" si="37"/>
        <v>0</v>
      </c>
      <c r="BU26" s="908"/>
      <c r="BV26" s="911">
        <f t="shared" si="38"/>
        <v>0</v>
      </c>
      <c r="BW26" s="908"/>
      <c r="BX26" s="911">
        <f t="shared" si="39"/>
        <v>0</v>
      </c>
      <c r="BY26" s="908"/>
      <c r="BZ26" s="911">
        <f t="shared" si="85"/>
        <v>0</v>
      </c>
      <c r="CA26" s="908"/>
      <c r="CB26" s="911">
        <f t="shared" si="41"/>
        <v>0</v>
      </c>
      <c r="CC26" s="908"/>
      <c r="CD26" s="911">
        <f t="shared" si="42"/>
        <v>0</v>
      </c>
      <c r="CE26" s="908"/>
      <c r="CF26" s="911">
        <f t="shared" si="43"/>
        <v>0</v>
      </c>
      <c r="CG26" s="908"/>
      <c r="CH26" s="911">
        <f t="shared" si="44"/>
        <v>0</v>
      </c>
      <c r="CI26" s="908"/>
      <c r="CJ26" s="911">
        <f t="shared" si="45"/>
        <v>0</v>
      </c>
      <c r="CL26" s="36">
        <f t="shared" si="58"/>
        <v>0</v>
      </c>
      <c r="CM26" s="36">
        <f t="shared" si="59"/>
        <v>0</v>
      </c>
      <c r="CN26" s="36">
        <f t="shared" si="60"/>
        <v>0</v>
      </c>
      <c r="CO26" s="36">
        <f t="shared" si="61"/>
        <v>0</v>
      </c>
      <c r="CP26" s="36">
        <f t="shared" si="62"/>
        <v>0</v>
      </c>
      <c r="CQ26" s="36">
        <f t="shared" si="63"/>
        <v>0</v>
      </c>
      <c r="CR26" s="36">
        <f t="shared" si="64"/>
        <v>0</v>
      </c>
      <c r="CS26" s="36">
        <f t="shared" si="65"/>
        <v>0</v>
      </c>
      <c r="CT26" s="36"/>
      <c r="CU26" s="1">
        <f t="shared" si="66"/>
        <v>0</v>
      </c>
      <c r="CV26" s="1">
        <f t="shared" si="67"/>
        <v>0</v>
      </c>
      <c r="CW26" s="36"/>
      <c r="CX26" s="1">
        <f t="shared" si="68"/>
        <v>0</v>
      </c>
      <c r="CY26" s="1">
        <f t="shared" si="69"/>
        <v>0</v>
      </c>
      <c r="CZ26" s="1">
        <f t="shared" si="70"/>
        <v>0</v>
      </c>
      <c r="DA26" s="1">
        <f t="shared" si="71"/>
        <v>0</v>
      </c>
      <c r="DB26" s="1">
        <f t="shared" si="72"/>
        <v>0</v>
      </c>
      <c r="DC26" s="1">
        <f t="shared" si="73"/>
        <v>0</v>
      </c>
      <c r="DD26" s="1">
        <f t="shared" si="74"/>
        <v>0</v>
      </c>
      <c r="DE26" s="1">
        <f t="shared" si="75"/>
        <v>0</v>
      </c>
      <c r="DF26" s="1">
        <f t="shared" si="76"/>
        <v>0</v>
      </c>
      <c r="DG26" s="1">
        <f t="shared" si="77"/>
        <v>0</v>
      </c>
      <c r="DH26" s="1">
        <f t="shared" si="78"/>
        <v>0</v>
      </c>
      <c r="DI26" s="1">
        <f t="shared" si="79"/>
        <v>0</v>
      </c>
      <c r="DJ26" s="1">
        <f t="shared" si="80"/>
        <v>0</v>
      </c>
      <c r="DK26" s="1">
        <f t="shared" si="81"/>
        <v>0</v>
      </c>
      <c r="DL26" s="1">
        <f t="shared" si="82"/>
        <v>0</v>
      </c>
      <c r="DM26" s="1">
        <f t="shared" si="83"/>
        <v>0</v>
      </c>
    </row>
    <row r="27" spans="1:143" s="1" customFormat="1" ht="57" customHeight="1" x14ac:dyDescent="0.2">
      <c r="B27" s="192" t="s">
        <v>9</v>
      </c>
      <c r="C27" s="146"/>
      <c r="D27" s="1361" t="s">
        <v>988</v>
      </c>
      <c r="E27" s="1362"/>
      <c r="F27" s="1368" t="s">
        <v>857</v>
      </c>
      <c r="G27" s="1364" t="s">
        <v>857</v>
      </c>
      <c r="H27" s="1363">
        <v>21</v>
      </c>
      <c r="I27" s="1364" t="s">
        <v>1149</v>
      </c>
      <c r="J27" s="1376">
        <f>SUM(J16:J26)</f>
        <v>913</v>
      </c>
      <c r="K27" s="1667" t="s">
        <v>1209</v>
      </c>
      <c r="L27" s="1668"/>
      <c r="M27" s="1668"/>
      <c r="N27" s="1668"/>
      <c r="O27" s="1668"/>
      <c r="P27" s="1668"/>
      <c r="Q27" s="1668"/>
      <c r="R27" s="1668"/>
      <c r="S27" s="1668"/>
      <c r="T27" s="1668"/>
      <c r="U27" s="1668"/>
      <c r="V27" s="1668"/>
      <c r="W27" s="1668"/>
      <c r="X27" s="1669"/>
      <c r="Y27" s="1365"/>
      <c r="Z27" s="1670"/>
      <c r="AA27" s="1671"/>
      <c r="AB27" s="1671"/>
      <c r="AC27" s="1672"/>
      <c r="AD27" s="1377">
        <f t="shared" si="46"/>
        <v>0</v>
      </c>
      <c r="AE27" s="1366" t="str">
        <f t="shared" si="84"/>
        <v>Yes</v>
      </c>
      <c r="AF27" s="1367" t="str">
        <f t="shared" si="47"/>
        <v>No</v>
      </c>
      <c r="AG27"/>
      <c r="AH27" s="295">
        <v>12</v>
      </c>
      <c r="AI27" s="294">
        <f t="shared" si="48"/>
        <v>0</v>
      </c>
      <c r="AJ27" s="36"/>
      <c r="AK27" s="36"/>
      <c r="AL27" s="216"/>
      <c r="AM27" s="375">
        <v>17.2</v>
      </c>
      <c r="AN27" s="215">
        <f t="shared" si="49"/>
        <v>0</v>
      </c>
      <c r="AO27" s="235">
        <v>0</v>
      </c>
      <c r="AP27" s="235">
        <f t="shared" si="21"/>
        <v>0</v>
      </c>
      <c r="AQ27" s="235">
        <f t="shared" si="22"/>
        <v>0</v>
      </c>
      <c r="AR27" s="235">
        <f t="shared" si="23"/>
        <v>0</v>
      </c>
      <c r="AS27" s="235">
        <f t="shared" si="24"/>
        <v>0</v>
      </c>
      <c r="AT27" s="235">
        <f t="shared" si="25"/>
        <v>0</v>
      </c>
      <c r="AU27" s="215">
        <f t="shared" si="26"/>
        <v>0</v>
      </c>
      <c r="AV27" s="215">
        <f t="shared" si="27"/>
        <v>0</v>
      </c>
      <c r="AW27" s="215">
        <f t="shared" si="28"/>
        <v>0</v>
      </c>
      <c r="AX27" s="235">
        <f t="shared" si="29"/>
        <v>0</v>
      </c>
      <c r="AY27" s="215">
        <f t="shared" si="30"/>
        <v>0</v>
      </c>
      <c r="AZ27" s="235">
        <f t="shared" si="31"/>
        <v>0</v>
      </c>
      <c r="BA27" s="215">
        <f t="shared" si="32"/>
        <v>0</v>
      </c>
      <c r="BB27" s="215">
        <f t="shared" si="33"/>
        <v>0</v>
      </c>
      <c r="BC27" s="215">
        <f t="shared" si="50"/>
        <v>0</v>
      </c>
      <c r="BD27" s="215"/>
      <c r="BE27" s="215"/>
      <c r="BF27" s="215"/>
      <c r="BG27" s="215"/>
      <c r="BH27" s="235">
        <v>12</v>
      </c>
      <c r="BI27" s="897">
        <v>12</v>
      </c>
      <c r="BJ27" s="911">
        <f t="shared" si="55"/>
        <v>0</v>
      </c>
      <c r="BK27" s="897"/>
      <c r="BL27" s="911">
        <f t="shared" si="56"/>
        <v>0</v>
      </c>
      <c r="BM27" s="897"/>
      <c r="BN27" s="911">
        <f t="shared" si="57"/>
        <v>0</v>
      </c>
      <c r="BO27" s="908">
        <v>1</v>
      </c>
      <c r="BP27" s="911">
        <f t="shared" si="35"/>
        <v>0</v>
      </c>
      <c r="BQ27" s="908">
        <v>5</v>
      </c>
      <c r="BR27" s="911">
        <f t="shared" si="36"/>
        <v>0</v>
      </c>
      <c r="BS27" s="908">
        <v>6</v>
      </c>
      <c r="BT27" s="911">
        <f t="shared" si="37"/>
        <v>0</v>
      </c>
      <c r="BU27" s="908">
        <v>5</v>
      </c>
      <c r="BV27" s="911">
        <f t="shared" si="38"/>
        <v>0</v>
      </c>
      <c r="BW27" s="908">
        <v>3</v>
      </c>
      <c r="BX27" s="911">
        <f t="shared" si="39"/>
        <v>0</v>
      </c>
      <c r="BY27" s="908"/>
      <c r="BZ27" s="911">
        <f t="shared" si="85"/>
        <v>0</v>
      </c>
      <c r="CA27" s="908"/>
      <c r="CB27" s="911">
        <f t="shared" si="41"/>
        <v>0</v>
      </c>
      <c r="CC27" s="908"/>
      <c r="CD27" s="911">
        <f t="shared" si="42"/>
        <v>0</v>
      </c>
      <c r="CE27" s="908"/>
      <c r="CF27" s="911">
        <f t="shared" si="43"/>
        <v>0</v>
      </c>
      <c r="CG27" s="908"/>
      <c r="CH27" s="911">
        <f t="shared" si="44"/>
        <v>0</v>
      </c>
      <c r="CI27" s="908"/>
      <c r="CJ27" s="911">
        <f t="shared" si="45"/>
        <v>0</v>
      </c>
      <c r="CL27" s="36">
        <f t="shared" si="58"/>
        <v>0</v>
      </c>
      <c r="CM27" s="36">
        <f t="shared" si="59"/>
        <v>0</v>
      </c>
      <c r="CN27" s="36">
        <f t="shared" si="60"/>
        <v>0</v>
      </c>
      <c r="CO27" s="36">
        <f t="shared" si="61"/>
        <v>0</v>
      </c>
      <c r="CP27" s="36">
        <f t="shared" si="62"/>
        <v>0</v>
      </c>
      <c r="CQ27" s="36">
        <f t="shared" si="63"/>
        <v>0</v>
      </c>
      <c r="CR27" s="36">
        <f t="shared" si="64"/>
        <v>0</v>
      </c>
      <c r="CS27" s="36">
        <f t="shared" si="65"/>
        <v>0</v>
      </c>
      <c r="CT27" s="36"/>
      <c r="CU27" s="1">
        <f t="shared" si="66"/>
        <v>0</v>
      </c>
      <c r="CV27" s="1">
        <f t="shared" si="67"/>
        <v>0</v>
      </c>
      <c r="CW27" s="36"/>
      <c r="CX27" s="1">
        <f t="shared" si="68"/>
        <v>0</v>
      </c>
      <c r="CY27" s="1">
        <f t="shared" si="69"/>
        <v>0</v>
      </c>
      <c r="CZ27" s="1">
        <f t="shared" si="70"/>
        <v>0</v>
      </c>
      <c r="DA27" s="1">
        <f t="shared" si="71"/>
        <v>0</v>
      </c>
      <c r="DB27" s="1">
        <f t="shared" si="72"/>
        <v>0</v>
      </c>
      <c r="DC27" s="1">
        <f t="shared" si="73"/>
        <v>0</v>
      </c>
      <c r="DD27" s="1">
        <f t="shared" si="74"/>
        <v>0</v>
      </c>
      <c r="DE27" s="1">
        <f t="shared" si="75"/>
        <v>0</v>
      </c>
      <c r="DF27" s="1">
        <f t="shared" si="76"/>
        <v>0</v>
      </c>
      <c r="DG27" s="1">
        <f t="shared" si="77"/>
        <v>0</v>
      </c>
      <c r="DH27" s="1">
        <f t="shared" si="78"/>
        <v>0</v>
      </c>
      <c r="DI27" s="1">
        <f t="shared" si="79"/>
        <v>0</v>
      </c>
      <c r="DJ27" s="1">
        <f t="shared" si="80"/>
        <v>0</v>
      </c>
      <c r="DK27" s="1">
        <f t="shared" si="81"/>
        <v>0</v>
      </c>
      <c r="DL27" s="1">
        <f t="shared" si="82"/>
        <v>0</v>
      </c>
      <c r="DM27" s="1">
        <f t="shared" si="83"/>
        <v>0</v>
      </c>
    </row>
    <row r="28" spans="1:143" ht="31" customHeight="1" x14ac:dyDescent="0.2">
      <c r="B28" s="523"/>
      <c r="E28" s="551"/>
      <c r="F28" s="101"/>
      <c r="G28" s="105"/>
      <c r="I28" s="886" t="s">
        <v>1128</v>
      </c>
      <c r="K28" s="101"/>
      <c r="L28" s="106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247"/>
      <c r="AA28" s="999"/>
      <c r="AB28" s="999"/>
      <c r="AC28" s="999"/>
      <c r="AD28" s="158"/>
      <c r="AE28" s="108"/>
      <c r="AF28" s="315" t="str">
        <f t="shared" si="47"/>
        <v>No</v>
      </c>
      <c r="AH28" s="1"/>
      <c r="AI28" s="39"/>
      <c r="AJ28" s="36"/>
      <c r="AK28" s="36"/>
      <c r="AL28" s="213"/>
      <c r="AM28" s="382"/>
      <c r="AN28" s="215">
        <f t="shared" si="49"/>
        <v>0</v>
      </c>
      <c r="AO28" s="215"/>
      <c r="AP28" s="215"/>
      <c r="AQ28" s="215"/>
      <c r="AR28" s="215"/>
      <c r="AS28" s="215"/>
      <c r="AT28" s="215"/>
      <c r="AU28" s="215">
        <f t="shared" si="26"/>
        <v>0</v>
      </c>
      <c r="AV28" s="215">
        <f t="shared" si="27"/>
        <v>0</v>
      </c>
      <c r="AW28" s="215">
        <f t="shared" si="28"/>
        <v>0</v>
      </c>
      <c r="AX28" s="215"/>
      <c r="AY28" s="215">
        <f t="shared" si="30"/>
        <v>0</v>
      </c>
      <c r="AZ28" s="215"/>
      <c r="BA28" s="215"/>
      <c r="BB28" s="215">
        <f t="shared" si="33"/>
        <v>0</v>
      </c>
      <c r="BC28" s="215"/>
      <c r="BD28" s="215">
        <f t="shared" si="51"/>
        <v>0</v>
      </c>
      <c r="BE28" s="215">
        <f t="shared" si="52"/>
        <v>0</v>
      </c>
      <c r="BF28" s="215">
        <f t="shared" si="53"/>
        <v>0</v>
      </c>
      <c r="BG28" s="215">
        <f t="shared" si="54"/>
        <v>0</v>
      </c>
      <c r="BH28" s="215"/>
      <c r="BI28" s="912"/>
      <c r="BJ28" s="911">
        <f t="shared" si="55"/>
        <v>0</v>
      </c>
      <c r="BK28" s="912"/>
      <c r="BL28" s="911">
        <f t="shared" si="56"/>
        <v>0</v>
      </c>
      <c r="BM28" s="912"/>
      <c r="BN28" s="911">
        <f t="shared" si="57"/>
        <v>0</v>
      </c>
      <c r="BO28" s="913"/>
      <c r="BP28" s="911">
        <f t="shared" si="35"/>
        <v>0</v>
      </c>
      <c r="BQ28" s="913"/>
      <c r="BR28" s="911">
        <f t="shared" si="36"/>
        <v>0</v>
      </c>
      <c r="BS28" s="913"/>
      <c r="BT28" s="911">
        <f t="shared" si="37"/>
        <v>0</v>
      </c>
      <c r="BU28" s="913"/>
      <c r="BV28" s="911">
        <f t="shared" si="38"/>
        <v>0</v>
      </c>
      <c r="BW28" s="913"/>
      <c r="BX28" s="911">
        <f t="shared" si="39"/>
        <v>0</v>
      </c>
      <c r="BY28" s="913"/>
      <c r="BZ28" s="911">
        <f t="shared" si="85"/>
        <v>0</v>
      </c>
      <c r="CA28" s="913"/>
      <c r="CB28" s="911">
        <f t="shared" si="41"/>
        <v>0</v>
      </c>
      <c r="CC28" s="913"/>
      <c r="CD28" s="911">
        <f t="shared" si="42"/>
        <v>0</v>
      </c>
      <c r="CE28" s="913"/>
      <c r="CF28" s="911">
        <f t="shared" si="43"/>
        <v>0</v>
      </c>
      <c r="CG28" s="913"/>
      <c r="CH28" s="911">
        <f t="shared" si="44"/>
        <v>0</v>
      </c>
      <c r="CI28" s="913"/>
      <c r="CJ28" s="911">
        <f t="shared" si="45"/>
        <v>0</v>
      </c>
      <c r="CL28" s="36">
        <f t="shared" si="58"/>
        <v>0</v>
      </c>
      <c r="CM28" s="36">
        <f t="shared" si="59"/>
        <v>0</v>
      </c>
      <c r="CN28" s="36">
        <f t="shared" si="60"/>
        <v>0</v>
      </c>
      <c r="CO28" s="36">
        <f t="shared" si="61"/>
        <v>0</v>
      </c>
      <c r="CP28" s="36">
        <f t="shared" si="62"/>
        <v>0</v>
      </c>
      <c r="CQ28" s="36">
        <f t="shared" si="63"/>
        <v>0</v>
      </c>
      <c r="CR28" s="36">
        <f t="shared" si="64"/>
        <v>0</v>
      </c>
      <c r="CS28" s="36">
        <f t="shared" si="65"/>
        <v>0</v>
      </c>
      <c r="CT28" s="36"/>
      <c r="CU28" s="1">
        <f t="shared" si="66"/>
        <v>0</v>
      </c>
      <c r="CV28" s="1">
        <f t="shared" si="67"/>
        <v>0</v>
      </c>
      <c r="CW28" s="36"/>
      <c r="CX28" s="1">
        <f t="shared" si="68"/>
        <v>0</v>
      </c>
      <c r="CY28" s="1">
        <f t="shared" si="69"/>
        <v>0</v>
      </c>
      <c r="CZ28" s="1">
        <f t="shared" si="70"/>
        <v>0</v>
      </c>
      <c r="DA28" s="1">
        <f t="shared" si="71"/>
        <v>0</v>
      </c>
      <c r="DB28" s="1">
        <f t="shared" si="72"/>
        <v>0</v>
      </c>
      <c r="DC28" s="1">
        <f t="shared" si="73"/>
        <v>0</v>
      </c>
      <c r="DD28" s="1">
        <f t="shared" si="74"/>
        <v>0</v>
      </c>
      <c r="DE28" s="1">
        <f t="shared" si="75"/>
        <v>0</v>
      </c>
      <c r="DF28" s="1">
        <f t="shared" si="76"/>
        <v>0</v>
      </c>
      <c r="DG28" s="1">
        <f t="shared" si="77"/>
        <v>0</v>
      </c>
      <c r="DH28" s="1">
        <f t="shared" si="78"/>
        <v>0</v>
      </c>
      <c r="DI28" s="1">
        <f t="shared" si="79"/>
        <v>0</v>
      </c>
      <c r="DJ28" s="1">
        <f t="shared" si="80"/>
        <v>0</v>
      </c>
      <c r="DK28" s="1">
        <f t="shared" si="81"/>
        <v>0</v>
      </c>
      <c r="DL28" s="1">
        <f t="shared" si="82"/>
        <v>0</v>
      </c>
      <c r="DM28" s="1">
        <f t="shared" si="83"/>
        <v>0</v>
      </c>
    </row>
    <row r="29" spans="1:143" s="117" customFormat="1" ht="57" customHeight="1" x14ac:dyDescent="0.2">
      <c r="A29" s="1"/>
      <c r="B29" s="202" t="s">
        <v>9</v>
      </c>
      <c r="C29" s="111"/>
      <c r="D29" s="344" t="s">
        <v>946</v>
      </c>
      <c r="E29" s="540"/>
      <c r="F29" s="111" t="s">
        <v>185</v>
      </c>
      <c r="G29" s="112" t="s">
        <v>36</v>
      </c>
      <c r="H29" s="111">
        <v>1</v>
      </c>
      <c r="I29" s="112" t="s">
        <v>1149</v>
      </c>
      <c r="J29" s="641">
        <v>89</v>
      </c>
      <c r="K29" s="114"/>
      <c r="L29" s="114"/>
      <c r="M29" s="114"/>
      <c r="N29" s="114"/>
      <c r="O29" s="114"/>
      <c r="P29" s="114"/>
      <c r="Q29" s="114"/>
      <c r="R29" s="996"/>
      <c r="S29" s="963"/>
      <c r="T29" s="963"/>
      <c r="U29" s="963"/>
      <c r="V29" s="963"/>
      <c r="W29" s="963"/>
      <c r="X29" s="963"/>
      <c r="Y29" s="1242"/>
      <c r="Z29" s="1248"/>
      <c r="AA29" s="992"/>
      <c r="AB29" s="992"/>
      <c r="AC29" s="992"/>
      <c r="AD29" s="125">
        <f t="shared" ref="AD29:AD47" si="86">SUM(K29:AC29)*J29</f>
        <v>0</v>
      </c>
      <c r="AE29" s="115" t="str">
        <f t="shared" ref="AE29:AE47" si="87">IF(B29="New","Yes","No")</f>
        <v>Yes</v>
      </c>
      <c r="AF29" s="126" t="str">
        <f t="shared" ref="AF29:AF47" si="88">IF(SUM(K29:AC29)&gt;0,"Yes","No")</f>
        <v>No</v>
      </c>
      <c r="AG29"/>
      <c r="AH29" s="291">
        <v>1</v>
      </c>
      <c r="AI29" s="294">
        <f t="shared" ref="AI29:AI46" si="89">AH29*SUM(K29:AC29)</f>
        <v>0</v>
      </c>
      <c r="AJ29" s="36"/>
      <c r="AK29" s="36"/>
      <c r="AL29" s="216"/>
      <c r="AM29" s="375">
        <v>3.85</v>
      </c>
      <c r="AN29" s="215">
        <f t="shared" ref="AN29:AN47" si="90">SUM(K29:AC29)*AM29</f>
        <v>0</v>
      </c>
      <c r="AO29" s="215">
        <f t="shared" ref="AO29:AO47" si="91">K29*H29</f>
        <v>0</v>
      </c>
      <c r="AP29" s="215">
        <f t="shared" ref="AP29:AP47" si="92">L29*H29</f>
        <v>0</v>
      </c>
      <c r="AQ29" s="215">
        <f t="shared" ref="AQ29:AQ47" si="93">M29*H29</f>
        <v>0</v>
      </c>
      <c r="AR29" s="215">
        <f t="shared" ref="AR29:AR47" si="94">N29*H29</f>
        <v>0</v>
      </c>
      <c r="AS29" s="215">
        <f t="shared" ref="AS29:AS47" si="95">O29*H29</f>
        <v>0</v>
      </c>
      <c r="AT29" s="215">
        <f t="shared" ref="AT29:AT47" si="96">P29*H29</f>
        <v>0</v>
      </c>
      <c r="AU29" s="215">
        <f t="shared" si="26"/>
        <v>0</v>
      </c>
      <c r="AV29" s="215">
        <f t="shared" si="27"/>
        <v>0</v>
      </c>
      <c r="AW29" s="215">
        <f t="shared" si="28"/>
        <v>0</v>
      </c>
      <c r="AX29" s="215">
        <f t="shared" ref="AX29:AX47" si="97">T29*H29</f>
        <v>0</v>
      </c>
      <c r="AY29" s="215">
        <f t="shared" si="30"/>
        <v>0</v>
      </c>
      <c r="AZ29" s="215">
        <f t="shared" ref="AZ29:AZ47" si="98">V29*H29</f>
        <v>0</v>
      </c>
      <c r="BA29" s="215">
        <f t="shared" ref="BA29:BA47" si="99">W29*H29</f>
        <v>0</v>
      </c>
      <c r="BB29" s="215">
        <f t="shared" si="33"/>
        <v>0</v>
      </c>
      <c r="BC29" s="215">
        <f t="shared" ref="BC29:BC47" si="100">Y29*H29</f>
        <v>0</v>
      </c>
      <c r="BD29" s="215">
        <f t="shared" si="51"/>
        <v>0</v>
      </c>
      <c r="BE29" s="215">
        <f t="shared" si="52"/>
        <v>0</v>
      </c>
      <c r="BF29" s="215">
        <f t="shared" si="53"/>
        <v>0</v>
      </c>
      <c r="BG29" s="215">
        <f t="shared" si="54"/>
        <v>0</v>
      </c>
      <c r="BH29" s="215">
        <v>1</v>
      </c>
      <c r="BI29" s="897">
        <v>4</v>
      </c>
      <c r="BJ29" s="911">
        <f t="shared" ref="BJ29:BJ47" si="101">BI29*SUM(K29:AC29)</f>
        <v>0</v>
      </c>
      <c r="BK29" s="897"/>
      <c r="BL29" s="911">
        <f t="shared" ref="BL29:BL47" si="102">BK29*SUM(K29:AC29)</f>
        <v>0</v>
      </c>
      <c r="BM29" s="897"/>
      <c r="BN29" s="911">
        <f t="shared" ref="BN29:BN47" si="103">BM29*SUM(K29:AC29)</f>
        <v>0</v>
      </c>
      <c r="BO29" s="908"/>
      <c r="BP29" s="911">
        <f t="shared" ref="BP29:BP47" si="104">BO29*SUM(K29:AC29)</f>
        <v>0</v>
      </c>
      <c r="BQ29" s="908"/>
      <c r="BR29" s="911">
        <f t="shared" ref="BR29:BR47" si="105">BQ29*SUM(K29:AC29)</f>
        <v>0</v>
      </c>
      <c r="BS29" s="908"/>
      <c r="BT29" s="911">
        <f t="shared" ref="BT29:BT47" si="106">BS29*SUM(K29:AC29)</f>
        <v>0</v>
      </c>
      <c r="BU29" s="908"/>
      <c r="BV29" s="911">
        <f t="shared" ref="BV29:BV47" si="107">BU29*SUM(K29:AC29)</f>
        <v>0</v>
      </c>
      <c r="BW29" s="908"/>
      <c r="BX29" s="911">
        <f t="shared" ref="BX29:BX47" si="108">BW29*SUM(K29:AC29)</f>
        <v>0</v>
      </c>
      <c r="BY29" s="908">
        <v>1</v>
      </c>
      <c r="BZ29" s="911">
        <f t="shared" ref="BZ29:BZ47" si="109">BY29*SUM(K29:AC29)</f>
        <v>0</v>
      </c>
      <c r="CA29" s="908"/>
      <c r="CB29" s="911">
        <f t="shared" ref="CB29:CB47" si="110">CA29*SUM(K29:AC29)</f>
        <v>0</v>
      </c>
      <c r="CC29" s="908"/>
      <c r="CD29" s="911">
        <f t="shared" ref="CD29:CD47" si="111">CC29*SUM(K29:AC29)</f>
        <v>0</v>
      </c>
      <c r="CE29" s="908"/>
      <c r="CF29" s="911">
        <f t="shared" ref="CF29:CF47" si="112">CE29*SUM(K29:AC29)</f>
        <v>0</v>
      </c>
      <c r="CG29" s="908"/>
      <c r="CH29" s="911">
        <f t="shared" ref="CH29:CH47" si="113">CG29*SUM(K29:AC29)</f>
        <v>0</v>
      </c>
      <c r="CI29" s="908"/>
      <c r="CJ29" s="911">
        <f t="shared" ref="CJ29:CJ47" si="114">CI29*SUM(K29:AC29)</f>
        <v>0</v>
      </c>
      <c r="CK29" s="36"/>
      <c r="CL29" s="36">
        <f t="shared" ref="CL29:CL47" si="115">IF($F29="XS",IF(SUM($K29:$AC29)&gt;0,SUM($K29:$AC29),0),0)*$H29</f>
        <v>0</v>
      </c>
      <c r="CM29" s="36">
        <f t="shared" ref="CM29:CM47" si="116">IF($F29="S",IF(SUM($K29:$AC29)&gt;0,SUM($K29:$AC29),0),0)*$H29</f>
        <v>0</v>
      </c>
      <c r="CN29" s="36">
        <f t="shared" ref="CN29:CN47" si="117">IF($F29="M",IF(SUM($K29:$AC29)&gt;0,SUM($K29:$AC29),0),0)*$H29</f>
        <v>0</v>
      </c>
      <c r="CO29" s="36">
        <f t="shared" ref="CO29:CO47" si="118">IF($F29="L",IF(SUM($K29:$AC29)&gt;0,SUM($K29:$AC29),0),0)*$H29</f>
        <v>0</v>
      </c>
      <c r="CP29" s="36">
        <f t="shared" ref="CP29:CP47" si="119">IF($F29="XL",IF(SUM($K29:$AC29)&gt;0,SUM($K29:$AC29),0),0)*$H29</f>
        <v>0</v>
      </c>
      <c r="CQ29" s="36">
        <f t="shared" ref="CQ29:CQ47" si="120">IF($F29="2XL",IF(SUM($K29:$AC29)&gt;0,SUM($K29:$AC29),0),0)*$H29</f>
        <v>0</v>
      </c>
      <c r="CR29" s="36">
        <f t="shared" ref="CR29:CR47" si="121">IF($F29="3XL",IF(SUM($K29:$AC29)&gt;0,SUM($K29:$AC29),0),0)*$H29</f>
        <v>0</v>
      </c>
      <c r="CS29" s="36">
        <f t="shared" ref="CS29:CS47" si="122">IF($F29="various",IF(SUM($K29:$AC29)&gt;0,SUM($K29:$AC29),0),0)*$H29</f>
        <v>0</v>
      </c>
      <c r="CT29" s="36"/>
      <c r="CU29" s="1">
        <f t="shared" ref="CU29:CU47" si="123">IF(E29="",IF(SUM(K29:AC29)&gt;0,SUM(K29:AC29),0),0)*H29</f>
        <v>0</v>
      </c>
      <c r="CV29" s="1">
        <f t="shared" si="67"/>
        <v>0</v>
      </c>
      <c r="CW29" s="36"/>
      <c r="CX29" s="1">
        <f t="shared" ref="CX29:CX47" si="124">IF($G29="sloper",IF(SUM($K29:$AC29)&gt;0,SUM($K29:$AC29),0),0)*$H29</f>
        <v>0</v>
      </c>
      <c r="CY29" s="1">
        <f t="shared" ref="CY29:CY47" si="125">IF($G29="footholds",IF(SUM($K29:$AC29)&gt;0,SUM($K29:$AC29),0),0)*$H29</f>
        <v>0</v>
      </c>
      <c r="CZ29" s="1">
        <f t="shared" ref="CZ29:CZ47" si="126">IF($G29="micros",IF(SUM($K29:$AC29)&gt;0,SUM($K29:$AC29),0),0)*$H29</f>
        <v>0</v>
      </c>
      <c r="DA29" s="1">
        <f t="shared" ref="DA29:DA47" si="127">IF($G29="jug",IF(SUM($K29:$AC29)&gt;0,SUM($K29:$AC29),0),0)*$H29</f>
        <v>0</v>
      </c>
      <c r="DB29" s="1">
        <f t="shared" ref="DB29:DB47" si="128">IF($G29="ledge",IF(SUM($K29:$AC29)&gt;0,SUM($K29:$AC29),0),0)*$H29</f>
        <v>0</v>
      </c>
      <c r="DC29" s="1">
        <f t="shared" ref="DC29:DC47" si="129">IF($G29="edge",IF(SUM($K29:$AC29)&gt;0,SUM($K29:$AC29),0),0)*$H29</f>
        <v>0</v>
      </c>
      <c r="DD29" s="1">
        <f t="shared" ref="DD29:DD47" si="130">IF($G29="crimp",IF(SUM($K29:$AC29)&gt;0,SUM($K29:$AC29),0),0)*$H29</f>
        <v>0</v>
      </c>
      <c r="DE29" s="1">
        <f t="shared" ref="DE29:DE47" si="131">IF($G29="incut",IF(SUM($K29:$AC29)&gt;0,SUM($K29:$AC29),0),0)*$H29</f>
        <v>0</v>
      </c>
      <c r="DF29" s="1">
        <f t="shared" ref="DF29:DF47" si="132">IF($G29="dish",IF(SUM($K29:$AC29)&gt;0,SUM($K29:$AC29),0),0)*$H29</f>
        <v>0</v>
      </c>
      <c r="DG29" s="1">
        <f t="shared" ref="DG29:DG47" si="133">IF($G29="pinch",IF(SUM($K29:$AC29)&gt;0,SUM($K29:$AC29),0),0)*$H29</f>
        <v>0</v>
      </c>
      <c r="DH29" s="1">
        <f t="shared" ref="DH29:DH47" si="134">IF($G29="pocket",IF(SUM($K29:$AC29)&gt;0,SUM($K29:$AC29),0),0)*$H29</f>
        <v>0</v>
      </c>
      <c r="DI29" s="1">
        <f t="shared" ref="DI29:DI47" si="135">IF($G29="insert",IF(SUM($K29:$AC29)&gt;0,SUM($K29:$AC29),0),0)*$H29</f>
        <v>0</v>
      </c>
      <c r="DJ29" s="1">
        <f t="shared" ref="DJ29:DJ47" si="136">IF($G29="feature",IF(SUM($K29:$AC29)&gt;0,SUM($K29:$AC29),0),0)*$H29</f>
        <v>0</v>
      </c>
      <c r="DK29" s="1">
        <f t="shared" ref="DK29:DK47" si="137">IF($G29="scoop",IF(SUM($K29:$AC29)&gt;0,SUM($K29:$AC29),0),0)*$H29</f>
        <v>0</v>
      </c>
      <c r="DL29" s="1">
        <f t="shared" ref="DL29:DL47" si="138">IF($G29="various",IF(SUM($K29:$AC29)&gt;0,SUM($K29:$AC29),0),0)*$H29</f>
        <v>0</v>
      </c>
      <c r="DM29" s="1">
        <f t="shared" ref="DM29:DM47" si="139">IF($G29="positive",IF(SUM($K29:$AC29)&gt;0,SUM($K29:$AC29),0),0)*$H29</f>
        <v>0</v>
      </c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6"/>
      <c r="EH29" s="36"/>
      <c r="EI29" s="36"/>
      <c r="EJ29" s="36"/>
      <c r="EK29" s="36"/>
      <c r="EL29" s="36"/>
      <c r="EM29" s="36"/>
    </row>
    <row r="30" spans="1:143" s="1" customFormat="1" ht="57" customHeight="1" x14ac:dyDescent="0.2">
      <c r="B30" s="199" t="s">
        <v>9</v>
      </c>
      <c r="C30" s="36"/>
      <c r="D30" s="342" t="s">
        <v>947</v>
      </c>
      <c r="E30" s="541" t="s">
        <v>71</v>
      </c>
      <c r="F30" s="117" t="s">
        <v>185</v>
      </c>
      <c r="G30" s="118" t="s">
        <v>36</v>
      </c>
      <c r="H30" s="117">
        <v>2</v>
      </c>
      <c r="I30" s="118" t="s">
        <v>1149</v>
      </c>
      <c r="J30" s="642">
        <v>103</v>
      </c>
      <c r="K30" s="119"/>
      <c r="L30" s="119"/>
      <c r="M30" s="119"/>
      <c r="N30" s="119"/>
      <c r="O30" s="119"/>
      <c r="P30" s="119"/>
      <c r="Q30" s="119"/>
      <c r="R30" s="993"/>
      <c r="S30" s="964"/>
      <c r="T30" s="964"/>
      <c r="U30" s="964"/>
      <c r="V30" s="964"/>
      <c r="W30" s="964"/>
      <c r="X30" s="964"/>
      <c r="Y30" s="1240"/>
      <c r="Z30" s="1246"/>
      <c r="AA30" s="993"/>
      <c r="AB30" s="993"/>
      <c r="AC30" s="993"/>
      <c r="AD30" s="121">
        <f t="shared" si="86"/>
        <v>0</v>
      </c>
      <c r="AE30" s="121" t="str">
        <f t="shared" si="87"/>
        <v>Yes</v>
      </c>
      <c r="AF30" s="122" t="str">
        <f t="shared" si="88"/>
        <v>No</v>
      </c>
      <c r="AG30"/>
      <c r="AH30" s="293">
        <v>1</v>
      </c>
      <c r="AI30" s="294">
        <f t="shared" si="89"/>
        <v>0</v>
      </c>
      <c r="AJ30" s="36"/>
      <c r="AK30" s="36"/>
      <c r="AL30" s="216"/>
      <c r="AM30" s="375">
        <v>5.25</v>
      </c>
      <c r="AN30" s="215">
        <f t="shared" si="90"/>
        <v>0</v>
      </c>
      <c r="AO30" s="215">
        <f t="shared" si="91"/>
        <v>0</v>
      </c>
      <c r="AP30" s="215">
        <f t="shared" si="92"/>
        <v>0</v>
      </c>
      <c r="AQ30" s="215">
        <f t="shared" si="93"/>
        <v>0</v>
      </c>
      <c r="AR30" s="215">
        <f t="shared" si="94"/>
        <v>0</v>
      </c>
      <c r="AS30" s="215">
        <f t="shared" si="95"/>
        <v>0</v>
      </c>
      <c r="AT30" s="215">
        <f t="shared" si="96"/>
        <v>0</v>
      </c>
      <c r="AU30" s="215">
        <f t="shared" si="26"/>
        <v>0</v>
      </c>
      <c r="AV30" s="215">
        <f t="shared" si="27"/>
        <v>0</v>
      </c>
      <c r="AW30" s="215">
        <f t="shared" si="28"/>
        <v>0</v>
      </c>
      <c r="AX30" s="215">
        <f t="shared" si="97"/>
        <v>0</v>
      </c>
      <c r="AY30" s="215">
        <f t="shared" si="30"/>
        <v>0</v>
      </c>
      <c r="AZ30" s="215">
        <f t="shared" si="98"/>
        <v>0</v>
      </c>
      <c r="BA30" s="215">
        <f t="shared" si="99"/>
        <v>0</v>
      </c>
      <c r="BB30" s="215">
        <f t="shared" si="33"/>
        <v>0</v>
      </c>
      <c r="BC30" s="215">
        <f t="shared" si="100"/>
        <v>0</v>
      </c>
      <c r="BD30" s="215">
        <f t="shared" si="51"/>
        <v>0</v>
      </c>
      <c r="BE30" s="215">
        <f t="shared" si="52"/>
        <v>0</v>
      </c>
      <c r="BF30" s="215">
        <f t="shared" si="53"/>
        <v>0</v>
      </c>
      <c r="BG30" s="215">
        <f t="shared" si="54"/>
        <v>0</v>
      </c>
      <c r="BH30" s="215">
        <v>1</v>
      </c>
      <c r="BI30" s="897">
        <v>7</v>
      </c>
      <c r="BJ30" s="911">
        <f t="shared" si="101"/>
        <v>0</v>
      </c>
      <c r="BK30" s="897"/>
      <c r="BL30" s="911">
        <f t="shared" si="102"/>
        <v>0</v>
      </c>
      <c r="BM30" s="897"/>
      <c r="BN30" s="911">
        <f t="shared" si="103"/>
        <v>0</v>
      </c>
      <c r="BO30" s="908"/>
      <c r="BP30" s="911">
        <f t="shared" si="104"/>
        <v>0</v>
      </c>
      <c r="BQ30" s="908"/>
      <c r="BR30" s="911">
        <f t="shared" si="105"/>
        <v>0</v>
      </c>
      <c r="BS30" s="908"/>
      <c r="BT30" s="911">
        <f t="shared" si="106"/>
        <v>0</v>
      </c>
      <c r="BU30" s="908">
        <v>1</v>
      </c>
      <c r="BV30" s="911">
        <f t="shared" si="107"/>
        <v>0</v>
      </c>
      <c r="BW30" s="908">
        <v>1</v>
      </c>
      <c r="BX30" s="911">
        <f t="shared" si="108"/>
        <v>0</v>
      </c>
      <c r="BY30" s="908"/>
      <c r="BZ30" s="911">
        <f t="shared" si="109"/>
        <v>0</v>
      </c>
      <c r="CA30" s="908"/>
      <c r="CB30" s="911">
        <f t="shared" si="110"/>
        <v>0</v>
      </c>
      <c r="CC30" s="908"/>
      <c r="CD30" s="911">
        <f t="shared" si="111"/>
        <v>0</v>
      </c>
      <c r="CE30" s="908"/>
      <c r="CF30" s="911">
        <f t="shared" si="112"/>
        <v>0</v>
      </c>
      <c r="CG30" s="908"/>
      <c r="CH30" s="911">
        <f t="shared" si="113"/>
        <v>0</v>
      </c>
      <c r="CI30" s="908"/>
      <c r="CJ30" s="911">
        <f t="shared" si="114"/>
        <v>0</v>
      </c>
      <c r="CK30" s="36"/>
      <c r="CL30" s="36">
        <f t="shared" si="115"/>
        <v>0</v>
      </c>
      <c r="CM30" s="36">
        <f t="shared" si="116"/>
        <v>0</v>
      </c>
      <c r="CN30" s="36">
        <f t="shared" si="117"/>
        <v>0</v>
      </c>
      <c r="CO30" s="36">
        <f t="shared" si="118"/>
        <v>0</v>
      </c>
      <c r="CP30" s="36">
        <f t="shared" si="119"/>
        <v>0</v>
      </c>
      <c r="CQ30" s="36">
        <f t="shared" si="120"/>
        <v>0</v>
      </c>
      <c r="CR30" s="36">
        <f t="shared" si="121"/>
        <v>0</v>
      </c>
      <c r="CS30" s="36">
        <f t="shared" si="122"/>
        <v>0</v>
      </c>
      <c r="CT30" s="36"/>
      <c r="CU30" s="1">
        <f t="shared" si="123"/>
        <v>0</v>
      </c>
      <c r="CV30" s="1">
        <f t="shared" si="67"/>
        <v>0</v>
      </c>
      <c r="CW30" s="36"/>
      <c r="CX30" s="1">
        <f t="shared" si="124"/>
        <v>0</v>
      </c>
      <c r="CY30" s="1">
        <f t="shared" si="125"/>
        <v>0</v>
      </c>
      <c r="CZ30" s="1">
        <f t="shared" si="126"/>
        <v>0</v>
      </c>
      <c r="DA30" s="1">
        <f t="shared" si="127"/>
        <v>0</v>
      </c>
      <c r="DB30" s="1">
        <f t="shared" si="128"/>
        <v>0</v>
      </c>
      <c r="DC30" s="1">
        <f t="shared" si="129"/>
        <v>0</v>
      </c>
      <c r="DD30" s="1">
        <f t="shared" si="130"/>
        <v>0</v>
      </c>
      <c r="DE30" s="1">
        <f t="shared" si="131"/>
        <v>0</v>
      </c>
      <c r="DF30" s="1">
        <f t="shared" si="132"/>
        <v>0</v>
      </c>
      <c r="DG30" s="1">
        <f t="shared" si="133"/>
        <v>0</v>
      </c>
      <c r="DH30" s="1">
        <f t="shared" si="134"/>
        <v>0</v>
      </c>
      <c r="DI30" s="1">
        <f t="shared" si="135"/>
        <v>0</v>
      </c>
      <c r="DJ30" s="1">
        <f t="shared" si="136"/>
        <v>0</v>
      </c>
      <c r="DK30" s="1">
        <f t="shared" si="137"/>
        <v>0</v>
      </c>
      <c r="DL30" s="1">
        <f t="shared" si="138"/>
        <v>0</v>
      </c>
      <c r="DM30" s="1">
        <f t="shared" si="139"/>
        <v>0</v>
      </c>
      <c r="DN30" s="36"/>
      <c r="DO30" s="36"/>
      <c r="DP30" s="36"/>
      <c r="DQ30" s="36"/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6"/>
      <c r="EH30" s="36"/>
      <c r="EI30" s="36"/>
      <c r="EJ30" s="36"/>
      <c r="EK30" s="36"/>
      <c r="EL30" s="36"/>
      <c r="EM30" s="36"/>
    </row>
    <row r="31" spans="1:143" s="117" customFormat="1" ht="57" customHeight="1" x14ac:dyDescent="0.2">
      <c r="A31" s="1"/>
      <c r="B31" s="199" t="s">
        <v>9</v>
      </c>
      <c r="C31" s="36"/>
      <c r="D31" s="346" t="s">
        <v>948</v>
      </c>
      <c r="E31" s="550" t="s">
        <v>71</v>
      </c>
      <c r="F31" s="36" t="s">
        <v>185</v>
      </c>
      <c r="G31" s="123" t="s">
        <v>36</v>
      </c>
      <c r="H31" s="36">
        <v>2</v>
      </c>
      <c r="I31" s="123" t="s">
        <v>1149</v>
      </c>
      <c r="J31" s="494">
        <v>88</v>
      </c>
      <c r="K31" s="124"/>
      <c r="L31" s="124"/>
      <c r="M31" s="124"/>
      <c r="N31" s="124"/>
      <c r="O31" s="124"/>
      <c r="P31" s="124"/>
      <c r="Q31" s="124"/>
      <c r="R31" s="992"/>
      <c r="S31" s="314"/>
      <c r="T31" s="314"/>
      <c r="U31" s="314"/>
      <c r="V31" s="314"/>
      <c r="W31" s="314"/>
      <c r="X31" s="314"/>
      <c r="Y31" s="165"/>
      <c r="Z31" s="1248"/>
      <c r="AA31" s="992"/>
      <c r="AB31" s="992"/>
      <c r="AC31" s="992"/>
      <c r="AD31" s="125">
        <f t="shared" si="86"/>
        <v>0</v>
      </c>
      <c r="AE31" s="125" t="str">
        <f t="shared" si="87"/>
        <v>Yes</v>
      </c>
      <c r="AF31" s="126" t="str">
        <f t="shared" si="88"/>
        <v>No</v>
      </c>
      <c r="AG31"/>
      <c r="AH31" s="293">
        <v>1</v>
      </c>
      <c r="AI31" s="294">
        <f t="shared" si="89"/>
        <v>0</v>
      </c>
      <c r="AJ31" s="36"/>
      <c r="AK31" s="36"/>
      <c r="AL31" s="216"/>
      <c r="AM31" s="375">
        <v>3.55</v>
      </c>
      <c r="AN31" s="215">
        <f t="shared" si="90"/>
        <v>0</v>
      </c>
      <c r="AO31" s="215">
        <f t="shared" si="91"/>
        <v>0</v>
      </c>
      <c r="AP31" s="215">
        <f t="shared" si="92"/>
        <v>0</v>
      </c>
      <c r="AQ31" s="215">
        <f t="shared" si="93"/>
        <v>0</v>
      </c>
      <c r="AR31" s="215">
        <f t="shared" si="94"/>
        <v>0</v>
      </c>
      <c r="AS31" s="215">
        <f t="shared" si="95"/>
        <v>0</v>
      </c>
      <c r="AT31" s="215">
        <f t="shared" si="96"/>
        <v>0</v>
      </c>
      <c r="AU31" s="215">
        <f t="shared" si="26"/>
        <v>0</v>
      </c>
      <c r="AV31" s="215">
        <f t="shared" si="27"/>
        <v>0</v>
      </c>
      <c r="AW31" s="215">
        <f t="shared" si="28"/>
        <v>0</v>
      </c>
      <c r="AX31" s="215">
        <f t="shared" si="97"/>
        <v>0</v>
      </c>
      <c r="AY31" s="215">
        <f t="shared" si="30"/>
        <v>0</v>
      </c>
      <c r="AZ31" s="215">
        <f t="shared" si="98"/>
        <v>0</v>
      </c>
      <c r="BA31" s="215">
        <f t="shared" si="99"/>
        <v>0</v>
      </c>
      <c r="BB31" s="215">
        <f t="shared" si="33"/>
        <v>0</v>
      </c>
      <c r="BC31" s="215">
        <f t="shared" si="100"/>
        <v>0</v>
      </c>
      <c r="BD31" s="215">
        <f t="shared" si="51"/>
        <v>0</v>
      </c>
      <c r="BE31" s="215">
        <f t="shared" si="52"/>
        <v>0</v>
      </c>
      <c r="BF31" s="215">
        <f t="shared" si="53"/>
        <v>0</v>
      </c>
      <c r="BG31" s="215">
        <f t="shared" si="54"/>
        <v>0</v>
      </c>
      <c r="BH31" s="215">
        <v>1</v>
      </c>
      <c r="BI31" s="897">
        <v>8</v>
      </c>
      <c r="BJ31" s="911">
        <f t="shared" si="101"/>
        <v>0</v>
      </c>
      <c r="BK31" s="897"/>
      <c r="BL31" s="911">
        <f t="shared" si="102"/>
        <v>0</v>
      </c>
      <c r="BM31" s="897"/>
      <c r="BN31" s="911">
        <f t="shared" si="103"/>
        <v>0</v>
      </c>
      <c r="BO31" s="908"/>
      <c r="BP31" s="911">
        <f t="shared" si="104"/>
        <v>0</v>
      </c>
      <c r="BQ31" s="908"/>
      <c r="BR31" s="911">
        <f t="shared" si="105"/>
        <v>0</v>
      </c>
      <c r="BS31" s="908"/>
      <c r="BT31" s="911">
        <f t="shared" si="106"/>
        <v>0</v>
      </c>
      <c r="BU31" s="908">
        <v>2</v>
      </c>
      <c r="BV31" s="911">
        <f t="shared" si="107"/>
        <v>0</v>
      </c>
      <c r="BW31" s="908"/>
      <c r="BX31" s="911">
        <f t="shared" si="108"/>
        <v>0</v>
      </c>
      <c r="BY31" s="908"/>
      <c r="BZ31" s="911">
        <f t="shared" si="109"/>
        <v>0</v>
      </c>
      <c r="CA31" s="908"/>
      <c r="CB31" s="911">
        <f t="shared" si="110"/>
        <v>0</v>
      </c>
      <c r="CC31" s="908"/>
      <c r="CD31" s="911">
        <f t="shared" si="111"/>
        <v>0</v>
      </c>
      <c r="CE31" s="908"/>
      <c r="CF31" s="911">
        <f t="shared" si="112"/>
        <v>0</v>
      </c>
      <c r="CG31" s="908"/>
      <c r="CH31" s="911">
        <f t="shared" si="113"/>
        <v>0</v>
      </c>
      <c r="CI31" s="908"/>
      <c r="CJ31" s="911">
        <f t="shared" si="114"/>
        <v>0</v>
      </c>
      <c r="CK31" s="36"/>
      <c r="CL31" s="36">
        <f t="shared" si="115"/>
        <v>0</v>
      </c>
      <c r="CM31" s="36">
        <f t="shared" si="116"/>
        <v>0</v>
      </c>
      <c r="CN31" s="36">
        <f t="shared" si="117"/>
        <v>0</v>
      </c>
      <c r="CO31" s="36">
        <f t="shared" si="118"/>
        <v>0</v>
      </c>
      <c r="CP31" s="36">
        <f t="shared" si="119"/>
        <v>0</v>
      </c>
      <c r="CQ31" s="36">
        <f t="shared" si="120"/>
        <v>0</v>
      </c>
      <c r="CR31" s="36">
        <f t="shared" si="121"/>
        <v>0</v>
      </c>
      <c r="CS31" s="36">
        <f t="shared" si="122"/>
        <v>0</v>
      </c>
      <c r="CT31" s="36"/>
      <c r="CU31" s="1">
        <f t="shared" si="123"/>
        <v>0</v>
      </c>
      <c r="CV31" s="1">
        <f t="shared" si="67"/>
        <v>0</v>
      </c>
      <c r="CW31" s="36"/>
      <c r="CX31" s="1">
        <f t="shared" si="124"/>
        <v>0</v>
      </c>
      <c r="CY31" s="1">
        <f t="shared" si="125"/>
        <v>0</v>
      </c>
      <c r="CZ31" s="1">
        <f t="shared" si="126"/>
        <v>0</v>
      </c>
      <c r="DA31" s="1">
        <f t="shared" si="127"/>
        <v>0</v>
      </c>
      <c r="DB31" s="1">
        <f t="shared" si="128"/>
        <v>0</v>
      </c>
      <c r="DC31" s="1">
        <f t="shared" si="129"/>
        <v>0</v>
      </c>
      <c r="DD31" s="1">
        <f t="shared" si="130"/>
        <v>0</v>
      </c>
      <c r="DE31" s="1">
        <f t="shared" si="131"/>
        <v>0</v>
      </c>
      <c r="DF31" s="1">
        <f t="shared" si="132"/>
        <v>0</v>
      </c>
      <c r="DG31" s="1">
        <f t="shared" si="133"/>
        <v>0</v>
      </c>
      <c r="DH31" s="1">
        <f t="shared" si="134"/>
        <v>0</v>
      </c>
      <c r="DI31" s="1">
        <f t="shared" si="135"/>
        <v>0</v>
      </c>
      <c r="DJ31" s="1">
        <f t="shared" si="136"/>
        <v>0</v>
      </c>
      <c r="DK31" s="1">
        <f t="shared" si="137"/>
        <v>0</v>
      </c>
      <c r="DL31" s="1">
        <f t="shared" si="138"/>
        <v>0</v>
      </c>
      <c r="DM31" s="1">
        <f t="shared" si="139"/>
        <v>0</v>
      </c>
      <c r="DN31" s="36"/>
      <c r="DO31" s="36"/>
      <c r="DP31" s="36"/>
      <c r="DQ31" s="36"/>
      <c r="DR31" s="36"/>
      <c r="DS31" s="36"/>
      <c r="DT31" s="36"/>
      <c r="DU31" s="36"/>
      <c r="DV31" s="36"/>
      <c r="DW31" s="36"/>
      <c r="DX31" s="36"/>
      <c r="DY31" s="36"/>
      <c r="DZ31" s="36"/>
      <c r="EA31" s="36"/>
      <c r="EB31" s="36"/>
      <c r="EC31" s="36"/>
      <c r="ED31" s="36"/>
      <c r="EE31" s="36"/>
      <c r="EF31" s="36"/>
      <c r="EG31" s="36"/>
      <c r="EH31" s="36"/>
      <c r="EI31" s="36"/>
      <c r="EJ31" s="36"/>
      <c r="EK31" s="36"/>
      <c r="EL31" s="36"/>
      <c r="EM31" s="36"/>
    </row>
    <row r="32" spans="1:143" s="1" customFormat="1" ht="57" customHeight="1" x14ac:dyDescent="0.2">
      <c r="B32" s="199" t="s">
        <v>9</v>
      </c>
      <c r="C32" s="36"/>
      <c r="D32" s="342" t="s">
        <v>949</v>
      </c>
      <c r="E32" s="541"/>
      <c r="F32" s="117" t="s">
        <v>184</v>
      </c>
      <c r="G32" s="118" t="s">
        <v>36</v>
      </c>
      <c r="H32" s="117">
        <v>3</v>
      </c>
      <c r="I32" s="118" t="s">
        <v>1149</v>
      </c>
      <c r="J32" s="642">
        <v>104</v>
      </c>
      <c r="K32" s="119"/>
      <c r="L32" s="119"/>
      <c r="M32" s="119"/>
      <c r="N32" s="119"/>
      <c r="O32" s="119"/>
      <c r="P32" s="119"/>
      <c r="Q32" s="119"/>
      <c r="R32" s="993"/>
      <c r="S32" s="964"/>
      <c r="T32" s="964"/>
      <c r="U32" s="964"/>
      <c r="V32" s="964"/>
      <c r="W32" s="964"/>
      <c r="X32" s="964"/>
      <c r="Y32" s="1240"/>
      <c r="Z32" s="1246"/>
      <c r="AA32" s="993"/>
      <c r="AB32" s="993"/>
      <c r="AC32" s="993"/>
      <c r="AD32" s="121">
        <f t="shared" si="86"/>
        <v>0</v>
      </c>
      <c r="AE32" s="121" t="str">
        <f t="shared" si="87"/>
        <v>Yes</v>
      </c>
      <c r="AF32" s="122" t="str">
        <f t="shared" si="88"/>
        <v>No</v>
      </c>
      <c r="AG32"/>
      <c r="AH32" s="293">
        <v>1</v>
      </c>
      <c r="AI32" s="294">
        <f t="shared" si="89"/>
        <v>0</v>
      </c>
      <c r="AJ32" s="36"/>
      <c r="AK32" s="36"/>
      <c r="AL32" s="216"/>
      <c r="AM32" s="375">
        <v>5.22</v>
      </c>
      <c r="AN32" s="215">
        <f t="shared" si="90"/>
        <v>0</v>
      </c>
      <c r="AO32" s="215">
        <f t="shared" si="91"/>
        <v>0</v>
      </c>
      <c r="AP32" s="215">
        <f t="shared" si="92"/>
        <v>0</v>
      </c>
      <c r="AQ32" s="215">
        <f t="shared" si="93"/>
        <v>0</v>
      </c>
      <c r="AR32" s="215">
        <f t="shared" si="94"/>
        <v>0</v>
      </c>
      <c r="AS32" s="215">
        <f t="shared" si="95"/>
        <v>0</v>
      </c>
      <c r="AT32" s="215">
        <f t="shared" si="96"/>
        <v>0</v>
      </c>
      <c r="AU32" s="215">
        <f t="shared" si="26"/>
        <v>0</v>
      </c>
      <c r="AV32" s="215">
        <f t="shared" si="27"/>
        <v>0</v>
      </c>
      <c r="AW32" s="215">
        <f t="shared" si="28"/>
        <v>0</v>
      </c>
      <c r="AX32" s="215">
        <f t="shared" si="97"/>
        <v>0</v>
      </c>
      <c r="AY32" s="215">
        <f t="shared" si="30"/>
        <v>0</v>
      </c>
      <c r="AZ32" s="215">
        <f t="shared" si="98"/>
        <v>0</v>
      </c>
      <c r="BA32" s="215">
        <f t="shared" si="99"/>
        <v>0</v>
      </c>
      <c r="BB32" s="215">
        <f t="shared" si="33"/>
        <v>0</v>
      </c>
      <c r="BC32" s="215">
        <f t="shared" si="100"/>
        <v>0</v>
      </c>
      <c r="BD32" s="215">
        <f t="shared" si="51"/>
        <v>0</v>
      </c>
      <c r="BE32" s="215">
        <f t="shared" si="52"/>
        <v>0</v>
      </c>
      <c r="BF32" s="215">
        <f t="shared" si="53"/>
        <v>0</v>
      </c>
      <c r="BG32" s="215">
        <f t="shared" si="54"/>
        <v>0</v>
      </c>
      <c r="BH32" s="215">
        <v>1</v>
      </c>
      <c r="BI32" s="897">
        <v>9</v>
      </c>
      <c r="BJ32" s="911">
        <f t="shared" si="101"/>
        <v>0</v>
      </c>
      <c r="BK32" s="897"/>
      <c r="BL32" s="911">
        <f t="shared" si="102"/>
        <v>0</v>
      </c>
      <c r="BM32" s="897"/>
      <c r="BN32" s="911">
        <f t="shared" si="103"/>
        <v>0</v>
      </c>
      <c r="BO32" s="908"/>
      <c r="BP32" s="911">
        <f t="shared" si="104"/>
        <v>0</v>
      </c>
      <c r="BQ32" s="908"/>
      <c r="BR32" s="911">
        <f t="shared" si="105"/>
        <v>0</v>
      </c>
      <c r="BS32" s="908"/>
      <c r="BT32" s="911">
        <f t="shared" si="106"/>
        <v>0</v>
      </c>
      <c r="BU32" s="908"/>
      <c r="BV32" s="911">
        <f t="shared" si="107"/>
        <v>0</v>
      </c>
      <c r="BW32" s="908">
        <v>1</v>
      </c>
      <c r="BX32" s="911">
        <f t="shared" si="108"/>
        <v>0</v>
      </c>
      <c r="BY32" s="908">
        <v>2</v>
      </c>
      <c r="BZ32" s="911">
        <f t="shared" si="109"/>
        <v>0</v>
      </c>
      <c r="CA32" s="908"/>
      <c r="CB32" s="911">
        <f t="shared" si="110"/>
        <v>0</v>
      </c>
      <c r="CC32" s="908"/>
      <c r="CD32" s="911">
        <f t="shared" si="111"/>
        <v>0</v>
      </c>
      <c r="CE32" s="908"/>
      <c r="CF32" s="911">
        <f t="shared" si="112"/>
        <v>0</v>
      </c>
      <c r="CG32" s="908"/>
      <c r="CH32" s="911">
        <f t="shared" si="113"/>
        <v>0</v>
      </c>
      <c r="CI32" s="908"/>
      <c r="CJ32" s="911">
        <f t="shared" si="114"/>
        <v>0</v>
      </c>
      <c r="CK32" s="36"/>
      <c r="CL32" s="36">
        <f t="shared" si="115"/>
        <v>0</v>
      </c>
      <c r="CM32" s="36">
        <f t="shared" si="116"/>
        <v>0</v>
      </c>
      <c r="CN32" s="36">
        <f t="shared" si="117"/>
        <v>0</v>
      </c>
      <c r="CO32" s="36">
        <f t="shared" si="118"/>
        <v>0</v>
      </c>
      <c r="CP32" s="36">
        <f t="shared" si="119"/>
        <v>0</v>
      </c>
      <c r="CQ32" s="36">
        <f t="shared" si="120"/>
        <v>0</v>
      </c>
      <c r="CR32" s="36">
        <f t="shared" si="121"/>
        <v>0</v>
      </c>
      <c r="CS32" s="36">
        <f t="shared" si="122"/>
        <v>0</v>
      </c>
      <c r="CT32" s="36"/>
      <c r="CU32" s="1">
        <f t="shared" si="123"/>
        <v>0</v>
      </c>
      <c r="CV32" s="1">
        <f t="shared" si="67"/>
        <v>0</v>
      </c>
      <c r="CW32" s="36"/>
      <c r="CX32" s="1">
        <f t="shared" si="124"/>
        <v>0</v>
      </c>
      <c r="CY32" s="1">
        <f t="shared" si="125"/>
        <v>0</v>
      </c>
      <c r="CZ32" s="1">
        <f t="shared" si="126"/>
        <v>0</v>
      </c>
      <c r="DA32" s="1">
        <f t="shared" si="127"/>
        <v>0</v>
      </c>
      <c r="DB32" s="1">
        <f t="shared" si="128"/>
        <v>0</v>
      </c>
      <c r="DC32" s="1">
        <f t="shared" si="129"/>
        <v>0</v>
      </c>
      <c r="DD32" s="1">
        <f t="shared" si="130"/>
        <v>0</v>
      </c>
      <c r="DE32" s="1">
        <f t="shared" si="131"/>
        <v>0</v>
      </c>
      <c r="DF32" s="1">
        <f t="shared" si="132"/>
        <v>0</v>
      </c>
      <c r="DG32" s="1">
        <f t="shared" si="133"/>
        <v>0</v>
      </c>
      <c r="DH32" s="1">
        <f t="shared" si="134"/>
        <v>0</v>
      </c>
      <c r="DI32" s="1">
        <f t="shared" si="135"/>
        <v>0</v>
      </c>
      <c r="DJ32" s="1">
        <f t="shared" si="136"/>
        <v>0</v>
      </c>
      <c r="DK32" s="1">
        <f t="shared" si="137"/>
        <v>0</v>
      </c>
      <c r="DL32" s="1">
        <f t="shared" si="138"/>
        <v>0</v>
      </c>
      <c r="DM32" s="1">
        <f t="shared" si="139"/>
        <v>0</v>
      </c>
      <c r="DN32" s="36"/>
      <c r="DO32" s="36"/>
      <c r="DP32" s="36"/>
      <c r="DQ32" s="36"/>
      <c r="DR32" s="36"/>
      <c r="DS32" s="36"/>
      <c r="DT32" s="36"/>
      <c r="DU32" s="36"/>
      <c r="DV32" s="36"/>
      <c r="DW32" s="36"/>
      <c r="DX32" s="36"/>
      <c r="DY32" s="36"/>
      <c r="DZ32" s="36"/>
      <c r="EA32" s="36"/>
      <c r="EB32" s="36"/>
      <c r="EC32" s="36"/>
      <c r="ED32" s="36"/>
      <c r="EE32" s="36"/>
      <c r="EF32" s="36"/>
      <c r="EG32" s="36"/>
      <c r="EH32" s="36"/>
      <c r="EI32" s="36"/>
      <c r="EJ32" s="36"/>
      <c r="EK32" s="36"/>
      <c r="EL32" s="36"/>
      <c r="EM32" s="36"/>
    </row>
    <row r="33" spans="1:143" s="1" customFormat="1" ht="57" customHeight="1" x14ac:dyDescent="0.2">
      <c r="B33" s="199" t="s">
        <v>9</v>
      </c>
      <c r="C33" s="36"/>
      <c r="D33" s="346" t="s">
        <v>950</v>
      </c>
      <c r="E33" s="550"/>
      <c r="F33" s="36" t="s">
        <v>184</v>
      </c>
      <c r="G33" s="123" t="s">
        <v>36</v>
      </c>
      <c r="H33" s="36">
        <v>3</v>
      </c>
      <c r="I33" s="123" t="s">
        <v>1149</v>
      </c>
      <c r="J33" s="494">
        <v>101</v>
      </c>
      <c r="K33" s="124"/>
      <c r="L33" s="124"/>
      <c r="M33" s="124"/>
      <c r="N33" s="124"/>
      <c r="O33" s="124"/>
      <c r="P33" s="124"/>
      <c r="Q33" s="124"/>
      <c r="R33" s="992"/>
      <c r="S33" s="314"/>
      <c r="T33" s="314"/>
      <c r="U33" s="314"/>
      <c r="V33" s="314"/>
      <c r="W33" s="314"/>
      <c r="X33" s="314"/>
      <c r="Y33" s="165"/>
      <c r="Z33" s="1248"/>
      <c r="AA33" s="992"/>
      <c r="AB33" s="992"/>
      <c r="AC33" s="992"/>
      <c r="AD33" s="125">
        <f t="shared" si="86"/>
        <v>0</v>
      </c>
      <c r="AE33" s="125" t="str">
        <f t="shared" si="87"/>
        <v>Yes</v>
      </c>
      <c r="AF33" s="126" t="str">
        <f t="shared" si="88"/>
        <v>No</v>
      </c>
      <c r="AG33"/>
      <c r="AH33" s="293">
        <v>1</v>
      </c>
      <c r="AI33" s="294">
        <f t="shared" si="89"/>
        <v>0</v>
      </c>
      <c r="AJ33" s="36"/>
      <c r="AK33" s="36"/>
      <c r="AL33" s="216"/>
      <c r="AM33" s="375">
        <v>4.8499999999999996</v>
      </c>
      <c r="AN33" s="215">
        <f t="shared" si="90"/>
        <v>0</v>
      </c>
      <c r="AO33" s="215">
        <f t="shared" si="91"/>
        <v>0</v>
      </c>
      <c r="AP33" s="215">
        <f t="shared" si="92"/>
        <v>0</v>
      </c>
      <c r="AQ33" s="215">
        <f t="shared" si="93"/>
        <v>0</v>
      </c>
      <c r="AR33" s="215">
        <f t="shared" si="94"/>
        <v>0</v>
      </c>
      <c r="AS33" s="215">
        <f t="shared" si="95"/>
        <v>0</v>
      </c>
      <c r="AT33" s="215">
        <f t="shared" si="96"/>
        <v>0</v>
      </c>
      <c r="AU33" s="215">
        <f t="shared" si="26"/>
        <v>0</v>
      </c>
      <c r="AV33" s="215">
        <f t="shared" si="27"/>
        <v>0</v>
      </c>
      <c r="AW33" s="215">
        <f t="shared" si="28"/>
        <v>0</v>
      </c>
      <c r="AX33" s="215">
        <f t="shared" si="97"/>
        <v>0</v>
      </c>
      <c r="AY33" s="215">
        <f t="shared" si="30"/>
        <v>0</v>
      </c>
      <c r="AZ33" s="215">
        <f t="shared" si="98"/>
        <v>0</v>
      </c>
      <c r="BA33" s="215">
        <f t="shared" si="99"/>
        <v>0</v>
      </c>
      <c r="BB33" s="215">
        <f t="shared" si="33"/>
        <v>0</v>
      </c>
      <c r="BC33" s="215">
        <f t="shared" si="100"/>
        <v>0</v>
      </c>
      <c r="BD33" s="215">
        <f t="shared" si="51"/>
        <v>0</v>
      </c>
      <c r="BE33" s="215">
        <f t="shared" si="52"/>
        <v>0</v>
      </c>
      <c r="BF33" s="215">
        <f t="shared" si="53"/>
        <v>0</v>
      </c>
      <c r="BG33" s="215">
        <f t="shared" si="54"/>
        <v>0</v>
      </c>
      <c r="BH33" s="215">
        <v>1</v>
      </c>
      <c r="BI33" s="897">
        <v>9</v>
      </c>
      <c r="BJ33" s="911">
        <f t="shared" si="101"/>
        <v>0</v>
      </c>
      <c r="BK33" s="897"/>
      <c r="BL33" s="911">
        <f t="shared" si="102"/>
        <v>0</v>
      </c>
      <c r="BM33" s="897"/>
      <c r="BN33" s="911">
        <f t="shared" si="103"/>
        <v>0</v>
      </c>
      <c r="BO33" s="908"/>
      <c r="BP33" s="911">
        <f t="shared" si="104"/>
        <v>0</v>
      </c>
      <c r="BQ33" s="908"/>
      <c r="BR33" s="911">
        <f t="shared" si="105"/>
        <v>0</v>
      </c>
      <c r="BS33" s="908"/>
      <c r="BT33" s="911">
        <f t="shared" si="106"/>
        <v>0</v>
      </c>
      <c r="BU33" s="908"/>
      <c r="BV33" s="911">
        <f t="shared" si="107"/>
        <v>0</v>
      </c>
      <c r="BW33" s="908">
        <v>3</v>
      </c>
      <c r="BX33" s="911">
        <f t="shared" si="108"/>
        <v>0</v>
      </c>
      <c r="BY33" s="908"/>
      <c r="BZ33" s="911">
        <f t="shared" si="109"/>
        <v>0</v>
      </c>
      <c r="CA33" s="908"/>
      <c r="CB33" s="911">
        <f t="shared" si="110"/>
        <v>0</v>
      </c>
      <c r="CC33" s="908"/>
      <c r="CD33" s="911">
        <f t="shared" si="111"/>
        <v>0</v>
      </c>
      <c r="CE33" s="908"/>
      <c r="CF33" s="911">
        <f t="shared" si="112"/>
        <v>0</v>
      </c>
      <c r="CG33" s="908"/>
      <c r="CH33" s="911">
        <f t="shared" si="113"/>
        <v>0</v>
      </c>
      <c r="CI33" s="908"/>
      <c r="CJ33" s="911">
        <f t="shared" si="114"/>
        <v>0</v>
      </c>
      <c r="CK33" s="36"/>
      <c r="CL33" s="36">
        <f t="shared" si="115"/>
        <v>0</v>
      </c>
      <c r="CM33" s="36">
        <f t="shared" si="116"/>
        <v>0</v>
      </c>
      <c r="CN33" s="36">
        <f t="shared" si="117"/>
        <v>0</v>
      </c>
      <c r="CO33" s="36">
        <f t="shared" si="118"/>
        <v>0</v>
      </c>
      <c r="CP33" s="36">
        <f t="shared" si="119"/>
        <v>0</v>
      </c>
      <c r="CQ33" s="36">
        <f t="shared" si="120"/>
        <v>0</v>
      </c>
      <c r="CR33" s="36">
        <f t="shared" si="121"/>
        <v>0</v>
      </c>
      <c r="CS33" s="36">
        <f t="shared" si="122"/>
        <v>0</v>
      </c>
      <c r="CT33" s="36"/>
      <c r="CU33" s="1">
        <f t="shared" si="123"/>
        <v>0</v>
      </c>
      <c r="CV33" s="1">
        <f t="shared" si="67"/>
        <v>0</v>
      </c>
      <c r="CW33" s="36"/>
      <c r="CX33" s="1">
        <f t="shared" si="124"/>
        <v>0</v>
      </c>
      <c r="CY33" s="1">
        <f t="shared" si="125"/>
        <v>0</v>
      </c>
      <c r="CZ33" s="1">
        <f t="shared" si="126"/>
        <v>0</v>
      </c>
      <c r="DA33" s="1">
        <f t="shared" si="127"/>
        <v>0</v>
      </c>
      <c r="DB33" s="1">
        <f t="shared" si="128"/>
        <v>0</v>
      </c>
      <c r="DC33" s="1">
        <f t="shared" si="129"/>
        <v>0</v>
      </c>
      <c r="DD33" s="1">
        <f t="shared" si="130"/>
        <v>0</v>
      </c>
      <c r="DE33" s="1">
        <f t="shared" si="131"/>
        <v>0</v>
      </c>
      <c r="DF33" s="1">
        <f t="shared" si="132"/>
        <v>0</v>
      </c>
      <c r="DG33" s="1">
        <f t="shared" si="133"/>
        <v>0</v>
      </c>
      <c r="DH33" s="1">
        <f t="shared" si="134"/>
        <v>0</v>
      </c>
      <c r="DI33" s="1">
        <f t="shared" si="135"/>
        <v>0</v>
      </c>
      <c r="DJ33" s="1">
        <f t="shared" si="136"/>
        <v>0</v>
      </c>
      <c r="DK33" s="1">
        <f t="shared" si="137"/>
        <v>0</v>
      </c>
      <c r="DL33" s="1">
        <f t="shared" si="138"/>
        <v>0</v>
      </c>
      <c r="DM33" s="1">
        <f t="shared" si="139"/>
        <v>0</v>
      </c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</row>
    <row r="34" spans="1:143" s="117" customFormat="1" ht="57" customHeight="1" x14ac:dyDescent="0.2">
      <c r="A34" s="1"/>
      <c r="B34" s="199" t="s">
        <v>9</v>
      </c>
      <c r="C34" s="36"/>
      <c r="D34" s="342" t="s">
        <v>951</v>
      </c>
      <c r="E34" s="541"/>
      <c r="F34" s="117" t="s">
        <v>184</v>
      </c>
      <c r="G34" s="118" t="s">
        <v>36</v>
      </c>
      <c r="H34" s="117">
        <v>4</v>
      </c>
      <c r="I34" s="118" t="s">
        <v>1149</v>
      </c>
      <c r="J34" s="642">
        <v>113</v>
      </c>
      <c r="K34" s="119"/>
      <c r="L34" s="119"/>
      <c r="M34" s="119"/>
      <c r="N34" s="119"/>
      <c r="O34" s="119"/>
      <c r="P34" s="119"/>
      <c r="Q34" s="119"/>
      <c r="R34" s="993"/>
      <c r="S34" s="964"/>
      <c r="T34" s="964"/>
      <c r="U34" s="964"/>
      <c r="V34" s="964"/>
      <c r="W34" s="964"/>
      <c r="X34" s="964"/>
      <c r="Y34" s="1240"/>
      <c r="Z34" s="1246"/>
      <c r="AA34" s="993"/>
      <c r="AB34" s="993"/>
      <c r="AC34" s="993"/>
      <c r="AD34" s="121">
        <f t="shared" si="86"/>
        <v>0</v>
      </c>
      <c r="AE34" s="121" t="str">
        <f t="shared" si="87"/>
        <v>Yes</v>
      </c>
      <c r="AF34" s="122" t="str">
        <f t="shared" si="88"/>
        <v>No</v>
      </c>
      <c r="AG34"/>
      <c r="AH34" s="293">
        <v>1</v>
      </c>
      <c r="AI34" s="294">
        <f t="shared" si="89"/>
        <v>0</v>
      </c>
      <c r="AJ34" s="36"/>
      <c r="AK34" s="36"/>
      <c r="AL34" s="216"/>
      <c r="AM34" s="375">
        <v>6.2</v>
      </c>
      <c r="AN34" s="215">
        <f t="shared" si="90"/>
        <v>0</v>
      </c>
      <c r="AO34" s="215">
        <f t="shared" si="91"/>
        <v>0</v>
      </c>
      <c r="AP34" s="215">
        <f t="shared" si="92"/>
        <v>0</v>
      </c>
      <c r="AQ34" s="215">
        <f t="shared" si="93"/>
        <v>0</v>
      </c>
      <c r="AR34" s="215">
        <f t="shared" si="94"/>
        <v>0</v>
      </c>
      <c r="AS34" s="215">
        <f t="shared" si="95"/>
        <v>0</v>
      </c>
      <c r="AT34" s="215">
        <f t="shared" si="96"/>
        <v>0</v>
      </c>
      <c r="AU34" s="215">
        <f t="shared" si="26"/>
        <v>0</v>
      </c>
      <c r="AV34" s="215">
        <f t="shared" si="27"/>
        <v>0</v>
      </c>
      <c r="AW34" s="215">
        <f t="shared" si="28"/>
        <v>0</v>
      </c>
      <c r="AX34" s="215">
        <f t="shared" si="97"/>
        <v>0</v>
      </c>
      <c r="AY34" s="215">
        <f t="shared" si="30"/>
        <v>0</v>
      </c>
      <c r="AZ34" s="215">
        <f t="shared" si="98"/>
        <v>0</v>
      </c>
      <c r="BA34" s="215">
        <f t="shared" si="99"/>
        <v>0</v>
      </c>
      <c r="BB34" s="215">
        <f t="shared" si="33"/>
        <v>0</v>
      </c>
      <c r="BC34" s="215">
        <f t="shared" si="100"/>
        <v>0</v>
      </c>
      <c r="BD34" s="215">
        <f t="shared" si="51"/>
        <v>0</v>
      </c>
      <c r="BE34" s="215">
        <f t="shared" si="52"/>
        <v>0</v>
      </c>
      <c r="BF34" s="215">
        <f t="shared" si="53"/>
        <v>0</v>
      </c>
      <c r="BG34" s="215">
        <f t="shared" si="54"/>
        <v>0</v>
      </c>
      <c r="BH34" s="215">
        <v>1</v>
      </c>
      <c r="BI34" s="897">
        <v>12</v>
      </c>
      <c r="BJ34" s="911">
        <f t="shared" si="101"/>
        <v>0</v>
      </c>
      <c r="BK34" s="897"/>
      <c r="BL34" s="911">
        <f t="shared" si="102"/>
        <v>0</v>
      </c>
      <c r="BM34" s="897"/>
      <c r="BN34" s="911">
        <f t="shared" si="103"/>
        <v>0</v>
      </c>
      <c r="BO34" s="908"/>
      <c r="BP34" s="911">
        <f t="shared" si="104"/>
        <v>0</v>
      </c>
      <c r="BQ34" s="908"/>
      <c r="BR34" s="911">
        <f t="shared" si="105"/>
        <v>0</v>
      </c>
      <c r="BS34" s="908"/>
      <c r="BT34" s="911">
        <f t="shared" si="106"/>
        <v>0</v>
      </c>
      <c r="BU34" s="908">
        <v>1</v>
      </c>
      <c r="BV34" s="911">
        <f t="shared" si="107"/>
        <v>0</v>
      </c>
      <c r="BW34" s="908">
        <v>3</v>
      </c>
      <c r="BX34" s="911">
        <f t="shared" si="108"/>
        <v>0</v>
      </c>
      <c r="BY34" s="908"/>
      <c r="BZ34" s="911">
        <f t="shared" si="109"/>
        <v>0</v>
      </c>
      <c r="CA34" s="908"/>
      <c r="CB34" s="911">
        <f t="shared" si="110"/>
        <v>0</v>
      </c>
      <c r="CC34" s="908"/>
      <c r="CD34" s="911">
        <f t="shared" si="111"/>
        <v>0</v>
      </c>
      <c r="CE34" s="908"/>
      <c r="CF34" s="911">
        <f t="shared" si="112"/>
        <v>0</v>
      </c>
      <c r="CG34" s="908"/>
      <c r="CH34" s="911">
        <f t="shared" si="113"/>
        <v>0</v>
      </c>
      <c r="CI34" s="908"/>
      <c r="CJ34" s="911">
        <f t="shared" si="114"/>
        <v>0</v>
      </c>
      <c r="CK34" s="36"/>
      <c r="CL34" s="36">
        <f t="shared" si="115"/>
        <v>0</v>
      </c>
      <c r="CM34" s="36">
        <f t="shared" si="116"/>
        <v>0</v>
      </c>
      <c r="CN34" s="36">
        <f t="shared" si="117"/>
        <v>0</v>
      </c>
      <c r="CO34" s="36">
        <f t="shared" si="118"/>
        <v>0</v>
      </c>
      <c r="CP34" s="36">
        <f t="shared" si="119"/>
        <v>0</v>
      </c>
      <c r="CQ34" s="36">
        <f t="shared" si="120"/>
        <v>0</v>
      </c>
      <c r="CR34" s="36">
        <f t="shared" si="121"/>
        <v>0</v>
      </c>
      <c r="CS34" s="36">
        <f t="shared" si="122"/>
        <v>0</v>
      </c>
      <c r="CT34" s="36"/>
      <c r="CU34" s="1">
        <f t="shared" si="123"/>
        <v>0</v>
      </c>
      <c r="CV34" s="1">
        <f t="shared" si="67"/>
        <v>0</v>
      </c>
      <c r="CW34" s="36"/>
      <c r="CX34" s="1">
        <f t="shared" si="124"/>
        <v>0</v>
      </c>
      <c r="CY34" s="1">
        <f t="shared" si="125"/>
        <v>0</v>
      </c>
      <c r="CZ34" s="1">
        <f t="shared" si="126"/>
        <v>0</v>
      </c>
      <c r="DA34" s="1">
        <f t="shared" si="127"/>
        <v>0</v>
      </c>
      <c r="DB34" s="1">
        <f t="shared" si="128"/>
        <v>0</v>
      </c>
      <c r="DC34" s="1">
        <f t="shared" si="129"/>
        <v>0</v>
      </c>
      <c r="DD34" s="1">
        <f t="shared" si="130"/>
        <v>0</v>
      </c>
      <c r="DE34" s="1">
        <f t="shared" si="131"/>
        <v>0</v>
      </c>
      <c r="DF34" s="1">
        <f t="shared" si="132"/>
        <v>0</v>
      </c>
      <c r="DG34" s="1">
        <f t="shared" si="133"/>
        <v>0</v>
      </c>
      <c r="DH34" s="1">
        <f t="shared" si="134"/>
        <v>0</v>
      </c>
      <c r="DI34" s="1">
        <f t="shared" si="135"/>
        <v>0</v>
      </c>
      <c r="DJ34" s="1">
        <f t="shared" si="136"/>
        <v>0</v>
      </c>
      <c r="DK34" s="1">
        <f t="shared" si="137"/>
        <v>0</v>
      </c>
      <c r="DL34" s="1">
        <f t="shared" si="138"/>
        <v>0</v>
      </c>
      <c r="DM34" s="1">
        <f t="shared" si="139"/>
        <v>0</v>
      </c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</row>
    <row r="35" spans="1:143" s="1" customFormat="1" ht="57" customHeight="1" x14ac:dyDescent="0.2">
      <c r="B35" s="199" t="s">
        <v>9</v>
      </c>
      <c r="D35" s="341" t="s">
        <v>952</v>
      </c>
      <c r="E35" s="537"/>
      <c r="F35" s="1" t="s">
        <v>188</v>
      </c>
      <c r="G35" s="99" t="s">
        <v>36</v>
      </c>
      <c r="H35" s="1">
        <v>6</v>
      </c>
      <c r="I35" s="99" t="s">
        <v>1149</v>
      </c>
      <c r="J35" s="644">
        <v>92</v>
      </c>
      <c r="K35" s="124"/>
      <c r="L35" s="124"/>
      <c r="M35" s="124"/>
      <c r="N35" s="124"/>
      <c r="O35" s="124"/>
      <c r="P35" s="124"/>
      <c r="Q35" s="124"/>
      <c r="R35" s="992"/>
      <c r="S35" s="314"/>
      <c r="T35" s="314"/>
      <c r="U35" s="314"/>
      <c r="V35" s="314"/>
      <c r="W35" s="314"/>
      <c r="X35" s="314"/>
      <c r="Y35" s="165"/>
      <c r="Z35" s="1248"/>
      <c r="AA35" s="992"/>
      <c r="AB35" s="992"/>
      <c r="AC35" s="992"/>
      <c r="AD35" s="125">
        <f t="shared" si="86"/>
        <v>0</v>
      </c>
      <c r="AE35" s="145" t="str">
        <f t="shared" si="87"/>
        <v>Yes</v>
      </c>
      <c r="AF35" s="126" t="str">
        <f t="shared" si="88"/>
        <v>No</v>
      </c>
      <c r="AG35"/>
      <c r="AH35" s="293">
        <v>1</v>
      </c>
      <c r="AI35" s="294">
        <f t="shared" si="89"/>
        <v>0</v>
      </c>
      <c r="AJ35" s="36"/>
      <c r="AK35" s="36"/>
      <c r="AL35" s="216"/>
      <c r="AM35" s="375">
        <v>3.3</v>
      </c>
      <c r="AN35" s="215">
        <f t="shared" si="90"/>
        <v>0</v>
      </c>
      <c r="AO35" s="235">
        <f t="shared" si="91"/>
        <v>0</v>
      </c>
      <c r="AP35" s="235">
        <f t="shared" si="92"/>
        <v>0</v>
      </c>
      <c r="AQ35" s="235">
        <f t="shared" si="93"/>
        <v>0</v>
      </c>
      <c r="AR35" s="235">
        <f t="shared" si="94"/>
        <v>0</v>
      </c>
      <c r="AS35" s="235">
        <f t="shared" si="95"/>
        <v>0</v>
      </c>
      <c r="AT35" s="235">
        <f t="shared" si="96"/>
        <v>0</v>
      </c>
      <c r="AU35" s="215">
        <f t="shared" si="26"/>
        <v>0</v>
      </c>
      <c r="AV35" s="215">
        <f t="shared" si="27"/>
        <v>0</v>
      </c>
      <c r="AW35" s="215">
        <f t="shared" si="28"/>
        <v>0</v>
      </c>
      <c r="AX35" s="235">
        <f t="shared" si="97"/>
        <v>0</v>
      </c>
      <c r="AY35" s="215">
        <f t="shared" si="30"/>
        <v>0</v>
      </c>
      <c r="AZ35" s="235">
        <f t="shared" si="98"/>
        <v>0</v>
      </c>
      <c r="BA35" s="215">
        <f t="shared" si="99"/>
        <v>0</v>
      </c>
      <c r="BB35" s="215">
        <f t="shared" si="33"/>
        <v>0</v>
      </c>
      <c r="BC35" s="215">
        <f t="shared" si="100"/>
        <v>0</v>
      </c>
      <c r="BD35" s="215">
        <f t="shared" si="51"/>
        <v>0</v>
      </c>
      <c r="BE35" s="215">
        <f t="shared" si="52"/>
        <v>0</v>
      </c>
      <c r="BF35" s="215">
        <f t="shared" si="53"/>
        <v>0</v>
      </c>
      <c r="BG35" s="215">
        <f t="shared" si="54"/>
        <v>0</v>
      </c>
      <c r="BH35" s="235">
        <v>1</v>
      </c>
      <c r="BI35" s="897">
        <v>12</v>
      </c>
      <c r="BJ35" s="911">
        <f t="shared" si="101"/>
        <v>0</v>
      </c>
      <c r="BK35" s="897"/>
      <c r="BL35" s="911">
        <f t="shared" si="102"/>
        <v>0</v>
      </c>
      <c r="BM35" s="897"/>
      <c r="BN35" s="911">
        <f t="shared" si="103"/>
        <v>0</v>
      </c>
      <c r="BO35" s="908"/>
      <c r="BP35" s="911">
        <f t="shared" si="104"/>
        <v>0</v>
      </c>
      <c r="BQ35" s="908">
        <v>2</v>
      </c>
      <c r="BR35" s="911">
        <f t="shared" si="105"/>
        <v>0</v>
      </c>
      <c r="BS35" s="908">
        <v>4</v>
      </c>
      <c r="BT35" s="911">
        <f t="shared" si="106"/>
        <v>0</v>
      </c>
      <c r="BU35" s="908"/>
      <c r="BV35" s="911">
        <f t="shared" si="107"/>
        <v>0</v>
      </c>
      <c r="BW35" s="908"/>
      <c r="BX35" s="911">
        <f t="shared" si="108"/>
        <v>0</v>
      </c>
      <c r="BY35" s="908"/>
      <c r="BZ35" s="911">
        <f t="shared" si="109"/>
        <v>0</v>
      </c>
      <c r="CA35" s="908"/>
      <c r="CB35" s="911">
        <f t="shared" si="110"/>
        <v>0</v>
      </c>
      <c r="CC35" s="908"/>
      <c r="CD35" s="911">
        <f t="shared" si="111"/>
        <v>0</v>
      </c>
      <c r="CE35" s="908"/>
      <c r="CF35" s="911">
        <f t="shared" si="112"/>
        <v>0</v>
      </c>
      <c r="CG35" s="908"/>
      <c r="CH35" s="911">
        <f t="shared" si="113"/>
        <v>0</v>
      </c>
      <c r="CI35" s="908"/>
      <c r="CJ35" s="911">
        <f t="shared" si="114"/>
        <v>0</v>
      </c>
      <c r="CL35" s="36">
        <f t="shared" si="115"/>
        <v>0</v>
      </c>
      <c r="CM35" s="36">
        <f t="shared" si="116"/>
        <v>0</v>
      </c>
      <c r="CN35" s="36">
        <f t="shared" si="117"/>
        <v>0</v>
      </c>
      <c r="CO35" s="36">
        <f t="shared" si="118"/>
        <v>0</v>
      </c>
      <c r="CP35" s="36">
        <f t="shared" si="119"/>
        <v>0</v>
      </c>
      <c r="CQ35" s="36">
        <f t="shared" si="120"/>
        <v>0</v>
      </c>
      <c r="CR35" s="36">
        <f t="shared" si="121"/>
        <v>0</v>
      </c>
      <c r="CS35" s="36">
        <f t="shared" si="122"/>
        <v>0</v>
      </c>
      <c r="CT35" s="36"/>
      <c r="CU35" s="1">
        <f t="shared" si="123"/>
        <v>0</v>
      </c>
      <c r="CV35" s="1">
        <f t="shared" si="67"/>
        <v>0</v>
      </c>
      <c r="CW35" s="36"/>
      <c r="CX35" s="1">
        <f t="shared" si="124"/>
        <v>0</v>
      </c>
      <c r="CY35" s="1">
        <f t="shared" si="125"/>
        <v>0</v>
      </c>
      <c r="CZ35" s="1">
        <f t="shared" si="126"/>
        <v>0</v>
      </c>
      <c r="DA35" s="1">
        <f t="shared" si="127"/>
        <v>0</v>
      </c>
      <c r="DB35" s="1">
        <f t="shared" si="128"/>
        <v>0</v>
      </c>
      <c r="DC35" s="1">
        <f t="shared" si="129"/>
        <v>0</v>
      </c>
      <c r="DD35" s="1">
        <f t="shared" si="130"/>
        <v>0</v>
      </c>
      <c r="DE35" s="1">
        <f t="shared" si="131"/>
        <v>0</v>
      </c>
      <c r="DF35" s="1">
        <f t="shared" si="132"/>
        <v>0</v>
      </c>
      <c r="DG35" s="1">
        <f t="shared" si="133"/>
        <v>0</v>
      </c>
      <c r="DH35" s="1">
        <f t="shared" si="134"/>
        <v>0</v>
      </c>
      <c r="DI35" s="1">
        <f t="shared" si="135"/>
        <v>0</v>
      </c>
      <c r="DJ35" s="1">
        <f t="shared" si="136"/>
        <v>0</v>
      </c>
      <c r="DK35" s="1">
        <f t="shared" si="137"/>
        <v>0</v>
      </c>
      <c r="DL35" s="1">
        <f t="shared" si="138"/>
        <v>0</v>
      </c>
      <c r="DM35" s="1">
        <f t="shared" si="139"/>
        <v>0</v>
      </c>
    </row>
    <row r="36" spans="1:143" s="1" customFormat="1" ht="57" customHeight="1" x14ac:dyDescent="0.2">
      <c r="B36" s="199" t="s">
        <v>9</v>
      </c>
      <c r="D36" s="342" t="s">
        <v>953</v>
      </c>
      <c r="E36" s="532"/>
      <c r="F36" s="117" t="s">
        <v>188</v>
      </c>
      <c r="G36" s="118" t="s">
        <v>36</v>
      </c>
      <c r="H36" s="117">
        <v>8</v>
      </c>
      <c r="I36" s="118" t="s">
        <v>1149</v>
      </c>
      <c r="J36" s="642">
        <v>95</v>
      </c>
      <c r="K36" s="119"/>
      <c r="L36" s="119"/>
      <c r="M36" s="119"/>
      <c r="N36" s="119"/>
      <c r="O36" s="119"/>
      <c r="P36" s="119"/>
      <c r="Q36" s="119"/>
      <c r="R36" s="993"/>
      <c r="S36" s="964"/>
      <c r="T36" s="964"/>
      <c r="U36" s="964"/>
      <c r="V36" s="964"/>
      <c r="W36" s="964"/>
      <c r="X36" s="964"/>
      <c r="Y36" s="1240"/>
      <c r="Z36" s="1246"/>
      <c r="AA36" s="993"/>
      <c r="AB36" s="993"/>
      <c r="AC36" s="993"/>
      <c r="AD36" s="121">
        <f t="shared" si="86"/>
        <v>0</v>
      </c>
      <c r="AE36" s="121" t="str">
        <f t="shared" si="87"/>
        <v>Yes</v>
      </c>
      <c r="AF36" s="122" t="str">
        <f t="shared" si="88"/>
        <v>No</v>
      </c>
      <c r="AG36"/>
      <c r="AH36" s="293">
        <v>1</v>
      </c>
      <c r="AI36" s="294">
        <f t="shared" si="89"/>
        <v>0</v>
      </c>
      <c r="AJ36" s="36"/>
      <c r="AK36" s="36"/>
      <c r="AL36" s="216"/>
      <c r="AM36" s="375">
        <v>3.35</v>
      </c>
      <c r="AN36" s="215">
        <f t="shared" si="90"/>
        <v>0</v>
      </c>
      <c r="AO36" s="235">
        <f t="shared" si="91"/>
        <v>0</v>
      </c>
      <c r="AP36" s="235">
        <f t="shared" si="92"/>
        <v>0</v>
      </c>
      <c r="AQ36" s="235">
        <f t="shared" si="93"/>
        <v>0</v>
      </c>
      <c r="AR36" s="235">
        <f t="shared" si="94"/>
        <v>0</v>
      </c>
      <c r="AS36" s="235">
        <f t="shared" si="95"/>
        <v>0</v>
      </c>
      <c r="AT36" s="235">
        <f t="shared" si="96"/>
        <v>0</v>
      </c>
      <c r="AU36" s="215">
        <f t="shared" si="26"/>
        <v>0</v>
      </c>
      <c r="AV36" s="215">
        <f t="shared" si="27"/>
        <v>0</v>
      </c>
      <c r="AW36" s="215">
        <f t="shared" si="28"/>
        <v>0</v>
      </c>
      <c r="AX36" s="235">
        <f t="shared" si="97"/>
        <v>0</v>
      </c>
      <c r="AY36" s="215">
        <f t="shared" si="30"/>
        <v>0</v>
      </c>
      <c r="AZ36" s="235">
        <f t="shared" si="98"/>
        <v>0</v>
      </c>
      <c r="BA36" s="215">
        <f t="shared" si="99"/>
        <v>0</v>
      </c>
      <c r="BB36" s="215">
        <f t="shared" si="33"/>
        <v>0</v>
      </c>
      <c r="BC36" s="215">
        <f t="shared" si="100"/>
        <v>0</v>
      </c>
      <c r="BD36" s="215">
        <f t="shared" si="51"/>
        <v>0</v>
      </c>
      <c r="BE36" s="215">
        <f t="shared" si="52"/>
        <v>0</v>
      </c>
      <c r="BF36" s="215">
        <f t="shared" si="53"/>
        <v>0</v>
      </c>
      <c r="BG36" s="215">
        <f t="shared" si="54"/>
        <v>0</v>
      </c>
      <c r="BH36" s="235">
        <v>1</v>
      </c>
      <c r="BI36" s="897">
        <v>16</v>
      </c>
      <c r="BJ36" s="911">
        <f t="shared" si="101"/>
        <v>0</v>
      </c>
      <c r="BK36" s="897"/>
      <c r="BL36" s="911">
        <f t="shared" si="102"/>
        <v>0</v>
      </c>
      <c r="BM36" s="897"/>
      <c r="BN36" s="911">
        <f t="shared" si="103"/>
        <v>0</v>
      </c>
      <c r="BO36" s="908"/>
      <c r="BP36" s="911">
        <f t="shared" si="104"/>
        <v>0</v>
      </c>
      <c r="BQ36" s="908">
        <v>3</v>
      </c>
      <c r="BR36" s="911">
        <f t="shared" si="105"/>
        <v>0</v>
      </c>
      <c r="BS36" s="908">
        <v>5</v>
      </c>
      <c r="BT36" s="911">
        <f t="shared" si="106"/>
        <v>0</v>
      </c>
      <c r="BU36" s="908"/>
      <c r="BV36" s="911">
        <f t="shared" si="107"/>
        <v>0</v>
      </c>
      <c r="BW36" s="908"/>
      <c r="BX36" s="911">
        <f t="shared" si="108"/>
        <v>0</v>
      </c>
      <c r="BY36" s="908"/>
      <c r="BZ36" s="911">
        <f t="shared" si="109"/>
        <v>0</v>
      </c>
      <c r="CA36" s="908"/>
      <c r="CB36" s="911">
        <f t="shared" si="110"/>
        <v>0</v>
      </c>
      <c r="CC36" s="908"/>
      <c r="CD36" s="911">
        <f t="shared" si="111"/>
        <v>0</v>
      </c>
      <c r="CE36" s="908"/>
      <c r="CF36" s="911">
        <f t="shared" si="112"/>
        <v>0</v>
      </c>
      <c r="CG36" s="908"/>
      <c r="CH36" s="911">
        <f t="shared" si="113"/>
        <v>0</v>
      </c>
      <c r="CI36" s="908"/>
      <c r="CJ36" s="911">
        <f t="shared" si="114"/>
        <v>0</v>
      </c>
      <c r="CL36" s="36">
        <f t="shared" si="115"/>
        <v>0</v>
      </c>
      <c r="CM36" s="36">
        <f t="shared" si="116"/>
        <v>0</v>
      </c>
      <c r="CN36" s="36">
        <f t="shared" si="117"/>
        <v>0</v>
      </c>
      <c r="CO36" s="36">
        <f t="shared" si="118"/>
        <v>0</v>
      </c>
      <c r="CP36" s="36">
        <f t="shared" si="119"/>
        <v>0</v>
      </c>
      <c r="CQ36" s="36">
        <f t="shared" si="120"/>
        <v>0</v>
      </c>
      <c r="CR36" s="36">
        <f t="shared" si="121"/>
        <v>0</v>
      </c>
      <c r="CS36" s="36">
        <f t="shared" si="122"/>
        <v>0</v>
      </c>
      <c r="CT36" s="36"/>
      <c r="CU36" s="1">
        <f t="shared" si="123"/>
        <v>0</v>
      </c>
      <c r="CV36" s="1">
        <f t="shared" si="67"/>
        <v>0</v>
      </c>
      <c r="CW36" s="36"/>
      <c r="CX36" s="1">
        <f t="shared" si="124"/>
        <v>0</v>
      </c>
      <c r="CY36" s="1">
        <f t="shared" si="125"/>
        <v>0</v>
      </c>
      <c r="CZ36" s="1">
        <f t="shared" si="126"/>
        <v>0</v>
      </c>
      <c r="DA36" s="1">
        <f t="shared" si="127"/>
        <v>0</v>
      </c>
      <c r="DB36" s="1">
        <f t="shared" si="128"/>
        <v>0</v>
      </c>
      <c r="DC36" s="1">
        <f t="shared" si="129"/>
        <v>0</v>
      </c>
      <c r="DD36" s="1">
        <f t="shared" si="130"/>
        <v>0</v>
      </c>
      <c r="DE36" s="1">
        <f t="shared" si="131"/>
        <v>0</v>
      </c>
      <c r="DF36" s="1">
        <f t="shared" si="132"/>
        <v>0</v>
      </c>
      <c r="DG36" s="1">
        <f t="shared" si="133"/>
        <v>0</v>
      </c>
      <c r="DH36" s="1">
        <f t="shared" si="134"/>
        <v>0</v>
      </c>
      <c r="DI36" s="1">
        <f t="shared" si="135"/>
        <v>0</v>
      </c>
      <c r="DJ36" s="1">
        <f t="shared" si="136"/>
        <v>0</v>
      </c>
      <c r="DK36" s="1">
        <f t="shared" si="137"/>
        <v>0</v>
      </c>
      <c r="DL36" s="1">
        <f t="shared" si="138"/>
        <v>0</v>
      </c>
      <c r="DM36" s="1">
        <f t="shared" si="139"/>
        <v>0</v>
      </c>
    </row>
    <row r="37" spans="1:143" s="1" customFormat="1" ht="57" customHeight="1" x14ac:dyDescent="0.2">
      <c r="B37" s="199" t="s">
        <v>9</v>
      </c>
      <c r="D37" s="341" t="s">
        <v>954</v>
      </c>
      <c r="E37" s="531"/>
      <c r="F37" s="1" t="s">
        <v>188</v>
      </c>
      <c r="G37" s="99" t="s">
        <v>36</v>
      </c>
      <c r="H37" s="1">
        <v>6</v>
      </c>
      <c r="I37" s="99" t="s">
        <v>1149</v>
      </c>
      <c r="J37" s="644">
        <v>92</v>
      </c>
      <c r="K37" s="124"/>
      <c r="L37" s="124"/>
      <c r="M37" s="124"/>
      <c r="N37" s="124"/>
      <c r="O37" s="124"/>
      <c r="P37" s="124"/>
      <c r="Q37" s="124"/>
      <c r="R37" s="992"/>
      <c r="S37" s="314"/>
      <c r="T37" s="314"/>
      <c r="U37" s="314"/>
      <c r="V37" s="314"/>
      <c r="W37" s="314"/>
      <c r="X37" s="314"/>
      <c r="Y37" s="165"/>
      <c r="Z37" s="1248"/>
      <c r="AA37" s="992"/>
      <c r="AB37" s="992"/>
      <c r="AC37" s="992"/>
      <c r="AD37" s="125">
        <f t="shared" si="86"/>
        <v>0</v>
      </c>
      <c r="AE37" s="145" t="str">
        <f t="shared" si="87"/>
        <v>Yes</v>
      </c>
      <c r="AF37" s="126" t="str">
        <f t="shared" si="88"/>
        <v>No</v>
      </c>
      <c r="AG37"/>
      <c r="AH37" s="293">
        <v>1</v>
      </c>
      <c r="AI37" s="294">
        <f t="shared" si="89"/>
        <v>0</v>
      </c>
      <c r="AJ37" s="36"/>
      <c r="AK37" s="36"/>
      <c r="AL37" s="216"/>
      <c r="AM37" s="375">
        <v>3.4</v>
      </c>
      <c r="AN37" s="215">
        <f t="shared" si="90"/>
        <v>0</v>
      </c>
      <c r="AO37" s="235">
        <f t="shared" si="91"/>
        <v>0</v>
      </c>
      <c r="AP37" s="235">
        <f t="shared" si="92"/>
        <v>0</v>
      </c>
      <c r="AQ37" s="235">
        <f t="shared" si="93"/>
        <v>0</v>
      </c>
      <c r="AR37" s="235">
        <f t="shared" si="94"/>
        <v>0</v>
      </c>
      <c r="AS37" s="235">
        <f t="shared" si="95"/>
        <v>0</v>
      </c>
      <c r="AT37" s="235">
        <f t="shared" si="96"/>
        <v>0</v>
      </c>
      <c r="AU37" s="215">
        <f t="shared" si="26"/>
        <v>0</v>
      </c>
      <c r="AV37" s="215">
        <f t="shared" si="27"/>
        <v>0</v>
      </c>
      <c r="AW37" s="215">
        <f t="shared" si="28"/>
        <v>0</v>
      </c>
      <c r="AX37" s="235">
        <f t="shared" si="97"/>
        <v>0</v>
      </c>
      <c r="AY37" s="215">
        <f t="shared" si="30"/>
        <v>0</v>
      </c>
      <c r="AZ37" s="235">
        <f t="shared" si="98"/>
        <v>0</v>
      </c>
      <c r="BA37" s="215">
        <f t="shared" si="99"/>
        <v>0</v>
      </c>
      <c r="BB37" s="215">
        <f t="shared" si="33"/>
        <v>0</v>
      </c>
      <c r="BC37" s="215">
        <f t="shared" si="100"/>
        <v>0</v>
      </c>
      <c r="BD37" s="215">
        <f t="shared" si="51"/>
        <v>0</v>
      </c>
      <c r="BE37" s="215">
        <f t="shared" si="52"/>
        <v>0</v>
      </c>
      <c r="BF37" s="215">
        <f t="shared" si="53"/>
        <v>0</v>
      </c>
      <c r="BG37" s="215">
        <f t="shared" si="54"/>
        <v>0</v>
      </c>
      <c r="BH37" s="235">
        <v>1</v>
      </c>
      <c r="BI37" s="897">
        <v>12</v>
      </c>
      <c r="BJ37" s="911">
        <f t="shared" si="101"/>
        <v>0</v>
      </c>
      <c r="BK37" s="897"/>
      <c r="BL37" s="911">
        <f t="shared" si="102"/>
        <v>0</v>
      </c>
      <c r="BM37" s="897"/>
      <c r="BN37" s="911">
        <f t="shared" si="103"/>
        <v>0</v>
      </c>
      <c r="BO37" s="908"/>
      <c r="BP37" s="911">
        <f t="shared" si="104"/>
        <v>0</v>
      </c>
      <c r="BQ37" s="908"/>
      <c r="BR37" s="911">
        <f t="shared" si="105"/>
        <v>0</v>
      </c>
      <c r="BS37" s="908"/>
      <c r="BT37" s="911">
        <f t="shared" si="106"/>
        <v>0</v>
      </c>
      <c r="BU37" s="908">
        <v>6</v>
      </c>
      <c r="BV37" s="911">
        <f t="shared" si="107"/>
        <v>0</v>
      </c>
      <c r="BW37" s="908"/>
      <c r="BX37" s="911">
        <f t="shared" si="108"/>
        <v>0</v>
      </c>
      <c r="BY37" s="908"/>
      <c r="BZ37" s="911">
        <f t="shared" si="109"/>
        <v>0</v>
      </c>
      <c r="CA37" s="908"/>
      <c r="CB37" s="911">
        <f t="shared" si="110"/>
        <v>0</v>
      </c>
      <c r="CC37" s="908"/>
      <c r="CD37" s="911">
        <f t="shared" si="111"/>
        <v>0</v>
      </c>
      <c r="CE37" s="908"/>
      <c r="CF37" s="911">
        <f t="shared" si="112"/>
        <v>0</v>
      </c>
      <c r="CG37" s="908"/>
      <c r="CH37" s="911">
        <f t="shared" si="113"/>
        <v>0</v>
      </c>
      <c r="CI37" s="908"/>
      <c r="CJ37" s="911">
        <f t="shared" si="114"/>
        <v>0</v>
      </c>
      <c r="CL37" s="36">
        <f t="shared" si="115"/>
        <v>0</v>
      </c>
      <c r="CM37" s="36">
        <f t="shared" si="116"/>
        <v>0</v>
      </c>
      <c r="CN37" s="36">
        <f t="shared" si="117"/>
        <v>0</v>
      </c>
      <c r="CO37" s="36">
        <f t="shared" si="118"/>
        <v>0</v>
      </c>
      <c r="CP37" s="36">
        <f t="shared" si="119"/>
        <v>0</v>
      </c>
      <c r="CQ37" s="36">
        <f t="shared" si="120"/>
        <v>0</v>
      </c>
      <c r="CR37" s="36">
        <f t="shared" si="121"/>
        <v>0</v>
      </c>
      <c r="CS37" s="36">
        <f t="shared" si="122"/>
        <v>0</v>
      </c>
      <c r="CT37" s="36"/>
      <c r="CU37" s="1">
        <f t="shared" si="123"/>
        <v>0</v>
      </c>
      <c r="CV37" s="1">
        <f t="shared" si="67"/>
        <v>0</v>
      </c>
      <c r="CW37" s="36"/>
      <c r="CX37" s="1">
        <f t="shared" si="124"/>
        <v>0</v>
      </c>
      <c r="CY37" s="1">
        <f t="shared" si="125"/>
        <v>0</v>
      </c>
      <c r="CZ37" s="1">
        <f t="shared" si="126"/>
        <v>0</v>
      </c>
      <c r="DA37" s="1">
        <f t="shared" si="127"/>
        <v>0</v>
      </c>
      <c r="DB37" s="1">
        <f t="shared" si="128"/>
        <v>0</v>
      </c>
      <c r="DC37" s="1">
        <f t="shared" si="129"/>
        <v>0</v>
      </c>
      <c r="DD37" s="1">
        <f t="shared" si="130"/>
        <v>0</v>
      </c>
      <c r="DE37" s="1">
        <f t="shared" si="131"/>
        <v>0</v>
      </c>
      <c r="DF37" s="1">
        <f t="shared" si="132"/>
        <v>0</v>
      </c>
      <c r="DG37" s="1">
        <f t="shared" si="133"/>
        <v>0</v>
      </c>
      <c r="DH37" s="1">
        <f t="shared" si="134"/>
        <v>0</v>
      </c>
      <c r="DI37" s="1">
        <f t="shared" si="135"/>
        <v>0</v>
      </c>
      <c r="DJ37" s="1">
        <f t="shared" si="136"/>
        <v>0</v>
      </c>
      <c r="DK37" s="1">
        <f t="shared" si="137"/>
        <v>0</v>
      </c>
      <c r="DL37" s="1">
        <f t="shared" si="138"/>
        <v>0</v>
      </c>
      <c r="DM37" s="1">
        <f t="shared" si="139"/>
        <v>0</v>
      </c>
    </row>
    <row r="38" spans="1:143" s="1" customFormat="1" ht="57" customHeight="1" x14ac:dyDescent="0.2">
      <c r="B38" s="199" t="s">
        <v>9</v>
      </c>
      <c r="D38" s="342" t="s">
        <v>955</v>
      </c>
      <c r="E38" s="532"/>
      <c r="F38" s="117" t="s">
        <v>188</v>
      </c>
      <c r="G38" s="118" t="s">
        <v>36</v>
      </c>
      <c r="H38" s="117">
        <v>8</v>
      </c>
      <c r="I38" s="118" t="s">
        <v>1149</v>
      </c>
      <c r="J38" s="642">
        <v>96</v>
      </c>
      <c r="K38" s="119"/>
      <c r="L38" s="119"/>
      <c r="M38" s="119"/>
      <c r="N38" s="119"/>
      <c r="O38" s="119"/>
      <c r="P38" s="119"/>
      <c r="Q38" s="119"/>
      <c r="R38" s="993"/>
      <c r="S38" s="964"/>
      <c r="T38" s="964"/>
      <c r="U38" s="964"/>
      <c r="V38" s="964"/>
      <c r="W38" s="964"/>
      <c r="X38" s="964"/>
      <c r="Y38" s="1240"/>
      <c r="Z38" s="1246"/>
      <c r="AA38" s="993"/>
      <c r="AB38" s="993"/>
      <c r="AC38" s="993"/>
      <c r="AD38" s="121">
        <f t="shared" si="86"/>
        <v>0</v>
      </c>
      <c r="AE38" s="121" t="str">
        <f t="shared" si="87"/>
        <v>Yes</v>
      </c>
      <c r="AF38" s="122" t="str">
        <f t="shared" si="88"/>
        <v>No</v>
      </c>
      <c r="AG38"/>
      <c r="AH38" s="293">
        <v>1</v>
      </c>
      <c r="AI38" s="294">
        <f t="shared" si="89"/>
        <v>0</v>
      </c>
      <c r="AJ38" s="36"/>
      <c r="AK38" s="36"/>
      <c r="AL38" s="216"/>
      <c r="AM38" s="375">
        <v>3.5</v>
      </c>
      <c r="AN38" s="215">
        <f t="shared" si="90"/>
        <v>0</v>
      </c>
      <c r="AO38" s="235">
        <f t="shared" si="91"/>
        <v>0</v>
      </c>
      <c r="AP38" s="235">
        <f t="shared" si="92"/>
        <v>0</v>
      </c>
      <c r="AQ38" s="235">
        <f t="shared" si="93"/>
        <v>0</v>
      </c>
      <c r="AR38" s="235">
        <f t="shared" si="94"/>
        <v>0</v>
      </c>
      <c r="AS38" s="235">
        <f t="shared" si="95"/>
        <v>0</v>
      </c>
      <c r="AT38" s="235">
        <f t="shared" si="96"/>
        <v>0</v>
      </c>
      <c r="AU38" s="215">
        <f t="shared" si="26"/>
        <v>0</v>
      </c>
      <c r="AV38" s="215">
        <f t="shared" si="27"/>
        <v>0</v>
      </c>
      <c r="AW38" s="215">
        <f t="shared" si="28"/>
        <v>0</v>
      </c>
      <c r="AX38" s="235">
        <f t="shared" si="97"/>
        <v>0</v>
      </c>
      <c r="AY38" s="215">
        <f t="shared" si="30"/>
        <v>0</v>
      </c>
      <c r="AZ38" s="235">
        <f t="shared" si="98"/>
        <v>0</v>
      </c>
      <c r="BA38" s="215">
        <f t="shared" si="99"/>
        <v>0</v>
      </c>
      <c r="BB38" s="215">
        <f t="shared" si="33"/>
        <v>0</v>
      </c>
      <c r="BC38" s="215">
        <f t="shared" si="100"/>
        <v>0</v>
      </c>
      <c r="BD38" s="215">
        <f t="shared" si="51"/>
        <v>0</v>
      </c>
      <c r="BE38" s="215">
        <f t="shared" si="52"/>
        <v>0</v>
      </c>
      <c r="BF38" s="215">
        <f t="shared" si="53"/>
        <v>0</v>
      </c>
      <c r="BG38" s="215">
        <f t="shared" si="54"/>
        <v>0</v>
      </c>
      <c r="BH38" s="235">
        <v>1</v>
      </c>
      <c r="BI38" s="897">
        <v>16</v>
      </c>
      <c r="BJ38" s="911">
        <f t="shared" si="101"/>
        <v>0</v>
      </c>
      <c r="BK38" s="897"/>
      <c r="BL38" s="911">
        <f t="shared" si="102"/>
        <v>0</v>
      </c>
      <c r="BM38" s="897"/>
      <c r="BN38" s="911">
        <f t="shared" si="103"/>
        <v>0</v>
      </c>
      <c r="BO38" s="908"/>
      <c r="BP38" s="911">
        <f t="shared" si="104"/>
        <v>0</v>
      </c>
      <c r="BQ38" s="908"/>
      <c r="BR38" s="911">
        <f t="shared" si="105"/>
        <v>0</v>
      </c>
      <c r="BS38" s="908">
        <v>2</v>
      </c>
      <c r="BT38" s="911">
        <f t="shared" si="106"/>
        <v>0</v>
      </c>
      <c r="BU38" s="908">
        <v>6</v>
      </c>
      <c r="BV38" s="911">
        <f t="shared" si="107"/>
        <v>0</v>
      </c>
      <c r="BW38" s="908"/>
      <c r="BX38" s="911">
        <f t="shared" si="108"/>
        <v>0</v>
      </c>
      <c r="BY38" s="908"/>
      <c r="BZ38" s="911">
        <f t="shared" si="109"/>
        <v>0</v>
      </c>
      <c r="CA38" s="908"/>
      <c r="CB38" s="911">
        <f t="shared" si="110"/>
        <v>0</v>
      </c>
      <c r="CC38" s="908"/>
      <c r="CD38" s="911">
        <f t="shared" si="111"/>
        <v>0</v>
      </c>
      <c r="CE38" s="908"/>
      <c r="CF38" s="911">
        <f t="shared" si="112"/>
        <v>0</v>
      </c>
      <c r="CG38" s="908"/>
      <c r="CH38" s="911">
        <f t="shared" si="113"/>
        <v>0</v>
      </c>
      <c r="CI38" s="908"/>
      <c r="CJ38" s="911">
        <f t="shared" si="114"/>
        <v>0</v>
      </c>
      <c r="CL38" s="36">
        <f t="shared" si="115"/>
        <v>0</v>
      </c>
      <c r="CM38" s="36">
        <f t="shared" si="116"/>
        <v>0</v>
      </c>
      <c r="CN38" s="36">
        <f t="shared" si="117"/>
        <v>0</v>
      </c>
      <c r="CO38" s="36">
        <f t="shared" si="118"/>
        <v>0</v>
      </c>
      <c r="CP38" s="36">
        <f t="shared" si="119"/>
        <v>0</v>
      </c>
      <c r="CQ38" s="36">
        <f t="shared" si="120"/>
        <v>0</v>
      </c>
      <c r="CR38" s="36">
        <f t="shared" si="121"/>
        <v>0</v>
      </c>
      <c r="CS38" s="36">
        <f t="shared" si="122"/>
        <v>0</v>
      </c>
      <c r="CT38" s="36"/>
      <c r="CU38" s="1">
        <f t="shared" si="123"/>
        <v>0</v>
      </c>
      <c r="CV38" s="1">
        <f t="shared" si="67"/>
        <v>0</v>
      </c>
      <c r="CW38" s="36"/>
      <c r="CX38" s="1">
        <f t="shared" si="124"/>
        <v>0</v>
      </c>
      <c r="CY38" s="1">
        <f t="shared" si="125"/>
        <v>0</v>
      </c>
      <c r="CZ38" s="1">
        <f t="shared" si="126"/>
        <v>0</v>
      </c>
      <c r="DA38" s="1">
        <f t="shared" si="127"/>
        <v>0</v>
      </c>
      <c r="DB38" s="1">
        <f t="shared" si="128"/>
        <v>0</v>
      </c>
      <c r="DC38" s="1">
        <f t="shared" si="129"/>
        <v>0</v>
      </c>
      <c r="DD38" s="1">
        <f t="shared" si="130"/>
        <v>0</v>
      </c>
      <c r="DE38" s="1">
        <f t="shared" si="131"/>
        <v>0</v>
      </c>
      <c r="DF38" s="1">
        <f t="shared" si="132"/>
        <v>0</v>
      </c>
      <c r="DG38" s="1">
        <f t="shared" si="133"/>
        <v>0</v>
      </c>
      <c r="DH38" s="1">
        <f t="shared" si="134"/>
        <v>0</v>
      </c>
      <c r="DI38" s="1">
        <f t="shared" si="135"/>
        <v>0</v>
      </c>
      <c r="DJ38" s="1">
        <f t="shared" si="136"/>
        <v>0</v>
      </c>
      <c r="DK38" s="1">
        <f t="shared" si="137"/>
        <v>0</v>
      </c>
      <c r="DL38" s="1">
        <f t="shared" si="138"/>
        <v>0</v>
      </c>
      <c r="DM38" s="1">
        <f t="shared" si="139"/>
        <v>0</v>
      </c>
    </row>
    <row r="39" spans="1:143" s="1" customFormat="1" ht="57" customHeight="1" x14ac:dyDescent="0.2">
      <c r="B39" s="199" t="s">
        <v>9</v>
      </c>
      <c r="D39" s="341" t="s">
        <v>956</v>
      </c>
      <c r="E39" s="531"/>
      <c r="F39" s="1" t="s">
        <v>188</v>
      </c>
      <c r="G39" s="99" t="s">
        <v>941</v>
      </c>
      <c r="H39" s="1">
        <v>8</v>
      </c>
      <c r="I39" s="99" t="s">
        <v>1149</v>
      </c>
      <c r="J39" s="644">
        <v>85</v>
      </c>
      <c r="K39" s="124"/>
      <c r="L39" s="124"/>
      <c r="M39" s="124"/>
      <c r="N39" s="124"/>
      <c r="O39" s="124"/>
      <c r="P39" s="124"/>
      <c r="Q39" s="124"/>
      <c r="R39" s="992"/>
      <c r="S39" s="314"/>
      <c r="T39" s="314"/>
      <c r="U39" s="314"/>
      <c r="V39" s="314"/>
      <c r="W39" s="314"/>
      <c r="X39" s="314"/>
      <c r="Y39" s="165"/>
      <c r="Z39" s="1248"/>
      <c r="AA39" s="992"/>
      <c r="AB39" s="992"/>
      <c r="AC39" s="992"/>
      <c r="AD39" s="125">
        <f t="shared" si="86"/>
        <v>0</v>
      </c>
      <c r="AE39" s="145" t="str">
        <f t="shared" si="87"/>
        <v>Yes</v>
      </c>
      <c r="AF39" s="126" t="str">
        <f t="shared" si="88"/>
        <v>No</v>
      </c>
      <c r="AG39"/>
      <c r="AH39" s="293">
        <v>1</v>
      </c>
      <c r="AI39" s="294">
        <f t="shared" si="89"/>
        <v>0</v>
      </c>
      <c r="AJ39" s="36"/>
      <c r="AK39" s="36"/>
      <c r="AL39" s="216"/>
      <c r="AM39" s="375">
        <v>2.25</v>
      </c>
      <c r="AN39" s="215">
        <f t="shared" si="90"/>
        <v>0</v>
      </c>
      <c r="AO39" s="235">
        <f t="shared" si="91"/>
        <v>0</v>
      </c>
      <c r="AP39" s="235">
        <f t="shared" si="92"/>
        <v>0</v>
      </c>
      <c r="AQ39" s="235">
        <f t="shared" si="93"/>
        <v>0</v>
      </c>
      <c r="AR39" s="235">
        <f t="shared" si="94"/>
        <v>0</v>
      </c>
      <c r="AS39" s="235">
        <f t="shared" si="95"/>
        <v>0</v>
      </c>
      <c r="AT39" s="235">
        <f t="shared" si="96"/>
        <v>0</v>
      </c>
      <c r="AU39" s="215">
        <f t="shared" si="26"/>
        <v>0</v>
      </c>
      <c r="AV39" s="215">
        <f t="shared" si="27"/>
        <v>0</v>
      </c>
      <c r="AW39" s="215">
        <f t="shared" si="28"/>
        <v>0</v>
      </c>
      <c r="AX39" s="235">
        <f t="shared" si="97"/>
        <v>0</v>
      </c>
      <c r="AY39" s="215">
        <f t="shared" si="30"/>
        <v>0</v>
      </c>
      <c r="AZ39" s="235">
        <f t="shared" si="98"/>
        <v>0</v>
      </c>
      <c r="BA39" s="215">
        <f t="shared" si="99"/>
        <v>0</v>
      </c>
      <c r="BB39" s="215">
        <f t="shared" si="33"/>
        <v>0</v>
      </c>
      <c r="BC39" s="215">
        <f t="shared" si="100"/>
        <v>0</v>
      </c>
      <c r="BD39" s="215">
        <f t="shared" si="51"/>
        <v>0</v>
      </c>
      <c r="BE39" s="215">
        <f t="shared" si="52"/>
        <v>0</v>
      </c>
      <c r="BF39" s="215">
        <f t="shared" si="53"/>
        <v>0</v>
      </c>
      <c r="BG39" s="215">
        <f t="shared" si="54"/>
        <v>0</v>
      </c>
      <c r="BH39" s="235">
        <v>1</v>
      </c>
      <c r="BI39" s="897">
        <v>16</v>
      </c>
      <c r="BJ39" s="911">
        <f t="shared" si="101"/>
        <v>0</v>
      </c>
      <c r="BK39" s="897"/>
      <c r="BL39" s="911">
        <f t="shared" si="102"/>
        <v>0</v>
      </c>
      <c r="BM39" s="897"/>
      <c r="BN39" s="911">
        <f t="shared" si="103"/>
        <v>0</v>
      </c>
      <c r="BO39" s="908"/>
      <c r="BP39" s="911">
        <f t="shared" si="104"/>
        <v>0</v>
      </c>
      <c r="BQ39" s="908">
        <v>4</v>
      </c>
      <c r="BR39" s="911">
        <f t="shared" si="105"/>
        <v>0</v>
      </c>
      <c r="BS39" s="908">
        <v>4</v>
      </c>
      <c r="BT39" s="911">
        <f t="shared" si="106"/>
        <v>0</v>
      </c>
      <c r="BU39" s="908"/>
      <c r="BV39" s="911">
        <f t="shared" si="107"/>
        <v>0</v>
      </c>
      <c r="BW39" s="908"/>
      <c r="BX39" s="911">
        <f t="shared" si="108"/>
        <v>0</v>
      </c>
      <c r="BY39" s="908"/>
      <c r="BZ39" s="911">
        <f t="shared" si="109"/>
        <v>0</v>
      </c>
      <c r="CA39" s="908"/>
      <c r="CB39" s="911">
        <f t="shared" si="110"/>
        <v>0</v>
      </c>
      <c r="CC39" s="908"/>
      <c r="CD39" s="911">
        <f t="shared" si="111"/>
        <v>0</v>
      </c>
      <c r="CE39" s="908"/>
      <c r="CF39" s="911">
        <f t="shared" si="112"/>
        <v>0</v>
      </c>
      <c r="CG39" s="908"/>
      <c r="CH39" s="911">
        <f t="shared" si="113"/>
        <v>0</v>
      </c>
      <c r="CI39" s="908"/>
      <c r="CJ39" s="911">
        <f t="shared" si="114"/>
        <v>0</v>
      </c>
      <c r="CL39" s="36">
        <f t="shared" si="115"/>
        <v>0</v>
      </c>
      <c r="CM39" s="36">
        <f t="shared" si="116"/>
        <v>0</v>
      </c>
      <c r="CN39" s="36">
        <f t="shared" si="117"/>
        <v>0</v>
      </c>
      <c r="CO39" s="36">
        <f t="shared" si="118"/>
        <v>0</v>
      </c>
      <c r="CP39" s="36">
        <f t="shared" si="119"/>
        <v>0</v>
      </c>
      <c r="CQ39" s="36">
        <f t="shared" si="120"/>
        <v>0</v>
      </c>
      <c r="CR39" s="36">
        <f t="shared" si="121"/>
        <v>0</v>
      </c>
      <c r="CS39" s="36">
        <f t="shared" si="122"/>
        <v>0</v>
      </c>
      <c r="CT39" s="36"/>
      <c r="CU39" s="1">
        <f t="shared" si="123"/>
        <v>0</v>
      </c>
      <c r="CV39" s="1">
        <f t="shared" si="67"/>
        <v>0</v>
      </c>
      <c r="CW39" s="36"/>
      <c r="CX39" s="1">
        <f t="shared" si="124"/>
        <v>0</v>
      </c>
      <c r="CY39" s="1">
        <f t="shared" si="125"/>
        <v>0</v>
      </c>
      <c r="CZ39" s="1">
        <f t="shared" si="126"/>
        <v>0</v>
      </c>
      <c r="DA39" s="1">
        <f t="shared" si="127"/>
        <v>0</v>
      </c>
      <c r="DB39" s="1">
        <f t="shared" si="128"/>
        <v>0</v>
      </c>
      <c r="DC39" s="1">
        <f t="shared" si="129"/>
        <v>0</v>
      </c>
      <c r="DD39" s="1">
        <f t="shared" si="130"/>
        <v>0</v>
      </c>
      <c r="DE39" s="1">
        <f t="shared" si="131"/>
        <v>0</v>
      </c>
      <c r="DF39" s="1">
        <f t="shared" si="132"/>
        <v>0</v>
      </c>
      <c r="DG39" s="1">
        <f t="shared" si="133"/>
        <v>0</v>
      </c>
      <c r="DH39" s="1">
        <f t="shared" si="134"/>
        <v>0</v>
      </c>
      <c r="DI39" s="1">
        <f t="shared" si="135"/>
        <v>0</v>
      </c>
      <c r="DJ39" s="1">
        <f t="shared" si="136"/>
        <v>0</v>
      </c>
      <c r="DK39" s="1">
        <f t="shared" si="137"/>
        <v>0</v>
      </c>
      <c r="DL39" s="1">
        <f t="shared" si="138"/>
        <v>0</v>
      </c>
      <c r="DM39" s="1">
        <f t="shared" si="139"/>
        <v>0</v>
      </c>
    </row>
    <row r="40" spans="1:143" s="1" customFormat="1" ht="57" customHeight="1" x14ac:dyDescent="0.2">
      <c r="B40" s="199" t="s">
        <v>9</v>
      </c>
      <c r="D40" s="342" t="s">
        <v>957</v>
      </c>
      <c r="E40" s="532"/>
      <c r="F40" s="117" t="s">
        <v>188</v>
      </c>
      <c r="G40" s="118" t="s">
        <v>36</v>
      </c>
      <c r="H40" s="117">
        <v>8</v>
      </c>
      <c r="I40" s="118" t="s">
        <v>1149</v>
      </c>
      <c r="J40" s="642">
        <v>82</v>
      </c>
      <c r="K40" s="119"/>
      <c r="L40" s="119"/>
      <c r="M40" s="119"/>
      <c r="N40" s="119"/>
      <c r="O40" s="119"/>
      <c r="P40" s="119"/>
      <c r="Q40" s="119"/>
      <c r="R40" s="993"/>
      <c r="S40" s="964"/>
      <c r="T40" s="964"/>
      <c r="U40" s="964"/>
      <c r="V40" s="964"/>
      <c r="W40" s="964"/>
      <c r="X40" s="964"/>
      <c r="Y40" s="1240"/>
      <c r="Z40" s="1246"/>
      <c r="AA40" s="993"/>
      <c r="AB40" s="993"/>
      <c r="AC40" s="993"/>
      <c r="AD40" s="121">
        <f t="shared" si="86"/>
        <v>0</v>
      </c>
      <c r="AE40" s="121" t="str">
        <f t="shared" si="87"/>
        <v>Yes</v>
      </c>
      <c r="AF40" s="122" t="str">
        <f t="shared" si="88"/>
        <v>No</v>
      </c>
      <c r="AG40"/>
      <c r="AH40" s="293">
        <v>1</v>
      </c>
      <c r="AI40" s="294">
        <f t="shared" si="89"/>
        <v>0</v>
      </c>
      <c r="AJ40" s="36"/>
      <c r="AK40" s="36"/>
      <c r="AL40" s="216"/>
      <c r="AM40" s="375">
        <v>1.95</v>
      </c>
      <c r="AN40" s="215">
        <f t="shared" si="90"/>
        <v>0</v>
      </c>
      <c r="AO40" s="235">
        <f t="shared" si="91"/>
        <v>0</v>
      </c>
      <c r="AP40" s="235">
        <f t="shared" si="92"/>
        <v>0</v>
      </c>
      <c r="AQ40" s="235">
        <f t="shared" si="93"/>
        <v>0</v>
      </c>
      <c r="AR40" s="235">
        <f t="shared" si="94"/>
        <v>0</v>
      </c>
      <c r="AS40" s="235">
        <f t="shared" si="95"/>
        <v>0</v>
      </c>
      <c r="AT40" s="235">
        <f t="shared" si="96"/>
        <v>0</v>
      </c>
      <c r="AU40" s="215">
        <f t="shared" si="26"/>
        <v>0</v>
      </c>
      <c r="AV40" s="215">
        <f t="shared" si="27"/>
        <v>0</v>
      </c>
      <c r="AW40" s="215">
        <f t="shared" si="28"/>
        <v>0</v>
      </c>
      <c r="AX40" s="235">
        <f t="shared" si="97"/>
        <v>0</v>
      </c>
      <c r="AY40" s="215">
        <f t="shared" si="30"/>
        <v>0</v>
      </c>
      <c r="AZ40" s="235">
        <f t="shared" si="98"/>
        <v>0</v>
      </c>
      <c r="BA40" s="215">
        <f t="shared" si="99"/>
        <v>0</v>
      </c>
      <c r="BB40" s="215">
        <f t="shared" si="33"/>
        <v>0</v>
      </c>
      <c r="BC40" s="215">
        <f t="shared" si="100"/>
        <v>0</v>
      </c>
      <c r="BD40" s="215">
        <f t="shared" si="51"/>
        <v>0</v>
      </c>
      <c r="BE40" s="215">
        <f t="shared" si="52"/>
        <v>0</v>
      </c>
      <c r="BF40" s="215">
        <f t="shared" si="53"/>
        <v>0</v>
      </c>
      <c r="BG40" s="215">
        <f t="shared" si="54"/>
        <v>0</v>
      </c>
      <c r="BH40" s="235">
        <v>1</v>
      </c>
      <c r="BI40" s="897">
        <v>18</v>
      </c>
      <c r="BJ40" s="911">
        <f t="shared" si="101"/>
        <v>0</v>
      </c>
      <c r="BK40" s="897"/>
      <c r="BL40" s="911">
        <f t="shared" si="102"/>
        <v>0</v>
      </c>
      <c r="BM40" s="897"/>
      <c r="BN40" s="911">
        <f t="shared" si="103"/>
        <v>0</v>
      </c>
      <c r="BO40" s="908">
        <v>1</v>
      </c>
      <c r="BP40" s="911">
        <f t="shared" si="104"/>
        <v>0</v>
      </c>
      <c r="BQ40" s="908">
        <v>4</v>
      </c>
      <c r="BR40" s="911">
        <f t="shared" si="105"/>
        <v>0</v>
      </c>
      <c r="BS40" s="908">
        <v>3</v>
      </c>
      <c r="BT40" s="911">
        <f t="shared" si="106"/>
        <v>0</v>
      </c>
      <c r="BU40" s="908"/>
      <c r="BV40" s="911">
        <f t="shared" si="107"/>
        <v>0</v>
      </c>
      <c r="BW40" s="908"/>
      <c r="BX40" s="911">
        <f t="shared" si="108"/>
        <v>0</v>
      </c>
      <c r="BY40" s="908"/>
      <c r="BZ40" s="911">
        <f t="shared" si="109"/>
        <v>0</v>
      </c>
      <c r="CA40" s="908"/>
      <c r="CB40" s="911">
        <f t="shared" si="110"/>
        <v>0</v>
      </c>
      <c r="CC40" s="908"/>
      <c r="CD40" s="911">
        <f t="shared" si="111"/>
        <v>0</v>
      </c>
      <c r="CE40" s="908"/>
      <c r="CF40" s="911">
        <f t="shared" si="112"/>
        <v>0</v>
      </c>
      <c r="CG40" s="908"/>
      <c r="CH40" s="911">
        <f t="shared" si="113"/>
        <v>0</v>
      </c>
      <c r="CI40" s="908"/>
      <c r="CJ40" s="911">
        <f t="shared" si="114"/>
        <v>0</v>
      </c>
      <c r="CL40" s="36">
        <f t="shared" si="115"/>
        <v>0</v>
      </c>
      <c r="CM40" s="36">
        <f t="shared" si="116"/>
        <v>0</v>
      </c>
      <c r="CN40" s="36">
        <f t="shared" si="117"/>
        <v>0</v>
      </c>
      <c r="CO40" s="36">
        <f t="shared" si="118"/>
        <v>0</v>
      </c>
      <c r="CP40" s="36">
        <f t="shared" si="119"/>
        <v>0</v>
      </c>
      <c r="CQ40" s="36">
        <f t="shared" si="120"/>
        <v>0</v>
      </c>
      <c r="CR40" s="36">
        <f t="shared" si="121"/>
        <v>0</v>
      </c>
      <c r="CS40" s="36">
        <f t="shared" si="122"/>
        <v>0</v>
      </c>
      <c r="CT40" s="36"/>
      <c r="CU40" s="1">
        <f t="shared" si="123"/>
        <v>0</v>
      </c>
      <c r="CV40" s="1">
        <f t="shared" si="67"/>
        <v>0</v>
      </c>
      <c r="CW40" s="36"/>
      <c r="CX40" s="1">
        <f t="shared" si="124"/>
        <v>0</v>
      </c>
      <c r="CY40" s="1">
        <f t="shared" si="125"/>
        <v>0</v>
      </c>
      <c r="CZ40" s="1">
        <f t="shared" si="126"/>
        <v>0</v>
      </c>
      <c r="DA40" s="1">
        <f t="shared" si="127"/>
        <v>0</v>
      </c>
      <c r="DB40" s="1">
        <f t="shared" si="128"/>
        <v>0</v>
      </c>
      <c r="DC40" s="1">
        <f t="shared" si="129"/>
        <v>0</v>
      </c>
      <c r="DD40" s="1">
        <f t="shared" si="130"/>
        <v>0</v>
      </c>
      <c r="DE40" s="1">
        <f t="shared" si="131"/>
        <v>0</v>
      </c>
      <c r="DF40" s="1">
        <f t="shared" si="132"/>
        <v>0</v>
      </c>
      <c r="DG40" s="1">
        <f t="shared" si="133"/>
        <v>0</v>
      </c>
      <c r="DH40" s="1">
        <f t="shared" si="134"/>
        <v>0</v>
      </c>
      <c r="DI40" s="1">
        <f t="shared" si="135"/>
        <v>0</v>
      </c>
      <c r="DJ40" s="1">
        <f t="shared" si="136"/>
        <v>0</v>
      </c>
      <c r="DK40" s="1">
        <f t="shared" si="137"/>
        <v>0</v>
      </c>
      <c r="DL40" s="1">
        <f t="shared" si="138"/>
        <v>0</v>
      </c>
      <c r="DM40" s="1">
        <f t="shared" si="139"/>
        <v>0</v>
      </c>
    </row>
    <row r="41" spans="1:143" s="1" customFormat="1" ht="57" customHeight="1" x14ac:dyDescent="0.2">
      <c r="B41" s="199" t="s">
        <v>9</v>
      </c>
      <c r="D41" s="341" t="s">
        <v>958</v>
      </c>
      <c r="E41" s="531"/>
      <c r="F41" s="1" t="s">
        <v>188</v>
      </c>
      <c r="G41" s="99" t="s">
        <v>36</v>
      </c>
      <c r="H41" s="1">
        <v>9</v>
      </c>
      <c r="I41" s="99" t="s">
        <v>1149</v>
      </c>
      <c r="J41" s="644">
        <v>84</v>
      </c>
      <c r="K41" s="124"/>
      <c r="L41" s="124"/>
      <c r="M41" s="124"/>
      <c r="N41" s="124"/>
      <c r="O41" s="124"/>
      <c r="P41" s="124"/>
      <c r="Q41" s="124"/>
      <c r="R41" s="992"/>
      <c r="S41" s="314"/>
      <c r="T41" s="314"/>
      <c r="U41" s="314"/>
      <c r="V41" s="314"/>
      <c r="W41" s="314"/>
      <c r="X41" s="314"/>
      <c r="Y41" s="165"/>
      <c r="Z41" s="1248"/>
      <c r="AA41" s="992"/>
      <c r="AB41" s="992"/>
      <c r="AC41" s="992"/>
      <c r="AD41" s="125">
        <f t="shared" si="86"/>
        <v>0</v>
      </c>
      <c r="AE41" s="145" t="str">
        <f t="shared" si="87"/>
        <v>Yes</v>
      </c>
      <c r="AF41" s="126" t="str">
        <f t="shared" si="88"/>
        <v>No</v>
      </c>
      <c r="AG41"/>
      <c r="AH41" s="293">
        <v>1</v>
      </c>
      <c r="AI41" s="294">
        <f t="shared" si="89"/>
        <v>0</v>
      </c>
      <c r="AJ41" s="36"/>
      <c r="AK41" s="36"/>
      <c r="AL41" s="216"/>
      <c r="AM41" s="375">
        <v>2</v>
      </c>
      <c r="AN41" s="215">
        <f t="shared" si="90"/>
        <v>0</v>
      </c>
      <c r="AO41" s="235">
        <f t="shared" si="91"/>
        <v>0</v>
      </c>
      <c r="AP41" s="235">
        <f t="shared" si="92"/>
        <v>0</v>
      </c>
      <c r="AQ41" s="235">
        <f t="shared" si="93"/>
        <v>0</v>
      </c>
      <c r="AR41" s="235">
        <f t="shared" si="94"/>
        <v>0</v>
      </c>
      <c r="AS41" s="235">
        <f t="shared" si="95"/>
        <v>0</v>
      </c>
      <c r="AT41" s="235">
        <f t="shared" si="96"/>
        <v>0</v>
      </c>
      <c r="AU41" s="215">
        <f t="shared" si="26"/>
        <v>0</v>
      </c>
      <c r="AV41" s="215">
        <f t="shared" si="27"/>
        <v>0</v>
      </c>
      <c r="AW41" s="215">
        <f t="shared" si="28"/>
        <v>0</v>
      </c>
      <c r="AX41" s="235">
        <f t="shared" si="97"/>
        <v>0</v>
      </c>
      <c r="AY41" s="215">
        <f t="shared" si="30"/>
        <v>0</v>
      </c>
      <c r="AZ41" s="235">
        <f t="shared" si="98"/>
        <v>0</v>
      </c>
      <c r="BA41" s="215">
        <f t="shared" si="99"/>
        <v>0</v>
      </c>
      <c r="BB41" s="215">
        <f t="shared" si="33"/>
        <v>0</v>
      </c>
      <c r="BC41" s="215">
        <f t="shared" si="100"/>
        <v>0</v>
      </c>
      <c r="BD41" s="215">
        <f t="shared" si="51"/>
        <v>0</v>
      </c>
      <c r="BE41" s="215">
        <f t="shared" si="52"/>
        <v>0</v>
      </c>
      <c r="BF41" s="215">
        <f t="shared" si="53"/>
        <v>0</v>
      </c>
      <c r="BG41" s="215">
        <f t="shared" si="54"/>
        <v>0</v>
      </c>
      <c r="BH41" s="235">
        <v>1</v>
      </c>
      <c r="BI41" s="897">
        <v>20</v>
      </c>
      <c r="BJ41" s="911">
        <f t="shared" si="101"/>
        <v>0</v>
      </c>
      <c r="BK41" s="897"/>
      <c r="BL41" s="911">
        <f t="shared" si="102"/>
        <v>0</v>
      </c>
      <c r="BM41" s="897"/>
      <c r="BN41" s="911">
        <f t="shared" si="103"/>
        <v>0</v>
      </c>
      <c r="BO41" s="908">
        <v>1</v>
      </c>
      <c r="BP41" s="911">
        <f t="shared" si="104"/>
        <v>0</v>
      </c>
      <c r="BQ41" s="908">
        <v>6</v>
      </c>
      <c r="BR41" s="911">
        <f t="shared" si="105"/>
        <v>0</v>
      </c>
      <c r="BS41" s="908">
        <v>3</v>
      </c>
      <c r="BT41" s="911">
        <f t="shared" si="106"/>
        <v>0</v>
      </c>
      <c r="BU41" s="908"/>
      <c r="BV41" s="911">
        <f t="shared" si="107"/>
        <v>0</v>
      </c>
      <c r="BW41" s="908"/>
      <c r="BX41" s="911">
        <f t="shared" si="108"/>
        <v>0</v>
      </c>
      <c r="BY41" s="908"/>
      <c r="BZ41" s="911">
        <f t="shared" si="109"/>
        <v>0</v>
      </c>
      <c r="CA41" s="908"/>
      <c r="CB41" s="911">
        <f t="shared" si="110"/>
        <v>0</v>
      </c>
      <c r="CC41" s="908"/>
      <c r="CD41" s="911">
        <f t="shared" si="111"/>
        <v>0</v>
      </c>
      <c r="CE41" s="908"/>
      <c r="CF41" s="911">
        <f t="shared" si="112"/>
        <v>0</v>
      </c>
      <c r="CG41" s="908"/>
      <c r="CH41" s="911">
        <f t="shared" si="113"/>
        <v>0</v>
      </c>
      <c r="CI41" s="908"/>
      <c r="CJ41" s="911">
        <f t="shared" si="114"/>
        <v>0</v>
      </c>
      <c r="CL41" s="36">
        <f t="shared" si="115"/>
        <v>0</v>
      </c>
      <c r="CM41" s="36">
        <f t="shared" si="116"/>
        <v>0</v>
      </c>
      <c r="CN41" s="36">
        <f t="shared" si="117"/>
        <v>0</v>
      </c>
      <c r="CO41" s="36">
        <f t="shared" si="118"/>
        <v>0</v>
      </c>
      <c r="CP41" s="36">
        <f t="shared" si="119"/>
        <v>0</v>
      </c>
      <c r="CQ41" s="36">
        <f t="shared" si="120"/>
        <v>0</v>
      </c>
      <c r="CR41" s="36">
        <f t="shared" si="121"/>
        <v>0</v>
      </c>
      <c r="CS41" s="36">
        <f t="shared" si="122"/>
        <v>0</v>
      </c>
      <c r="CT41" s="36"/>
      <c r="CU41" s="1">
        <f t="shared" si="123"/>
        <v>0</v>
      </c>
      <c r="CV41" s="1">
        <f t="shared" si="67"/>
        <v>0</v>
      </c>
      <c r="CW41" s="36"/>
      <c r="CX41" s="1">
        <f t="shared" si="124"/>
        <v>0</v>
      </c>
      <c r="CY41" s="1">
        <f t="shared" si="125"/>
        <v>0</v>
      </c>
      <c r="CZ41" s="1">
        <f t="shared" si="126"/>
        <v>0</v>
      </c>
      <c r="DA41" s="1">
        <f t="shared" si="127"/>
        <v>0</v>
      </c>
      <c r="DB41" s="1">
        <f t="shared" si="128"/>
        <v>0</v>
      </c>
      <c r="DC41" s="1">
        <f t="shared" si="129"/>
        <v>0</v>
      </c>
      <c r="DD41" s="1">
        <f t="shared" si="130"/>
        <v>0</v>
      </c>
      <c r="DE41" s="1">
        <f t="shared" si="131"/>
        <v>0</v>
      </c>
      <c r="DF41" s="1">
        <f t="shared" si="132"/>
        <v>0</v>
      </c>
      <c r="DG41" s="1">
        <f t="shared" si="133"/>
        <v>0</v>
      </c>
      <c r="DH41" s="1">
        <f t="shared" si="134"/>
        <v>0</v>
      </c>
      <c r="DI41" s="1">
        <f t="shared" si="135"/>
        <v>0</v>
      </c>
      <c r="DJ41" s="1">
        <f t="shared" si="136"/>
        <v>0</v>
      </c>
      <c r="DK41" s="1">
        <f t="shared" si="137"/>
        <v>0</v>
      </c>
      <c r="DL41" s="1">
        <f t="shared" si="138"/>
        <v>0</v>
      </c>
      <c r="DM41" s="1">
        <f t="shared" si="139"/>
        <v>0</v>
      </c>
    </row>
    <row r="42" spans="1:143" s="1" customFormat="1" ht="57" customHeight="1" x14ac:dyDescent="0.2">
      <c r="B42" s="199" t="s">
        <v>9</v>
      </c>
      <c r="D42" s="342" t="s">
        <v>959</v>
      </c>
      <c r="E42" s="532"/>
      <c r="F42" s="117" t="s">
        <v>188</v>
      </c>
      <c r="G42" s="118" t="s">
        <v>36</v>
      </c>
      <c r="H42" s="117">
        <v>10</v>
      </c>
      <c r="I42" s="118" t="s">
        <v>1149</v>
      </c>
      <c r="J42" s="642">
        <v>77</v>
      </c>
      <c r="K42" s="119"/>
      <c r="L42" s="119"/>
      <c r="M42" s="119"/>
      <c r="N42" s="119"/>
      <c r="O42" s="119"/>
      <c r="P42" s="119"/>
      <c r="Q42" s="119"/>
      <c r="R42" s="993"/>
      <c r="S42" s="964"/>
      <c r="T42" s="964"/>
      <c r="U42" s="964"/>
      <c r="V42" s="964"/>
      <c r="W42" s="964"/>
      <c r="X42" s="964"/>
      <c r="Y42" s="1240"/>
      <c r="Z42" s="1246"/>
      <c r="AA42" s="993"/>
      <c r="AB42" s="993"/>
      <c r="AC42" s="993"/>
      <c r="AD42" s="121">
        <f t="shared" si="86"/>
        <v>0</v>
      </c>
      <c r="AE42" s="121" t="str">
        <f t="shared" si="87"/>
        <v>Yes</v>
      </c>
      <c r="AF42" s="122" t="str">
        <f t="shared" si="88"/>
        <v>No</v>
      </c>
      <c r="AG42"/>
      <c r="AH42" s="293">
        <v>1</v>
      </c>
      <c r="AI42" s="294">
        <f t="shared" si="89"/>
        <v>0</v>
      </c>
      <c r="AJ42" s="36"/>
      <c r="AK42" s="36"/>
      <c r="AL42" s="216"/>
      <c r="AM42" s="375">
        <v>0.95</v>
      </c>
      <c r="AN42" s="215">
        <f t="shared" si="90"/>
        <v>0</v>
      </c>
      <c r="AO42" s="235">
        <f t="shared" si="91"/>
        <v>0</v>
      </c>
      <c r="AP42" s="235">
        <f t="shared" si="92"/>
        <v>0</v>
      </c>
      <c r="AQ42" s="235">
        <f t="shared" si="93"/>
        <v>0</v>
      </c>
      <c r="AR42" s="235">
        <f t="shared" si="94"/>
        <v>0</v>
      </c>
      <c r="AS42" s="235">
        <f t="shared" si="95"/>
        <v>0</v>
      </c>
      <c r="AT42" s="235">
        <f t="shared" si="96"/>
        <v>0</v>
      </c>
      <c r="AU42" s="215">
        <f t="shared" si="26"/>
        <v>0</v>
      </c>
      <c r="AV42" s="215">
        <f t="shared" si="27"/>
        <v>0</v>
      </c>
      <c r="AW42" s="215">
        <f t="shared" si="28"/>
        <v>0</v>
      </c>
      <c r="AX42" s="235">
        <f t="shared" si="97"/>
        <v>0</v>
      </c>
      <c r="AY42" s="215">
        <f t="shared" si="30"/>
        <v>0</v>
      </c>
      <c r="AZ42" s="235">
        <f t="shared" si="98"/>
        <v>0</v>
      </c>
      <c r="BA42" s="215">
        <f t="shared" si="99"/>
        <v>0</v>
      </c>
      <c r="BB42" s="215">
        <f t="shared" si="33"/>
        <v>0</v>
      </c>
      <c r="BC42" s="215">
        <f t="shared" si="100"/>
        <v>0</v>
      </c>
      <c r="BD42" s="215">
        <f t="shared" si="51"/>
        <v>0</v>
      </c>
      <c r="BE42" s="215">
        <f t="shared" si="52"/>
        <v>0</v>
      </c>
      <c r="BF42" s="215">
        <f t="shared" si="53"/>
        <v>0</v>
      </c>
      <c r="BG42" s="215">
        <f t="shared" si="54"/>
        <v>0</v>
      </c>
      <c r="BH42" s="235">
        <v>1</v>
      </c>
      <c r="BI42" s="897">
        <v>20</v>
      </c>
      <c r="BJ42" s="911">
        <f t="shared" si="101"/>
        <v>0</v>
      </c>
      <c r="BK42" s="897"/>
      <c r="BL42" s="911">
        <f t="shared" si="102"/>
        <v>0</v>
      </c>
      <c r="BM42" s="897"/>
      <c r="BN42" s="911">
        <f t="shared" si="103"/>
        <v>0</v>
      </c>
      <c r="BO42" s="908">
        <v>1</v>
      </c>
      <c r="BP42" s="911">
        <f t="shared" si="104"/>
        <v>0</v>
      </c>
      <c r="BQ42" s="908">
        <v>7</v>
      </c>
      <c r="BR42" s="911">
        <f t="shared" si="105"/>
        <v>0</v>
      </c>
      <c r="BS42" s="908">
        <v>2</v>
      </c>
      <c r="BT42" s="911">
        <f t="shared" si="106"/>
        <v>0</v>
      </c>
      <c r="BU42" s="908"/>
      <c r="BV42" s="911">
        <f t="shared" si="107"/>
        <v>0</v>
      </c>
      <c r="BW42" s="908"/>
      <c r="BX42" s="911">
        <f t="shared" si="108"/>
        <v>0</v>
      </c>
      <c r="BY42" s="908"/>
      <c r="BZ42" s="911">
        <f t="shared" si="109"/>
        <v>0</v>
      </c>
      <c r="CA42" s="908"/>
      <c r="CB42" s="911">
        <f t="shared" si="110"/>
        <v>0</v>
      </c>
      <c r="CC42" s="908"/>
      <c r="CD42" s="911">
        <f t="shared" si="111"/>
        <v>0</v>
      </c>
      <c r="CE42" s="908"/>
      <c r="CF42" s="911">
        <f t="shared" si="112"/>
        <v>0</v>
      </c>
      <c r="CG42" s="908"/>
      <c r="CH42" s="911">
        <f t="shared" si="113"/>
        <v>0</v>
      </c>
      <c r="CI42" s="908"/>
      <c r="CJ42" s="911">
        <f t="shared" si="114"/>
        <v>0</v>
      </c>
      <c r="CL42" s="36">
        <f t="shared" si="115"/>
        <v>0</v>
      </c>
      <c r="CM42" s="36">
        <f t="shared" si="116"/>
        <v>0</v>
      </c>
      <c r="CN42" s="36">
        <f t="shared" si="117"/>
        <v>0</v>
      </c>
      <c r="CO42" s="36">
        <f t="shared" si="118"/>
        <v>0</v>
      </c>
      <c r="CP42" s="36">
        <f t="shared" si="119"/>
        <v>0</v>
      </c>
      <c r="CQ42" s="36">
        <f t="shared" si="120"/>
        <v>0</v>
      </c>
      <c r="CR42" s="36">
        <f t="shared" si="121"/>
        <v>0</v>
      </c>
      <c r="CS42" s="36">
        <f t="shared" si="122"/>
        <v>0</v>
      </c>
      <c r="CT42" s="36"/>
      <c r="CU42" s="1">
        <f t="shared" si="123"/>
        <v>0</v>
      </c>
      <c r="CV42" s="1">
        <f t="shared" si="67"/>
        <v>0</v>
      </c>
      <c r="CW42" s="36"/>
      <c r="CX42" s="1">
        <f t="shared" si="124"/>
        <v>0</v>
      </c>
      <c r="CY42" s="1">
        <f t="shared" si="125"/>
        <v>0</v>
      </c>
      <c r="CZ42" s="1">
        <f t="shared" si="126"/>
        <v>0</v>
      </c>
      <c r="DA42" s="1">
        <f t="shared" si="127"/>
        <v>0</v>
      </c>
      <c r="DB42" s="1">
        <f t="shared" si="128"/>
        <v>0</v>
      </c>
      <c r="DC42" s="1">
        <f t="shared" si="129"/>
        <v>0</v>
      </c>
      <c r="DD42" s="1">
        <f t="shared" si="130"/>
        <v>0</v>
      </c>
      <c r="DE42" s="1">
        <f t="shared" si="131"/>
        <v>0</v>
      </c>
      <c r="DF42" s="1">
        <f t="shared" si="132"/>
        <v>0</v>
      </c>
      <c r="DG42" s="1">
        <f t="shared" si="133"/>
        <v>0</v>
      </c>
      <c r="DH42" s="1">
        <f t="shared" si="134"/>
        <v>0</v>
      </c>
      <c r="DI42" s="1">
        <f t="shared" si="135"/>
        <v>0</v>
      </c>
      <c r="DJ42" s="1">
        <f t="shared" si="136"/>
        <v>0</v>
      </c>
      <c r="DK42" s="1">
        <f t="shared" si="137"/>
        <v>0</v>
      </c>
      <c r="DL42" s="1">
        <f t="shared" si="138"/>
        <v>0</v>
      </c>
      <c r="DM42" s="1">
        <f t="shared" si="139"/>
        <v>0</v>
      </c>
    </row>
    <row r="43" spans="1:143" s="1" customFormat="1" ht="57" customHeight="1" x14ac:dyDescent="0.2">
      <c r="B43" s="199" t="s">
        <v>9</v>
      </c>
      <c r="D43" s="341" t="s">
        <v>960</v>
      </c>
      <c r="E43" s="531"/>
      <c r="F43" s="1" t="s">
        <v>188</v>
      </c>
      <c r="G43" s="99" t="s">
        <v>838</v>
      </c>
      <c r="H43" s="1">
        <v>12</v>
      </c>
      <c r="I43" s="99" t="s">
        <v>1149</v>
      </c>
      <c r="J43" s="644">
        <v>98</v>
      </c>
      <c r="K43" s="124"/>
      <c r="L43" s="124"/>
      <c r="M43" s="124"/>
      <c r="N43" s="124"/>
      <c r="O43" s="124"/>
      <c r="P43" s="124"/>
      <c r="Q43" s="124"/>
      <c r="R43" s="992"/>
      <c r="S43" s="314"/>
      <c r="T43" s="314"/>
      <c r="U43" s="314"/>
      <c r="V43" s="314"/>
      <c r="W43" s="314"/>
      <c r="X43" s="314"/>
      <c r="Y43" s="165"/>
      <c r="Z43" s="1248"/>
      <c r="AA43" s="992"/>
      <c r="AB43" s="992"/>
      <c r="AC43" s="992"/>
      <c r="AD43" s="125">
        <f t="shared" si="86"/>
        <v>0</v>
      </c>
      <c r="AE43" s="145" t="str">
        <f t="shared" si="87"/>
        <v>Yes</v>
      </c>
      <c r="AF43" s="126" t="str">
        <f t="shared" si="88"/>
        <v>No</v>
      </c>
      <c r="AG43"/>
      <c r="AH43" s="293">
        <v>1</v>
      </c>
      <c r="AI43" s="294">
        <f t="shared" si="89"/>
        <v>0</v>
      </c>
      <c r="AJ43" s="36"/>
      <c r="AK43" s="36"/>
      <c r="AL43" s="216"/>
      <c r="AM43" s="375">
        <v>3.15</v>
      </c>
      <c r="AN43" s="215">
        <f t="shared" si="90"/>
        <v>0</v>
      </c>
      <c r="AO43" s="235">
        <f t="shared" si="91"/>
        <v>0</v>
      </c>
      <c r="AP43" s="235">
        <f t="shared" si="92"/>
        <v>0</v>
      </c>
      <c r="AQ43" s="235">
        <f t="shared" si="93"/>
        <v>0</v>
      </c>
      <c r="AR43" s="235">
        <f t="shared" si="94"/>
        <v>0</v>
      </c>
      <c r="AS43" s="235">
        <f t="shared" si="95"/>
        <v>0</v>
      </c>
      <c r="AT43" s="235">
        <f t="shared" si="96"/>
        <v>0</v>
      </c>
      <c r="AU43" s="215">
        <f t="shared" si="26"/>
        <v>0</v>
      </c>
      <c r="AV43" s="215">
        <f t="shared" si="27"/>
        <v>0</v>
      </c>
      <c r="AW43" s="215">
        <f t="shared" si="28"/>
        <v>0</v>
      </c>
      <c r="AX43" s="235">
        <f t="shared" si="97"/>
        <v>0</v>
      </c>
      <c r="AY43" s="215">
        <f t="shared" si="30"/>
        <v>0</v>
      </c>
      <c r="AZ43" s="235">
        <f t="shared" si="98"/>
        <v>0</v>
      </c>
      <c r="BA43" s="215">
        <f t="shared" si="99"/>
        <v>0</v>
      </c>
      <c r="BB43" s="215">
        <f t="shared" si="33"/>
        <v>0</v>
      </c>
      <c r="BC43" s="215">
        <f t="shared" si="100"/>
        <v>0</v>
      </c>
      <c r="BD43" s="215">
        <f t="shared" si="51"/>
        <v>0</v>
      </c>
      <c r="BE43" s="215">
        <f t="shared" si="52"/>
        <v>0</v>
      </c>
      <c r="BF43" s="215">
        <f t="shared" si="53"/>
        <v>0</v>
      </c>
      <c r="BG43" s="215">
        <f t="shared" si="54"/>
        <v>0</v>
      </c>
      <c r="BH43" s="235">
        <v>1</v>
      </c>
      <c r="BI43" s="897">
        <v>12</v>
      </c>
      <c r="BJ43" s="911">
        <f t="shared" si="101"/>
        <v>0</v>
      </c>
      <c r="BK43" s="897"/>
      <c r="BL43" s="911">
        <f t="shared" si="102"/>
        <v>0</v>
      </c>
      <c r="BM43" s="897"/>
      <c r="BN43" s="911">
        <f t="shared" si="103"/>
        <v>0</v>
      </c>
      <c r="BO43" s="908"/>
      <c r="BP43" s="911">
        <f t="shared" si="104"/>
        <v>0</v>
      </c>
      <c r="BQ43" s="908">
        <v>8</v>
      </c>
      <c r="BR43" s="911">
        <f t="shared" si="105"/>
        <v>0</v>
      </c>
      <c r="BS43" s="908">
        <v>4</v>
      </c>
      <c r="BT43" s="911">
        <f t="shared" si="106"/>
        <v>0</v>
      </c>
      <c r="BU43" s="908"/>
      <c r="BV43" s="911">
        <f t="shared" si="107"/>
        <v>0</v>
      </c>
      <c r="BW43" s="908"/>
      <c r="BX43" s="911">
        <f t="shared" si="108"/>
        <v>0</v>
      </c>
      <c r="BY43" s="908"/>
      <c r="BZ43" s="911">
        <f t="shared" si="109"/>
        <v>0</v>
      </c>
      <c r="CA43" s="908"/>
      <c r="CB43" s="911">
        <f t="shared" si="110"/>
        <v>0</v>
      </c>
      <c r="CC43" s="908"/>
      <c r="CD43" s="911">
        <f t="shared" si="111"/>
        <v>0</v>
      </c>
      <c r="CE43" s="908"/>
      <c r="CF43" s="911">
        <f t="shared" si="112"/>
        <v>0</v>
      </c>
      <c r="CG43" s="908"/>
      <c r="CH43" s="911">
        <f t="shared" si="113"/>
        <v>0</v>
      </c>
      <c r="CI43" s="908"/>
      <c r="CJ43" s="911">
        <f t="shared" si="114"/>
        <v>0</v>
      </c>
      <c r="CL43" s="36">
        <f t="shared" si="115"/>
        <v>0</v>
      </c>
      <c r="CM43" s="36">
        <f t="shared" si="116"/>
        <v>0</v>
      </c>
      <c r="CN43" s="36">
        <f t="shared" si="117"/>
        <v>0</v>
      </c>
      <c r="CO43" s="36">
        <f t="shared" si="118"/>
        <v>0</v>
      </c>
      <c r="CP43" s="36">
        <f t="shared" si="119"/>
        <v>0</v>
      </c>
      <c r="CQ43" s="36">
        <f t="shared" si="120"/>
        <v>0</v>
      </c>
      <c r="CR43" s="36">
        <f t="shared" si="121"/>
        <v>0</v>
      </c>
      <c r="CS43" s="36">
        <f t="shared" si="122"/>
        <v>0</v>
      </c>
      <c r="CT43" s="36"/>
      <c r="CU43" s="1">
        <f t="shared" si="123"/>
        <v>0</v>
      </c>
      <c r="CV43" s="1">
        <f t="shared" si="67"/>
        <v>0</v>
      </c>
      <c r="CW43" s="36"/>
      <c r="CX43" s="1">
        <f t="shared" si="124"/>
        <v>0</v>
      </c>
      <c r="CY43" s="1">
        <f t="shared" si="125"/>
        <v>0</v>
      </c>
      <c r="CZ43" s="1">
        <f t="shared" si="126"/>
        <v>0</v>
      </c>
      <c r="DA43" s="1">
        <f t="shared" si="127"/>
        <v>0</v>
      </c>
      <c r="DB43" s="1">
        <f t="shared" si="128"/>
        <v>0</v>
      </c>
      <c r="DC43" s="1">
        <f t="shared" si="129"/>
        <v>0</v>
      </c>
      <c r="DD43" s="1">
        <f t="shared" si="130"/>
        <v>0</v>
      </c>
      <c r="DE43" s="1">
        <f t="shared" si="131"/>
        <v>0</v>
      </c>
      <c r="DF43" s="1">
        <f t="shared" si="132"/>
        <v>0</v>
      </c>
      <c r="DG43" s="1">
        <f t="shared" si="133"/>
        <v>0</v>
      </c>
      <c r="DH43" s="1">
        <f t="shared" si="134"/>
        <v>0</v>
      </c>
      <c r="DI43" s="1">
        <f t="shared" si="135"/>
        <v>0</v>
      </c>
      <c r="DJ43" s="1">
        <f t="shared" si="136"/>
        <v>0</v>
      </c>
      <c r="DK43" s="1">
        <f t="shared" si="137"/>
        <v>0</v>
      </c>
      <c r="DL43" s="1">
        <f t="shared" si="138"/>
        <v>0</v>
      </c>
      <c r="DM43" s="1">
        <f t="shared" si="139"/>
        <v>0</v>
      </c>
    </row>
    <row r="44" spans="1:143" s="1" customFormat="1" ht="57" customHeight="1" x14ac:dyDescent="0.2">
      <c r="B44" s="199" t="s">
        <v>9</v>
      </c>
      <c r="D44" s="342" t="s">
        <v>961</v>
      </c>
      <c r="E44" s="532"/>
      <c r="F44" s="117" t="s">
        <v>132</v>
      </c>
      <c r="G44" s="118" t="s">
        <v>838</v>
      </c>
      <c r="H44" s="117">
        <v>15</v>
      </c>
      <c r="I44" s="118" t="s">
        <v>1149</v>
      </c>
      <c r="J44" s="642">
        <v>92</v>
      </c>
      <c r="K44" s="119"/>
      <c r="L44" s="119"/>
      <c r="M44" s="119"/>
      <c r="N44" s="119"/>
      <c r="O44" s="119"/>
      <c r="P44" s="119"/>
      <c r="Q44" s="119"/>
      <c r="R44" s="993"/>
      <c r="S44" s="964"/>
      <c r="T44" s="964"/>
      <c r="U44" s="964"/>
      <c r="V44" s="964"/>
      <c r="W44" s="964"/>
      <c r="X44" s="964"/>
      <c r="Y44" s="1240"/>
      <c r="Z44" s="1246"/>
      <c r="AA44" s="993"/>
      <c r="AB44" s="993"/>
      <c r="AC44" s="993"/>
      <c r="AD44" s="121">
        <f t="shared" si="86"/>
        <v>0</v>
      </c>
      <c r="AE44" s="121" t="str">
        <f t="shared" si="87"/>
        <v>Yes</v>
      </c>
      <c r="AF44" s="122" t="str">
        <f t="shared" si="88"/>
        <v>No</v>
      </c>
      <c r="AG44"/>
      <c r="AH44" s="293">
        <v>1</v>
      </c>
      <c r="AI44" s="294">
        <f t="shared" si="89"/>
        <v>0</v>
      </c>
      <c r="AJ44" s="36"/>
      <c r="AK44" s="36"/>
      <c r="AL44" s="216"/>
      <c r="AM44" s="375">
        <v>1.9</v>
      </c>
      <c r="AN44" s="215">
        <f t="shared" si="90"/>
        <v>0</v>
      </c>
      <c r="AO44" s="235">
        <f t="shared" si="91"/>
        <v>0</v>
      </c>
      <c r="AP44" s="235">
        <f t="shared" si="92"/>
        <v>0</v>
      </c>
      <c r="AQ44" s="235">
        <f t="shared" si="93"/>
        <v>0</v>
      </c>
      <c r="AR44" s="235">
        <f t="shared" si="94"/>
        <v>0</v>
      </c>
      <c r="AS44" s="235">
        <f t="shared" si="95"/>
        <v>0</v>
      </c>
      <c r="AT44" s="235">
        <f t="shared" si="96"/>
        <v>0</v>
      </c>
      <c r="AU44" s="215">
        <f t="shared" si="26"/>
        <v>0</v>
      </c>
      <c r="AV44" s="215">
        <f t="shared" si="27"/>
        <v>0</v>
      </c>
      <c r="AW44" s="215">
        <f t="shared" si="28"/>
        <v>0</v>
      </c>
      <c r="AX44" s="235">
        <f t="shared" si="97"/>
        <v>0</v>
      </c>
      <c r="AY44" s="215">
        <f t="shared" si="30"/>
        <v>0</v>
      </c>
      <c r="AZ44" s="235">
        <f t="shared" si="98"/>
        <v>0</v>
      </c>
      <c r="BA44" s="215">
        <f t="shared" si="99"/>
        <v>0</v>
      </c>
      <c r="BB44" s="215">
        <f t="shared" si="33"/>
        <v>0</v>
      </c>
      <c r="BC44" s="215">
        <f t="shared" si="100"/>
        <v>0</v>
      </c>
      <c r="BD44" s="215">
        <f t="shared" si="51"/>
        <v>0</v>
      </c>
      <c r="BE44" s="215">
        <f t="shared" si="52"/>
        <v>0</v>
      </c>
      <c r="BF44" s="215">
        <f t="shared" si="53"/>
        <v>0</v>
      </c>
      <c r="BG44" s="215">
        <f t="shared" si="54"/>
        <v>0</v>
      </c>
      <c r="BH44" s="235">
        <v>1</v>
      </c>
      <c r="BI44" s="897">
        <v>30</v>
      </c>
      <c r="BJ44" s="911">
        <f t="shared" si="101"/>
        <v>0</v>
      </c>
      <c r="BK44" s="897"/>
      <c r="BL44" s="911">
        <f t="shared" si="102"/>
        <v>0</v>
      </c>
      <c r="BM44" s="897"/>
      <c r="BN44" s="911">
        <f t="shared" si="103"/>
        <v>0</v>
      </c>
      <c r="BO44" s="908">
        <v>3</v>
      </c>
      <c r="BP44" s="911">
        <f t="shared" si="104"/>
        <v>0</v>
      </c>
      <c r="BQ44" s="908">
        <v>12</v>
      </c>
      <c r="BR44" s="911">
        <f t="shared" si="105"/>
        <v>0</v>
      </c>
      <c r="BS44" s="908"/>
      <c r="BT44" s="911">
        <f t="shared" si="106"/>
        <v>0</v>
      </c>
      <c r="BU44" s="908"/>
      <c r="BV44" s="911">
        <f t="shared" si="107"/>
        <v>0</v>
      </c>
      <c r="BW44" s="908"/>
      <c r="BX44" s="911">
        <f t="shared" si="108"/>
        <v>0</v>
      </c>
      <c r="BY44" s="908"/>
      <c r="BZ44" s="911">
        <f t="shared" si="109"/>
        <v>0</v>
      </c>
      <c r="CA44" s="908"/>
      <c r="CB44" s="911">
        <f t="shared" si="110"/>
        <v>0</v>
      </c>
      <c r="CC44" s="908"/>
      <c r="CD44" s="911">
        <f t="shared" si="111"/>
        <v>0</v>
      </c>
      <c r="CE44" s="908"/>
      <c r="CF44" s="911">
        <f t="shared" si="112"/>
        <v>0</v>
      </c>
      <c r="CG44" s="908"/>
      <c r="CH44" s="911">
        <f t="shared" si="113"/>
        <v>0</v>
      </c>
      <c r="CI44" s="908"/>
      <c r="CJ44" s="911">
        <f t="shared" si="114"/>
        <v>0</v>
      </c>
      <c r="CL44" s="36">
        <f t="shared" si="115"/>
        <v>0</v>
      </c>
      <c r="CM44" s="36">
        <f t="shared" si="116"/>
        <v>0</v>
      </c>
      <c r="CN44" s="36">
        <f t="shared" si="117"/>
        <v>0</v>
      </c>
      <c r="CO44" s="36">
        <f t="shared" si="118"/>
        <v>0</v>
      </c>
      <c r="CP44" s="36">
        <f t="shared" si="119"/>
        <v>0</v>
      </c>
      <c r="CQ44" s="36">
        <f t="shared" si="120"/>
        <v>0</v>
      </c>
      <c r="CR44" s="36">
        <f t="shared" si="121"/>
        <v>0</v>
      </c>
      <c r="CS44" s="36">
        <f t="shared" si="122"/>
        <v>0</v>
      </c>
      <c r="CT44" s="36"/>
      <c r="CU44" s="1">
        <f t="shared" si="123"/>
        <v>0</v>
      </c>
      <c r="CV44" s="1">
        <f t="shared" si="67"/>
        <v>0</v>
      </c>
      <c r="CW44" s="36"/>
      <c r="CX44" s="1">
        <f t="shared" si="124"/>
        <v>0</v>
      </c>
      <c r="CY44" s="1">
        <f t="shared" si="125"/>
        <v>0</v>
      </c>
      <c r="CZ44" s="1">
        <f t="shared" si="126"/>
        <v>0</v>
      </c>
      <c r="DA44" s="1">
        <f t="shared" si="127"/>
        <v>0</v>
      </c>
      <c r="DB44" s="1">
        <f t="shared" si="128"/>
        <v>0</v>
      </c>
      <c r="DC44" s="1">
        <f t="shared" si="129"/>
        <v>0</v>
      </c>
      <c r="DD44" s="1">
        <f t="shared" si="130"/>
        <v>0</v>
      </c>
      <c r="DE44" s="1">
        <f t="shared" si="131"/>
        <v>0</v>
      </c>
      <c r="DF44" s="1">
        <f t="shared" si="132"/>
        <v>0</v>
      </c>
      <c r="DG44" s="1">
        <f t="shared" si="133"/>
        <v>0</v>
      </c>
      <c r="DH44" s="1">
        <f t="shared" si="134"/>
        <v>0</v>
      </c>
      <c r="DI44" s="1">
        <f t="shared" si="135"/>
        <v>0</v>
      </c>
      <c r="DJ44" s="1">
        <f t="shared" si="136"/>
        <v>0</v>
      </c>
      <c r="DK44" s="1">
        <f t="shared" si="137"/>
        <v>0</v>
      </c>
      <c r="DL44" s="1">
        <f t="shared" si="138"/>
        <v>0</v>
      </c>
      <c r="DM44" s="1">
        <f t="shared" si="139"/>
        <v>0</v>
      </c>
    </row>
    <row r="45" spans="1:143" s="1" customFormat="1" ht="57" customHeight="1" x14ac:dyDescent="0.2">
      <c r="B45" s="199" t="s">
        <v>9</v>
      </c>
      <c r="D45" s="341" t="s">
        <v>962</v>
      </c>
      <c r="E45" s="531"/>
      <c r="F45" s="1" t="s">
        <v>190</v>
      </c>
      <c r="G45" s="99" t="s">
        <v>838</v>
      </c>
      <c r="H45" s="1">
        <v>22</v>
      </c>
      <c r="I45" s="99" t="s">
        <v>1149</v>
      </c>
      <c r="J45" s="644">
        <v>94</v>
      </c>
      <c r="K45" s="124"/>
      <c r="L45" s="124"/>
      <c r="M45" s="124"/>
      <c r="N45" s="124"/>
      <c r="O45" s="124"/>
      <c r="P45" s="124"/>
      <c r="Q45" s="124"/>
      <c r="R45" s="992"/>
      <c r="S45" s="314"/>
      <c r="T45" s="314"/>
      <c r="U45" s="314"/>
      <c r="V45" s="314"/>
      <c r="W45" s="314"/>
      <c r="X45" s="314"/>
      <c r="Y45" s="165"/>
      <c r="Z45" s="1248"/>
      <c r="AA45" s="992"/>
      <c r="AB45" s="992"/>
      <c r="AC45" s="992"/>
      <c r="AD45" s="125">
        <f t="shared" si="86"/>
        <v>0</v>
      </c>
      <c r="AE45" s="145" t="str">
        <f t="shared" si="87"/>
        <v>Yes</v>
      </c>
      <c r="AF45" s="126" t="str">
        <f t="shared" si="88"/>
        <v>No</v>
      </c>
      <c r="AG45"/>
      <c r="AH45" s="293">
        <v>1</v>
      </c>
      <c r="AI45" s="294">
        <f t="shared" si="89"/>
        <v>0</v>
      </c>
      <c r="AJ45" s="36"/>
      <c r="AK45" s="36"/>
      <c r="AL45" s="216"/>
      <c r="AM45" s="375">
        <v>1.1000000000000001</v>
      </c>
      <c r="AN45" s="215">
        <f t="shared" si="90"/>
        <v>0</v>
      </c>
      <c r="AO45" s="235">
        <f t="shared" si="91"/>
        <v>0</v>
      </c>
      <c r="AP45" s="235">
        <f t="shared" si="92"/>
        <v>0</v>
      </c>
      <c r="AQ45" s="235">
        <f t="shared" si="93"/>
        <v>0</v>
      </c>
      <c r="AR45" s="235">
        <f t="shared" si="94"/>
        <v>0</v>
      </c>
      <c r="AS45" s="235">
        <f t="shared" si="95"/>
        <v>0</v>
      </c>
      <c r="AT45" s="235">
        <f t="shared" si="96"/>
        <v>0</v>
      </c>
      <c r="AU45" s="215">
        <f t="shared" si="26"/>
        <v>0</v>
      </c>
      <c r="AV45" s="215">
        <f t="shared" si="27"/>
        <v>0</v>
      </c>
      <c r="AW45" s="215">
        <f t="shared" si="28"/>
        <v>0</v>
      </c>
      <c r="AX45" s="235">
        <f t="shared" si="97"/>
        <v>0</v>
      </c>
      <c r="AY45" s="215">
        <f t="shared" si="30"/>
        <v>0</v>
      </c>
      <c r="AZ45" s="235">
        <f t="shared" si="98"/>
        <v>0</v>
      </c>
      <c r="BA45" s="215">
        <f t="shared" si="99"/>
        <v>0</v>
      </c>
      <c r="BB45" s="215">
        <f t="shared" si="33"/>
        <v>0</v>
      </c>
      <c r="BC45" s="215">
        <f t="shared" si="100"/>
        <v>0</v>
      </c>
      <c r="BD45" s="215">
        <f t="shared" si="51"/>
        <v>0</v>
      </c>
      <c r="BE45" s="215">
        <f t="shared" si="52"/>
        <v>0</v>
      </c>
      <c r="BF45" s="215">
        <f t="shared" si="53"/>
        <v>0</v>
      </c>
      <c r="BG45" s="215">
        <f t="shared" si="54"/>
        <v>0</v>
      </c>
      <c r="BH45" s="235">
        <v>1</v>
      </c>
      <c r="BI45" s="897"/>
      <c r="BJ45" s="911">
        <f t="shared" si="101"/>
        <v>0</v>
      </c>
      <c r="BK45" s="897"/>
      <c r="BL45" s="911">
        <f t="shared" si="102"/>
        <v>0</v>
      </c>
      <c r="BM45" s="897"/>
      <c r="BN45" s="911">
        <f t="shared" si="103"/>
        <v>0</v>
      </c>
      <c r="BO45" s="908">
        <v>22</v>
      </c>
      <c r="BP45" s="911">
        <f t="shared" si="104"/>
        <v>0</v>
      </c>
      <c r="BQ45" s="908"/>
      <c r="BR45" s="911">
        <f t="shared" si="105"/>
        <v>0</v>
      </c>
      <c r="BS45" s="908"/>
      <c r="BT45" s="911">
        <f t="shared" si="106"/>
        <v>0</v>
      </c>
      <c r="BU45" s="908"/>
      <c r="BV45" s="911">
        <f t="shared" si="107"/>
        <v>0</v>
      </c>
      <c r="BW45" s="908"/>
      <c r="BX45" s="911">
        <f t="shared" si="108"/>
        <v>0</v>
      </c>
      <c r="BY45" s="908"/>
      <c r="BZ45" s="911">
        <f t="shared" si="109"/>
        <v>0</v>
      </c>
      <c r="CA45" s="908"/>
      <c r="CB45" s="911">
        <f t="shared" si="110"/>
        <v>0</v>
      </c>
      <c r="CC45" s="908"/>
      <c r="CD45" s="911">
        <f t="shared" si="111"/>
        <v>0</v>
      </c>
      <c r="CE45" s="908"/>
      <c r="CF45" s="911">
        <f t="shared" si="112"/>
        <v>0</v>
      </c>
      <c r="CG45" s="908"/>
      <c r="CH45" s="911">
        <f t="shared" si="113"/>
        <v>0</v>
      </c>
      <c r="CI45" s="908"/>
      <c r="CJ45" s="911">
        <f t="shared" si="114"/>
        <v>0</v>
      </c>
      <c r="CL45" s="36">
        <f t="shared" si="115"/>
        <v>0</v>
      </c>
      <c r="CM45" s="36">
        <f t="shared" si="116"/>
        <v>0</v>
      </c>
      <c r="CN45" s="36">
        <f t="shared" si="117"/>
        <v>0</v>
      </c>
      <c r="CO45" s="36">
        <f t="shared" si="118"/>
        <v>0</v>
      </c>
      <c r="CP45" s="36">
        <f t="shared" si="119"/>
        <v>0</v>
      </c>
      <c r="CQ45" s="36">
        <f t="shared" si="120"/>
        <v>0</v>
      </c>
      <c r="CR45" s="36">
        <f t="shared" si="121"/>
        <v>0</v>
      </c>
      <c r="CS45" s="36">
        <f t="shared" si="122"/>
        <v>0</v>
      </c>
      <c r="CT45" s="36"/>
      <c r="CU45" s="1">
        <f t="shared" si="123"/>
        <v>0</v>
      </c>
      <c r="CV45" s="1">
        <f t="shared" si="67"/>
        <v>0</v>
      </c>
      <c r="CW45" s="36"/>
      <c r="CX45" s="1">
        <f t="shared" si="124"/>
        <v>0</v>
      </c>
      <c r="CY45" s="1">
        <f t="shared" si="125"/>
        <v>0</v>
      </c>
      <c r="CZ45" s="1">
        <f t="shared" si="126"/>
        <v>0</v>
      </c>
      <c r="DA45" s="1">
        <f t="shared" si="127"/>
        <v>0</v>
      </c>
      <c r="DB45" s="1">
        <f t="shared" si="128"/>
        <v>0</v>
      </c>
      <c r="DC45" s="1">
        <f t="shared" si="129"/>
        <v>0</v>
      </c>
      <c r="DD45" s="1">
        <f t="shared" si="130"/>
        <v>0</v>
      </c>
      <c r="DE45" s="1">
        <f t="shared" si="131"/>
        <v>0</v>
      </c>
      <c r="DF45" s="1">
        <f t="shared" si="132"/>
        <v>0</v>
      </c>
      <c r="DG45" s="1">
        <f t="shared" si="133"/>
        <v>0</v>
      </c>
      <c r="DH45" s="1">
        <f t="shared" si="134"/>
        <v>0</v>
      </c>
      <c r="DI45" s="1">
        <f t="shared" si="135"/>
        <v>0</v>
      </c>
      <c r="DJ45" s="1">
        <f t="shared" si="136"/>
        <v>0</v>
      </c>
      <c r="DK45" s="1">
        <f t="shared" si="137"/>
        <v>0</v>
      </c>
      <c r="DL45" s="1">
        <f t="shared" si="138"/>
        <v>0</v>
      </c>
      <c r="DM45" s="1">
        <f t="shared" si="139"/>
        <v>0</v>
      </c>
    </row>
    <row r="46" spans="1:143" s="1" customFormat="1" ht="57" customHeight="1" x14ac:dyDescent="0.2">
      <c r="B46" s="199" t="s">
        <v>9</v>
      </c>
      <c r="D46" s="342" t="s">
        <v>963</v>
      </c>
      <c r="E46" s="541" t="s">
        <v>71</v>
      </c>
      <c r="F46" s="117" t="s">
        <v>188</v>
      </c>
      <c r="G46" s="118" t="s">
        <v>119</v>
      </c>
      <c r="H46" s="117">
        <v>6</v>
      </c>
      <c r="I46" s="118" t="s">
        <v>1149</v>
      </c>
      <c r="J46" s="642">
        <v>77</v>
      </c>
      <c r="K46" s="119"/>
      <c r="L46" s="119"/>
      <c r="M46" s="119"/>
      <c r="N46" s="119"/>
      <c r="O46" s="119"/>
      <c r="P46" s="119"/>
      <c r="Q46" s="119"/>
      <c r="R46" s="993"/>
      <c r="S46" s="964"/>
      <c r="T46" s="964"/>
      <c r="U46" s="964"/>
      <c r="V46" s="964"/>
      <c r="W46" s="964"/>
      <c r="X46" s="964"/>
      <c r="Y46" s="1240"/>
      <c r="Z46" s="1246"/>
      <c r="AA46" s="993"/>
      <c r="AB46" s="993"/>
      <c r="AC46" s="993"/>
      <c r="AD46" s="121">
        <f t="shared" si="86"/>
        <v>0</v>
      </c>
      <c r="AE46" s="121" t="str">
        <f t="shared" si="87"/>
        <v>Yes</v>
      </c>
      <c r="AF46" s="122" t="str">
        <f t="shared" si="88"/>
        <v>No</v>
      </c>
      <c r="AG46"/>
      <c r="AH46" s="293">
        <v>1</v>
      </c>
      <c r="AI46" s="294">
        <f t="shared" si="89"/>
        <v>0</v>
      </c>
      <c r="AJ46" s="36"/>
      <c r="AK46" s="36"/>
      <c r="AL46" s="216"/>
      <c r="AM46" s="375">
        <v>1.7</v>
      </c>
      <c r="AN46" s="215">
        <f t="shared" si="90"/>
        <v>0</v>
      </c>
      <c r="AO46" s="235">
        <f t="shared" si="91"/>
        <v>0</v>
      </c>
      <c r="AP46" s="235">
        <f t="shared" si="92"/>
        <v>0</v>
      </c>
      <c r="AQ46" s="235">
        <f t="shared" si="93"/>
        <v>0</v>
      </c>
      <c r="AR46" s="235">
        <f t="shared" si="94"/>
        <v>0</v>
      </c>
      <c r="AS46" s="235">
        <f t="shared" si="95"/>
        <v>0</v>
      </c>
      <c r="AT46" s="235">
        <f t="shared" si="96"/>
        <v>0</v>
      </c>
      <c r="AU46" s="215">
        <f t="shared" si="26"/>
        <v>0</v>
      </c>
      <c r="AV46" s="215">
        <f t="shared" si="27"/>
        <v>0</v>
      </c>
      <c r="AW46" s="215">
        <f t="shared" si="28"/>
        <v>0</v>
      </c>
      <c r="AX46" s="235">
        <f t="shared" si="97"/>
        <v>0</v>
      </c>
      <c r="AY46" s="215">
        <f t="shared" si="30"/>
        <v>0</v>
      </c>
      <c r="AZ46" s="235">
        <f t="shared" si="98"/>
        <v>0</v>
      </c>
      <c r="BA46" s="215">
        <f t="shared" si="99"/>
        <v>0</v>
      </c>
      <c r="BB46" s="215">
        <f t="shared" si="33"/>
        <v>0</v>
      </c>
      <c r="BC46" s="215">
        <f t="shared" si="100"/>
        <v>0</v>
      </c>
      <c r="BD46" s="215">
        <f t="shared" si="51"/>
        <v>0</v>
      </c>
      <c r="BE46" s="215">
        <f t="shared" si="52"/>
        <v>0</v>
      </c>
      <c r="BF46" s="215">
        <f t="shared" si="53"/>
        <v>0</v>
      </c>
      <c r="BG46" s="215">
        <f t="shared" si="54"/>
        <v>0</v>
      </c>
      <c r="BH46" s="235">
        <v>1</v>
      </c>
      <c r="BI46" s="897">
        <v>15</v>
      </c>
      <c r="BJ46" s="911">
        <f t="shared" si="101"/>
        <v>0</v>
      </c>
      <c r="BK46" s="897"/>
      <c r="BL46" s="911">
        <f t="shared" si="102"/>
        <v>0</v>
      </c>
      <c r="BM46" s="897"/>
      <c r="BN46" s="911">
        <f t="shared" si="103"/>
        <v>0</v>
      </c>
      <c r="BO46" s="908"/>
      <c r="BP46" s="911">
        <f t="shared" si="104"/>
        <v>0</v>
      </c>
      <c r="BQ46" s="908"/>
      <c r="BR46" s="911">
        <f t="shared" si="105"/>
        <v>0</v>
      </c>
      <c r="BS46" s="908"/>
      <c r="BT46" s="911">
        <f t="shared" si="106"/>
        <v>0</v>
      </c>
      <c r="BU46" s="908"/>
      <c r="BV46" s="911">
        <f t="shared" si="107"/>
        <v>0</v>
      </c>
      <c r="BW46" s="908"/>
      <c r="BX46" s="911">
        <f t="shared" si="108"/>
        <v>0</v>
      </c>
      <c r="BY46" s="908"/>
      <c r="BZ46" s="911">
        <f t="shared" si="109"/>
        <v>0</v>
      </c>
      <c r="CA46" s="908"/>
      <c r="CB46" s="911">
        <f t="shared" si="110"/>
        <v>0</v>
      </c>
      <c r="CC46" s="908"/>
      <c r="CD46" s="911">
        <f t="shared" si="111"/>
        <v>0</v>
      </c>
      <c r="CE46" s="908"/>
      <c r="CF46" s="911">
        <f t="shared" si="112"/>
        <v>0</v>
      </c>
      <c r="CG46" s="908"/>
      <c r="CH46" s="911">
        <f t="shared" si="113"/>
        <v>0</v>
      </c>
      <c r="CI46" s="908"/>
      <c r="CJ46" s="911">
        <f t="shared" si="114"/>
        <v>0</v>
      </c>
      <c r="CL46" s="36">
        <f t="shared" si="115"/>
        <v>0</v>
      </c>
      <c r="CM46" s="36">
        <f t="shared" si="116"/>
        <v>0</v>
      </c>
      <c r="CN46" s="36">
        <f t="shared" si="117"/>
        <v>0</v>
      </c>
      <c r="CO46" s="36">
        <f t="shared" si="118"/>
        <v>0</v>
      </c>
      <c r="CP46" s="36">
        <f t="shared" si="119"/>
        <v>0</v>
      </c>
      <c r="CQ46" s="36">
        <f t="shared" si="120"/>
        <v>0</v>
      </c>
      <c r="CR46" s="36">
        <f t="shared" si="121"/>
        <v>0</v>
      </c>
      <c r="CS46" s="36">
        <f t="shared" si="122"/>
        <v>0</v>
      </c>
      <c r="CT46" s="36"/>
      <c r="CU46" s="1">
        <f t="shared" si="123"/>
        <v>0</v>
      </c>
      <c r="CV46" s="1">
        <f t="shared" si="67"/>
        <v>0</v>
      </c>
      <c r="CW46" s="36"/>
      <c r="CX46" s="1">
        <f t="shared" si="124"/>
        <v>0</v>
      </c>
      <c r="CY46" s="1">
        <f t="shared" si="125"/>
        <v>0</v>
      </c>
      <c r="CZ46" s="1">
        <f t="shared" si="126"/>
        <v>0</v>
      </c>
      <c r="DA46" s="1">
        <f t="shared" si="127"/>
        <v>0</v>
      </c>
      <c r="DB46" s="1">
        <f t="shared" si="128"/>
        <v>0</v>
      </c>
      <c r="DC46" s="1">
        <f t="shared" si="129"/>
        <v>0</v>
      </c>
      <c r="DD46" s="1">
        <f t="shared" si="130"/>
        <v>0</v>
      </c>
      <c r="DE46" s="1">
        <f t="shared" si="131"/>
        <v>0</v>
      </c>
      <c r="DF46" s="1">
        <f t="shared" si="132"/>
        <v>0</v>
      </c>
      <c r="DG46" s="1">
        <f t="shared" si="133"/>
        <v>0</v>
      </c>
      <c r="DH46" s="1">
        <f t="shared" si="134"/>
        <v>0</v>
      </c>
      <c r="DI46" s="1">
        <f t="shared" si="135"/>
        <v>0</v>
      </c>
      <c r="DJ46" s="1">
        <f t="shared" si="136"/>
        <v>0</v>
      </c>
      <c r="DK46" s="1">
        <f t="shared" si="137"/>
        <v>0</v>
      </c>
      <c r="DL46" s="1">
        <f t="shared" si="138"/>
        <v>0</v>
      </c>
      <c r="DM46" s="1">
        <f t="shared" si="139"/>
        <v>0</v>
      </c>
    </row>
    <row r="47" spans="1:143" s="1" customFormat="1" ht="57" customHeight="1" x14ac:dyDescent="0.2">
      <c r="B47" s="192" t="s">
        <v>9</v>
      </c>
      <c r="C47" s="127"/>
      <c r="D47" s="347" t="s">
        <v>964</v>
      </c>
      <c r="E47" s="533"/>
      <c r="F47" s="127" t="s">
        <v>188</v>
      </c>
      <c r="G47" s="146" t="s">
        <v>36</v>
      </c>
      <c r="H47" s="127">
        <v>10</v>
      </c>
      <c r="I47" s="146" t="s">
        <v>1149</v>
      </c>
      <c r="J47" s="647">
        <v>81</v>
      </c>
      <c r="K47" s="157"/>
      <c r="L47" s="157"/>
      <c r="M47" s="157"/>
      <c r="N47" s="157"/>
      <c r="O47" s="157"/>
      <c r="P47" s="157"/>
      <c r="Q47" s="157"/>
      <c r="R47" s="994"/>
      <c r="S47" s="960"/>
      <c r="T47" s="960"/>
      <c r="U47" s="960"/>
      <c r="V47" s="960"/>
      <c r="W47" s="960"/>
      <c r="X47" s="960"/>
      <c r="Y47" s="1202"/>
      <c r="Z47" s="1358"/>
      <c r="AA47" s="994"/>
      <c r="AB47" s="994"/>
      <c r="AC47" s="994"/>
      <c r="AD47" s="158">
        <f t="shared" si="86"/>
        <v>0</v>
      </c>
      <c r="AE47" s="148" t="str">
        <f t="shared" si="87"/>
        <v>Yes</v>
      </c>
      <c r="AF47" s="159" t="str">
        <f t="shared" si="88"/>
        <v>No</v>
      </c>
      <c r="AG47"/>
      <c r="AH47" s="295">
        <v>1</v>
      </c>
      <c r="AI47" s="296">
        <f>AH47*SUM(K47:AC47)</f>
        <v>0</v>
      </c>
      <c r="AJ47" s="36"/>
      <c r="AK47" s="36"/>
      <c r="AL47" s="216"/>
      <c r="AM47" s="839">
        <v>1.55</v>
      </c>
      <c r="AN47" s="215">
        <f t="shared" si="90"/>
        <v>0</v>
      </c>
      <c r="AO47" s="235">
        <f t="shared" si="91"/>
        <v>0</v>
      </c>
      <c r="AP47" s="235">
        <f t="shared" si="92"/>
        <v>0</v>
      </c>
      <c r="AQ47" s="235">
        <f t="shared" si="93"/>
        <v>0</v>
      </c>
      <c r="AR47" s="235">
        <f t="shared" si="94"/>
        <v>0</v>
      </c>
      <c r="AS47" s="235">
        <f t="shared" si="95"/>
        <v>0</v>
      </c>
      <c r="AT47" s="235">
        <f t="shared" si="96"/>
        <v>0</v>
      </c>
      <c r="AU47" s="215">
        <f t="shared" si="26"/>
        <v>0</v>
      </c>
      <c r="AV47" s="215">
        <f t="shared" si="27"/>
        <v>0</v>
      </c>
      <c r="AW47" s="215">
        <f t="shared" si="28"/>
        <v>0</v>
      </c>
      <c r="AX47" s="235">
        <f t="shared" si="97"/>
        <v>0</v>
      </c>
      <c r="AY47" s="215">
        <f t="shared" si="30"/>
        <v>0</v>
      </c>
      <c r="AZ47" s="235">
        <f t="shared" si="98"/>
        <v>0</v>
      </c>
      <c r="BA47" s="215">
        <f t="shared" si="99"/>
        <v>0</v>
      </c>
      <c r="BB47" s="215">
        <f t="shared" si="33"/>
        <v>0</v>
      </c>
      <c r="BC47" s="215">
        <f t="shared" si="100"/>
        <v>0</v>
      </c>
      <c r="BD47" s="215">
        <f t="shared" si="51"/>
        <v>0</v>
      </c>
      <c r="BE47" s="215">
        <f t="shared" si="52"/>
        <v>0</v>
      </c>
      <c r="BF47" s="215">
        <f t="shared" si="53"/>
        <v>0</v>
      </c>
      <c r="BG47" s="215">
        <f t="shared" si="54"/>
        <v>0</v>
      </c>
      <c r="BH47" s="235">
        <v>1</v>
      </c>
      <c r="BI47" s="897">
        <v>21</v>
      </c>
      <c r="BJ47" s="911">
        <f t="shared" si="101"/>
        <v>0</v>
      </c>
      <c r="BK47" s="897"/>
      <c r="BL47" s="911">
        <f t="shared" si="102"/>
        <v>0</v>
      </c>
      <c r="BM47" s="897"/>
      <c r="BN47" s="911">
        <f t="shared" si="103"/>
        <v>0</v>
      </c>
      <c r="BO47" s="908"/>
      <c r="BP47" s="911">
        <f t="shared" si="104"/>
        <v>0</v>
      </c>
      <c r="BQ47" s="908"/>
      <c r="BR47" s="911">
        <f t="shared" si="105"/>
        <v>0</v>
      </c>
      <c r="BS47" s="908"/>
      <c r="BT47" s="911">
        <f t="shared" si="106"/>
        <v>0</v>
      </c>
      <c r="BU47" s="908"/>
      <c r="BV47" s="911">
        <f t="shared" si="107"/>
        <v>0</v>
      </c>
      <c r="BW47" s="908"/>
      <c r="BX47" s="911">
        <f t="shared" si="108"/>
        <v>0</v>
      </c>
      <c r="BY47" s="908"/>
      <c r="BZ47" s="911">
        <f t="shared" si="109"/>
        <v>0</v>
      </c>
      <c r="CA47" s="908"/>
      <c r="CB47" s="911">
        <f t="shared" si="110"/>
        <v>0</v>
      </c>
      <c r="CC47" s="908"/>
      <c r="CD47" s="911">
        <f t="shared" si="111"/>
        <v>0</v>
      </c>
      <c r="CE47" s="908"/>
      <c r="CF47" s="911">
        <f t="shared" si="112"/>
        <v>0</v>
      </c>
      <c r="CG47" s="908"/>
      <c r="CH47" s="911">
        <f t="shared" si="113"/>
        <v>0</v>
      </c>
      <c r="CI47" s="908"/>
      <c r="CJ47" s="911">
        <f t="shared" si="114"/>
        <v>0</v>
      </c>
      <c r="CL47" s="36">
        <f t="shared" si="115"/>
        <v>0</v>
      </c>
      <c r="CM47" s="36">
        <f t="shared" si="116"/>
        <v>0</v>
      </c>
      <c r="CN47" s="36">
        <f t="shared" si="117"/>
        <v>0</v>
      </c>
      <c r="CO47" s="36">
        <f t="shared" si="118"/>
        <v>0</v>
      </c>
      <c r="CP47" s="36">
        <f t="shared" si="119"/>
        <v>0</v>
      </c>
      <c r="CQ47" s="36">
        <f t="shared" si="120"/>
        <v>0</v>
      </c>
      <c r="CR47" s="36">
        <f t="shared" si="121"/>
        <v>0</v>
      </c>
      <c r="CS47" s="36">
        <f t="shared" si="122"/>
        <v>0</v>
      </c>
      <c r="CT47" s="36"/>
      <c r="CU47" s="1">
        <f t="shared" si="123"/>
        <v>0</v>
      </c>
      <c r="CV47" s="1">
        <f t="shared" si="67"/>
        <v>0</v>
      </c>
      <c r="CW47" s="36"/>
      <c r="CX47" s="1">
        <f t="shared" si="124"/>
        <v>0</v>
      </c>
      <c r="CY47" s="1">
        <f t="shared" si="125"/>
        <v>0</v>
      </c>
      <c r="CZ47" s="1">
        <f t="shared" si="126"/>
        <v>0</v>
      </c>
      <c r="DA47" s="1">
        <f t="shared" si="127"/>
        <v>0</v>
      </c>
      <c r="DB47" s="1">
        <f t="shared" si="128"/>
        <v>0</v>
      </c>
      <c r="DC47" s="1">
        <f t="shared" si="129"/>
        <v>0</v>
      </c>
      <c r="DD47" s="1">
        <f t="shared" si="130"/>
        <v>0</v>
      </c>
      <c r="DE47" s="1">
        <f t="shared" si="131"/>
        <v>0</v>
      </c>
      <c r="DF47" s="1">
        <f t="shared" si="132"/>
        <v>0</v>
      </c>
      <c r="DG47" s="1">
        <f t="shared" si="133"/>
        <v>0</v>
      </c>
      <c r="DH47" s="1">
        <f t="shared" si="134"/>
        <v>0</v>
      </c>
      <c r="DI47" s="1">
        <f t="shared" si="135"/>
        <v>0</v>
      </c>
      <c r="DJ47" s="1">
        <f t="shared" si="136"/>
        <v>0</v>
      </c>
      <c r="DK47" s="1">
        <f t="shared" si="137"/>
        <v>0</v>
      </c>
      <c r="DL47" s="1">
        <f t="shared" si="138"/>
        <v>0</v>
      </c>
      <c r="DM47" s="1">
        <f t="shared" si="139"/>
        <v>0</v>
      </c>
    </row>
  </sheetData>
  <sheetProtection algorithmName="SHA-512" hashValue="CVaj6yssjiPNB8Qxr6M1k7Mht/CWe8rdxacWSllnIBQUGARHCUXsllWJ7TUamkw7KwpkuRTMTDKxaLXEgmxouA==" saltValue="i/Bec4sD2xrp8W02XtZuIw==" spinCount="100000" sheet="1" sort="0" autoFilter="0"/>
  <autoFilter ref="AE10:AF47" xr:uid="{00000000-0001-0000-0100-000000000000}"/>
  <mergeCells count="11">
    <mergeCell ref="C3:C6"/>
    <mergeCell ref="K3:L3"/>
    <mergeCell ref="K4:L4"/>
    <mergeCell ref="I2:J2"/>
    <mergeCell ref="K2:L2"/>
    <mergeCell ref="AD3:AE3"/>
    <mergeCell ref="BI11:BN11"/>
    <mergeCell ref="BO11:CJ11"/>
    <mergeCell ref="Z3:AC6"/>
    <mergeCell ref="K27:X27"/>
    <mergeCell ref="Z27:AC27"/>
  </mergeCells>
  <conditionalFormatting sqref="K13:K14 K16:K26">
    <cfRule type="notContainsBlanks" dxfId="81" priority="30">
      <formula>LEN(TRIM(K13))&gt;0</formula>
    </cfRule>
  </conditionalFormatting>
  <conditionalFormatting sqref="K29:K47">
    <cfRule type="notContainsBlanks" dxfId="80" priority="60">
      <formula>LEN(TRIM(K29))&gt;0</formula>
    </cfRule>
  </conditionalFormatting>
  <conditionalFormatting sqref="L13:L14 L16:L26">
    <cfRule type="notContainsBlanks" dxfId="79" priority="31">
      <formula>LEN(TRIM(L13))&gt;0</formula>
    </cfRule>
  </conditionalFormatting>
  <conditionalFormatting sqref="L29:L47">
    <cfRule type="notContainsBlanks" dxfId="78" priority="61">
      <formula>LEN(TRIM(L29))&gt;0</formula>
    </cfRule>
  </conditionalFormatting>
  <conditionalFormatting sqref="M13:M26">
    <cfRule type="notContainsBlanks" dxfId="77" priority="22">
      <formula>LEN(TRIM(M13))&gt;0</formula>
    </cfRule>
  </conditionalFormatting>
  <conditionalFormatting sqref="M28:M47">
    <cfRule type="notContainsBlanks" dxfId="76" priority="52">
      <formula>LEN(TRIM(M28))&gt;0</formula>
    </cfRule>
  </conditionalFormatting>
  <conditionalFormatting sqref="N13:N14">
    <cfRule type="notContainsBlanks" dxfId="75" priority="14">
      <formula>LEN(TRIM(N13))&gt;0</formula>
    </cfRule>
  </conditionalFormatting>
  <conditionalFormatting sqref="N15:N26">
    <cfRule type="notContainsBlanks" dxfId="74" priority="23">
      <formula>LEN(TRIM(N15))&gt;0</formula>
    </cfRule>
  </conditionalFormatting>
  <conditionalFormatting sqref="N28:N47">
    <cfRule type="notContainsBlanks" dxfId="73" priority="53">
      <formula>LEN(TRIM(N28))&gt;0</formula>
    </cfRule>
  </conditionalFormatting>
  <conditionalFormatting sqref="O13:O14">
    <cfRule type="notContainsBlanks" dxfId="72" priority="13">
      <formula>LEN(TRIM(O13))&gt;0</formula>
    </cfRule>
    <cfRule type="notContainsBlanks" dxfId="71" priority="11">
      <formula>LEN(TRIM(O13))&gt;0</formula>
    </cfRule>
  </conditionalFormatting>
  <conditionalFormatting sqref="O15:O26">
    <cfRule type="notContainsBlanks" dxfId="70" priority="24">
      <formula>LEN(TRIM(O15))&gt;0</formula>
    </cfRule>
  </conditionalFormatting>
  <conditionalFormatting sqref="O28:O47">
    <cfRule type="notContainsBlanks" dxfId="69" priority="54">
      <formula>LEN(TRIM(O28))&gt;0</formula>
    </cfRule>
  </conditionalFormatting>
  <conditionalFormatting sqref="P13:P14">
    <cfRule type="notContainsBlanks" dxfId="68" priority="10">
      <formula>LEN(TRIM(P13))&gt;0</formula>
    </cfRule>
  </conditionalFormatting>
  <conditionalFormatting sqref="P15:S26">
    <cfRule type="notContainsBlanks" dxfId="67" priority="25">
      <formula>LEN(TRIM(P15))&gt;0</formula>
    </cfRule>
  </conditionalFormatting>
  <conditionalFormatting sqref="P28:S47">
    <cfRule type="notContainsBlanks" dxfId="66" priority="55">
      <formula>LEN(TRIM(P28))&gt;0</formula>
    </cfRule>
  </conditionalFormatting>
  <conditionalFormatting sqref="Q13:Q14 Q16:Q26 Q29:Q47">
    <cfRule type="notContainsBlanks" dxfId="65" priority="19">
      <formula>LEN(TRIM(Q13))&gt;0</formula>
    </cfRule>
  </conditionalFormatting>
  <conditionalFormatting sqref="R13:R14 R16:R26 R29:R47">
    <cfRule type="notContainsBlanks" dxfId="64" priority="18">
      <formula>LEN(TRIM(R13))&gt;0</formula>
    </cfRule>
  </conditionalFormatting>
  <conditionalFormatting sqref="R13:R14 X13:X14 N13:N14 P13:P14 T13:T14 V13:V14">
    <cfRule type="notContainsBlanks" dxfId="63" priority="21">
      <formula>LEN(TRIM(N13))&gt;0</formula>
    </cfRule>
  </conditionalFormatting>
  <conditionalFormatting sqref="S13:S14 S16:S26 S29:S47">
    <cfRule type="notContainsBlanks" dxfId="62" priority="17">
      <formula>LEN(TRIM(S13))&gt;0</formula>
    </cfRule>
  </conditionalFormatting>
  <conditionalFormatting sqref="T13:T14">
    <cfRule type="notContainsBlanks" dxfId="61" priority="9">
      <formula>LEN(TRIM(T13))&gt;0</formula>
    </cfRule>
  </conditionalFormatting>
  <conditionalFormatting sqref="T15:U26">
    <cfRule type="notContainsBlanks" dxfId="60" priority="26">
      <formula>LEN(TRIM(T15))&gt;0</formula>
    </cfRule>
  </conditionalFormatting>
  <conditionalFormatting sqref="T28:U47">
    <cfRule type="notContainsBlanks" dxfId="59" priority="56">
      <formula>LEN(TRIM(T28))&gt;0</formula>
    </cfRule>
  </conditionalFormatting>
  <conditionalFormatting sqref="U13:U14 U16:U26 U29:U48">
    <cfRule type="notContainsBlanks" dxfId="58" priority="16">
      <formula>LEN(TRIM(U13))&gt;0</formula>
    </cfRule>
  </conditionalFormatting>
  <conditionalFormatting sqref="V13:V14">
    <cfRule type="notContainsBlanks" dxfId="57" priority="8">
      <formula>LEN(TRIM(V13))&gt;0</formula>
    </cfRule>
  </conditionalFormatting>
  <conditionalFormatting sqref="V16:V26">
    <cfRule type="notContainsBlanks" dxfId="56" priority="49">
      <formula>LEN(TRIM(V16))&gt;0</formula>
    </cfRule>
  </conditionalFormatting>
  <conditionalFormatting sqref="V29:V47">
    <cfRule type="notContainsBlanks" dxfId="55" priority="59">
      <formula>LEN(TRIM(V29))&gt;0</formula>
    </cfRule>
  </conditionalFormatting>
  <conditionalFormatting sqref="W13:W14">
    <cfRule type="notContainsBlanks" dxfId="54" priority="7">
      <formula>LEN(TRIM(W13))&gt;0</formula>
    </cfRule>
  </conditionalFormatting>
  <conditionalFormatting sqref="W15:X26">
    <cfRule type="notContainsBlanks" dxfId="53" priority="28">
      <formula>LEN(TRIM(W15))&gt;0</formula>
    </cfRule>
  </conditionalFormatting>
  <conditionalFormatting sqref="W28:X47">
    <cfRule type="notContainsBlanks" dxfId="52" priority="58">
      <formula>LEN(TRIM(W28))&gt;0</formula>
    </cfRule>
  </conditionalFormatting>
  <conditionalFormatting sqref="X13:X14 X16:X26 X29:X47">
    <cfRule type="notContainsBlanks" dxfId="51" priority="15">
      <formula>LEN(TRIM(X13))&gt;0</formula>
    </cfRule>
  </conditionalFormatting>
  <conditionalFormatting sqref="Y13:Y47">
    <cfRule type="notContainsBlanks" dxfId="50" priority="62">
      <formula>LEN(TRIM(Y13))&gt;0</formula>
    </cfRule>
  </conditionalFormatting>
  <conditionalFormatting sqref="Z13:Z26 Z28:Z47">
    <cfRule type="notContainsBlanks" dxfId="49" priority="63">
      <formula>LEN(TRIM(Z13))&gt;0</formula>
    </cfRule>
  </conditionalFormatting>
  <conditionalFormatting sqref="AA13:AA26 AA28:AA47">
    <cfRule type="notContainsBlanks" dxfId="48" priority="64">
      <formula>LEN(TRIM(AA13))&gt;0</formula>
    </cfRule>
  </conditionalFormatting>
  <conditionalFormatting sqref="AB13:AB26 AB28:AB47">
    <cfRule type="notContainsBlanks" dxfId="47" priority="65">
      <formula>LEN(TRIM(AB13))&gt;0</formula>
    </cfRule>
  </conditionalFormatting>
  <conditionalFormatting sqref="AC13:AC26 AC28:AC47">
    <cfRule type="notContainsBlanks" dxfId="46" priority="66">
      <formula>LEN(TRIM(AC13))&gt;0</formula>
    </cfRule>
  </conditionalFormatting>
  <pageMargins left="0.75" right="0.75" top="1" bottom="1" header="0.5" footer="0.5"/>
  <pageSetup paperSize="9" orientation="landscape" horizontalDpi="4294967292" verticalDpi="4294967292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EB205-AC2B-4BDF-A990-F457EC1D5DD4}">
  <sheetPr codeName="Sheet2">
    <tabColor theme="9" tint="0.59999389629810485"/>
    <pageSetUpPr fitToPage="1"/>
  </sheetPr>
  <dimension ref="A1:Y37"/>
  <sheetViews>
    <sheetView showGridLines="0" zoomScaleNormal="100" workbookViewId="0">
      <selection activeCell="Z9" sqref="Z9"/>
    </sheetView>
  </sheetViews>
  <sheetFormatPr baseColWidth="10" defaultColWidth="10.5" defaultRowHeight="16" x14ac:dyDescent="0.2"/>
  <cols>
    <col min="1" max="1" width="11.6640625" style="171" customWidth="1"/>
    <col min="2" max="2" width="3.33203125" customWidth="1"/>
    <col min="3" max="6" width="6.83203125" style="23" customWidth="1"/>
    <col min="7" max="21" width="6.83203125" customWidth="1"/>
    <col min="22" max="22" width="5.6640625" style="23" customWidth="1"/>
    <col min="23" max="23" width="5.33203125" style="23" customWidth="1"/>
    <col min="24" max="24" width="6.33203125" style="23" customWidth="1"/>
  </cols>
  <sheetData>
    <row r="1" spans="1:25" ht="24" x14ac:dyDescent="0.3">
      <c r="A1" s="172" t="s">
        <v>967</v>
      </c>
      <c r="N1" s="1663">
        <f>SUM('360 PE'!AN13:AN47)</f>
        <v>0</v>
      </c>
      <c r="O1" s="1663"/>
      <c r="P1" s="89" t="s">
        <v>6</v>
      </c>
      <c r="Q1" s="89"/>
      <c r="R1" s="89"/>
      <c r="S1" s="89"/>
      <c r="T1" s="89"/>
      <c r="U1" s="89"/>
      <c r="V1" s="89"/>
      <c r="W1" s="89"/>
      <c r="X1"/>
    </row>
    <row r="2" spans="1:25" ht="39.75" customHeight="1" thickBot="1" x14ac:dyDescent="0.25">
      <c r="A2" s="1674">
        <f>'PRODUCTION LIST GRP VOLUMES'!A3</f>
        <v>0</v>
      </c>
      <c r="B2" s="1674"/>
      <c r="C2" s="1674"/>
      <c r="D2" s="1674"/>
      <c r="E2" s="1674"/>
      <c r="F2" s="1674"/>
      <c r="G2" s="1674"/>
      <c r="H2" s="1674"/>
      <c r="I2" s="1674"/>
      <c r="J2" s="1674"/>
      <c r="K2" s="1674"/>
      <c r="L2" s="1674"/>
      <c r="M2" s="1674"/>
      <c r="N2" s="1674"/>
      <c r="O2" s="1662">
        <f>'PRODUCTION LIST GRP VOLUMES'!N3</f>
        <v>0</v>
      </c>
      <c r="P2" s="1662"/>
      <c r="Q2" s="1662"/>
      <c r="R2" s="1662"/>
      <c r="S2" s="1662"/>
      <c r="T2" s="1662"/>
      <c r="U2" s="1662"/>
      <c r="V2" s="1662"/>
      <c r="W2" s="90"/>
      <c r="X2"/>
    </row>
    <row r="3" spans="1:25" s="6" customFormat="1" ht="56" customHeight="1" x14ac:dyDescent="0.2">
      <c r="A3" s="840" t="s">
        <v>601</v>
      </c>
      <c r="B3" s="1235"/>
      <c r="C3" s="1117" t="str">
        <f>'360 PE'!K10</f>
        <v>BLACK              RAL 9005</v>
      </c>
      <c r="D3" s="1117" t="str">
        <f>'360 PE'!L10</f>
        <v>WHITE</v>
      </c>
      <c r="E3" s="1117" t="str">
        <f>'360 PE'!M10</f>
        <v xml:space="preserve">RED                RAL 3000 </v>
      </c>
      <c r="F3" s="1117" t="str">
        <f>'360 PE'!N10</f>
        <v xml:space="preserve">YELLOW       RAL 1018 </v>
      </c>
      <c r="G3" s="1117" t="str">
        <f>'360 PE'!O10</f>
        <v>BLUE             RAL 5015</v>
      </c>
      <c r="H3" s="1117" t="str">
        <f>'360 PE'!P10</f>
        <v>BRIGHT
GREEN          RAL 6018</v>
      </c>
      <c r="I3" s="1117" t="str">
        <f>'360 PE'!Q10</f>
        <v>PURE 
GREEN
RAL 6037</v>
      </c>
      <c r="J3" s="1117" t="str">
        <f>'360 PE'!R10</f>
        <v>APRICOT
ORANGE 
RAL 1033</v>
      </c>
      <c r="K3" s="1117" t="str">
        <f>'360 PE'!S10</f>
        <v>DEEP ORANGE          
RAL 2011</v>
      </c>
      <c r="L3" s="1117" t="str">
        <f>'360 PE'!T10</f>
        <v>PINK             RAL 4003</v>
      </c>
      <c r="M3" s="1117" t="str">
        <f>'360 PE'!U10</f>
        <v>GREY  
RAL 7001</v>
      </c>
      <c r="N3" s="1117" t="str">
        <f>'360 PE'!V10</f>
        <v>PURPLE   nS4050-R60B/M</v>
      </c>
      <c r="O3" s="1117" t="str">
        <f>'360 PE'!W10</f>
        <v>MINT   
RAL 6027</v>
      </c>
      <c r="P3" s="1117" t="str">
        <f>'360 PE'!X10</f>
        <v>DEEP ROSE 
RAL 4008</v>
      </c>
      <c r="Q3" s="1340" t="str">
        <f>'360 PE'!Y10</f>
        <v>BROWN
RAL 8003</v>
      </c>
      <c r="R3" s="1341" t="str">
        <f>'360 PE'!Z10</f>
        <v>FLUORO PINK</v>
      </c>
      <c r="S3" s="1117" t="str">
        <f>'360 PE'!AA10</f>
        <v>FLUORO ORANGE</v>
      </c>
      <c r="T3" s="1117" t="str">
        <f>'360 PE'!AB10</f>
        <v>FLUORO YELLOW</v>
      </c>
      <c r="U3" s="1117" t="str">
        <f>'360 PE'!AC10</f>
        <v>FLUORO GREEN</v>
      </c>
      <c r="V3" s="400" t="s">
        <v>173</v>
      </c>
      <c r="W3" s="180" t="s">
        <v>74</v>
      </c>
      <c r="X3" s="180" t="s">
        <v>474</v>
      </c>
    </row>
    <row r="4" spans="1:25" s="7" customFormat="1" ht="25" thickBot="1" x14ac:dyDescent="0.25">
      <c r="A4" s="256"/>
      <c r="B4" s="93" t="s">
        <v>183</v>
      </c>
      <c r="C4" s="841">
        <f>SUM(C5:C41)</f>
        <v>0</v>
      </c>
      <c r="D4" s="841">
        <f>SUM(D5:D41)</f>
        <v>0</v>
      </c>
      <c r="E4" s="841">
        <f t="shared" ref="E4:U4" si="0">SUM(E5:E41)</f>
        <v>0</v>
      </c>
      <c r="F4" s="841">
        <f t="shared" si="0"/>
        <v>0</v>
      </c>
      <c r="G4" s="841">
        <f t="shared" si="0"/>
        <v>0</v>
      </c>
      <c r="H4" s="841">
        <f t="shared" si="0"/>
        <v>0</v>
      </c>
      <c r="I4" s="841">
        <f t="shared" si="0"/>
        <v>0</v>
      </c>
      <c r="J4" s="841">
        <f t="shared" si="0"/>
        <v>0</v>
      </c>
      <c r="K4" s="841">
        <f t="shared" si="0"/>
        <v>0</v>
      </c>
      <c r="L4" s="841">
        <f t="shared" si="0"/>
        <v>0</v>
      </c>
      <c r="M4" s="841">
        <f t="shared" si="0"/>
        <v>0</v>
      </c>
      <c r="N4" s="841">
        <f t="shared" si="0"/>
        <v>0</v>
      </c>
      <c r="O4" s="841">
        <f t="shared" si="0"/>
        <v>0</v>
      </c>
      <c r="P4" s="841">
        <f t="shared" si="0"/>
        <v>0</v>
      </c>
      <c r="Q4" s="841">
        <f t="shared" si="0"/>
        <v>0</v>
      </c>
      <c r="R4" s="841">
        <f t="shared" si="0"/>
        <v>0</v>
      </c>
      <c r="S4" s="841">
        <f t="shared" si="0"/>
        <v>0</v>
      </c>
      <c r="T4" s="841">
        <f t="shared" si="0"/>
        <v>0</v>
      </c>
      <c r="U4" s="841">
        <f t="shared" si="0"/>
        <v>0</v>
      </c>
      <c r="V4" s="94">
        <f>SUM(V5:V37)</f>
        <v>0</v>
      </c>
      <c r="W4" s="94">
        <f>SUM(W5:W37)</f>
        <v>0</v>
      </c>
      <c r="X4" s="94">
        <f>SUM(X5:X37)</f>
        <v>0</v>
      </c>
    </row>
    <row r="5" spans="1:25" ht="22.5" customHeight="1" x14ac:dyDescent="0.2">
      <c r="A5" s="174" t="str">
        <f>'360 PE'!D16</f>
        <v>360-1041PE</v>
      </c>
      <c r="B5" s="91">
        <f>'360 PE'!H16</f>
        <v>1</v>
      </c>
      <c r="C5" s="300" t="str">
        <f>IF('360 PE'!K16=0,"",'360 PE'!K16)</f>
        <v/>
      </c>
      <c r="D5" s="300" t="str">
        <f>IF('360 PE'!L16=0,"",'360 PE'!L16)</f>
        <v/>
      </c>
      <c r="E5" s="300" t="str">
        <f>IF('360 PE'!M16=0,"",'360 PE'!M16)</f>
        <v/>
      </c>
      <c r="F5" s="300" t="str">
        <f>IF('360 PE'!N16=0,"",'360 PE'!N16)</f>
        <v/>
      </c>
      <c r="G5" s="300" t="str">
        <f>IF('360 PE'!O16=0,"",'360 PE'!O16)</f>
        <v/>
      </c>
      <c r="H5" s="300" t="str">
        <f>IF('360 PE'!P16=0,"",'360 PE'!P16)</f>
        <v/>
      </c>
      <c r="I5" s="300" t="str">
        <f>IF('360 PE'!Q16=0,"",'360 PE'!Q16)</f>
        <v/>
      </c>
      <c r="J5" s="300" t="str">
        <f>IF('360 PE'!R16=0,"",'360 PE'!R16)</f>
        <v/>
      </c>
      <c r="K5" s="300" t="str">
        <f>IF('360 PE'!S16=0,"",'360 PE'!S16)</f>
        <v/>
      </c>
      <c r="L5" s="300" t="str">
        <f>IF('360 PE'!T16=0,"",'360 PE'!T16)</f>
        <v/>
      </c>
      <c r="M5" s="300" t="str">
        <f>IF('360 PE'!U16=0,"",'360 PE'!U16)</f>
        <v/>
      </c>
      <c r="N5" s="300" t="str">
        <f>IF('360 PE'!V16=0,"",'360 PE'!V16)</f>
        <v/>
      </c>
      <c r="O5" s="300" t="str">
        <f>IF('360 PE'!W16=0,"",'360 PE'!W16)</f>
        <v/>
      </c>
      <c r="P5" s="300" t="str">
        <f>IF('360 PE'!X16=0,"",'360 PE'!X16)</f>
        <v/>
      </c>
      <c r="Q5" s="675" t="str">
        <f>IF(IF('360 PE'!Y16=0,0,'360 PE'!Y16)+IF('360 PE'!Y$27=0,0,'360 PE'!Y$27)=0,"",IF('360 PE'!Y16=0,0,'360 PE'!Y16)+IF('360 PE'!Y$27=0,0,'360 PE'!Y$27))</f>
        <v/>
      </c>
      <c r="R5" s="1342" t="str">
        <f>IF('360 PE'!Z16=0,"",'360 PE'!Z16)</f>
        <v/>
      </c>
      <c r="S5" s="300" t="str">
        <f>IF('360 PE'!AA16=0,"",'360 PE'!AA16)</f>
        <v/>
      </c>
      <c r="T5" s="300" t="str">
        <f>IF('360 PE'!AB16=0,"",'360 PE'!AB16)</f>
        <v/>
      </c>
      <c r="U5" s="300" t="str">
        <f>IF('360 PE'!AC16=0,"",'360 PE'!AC16)</f>
        <v/>
      </c>
      <c r="V5" s="859">
        <f>SUM(C5:U5)</f>
        <v>0</v>
      </c>
      <c r="W5" s="299">
        <f>V5*'360 PE'!H16</f>
        <v>0</v>
      </c>
      <c r="X5" s="299">
        <f>V5*'360 PE'!BH16</f>
        <v>0</v>
      </c>
    </row>
    <row r="6" spans="1:25" ht="22.5" customHeight="1" x14ac:dyDescent="0.2">
      <c r="A6" s="174" t="str">
        <f>'360 PE'!D17</f>
        <v>360-1042PE</v>
      </c>
      <c r="B6" s="91">
        <f>'360 PE'!H17</f>
        <v>1</v>
      </c>
      <c r="C6" s="300" t="str">
        <f>IF('360 PE'!K17=0,"",'360 PE'!K17)</f>
        <v/>
      </c>
      <c r="D6" s="300" t="str">
        <f>IF('360 PE'!L17=0,"",'360 PE'!L17)</f>
        <v/>
      </c>
      <c r="E6" s="300" t="str">
        <f>IF('360 PE'!M17=0,"",'360 PE'!M17)</f>
        <v/>
      </c>
      <c r="F6" s="300" t="str">
        <f>IF('360 PE'!N17=0,"",'360 PE'!N17)</f>
        <v/>
      </c>
      <c r="G6" s="300" t="str">
        <f>IF('360 PE'!O17=0,"",'360 PE'!O17)</f>
        <v/>
      </c>
      <c r="H6" s="300" t="str">
        <f>IF('360 PE'!P17=0,"",'360 PE'!P17)</f>
        <v/>
      </c>
      <c r="I6" s="300" t="str">
        <f>IF('360 PE'!Q17=0,"",'360 PE'!Q17)</f>
        <v/>
      </c>
      <c r="J6" s="300" t="str">
        <f>IF('360 PE'!R17=0,"",'360 PE'!R17)</f>
        <v/>
      </c>
      <c r="K6" s="300" t="str">
        <f>IF('360 PE'!S17=0,"",'360 PE'!S17)</f>
        <v/>
      </c>
      <c r="L6" s="300" t="str">
        <f>IF('360 PE'!T17=0,"",'360 PE'!T17)</f>
        <v/>
      </c>
      <c r="M6" s="300" t="str">
        <f>IF('360 PE'!U17=0,"",'360 PE'!U17)</f>
        <v/>
      </c>
      <c r="N6" s="300" t="str">
        <f>IF('360 PE'!V17=0,"",'360 PE'!V17)</f>
        <v/>
      </c>
      <c r="O6" s="300" t="str">
        <f>IF('360 PE'!W17=0,"",'360 PE'!W17)</f>
        <v/>
      </c>
      <c r="P6" s="300" t="str">
        <f>IF('360 PE'!X17=0,"",'360 PE'!X17)</f>
        <v/>
      </c>
      <c r="Q6" s="675" t="str">
        <f>IF(IF('360 PE'!Y17=0,0,'360 PE'!Y17)+IF('360 PE'!Y$27=0,0,'360 PE'!Y$27)=0,"",IF('360 PE'!Y17=0,0,'360 PE'!Y17)+IF('360 PE'!Y$27=0,0,'360 PE'!Y$27))</f>
        <v/>
      </c>
      <c r="R6" s="1342" t="str">
        <f>IF('360 PE'!Z17=0,"",'360 PE'!Z17)</f>
        <v/>
      </c>
      <c r="S6" s="300" t="str">
        <f>IF('360 PE'!AA17=0,"",'360 PE'!AA17)</f>
        <v/>
      </c>
      <c r="T6" s="300" t="str">
        <f>IF('360 PE'!AB17=0,"",'360 PE'!AB17)</f>
        <v/>
      </c>
      <c r="U6" s="300" t="str">
        <f>IF('360 PE'!AC17=0,"",'360 PE'!AC17)</f>
        <v/>
      </c>
      <c r="V6" s="299">
        <f t="shared" ref="V6:V37" si="1">SUM(C6:U6)</f>
        <v>0</v>
      </c>
      <c r="W6" s="299">
        <f>V6*'360 PE'!H17</f>
        <v>0</v>
      </c>
      <c r="X6" s="299">
        <f>V6*'360 PE'!BH17</f>
        <v>0</v>
      </c>
    </row>
    <row r="7" spans="1:25" ht="22.5" customHeight="1" x14ac:dyDescent="0.2">
      <c r="A7" s="174" t="str">
        <f>'360 PE'!D18</f>
        <v>360-1043PE</v>
      </c>
      <c r="B7" s="91">
        <f>'360 PE'!H18</f>
        <v>1</v>
      </c>
      <c r="C7" s="300" t="str">
        <f>IF('360 PE'!K18=0,"",'360 PE'!K18)</f>
        <v/>
      </c>
      <c r="D7" s="300" t="str">
        <f>IF('360 PE'!L18=0,"",'360 PE'!L18)</f>
        <v/>
      </c>
      <c r="E7" s="300" t="str">
        <f>IF('360 PE'!M18=0,"",'360 PE'!M18)</f>
        <v/>
      </c>
      <c r="F7" s="300" t="str">
        <f>IF('360 PE'!N18=0,"",'360 PE'!N18)</f>
        <v/>
      </c>
      <c r="G7" s="300" t="str">
        <f>IF('360 PE'!O18=0,"",'360 PE'!O18)</f>
        <v/>
      </c>
      <c r="H7" s="300" t="str">
        <f>IF('360 PE'!P18=0,"",'360 PE'!P18)</f>
        <v/>
      </c>
      <c r="I7" s="300" t="str">
        <f>IF('360 PE'!Q18=0,"",'360 PE'!Q18)</f>
        <v/>
      </c>
      <c r="J7" s="300" t="str">
        <f>IF('360 PE'!R18=0,"",'360 PE'!R18)</f>
        <v/>
      </c>
      <c r="K7" s="300" t="str">
        <f>IF('360 PE'!S18=0,"",'360 PE'!S18)</f>
        <v/>
      </c>
      <c r="L7" s="300" t="str">
        <f>IF('360 PE'!T18=0,"",'360 PE'!T18)</f>
        <v/>
      </c>
      <c r="M7" s="300" t="str">
        <f>IF('360 PE'!U18=0,"",'360 PE'!U18)</f>
        <v/>
      </c>
      <c r="N7" s="300" t="str">
        <f>IF('360 PE'!V18=0,"",'360 PE'!V18)</f>
        <v/>
      </c>
      <c r="O7" s="300" t="str">
        <f>IF('360 PE'!W18=0,"",'360 PE'!W18)</f>
        <v/>
      </c>
      <c r="P7" s="300" t="str">
        <f>IF('360 PE'!X18=0,"",'360 PE'!X18)</f>
        <v/>
      </c>
      <c r="Q7" s="675" t="str">
        <f>IF(IF('360 PE'!Y18=0,0,'360 PE'!Y18)+IF('360 PE'!Y$27=0,0,'360 PE'!Y$27)=0,"",IF('360 PE'!Y18=0,0,'360 PE'!Y18)+IF('360 PE'!Y$27=0,0,'360 PE'!Y$27))</f>
        <v/>
      </c>
      <c r="R7" s="1342" t="str">
        <f>IF('360 PE'!Z18=0,"",'360 PE'!Z18)</f>
        <v/>
      </c>
      <c r="S7" s="300" t="str">
        <f>IF('360 PE'!AA18=0,"",'360 PE'!AA18)</f>
        <v/>
      </c>
      <c r="T7" s="300" t="str">
        <f>IF('360 PE'!AB18=0,"",'360 PE'!AB18)</f>
        <v/>
      </c>
      <c r="U7" s="300" t="str">
        <f>IF('360 PE'!AC18=0,"",'360 PE'!AC18)</f>
        <v/>
      </c>
      <c r="V7" s="299">
        <f t="shared" si="1"/>
        <v>0</v>
      </c>
      <c r="W7" s="299">
        <f>V7*'360 PE'!H18</f>
        <v>0</v>
      </c>
      <c r="X7" s="299">
        <f>V7*'360 PE'!BH18</f>
        <v>0</v>
      </c>
    </row>
    <row r="8" spans="1:25" ht="22.5" customHeight="1" x14ac:dyDescent="0.2">
      <c r="A8" s="174" t="str">
        <f>'360 PE'!D19</f>
        <v>360-1044PE</v>
      </c>
      <c r="B8" s="91">
        <f>'360 PE'!H19</f>
        <v>1</v>
      </c>
      <c r="C8" s="300" t="str">
        <f>IF('360 PE'!K19=0,"",'360 PE'!K19)</f>
        <v/>
      </c>
      <c r="D8" s="300" t="str">
        <f>IF('360 PE'!L19=0,"",'360 PE'!L19)</f>
        <v/>
      </c>
      <c r="E8" s="300" t="str">
        <f>IF('360 PE'!M19=0,"",'360 PE'!M19)</f>
        <v/>
      </c>
      <c r="F8" s="300" t="str">
        <f>IF('360 PE'!N19=0,"",'360 PE'!N19)</f>
        <v/>
      </c>
      <c r="G8" s="300" t="str">
        <f>IF('360 PE'!O19=0,"",'360 PE'!O19)</f>
        <v/>
      </c>
      <c r="H8" s="300" t="str">
        <f>IF('360 PE'!P19=0,"",'360 PE'!P19)</f>
        <v/>
      </c>
      <c r="I8" s="300" t="str">
        <f>IF('360 PE'!Q19=0,"",'360 PE'!Q19)</f>
        <v/>
      </c>
      <c r="J8" s="300" t="str">
        <f>IF('360 PE'!R19=0,"",'360 PE'!R19)</f>
        <v/>
      </c>
      <c r="K8" s="300" t="str">
        <f>IF('360 PE'!S19=0,"",'360 PE'!S19)</f>
        <v/>
      </c>
      <c r="L8" s="300" t="str">
        <f>IF('360 PE'!T19=0,"",'360 PE'!T19)</f>
        <v/>
      </c>
      <c r="M8" s="300" t="str">
        <f>IF('360 PE'!U19=0,"",'360 PE'!U19)</f>
        <v/>
      </c>
      <c r="N8" s="300" t="str">
        <f>IF('360 PE'!V19=0,"",'360 PE'!V19)</f>
        <v/>
      </c>
      <c r="O8" s="300" t="str">
        <f>IF('360 PE'!W19=0,"",'360 PE'!W19)</f>
        <v/>
      </c>
      <c r="P8" s="300" t="str">
        <f>IF('360 PE'!X19=0,"",'360 PE'!X19)</f>
        <v/>
      </c>
      <c r="Q8" s="675" t="str">
        <f>IF(IF('360 PE'!Y19=0,0,'360 PE'!Y19)+IF('360 PE'!Y$27=0,0,'360 PE'!Y$27)=0,"",IF('360 PE'!Y19=0,0,'360 PE'!Y19)+IF('360 PE'!Y$27=0,0,'360 PE'!Y$27))</f>
        <v/>
      </c>
      <c r="R8" s="1342" t="str">
        <f>IF('360 PE'!Z19=0,"",'360 PE'!Z19)</f>
        <v/>
      </c>
      <c r="S8" s="300" t="str">
        <f>IF('360 PE'!AA19=0,"",'360 PE'!AA19)</f>
        <v/>
      </c>
      <c r="T8" s="300" t="str">
        <f>IF('360 PE'!AB19=0,"",'360 PE'!AB19)</f>
        <v/>
      </c>
      <c r="U8" s="300" t="str">
        <f>IF('360 PE'!AC19=0,"",'360 PE'!AC19)</f>
        <v/>
      </c>
      <c r="V8" s="299">
        <f t="shared" si="1"/>
        <v>0</v>
      </c>
      <c r="W8" s="299">
        <f>V8*'360 PE'!H19</f>
        <v>0</v>
      </c>
      <c r="X8" s="299">
        <f>V8*'360 PE'!BH19</f>
        <v>0</v>
      </c>
    </row>
    <row r="9" spans="1:25" ht="22.5" customHeight="1" x14ac:dyDescent="0.2">
      <c r="A9" s="174" t="str">
        <f>'360 PE'!D20</f>
        <v>360-1045PE</v>
      </c>
      <c r="B9" s="91">
        <f>'360 PE'!H20</f>
        <v>1</v>
      </c>
      <c r="C9" s="300" t="str">
        <f>IF('360 PE'!K20=0,"",'360 PE'!K20)</f>
        <v/>
      </c>
      <c r="D9" s="300" t="str">
        <f>IF('360 PE'!L20=0,"",'360 PE'!L20)</f>
        <v/>
      </c>
      <c r="E9" s="300" t="str">
        <f>IF('360 PE'!M20=0,"",'360 PE'!M20)</f>
        <v/>
      </c>
      <c r="F9" s="300" t="str">
        <f>IF('360 PE'!N20=0,"",'360 PE'!N20)</f>
        <v/>
      </c>
      <c r="G9" s="300" t="str">
        <f>IF('360 PE'!O20=0,"",'360 PE'!O20)</f>
        <v/>
      </c>
      <c r="H9" s="300" t="str">
        <f>IF('360 PE'!P20=0,"",'360 PE'!P20)</f>
        <v/>
      </c>
      <c r="I9" s="300" t="str">
        <f>IF('360 PE'!Q20=0,"",'360 PE'!Q20)</f>
        <v/>
      </c>
      <c r="J9" s="300" t="str">
        <f>IF('360 PE'!R20=0,"",'360 PE'!R20)</f>
        <v/>
      </c>
      <c r="K9" s="300" t="str">
        <f>IF('360 PE'!S20=0,"",'360 PE'!S20)</f>
        <v/>
      </c>
      <c r="L9" s="300" t="str">
        <f>IF('360 PE'!T20=0,"",'360 PE'!T20)</f>
        <v/>
      </c>
      <c r="M9" s="300" t="str">
        <f>IF('360 PE'!U20=0,"",'360 PE'!U20)</f>
        <v/>
      </c>
      <c r="N9" s="300" t="str">
        <f>IF('360 PE'!V20=0,"",'360 PE'!V20)</f>
        <v/>
      </c>
      <c r="O9" s="300" t="str">
        <f>IF('360 PE'!W20=0,"",'360 PE'!W20)</f>
        <v/>
      </c>
      <c r="P9" s="300" t="str">
        <f>IF('360 PE'!X20=0,"",'360 PE'!X20)</f>
        <v/>
      </c>
      <c r="Q9" s="675" t="str">
        <f>IF(IF('360 PE'!Y20=0,0,'360 PE'!Y20)+IF('360 PE'!Y$27=0,0,'360 PE'!Y$27)=0,"",IF('360 PE'!Y20=0,0,'360 PE'!Y20)+IF('360 PE'!Y$27=0,0,'360 PE'!Y$27))</f>
        <v/>
      </c>
      <c r="R9" s="1342" t="str">
        <f>IF('360 PE'!Z20=0,"",'360 PE'!Z20)</f>
        <v/>
      </c>
      <c r="S9" s="300" t="str">
        <f>IF('360 PE'!AA20=0,"",'360 PE'!AA20)</f>
        <v/>
      </c>
      <c r="T9" s="300" t="str">
        <f>IF('360 PE'!AB20=0,"",'360 PE'!AB20)</f>
        <v/>
      </c>
      <c r="U9" s="300" t="str">
        <f>IF('360 PE'!AC20=0,"",'360 PE'!AC20)</f>
        <v/>
      </c>
      <c r="V9" s="299">
        <f t="shared" si="1"/>
        <v>0</v>
      </c>
      <c r="W9" s="299">
        <f>V9*'360 PE'!H20</f>
        <v>0</v>
      </c>
      <c r="X9" s="299">
        <f>V9*'360 PE'!BH20</f>
        <v>0</v>
      </c>
    </row>
    <row r="10" spans="1:25" ht="22.5" customHeight="1" x14ac:dyDescent="0.2">
      <c r="A10" s="174" t="str">
        <f>'360 PE'!D21</f>
        <v>360-1046PE</v>
      </c>
      <c r="B10" s="91">
        <f>'360 PE'!H21</f>
        <v>1</v>
      </c>
      <c r="C10" s="300" t="str">
        <f>IF('360 PE'!K21=0,"",'360 PE'!K21)</f>
        <v/>
      </c>
      <c r="D10" s="300" t="str">
        <f>IF('360 PE'!L21=0,"",'360 PE'!L21)</f>
        <v/>
      </c>
      <c r="E10" s="300" t="str">
        <f>IF('360 PE'!M21=0,"",'360 PE'!M21)</f>
        <v/>
      </c>
      <c r="F10" s="300" t="str">
        <f>IF('360 PE'!N21=0,"",'360 PE'!N21)</f>
        <v/>
      </c>
      <c r="G10" s="300" t="str">
        <f>IF('360 PE'!O21=0,"",'360 PE'!O21)</f>
        <v/>
      </c>
      <c r="H10" s="300" t="str">
        <f>IF('360 PE'!P21=0,"",'360 PE'!P21)</f>
        <v/>
      </c>
      <c r="I10" s="300" t="str">
        <f>IF('360 PE'!Q21=0,"",'360 PE'!Q21)</f>
        <v/>
      </c>
      <c r="J10" s="300" t="str">
        <f>IF('360 PE'!R21=0,"",'360 PE'!R21)</f>
        <v/>
      </c>
      <c r="K10" s="300" t="str">
        <f>IF('360 PE'!S21=0,"",'360 PE'!S21)</f>
        <v/>
      </c>
      <c r="L10" s="300" t="str">
        <f>IF('360 PE'!T21=0,"",'360 PE'!T21)</f>
        <v/>
      </c>
      <c r="M10" s="300" t="str">
        <f>IF('360 PE'!U21=0,"",'360 PE'!U21)</f>
        <v/>
      </c>
      <c r="N10" s="300" t="str">
        <f>IF('360 PE'!V21=0,"",'360 PE'!V21)</f>
        <v/>
      </c>
      <c r="O10" s="300" t="str">
        <f>IF('360 PE'!W21=0,"",'360 PE'!W21)</f>
        <v/>
      </c>
      <c r="P10" s="300" t="str">
        <f>IF('360 PE'!X21=0,"",'360 PE'!X21)</f>
        <v/>
      </c>
      <c r="Q10" s="675" t="str">
        <f>IF(IF('360 PE'!Y21=0,0,'360 PE'!Y21)+IF('360 PE'!Y$27=0,0,'360 PE'!Y$27)=0,"",IF('360 PE'!Y21=0,0,'360 PE'!Y21)+IF('360 PE'!Y$27=0,0,'360 PE'!Y$27))</f>
        <v/>
      </c>
      <c r="R10" s="1342" t="str">
        <f>IF('360 PE'!Z21=0,"",'360 PE'!Z21)</f>
        <v/>
      </c>
      <c r="S10" s="300" t="str">
        <f>IF('360 PE'!AA21=0,"",'360 PE'!AA21)</f>
        <v/>
      </c>
      <c r="T10" s="300" t="str">
        <f>IF('360 PE'!AB21=0,"",'360 PE'!AB21)</f>
        <v/>
      </c>
      <c r="U10" s="300" t="str">
        <f>IF('360 PE'!AC21=0,"",'360 PE'!AC21)</f>
        <v/>
      </c>
      <c r="V10" s="299">
        <f t="shared" si="1"/>
        <v>0</v>
      </c>
      <c r="W10" s="299">
        <f>V10*'360 PE'!H21</f>
        <v>0</v>
      </c>
      <c r="X10" s="299">
        <f>V10*'360 PE'!BH21</f>
        <v>0</v>
      </c>
    </row>
    <row r="11" spans="1:25" ht="22.5" customHeight="1" x14ac:dyDescent="0.2">
      <c r="A11" s="174" t="str">
        <f>'360 PE'!D22</f>
        <v>360-1047PE</v>
      </c>
      <c r="B11" s="91">
        <f>'360 PE'!H22</f>
        <v>2</v>
      </c>
      <c r="C11" s="300" t="str">
        <f>IF('360 PE'!K22=0,"",'360 PE'!K22)</f>
        <v/>
      </c>
      <c r="D11" s="300" t="str">
        <f>IF('360 PE'!L22=0,"",'360 PE'!L22)</f>
        <v/>
      </c>
      <c r="E11" s="300" t="str">
        <f>IF('360 PE'!M22=0,"",'360 PE'!M22)</f>
        <v/>
      </c>
      <c r="F11" s="300" t="str">
        <f>IF('360 PE'!N22=0,"",'360 PE'!N22)</f>
        <v/>
      </c>
      <c r="G11" s="300" t="str">
        <f>IF('360 PE'!O22=0,"",'360 PE'!O22)</f>
        <v/>
      </c>
      <c r="H11" s="300" t="str">
        <f>IF('360 PE'!P22=0,"",'360 PE'!P22)</f>
        <v/>
      </c>
      <c r="I11" s="300" t="str">
        <f>IF('360 PE'!Q22=0,"",'360 PE'!Q22)</f>
        <v/>
      </c>
      <c r="J11" s="300" t="str">
        <f>IF('360 PE'!R22=0,"",'360 PE'!R22)</f>
        <v/>
      </c>
      <c r="K11" s="300" t="str">
        <f>IF('360 PE'!S22=0,"",'360 PE'!S22)</f>
        <v/>
      </c>
      <c r="L11" s="300" t="str">
        <f>IF('360 PE'!T22=0,"",'360 PE'!T22)</f>
        <v/>
      </c>
      <c r="M11" s="300" t="str">
        <f>IF('360 PE'!U22=0,"",'360 PE'!U22)</f>
        <v/>
      </c>
      <c r="N11" s="300" t="str">
        <f>IF('360 PE'!V22=0,"",'360 PE'!V22)</f>
        <v/>
      </c>
      <c r="O11" s="300" t="str">
        <f>IF('360 PE'!W22=0,"",'360 PE'!W22)</f>
        <v/>
      </c>
      <c r="P11" s="300" t="str">
        <f>IF('360 PE'!X22=0,"",'360 PE'!X22)</f>
        <v/>
      </c>
      <c r="Q11" s="675" t="str">
        <f>IF(IF('360 PE'!Y22=0,0,'360 PE'!Y22)+IF('360 PE'!Y$27=0,0,'360 PE'!Y$27)=0,"",IF('360 PE'!Y22=0,0,'360 PE'!Y22)+IF('360 PE'!Y$27=0,0,'360 PE'!Y$27))</f>
        <v/>
      </c>
      <c r="R11" s="1342" t="str">
        <f>IF('360 PE'!Z22=0,"",'360 PE'!Z22)</f>
        <v/>
      </c>
      <c r="S11" s="300" t="str">
        <f>IF('360 PE'!AA22=0,"",'360 PE'!AA22)</f>
        <v/>
      </c>
      <c r="T11" s="300" t="str">
        <f>IF('360 PE'!AB22=0,"",'360 PE'!AB22)</f>
        <v/>
      </c>
      <c r="U11" s="300" t="str">
        <f>IF('360 PE'!AC22=0,"",'360 PE'!AC22)</f>
        <v/>
      </c>
      <c r="V11" s="299">
        <f t="shared" si="1"/>
        <v>0</v>
      </c>
      <c r="W11" s="299">
        <f>V11*'360 PE'!H22</f>
        <v>0</v>
      </c>
      <c r="X11" s="299">
        <f>V11*'360 PE'!BH22</f>
        <v>0</v>
      </c>
    </row>
    <row r="12" spans="1:25" ht="22.5" customHeight="1" x14ac:dyDescent="0.2">
      <c r="A12" s="174" t="str">
        <f>'360 PE'!D23</f>
        <v>360-1050PE</v>
      </c>
      <c r="B12" s="91">
        <f>'360 PE'!H23</f>
        <v>2</v>
      </c>
      <c r="C12" s="300" t="str">
        <f>IF('360 PE'!K23=0,"",'360 PE'!K23)</f>
        <v/>
      </c>
      <c r="D12" s="300" t="str">
        <f>IF('360 PE'!L23=0,"",'360 PE'!L23)</f>
        <v/>
      </c>
      <c r="E12" s="300" t="str">
        <f>IF('360 PE'!M23=0,"",'360 PE'!M23)</f>
        <v/>
      </c>
      <c r="F12" s="300" t="str">
        <f>IF('360 PE'!N23=0,"",'360 PE'!N23)</f>
        <v/>
      </c>
      <c r="G12" s="300" t="str">
        <f>IF('360 PE'!O23=0,"",'360 PE'!O23)</f>
        <v/>
      </c>
      <c r="H12" s="300" t="str">
        <f>IF('360 PE'!P23=0,"",'360 PE'!P23)</f>
        <v/>
      </c>
      <c r="I12" s="300" t="str">
        <f>IF('360 PE'!Q23=0,"",'360 PE'!Q23)</f>
        <v/>
      </c>
      <c r="J12" s="300" t="str">
        <f>IF('360 PE'!R23=0,"",'360 PE'!R23)</f>
        <v/>
      </c>
      <c r="K12" s="300" t="str">
        <f>IF('360 PE'!S23=0,"",'360 PE'!S23)</f>
        <v/>
      </c>
      <c r="L12" s="300" t="str">
        <f>IF('360 PE'!T23=0,"",'360 PE'!T23)</f>
        <v/>
      </c>
      <c r="M12" s="300" t="str">
        <f>IF('360 PE'!U23=0,"",'360 PE'!U23)</f>
        <v/>
      </c>
      <c r="N12" s="300" t="str">
        <f>IF('360 PE'!V23=0,"",'360 PE'!V23)</f>
        <v/>
      </c>
      <c r="O12" s="300" t="str">
        <f>IF('360 PE'!W23=0,"",'360 PE'!W23)</f>
        <v/>
      </c>
      <c r="P12" s="300" t="str">
        <f>IF('360 PE'!X23=0,"",'360 PE'!X23)</f>
        <v/>
      </c>
      <c r="Q12" s="675" t="str">
        <f>IF(IF('360 PE'!Y23=0,0,'360 PE'!Y23)+IF('360 PE'!Y$27=0,0,'360 PE'!Y$27)=0,"",IF('360 PE'!Y23=0,0,'360 PE'!Y23)+IF('360 PE'!Y$27=0,0,'360 PE'!Y$27))</f>
        <v/>
      </c>
      <c r="R12" s="1342" t="str">
        <f>IF('360 PE'!Z23=0,"",'360 PE'!Z23)</f>
        <v/>
      </c>
      <c r="S12" s="300" t="str">
        <f>IF('360 PE'!AA23=0,"",'360 PE'!AA23)</f>
        <v/>
      </c>
      <c r="T12" s="300" t="str">
        <f>IF('360 PE'!AB23=0,"",'360 PE'!AB23)</f>
        <v/>
      </c>
      <c r="U12" s="300" t="str">
        <f>IF('360 PE'!AC23=0,"",'360 PE'!AC23)</f>
        <v/>
      </c>
      <c r="V12" s="299">
        <f t="shared" si="1"/>
        <v>0</v>
      </c>
      <c r="W12" s="299">
        <f>V12*'360 PE'!H23</f>
        <v>0</v>
      </c>
      <c r="X12" s="299">
        <f>V12*'360 PE'!BH23</f>
        <v>0</v>
      </c>
    </row>
    <row r="13" spans="1:25" ht="22.5" customHeight="1" x14ac:dyDescent="0.2">
      <c r="A13" s="174" t="str">
        <f>'360 PE'!D24</f>
        <v>360-1051PE</v>
      </c>
      <c r="B13" s="91">
        <f>'360 PE'!H24</f>
        <v>3</v>
      </c>
      <c r="C13" s="300" t="str">
        <f>IF('360 PE'!K24=0,"",'360 PE'!K24)</f>
        <v/>
      </c>
      <c r="D13" s="300" t="str">
        <f>IF('360 PE'!L24=0,"",'360 PE'!L24)</f>
        <v/>
      </c>
      <c r="E13" s="300" t="str">
        <f>IF('360 PE'!M24=0,"",'360 PE'!M24)</f>
        <v/>
      </c>
      <c r="F13" s="300" t="str">
        <f>IF('360 PE'!N24=0,"",'360 PE'!N24)</f>
        <v/>
      </c>
      <c r="G13" s="300" t="str">
        <f>IF('360 PE'!O24=0,"",'360 PE'!O24)</f>
        <v/>
      </c>
      <c r="H13" s="300" t="str">
        <f>IF('360 PE'!P24=0,"",'360 PE'!P24)</f>
        <v/>
      </c>
      <c r="I13" s="300" t="str">
        <f>IF('360 PE'!Q24=0,"",'360 PE'!Q24)</f>
        <v/>
      </c>
      <c r="J13" s="300" t="str">
        <f>IF('360 PE'!R24=0,"",'360 PE'!R24)</f>
        <v/>
      </c>
      <c r="K13" s="300" t="str">
        <f>IF('360 PE'!S24=0,"",'360 PE'!S24)</f>
        <v/>
      </c>
      <c r="L13" s="300" t="str">
        <f>IF('360 PE'!T24=0,"",'360 PE'!T24)</f>
        <v/>
      </c>
      <c r="M13" s="300" t="str">
        <f>IF('360 PE'!U24=0,"",'360 PE'!U24)</f>
        <v/>
      </c>
      <c r="N13" s="300" t="str">
        <f>IF('360 PE'!V24=0,"",'360 PE'!V24)</f>
        <v/>
      </c>
      <c r="O13" s="300" t="str">
        <f>IF('360 PE'!W24=0,"",'360 PE'!W24)</f>
        <v/>
      </c>
      <c r="P13" s="300" t="str">
        <f>IF('360 PE'!X24=0,"",'360 PE'!X24)</f>
        <v/>
      </c>
      <c r="Q13" s="675" t="str">
        <f>IF(IF('360 PE'!Y24=0,0,'360 PE'!Y24)+IF('360 PE'!Y$27=0,0,'360 PE'!Y$27)=0,"",IF('360 PE'!Y24=0,0,'360 PE'!Y24)+IF('360 PE'!Y$27=0,0,'360 PE'!Y$27))</f>
        <v/>
      </c>
      <c r="R13" s="1342" t="str">
        <f>IF('360 PE'!Z24=0,"",'360 PE'!Z24)</f>
        <v/>
      </c>
      <c r="S13" s="300" t="str">
        <f>IF('360 PE'!AA24=0,"",'360 PE'!AA24)</f>
        <v/>
      </c>
      <c r="T13" s="300" t="str">
        <f>IF('360 PE'!AB24=0,"",'360 PE'!AB24)</f>
        <v/>
      </c>
      <c r="U13" s="300" t="str">
        <f>IF('360 PE'!AC24=0,"",'360 PE'!AC24)</f>
        <v/>
      </c>
      <c r="V13" s="299">
        <f t="shared" si="1"/>
        <v>0</v>
      </c>
      <c r="W13" s="299">
        <f>V13*'360 PE'!H24</f>
        <v>0</v>
      </c>
      <c r="X13" s="299">
        <f>V13*'360 PE'!BH24</f>
        <v>0</v>
      </c>
    </row>
    <row r="14" spans="1:25" ht="22.5" customHeight="1" x14ac:dyDescent="0.2">
      <c r="A14" s="174" t="str">
        <f>'360 PE'!D25</f>
        <v>360-1053PE</v>
      </c>
      <c r="B14" s="91">
        <f>'360 PE'!H25</f>
        <v>2</v>
      </c>
      <c r="C14" s="300" t="str">
        <f>IF('360 PE'!K25=0,"",'360 PE'!K25)</f>
        <v/>
      </c>
      <c r="D14" s="300" t="str">
        <f>IF('360 PE'!L25=0,"",'360 PE'!L25)</f>
        <v/>
      </c>
      <c r="E14" s="300" t="str">
        <f>IF('360 PE'!M25=0,"",'360 PE'!M25)</f>
        <v/>
      </c>
      <c r="F14" s="300" t="str">
        <f>IF(IF('360 PE'!N25=0,0,'360 PE'!N25)+IF('360 PE'!Y$27=0,0,'360 PE'!Y$27)=0,"",IF('360 PE'!N25=0,0,'360 PE'!N25)+IF('360 PE'!Y$27=0,0,'360 PE'!Y$27))</f>
        <v/>
      </c>
      <c r="G14" s="300" t="str">
        <f>IF('360 PE'!O25=0,"",'360 PE'!O25)</f>
        <v/>
      </c>
      <c r="H14" s="300" t="str">
        <f>IF('360 PE'!P25=0,"",'360 PE'!P25)</f>
        <v/>
      </c>
      <c r="I14" s="300" t="str">
        <f>IF('360 PE'!Q25=0,"",'360 PE'!Q25)</f>
        <v/>
      </c>
      <c r="J14" s="300" t="str">
        <f>IF('360 PE'!R25=0,"",'360 PE'!R25)</f>
        <v/>
      </c>
      <c r="K14" s="300" t="str">
        <f>IF('360 PE'!S25=0,"",'360 PE'!S25)</f>
        <v/>
      </c>
      <c r="L14" s="300" t="str">
        <f>IF('360 PE'!T25=0,"",'360 PE'!T25)</f>
        <v/>
      </c>
      <c r="M14" s="300" t="str">
        <f>IF('360 PE'!U25=0,"",'360 PE'!U25)</f>
        <v/>
      </c>
      <c r="N14" s="300" t="str">
        <f>IF('360 PE'!V25=0,"",'360 PE'!V25)</f>
        <v/>
      </c>
      <c r="O14" s="300" t="str">
        <f>IF('360 PE'!W25=0,"",'360 PE'!W25)</f>
        <v/>
      </c>
      <c r="P14" s="300" t="str">
        <f>IF('360 PE'!X25=0,"",'360 PE'!X25)</f>
        <v/>
      </c>
      <c r="Q14" s="675" t="str">
        <f>IF('360 PE'!Y25=0,"",'360 PE'!Y25)</f>
        <v/>
      </c>
      <c r="R14" s="1342" t="str">
        <f>IF('360 PE'!Z25=0,"",'360 PE'!Z25)</f>
        <v/>
      </c>
      <c r="S14" s="300" t="str">
        <f>IF('360 PE'!AA25=0,"",'360 PE'!AA25)</f>
        <v/>
      </c>
      <c r="T14" s="300" t="str">
        <f>IF('360 PE'!AB25=0,"",'360 PE'!AB25)</f>
        <v/>
      </c>
      <c r="U14" s="300" t="str">
        <f>IF('360 PE'!AC25=0,"",'360 PE'!AC25)</f>
        <v/>
      </c>
      <c r="V14" s="299">
        <f t="shared" si="1"/>
        <v>0</v>
      </c>
      <c r="W14" s="299">
        <f>V14*'360 PE'!H25</f>
        <v>0</v>
      </c>
      <c r="X14" s="299">
        <f>V14*'360 PE'!BH25</f>
        <v>0</v>
      </c>
      <c r="Y14" s="298"/>
    </row>
    <row r="15" spans="1:25" ht="22.5" customHeight="1" x14ac:dyDescent="0.2">
      <c r="A15" s="174" t="str">
        <f>'360 PE'!D26</f>
        <v>360-1054PE</v>
      </c>
      <c r="B15" s="91">
        <f>'360 PE'!H26</f>
        <v>6</v>
      </c>
      <c r="C15" s="300" t="str">
        <f>IF('360 PE'!K26=0,"",'360 PE'!K26)</f>
        <v/>
      </c>
      <c r="D15" s="300" t="str">
        <f>IF('360 PE'!L26=0,"",'360 PE'!L26)</f>
        <v/>
      </c>
      <c r="E15" s="300" t="str">
        <f>IF('360 PE'!M26=0,"",'360 PE'!M26)</f>
        <v/>
      </c>
      <c r="F15" s="300" t="str">
        <f>IF('360 PE'!N26=0,"",'360 PE'!N26)</f>
        <v/>
      </c>
      <c r="G15" s="300" t="str">
        <f>IF('360 PE'!O26=0,"",'360 PE'!O26)</f>
        <v/>
      </c>
      <c r="H15" s="300" t="str">
        <f>IF('360 PE'!P26=0,"",'360 PE'!P26)</f>
        <v/>
      </c>
      <c r="I15" s="300" t="str">
        <f>IF('360 PE'!Q26=0,"",'360 PE'!Q26)</f>
        <v/>
      </c>
      <c r="J15" s="300" t="str">
        <f>IF('360 PE'!R26=0,"",'360 PE'!R26)</f>
        <v/>
      </c>
      <c r="K15" s="300" t="str">
        <f>IF('360 PE'!S26=0,"",'360 PE'!S26)</f>
        <v/>
      </c>
      <c r="L15" s="300" t="str">
        <f>IF('360 PE'!T26=0,"",'360 PE'!T26)</f>
        <v/>
      </c>
      <c r="M15" s="300" t="str">
        <f>IF('360 PE'!U26=0,"",'360 PE'!U26)</f>
        <v/>
      </c>
      <c r="N15" s="300" t="str">
        <f>IF('360 PE'!V26=0,"",'360 PE'!V26)</f>
        <v/>
      </c>
      <c r="O15" s="300" t="str">
        <f>IF('360 PE'!W26=0,"",'360 PE'!W26)</f>
        <v/>
      </c>
      <c r="P15" s="300" t="str">
        <f>IF('360 PE'!X26=0,"",'360 PE'!X26)</f>
        <v/>
      </c>
      <c r="Q15" s="675" t="str">
        <f>IF(IF('360 PE'!Y26=0,0,'360 PE'!Y26)+IF('360 PE'!Y$27=0,0,'360 PE'!Y$27)=0,"",IF('360 PE'!Y26=0,0,'360 PE'!Y26)+IF('360 PE'!Y$27=0,0,'360 PE'!Y$27))</f>
        <v/>
      </c>
      <c r="R15" s="1342" t="str">
        <f>IF('360 PE'!Z26=0,"",'360 PE'!Z26)</f>
        <v/>
      </c>
      <c r="S15" s="300" t="str">
        <f>IF('360 PE'!AA26=0,"",'360 PE'!AA26)</f>
        <v/>
      </c>
      <c r="T15" s="300" t="str">
        <f>IF('360 PE'!AB26=0,"",'360 PE'!AB26)</f>
        <v/>
      </c>
      <c r="U15" s="300" t="str">
        <f>IF('360 PE'!AC26=0,"",'360 PE'!AC26)</f>
        <v/>
      </c>
      <c r="V15" s="299">
        <f t="shared" si="1"/>
        <v>0</v>
      </c>
      <c r="W15" s="299">
        <f>V15*'360 PE'!H26</f>
        <v>0</v>
      </c>
      <c r="X15" s="299">
        <f>V15*'360 PE'!BH26</f>
        <v>0</v>
      </c>
    </row>
    <row r="16" spans="1:25" ht="22.5" customHeight="1" x14ac:dyDescent="0.2">
      <c r="A16" s="174">
        <f>'360 PE'!D28</f>
        <v>0</v>
      </c>
      <c r="B16" s="91">
        <f>'360 PE'!H28</f>
        <v>0</v>
      </c>
      <c r="C16" s="300" t="str">
        <f>IF('360 PE'!K28=0,"",'360 PE'!K28)</f>
        <v/>
      </c>
      <c r="D16" s="300" t="str">
        <f>IF('360 PE'!L28=0,"",'360 PE'!L28)</f>
        <v/>
      </c>
      <c r="E16" s="300" t="str">
        <f>IF('360 PE'!M28=0,"",'360 PE'!M28)</f>
        <v/>
      </c>
      <c r="F16" s="300" t="str">
        <f>IF('360 PE'!N28=0,"",'360 PE'!N28)</f>
        <v/>
      </c>
      <c r="G16" s="300" t="str">
        <f>IF('360 PE'!O28=0,"",'360 PE'!O28)</f>
        <v/>
      </c>
      <c r="H16" s="300" t="str">
        <f>IF('360 PE'!P28=0,"",'360 PE'!P28)</f>
        <v/>
      </c>
      <c r="I16" s="300" t="str">
        <f>IF('360 PE'!Q28=0,"",'360 PE'!Q28)</f>
        <v/>
      </c>
      <c r="J16" s="300" t="str">
        <f>IF('360 PE'!R28=0,"",'360 PE'!R28)</f>
        <v/>
      </c>
      <c r="K16" s="300" t="str">
        <f>IF('360 PE'!S28=0,"",'360 PE'!S28)</f>
        <v/>
      </c>
      <c r="L16" s="300" t="str">
        <f>IF('360 PE'!T28=0,"",'360 PE'!T28)</f>
        <v/>
      </c>
      <c r="M16" s="300" t="str">
        <f>IF('360 PE'!U28=0,"",'360 PE'!U28)</f>
        <v/>
      </c>
      <c r="N16" s="300" t="str">
        <f>IF('360 PE'!V28=0,"",'360 PE'!V28)</f>
        <v/>
      </c>
      <c r="O16" s="300" t="str">
        <f>IF('360 PE'!W28=0,"",'360 PE'!W28)</f>
        <v/>
      </c>
      <c r="P16" s="300" t="str">
        <f>IF('360 PE'!X28=0,"",'360 PE'!X28)</f>
        <v/>
      </c>
      <c r="Q16" s="675" t="str">
        <f>IF('360 PE'!Y28=0,"",'360 PE'!Y28)</f>
        <v/>
      </c>
      <c r="R16" s="1342"/>
      <c r="S16" s="300"/>
      <c r="T16" s="300"/>
      <c r="U16" s="300"/>
      <c r="V16" s="299">
        <f t="shared" si="1"/>
        <v>0</v>
      </c>
      <c r="W16" s="299">
        <f>V16*'360 PE'!H28</f>
        <v>0</v>
      </c>
      <c r="X16" s="299">
        <f>V16*'360 PE'!BH28</f>
        <v>0</v>
      </c>
    </row>
    <row r="17" spans="1:25" ht="22.5" customHeight="1" x14ac:dyDescent="0.2">
      <c r="A17" s="174" t="str">
        <f>'360 PE'!D29</f>
        <v>360-301PE</v>
      </c>
      <c r="B17" s="91">
        <f>'360 PE'!H29</f>
        <v>1</v>
      </c>
      <c r="C17" s="300" t="str">
        <f>IF('360 PE'!K29=0,"",'360 PE'!K29)</f>
        <v/>
      </c>
      <c r="D17" s="300" t="str">
        <f>IF('360 PE'!L29=0,"",'360 PE'!L29)</f>
        <v/>
      </c>
      <c r="E17" s="300" t="str">
        <f>IF('360 PE'!M29=0,"",'360 PE'!M29)</f>
        <v/>
      </c>
      <c r="F17" s="300" t="str">
        <f>IF('360 PE'!N29=0,"",'360 PE'!N29)</f>
        <v/>
      </c>
      <c r="G17" s="300" t="str">
        <f>IF('360 PE'!O29=0,"",'360 PE'!O29)</f>
        <v/>
      </c>
      <c r="H17" s="300" t="str">
        <f>IF('360 PE'!P29=0,"",'360 PE'!P29)</f>
        <v/>
      </c>
      <c r="I17" s="300" t="str">
        <f>IF('360 PE'!Q29=0,"",'360 PE'!Q29)</f>
        <v/>
      </c>
      <c r="J17" s="300" t="str">
        <f>IF('360 PE'!R29=0,"",'360 PE'!R29)</f>
        <v/>
      </c>
      <c r="K17" s="300" t="str">
        <f>IF('360 PE'!S29=0,"",'360 PE'!S29)</f>
        <v/>
      </c>
      <c r="L17" s="300" t="str">
        <f>IF('360 PE'!T29=0,"",'360 PE'!T29)</f>
        <v/>
      </c>
      <c r="M17" s="300" t="str">
        <f>IF('360 PE'!U29=0,"",'360 PE'!U29)</f>
        <v/>
      </c>
      <c r="N17" s="300" t="str">
        <f>IF('360 PE'!V29=0,"",'360 PE'!V29)</f>
        <v/>
      </c>
      <c r="O17" s="300" t="str">
        <f>IF('360 PE'!W29=0,"",'360 PE'!W29)</f>
        <v/>
      </c>
      <c r="P17" s="300" t="str">
        <f>IF('360 PE'!X29=0,"",'360 PE'!X29)</f>
        <v/>
      </c>
      <c r="Q17" s="675" t="str">
        <f>IF('360 PE'!Y29=0,"",'360 PE'!Y29)</f>
        <v/>
      </c>
      <c r="R17" s="1342" t="str">
        <f>IF('360 PE'!Z29=0,"",'360 PE'!Z29)</f>
        <v/>
      </c>
      <c r="S17" s="300" t="str">
        <f>IF('360 PE'!AA29=0,"",'360 PE'!AA29)</f>
        <v/>
      </c>
      <c r="T17" s="300" t="str">
        <f>IF('360 PE'!AB29=0,"",'360 PE'!AB29)</f>
        <v/>
      </c>
      <c r="U17" s="300" t="str">
        <f>IF('360 PE'!AC29=0,"",'360 PE'!AC29)</f>
        <v/>
      </c>
      <c r="V17" s="299">
        <f t="shared" si="1"/>
        <v>0</v>
      </c>
      <c r="W17" s="299">
        <f>V17*'360 PE'!H29</f>
        <v>0</v>
      </c>
      <c r="X17" s="299">
        <f>V17*'360 PE'!BH29</f>
        <v>0</v>
      </c>
    </row>
    <row r="18" spans="1:25" ht="22.5" customHeight="1" x14ac:dyDescent="0.2">
      <c r="A18" s="174" t="str">
        <f>'360 PE'!D30</f>
        <v>360-302PE-DT</v>
      </c>
      <c r="B18" s="91">
        <f>'360 PE'!H30</f>
        <v>2</v>
      </c>
      <c r="C18" s="300" t="str">
        <f>IF('360 PE'!K30=0,"",'360 PE'!K30)</f>
        <v/>
      </c>
      <c r="D18" s="300" t="str">
        <f>IF('360 PE'!L30=0,"",'360 PE'!L30)</f>
        <v/>
      </c>
      <c r="E18" s="300" t="str">
        <f>IF('360 PE'!M30=0,"",'360 PE'!M30)</f>
        <v/>
      </c>
      <c r="F18" s="300" t="str">
        <f>IF('360 PE'!N30=0,"",'360 PE'!N30)</f>
        <v/>
      </c>
      <c r="G18" s="300" t="str">
        <f>IF('360 PE'!O30=0,"",'360 PE'!O30)</f>
        <v/>
      </c>
      <c r="H18" s="300" t="str">
        <f>IF('360 PE'!P30=0,"",'360 PE'!P30)</f>
        <v/>
      </c>
      <c r="I18" s="300" t="str">
        <f>IF('360 PE'!Q30=0,"",'360 PE'!Q30)</f>
        <v/>
      </c>
      <c r="J18" s="300" t="str">
        <f>IF('360 PE'!R30=0,"",'360 PE'!R30)</f>
        <v/>
      </c>
      <c r="K18" s="300" t="str">
        <f>IF('360 PE'!S30=0,"",'360 PE'!S30)</f>
        <v/>
      </c>
      <c r="L18" s="300" t="str">
        <f>IF('360 PE'!T30=0,"",'360 PE'!T30)</f>
        <v/>
      </c>
      <c r="M18" s="300" t="str">
        <f>IF('360 PE'!U30=0,"",'360 PE'!U30)</f>
        <v/>
      </c>
      <c r="N18" s="300" t="str">
        <f>IF('360 PE'!V30=0,"",'360 PE'!V30)</f>
        <v/>
      </c>
      <c r="O18" s="300" t="str">
        <f>IF('360 PE'!W30=0,"",'360 PE'!W30)</f>
        <v/>
      </c>
      <c r="P18" s="300" t="str">
        <f>IF('360 PE'!X30=0,"",'360 PE'!X30)</f>
        <v/>
      </c>
      <c r="Q18" s="675" t="str">
        <f>IF('360 PE'!Y30=0,"",'360 PE'!Y30)</f>
        <v/>
      </c>
      <c r="R18" s="1342" t="str">
        <f>IF('360 PE'!Z30=0,"",'360 PE'!Z30)</f>
        <v/>
      </c>
      <c r="S18" s="300" t="str">
        <f>IF('360 PE'!AA30=0,"",'360 PE'!AA30)</f>
        <v/>
      </c>
      <c r="T18" s="300" t="str">
        <f>IF('360 PE'!AB30=0,"",'360 PE'!AB30)</f>
        <v/>
      </c>
      <c r="U18" s="300" t="str">
        <f>IF('360 PE'!AC30=0,"",'360 PE'!AC30)</f>
        <v/>
      </c>
      <c r="V18" s="299">
        <f t="shared" si="1"/>
        <v>0</v>
      </c>
      <c r="W18" s="299">
        <f>V18*'360 PE'!H30</f>
        <v>0</v>
      </c>
      <c r="X18" s="299">
        <f>V18*'360 PE'!BH30</f>
        <v>0</v>
      </c>
    </row>
    <row r="19" spans="1:25" ht="22.5" customHeight="1" x14ac:dyDescent="0.2">
      <c r="A19" s="174" t="str">
        <f>'360 PE'!D31</f>
        <v>360-303PE-DT</v>
      </c>
      <c r="B19" s="91">
        <f>'360 PE'!H31</f>
        <v>2</v>
      </c>
      <c r="C19" s="300" t="str">
        <f>IF('360 PE'!K31=0,"",'360 PE'!K31)</f>
        <v/>
      </c>
      <c r="D19" s="300" t="str">
        <f>IF('360 PE'!L31=0,"",'360 PE'!L31)</f>
        <v/>
      </c>
      <c r="E19" s="300" t="str">
        <f>IF('360 PE'!M31=0,"",'360 PE'!M31)</f>
        <v/>
      </c>
      <c r="F19" s="300" t="str">
        <f>IF('360 PE'!N31=0,"",'360 PE'!N31)</f>
        <v/>
      </c>
      <c r="G19" s="300" t="str">
        <f>IF('360 PE'!O31=0,"",'360 PE'!O31)</f>
        <v/>
      </c>
      <c r="H19" s="300" t="str">
        <f>IF('360 PE'!P31=0,"",'360 PE'!P31)</f>
        <v/>
      </c>
      <c r="I19" s="300" t="str">
        <f>IF('360 PE'!Q31=0,"",'360 PE'!Q31)</f>
        <v/>
      </c>
      <c r="J19" s="300" t="str">
        <f>IF('360 PE'!R31=0,"",'360 PE'!R31)</f>
        <v/>
      </c>
      <c r="K19" s="300" t="str">
        <f>IF('360 PE'!S31=0,"",'360 PE'!S31)</f>
        <v/>
      </c>
      <c r="L19" s="300" t="str">
        <f>IF('360 PE'!T31=0,"",'360 PE'!T31)</f>
        <v/>
      </c>
      <c r="M19" s="300" t="str">
        <f>IF('360 PE'!U31=0,"",'360 PE'!U31)</f>
        <v/>
      </c>
      <c r="N19" s="300" t="str">
        <f>IF('360 PE'!V31=0,"",'360 PE'!V31)</f>
        <v/>
      </c>
      <c r="O19" s="300" t="str">
        <f>IF('360 PE'!W31=0,"",'360 PE'!W31)</f>
        <v/>
      </c>
      <c r="P19" s="300" t="str">
        <f>IF('360 PE'!X31=0,"",'360 PE'!X31)</f>
        <v/>
      </c>
      <c r="Q19" s="675" t="str">
        <f>IF('360 PE'!Y31=0,"",'360 PE'!Y31)</f>
        <v/>
      </c>
      <c r="R19" s="1342" t="str">
        <f>IF('360 PE'!Z31=0,"",'360 PE'!Z31)</f>
        <v/>
      </c>
      <c r="S19" s="300" t="str">
        <f>IF('360 PE'!AA31=0,"",'360 PE'!AA31)</f>
        <v/>
      </c>
      <c r="T19" s="300" t="str">
        <f>IF('360 PE'!AB31=0,"",'360 PE'!AB31)</f>
        <v/>
      </c>
      <c r="U19" s="300" t="str">
        <f>IF('360 PE'!AC31=0,"",'360 PE'!AC31)</f>
        <v/>
      </c>
      <c r="V19" s="299">
        <f t="shared" si="1"/>
        <v>0</v>
      </c>
      <c r="W19" s="299">
        <f>V19*'360 PE'!H31</f>
        <v>0</v>
      </c>
      <c r="X19" s="299">
        <f>V19*'360 PE'!BH31</f>
        <v>0</v>
      </c>
    </row>
    <row r="20" spans="1:25" ht="22.5" customHeight="1" x14ac:dyDescent="0.2">
      <c r="A20" s="174" t="str">
        <f>'360 PE'!D32</f>
        <v>360-304PE</v>
      </c>
      <c r="B20" s="91">
        <f>'360 PE'!H32</f>
        <v>3</v>
      </c>
      <c r="C20" s="300" t="str">
        <f>IF('360 PE'!K32=0,"",'360 PE'!K32)</f>
        <v/>
      </c>
      <c r="D20" s="300" t="str">
        <f>IF('360 PE'!L32=0,"",'360 PE'!L32)</f>
        <v/>
      </c>
      <c r="E20" s="300" t="str">
        <f>IF('360 PE'!M32=0,"",'360 PE'!M32)</f>
        <v/>
      </c>
      <c r="F20" s="300" t="str">
        <f>IF('360 PE'!N32=0,"",'360 PE'!N32)</f>
        <v/>
      </c>
      <c r="G20" s="300" t="str">
        <f>IF('360 PE'!O32=0,"",'360 PE'!O32)</f>
        <v/>
      </c>
      <c r="H20" s="300" t="str">
        <f>IF('360 PE'!P32=0,"",'360 PE'!P32)</f>
        <v/>
      </c>
      <c r="I20" s="300" t="str">
        <f>IF('360 PE'!Q32=0,"",'360 PE'!Q32)</f>
        <v/>
      </c>
      <c r="J20" s="300" t="str">
        <f>IF('360 PE'!R32=0,"",'360 PE'!R32)</f>
        <v/>
      </c>
      <c r="K20" s="300" t="str">
        <f>IF('360 PE'!S32=0,"",'360 PE'!S32)</f>
        <v/>
      </c>
      <c r="L20" s="300" t="str">
        <f>IF('360 PE'!T32=0,"",'360 PE'!T32)</f>
        <v/>
      </c>
      <c r="M20" s="300" t="str">
        <f>IF('360 PE'!U32=0,"",'360 PE'!U32)</f>
        <v/>
      </c>
      <c r="N20" s="300" t="str">
        <f>IF('360 PE'!V32=0,"",'360 PE'!V32)</f>
        <v/>
      </c>
      <c r="O20" s="300" t="str">
        <f>IF('360 PE'!W32=0,"",'360 PE'!W32)</f>
        <v/>
      </c>
      <c r="P20" s="300" t="str">
        <f>IF('360 PE'!X32=0,"",'360 PE'!X32)</f>
        <v/>
      </c>
      <c r="Q20" s="675" t="str">
        <f>IF('360 PE'!Y32=0,"",'360 PE'!Y32)</f>
        <v/>
      </c>
      <c r="R20" s="1342" t="str">
        <f>IF('360 PE'!Z32=0,"",'360 PE'!Z32)</f>
        <v/>
      </c>
      <c r="S20" s="300" t="str">
        <f>IF('360 PE'!AA32=0,"",'360 PE'!AA32)</f>
        <v/>
      </c>
      <c r="T20" s="300" t="str">
        <f>IF('360 PE'!AB32=0,"",'360 PE'!AB32)</f>
        <v/>
      </c>
      <c r="U20" s="300" t="str">
        <f>IF('360 PE'!AC32=0,"",'360 PE'!AC32)</f>
        <v/>
      </c>
      <c r="V20" s="299">
        <f t="shared" si="1"/>
        <v>0</v>
      </c>
      <c r="W20" s="299">
        <f>V20*'360 PE'!H32</f>
        <v>0</v>
      </c>
      <c r="X20" s="299">
        <f>V20*'360 PE'!BH32</f>
        <v>0</v>
      </c>
    </row>
    <row r="21" spans="1:25" ht="22.5" customHeight="1" x14ac:dyDescent="0.2">
      <c r="A21" s="174" t="str">
        <f>'360 PE'!D33</f>
        <v>360-305PE</v>
      </c>
      <c r="B21" s="91">
        <f>'360 PE'!H33</f>
        <v>3</v>
      </c>
      <c r="C21" s="300" t="str">
        <f>IF('360 PE'!K33=0,"",'360 PE'!K33)</f>
        <v/>
      </c>
      <c r="D21" s="300" t="str">
        <f>IF('360 PE'!L33=0,"",'360 PE'!L33)</f>
        <v/>
      </c>
      <c r="E21" s="300" t="str">
        <f>IF('360 PE'!M33=0,"",'360 PE'!M33)</f>
        <v/>
      </c>
      <c r="F21" s="300" t="str">
        <f>IF('360 PE'!N33=0,"",'360 PE'!N33)</f>
        <v/>
      </c>
      <c r="G21" s="300" t="str">
        <f>IF('360 PE'!O33=0,"",'360 PE'!O33)</f>
        <v/>
      </c>
      <c r="H21" s="300" t="str">
        <f>IF('360 PE'!P33=0,"",'360 PE'!P33)</f>
        <v/>
      </c>
      <c r="I21" s="300" t="str">
        <f>IF('360 PE'!Q33=0,"",'360 PE'!Q33)</f>
        <v/>
      </c>
      <c r="J21" s="300" t="str">
        <f>IF('360 PE'!R33=0,"",'360 PE'!R33)</f>
        <v/>
      </c>
      <c r="K21" s="300" t="str">
        <f>IF('360 PE'!S33=0,"",'360 PE'!S33)</f>
        <v/>
      </c>
      <c r="L21" s="300" t="str">
        <f>IF('360 PE'!T33=0,"",'360 PE'!T33)</f>
        <v/>
      </c>
      <c r="M21" s="300" t="str">
        <f>IF('360 PE'!U33=0,"",'360 PE'!U33)</f>
        <v/>
      </c>
      <c r="N21" s="300" t="str">
        <f>IF('360 PE'!V33=0,"",'360 PE'!V33)</f>
        <v/>
      </c>
      <c r="O21" s="300" t="str">
        <f>IF('360 PE'!W33=0,"",'360 PE'!W33)</f>
        <v/>
      </c>
      <c r="P21" s="300" t="str">
        <f>IF('360 PE'!X33=0,"",'360 PE'!X33)</f>
        <v/>
      </c>
      <c r="Q21" s="675" t="str">
        <f>IF('360 PE'!Y33=0,"",'360 PE'!Y33)</f>
        <v/>
      </c>
      <c r="R21" s="1342" t="str">
        <f>IF('360 PE'!Z33=0,"",'360 PE'!Z33)</f>
        <v/>
      </c>
      <c r="S21" s="300" t="str">
        <f>IF('360 PE'!AA33=0,"",'360 PE'!AA33)</f>
        <v/>
      </c>
      <c r="T21" s="300" t="str">
        <f>IF('360 PE'!AB33=0,"",'360 PE'!AB33)</f>
        <v/>
      </c>
      <c r="U21" s="300" t="str">
        <f>IF('360 PE'!AC33=0,"",'360 PE'!AC33)</f>
        <v/>
      </c>
      <c r="V21" s="299">
        <f t="shared" si="1"/>
        <v>0</v>
      </c>
      <c r="W21" s="299">
        <f>V21*'360 PE'!H33</f>
        <v>0</v>
      </c>
      <c r="X21" s="299">
        <f>V21*'360 PE'!BH33</f>
        <v>0</v>
      </c>
    </row>
    <row r="22" spans="1:25" ht="22.5" customHeight="1" x14ac:dyDescent="0.2">
      <c r="A22" s="174" t="str">
        <f>'360 PE'!D34</f>
        <v>360-306PE</v>
      </c>
      <c r="B22" s="91">
        <f>'360 PE'!H34</f>
        <v>4</v>
      </c>
      <c r="C22" s="300" t="str">
        <f>IF('360 PE'!K34=0,"",'360 PE'!K34)</f>
        <v/>
      </c>
      <c r="D22" s="300" t="str">
        <f>IF('360 PE'!L34=0,"",'360 PE'!L34)</f>
        <v/>
      </c>
      <c r="E22" s="300" t="str">
        <f>IF('360 PE'!M34=0,"",'360 PE'!M34)</f>
        <v/>
      </c>
      <c r="F22" s="300" t="str">
        <f>IF('360 PE'!N34=0,"",'360 PE'!N34)</f>
        <v/>
      </c>
      <c r="G22" s="300" t="str">
        <f>IF('360 PE'!O34=0,"",'360 PE'!O34)</f>
        <v/>
      </c>
      <c r="H22" s="300" t="str">
        <f>IF('360 PE'!P34=0,"",'360 PE'!P34)</f>
        <v/>
      </c>
      <c r="I22" s="300" t="str">
        <f>IF('360 PE'!Q34=0,"",'360 PE'!Q34)</f>
        <v/>
      </c>
      <c r="J22" s="300" t="str">
        <f>IF('360 PE'!R34=0,"",'360 PE'!R34)</f>
        <v/>
      </c>
      <c r="K22" s="300" t="str">
        <f>IF('360 PE'!S34=0,"",'360 PE'!S34)</f>
        <v/>
      </c>
      <c r="L22" s="300" t="str">
        <f>IF('360 PE'!T34=0,"",'360 PE'!T34)</f>
        <v/>
      </c>
      <c r="M22" s="300" t="str">
        <f>IF('360 PE'!U34=0,"",'360 PE'!U34)</f>
        <v/>
      </c>
      <c r="N22" s="300" t="str">
        <f>IF('360 PE'!V34=0,"",'360 PE'!V34)</f>
        <v/>
      </c>
      <c r="O22" s="300" t="str">
        <f>IF('360 PE'!W34=0,"",'360 PE'!W34)</f>
        <v/>
      </c>
      <c r="P22" s="300" t="str">
        <f>IF('360 PE'!X34=0,"",'360 PE'!X34)</f>
        <v/>
      </c>
      <c r="Q22" s="675" t="str">
        <f>IF('360 PE'!Y34=0,"",'360 PE'!Y34)</f>
        <v/>
      </c>
      <c r="R22" s="1342" t="str">
        <f>IF('360 PE'!Z34=0,"",'360 PE'!Z34)</f>
        <v/>
      </c>
      <c r="S22" s="300" t="str">
        <f>IF('360 PE'!AA34=0,"",'360 PE'!AA34)</f>
        <v/>
      </c>
      <c r="T22" s="300" t="str">
        <f>IF('360 PE'!AB34=0,"",'360 PE'!AB34)</f>
        <v/>
      </c>
      <c r="U22" s="300" t="str">
        <f>IF('360 PE'!AC34=0,"",'360 PE'!AC34)</f>
        <v/>
      </c>
      <c r="V22" s="299">
        <f t="shared" si="1"/>
        <v>0</v>
      </c>
      <c r="W22" s="299">
        <f>V22*'360 PE'!H34</f>
        <v>0</v>
      </c>
      <c r="X22" s="299">
        <f>V22*'360 PE'!BH34</f>
        <v>0</v>
      </c>
    </row>
    <row r="23" spans="1:25" ht="22.5" customHeight="1" x14ac:dyDescent="0.2">
      <c r="A23" s="174" t="str">
        <f>'360 PE'!D35</f>
        <v>360-307PE</v>
      </c>
      <c r="B23" s="91">
        <f>'360 PE'!H35</f>
        <v>6</v>
      </c>
      <c r="C23" s="300" t="str">
        <f>IF('360 PE'!K35=0,"",'360 PE'!K35)</f>
        <v/>
      </c>
      <c r="D23" s="300" t="str">
        <f>IF('360 PE'!L35=0,"",'360 PE'!L35)</f>
        <v/>
      </c>
      <c r="E23" s="300" t="str">
        <f>IF('360 PE'!M35=0,"",'360 PE'!M35)</f>
        <v/>
      </c>
      <c r="F23" s="300" t="str">
        <f>IF('360 PE'!N35=0,"",'360 PE'!N35)</f>
        <v/>
      </c>
      <c r="G23" s="300" t="str">
        <f>IF('360 PE'!O35=0,"",'360 PE'!O35)</f>
        <v/>
      </c>
      <c r="H23" s="300" t="str">
        <f>IF('360 PE'!P35=0,"",'360 PE'!P35)</f>
        <v/>
      </c>
      <c r="I23" s="300" t="str">
        <f>IF('360 PE'!Q35=0,"",'360 PE'!Q35)</f>
        <v/>
      </c>
      <c r="J23" s="300" t="str">
        <f>IF('360 PE'!R35=0,"",'360 PE'!R35)</f>
        <v/>
      </c>
      <c r="K23" s="300" t="str">
        <f>IF('360 PE'!S35=0,"",'360 PE'!S35)</f>
        <v/>
      </c>
      <c r="L23" s="300" t="str">
        <f>IF('360 PE'!T35=0,"",'360 PE'!T35)</f>
        <v/>
      </c>
      <c r="M23" s="300" t="str">
        <f>IF('360 PE'!U35=0,"",'360 PE'!U35)</f>
        <v/>
      </c>
      <c r="N23" s="300" t="str">
        <f>IF('360 PE'!V35=0,"",'360 PE'!V35)</f>
        <v/>
      </c>
      <c r="O23" s="300" t="str">
        <f>IF('360 PE'!W35=0,"",'360 PE'!W35)</f>
        <v/>
      </c>
      <c r="P23" s="300" t="str">
        <f>IF('360 PE'!X35=0,"",'360 PE'!X35)</f>
        <v/>
      </c>
      <c r="Q23" s="675" t="str">
        <f>IF('360 PE'!Y35=0,"",'360 PE'!Y35)</f>
        <v/>
      </c>
      <c r="R23" s="1342" t="str">
        <f>IF('360 PE'!Z35=0,"",'360 PE'!Z35)</f>
        <v/>
      </c>
      <c r="S23" s="300" t="str">
        <f>IF('360 PE'!AA35=0,"",'360 PE'!AA35)</f>
        <v/>
      </c>
      <c r="T23" s="300" t="str">
        <f>IF('360 PE'!AB35=0,"",'360 PE'!AB35)</f>
        <v/>
      </c>
      <c r="U23" s="300" t="str">
        <f>IF('360 PE'!AC35=0,"",'360 PE'!AC35)</f>
        <v/>
      </c>
      <c r="V23" s="299">
        <f t="shared" si="1"/>
        <v>0</v>
      </c>
      <c r="W23" s="299">
        <f>V23*'360 PE'!H35</f>
        <v>0</v>
      </c>
      <c r="X23" s="299">
        <f>V23*'360 PE'!BH35</f>
        <v>0</v>
      </c>
    </row>
    <row r="24" spans="1:25" ht="22.5" customHeight="1" x14ac:dyDescent="0.2">
      <c r="A24" s="174" t="str">
        <f>'360 PE'!D36</f>
        <v>360-308PE</v>
      </c>
      <c r="B24" s="91">
        <f>'360 PE'!H36</f>
        <v>8</v>
      </c>
      <c r="C24" s="300" t="str">
        <f>IF('360 PE'!K36=0,"",'360 PE'!K36)</f>
        <v/>
      </c>
      <c r="D24" s="300" t="str">
        <f>IF('360 PE'!L36=0,"",'360 PE'!L36)</f>
        <v/>
      </c>
      <c r="E24" s="300" t="str">
        <f>IF('360 PE'!M36=0,"",'360 PE'!M36)</f>
        <v/>
      </c>
      <c r="F24" s="300" t="str">
        <f>IF('360 PE'!N36=0,"",'360 PE'!N36)</f>
        <v/>
      </c>
      <c r="G24" s="300" t="str">
        <f>IF('360 PE'!O36=0,"",'360 PE'!O36)</f>
        <v/>
      </c>
      <c r="H24" s="300" t="str">
        <f>IF('360 PE'!P36=0,"",'360 PE'!P36)</f>
        <v/>
      </c>
      <c r="I24" s="300" t="str">
        <f>IF('360 PE'!Q36=0,"",'360 PE'!Q36)</f>
        <v/>
      </c>
      <c r="J24" s="300" t="str">
        <f>IF('360 PE'!R36=0,"",'360 PE'!R36)</f>
        <v/>
      </c>
      <c r="K24" s="300" t="str">
        <f>IF('360 PE'!S36=0,"",'360 PE'!S36)</f>
        <v/>
      </c>
      <c r="L24" s="300" t="str">
        <f>IF('360 PE'!T36=0,"",'360 PE'!T36)</f>
        <v/>
      </c>
      <c r="M24" s="300" t="str">
        <f>IF('360 PE'!U36=0,"",'360 PE'!U36)</f>
        <v/>
      </c>
      <c r="N24" s="300" t="str">
        <f>IF('360 PE'!V36=0,"",'360 PE'!V36)</f>
        <v/>
      </c>
      <c r="O24" s="300" t="str">
        <f>IF('360 PE'!W36=0,"",'360 PE'!W36)</f>
        <v/>
      </c>
      <c r="P24" s="300" t="str">
        <f>IF('360 PE'!X36=0,"",'360 PE'!X36)</f>
        <v/>
      </c>
      <c r="Q24" s="675" t="str">
        <f>IF('360 PE'!Y36=0,"",'360 PE'!Y36)</f>
        <v/>
      </c>
      <c r="R24" s="1342" t="str">
        <f>IF('360 PE'!Z36=0,"",'360 PE'!Z36)</f>
        <v/>
      </c>
      <c r="S24" s="300" t="str">
        <f>IF('360 PE'!AA36=0,"",'360 PE'!AA36)</f>
        <v/>
      </c>
      <c r="T24" s="300" t="str">
        <f>IF('360 PE'!AB36=0,"",'360 PE'!AB36)</f>
        <v/>
      </c>
      <c r="U24" s="300" t="str">
        <f>IF('360 PE'!AC36=0,"",'360 PE'!AC36)</f>
        <v/>
      </c>
      <c r="V24" s="299">
        <f t="shared" si="1"/>
        <v>0</v>
      </c>
      <c r="W24" s="299">
        <f>V24*'360 PE'!H36</f>
        <v>0</v>
      </c>
      <c r="X24" s="299">
        <f>V24*'360 PE'!BH36</f>
        <v>0</v>
      </c>
    </row>
    <row r="25" spans="1:25" ht="22.5" customHeight="1" x14ac:dyDescent="0.2">
      <c r="A25" s="174" t="str">
        <f>'360 PE'!D37</f>
        <v>360-309PE</v>
      </c>
      <c r="B25" s="91">
        <f>'360 PE'!H37</f>
        <v>6</v>
      </c>
      <c r="C25" s="300" t="str">
        <f>IF('360 PE'!K37=0,"",'360 PE'!K37)</f>
        <v/>
      </c>
      <c r="D25" s="300" t="str">
        <f>IF('360 PE'!L37=0,"",'360 PE'!L37)</f>
        <v/>
      </c>
      <c r="E25" s="300" t="str">
        <f>IF('360 PE'!M37=0,"",'360 PE'!M37)</f>
        <v/>
      </c>
      <c r="F25" s="300" t="str">
        <f>IF('360 PE'!N37=0,"",'360 PE'!N37)</f>
        <v/>
      </c>
      <c r="G25" s="300" t="str">
        <f>IF('360 PE'!O37=0,"",'360 PE'!O37)</f>
        <v/>
      </c>
      <c r="H25" s="300" t="str">
        <f>IF('360 PE'!P37=0,"",'360 PE'!P37)</f>
        <v/>
      </c>
      <c r="I25" s="300" t="str">
        <f>IF('360 PE'!Q37=0,"",'360 PE'!Q37)</f>
        <v/>
      </c>
      <c r="J25" s="300" t="str">
        <f>IF('360 PE'!R37=0,"",'360 PE'!R37)</f>
        <v/>
      </c>
      <c r="K25" s="300" t="str">
        <f>IF('360 PE'!S37=0,"",'360 PE'!S37)</f>
        <v/>
      </c>
      <c r="L25" s="300" t="str">
        <f>IF('360 PE'!T37=0,"",'360 PE'!T37)</f>
        <v/>
      </c>
      <c r="M25" s="300" t="str">
        <f>IF('360 PE'!U37=0,"",'360 PE'!U37)</f>
        <v/>
      </c>
      <c r="N25" s="300" t="str">
        <f>IF('360 PE'!V37=0,"",'360 PE'!V37)</f>
        <v/>
      </c>
      <c r="O25" s="300" t="str">
        <f>IF('360 PE'!W37=0,"",'360 PE'!W37)</f>
        <v/>
      </c>
      <c r="P25" s="300" t="str">
        <f>IF('360 PE'!X37=0,"",'360 PE'!X37)</f>
        <v/>
      </c>
      <c r="Q25" s="675" t="str">
        <f>IF('360 PE'!Y37=0,"",'360 PE'!Y37)</f>
        <v/>
      </c>
      <c r="R25" s="1342" t="str">
        <f>IF('360 PE'!Z37=0,"",'360 PE'!Z37)</f>
        <v/>
      </c>
      <c r="S25" s="300" t="str">
        <f>IF('360 PE'!AA37=0,"",'360 PE'!AA37)</f>
        <v/>
      </c>
      <c r="T25" s="300" t="str">
        <f>IF('360 PE'!AB37=0,"",'360 PE'!AB37)</f>
        <v/>
      </c>
      <c r="U25" s="300" t="str">
        <f>IF('360 PE'!AC37=0,"",'360 PE'!AC37)</f>
        <v/>
      </c>
      <c r="V25" s="299">
        <f t="shared" si="1"/>
        <v>0</v>
      </c>
      <c r="W25" s="299">
        <f>V25*'360 PE'!H37</f>
        <v>0</v>
      </c>
      <c r="X25" s="299">
        <f>V25*'360 PE'!BH37</f>
        <v>0</v>
      </c>
    </row>
    <row r="26" spans="1:25" ht="22.5" customHeight="1" x14ac:dyDescent="0.2">
      <c r="A26" s="174" t="str">
        <f>'360 PE'!D38</f>
        <v>360-310PE</v>
      </c>
      <c r="B26" s="91">
        <f>'360 PE'!H38</f>
        <v>8</v>
      </c>
      <c r="C26" s="300" t="str">
        <f>IF('360 PE'!K38=0,"",'360 PE'!K38)</f>
        <v/>
      </c>
      <c r="D26" s="300" t="str">
        <f>IF('360 PE'!L38=0,"",'360 PE'!L38)</f>
        <v/>
      </c>
      <c r="E26" s="300" t="str">
        <f>IF('360 PE'!M38=0,"",'360 PE'!M38)</f>
        <v/>
      </c>
      <c r="F26" s="300" t="str">
        <f>IF('360 PE'!N38=0,"",'360 PE'!N38)</f>
        <v/>
      </c>
      <c r="G26" s="300" t="str">
        <f>IF('360 PE'!O38=0,"",'360 PE'!O38)</f>
        <v/>
      </c>
      <c r="H26" s="300" t="str">
        <f>IF('360 PE'!P38=0,"",'360 PE'!P38)</f>
        <v/>
      </c>
      <c r="I26" s="300" t="str">
        <f>IF('360 PE'!Q38=0,"",'360 PE'!Q38)</f>
        <v/>
      </c>
      <c r="J26" s="300" t="str">
        <f>IF('360 PE'!R38=0,"",'360 PE'!R38)</f>
        <v/>
      </c>
      <c r="K26" s="300" t="str">
        <f>IF('360 PE'!S38=0,"",'360 PE'!S38)</f>
        <v/>
      </c>
      <c r="L26" s="300" t="str">
        <f>IF('360 PE'!T38=0,"",'360 PE'!T38)</f>
        <v/>
      </c>
      <c r="M26" s="300" t="str">
        <f>IF('360 PE'!U38=0,"",'360 PE'!U38)</f>
        <v/>
      </c>
      <c r="N26" s="300" t="str">
        <f>IF('360 PE'!V38=0,"",'360 PE'!V38)</f>
        <v/>
      </c>
      <c r="O26" s="300" t="str">
        <f>IF('360 PE'!W38=0,"",'360 PE'!W38)</f>
        <v/>
      </c>
      <c r="P26" s="300" t="str">
        <f>IF('360 PE'!X38=0,"",'360 PE'!X38)</f>
        <v/>
      </c>
      <c r="Q26" s="675" t="str">
        <f>IF('360 PE'!Y38=0,"",'360 PE'!Y38)</f>
        <v/>
      </c>
      <c r="R26" s="1342" t="str">
        <f>IF('360 PE'!Z38=0,"",'360 PE'!Z38)</f>
        <v/>
      </c>
      <c r="S26" s="300" t="str">
        <f>IF('360 PE'!AA38=0,"",'360 PE'!AA38)</f>
        <v/>
      </c>
      <c r="T26" s="300" t="str">
        <f>IF('360 PE'!AB38=0,"",'360 PE'!AB38)</f>
        <v/>
      </c>
      <c r="U26" s="300" t="str">
        <f>IF('360 PE'!AC38=0,"",'360 PE'!AC38)</f>
        <v/>
      </c>
      <c r="V26" s="299">
        <f t="shared" si="1"/>
        <v>0</v>
      </c>
      <c r="W26" s="299">
        <f>V26*'360 PE'!H38</f>
        <v>0</v>
      </c>
      <c r="X26" s="299">
        <f>V26*'360 PE'!BH38</f>
        <v>0</v>
      </c>
    </row>
    <row r="27" spans="1:25" ht="22.5" customHeight="1" x14ac:dyDescent="0.2">
      <c r="A27" s="174" t="str">
        <f>'360 PE'!D39</f>
        <v>360-311PE</v>
      </c>
      <c r="B27" s="91">
        <f>'360 PE'!H39</f>
        <v>8</v>
      </c>
      <c r="C27" s="300" t="str">
        <f>IF('360 PE'!K39=0,"",'360 PE'!K39)</f>
        <v/>
      </c>
      <c r="D27" s="300" t="str">
        <f>IF('360 PE'!L39=0,"",'360 PE'!L39)</f>
        <v/>
      </c>
      <c r="E27" s="300" t="str">
        <f>IF('360 PE'!M39=0,"",'360 PE'!M39)</f>
        <v/>
      </c>
      <c r="F27" s="300" t="str">
        <f>IF('360 PE'!N39=0,"",'360 PE'!N39)</f>
        <v/>
      </c>
      <c r="G27" s="300" t="str">
        <f>IF('360 PE'!O39=0,"",'360 PE'!O39)</f>
        <v/>
      </c>
      <c r="H27" s="300" t="str">
        <f>IF('360 PE'!P39=0,"",'360 PE'!P39)</f>
        <v/>
      </c>
      <c r="I27" s="300" t="str">
        <f>IF('360 PE'!Q39=0,"",'360 PE'!Q39)</f>
        <v/>
      </c>
      <c r="J27" s="300" t="str">
        <f>IF('360 PE'!R39=0,"",'360 PE'!R39)</f>
        <v/>
      </c>
      <c r="K27" s="300" t="str">
        <f>IF('360 PE'!S39=0,"",'360 PE'!S39)</f>
        <v/>
      </c>
      <c r="L27" s="300" t="str">
        <f>IF('360 PE'!T39=0,"",'360 PE'!T39)</f>
        <v/>
      </c>
      <c r="M27" s="300" t="str">
        <f>IF('360 PE'!U39=0,"",'360 PE'!U39)</f>
        <v/>
      </c>
      <c r="N27" s="300" t="str">
        <f>IF('360 PE'!V39=0,"",'360 PE'!V39)</f>
        <v/>
      </c>
      <c r="O27" s="300" t="str">
        <f>IF('360 PE'!W39=0,"",'360 PE'!W39)</f>
        <v/>
      </c>
      <c r="P27" s="300" t="str">
        <f>IF('360 PE'!X39=0,"",'360 PE'!X39)</f>
        <v/>
      </c>
      <c r="Q27" s="675" t="str">
        <f>IF('360 PE'!Y39=0,"",'360 PE'!Y39)</f>
        <v/>
      </c>
      <c r="R27" s="1342" t="str">
        <f>IF('360 PE'!Z39=0,"",'360 PE'!Z39)</f>
        <v/>
      </c>
      <c r="S27" s="300" t="str">
        <f>IF('360 PE'!AA39=0,"",'360 PE'!AA39)</f>
        <v/>
      </c>
      <c r="T27" s="300" t="str">
        <f>IF('360 PE'!AB39=0,"",'360 PE'!AB39)</f>
        <v/>
      </c>
      <c r="U27" s="300" t="str">
        <f>IF('360 PE'!AC39=0,"",'360 PE'!AC39)</f>
        <v/>
      </c>
      <c r="V27" s="299">
        <f t="shared" si="1"/>
        <v>0</v>
      </c>
      <c r="W27" s="299">
        <f>V27*'360 PE'!H39</f>
        <v>0</v>
      </c>
      <c r="X27" s="299">
        <f>V27*'360 PE'!BH39</f>
        <v>0</v>
      </c>
      <c r="Y27" s="298"/>
    </row>
    <row r="28" spans="1:25" ht="22.5" customHeight="1" x14ac:dyDescent="0.2">
      <c r="A28" s="174" t="str">
        <f>'360 PE'!D40</f>
        <v>360-312PE</v>
      </c>
      <c r="B28" s="91">
        <f>'360 PE'!H40</f>
        <v>8</v>
      </c>
      <c r="C28" s="300" t="str">
        <f>IF('360 PE'!K40=0,"",'360 PE'!K40)</f>
        <v/>
      </c>
      <c r="D28" s="300" t="str">
        <f>IF('360 PE'!L40=0,"",'360 PE'!L40)</f>
        <v/>
      </c>
      <c r="E28" s="300" t="str">
        <f>IF('360 PE'!M40=0,"",'360 PE'!M40)</f>
        <v/>
      </c>
      <c r="F28" s="300" t="str">
        <f>IF('360 PE'!N40=0,"",'360 PE'!N40)</f>
        <v/>
      </c>
      <c r="G28" s="300" t="str">
        <f>IF('360 PE'!O40=0,"",'360 PE'!O40)</f>
        <v/>
      </c>
      <c r="H28" s="300" t="str">
        <f>IF('360 PE'!P40=0,"",'360 PE'!P40)</f>
        <v/>
      </c>
      <c r="I28" s="300" t="str">
        <f>IF('360 PE'!Q40=0,"",'360 PE'!Q40)</f>
        <v/>
      </c>
      <c r="J28" s="300" t="str">
        <f>IF('360 PE'!R40=0,"",'360 PE'!R40)</f>
        <v/>
      </c>
      <c r="K28" s="300" t="str">
        <f>IF('360 PE'!S40=0,"",'360 PE'!S40)</f>
        <v/>
      </c>
      <c r="L28" s="300" t="str">
        <f>IF('360 PE'!T40=0,"",'360 PE'!T40)</f>
        <v/>
      </c>
      <c r="M28" s="300" t="str">
        <f>IF('360 PE'!U40=0,"",'360 PE'!U40)</f>
        <v/>
      </c>
      <c r="N28" s="300" t="str">
        <f>IF('360 PE'!V40=0,"",'360 PE'!V40)</f>
        <v/>
      </c>
      <c r="O28" s="300" t="str">
        <f>IF('360 PE'!W40=0,"",'360 PE'!W40)</f>
        <v/>
      </c>
      <c r="P28" s="300" t="str">
        <f>IF('360 PE'!X40=0,"",'360 PE'!X40)</f>
        <v/>
      </c>
      <c r="Q28" s="675" t="str">
        <f>IF('360 PE'!Y40=0,"",'360 PE'!Y40)</f>
        <v/>
      </c>
      <c r="R28" s="1342" t="str">
        <f>IF('360 PE'!Z40=0,"",'360 PE'!Z40)</f>
        <v/>
      </c>
      <c r="S28" s="300" t="str">
        <f>IF('360 PE'!AA40=0,"",'360 PE'!AA40)</f>
        <v/>
      </c>
      <c r="T28" s="300" t="str">
        <f>IF('360 PE'!AB40=0,"",'360 PE'!AB40)</f>
        <v/>
      </c>
      <c r="U28" s="300" t="str">
        <f>IF('360 PE'!AC40=0,"",'360 PE'!AC40)</f>
        <v/>
      </c>
      <c r="V28" s="299">
        <f t="shared" si="1"/>
        <v>0</v>
      </c>
      <c r="W28" s="299">
        <f>V28*'360 PE'!H40</f>
        <v>0</v>
      </c>
      <c r="X28" s="299">
        <f>V28*'360 PE'!BH40</f>
        <v>0</v>
      </c>
    </row>
    <row r="29" spans="1:25" ht="22.5" customHeight="1" x14ac:dyDescent="0.2">
      <c r="A29" s="174" t="str">
        <f>'360 PE'!D41</f>
        <v>360-313PE</v>
      </c>
      <c r="B29" s="91">
        <f>'360 PE'!H41</f>
        <v>9</v>
      </c>
      <c r="C29" s="300" t="str">
        <f>IF('360 PE'!K41=0,"",'360 PE'!K41)</f>
        <v/>
      </c>
      <c r="D29" s="300" t="str">
        <f>IF('360 PE'!L41=0,"",'360 PE'!L41)</f>
        <v/>
      </c>
      <c r="E29" s="300" t="str">
        <f>IF('360 PE'!M41=0,"",'360 PE'!M41)</f>
        <v/>
      </c>
      <c r="F29" s="300" t="str">
        <f>IF('360 PE'!N41=0,"",'360 PE'!N41)</f>
        <v/>
      </c>
      <c r="G29" s="300" t="str">
        <f>IF('360 PE'!O41=0,"",'360 PE'!O41)</f>
        <v/>
      </c>
      <c r="H29" s="300" t="str">
        <f>IF('360 PE'!P41=0,"",'360 PE'!P41)</f>
        <v/>
      </c>
      <c r="I29" s="300" t="str">
        <f>IF('360 PE'!Q41=0,"",'360 PE'!Q41)</f>
        <v/>
      </c>
      <c r="J29" s="300" t="str">
        <f>IF('360 PE'!R41=0,"",'360 PE'!R41)</f>
        <v/>
      </c>
      <c r="K29" s="300" t="str">
        <f>IF('360 PE'!S41=0,"",'360 PE'!S41)</f>
        <v/>
      </c>
      <c r="L29" s="300" t="str">
        <f>IF('360 PE'!T41=0,"",'360 PE'!T41)</f>
        <v/>
      </c>
      <c r="M29" s="300" t="str">
        <f>IF('360 PE'!U41=0,"",'360 PE'!U41)</f>
        <v/>
      </c>
      <c r="N29" s="300" t="str">
        <f>IF('360 PE'!V41=0,"",'360 PE'!V41)</f>
        <v/>
      </c>
      <c r="O29" s="300" t="str">
        <f>IF('360 PE'!W41=0,"",'360 PE'!W41)</f>
        <v/>
      </c>
      <c r="P29" s="300" t="str">
        <f>IF('360 PE'!X41=0,"",'360 PE'!X41)</f>
        <v/>
      </c>
      <c r="Q29" s="675" t="str">
        <f>IF('360 PE'!Y41=0,"",'360 PE'!Y41)</f>
        <v/>
      </c>
      <c r="R29" s="1342" t="str">
        <f>IF('360 PE'!Z41=0,"",'360 PE'!Z41)</f>
        <v/>
      </c>
      <c r="S29" s="300" t="str">
        <f>IF('360 PE'!AA41=0,"",'360 PE'!AA41)</f>
        <v/>
      </c>
      <c r="T29" s="300" t="str">
        <f>IF('360 PE'!AB41=0,"",'360 PE'!AB41)</f>
        <v/>
      </c>
      <c r="U29" s="300" t="str">
        <f>IF('360 PE'!AC41=0,"",'360 PE'!AC41)</f>
        <v/>
      </c>
      <c r="V29" s="299">
        <f t="shared" si="1"/>
        <v>0</v>
      </c>
      <c r="W29" s="299">
        <f>V29*'360 PE'!H41</f>
        <v>0</v>
      </c>
      <c r="X29" s="299">
        <f>V29*'360 PE'!BH41</f>
        <v>0</v>
      </c>
    </row>
    <row r="30" spans="1:25" ht="22.5" customHeight="1" x14ac:dyDescent="0.2">
      <c r="A30" s="174" t="str">
        <f>'360 PE'!D42</f>
        <v>360-314PE</v>
      </c>
      <c r="B30" s="91">
        <f>'360 PE'!H42</f>
        <v>10</v>
      </c>
      <c r="C30" s="300" t="str">
        <f>IF('360 PE'!K42=0,"",'360 PE'!K42)</f>
        <v/>
      </c>
      <c r="D30" s="300" t="str">
        <f>IF('360 PE'!L42=0,"",'360 PE'!L42)</f>
        <v/>
      </c>
      <c r="E30" s="300" t="str">
        <f>IF('360 PE'!M42=0,"",'360 PE'!M42)</f>
        <v/>
      </c>
      <c r="F30" s="300" t="str">
        <f>IF('360 PE'!N42=0,"",'360 PE'!N42)</f>
        <v/>
      </c>
      <c r="G30" s="300" t="str">
        <f>IF('360 PE'!O42=0,"",'360 PE'!O42)</f>
        <v/>
      </c>
      <c r="H30" s="300" t="str">
        <f>IF('360 PE'!P42=0,"",'360 PE'!P42)</f>
        <v/>
      </c>
      <c r="I30" s="300" t="str">
        <f>IF('360 PE'!Q42=0,"",'360 PE'!Q42)</f>
        <v/>
      </c>
      <c r="J30" s="300" t="str">
        <f>IF('360 PE'!R42=0,"",'360 PE'!R42)</f>
        <v/>
      </c>
      <c r="K30" s="300" t="str">
        <f>IF('360 PE'!S42=0,"",'360 PE'!S42)</f>
        <v/>
      </c>
      <c r="L30" s="300" t="str">
        <f>IF('360 PE'!T42=0,"",'360 PE'!T42)</f>
        <v/>
      </c>
      <c r="M30" s="300" t="str">
        <f>IF('360 PE'!U42=0,"",'360 PE'!U42)</f>
        <v/>
      </c>
      <c r="N30" s="300" t="str">
        <f>IF('360 PE'!V42=0,"",'360 PE'!V42)</f>
        <v/>
      </c>
      <c r="O30" s="300" t="str">
        <f>IF('360 PE'!W42=0,"",'360 PE'!W42)</f>
        <v/>
      </c>
      <c r="P30" s="300" t="str">
        <f>IF('360 PE'!X42=0,"",'360 PE'!X42)</f>
        <v/>
      </c>
      <c r="Q30" s="675" t="str">
        <f>IF('360 PE'!Y42=0,"",'360 PE'!Y42)</f>
        <v/>
      </c>
      <c r="R30" s="1342" t="str">
        <f>IF('360 PE'!Z42=0,"",'360 PE'!Z42)</f>
        <v/>
      </c>
      <c r="S30" s="300" t="str">
        <f>IF('360 PE'!AA42=0,"",'360 PE'!AA42)</f>
        <v/>
      </c>
      <c r="T30" s="300" t="str">
        <f>IF('360 PE'!AB42=0,"",'360 PE'!AB42)</f>
        <v/>
      </c>
      <c r="U30" s="300" t="str">
        <f>IF('360 PE'!AC42=0,"",'360 PE'!AC42)</f>
        <v/>
      </c>
      <c r="V30" s="299">
        <f t="shared" si="1"/>
        <v>0</v>
      </c>
      <c r="W30" s="299">
        <f>V30*'360 PE'!H42</f>
        <v>0</v>
      </c>
      <c r="X30" s="299">
        <f>V30*'360 PE'!BH42</f>
        <v>0</v>
      </c>
    </row>
    <row r="31" spans="1:25" ht="22.5" customHeight="1" x14ac:dyDescent="0.2">
      <c r="A31" s="174" t="str">
        <f>'360 PE'!D43</f>
        <v>360-315PE</v>
      </c>
      <c r="B31" s="91">
        <f>'360 PE'!H43</f>
        <v>12</v>
      </c>
      <c r="C31" s="300" t="str">
        <f>IF('360 PE'!K43=0,"",'360 PE'!K43)</f>
        <v/>
      </c>
      <c r="D31" s="300" t="str">
        <f>IF('360 PE'!L43=0,"",'360 PE'!L43)</f>
        <v/>
      </c>
      <c r="E31" s="300" t="str">
        <f>IF('360 PE'!M43=0,"",'360 PE'!M43)</f>
        <v/>
      </c>
      <c r="F31" s="300" t="str">
        <f>IF('360 PE'!N43=0,"",'360 PE'!N43)</f>
        <v/>
      </c>
      <c r="G31" s="300" t="str">
        <f>IF('360 PE'!O43=0,"",'360 PE'!O43)</f>
        <v/>
      </c>
      <c r="H31" s="300" t="str">
        <f>IF('360 PE'!P43=0,"",'360 PE'!P43)</f>
        <v/>
      </c>
      <c r="I31" s="300" t="str">
        <f>IF('360 PE'!Q43=0,"",'360 PE'!Q43)</f>
        <v/>
      </c>
      <c r="J31" s="300" t="str">
        <f>IF('360 PE'!R43=0,"",'360 PE'!R43)</f>
        <v/>
      </c>
      <c r="K31" s="300" t="str">
        <f>IF('360 PE'!S43=0,"",'360 PE'!S43)</f>
        <v/>
      </c>
      <c r="L31" s="300" t="str">
        <f>IF('360 PE'!T43=0,"",'360 PE'!T43)</f>
        <v/>
      </c>
      <c r="M31" s="300" t="str">
        <f>IF('360 PE'!U43=0,"",'360 PE'!U43)</f>
        <v/>
      </c>
      <c r="N31" s="300" t="str">
        <f>IF('360 PE'!V43=0,"",'360 PE'!V43)</f>
        <v/>
      </c>
      <c r="O31" s="300" t="str">
        <f>IF('360 PE'!W43=0,"",'360 PE'!W43)</f>
        <v/>
      </c>
      <c r="P31" s="300" t="str">
        <f>IF('360 PE'!X43=0,"",'360 PE'!X43)</f>
        <v/>
      </c>
      <c r="Q31" s="675" t="str">
        <f>IF('360 PE'!Y43=0,"",'360 PE'!Y43)</f>
        <v/>
      </c>
      <c r="R31" s="1342" t="str">
        <f>IF('360 PE'!Z43=0,"",'360 PE'!Z43)</f>
        <v/>
      </c>
      <c r="S31" s="300" t="str">
        <f>IF('360 PE'!AA43=0,"",'360 PE'!AA43)</f>
        <v/>
      </c>
      <c r="T31" s="300" t="str">
        <f>IF('360 PE'!AB43=0,"",'360 PE'!AB43)</f>
        <v/>
      </c>
      <c r="U31" s="300" t="str">
        <f>IF('360 PE'!AC43=0,"",'360 PE'!AC43)</f>
        <v/>
      </c>
      <c r="V31" s="299">
        <f t="shared" si="1"/>
        <v>0</v>
      </c>
      <c r="W31" s="299">
        <f>V31*'360 PE'!H43</f>
        <v>0</v>
      </c>
      <c r="X31" s="299">
        <f>V31*'360 PE'!BH43</f>
        <v>0</v>
      </c>
    </row>
    <row r="32" spans="1:25" ht="22.5" customHeight="1" x14ac:dyDescent="0.2">
      <c r="A32" s="174" t="str">
        <f>'360 PE'!D44</f>
        <v>360-316PE</v>
      </c>
      <c r="B32" s="91">
        <f>'360 PE'!H44</f>
        <v>15</v>
      </c>
      <c r="C32" s="300" t="str">
        <f>IF('360 PE'!K44=0,"",'360 PE'!K44)</f>
        <v/>
      </c>
      <c r="D32" s="300" t="str">
        <f>IF('360 PE'!L44=0,"",'360 PE'!L44)</f>
        <v/>
      </c>
      <c r="E32" s="300" t="str">
        <f>IF('360 PE'!M44=0,"",'360 PE'!M44)</f>
        <v/>
      </c>
      <c r="F32" s="300" t="str">
        <f>IF('360 PE'!N44=0,"",'360 PE'!N44)</f>
        <v/>
      </c>
      <c r="G32" s="300" t="str">
        <f>IF('360 PE'!O44=0,"",'360 PE'!O44)</f>
        <v/>
      </c>
      <c r="H32" s="300" t="str">
        <f>IF('360 PE'!P44=0,"",'360 PE'!P44)</f>
        <v/>
      </c>
      <c r="I32" s="300" t="str">
        <f>IF('360 PE'!Q44=0,"",'360 PE'!Q44)</f>
        <v/>
      </c>
      <c r="J32" s="300" t="str">
        <f>IF('360 PE'!R44=0,"",'360 PE'!R44)</f>
        <v/>
      </c>
      <c r="K32" s="300" t="str">
        <f>IF('360 PE'!S44=0,"",'360 PE'!S44)</f>
        <v/>
      </c>
      <c r="L32" s="300" t="str">
        <f>IF('360 PE'!T44=0,"",'360 PE'!T44)</f>
        <v/>
      </c>
      <c r="M32" s="300" t="str">
        <f>IF('360 PE'!U44=0,"",'360 PE'!U44)</f>
        <v/>
      </c>
      <c r="N32" s="300" t="str">
        <f>IF('360 PE'!V44=0,"",'360 PE'!V44)</f>
        <v/>
      </c>
      <c r="O32" s="300" t="str">
        <f>IF('360 PE'!W44=0,"",'360 PE'!W44)</f>
        <v/>
      </c>
      <c r="P32" s="300" t="str">
        <f>IF('360 PE'!X44=0,"",'360 PE'!X44)</f>
        <v/>
      </c>
      <c r="Q32" s="675" t="str">
        <f>IF('360 PE'!Y44=0,"",'360 PE'!Y44)</f>
        <v/>
      </c>
      <c r="R32" s="1342" t="str">
        <f>IF('360 PE'!Z44=0,"",'360 PE'!Z44)</f>
        <v/>
      </c>
      <c r="S32" s="300" t="str">
        <f>IF('360 PE'!AA44=0,"",'360 PE'!AA44)</f>
        <v/>
      </c>
      <c r="T32" s="300" t="str">
        <f>IF('360 PE'!AB44=0,"",'360 PE'!AB44)</f>
        <v/>
      </c>
      <c r="U32" s="300" t="str">
        <f>IF('360 PE'!AC44=0,"",'360 PE'!AC44)</f>
        <v/>
      </c>
      <c r="V32" s="299">
        <f t="shared" si="1"/>
        <v>0</v>
      </c>
      <c r="W32" s="299">
        <f>V32*'360 PE'!H44</f>
        <v>0</v>
      </c>
      <c r="X32" s="299">
        <f>V32*'360 PE'!BH44</f>
        <v>0</v>
      </c>
    </row>
    <row r="33" spans="1:24" ht="22.5" customHeight="1" x14ac:dyDescent="0.2">
      <c r="A33" s="174" t="str">
        <f>'360 PE'!D45</f>
        <v>360-317PE</v>
      </c>
      <c r="B33" s="91">
        <f>'360 PE'!H45</f>
        <v>22</v>
      </c>
      <c r="C33" s="300" t="str">
        <f>IF('360 PE'!K45=0,"",'360 PE'!K45)</f>
        <v/>
      </c>
      <c r="D33" s="300" t="str">
        <f>IF('360 PE'!L45=0,"",'360 PE'!L45)</f>
        <v/>
      </c>
      <c r="E33" s="300" t="str">
        <f>IF('360 PE'!M45=0,"",'360 PE'!M45)</f>
        <v/>
      </c>
      <c r="F33" s="300" t="str">
        <f>IF('360 PE'!N45=0,"",'360 PE'!N45)</f>
        <v/>
      </c>
      <c r="G33" s="300" t="str">
        <f>IF('360 PE'!O45=0,"",'360 PE'!O45)</f>
        <v/>
      </c>
      <c r="H33" s="300" t="str">
        <f>IF('360 PE'!P45=0,"",'360 PE'!P45)</f>
        <v/>
      </c>
      <c r="I33" s="300" t="str">
        <f>IF('360 PE'!Q45=0,"",'360 PE'!Q45)</f>
        <v/>
      </c>
      <c r="J33" s="300" t="str">
        <f>IF('360 PE'!R45=0,"",'360 PE'!R45)</f>
        <v/>
      </c>
      <c r="K33" s="300" t="str">
        <f>IF('360 PE'!S45=0,"",'360 PE'!S45)</f>
        <v/>
      </c>
      <c r="L33" s="300" t="str">
        <f>IF('360 PE'!T45=0,"",'360 PE'!T45)</f>
        <v/>
      </c>
      <c r="M33" s="300" t="str">
        <f>IF('360 PE'!U45=0,"",'360 PE'!U45)</f>
        <v/>
      </c>
      <c r="N33" s="300" t="str">
        <f>IF('360 PE'!V45=0,"",'360 PE'!V45)</f>
        <v/>
      </c>
      <c r="O33" s="300" t="str">
        <f>IF('360 PE'!W45=0,"",'360 PE'!W45)</f>
        <v/>
      </c>
      <c r="P33" s="300" t="str">
        <f>IF('360 PE'!X45=0,"",'360 PE'!X45)</f>
        <v/>
      </c>
      <c r="Q33" s="675" t="str">
        <f>IF('360 PE'!Y45=0,"",'360 PE'!Y45)</f>
        <v/>
      </c>
      <c r="R33" s="1342" t="str">
        <f>IF('360 PE'!Z45=0,"",'360 PE'!Z45)</f>
        <v/>
      </c>
      <c r="S33" s="300" t="str">
        <f>IF('360 PE'!AA45=0,"",'360 PE'!AA45)</f>
        <v/>
      </c>
      <c r="T33" s="300" t="str">
        <f>IF('360 PE'!AB45=0,"",'360 PE'!AB45)</f>
        <v/>
      </c>
      <c r="U33" s="300" t="str">
        <f>IF('360 PE'!AC45=0,"",'360 PE'!AC45)</f>
        <v/>
      </c>
      <c r="V33" s="299">
        <f>SUM(C33:U33)</f>
        <v>0</v>
      </c>
      <c r="W33" s="299">
        <f>V33*'360 PE'!H45</f>
        <v>0</v>
      </c>
      <c r="X33" s="299">
        <f>V33*'360 PE'!BH45</f>
        <v>0</v>
      </c>
    </row>
    <row r="34" spans="1:24" ht="22.5" customHeight="1" x14ac:dyDescent="0.2">
      <c r="A34" s="174" t="str">
        <f>'360 PE'!D46</f>
        <v>360-318PE-DT</v>
      </c>
      <c r="B34" s="91">
        <f>'360 PE'!H46</f>
        <v>6</v>
      </c>
      <c r="C34" s="300" t="str">
        <f>IF('360 PE'!K46=0,"",'360 PE'!K46)</f>
        <v/>
      </c>
      <c r="D34" s="300" t="str">
        <f>IF('360 PE'!L46=0,"",'360 PE'!L46)</f>
        <v/>
      </c>
      <c r="E34" s="300" t="str">
        <f>IF('360 PE'!M46=0,"",'360 PE'!M46)</f>
        <v/>
      </c>
      <c r="F34" s="300" t="str">
        <f>IF('360 PE'!N46=0,"",'360 PE'!N46)</f>
        <v/>
      </c>
      <c r="G34" s="300" t="str">
        <f>IF('360 PE'!O46=0,"",'360 PE'!O46)</f>
        <v/>
      </c>
      <c r="H34" s="300" t="str">
        <f>IF('360 PE'!P46=0,"",'360 PE'!P46)</f>
        <v/>
      </c>
      <c r="I34" s="300" t="str">
        <f>IF('360 PE'!Q46=0,"",'360 PE'!Q46)</f>
        <v/>
      </c>
      <c r="J34" s="300" t="str">
        <f>IF('360 PE'!R46=0,"",'360 PE'!R46)</f>
        <v/>
      </c>
      <c r="K34" s="300" t="str">
        <f>IF('360 PE'!S46=0,"",'360 PE'!S46)</f>
        <v/>
      </c>
      <c r="L34" s="300" t="str">
        <f>IF('360 PE'!T46=0,"",'360 PE'!T46)</f>
        <v/>
      </c>
      <c r="M34" s="300" t="str">
        <f>IF('360 PE'!U46=0,"",'360 PE'!U46)</f>
        <v/>
      </c>
      <c r="N34" s="300" t="str">
        <f>IF('360 PE'!V46=0,"",'360 PE'!V46)</f>
        <v/>
      </c>
      <c r="O34" s="300" t="str">
        <f>IF('360 PE'!W46=0,"",'360 PE'!W46)</f>
        <v/>
      </c>
      <c r="P34" s="300" t="str">
        <f>IF('360 PE'!X46=0,"",'360 PE'!X46)</f>
        <v/>
      </c>
      <c r="Q34" s="675" t="str">
        <f>IF('360 PE'!Y46=0,"",'360 PE'!Y46)</f>
        <v/>
      </c>
      <c r="R34" s="1342" t="str">
        <f>IF('360 PE'!Z46=0,"",'360 PE'!Z46)</f>
        <v/>
      </c>
      <c r="S34" s="300" t="str">
        <f>IF('360 PE'!AA46=0,"",'360 PE'!AA46)</f>
        <v/>
      </c>
      <c r="T34" s="300" t="str">
        <f>IF('360 PE'!AB46=0,"",'360 PE'!AB46)</f>
        <v/>
      </c>
      <c r="U34" s="300" t="str">
        <f>IF('360 PE'!AC46=0,"",'360 PE'!AC46)</f>
        <v/>
      </c>
      <c r="V34" s="299">
        <f t="shared" si="1"/>
        <v>0</v>
      </c>
      <c r="W34" s="299">
        <f>V34*'360 PE'!H46</f>
        <v>0</v>
      </c>
      <c r="X34" s="299">
        <f>V34*'360 PE'!BH46</f>
        <v>0</v>
      </c>
    </row>
    <row r="35" spans="1:24" ht="22.5" customHeight="1" x14ac:dyDescent="0.2">
      <c r="A35" s="174" t="str">
        <f>'360 PE'!D47</f>
        <v>360-319PE</v>
      </c>
      <c r="B35" s="91">
        <f>'360 PE'!H47</f>
        <v>10</v>
      </c>
      <c r="C35" s="300" t="str">
        <f>IF('360 PE'!K47=0,"",'360 PE'!K47)</f>
        <v/>
      </c>
      <c r="D35" s="300" t="str">
        <f>IF('360 PE'!L47=0,"",'360 PE'!L47)</f>
        <v/>
      </c>
      <c r="E35" s="300" t="str">
        <f>IF('360 PE'!M47=0,"",'360 PE'!M47)</f>
        <v/>
      </c>
      <c r="F35" s="300" t="str">
        <f>IF('360 PE'!N47=0,"",'360 PE'!N47)</f>
        <v/>
      </c>
      <c r="G35" s="300" t="str">
        <f>IF('360 PE'!O47=0,"",'360 PE'!O47)</f>
        <v/>
      </c>
      <c r="H35" s="300" t="str">
        <f>IF('360 PE'!P47=0,"",'360 PE'!P47)</f>
        <v/>
      </c>
      <c r="I35" s="300" t="str">
        <f>IF('360 PE'!Q47=0,"",'360 PE'!Q47)</f>
        <v/>
      </c>
      <c r="J35" s="300" t="str">
        <f>IF('360 PE'!R47=0,"",'360 PE'!R47)</f>
        <v/>
      </c>
      <c r="K35" s="300" t="str">
        <f>IF('360 PE'!S47=0,"",'360 PE'!S47)</f>
        <v/>
      </c>
      <c r="L35" s="300" t="str">
        <f>IF('360 PE'!T47=0,"",'360 PE'!T47)</f>
        <v/>
      </c>
      <c r="M35" s="300" t="str">
        <f>IF('360 PE'!U47=0,"",'360 PE'!U47)</f>
        <v/>
      </c>
      <c r="N35" s="300" t="str">
        <f>IF('360 PE'!V47=0,"",'360 PE'!V47)</f>
        <v/>
      </c>
      <c r="O35" s="300" t="str">
        <f>IF('360 PE'!W47=0,"",'360 PE'!W47)</f>
        <v/>
      </c>
      <c r="P35" s="300" t="str">
        <f>IF('360 PE'!X47=0,"",'360 PE'!X47)</f>
        <v/>
      </c>
      <c r="Q35" s="675" t="str">
        <f>IF('360 PE'!Y47=0,"",'360 PE'!Y47)</f>
        <v/>
      </c>
      <c r="R35" s="1342" t="str">
        <f>IF('360 PE'!Z47=0,"",'360 PE'!Z47)</f>
        <v/>
      </c>
      <c r="S35" s="300" t="str">
        <f>IF('360 PE'!AA47=0,"",'360 PE'!AA47)</f>
        <v/>
      </c>
      <c r="T35" s="300" t="str">
        <f>IF('360 PE'!AB47=0,"",'360 PE'!AB47)</f>
        <v/>
      </c>
      <c r="U35" s="300" t="str">
        <f>IF('360 PE'!AC47=0,"",'360 PE'!AC47)</f>
        <v/>
      </c>
      <c r="V35" s="299">
        <f t="shared" si="1"/>
        <v>0</v>
      </c>
      <c r="W35" s="299">
        <f>V35*'360 PE'!H47</f>
        <v>0</v>
      </c>
      <c r="X35" s="299">
        <f>V35*'360 PE'!BH47</f>
        <v>0</v>
      </c>
    </row>
    <row r="36" spans="1:24" ht="22.5" customHeight="1" x14ac:dyDescent="0.2">
      <c r="A36" s="174" t="str">
        <f>'360 PE'!D13</f>
        <v>DCJ-PE</v>
      </c>
      <c r="B36" s="91">
        <f>'360 PE'!H13</f>
        <v>6</v>
      </c>
      <c r="C36" s="300" t="str">
        <f>IF('360 PE'!K13=0,"",'360 PE'!K13)</f>
        <v/>
      </c>
      <c r="D36" s="300" t="str">
        <f>IF('360 PE'!L13=0,"",'360 PE'!L13)</f>
        <v/>
      </c>
      <c r="E36" s="300" t="str">
        <f>IF('360 PE'!M13=0,"",'360 PE'!M13)</f>
        <v/>
      </c>
      <c r="F36" s="300" t="str">
        <f>IF('360 PE'!N13=0,"",'360 PE'!N13)</f>
        <v/>
      </c>
      <c r="G36" s="300" t="str">
        <f>IF('360 PE'!O13=0,"",'360 PE'!O13)</f>
        <v/>
      </c>
      <c r="H36" s="300" t="str">
        <f>IF('360 PE'!P13=0,"",'360 PE'!P13)</f>
        <v/>
      </c>
      <c r="I36" s="300" t="str">
        <f>IF('360 PE'!Q13=0,"",'360 PE'!Q13)</f>
        <v/>
      </c>
      <c r="J36" s="300" t="str">
        <f>IF('360 PE'!R13=0,"",'360 PE'!R13)</f>
        <v/>
      </c>
      <c r="K36" s="300" t="str">
        <f>IF('360 PE'!S13=0,"",'360 PE'!S13)</f>
        <v/>
      </c>
      <c r="L36" s="300" t="str">
        <f>IF('360 PE'!T13=0,"",'360 PE'!T13)</f>
        <v/>
      </c>
      <c r="M36" s="300" t="str">
        <f>IF('360 PE'!U13=0,"",'360 PE'!U13)</f>
        <v/>
      </c>
      <c r="N36" s="300" t="str">
        <f>IF('360 PE'!V13=0,"",'360 PE'!V13)</f>
        <v/>
      </c>
      <c r="O36" s="300" t="str">
        <f>IF('360 PE'!W13=0,"",'360 PE'!W13)</f>
        <v/>
      </c>
      <c r="P36" s="300" t="str">
        <f>IF('360 PE'!X13=0,"",'360 PE'!X13)</f>
        <v/>
      </c>
      <c r="Q36" s="675" t="str">
        <f>IF('360 PE'!Y13=0,"",'360 PE'!Y13)</f>
        <v/>
      </c>
      <c r="R36" s="1342" t="str">
        <f>IF('360 PE'!Z13=0,"",'360 PE'!Z13)</f>
        <v/>
      </c>
      <c r="S36" s="300" t="str">
        <f>IF('360 PE'!AA13=0,"",'360 PE'!AA13)</f>
        <v/>
      </c>
      <c r="T36" s="300" t="str">
        <f>IF('360 PE'!AB13=0,"",'360 PE'!AB13)</f>
        <v/>
      </c>
      <c r="U36" s="300" t="str">
        <f>IF('360 PE'!AC13=0,"",'360 PE'!AC13)</f>
        <v/>
      </c>
      <c r="V36" s="299">
        <f t="shared" si="1"/>
        <v>0</v>
      </c>
      <c r="W36" s="299">
        <f>B36*SUM(C36:U36)</f>
        <v>0</v>
      </c>
      <c r="X36" s="299">
        <f>V36*'360 PE'!BH13</f>
        <v>0</v>
      </c>
    </row>
    <row r="37" spans="1:24" ht="22.5" customHeight="1" x14ac:dyDescent="0.2">
      <c r="A37" s="174" t="str">
        <f>'360 PE'!D14</f>
        <v>DCF-PE</v>
      </c>
      <c r="B37" s="91">
        <f>'360 PE'!H14</f>
        <v>10</v>
      </c>
      <c r="C37" s="300" t="str">
        <f>IF('360 PE'!K14=0,"",'360 PE'!K14)</f>
        <v/>
      </c>
      <c r="D37" s="300" t="str">
        <f>IF('360 PE'!L14=0,"",'360 PE'!L14)</f>
        <v/>
      </c>
      <c r="E37" s="300" t="str">
        <f>IF('360 PE'!M14=0,"",'360 PE'!M14)</f>
        <v/>
      </c>
      <c r="F37" s="300" t="str">
        <f>IF('360 PE'!N14=0,"",'360 PE'!N14)</f>
        <v/>
      </c>
      <c r="G37" s="300" t="str">
        <f>IF('360 PE'!O14=0,"",'360 PE'!O14)</f>
        <v/>
      </c>
      <c r="H37" s="300" t="str">
        <f>IF('360 PE'!P14=0,"",'360 PE'!P14)</f>
        <v/>
      </c>
      <c r="I37" s="300" t="str">
        <f>IF('360 PE'!Q14=0,"",'360 PE'!Q14)</f>
        <v/>
      </c>
      <c r="J37" s="300" t="str">
        <f>IF('360 PE'!R14=0,"",'360 PE'!R14)</f>
        <v/>
      </c>
      <c r="K37" s="300" t="str">
        <f>IF('360 PE'!S14=0,"",'360 PE'!S14)</f>
        <v/>
      </c>
      <c r="L37" s="300" t="str">
        <f>IF('360 PE'!T14=0,"",'360 PE'!T14)</f>
        <v/>
      </c>
      <c r="M37" s="300" t="str">
        <f>IF('360 PE'!U14=0,"",'360 PE'!U14)</f>
        <v/>
      </c>
      <c r="N37" s="300" t="str">
        <f>IF('360 PE'!V14=0,"",'360 PE'!V14)</f>
        <v/>
      </c>
      <c r="O37" s="300" t="str">
        <f>IF('360 PE'!W14=0,"",'360 PE'!W14)</f>
        <v/>
      </c>
      <c r="P37" s="300" t="str">
        <f>IF('360 PE'!X14=0,"",'360 PE'!X14)</f>
        <v/>
      </c>
      <c r="Q37" s="675" t="str">
        <f>IF('360 PE'!Y14=0,"",'360 PE'!Y14)</f>
        <v/>
      </c>
      <c r="R37" s="1342" t="str">
        <f>IF('360 PE'!Z14=0,"",'360 PE'!Z14)</f>
        <v/>
      </c>
      <c r="S37" s="300" t="str">
        <f>IF('360 PE'!AA14=0,"",'360 PE'!AA14)</f>
        <v/>
      </c>
      <c r="T37" s="300" t="str">
        <f>IF('360 PE'!AB14=0,"",'360 PE'!AB14)</f>
        <v/>
      </c>
      <c r="U37" s="300" t="str">
        <f>IF('360 PE'!AC14=0,"",'360 PE'!AC14)</f>
        <v/>
      </c>
      <c r="V37" s="299">
        <f t="shared" si="1"/>
        <v>0</v>
      </c>
      <c r="W37" s="299">
        <f>B37*SUM(C37:U37)</f>
        <v>0</v>
      </c>
      <c r="X37" s="299">
        <f>V37*'360 PE'!BH14</f>
        <v>0</v>
      </c>
    </row>
  </sheetData>
  <sheetProtection selectLockedCells="1" selectUnlockedCells="1"/>
  <autoFilter ref="V3:X37" xr:uid="{E40EB205-AC2B-4BDF-A990-F457EC1D5DD4}"/>
  <mergeCells count="3">
    <mergeCell ref="A2:N2"/>
    <mergeCell ref="O2:V2"/>
    <mergeCell ref="N1:O1"/>
  </mergeCells>
  <pageMargins left="0.23622047244094491" right="0.23622047244094491" top="0.74803149606299213" bottom="0.74803149606299213" header="0.31496062992125984" footer="0.31496062992125984"/>
  <pageSetup paperSize="9" scale="80" fitToHeight="0" orientation="landscape" horizontalDpi="4294967292" verticalDpi="4294967292" r:id="rId1"/>
  <headerFooter differentFirst="1">
    <oddFooter>&amp;CStran &amp;P od &amp;N</oddFooter>
    <firstFooter>&amp;CStran &amp;P od 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FE80A-E8F0-4E69-B9C7-5FA551AA3657}">
  <sheetPr codeName="Sheet6">
    <tabColor theme="9" tint="0.39997558519241921"/>
    <pageSetUpPr fitToPage="1"/>
  </sheetPr>
  <dimension ref="A1:AI318"/>
  <sheetViews>
    <sheetView showGridLines="0" zoomScale="102" zoomScaleNormal="102" workbookViewId="0">
      <selection activeCell="C3" sqref="C3:V35"/>
    </sheetView>
  </sheetViews>
  <sheetFormatPr baseColWidth="10" defaultColWidth="10.5" defaultRowHeight="16" x14ac:dyDescent="0.2"/>
  <cols>
    <col min="1" max="1" width="12.1640625" customWidth="1"/>
    <col min="2" max="2" width="4.83203125" customWidth="1"/>
    <col min="3" max="3" width="5.83203125" style="23" customWidth="1"/>
    <col min="4" max="4" width="4.6640625" style="23" customWidth="1"/>
    <col min="5" max="6" width="5.83203125" style="23" customWidth="1"/>
    <col min="7" max="11" width="5.83203125" customWidth="1"/>
    <col min="12" max="12" width="4.83203125" customWidth="1"/>
    <col min="13" max="13" width="5" customWidth="1"/>
    <col min="14" max="14" width="5.83203125" customWidth="1"/>
    <col min="15" max="15" width="5.83203125" style="404" customWidth="1"/>
    <col min="16" max="20" width="5.83203125" customWidth="1"/>
    <col min="21" max="21" width="5.6640625" customWidth="1"/>
    <col min="22" max="22" width="5" style="23" customWidth="1"/>
  </cols>
  <sheetData>
    <row r="1" spans="1:22" ht="28.75" customHeight="1" x14ac:dyDescent="0.25">
      <c r="A1" s="1664">
        <f>'PRODUCTION LIST PE'!A2</f>
        <v>0</v>
      </c>
      <c r="B1" s="1664"/>
      <c r="C1" s="1664"/>
      <c r="D1" s="1664"/>
      <c r="E1" s="1664"/>
      <c r="F1" s="1664"/>
      <c r="L1" s="1633">
        <f>'PRODUCTION LIST PE'!O2</f>
        <v>0</v>
      </c>
      <c r="M1" s="1633"/>
      <c r="N1" s="1633"/>
      <c r="O1" s="2"/>
      <c r="V1" s="266">
        <f>SUM(V3:V35)</f>
        <v>0</v>
      </c>
    </row>
    <row r="2" spans="1:22" s="7" customFormat="1" ht="44" customHeight="1" x14ac:dyDescent="0.2">
      <c r="A2" s="206" t="s">
        <v>601</v>
      </c>
      <c r="B2" s="1466" t="s">
        <v>1211</v>
      </c>
      <c r="C2" s="1475" t="str">
        <f>'PRODUCTION LIST PE'!C3</f>
        <v>BLACK              RAL 9005</v>
      </c>
      <c r="D2" s="1475" t="str">
        <f>'PRODUCTION LIST PE'!D3</f>
        <v>WHITE</v>
      </c>
      <c r="E2" s="1475" t="str">
        <f>'PRODUCTION LIST PE'!E3</f>
        <v xml:space="preserve">RED                RAL 3000 </v>
      </c>
      <c r="F2" s="1475" t="str">
        <f>'PRODUCTION LIST PE'!F3</f>
        <v xml:space="preserve">YELLOW       RAL 1018 </v>
      </c>
      <c r="G2" s="1475" t="str">
        <f>'PRODUCTION LIST PE'!G3</f>
        <v>BLUE             RAL 5015</v>
      </c>
      <c r="H2" s="1475" t="str">
        <f>'PRODUCTION LIST PE'!H3</f>
        <v>BRIGHT
GREEN          RAL 6018</v>
      </c>
      <c r="I2" s="1475" t="str">
        <f>'PRODUCTION LIST PE'!I3</f>
        <v>PURE 
GREEN
RAL 6037</v>
      </c>
      <c r="J2" s="1475" t="str">
        <f>'PRODUCTION LIST PE'!J3</f>
        <v>APRICOT
ORANGE 
RAL 1033</v>
      </c>
      <c r="K2" s="1475" t="str">
        <f>'PRODUCTION LIST PE'!K3</f>
        <v>DEEP ORANGE          
RAL 2011</v>
      </c>
      <c r="L2" s="1475" t="str">
        <f>'PRODUCTION LIST PE'!L3</f>
        <v>PINK             RAL 4003</v>
      </c>
      <c r="M2" s="1475" t="str">
        <f>'PRODUCTION LIST PE'!M3</f>
        <v>GREY  
RAL 7001</v>
      </c>
      <c r="N2" s="1475" t="str">
        <f>'PRODUCTION LIST PE'!N3</f>
        <v>PURPLE   nS4050-R60B/M</v>
      </c>
      <c r="O2" s="1475" t="str">
        <f>'PRODUCTION LIST PE'!O3</f>
        <v>MINT   
RAL 6027</v>
      </c>
      <c r="P2" s="1475" t="str">
        <f>'PRODUCTION LIST PE'!P3</f>
        <v>DEEP ROSE 
RAL 4008</v>
      </c>
      <c r="Q2" s="1466" t="str">
        <f>'PRODUCTION LIST PE'!Q3</f>
        <v>BROWN
RAL 8003</v>
      </c>
      <c r="R2" s="1476" t="str">
        <f>'PRODUCTION LIST PE'!R3</f>
        <v>FLUORO PINK</v>
      </c>
      <c r="S2" s="1475" t="str">
        <f>'PRODUCTION LIST PE'!S3</f>
        <v>FLUORO ORANGE</v>
      </c>
      <c r="T2" s="1475" t="str">
        <f>'PRODUCTION LIST PE'!T3</f>
        <v>FLUORO YELLOW</v>
      </c>
      <c r="U2" s="1475" t="str">
        <f>'PRODUCTION LIST PE'!U3</f>
        <v>FLUORO GREEN</v>
      </c>
      <c r="V2" s="9" t="s">
        <v>13</v>
      </c>
    </row>
    <row r="3" spans="1:22" s="7" customFormat="1" ht="22.5" customHeight="1" x14ac:dyDescent="0.2">
      <c r="A3" s="177" t="str">
        <f>'PRODUCTION LIST PE'!A5</f>
        <v>360-1041PE</v>
      </c>
      <c r="B3" s="1474">
        <f>'360 PE'!H16</f>
        <v>1</v>
      </c>
      <c r="C3" s="304" t="str">
        <f>'PRODUCTION LIST PE'!C5</f>
        <v/>
      </c>
      <c r="D3" s="304" t="str">
        <f>'PRODUCTION LIST PE'!D5</f>
        <v/>
      </c>
      <c r="E3" s="304" t="str">
        <f>'PRODUCTION LIST PE'!E5</f>
        <v/>
      </c>
      <c r="F3" s="304" t="str">
        <f>'PRODUCTION LIST PE'!F5</f>
        <v/>
      </c>
      <c r="G3" s="304" t="str">
        <f>'PRODUCTION LIST PE'!G5</f>
        <v/>
      </c>
      <c r="H3" s="304" t="str">
        <f>'PRODUCTION LIST PE'!H5</f>
        <v/>
      </c>
      <c r="I3" s="304" t="str">
        <f>'PRODUCTION LIST PE'!I5</f>
        <v/>
      </c>
      <c r="J3" s="304" t="str">
        <f>'PRODUCTION LIST PE'!J5</f>
        <v/>
      </c>
      <c r="K3" s="304" t="str">
        <f>'PRODUCTION LIST PE'!K5</f>
        <v/>
      </c>
      <c r="L3" s="304" t="str">
        <f>'PRODUCTION LIST PE'!L5</f>
        <v/>
      </c>
      <c r="M3" s="304" t="str">
        <f>'PRODUCTION LIST PE'!M5</f>
        <v/>
      </c>
      <c r="N3" s="304" t="str">
        <f>'PRODUCTION LIST PE'!N5</f>
        <v/>
      </c>
      <c r="O3" s="304" t="str">
        <f>'PRODUCTION LIST PE'!O5</f>
        <v/>
      </c>
      <c r="P3" s="304" t="str">
        <f>'PRODUCTION LIST PE'!P5</f>
        <v/>
      </c>
      <c r="Q3" s="1265" t="str">
        <f>'PRODUCTION LIST PE'!Q5</f>
        <v/>
      </c>
      <c r="R3" s="304" t="str">
        <f>'PRODUCTION LIST PE'!R5</f>
        <v/>
      </c>
      <c r="S3" s="304" t="str">
        <f>'PRODUCTION LIST PE'!S5</f>
        <v/>
      </c>
      <c r="T3" s="304" t="str">
        <f>'PRODUCTION LIST PE'!T5</f>
        <v/>
      </c>
      <c r="U3" s="304" t="str">
        <f>'PRODUCTION LIST PE'!U5</f>
        <v/>
      </c>
      <c r="V3" s="304">
        <f>'PRODUCTION LIST PE'!V5</f>
        <v>0</v>
      </c>
    </row>
    <row r="4" spans="1:22" s="7" customFormat="1" ht="22.5" customHeight="1" x14ac:dyDescent="0.2">
      <c r="A4" s="177" t="str">
        <f>'PRODUCTION LIST PE'!A6</f>
        <v>360-1042PE</v>
      </c>
      <c r="B4" s="1474">
        <f>'360 PE'!H17</f>
        <v>1</v>
      </c>
      <c r="C4" s="304" t="str">
        <f>'PRODUCTION LIST PE'!C6</f>
        <v/>
      </c>
      <c r="D4" s="304" t="str">
        <f>'PRODUCTION LIST PE'!D6</f>
        <v/>
      </c>
      <c r="E4" s="304" t="str">
        <f>'PRODUCTION LIST PE'!E6</f>
        <v/>
      </c>
      <c r="F4" s="304" t="str">
        <f>'PRODUCTION LIST PE'!F6</f>
        <v/>
      </c>
      <c r="G4" s="304" t="str">
        <f>'PRODUCTION LIST PE'!G6</f>
        <v/>
      </c>
      <c r="H4" s="304" t="str">
        <f>'PRODUCTION LIST PE'!H6</f>
        <v/>
      </c>
      <c r="I4" s="304" t="str">
        <f>'PRODUCTION LIST PE'!I6</f>
        <v/>
      </c>
      <c r="J4" s="304" t="str">
        <f>'PRODUCTION LIST PE'!J6</f>
        <v/>
      </c>
      <c r="K4" s="304" t="str">
        <f>'PRODUCTION LIST PE'!K6</f>
        <v/>
      </c>
      <c r="L4" s="304" t="str">
        <f>'PRODUCTION LIST PE'!L6</f>
        <v/>
      </c>
      <c r="M4" s="304" t="str">
        <f>'PRODUCTION LIST PE'!M6</f>
        <v/>
      </c>
      <c r="N4" s="304" t="str">
        <f>'PRODUCTION LIST PE'!N6</f>
        <v/>
      </c>
      <c r="O4" s="304" t="str">
        <f>'PRODUCTION LIST PE'!O6</f>
        <v/>
      </c>
      <c r="P4" s="304" t="str">
        <f>'PRODUCTION LIST PE'!P6</f>
        <v/>
      </c>
      <c r="Q4" s="1265" t="str">
        <f>'PRODUCTION LIST PE'!Q6</f>
        <v/>
      </c>
      <c r="R4" s="304" t="str">
        <f>'PRODUCTION LIST PE'!R6</f>
        <v/>
      </c>
      <c r="S4" s="304" t="str">
        <f>'PRODUCTION LIST PE'!S6</f>
        <v/>
      </c>
      <c r="T4" s="304" t="str">
        <f>'PRODUCTION LIST PE'!T6</f>
        <v/>
      </c>
      <c r="U4" s="304" t="str">
        <f>'PRODUCTION LIST PE'!U6</f>
        <v/>
      </c>
      <c r="V4" s="304">
        <f>'PRODUCTION LIST PE'!V6</f>
        <v>0</v>
      </c>
    </row>
    <row r="5" spans="1:22" s="7" customFormat="1" ht="22.5" customHeight="1" x14ac:dyDescent="0.2">
      <c r="A5" s="177" t="str">
        <f>'PRODUCTION LIST PE'!A7</f>
        <v>360-1043PE</v>
      </c>
      <c r="B5" s="1474">
        <f>'360 PE'!H18</f>
        <v>1</v>
      </c>
      <c r="C5" s="304" t="str">
        <f>'PRODUCTION LIST PE'!C7</f>
        <v/>
      </c>
      <c r="D5" s="304" t="str">
        <f>'PRODUCTION LIST PE'!D7</f>
        <v/>
      </c>
      <c r="E5" s="304" t="str">
        <f>'PRODUCTION LIST PE'!E7</f>
        <v/>
      </c>
      <c r="F5" s="304" t="str">
        <f>'PRODUCTION LIST PE'!F7</f>
        <v/>
      </c>
      <c r="G5" s="304" t="str">
        <f>'PRODUCTION LIST PE'!G7</f>
        <v/>
      </c>
      <c r="H5" s="304" t="str">
        <f>'PRODUCTION LIST PE'!H7</f>
        <v/>
      </c>
      <c r="I5" s="304" t="str">
        <f>'PRODUCTION LIST PE'!I7</f>
        <v/>
      </c>
      <c r="J5" s="304" t="str">
        <f>'PRODUCTION LIST PE'!J7</f>
        <v/>
      </c>
      <c r="K5" s="304" t="str">
        <f>'PRODUCTION LIST PE'!K7</f>
        <v/>
      </c>
      <c r="L5" s="304" t="str">
        <f>'PRODUCTION LIST PE'!L7</f>
        <v/>
      </c>
      <c r="M5" s="304" t="str">
        <f>'PRODUCTION LIST PE'!M7</f>
        <v/>
      </c>
      <c r="N5" s="304" t="str">
        <f>'PRODUCTION LIST PE'!N7</f>
        <v/>
      </c>
      <c r="O5" s="304" t="str">
        <f>'PRODUCTION LIST PE'!O7</f>
        <v/>
      </c>
      <c r="P5" s="304" t="str">
        <f>'PRODUCTION LIST PE'!P7</f>
        <v/>
      </c>
      <c r="Q5" s="1265" t="str">
        <f>'PRODUCTION LIST PE'!Q7</f>
        <v/>
      </c>
      <c r="R5" s="304" t="str">
        <f>'PRODUCTION LIST PE'!R7</f>
        <v/>
      </c>
      <c r="S5" s="304" t="str">
        <f>'PRODUCTION LIST PE'!S7</f>
        <v/>
      </c>
      <c r="T5" s="304" t="str">
        <f>'PRODUCTION LIST PE'!T7</f>
        <v/>
      </c>
      <c r="U5" s="304" t="str">
        <f>'PRODUCTION LIST PE'!U7</f>
        <v/>
      </c>
      <c r="V5" s="304">
        <f>'PRODUCTION LIST PE'!V7</f>
        <v>0</v>
      </c>
    </row>
    <row r="6" spans="1:22" s="7" customFormat="1" ht="22.5" customHeight="1" x14ac:dyDescent="0.2">
      <c r="A6" s="177" t="str">
        <f>'PRODUCTION LIST PE'!A8</f>
        <v>360-1044PE</v>
      </c>
      <c r="B6" s="1474">
        <f>'360 PE'!H19</f>
        <v>1</v>
      </c>
      <c r="C6" s="304" t="str">
        <f>'PRODUCTION LIST PE'!C8</f>
        <v/>
      </c>
      <c r="D6" s="304" t="str">
        <f>'PRODUCTION LIST PE'!D8</f>
        <v/>
      </c>
      <c r="E6" s="304" t="str">
        <f>'PRODUCTION LIST PE'!E8</f>
        <v/>
      </c>
      <c r="F6" s="304" t="str">
        <f>'PRODUCTION LIST PE'!F8</f>
        <v/>
      </c>
      <c r="G6" s="304" t="str">
        <f>'PRODUCTION LIST PE'!G8</f>
        <v/>
      </c>
      <c r="H6" s="304" t="str">
        <f>'PRODUCTION LIST PE'!H8</f>
        <v/>
      </c>
      <c r="I6" s="304" t="str">
        <f>'PRODUCTION LIST PE'!I8</f>
        <v/>
      </c>
      <c r="J6" s="304" t="str">
        <f>'PRODUCTION LIST PE'!J8</f>
        <v/>
      </c>
      <c r="K6" s="304" t="str">
        <f>'PRODUCTION LIST PE'!K8</f>
        <v/>
      </c>
      <c r="L6" s="304" t="str">
        <f>'PRODUCTION LIST PE'!L8</f>
        <v/>
      </c>
      <c r="M6" s="304" t="str">
        <f>'PRODUCTION LIST PE'!M8</f>
        <v/>
      </c>
      <c r="N6" s="304" t="str">
        <f>'PRODUCTION LIST PE'!N8</f>
        <v/>
      </c>
      <c r="O6" s="304" t="str">
        <f>'PRODUCTION LIST PE'!O8</f>
        <v/>
      </c>
      <c r="P6" s="304" t="str">
        <f>'PRODUCTION LIST PE'!P8</f>
        <v/>
      </c>
      <c r="Q6" s="1265" t="str">
        <f>'PRODUCTION LIST PE'!Q8</f>
        <v/>
      </c>
      <c r="R6" s="304" t="str">
        <f>'PRODUCTION LIST PE'!R8</f>
        <v/>
      </c>
      <c r="S6" s="304" t="str">
        <f>'PRODUCTION LIST PE'!S8</f>
        <v/>
      </c>
      <c r="T6" s="304" t="str">
        <f>'PRODUCTION LIST PE'!T8</f>
        <v/>
      </c>
      <c r="U6" s="304" t="str">
        <f>'PRODUCTION LIST PE'!U8</f>
        <v/>
      </c>
      <c r="V6" s="304">
        <f>'PRODUCTION LIST PE'!V8</f>
        <v>0</v>
      </c>
    </row>
    <row r="7" spans="1:22" s="7" customFormat="1" ht="22.5" customHeight="1" x14ac:dyDescent="0.2">
      <c r="A7" s="177" t="str">
        <f>'PRODUCTION LIST PE'!A9</f>
        <v>360-1045PE</v>
      </c>
      <c r="B7" s="1474">
        <f>'360 PE'!H20</f>
        <v>1</v>
      </c>
      <c r="C7" s="304" t="str">
        <f>'PRODUCTION LIST PE'!C9</f>
        <v/>
      </c>
      <c r="D7" s="304" t="str">
        <f>'PRODUCTION LIST PE'!D9</f>
        <v/>
      </c>
      <c r="E7" s="304" t="str">
        <f>'PRODUCTION LIST PE'!E9</f>
        <v/>
      </c>
      <c r="F7" s="304" t="str">
        <f>'PRODUCTION LIST PE'!F9</f>
        <v/>
      </c>
      <c r="G7" s="304" t="str">
        <f>'PRODUCTION LIST PE'!G9</f>
        <v/>
      </c>
      <c r="H7" s="304" t="str">
        <f>'PRODUCTION LIST PE'!H9</f>
        <v/>
      </c>
      <c r="I7" s="304" t="str">
        <f>'PRODUCTION LIST PE'!I9</f>
        <v/>
      </c>
      <c r="J7" s="304" t="str">
        <f>'PRODUCTION LIST PE'!J9</f>
        <v/>
      </c>
      <c r="K7" s="304" t="str">
        <f>'PRODUCTION LIST PE'!K9</f>
        <v/>
      </c>
      <c r="L7" s="304" t="str">
        <f>'PRODUCTION LIST PE'!L9</f>
        <v/>
      </c>
      <c r="M7" s="304" t="str">
        <f>'PRODUCTION LIST PE'!M9</f>
        <v/>
      </c>
      <c r="N7" s="304" t="str">
        <f>'PRODUCTION LIST PE'!N9</f>
        <v/>
      </c>
      <c r="O7" s="304" t="str">
        <f>'PRODUCTION LIST PE'!O9</f>
        <v/>
      </c>
      <c r="P7" s="304" t="str">
        <f>'PRODUCTION LIST PE'!P9</f>
        <v/>
      </c>
      <c r="Q7" s="1265" t="str">
        <f>'PRODUCTION LIST PE'!Q9</f>
        <v/>
      </c>
      <c r="R7" s="304" t="str">
        <f>'PRODUCTION LIST PE'!R9</f>
        <v/>
      </c>
      <c r="S7" s="304" t="str">
        <f>'PRODUCTION LIST PE'!S9</f>
        <v/>
      </c>
      <c r="T7" s="304" t="str">
        <f>'PRODUCTION LIST PE'!T9</f>
        <v/>
      </c>
      <c r="U7" s="304" t="str">
        <f>'PRODUCTION LIST PE'!U9</f>
        <v/>
      </c>
      <c r="V7" s="304">
        <f>'PRODUCTION LIST PE'!V9</f>
        <v>0</v>
      </c>
    </row>
    <row r="8" spans="1:22" s="7" customFormat="1" ht="22.5" customHeight="1" x14ac:dyDescent="0.2">
      <c r="A8" s="177" t="str">
        <f>'PRODUCTION LIST PE'!A10</f>
        <v>360-1046PE</v>
      </c>
      <c r="B8" s="1474">
        <f>'360 PE'!H21</f>
        <v>1</v>
      </c>
      <c r="C8" s="304" t="str">
        <f>'PRODUCTION LIST PE'!C10</f>
        <v/>
      </c>
      <c r="D8" s="304" t="str">
        <f>'PRODUCTION LIST PE'!D10</f>
        <v/>
      </c>
      <c r="E8" s="304" t="str">
        <f>'PRODUCTION LIST PE'!E10</f>
        <v/>
      </c>
      <c r="F8" s="304" t="str">
        <f>'PRODUCTION LIST PE'!F10</f>
        <v/>
      </c>
      <c r="G8" s="304" t="str">
        <f>'PRODUCTION LIST PE'!G10</f>
        <v/>
      </c>
      <c r="H8" s="304" t="str">
        <f>'PRODUCTION LIST PE'!H10</f>
        <v/>
      </c>
      <c r="I8" s="304" t="str">
        <f>'PRODUCTION LIST PE'!I10</f>
        <v/>
      </c>
      <c r="J8" s="304" t="str">
        <f>'PRODUCTION LIST PE'!J10</f>
        <v/>
      </c>
      <c r="K8" s="304" t="str">
        <f>'PRODUCTION LIST PE'!K10</f>
        <v/>
      </c>
      <c r="L8" s="304" t="str">
        <f>'PRODUCTION LIST PE'!L10</f>
        <v/>
      </c>
      <c r="M8" s="304" t="str">
        <f>'PRODUCTION LIST PE'!M10</f>
        <v/>
      </c>
      <c r="N8" s="304" t="str">
        <f>'PRODUCTION LIST PE'!N10</f>
        <v/>
      </c>
      <c r="O8" s="304" t="str">
        <f>'PRODUCTION LIST PE'!O10</f>
        <v/>
      </c>
      <c r="P8" s="304" t="str">
        <f>'PRODUCTION LIST PE'!P10</f>
        <v/>
      </c>
      <c r="Q8" s="1265" t="str">
        <f>'PRODUCTION LIST PE'!Q10</f>
        <v/>
      </c>
      <c r="R8" s="304" t="str">
        <f>'PRODUCTION LIST PE'!R10</f>
        <v/>
      </c>
      <c r="S8" s="304" t="str">
        <f>'PRODUCTION LIST PE'!S10</f>
        <v/>
      </c>
      <c r="T8" s="304" t="str">
        <f>'PRODUCTION LIST PE'!T10</f>
        <v/>
      </c>
      <c r="U8" s="304" t="str">
        <f>'PRODUCTION LIST PE'!U10</f>
        <v/>
      </c>
      <c r="V8" s="304">
        <f>'PRODUCTION LIST PE'!V10</f>
        <v>0</v>
      </c>
    </row>
    <row r="9" spans="1:22" s="7" customFormat="1" ht="22.5" customHeight="1" x14ac:dyDescent="0.2">
      <c r="A9" s="177" t="str">
        <f>'PRODUCTION LIST PE'!A11</f>
        <v>360-1047PE</v>
      </c>
      <c r="B9" s="1474">
        <f>'360 PE'!H22</f>
        <v>2</v>
      </c>
      <c r="C9" s="304" t="str">
        <f>'PRODUCTION LIST PE'!C11</f>
        <v/>
      </c>
      <c r="D9" s="304" t="str">
        <f>'PRODUCTION LIST PE'!D11</f>
        <v/>
      </c>
      <c r="E9" s="304" t="str">
        <f>'PRODUCTION LIST PE'!E11</f>
        <v/>
      </c>
      <c r="F9" s="304" t="str">
        <f>'PRODUCTION LIST PE'!F11</f>
        <v/>
      </c>
      <c r="G9" s="304" t="str">
        <f>'PRODUCTION LIST PE'!G11</f>
        <v/>
      </c>
      <c r="H9" s="304" t="str">
        <f>'PRODUCTION LIST PE'!H11</f>
        <v/>
      </c>
      <c r="I9" s="304" t="str">
        <f>'PRODUCTION LIST PE'!I11</f>
        <v/>
      </c>
      <c r="J9" s="304" t="str">
        <f>'PRODUCTION LIST PE'!J11</f>
        <v/>
      </c>
      <c r="K9" s="304" t="str">
        <f>'PRODUCTION LIST PE'!K11</f>
        <v/>
      </c>
      <c r="L9" s="304" t="str">
        <f>'PRODUCTION LIST PE'!L11</f>
        <v/>
      </c>
      <c r="M9" s="304" t="str">
        <f>'PRODUCTION LIST PE'!M11</f>
        <v/>
      </c>
      <c r="N9" s="304" t="str">
        <f>'PRODUCTION LIST PE'!N11</f>
        <v/>
      </c>
      <c r="O9" s="304" t="str">
        <f>'PRODUCTION LIST PE'!O11</f>
        <v/>
      </c>
      <c r="P9" s="304" t="str">
        <f>'PRODUCTION LIST PE'!P11</f>
        <v/>
      </c>
      <c r="Q9" s="1265" t="str">
        <f>'PRODUCTION LIST PE'!Q11</f>
        <v/>
      </c>
      <c r="R9" s="304" t="str">
        <f>'PRODUCTION LIST PE'!R11</f>
        <v/>
      </c>
      <c r="S9" s="304" t="str">
        <f>'PRODUCTION LIST PE'!S11</f>
        <v/>
      </c>
      <c r="T9" s="304" t="str">
        <f>'PRODUCTION LIST PE'!T11</f>
        <v/>
      </c>
      <c r="U9" s="304" t="str">
        <f>'PRODUCTION LIST PE'!U11</f>
        <v/>
      </c>
      <c r="V9" s="304">
        <f>'PRODUCTION LIST PE'!V11</f>
        <v>0</v>
      </c>
    </row>
    <row r="10" spans="1:22" s="7" customFormat="1" ht="22.5" customHeight="1" x14ac:dyDescent="0.2">
      <c r="A10" s="177" t="str">
        <f>'PRODUCTION LIST PE'!A12</f>
        <v>360-1050PE</v>
      </c>
      <c r="B10" s="1474">
        <f>'360 PE'!H23</f>
        <v>2</v>
      </c>
      <c r="C10" s="304" t="str">
        <f>'PRODUCTION LIST PE'!C12</f>
        <v/>
      </c>
      <c r="D10" s="304" t="str">
        <f>'PRODUCTION LIST PE'!D12</f>
        <v/>
      </c>
      <c r="E10" s="304" t="str">
        <f>'PRODUCTION LIST PE'!E12</f>
        <v/>
      </c>
      <c r="F10" s="304" t="str">
        <f>'PRODUCTION LIST PE'!F12</f>
        <v/>
      </c>
      <c r="G10" s="304" t="str">
        <f>'PRODUCTION LIST PE'!G12</f>
        <v/>
      </c>
      <c r="H10" s="304" t="str">
        <f>'PRODUCTION LIST PE'!H12</f>
        <v/>
      </c>
      <c r="I10" s="304" t="str">
        <f>'PRODUCTION LIST PE'!I12</f>
        <v/>
      </c>
      <c r="J10" s="304" t="str">
        <f>'PRODUCTION LIST PE'!J12</f>
        <v/>
      </c>
      <c r="K10" s="304" t="str">
        <f>'PRODUCTION LIST PE'!K12</f>
        <v/>
      </c>
      <c r="L10" s="304" t="str">
        <f>'PRODUCTION LIST PE'!L12</f>
        <v/>
      </c>
      <c r="M10" s="304" t="str">
        <f>'PRODUCTION LIST PE'!M12</f>
        <v/>
      </c>
      <c r="N10" s="304" t="str">
        <f>'PRODUCTION LIST PE'!N12</f>
        <v/>
      </c>
      <c r="O10" s="304" t="str">
        <f>'PRODUCTION LIST PE'!O12</f>
        <v/>
      </c>
      <c r="P10" s="304" t="str">
        <f>'PRODUCTION LIST PE'!P12</f>
        <v/>
      </c>
      <c r="Q10" s="1265" t="str">
        <f>'PRODUCTION LIST PE'!Q12</f>
        <v/>
      </c>
      <c r="R10" s="304" t="str">
        <f>'PRODUCTION LIST PE'!R12</f>
        <v/>
      </c>
      <c r="S10" s="304" t="str">
        <f>'PRODUCTION LIST PE'!S12</f>
        <v/>
      </c>
      <c r="T10" s="304" t="str">
        <f>'PRODUCTION LIST PE'!T12</f>
        <v/>
      </c>
      <c r="U10" s="304" t="str">
        <f>'PRODUCTION LIST PE'!U12</f>
        <v/>
      </c>
      <c r="V10" s="304">
        <f>'PRODUCTION LIST PE'!V12</f>
        <v>0</v>
      </c>
    </row>
    <row r="11" spans="1:22" s="7" customFormat="1" ht="22.5" customHeight="1" x14ac:dyDescent="0.2">
      <c r="A11" s="177" t="str">
        <f>'PRODUCTION LIST PE'!A13</f>
        <v>360-1051PE</v>
      </c>
      <c r="B11" s="1474">
        <f>'360 PE'!H24</f>
        <v>3</v>
      </c>
      <c r="C11" s="304" t="str">
        <f>'PRODUCTION LIST PE'!C13</f>
        <v/>
      </c>
      <c r="D11" s="304" t="str">
        <f>'PRODUCTION LIST PE'!D13</f>
        <v/>
      </c>
      <c r="E11" s="304" t="str">
        <f>'PRODUCTION LIST PE'!E13</f>
        <v/>
      </c>
      <c r="F11" s="304" t="str">
        <f>'PRODUCTION LIST PE'!F13</f>
        <v/>
      </c>
      <c r="G11" s="304" t="str">
        <f>'PRODUCTION LIST PE'!G13</f>
        <v/>
      </c>
      <c r="H11" s="304" t="str">
        <f>'PRODUCTION LIST PE'!H13</f>
        <v/>
      </c>
      <c r="I11" s="304" t="str">
        <f>'PRODUCTION LIST PE'!I13</f>
        <v/>
      </c>
      <c r="J11" s="304" t="str">
        <f>'PRODUCTION LIST PE'!J13</f>
        <v/>
      </c>
      <c r="K11" s="304" t="str">
        <f>'PRODUCTION LIST PE'!K13</f>
        <v/>
      </c>
      <c r="L11" s="304" t="str">
        <f>'PRODUCTION LIST PE'!L13</f>
        <v/>
      </c>
      <c r="M11" s="304" t="str">
        <f>'PRODUCTION LIST PE'!M13</f>
        <v/>
      </c>
      <c r="N11" s="304" t="str">
        <f>'PRODUCTION LIST PE'!N13</f>
        <v/>
      </c>
      <c r="O11" s="304" t="str">
        <f>'PRODUCTION LIST PE'!O13</f>
        <v/>
      </c>
      <c r="P11" s="304" t="str">
        <f>'PRODUCTION LIST PE'!P13</f>
        <v/>
      </c>
      <c r="Q11" s="1265" t="str">
        <f>'PRODUCTION LIST PE'!Q13</f>
        <v/>
      </c>
      <c r="R11" s="304" t="str">
        <f>'PRODUCTION LIST PE'!R13</f>
        <v/>
      </c>
      <c r="S11" s="304" t="str">
        <f>'PRODUCTION LIST PE'!S13</f>
        <v/>
      </c>
      <c r="T11" s="304" t="str">
        <f>'PRODUCTION LIST PE'!T13</f>
        <v/>
      </c>
      <c r="U11" s="304" t="str">
        <f>'PRODUCTION LIST PE'!U13</f>
        <v/>
      </c>
      <c r="V11" s="304">
        <f>'PRODUCTION LIST PE'!V13</f>
        <v>0</v>
      </c>
    </row>
    <row r="12" spans="1:22" s="7" customFormat="1" ht="22.5" customHeight="1" x14ac:dyDescent="0.2">
      <c r="A12" s="177" t="str">
        <f>'PRODUCTION LIST PE'!A14</f>
        <v>360-1053PE</v>
      </c>
      <c r="B12" s="1474">
        <f>'360 PE'!H25</f>
        <v>2</v>
      </c>
      <c r="C12" s="304" t="str">
        <f>'PRODUCTION LIST PE'!C14</f>
        <v/>
      </c>
      <c r="D12" s="304" t="str">
        <f>'PRODUCTION LIST PE'!D14</f>
        <v/>
      </c>
      <c r="E12" s="304" t="str">
        <f>'PRODUCTION LIST PE'!E14</f>
        <v/>
      </c>
      <c r="F12" s="304" t="str">
        <f>'PRODUCTION LIST PE'!F14</f>
        <v/>
      </c>
      <c r="G12" s="304" t="str">
        <f>'PRODUCTION LIST PE'!G14</f>
        <v/>
      </c>
      <c r="H12" s="304" t="str">
        <f>'PRODUCTION LIST PE'!H14</f>
        <v/>
      </c>
      <c r="I12" s="304" t="str">
        <f>'PRODUCTION LIST PE'!I14</f>
        <v/>
      </c>
      <c r="J12" s="304" t="str">
        <f>'PRODUCTION LIST PE'!J14</f>
        <v/>
      </c>
      <c r="K12" s="304" t="str">
        <f>'PRODUCTION LIST PE'!K14</f>
        <v/>
      </c>
      <c r="L12" s="304" t="str">
        <f>'PRODUCTION LIST PE'!L14</f>
        <v/>
      </c>
      <c r="M12" s="304" t="str">
        <f>'PRODUCTION LIST PE'!M14</f>
        <v/>
      </c>
      <c r="N12" s="304" t="str">
        <f>'PRODUCTION LIST PE'!N14</f>
        <v/>
      </c>
      <c r="O12" s="304" t="str">
        <f>'PRODUCTION LIST PE'!O14</f>
        <v/>
      </c>
      <c r="P12" s="304" t="str">
        <f>'PRODUCTION LIST PE'!P14</f>
        <v/>
      </c>
      <c r="Q12" s="1265" t="str">
        <f>'PRODUCTION LIST PE'!Q14</f>
        <v/>
      </c>
      <c r="R12" s="304" t="str">
        <f>'PRODUCTION LIST PE'!R14</f>
        <v/>
      </c>
      <c r="S12" s="304" t="str">
        <f>'PRODUCTION LIST PE'!S14</f>
        <v/>
      </c>
      <c r="T12" s="304" t="str">
        <f>'PRODUCTION LIST PE'!T14</f>
        <v/>
      </c>
      <c r="U12" s="304" t="str">
        <f>'PRODUCTION LIST PE'!U14</f>
        <v/>
      </c>
      <c r="V12" s="304">
        <f>'PRODUCTION LIST PE'!V14</f>
        <v>0</v>
      </c>
    </row>
    <row r="13" spans="1:22" s="7" customFormat="1" ht="22.5" customHeight="1" x14ac:dyDescent="0.2">
      <c r="A13" s="177" t="str">
        <f>'PRODUCTION LIST PE'!A15</f>
        <v>360-1054PE</v>
      </c>
      <c r="B13" s="1474">
        <f>'360 PE'!H26</f>
        <v>6</v>
      </c>
      <c r="C13" s="304" t="str">
        <f>'PRODUCTION LIST PE'!C15</f>
        <v/>
      </c>
      <c r="D13" s="304" t="str">
        <f>'PRODUCTION LIST PE'!D15</f>
        <v/>
      </c>
      <c r="E13" s="304" t="str">
        <f>'PRODUCTION LIST PE'!E15</f>
        <v/>
      </c>
      <c r="F13" s="304" t="str">
        <f>'PRODUCTION LIST PE'!F15</f>
        <v/>
      </c>
      <c r="G13" s="304" t="str">
        <f>'PRODUCTION LIST PE'!G15</f>
        <v/>
      </c>
      <c r="H13" s="304" t="str">
        <f>'PRODUCTION LIST PE'!H15</f>
        <v/>
      </c>
      <c r="I13" s="304" t="str">
        <f>'PRODUCTION LIST PE'!I15</f>
        <v/>
      </c>
      <c r="J13" s="304" t="str">
        <f>'PRODUCTION LIST PE'!J15</f>
        <v/>
      </c>
      <c r="K13" s="304" t="str">
        <f>'PRODUCTION LIST PE'!K15</f>
        <v/>
      </c>
      <c r="L13" s="304" t="str">
        <f>'PRODUCTION LIST PE'!L15</f>
        <v/>
      </c>
      <c r="M13" s="304" t="str">
        <f>'PRODUCTION LIST PE'!M15</f>
        <v/>
      </c>
      <c r="N13" s="304" t="str">
        <f>'PRODUCTION LIST PE'!N15</f>
        <v/>
      </c>
      <c r="O13" s="304" t="str">
        <f>'PRODUCTION LIST PE'!O15</f>
        <v/>
      </c>
      <c r="P13" s="304" t="str">
        <f>'PRODUCTION LIST PE'!P15</f>
        <v/>
      </c>
      <c r="Q13" s="1265" t="str">
        <f>'PRODUCTION LIST PE'!Q15</f>
        <v/>
      </c>
      <c r="R13" s="304" t="str">
        <f>'PRODUCTION LIST PE'!R15</f>
        <v/>
      </c>
      <c r="S13" s="304" t="str">
        <f>'PRODUCTION LIST PE'!S15</f>
        <v/>
      </c>
      <c r="T13" s="304" t="str">
        <f>'PRODUCTION LIST PE'!T15</f>
        <v/>
      </c>
      <c r="U13" s="304" t="str">
        <f>'PRODUCTION LIST PE'!U15</f>
        <v/>
      </c>
      <c r="V13" s="304">
        <f>'PRODUCTION LIST PE'!V15</f>
        <v>0</v>
      </c>
    </row>
    <row r="14" spans="1:22" s="7" customFormat="1" ht="22.5" customHeight="1" x14ac:dyDescent="0.2">
      <c r="A14" s="177">
        <f>'PRODUCTION LIST PE'!A16</f>
        <v>0</v>
      </c>
      <c r="B14" s="1473"/>
      <c r="C14" s="304" t="str">
        <f>'PRODUCTION LIST PE'!C16</f>
        <v/>
      </c>
      <c r="D14" s="304" t="str">
        <f>'PRODUCTION LIST PE'!D16</f>
        <v/>
      </c>
      <c r="E14" s="304" t="str">
        <f>'PRODUCTION LIST PE'!E16</f>
        <v/>
      </c>
      <c r="F14" s="304" t="str">
        <f>'PRODUCTION LIST PE'!F16</f>
        <v/>
      </c>
      <c r="G14" s="304" t="str">
        <f>'PRODUCTION LIST PE'!G16</f>
        <v/>
      </c>
      <c r="H14" s="304" t="str">
        <f>'PRODUCTION LIST PE'!H16</f>
        <v/>
      </c>
      <c r="I14" s="304" t="str">
        <f>'PRODUCTION LIST PE'!I16</f>
        <v/>
      </c>
      <c r="J14" s="304" t="str">
        <f>'PRODUCTION LIST PE'!J16</f>
        <v/>
      </c>
      <c r="K14" s="304" t="str">
        <f>'PRODUCTION LIST PE'!K16</f>
        <v/>
      </c>
      <c r="L14" s="304" t="str">
        <f>'PRODUCTION LIST PE'!L16</f>
        <v/>
      </c>
      <c r="M14" s="304" t="str">
        <f>'PRODUCTION LIST PE'!M16</f>
        <v/>
      </c>
      <c r="N14" s="304" t="str">
        <f>'PRODUCTION LIST PE'!N16</f>
        <v/>
      </c>
      <c r="O14" s="304" t="str">
        <f>'PRODUCTION LIST PE'!O16</f>
        <v/>
      </c>
      <c r="P14" s="304" t="str">
        <f>'PRODUCTION LIST PE'!P16</f>
        <v/>
      </c>
      <c r="Q14" s="1265" t="str">
        <f>'PRODUCTION LIST PE'!Q16</f>
        <v/>
      </c>
      <c r="R14" s="304"/>
      <c r="S14" s="304"/>
      <c r="T14" s="304"/>
      <c r="U14" s="304"/>
      <c r="V14" s="304">
        <f>'PRODUCTION LIST PE'!V16</f>
        <v>0</v>
      </c>
    </row>
    <row r="15" spans="1:22" s="6" customFormat="1" ht="22.5" customHeight="1" x14ac:dyDescent="0.2">
      <c r="A15" s="177" t="str">
        <f>'PRODUCTION LIST PE'!A17</f>
        <v>360-301PE</v>
      </c>
      <c r="B15" s="1474">
        <f>'360 PE'!H29</f>
        <v>1</v>
      </c>
      <c r="C15" s="304" t="str">
        <f>'PRODUCTION LIST PE'!C17</f>
        <v/>
      </c>
      <c r="D15" s="304" t="str">
        <f>'PRODUCTION LIST PE'!D17</f>
        <v/>
      </c>
      <c r="E15" s="304" t="str">
        <f>'PRODUCTION LIST PE'!E17</f>
        <v/>
      </c>
      <c r="F15" s="304" t="str">
        <f>'PRODUCTION LIST PE'!F17</f>
        <v/>
      </c>
      <c r="G15" s="304" t="str">
        <f>'PRODUCTION LIST PE'!G17</f>
        <v/>
      </c>
      <c r="H15" s="304" t="str">
        <f>'PRODUCTION LIST PE'!H17</f>
        <v/>
      </c>
      <c r="I15" s="304" t="str">
        <f>'PRODUCTION LIST PE'!I17</f>
        <v/>
      </c>
      <c r="J15" s="304" t="str">
        <f>'PRODUCTION LIST PE'!J17</f>
        <v/>
      </c>
      <c r="K15" s="304" t="str">
        <f>'PRODUCTION LIST PE'!K17</f>
        <v/>
      </c>
      <c r="L15" s="304" t="str">
        <f>'PRODUCTION LIST PE'!L17</f>
        <v/>
      </c>
      <c r="M15" s="304" t="str">
        <f>'PRODUCTION LIST PE'!M17</f>
        <v/>
      </c>
      <c r="N15" s="304" t="str">
        <f>'PRODUCTION LIST PE'!N17</f>
        <v/>
      </c>
      <c r="O15" s="304" t="str">
        <f>'PRODUCTION LIST PE'!O17</f>
        <v/>
      </c>
      <c r="P15" s="304" t="str">
        <f>'PRODUCTION LIST PE'!P17</f>
        <v/>
      </c>
      <c r="Q15" s="1265" t="str">
        <f>'PRODUCTION LIST PE'!Q17</f>
        <v/>
      </c>
      <c r="R15" s="304" t="str">
        <f>'PRODUCTION LIST PE'!R17</f>
        <v/>
      </c>
      <c r="S15" s="304" t="str">
        <f>'PRODUCTION LIST PE'!S17</f>
        <v/>
      </c>
      <c r="T15" s="304" t="str">
        <f>'PRODUCTION LIST PE'!T17</f>
        <v/>
      </c>
      <c r="U15" s="304" t="str">
        <f>'PRODUCTION LIST PE'!U17</f>
        <v/>
      </c>
      <c r="V15" s="304">
        <f>'PRODUCTION LIST PE'!V17</f>
        <v>0</v>
      </c>
    </row>
    <row r="16" spans="1:22" s="6" customFormat="1" ht="22.5" customHeight="1" x14ac:dyDescent="0.2">
      <c r="A16" s="177" t="str">
        <f>'PRODUCTION LIST PE'!A18</f>
        <v>360-302PE-DT</v>
      </c>
      <c r="B16" s="1474">
        <f>'360 PE'!H30</f>
        <v>2</v>
      </c>
      <c r="C16" s="304" t="str">
        <f>'PRODUCTION LIST PE'!C18</f>
        <v/>
      </c>
      <c r="D16" s="304" t="str">
        <f>'PRODUCTION LIST PE'!D18</f>
        <v/>
      </c>
      <c r="E16" s="304" t="str">
        <f>'PRODUCTION LIST PE'!E18</f>
        <v/>
      </c>
      <c r="F16" s="304" t="str">
        <f>'PRODUCTION LIST PE'!F18</f>
        <v/>
      </c>
      <c r="G16" s="304" t="str">
        <f>'PRODUCTION LIST PE'!G18</f>
        <v/>
      </c>
      <c r="H16" s="304" t="str">
        <f>'PRODUCTION LIST PE'!H18</f>
        <v/>
      </c>
      <c r="I16" s="304" t="str">
        <f>'PRODUCTION LIST PE'!I18</f>
        <v/>
      </c>
      <c r="J16" s="304" t="str">
        <f>'PRODUCTION LIST PE'!J18</f>
        <v/>
      </c>
      <c r="K16" s="304" t="str">
        <f>'PRODUCTION LIST PE'!K18</f>
        <v/>
      </c>
      <c r="L16" s="304" t="str">
        <f>'PRODUCTION LIST PE'!L18</f>
        <v/>
      </c>
      <c r="M16" s="304" t="str">
        <f>'PRODUCTION LIST PE'!M18</f>
        <v/>
      </c>
      <c r="N16" s="304" t="str">
        <f>'PRODUCTION LIST PE'!N18</f>
        <v/>
      </c>
      <c r="O16" s="304" t="str">
        <f>'PRODUCTION LIST PE'!O18</f>
        <v/>
      </c>
      <c r="P16" s="304" t="str">
        <f>'PRODUCTION LIST PE'!P18</f>
        <v/>
      </c>
      <c r="Q16" s="1265" t="str">
        <f>'PRODUCTION LIST PE'!Q18</f>
        <v/>
      </c>
      <c r="R16" s="304" t="str">
        <f>'PRODUCTION LIST PE'!R18</f>
        <v/>
      </c>
      <c r="S16" s="304" t="str">
        <f>'PRODUCTION LIST PE'!S18</f>
        <v/>
      </c>
      <c r="T16" s="304" t="str">
        <f>'PRODUCTION LIST PE'!T18</f>
        <v/>
      </c>
      <c r="U16" s="304" t="str">
        <f>'PRODUCTION LIST PE'!U18</f>
        <v/>
      </c>
      <c r="V16" s="304">
        <f>'PRODUCTION LIST PE'!V18</f>
        <v>0</v>
      </c>
    </row>
    <row r="17" spans="1:22" s="6" customFormat="1" ht="22.5" customHeight="1" x14ac:dyDescent="0.2">
      <c r="A17" s="177" t="str">
        <f>'PRODUCTION LIST PE'!A19</f>
        <v>360-303PE-DT</v>
      </c>
      <c r="B17" s="1474">
        <f>'360 PE'!H31</f>
        <v>2</v>
      </c>
      <c r="C17" s="304" t="str">
        <f>'PRODUCTION LIST PE'!C19</f>
        <v/>
      </c>
      <c r="D17" s="304" t="str">
        <f>'PRODUCTION LIST PE'!D19</f>
        <v/>
      </c>
      <c r="E17" s="304" t="str">
        <f>'PRODUCTION LIST PE'!E19</f>
        <v/>
      </c>
      <c r="F17" s="304" t="str">
        <f>'PRODUCTION LIST PE'!F19</f>
        <v/>
      </c>
      <c r="G17" s="304" t="str">
        <f>'PRODUCTION LIST PE'!G19</f>
        <v/>
      </c>
      <c r="H17" s="304" t="str">
        <f>'PRODUCTION LIST PE'!H19</f>
        <v/>
      </c>
      <c r="I17" s="304" t="str">
        <f>'PRODUCTION LIST PE'!I19</f>
        <v/>
      </c>
      <c r="J17" s="304" t="str">
        <f>'PRODUCTION LIST PE'!J19</f>
        <v/>
      </c>
      <c r="K17" s="304" t="str">
        <f>'PRODUCTION LIST PE'!K19</f>
        <v/>
      </c>
      <c r="L17" s="304" t="str">
        <f>'PRODUCTION LIST PE'!L19</f>
        <v/>
      </c>
      <c r="M17" s="304" t="str">
        <f>'PRODUCTION LIST PE'!M19</f>
        <v/>
      </c>
      <c r="N17" s="304" t="str">
        <f>'PRODUCTION LIST PE'!N19</f>
        <v/>
      </c>
      <c r="O17" s="304" t="str">
        <f>'PRODUCTION LIST PE'!O19</f>
        <v/>
      </c>
      <c r="P17" s="304" t="str">
        <f>'PRODUCTION LIST PE'!P19</f>
        <v/>
      </c>
      <c r="Q17" s="1265" t="str">
        <f>'PRODUCTION LIST PE'!Q19</f>
        <v/>
      </c>
      <c r="R17" s="304" t="str">
        <f>'PRODUCTION LIST PE'!R19</f>
        <v/>
      </c>
      <c r="S17" s="304" t="str">
        <f>'PRODUCTION LIST PE'!S19</f>
        <v/>
      </c>
      <c r="T17" s="304" t="str">
        <f>'PRODUCTION LIST PE'!T19</f>
        <v/>
      </c>
      <c r="U17" s="304" t="str">
        <f>'PRODUCTION LIST PE'!U19</f>
        <v/>
      </c>
      <c r="V17" s="304">
        <f>'PRODUCTION LIST PE'!V19</f>
        <v>0</v>
      </c>
    </row>
    <row r="18" spans="1:22" s="6" customFormat="1" ht="22.5" customHeight="1" x14ac:dyDescent="0.2">
      <c r="A18" s="177" t="str">
        <f>'PRODUCTION LIST PE'!A20</f>
        <v>360-304PE</v>
      </c>
      <c r="B18" s="1474">
        <f>'360 PE'!H32</f>
        <v>3</v>
      </c>
      <c r="C18" s="304" t="str">
        <f>'PRODUCTION LIST PE'!C20</f>
        <v/>
      </c>
      <c r="D18" s="304" t="str">
        <f>'PRODUCTION LIST PE'!D20</f>
        <v/>
      </c>
      <c r="E18" s="304" t="str">
        <f>'PRODUCTION LIST PE'!E20</f>
        <v/>
      </c>
      <c r="F18" s="304" t="str">
        <f>'PRODUCTION LIST PE'!F20</f>
        <v/>
      </c>
      <c r="G18" s="304" t="str">
        <f>'PRODUCTION LIST PE'!G20</f>
        <v/>
      </c>
      <c r="H18" s="304" t="str">
        <f>'PRODUCTION LIST PE'!H20</f>
        <v/>
      </c>
      <c r="I18" s="304" t="str">
        <f>'PRODUCTION LIST PE'!I20</f>
        <v/>
      </c>
      <c r="J18" s="304" t="str">
        <f>'PRODUCTION LIST PE'!J20</f>
        <v/>
      </c>
      <c r="K18" s="304" t="str">
        <f>'PRODUCTION LIST PE'!K20</f>
        <v/>
      </c>
      <c r="L18" s="304" t="str">
        <f>'PRODUCTION LIST PE'!L20</f>
        <v/>
      </c>
      <c r="M18" s="304" t="str">
        <f>'PRODUCTION LIST PE'!M20</f>
        <v/>
      </c>
      <c r="N18" s="304" t="str">
        <f>'PRODUCTION LIST PE'!N20</f>
        <v/>
      </c>
      <c r="O18" s="304" t="str">
        <f>'PRODUCTION LIST PE'!O20</f>
        <v/>
      </c>
      <c r="P18" s="304" t="str">
        <f>'PRODUCTION LIST PE'!P20</f>
        <v/>
      </c>
      <c r="Q18" s="1265" t="str">
        <f>'PRODUCTION LIST PE'!Q20</f>
        <v/>
      </c>
      <c r="R18" s="304" t="str">
        <f>'PRODUCTION LIST PE'!R20</f>
        <v/>
      </c>
      <c r="S18" s="304" t="str">
        <f>'PRODUCTION LIST PE'!S20</f>
        <v/>
      </c>
      <c r="T18" s="304" t="str">
        <f>'PRODUCTION LIST PE'!T20</f>
        <v/>
      </c>
      <c r="U18" s="304" t="str">
        <f>'PRODUCTION LIST PE'!U20</f>
        <v/>
      </c>
      <c r="V18" s="304">
        <f>'PRODUCTION LIST PE'!V20</f>
        <v>0</v>
      </c>
    </row>
    <row r="19" spans="1:22" s="6" customFormat="1" ht="22.5" customHeight="1" x14ac:dyDescent="0.2">
      <c r="A19" s="177" t="str">
        <f>'PRODUCTION LIST PE'!A21</f>
        <v>360-305PE</v>
      </c>
      <c r="B19" s="1474">
        <f>'360 PE'!H33</f>
        <v>3</v>
      </c>
      <c r="C19" s="304" t="str">
        <f>'PRODUCTION LIST PE'!C21</f>
        <v/>
      </c>
      <c r="D19" s="304" t="str">
        <f>'PRODUCTION LIST PE'!D21</f>
        <v/>
      </c>
      <c r="E19" s="304" t="str">
        <f>'PRODUCTION LIST PE'!E21</f>
        <v/>
      </c>
      <c r="F19" s="304" t="str">
        <f>'PRODUCTION LIST PE'!F21</f>
        <v/>
      </c>
      <c r="G19" s="304" t="str">
        <f>'PRODUCTION LIST PE'!G21</f>
        <v/>
      </c>
      <c r="H19" s="304" t="str">
        <f>'PRODUCTION LIST PE'!H21</f>
        <v/>
      </c>
      <c r="I19" s="304" t="str">
        <f>'PRODUCTION LIST PE'!I21</f>
        <v/>
      </c>
      <c r="J19" s="304" t="str">
        <f>'PRODUCTION LIST PE'!J21</f>
        <v/>
      </c>
      <c r="K19" s="304" t="str">
        <f>'PRODUCTION LIST PE'!K21</f>
        <v/>
      </c>
      <c r="L19" s="304" t="str">
        <f>'PRODUCTION LIST PE'!L21</f>
        <v/>
      </c>
      <c r="M19" s="304" t="str">
        <f>'PRODUCTION LIST PE'!M21</f>
        <v/>
      </c>
      <c r="N19" s="304" t="str">
        <f>'PRODUCTION LIST PE'!N21</f>
        <v/>
      </c>
      <c r="O19" s="304" t="str">
        <f>'PRODUCTION LIST PE'!O21</f>
        <v/>
      </c>
      <c r="P19" s="304" t="str">
        <f>'PRODUCTION LIST PE'!P21</f>
        <v/>
      </c>
      <c r="Q19" s="1265" t="str">
        <f>'PRODUCTION LIST PE'!Q21</f>
        <v/>
      </c>
      <c r="R19" s="304" t="str">
        <f>'PRODUCTION LIST PE'!R21</f>
        <v/>
      </c>
      <c r="S19" s="304" t="str">
        <f>'PRODUCTION LIST PE'!S21</f>
        <v/>
      </c>
      <c r="T19" s="304" t="str">
        <f>'PRODUCTION LIST PE'!T21</f>
        <v/>
      </c>
      <c r="U19" s="304" t="str">
        <f>'PRODUCTION LIST PE'!U21</f>
        <v/>
      </c>
      <c r="V19" s="304">
        <f>'PRODUCTION LIST PE'!V21</f>
        <v>0</v>
      </c>
    </row>
    <row r="20" spans="1:22" s="6" customFormat="1" ht="22.5" customHeight="1" x14ac:dyDescent="0.2">
      <c r="A20" s="177" t="str">
        <f>'PRODUCTION LIST PE'!A22</f>
        <v>360-306PE</v>
      </c>
      <c r="B20" s="1474">
        <f>'360 PE'!H34</f>
        <v>4</v>
      </c>
      <c r="C20" s="304" t="str">
        <f>'PRODUCTION LIST PE'!C22</f>
        <v/>
      </c>
      <c r="D20" s="304" t="str">
        <f>'PRODUCTION LIST PE'!D22</f>
        <v/>
      </c>
      <c r="E20" s="304" t="str">
        <f>'PRODUCTION LIST PE'!E22</f>
        <v/>
      </c>
      <c r="F20" s="304" t="str">
        <f>'PRODUCTION LIST PE'!F22</f>
        <v/>
      </c>
      <c r="G20" s="304" t="str">
        <f>'PRODUCTION LIST PE'!G22</f>
        <v/>
      </c>
      <c r="H20" s="304" t="str">
        <f>'PRODUCTION LIST PE'!H22</f>
        <v/>
      </c>
      <c r="I20" s="304" t="str">
        <f>'PRODUCTION LIST PE'!I22</f>
        <v/>
      </c>
      <c r="J20" s="304" t="str">
        <f>'PRODUCTION LIST PE'!J22</f>
        <v/>
      </c>
      <c r="K20" s="304" t="str">
        <f>'PRODUCTION LIST PE'!K22</f>
        <v/>
      </c>
      <c r="L20" s="304" t="str">
        <f>'PRODUCTION LIST PE'!L22</f>
        <v/>
      </c>
      <c r="M20" s="304" t="str">
        <f>'PRODUCTION LIST PE'!M22</f>
        <v/>
      </c>
      <c r="N20" s="304" t="str">
        <f>'PRODUCTION LIST PE'!N22</f>
        <v/>
      </c>
      <c r="O20" s="304" t="str">
        <f>'PRODUCTION LIST PE'!O22</f>
        <v/>
      </c>
      <c r="P20" s="304" t="str">
        <f>'PRODUCTION LIST PE'!P22</f>
        <v/>
      </c>
      <c r="Q20" s="1265" t="str">
        <f>'PRODUCTION LIST PE'!Q22</f>
        <v/>
      </c>
      <c r="R20" s="304" t="str">
        <f>'PRODUCTION LIST PE'!R22</f>
        <v/>
      </c>
      <c r="S20" s="304" t="str">
        <f>'PRODUCTION LIST PE'!S22</f>
        <v/>
      </c>
      <c r="T20" s="304" t="str">
        <f>'PRODUCTION LIST PE'!T22</f>
        <v/>
      </c>
      <c r="U20" s="304" t="str">
        <f>'PRODUCTION LIST PE'!U22</f>
        <v/>
      </c>
      <c r="V20" s="304">
        <f>'PRODUCTION LIST PE'!V22</f>
        <v>0</v>
      </c>
    </row>
    <row r="21" spans="1:22" s="6" customFormat="1" ht="22.5" customHeight="1" x14ac:dyDescent="0.2">
      <c r="A21" s="177" t="str">
        <f>'PRODUCTION LIST PE'!A23</f>
        <v>360-307PE</v>
      </c>
      <c r="B21" s="1474">
        <f>'360 PE'!H35</f>
        <v>6</v>
      </c>
      <c r="C21" s="304" t="str">
        <f>'PRODUCTION LIST PE'!C23</f>
        <v/>
      </c>
      <c r="D21" s="304" t="str">
        <f>'PRODUCTION LIST PE'!D23</f>
        <v/>
      </c>
      <c r="E21" s="304" t="str">
        <f>'PRODUCTION LIST PE'!E23</f>
        <v/>
      </c>
      <c r="F21" s="304" t="str">
        <f>'PRODUCTION LIST PE'!F23</f>
        <v/>
      </c>
      <c r="G21" s="304" t="str">
        <f>'PRODUCTION LIST PE'!G23</f>
        <v/>
      </c>
      <c r="H21" s="304" t="str">
        <f>'PRODUCTION LIST PE'!H23</f>
        <v/>
      </c>
      <c r="I21" s="304" t="str">
        <f>'PRODUCTION LIST PE'!I23</f>
        <v/>
      </c>
      <c r="J21" s="304" t="str">
        <f>'PRODUCTION LIST PE'!J23</f>
        <v/>
      </c>
      <c r="K21" s="304" t="str">
        <f>'PRODUCTION LIST PE'!K23</f>
        <v/>
      </c>
      <c r="L21" s="304" t="str">
        <f>'PRODUCTION LIST PE'!L23</f>
        <v/>
      </c>
      <c r="M21" s="304" t="str">
        <f>'PRODUCTION LIST PE'!M23</f>
        <v/>
      </c>
      <c r="N21" s="304" t="str">
        <f>'PRODUCTION LIST PE'!N23</f>
        <v/>
      </c>
      <c r="O21" s="304" t="str">
        <f>'PRODUCTION LIST PE'!O23</f>
        <v/>
      </c>
      <c r="P21" s="304" t="str">
        <f>'PRODUCTION LIST PE'!P23</f>
        <v/>
      </c>
      <c r="Q21" s="1265" t="str">
        <f>'PRODUCTION LIST PE'!Q23</f>
        <v/>
      </c>
      <c r="R21" s="304" t="str">
        <f>'PRODUCTION LIST PE'!R23</f>
        <v/>
      </c>
      <c r="S21" s="304" t="str">
        <f>'PRODUCTION LIST PE'!S23</f>
        <v/>
      </c>
      <c r="T21" s="304" t="str">
        <f>'PRODUCTION LIST PE'!T23</f>
        <v/>
      </c>
      <c r="U21" s="304" t="str">
        <f>'PRODUCTION LIST PE'!U23</f>
        <v/>
      </c>
      <c r="V21" s="304">
        <f>'PRODUCTION LIST PE'!V23</f>
        <v>0</v>
      </c>
    </row>
    <row r="22" spans="1:22" s="6" customFormat="1" ht="22.5" customHeight="1" x14ac:dyDescent="0.2">
      <c r="A22" s="177" t="str">
        <f>'PRODUCTION LIST PE'!A24</f>
        <v>360-308PE</v>
      </c>
      <c r="B22" s="1474">
        <f>'360 PE'!H36</f>
        <v>8</v>
      </c>
      <c r="C22" s="304" t="str">
        <f>'PRODUCTION LIST PE'!C24</f>
        <v/>
      </c>
      <c r="D22" s="304" t="str">
        <f>'PRODUCTION LIST PE'!D24</f>
        <v/>
      </c>
      <c r="E22" s="304" t="str">
        <f>'PRODUCTION LIST PE'!E24</f>
        <v/>
      </c>
      <c r="F22" s="304" t="str">
        <f>'PRODUCTION LIST PE'!F24</f>
        <v/>
      </c>
      <c r="G22" s="304" t="str">
        <f>'PRODUCTION LIST PE'!G24</f>
        <v/>
      </c>
      <c r="H22" s="304" t="str">
        <f>'PRODUCTION LIST PE'!H24</f>
        <v/>
      </c>
      <c r="I22" s="304" t="str">
        <f>'PRODUCTION LIST PE'!I24</f>
        <v/>
      </c>
      <c r="J22" s="304" t="str">
        <f>'PRODUCTION LIST PE'!J24</f>
        <v/>
      </c>
      <c r="K22" s="304" t="str">
        <f>'PRODUCTION LIST PE'!K24</f>
        <v/>
      </c>
      <c r="L22" s="304" t="str">
        <f>'PRODUCTION LIST PE'!L24</f>
        <v/>
      </c>
      <c r="M22" s="304" t="str">
        <f>'PRODUCTION LIST PE'!M24</f>
        <v/>
      </c>
      <c r="N22" s="304" t="str">
        <f>'PRODUCTION LIST PE'!N24</f>
        <v/>
      </c>
      <c r="O22" s="304" t="str">
        <f>'PRODUCTION LIST PE'!O24</f>
        <v/>
      </c>
      <c r="P22" s="304" t="str">
        <f>'PRODUCTION LIST PE'!P24</f>
        <v/>
      </c>
      <c r="Q22" s="1265" t="str">
        <f>'PRODUCTION LIST PE'!Q24</f>
        <v/>
      </c>
      <c r="R22" s="304" t="str">
        <f>'PRODUCTION LIST PE'!R24</f>
        <v/>
      </c>
      <c r="S22" s="304" t="str">
        <f>'PRODUCTION LIST PE'!S24</f>
        <v/>
      </c>
      <c r="T22" s="304" t="str">
        <f>'PRODUCTION LIST PE'!T24</f>
        <v/>
      </c>
      <c r="U22" s="304" t="str">
        <f>'PRODUCTION LIST PE'!U24</f>
        <v/>
      </c>
      <c r="V22" s="304">
        <f>'PRODUCTION LIST PE'!V24</f>
        <v>0</v>
      </c>
    </row>
    <row r="23" spans="1:22" s="6" customFormat="1" ht="22.5" customHeight="1" x14ac:dyDescent="0.2">
      <c r="A23" s="177" t="str">
        <f>'PRODUCTION LIST PE'!A25</f>
        <v>360-309PE</v>
      </c>
      <c r="B23" s="1474">
        <f>'360 PE'!H37</f>
        <v>6</v>
      </c>
      <c r="C23" s="304" t="str">
        <f>'PRODUCTION LIST PE'!C25</f>
        <v/>
      </c>
      <c r="D23" s="304" t="str">
        <f>'PRODUCTION LIST PE'!D25</f>
        <v/>
      </c>
      <c r="E23" s="304" t="str">
        <f>'PRODUCTION LIST PE'!E25</f>
        <v/>
      </c>
      <c r="F23" s="304" t="str">
        <f>'PRODUCTION LIST PE'!F25</f>
        <v/>
      </c>
      <c r="G23" s="304" t="str">
        <f>'PRODUCTION LIST PE'!G25</f>
        <v/>
      </c>
      <c r="H23" s="304" t="str">
        <f>'PRODUCTION LIST PE'!H25</f>
        <v/>
      </c>
      <c r="I23" s="304" t="str">
        <f>'PRODUCTION LIST PE'!I25</f>
        <v/>
      </c>
      <c r="J23" s="304" t="str">
        <f>'PRODUCTION LIST PE'!J25</f>
        <v/>
      </c>
      <c r="K23" s="304" t="str">
        <f>'PRODUCTION LIST PE'!K25</f>
        <v/>
      </c>
      <c r="L23" s="304" t="str">
        <f>'PRODUCTION LIST PE'!L25</f>
        <v/>
      </c>
      <c r="M23" s="304" t="str">
        <f>'PRODUCTION LIST PE'!M25</f>
        <v/>
      </c>
      <c r="N23" s="304" t="str">
        <f>'PRODUCTION LIST PE'!N25</f>
        <v/>
      </c>
      <c r="O23" s="304" t="str">
        <f>'PRODUCTION LIST PE'!O25</f>
        <v/>
      </c>
      <c r="P23" s="304" t="str">
        <f>'PRODUCTION LIST PE'!P25</f>
        <v/>
      </c>
      <c r="Q23" s="1265" t="str">
        <f>'PRODUCTION LIST PE'!Q25</f>
        <v/>
      </c>
      <c r="R23" s="304" t="str">
        <f>'PRODUCTION LIST PE'!R25</f>
        <v/>
      </c>
      <c r="S23" s="304" t="str">
        <f>'PRODUCTION LIST PE'!S25</f>
        <v/>
      </c>
      <c r="T23" s="304" t="str">
        <f>'PRODUCTION LIST PE'!T25</f>
        <v/>
      </c>
      <c r="U23" s="304" t="str">
        <f>'PRODUCTION LIST PE'!U25</f>
        <v/>
      </c>
      <c r="V23" s="304">
        <f>'PRODUCTION LIST PE'!V25</f>
        <v>0</v>
      </c>
    </row>
    <row r="24" spans="1:22" s="6" customFormat="1" ht="22.5" customHeight="1" x14ac:dyDescent="0.2">
      <c r="A24" s="177" t="str">
        <f>'PRODUCTION LIST PE'!A26</f>
        <v>360-310PE</v>
      </c>
      <c r="B24" s="1474">
        <f>'360 PE'!H38</f>
        <v>8</v>
      </c>
      <c r="C24" s="304" t="str">
        <f>'PRODUCTION LIST PE'!C26</f>
        <v/>
      </c>
      <c r="D24" s="304" t="str">
        <f>'PRODUCTION LIST PE'!D26</f>
        <v/>
      </c>
      <c r="E24" s="304" t="str">
        <f>'PRODUCTION LIST PE'!E26</f>
        <v/>
      </c>
      <c r="F24" s="304" t="str">
        <f>'PRODUCTION LIST PE'!F26</f>
        <v/>
      </c>
      <c r="G24" s="304" t="str">
        <f>'PRODUCTION LIST PE'!G26</f>
        <v/>
      </c>
      <c r="H24" s="304" t="str">
        <f>'PRODUCTION LIST PE'!H26</f>
        <v/>
      </c>
      <c r="I24" s="304" t="str">
        <f>'PRODUCTION LIST PE'!I26</f>
        <v/>
      </c>
      <c r="J24" s="304" t="str">
        <f>'PRODUCTION LIST PE'!J26</f>
        <v/>
      </c>
      <c r="K24" s="304" t="str">
        <f>'PRODUCTION LIST PE'!K26</f>
        <v/>
      </c>
      <c r="L24" s="304" t="str">
        <f>'PRODUCTION LIST PE'!L26</f>
        <v/>
      </c>
      <c r="M24" s="304" t="str">
        <f>'PRODUCTION LIST PE'!M26</f>
        <v/>
      </c>
      <c r="N24" s="304" t="str">
        <f>'PRODUCTION LIST PE'!N26</f>
        <v/>
      </c>
      <c r="O24" s="304" t="str">
        <f>'PRODUCTION LIST PE'!O26</f>
        <v/>
      </c>
      <c r="P24" s="304" t="str">
        <f>'PRODUCTION LIST PE'!P26</f>
        <v/>
      </c>
      <c r="Q24" s="1265" t="str">
        <f>'PRODUCTION LIST PE'!Q26</f>
        <v/>
      </c>
      <c r="R24" s="304" t="str">
        <f>'PRODUCTION LIST PE'!R26</f>
        <v/>
      </c>
      <c r="S24" s="304" t="str">
        <f>'PRODUCTION LIST PE'!S26</f>
        <v/>
      </c>
      <c r="T24" s="304" t="str">
        <f>'PRODUCTION LIST PE'!T26</f>
        <v/>
      </c>
      <c r="U24" s="304" t="str">
        <f>'PRODUCTION LIST PE'!U26</f>
        <v/>
      </c>
      <c r="V24" s="304">
        <f>'PRODUCTION LIST PE'!V26</f>
        <v>0</v>
      </c>
    </row>
    <row r="25" spans="1:22" ht="22.5" customHeight="1" x14ac:dyDescent="0.2">
      <c r="A25" s="177" t="str">
        <f>'PRODUCTION LIST PE'!A27</f>
        <v>360-311PE</v>
      </c>
      <c r="B25" s="1474">
        <f>'360 PE'!H39</f>
        <v>8</v>
      </c>
      <c r="C25" s="304" t="str">
        <f>'PRODUCTION LIST PE'!C27</f>
        <v/>
      </c>
      <c r="D25" s="304" t="str">
        <f>'PRODUCTION LIST PE'!D27</f>
        <v/>
      </c>
      <c r="E25" s="304" t="str">
        <f>'PRODUCTION LIST PE'!E27</f>
        <v/>
      </c>
      <c r="F25" s="304" t="str">
        <f>'PRODUCTION LIST PE'!F27</f>
        <v/>
      </c>
      <c r="G25" s="304" t="str">
        <f>'PRODUCTION LIST PE'!G27</f>
        <v/>
      </c>
      <c r="H25" s="304" t="str">
        <f>'PRODUCTION LIST PE'!H27</f>
        <v/>
      </c>
      <c r="I25" s="304" t="str">
        <f>'PRODUCTION LIST PE'!I27</f>
        <v/>
      </c>
      <c r="J25" s="304" t="str">
        <f>'PRODUCTION LIST PE'!J27</f>
        <v/>
      </c>
      <c r="K25" s="304" t="str">
        <f>'PRODUCTION LIST PE'!K27</f>
        <v/>
      </c>
      <c r="L25" s="304" t="str">
        <f>'PRODUCTION LIST PE'!L27</f>
        <v/>
      </c>
      <c r="M25" s="304" t="str">
        <f>'PRODUCTION LIST PE'!M27</f>
        <v/>
      </c>
      <c r="N25" s="304" t="str">
        <f>'PRODUCTION LIST PE'!N27</f>
        <v/>
      </c>
      <c r="O25" s="304" t="str">
        <f>'PRODUCTION LIST PE'!O27</f>
        <v/>
      </c>
      <c r="P25" s="304" t="str">
        <f>'PRODUCTION LIST PE'!P27</f>
        <v/>
      </c>
      <c r="Q25" s="1265" t="str">
        <f>'PRODUCTION LIST PE'!Q27</f>
        <v/>
      </c>
      <c r="R25" s="304" t="str">
        <f>'PRODUCTION LIST PE'!R27</f>
        <v/>
      </c>
      <c r="S25" s="304" t="str">
        <f>'PRODUCTION LIST PE'!S27</f>
        <v/>
      </c>
      <c r="T25" s="304" t="str">
        <f>'PRODUCTION LIST PE'!T27</f>
        <v/>
      </c>
      <c r="U25" s="304" t="str">
        <f>'PRODUCTION LIST PE'!U27</f>
        <v/>
      </c>
      <c r="V25" s="304">
        <f>'PRODUCTION LIST PE'!V27</f>
        <v>0</v>
      </c>
    </row>
    <row r="26" spans="1:22" ht="22.5" customHeight="1" x14ac:dyDescent="0.2">
      <c r="A26" s="177" t="str">
        <f>'PRODUCTION LIST PE'!A28</f>
        <v>360-312PE</v>
      </c>
      <c r="B26" s="1474">
        <f>'360 PE'!H40</f>
        <v>8</v>
      </c>
      <c r="C26" s="304" t="str">
        <f>'PRODUCTION LIST PE'!C28</f>
        <v/>
      </c>
      <c r="D26" s="304" t="str">
        <f>'PRODUCTION LIST PE'!D28</f>
        <v/>
      </c>
      <c r="E26" s="304" t="str">
        <f>'PRODUCTION LIST PE'!E28</f>
        <v/>
      </c>
      <c r="F26" s="304" t="str">
        <f>'PRODUCTION LIST PE'!F28</f>
        <v/>
      </c>
      <c r="G26" s="304" t="str">
        <f>'PRODUCTION LIST PE'!G28</f>
        <v/>
      </c>
      <c r="H26" s="304" t="str">
        <f>'PRODUCTION LIST PE'!H28</f>
        <v/>
      </c>
      <c r="I26" s="304" t="str">
        <f>'PRODUCTION LIST PE'!I28</f>
        <v/>
      </c>
      <c r="J26" s="304" t="str">
        <f>'PRODUCTION LIST PE'!J28</f>
        <v/>
      </c>
      <c r="K26" s="304" t="str">
        <f>'PRODUCTION LIST PE'!K28</f>
        <v/>
      </c>
      <c r="L26" s="304" t="str">
        <f>'PRODUCTION LIST PE'!L28</f>
        <v/>
      </c>
      <c r="M26" s="304" t="str">
        <f>'PRODUCTION LIST PE'!M28</f>
        <v/>
      </c>
      <c r="N26" s="304" t="str">
        <f>'PRODUCTION LIST PE'!N28</f>
        <v/>
      </c>
      <c r="O26" s="304" t="str">
        <f>'PRODUCTION LIST PE'!O28</f>
        <v/>
      </c>
      <c r="P26" s="304" t="str">
        <f>'PRODUCTION LIST PE'!P28</f>
        <v/>
      </c>
      <c r="Q26" s="1265" t="str">
        <f>'PRODUCTION LIST PE'!Q28</f>
        <v/>
      </c>
      <c r="R26" s="304" t="str">
        <f>'PRODUCTION LIST PE'!R28</f>
        <v/>
      </c>
      <c r="S26" s="304" t="str">
        <f>'PRODUCTION LIST PE'!S28</f>
        <v/>
      </c>
      <c r="T26" s="304" t="str">
        <f>'PRODUCTION LIST PE'!T28</f>
        <v/>
      </c>
      <c r="U26" s="304" t="str">
        <f>'PRODUCTION LIST PE'!U28</f>
        <v/>
      </c>
      <c r="V26" s="304">
        <f>'PRODUCTION LIST PE'!V28</f>
        <v>0</v>
      </c>
    </row>
    <row r="27" spans="1:22" ht="22.5" customHeight="1" x14ac:dyDescent="0.2">
      <c r="A27" s="177" t="str">
        <f>'PRODUCTION LIST PE'!A29</f>
        <v>360-313PE</v>
      </c>
      <c r="B27" s="1474">
        <f>'360 PE'!H41</f>
        <v>9</v>
      </c>
      <c r="C27" s="304" t="str">
        <f>'PRODUCTION LIST PE'!C29</f>
        <v/>
      </c>
      <c r="D27" s="304" t="str">
        <f>'PRODUCTION LIST PE'!D29</f>
        <v/>
      </c>
      <c r="E27" s="304" t="str">
        <f>'PRODUCTION LIST PE'!E29</f>
        <v/>
      </c>
      <c r="F27" s="304" t="str">
        <f>'PRODUCTION LIST PE'!F29</f>
        <v/>
      </c>
      <c r="G27" s="304" t="str">
        <f>'PRODUCTION LIST PE'!G29</f>
        <v/>
      </c>
      <c r="H27" s="304" t="str">
        <f>'PRODUCTION LIST PE'!H29</f>
        <v/>
      </c>
      <c r="I27" s="304" t="str">
        <f>'PRODUCTION LIST PE'!I29</f>
        <v/>
      </c>
      <c r="J27" s="304" t="str">
        <f>'PRODUCTION LIST PE'!J29</f>
        <v/>
      </c>
      <c r="K27" s="304" t="str">
        <f>'PRODUCTION LIST PE'!K29</f>
        <v/>
      </c>
      <c r="L27" s="304" t="str">
        <f>'PRODUCTION LIST PE'!L29</f>
        <v/>
      </c>
      <c r="M27" s="304" t="str">
        <f>'PRODUCTION LIST PE'!M29</f>
        <v/>
      </c>
      <c r="N27" s="304" t="str">
        <f>'PRODUCTION LIST PE'!N29</f>
        <v/>
      </c>
      <c r="O27" s="304" t="str">
        <f>'PRODUCTION LIST PE'!O29</f>
        <v/>
      </c>
      <c r="P27" s="304" t="str">
        <f>'PRODUCTION LIST PE'!P29</f>
        <v/>
      </c>
      <c r="Q27" s="1265" t="str">
        <f>'PRODUCTION LIST PE'!Q29</f>
        <v/>
      </c>
      <c r="R27" s="304" t="str">
        <f>'PRODUCTION LIST PE'!R29</f>
        <v/>
      </c>
      <c r="S27" s="304" t="str">
        <f>'PRODUCTION LIST PE'!S29</f>
        <v/>
      </c>
      <c r="T27" s="304" t="str">
        <f>'PRODUCTION LIST PE'!T29</f>
        <v/>
      </c>
      <c r="U27" s="304" t="str">
        <f>'PRODUCTION LIST PE'!U29</f>
        <v/>
      </c>
      <c r="V27" s="304">
        <f>'PRODUCTION LIST PE'!V29</f>
        <v>0</v>
      </c>
    </row>
    <row r="28" spans="1:22" ht="22.5" customHeight="1" x14ac:dyDescent="0.2">
      <c r="A28" s="177" t="str">
        <f>'PRODUCTION LIST PE'!A30</f>
        <v>360-314PE</v>
      </c>
      <c r="B28" s="1474">
        <f>'360 PE'!H42</f>
        <v>10</v>
      </c>
      <c r="C28" s="304" t="str">
        <f>'PRODUCTION LIST PE'!C30</f>
        <v/>
      </c>
      <c r="D28" s="304" t="str">
        <f>'PRODUCTION LIST PE'!D30</f>
        <v/>
      </c>
      <c r="E28" s="304" t="str">
        <f>'PRODUCTION LIST PE'!E30</f>
        <v/>
      </c>
      <c r="F28" s="304" t="str">
        <f>'PRODUCTION LIST PE'!F30</f>
        <v/>
      </c>
      <c r="G28" s="304" t="str">
        <f>'PRODUCTION LIST PE'!G30</f>
        <v/>
      </c>
      <c r="H28" s="304" t="str">
        <f>'PRODUCTION LIST PE'!H30</f>
        <v/>
      </c>
      <c r="I28" s="304" t="str">
        <f>'PRODUCTION LIST PE'!I30</f>
        <v/>
      </c>
      <c r="J28" s="304" t="str">
        <f>'PRODUCTION LIST PE'!J30</f>
        <v/>
      </c>
      <c r="K28" s="304" t="str">
        <f>'PRODUCTION LIST PE'!K30</f>
        <v/>
      </c>
      <c r="L28" s="304" t="str">
        <f>'PRODUCTION LIST PE'!L30</f>
        <v/>
      </c>
      <c r="M28" s="304" t="str">
        <f>'PRODUCTION LIST PE'!M30</f>
        <v/>
      </c>
      <c r="N28" s="304" t="str">
        <f>'PRODUCTION LIST PE'!N30</f>
        <v/>
      </c>
      <c r="O28" s="304" t="str">
        <f>'PRODUCTION LIST PE'!O30</f>
        <v/>
      </c>
      <c r="P28" s="304" t="str">
        <f>'PRODUCTION LIST PE'!P30</f>
        <v/>
      </c>
      <c r="Q28" s="1265" t="str">
        <f>'PRODUCTION LIST PE'!Q30</f>
        <v/>
      </c>
      <c r="R28" s="304" t="str">
        <f>'PRODUCTION LIST PE'!R30</f>
        <v/>
      </c>
      <c r="S28" s="304" t="str">
        <f>'PRODUCTION LIST PE'!S30</f>
        <v/>
      </c>
      <c r="T28" s="304" t="str">
        <f>'PRODUCTION LIST PE'!T30</f>
        <v/>
      </c>
      <c r="U28" s="304" t="str">
        <f>'PRODUCTION LIST PE'!U30</f>
        <v/>
      </c>
      <c r="V28" s="304">
        <f>'PRODUCTION LIST PE'!V30</f>
        <v>0</v>
      </c>
    </row>
    <row r="29" spans="1:22" ht="22.5" customHeight="1" x14ac:dyDescent="0.2">
      <c r="A29" s="177" t="str">
        <f>'PRODUCTION LIST PE'!A31</f>
        <v>360-315PE</v>
      </c>
      <c r="B29" s="1474">
        <f>'360 PE'!H43</f>
        <v>12</v>
      </c>
      <c r="C29" s="304" t="str">
        <f>'PRODUCTION LIST PE'!C31</f>
        <v/>
      </c>
      <c r="D29" s="304" t="str">
        <f>'PRODUCTION LIST PE'!D31</f>
        <v/>
      </c>
      <c r="E29" s="304" t="str">
        <f>'PRODUCTION LIST PE'!E31</f>
        <v/>
      </c>
      <c r="F29" s="304" t="str">
        <f>'PRODUCTION LIST PE'!F31</f>
        <v/>
      </c>
      <c r="G29" s="304" t="str">
        <f>'PRODUCTION LIST PE'!G31</f>
        <v/>
      </c>
      <c r="H29" s="304" t="str">
        <f>'PRODUCTION LIST PE'!H31</f>
        <v/>
      </c>
      <c r="I29" s="304" t="str">
        <f>'PRODUCTION LIST PE'!I31</f>
        <v/>
      </c>
      <c r="J29" s="304" t="str">
        <f>'PRODUCTION LIST PE'!J31</f>
        <v/>
      </c>
      <c r="K29" s="304" t="str">
        <f>'PRODUCTION LIST PE'!K31</f>
        <v/>
      </c>
      <c r="L29" s="304" t="str">
        <f>'PRODUCTION LIST PE'!L31</f>
        <v/>
      </c>
      <c r="M29" s="304" t="str">
        <f>'PRODUCTION LIST PE'!M31</f>
        <v/>
      </c>
      <c r="N29" s="304" t="str">
        <f>'PRODUCTION LIST PE'!N31</f>
        <v/>
      </c>
      <c r="O29" s="304" t="str">
        <f>'PRODUCTION LIST PE'!O31</f>
        <v/>
      </c>
      <c r="P29" s="304" t="str">
        <f>'PRODUCTION LIST PE'!P31</f>
        <v/>
      </c>
      <c r="Q29" s="1265" t="str">
        <f>'PRODUCTION LIST PE'!Q31</f>
        <v/>
      </c>
      <c r="R29" s="304" t="str">
        <f>'PRODUCTION LIST PE'!R31</f>
        <v/>
      </c>
      <c r="S29" s="304" t="str">
        <f>'PRODUCTION LIST PE'!S31</f>
        <v/>
      </c>
      <c r="T29" s="304" t="str">
        <f>'PRODUCTION LIST PE'!T31</f>
        <v/>
      </c>
      <c r="U29" s="304" t="str">
        <f>'PRODUCTION LIST PE'!U31</f>
        <v/>
      </c>
      <c r="V29" s="304">
        <f>'PRODUCTION LIST PE'!V31</f>
        <v>0</v>
      </c>
    </row>
    <row r="30" spans="1:22" ht="22.5" customHeight="1" x14ac:dyDescent="0.2">
      <c r="A30" s="177" t="str">
        <f>'PRODUCTION LIST PE'!A32</f>
        <v>360-316PE</v>
      </c>
      <c r="B30" s="1474">
        <f>'360 PE'!H44</f>
        <v>15</v>
      </c>
      <c r="C30" s="304" t="str">
        <f>'PRODUCTION LIST PE'!C32</f>
        <v/>
      </c>
      <c r="D30" s="304" t="str">
        <f>'PRODUCTION LIST PE'!D32</f>
        <v/>
      </c>
      <c r="E30" s="304" t="str">
        <f>'PRODUCTION LIST PE'!E32</f>
        <v/>
      </c>
      <c r="F30" s="304" t="str">
        <f>'PRODUCTION LIST PE'!F32</f>
        <v/>
      </c>
      <c r="G30" s="304" t="str">
        <f>'PRODUCTION LIST PE'!G32</f>
        <v/>
      </c>
      <c r="H30" s="304" t="str">
        <f>'PRODUCTION LIST PE'!H32</f>
        <v/>
      </c>
      <c r="I30" s="304" t="str">
        <f>'PRODUCTION LIST PE'!I32</f>
        <v/>
      </c>
      <c r="J30" s="304" t="str">
        <f>'PRODUCTION LIST PE'!J32</f>
        <v/>
      </c>
      <c r="K30" s="304" t="str">
        <f>'PRODUCTION LIST PE'!K32</f>
        <v/>
      </c>
      <c r="L30" s="304" t="str">
        <f>'PRODUCTION LIST PE'!L32</f>
        <v/>
      </c>
      <c r="M30" s="304" t="str">
        <f>'PRODUCTION LIST PE'!M32</f>
        <v/>
      </c>
      <c r="N30" s="304" t="str">
        <f>'PRODUCTION LIST PE'!N32</f>
        <v/>
      </c>
      <c r="O30" s="304" t="str">
        <f>'PRODUCTION LIST PE'!O32</f>
        <v/>
      </c>
      <c r="P30" s="304" t="str">
        <f>'PRODUCTION LIST PE'!P32</f>
        <v/>
      </c>
      <c r="Q30" s="1265" t="str">
        <f>'PRODUCTION LIST PE'!Q32</f>
        <v/>
      </c>
      <c r="R30" s="304" t="str">
        <f>'PRODUCTION LIST PE'!R32</f>
        <v/>
      </c>
      <c r="S30" s="304" t="str">
        <f>'PRODUCTION LIST PE'!S32</f>
        <v/>
      </c>
      <c r="T30" s="304" t="str">
        <f>'PRODUCTION LIST PE'!T32</f>
        <v/>
      </c>
      <c r="U30" s="304" t="str">
        <f>'PRODUCTION LIST PE'!U32</f>
        <v/>
      </c>
      <c r="V30" s="304">
        <f>'PRODUCTION LIST PE'!V32</f>
        <v>0</v>
      </c>
    </row>
    <row r="31" spans="1:22" ht="22.5" customHeight="1" x14ac:dyDescent="0.2">
      <c r="A31" s="177" t="str">
        <f>'PRODUCTION LIST PE'!A33</f>
        <v>360-317PE</v>
      </c>
      <c r="B31" s="1474">
        <f>'360 PE'!H45</f>
        <v>22</v>
      </c>
      <c r="C31" s="304" t="str">
        <f>'PRODUCTION LIST PE'!C33</f>
        <v/>
      </c>
      <c r="D31" s="304" t="str">
        <f>'PRODUCTION LIST PE'!D33</f>
        <v/>
      </c>
      <c r="E31" s="304" t="str">
        <f>'PRODUCTION LIST PE'!E33</f>
        <v/>
      </c>
      <c r="F31" s="304" t="str">
        <f>'PRODUCTION LIST PE'!F33</f>
        <v/>
      </c>
      <c r="G31" s="304" t="str">
        <f>'PRODUCTION LIST PE'!G33</f>
        <v/>
      </c>
      <c r="H31" s="304" t="str">
        <f>'PRODUCTION LIST PE'!H33</f>
        <v/>
      </c>
      <c r="I31" s="304" t="str">
        <f>'PRODUCTION LIST PE'!I33</f>
        <v/>
      </c>
      <c r="J31" s="304" t="str">
        <f>'PRODUCTION LIST PE'!J33</f>
        <v/>
      </c>
      <c r="K31" s="304" t="str">
        <f>'PRODUCTION LIST PE'!K33</f>
        <v/>
      </c>
      <c r="L31" s="304" t="str">
        <f>'PRODUCTION LIST PE'!L33</f>
        <v/>
      </c>
      <c r="M31" s="304" t="str">
        <f>'PRODUCTION LIST PE'!M33</f>
        <v/>
      </c>
      <c r="N31" s="304" t="str">
        <f>'PRODUCTION LIST PE'!N33</f>
        <v/>
      </c>
      <c r="O31" s="304" t="str">
        <f>'PRODUCTION LIST PE'!O33</f>
        <v/>
      </c>
      <c r="P31" s="304" t="str">
        <f>'PRODUCTION LIST PE'!P33</f>
        <v/>
      </c>
      <c r="Q31" s="1265" t="str">
        <f>'PRODUCTION LIST PE'!Q33</f>
        <v/>
      </c>
      <c r="R31" s="304" t="str">
        <f>'PRODUCTION LIST PE'!R33</f>
        <v/>
      </c>
      <c r="S31" s="304" t="str">
        <f>'PRODUCTION LIST PE'!S33</f>
        <v/>
      </c>
      <c r="T31" s="304" t="str">
        <f>'PRODUCTION LIST PE'!T33</f>
        <v/>
      </c>
      <c r="U31" s="304" t="str">
        <f>'PRODUCTION LIST PE'!U33</f>
        <v/>
      </c>
      <c r="V31" s="304">
        <f>'PRODUCTION LIST PE'!V33</f>
        <v>0</v>
      </c>
    </row>
    <row r="32" spans="1:22" ht="22.5" customHeight="1" x14ac:dyDescent="0.2">
      <c r="A32" s="177" t="str">
        <f>'PRODUCTION LIST PE'!A34</f>
        <v>360-318PE-DT</v>
      </c>
      <c r="B32" s="1474">
        <f>'360 PE'!H46</f>
        <v>6</v>
      </c>
      <c r="C32" s="304" t="str">
        <f>'PRODUCTION LIST PE'!C34</f>
        <v/>
      </c>
      <c r="D32" s="304" t="str">
        <f>'PRODUCTION LIST PE'!D34</f>
        <v/>
      </c>
      <c r="E32" s="304" t="str">
        <f>'PRODUCTION LIST PE'!E34</f>
        <v/>
      </c>
      <c r="F32" s="304" t="str">
        <f>'PRODUCTION LIST PE'!F34</f>
        <v/>
      </c>
      <c r="G32" s="304" t="str">
        <f>'PRODUCTION LIST PE'!G34</f>
        <v/>
      </c>
      <c r="H32" s="304" t="str">
        <f>'PRODUCTION LIST PE'!H34</f>
        <v/>
      </c>
      <c r="I32" s="304" t="str">
        <f>'PRODUCTION LIST PE'!I34</f>
        <v/>
      </c>
      <c r="J32" s="304" t="str">
        <f>'PRODUCTION LIST PE'!J34</f>
        <v/>
      </c>
      <c r="K32" s="304" t="str">
        <f>'PRODUCTION LIST PE'!K34</f>
        <v/>
      </c>
      <c r="L32" s="304" t="str">
        <f>'PRODUCTION LIST PE'!L34</f>
        <v/>
      </c>
      <c r="M32" s="304" t="str">
        <f>'PRODUCTION LIST PE'!M34</f>
        <v/>
      </c>
      <c r="N32" s="304" t="str">
        <f>'PRODUCTION LIST PE'!N34</f>
        <v/>
      </c>
      <c r="O32" s="304" t="str">
        <f>'PRODUCTION LIST PE'!O34</f>
        <v/>
      </c>
      <c r="P32" s="304" t="str">
        <f>'PRODUCTION LIST PE'!P34</f>
        <v/>
      </c>
      <c r="Q32" s="1265" t="str">
        <f>'PRODUCTION LIST PE'!Q34</f>
        <v/>
      </c>
      <c r="R32" s="304" t="str">
        <f>'PRODUCTION LIST PE'!R34</f>
        <v/>
      </c>
      <c r="S32" s="304" t="str">
        <f>'PRODUCTION LIST PE'!S34</f>
        <v/>
      </c>
      <c r="T32" s="304" t="str">
        <f>'PRODUCTION LIST PE'!T34</f>
        <v/>
      </c>
      <c r="U32" s="304" t="str">
        <f>'PRODUCTION LIST PE'!U34</f>
        <v/>
      </c>
      <c r="V32" s="304">
        <f>'PRODUCTION LIST PE'!V34</f>
        <v>0</v>
      </c>
    </row>
    <row r="33" spans="1:35" ht="22.5" customHeight="1" x14ac:dyDescent="0.2">
      <c r="A33" s="177" t="str">
        <f>'PRODUCTION LIST PE'!A35</f>
        <v>360-319PE</v>
      </c>
      <c r="B33" s="1474">
        <f>'360 PE'!H47</f>
        <v>10</v>
      </c>
      <c r="C33" s="304" t="str">
        <f>'PRODUCTION LIST PE'!C35</f>
        <v/>
      </c>
      <c r="D33" s="304" t="str">
        <f>'PRODUCTION LIST PE'!D35</f>
        <v/>
      </c>
      <c r="E33" s="304" t="str">
        <f>'PRODUCTION LIST PE'!E35</f>
        <v/>
      </c>
      <c r="F33" s="304" t="str">
        <f>'PRODUCTION LIST PE'!F35</f>
        <v/>
      </c>
      <c r="G33" s="304" t="str">
        <f>'PRODUCTION LIST PE'!G35</f>
        <v/>
      </c>
      <c r="H33" s="304" t="str">
        <f>'PRODUCTION LIST PE'!H35</f>
        <v/>
      </c>
      <c r="I33" s="304" t="str">
        <f>'PRODUCTION LIST PE'!I35</f>
        <v/>
      </c>
      <c r="J33" s="304" t="str">
        <f>'PRODUCTION LIST PE'!J35</f>
        <v/>
      </c>
      <c r="K33" s="304" t="str">
        <f>'PRODUCTION LIST PE'!K35</f>
        <v/>
      </c>
      <c r="L33" s="304" t="str">
        <f>'PRODUCTION LIST PE'!L35</f>
        <v/>
      </c>
      <c r="M33" s="304" t="str">
        <f>'PRODUCTION LIST PE'!M35</f>
        <v/>
      </c>
      <c r="N33" s="304" t="str">
        <f>'PRODUCTION LIST PE'!N35</f>
        <v/>
      </c>
      <c r="O33" s="304" t="str">
        <f>'PRODUCTION LIST PE'!O35</f>
        <v/>
      </c>
      <c r="P33" s="304" t="str">
        <f>'PRODUCTION LIST PE'!P35</f>
        <v/>
      </c>
      <c r="Q33" s="1265" t="str">
        <f>'PRODUCTION LIST PE'!Q35</f>
        <v/>
      </c>
      <c r="R33" s="304" t="str">
        <f>'PRODUCTION LIST PE'!R35</f>
        <v/>
      </c>
      <c r="S33" s="304" t="str">
        <f>'PRODUCTION LIST PE'!S35</f>
        <v/>
      </c>
      <c r="T33" s="304" t="str">
        <f>'PRODUCTION LIST PE'!T35</f>
        <v/>
      </c>
      <c r="U33" s="304" t="str">
        <f>'PRODUCTION LIST PE'!U35</f>
        <v/>
      </c>
      <c r="V33" s="304">
        <f>'PRODUCTION LIST PE'!V35</f>
        <v>0</v>
      </c>
    </row>
    <row r="34" spans="1:35" ht="22.5" customHeight="1" x14ac:dyDescent="0.2">
      <c r="A34" s="177" t="str">
        <f>'PRODUCTION LIST PE'!A36</f>
        <v>DCJ-PE</v>
      </c>
      <c r="B34" s="1474">
        <f>'360 PE'!H13</f>
        <v>6</v>
      </c>
      <c r="C34" s="304" t="str">
        <f>'PRODUCTION LIST PE'!C36</f>
        <v/>
      </c>
      <c r="D34" s="304" t="str">
        <f>'PRODUCTION LIST PE'!D36</f>
        <v/>
      </c>
      <c r="E34" s="304" t="str">
        <f>'PRODUCTION LIST PE'!E36</f>
        <v/>
      </c>
      <c r="F34" s="304" t="str">
        <f>'PRODUCTION LIST PE'!F36</f>
        <v/>
      </c>
      <c r="G34" s="304" t="str">
        <f>'PRODUCTION LIST PE'!G36</f>
        <v/>
      </c>
      <c r="H34" s="304" t="str">
        <f>'PRODUCTION LIST PE'!H36</f>
        <v/>
      </c>
      <c r="I34" s="304" t="str">
        <f>'PRODUCTION LIST PE'!I36</f>
        <v/>
      </c>
      <c r="J34" s="304" t="str">
        <f>'PRODUCTION LIST PE'!J36</f>
        <v/>
      </c>
      <c r="K34" s="304" t="str">
        <f>'PRODUCTION LIST PE'!K36</f>
        <v/>
      </c>
      <c r="L34" s="304" t="str">
        <f>'PRODUCTION LIST PE'!L36</f>
        <v/>
      </c>
      <c r="M34" s="304" t="str">
        <f>'PRODUCTION LIST PE'!M36</f>
        <v/>
      </c>
      <c r="N34" s="304" t="str">
        <f>'PRODUCTION LIST PE'!N36</f>
        <v/>
      </c>
      <c r="O34" s="304" t="str">
        <f>'PRODUCTION LIST PE'!O36</f>
        <v/>
      </c>
      <c r="P34" s="304" t="str">
        <f>'PRODUCTION LIST PE'!P36</f>
        <v/>
      </c>
      <c r="Q34" s="304" t="str">
        <f>'PRODUCTION LIST PE'!Q36</f>
        <v/>
      </c>
      <c r="R34" s="304" t="str">
        <f>'PRODUCTION LIST PE'!R36</f>
        <v/>
      </c>
      <c r="S34" s="304" t="str">
        <f>'PRODUCTION LIST PE'!S36</f>
        <v/>
      </c>
      <c r="T34" s="304" t="str">
        <f>'PRODUCTION LIST PE'!T36</f>
        <v/>
      </c>
      <c r="U34" s="304" t="str">
        <f>'PRODUCTION LIST PE'!U36</f>
        <v/>
      </c>
      <c r="V34" s="304">
        <f>'PRODUCTION LIST PE'!V36</f>
        <v>0</v>
      </c>
    </row>
    <row r="35" spans="1:35" ht="22.5" customHeight="1" x14ac:dyDescent="0.2">
      <c r="A35" s="177" t="str">
        <f>'PRODUCTION LIST PE'!A37</f>
        <v>DCF-PE</v>
      </c>
      <c r="B35" s="1474">
        <f>'360 PE'!H14</f>
        <v>10</v>
      </c>
      <c r="C35" s="304" t="str">
        <f>'PRODUCTION LIST PE'!C37</f>
        <v/>
      </c>
      <c r="D35" s="304" t="str">
        <f>'PRODUCTION LIST PE'!D37</f>
        <v/>
      </c>
      <c r="E35" s="304" t="str">
        <f>'PRODUCTION LIST PE'!E37</f>
        <v/>
      </c>
      <c r="F35" s="304" t="str">
        <f>'PRODUCTION LIST PE'!F37</f>
        <v/>
      </c>
      <c r="G35" s="304" t="str">
        <f>'PRODUCTION LIST PE'!G37</f>
        <v/>
      </c>
      <c r="H35" s="304" t="str">
        <f>'PRODUCTION LIST PE'!H37</f>
        <v/>
      </c>
      <c r="I35" s="304" t="str">
        <f>'PRODUCTION LIST PE'!I37</f>
        <v/>
      </c>
      <c r="J35" s="304" t="str">
        <f>'PRODUCTION LIST PE'!J37</f>
        <v/>
      </c>
      <c r="K35" s="304" t="str">
        <f>'PRODUCTION LIST PE'!K37</f>
        <v/>
      </c>
      <c r="L35" s="304" t="str">
        <f>'PRODUCTION LIST PE'!L37</f>
        <v/>
      </c>
      <c r="M35" s="304" t="str">
        <f>'PRODUCTION LIST PE'!M37</f>
        <v/>
      </c>
      <c r="N35" s="304" t="str">
        <f>'PRODUCTION LIST PE'!N37</f>
        <v/>
      </c>
      <c r="O35" s="304" t="str">
        <f>'PRODUCTION LIST PE'!O37</f>
        <v/>
      </c>
      <c r="P35" s="304" t="str">
        <f>'PRODUCTION LIST PE'!P37</f>
        <v/>
      </c>
      <c r="Q35" s="304" t="str">
        <f>'PRODUCTION LIST PE'!Q37</f>
        <v/>
      </c>
      <c r="R35" s="304" t="str">
        <f>'PRODUCTION LIST PE'!R37</f>
        <v/>
      </c>
      <c r="S35" s="304" t="str">
        <f>'PRODUCTION LIST PE'!S37</f>
        <v/>
      </c>
      <c r="T35" s="304" t="str">
        <f>'PRODUCTION LIST PE'!T37</f>
        <v/>
      </c>
      <c r="U35" s="304" t="str">
        <f>'PRODUCTION LIST PE'!U37</f>
        <v/>
      </c>
      <c r="V35" s="304">
        <f>'PRODUCTION LIST PE'!V37</f>
        <v>0</v>
      </c>
    </row>
    <row r="36" spans="1:35" x14ac:dyDescent="0.2">
      <c r="O36"/>
    </row>
    <row r="37" spans="1:35" ht="20" customHeight="1" x14ac:dyDescent="0.2">
      <c r="B37" s="16" t="s">
        <v>1212</v>
      </c>
      <c r="C37" s="1472"/>
      <c r="D37" s="281"/>
      <c r="E37" s="281"/>
      <c r="F37" s="281"/>
      <c r="L37" s="16" t="s">
        <v>85</v>
      </c>
      <c r="M37" s="842"/>
      <c r="N37" s="842"/>
      <c r="O37" s="842"/>
      <c r="P37" s="842"/>
      <c r="Q37" s="24"/>
      <c r="AI37" s="23"/>
    </row>
    <row r="38" spans="1:35" ht="20" customHeight="1" x14ac:dyDescent="0.2">
      <c r="B38" s="16" t="s">
        <v>1217</v>
      </c>
      <c r="C38" s="1472"/>
      <c r="D38" s="281"/>
      <c r="E38" s="281"/>
      <c r="F38" s="281"/>
      <c r="L38" s="16" t="s">
        <v>83</v>
      </c>
      <c r="M38" s="25"/>
      <c r="N38" s="25"/>
      <c r="O38" s="25"/>
      <c r="P38" s="25"/>
      <c r="Q38" s="25"/>
      <c r="AI38" s="23"/>
    </row>
    <row r="39" spans="1:35" ht="20" customHeight="1" x14ac:dyDescent="0.2">
      <c r="L39" s="16" t="s">
        <v>86</v>
      </c>
      <c r="M39" s="2"/>
      <c r="N39" s="2"/>
      <c r="O39" s="2"/>
      <c r="P39" s="2"/>
      <c r="Q39" s="2"/>
      <c r="Z39" s="281"/>
      <c r="AA39" s="281"/>
      <c r="AB39" s="281"/>
      <c r="AC39" s="16"/>
      <c r="AI39" s="23"/>
    </row>
    <row r="40" spans="1:35" x14ac:dyDescent="0.2">
      <c r="O40"/>
    </row>
    <row r="41" spans="1:35" x14ac:dyDescent="0.2">
      <c r="O41"/>
    </row>
    <row r="42" spans="1:35" x14ac:dyDescent="0.2">
      <c r="O42"/>
    </row>
    <row r="43" spans="1:35" x14ac:dyDescent="0.2">
      <c r="O43"/>
    </row>
    <row r="44" spans="1:35" x14ac:dyDescent="0.2">
      <c r="O44"/>
    </row>
    <row r="45" spans="1:35" x14ac:dyDescent="0.2">
      <c r="O45"/>
    </row>
    <row r="46" spans="1:35" x14ac:dyDescent="0.2">
      <c r="O46"/>
    </row>
    <row r="47" spans="1:35" x14ac:dyDescent="0.2">
      <c r="O47"/>
    </row>
    <row r="48" spans="1:35" x14ac:dyDescent="0.2">
      <c r="O48"/>
    </row>
    <row r="49" spans="15:15" x14ac:dyDescent="0.2">
      <c r="O49"/>
    </row>
    <row r="50" spans="15:15" x14ac:dyDescent="0.2">
      <c r="O50"/>
    </row>
    <row r="51" spans="15:15" x14ac:dyDescent="0.2">
      <c r="O51"/>
    </row>
    <row r="52" spans="15:15" x14ac:dyDescent="0.2">
      <c r="O52"/>
    </row>
    <row r="53" spans="15:15" x14ac:dyDescent="0.2">
      <c r="O53"/>
    </row>
    <row r="54" spans="15:15" x14ac:dyDescent="0.2">
      <c r="O54"/>
    </row>
    <row r="55" spans="15:15" x14ac:dyDescent="0.2">
      <c r="O55"/>
    </row>
    <row r="56" spans="15:15" x14ac:dyDescent="0.2">
      <c r="O56"/>
    </row>
    <row r="57" spans="15:15" x14ac:dyDescent="0.2">
      <c r="O57"/>
    </row>
    <row r="58" spans="15:15" x14ac:dyDescent="0.2">
      <c r="O58"/>
    </row>
    <row r="59" spans="15:15" x14ac:dyDescent="0.2">
      <c r="O59"/>
    </row>
    <row r="60" spans="15:15" x14ac:dyDescent="0.2">
      <c r="O60"/>
    </row>
    <row r="61" spans="15:15" x14ac:dyDescent="0.2">
      <c r="O61"/>
    </row>
    <row r="62" spans="15:15" x14ac:dyDescent="0.2">
      <c r="O62"/>
    </row>
    <row r="63" spans="15:15" x14ac:dyDescent="0.2">
      <c r="O63"/>
    </row>
    <row r="64" spans="15:15" x14ac:dyDescent="0.2">
      <c r="O64"/>
    </row>
    <row r="65" spans="15:15" x14ac:dyDescent="0.2">
      <c r="O65"/>
    </row>
    <row r="66" spans="15:15" x14ac:dyDescent="0.2">
      <c r="O66"/>
    </row>
    <row r="67" spans="15:15" x14ac:dyDescent="0.2">
      <c r="O67"/>
    </row>
    <row r="68" spans="15:15" x14ac:dyDescent="0.2">
      <c r="O68"/>
    </row>
    <row r="69" spans="15:15" x14ac:dyDescent="0.2">
      <c r="O69"/>
    </row>
    <row r="70" spans="15:15" x14ac:dyDescent="0.2">
      <c r="O70"/>
    </row>
    <row r="71" spans="15:15" x14ac:dyDescent="0.2">
      <c r="O71"/>
    </row>
    <row r="72" spans="15:15" x14ac:dyDescent="0.2">
      <c r="O72"/>
    </row>
    <row r="73" spans="15:15" x14ac:dyDescent="0.2">
      <c r="O73"/>
    </row>
    <row r="74" spans="15:15" x14ac:dyDescent="0.2">
      <c r="O74"/>
    </row>
    <row r="75" spans="15:15" x14ac:dyDescent="0.2">
      <c r="O75"/>
    </row>
    <row r="76" spans="15:15" x14ac:dyDescent="0.2">
      <c r="O76"/>
    </row>
    <row r="77" spans="15:15" x14ac:dyDescent="0.2">
      <c r="O77"/>
    </row>
    <row r="78" spans="15:15" x14ac:dyDescent="0.2">
      <c r="O78"/>
    </row>
    <row r="79" spans="15:15" x14ac:dyDescent="0.2">
      <c r="O79"/>
    </row>
    <row r="80" spans="15:15" x14ac:dyDescent="0.2">
      <c r="O80"/>
    </row>
    <row r="81" spans="15:15" x14ac:dyDescent="0.2">
      <c r="O81"/>
    </row>
    <row r="82" spans="15:15" x14ac:dyDescent="0.2">
      <c r="O82"/>
    </row>
    <row r="83" spans="15:15" x14ac:dyDescent="0.2">
      <c r="O83"/>
    </row>
    <row r="84" spans="15:15" x14ac:dyDescent="0.2">
      <c r="O84"/>
    </row>
    <row r="85" spans="15:15" x14ac:dyDescent="0.2">
      <c r="O85"/>
    </row>
    <row r="86" spans="15:15" x14ac:dyDescent="0.2">
      <c r="O86"/>
    </row>
    <row r="87" spans="15:15" x14ac:dyDescent="0.2">
      <c r="O87"/>
    </row>
    <row r="88" spans="15:15" x14ac:dyDescent="0.2">
      <c r="O88"/>
    </row>
    <row r="89" spans="15:15" x14ac:dyDescent="0.2">
      <c r="O89"/>
    </row>
    <row r="90" spans="15:15" x14ac:dyDescent="0.2">
      <c r="O90"/>
    </row>
    <row r="91" spans="15:15" x14ac:dyDescent="0.2">
      <c r="O91"/>
    </row>
    <row r="92" spans="15:15" x14ac:dyDescent="0.2">
      <c r="O92"/>
    </row>
    <row r="93" spans="15:15" x14ac:dyDescent="0.2">
      <c r="O93"/>
    </row>
    <row r="94" spans="15:15" x14ac:dyDescent="0.2">
      <c r="O94"/>
    </row>
    <row r="95" spans="15:15" x14ac:dyDescent="0.2">
      <c r="O95"/>
    </row>
    <row r="96" spans="15:15" x14ac:dyDescent="0.2">
      <c r="O96"/>
    </row>
    <row r="97" spans="15:15" x14ac:dyDescent="0.2">
      <c r="O97"/>
    </row>
    <row r="98" spans="15:15" x14ac:dyDescent="0.2">
      <c r="O98"/>
    </row>
    <row r="99" spans="15:15" x14ac:dyDescent="0.2">
      <c r="O99"/>
    </row>
    <row r="100" spans="15:15" x14ac:dyDescent="0.2">
      <c r="O100"/>
    </row>
    <row r="101" spans="15:15" x14ac:dyDescent="0.2">
      <c r="O101"/>
    </row>
    <row r="102" spans="15:15" x14ac:dyDescent="0.2">
      <c r="O102"/>
    </row>
    <row r="103" spans="15:15" x14ac:dyDescent="0.2">
      <c r="O103"/>
    </row>
    <row r="104" spans="15:15" x14ac:dyDescent="0.2">
      <c r="O104"/>
    </row>
    <row r="105" spans="15:15" x14ac:dyDescent="0.2">
      <c r="O105"/>
    </row>
    <row r="106" spans="15:15" x14ac:dyDescent="0.2">
      <c r="O106"/>
    </row>
    <row r="107" spans="15:15" x14ac:dyDescent="0.2">
      <c r="O107"/>
    </row>
    <row r="108" spans="15:15" x14ac:dyDescent="0.2">
      <c r="O108"/>
    </row>
    <row r="109" spans="15:15" x14ac:dyDescent="0.2">
      <c r="O109"/>
    </row>
    <row r="110" spans="15:15" x14ac:dyDescent="0.2">
      <c r="O110"/>
    </row>
    <row r="111" spans="15:15" x14ac:dyDescent="0.2">
      <c r="O111"/>
    </row>
    <row r="112" spans="15:15" x14ac:dyDescent="0.2">
      <c r="O112"/>
    </row>
    <row r="113" spans="15:15" x14ac:dyDescent="0.2">
      <c r="O113"/>
    </row>
    <row r="114" spans="15:15" x14ac:dyDescent="0.2">
      <c r="O114"/>
    </row>
    <row r="115" spans="15:15" x14ac:dyDescent="0.2">
      <c r="O115"/>
    </row>
    <row r="116" spans="15:15" x14ac:dyDescent="0.2">
      <c r="O116"/>
    </row>
    <row r="117" spans="15:15" x14ac:dyDescent="0.2">
      <c r="O117"/>
    </row>
    <row r="118" spans="15:15" x14ac:dyDescent="0.2">
      <c r="O118"/>
    </row>
    <row r="119" spans="15:15" x14ac:dyDescent="0.2">
      <c r="O119"/>
    </row>
    <row r="120" spans="15:15" x14ac:dyDescent="0.2">
      <c r="O120"/>
    </row>
    <row r="121" spans="15:15" x14ac:dyDescent="0.2">
      <c r="O121"/>
    </row>
    <row r="122" spans="15:15" x14ac:dyDescent="0.2">
      <c r="O122"/>
    </row>
    <row r="123" spans="15:15" x14ac:dyDescent="0.2">
      <c r="O123"/>
    </row>
    <row r="124" spans="15:15" x14ac:dyDescent="0.2">
      <c r="O124"/>
    </row>
    <row r="125" spans="15:15" x14ac:dyDescent="0.2">
      <c r="O125"/>
    </row>
    <row r="126" spans="15:15" x14ac:dyDescent="0.2">
      <c r="O126"/>
    </row>
    <row r="127" spans="15:15" x14ac:dyDescent="0.2">
      <c r="O127"/>
    </row>
    <row r="128" spans="15:15" x14ac:dyDescent="0.2">
      <c r="O128"/>
    </row>
    <row r="129" spans="15:15" x14ac:dyDescent="0.2">
      <c r="O129"/>
    </row>
    <row r="130" spans="15:15" x14ac:dyDescent="0.2">
      <c r="O130"/>
    </row>
    <row r="131" spans="15:15" x14ac:dyDescent="0.2">
      <c r="O131"/>
    </row>
    <row r="132" spans="15:15" x14ac:dyDescent="0.2">
      <c r="O132"/>
    </row>
    <row r="133" spans="15:15" x14ac:dyDescent="0.2">
      <c r="O133"/>
    </row>
    <row r="134" spans="15:15" x14ac:dyDescent="0.2">
      <c r="O134"/>
    </row>
    <row r="135" spans="15:15" x14ac:dyDescent="0.2">
      <c r="O135"/>
    </row>
    <row r="136" spans="15:15" x14ac:dyDescent="0.2">
      <c r="O136"/>
    </row>
    <row r="137" spans="15:15" x14ac:dyDescent="0.2">
      <c r="O137"/>
    </row>
    <row r="138" spans="15:15" x14ac:dyDescent="0.2">
      <c r="O138"/>
    </row>
    <row r="139" spans="15:15" x14ac:dyDescent="0.2">
      <c r="O139"/>
    </row>
    <row r="140" spans="15:15" x14ac:dyDescent="0.2">
      <c r="O140"/>
    </row>
    <row r="141" spans="15:15" x14ac:dyDescent="0.2">
      <c r="O141"/>
    </row>
    <row r="142" spans="15:15" x14ac:dyDescent="0.2">
      <c r="O142"/>
    </row>
    <row r="143" spans="15:15" x14ac:dyDescent="0.2">
      <c r="O143"/>
    </row>
    <row r="144" spans="15:15" x14ac:dyDescent="0.2">
      <c r="O144"/>
    </row>
    <row r="145" spans="15:15" x14ac:dyDescent="0.2">
      <c r="O145"/>
    </row>
    <row r="146" spans="15:15" x14ac:dyDescent="0.2">
      <c r="O146"/>
    </row>
    <row r="147" spans="15:15" x14ac:dyDescent="0.2">
      <c r="O147"/>
    </row>
    <row r="148" spans="15:15" x14ac:dyDescent="0.2">
      <c r="O148"/>
    </row>
    <row r="149" spans="15:15" x14ac:dyDescent="0.2">
      <c r="O149"/>
    </row>
    <row r="150" spans="15:15" x14ac:dyDescent="0.2">
      <c r="O150"/>
    </row>
    <row r="151" spans="15:15" x14ac:dyDescent="0.2">
      <c r="O151"/>
    </row>
    <row r="152" spans="15:15" x14ac:dyDescent="0.2">
      <c r="O152"/>
    </row>
    <row r="153" spans="15:15" x14ac:dyDescent="0.2">
      <c r="O153"/>
    </row>
    <row r="154" spans="15:15" x14ac:dyDescent="0.2">
      <c r="O154"/>
    </row>
    <row r="155" spans="15:15" x14ac:dyDescent="0.2">
      <c r="O155"/>
    </row>
    <row r="156" spans="15:15" x14ac:dyDescent="0.2">
      <c r="O156"/>
    </row>
    <row r="157" spans="15:15" x14ac:dyDescent="0.2">
      <c r="O157"/>
    </row>
    <row r="158" spans="15:15" x14ac:dyDescent="0.2">
      <c r="O158"/>
    </row>
    <row r="159" spans="15:15" x14ac:dyDescent="0.2">
      <c r="O159"/>
    </row>
    <row r="160" spans="15:15" x14ac:dyDescent="0.2">
      <c r="O160"/>
    </row>
    <row r="161" spans="15:15" x14ac:dyDescent="0.2">
      <c r="O161"/>
    </row>
    <row r="162" spans="15:15" x14ac:dyDescent="0.2">
      <c r="O162"/>
    </row>
    <row r="163" spans="15:15" x14ac:dyDescent="0.2">
      <c r="O163"/>
    </row>
    <row r="164" spans="15:15" x14ac:dyDescent="0.2">
      <c r="O164"/>
    </row>
    <row r="165" spans="15:15" x14ac:dyDescent="0.2">
      <c r="O165"/>
    </row>
    <row r="166" spans="15:15" x14ac:dyDescent="0.2">
      <c r="O166"/>
    </row>
    <row r="167" spans="15:15" x14ac:dyDescent="0.2">
      <c r="O167"/>
    </row>
    <row r="168" spans="15:15" x14ac:dyDescent="0.2">
      <c r="O168"/>
    </row>
    <row r="169" spans="15:15" x14ac:dyDescent="0.2">
      <c r="O169"/>
    </row>
    <row r="170" spans="15:15" x14ac:dyDescent="0.2">
      <c r="O170"/>
    </row>
    <row r="171" spans="15:15" x14ac:dyDescent="0.2">
      <c r="O171"/>
    </row>
    <row r="172" spans="15:15" x14ac:dyDescent="0.2">
      <c r="O172"/>
    </row>
    <row r="173" spans="15:15" x14ac:dyDescent="0.2">
      <c r="O173"/>
    </row>
    <row r="174" spans="15:15" x14ac:dyDescent="0.2">
      <c r="O174"/>
    </row>
    <row r="175" spans="15:15" x14ac:dyDescent="0.2">
      <c r="O175"/>
    </row>
    <row r="176" spans="15:15" x14ac:dyDescent="0.2">
      <c r="O176"/>
    </row>
    <row r="177" spans="15:15" x14ac:dyDescent="0.2">
      <c r="O177"/>
    </row>
    <row r="178" spans="15:15" x14ac:dyDescent="0.2">
      <c r="O178"/>
    </row>
    <row r="179" spans="15:15" x14ac:dyDescent="0.2">
      <c r="O179"/>
    </row>
    <row r="180" spans="15:15" x14ac:dyDescent="0.2">
      <c r="O180"/>
    </row>
    <row r="181" spans="15:15" x14ac:dyDescent="0.2">
      <c r="O181"/>
    </row>
    <row r="182" spans="15:15" x14ac:dyDescent="0.2">
      <c r="O182"/>
    </row>
    <row r="183" spans="15:15" x14ac:dyDescent="0.2">
      <c r="O183"/>
    </row>
    <row r="184" spans="15:15" x14ac:dyDescent="0.2">
      <c r="O184"/>
    </row>
    <row r="185" spans="15:15" x14ac:dyDescent="0.2">
      <c r="O185"/>
    </row>
    <row r="186" spans="15:15" x14ac:dyDescent="0.2">
      <c r="O186"/>
    </row>
    <row r="187" spans="15:15" x14ac:dyDescent="0.2">
      <c r="O187"/>
    </row>
    <row r="188" spans="15:15" x14ac:dyDescent="0.2">
      <c r="O188"/>
    </row>
    <row r="189" spans="15:15" x14ac:dyDescent="0.2">
      <c r="O189"/>
    </row>
    <row r="190" spans="15:15" x14ac:dyDescent="0.2">
      <c r="O190"/>
    </row>
    <row r="191" spans="15:15" x14ac:dyDescent="0.2">
      <c r="O191"/>
    </row>
    <row r="192" spans="15:15" x14ac:dyDescent="0.2">
      <c r="O192"/>
    </row>
    <row r="193" spans="15:15" x14ac:dyDescent="0.2">
      <c r="O193"/>
    </row>
    <row r="194" spans="15:15" x14ac:dyDescent="0.2">
      <c r="O194"/>
    </row>
    <row r="195" spans="15:15" x14ac:dyDescent="0.2">
      <c r="O195"/>
    </row>
    <row r="196" spans="15:15" x14ac:dyDescent="0.2">
      <c r="O196"/>
    </row>
    <row r="197" spans="15:15" x14ac:dyDescent="0.2">
      <c r="O197"/>
    </row>
    <row r="198" spans="15:15" x14ac:dyDescent="0.2">
      <c r="O198"/>
    </row>
    <row r="199" spans="15:15" x14ac:dyDescent="0.2">
      <c r="O199"/>
    </row>
    <row r="200" spans="15:15" x14ac:dyDescent="0.2">
      <c r="O200"/>
    </row>
    <row r="201" spans="15:15" x14ac:dyDescent="0.2">
      <c r="O201"/>
    </row>
    <row r="202" spans="15:15" x14ac:dyDescent="0.2">
      <c r="O202"/>
    </row>
    <row r="203" spans="15:15" x14ac:dyDescent="0.2">
      <c r="O203"/>
    </row>
    <row r="204" spans="15:15" x14ac:dyDescent="0.2">
      <c r="O204"/>
    </row>
    <row r="205" spans="15:15" x14ac:dyDescent="0.2">
      <c r="O205"/>
    </row>
    <row r="206" spans="15:15" x14ac:dyDescent="0.2">
      <c r="O206"/>
    </row>
    <row r="207" spans="15:15" x14ac:dyDescent="0.2">
      <c r="O207"/>
    </row>
    <row r="208" spans="15:15" x14ac:dyDescent="0.2">
      <c r="O208"/>
    </row>
    <row r="209" spans="15:15" x14ac:dyDescent="0.2">
      <c r="O209"/>
    </row>
    <row r="210" spans="15:15" x14ac:dyDescent="0.2">
      <c r="O210"/>
    </row>
    <row r="211" spans="15:15" x14ac:dyDescent="0.2">
      <c r="O211"/>
    </row>
    <row r="212" spans="15:15" x14ac:dyDescent="0.2">
      <c r="O212"/>
    </row>
    <row r="213" spans="15:15" x14ac:dyDescent="0.2">
      <c r="O213"/>
    </row>
    <row r="214" spans="15:15" x14ac:dyDescent="0.2">
      <c r="O214"/>
    </row>
    <row r="215" spans="15:15" x14ac:dyDescent="0.2">
      <c r="O215"/>
    </row>
    <row r="216" spans="15:15" x14ac:dyDescent="0.2">
      <c r="O216"/>
    </row>
    <row r="217" spans="15:15" x14ac:dyDescent="0.2">
      <c r="O217"/>
    </row>
    <row r="218" spans="15:15" x14ac:dyDescent="0.2">
      <c r="O218"/>
    </row>
    <row r="219" spans="15:15" x14ac:dyDescent="0.2">
      <c r="O219"/>
    </row>
    <row r="220" spans="15:15" x14ac:dyDescent="0.2">
      <c r="O220"/>
    </row>
    <row r="221" spans="15:15" x14ac:dyDescent="0.2">
      <c r="O221"/>
    </row>
    <row r="222" spans="15:15" x14ac:dyDescent="0.2">
      <c r="O222"/>
    </row>
    <row r="223" spans="15:15" x14ac:dyDescent="0.2">
      <c r="O223"/>
    </row>
    <row r="224" spans="15:15" x14ac:dyDescent="0.2">
      <c r="O224"/>
    </row>
    <row r="225" spans="15:15" x14ac:dyDescent="0.2">
      <c r="O225"/>
    </row>
    <row r="226" spans="15:15" x14ac:dyDescent="0.2">
      <c r="O226"/>
    </row>
    <row r="227" spans="15:15" x14ac:dyDescent="0.2">
      <c r="O227"/>
    </row>
    <row r="228" spans="15:15" x14ac:dyDescent="0.2">
      <c r="O228"/>
    </row>
    <row r="229" spans="15:15" x14ac:dyDescent="0.2">
      <c r="O229"/>
    </row>
    <row r="230" spans="15:15" x14ac:dyDescent="0.2">
      <c r="O230"/>
    </row>
    <row r="231" spans="15:15" x14ac:dyDescent="0.2">
      <c r="O231"/>
    </row>
    <row r="232" spans="15:15" x14ac:dyDescent="0.2">
      <c r="O232"/>
    </row>
    <row r="233" spans="15:15" x14ac:dyDescent="0.2">
      <c r="O233"/>
    </row>
    <row r="234" spans="15:15" x14ac:dyDescent="0.2">
      <c r="O234"/>
    </row>
    <row r="235" spans="15:15" x14ac:dyDescent="0.2">
      <c r="O235"/>
    </row>
    <row r="236" spans="15:15" x14ac:dyDescent="0.2">
      <c r="O236"/>
    </row>
    <row r="237" spans="15:15" x14ac:dyDescent="0.2">
      <c r="O237"/>
    </row>
    <row r="238" spans="15:15" x14ac:dyDescent="0.2">
      <c r="O238"/>
    </row>
    <row r="239" spans="15:15" x14ac:dyDescent="0.2">
      <c r="O239"/>
    </row>
    <row r="240" spans="15:15" x14ac:dyDescent="0.2">
      <c r="O240"/>
    </row>
    <row r="241" spans="15:15" x14ac:dyDescent="0.2">
      <c r="O241"/>
    </row>
    <row r="242" spans="15:15" x14ac:dyDescent="0.2">
      <c r="O242"/>
    </row>
    <row r="243" spans="15:15" x14ac:dyDescent="0.2">
      <c r="O243"/>
    </row>
    <row r="244" spans="15:15" x14ac:dyDescent="0.2">
      <c r="O244"/>
    </row>
    <row r="245" spans="15:15" x14ac:dyDescent="0.2">
      <c r="O245"/>
    </row>
    <row r="246" spans="15:15" x14ac:dyDescent="0.2">
      <c r="O246"/>
    </row>
    <row r="247" spans="15:15" x14ac:dyDescent="0.2">
      <c r="O247"/>
    </row>
    <row r="248" spans="15:15" x14ac:dyDescent="0.2">
      <c r="O248"/>
    </row>
    <row r="249" spans="15:15" x14ac:dyDescent="0.2">
      <c r="O249"/>
    </row>
    <row r="250" spans="15:15" x14ac:dyDescent="0.2">
      <c r="O250"/>
    </row>
    <row r="251" spans="15:15" x14ac:dyDescent="0.2">
      <c r="O251"/>
    </row>
    <row r="252" spans="15:15" x14ac:dyDescent="0.2">
      <c r="O252"/>
    </row>
    <row r="253" spans="15:15" x14ac:dyDescent="0.2">
      <c r="O253"/>
    </row>
    <row r="254" spans="15:15" x14ac:dyDescent="0.2">
      <c r="O254"/>
    </row>
    <row r="255" spans="15:15" x14ac:dyDescent="0.2">
      <c r="O255"/>
    </row>
    <row r="256" spans="15:15" x14ac:dyDescent="0.2">
      <c r="O256"/>
    </row>
    <row r="257" spans="15:15" x14ac:dyDescent="0.2">
      <c r="O257"/>
    </row>
    <row r="258" spans="15:15" x14ac:dyDescent="0.2">
      <c r="O258"/>
    </row>
    <row r="259" spans="15:15" x14ac:dyDescent="0.2">
      <c r="O259"/>
    </row>
    <row r="260" spans="15:15" x14ac:dyDescent="0.2">
      <c r="O260"/>
    </row>
    <row r="261" spans="15:15" x14ac:dyDescent="0.2">
      <c r="O261"/>
    </row>
    <row r="262" spans="15:15" x14ac:dyDescent="0.2">
      <c r="O262"/>
    </row>
    <row r="263" spans="15:15" x14ac:dyDescent="0.2">
      <c r="O263"/>
    </row>
    <row r="264" spans="15:15" x14ac:dyDescent="0.2">
      <c r="O264"/>
    </row>
    <row r="265" spans="15:15" x14ac:dyDescent="0.2">
      <c r="O265"/>
    </row>
    <row r="266" spans="15:15" x14ac:dyDescent="0.2">
      <c r="O266"/>
    </row>
    <row r="267" spans="15:15" x14ac:dyDescent="0.2">
      <c r="O267"/>
    </row>
    <row r="268" spans="15:15" x14ac:dyDescent="0.2">
      <c r="O268"/>
    </row>
    <row r="269" spans="15:15" x14ac:dyDescent="0.2">
      <c r="O269"/>
    </row>
    <row r="270" spans="15:15" x14ac:dyDescent="0.2">
      <c r="O270"/>
    </row>
    <row r="271" spans="15:15" x14ac:dyDescent="0.2">
      <c r="O271"/>
    </row>
    <row r="272" spans="15:15" x14ac:dyDescent="0.2">
      <c r="O272"/>
    </row>
    <row r="273" spans="15:15" x14ac:dyDescent="0.2">
      <c r="O273"/>
    </row>
    <row r="274" spans="15:15" x14ac:dyDescent="0.2">
      <c r="O274"/>
    </row>
    <row r="275" spans="15:15" x14ac:dyDescent="0.2">
      <c r="O275"/>
    </row>
    <row r="276" spans="15:15" x14ac:dyDescent="0.2">
      <c r="O276"/>
    </row>
    <row r="277" spans="15:15" x14ac:dyDescent="0.2">
      <c r="O277"/>
    </row>
    <row r="278" spans="15:15" x14ac:dyDescent="0.2">
      <c r="O278"/>
    </row>
    <row r="279" spans="15:15" x14ac:dyDescent="0.2">
      <c r="O279"/>
    </row>
    <row r="280" spans="15:15" x14ac:dyDescent="0.2">
      <c r="O280"/>
    </row>
    <row r="281" spans="15:15" x14ac:dyDescent="0.2">
      <c r="O281"/>
    </row>
    <row r="282" spans="15:15" x14ac:dyDescent="0.2">
      <c r="O282"/>
    </row>
    <row r="283" spans="15:15" x14ac:dyDescent="0.2">
      <c r="O283"/>
    </row>
    <row r="284" spans="15:15" x14ac:dyDescent="0.2">
      <c r="O284"/>
    </row>
    <row r="285" spans="15:15" x14ac:dyDescent="0.2">
      <c r="O285"/>
    </row>
    <row r="286" spans="15:15" x14ac:dyDescent="0.2">
      <c r="O286"/>
    </row>
    <row r="287" spans="15:15" x14ac:dyDescent="0.2">
      <c r="O287"/>
    </row>
    <row r="288" spans="15:15" x14ac:dyDescent="0.2">
      <c r="O288"/>
    </row>
    <row r="289" spans="15:15" x14ac:dyDescent="0.2">
      <c r="O289"/>
    </row>
    <row r="290" spans="15:15" x14ac:dyDescent="0.2">
      <c r="O290"/>
    </row>
    <row r="291" spans="15:15" x14ac:dyDescent="0.2">
      <c r="O291"/>
    </row>
    <row r="292" spans="15:15" x14ac:dyDescent="0.2">
      <c r="O292"/>
    </row>
    <row r="293" spans="15:15" x14ac:dyDescent="0.2">
      <c r="O293"/>
    </row>
    <row r="294" spans="15:15" x14ac:dyDescent="0.2">
      <c r="O294"/>
    </row>
    <row r="295" spans="15:15" x14ac:dyDescent="0.2">
      <c r="O295"/>
    </row>
    <row r="296" spans="15:15" x14ac:dyDescent="0.2">
      <c r="O296"/>
    </row>
    <row r="297" spans="15:15" x14ac:dyDescent="0.2">
      <c r="O297"/>
    </row>
    <row r="298" spans="15:15" x14ac:dyDescent="0.2">
      <c r="O298"/>
    </row>
    <row r="299" spans="15:15" x14ac:dyDescent="0.2">
      <c r="O299"/>
    </row>
    <row r="300" spans="15:15" x14ac:dyDescent="0.2">
      <c r="O300"/>
    </row>
    <row r="301" spans="15:15" x14ac:dyDescent="0.2">
      <c r="O301"/>
    </row>
    <row r="302" spans="15:15" x14ac:dyDescent="0.2">
      <c r="O302"/>
    </row>
    <row r="303" spans="15:15" x14ac:dyDescent="0.2">
      <c r="O303"/>
    </row>
    <row r="304" spans="15:15" x14ac:dyDescent="0.2">
      <c r="O304"/>
    </row>
    <row r="305" spans="15:15" x14ac:dyDescent="0.2">
      <c r="O305"/>
    </row>
    <row r="306" spans="15:15" x14ac:dyDescent="0.2">
      <c r="O306"/>
    </row>
    <row r="307" spans="15:15" x14ac:dyDescent="0.2">
      <c r="O307"/>
    </row>
    <row r="308" spans="15:15" x14ac:dyDescent="0.2">
      <c r="O308"/>
    </row>
    <row r="309" spans="15:15" x14ac:dyDescent="0.2">
      <c r="O309"/>
    </row>
    <row r="310" spans="15:15" x14ac:dyDescent="0.2">
      <c r="O310"/>
    </row>
    <row r="311" spans="15:15" x14ac:dyDescent="0.2">
      <c r="O311"/>
    </row>
    <row r="312" spans="15:15" x14ac:dyDescent="0.2">
      <c r="O312"/>
    </row>
    <row r="313" spans="15:15" x14ac:dyDescent="0.2">
      <c r="O313"/>
    </row>
    <row r="314" spans="15:15" x14ac:dyDescent="0.2">
      <c r="O314"/>
    </row>
    <row r="315" spans="15:15" x14ac:dyDescent="0.2">
      <c r="O315"/>
    </row>
    <row r="316" spans="15:15" x14ac:dyDescent="0.2">
      <c r="O316"/>
    </row>
    <row r="317" spans="15:15" x14ac:dyDescent="0.2">
      <c r="O317"/>
    </row>
    <row r="318" spans="15:15" x14ac:dyDescent="0.2">
      <c r="O318"/>
    </row>
  </sheetData>
  <sheetProtection selectLockedCells="1" selectUnlockedCells="1"/>
  <autoFilter ref="V2:V35" xr:uid="{75CC5863-4A56-644A-939C-54F369D9B0DF}"/>
  <mergeCells count="2">
    <mergeCell ref="A1:F1"/>
    <mergeCell ref="L1:N1"/>
  </mergeCells>
  <pageMargins left="0.25" right="0.25" top="0.75" bottom="0.75" header="0.3" footer="0.3"/>
  <pageSetup paperSize="9" fitToHeight="0" orientation="landscape" r:id="rId1"/>
  <headerFooter>
    <oddHeader xml:space="preserve">&amp;LPACKING LIST - 360holds - PE
</oddHeader>
    <oddFooter>Page &amp;P of &amp;N</oddFooter>
    <firstFooter>&amp;CStran &amp;P od 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B3D0D-D98E-F74E-826B-4C1551932B0A}">
  <sheetPr codeName="Sheet3"/>
  <dimension ref="A1:BK32"/>
  <sheetViews>
    <sheetView showGridLines="0" showRowColHeaders="0" zoomScale="70" zoomScaleNormal="70" workbookViewId="0">
      <pane ySplit="5" topLeftCell="A6" activePane="bottomLeft" state="frozen"/>
      <selection activeCell="K13" sqref="K13"/>
      <selection pane="bottomLeft" activeCell="K9" sqref="K9"/>
    </sheetView>
  </sheetViews>
  <sheetFormatPr baseColWidth="10" defaultColWidth="11" defaultRowHeight="16" x14ac:dyDescent="0.2"/>
  <cols>
    <col min="1" max="1" width="4.6640625" customWidth="1"/>
    <col min="2" max="2" width="17.5" customWidth="1"/>
    <col min="3" max="4" width="17.1640625" bestFit="1" customWidth="1"/>
    <col min="5" max="5" width="10.83203125" customWidth="1"/>
    <col min="6" max="6" width="13.6640625" customWidth="1"/>
    <col min="7" max="7" width="10.1640625" customWidth="1"/>
    <col min="8" max="8" width="9.33203125" customWidth="1"/>
    <col min="9" max="9" width="13" customWidth="1"/>
    <col min="10" max="10" width="12" customWidth="1"/>
    <col min="11" max="13" width="8.6640625" style="1" customWidth="1"/>
    <col min="14" max="14" width="9.6640625" style="1" customWidth="1"/>
    <col min="15" max="15" width="10.6640625" style="1" customWidth="1"/>
    <col min="16" max="26" width="8.6640625" style="1" customWidth="1"/>
    <col min="27" max="27" width="18" style="23" customWidth="1"/>
    <col min="28" max="28" width="18" style="23" hidden="1" customWidth="1"/>
    <col min="29" max="29" width="11" hidden="1" customWidth="1"/>
    <col min="30" max="31" width="6.5" style="215" hidden="1" customWidth="1"/>
    <col min="32" max="32" width="5.6640625" style="215" hidden="1" customWidth="1"/>
    <col min="33" max="33" width="5.5" style="215" hidden="1" customWidth="1"/>
    <col min="34" max="34" width="4.6640625" style="215" hidden="1" customWidth="1"/>
    <col min="35" max="35" width="6.6640625" style="215" hidden="1" customWidth="1"/>
    <col min="36" max="47" width="5" style="215" hidden="1" customWidth="1"/>
    <col min="48" max="48" width="11" hidden="1" customWidth="1"/>
    <col min="49" max="49" width="12" style="8" hidden="1" customWidth="1"/>
    <col min="50" max="53" width="12.6640625" style="8" hidden="1" customWidth="1"/>
    <col min="54" max="60" width="11" style="8" hidden="1" customWidth="1"/>
    <col min="61" max="61" width="11" hidden="1" customWidth="1"/>
    <col min="62" max="64" width="11" customWidth="1"/>
  </cols>
  <sheetData>
    <row r="1" spans="2:60" ht="22.5" customHeight="1" x14ac:dyDescent="0.25">
      <c r="G1" s="35"/>
      <c r="H1" s="35"/>
      <c r="I1" s="35"/>
      <c r="K1"/>
      <c r="L1" s="360"/>
      <c r="M1" s="360"/>
      <c r="N1" s="350" t="s">
        <v>614</v>
      </c>
      <c r="O1" s="1688">
        <f>AA9+L14+O19+M23+M24+M25</f>
        <v>0</v>
      </c>
      <c r="P1" s="1688"/>
      <c r="Q1" s="367" t="s">
        <v>8</v>
      </c>
      <c r="R1"/>
      <c r="S1" s="1684"/>
      <c r="T1" s="1684"/>
      <c r="U1" s="1684"/>
      <c r="V1" s="1684"/>
      <c r="W1" s="1684"/>
      <c r="X1" s="1684"/>
      <c r="Y1" s="1684"/>
      <c r="Z1" s="1684"/>
      <c r="AD1" s="215">
        <v>1</v>
      </c>
      <c r="BH1" s="8">
        <v>1</v>
      </c>
    </row>
    <row r="2" spans="2:60" ht="19.25" customHeight="1" x14ac:dyDescent="0.25">
      <c r="B2" s="1697"/>
      <c r="C2" s="1697"/>
      <c r="D2" s="1697"/>
      <c r="E2" s="1697"/>
      <c r="F2" s="1697"/>
      <c r="G2" s="35"/>
      <c r="H2" s="35"/>
      <c r="I2" s="35"/>
      <c r="K2"/>
      <c r="L2"/>
      <c r="M2" s="35"/>
      <c r="N2" s="26" t="s">
        <v>139</v>
      </c>
      <c r="O2" s="1689">
        <f>SUM(K9:Z9)+SUM(K19:N19)+K14+L23+L24+L25</f>
        <v>0</v>
      </c>
      <c r="P2" s="1689"/>
      <c r="Q2" s="173"/>
      <c r="R2"/>
      <c r="S2" s="1684"/>
      <c r="T2" s="1684"/>
      <c r="U2" s="1684"/>
      <c r="V2" s="1684"/>
      <c r="W2" s="1684"/>
      <c r="X2" s="1684"/>
      <c r="Y2" s="1684"/>
      <c r="Z2" s="1684"/>
    </row>
    <row r="3" spans="2:60" ht="19" x14ac:dyDescent="0.25">
      <c r="B3" s="44"/>
      <c r="G3" s="35"/>
      <c r="H3" s="35"/>
      <c r="I3" s="35"/>
      <c r="K3"/>
      <c r="L3"/>
      <c r="M3" s="35"/>
      <c r="N3" s="26" t="s">
        <v>60</v>
      </c>
      <c r="O3" s="1690">
        <f>SUM(AE9+AE14+AE19+AE23+AE24+AE25)</f>
        <v>0</v>
      </c>
      <c r="P3" s="1690"/>
      <c r="Q3" s="31" t="s">
        <v>6</v>
      </c>
      <c r="R3"/>
      <c r="S3" s="1684"/>
      <c r="T3" s="1684"/>
      <c r="U3" s="1684"/>
      <c r="V3" s="1684"/>
      <c r="W3" s="1684"/>
      <c r="X3" s="1684"/>
      <c r="Y3" s="1684"/>
      <c r="Z3" s="1684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</row>
    <row r="4" spans="2:60" ht="6" customHeight="1" x14ac:dyDescent="0.2">
      <c r="J4" s="1"/>
      <c r="N4" s="14"/>
      <c r="O4" s="14"/>
      <c r="P4" s="14"/>
      <c r="Q4" s="14"/>
      <c r="R4"/>
      <c r="S4"/>
      <c r="T4"/>
      <c r="U4"/>
      <c r="V4"/>
      <c r="W4"/>
      <c r="X4"/>
      <c r="Y4"/>
      <c r="Z4"/>
    </row>
    <row r="5" spans="2:60" ht="21.75" customHeight="1" x14ac:dyDescent="0.2">
      <c r="D5" s="182"/>
      <c r="E5" s="182"/>
      <c r="F5" s="182"/>
      <c r="G5" s="182" t="s">
        <v>130</v>
      </c>
      <c r="J5" s="182"/>
    </row>
    <row r="6" spans="2:60" ht="21" customHeight="1" x14ac:dyDescent="0.2">
      <c r="B6" s="223"/>
      <c r="C6" s="223"/>
      <c r="D6" s="223"/>
      <c r="E6" s="182"/>
      <c r="F6" s="313"/>
      <c r="G6" s="364"/>
      <c r="H6" s="364"/>
      <c r="I6" s="364"/>
      <c r="J6" s="365" t="s">
        <v>134</v>
      </c>
      <c r="K6" s="1709" t="s">
        <v>141</v>
      </c>
      <c r="L6" s="1710"/>
      <c r="M6" s="1710"/>
      <c r="N6" s="1711"/>
      <c r="O6" s="1691" t="s">
        <v>87</v>
      </c>
      <c r="P6" s="1692"/>
      <c r="Q6" s="1692"/>
      <c r="R6" s="1693"/>
      <c r="S6" s="1694" t="s">
        <v>131</v>
      </c>
      <c r="T6" s="1695"/>
      <c r="U6" s="1695"/>
      <c r="V6" s="1696"/>
      <c r="W6" s="1685" t="s">
        <v>133</v>
      </c>
      <c r="X6" s="1686"/>
      <c r="Y6" s="1686"/>
      <c r="Z6" s="1687"/>
      <c r="AA6" s="362"/>
      <c r="AB6" s="101"/>
      <c r="AD6" s="224"/>
      <c r="AE6" s="224"/>
      <c r="AF6" s="224"/>
      <c r="AG6" s="224"/>
      <c r="AH6" s="224"/>
      <c r="AI6" s="224"/>
      <c r="AJ6" s="224"/>
      <c r="AK6" s="224"/>
      <c r="AL6" s="224"/>
      <c r="AM6" s="224"/>
      <c r="AN6" s="224"/>
      <c r="AO6" s="224"/>
      <c r="AP6" s="224"/>
      <c r="AQ6" s="224"/>
      <c r="AR6" s="224"/>
      <c r="AS6" s="224"/>
      <c r="AT6" s="224"/>
      <c r="AU6" s="224"/>
    </row>
    <row r="7" spans="2:60" s="6" customFormat="1" ht="21" customHeight="1" x14ac:dyDescent="0.2">
      <c r="B7" s="223"/>
      <c r="C7" s="223"/>
      <c r="D7" s="223"/>
      <c r="E7" s="223"/>
      <c r="F7" s="223"/>
      <c r="G7" s="1697" t="s">
        <v>138</v>
      </c>
      <c r="H7" s="1697"/>
      <c r="I7" s="1697"/>
      <c r="J7" s="1708"/>
      <c r="K7" s="57" t="s">
        <v>135</v>
      </c>
      <c r="L7" s="603" t="s">
        <v>93</v>
      </c>
      <c r="M7" s="601" t="s">
        <v>136</v>
      </c>
      <c r="N7" s="605" t="s">
        <v>137</v>
      </c>
      <c r="O7" s="57" t="s">
        <v>135</v>
      </c>
      <c r="P7" s="603" t="s">
        <v>93</v>
      </c>
      <c r="Q7" s="601" t="s">
        <v>136</v>
      </c>
      <c r="R7" s="605" t="s">
        <v>137</v>
      </c>
      <c r="S7" s="57" t="s">
        <v>135</v>
      </c>
      <c r="T7" s="603" t="s">
        <v>93</v>
      </c>
      <c r="U7" s="601" t="s">
        <v>136</v>
      </c>
      <c r="V7" s="605" t="s">
        <v>137</v>
      </c>
      <c r="W7" s="57" t="s">
        <v>135</v>
      </c>
      <c r="X7" s="603" t="s">
        <v>93</v>
      </c>
      <c r="Y7" s="601" t="s">
        <v>136</v>
      </c>
      <c r="Z7" s="605" t="s">
        <v>137</v>
      </c>
      <c r="AA7" s="363"/>
      <c r="AD7" s="224"/>
      <c r="AE7" s="224"/>
      <c r="AF7" s="224"/>
      <c r="AG7" s="224"/>
      <c r="AH7" s="224"/>
      <c r="AI7" s="224"/>
      <c r="AJ7" s="224"/>
      <c r="AK7" s="224"/>
      <c r="AL7" s="224"/>
      <c r="AM7" s="224"/>
      <c r="AN7" s="224"/>
      <c r="AO7" s="224"/>
      <c r="AP7" s="224"/>
      <c r="AQ7" s="224"/>
      <c r="AR7" s="224"/>
      <c r="AS7" s="224"/>
      <c r="AT7" s="224"/>
      <c r="AU7" s="224"/>
      <c r="AW7" s="237" t="s">
        <v>142</v>
      </c>
      <c r="AX7" s="237" t="s">
        <v>157</v>
      </c>
      <c r="AY7" s="237"/>
      <c r="AZ7" s="237"/>
      <c r="BA7" s="237" t="s">
        <v>150</v>
      </c>
      <c r="BB7" s="237" t="s">
        <v>57</v>
      </c>
      <c r="BC7" s="237" t="s">
        <v>58</v>
      </c>
      <c r="BD7" s="238" t="s">
        <v>166</v>
      </c>
      <c r="BE7" s="239" t="s">
        <v>146</v>
      </c>
      <c r="BF7" s="237" t="s">
        <v>147</v>
      </c>
      <c r="BG7" s="237"/>
      <c r="BH7" s="237" t="s">
        <v>149</v>
      </c>
    </row>
    <row r="8" spans="2:60" s="23" customFormat="1" ht="122.25" customHeight="1" x14ac:dyDescent="0.2">
      <c r="C8" s="328" t="s">
        <v>201</v>
      </c>
      <c r="D8" s="328" t="s">
        <v>601</v>
      </c>
      <c r="E8" s="328" t="s">
        <v>606</v>
      </c>
      <c r="F8" s="328" t="s">
        <v>605</v>
      </c>
      <c r="G8" s="329" t="s">
        <v>602</v>
      </c>
      <c r="H8" s="329" t="s">
        <v>603</v>
      </c>
      <c r="I8" s="329" t="s">
        <v>733</v>
      </c>
      <c r="J8" s="329" t="s">
        <v>604</v>
      </c>
      <c r="L8" s="11"/>
      <c r="AA8" s="368" t="s">
        <v>13</v>
      </c>
      <c r="AB8" s="368"/>
      <c r="AD8" s="225" t="s">
        <v>6</v>
      </c>
      <c r="AE8" s="225" t="s">
        <v>7</v>
      </c>
      <c r="AF8" s="225" t="s">
        <v>3</v>
      </c>
      <c r="AG8" s="225" t="s">
        <v>39</v>
      </c>
      <c r="AH8" s="225" t="s">
        <v>12</v>
      </c>
      <c r="AI8" s="225" t="s">
        <v>5</v>
      </c>
      <c r="AJ8" s="225" t="s">
        <v>3</v>
      </c>
      <c r="AK8" s="225" t="s">
        <v>39</v>
      </c>
      <c r="AL8" s="225" t="s">
        <v>12</v>
      </c>
      <c r="AM8" s="225" t="s">
        <v>5</v>
      </c>
      <c r="AN8" s="225" t="s">
        <v>3</v>
      </c>
      <c r="AO8" s="225" t="s">
        <v>39</v>
      </c>
      <c r="AP8" s="225" t="s">
        <v>12</v>
      </c>
      <c r="AQ8" s="225" t="s">
        <v>5</v>
      </c>
      <c r="AR8" s="225" t="s">
        <v>3</v>
      </c>
      <c r="AS8" s="225" t="s">
        <v>39</v>
      </c>
      <c r="AT8" s="225" t="s">
        <v>12</v>
      </c>
      <c r="AU8" s="225" t="s">
        <v>5</v>
      </c>
      <c r="AW8" s="240"/>
      <c r="AX8" s="241" t="s">
        <v>159</v>
      </c>
      <c r="AY8" s="240"/>
      <c r="AZ8" s="240"/>
      <c r="BA8" s="240" t="s">
        <v>151</v>
      </c>
      <c r="BB8" s="240" t="s">
        <v>143</v>
      </c>
      <c r="BC8" s="240" t="s">
        <v>144</v>
      </c>
      <c r="BD8" s="240" t="s">
        <v>145</v>
      </c>
      <c r="BE8" s="240" t="s">
        <v>145</v>
      </c>
      <c r="BF8" s="240" t="s">
        <v>148</v>
      </c>
      <c r="BG8" s="240"/>
      <c r="BH8" s="240" t="s">
        <v>143</v>
      </c>
    </row>
    <row r="9" spans="2:60" s="1" customFormat="1" ht="69" customHeight="1" x14ac:dyDescent="0.2">
      <c r="B9" s="38"/>
      <c r="C9" s="587" t="s">
        <v>738</v>
      </c>
      <c r="D9" s="136" t="s">
        <v>718</v>
      </c>
      <c r="E9" s="135" t="s">
        <v>184</v>
      </c>
      <c r="F9" s="588" t="s">
        <v>140</v>
      </c>
      <c r="G9" s="135">
        <v>9</v>
      </c>
      <c r="H9" s="589" t="s">
        <v>162</v>
      </c>
      <c r="I9" s="591" t="s">
        <v>740</v>
      </c>
      <c r="J9" s="590">
        <v>113.49261000000001</v>
      </c>
      <c r="K9" s="970"/>
      <c r="L9" s="971"/>
      <c r="M9" s="971"/>
      <c r="N9" s="972"/>
      <c r="O9" s="970"/>
      <c r="P9" s="971"/>
      <c r="Q9" s="971"/>
      <c r="R9" s="972"/>
      <c r="S9" s="970"/>
      <c r="T9" s="971"/>
      <c r="U9" s="971"/>
      <c r="V9" s="972"/>
      <c r="W9" s="970"/>
      <c r="X9" s="971"/>
      <c r="Y9" s="971"/>
      <c r="Z9" s="972"/>
      <c r="AA9" s="943">
        <f>J9*K9+J9*L9+J9*M9+J9*N9++J9*O9+J9*P9+J9*Q9+J9*R9+J9*S9+J9*T9+J9*U9+J9*V9+J9*W9+J9*X9+J9*Y9+J9*Z9</f>
        <v>0</v>
      </c>
      <c r="AB9" s="482"/>
      <c r="AD9" s="215">
        <v>3.5</v>
      </c>
      <c r="AE9" s="215">
        <f>SUM(K9:Z9)*AD9</f>
        <v>0</v>
      </c>
      <c r="AF9" s="215">
        <f>K9*$G$9</f>
        <v>0</v>
      </c>
      <c r="AG9" s="215">
        <f t="shared" ref="AG9:AU9" si="0">L9*$G$9</f>
        <v>0</v>
      </c>
      <c r="AH9" s="215">
        <f t="shared" si="0"/>
        <v>0</v>
      </c>
      <c r="AI9" s="215">
        <f t="shared" si="0"/>
        <v>0</v>
      </c>
      <c r="AJ9" s="215">
        <f t="shared" si="0"/>
        <v>0</v>
      </c>
      <c r="AK9" s="215">
        <f t="shared" si="0"/>
        <v>0</v>
      </c>
      <c r="AL9" s="215">
        <f t="shared" si="0"/>
        <v>0</v>
      </c>
      <c r="AM9" s="215">
        <f t="shared" si="0"/>
        <v>0</v>
      </c>
      <c r="AN9" s="215">
        <f t="shared" si="0"/>
        <v>0</v>
      </c>
      <c r="AO9" s="215">
        <f t="shared" si="0"/>
        <v>0</v>
      </c>
      <c r="AP9" s="215">
        <f t="shared" si="0"/>
        <v>0</v>
      </c>
      <c r="AQ9" s="215">
        <f t="shared" si="0"/>
        <v>0</v>
      </c>
      <c r="AR9" s="215">
        <f t="shared" si="0"/>
        <v>0</v>
      </c>
      <c r="AS9" s="215">
        <f t="shared" si="0"/>
        <v>0</v>
      </c>
      <c r="AT9" s="215">
        <f t="shared" si="0"/>
        <v>0</v>
      </c>
      <c r="AU9" s="215">
        <f t="shared" si="0"/>
        <v>0</v>
      </c>
      <c r="AW9" s="242">
        <f>SUM(K9:Z9)</f>
        <v>0</v>
      </c>
      <c r="AX9" s="242">
        <f>0.125*AW9</f>
        <v>0</v>
      </c>
      <c r="AY9" s="242"/>
      <c r="AZ9" s="242"/>
      <c r="BA9" s="242">
        <f>1.3*AW9</f>
        <v>0</v>
      </c>
      <c r="BB9" s="242">
        <f>AW9</f>
        <v>0</v>
      </c>
      <c r="BC9" s="242">
        <f>40*AW9</f>
        <v>0</v>
      </c>
      <c r="BD9" s="242">
        <f>9*AW9</f>
        <v>0</v>
      </c>
      <c r="BE9" s="242">
        <f>9*AW9</f>
        <v>0</v>
      </c>
      <c r="BF9" s="242">
        <f>6*AW9</f>
        <v>0</v>
      </c>
      <c r="BG9" s="242"/>
      <c r="BH9" s="242">
        <f>AW9</f>
        <v>0</v>
      </c>
    </row>
    <row r="10" spans="2:60" ht="24.5" customHeight="1" x14ac:dyDescent="0.2">
      <c r="B10" s="659" t="s">
        <v>736</v>
      </c>
      <c r="AW10" s="243"/>
      <c r="AX10" s="243"/>
      <c r="AY10" s="243"/>
      <c r="AZ10" s="243"/>
      <c r="BA10" s="243"/>
      <c r="BB10" s="243"/>
      <c r="BC10" s="243"/>
      <c r="BD10" s="243"/>
      <c r="BE10" s="243"/>
      <c r="BF10" s="243"/>
      <c r="BG10" s="243"/>
      <c r="BH10" s="243"/>
    </row>
    <row r="11" spans="2:60" x14ac:dyDescent="0.2">
      <c r="J11" s="10"/>
      <c r="K11" s="187" t="s">
        <v>716</v>
      </c>
      <c r="L11" s="477"/>
      <c r="AW11" s="243"/>
      <c r="AX11" s="243"/>
      <c r="AY11" s="243"/>
      <c r="AZ11" s="243"/>
      <c r="BA11" s="243"/>
      <c r="BB11" s="243"/>
      <c r="BC11" s="243"/>
      <c r="BD11" s="243"/>
      <c r="BE11" s="243"/>
      <c r="BF11" s="243"/>
      <c r="BG11" s="243"/>
      <c r="BH11" s="243"/>
    </row>
    <row r="12" spans="2:60" ht="18.75" customHeight="1" x14ac:dyDescent="0.2">
      <c r="B12" s="223"/>
      <c r="C12" s="223"/>
      <c r="D12" s="223"/>
      <c r="E12" s="223"/>
      <c r="F12" s="223"/>
      <c r="G12" s="37"/>
      <c r="H12" s="37"/>
      <c r="I12" s="37"/>
      <c r="K12" s="1712" t="s">
        <v>720</v>
      </c>
      <c r="L12" s="58"/>
      <c r="M12" s="56"/>
      <c r="N12" s="56"/>
      <c r="O12" s="101"/>
      <c r="P12"/>
      <c r="Q12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24"/>
      <c r="AO12" s="224"/>
      <c r="AP12" s="224"/>
      <c r="AQ12" s="224"/>
      <c r="AR12" s="224"/>
      <c r="AS12" s="224"/>
      <c r="AT12" s="224"/>
      <c r="AU12" s="224"/>
      <c r="AW12" s="236"/>
      <c r="AX12" s="236"/>
      <c r="AY12" s="244" t="s">
        <v>158</v>
      </c>
      <c r="AZ12" s="236"/>
      <c r="BA12" s="236"/>
      <c r="BB12" s="236"/>
      <c r="BC12" s="245" t="s">
        <v>165</v>
      </c>
      <c r="BD12" s="238" t="s">
        <v>166</v>
      </c>
      <c r="BE12" s="246" t="s">
        <v>168</v>
      </c>
      <c r="BF12" s="237" t="s">
        <v>147</v>
      </c>
      <c r="BG12" s="244" t="s">
        <v>170</v>
      </c>
      <c r="BH12" s="244" t="s">
        <v>171</v>
      </c>
    </row>
    <row r="13" spans="2:60" s="23" customFormat="1" ht="28.25" customHeight="1" x14ac:dyDescent="0.2">
      <c r="C13" s="328" t="s">
        <v>201</v>
      </c>
      <c r="D13" s="328" t="s">
        <v>601</v>
      </c>
      <c r="E13" s="328" t="s">
        <v>606</v>
      </c>
      <c r="F13" s="328" t="s">
        <v>605</v>
      </c>
      <c r="G13" s="329" t="s">
        <v>602</v>
      </c>
      <c r="H13" s="329" t="s">
        <v>603</v>
      </c>
      <c r="I13" s="329" t="s">
        <v>733</v>
      </c>
      <c r="J13" s="329" t="s">
        <v>604</v>
      </c>
      <c r="K13" s="1713"/>
      <c r="L13" s="368" t="s">
        <v>13</v>
      </c>
      <c r="AD13" s="225" t="s">
        <v>6</v>
      </c>
      <c r="AE13" s="225" t="s">
        <v>7</v>
      </c>
      <c r="AF13" s="226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225"/>
      <c r="AT13" s="225"/>
      <c r="AU13" s="225"/>
      <c r="AW13" s="240"/>
      <c r="AX13" s="233"/>
      <c r="AY13" s="240" t="s">
        <v>163</v>
      </c>
      <c r="AZ13" s="240"/>
      <c r="BA13" s="240"/>
      <c r="BB13" s="240"/>
      <c r="BC13" s="240" t="s">
        <v>164</v>
      </c>
      <c r="BD13" s="240" t="s">
        <v>167</v>
      </c>
      <c r="BE13" s="240" t="s">
        <v>169</v>
      </c>
      <c r="BF13" s="240" t="s">
        <v>148</v>
      </c>
      <c r="BG13" s="240" t="s">
        <v>143</v>
      </c>
      <c r="BH13" s="240" t="s">
        <v>172</v>
      </c>
    </row>
    <row r="14" spans="2:60" s="1" customFormat="1" ht="69" customHeight="1" x14ac:dyDescent="0.2">
      <c r="B14" s="71"/>
      <c r="C14" s="587" t="s">
        <v>161</v>
      </c>
      <c r="D14" s="136" t="s">
        <v>717</v>
      </c>
      <c r="E14" s="135" t="s">
        <v>184</v>
      </c>
      <c r="F14" s="588" t="s">
        <v>573</v>
      </c>
      <c r="G14" s="135">
        <v>22</v>
      </c>
      <c r="H14" s="589" t="s">
        <v>47</v>
      </c>
      <c r="I14" s="589" t="s">
        <v>734</v>
      </c>
      <c r="J14" s="590">
        <v>62.019699000000003</v>
      </c>
      <c r="K14" s="941"/>
      <c r="L14" s="1714">
        <f>J14*K14</f>
        <v>0</v>
      </c>
      <c r="M14" s="1699"/>
      <c r="AD14" s="215">
        <v>4</v>
      </c>
      <c r="AE14" s="215">
        <f>SUM(K14:K14)*AD14</f>
        <v>0</v>
      </c>
      <c r="AF14" s="215"/>
      <c r="AG14" s="215"/>
      <c r="AH14" s="215"/>
      <c r="AI14" s="215"/>
      <c r="AJ14" s="215"/>
      <c r="AK14" s="215"/>
      <c r="AL14" s="215"/>
      <c r="AM14" s="215"/>
      <c r="AN14" s="215"/>
      <c r="AO14" s="215"/>
      <c r="AP14" s="215"/>
      <c r="AQ14" s="215"/>
      <c r="AR14" s="215"/>
      <c r="AS14" s="215"/>
      <c r="AT14" s="215"/>
      <c r="AU14" s="215"/>
      <c r="AW14" s="242">
        <f>SUM(K14:K14)</f>
        <v>0</v>
      </c>
      <c r="AX14" s="235"/>
      <c r="AY14" s="242">
        <f>0.1112*$AW$14</f>
        <v>0</v>
      </c>
      <c r="AZ14" s="242"/>
      <c r="BA14" s="242"/>
      <c r="BB14" s="242"/>
      <c r="BC14" s="242">
        <f>100*AW14</f>
        <v>0</v>
      </c>
      <c r="BD14" s="242">
        <f>AW14*22</f>
        <v>0</v>
      </c>
      <c r="BE14" s="242">
        <f>BD14*3</f>
        <v>0</v>
      </c>
      <c r="BF14" s="242">
        <f>6*AW14</f>
        <v>0</v>
      </c>
      <c r="BG14" s="242">
        <f>AW14</f>
        <v>0</v>
      </c>
      <c r="BH14" s="242">
        <f>2*AW14</f>
        <v>0</v>
      </c>
    </row>
    <row r="15" spans="2:60" ht="24.5" customHeight="1" x14ac:dyDescent="0.2">
      <c r="AW15" s="243"/>
      <c r="AX15" s="243"/>
      <c r="AY15" s="243"/>
      <c r="AZ15" s="243"/>
      <c r="BA15" s="243"/>
      <c r="BB15" s="243"/>
      <c r="BC15" s="243"/>
      <c r="BD15" s="243"/>
      <c r="BE15" s="243"/>
      <c r="BF15" s="243"/>
      <c r="BG15" s="243"/>
      <c r="BH15" s="243"/>
    </row>
    <row r="16" spans="2:60" x14ac:dyDescent="0.2">
      <c r="K16" s="1715" t="s">
        <v>138</v>
      </c>
      <c r="L16" s="1716"/>
      <c r="M16" s="1716"/>
      <c r="N16" s="1717"/>
      <c r="AW16" s="243"/>
      <c r="AX16" s="243"/>
      <c r="AY16" s="243"/>
      <c r="AZ16" s="243"/>
      <c r="BA16" s="243"/>
      <c r="BB16" s="243"/>
      <c r="BC16" s="243"/>
      <c r="BD16" s="243"/>
      <c r="BE16" s="243"/>
      <c r="BF16" s="243"/>
      <c r="BG16" s="243"/>
      <c r="BH16" s="243"/>
    </row>
    <row r="17" spans="1:63" ht="22.5" customHeight="1" x14ac:dyDescent="0.2">
      <c r="B17" s="223"/>
      <c r="C17" s="223"/>
      <c r="D17" s="223"/>
      <c r="E17" s="223"/>
      <c r="F17" s="223"/>
      <c r="G17" s="37"/>
      <c r="H17" s="10"/>
      <c r="I17" s="10"/>
      <c r="K17" s="1700" t="s">
        <v>135</v>
      </c>
      <c r="L17" s="1702" t="s">
        <v>93</v>
      </c>
      <c r="M17" s="1704" t="s">
        <v>209</v>
      </c>
      <c r="N17" s="1706" t="s">
        <v>90</v>
      </c>
      <c r="O17" s="101"/>
      <c r="P17"/>
      <c r="Q17" s="223"/>
      <c r="R17" s="223"/>
      <c r="S17" s="223"/>
      <c r="T17" s="223"/>
      <c r="U17" s="223"/>
      <c r="V17" s="223"/>
      <c r="W17" s="223"/>
      <c r="X17" s="223"/>
      <c r="Y17"/>
      <c r="Z17"/>
      <c r="AA17"/>
      <c r="AB17"/>
      <c r="AD17"/>
      <c r="AE17"/>
      <c r="AF17"/>
      <c r="AG17"/>
      <c r="AH17"/>
      <c r="AI17"/>
      <c r="AJ17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/>
      <c r="AW17" s="236"/>
      <c r="AX17" s="237" t="s">
        <v>157</v>
      </c>
      <c r="AY17" s="244" t="s">
        <v>158</v>
      </c>
      <c r="AZ17" s="245" t="s">
        <v>208</v>
      </c>
      <c r="BA17" s="237" t="s">
        <v>150</v>
      </c>
      <c r="BB17" s="236"/>
      <c r="BC17" s="245" t="s">
        <v>165</v>
      </c>
      <c r="BD17" s="238" t="s">
        <v>166</v>
      </c>
      <c r="BE17" s="239" t="s">
        <v>146</v>
      </c>
      <c r="BF17" s="237" t="s">
        <v>147</v>
      </c>
      <c r="BG17" s="244"/>
      <c r="BH17" s="244" t="s">
        <v>171</v>
      </c>
    </row>
    <row r="18" spans="1:63" s="23" customFormat="1" ht="28.25" customHeight="1" x14ac:dyDescent="0.2">
      <c r="C18" s="328" t="s">
        <v>201</v>
      </c>
      <c r="D18" s="328" t="s">
        <v>601</v>
      </c>
      <c r="E18" s="328" t="s">
        <v>606</v>
      </c>
      <c r="F18" s="328" t="s">
        <v>605</v>
      </c>
      <c r="G18" s="329" t="s">
        <v>602</v>
      </c>
      <c r="H18" s="329" t="s">
        <v>603</v>
      </c>
      <c r="I18" s="329" t="s">
        <v>733</v>
      </c>
      <c r="J18" s="329" t="s">
        <v>604</v>
      </c>
      <c r="K18" s="1701"/>
      <c r="L18" s="1703"/>
      <c r="M18" s="1705"/>
      <c r="N18" s="1707"/>
      <c r="O18" s="353" t="s">
        <v>13</v>
      </c>
      <c r="AD18" s="233" t="s">
        <v>6</v>
      </c>
      <c r="AE18" s="233" t="s">
        <v>7</v>
      </c>
      <c r="AF18" s="234" t="s">
        <v>3</v>
      </c>
      <c r="AG18" s="233" t="s">
        <v>39</v>
      </c>
      <c r="AH18" s="233" t="s">
        <v>56</v>
      </c>
      <c r="AI18" s="233" t="s">
        <v>5</v>
      </c>
      <c r="AJ18" s="233"/>
      <c r="AK18" s="233"/>
      <c r="AL18" s="233"/>
      <c r="AM18" s="233"/>
      <c r="AN18" s="233"/>
      <c r="AO18" s="233"/>
      <c r="AP18" s="233"/>
      <c r="AQ18" s="233"/>
      <c r="AR18" s="233"/>
      <c r="AS18" s="233"/>
      <c r="AT18" s="233"/>
      <c r="AU18" s="233"/>
      <c r="AV18" s="233"/>
      <c r="AW18" s="240"/>
      <c r="AX18" s="233" t="s">
        <v>210</v>
      </c>
      <c r="AY18" s="240" t="s">
        <v>211</v>
      </c>
      <c r="AZ18" s="240" t="s">
        <v>212</v>
      </c>
      <c r="BA18" s="240" t="s">
        <v>213</v>
      </c>
      <c r="BB18" s="240"/>
      <c r="BC18" s="240" t="s">
        <v>214</v>
      </c>
      <c r="BD18" s="240" t="s">
        <v>172</v>
      </c>
      <c r="BE18" s="240" t="s">
        <v>172</v>
      </c>
      <c r="BF18" s="240" t="s">
        <v>215</v>
      </c>
      <c r="BG18" s="240"/>
      <c r="BH18" s="240" t="s">
        <v>172</v>
      </c>
    </row>
    <row r="19" spans="1:63" s="1" customFormat="1" ht="69" customHeight="1" x14ac:dyDescent="0.2">
      <c r="B19" s="71"/>
      <c r="C19" s="587" t="s">
        <v>216</v>
      </c>
      <c r="D19" s="136" t="s">
        <v>737</v>
      </c>
      <c r="E19" s="135" t="s">
        <v>184</v>
      </c>
      <c r="F19" s="588" t="s">
        <v>574</v>
      </c>
      <c r="G19" s="135">
        <v>2</v>
      </c>
      <c r="H19" s="589" t="s">
        <v>162</v>
      </c>
      <c r="I19" s="589" t="s">
        <v>735</v>
      </c>
      <c r="J19" s="592">
        <v>130.68846000000002</v>
      </c>
      <c r="K19" s="970"/>
      <c r="L19" s="971"/>
      <c r="M19" s="971"/>
      <c r="N19" s="972"/>
      <c r="O19" s="1698">
        <f>J19*K19+J19*L19+J19*M19+J19*N19</f>
        <v>0</v>
      </c>
      <c r="P19" s="1699"/>
      <c r="T19" s="10"/>
      <c r="AD19" s="235">
        <v>6.2</v>
      </c>
      <c r="AE19" s="235">
        <f>SUM(K19:N19)*AD19</f>
        <v>0</v>
      </c>
      <c r="AF19" s="215">
        <f>K19*$G$19</f>
        <v>0</v>
      </c>
      <c r="AG19" s="215">
        <f>L19*$G$19</f>
        <v>0</v>
      </c>
      <c r="AH19" s="215">
        <f>M19*$G$19</f>
        <v>0</v>
      </c>
      <c r="AI19" s="215">
        <f>N19*$G$19</f>
        <v>0</v>
      </c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42">
        <f>SUM(K19:N19)</f>
        <v>0</v>
      </c>
      <c r="AX19" s="235">
        <f>AW19/4</f>
        <v>0</v>
      </c>
      <c r="AY19" s="235">
        <f>AW19/14</f>
        <v>0</v>
      </c>
      <c r="AZ19" s="242">
        <f>AW19</f>
        <v>0</v>
      </c>
      <c r="BA19" s="235">
        <f>AW19*0.5</f>
        <v>0</v>
      </c>
      <c r="BB19" s="242"/>
      <c r="BC19" s="242">
        <f>AW19*50</f>
        <v>0</v>
      </c>
      <c r="BD19" s="242">
        <f>AW19*2</f>
        <v>0</v>
      </c>
      <c r="BE19" s="242">
        <f>AW19*2</f>
        <v>0</v>
      </c>
      <c r="BF19" s="242">
        <f>AW19*5</f>
        <v>0</v>
      </c>
      <c r="BG19" s="242"/>
      <c r="BH19" s="242">
        <f>BG19*3</f>
        <v>0</v>
      </c>
      <c r="BI19" s="232"/>
      <c r="BJ19" s="232"/>
      <c r="BK19" s="232"/>
    </row>
    <row r="20" spans="1:63" s="1" customFormat="1" ht="24.5" customHeight="1" x14ac:dyDescent="0.2">
      <c r="B20" s="99"/>
      <c r="C20" s="162"/>
      <c r="D20" s="123"/>
      <c r="E20" s="36"/>
      <c r="F20" s="811"/>
      <c r="G20" s="36"/>
      <c r="H20" s="349"/>
      <c r="I20" s="349"/>
      <c r="J20" s="812"/>
      <c r="K20" s="165"/>
      <c r="L20" s="165"/>
      <c r="M20" s="165"/>
      <c r="N20" s="165"/>
      <c r="O20" s="482"/>
      <c r="P20" s="482"/>
      <c r="T20" s="10"/>
      <c r="AD20" s="235"/>
      <c r="AE20" s="235"/>
      <c r="AF20" s="215"/>
      <c r="AG20" s="215"/>
      <c r="AH20" s="215"/>
      <c r="AI20" s="215"/>
      <c r="AJ20" s="235"/>
      <c r="AK20" s="235"/>
      <c r="AL20" s="235"/>
      <c r="AM20" s="235"/>
      <c r="AN20" s="235"/>
      <c r="AO20" s="235"/>
      <c r="AP20" s="235"/>
      <c r="AQ20" s="235"/>
      <c r="AR20" s="235"/>
      <c r="AS20" s="235"/>
      <c r="AT20" s="235"/>
      <c r="AU20" s="235"/>
      <c r="AV20" s="235"/>
      <c r="AW20" s="242"/>
      <c r="AX20" s="235"/>
      <c r="AY20" s="235"/>
      <c r="AZ20" s="242"/>
      <c r="BA20" s="235"/>
      <c r="BB20" s="242"/>
      <c r="BC20" s="242"/>
      <c r="BD20" s="242"/>
      <c r="BE20" s="242"/>
      <c r="BF20" s="242"/>
      <c r="BG20" s="242"/>
      <c r="BH20" s="242"/>
      <c r="BI20" s="232"/>
      <c r="BJ20" s="232"/>
      <c r="BK20" s="232"/>
    </row>
    <row r="21" spans="1:63" s="36" customFormat="1" ht="29.5" customHeight="1" x14ac:dyDescent="0.2">
      <c r="A21" s="184"/>
      <c r="B21" s="7"/>
      <c r="C21" s="813"/>
      <c r="D21" s="813"/>
      <c r="E21" s="813"/>
      <c r="F21" s="813"/>
      <c r="G21" s="311" t="s">
        <v>205</v>
      </c>
      <c r="H21" s="813"/>
      <c r="I21" s="813"/>
      <c r="J21" s="328"/>
      <c r="K21" s="1675" t="s">
        <v>604</v>
      </c>
      <c r="L21" s="813"/>
      <c r="M21" s="813"/>
      <c r="N21" s="814" t="str">
        <f t="shared" ref="N21" si="1">IF(SUM(L21:L21)&gt;0,"Yes","No")</f>
        <v>No</v>
      </c>
      <c r="P21"/>
      <c r="Q21" s="221"/>
      <c r="R21" s="221"/>
      <c r="S21" s="221"/>
      <c r="T21" s="215"/>
      <c r="U21" s="215"/>
      <c r="V21" s="215"/>
      <c r="W21" s="215"/>
      <c r="X21" s="215"/>
      <c r="Y21" s="215"/>
      <c r="Z21" s="215"/>
      <c r="AD21" s="221"/>
      <c r="AE21" s="221"/>
      <c r="AF21" s="221"/>
      <c r="AG21" s="215"/>
      <c r="AH21" s="215"/>
      <c r="AI21" s="215"/>
      <c r="AJ21" s="215"/>
      <c r="AK21" s="215"/>
    </row>
    <row r="22" spans="1:63" s="36" customFormat="1" ht="31.75" customHeight="1" x14ac:dyDescent="0.2">
      <c r="A22" s="184"/>
      <c r="B22" s="7"/>
      <c r="C22" s="328" t="s">
        <v>201</v>
      </c>
      <c r="D22" s="328" t="s">
        <v>601</v>
      </c>
      <c r="E22" s="328" t="s">
        <v>606</v>
      </c>
      <c r="F22" s="328" t="s">
        <v>607</v>
      </c>
      <c r="G22" s="328" t="s">
        <v>935</v>
      </c>
      <c r="H22" s="328" t="s">
        <v>603</v>
      </c>
      <c r="I22" s="328" t="s">
        <v>608</v>
      </c>
      <c r="J22" s="328" t="s">
        <v>609</v>
      </c>
      <c r="K22" s="1676"/>
      <c r="L22" s="813" t="s">
        <v>206</v>
      </c>
      <c r="M22" s="1683" t="s">
        <v>13</v>
      </c>
      <c r="N22" s="1683"/>
      <c r="P22"/>
      <c r="Q22" s="221"/>
      <c r="R22" s="221"/>
      <c r="S22" s="221"/>
      <c r="T22" s="215"/>
      <c r="U22" s="215"/>
      <c r="V22" s="215"/>
      <c r="W22" s="215"/>
      <c r="X22" s="215"/>
      <c r="Y22" s="215"/>
      <c r="Z22" s="215"/>
      <c r="AD22" s="221"/>
      <c r="AE22" s="221"/>
      <c r="AF22" s="221"/>
      <c r="AG22" s="215"/>
      <c r="AH22" s="215"/>
      <c r="AI22" s="215"/>
      <c r="AJ22" s="215"/>
      <c r="AK22" s="215"/>
    </row>
    <row r="23" spans="1:63" ht="80.25" customHeight="1" x14ac:dyDescent="0.2">
      <c r="A23" s="268"/>
      <c r="B23" s="183"/>
      <c r="C23" s="352" t="s">
        <v>203</v>
      </c>
      <c r="D23" s="139" t="s">
        <v>713</v>
      </c>
      <c r="E23" s="140" t="s">
        <v>575</v>
      </c>
      <c r="F23" s="140" t="s">
        <v>936</v>
      </c>
      <c r="G23" s="140">
        <v>1</v>
      </c>
      <c r="H23" s="140" t="s">
        <v>202</v>
      </c>
      <c r="I23" s="139">
        <v>21</v>
      </c>
      <c r="J23" s="140" t="s">
        <v>160</v>
      </c>
      <c r="K23" s="459">
        <v>87.125640000000004</v>
      </c>
      <c r="L23" s="830"/>
      <c r="M23" s="1677">
        <f>K23*L23</f>
        <v>0</v>
      </c>
      <c r="N23" s="1678"/>
      <c r="P23"/>
      <c r="Q23" s="228"/>
      <c r="R23" s="228"/>
      <c r="S23" s="228"/>
      <c r="T23" s="215"/>
      <c r="U23" s="215"/>
      <c r="V23" s="215"/>
      <c r="W23" s="225"/>
      <c r="X23" s="218"/>
      <c r="Y23" s="218"/>
      <c r="Z23" s="218"/>
      <c r="AA23" s="96"/>
      <c r="AB23" s="96"/>
      <c r="AC23" s="96"/>
      <c r="AD23" s="228">
        <v>12</v>
      </c>
      <c r="AE23" s="228">
        <f>SUM(L23)*AD23</f>
        <v>0</v>
      </c>
      <c r="AF23" s="228"/>
      <c r="AJ23" s="225"/>
      <c r="AK23" s="218"/>
      <c r="AL23"/>
      <c r="AM23"/>
      <c r="AN23"/>
      <c r="AO23"/>
      <c r="AP23"/>
      <c r="AQ23"/>
      <c r="AR23"/>
      <c r="AS23"/>
      <c r="AT23"/>
      <c r="AU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3" ht="80.25" customHeight="1" x14ac:dyDescent="0.2">
      <c r="A24" s="268"/>
      <c r="B24" s="167"/>
      <c r="C24" s="361" t="s">
        <v>204</v>
      </c>
      <c r="D24" s="117" t="s">
        <v>714</v>
      </c>
      <c r="E24" s="118" t="s">
        <v>590</v>
      </c>
      <c r="F24" s="118" t="s">
        <v>936</v>
      </c>
      <c r="G24" s="118">
        <v>3</v>
      </c>
      <c r="H24" s="118" t="s">
        <v>202</v>
      </c>
      <c r="I24" s="117">
        <v>63</v>
      </c>
      <c r="J24" s="118" t="s">
        <v>160</v>
      </c>
      <c r="K24" s="457">
        <v>252.20580000000004</v>
      </c>
      <c r="L24" s="829"/>
      <c r="M24" s="1679">
        <f>K24*L24</f>
        <v>0</v>
      </c>
      <c r="N24" s="1680"/>
      <c r="P24"/>
      <c r="Q24" s="215"/>
      <c r="R24" s="215"/>
      <c r="S24" s="215"/>
      <c r="T24" s="215"/>
      <c r="U24" s="215"/>
      <c r="V24" s="215"/>
      <c r="W24" s="225"/>
      <c r="X24" s="218"/>
      <c r="Y24" s="218"/>
      <c r="Z24" s="218"/>
      <c r="AA24" s="96"/>
      <c r="AB24" s="96"/>
      <c r="AC24" s="96"/>
      <c r="AD24" s="215">
        <v>36</v>
      </c>
      <c r="AE24" s="228">
        <f t="shared" ref="AE24:AE25" si="2">SUM(L24)*AD24</f>
        <v>0</v>
      </c>
      <c r="AJ24" s="225"/>
      <c r="AK24" s="218"/>
      <c r="AL24"/>
      <c r="AM24"/>
      <c r="AN24"/>
      <c r="AO24"/>
      <c r="AP24"/>
      <c r="AQ24"/>
      <c r="AR24"/>
      <c r="AS24"/>
      <c r="AT24"/>
      <c r="AU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3" ht="80.25" customHeight="1" x14ac:dyDescent="0.2">
      <c r="A25" s="268"/>
      <c r="B25" s="168"/>
      <c r="C25" s="476" t="s">
        <v>741</v>
      </c>
      <c r="D25" s="129" t="s">
        <v>715</v>
      </c>
      <c r="E25" s="156" t="s">
        <v>661</v>
      </c>
      <c r="F25" s="156" t="s">
        <v>660</v>
      </c>
      <c r="G25" s="156">
        <v>1</v>
      </c>
      <c r="H25" s="156" t="s">
        <v>659</v>
      </c>
      <c r="I25" s="129">
        <v>1</v>
      </c>
      <c r="J25" s="146" t="s">
        <v>876</v>
      </c>
      <c r="K25" s="460">
        <v>0.16222500000000001</v>
      </c>
      <c r="L25" s="831"/>
      <c r="M25" s="1681">
        <f>K25*L25</f>
        <v>0</v>
      </c>
      <c r="N25" s="1682"/>
      <c r="P25"/>
      <c r="Q25" s="215"/>
      <c r="R25" s="215"/>
      <c r="S25" s="215"/>
      <c r="T25" s="215"/>
      <c r="U25" s="215"/>
      <c r="V25" s="215"/>
      <c r="W25" s="225"/>
      <c r="X25" s="218"/>
      <c r="Y25" s="218"/>
      <c r="Z25" s="218"/>
      <c r="AA25" s="96"/>
      <c r="AB25" s="96"/>
      <c r="AC25" s="96"/>
      <c r="AD25" s="215">
        <v>0.01</v>
      </c>
      <c r="AE25" s="228">
        <f t="shared" si="2"/>
        <v>0</v>
      </c>
      <c r="AJ25" s="225"/>
      <c r="AK25" s="218"/>
      <c r="AL25"/>
      <c r="AM25"/>
      <c r="AN25"/>
      <c r="AO25"/>
      <c r="AP25"/>
      <c r="AQ25"/>
      <c r="AR25"/>
      <c r="AS25"/>
      <c r="AT25"/>
      <c r="AU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3" x14ac:dyDescent="0.2"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D26" s="235"/>
      <c r="AE26" s="235"/>
      <c r="AF26" s="235"/>
      <c r="AG26" s="235"/>
      <c r="AH26" s="235"/>
      <c r="AI26" s="235"/>
      <c r="AJ26" s="235"/>
      <c r="AK26" s="235"/>
      <c r="AL26" s="235"/>
      <c r="AM26" s="235"/>
      <c r="AN26" s="235"/>
      <c r="AO26" s="235"/>
      <c r="AP26" s="235"/>
      <c r="AQ26" s="235"/>
      <c r="AR26" s="235"/>
      <c r="AS26" s="235"/>
      <c r="AT26" s="235"/>
      <c r="AU26" s="235"/>
      <c r="AV26" s="236"/>
    </row>
    <row r="28" spans="1:63" x14ac:dyDescent="0.2">
      <c r="AD28" s="23"/>
      <c r="AE28"/>
      <c r="AV28" s="215"/>
    </row>
    <row r="30" spans="1:63" x14ac:dyDescent="0.2">
      <c r="F30" s="123"/>
    </row>
    <row r="31" spans="1:63" x14ac:dyDescent="0.2">
      <c r="F31" s="123"/>
    </row>
    <row r="32" spans="1:63" x14ac:dyDescent="0.2">
      <c r="F32" s="123"/>
    </row>
  </sheetData>
  <sheetProtection algorithmName="SHA-512" hashValue="h4kwymqeSWlSGTvoO6oYERt55OSaBM358lVjmFa7bIOdHfMNejpE0ttuipzyJNz4RsyIKHyDvRJA/4m+t/rPXw==" saltValue="Mimx8U9sVmyDTjkgv7QKiA==" spinCount="100000" sheet="1" sort="0" autoFilter="0"/>
  <mergeCells count="26">
    <mergeCell ref="B2:F2"/>
    <mergeCell ref="O19:P19"/>
    <mergeCell ref="K17:K18"/>
    <mergeCell ref="L17:L18"/>
    <mergeCell ref="M17:M18"/>
    <mergeCell ref="N17:N18"/>
    <mergeCell ref="G7:J7"/>
    <mergeCell ref="K6:N6"/>
    <mergeCell ref="K12:K13"/>
    <mergeCell ref="L14:M14"/>
    <mergeCell ref="K16:N16"/>
    <mergeCell ref="Y1:Z3"/>
    <mergeCell ref="W6:Z6"/>
    <mergeCell ref="O1:P1"/>
    <mergeCell ref="O2:P2"/>
    <mergeCell ref="O3:P3"/>
    <mergeCell ref="S1:T3"/>
    <mergeCell ref="O6:R6"/>
    <mergeCell ref="U1:V3"/>
    <mergeCell ref="S6:V6"/>
    <mergeCell ref="W1:X3"/>
    <mergeCell ref="K21:K22"/>
    <mergeCell ref="M23:N23"/>
    <mergeCell ref="M24:N24"/>
    <mergeCell ref="M25:N25"/>
    <mergeCell ref="M22:N22"/>
  </mergeCells>
  <conditionalFormatting sqref="K9">
    <cfRule type="notContainsBlanks" dxfId="45" priority="26">
      <formula>LEN(TRIM(K9))&gt;0</formula>
    </cfRule>
  </conditionalFormatting>
  <conditionalFormatting sqref="K14">
    <cfRule type="notContainsBlanks" dxfId="44" priority="21">
      <formula>LEN(TRIM(K14))&gt;0</formula>
    </cfRule>
  </conditionalFormatting>
  <conditionalFormatting sqref="K19">
    <cfRule type="notContainsBlanks" dxfId="43" priority="22">
      <formula>LEN(TRIM(K19))&gt;0</formula>
    </cfRule>
  </conditionalFormatting>
  <conditionalFormatting sqref="L9">
    <cfRule type="notContainsBlanks" dxfId="42" priority="15">
      <formula>LEN(TRIM(L9))&gt;0</formula>
    </cfRule>
  </conditionalFormatting>
  <conditionalFormatting sqref="L19">
    <cfRule type="notContainsBlanks" dxfId="41" priority="11">
      <formula>LEN(TRIM(L19))&gt;0</formula>
    </cfRule>
  </conditionalFormatting>
  <conditionalFormatting sqref="M9">
    <cfRule type="notContainsBlanks" dxfId="40" priority="9">
      <formula>LEN(TRIM(M9))&gt;0</formula>
    </cfRule>
  </conditionalFormatting>
  <conditionalFormatting sqref="M19">
    <cfRule type="notContainsBlanks" dxfId="39" priority="1">
      <formula>LEN(TRIM(M19))&gt;0</formula>
    </cfRule>
  </conditionalFormatting>
  <conditionalFormatting sqref="N9">
    <cfRule type="notContainsBlanks" dxfId="38" priority="10">
      <formula>LEN(TRIM(N9))&gt;0</formula>
    </cfRule>
  </conditionalFormatting>
  <conditionalFormatting sqref="N19">
    <cfRule type="notContainsBlanks" dxfId="37" priority="2">
      <formula>LEN(TRIM(N19))&gt;0</formula>
    </cfRule>
  </conditionalFormatting>
  <conditionalFormatting sqref="O9">
    <cfRule type="notContainsBlanks" dxfId="36" priority="25">
      <formula>LEN(TRIM(O9))&gt;0</formula>
    </cfRule>
  </conditionalFormatting>
  <conditionalFormatting sqref="P9">
    <cfRule type="notContainsBlanks" dxfId="35" priority="14">
      <formula>LEN(TRIM(P9))&gt;0</formula>
    </cfRule>
  </conditionalFormatting>
  <conditionalFormatting sqref="Q9">
    <cfRule type="notContainsBlanks" dxfId="34" priority="7">
      <formula>LEN(TRIM(Q9))&gt;0</formula>
    </cfRule>
  </conditionalFormatting>
  <conditionalFormatting sqref="R9">
    <cfRule type="notContainsBlanks" dxfId="33" priority="8">
      <formula>LEN(TRIM(R9))&gt;0</formula>
    </cfRule>
  </conditionalFormatting>
  <conditionalFormatting sqref="S9">
    <cfRule type="notContainsBlanks" dxfId="32" priority="24">
      <formula>LEN(TRIM(S9))&gt;0</formula>
    </cfRule>
  </conditionalFormatting>
  <conditionalFormatting sqref="T9">
    <cfRule type="notContainsBlanks" dxfId="31" priority="13">
      <formula>LEN(TRIM(T9))&gt;0</formula>
    </cfRule>
  </conditionalFormatting>
  <conditionalFormatting sqref="U9">
    <cfRule type="notContainsBlanks" dxfId="30" priority="5">
      <formula>LEN(TRIM(U9))&gt;0</formula>
    </cfRule>
  </conditionalFormatting>
  <conditionalFormatting sqref="V9">
    <cfRule type="notContainsBlanks" dxfId="29" priority="6">
      <formula>LEN(TRIM(V9))&gt;0</formula>
    </cfRule>
  </conditionalFormatting>
  <conditionalFormatting sqref="W9">
    <cfRule type="notContainsBlanks" dxfId="28" priority="23">
      <formula>LEN(TRIM(W9))&gt;0</formula>
    </cfRule>
  </conditionalFormatting>
  <conditionalFormatting sqref="X9">
    <cfRule type="notContainsBlanks" dxfId="27" priority="12">
      <formula>LEN(TRIM(X9))&gt;0</formula>
    </cfRule>
  </conditionalFormatting>
  <conditionalFormatting sqref="Y9">
    <cfRule type="notContainsBlanks" dxfId="26" priority="3">
      <formula>LEN(TRIM(Y9))&gt;0</formula>
    </cfRule>
  </conditionalFormatting>
  <conditionalFormatting sqref="Z9">
    <cfRule type="notContainsBlanks" dxfId="25" priority="4">
      <formula>LEN(TRIM(Z9))&gt;0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D396E-4BB4-6348-9215-0B6D7532878B}">
  <sheetPr codeName="Sheet5">
    <tabColor rgb="FFEDD15F"/>
    <pageSetUpPr fitToPage="1"/>
  </sheetPr>
  <dimension ref="A1:U19"/>
  <sheetViews>
    <sheetView showGridLines="0" zoomScale="90" zoomScaleNormal="90" workbookViewId="0">
      <selection activeCell="X12" sqref="X12"/>
    </sheetView>
  </sheetViews>
  <sheetFormatPr baseColWidth="10" defaultColWidth="12.1640625" defaultRowHeight="23.25" customHeight="1" x14ac:dyDescent="0.2"/>
  <cols>
    <col min="1" max="1" width="26.6640625" style="15" customWidth="1"/>
    <col min="2" max="2" width="15.6640625" style="15" bestFit="1" customWidth="1"/>
    <col min="3" max="3" width="11" style="15" customWidth="1"/>
    <col min="4" max="19" width="5.6640625" style="15" customWidth="1"/>
    <col min="20" max="20" width="7.6640625" style="15" customWidth="1"/>
    <col min="21" max="22" width="4.6640625" style="15" customWidth="1"/>
    <col min="23" max="16384" width="12.1640625" style="15"/>
  </cols>
  <sheetData>
    <row r="1" spans="1:21" ht="23.25" customHeight="1" thickBot="1" x14ac:dyDescent="0.25">
      <c r="A1" s="19">
        <v>360</v>
      </c>
      <c r="B1" s="19"/>
      <c r="C1" s="19"/>
      <c r="D1" s="20" t="s">
        <v>152</v>
      </c>
      <c r="J1" s="1722" t="s">
        <v>127</v>
      </c>
      <c r="K1" s="1722"/>
      <c r="L1" s="1724" t="s">
        <v>68</v>
      </c>
      <c r="M1" s="1724"/>
      <c r="N1" s="41"/>
      <c r="O1" s="41"/>
      <c r="P1" s="41"/>
      <c r="Q1" s="41"/>
      <c r="R1" s="41"/>
      <c r="T1" s="33"/>
    </row>
    <row r="2" spans="1:21" ht="28.25" customHeight="1" x14ac:dyDescent="0.2">
      <c r="A2" s="21" t="s">
        <v>94</v>
      </c>
      <c r="B2" s="21"/>
      <c r="C2" s="21"/>
      <c r="H2" s="12" t="e">
        <f>#REF!</f>
        <v>#REF!</v>
      </c>
      <c r="I2" s="12" t="e">
        <f>#REF!</f>
        <v>#REF!</v>
      </c>
      <c r="J2" s="1723">
        <f>T3</f>
        <v>0</v>
      </c>
      <c r="K2" s="1723"/>
      <c r="L2" s="1719">
        <f>'360 at home'!O3</f>
        <v>0</v>
      </c>
      <c r="M2" s="1719"/>
      <c r="N2" s="42"/>
      <c r="O2" s="42"/>
      <c r="P2" s="42"/>
      <c r="Q2" s="42"/>
      <c r="R2" s="42"/>
      <c r="T2" s="49" t="s">
        <v>13</v>
      </c>
      <c r="U2" s="34"/>
    </row>
    <row r="3" spans="1:21" ht="40.25" customHeight="1" thickBot="1" x14ac:dyDescent="0.25">
      <c r="A3" s="1721">
        <f>'PRODUCTION LIST GRP VOLUMES'!A3:J3</f>
        <v>0</v>
      </c>
      <c r="B3" s="1721"/>
      <c r="C3" s="1721"/>
      <c r="D3" s="1721"/>
      <c r="E3" s="1721"/>
      <c r="F3" s="1721"/>
      <c r="G3" s="1721"/>
      <c r="H3" s="1721"/>
      <c r="I3" s="1721"/>
      <c r="J3" s="1721"/>
      <c r="K3" s="1721"/>
      <c r="L3" s="1720" t="s">
        <v>70</v>
      </c>
      <c r="M3" s="1720"/>
      <c r="N3" s="1718">
        <f>'PRODUCTION LIST GRP VOLUMES'!N3</f>
        <v>0</v>
      </c>
      <c r="O3" s="1718"/>
      <c r="P3" s="1718"/>
      <c r="Q3" s="1718"/>
      <c r="R3" s="43"/>
      <c r="S3" s="67"/>
      <c r="T3" s="68">
        <f>SUM(T6:T19)</f>
        <v>0</v>
      </c>
    </row>
    <row r="4" spans="1:21" s="51" customFormat="1" ht="25.5" customHeight="1" x14ac:dyDescent="0.2">
      <c r="A4" s="253"/>
      <c r="B4" s="253"/>
      <c r="C4" s="487" t="s">
        <v>134</v>
      </c>
      <c r="D4" s="1727" t="s">
        <v>154</v>
      </c>
      <c r="E4" s="1728"/>
      <c r="F4" s="1728"/>
      <c r="G4" s="1729"/>
      <c r="H4" s="1730" t="s">
        <v>3</v>
      </c>
      <c r="I4" s="1731"/>
      <c r="J4" s="1731"/>
      <c r="K4" s="1732"/>
      <c r="L4" s="1731" t="s">
        <v>155</v>
      </c>
      <c r="M4" s="1731"/>
      <c r="N4" s="1731"/>
      <c r="O4" s="1732"/>
      <c r="P4" s="1733" t="s">
        <v>156</v>
      </c>
      <c r="Q4" s="1734"/>
      <c r="R4" s="1734"/>
      <c r="S4" s="1735"/>
      <c r="T4" s="70" t="s">
        <v>160</v>
      </c>
      <c r="U4" s="50"/>
    </row>
    <row r="5" spans="1:21" s="51" customFormat="1" ht="23.25" customHeight="1" x14ac:dyDescent="0.2">
      <c r="A5" s="53" t="s">
        <v>45</v>
      </c>
      <c r="B5" s="53" t="s">
        <v>601</v>
      </c>
      <c r="C5" s="485" t="s">
        <v>153</v>
      </c>
      <c r="D5" s="52" t="s">
        <v>3</v>
      </c>
      <c r="E5" s="53" t="s">
        <v>39</v>
      </c>
      <c r="F5" s="53" t="s">
        <v>12</v>
      </c>
      <c r="G5" s="54" t="s">
        <v>5</v>
      </c>
      <c r="H5" s="55" t="s">
        <v>3</v>
      </c>
      <c r="I5" s="53" t="s">
        <v>39</v>
      </c>
      <c r="J5" s="53" t="s">
        <v>12</v>
      </c>
      <c r="K5" s="54" t="s">
        <v>5</v>
      </c>
      <c r="L5" s="52" t="s">
        <v>3</v>
      </c>
      <c r="M5" s="53" t="s">
        <v>39</v>
      </c>
      <c r="N5" s="53" t="s">
        <v>12</v>
      </c>
      <c r="O5" s="54" t="s">
        <v>5</v>
      </c>
      <c r="P5" s="52" t="s">
        <v>3</v>
      </c>
      <c r="Q5" s="53" t="s">
        <v>39</v>
      </c>
      <c r="R5" s="53" t="s">
        <v>12</v>
      </c>
      <c r="S5" s="54" t="s">
        <v>5</v>
      </c>
      <c r="T5" s="69" t="s">
        <v>160</v>
      </c>
    </row>
    <row r="6" spans="1:21" ht="46.25" customHeight="1" thickBot="1" x14ac:dyDescent="0.25">
      <c r="A6" s="59" t="str">
        <f>'360 at home'!C9</f>
        <v>360 RAINBOW HANGBOARD</v>
      </c>
      <c r="B6" s="59" t="s">
        <v>718</v>
      </c>
      <c r="C6" s="490"/>
      <c r="D6" s="65" t="str">
        <f>IF('360 at home'!K9=0,"",'360 at home'!K9)</f>
        <v/>
      </c>
      <c r="E6" s="46" t="str">
        <f>IF('360 at home'!L9=0,"",'360 at home'!L9)</f>
        <v/>
      </c>
      <c r="F6" s="46" t="str">
        <f>IF('360 at home'!M9=0,"",'360 at home'!M9)</f>
        <v/>
      </c>
      <c r="G6" s="47" t="str">
        <f>IF('360 at home'!N9=0,"",'360 at home'!N9)</f>
        <v/>
      </c>
      <c r="H6" s="60" t="str">
        <f>IF('360 at home'!O9=0,"",'360 at home'!O9)</f>
        <v/>
      </c>
      <c r="I6" s="46" t="str">
        <f>IF('360 at home'!P9=0,"",'360 at home'!P9)</f>
        <v/>
      </c>
      <c r="J6" s="46" t="str">
        <f>IF('360 at home'!Q9=0,"",'360 at home'!Q9)</f>
        <v/>
      </c>
      <c r="K6" s="47" t="str">
        <f>IF('360 at home'!R9=0,"",'360 at home'!R9)</f>
        <v/>
      </c>
      <c r="L6" s="45" t="str">
        <f>IF('360 at home'!S9=0,"",'360 at home'!S9)</f>
        <v/>
      </c>
      <c r="M6" s="46" t="str">
        <f>IF('360 at home'!T9=0,"",'360 at home'!T9)</f>
        <v/>
      </c>
      <c r="N6" s="46" t="str">
        <f>IF('360 at home'!U9=0,"",'360 at home'!U9)</f>
        <v/>
      </c>
      <c r="O6" s="47" t="str">
        <f>IF('360 at home'!V9=0,"",'360 at home'!V9)</f>
        <v/>
      </c>
      <c r="P6" s="45" t="str">
        <f>IF('360 at home'!W9=0,"",'360 at home'!W9)</f>
        <v/>
      </c>
      <c r="Q6" s="46" t="str">
        <f>IF('360 at home'!X9=0,"",'360 at home'!X9)</f>
        <v/>
      </c>
      <c r="R6" s="46" t="str">
        <f>IF('360 at home'!Y9=0,"",'360 at home'!Y9)</f>
        <v/>
      </c>
      <c r="S6" s="47" t="str">
        <f>IF('360 at home'!Z9=0,"",'360 at home'!Z9)</f>
        <v/>
      </c>
      <c r="T6" s="61">
        <f>'360 GRP '!J219*SUM('PROD.LIST 360 at home'!D6:S6)</f>
        <v>0</v>
      </c>
    </row>
    <row r="7" spans="1:21" ht="14.25" customHeight="1" thickBot="1" x14ac:dyDescent="0.25">
      <c r="A7" s="62"/>
      <c r="B7" s="62"/>
      <c r="C7" s="491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4"/>
    </row>
    <row r="8" spans="1:21" s="51" customFormat="1" ht="23.25" customHeight="1" thickBot="1" x14ac:dyDescent="0.25">
      <c r="A8" s="53" t="s">
        <v>45</v>
      </c>
      <c r="B8" s="53" t="s">
        <v>601</v>
      </c>
      <c r="C8" s="484" t="s">
        <v>134</v>
      </c>
      <c r="D8" s="49" t="s">
        <v>739</v>
      </c>
      <c r="E8" s="66"/>
      <c r="T8" s="15" t="s">
        <v>160</v>
      </c>
    </row>
    <row r="9" spans="1:21" ht="46.25" customHeight="1" thickBot="1" x14ac:dyDescent="0.25">
      <c r="A9" s="486" t="str">
        <f>'360 at home'!C14</f>
        <v>360 SCHOOL BOARD</v>
      </c>
      <c r="B9" s="486" t="s">
        <v>717</v>
      </c>
      <c r="C9" s="490"/>
      <c r="D9" s="65" t="str">
        <f>IF('360 at home'!K14=0,"",'360 at home'!K14)</f>
        <v/>
      </c>
      <c r="E9" s="1725"/>
      <c r="F9" s="1726"/>
      <c r="G9" s="1726"/>
      <c r="H9" s="1726"/>
      <c r="I9" s="1726"/>
      <c r="J9" s="1726"/>
      <c r="K9" s="1726"/>
      <c r="L9" s="1726"/>
      <c r="M9" s="1726"/>
      <c r="N9" s="1726"/>
      <c r="O9" s="1726"/>
      <c r="P9" s="1726"/>
      <c r="Q9" s="1726"/>
      <c r="R9" s="1726"/>
      <c r="S9" s="1726"/>
      <c r="T9" s="48">
        <f>'360 GRP '!J220*SUM('PROD.LIST 360 at home'!D9:P9)</f>
        <v>0</v>
      </c>
    </row>
    <row r="10" spans="1:21" ht="23.25" customHeight="1" thickBot="1" x14ac:dyDescent="0.25">
      <c r="A10" s="488"/>
      <c r="B10" s="488"/>
      <c r="C10" s="18"/>
    </row>
    <row r="11" spans="1:21" s="51" customFormat="1" ht="23.25" customHeight="1" thickBot="1" x14ac:dyDescent="0.25">
      <c r="A11" s="489" t="s">
        <v>45</v>
      </c>
      <c r="B11" s="489" t="s">
        <v>601</v>
      </c>
      <c r="C11" s="484" t="s">
        <v>153</v>
      </c>
      <c r="D11" s="230" t="s">
        <v>3</v>
      </c>
      <c r="E11" s="247" t="s">
        <v>39</v>
      </c>
      <c r="F11" s="247" t="s">
        <v>56</v>
      </c>
      <c r="G11" s="231" t="s">
        <v>5</v>
      </c>
      <c r="H11" s="248"/>
      <c r="I11" s="249"/>
      <c r="J11" s="249"/>
      <c r="K11" s="249"/>
      <c r="L11" s="249"/>
      <c r="M11" s="249"/>
      <c r="N11" s="249"/>
      <c r="O11" s="249"/>
      <c r="P11" s="249"/>
      <c r="Q11" s="249"/>
      <c r="R11" s="249"/>
      <c r="S11" s="249"/>
      <c r="T11" s="250" t="s">
        <v>160</v>
      </c>
    </row>
    <row r="12" spans="1:21" ht="46.25" customHeight="1" thickBot="1" x14ac:dyDescent="0.25">
      <c r="A12" s="483" t="str">
        <f>'360 at home'!C19</f>
        <v>360 SHIFT BAR</v>
      </c>
      <c r="B12" s="483" t="s">
        <v>737</v>
      </c>
      <c r="C12" s="490"/>
      <c r="D12" s="45" t="str">
        <f>IF('360 at home'!K19=0,"",'360 at home'!K19)</f>
        <v/>
      </c>
      <c r="E12" s="46" t="str">
        <f>IF('360 at home'!L19=0,"",'360 at home'!L19)</f>
        <v/>
      </c>
      <c r="F12" s="46" t="str">
        <f>IF('360 at home'!M19=0,"",'360 at home'!M19)</f>
        <v/>
      </c>
      <c r="G12" s="47" t="str">
        <f>IF('360 at home'!N19=0,"",'360 at home'!N19)</f>
        <v/>
      </c>
      <c r="H12" s="248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51"/>
      <c r="T12" s="252">
        <f>SUM(D12:G12)</f>
        <v>0</v>
      </c>
    </row>
    <row r="13" spans="1:21" ht="23.25" customHeight="1" thickBot="1" x14ac:dyDescent="0.25"/>
    <row r="14" spans="1:21" ht="23.25" customHeight="1" x14ac:dyDescent="0.2">
      <c r="A14" s="821" t="s">
        <v>45</v>
      </c>
      <c r="B14" s="1738" t="s">
        <v>601</v>
      </c>
      <c r="C14" s="818"/>
      <c r="D14" s="816"/>
      <c r="E14" s="1740"/>
      <c r="F14" s="1740"/>
      <c r="G14" s="817"/>
    </row>
    <row r="15" spans="1:21" ht="23.25" customHeight="1" thickBot="1" x14ac:dyDescent="0.25">
      <c r="A15" s="822"/>
      <c r="B15" s="1739"/>
      <c r="C15" s="825" t="s">
        <v>183</v>
      </c>
      <c r="D15" s="632"/>
      <c r="E15" s="819"/>
      <c r="F15" s="820"/>
      <c r="G15" s="819"/>
      <c r="H15" s="18"/>
    </row>
    <row r="16" spans="1:21" ht="23.25" customHeight="1" x14ac:dyDescent="0.2">
      <c r="A16" s="823" t="s">
        <v>205</v>
      </c>
      <c r="B16" s="481"/>
      <c r="C16" s="826"/>
      <c r="D16" s="828"/>
      <c r="E16" s="1736"/>
      <c r="F16" s="1736"/>
      <c r="G16" s="1736"/>
      <c r="H16" s="1736"/>
      <c r="I16" s="1736"/>
      <c r="J16" s="1736"/>
      <c r="K16" s="1736"/>
      <c r="L16" s="1736"/>
      <c r="M16" s="1736"/>
      <c r="N16" s="1736"/>
      <c r="O16" s="1736"/>
      <c r="P16" s="1736"/>
      <c r="Q16" s="1736"/>
      <c r="R16" s="1736"/>
      <c r="S16" s="1736"/>
      <c r="T16" s="815"/>
    </row>
    <row r="17" spans="1:20" ht="23.25" customHeight="1" x14ac:dyDescent="0.2">
      <c r="A17" s="824" t="str">
        <f>'360 at home'!C23</f>
        <v>PLYWOOD 1</v>
      </c>
      <c r="B17" s="481" t="str">
        <f>'360 at home'!D23</f>
        <v>360-PWOOD-1</v>
      </c>
      <c r="C17" s="826">
        <f>'360 at home'!G23</f>
        <v>1</v>
      </c>
      <c r="D17" s="828">
        <f>'360 at home'!L23</f>
        <v>0</v>
      </c>
      <c r="E17" s="1736"/>
      <c r="F17" s="1736"/>
      <c r="G17" s="1736"/>
      <c r="H17" s="1736"/>
      <c r="I17" s="1736"/>
      <c r="J17" s="1736"/>
      <c r="K17" s="1736"/>
      <c r="L17" s="1736"/>
      <c r="M17" s="1736"/>
      <c r="N17" s="1736"/>
      <c r="O17" s="1736"/>
      <c r="P17" s="1736"/>
      <c r="Q17" s="1736"/>
      <c r="R17" s="1736"/>
      <c r="S17" s="1737"/>
      <c r="T17" s="815">
        <f t="shared" ref="T17:T19" si="0">SUM(D17)</f>
        <v>0</v>
      </c>
    </row>
    <row r="18" spans="1:20" ht="23.25" customHeight="1" x14ac:dyDescent="0.2">
      <c r="A18" s="824" t="str">
        <f>'360 at home'!C24</f>
        <v>PLYWOOD 3</v>
      </c>
      <c r="B18" s="481" t="str">
        <f>'360 at home'!D24</f>
        <v>360-PWOOD-3</v>
      </c>
      <c r="C18" s="827">
        <f>'360 at home'!G24</f>
        <v>3</v>
      </c>
      <c r="D18" s="828">
        <f>'360 at home'!L24</f>
        <v>0</v>
      </c>
      <c r="E18" s="1736"/>
      <c r="F18" s="1736"/>
      <c r="G18" s="1736"/>
      <c r="H18" s="1736"/>
      <c r="I18" s="1736"/>
      <c r="J18" s="1736"/>
      <c r="K18" s="1736"/>
      <c r="L18" s="1736"/>
      <c r="M18" s="1736"/>
      <c r="N18" s="1736"/>
      <c r="O18" s="1736"/>
      <c r="P18" s="1736"/>
      <c r="Q18" s="1736"/>
      <c r="R18" s="1736"/>
      <c r="S18" s="1737"/>
      <c r="T18" s="815">
        <f t="shared" si="0"/>
        <v>0</v>
      </c>
    </row>
    <row r="19" spans="1:20" ht="23.25" customHeight="1" x14ac:dyDescent="0.2">
      <c r="A19" s="824" t="str">
        <f>'360 at home'!C25</f>
        <v>PLYWOOD T-NUT</v>
      </c>
      <c r="B19" s="481" t="str">
        <f>'360 at home'!D25</f>
        <v>360-PWOOD-T-NUT</v>
      </c>
      <c r="C19" s="826">
        <f>'360 at home'!G25</f>
        <v>1</v>
      </c>
      <c r="D19" s="828">
        <f>'360 at home'!L25</f>
        <v>0</v>
      </c>
      <c r="E19" s="1736"/>
      <c r="F19" s="1736"/>
      <c r="G19" s="1736"/>
      <c r="H19" s="1736"/>
      <c r="I19" s="1736"/>
      <c r="J19" s="1736"/>
      <c r="K19" s="1736"/>
      <c r="L19" s="1736"/>
      <c r="M19" s="1736"/>
      <c r="N19" s="1736"/>
      <c r="O19" s="1736"/>
      <c r="P19" s="1736"/>
      <c r="Q19" s="1736"/>
      <c r="R19" s="1736"/>
      <c r="S19" s="1737"/>
      <c r="T19" s="815">
        <f t="shared" si="0"/>
        <v>0</v>
      </c>
    </row>
  </sheetData>
  <sheetProtection selectLockedCells="1" selectUnlockedCells="1"/>
  <autoFilter ref="T2:T12" xr:uid="{46C9105A-81BC-B545-AD3A-D9E8CF9238DE}"/>
  <mergeCells count="18">
    <mergeCell ref="E18:S18"/>
    <mergeCell ref="E19:S19"/>
    <mergeCell ref="B14:B15"/>
    <mergeCell ref="E16:S16"/>
    <mergeCell ref="E17:S17"/>
    <mergeCell ref="E14:F14"/>
    <mergeCell ref="E9:S9"/>
    <mergeCell ref="D4:G4"/>
    <mergeCell ref="H4:K4"/>
    <mergeCell ref="L4:O4"/>
    <mergeCell ref="P4:S4"/>
    <mergeCell ref="N3:Q3"/>
    <mergeCell ref="L2:M2"/>
    <mergeCell ref="L3:M3"/>
    <mergeCell ref="A3:K3"/>
    <mergeCell ref="J1:K1"/>
    <mergeCell ref="J2:K2"/>
    <mergeCell ref="L1:M1"/>
  </mergeCells>
  <pageMargins left="0.25" right="0.25" top="0.75" bottom="0.75" header="0.3" footer="0.3"/>
  <pageSetup paperSize="9" scale="87" fitToHeight="0" orientation="landscape" horizontalDpi="4294967292" verticalDpi="4294967292" copies="3" r:id="rId1"/>
  <headerFooter differentFirst="1" alignWithMargins="0">
    <oddFooter>Stran &amp;P od &amp;N</oddFooter>
    <firstFooter>Stran &amp;P od 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3B858-534D-6049-AE22-2C290816777A}">
  <sheetPr codeName="Sheet10">
    <tabColor rgb="FFFFC000"/>
  </sheetPr>
  <dimension ref="A1:W22"/>
  <sheetViews>
    <sheetView showGridLines="0" zoomScaleNormal="100" workbookViewId="0">
      <selection activeCell="O15" sqref="A1:XFD1048576"/>
    </sheetView>
  </sheetViews>
  <sheetFormatPr baseColWidth="10" defaultColWidth="12" defaultRowHeight="16" x14ac:dyDescent="0.2"/>
  <cols>
    <col min="1" max="1" width="19.5" style="51" customWidth="1"/>
    <col min="2" max="11" width="6.5" style="51" customWidth="1"/>
    <col min="12" max="12" width="13.5" style="51" customWidth="1"/>
    <col min="13" max="13" width="11" style="51" customWidth="1"/>
    <col min="14" max="15" width="5.5" style="51" customWidth="1"/>
    <col min="16" max="17" width="6.5" style="51" customWidth="1"/>
    <col min="18" max="18" width="13.5" style="51" customWidth="1"/>
    <col min="19" max="19" width="11" style="51" customWidth="1"/>
    <col min="20" max="21" width="5.5" style="51" customWidth="1"/>
    <col min="22" max="23" width="4.6640625" style="51" customWidth="1"/>
    <col min="24" max="16384" width="12" style="51"/>
  </cols>
  <sheetData>
    <row r="1" spans="1:23" ht="33" customHeight="1" x14ac:dyDescent="0.2">
      <c r="A1" s="1745">
        <f>'PROD.LIST 360 at home'!A3</f>
        <v>0</v>
      </c>
      <c r="B1" s="1745"/>
      <c r="C1" s="1745"/>
      <c r="D1" s="1745"/>
      <c r="E1" s="1745"/>
      <c r="F1" s="1745"/>
      <c r="G1" s="1746">
        <f>'PROD.LIST 360 at home'!N3</f>
        <v>0</v>
      </c>
      <c r="H1" s="1746"/>
      <c r="I1" s="43"/>
      <c r="L1" s="13"/>
      <c r="M1" s="74"/>
      <c r="N1" s="74"/>
      <c r="O1" s="74"/>
      <c r="P1" s="74"/>
      <c r="Q1" s="74"/>
      <c r="R1" s="74"/>
      <c r="S1" s="74"/>
      <c r="T1" s="74"/>
      <c r="U1" s="74"/>
      <c r="V1" s="74"/>
    </row>
    <row r="2" spans="1:23" ht="33" customHeight="1" x14ac:dyDescent="0.2">
      <c r="A2" s="82"/>
      <c r="B2" s="82"/>
      <c r="C2" s="82"/>
      <c r="D2" s="82"/>
      <c r="E2" s="82"/>
      <c r="F2" s="82"/>
      <c r="G2" s="78"/>
      <c r="H2" s="78"/>
      <c r="I2" s="43"/>
      <c r="K2" s="51">
        <f>SUM(K4:K18)</f>
        <v>0</v>
      </c>
      <c r="L2" s="13"/>
      <c r="M2" s="74"/>
      <c r="N2" s="74"/>
      <c r="O2" s="74"/>
      <c r="P2" s="74"/>
      <c r="Q2" s="74"/>
      <c r="R2" s="74"/>
      <c r="S2" s="74"/>
      <c r="T2" s="74"/>
      <c r="U2" s="74"/>
      <c r="V2" s="74"/>
    </row>
    <row r="3" spans="1:23" ht="33" customHeight="1" x14ac:dyDescent="0.2">
      <c r="A3" s="1744" t="str">
        <f>'PROD.LIST 360 at home'!A6</f>
        <v>360 RAINBOW HANGBOARD</v>
      </c>
      <c r="B3" s="1747" t="str">
        <f>'PROD.LIST 360 at home'!D4</f>
        <v>natural wooden look</v>
      </c>
      <c r="C3" s="1747"/>
      <c r="D3" s="1747"/>
      <c r="E3" s="1747"/>
      <c r="F3" s="1747" t="str">
        <f>'PROD.LIST 360 at home'!H4</f>
        <v>black</v>
      </c>
      <c r="G3" s="1747"/>
      <c r="H3" s="1747"/>
      <c r="I3" s="1747"/>
      <c r="K3" s="53" t="s">
        <v>44</v>
      </c>
    </row>
    <row r="4" spans="1:23" ht="23.25" customHeight="1" x14ac:dyDescent="0.2">
      <c r="A4" s="1744"/>
      <c r="B4" s="4" t="str">
        <f>'PROD.LIST 360 at home'!D5</f>
        <v>black</v>
      </c>
      <c r="C4" s="4" t="str">
        <f>'PROD.LIST 360 at home'!E5</f>
        <v>green</v>
      </c>
      <c r="D4" s="4" t="str">
        <f>'PROD.LIST 360 at home'!F5</f>
        <v>yellow</v>
      </c>
      <c r="E4" s="4" t="str">
        <f>'PROD.LIST 360 at home'!G5</f>
        <v>blue</v>
      </c>
      <c r="F4" s="4" t="str">
        <f>'PROD.LIST 360 at home'!H5</f>
        <v>black</v>
      </c>
      <c r="G4" s="4" t="str">
        <f>'PROD.LIST 360 at home'!I5</f>
        <v>green</v>
      </c>
      <c r="H4" s="4" t="str">
        <f>'PROD.LIST 360 at home'!J5</f>
        <v>yellow</v>
      </c>
      <c r="I4" s="4" t="str">
        <f>'PROD.LIST 360 at home'!K5</f>
        <v>blue</v>
      </c>
      <c r="K4" s="1743">
        <f>'PROD.LIST 360 at home'!T6</f>
        <v>0</v>
      </c>
      <c r="W4" s="75"/>
    </row>
    <row r="5" spans="1:23" ht="32.25" customHeight="1" x14ac:dyDescent="0.2">
      <c r="A5" s="1744"/>
      <c r="B5" s="77" t="str">
        <f>'PROD.LIST 360 at home'!D6</f>
        <v/>
      </c>
      <c r="C5" s="77" t="str">
        <f>'PROD.LIST 360 at home'!E6</f>
        <v/>
      </c>
      <c r="D5" s="77" t="str">
        <f>'PROD.LIST 360 at home'!F6</f>
        <v/>
      </c>
      <c r="E5" s="77" t="str">
        <f>'PROD.LIST 360 at home'!G6</f>
        <v/>
      </c>
      <c r="F5" s="77" t="str">
        <f>'PROD.LIST 360 at home'!H6</f>
        <v/>
      </c>
      <c r="G5" s="77" t="str">
        <f>'PROD.LIST 360 at home'!I6</f>
        <v/>
      </c>
      <c r="H5" s="77" t="str">
        <f>'PROD.LIST 360 at home'!J6</f>
        <v/>
      </c>
      <c r="I5" s="77" t="str">
        <f>'PROD.LIST 360 at home'!K6</f>
        <v/>
      </c>
      <c r="K5" s="1743"/>
    </row>
    <row r="6" spans="1:23" ht="38.25" customHeight="1" x14ac:dyDescent="0.2">
      <c r="A6" s="1744"/>
      <c r="B6" s="1747" t="str">
        <f>'PROD.LIST 360 at home'!L4</f>
        <v>turqoise</v>
      </c>
      <c r="C6" s="1747"/>
      <c r="D6" s="1747"/>
      <c r="E6" s="1747"/>
      <c r="F6" s="1747" t="str">
        <f>'PROD.LIST 360 at home'!P4</f>
        <v>light gray</v>
      </c>
      <c r="G6" s="1747"/>
      <c r="H6" s="1747"/>
      <c r="I6" s="1747"/>
      <c r="J6" s="75"/>
      <c r="K6" s="1743"/>
      <c r="L6" s="76"/>
      <c r="M6" s="76"/>
      <c r="N6" s="73"/>
      <c r="V6" s="83"/>
    </row>
    <row r="7" spans="1:23" ht="26.25" customHeight="1" x14ac:dyDescent="0.2">
      <c r="A7" s="1744"/>
      <c r="B7" s="4" t="str">
        <f>'PROD.LIST 360 at home'!L5</f>
        <v>black</v>
      </c>
      <c r="C7" s="4" t="str">
        <f>'PROD.LIST 360 at home'!M5</f>
        <v>green</v>
      </c>
      <c r="D7" s="4" t="str">
        <f>'PROD.LIST 360 at home'!N5</f>
        <v>yellow</v>
      </c>
      <c r="E7" s="4" t="str">
        <f>'PROD.LIST 360 at home'!O5</f>
        <v>blue</v>
      </c>
      <c r="F7" s="4" t="s">
        <v>3</v>
      </c>
      <c r="G7" s="4" t="s">
        <v>39</v>
      </c>
      <c r="H7" s="4" t="s">
        <v>12</v>
      </c>
      <c r="I7" s="4" t="s">
        <v>5</v>
      </c>
      <c r="J7" s="75"/>
      <c r="K7" s="1743"/>
      <c r="L7" s="64"/>
      <c r="M7" s="64"/>
      <c r="V7" s="83"/>
    </row>
    <row r="8" spans="1:23" ht="31.25" customHeight="1" x14ac:dyDescent="0.2">
      <c r="A8" s="1744"/>
      <c r="B8" s="77" t="str">
        <f>'PROD.LIST 360 at home'!L6</f>
        <v/>
      </c>
      <c r="C8" s="77" t="str">
        <f>'PROD.LIST 360 at home'!M6</f>
        <v/>
      </c>
      <c r="D8" s="77" t="str">
        <f>'PROD.LIST 360 at home'!N6</f>
        <v/>
      </c>
      <c r="E8" s="77" t="str">
        <f>'PROD.LIST 360 at home'!O6</f>
        <v/>
      </c>
      <c r="F8" s="77" t="str">
        <f>'PROD.LIST 360 at home'!P6</f>
        <v/>
      </c>
      <c r="G8" s="77" t="str">
        <f>'PROD.LIST 360 at home'!Q6</f>
        <v/>
      </c>
      <c r="H8" s="77" t="str">
        <f>'PROD.LIST 360 at home'!R6</f>
        <v/>
      </c>
      <c r="I8" s="77" t="str">
        <f>'PROD.LIST 360 at home'!S6</f>
        <v/>
      </c>
      <c r="J8" s="64"/>
      <c r="K8" s="1743"/>
      <c r="L8" s="64"/>
      <c r="M8" s="64"/>
      <c r="V8" s="83"/>
    </row>
    <row r="9" spans="1:23" ht="14.25" customHeight="1" x14ac:dyDescent="0.2">
      <c r="A9" s="64"/>
      <c r="K9" s="72"/>
      <c r="N9" s="83"/>
      <c r="V9" s="83"/>
    </row>
    <row r="10" spans="1:23" ht="25.25" customHeight="1" x14ac:dyDescent="0.2">
      <c r="A10" s="1742" t="str">
        <f>'PROD.LIST 360 at home'!A9</f>
        <v>360 SCHOOL BOARD</v>
      </c>
      <c r="B10" s="80" t="str">
        <f>'PROD.LIST 360 at home'!D8</f>
        <v xml:space="preserve">chalk  </v>
      </c>
      <c r="K10" s="72"/>
      <c r="N10" s="83"/>
      <c r="V10" s="83"/>
    </row>
    <row r="11" spans="1:23" ht="41.25" customHeight="1" x14ac:dyDescent="0.2">
      <c r="A11" s="1742"/>
      <c r="B11" s="81" t="str">
        <f>'PROD.LIST 360 at home'!D9</f>
        <v/>
      </c>
      <c r="C11" s="51" t="str">
        <f>IF('360 GRP '!O217=0,"",'360 GRP '!O217)</f>
        <v/>
      </c>
      <c r="D11" s="51" t="str">
        <f>IF('360 GRP '!P217=0,"",'360 GRP '!P217)</f>
        <v/>
      </c>
      <c r="E11" s="51" t="str">
        <f>IF('360 GRP '!Q217=0,"",'360 GRP '!Q217)</f>
        <v/>
      </c>
      <c r="F11" s="51" t="str">
        <f>IF('360 GRP '!R217=0,"",'360 GRP '!R217)</f>
        <v/>
      </c>
      <c r="G11" s="51" t="str">
        <f>IF('360 GRP '!S217=0,"",'360 GRP '!S217)</f>
        <v/>
      </c>
      <c r="H11" s="51" t="str">
        <f>IF('360 GRP '!U217=0,"",'360 GRP '!U217)</f>
        <v/>
      </c>
      <c r="I11" s="51" t="str">
        <f>IF('360 GRP '!W217=0,"",'360 GRP '!W217)</f>
        <v/>
      </c>
      <c r="J11" s="51" t="str">
        <f>IF('360 GRP '!X217=0,"",'360 GRP '!X217)</f>
        <v/>
      </c>
      <c r="K11" s="77">
        <f>'PROD.LIST 360 at home'!T9</f>
        <v>0</v>
      </c>
      <c r="V11" s="83"/>
    </row>
    <row r="12" spans="1:23" ht="14.25" customHeight="1" x14ac:dyDescent="0.2">
      <c r="A12" s="79"/>
      <c r="K12" s="72"/>
      <c r="V12" s="83"/>
    </row>
    <row r="13" spans="1:23" ht="23.25" customHeight="1" x14ac:dyDescent="0.2">
      <c r="A13" s="1741" t="str">
        <f>'360 at home'!C19</f>
        <v>360 SHIFT BAR</v>
      </c>
      <c r="B13" s="80" t="s">
        <v>3</v>
      </c>
      <c r="C13" s="80" t="s">
        <v>39</v>
      </c>
      <c r="D13" s="80" t="s">
        <v>56</v>
      </c>
      <c r="E13" s="80" t="s">
        <v>5</v>
      </c>
      <c r="F13" s="253"/>
      <c r="G13" s="253"/>
      <c r="H13" s="253"/>
      <c r="I13" s="253"/>
      <c r="J13" s="253"/>
      <c r="K13" s="254"/>
    </row>
    <row r="14" spans="1:23" ht="41.25" customHeight="1" x14ac:dyDescent="0.2">
      <c r="A14" s="1741"/>
      <c r="B14" s="81" t="str">
        <f>'PROD.LIST 360 at home'!D12</f>
        <v/>
      </c>
      <c r="C14" s="81" t="str">
        <f>'PROD.LIST 360 at home'!E12</f>
        <v/>
      </c>
      <c r="D14" s="81" t="str">
        <f>'PROD.LIST 360 at home'!F12</f>
        <v/>
      </c>
      <c r="E14" s="81" t="str">
        <f>'PROD.LIST 360 at home'!G12</f>
        <v/>
      </c>
      <c r="F14" s="254"/>
      <c r="G14" s="254"/>
      <c r="H14" s="254"/>
      <c r="I14" s="254"/>
      <c r="J14" s="254"/>
      <c r="K14" s="81">
        <f>SUM(B14:E14)</f>
        <v>0</v>
      </c>
    </row>
    <row r="15" spans="1:23" ht="20.25" customHeight="1" x14ac:dyDescent="0.2"/>
    <row r="16" spans="1:23" ht="20.25" customHeight="1" x14ac:dyDescent="0.2">
      <c r="A16" s="932" t="str">
        <f>'360 at home'!C23</f>
        <v>PLYWOOD 1</v>
      </c>
      <c r="B16" s="77">
        <f>'PROD.LIST 360 at home'!T17</f>
        <v>0</v>
      </c>
      <c r="K16" s="77">
        <f>B16</f>
        <v>0</v>
      </c>
    </row>
    <row r="17" spans="1:11" ht="20.25" customHeight="1" x14ac:dyDescent="0.2">
      <c r="A17" s="933" t="str">
        <f>'360 at home'!C24</f>
        <v>PLYWOOD 3</v>
      </c>
      <c r="B17" s="77">
        <f>'PROD.LIST 360 at home'!T18</f>
        <v>0</v>
      </c>
      <c r="K17" s="77">
        <f>B17</f>
        <v>0</v>
      </c>
    </row>
    <row r="18" spans="1:11" ht="20.25" customHeight="1" x14ac:dyDescent="0.2">
      <c r="A18" s="933" t="str">
        <f>'360 at home'!C25</f>
        <v>PLYWOOD T-NUT</v>
      </c>
      <c r="B18" s="77">
        <f>'PROD.LIST 360 at home'!T19</f>
        <v>0</v>
      </c>
      <c r="K18" s="77">
        <f>B18</f>
        <v>0</v>
      </c>
    </row>
    <row r="19" spans="1:11" ht="20.25" customHeight="1" x14ac:dyDescent="0.2"/>
    <row r="20" spans="1:11" ht="20.25" customHeight="1" x14ac:dyDescent="0.2">
      <c r="B20" s="16" t="s">
        <v>82</v>
      </c>
      <c r="C20" s="84"/>
      <c r="D20" s="85"/>
      <c r="G20" s="16" t="s">
        <v>85</v>
      </c>
      <c r="H20" s="24"/>
      <c r="I20" s="24"/>
      <c r="J20" s="85"/>
      <c r="K20" s="85"/>
    </row>
    <row r="21" spans="1:11" ht="20.25" customHeight="1" x14ac:dyDescent="0.2">
      <c r="B21" s="16" t="s">
        <v>84</v>
      </c>
      <c r="C21" s="84"/>
      <c r="D21" s="85"/>
      <c r="G21" s="16" t="s">
        <v>83</v>
      </c>
      <c r="H21" s="86"/>
      <c r="I21" s="86"/>
      <c r="J21" s="87"/>
      <c r="K21" s="85"/>
    </row>
    <row r="22" spans="1:11" x14ac:dyDescent="0.2">
      <c r="B22" s="88"/>
      <c r="C22" s="88"/>
      <c r="G22" s="16" t="s">
        <v>86</v>
      </c>
      <c r="H22" s="86"/>
      <c r="I22" s="86"/>
      <c r="J22" s="87"/>
      <c r="K22" s="85"/>
    </row>
  </sheetData>
  <mergeCells count="10">
    <mergeCell ref="A13:A14"/>
    <mergeCell ref="A10:A11"/>
    <mergeCell ref="K4:K8"/>
    <mergeCell ref="A3:A8"/>
    <mergeCell ref="A1:F1"/>
    <mergeCell ref="G1:H1"/>
    <mergeCell ref="B3:E3"/>
    <mergeCell ref="F3:I3"/>
    <mergeCell ref="B6:E6"/>
    <mergeCell ref="F6:I6"/>
  </mergeCells>
  <pageMargins left="0.25" right="0.25" top="0.75" bottom="0.75" header="0.3" footer="0.3"/>
  <pageSetup paperSize="9" orientation="landscape" copies="3" r:id="rId1"/>
  <headerFooter>
    <oddHeader>&amp;L&amp;"System Font,Regular"&amp;10&amp;K000000PACKING LIST&amp;C&amp;"System Font,Regular"&amp;10 &amp;K000000360 HANGBOARDS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/>
  <dimension ref="A1:P102"/>
  <sheetViews>
    <sheetView showGridLines="0" showRowColHeaders="0" zoomScale="80" zoomScaleNormal="80" zoomScalePageLayoutView="75" workbookViewId="0">
      <pane ySplit="6" topLeftCell="A7" activePane="bottomLeft" state="frozen"/>
      <selection activeCell="K13" sqref="K13"/>
      <selection pane="bottomLeft" activeCell="K10" sqref="K10"/>
    </sheetView>
  </sheetViews>
  <sheetFormatPr baseColWidth="10" defaultColWidth="11" defaultRowHeight="16" x14ac:dyDescent="0.2"/>
  <cols>
    <col min="1" max="1" width="5.6640625" customWidth="1"/>
    <col min="2" max="2" width="19.5" customWidth="1"/>
    <col min="3" max="3" width="19" customWidth="1"/>
    <col min="4" max="4" width="14.5" customWidth="1"/>
    <col min="5" max="5" width="10" customWidth="1"/>
    <col min="6" max="6" width="12.5" customWidth="1"/>
    <col min="7" max="7" width="19" customWidth="1"/>
    <col min="8" max="8" width="12.1640625" style="1" customWidth="1"/>
    <col min="9" max="9" width="17.1640625" style="23" customWidth="1"/>
    <col min="10" max="10" width="8.1640625" style="92" bestFit="1" customWidth="1"/>
    <col min="11" max="11" width="11.5" customWidth="1"/>
    <col min="12" max="12" width="11" customWidth="1"/>
    <col min="13" max="13" width="12.1640625" customWidth="1"/>
    <col min="14" max="15" width="11" customWidth="1"/>
  </cols>
  <sheetData>
    <row r="1" spans="1:16" ht="11" customHeight="1" x14ac:dyDescent="0.2">
      <c r="H1"/>
    </row>
    <row r="2" spans="1:16" ht="21" x14ac:dyDescent="0.25">
      <c r="C2" s="37"/>
      <c r="D2" s="37"/>
      <c r="E2" s="369"/>
      <c r="F2" s="370" t="s">
        <v>614</v>
      </c>
      <c r="G2" s="336">
        <f>SUM(I10:I30)</f>
        <v>0</v>
      </c>
      <c r="H2" s="337" t="s">
        <v>8</v>
      </c>
      <c r="J2" s="317"/>
      <c r="M2" s="359"/>
    </row>
    <row r="3" spans="1:16" ht="29" x14ac:dyDescent="0.25">
      <c r="C3" s="832" t="s">
        <v>931</v>
      </c>
      <c r="F3" s="338" t="s">
        <v>13</v>
      </c>
      <c r="G3" s="339">
        <f>SUM(H10:H29)</f>
        <v>0</v>
      </c>
      <c r="H3" s="366"/>
      <c r="J3" s="169"/>
    </row>
    <row r="5" spans="1:16" ht="20.75" customHeight="1" x14ac:dyDescent="0.2">
      <c r="C5" s="101"/>
      <c r="D5" s="101"/>
      <c r="F5" s="101"/>
      <c r="G5" s="10"/>
      <c r="H5" s="181"/>
      <c r="I5" s="101"/>
      <c r="J5" s="103"/>
    </row>
    <row r="6" spans="1:16" s="30" customFormat="1" ht="41.25" customHeight="1" x14ac:dyDescent="0.2">
      <c r="B6" s="205"/>
      <c r="C6" s="332" t="s">
        <v>207</v>
      </c>
      <c r="D6" s="332" t="s">
        <v>601</v>
      </c>
      <c r="E6" s="332" t="s">
        <v>602</v>
      </c>
      <c r="F6" s="332" t="s">
        <v>607</v>
      </c>
      <c r="G6" s="327" t="s">
        <v>604</v>
      </c>
      <c r="H6" s="408" t="s">
        <v>206</v>
      </c>
      <c r="I6" s="319" t="s">
        <v>13</v>
      </c>
      <c r="J6" s="440" t="s">
        <v>14</v>
      </c>
      <c r="K6" s="1751" t="s">
        <v>930</v>
      </c>
      <c r="L6" s="1752"/>
      <c r="M6" s="1752"/>
      <c r="N6" s="1752"/>
      <c r="O6" s="1753"/>
      <c r="P6" s="477"/>
    </row>
    <row r="7" spans="1:16" s="30" customFormat="1" ht="30" customHeight="1" x14ac:dyDescent="0.2">
      <c r="B7" s="1"/>
      <c r="C7" s="832" t="s">
        <v>1198</v>
      </c>
      <c r="D7" s="442"/>
      <c r="E7" s="6"/>
      <c r="F7" s="6"/>
      <c r="G7" s="358"/>
      <c r="H7" s="392"/>
      <c r="I7" s="1"/>
      <c r="J7" s="386"/>
      <c r="K7" s="1338" t="s">
        <v>1201</v>
      </c>
      <c r="L7" s="1498" t="s">
        <v>1203</v>
      </c>
      <c r="M7" s="1339" t="s">
        <v>1202</v>
      </c>
      <c r="N7" s="1330"/>
      <c r="O7" s="1331"/>
    </row>
    <row r="8" spans="1:16" s="30" customFormat="1" ht="41" customHeight="1" x14ac:dyDescent="0.2">
      <c r="B8" s="1"/>
      <c r="C8" s="832"/>
      <c r="D8" s="442"/>
      <c r="E8" s="6"/>
      <c r="F8" s="6"/>
      <c r="G8" s="358"/>
      <c r="H8" s="103"/>
      <c r="I8" s="1"/>
      <c r="J8" s="386"/>
      <c r="K8" s="803"/>
      <c r="L8" s="1336"/>
      <c r="M8" s="1337"/>
      <c r="O8" s="1332"/>
    </row>
    <row r="9" spans="1:16" s="30" customFormat="1" ht="41" hidden="1" customHeight="1" x14ac:dyDescent="0.2">
      <c r="B9" s="1"/>
      <c r="C9" s="832"/>
      <c r="D9" s="442"/>
      <c r="E9" s="6"/>
      <c r="F9" s="6"/>
      <c r="G9" s="358"/>
      <c r="H9" s="103"/>
      <c r="I9" s="1"/>
      <c r="J9" s="386"/>
      <c r="K9" s="1347" t="s">
        <v>1205</v>
      </c>
      <c r="L9" s="1347" t="s">
        <v>1206</v>
      </c>
      <c r="M9" s="1347" t="s">
        <v>1207</v>
      </c>
      <c r="O9" s="1332"/>
    </row>
    <row r="10" spans="1:16" s="30" customFormat="1" ht="80.25" customHeight="1" x14ac:dyDescent="0.2">
      <c r="A10" s="1324" t="s">
        <v>9</v>
      </c>
      <c r="B10" s="205"/>
      <c r="C10" s="801" t="str">
        <f>C7</f>
        <v>360 X SOiLL SETTER TOOL KIT</v>
      </c>
      <c r="D10" s="135" t="s">
        <v>1199</v>
      </c>
      <c r="E10" s="135">
        <v>1</v>
      </c>
      <c r="F10" s="1325" t="s">
        <v>1200</v>
      </c>
      <c r="G10" s="1343">
        <v>48.36</v>
      </c>
      <c r="H10" s="938">
        <f>SUM(K10:M10)</f>
        <v>0</v>
      </c>
      <c r="I10" s="137">
        <f>G10*H10</f>
        <v>0</v>
      </c>
      <c r="J10" s="809" t="str">
        <f>IF(SUM(H10:H10)&gt;0,"Yes","No")</f>
        <v>No</v>
      </c>
      <c r="K10" s="941"/>
      <c r="L10" s="941"/>
      <c r="M10" s="941"/>
      <c r="O10" s="1332"/>
    </row>
    <row r="11" spans="1:16" s="30" customFormat="1" ht="26" customHeight="1" x14ac:dyDescent="0.2">
      <c r="A11" s="1324"/>
      <c r="B11" s="1"/>
      <c r="C11" s="1312"/>
      <c r="D11" s="1"/>
      <c r="E11" s="1"/>
      <c r="F11" s="1285"/>
      <c r="G11" s="1326"/>
      <c r="H11" s="386"/>
      <c r="I11" s="145"/>
      <c r="J11" s="191"/>
      <c r="K11" s="1327"/>
      <c r="L11" s="1327"/>
      <c r="M11" s="1327"/>
      <c r="O11" s="1332"/>
    </row>
    <row r="12" spans="1:16" s="30" customFormat="1" ht="30" customHeight="1" x14ac:dyDescent="0.2">
      <c r="B12" s="1"/>
      <c r="D12" s="442"/>
      <c r="E12" s="6"/>
      <c r="F12" s="6"/>
      <c r="G12" s="358"/>
      <c r="H12" s="392"/>
      <c r="I12" s="1"/>
      <c r="J12" s="386"/>
      <c r="K12" s="319" t="s">
        <v>190</v>
      </c>
      <c r="L12" s="319" t="s">
        <v>132</v>
      </c>
      <c r="M12" s="319" t="s">
        <v>188</v>
      </c>
      <c r="N12" s="319" t="s">
        <v>184</v>
      </c>
      <c r="O12" s="810" t="s">
        <v>185</v>
      </c>
    </row>
    <row r="13" spans="1:16" s="30" customFormat="1" ht="30" customHeight="1" x14ac:dyDescent="0.2">
      <c r="B13" s="1"/>
      <c r="C13" s="832" t="s">
        <v>1197</v>
      </c>
      <c r="D13" s="442"/>
      <c r="E13" s="6"/>
      <c r="F13" s="6"/>
      <c r="G13" s="358"/>
      <c r="H13" s="392"/>
      <c r="I13" s="1"/>
      <c r="J13" s="386"/>
      <c r="K13" s="1748" t="s">
        <v>1196</v>
      </c>
      <c r="L13" s="1749"/>
      <c r="M13" s="1749"/>
      <c r="N13" s="1749"/>
      <c r="O13" s="1750"/>
    </row>
    <row r="14" spans="1:16" s="30" customFormat="1" ht="80.25" customHeight="1" x14ac:dyDescent="0.2">
      <c r="B14" s="205"/>
      <c r="C14" s="801" t="s">
        <v>932</v>
      </c>
      <c r="D14" s="135" t="s">
        <v>719</v>
      </c>
      <c r="E14" s="135">
        <v>1</v>
      </c>
      <c r="F14" s="806" t="s">
        <v>929</v>
      </c>
      <c r="G14" s="802">
        <v>30.900000000000002</v>
      </c>
      <c r="H14" s="938">
        <f>SUM(K14:O14)</f>
        <v>0</v>
      </c>
      <c r="I14" s="137">
        <f>G14*H14</f>
        <v>0</v>
      </c>
      <c r="J14" s="809" t="str">
        <f>IF(SUM(H14:H14)&gt;0,"Yes","No")</f>
        <v>No</v>
      </c>
      <c r="K14" s="941"/>
      <c r="L14" s="941"/>
      <c r="M14" s="941"/>
      <c r="N14" s="941"/>
      <c r="O14" s="942"/>
    </row>
    <row r="15" spans="1:16" s="30" customFormat="1" ht="30" hidden="1" customHeight="1" x14ac:dyDescent="0.2">
      <c r="B15" s="1"/>
      <c r="C15" s="442"/>
      <c r="D15" s="6"/>
      <c r="E15" s="6"/>
      <c r="F15" s="6"/>
      <c r="G15" s="467"/>
      <c r="H15" s="392"/>
      <c r="I15" s="125"/>
      <c r="J15" s="496"/>
      <c r="K15" s="794" t="s">
        <v>435</v>
      </c>
      <c r="L15" s="804" t="s">
        <v>40</v>
      </c>
      <c r="M15" s="805" t="s">
        <v>75</v>
      </c>
      <c r="N15" s="608" t="s">
        <v>5</v>
      </c>
      <c r="O15" s="319" t="s">
        <v>4</v>
      </c>
      <c r="P15" s="1328" t="s">
        <v>3</v>
      </c>
    </row>
    <row r="16" spans="1:16" s="1" customFormat="1" ht="80.25" hidden="1" customHeight="1" x14ac:dyDescent="0.2">
      <c r="B16" s="795"/>
      <c r="C16" s="796" t="s">
        <v>934</v>
      </c>
      <c r="D16" s="797" t="s">
        <v>926</v>
      </c>
      <c r="E16" s="39">
        <v>1</v>
      </c>
      <c r="F16" s="492" t="s">
        <v>933</v>
      </c>
      <c r="G16" s="798">
        <v>8.24</v>
      </c>
      <c r="H16" s="934"/>
      <c r="I16" s="799">
        <f>G16*H16</f>
        <v>0</v>
      </c>
      <c r="J16" s="800" t="str">
        <f>IF(SUM(H16:H16)&gt;0,"Yes","No")</f>
        <v>No</v>
      </c>
      <c r="K16" s="1091" t="s">
        <v>198</v>
      </c>
      <c r="L16" s="1091" t="s">
        <v>198</v>
      </c>
      <c r="M16" s="1091" t="s">
        <v>198</v>
      </c>
      <c r="N16" s="1091" t="s">
        <v>198</v>
      </c>
      <c r="O16" s="1092" t="s">
        <v>198</v>
      </c>
      <c r="P16" s="1329" t="s">
        <v>198</v>
      </c>
    </row>
    <row r="17" spans="2:15" s="30" customFormat="1" ht="30" customHeight="1" x14ac:dyDescent="0.2">
      <c r="B17" s="1"/>
      <c r="C17" s="442"/>
      <c r="D17" s="6"/>
      <c r="E17" s="6"/>
      <c r="F17" s="6"/>
      <c r="G17" s="467"/>
      <c r="H17" s="935"/>
      <c r="I17" s="125"/>
      <c r="J17" s="496"/>
      <c r="K17" s="6"/>
      <c r="L17" s="441"/>
      <c r="M17" s="6"/>
      <c r="N17" s="441"/>
      <c r="O17" s="1332"/>
    </row>
    <row r="18" spans="2:15" ht="30" customHeight="1" x14ac:dyDescent="0.2">
      <c r="B18" s="7"/>
      <c r="C18" s="325" t="s">
        <v>99</v>
      </c>
      <c r="D18" s="325"/>
      <c r="E18" s="7"/>
      <c r="F18" s="182"/>
      <c r="G18" s="468"/>
      <c r="H18" s="936"/>
      <c r="I18" s="158"/>
      <c r="J18" s="315"/>
      <c r="K18" s="1499" t="s">
        <v>96</v>
      </c>
      <c r="L18" s="608" t="s">
        <v>468</v>
      </c>
      <c r="M18" s="607" t="s">
        <v>97</v>
      </c>
      <c r="N18" s="1304" t="s">
        <v>98</v>
      </c>
      <c r="O18" s="1303" t="s">
        <v>1195</v>
      </c>
    </row>
    <row r="19" spans="2:15" s="1" customFormat="1" ht="80.25" customHeight="1" x14ac:dyDescent="0.2">
      <c r="B19" s="183"/>
      <c r="C19" s="371" t="s">
        <v>727</v>
      </c>
      <c r="D19" s="478" t="s">
        <v>731</v>
      </c>
      <c r="E19" s="149">
        <v>1</v>
      </c>
      <c r="F19" s="152" t="s">
        <v>781</v>
      </c>
      <c r="G19" s="493">
        <v>36.684480000000008</v>
      </c>
      <c r="H19" s="937">
        <f>O19</f>
        <v>0</v>
      </c>
      <c r="I19" s="120">
        <f>G19*H19</f>
        <v>0</v>
      </c>
      <c r="J19" s="443" t="str">
        <f>IF(SUM(H19:H19)&gt;0,"Yes","No")</f>
        <v>No</v>
      </c>
      <c r="K19" s="1093" t="s">
        <v>198</v>
      </c>
      <c r="L19" s="1093" t="s">
        <v>198</v>
      </c>
      <c r="M19" s="1093" t="s">
        <v>198</v>
      </c>
      <c r="N19" s="1093" t="s">
        <v>198</v>
      </c>
      <c r="O19" s="1477"/>
    </row>
    <row r="20" spans="2:15" s="1" customFormat="1" ht="80.25" customHeight="1" x14ac:dyDescent="0.2">
      <c r="B20" s="185"/>
      <c r="C20" s="1305" t="s">
        <v>728</v>
      </c>
      <c r="D20" s="1306" t="s">
        <v>732</v>
      </c>
      <c r="E20" s="129">
        <v>1</v>
      </c>
      <c r="F20" s="156" t="s">
        <v>781</v>
      </c>
      <c r="G20" s="643">
        <v>21.781410000000001</v>
      </c>
      <c r="H20" s="1307">
        <f>SUM(K20:N20)</f>
        <v>0</v>
      </c>
      <c r="I20" s="1308">
        <f>G20*H20</f>
        <v>0</v>
      </c>
      <c r="J20" s="1309" t="str">
        <f>IF(SUM(H20:H20)&gt;0,"Yes","No")</f>
        <v>No</v>
      </c>
      <c r="K20" s="1310"/>
      <c r="L20" s="1310"/>
      <c r="M20" s="1310"/>
      <c r="N20" s="1212"/>
      <c r="O20" s="1311" t="s">
        <v>198</v>
      </c>
    </row>
    <row r="21" spans="2:15" s="1" customFormat="1" ht="25.25" hidden="1" customHeight="1" x14ac:dyDescent="0.2">
      <c r="B21" s="36"/>
      <c r="C21" s="123"/>
      <c r="D21" s="123"/>
      <c r="E21" s="36"/>
      <c r="F21" s="123"/>
      <c r="G21" s="458">
        <v>0</v>
      </c>
      <c r="H21" s="165"/>
      <c r="I21" s="115"/>
      <c r="J21" s="316"/>
      <c r="O21" s="743"/>
    </row>
    <row r="22" spans="2:15" s="1" customFormat="1" ht="30" customHeight="1" x14ac:dyDescent="0.2">
      <c r="B22" s="30"/>
      <c r="C22" s="372"/>
      <c r="D22" s="372"/>
      <c r="E22" s="372"/>
      <c r="F22" s="372"/>
      <c r="G22" s="469">
        <v>0</v>
      </c>
      <c r="H22" s="318"/>
      <c r="I22" s="158"/>
      <c r="J22" s="315"/>
      <c r="K22" s="606" t="s">
        <v>594</v>
      </c>
      <c r="L22" s="1333" t="s">
        <v>3</v>
      </c>
      <c r="M22" s="1334"/>
      <c r="N22" s="1334"/>
      <c r="O22" s="743"/>
    </row>
    <row r="23" spans="2:15" s="1" customFormat="1" ht="80.25" customHeight="1" x14ac:dyDescent="0.2">
      <c r="B23" s="183"/>
      <c r="C23" s="371" t="s">
        <v>729</v>
      </c>
      <c r="D23" s="478" t="s">
        <v>724</v>
      </c>
      <c r="E23" s="149">
        <v>1</v>
      </c>
      <c r="F23" s="152" t="s">
        <v>595</v>
      </c>
      <c r="G23" s="493">
        <v>33.245310000000003</v>
      </c>
      <c r="H23" s="292">
        <f>SUM(K23:L23)</f>
        <v>0</v>
      </c>
      <c r="I23" s="120">
        <f>G23*H23</f>
        <v>0</v>
      </c>
      <c r="J23" s="321" t="str">
        <f>IF(SUM(H23:H23)&gt;0,"Yes","No")</f>
        <v>No</v>
      </c>
      <c r="K23" s="153"/>
      <c r="L23" s="1345" t="s">
        <v>198</v>
      </c>
      <c r="M23" s="36"/>
      <c r="N23" s="36"/>
      <c r="O23" s="743"/>
    </row>
    <row r="24" spans="2:15" s="1" customFormat="1" ht="80.25" customHeight="1" x14ac:dyDescent="0.2">
      <c r="B24" s="184"/>
      <c r="C24" s="1312" t="s">
        <v>730</v>
      </c>
      <c r="D24" s="1313" t="s">
        <v>725</v>
      </c>
      <c r="E24" s="1">
        <v>2</v>
      </c>
      <c r="F24" s="99" t="s">
        <v>598</v>
      </c>
      <c r="G24" s="644">
        <v>57.319500000000005</v>
      </c>
      <c r="H24" s="743">
        <f t="shared" ref="H24:H29" si="0">SUM(K24:L24)</f>
        <v>0</v>
      </c>
      <c r="I24" s="1314">
        <f>G24*H24</f>
        <v>0</v>
      </c>
      <c r="J24" s="1315" t="str">
        <f>IF(SUM(H24:H24)&gt;0,"Yes","No")</f>
        <v>No</v>
      </c>
      <c r="K24" s="958"/>
      <c r="L24" s="1346" t="s">
        <v>198</v>
      </c>
      <c r="M24" s="36"/>
      <c r="N24" s="36"/>
      <c r="O24" s="743"/>
    </row>
    <row r="25" spans="2:15" s="1" customFormat="1" ht="80.25" customHeight="1" x14ac:dyDescent="0.2">
      <c r="B25" s="185"/>
      <c r="C25" s="355" t="s">
        <v>662</v>
      </c>
      <c r="D25" s="479" t="s">
        <v>726</v>
      </c>
      <c r="E25" s="128">
        <v>1</v>
      </c>
      <c r="F25" s="130" t="s">
        <v>597</v>
      </c>
      <c r="G25" s="495">
        <v>23.793000000000003</v>
      </c>
      <c r="H25" s="296">
        <f t="shared" si="0"/>
        <v>0</v>
      </c>
      <c r="I25" s="132">
        <f>G25*H25</f>
        <v>0</v>
      </c>
      <c r="J25" s="322" t="str">
        <f>IF(SUM(H25:H25)&gt;0,"Yes","No")</f>
        <v>No</v>
      </c>
      <c r="K25" s="131"/>
      <c r="L25" s="179"/>
      <c r="M25" s="36"/>
      <c r="N25" s="36"/>
      <c r="O25" s="743"/>
    </row>
    <row r="26" spans="2:15" ht="32.25" customHeight="1" x14ac:dyDescent="0.35">
      <c r="B26" s="7"/>
      <c r="C26" s="323" t="s">
        <v>95</v>
      </c>
      <c r="D26" s="323"/>
      <c r="E26" s="7"/>
      <c r="F26" s="182"/>
      <c r="G26" s="470"/>
      <c r="H26" s="324"/>
      <c r="I26" s="7"/>
      <c r="J26" s="163" t="s">
        <v>10</v>
      </c>
      <c r="K26" s="36"/>
      <c r="L26" s="36"/>
      <c r="M26" s="36"/>
      <c r="N26" s="36"/>
      <c r="O26" s="404"/>
    </row>
    <row r="27" spans="2:15" s="1" customFormat="1" ht="80.25" customHeight="1" x14ac:dyDescent="0.2">
      <c r="B27" s="183"/>
      <c r="C27" s="371" t="s">
        <v>591</v>
      </c>
      <c r="D27" s="478" t="s">
        <v>722</v>
      </c>
      <c r="E27" s="149">
        <v>1</v>
      </c>
      <c r="F27" s="152" t="s">
        <v>48</v>
      </c>
      <c r="G27" s="493">
        <v>32.88992910000001</v>
      </c>
      <c r="H27" s="320">
        <f t="shared" si="0"/>
        <v>0</v>
      </c>
      <c r="I27" s="154">
        <f>G27*H27</f>
        <v>0</v>
      </c>
      <c r="J27" s="321" t="str">
        <f>IF(SUM(H27:H27)&gt;0,"Yes","No")</f>
        <v>No</v>
      </c>
      <c r="K27" s="153"/>
      <c r="L27"/>
      <c r="M27"/>
      <c r="N27"/>
      <c r="O27" s="743"/>
    </row>
    <row r="28" spans="2:15" s="1" customFormat="1" ht="80.25" customHeight="1" x14ac:dyDescent="0.2">
      <c r="B28" s="184"/>
      <c r="C28" s="1312" t="s">
        <v>592</v>
      </c>
      <c r="D28" s="1313" t="s">
        <v>723</v>
      </c>
      <c r="E28" s="1">
        <v>1</v>
      </c>
      <c r="F28" s="99" t="s">
        <v>48</v>
      </c>
      <c r="G28" s="644">
        <v>32.88992910000001</v>
      </c>
      <c r="H28" s="958">
        <f t="shared" si="0"/>
        <v>0</v>
      </c>
      <c r="I28" s="1314">
        <f>G28*H28</f>
        <v>0</v>
      </c>
      <c r="J28" s="1315" t="str">
        <f>IF(SUM(H28:H28)&gt;0,"Yes","No")</f>
        <v>No</v>
      </c>
      <c r="K28" s="995"/>
      <c r="O28" s="743"/>
    </row>
    <row r="29" spans="2:15" s="1" customFormat="1" ht="80.25" customHeight="1" x14ac:dyDescent="0.2">
      <c r="B29" s="185"/>
      <c r="C29" s="355" t="s">
        <v>593</v>
      </c>
      <c r="D29" s="479" t="s">
        <v>721</v>
      </c>
      <c r="E29" s="128">
        <v>1</v>
      </c>
      <c r="F29" s="130" t="s">
        <v>48</v>
      </c>
      <c r="G29" s="495">
        <v>46.039022400000007</v>
      </c>
      <c r="H29" s="166">
        <f t="shared" si="0"/>
        <v>0</v>
      </c>
      <c r="I29" s="132">
        <f>G29*H29</f>
        <v>0</v>
      </c>
      <c r="J29" s="322" t="str">
        <f>IF(SUM(H29:H29)&gt;0,"Yes","No")</f>
        <v>No</v>
      </c>
      <c r="K29" s="131"/>
      <c r="L29" s="127"/>
      <c r="M29" s="127"/>
      <c r="N29" s="127"/>
      <c r="O29" s="1335"/>
    </row>
    <row r="30" spans="2:15" s="1" customFormat="1" ht="57" customHeight="1" x14ac:dyDescent="0.2"/>
    <row r="31" spans="2:15" s="1" customFormat="1" ht="57" customHeight="1" x14ac:dyDescent="0.2"/>
    <row r="32" spans="2:15" s="1" customFormat="1" ht="57" customHeight="1" x14ac:dyDescent="0.2"/>
    <row r="33" spans="2:14" ht="31.25" customHeight="1" x14ac:dyDescent="0.2">
      <c r="B33" s="1"/>
      <c r="C33" s="1"/>
      <c r="D33" s="1"/>
      <c r="E33" s="1"/>
      <c r="F33" s="1"/>
      <c r="G33" s="1"/>
      <c r="I33" s="1"/>
      <c r="J33" s="1"/>
      <c r="K33" s="1"/>
      <c r="L33" s="1"/>
      <c r="M33" s="1"/>
      <c r="N33" s="1"/>
    </row>
    <row r="34" spans="2:14" s="1" customFormat="1" ht="57" customHeight="1" x14ac:dyDescent="0.2">
      <c r="K34"/>
      <c r="L34"/>
      <c r="M34"/>
      <c r="N34"/>
    </row>
    <row r="35" spans="2:14" s="1" customFormat="1" ht="57" customHeight="1" x14ac:dyDescent="0.2"/>
    <row r="36" spans="2:14" s="1" customFormat="1" ht="57" customHeight="1" x14ac:dyDescent="0.2">
      <c r="B36"/>
      <c r="C36"/>
      <c r="D36"/>
      <c r="E36"/>
      <c r="F36"/>
      <c r="G36"/>
      <c r="H36"/>
      <c r="I36"/>
      <c r="J36"/>
    </row>
    <row r="37" spans="2:14" s="1" customFormat="1" ht="57" customHeight="1" x14ac:dyDescent="0.2"/>
    <row r="38" spans="2:14" s="1" customFormat="1" ht="57" customHeight="1" x14ac:dyDescent="0.2"/>
    <row r="39" spans="2:14" s="1" customFormat="1" ht="57" customHeight="1" x14ac:dyDescent="0.2"/>
    <row r="40" spans="2:14" s="1" customFormat="1" ht="57" customHeight="1" x14ac:dyDescent="0.2"/>
    <row r="41" spans="2:14" ht="31.25" customHeight="1" x14ac:dyDescent="0.2">
      <c r="B41" s="1"/>
      <c r="C41" s="1"/>
      <c r="D41" s="1"/>
      <c r="E41" s="1"/>
      <c r="F41" s="1"/>
      <c r="G41" s="1"/>
      <c r="I41" s="1"/>
      <c r="J41" s="1"/>
      <c r="K41" s="1"/>
      <c r="L41" s="1"/>
      <c r="M41" s="1"/>
      <c r="N41" s="1"/>
    </row>
    <row r="42" spans="2:14" s="1" customFormat="1" ht="57" customHeight="1" x14ac:dyDescent="0.2">
      <c r="K42"/>
      <c r="L42"/>
      <c r="M42"/>
      <c r="N42"/>
    </row>
    <row r="43" spans="2:14" s="1" customFormat="1" ht="57" customHeight="1" x14ac:dyDescent="0.2"/>
    <row r="44" spans="2:14" s="1" customFormat="1" ht="57" customHeight="1" x14ac:dyDescent="0.2">
      <c r="B44"/>
      <c r="C44"/>
      <c r="D44"/>
      <c r="E44"/>
      <c r="F44"/>
      <c r="G44"/>
      <c r="H44"/>
      <c r="I44"/>
      <c r="J44"/>
    </row>
    <row r="45" spans="2:14" s="1" customFormat="1" ht="57" customHeight="1" x14ac:dyDescent="0.2"/>
    <row r="46" spans="2:14" s="1" customFormat="1" ht="57" customHeight="1" x14ac:dyDescent="0.2"/>
    <row r="47" spans="2:14" ht="31.25" customHeight="1" x14ac:dyDescent="0.2">
      <c r="B47" s="1"/>
      <c r="C47" s="1"/>
      <c r="D47" s="1"/>
      <c r="E47" s="1"/>
      <c r="F47" s="1"/>
      <c r="G47" s="1"/>
      <c r="I47" s="1"/>
      <c r="J47" s="1"/>
      <c r="K47" s="1"/>
      <c r="L47" s="1"/>
      <c r="M47" s="1"/>
      <c r="N47" s="1"/>
    </row>
    <row r="48" spans="2:14" s="1" customFormat="1" ht="57" customHeight="1" x14ac:dyDescent="0.2">
      <c r="K48"/>
      <c r="L48"/>
      <c r="M48"/>
      <c r="N48"/>
    </row>
    <row r="49" spans="2:14" s="1" customFormat="1" ht="57" customHeight="1" x14ac:dyDescent="0.2"/>
    <row r="50" spans="2:14" s="1" customFormat="1" ht="57" customHeight="1" x14ac:dyDescent="0.2">
      <c r="B50"/>
      <c r="C50"/>
      <c r="D50"/>
      <c r="E50"/>
      <c r="F50"/>
      <c r="G50"/>
      <c r="H50"/>
      <c r="I50"/>
      <c r="J50"/>
    </row>
    <row r="51" spans="2:14" s="1" customFormat="1" ht="57" customHeight="1" x14ac:dyDescent="0.2"/>
    <row r="52" spans="2:14" ht="31.25" customHeight="1" x14ac:dyDescent="0.2">
      <c r="B52" s="1"/>
      <c r="C52" s="1"/>
      <c r="D52" s="1"/>
      <c r="E52" s="1"/>
      <c r="F52" s="1"/>
      <c r="G52" s="1"/>
      <c r="I52" s="1"/>
      <c r="J52" s="1"/>
      <c r="K52" s="1"/>
      <c r="L52" s="1"/>
      <c r="M52" s="1"/>
      <c r="N52" s="1"/>
    </row>
    <row r="53" spans="2:14" s="1" customFormat="1" ht="57" customHeight="1" x14ac:dyDescent="0.2">
      <c r="K53"/>
      <c r="L53"/>
      <c r="M53"/>
      <c r="N53"/>
    </row>
    <row r="54" spans="2:14" s="36" customFormat="1" ht="57" customHeight="1" x14ac:dyDescent="0.2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</row>
    <row r="55" spans="2:14" s="1" customFormat="1" ht="57" customHeight="1" x14ac:dyDescent="0.2">
      <c r="B55"/>
      <c r="C55"/>
      <c r="D55"/>
      <c r="E55"/>
      <c r="F55"/>
      <c r="G55"/>
      <c r="H55"/>
      <c r="I55"/>
      <c r="J55"/>
      <c r="K55" s="36"/>
      <c r="L55" s="36"/>
      <c r="M55" s="36"/>
      <c r="N55" s="36"/>
    </row>
    <row r="56" spans="2:14" s="1" customFormat="1" ht="57" customHeight="1" x14ac:dyDescent="0.2"/>
    <row r="57" spans="2:14" s="1" customFormat="1" ht="57" customHeight="1" x14ac:dyDescent="0.2">
      <c r="B57" s="36"/>
      <c r="C57" s="36"/>
      <c r="D57" s="36"/>
      <c r="E57" s="36"/>
      <c r="F57" s="36"/>
      <c r="G57" s="36"/>
      <c r="H57" s="36"/>
      <c r="I57" s="36"/>
      <c r="J57" s="36"/>
    </row>
    <row r="58" spans="2:14" s="1" customFormat="1" ht="57" customHeight="1" x14ac:dyDescent="0.2"/>
    <row r="59" spans="2:14" ht="31.25" customHeight="1" x14ac:dyDescent="0.2">
      <c r="B59" s="1"/>
      <c r="C59" s="1"/>
      <c r="D59" s="1"/>
      <c r="E59" s="1"/>
      <c r="F59" s="1"/>
      <c r="G59" s="1"/>
      <c r="I59" s="1"/>
      <c r="J59" s="1"/>
      <c r="K59" s="1"/>
      <c r="L59" s="1"/>
      <c r="M59" s="1"/>
      <c r="N59" s="1"/>
    </row>
    <row r="60" spans="2:14" s="1" customFormat="1" ht="57" customHeight="1" x14ac:dyDescent="0.2">
      <c r="K60"/>
      <c r="L60"/>
      <c r="M60"/>
      <c r="N60"/>
    </row>
    <row r="61" spans="2:14" s="36" customFormat="1" ht="57" customHeight="1" x14ac:dyDescent="0.2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  <row r="62" spans="2:14" s="1" customFormat="1" ht="57" customHeight="1" x14ac:dyDescent="0.2">
      <c r="B62"/>
      <c r="C62"/>
      <c r="D62"/>
      <c r="E62"/>
      <c r="F62"/>
      <c r="G62"/>
      <c r="H62"/>
      <c r="I62"/>
      <c r="J62"/>
      <c r="K62" s="36"/>
      <c r="L62" s="36"/>
      <c r="M62" s="36"/>
      <c r="N62" s="36"/>
    </row>
    <row r="63" spans="2:14" s="1" customFormat="1" ht="57" customHeight="1" x14ac:dyDescent="0.2"/>
    <row r="64" spans="2:14" s="1" customFormat="1" ht="57" customHeight="1" x14ac:dyDescent="0.2">
      <c r="B64" s="36"/>
      <c r="C64" s="36"/>
      <c r="D64" s="36"/>
      <c r="E64" s="36"/>
      <c r="F64" s="36"/>
      <c r="G64" s="36"/>
      <c r="H64" s="36"/>
      <c r="I64" s="36"/>
      <c r="J64" s="36"/>
    </row>
    <row r="65" spans="2:14" s="1" customFormat="1" ht="57" customHeight="1" x14ac:dyDescent="0.2"/>
    <row r="66" spans="2:14" s="1" customFormat="1" ht="57" customHeight="1" x14ac:dyDescent="0.2"/>
    <row r="67" spans="2:14" s="1" customFormat="1" ht="57" customHeight="1" x14ac:dyDescent="0.2"/>
    <row r="68" spans="2:14" ht="31.25" customHeight="1" x14ac:dyDescent="0.2">
      <c r="B68" s="1"/>
      <c r="C68" s="1"/>
      <c r="D68" s="1"/>
      <c r="E68" s="1"/>
      <c r="F68" s="1"/>
      <c r="G68" s="1"/>
      <c r="I68" s="1"/>
      <c r="J68" s="1"/>
      <c r="K68" s="1"/>
      <c r="L68" s="1"/>
      <c r="M68" s="1"/>
      <c r="N68" s="1"/>
    </row>
    <row r="69" spans="2:14" s="1" customFormat="1" ht="57" customHeight="1" x14ac:dyDescent="0.2">
      <c r="K69"/>
      <c r="L69"/>
      <c r="M69"/>
      <c r="N69"/>
    </row>
    <row r="70" spans="2:14" s="36" customFormat="1" ht="57" customHeight="1" x14ac:dyDescent="0.2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</row>
    <row r="71" spans="2:14" s="1" customFormat="1" ht="57" customHeight="1" x14ac:dyDescent="0.2">
      <c r="B71"/>
      <c r="C71"/>
      <c r="D71"/>
      <c r="E71"/>
      <c r="F71"/>
      <c r="G71"/>
      <c r="H71"/>
      <c r="I71"/>
      <c r="J71"/>
      <c r="K71" s="36"/>
      <c r="L71" s="36"/>
      <c r="M71" s="36"/>
      <c r="N71" s="36"/>
    </row>
    <row r="72" spans="2:14" s="1" customFormat="1" ht="57" customHeight="1" x14ac:dyDescent="0.2"/>
    <row r="73" spans="2:14" s="1" customFormat="1" ht="57" customHeight="1" x14ac:dyDescent="0.2">
      <c r="B73" s="36"/>
      <c r="C73" s="36"/>
      <c r="D73" s="36"/>
      <c r="E73" s="36"/>
      <c r="F73" s="36"/>
      <c r="G73" s="36"/>
      <c r="H73" s="36"/>
      <c r="I73" s="36"/>
      <c r="J73" s="36"/>
    </row>
    <row r="74" spans="2:14" s="1" customFormat="1" ht="57" customHeight="1" x14ac:dyDescent="0.2"/>
    <row r="75" spans="2:14" s="1" customFormat="1" ht="57" customHeight="1" x14ac:dyDescent="0.2"/>
    <row r="76" spans="2:14" s="1" customFormat="1" ht="57" customHeight="1" x14ac:dyDescent="0.2"/>
    <row r="77" spans="2:14" s="1" customFormat="1" ht="57" customHeight="1" x14ac:dyDescent="0.2"/>
    <row r="78" spans="2:14" s="1" customFormat="1" ht="57" customHeight="1" x14ac:dyDescent="0.2"/>
    <row r="79" spans="2:14" ht="31.25" customHeight="1" x14ac:dyDescent="0.2">
      <c r="B79" s="1"/>
      <c r="C79" s="1"/>
      <c r="D79" s="1"/>
      <c r="E79" s="1"/>
      <c r="F79" s="1"/>
      <c r="G79" s="1"/>
      <c r="I79" s="1"/>
      <c r="J79" s="1"/>
      <c r="K79" s="1"/>
      <c r="L79" s="1"/>
      <c r="M79" s="1"/>
      <c r="N79" s="1"/>
    </row>
    <row r="80" spans="2:14" s="1" customFormat="1" ht="57" customHeight="1" x14ac:dyDescent="0.2">
      <c r="K80"/>
      <c r="L80"/>
      <c r="M80"/>
      <c r="N80"/>
    </row>
    <row r="81" spans="2:14" s="36" customFormat="1" ht="57" customHeight="1" x14ac:dyDescent="0.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</row>
    <row r="82" spans="2:14" s="1" customFormat="1" ht="57" customHeight="1" x14ac:dyDescent="0.2">
      <c r="B82"/>
      <c r="C82"/>
      <c r="D82"/>
      <c r="E82"/>
      <c r="F82"/>
      <c r="G82"/>
      <c r="H82"/>
      <c r="I82"/>
      <c r="J82"/>
      <c r="K82" s="36"/>
      <c r="L82" s="36"/>
      <c r="M82" s="36"/>
      <c r="N82" s="36"/>
    </row>
    <row r="83" spans="2:14" s="1" customFormat="1" ht="57" customHeight="1" x14ac:dyDescent="0.2"/>
    <row r="84" spans="2:14" s="1" customFormat="1" ht="57" customHeight="1" x14ac:dyDescent="0.2">
      <c r="B84" s="36"/>
      <c r="C84" s="36"/>
      <c r="D84" s="36"/>
      <c r="E84" s="36"/>
      <c r="F84" s="36"/>
      <c r="G84" s="36"/>
      <c r="H84" s="36"/>
      <c r="I84" s="36"/>
      <c r="J84" s="36"/>
    </row>
    <row r="85" spans="2:14" s="1" customFormat="1" ht="57" customHeight="1" x14ac:dyDescent="0.2"/>
    <row r="86" spans="2:14" s="1" customFormat="1" ht="57" customHeight="1" x14ac:dyDescent="0.2"/>
    <row r="87" spans="2:14" s="1" customFormat="1" ht="57" customHeight="1" x14ac:dyDescent="0.2"/>
    <row r="88" spans="2:14" s="1" customFormat="1" ht="57" customHeight="1" x14ac:dyDescent="0.2"/>
    <row r="89" spans="2:14" s="1" customFormat="1" ht="57" customHeight="1" x14ac:dyDescent="0.2"/>
    <row r="90" spans="2:14" s="1" customFormat="1" ht="57" customHeight="1" x14ac:dyDescent="0.2"/>
    <row r="91" spans="2:14" ht="31.25" customHeight="1" x14ac:dyDescent="0.2">
      <c r="B91" s="1"/>
      <c r="C91" s="1"/>
      <c r="D91" s="1"/>
      <c r="E91" s="1"/>
      <c r="F91" s="1"/>
      <c r="G91" s="1"/>
      <c r="I91" s="1"/>
      <c r="J91" s="1"/>
      <c r="K91" s="1"/>
      <c r="L91" s="1"/>
      <c r="M91" s="1"/>
      <c r="N91" s="1"/>
    </row>
    <row r="92" spans="2:14" s="1" customFormat="1" ht="57" customHeight="1" x14ac:dyDescent="0.2">
      <c r="K92"/>
      <c r="L92"/>
      <c r="M92"/>
      <c r="N92"/>
    </row>
    <row r="93" spans="2:14" s="36" customFormat="1" ht="57" customHeight="1" x14ac:dyDescent="0.2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</row>
    <row r="94" spans="2:14" s="1" customFormat="1" ht="57" customHeight="1" x14ac:dyDescent="0.2">
      <c r="B94"/>
      <c r="C94"/>
      <c r="D94"/>
      <c r="E94"/>
      <c r="F94"/>
      <c r="G94"/>
      <c r="H94"/>
      <c r="I94"/>
      <c r="J94"/>
      <c r="K94" s="36"/>
      <c r="L94" s="36"/>
      <c r="M94" s="36"/>
      <c r="N94" s="36"/>
    </row>
    <row r="95" spans="2:14" s="1" customFormat="1" ht="57" customHeight="1" x14ac:dyDescent="0.2"/>
    <row r="96" spans="2:14" s="1" customFormat="1" ht="57" customHeight="1" x14ac:dyDescent="0.2">
      <c r="B96" s="36"/>
      <c r="C96" s="36"/>
      <c r="D96" s="36"/>
      <c r="E96" s="36"/>
      <c r="F96" s="36"/>
      <c r="G96" s="36"/>
      <c r="H96" s="36"/>
      <c r="I96" s="36"/>
      <c r="J96" s="36"/>
    </row>
    <row r="97" spans="2:14" s="1" customFormat="1" ht="57" customHeight="1" x14ac:dyDescent="0.2"/>
    <row r="98" spans="2:14" ht="31.25" customHeight="1" x14ac:dyDescent="0.2">
      <c r="B98" s="1"/>
      <c r="C98" s="1"/>
      <c r="D98" s="1"/>
      <c r="E98" s="1"/>
      <c r="F98" s="1"/>
      <c r="G98" s="1"/>
      <c r="I98" s="1"/>
      <c r="J98" s="1"/>
      <c r="K98" s="1"/>
      <c r="L98" s="1"/>
      <c r="M98" s="1"/>
      <c r="N98" s="1"/>
    </row>
    <row r="99" spans="2:14" s="1" customFormat="1" ht="57" customHeight="1" x14ac:dyDescent="0.2">
      <c r="K99"/>
      <c r="L99"/>
      <c r="M99"/>
      <c r="N99"/>
    </row>
    <row r="100" spans="2:14" x14ac:dyDescent="0.2">
      <c r="B100" s="1"/>
      <c r="C100" s="1"/>
      <c r="D100" s="1"/>
      <c r="E100" s="1"/>
      <c r="F100" s="1"/>
      <c r="G100" s="1"/>
      <c r="I100" s="1"/>
      <c r="J100" s="1"/>
      <c r="K100" s="1"/>
      <c r="L100" s="1"/>
      <c r="M100" s="1"/>
      <c r="N100" s="1"/>
    </row>
    <row r="101" spans="2:14" x14ac:dyDescent="0.2">
      <c r="H101"/>
      <c r="I101"/>
      <c r="J101"/>
    </row>
    <row r="102" spans="2:14" x14ac:dyDescent="0.2">
      <c r="B102" s="1"/>
      <c r="C102" s="1"/>
      <c r="D102" s="1"/>
      <c r="E102" s="1"/>
      <c r="F102" s="1"/>
      <c r="G102" s="1"/>
      <c r="I102" s="1"/>
      <c r="J102" s="1"/>
    </row>
  </sheetData>
  <sheetProtection algorithmName="SHA-512" hashValue="KEHgMobHEwDn9IUrcrsjg6BWKcpyWCff0dnNSBv+g12410GfZFH7OulnzUhiDzYCz4aD1GywUo3QB95w/1P1Bg==" saltValue="ZFezJG9Wzd+2ISATKY55Tg==" spinCount="100000" sheet="1" sort="0" autoFilter="0"/>
  <mergeCells count="2">
    <mergeCell ref="K13:O13"/>
    <mergeCell ref="K6:O6"/>
  </mergeCells>
  <conditionalFormatting sqref="K10">
    <cfRule type="notContainsBlanks" dxfId="24" priority="10">
      <formula>LEN(TRIM(K10))&gt;0</formula>
    </cfRule>
  </conditionalFormatting>
  <conditionalFormatting sqref="K20 L25">
    <cfRule type="notContainsBlanks" dxfId="23" priority="5">
      <formula>LEN(TRIM(K20))&gt;0</formula>
    </cfRule>
  </conditionalFormatting>
  <conditionalFormatting sqref="K23:K25 K27:K29">
    <cfRule type="notContainsBlanks" dxfId="22" priority="13">
      <formula>LEN(TRIM(K23))&gt;0</formula>
    </cfRule>
  </conditionalFormatting>
  <conditionalFormatting sqref="K14:O14">
    <cfRule type="notContainsBlanks" dxfId="21" priority="11">
      <formula>LEN(TRIM(K14))&gt;0</formula>
    </cfRule>
  </conditionalFormatting>
  <conditionalFormatting sqref="L10">
    <cfRule type="notContainsBlanks" dxfId="20" priority="9">
      <formula>LEN(TRIM(L10))&gt;0</formula>
    </cfRule>
  </conditionalFormatting>
  <conditionalFormatting sqref="L20">
    <cfRule type="notContainsBlanks" dxfId="19" priority="3">
      <formula>LEN(TRIM(L20))&gt;0</formula>
    </cfRule>
  </conditionalFormatting>
  <conditionalFormatting sqref="M10">
    <cfRule type="notContainsBlanks" dxfId="18" priority="8">
      <formula>LEN(TRIM(M10))&gt;0</formula>
    </cfRule>
  </conditionalFormatting>
  <conditionalFormatting sqref="M20">
    <cfRule type="notContainsBlanks" dxfId="17" priority="2">
      <formula>LEN(TRIM(M20))&gt;0</formula>
    </cfRule>
  </conditionalFormatting>
  <conditionalFormatting sqref="N20">
    <cfRule type="notContainsBlanks" dxfId="16" priority="14">
      <formula>LEN(TRIM(N20))&gt;0</formula>
    </cfRule>
  </conditionalFormatting>
  <conditionalFormatting sqref="O19">
    <cfRule type="notContainsBlanks" dxfId="15" priority="12">
      <formula>LEN(TRIM(O19))&gt;0</formula>
    </cfRule>
  </conditionalFormatting>
  <pageMargins left="0.75" right="0.75" top="1" bottom="1" header="0.5" footer="0.5"/>
  <pageSetup paperSize="9"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D837C-77D8-4F5C-A479-4217B26923E0}">
  <sheetPr codeName="List10">
    <tabColor theme="8" tint="0.59999389629810485"/>
    <pageSetUpPr fitToPage="1"/>
  </sheetPr>
  <dimension ref="A1:AA47"/>
  <sheetViews>
    <sheetView showGridLines="0" zoomScaleNormal="100" workbookViewId="0">
      <selection activeCell="V5" sqref="V5"/>
    </sheetView>
  </sheetViews>
  <sheetFormatPr baseColWidth="10" defaultColWidth="12.1640625" defaultRowHeight="23.25" customHeight="1" x14ac:dyDescent="0.2"/>
  <cols>
    <col min="1" max="1" width="13.6640625" style="577" customWidth="1"/>
    <col min="2" max="2" width="6" style="567" customWidth="1"/>
    <col min="3" max="3" width="7.1640625" style="567" customWidth="1"/>
    <col min="4" max="9" width="7.1640625" style="563" customWidth="1"/>
    <col min="10" max="10" width="7.6640625" style="563" customWidth="1"/>
    <col min="11" max="16" width="7.1640625" style="563" customWidth="1"/>
    <col min="17" max="17" width="6.1640625" style="281" customWidth="1"/>
    <col min="18" max="18" width="8.33203125" style="281" customWidth="1"/>
    <col min="19" max="19" width="6.6640625" style="281" customWidth="1"/>
    <col min="20" max="20" width="7.6640625" style="281" customWidth="1"/>
    <col min="21" max="16384" width="12.1640625" style="281"/>
  </cols>
  <sheetData>
    <row r="1" spans="1:27" ht="23.25" customHeight="1" x14ac:dyDescent="0.2">
      <c r="A1" s="561" t="s">
        <v>1136</v>
      </c>
      <c r="B1" s="561"/>
      <c r="C1" s="561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  <c r="R1" s="564" t="s">
        <v>68</v>
      </c>
      <c r="S1" s="705" t="s">
        <v>127</v>
      </c>
      <c r="T1" s="706"/>
      <c r="U1" s="565"/>
      <c r="V1" s="565"/>
    </row>
    <row r="2" spans="1:27" ht="23" customHeight="1" x14ac:dyDescent="0.2">
      <c r="A2" s="566" t="s">
        <v>94</v>
      </c>
      <c r="P2" s="568" t="s">
        <v>70</v>
      </c>
      <c r="Q2" s="566"/>
      <c r="R2" s="708">
        <f>'360 GHOST line'!N4</f>
        <v>0</v>
      </c>
      <c r="S2" s="879">
        <f>R4</f>
        <v>0</v>
      </c>
      <c r="T2" s="707"/>
      <c r="U2" s="568"/>
      <c r="V2" s="568"/>
      <c r="X2" s="593"/>
    </row>
    <row r="3" spans="1:27" ht="40.25" customHeight="1" x14ac:dyDescent="0.2">
      <c r="A3" s="1506">
        <f>'PRODUCTION LIST GRP VOLUMES'!A3</f>
        <v>0</v>
      </c>
      <c r="B3" s="1507"/>
      <c r="C3" s="1507"/>
      <c r="D3" s="1507"/>
      <c r="E3" s="1507"/>
      <c r="F3" s="1507"/>
      <c r="G3" s="1507"/>
      <c r="H3" s="1507"/>
      <c r="I3" s="1507"/>
      <c r="J3" s="1507"/>
      <c r="K3" s="1507"/>
      <c r="L3" s="1507"/>
      <c r="M3" s="1507"/>
      <c r="N3" s="1507"/>
      <c r="O3" s="1508"/>
      <c r="P3" s="1541">
        <f>'PRODUCTION LIST GRP VOLUMES'!N3</f>
        <v>0</v>
      </c>
      <c r="Q3" s="1542"/>
      <c r="R3" s="1542"/>
      <c r="S3" s="1542"/>
      <c r="T3" s="597"/>
      <c r="U3" s="704"/>
      <c r="V3" s="704"/>
      <c r="X3" s="563"/>
    </row>
    <row r="4" spans="1:27" ht="20.75" customHeight="1" x14ac:dyDescent="0.2">
      <c r="A4" s="569"/>
      <c r="B4" s="570"/>
      <c r="C4" s="570"/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70"/>
      <c r="O4" s="570"/>
      <c r="P4" s="570"/>
      <c r="Q4" s="571">
        <f>SUM(Q7:Q47)</f>
        <v>0</v>
      </c>
      <c r="R4" s="571">
        <f>SUM(R7:R47)</f>
        <v>0</v>
      </c>
      <c r="S4" s="1510">
        <f>SUM(S7:S47)</f>
        <v>0</v>
      </c>
    </row>
    <row r="5" spans="1:27" ht="27.5" customHeight="1" x14ac:dyDescent="0.15">
      <c r="A5" s="1544" t="s">
        <v>704</v>
      </c>
      <c r="B5" s="1546" t="s">
        <v>611</v>
      </c>
      <c r="C5" s="722" t="s">
        <v>87</v>
      </c>
      <c r="D5" s="722" t="s">
        <v>81</v>
      </c>
      <c r="E5" s="722" t="s">
        <v>89</v>
      </c>
      <c r="F5" s="722" t="s">
        <v>88</v>
      </c>
      <c r="G5" s="722" t="s">
        <v>90</v>
      </c>
      <c r="H5" s="722" t="s">
        <v>897</v>
      </c>
      <c r="I5" s="722" t="s">
        <v>881</v>
      </c>
      <c r="J5" s="722" t="s">
        <v>898</v>
      </c>
      <c r="K5" s="722" t="s">
        <v>803</v>
      </c>
      <c r="L5" s="722" t="s">
        <v>805</v>
      </c>
      <c r="M5" s="722" t="s">
        <v>806</v>
      </c>
      <c r="N5" s="722" t="s">
        <v>92</v>
      </c>
      <c r="O5" s="722" t="s">
        <v>650</v>
      </c>
      <c r="P5" s="722" t="s">
        <v>807</v>
      </c>
      <c r="Q5" s="1351" t="s">
        <v>73</v>
      </c>
      <c r="R5" s="1351" t="s">
        <v>74</v>
      </c>
      <c r="S5" s="1351" t="s">
        <v>474</v>
      </c>
    </row>
    <row r="6" spans="1:27" ht="27" customHeight="1" x14ac:dyDescent="0.15">
      <c r="A6" s="1545"/>
      <c r="B6" s="1547"/>
      <c r="C6" s="774" t="s">
        <v>800</v>
      </c>
      <c r="D6" s="774" t="s">
        <v>804</v>
      </c>
      <c r="E6" s="774" t="s">
        <v>800</v>
      </c>
      <c r="F6" s="774" t="s">
        <v>804</v>
      </c>
      <c r="G6" s="774" t="s">
        <v>800</v>
      </c>
      <c r="H6" s="774" t="s">
        <v>800</v>
      </c>
      <c r="I6" s="774" t="s">
        <v>800</v>
      </c>
      <c r="J6" s="774" t="s">
        <v>804</v>
      </c>
      <c r="K6" s="774" t="s">
        <v>804</v>
      </c>
      <c r="L6" s="774" t="s">
        <v>804</v>
      </c>
      <c r="M6" s="774" t="s">
        <v>800</v>
      </c>
      <c r="N6" s="774" t="s">
        <v>800</v>
      </c>
      <c r="O6" s="774" t="s">
        <v>804</v>
      </c>
      <c r="P6" s="774" t="s">
        <v>800</v>
      </c>
      <c r="Q6" s="1352">
        <v>1</v>
      </c>
      <c r="R6" s="1352">
        <v>1</v>
      </c>
      <c r="S6" s="1352">
        <v>1</v>
      </c>
    </row>
    <row r="7" spans="1:27" ht="23.25" customHeight="1" x14ac:dyDescent="0.2">
      <c r="A7" s="572" t="str">
        <f>'360 GHOST line'!D47</f>
        <v>360-601-DT</v>
      </c>
      <c r="B7" s="573" t="s">
        <v>191</v>
      </c>
      <c r="C7" s="574" t="str">
        <f>IF(IF('360 GHOST line'!N47=0,0,'360 GHOST line'!N47)+IF('360 GHOST line'!$N$62=0,0,'360 GHOST line'!$N$62)=0,"",IF('360 GHOST line'!N47=0,0,'360 GHOST line'!N47)+IF('360 GHOST line'!$N$62=0,0,'360 GHOST line'!$N$62))</f>
        <v/>
      </c>
      <c r="D7" s="574" t="str">
        <f>IF(IF('360 GHOST line'!O47=0,0,'360 GHOST line'!O47)+IF('360 GHOST line'!$O$62=0,0,'360 GHOST line'!$O$62)=0,"",IF('360 GHOST line'!O47=0,0,'360 GHOST line'!O47)+IF('360 GHOST line'!$O$62=0,0,'360 GHOST line'!$O$62))</f>
        <v/>
      </c>
      <c r="E7" s="574" t="str">
        <f>IF(IF('360 GHOST line'!P47=0,0,'360 GHOST line'!P47)+IF('360 GHOST line'!$P$62=0,0,'360 GHOST line'!$P$62)=0,"",IF('360 GHOST line'!P47=0,0,'360 GHOST line'!P47)+IF('360 GHOST line'!$P$62=0,0,'360 GHOST line'!$P$62))</f>
        <v/>
      </c>
      <c r="F7" s="574" t="str">
        <f>IF(IF('360 GHOST line'!Q47=0,0,'360 GHOST line'!Q47)+IF('360 GHOST line'!$Q$62=0,0,'360 GHOST line'!$Q$62)=0,"",IF('360 GHOST line'!Q47=0,0,'360 GHOST line'!Q47)+IF('360 GHOST line'!$Q$62=0,0,'360 GHOST line'!$Q$62))</f>
        <v/>
      </c>
      <c r="G7" s="574" t="str">
        <f>IF(IF('360 GHOST line'!R47=0,0,'360 GHOST line'!R47)+IF('360 GHOST line'!$R$62=0,0,'360 GHOST line'!$R$62)=0,"",IF('360 GHOST line'!R47=0,0,'360 GHOST line'!R47)+IF('360 GHOST line'!$R$62=0,0,'360 GHOST line'!$R$62))</f>
        <v/>
      </c>
      <c r="H7" s="574" t="str">
        <f>IF(IF('360 GHOST line'!S47=0,0,'360 GHOST line'!S47)+IF('360 GHOST line'!$S$62=0,0,'360 GHOST line'!$S$62)=0,"",IF('360 GHOST line'!S47=0,0,'360 GHOST line'!S47)+IF('360 GHOST line'!$S$62=0,0,'360 GHOST line'!$S$62))</f>
        <v/>
      </c>
      <c r="I7" s="574" t="str">
        <f>IF(IF('360 GHOST line'!T47=0,0,'360 GHOST line'!T47)+IF('360 GHOST line'!$T$62=0,0,'360 GHOST line'!$T$62)=0,"",IF('360 GHOST line'!T47=0,0,'360 GHOST line'!T47)+IF('360 GHOST line'!$T$62=0,0,'360 GHOST line'!$T$62))</f>
        <v/>
      </c>
      <c r="J7" s="574" t="str">
        <f>IF(IF('360 GHOST line'!U47=0,0,'360 GHOST line'!U47)+IF('360 GHOST line'!$U$62=0,0,'360 GHOST line'!$U$62)=0,"",IF('360 GHOST line'!U47=0,0,'360 GHOST line'!U47)+IF('360 GHOST line'!$U$62=0,0,'360 GHOST line'!$U$62))</f>
        <v/>
      </c>
      <c r="K7" s="574" t="str">
        <f>IF(IF('360 GHOST line'!V47=0,0,'360 GHOST line'!V47)+IF('360 GHOST line'!$V$62=0,0,'360 GHOST line'!$V$62)=0,"",IF('360 GHOST line'!V47=0,0,'360 GHOST line'!V47)+IF('360 GHOST line'!$V$62=0,0,'360 GHOST line'!$V$62))</f>
        <v/>
      </c>
      <c r="L7" s="574" t="str">
        <f>IF(IF('360 GHOST line'!W47=0,0,'360 GHOST line'!W47)+IF('360 GHOST line'!$W$62=0,0,'360 GHOST line'!$W$62)=0,"",IF('360 GHOST line'!W47=0,0,'360 GHOST line'!W47)+IF('360 GHOST line'!$W$62=0,0,'360 GHOST line'!$W$62))</f>
        <v/>
      </c>
      <c r="M7" s="574" t="str">
        <f>IF(IF('360 GHOST line'!X47=0,0,'360 GHOST line'!X47)+IF('360 GHOST line'!$X$62=0,0,'360 GHOST line'!$X$62)=0,"",IF('360 GHOST line'!X47=0,0,'360 GHOST line'!X47)+IF('360 GHOST line'!$X$62=0,0,'360 GHOST line'!$X$62))</f>
        <v/>
      </c>
      <c r="N7" s="574" t="str">
        <f>IF(IF('360 GHOST line'!Y47=0,0,'360 GHOST line'!Y47)+IF('360 GHOST line'!$Y$62=0,0,'360 GHOST line'!$Y$62)=0,"",IF('360 GHOST line'!Y47=0,0,'360 GHOST line'!Y47)+IF('360 GHOST line'!$Y$62=0,0,'360 GHOST line'!$Y$62))</f>
        <v/>
      </c>
      <c r="O7" s="574" t="str">
        <f>IF(IF('360 GHOST line'!Z47=0,0,'360 GHOST line'!Z47)+IF('360 GHOST line'!$Z$62=0,0,'360 GHOST line'!$Z$62)=0,"",IF('360 GHOST line'!Z47=0,0,'360 GHOST line'!Z47)+IF('360 GHOST line'!$Z$62=0,0,'360 GHOST line'!$Z$62))</f>
        <v/>
      </c>
      <c r="P7" s="574" t="str">
        <f>IF(IF('360 GHOST line'!AA47=0,0,'360 GHOST line'!AA47)+IF('360 GHOST line'!$AA$62=0,0,'360 GHOST line'!$AA$62)=0,"",IF('360 GHOST line'!AA47=0,0,'360 GHOST line'!AA47)+IF('360 GHOST line'!$AA$62=0,0,'360 GHOST line'!$AA$62))</f>
        <v/>
      </c>
      <c r="Q7" s="575">
        <f>SUM(C7:P7)</f>
        <v>0</v>
      </c>
      <c r="R7" s="576">
        <f>Q7*'360 GHOST line'!J47</f>
        <v>0</v>
      </c>
      <c r="S7" s="1511">
        <f>Q7*'360 GHOST line'!AY47</f>
        <v>0</v>
      </c>
      <c r="Y7" s="594"/>
      <c r="Z7" s="565"/>
      <c r="AA7" s="565"/>
    </row>
    <row r="8" spans="1:27" ht="23.25" customHeight="1" x14ac:dyDescent="0.2">
      <c r="A8" s="572" t="str">
        <f>'360 GHOST line'!D48</f>
        <v>360-602</v>
      </c>
      <c r="B8" s="573"/>
      <c r="C8" s="574" t="str">
        <f>IF(IF('360 GHOST line'!N48=0,0,'360 GHOST line'!N48)+IF('360 GHOST line'!$N$62=0,0,'360 GHOST line'!$N$62)=0,"",IF('360 GHOST line'!N48=0,0,'360 GHOST line'!N48)+IF('360 GHOST line'!$N$62=0,0,'360 GHOST line'!$N$62))</f>
        <v/>
      </c>
      <c r="D8" s="574" t="str">
        <f>IF(IF('360 GHOST line'!O48=0,0,'360 GHOST line'!O48)+IF('360 GHOST line'!$O$62=0,0,'360 GHOST line'!$O$62)=0,"",IF('360 GHOST line'!O48=0,0,'360 GHOST line'!O48)+IF('360 GHOST line'!$O$62=0,0,'360 GHOST line'!$O$62))</f>
        <v/>
      </c>
      <c r="E8" s="574" t="str">
        <f>IF(IF('360 GHOST line'!P48=0,0,'360 GHOST line'!P48)+IF('360 GHOST line'!$P$62=0,0,'360 GHOST line'!$P$62)=0,"",IF('360 GHOST line'!P48=0,0,'360 GHOST line'!P48)+IF('360 GHOST line'!$P$62=0,0,'360 GHOST line'!$P$62))</f>
        <v/>
      </c>
      <c r="F8" s="574" t="str">
        <f>IF(IF('360 GHOST line'!Q48=0,0,'360 GHOST line'!Q48)+IF('360 GHOST line'!$Q$62=0,0,'360 GHOST line'!$Q$62)=0,"",IF('360 GHOST line'!Q48=0,0,'360 GHOST line'!Q48)+IF('360 GHOST line'!$Q$62=0,0,'360 GHOST line'!$Q$62))</f>
        <v/>
      </c>
      <c r="G8" s="574" t="str">
        <f>IF(IF('360 GHOST line'!R48=0,0,'360 GHOST line'!R48)+IF('360 GHOST line'!$R$62=0,0,'360 GHOST line'!$R$62)=0,"",IF('360 GHOST line'!R48=0,0,'360 GHOST line'!R48)+IF('360 GHOST line'!$R$62=0,0,'360 GHOST line'!$R$62))</f>
        <v/>
      </c>
      <c r="H8" s="574" t="str">
        <f>IF(IF('360 GHOST line'!S48=0,0,'360 GHOST line'!S48)+IF('360 GHOST line'!$S$62=0,0,'360 GHOST line'!$S$62)=0,"",IF('360 GHOST line'!S48=0,0,'360 GHOST line'!S48)+IF('360 GHOST line'!$S$62=0,0,'360 GHOST line'!$S$62))</f>
        <v/>
      </c>
      <c r="I8" s="574" t="str">
        <f>IF(IF('360 GHOST line'!T48=0,0,'360 GHOST line'!T48)+IF('360 GHOST line'!$T$62=0,0,'360 GHOST line'!$T$62)=0,"",IF('360 GHOST line'!T48=0,0,'360 GHOST line'!T48)+IF('360 GHOST line'!$T$62=0,0,'360 GHOST line'!$T$62))</f>
        <v/>
      </c>
      <c r="J8" s="574" t="str">
        <f>IF(IF('360 GHOST line'!U48=0,0,'360 GHOST line'!U48)+IF('360 GHOST line'!$U$62=0,0,'360 GHOST line'!$U$62)=0,"",IF('360 GHOST line'!U48=0,0,'360 GHOST line'!U48)+IF('360 GHOST line'!$U$62=0,0,'360 GHOST line'!$U$62))</f>
        <v/>
      </c>
      <c r="K8" s="574" t="str">
        <f>IF(IF('360 GHOST line'!V48=0,0,'360 GHOST line'!V48)+IF('360 GHOST line'!$V$62=0,0,'360 GHOST line'!$V$62)=0,"",IF('360 GHOST line'!V48=0,0,'360 GHOST line'!V48)+IF('360 GHOST line'!$V$62=0,0,'360 GHOST line'!$V$62))</f>
        <v/>
      </c>
      <c r="L8" s="574" t="str">
        <f>IF(IF('360 GHOST line'!W48=0,0,'360 GHOST line'!W48)+IF('360 GHOST line'!$W$62=0,0,'360 GHOST line'!$W$62)=0,"",IF('360 GHOST line'!W48=0,0,'360 GHOST line'!W48)+IF('360 GHOST line'!$W$62=0,0,'360 GHOST line'!$W$62))</f>
        <v/>
      </c>
      <c r="M8" s="574" t="str">
        <f>IF(IF('360 GHOST line'!X48=0,0,'360 GHOST line'!X48)+IF('360 GHOST line'!$X$62=0,0,'360 GHOST line'!$X$62)=0,"",IF('360 GHOST line'!X48=0,0,'360 GHOST line'!X48)+IF('360 GHOST line'!$X$62=0,0,'360 GHOST line'!$X$62))</f>
        <v/>
      </c>
      <c r="N8" s="574" t="str">
        <f>IF(IF('360 GHOST line'!Y48=0,0,'360 GHOST line'!Y48)+IF('360 GHOST line'!$Y$62=0,0,'360 GHOST line'!$Y$62)=0,"",IF('360 GHOST line'!Y48=0,0,'360 GHOST line'!Y48)+IF('360 GHOST line'!$Y$62=0,0,'360 GHOST line'!$Y$62))</f>
        <v/>
      </c>
      <c r="O8" s="574" t="str">
        <f>IF(IF('360 GHOST line'!Z48=0,0,'360 GHOST line'!Z48)+IF('360 GHOST line'!$Z$62=0,0,'360 GHOST line'!$Z$62)=0,"",IF('360 GHOST line'!Z48=0,0,'360 GHOST line'!Z48)+IF('360 GHOST line'!$Z$62=0,0,'360 GHOST line'!$Z$62))</f>
        <v/>
      </c>
      <c r="P8" s="574" t="str">
        <f>IF(IF('360 GHOST line'!AA48=0,0,'360 GHOST line'!AA48)+IF('360 GHOST line'!$AA$62=0,0,'360 GHOST line'!$AA$62)=0,"",IF('360 GHOST line'!AA48=0,0,'360 GHOST line'!AA48)+IF('360 GHOST line'!$AA$62=0,0,'360 GHOST line'!$AA$62))</f>
        <v/>
      </c>
      <c r="Q8" s="575">
        <f t="shared" ref="Q8:Q33" si="0">SUM(C8:P8)</f>
        <v>0</v>
      </c>
      <c r="R8" s="576">
        <f>Q8*'360 GHOST line'!J48</f>
        <v>0</v>
      </c>
      <c r="S8" s="1511">
        <f>Q8*'360 GHOST line'!AY48</f>
        <v>0</v>
      </c>
      <c r="Y8" s="595"/>
      <c r="Z8" s="596"/>
      <c r="AA8" s="568"/>
    </row>
    <row r="9" spans="1:27" ht="23.25" customHeight="1" x14ac:dyDescent="0.2">
      <c r="A9" s="572" t="str">
        <f>'360 GHOST line'!D49</f>
        <v>360-603-DT</v>
      </c>
      <c r="B9" s="573" t="s">
        <v>191</v>
      </c>
      <c r="C9" s="574" t="str">
        <f>IF(IF('360 GHOST line'!N49=0,0,'360 GHOST line'!N49)+IF('360 GHOST line'!$N$62=0,0,'360 GHOST line'!$N$62)=0,"",IF('360 GHOST line'!N49=0,0,'360 GHOST line'!N49)+IF('360 GHOST line'!$N$62=0,0,'360 GHOST line'!$N$62))</f>
        <v/>
      </c>
      <c r="D9" s="574" t="str">
        <f>IF(IF('360 GHOST line'!O49=0,0,'360 GHOST line'!O49)+IF('360 GHOST line'!$O$62=0,0,'360 GHOST line'!$O$62)=0,"",IF('360 GHOST line'!O49=0,0,'360 GHOST line'!O49)+IF('360 GHOST line'!$O$62=0,0,'360 GHOST line'!$O$62))</f>
        <v/>
      </c>
      <c r="E9" s="574" t="str">
        <f>IF(IF('360 GHOST line'!P49=0,0,'360 GHOST line'!P49)+IF('360 GHOST line'!$P$62=0,0,'360 GHOST line'!$P$62)=0,"",IF('360 GHOST line'!P49=0,0,'360 GHOST line'!P49)+IF('360 GHOST line'!$P$62=0,0,'360 GHOST line'!$P$62))</f>
        <v/>
      </c>
      <c r="F9" s="574" t="str">
        <f>IF(IF('360 GHOST line'!Q49=0,0,'360 GHOST line'!Q49)+IF('360 GHOST line'!$Q$62=0,0,'360 GHOST line'!$Q$62)=0,"",IF('360 GHOST line'!Q49=0,0,'360 GHOST line'!Q49)+IF('360 GHOST line'!$Q$62=0,0,'360 GHOST line'!$Q$62))</f>
        <v/>
      </c>
      <c r="G9" s="574" t="str">
        <f>IF(IF('360 GHOST line'!R49=0,0,'360 GHOST line'!R49)+IF('360 GHOST line'!$R$62=0,0,'360 GHOST line'!$R$62)=0,"",IF('360 GHOST line'!R49=0,0,'360 GHOST line'!R49)+IF('360 GHOST line'!$R$62=0,0,'360 GHOST line'!$R$62))</f>
        <v/>
      </c>
      <c r="H9" s="574" t="str">
        <f>IF(IF('360 GHOST line'!S49=0,0,'360 GHOST line'!S49)+IF('360 GHOST line'!$S$62=0,0,'360 GHOST line'!$S$62)=0,"",IF('360 GHOST line'!S49=0,0,'360 GHOST line'!S49)+IF('360 GHOST line'!$S$62=0,0,'360 GHOST line'!$S$62))</f>
        <v/>
      </c>
      <c r="I9" s="574" t="str">
        <f>IF(IF('360 GHOST line'!T49=0,0,'360 GHOST line'!T49)+IF('360 GHOST line'!$T$62=0,0,'360 GHOST line'!$T$62)=0,"",IF('360 GHOST line'!T49=0,0,'360 GHOST line'!T49)+IF('360 GHOST line'!$T$62=0,0,'360 GHOST line'!$T$62))</f>
        <v/>
      </c>
      <c r="J9" s="574" t="str">
        <f>IF(IF('360 GHOST line'!U49=0,0,'360 GHOST line'!U49)+IF('360 GHOST line'!$U$62=0,0,'360 GHOST line'!$U$62)=0,"",IF('360 GHOST line'!U49=0,0,'360 GHOST line'!U49)+IF('360 GHOST line'!$U$62=0,0,'360 GHOST line'!$U$62))</f>
        <v/>
      </c>
      <c r="K9" s="574" t="str">
        <f>IF(IF('360 GHOST line'!V49=0,0,'360 GHOST line'!V49)+IF('360 GHOST line'!$V$62=0,0,'360 GHOST line'!$V$62)=0,"",IF('360 GHOST line'!V49=0,0,'360 GHOST line'!V49)+IF('360 GHOST line'!$V$62=0,0,'360 GHOST line'!$V$62))</f>
        <v/>
      </c>
      <c r="L9" s="574" t="str">
        <f>IF(IF('360 GHOST line'!W49=0,0,'360 GHOST line'!W49)+IF('360 GHOST line'!$W$62=0,0,'360 GHOST line'!$W$62)=0,"",IF('360 GHOST line'!W49=0,0,'360 GHOST line'!W49)+IF('360 GHOST line'!$W$62=0,0,'360 GHOST line'!$W$62))</f>
        <v/>
      </c>
      <c r="M9" s="574" t="str">
        <f>IF(IF('360 GHOST line'!X49=0,0,'360 GHOST line'!X49)+IF('360 GHOST line'!$X$62=0,0,'360 GHOST line'!$X$62)=0,"",IF('360 GHOST line'!X49=0,0,'360 GHOST line'!X49)+IF('360 GHOST line'!$X$62=0,0,'360 GHOST line'!$X$62))</f>
        <v/>
      </c>
      <c r="N9" s="574" t="str">
        <f>IF(IF('360 GHOST line'!Y49=0,0,'360 GHOST line'!Y49)+IF('360 GHOST line'!$Y$62=0,0,'360 GHOST line'!$Y$62)=0,"",IF('360 GHOST line'!Y49=0,0,'360 GHOST line'!Y49)+IF('360 GHOST line'!$Y$62=0,0,'360 GHOST line'!$Y$62))</f>
        <v/>
      </c>
      <c r="O9" s="574" t="str">
        <f>IF(IF('360 GHOST line'!Z49=0,0,'360 GHOST line'!Z49)+IF('360 GHOST line'!$Z$62=0,0,'360 GHOST line'!$Z$62)=0,"",IF('360 GHOST line'!Z49=0,0,'360 GHOST line'!Z49)+IF('360 GHOST line'!$Z$62=0,0,'360 GHOST line'!$Z$62))</f>
        <v/>
      </c>
      <c r="P9" s="574" t="str">
        <f>IF(IF('360 GHOST line'!AA49=0,0,'360 GHOST line'!AA49)+IF('360 GHOST line'!$AA$62=0,0,'360 GHOST line'!$AA$62)=0,"",IF('360 GHOST line'!AA49=0,0,'360 GHOST line'!AA49)+IF('360 GHOST line'!$AA$62=0,0,'360 GHOST line'!$AA$62))</f>
        <v/>
      </c>
      <c r="Q9" s="575">
        <f t="shared" si="0"/>
        <v>0</v>
      </c>
      <c r="R9" s="576">
        <f>Q9*'360 GHOST line'!J49</f>
        <v>0</v>
      </c>
      <c r="S9" s="1511">
        <f>Q9*'360 GHOST line'!AY49</f>
        <v>0</v>
      </c>
      <c r="Y9" s="1543"/>
      <c r="Z9" s="1543"/>
      <c r="AA9" s="1543"/>
    </row>
    <row r="10" spans="1:27" ht="23.25" customHeight="1" x14ac:dyDescent="0.2">
      <c r="A10" s="572" t="str">
        <f>'360 GHOST line'!D50</f>
        <v>360-604-DT</v>
      </c>
      <c r="B10" s="573" t="s">
        <v>191</v>
      </c>
      <c r="C10" s="574" t="str">
        <f>IF(IF('360 GHOST line'!N50=0,0,'360 GHOST line'!N50)+IF('360 GHOST line'!$N$62=0,0,'360 GHOST line'!$N$62)=0,"",IF('360 GHOST line'!N50=0,0,'360 GHOST line'!N50)+IF('360 GHOST line'!$N$62=0,0,'360 GHOST line'!$N$62))</f>
        <v/>
      </c>
      <c r="D10" s="574" t="str">
        <f>IF(IF('360 GHOST line'!O50=0,0,'360 GHOST line'!O50)+IF('360 GHOST line'!$O$62=0,0,'360 GHOST line'!$O$62)=0,"",IF('360 GHOST line'!O50=0,0,'360 GHOST line'!O50)+IF('360 GHOST line'!$O$62=0,0,'360 GHOST line'!$O$62))</f>
        <v/>
      </c>
      <c r="E10" s="574" t="str">
        <f>IF(IF('360 GHOST line'!P50=0,0,'360 GHOST line'!P50)+IF('360 GHOST line'!$P$62=0,0,'360 GHOST line'!$P$62)=0,"",IF('360 GHOST line'!P50=0,0,'360 GHOST line'!P50)+IF('360 GHOST line'!$P$62=0,0,'360 GHOST line'!$P$62))</f>
        <v/>
      </c>
      <c r="F10" s="574" t="str">
        <f>IF(IF('360 GHOST line'!Q50=0,0,'360 GHOST line'!Q50)+IF('360 GHOST line'!$Q$62=0,0,'360 GHOST line'!$Q$62)=0,"",IF('360 GHOST line'!Q50=0,0,'360 GHOST line'!Q50)+IF('360 GHOST line'!$Q$62=0,0,'360 GHOST line'!$Q$62))</f>
        <v/>
      </c>
      <c r="G10" s="574" t="str">
        <f>IF(IF('360 GHOST line'!R50=0,0,'360 GHOST line'!R50)+IF('360 GHOST line'!$R$62=0,0,'360 GHOST line'!$R$62)=0,"",IF('360 GHOST line'!R50=0,0,'360 GHOST line'!R50)+IF('360 GHOST line'!$R$62=0,0,'360 GHOST line'!$R$62))</f>
        <v/>
      </c>
      <c r="H10" s="574" t="str">
        <f>IF(IF('360 GHOST line'!S50=0,0,'360 GHOST line'!S50)+IF('360 GHOST line'!$S$62=0,0,'360 GHOST line'!$S$62)=0,"",IF('360 GHOST line'!S50=0,0,'360 GHOST line'!S50)+IF('360 GHOST line'!$S$62=0,0,'360 GHOST line'!$S$62))</f>
        <v/>
      </c>
      <c r="I10" s="574" t="str">
        <f>IF(IF('360 GHOST line'!T50=0,0,'360 GHOST line'!T50)+IF('360 GHOST line'!$T$62=0,0,'360 GHOST line'!$T$62)=0,"",IF('360 GHOST line'!T50=0,0,'360 GHOST line'!T50)+IF('360 GHOST line'!$T$62=0,0,'360 GHOST line'!$T$62))</f>
        <v/>
      </c>
      <c r="J10" s="574" t="str">
        <f>IF(IF('360 GHOST line'!U50=0,0,'360 GHOST line'!U50)+IF('360 GHOST line'!$U$62=0,0,'360 GHOST line'!$U$62)=0,"",IF('360 GHOST line'!U50=0,0,'360 GHOST line'!U50)+IF('360 GHOST line'!$U$62=0,0,'360 GHOST line'!$U$62))</f>
        <v/>
      </c>
      <c r="K10" s="574" t="str">
        <f>IF(IF('360 GHOST line'!V50=0,0,'360 GHOST line'!V50)+IF('360 GHOST line'!$V$62=0,0,'360 GHOST line'!$V$62)=0,"",IF('360 GHOST line'!V50=0,0,'360 GHOST line'!V50)+IF('360 GHOST line'!$V$62=0,0,'360 GHOST line'!$V$62))</f>
        <v/>
      </c>
      <c r="L10" s="574" t="str">
        <f>IF(IF('360 GHOST line'!W50=0,0,'360 GHOST line'!W50)+IF('360 GHOST line'!$W$62=0,0,'360 GHOST line'!$W$62)=0,"",IF('360 GHOST line'!W50=0,0,'360 GHOST line'!W50)+IF('360 GHOST line'!$W$62=0,0,'360 GHOST line'!$W$62))</f>
        <v/>
      </c>
      <c r="M10" s="574" t="str">
        <f>IF(IF('360 GHOST line'!X50=0,0,'360 GHOST line'!X50)+IF('360 GHOST line'!$X$62=0,0,'360 GHOST line'!$X$62)=0,"",IF('360 GHOST line'!X50=0,0,'360 GHOST line'!X50)+IF('360 GHOST line'!$X$62=0,0,'360 GHOST line'!$X$62))</f>
        <v/>
      </c>
      <c r="N10" s="574" t="str">
        <f>IF(IF('360 GHOST line'!Y50=0,0,'360 GHOST line'!Y50)+IF('360 GHOST line'!$Y$62=0,0,'360 GHOST line'!$Y$62)=0,"",IF('360 GHOST line'!Y50=0,0,'360 GHOST line'!Y50)+IF('360 GHOST line'!$Y$62=0,0,'360 GHOST line'!$Y$62))</f>
        <v/>
      </c>
      <c r="O10" s="574" t="str">
        <f>IF(IF('360 GHOST line'!Z50=0,0,'360 GHOST line'!Z50)+IF('360 GHOST line'!$Z$62=0,0,'360 GHOST line'!$Z$62)=0,"",IF('360 GHOST line'!Z50=0,0,'360 GHOST line'!Z50)+IF('360 GHOST line'!$Z$62=0,0,'360 GHOST line'!$Z$62))</f>
        <v/>
      </c>
      <c r="P10" s="574" t="str">
        <f>IF(IF('360 GHOST line'!AA50=0,0,'360 GHOST line'!AA50)+IF('360 GHOST line'!$AA$62=0,0,'360 GHOST line'!$AA$62)=0,"",IF('360 GHOST line'!AA50=0,0,'360 GHOST line'!AA50)+IF('360 GHOST line'!$AA$62=0,0,'360 GHOST line'!$AA$62))</f>
        <v/>
      </c>
      <c r="Q10" s="575">
        <f t="shared" si="0"/>
        <v>0</v>
      </c>
      <c r="R10" s="576">
        <f>Q10*'360 GHOST line'!J50</f>
        <v>0</v>
      </c>
      <c r="S10" s="1511">
        <f>Q10*'360 GHOST line'!AY50</f>
        <v>0</v>
      </c>
    </row>
    <row r="11" spans="1:27" ht="23.25" customHeight="1" x14ac:dyDescent="0.2">
      <c r="A11" s="572" t="str">
        <f>'360 GHOST line'!D51</f>
        <v>360-605-DT</v>
      </c>
      <c r="B11" s="573" t="s">
        <v>191</v>
      </c>
      <c r="C11" s="574" t="str">
        <f>IF(IF('360 GHOST line'!N51=0,0,'360 GHOST line'!N51)+IF('360 GHOST line'!$N$62=0,0,'360 GHOST line'!$N$62)=0,"",IF('360 GHOST line'!N51=0,0,'360 GHOST line'!N51)+IF('360 GHOST line'!$N$62=0,0,'360 GHOST line'!$N$62))</f>
        <v/>
      </c>
      <c r="D11" s="574" t="str">
        <f>IF(IF('360 GHOST line'!O51=0,0,'360 GHOST line'!O51)+IF('360 GHOST line'!$O$62=0,0,'360 GHOST line'!$O$62)=0,"",IF('360 GHOST line'!O51=0,0,'360 GHOST line'!O51)+IF('360 GHOST line'!$O$62=0,0,'360 GHOST line'!$O$62))</f>
        <v/>
      </c>
      <c r="E11" s="574" t="str">
        <f>IF(IF('360 GHOST line'!P51=0,0,'360 GHOST line'!P51)+IF('360 GHOST line'!$P$62=0,0,'360 GHOST line'!$P$62)=0,"",IF('360 GHOST line'!P51=0,0,'360 GHOST line'!P51)+IF('360 GHOST line'!$P$62=0,0,'360 GHOST line'!$P$62))</f>
        <v/>
      </c>
      <c r="F11" s="574" t="str">
        <f>IF(IF('360 GHOST line'!Q51=0,0,'360 GHOST line'!Q51)+IF('360 GHOST line'!$Q$62=0,0,'360 GHOST line'!$Q$62)=0,"",IF('360 GHOST line'!Q51=0,0,'360 GHOST line'!Q51)+IF('360 GHOST line'!$Q$62=0,0,'360 GHOST line'!$Q$62))</f>
        <v/>
      </c>
      <c r="G11" s="574" t="str">
        <f>IF(IF('360 GHOST line'!R51=0,0,'360 GHOST line'!R51)+IF('360 GHOST line'!$R$62=0,0,'360 GHOST line'!$R$62)=0,"",IF('360 GHOST line'!R51=0,0,'360 GHOST line'!R51)+IF('360 GHOST line'!$R$62=0,0,'360 GHOST line'!$R$62))</f>
        <v/>
      </c>
      <c r="H11" s="574" t="str">
        <f>IF(IF('360 GHOST line'!S51=0,0,'360 GHOST line'!S51)+IF('360 GHOST line'!$S$62=0,0,'360 GHOST line'!$S$62)=0,"",IF('360 GHOST line'!S51=0,0,'360 GHOST line'!S51)+IF('360 GHOST line'!$S$62=0,0,'360 GHOST line'!$S$62))</f>
        <v/>
      </c>
      <c r="I11" s="574" t="str">
        <f>IF(IF('360 GHOST line'!T51=0,0,'360 GHOST line'!T51)+IF('360 GHOST line'!$T$62=0,0,'360 GHOST line'!$T$62)=0,"",IF('360 GHOST line'!T51=0,0,'360 GHOST line'!T51)+IF('360 GHOST line'!$T$62=0,0,'360 GHOST line'!$T$62))</f>
        <v/>
      </c>
      <c r="J11" s="574" t="str">
        <f>IF(IF('360 GHOST line'!U51=0,0,'360 GHOST line'!U51)+IF('360 GHOST line'!$U$62=0,0,'360 GHOST line'!$U$62)=0,"",IF('360 GHOST line'!U51=0,0,'360 GHOST line'!U51)+IF('360 GHOST line'!$U$62=0,0,'360 GHOST line'!$U$62))</f>
        <v/>
      </c>
      <c r="K11" s="574" t="str">
        <f>IF(IF('360 GHOST line'!V51=0,0,'360 GHOST line'!V51)+IF('360 GHOST line'!$V$62=0,0,'360 GHOST line'!$V$62)=0,"",IF('360 GHOST line'!V51=0,0,'360 GHOST line'!V51)+IF('360 GHOST line'!$V$62=0,0,'360 GHOST line'!$V$62))</f>
        <v/>
      </c>
      <c r="L11" s="574" t="str">
        <f>IF(IF('360 GHOST line'!W51=0,0,'360 GHOST line'!W51)+IF('360 GHOST line'!$W$62=0,0,'360 GHOST line'!$W$62)=0,"",IF('360 GHOST line'!W51=0,0,'360 GHOST line'!W51)+IF('360 GHOST line'!$W$62=0,0,'360 GHOST line'!$W$62))</f>
        <v/>
      </c>
      <c r="M11" s="574" t="str">
        <f>IF(IF('360 GHOST line'!X51=0,0,'360 GHOST line'!X51)+IF('360 GHOST line'!$X$62=0,0,'360 GHOST line'!$X$62)=0,"",IF('360 GHOST line'!X51=0,0,'360 GHOST line'!X51)+IF('360 GHOST line'!$X$62=0,0,'360 GHOST line'!$X$62))</f>
        <v/>
      </c>
      <c r="N11" s="574" t="str">
        <f>IF(IF('360 GHOST line'!Y51=0,0,'360 GHOST line'!Y51)+IF('360 GHOST line'!$Y$62=0,0,'360 GHOST line'!$Y$62)=0,"",IF('360 GHOST line'!Y51=0,0,'360 GHOST line'!Y51)+IF('360 GHOST line'!$Y$62=0,0,'360 GHOST line'!$Y$62))</f>
        <v/>
      </c>
      <c r="O11" s="574" t="str">
        <f>IF(IF('360 GHOST line'!Z51=0,0,'360 GHOST line'!Z51)+IF('360 GHOST line'!$Z$62=0,0,'360 GHOST line'!$Z$62)=0,"",IF('360 GHOST line'!Z51=0,0,'360 GHOST line'!Z51)+IF('360 GHOST line'!$Z$62=0,0,'360 GHOST line'!$Z$62))</f>
        <v/>
      </c>
      <c r="P11" s="574" t="str">
        <f>IF(IF('360 GHOST line'!AA51=0,0,'360 GHOST line'!AA51)+IF('360 GHOST line'!$AA$62=0,0,'360 GHOST line'!$AA$62)=0,"",IF('360 GHOST line'!AA51=0,0,'360 GHOST line'!AA51)+IF('360 GHOST line'!$AA$62=0,0,'360 GHOST line'!$AA$62))</f>
        <v/>
      </c>
      <c r="Q11" s="575">
        <f t="shared" si="0"/>
        <v>0</v>
      </c>
      <c r="R11" s="576">
        <f>Q11*'360 GHOST line'!J51</f>
        <v>0</v>
      </c>
      <c r="S11" s="1511">
        <f>Q11*'360 GHOST line'!AY51</f>
        <v>0</v>
      </c>
    </row>
    <row r="12" spans="1:27" ht="23.25" customHeight="1" x14ac:dyDescent="0.2">
      <c r="A12" s="572" t="str">
        <f>'360 GHOST line'!D52</f>
        <v>360-606-DT</v>
      </c>
      <c r="B12" s="573" t="s">
        <v>191</v>
      </c>
      <c r="C12" s="574" t="str">
        <f>IF(IF('360 GHOST line'!N52=0,0,'360 GHOST line'!N52)+IF('360 GHOST line'!$N$62=0,0,'360 GHOST line'!$N$62)=0,"",IF('360 GHOST line'!N52=0,0,'360 GHOST line'!N52)+IF('360 GHOST line'!$N$62=0,0,'360 GHOST line'!$N$62))</f>
        <v/>
      </c>
      <c r="D12" s="574" t="str">
        <f>IF(IF('360 GHOST line'!O52=0,0,'360 GHOST line'!O52)+IF('360 GHOST line'!$O$62=0,0,'360 GHOST line'!$O$62)=0,"",IF('360 GHOST line'!O52=0,0,'360 GHOST line'!O52)+IF('360 GHOST line'!$O$62=0,0,'360 GHOST line'!$O$62))</f>
        <v/>
      </c>
      <c r="E12" s="574" t="str">
        <f>IF(IF('360 GHOST line'!P52=0,0,'360 GHOST line'!P52)+IF('360 GHOST line'!$P$62=0,0,'360 GHOST line'!$P$62)=0,"",IF('360 GHOST line'!P52=0,0,'360 GHOST line'!P52)+IF('360 GHOST line'!$P$62=0,0,'360 GHOST line'!$P$62))</f>
        <v/>
      </c>
      <c r="F12" s="574" t="str">
        <f>IF(IF('360 GHOST line'!Q52=0,0,'360 GHOST line'!Q52)+IF('360 GHOST line'!$Q$62=0,0,'360 GHOST line'!$Q$62)=0,"",IF('360 GHOST line'!Q52=0,0,'360 GHOST line'!Q52)+IF('360 GHOST line'!$Q$62=0,0,'360 GHOST line'!$Q$62))</f>
        <v/>
      </c>
      <c r="G12" s="574" t="str">
        <f>IF(IF('360 GHOST line'!R52=0,0,'360 GHOST line'!R52)+IF('360 GHOST line'!$R$62=0,0,'360 GHOST line'!$R$62)=0,"",IF('360 GHOST line'!R52=0,0,'360 GHOST line'!R52)+IF('360 GHOST line'!$R$62=0,0,'360 GHOST line'!$R$62))</f>
        <v/>
      </c>
      <c r="H12" s="574" t="str">
        <f>IF(IF('360 GHOST line'!S52=0,0,'360 GHOST line'!S52)+IF('360 GHOST line'!$S$62=0,0,'360 GHOST line'!$S$62)=0,"",IF('360 GHOST line'!S52=0,0,'360 GHOST line'!S52)+IF('360 GHOST line'!$S$62=0,0,'360 GHOST line'!$S$62))</f>
        <v/>
      </c>
      <c r="I12" s="574" t="str">
        <f>IF(IF('360 GHOST line'!T52=0,0,'360 GHOST line'!T52)+IF('360 GHOST line'!$T$62=0,0,'360 GHOST line'!$T$62)=0,"",IF('360 GHOST line'!T52=0,0,'360 GHOST line'!T52)+IF('360 GHOST line'!$T$62=0,0,'360 GHOST line'!$T$62))</f>
        <v/>
      </c>
      <c r="J12" s="574" t="str">
        <f>IF(IF('360 GHOST line'!U52=0,0,'360 GHOST line'!U52)+IF('360 GHOST line'!$U$62=0,0,'360 GHOST line'!$U$62)=0,"",IF('360 GHOST line'!U52=0,0,'360 GHOST line'!U52)+IF('360 GHOST line'!$U$62=0,0,'360 GHOST line'!$U$62))</f>
        <v/>
      </c>
      <c r="K12" s="574" t="str">
        <f>IF(IF('360 GHOST line'!V52=0,0,'360 GHOST line'!V52)+IF('360 GHOST line'!$V$62=0,0,'360 GHOST line'!$V$62)=0,"",IF('360 GHOST line'!V52=0,0,'360 GHOST line'!V52)+IF('360 GHOST line'!$V$62=0,0,'360 GHOST line'!$V$62))</f>
        <v/>
      </c>
      <c r="L12" s="574" t="str">
        <f>IF(IF('360 GHOST line'!W52=0,0,'360 GHOST line'!W52)+IF('360 GHOST line'!$W$62=0,0,'360 GHOST line'!$W$62)=0,"",IF('360 GHOST line'!W52=0,0,'360 GHOST line'!W52)+IF('360 GHOST line'!$W$62=0,0,'360 GHOST line'!$W$62))</f>
        <v/>
      </c>
      <c r="M12" s="574" t="str">
        <f>IF(IF('360 GHOST line'!X52=0,0,'360 GHOST line'!X52)+IF('360 GHOST line'!$X$62=0,0,'360 GHOST line'!$X$62)=0,"",IF('360 GHOST line'!X52=0,0,'360 GHOST line'!X52)+IF('360 GHOST line'!$X$62=0,0,'360 GHOST line'!$X$62))</f>
        <v/>
      </c>
      <c r="N12" s="574" t="str">
        <f>IF(IF('360 GHOST line'!Y52=0,0,'360 GHOST line'!Y52)+IF('360 GHOST line'!$Y$62=0,0,'360 GHOST line'!$Y$62)=0,"",IF('360 GHOST line'!Y52=0,0,'360 GHOST line'!Y52)+IF('360 GHOST line'!$Y$62=0,0,'360 GHOST line'!$Y$62))</f>
        <v/>
      </c>
      <c r="O12" s="574" t="str">
        <f>IF(IF('360 GHOST line'!Z52=0,0,'360 GHOST line'!Z52)+IF('360 GHOST line'!$Z$62=0,0,'360 GHOST line'!$Z$62)=0,"",IF('360 GHOST line'!Z52=0,0,'360 GHOST line'!Z52)+IF('360 GHOST line'!$Z$62=0,0,'360 GHOST line'!$Z$62))</f>
        <v/>
      </c>
      <c r="P12" s="574" t="str">
        <f>IF(IF('360 GHOST line'!AA52=0,0,'360 GHOST line'!AA52)+IF('360 GHOST line'!$AA$62=0,0,'360 GHOST line'!$AA$62)=0,"",IF('360 GHOST line'!AA52=0,0,'360 GHOST line'!AA52)+IF('360 GHOST line'!$AA$62=0,0,'360 GHOST line'!$AA$62))</f>
        <v/>
      </c>
      <c r="Q12" s="575">
        <f t="shared" si="0"/>
        <v>0</v>
      </c>
      <c r="R12" s="576">
        <f>Q12*'360 GHOST line'!J52</f>
        <v>0</v>
      </c>
      <c r="S12" s="1511">
        <f>Q12*'360 GHOST line'!AY52</f>
        <v>0</v>
      </c>
    </row>
    <row r="13" spans="1:27" ht="23.25" customHeight="1" x14ac:dyDescent="0.2">
      <c r="A13" s="572" t="str">
        <f>'360 GHOST line'!D53</f>
        <v>360-607</v>
      </c>
      <c r="B13" s="573"/>
      <c r="C13" s="574" t="str">
        <f>IF(IF('360 GHOST line'!N53=0,0,'360 GHOST line'!N53)+IF('360 GHOST line'!$N$62=0,0,'360 GHOST line'!$N$62)=0,"",IF('360 GHOST line'!N53=0,0,'360 GHOST line'!N53)+IF('360 GHOST line'!$N$62=0,0,'360 GHOST line'!$N$62))</f>
        <v/>
      </c>
      <c r="D13" s="574" t="str">
        <f>IF(IF('360 GHOST line'!O53=0,0,'360 GHOST line'!O53)+IF('360 GHOST line'!$O$62=0,0,'360 GHOST line'!$O$62)=0,"",IF('360 GHOST line'!O53=0,0,'360 GHOST line'!O53)+IF('360 GHOST line'!$O$62=0,0,'360 GHOST line'!$O$62))</f>
        <v/>
      </c>
      <c r="E13" s="574" t="str">
        <f>IF(IF('360 GHOST line'!P53=0,0,'360 GHOST line'!P53)+IF('360 GHOST line'!$P$62=0,0,'360 GHOST line'!$P$62)=0,"",IF('360 GHOST line'!P53=0,0,'360 GHOST line'!P53)+IF('360 GHOST line'!$P$62=0,0,'360 GHOST line'!$P$62))</f>
        <v/>
      </c>
      <c r="F13" s="574" t="str">
        <f>IF(IF('360 GHOST line'!Q53=0,0,'360 GHOST line'!Q53)+IF('360 GHOST line'!$Q$62=0,0,'360 GHOST line'!$Q$62)=0,"",IF('360 GHOST line'!Q53=0,0,'360 GHOST line'!Q53)+IF('360 GHOST line'!$Q$62=0,0,'360 GHOST line'!$Q$62))</f>
        <v/>
      </c>
      <c r="G13" s="574" t="str">
        <f>IF(IF('360 GHOST line'!R53=0,0,'360 GHOST line'!R53)+IF('360 GHOST line'!$R$62=0,0,'360 GHOST line'!$R$62)=0,"",IF('360 GHOST line'!R53=0,0,'360 GHOST line'!R53)+IF('360 GHOST line'!$R$62=0,0,'360 GHOST line'!$R$62))</f>
        <v/>
      </c>
      <c r="H13" s="574" t="str">
        <f>IF(IF('360 GHOST line'!S53=0,0,'360 GHOST line'!S53)+IF('360 GHOST line'!$S$62=0,0,'360 GHOST line'!$S$62)=0,"",IF('360 GHOST line'!S53=0,0,'360 GHOST line'!S53)+IF('360 GHOST line'!$S$62=0,0,'360 GHOST line'!$S$62))</f>
        <v/>
      </c>
      <c r="I13" s="574" t="str">
        <f>IF(IF('360 GHOST line'!T53=0,0,'360 GHOST line'!T53)+IF('360 GHOST line'!$T$62=0,0,'360 GHOST line'!$T$62)=0,"",IF('360 GHOST line'!T53=0,0,'360 GHOST line'!T53)+IF('360 GHOST line'!$T$62=0,0,'360 GHOST line'!$T$62))</f>
        <v/>
      </c>
      <c r="J13" s="574" t="str">
        <f>IF(IF('360 GHOST line'!U53=0,0,'360 GHOST line'!U53)+IF('360 GHOST line'!$U$62=0,0,'360 GHOST line'!$U$62)=0,"",IF('360 GHOST line'!U53=0,0,'360 GHOST line'!U53)+IF('360 GHOST line'!$U$62=0,0,'360 GHOST line'!$U$62))</f>
        <v/>
      </c>
      <c r="K13" s="574" t="str">
        <f>IF(IF('360 GHOST line'!V53=0,0,'360 GHOST line'!V53)+IF('360 GHOST line'!$V$62=0,0,'360 GHOST line'!$V$62)=0,"",IF('360 GHOST line'!V53=0,0,'360 GHOST line'!V53)+IF('360 GHOST line'!$V$62=0,0,'360 GHOST line'!$V$62))</f>
        <v/>
      </c>
      <c r="L13" s="574" t="str">
        <f>IF(IF('360 GHOST line'!W53=0,0,'360 GHOST line'!W53)+IF('360 GHOST line'!$W$62=0,0,'360 GHOST line'!$W$62)=0,"",IF('360 GHOST line'!W53=0,0,'360 GHOST line'!W53)+IF('360 GHOST line'!$W$62=0,0,'360 GHOST line'!$W$62))</f>
        <v/>
      </c>
      <c r="M13" s="574" t="str">
        <f>IF(IF('360 GHOST line'!X53=0,0,'360 GHOST line'!X53)+IF('360 GHOST line'!$X$62=0,0,'360 GHOST line'!$X$62)=0,"",IF('360 GHOST line'!X53=0,0,'360 GHOST line'!X53)+IF('360 GHOST line'!$X$62=0,0,'360 GHOST line'!$X$62))</f>
        <v/>
      </c>
      <c r="N13" s="574" t="str">
        <f>IF(IF('360 GHOST line'!Y53=0,0,'360 GHOST line'!Y53)+IF('360 GHOST line'!$Y$62=0,0,'360 GHOST line'!$Y$62)=0,"",IF('360 GHOST line'!Y53=0,0,'360 GHOST line'!Y53)+IF('360 GHOST line'!$Y$62=0,0,'360 GHOST line'!$Y$62))</f>
        <v/>
      </c>
      <c r="O13" s="574" t="str">
        <f>IF(IF('360 GHOST line'!Z53=0,0,'360 GHOST line'!Z53)+IF('360 GHOST line'!$Z$62=0,0,'360 GHOST line'!$Z$62)=0,"",IF('360 GHOST line'!Z53=0,0,'360 GHOST line'!Z53)+IF('360 GHOST line'!$Z$62=0,0,'360 GHOST line'!$Z$62))</f>
        <v/>
      </c>
      <c r="P13" s="574" t="str">
        <f>IF(IF('360 GHOST line'!AA53=0,0,'360 GHOST line'!AA53)+IF('360 GHOST line'!$AA$62=0,0,'360 GHOST line'!$AA$62)=0,"",IF('360 GHOST line'!AA53=0,0,'360 GHOST line'!AA53)+IF('360 GHOST line'!$AA$62=0,0,'360 GHOST line'!$AA$62))</f>
        <v/>
      </c>
      <c r="Q13" s="575">
        <f>SUM(C13:P13)</f>
        <v>0</v>
      </c>
      <c r="R13" s="576">
        <f>Q13*'360 GHOST line'!J53</f>
        <v>0</v>
      </c>
      <c r="S13" s="1511">
        <f>Q13*'360 GHOST line'!AY53</f>
        <v>0</v>
      </c>
    </row>
    <row r="14" spans="1:27" ht="23.25" customHeight="1" x14ac:dyDescent="0.2">
      <c r="A14" s="572" t="str">
        <f>'360 GHOST line'!D54</f>
        <v>360-608-DT</v>
      </c>
      <c r="B14" s="573" t="s">
        <v>191</v>
      </c>
      <c r="C14" s="574" t="str">
        <f>IF(IF('360 GHOST line'!N54=0,0,'360 GHOST line'!N54)+IF('360 GHOST line'!$N$62=0,0,'360 GHOST line'!$N$62)=0,"",IF('360 GHOST line'!N54=0,0,'360 GHOST line'!N54)+IF('360 GHOST line'!$N$62=0,0,'360 GHOST line'!$N$62))</f>
        <v/>
      </c>
      <c r="D14" s="574" t="str">
        <f>IF(IF('360 GHOST line'!O54=0,0,'360 GHOST line'!O54)+IF('360 GHOST line'!$O$62=0,0,'360 GHOST line'!$O$62)=0,"",IF('360 GHOST line'!O54=0,0,'360 GHOST line'!O54)+IF('360 GHOST line'!$O$62=0,0,'360 GHOST line'!$O$62))</f>
        <v/>
      </c>
      <c r="E14" s="574" t="str">
        <f>IF(IF('360 GHOST line'!P54=0,0,'360 GHOST line'!P54)+IF('360 GHOST line'!$P$62=0,0,'360 GHOST line'!$P$62)=0,"",IF('360 GHOST line'!P54=0,0,'360 GHOST line'!P54)+IF('360 GHOST line'!$P$62=0,0,'360 GHOST line'!$P$62))</f>
        <v/>
      </c>
      <c r="F14" s="574" t="str">
        <f>IF(IF('360 GHOST line'!Q54=0,0,'360 GHOST line'!Q54)+IF('360 GHOST line'!$Q$62=0,0,'360 GHOST line'!$Q$62)=0,"",IF('360 GHOST line'!Q54=0,0,'360 GHOST line'!Q54)+IF('360 GHOST line'!$Q$62=0,0,'360 GHOST line'!$Q$62))</f>
        <v/>
      </c>
      <c r="G14" s="574" t="str">
        <f>IF(IF('360 GHOST line'!R54=0,0,'360 GHOST line'!R54)+IF('360 GHOST line'!$R$62=0,0,'360 GHOST line'!$R$62)=0,"",IF('360 GHOST line'!R54=0,0,'360 GHOST line'!R54)+IF('360 GHOST line'!$R$62=0,0,'360 GHOST line'!$R$62))</f>
        <v/>
      </c>
      <c r="H14" s="574" t="str">
        <f>IF(IF('360 GHOST line'!S54=0,0,'360 GHOST line'!S54)+IF('360 GHOST line'!$S$62=0,0,'360 GHOST line'!$S$62)=0,"",IF('360 GHOST line'!S54=0,0,'360 GHOST line'!S54)+IF('360 GHOST line'!$S$62=0,0,'360 GHOST line'!$S$62))</f>
        <v/>
      </c>
      <c r="I14" s="574" t="str">
        <f>IF(IF('360 GHOST line'!T54=0,0,'360 GHOST line'!T54)+IF('360 GHOST line'!$T$62=0,0,'360 GHOST line'!$T$62)=0,"",IF('360 GHOST line'!T54=0,0,'360 GHOST line'!T54)+IF('360 GHOST line'!$T$62=0,0,'360 GHOST line'!$T$62))</f>
        <v/>
      </c>
      <c r="J14" s="574" t="str">
        <f>IF(IF('360 GHOST line'!U54=0,0,'360 GHOST line'!U54)+IF('360 GHOST line'!$U$62=0,0,'360 GHOST line'!$U$62)=0,"",IF('360 GHOST line'!U54=0,0,'360 GHOST line'!U54)+IF('360 GHOST line'!$U$62=0,0,'360 GHOST line'!$U$62))</f>
        <v/>
      </c>
      <c r="K14" s="574" t="str">
        <f>IF(IF('360 GHOST line'!V54=0,0,'360 GHOST line'!V54)+IF('360 GHOST line'!$V$62=0,0,'360 GHOST line'!$V$62)=0,"",IF('360 GHOST line'!V54=0,0,'360 GHOST line'!V54)+IF('360 GHOST line'!$V$62=0,0,'360 GHOST line'!$V$62))</f>
        <v/>
      </c>
      <c r="L14" s="574" t="str">
        <f>IF(IF('360 GHOST line'!W54=0,0,'360 GHOST line'!W54)+IF('360 GHOST line'!$W$62=0,0,'360 GHOST line'!$W$62)=0,"",IF('360 GHOST line'!W54=0,0,'360 GHOST line'!W54)+IF('360 GHOST line'!$W$62=0,0,'360 GHOST line'!$W$62))</f>
        <v/>
      </c>
      <c r="M14" s="574" t="str">
        <f>IF(IF('360 GHOST line'!X54=0,0,'360 GHOST line'!X54)+IF('360 GHOST line'!$X$62=0,0,'360 GHOST line'!$X$62)=0,"",IF('360 GHOST line'!X54=0,0,'360 GHOST line'!X54)+IF('360 GHOST line'!$X$62=0,0,'360 GHOST line'!$X$62))</f>
        <v/>
      </c>
      <c r="N14" s="574" t="str">
        <f>IF(IF('360 GHOST line'!Y54=0,0,'360 GHOST line'!Y54)+IF('360 GHOST line'!$Y$62=0,0,'360 GHOST line'!$Y$62)=0,"",IF('360 GHOST line'!Y54=0,0,'360 GHOST line'!Y54)+IF('360 GHOST line'!$Y$62=0,0,'360 GHOST line'!$Y$62))</f>
        <v/>
      </c>
      <c r="O14" s="574" t="str">
        <f>IF(IF('360 GHOST line'!Z54=0,0,'360 GHOST line'!Z54)+IF('360 GHOST line'!$Z$62=0,0,'360 GHOST line'!$Z$62)=0,"",IF('360 GHOST line'!Z54=0,0,'360 GHOST line'!Z54)+IF('360 GHOST line'!$Z$62=0,0,'360 GHOST line'!$Z$62))</f>
        <v/>
      </c>
      <c r="P14" s="574" t="str">
        <f>IF(IF('360 GHOST line'!AA54=0,0,'360 GHOST line'!AA54)+IF('360 GHOST line'!$AA$62=0,0,'360 GHOST line'!$AA$62)=0,"",IF('360 GHOST line'!AA54=0,0,'360 GHOST line'!AA54)+IF('360 GHOST line'!$AA$62=0,0,'360 GHOST line'!$AA$62))</f>
        <v/>
      </c>
      <c r="Q14" s="575">
        <f t="shared" si="0"/>
        <v>0</v>
      </c>
      <c r="R14" s="576">
        <f>Q14*'360 GHOST line'!J54</f>
        <v>0</v>
      </c>
      <c r="S14" s="1511">
        <f>Q14*'360 GHOST line'!AY54</f>
        <v>0</v>
      </c>
    </row>
    <row r="15" spans="1:27" ht="23.25" customHeight="1" x14ac:dyDescent="0.2">
      <c r="A15" s="572" t="str">
        <f>'360 GHOST line'!D55</f>
        <v>360-609-DT</v>
      </c>
      <c r="B15" s="573" t="s">
        <v>191</v>
      </c>
      <c r="C15" s="574" t="str">
        <f>IF(IF('360 GHOST line'!N55=0,0,'360 GHOST line'!N55)+IF('360 GHOST line'!$N$62=0,0,'360 GHOST line'!$N$62)=0,"",IF('360 GHOST line'!N55=0,0,'360 GHOST line'!N55)+IF('360 GHOST line'!$N$62=0,0,'360 GHOST line'!$N$62))</f>
        <v/>
      </c>
      <c r="D15" s="574" t="str">
        <f>IF(IF('360 GHOST line'!O55=0,0,'360 GHOST line'!O55)+IF('360 GHOST line'!$O$62=0,0,'360 GHOST line'!$O$62)=0,"",IF('360 GHOST line'!O55=0,0,'360 GHOST line'!O55)+IF('360 GHOST line'!$O$62=0,0,'360 GHOST line'!$O$62))</f>
        <v/>
      </c>
      <c r="E15" s="574" t="str">
        <f>IF(IF('360 GHOST line'!P55=0,0,'360 GHOST line'!P55)+IF('360 GHOST line'!$P$62=0,0,'360 GHOST line'!$P$62)=0,"",IF('360 GHOST line'!P55=0,0,'360 GHOST line'!P55)+IF('360 GHOST line'!$P$62=0,0,'360 GHOST line'!$P$62))</f>
        <v/>
      </c>
      <c r="F15" s="574" t="str">
        <f>IF(IF('360 GHOST line'!Q55=0,0,'360 GHOST line'!Q55)+IF('360 GHOST line'!$Q$62=0,0,'360 GHOST line'!$Q$62)=0,"",IF('360 GHOST line'!Q55=0,0,'360 GHOST line'!Q55)+IF('360 GHOST line'!$Q$62=0,0,'360 GHOST line'!$Q$62))</f>
        <v/>
      </c>
      <c r="G15" s="574" t="str">
        <f>IF(IF('360 GHOST line'!R55=0,0,'360 GHOST line'!R55)+IF('360 GHOST line'!$R$62=0,0,'360 GHOST line'!$R$62)=0,"",IF('360 GHOST line'!R55=0,0,'360 GHOST line'!R55)+IF('360 GHOST line'!$R$62=0,0,'360 GHOST line'!$R$62))</f>
        <v/>
      </c>
      <c r="H15" s="574" t="str">
        <f>IF(IF('360 GHOST line'!S55=0,0,'360 GHOST line'!S55)+IF('360 GHOST line'!$S$62=0,0,'360 GHOST line'!$S$62)=0,"",IF('360 GHOST line'!S55=0,0,'360 GHOST line'!S55)+IF('360 GHOST line'!$S$62=0,0,'360 GHOST line'!$S$62))</f>
        <v/>
      </c>
      <c r="I15" s="574" t="str">
        <f>IF(IF('360 GHOST line'!T55=0,0,'360 GHOST line'!T55)+IF('360 GHOST line'!$T$62=0,0,'360 GHOST line'!$T$62)=0,"",IF('360 GHOST line'!T55=0,0,'360 GHOST line'!T55)+IF('360 GHOST line'!$T$62=0,0,'360 GHOST line'!$T$62))</f>
        <v/>
      </c>
      <c r="J15" s="574" t="str">
        <f>IF(IF('360 GHOST line'!U55=0,0,'360 GHOST line'!U55)+IF('360 GHOST line'!$U$62=0,0,'360 GHOST line'!$U$62)=0,"",IF('360 GHOST line'!U55=0,0,'360 GHOST line'!U55)+IF('360 GHOST line'!$U$62=0,0,'360 GHOST line'!$U$62))</f>
        <v/>
      </c>
      <c r="K15" s="574" t="str">
        <f>IF(IF('360 GHOST line'!V55=0,0,'360 GHOST line'!V55)+IF('360 GHOST line'!$V$62=0,0,'360 GHOST line'!$V$62)=0,"",IF('360 GHOST line'!V55=0,0,'360 GHOST line'!V55)+IF('360 GHOST line'!$V$62=0,0,'360 GHOST line'!$V$62))</f>
        <v/>
      </c>
      <c r="L15" s="574" t="str">
        <f>IF(IF('360 GHOST line'!W55=0,0,'360 GHOST line'!W55)+IF('360 GHOST line'!$W$62=0,0,'360 GHOST line'!$W$62)=0,"",IF('360 GHOST line'!W55=0,0,'360 GHOST line'!W55)+IF('360 GHOST line'!$W$62=0,0,'360 GHOST line'!$W$62))</f>
        <v/>
      </c>
      <c r="M15" s="574" t="str">
        <f>IF(IF('360 GHOST line'!X55=0,0,'360 GHOST line'!X55)+IF('360 GHOST line'!$X$62=0,0,'360 GHOST line'!$X$62)=0,"",IF('360 GHOST line'!X55=0,0,'360 GHOST line'!X55)+IF('360 GHOST line'!$X$62=0,0,'360 GHOST line'!$X$62))</f>
        <v/>
      </c>
      <c r="N15" s="574" t="str">
        <f>IF(IF('360 GHOST line'!Y55=0,0,'360 GHOST line'!Y55)+IF('360 GHOST line'!$Y$62=0,0,'360 GHOST line'!$Y$62)=0,"",IF('360 GHOST line'!Y55=0,0,'360 GHOST line'!Y55)+IF('360 GHOST line'!$Y$62=0,0,'360 GHOST line'!$Y$62))</f>
        <v/>
      </c>
      <c r="O15" s="574" t="str">
        <f>IF(IF('360 GHOST line'!Z55=0,0,'360 GHOST line'!Z55)+IF('360 GHOST line'!$Z$62=0,0,'360 GHOST line'!$Z$62)=0,"",IF('360 GHOST line'!Z55=0,0,'360 GHOST line'!Z55)+IF('360 GHOST line'!$Z$62=0,0,'360 GHOST line'!$Z$62))</f>
        <v/>
      </c>
      <c r="P15" s="574" t="str">
        <f>IF(IF('360 GHOST line'!AA55=0,0,'360 GHOST line'!AA55)+IF('360 GHOST line'!$AA$62=0,0,'360 GHOST line'!$AA$62)=0,"",IF('360 GHOST line'!AA55=0,0,'360 GHOST line'!AA55)+IF('360 GHOST line'!$AA$62=0,0,'360 GHOST line'!$AA$62))</f>
        <v/>
      </c>
      <c r="Q15" s="575">
        <f t="shared" si="0"/>
        <v>0</v>
      </c>
      <c r="R15" s="576">
        <f>Q15*'360 GHOST line'!J55</f>
        <v>0</v>
      </c>
      <c r="S15" s="1511">
        <f>Q15*'360 GHOST line'!AY55</f>
        <v>0</v>
      </c>
    </row>
    <row r="16" spans="1:27" ht="23.25" customHeight="1" x14ac:dyDescent="0.2">
      <c r="A16" s="572" t="str">
        <f>'360 GHOST line'!D56</f>
        <v>360-610-DT</v>
      </c>
      <c r="B16" s="573" t="s">
        <v>191</v>
      </c>
      <c r="C16" s="574" t="str">
        <f>IF(IF('360 GHOST line'!N56=0,0,'360 GHOST line'!N56)+IF('360 GHOST line'!$N$62=0,0,'360 GHOST line'!$N$62)=0,"",IF('360 GHOST line'!N56=0,0,'360 GHOST line'!N56)+IF('360 GHOST line'!$N$62=0,0,'360 GHOST line'!$N$62))</f>
        <v/>
      </c>
      <c r="D16" s="574" t="str">
        <f>IF(IF('360 GHOST line'!O56=0,0,'360 GHOST line'!O56)+IF('360 GHOST line'!$O$62=0,0,'360 GHOST line'!$O$62)=0,"",IF('360 GHOST line'!O56=0,0,'360 GHOST line'!O56)+IF('360 GHOST line'!$O$62=0,0,'360 GHOST line'!$O$62))</f>
        <v/>
      </c>
      <c r="E16" s="574" t="str">
        <f>IF(IF('360 GHOST line'!P56=0,0,'360 GHOST line'!P56)+IF('360 GHOST line'!$P$62=0,0,'360 GHOST line'!$P$62)=0,"",IF('360 GHOST line'!P56=0,0,'360 GHOST line'!P56)+IF('360 GHOST line'!$P$62=0,0,'360 GHOST line'!$P$62))</f>
        <v/>
      </c>
      <c r="F16" s="574" t="str">
        <f>IF(IF('360 GHOST line'!Q56=0,0,'360 GHOST line'!Q56)+IF('360 GHOST line'!$Q$62=0,0,'360 GHOST line'!$Q$62)=0,"",IF('360 GHOST line'!Q56=0,0,'360 GHOST line'!Q56)+IF('360 GHOST line'!$Q$62=0,0,'360 GHOST line'!$Q$62))</f>
        <v/>
      </c>
      <c r="G16" s="574" t="str">
        <f>IF(IF('360 GHOST line'!R56=0,0,'360 GHOST line'!R56)+IF('360 GHOST line'!$R$62=0,0,'360 GHOST line'!$R$62)=0,"",IF('360 GHOST line'!R56=0,0,'360 GHOST line'!R56)+IF('360 GHOST line'!$R$62=0,0,'360 GHOST line'!$R$62))</f>
        <v/>
      </c>
      <c r="H16" s="574" t="str">
        <f>IF(IF('360 GHOST line'!S56=0,0,'360 GHOST line'!S56)+IF('360 GHOST line'!$S$62=0,0,'360 GHOST line'!$S$62)=0,"",IF('360 GHOST line'!S56=0,0,'360 GHOST line'!S56)+IF('360 GHOST line'!$S$62=0,0,'360 GHOST line'!$S$62))</f>
        <v/>
      </c>
      <c r="I16" s="574" t="str">
        <f>IF(IF('360 GHOST line'!T56=0,0,'360 GHOST line'!T56)+IF('360 GHOST line'!$T$62=0,0,'360 GHOST line'!$T$62)=0,"",IF('360 GHOST line'!T56=0,0,'360 GHOST line'!T56)+IF('360 GHOST line'!$T$62=0,0,'360 GHOST line'!$T$62))</f>
        <v/>
      </c>
      <c r="J16" s="574" t="str">
        <f>IF(IF('360 GHOST line'!U56=0,0,'360 GHOST line'!U56)+IF('360 GHOST line'!$U$62=0,0,'360 GHOST line'!$U$62)=0,"",IF('360 GHOST line'!U56=0,0,'360 GHOST line'!U56)+IF('360 GHOST line'!$U$62=0,0,'360 GHOST line'!$U$62))</f>
        <v/>
      </c>
      <c r="K16" s="574" t="str">
        <f>IF(IF('360 GHOST line'!V56=0,0,'360 GHOST line'!V56)+IF('360 GHOST line'!$V$62=0,0,'360 GHOST line'!$V$62)=0,"",IF('360 GHOST line'!V56=0,0,'360 GHOST line'!V56)+IF('360 GHOST line'!$V$62=0,0,'360 GHOST line'!$V$62))</f>
        <v/>
      </c>
      <c r="L16" s="574" t="str">
        <f>IF(IF('360 GHOST line'!W56=0,0,'360 GHOST line'!W56)+IF('360 GHOST line'!$W$62=0,0,'360 GHOST line'!$W$62)=0,"",IF('360 GHOST line'!W56=0,0,'360 GHOST line'!W56)+IF('360 GHOST line'!$W$62=0,0,'360 GHOST line'!$W$62))</f>
        <v/>
      </c>
      <c r="M16" s="574" t="str">
        <f>IF(IF('360 GHOST line'!X56=0,0,'360 GHOST line'!X56)+IF('360 GHOST line'!$X$62=0,0,'360 GHOST line'!$X$62)=0,"",IF('360 GHOST line'!X56=0,0,'360 GHOST line'!X56)+IF('360 GHOST line'!$X$62=0,0,'360 GHOST line'!$X$62))</f>
        <v/>
      </c>
      <c r="N16" s="574" t="str">
        <f>IF(IF('360 GHOST line'!Y56=0,0,'360 GHOST line'!Y56)+IF('360 GHOST line'!$Y$62=0,0,'360 GHOST line'!$Y$62)=0,"",IF('360 GHOST line'!Y56=0,0,'360 GHOST line'!Y56)+IF('360 GHOST line'!$Y$62=0,0,'360 GHOST line'!$Y$62))</f>
        <v/>
      </c>
      <c r="O16" s="574" t="str">
        <f>IF(IF('360 GHOST line'!Z56=0,0,'360 GHOST line'!Z56)+IF('360 GHOST line'!$Z$62=0,0,'360 GHOST line'!$Z$62)=0,"",IF('360 GHOST line'!Z56=0,0,'360 GHOST line'!Z56)+IF('360 GHOST line'!$Z$62=0,0,'360 GHOST line'!$Z$62))</f>
        <v/>
      </c>
      <c r="P16" s="574" t="str">
        <f>IF(IF('360 GHOST line'!AA56=0,0,'360 GHOST line'!AA56)+IF('360 GHOST line'!$AA$62=0,0,'360 GHOST line'!$AA$62)=0,"",IF('360 GHOST line'!AA56=0,0,'360 GHOST line'!AA56)+IF('360 GHOST line'!$AA$62=0,0,'360 GHOST line'!$AA$62))</f>
        <v/>
      </c>
      <c r="Q16" s="575">
        <f t="shared" si="0"/>
        <v>0</v>
      </c>
      <c r="R16" s="576">
        <f>Q16*'360 GHOST line'!J56</f>
        <v>0</v>
      </c>
      <c r="S16" s="1511">
        <f>Q16*'360 GHOST line'!AY56</f>
        <v>0</v>
      </c>
    </row>
    <row r="17" spans="1:19" ht="23.25" customHeight="1" x14ac:dyDescent="0.2">
      <c r="A17" s="572" t="str">
        <f>'360 GHOST line'!D57</f>
        <v>360-611-DT</v>
      </c>
      <c r="B17" s="573" t="s">
        <v>191</v>
      </c>
      <c r="C17" s="574" t="str">
        <f>IF(IF('360 GHOST line'!N57=0,0,'360 GHOST line'!N57)+IF('360 GHOST line'!$N$62=0,0,'360 GHOST line'!$N$62)=0,"",IF('360 GHOST line'!N57=0,0,'360 GHOST line'!N57)+IF('360 GHOST line'!$N$62=0,0,'360 GHOST line'!$N$62))</f>
        <v/>
      </c>
      <c r="D17" s="574" t="str">
        <f>IF(IF('360 GHOST line'!O57=0,0,'360 GHOST line'!O57)+IF('360 GHOST line'!$O$62=0,0,'360 GHOST line'!$O$62)=0,"",IF('360 GHOST line'!O57=0,0,'360 GHOST line'!O57)+IF('360 GHOST line'!$O$62=0,0,'360 GHOST line'!$O$62))</f>
        <v/>
      </c>
      <c r="E17" s="574" t="str">
        <f>IF(IF('360 GHOST line'!P57=0,0,'360 GHOST line'!P57)+IF('360 GHOST line'!$P$62=0,0,'360 GHOST line'!$P$62)=0,"",IF('360 GHOST line'!P57=0,0,'360 GHOST line'!P57)+IF('360 GHOST line'!$P$62=0,0,'360 GHOST line'!$P$62))</f>
        <v/>
      </c>
      <c r="F17" s="574" t="str">
        <f>IF(IF('360 GHOST line'!Q57=0,0,'360 GHOST line'!Q57)+IF('360 GHOST line'!$Q$62=0,0,'360 GHOST line'!$Q$62)=0,"",IF('360 GHOST line'!Q57=0,0,'360 GHOST line'!Q57)+IF('360 GHOST line'!$Q$62=0,0,'360 GHOST line'!$Q$62))</f>
        <v/>
      </c>
      <c r="G17" s="574" t="str">
        <f>IF(IF('360 GHOST line'!R57=0,0,'360 GHOST line'!R57)+IF('360 GHOST line'!$R$62=0,0,'360 GHOST line'!$R$62)=0,"",IF('360 GHOST line'!R57=0,0,'360 GHOST line'!R57)+IF('360 GHOST line'!$R$62=0,0,'360 GHOST line'!$R$62))</f>
        <v/>
      </c>
      <c r="H17" s="574" t="str">
        <f>IF(IF('360 GHOST line'!S57=0,0,'360 GHOST line'!S57)+IF('360 GHOST line'!$S$62=0,0,'360 GHOST line'!$S$62)=0,"",IF('360 GHOST line'!S57=0,0,'360 GHOST line'!S57)+IF('360 GHOST line'!$S$62=0,0,'360 GHOST line'!$S$62))</f>
        <v/>
      </c>
      <c r="I17" s="574" t="str">
        <f>IF(IF('360 GHOST line'!T57=0,0,'360 GHOST line'!T57)+IF('360 GHOST line'!$T$62=0,0,'360 GHOST line'!$T$62)=0,"",IF('360 GHOST line'!T57=0,0,'360 GHOST line'!T57)+IF('360 GHOST line'!$T$62=0,0,'360 GHOST line'!$T$62))</f>
        <v/>
      </c>
      <c r="J17" s="574" t="str">
        <f>IF(IF('360 GHOST line'!U57=0,0,'360 GHOST line'!U57)+IF('360 GHOST line'!$U$62=0,0,'360 GHOST line'!$U$62)=0,"",IF('360 GHOST line'!U57=0,0,'360 GHOST line'!U57)+IF('360 GHOST line'!$U$62=0,0,'360 GHOST line'!$U$62))</f>
        <v/>
      </c>
      <c r="K17" s="574" t="str">
        <f>IF(IF('360 GHOST line'!V57=0,0,'360 GHOST line'!V57)+IF('360 GHOST line'!$V$62=0,0,'360 GHOST line'!$V$62)=0,"",IF('360 GHOST line'!V57=0,0,'360 GHOST line'!V57)+IF('360 GHOST line'!$V$62=0,0,'360 GHOST line'!$V$62))</f>
        <v/>
      </c>
      <c r="L17" s="574" t="str">
        <f>IF(IF('360 GHOST line'!W57=0,0,'360 GHOST line'!W57)+IF('360 GHOST line'!$W$62=0,0,'360 GHOST line'!$W$62)=0,"",IF('360 GHOST line'!W57=0,0,'360 GHOST line'!W57)+IF('360 GHOST line'!$W$62=0,0,'360 GHOST line'!$W$62))</f>
        <v/>
      </c>
      <c r="M17" s="574" t="str">
        <f>IF(IF('360 GHOST line'!X57=0,0,'360 GHOST line'!X57)+IF('360 GHOST line'!$X$62=0,0,'360 GHOST line'!$X$62)=0,"",IF('360 GHOST line'!X57=0,0,'360 GHOST line'!X57)+IF('360 GHOST line'!$X$62=0,0,'360 GHOST line'!$X$62))</f>
        <v/>
      </c>
      <c r="N17" s="574" t="str">
        <f>IF(IF('360 GHOST line'!Y57=0,0,'360 GHOST line'!Y57)+IF('360 GHOST line'!$Y$62=0,0,'360 GHOST line'!$Y$62)=0,"",IF('360 GHOST line'!Y57=0,0,'360 GHOST line'!Y57)+IF('360 GHOST line'!$Y$62=0,0,'360 GHOST line'!$Y$62))</f>
        <v/>
      </c>
      <c r="O17" s="574" t="str">
        <f>IF(IF('360 GHOST line'!Z57=0,0,'360 GHOST line'!Z57)+IF('360 GHOST line'!$Z$62=0,0,'360 GHOST line'!$Z$62)=0,"",IF('360 GHOST line'!Z57=0,0,'360 GHOST line'!Z57)+IF('360 GHOST line'!$Z$62=0,0,'360 GHOST line'!$Z$62))</f>
        <v/>
      </c>
      <c r="P17" s="574" t="str">
        <f>IF(IF('360 GHOST line'!AA57=0,0,'360 GHOST line'!AA57)+IF('360 GHOST line'!$AA$62=0,0,'360 GHOST line'!$AA$62)=0,"",IF('360 GHOST line'!AA57=0,0,'360 GHOST line'!AA57)+IF('360 GHOST line'!$AA$62=0,0,'360 GHOST line'!$AA$62))</f>
        <v/>
      </c>
      <c r="Q17" s="575">
        <f t="shared" si="0"/>
        <v>0</v>
      </c>
      <c r="R17" s="576">
        <f>Q17*'360 GHOST line'!J57</f>
        <v>0</v>
      </c>
      <c r="S17" s="1511">
        <f>Q17*'360 GHOST line'!AY57</f>
        <v>0</v>
      </c>
    </row>
    <row r="18" spans="1:19" ht="23.25" customHeight="1" x14ac:dyDescent="0.2">
      <c r="A18" s="572" t="str">
        <f>'360 GHOST line'!D58</f>
        <v>360-612-DT</v>
      </c>
      <c r="B18" s="573" t="s">
        <v>191</v>
      </c>
      <c r="C18" s="574" t="str">
        <f>IF(IF('360 GHOST line'!N58=0,0,'360 GHOST line'!N58)+IF('360 GHOST line'!$N$62=0,0,'360 GHOST line'!$N$62)=0,"",IF('360 GHOST line'!N58=0,0,'360 GHOST line'!N58)+IF('360 GHOST line'!$N$62=0,0,'360 GHOST line'!$N$62))</f>
        <v/>
      </c>
      <c r="D18" s="574" t="str">
        <f>IF(IF('360 GHOST line'!O58=0,0,'360 GHOST line'!O58)+IF('360 GHOST line'!$O$62=0,0,'360 GHOST line'!$O$62)=0,"",IF('360 GHOST line'!O58=0,0,'360 GHOST line'!O58)+IF('360 GHOST line'!$O$62=0,0,'360 GHOST line'!$O$62))</f>
        <v/>
      </c>
      <c r="E18" s="574" t="str">
        <f>IF(IF('360 GHOST line'!P58=0,0,'360 GHOST line'!P58)+IF('360 GHOST line'!$P$62=0,0,'360 GHOST line'!$P$62)=0,"",IF('360 GHOST line'!P58=0,0,'360 GHOST line'!P58)+IF('360 GHOST line'!$P$62=0,0,'360 GHOST line'!$P$62))</f>
        <v/>
      </c>
      <c r="F18" s="574" t="str">
        <f>IF(IF('360 GHOST line'!Q58=0,0,'360 GHOST line'!Q58)+IF('360 GHOST line'!$Q$62=0,0,'360 GHOST line'!$Q$62)=0,"",IF('360 GHOST line'!Q58=0,0,'360 GHOST line'!Q58)+IF('360 GHOST line'!$Q$62=0,0,'360 GHOST line'!$Q$62))</f>
        <v/>
      </c>
      <c r="G18" s="574" t="str">
        <f>IF(IF('360 GHOST line'!R58=0,0,'360 GHOST line'!R58)+IF('360 GHOST line'!$R$62=0,0,'360 GHOST line'!$R$62)=0,"",IF('360 GHOST line'!R58=0,0,'360 GHOST line'!R58)+IF('360 GHOST line'!$R$62=0,0,'360 GHOST line'!$R$62))</f>
        <v/>
      </c>
      <c r="H18" s="574" t="str">
        <f>IF(IF('360 GHOST line'!S58=0,0,'360 GHOST line'!S58)+IF('360 GHOST line'!$S$62=0,0,'360 GHOST line'!$S$62)=0,"",IF('360 GHOST line'!S58=0,0,'360 GHOST line'!S58)+IF('360 GHOST line'!$S$62=0,0,'360 GHOST line'!$S$62))</f>
        <v/>
      </c>
      <c r="I18" s="574" t="str">
        <f>IF(IF('360 GHOST line'!T58=0,0,'360 GHOST line'!T58)+IF('360 GHOST line'!$T$62=0,0,'360 GHOST line'!$T$62)=0,"",IF('360 GHOST line'!T58=0,0,'360 GHOST line'!T58)+IF('360 GHOST line'!$T$62=0,0,'360 GHOST line'!$T$62))</f>
        <v/>
      </c>
      <c r="J18" s="574" t="str">
        <f>IF(IF('360 GHOST line'!U58=0,0,'360 GHOST line'!U58)+IF('360 GHOST line'!$U$62=0,0,'360 GHOST line'!$U$62)=0,"",IF('360 GHOST line'!U58=0,0,'360 GHOST line'!U58)+IF('360 GHOST line'!$U$62=0,0,'360 GHOST line'!$U$62))</f>
        <v/>
      </c>
      <c r="K18" s="574" t="str">
        <f>IF(IF('360 GHOST line'!V58=0,0,'360 GHOST line'!V58)+IF('360 GHOST line'!$V$62=0,0,'360 GHOST line'!$V$62)=0,"",IF('360 GHOST line'!V58=0,0,'360 GHOST line'!V58)+IF('360 GHOST line'!$V$62=0,0,'360 GHOST line'!$V$62))</f>
        <v/>
      </c>
      <c r="L18" s="574" t="str">
        <f>IF(IF('360 GHOST line'!W58=0,0,'360 GHOST line'!W58)+IF('360 GHOST line'!$W$62=0,0,'360 GHOST line'!$W$62)=0,"",IF('360 GHOST line'!W58=0,0,'360 GHOST line'!W58)+IF('360 GHOST line'!$W$62=0,0,'360 GHOST line'!$W$62))</f>
        <v/>
      </c>
      <c r="M18" s="574" t="str">
        <f>IF(IF('360 GHOST line'!X58=0,0,'360 GHOST line'!X58)+IF('360 GHOST line'!$X$62=0,0,'360 GHOST line'!$X$62)=0,"",IF('360 GHOST line'!X58=0,0,'360 GHOST line'!X58)+IF('360 GHOST line'!$X$62=0,0,'360 GHOST line'!$X$62))</f>
        <v/>
      </c>
      <c r="N18" s="574" t="str">
        <f>IF(IF('360 GHOST line'!Y58=0,0,'360 GHOST line'!Y58)+IF('360 GHOST line'!$Y$62=0,0,'360 GHOST line'!$Y$62)=0,"",IF('360 GHOST line'!Y58=0,0,'360 GHOST line'!Y58)+IF('360 GHOST line'!$Y$62=0,0,'360 GHOST line'!$Y$62))</f>
        <v/>
      </c>
      <c r="O18" s="574" t="str">
        <f>IF(IF('360 GHOST line'!Z58=0,0,'360 GHOST line'!Z58)+IF('360 GHOST line'!$Z$62=0,0,'360 GHOST line'!$Z$62)=0,"",IF('360 GHOST line'!Z58=0,0,'360 GHOST line'!Z58)+IF('360 GHOST line'!$Z$62=0,0,'360 GHOST line'!$Z$62))</f>
        <v/>
      </c>
      <c r="P18" s="574" t="str">
        <f>IF(IF('360 GHOST line'!AA58=0,0,'360 GHOST line'!AA58)+IF('360 GHOST line'!$AA$62=0,0,'360 GHOST line'!$AA$62)=0,"",IF('360 GHOST line'!AA58=0,0,'360 GHOST line'!AA58)+IF('360 GHOST line'!$AA$62=0,0,'360 GHOST line'!$AA$62))</f>
        <v/>
      </c>
      <c r="Q18" s="575">
        <f t="shared" si="0"/>
        <v>0</v>
      </c>
      <c r="R18" s="576">
        <f>Q18*'360 GHOST line'!J58</f>
        <v>0</v>
      </c>
      <c r="S18" s="1511">
        <f>Q18*'360 GHOST line'!AY58</f>
        <v>0</v>
      </c>
    </row>
    <row r="19" spans="1:19" ht="23.25" customHeight="1" x14ac:dyDescent="0.2">
      <c r="A19" s="572" t="str">
        <f>'360 GHOST line'!D59</f>
        <v>360-613-DT</v>
      </c>
      <c r="B19" s="573" t="s">
        <v>191</v>
      </c>
      <c r="C19" s="574" t="str">
        <f>IF(IF('360 GHOST line'!N59=0,0,'360 GHOST line'!N59)+IF('360 GHOST line'!$N$62=0,0,'360 GHOST line'!$N$62)=0,"",IF('360 GHOST line'!N59=0,0,'360 GHOST line'!N59)+IF('360 GHOST line'!$N$62=0,0,'360 GHOST line'!$N$62))</f>
        <v/>
      </c>
      <c r="D19" s="574" t="str">
        <f>IF(IF('360 GHOST line'!O59=0,0,'360 GHOST line'!O59)+IF('360 GHOST line'!$O$62=0,0,'360 GHOST line'!$O$62)=0,"",IF('360 GHOST line'!O59=0,0,'360 GHOST line'!O59)+IF('360 GHOST line'!$O$62=0,0,'360 GHOST line'!$O$62))</f>
        <v/>
      </c>
      <c r="E19" s="574" t="str">
        <f>IF(IF('360 GHOST line'!P59=0,0,'360 GHOST line'!P59)+IF('360 GHOST line'!$P$62=0,0,'360 GHOST line'!$P$62)=0,"",IF('360 GHOST line'!P59=0,0,'360 GHOST line'!P59)+IF('360 GHOST line'!$P$62=0,0,'360 GHOST line'!$P$62))</f>
        <v/>
      </c>
      <c r="F19" s="574" t="str">
        <f>IF(IF('360 GHOST line'!Q59=0,0,'360 GHOST line'!Q59)+IF('360 GHOST line'!$Q$62=0,0,'360 GHOST line'!$Q$62)=0,"",IF('360 GHOST line'!Q59=0,0,'360 GHOST line'!Q59)+IF('360 GHOST line'!$Q$62=0,0,'360 GHOST line'!$Q$62))</f>
        <v/>
      </c>
      <c r="G19" s="574" t="str">
        <f>IF(IF('360 GHOST line'!R59=0,0,'360 GHOST line'!R59)+IF('360 GHOST line'!$R$62=0,0,'360 GHOST line'!$R$62)=0,"",IF('360 GHOST line'!R59=0,0,'360 GHOST line'!R59)+IF('360 GHOST line'!$R$62=0,0,'360 GHOST line'!$R$62))</f>
        <v/>
      </c>
      <c r="H19" s="574" t="str">
        <f>IF(IF('360 GHOST line'!S59=0,0,'360 GHOST line'!S59)+IF('360 GHOST line'!$S$62=0,0,'360 GHOST line'!$S$62)=0,"",IF('360 GHOST line'!S59=0,0,'360 GHOST line'!S59)+IF('360 GHOST line'!$S$62=0,0,'360 GHOST line'!$S$62))</f>
        <v/>
      </c>
      <c r="I19" s="574" t="str">
        <f>IF(IF('360 GHOST line'!T59=0,0,'360 GHOST line'!T59)+IF('360 GHOST line'!$T$62=0,0,'360 GHOST line'!$T$62)=0,"",IF('360 GHOST line'!T59=0,0,'360 GHOST line'!T59)+IF('360 GHOST line'!$T$62=0,0,'360 GHOST line'!$T$62))</f>
        <v/>
      </c>
      <c r="J19" s="574" t="str">
        <f>IF(IF('360 GHOST line'!U59=0,0,'360 GHOST line'!U59)+IF('360 GHOST line'!$U$62=0,0,'360 GHOST line'!$U$62)=0,"",IF('360 GHOST line'!U59=0,0,'360 GHOST line'!U59)+IF('360 GHOST line'!$U$62=0,0,'360 GHOST line'!$U$62))</f>
        <v/>
      </c>
      <c r="K19" s="574" t="str">
        <f>IF(IF('360 GHOST line'!V59=0,0,'360 GHOST line'!V59)+IF('360 GHOST line'!$V$62=0,0,'360 GHOST line'!$V$62)=0,"",IF('360 GHOST line'!V59=0,0,'360 GHOST line'!V59)+IF('360 GHOST line'!$V$62=0,0,'360 GHOST line'!$V$62))</f>
        <v/>
      </c>
      <c r="L19" s="574" t="str">
        <f>IF(IF('360 GHOST line'!W59=0,0,'360 GHOST line'!W59)+IF('360 GHOST line'!$W$62=0,0,'360 GHOST line'!$W$62)=0,"",IF('360 GHOST line'!W59=0,0,'360 GHOST line'!W59)+IF('360 GHOST line'!$W$62=0,0,'360 GHOST line'!$W$62))</f>
        <v/>
      </c>
      <c r="M19" s="574" t="str">
        <f>IF(IF('360 GHOST line'!X59=0,0,'360 GHOST line'!X59)+IF('360 GHOST line'!$X$62=0,0,'360 GHOST line'!$X$62)=0,"",IF('360 GHOST line'!X59=0,0,'360 GHOST line'!X59)+IF('360 GHOST line'!$X$62=0,0,'360 GHOST line'!$X$62))</f>
        <v/>
      </c>
      <c r="N19" s="574" t="str">
        <f>IF(IF('360 GHOST line'!Y59=0,0,'360 GHOST line'!Y59)+IF('360 GHOST line'!$Y$62=0,0,'360 GHOST line'!$Y$62)=0,"",IF('360 GHOST line'!Y59=0,0,'360 GHOST line'!Y59)+IF('360 GHOST line'!$Y$62=0,0,'360 GHOST line'!$Y$62))</f>
        <v/>
      </c>
      <c r="O19" s="574" t="str">
        <f>IF(IF('360 GHOST line'!Z59=0,0,'360 GHOST line'!Z59)+IF('360 GHOST line'!$Z$62=0,0,'360 GHOST line'!$Z$62)=0,"",IF('360 GHOST line'!Z59=0,0,'360 GHOST line'!Z59)+IF('360 GHOST line'!$Z$62=0,0,'360 GHOST line'!$Z$62))</f>
        <v/>
      </c>
      <c r="P19" s="574" t="str">
        <f>IF(IF('360 GHOST line'!AA59=0,0,'360 GHOST line'!AA59)+IF('360 GHOST line'!$AA$62=0,0,'360 GHOST line'!$AA$62)=0,"",IF('360 GHOST line'!AA59=0,0,'360 GHOST line'!AA59)+IF('360 GHOST line'!$AA$62=0,0,'360 GHOST line'!$AA$62))</f>
        <v/>
      </c>
      <c r="Q19" s="575">
        <f t="shared" si="0"/>
        <v>0</v>
      </c>
      <c r="R19" s="576">
        <f>Q19*'360 GHOST line'!J59</f>
        <v>0</v>
      </c>
      <c r="S19" s="1511">
        <f>Q19*'360 GHOST line'!AY59</f>
        <v>0</v>
      </c>
    </row>
    <row r="20" spans="1:19" ht="23.25" customHeight="1" x14ac:dyDescent="0.2">
      <c r="A20" s="572" t="str">
        <f>'360 GHOST line'!D60</f>
        <v>360-614-DT</v>
      </c>
      <c r="B20" s="573" t="s">
        <v>191</v>
      </c>
      <c r="C20" s="574" t="str">
        <f>IF(IF('360 GHOST line'!N60=0,0,'360 GHOST line'!N60)+IF('360 GHOST line'!$N$62=0,0,'360 GHOST line'!$N$62)=0,"",IF('360 GHOST line'!N60=0,0,'360 GHOST line'!N60)+IF('360 GHOST line'!$N$62=0,0,'360 GHOST line'!$N$62))</f>
        <v/>
      </c>
      <c r="D20" s="574" t="str">
        <f>IF(IF('360 GHOST line'!O60=0,0,'360 GHOST line'!O60)+IF('360 GHOST line'!$O$62=0,0,'360 GHOST line'!$O$62)=0,"",IF('360 GHOST line'!O60=0,0,'360 GHOST line'!O60)+IF('360 GHOST line'!$O$62=0,0,'360 GHOST line'!$O$62))</f>
        <v/>
      </c>
      <c r="E20" s="574" t="str">
        <f>IF(IF('360 GHOST line'!P60=0,0,'360 GHOST line'!P60)+IF('360 GHOST line'!$P$62=0,0,'360 GHOST line'!$P$62)=0,"",IF('360 GHOST line'!P60=0,0,'360 GHOST line'!P60)+IF('360 GHOST line'!$P$62=0,0,'360 GHOST line'!$P$62))</f>
        <v/>
      </c>
      <c r="F20" s="574" t="str">
        <f>IF(IF('360 GHOST line'!Q60=0,0,'360 GHOST line'!Q60)+IF('360 GHOST line'!$Q$62=0,0,'360 GHOST line'!$Q$62)=0,"",IF('360 GHOST line'!Q60=0,0,'360 GHOST line'!Q60)+IF('360 GHOST line'!$Q$62=0,0,'360 GHOST line'!$Q$62))</f>
        <v/>
      </c>
      <c r="G20" s="574" t="str">
        <f>IF(IF('360 GHOST line'!R60=0,0,'360 GHOST line'!R60)+IF('360 GHOST line'!$R$62=0,0,'360 GHOST line'!$R$62)=0,"",IF('360 GHOST line'!R60=0,0,'360 GHOST line'!R60)+IF('360 GHOST line'!$R$62=0,0,'360 GHOST line'!$R$62))</f>
        <v/>
      </c>
      <c r="H20" s="574" t="str">
        <f>IF(IF('360 GHOST line'!S60=0,0,'360 GHOST line'!S60)+IF('360 GHOST line'!$S$62=0,0,'360 GHOST line'!$S$62)=0,"",IF('360 GHOST line'!S60=0,0,'360 GHOST line'!S60)+IF('360 GHOST line'!$S$62=0,0,'360 GHOST line'!$S$62))</f>
        <v/>
      </c>
      <c r="I20" s="574" t="str">
        <f>IF(IF('360 GHOST line'!T60=0,0,'360 GHOST line'!T60)+IF('360 GHOST line'!$T$62=0,0,'360 GHOST line'!$T$62)=0,"",IF('360 GHOST line'!T60=0,0,'360 GHOST line'!T60)+IF('360 GHOST line'!$T$62=0,0,'360 GHOST line'!$T$62))</f>
        <v/>
      </c>
      <c r="J20" s="574" t="str">
        <f>IF(IF('360 GHOST line'!U60=0,0,'360 GHOST line'!U60)+IF('360 GHOST line'!$U$62=0,0,'360 GHOST line'!$U$62)=0,"",IF('360 GHOST line'!U60=0,0,'360 GHOST line'!U60)+IF('360 GHOST line'!$U$62=0,0,'360 GHOST line'!$U$62))</f>
        <v/>
      </c>
      <c r="K20" s="574" t="str">
        <f>IF(IF('360 GHOST line'!V60=0,0,'360 GHOST line'!V60)+IF('360 GHOST line'!$V$62=0,0,'360 GHOST line'!$V$62)=0,"",IF('360 GHOST line'!V60=0,0,'360 GHOST line'!V60)+IF('360 GHOST line'!$V$62=0,0,'360 GHOST line'!$V$62))</f>
        <v/>
      </c>
      <c r="L20" s="574" t="str">
        <f>IF(IF('360 GHOST line'!W60=0,0,'360 GHOST line'!W60)+IF('360 GHOST line'!$W$62=0,0,'360 GHOST line'!$W$62)=0,"",IF('360 GHOST line'!W60=0,0,'360 GHOST line'!W60)+IF('360 GHOST line'!$W$62=0,0,'360 GHOST line'!$W$62))</f>
        <v/>
      </c>
      <c r="M20" s="574" t="str">
        <f>IF(IF('360 GHOST line'!X60=0,0,'360 GHOST line'!X60)+IF('360 GHOST line'!$X$62=0,0,'360 GHOST line'!$X$62)=0,"",IF('360 GHOST line'!X60=0,0,'360 GHOST line'!X60)+IF('360 GHOST line'!$X$62=0,0,'360 GHOST line'!$X$62))</f>
        <v/>
      </c>
      <c r="N20" s="574" t="str">
        <f>IF(IF('360 GHOST line'!Y60=0,0,'360 GHOST line'!Y60)+IF('360 GHOST line'!$Y$62=0,0,'360 GHOST line'!$Y$62)=0,"",IF('360 GHOST line'!Y60=0,0,'360 GHOST line'!Y60)+IF('360 GHOST line'!$Y$62=0,0,'360 GHOST line'!$Y$62))</f>
        <v/>
      </c>
      <c r="O20" s="574" t="str">
        <f>IF(IF('360 GHOST line'!Z60=0,0,'360 GHOST line'!Z60)+IF('360 GHOST line'!$Z$62=0,0,'360 GHOST line'!$Z$62)=0,"",IF('360 GHOST line'!Z60=0,0,'360 GHOST line'!Z60)+IF('360 GHOST line'!$Z$62=0,0,'360 GHOST line'!$Z$62))</f>
        <v/>
      </c>
      <c r="P20" s="574" t="str">
        <f>IF(IF('360 GHOST line'!AA60=0,0,'360 GHOST line'!AA60)+IF('360 GHOST line'!$AA$62=0,0,'360 GHOST line'!$AA$62)=0,"",IF('360 GHOST line'!AA60=0,0,'360 GHOST line'!AA60)+IF('360 GHOST line'!$AA$62=0,0,'360 GHOST line'!$AA$62))</f>
        <v/>
      </c>
      <c r="Q20" s="575">
        <f t="shared" si="0"/>
        <v>0</v>
      </c>
      <c r="R20" s="576">
        <f>Q20*'360 GHOST line'!J60</f>
        <v>0</v>
      </c>
      <c r="S20" s="1511">
        <f>Q20*'360 GHOST line'!AY60</f>
        <v>0</v>
      </c>
    </row>
    <row r="21" spans="1:19" ht="23.25" customHeight="1" x14ac:dyDescent="0.2">
      <c r="A21" s="572" t="str">
        <f>'360 GHOST line'!D61</f>
        <v>360-615</v>
      </c>
      <c r="B21" s="573"/>
      <c r="C21" s="574" t="str">
        <f>IF(IF('360 GHOST line'!N61=0,0,'360 GHOST line'!N61)+IF('360 GHOST line'!$N$62=0,0,'360 GHOST line'!$N$62)=0,"",IF('360 GHOST line'!N61=0,0,'360 GHOST line'!N61)+IF('360 GHOST line'!$N$62=0,0,'360 GHOST line'!$N$62))</f>
        <v/>
      </c>
      <c r="D21" s="574" t="str">
        <f>IF(IF('360 GHOST line'!O61=0,0,'360 GHOST line'!O61)+IF('360 GHOST line'!$O$62=0,0,'360 GHOST line'!$O$62)=0,"",IF('360 GHOST line'!O61=0,0,'360 GHOST line'!O61)+IF('360 GHOST line'!$O$62=0,0,'360 GHOST line'!$O$62))</f>
        <v/>
      </c>
      <c r="E21" s="574" t="str">
        <f>IF(IF('360 GHOST line'!P61=0,0,'360 GHOST line'!P61)+IF('360 GHOST line'!$P$62=0,0,'360 GHOST line'!$P$62)=0,"",IF('360 GHOST line'!P61=0,0,'360 GHOST line'!P61)+IF('360 GHOST line'!$P$62=0,0,'360 GHOST line'!$P$62))</f>
        <v/>
      </c>
      <c r="F21" s="574" t="str">
        <f>IF(IF('360 GHOST line'!Q61=0,0,'360 GHOST line'!Q61)+IF('360 GHOST line'!$Q$62=0,0,'360 GHOST line'!$Q$62)=0,"",IF('360 GHOST line'!Q61=0,0,'360 GHOST line'!Q61)+IF('360 GHOST line'!$Q$62=0,0,'360 GHOST line'!$Q$62))</f>
        <v/>
      </c>
      <c r="G21" s="574" t="str">
        <f>IF(IF('360 GHOST line'!R61=0,0,'360 GHOST line'!R61)+IF('360 GHOST line'!$R$62=0,0,'360 GHOST line'!$R$62)=0,"",IF('360 GHOST line'!R61=0,0,'360 GHOST line'!R61)+IF('360 GHOST line'!$R$62=0,0,'360 GHOST line'!$R$62))</f>
        <v/>
      </c>
      <c r="H21" s="574" t="str">
        <f>IF(IF('360 GHOST line'!S61=0,0,'360 GHOST line'!S61)+IF('360 GHOST line'!$S$62=0,0,'360 GHOST line'!$S$62)=0,"",IF('360 GHOST line'!S61=0,0,'360 GHOST line'!S61)+IF('360 GHOST line'!$S$62=0,0,'360 GHOST line'!$S$62))</f>
        <v/>
      </c>
      <c r="I21" s="574" t="str">
        <f>IF(IF('360 GHOST line'!T61=0,0,'360 GHOST line'!T61)+IF('360 GHOST line'!$T$62=0,0,'360 GHOST line'!$T$62)=0,"",IF('360 GHOST line'!T61=0,0,'360 GHOST line'!T61)+IF('360 GHOST line'!$T$62=0,0,'360 GHOST line'!$T$62))</f>
        <v/>
      </c>
      <c r="J21" s="574" t="str">
        <f>IF(IF('360 GHOST line'!U61=0,0,'360 GHOST line'!U61)+IF('360 GHOST line'!$U$62=0,0,'360 GHOST line'!$U$62)=0,"",IF('360 GHOST line'!U61=0,0,'360 GHOST line'!U61)+IF('360 GHOST line'!$U$62=0,0,'360 GHOST line'!$U$62))</f>
        <v/>
      </c>
      <c r="K21" s="574" t="str">
        <f>IF(IF('360 GHOST line'!V61=0,0,'360 GHOST line'!V61)+IF('360 GHOST line'!$V$62=0,0,'360 GHOST line'!$V$62)=0,"",IF('360 GHOST line'!V61=0,0,'360 GHOST line'!V61)+IF('360 GHOST line'!$V$62=0,0,'360 GHOST line'!$V$62))</f>
        <v/>
      </c>
      <c r="L21" s="574" t="str">
        <f>IF(IF('360 GHOST line'!W61=0,0,'360 GHOST line'!W61)+IF('360 GHOST line'!$W$62=0,0,'360 GHOST line'!$W$62)=0,"",IF('360 GHOST line'!W61=0,0,'360 GHOST line'!W61)+IF('360 GHOST line'!$W$62=0,0,'360 GHOST line'!$W$62))</f>
        <v/>
      </c>
      <c r="M21" s="574" t="str">
        <f>IF(IF('360 GHOST line'!X61=0,0,'360 GHOST line'!X61)+IF('360 GHOST line'!$X$62=0,0,'360 GHOST line'!$X$62)=0,"",IF('360 GHOST line'!X61=0,0,'360 GHOST line'!X61)+IF('360 GHOST line'!$X$62=0,0,'360 GHOST line'!$X$62))</f>
        <v/>
      </c>
      <c r="N21" s="574" t="str">
        <f>IF(IF('360 GHOST line'!Y61=0,0,'360 GHOST line'!Y61)+IF('360 GHOST line'!$Y$62=0,0,'360 GHOST line'!$Y$62)=0,"",IF('360 GHOST line'!Y61=0,0,'360 GHOST line'!Y61)+IF('360 GHOST line'!$Y$62=0,0,'360 GHOST line'!$Y$62))</f>
        <v/>
      </c>
      <c r="O21" s="574" t="str">
        <f>IF(IF('360 GHOST line'!Z61=0,0,'360 GHOST line'!Z61)+IF('360 GHOST line'!$Z$62=0,0,'360 GHOST line'!$Z$62)=0,"",IF('360 GHOST line'!Z61=0,0,'360 GHOST line'!Z61)+IF('360 GHOST line'!$Z$62=0,0,'360 GHOST line'!$Z$62))</f>
        <v/>
      </c>
      <c r="P21" s="574" t="str">
        <f>IF(IF('360 GHOST line'!AA61=0,0,'360 GHOST line'!AA61)+IF('360 GHOST line'!$AA$62=0,0,'360 GHOST line'!$AA$62)=0,"",IF('360 GHOST line'!AA61=0,0,'360 GHOST line'!AA61)+IF('360 GHOST line'!$AA$62=0,0,'360 GHOST line'!$AA$62))</f>
        <v/>
      </c>
      <c r="Q21" s="575">
        <f>SUM(C21:P21)</f>
        <v>0</v>
      </c>
      <c r="R21" s="576">
        <f>Q21*'360 GHOST line'!J61</f>
        <v>0</v>
      </c>
      <c r="S21" s="1511">
        <f>Q21*'360 GHOST line'!AY61</f>
        <v>0</v>
      </c>
    </row>
    <row r="22" spans="1:19" ht="23.25" customHeight="1" x14ac:dyDescent="0.2">
      <c r="A22" s="572">
        <f>'360 GHOST line'!D63</f>
        <v>0</v>
      </c>
      <c r="B22" s="573"/>
      <c r="C22" s="574" t="str">
        <f>IF('360 GHOST line'!N63=0,"",'360 GHOST line'!N63)</f>
        <v/>
      </c>
      <c r="D22" s="574" t="str">
        <f>IF('360 GHOST line'!O63=0,"",'360 GHOST line'!O63)</f>
        <v/>
      </c>
      <c r="E22" s="574" t="str">
        <f>IF('360 GHOST line'!P63=0,"",'360 GHOST line'!P63)</f>
        <v/>
      </c>
      <c r="F22" s="574" t="str">
        <f>IF('360 GHOST line'!Q63=0,"",'360 GHOST line'!Q63)</f>
        <v/>
      </c>
      <c r="G22" s="574" t="str">
        <f>IF('360 GHOST line'!R63=0,"",'360 GHOST line'!R63)</f>
        <v/>
      </c>
      <c r="H22" s="574" t="str">
        <f>IF('360 GHOST line'!S63=0,"",'360 GHOST line'!S63)</f>
        <v/>
      </c>
      <c r="I22" s="574" t="str">
        <f>IF('360 GHOST line'!T63=0,"",'360 GHOST line'!T63)</f>
        <v/>
      </c>
      <c r="J22" s="574" t="str">
        <f>IF('360 GHOST line'!U63=0,"",'360 GHOST line'!U63)</f>
        <v/>
      </c>
      <c r="K22" s="574" t="str">
        <f>IF('360 GHOST line'!V63=0,"",'360 GHOST line'!V63)</f>
        <v/>
      </c>
      <c r="L22" s="574" t="str">
        <f>IF('360 GHOST line'!W63=0,"",'360 GHOST line'!W63)</f>
        <v/>
      </c>
      <c r="M22" s="574" t="str">
        <f>IF('360 GHOST line'!X63=0,"",'360 GHOST line'!X63)</f>
        <v/>
      </c>
      <c r="N22" s="574" t="str">
        <f>IF('360 GHOST line'!Y63=0,"",'360 GHOST line'!Y63)</f>
        <v/>
      </c>
      <c r="O22" s="574" t="str">
        <f>IF('360 GHOST line'!Z63=0,"",'360 GHOST line'!Z63)</f>
        <v/>
      </c>
      <c r="P22" s="574" t="str">
        <f>IF('360 GHOST line'!AA63=0,"",'360 GHOST line'!AA63)</f>
        <v/>
      </c>
      <c r="Q22" s="575">
        <f t="shared" si="0"/>
        <v>0</v>
      </c>
      <c r="R22" s="576">
        <f>Q22*'360 GHOST line'!J63</f>
        <v>0</v>
      </c>
      <c r="S22" s="1511">
        <f>Q22*'360 GHOST line'!AY63</f>
        <v>0</v>
      </c>
    </row>
    <row r="23" spans="1:19" ht="23.25" customHeight="1" x14ac:dyDescent="0.2">
      <c r="A23" s="572" t="str">
        <f>'360 GHOST line'!D64</f>
        <v>360-621-WI-DT</v>
      </c>
      <c r="B23" s="573" t="s">
        <v>799</v>
      </c>
      <c r="C23" s="574" t="str">
        <f>IF(IF('360 GHOST line'!N64=0,0,'360 GHOST line'!N64)+IF('360 GHOST line'!N$76=0,0,'360 GHOST line'!N$76)=0,"",IF('360 GHOST line'!N64=0,0,'360 GHOST line'!N64)+IF('360 GHOST line'!N$76=0,0,'360 GHOST line'!N$76))</f>
        <v/>
      </c>
      <c r="D23" s="574" t="str">
        <f>IF(IF('360 GHOST line'!O64=0,0,'360 GHOST line'!O64)+IF('360 GHOST line'!O$76=0,0,'360 GHOST line'!O$76)=0,"",IF('360 GHOST line'!O64=0,0,'360 GHOST line'!O64)+IF('360 GHOST line'!O$76=0,0,'360 GHOST line'!O$76))</f>
        <v/>
      </c>
      <c r="E23" s="574" t="str">
        <f>IF(IF('360 GHOST line'!P64=0,0,'360 GHOST line'!P64)+IF('360 GHOST line'!P$76=0,0,'360 GHOST line'!P$76)=0,"",IF('360 GHOST line'!P64=0,0,'360 GHOST line'!P64)+IF('360 GHOST line'!P$76=0,0,'360 GHOST line'!P$76))</f>
        <v/>
      </c>
      <c r="F23" s="574" t="str">
        <f>IF(IF('360 GHOST line'!Q64=0,0,'360 GHOST line'!Q64)+IF('360 GHOST line'!Q$76=0,0,'360 GHOST line'!Q$76)=0,"",IF('360 GHOST line'!Q64=0,0,'360 GHOST line'!Q64)+IF('360 GHOST line'!Q$76=0,0,'360 GHOST line'!Q$76))</f>
        <v/>
      </c>
      <c r="G23" s="574" t="str">
        <f>IF(IF('360 GHOST line'!R64=0,0,'360 GHOST line'!R64)+IF('360 GHOST line'!R$76=0,0,'360 GHOST line'!R$76)=0,"",IF('360 GHOST line'!R64=0,0,'360 GHOST line'!R64)+IF('360 GHOST line'!R$76=0,0,'360 GHOST line'!R$76))</f>
        <v/>
      </c>
      <c r="H23" s="574" t="str">
        <f>IF(IF('360 GHOST line'!S64=0,0,'360 GHOST line'!S64)+IF('360 GHOST line'!S$76=0,0,'360 GHOST line'!S$76)=0,"",IF('360 GHOST line'!S64=0,0,'360 GHOST line'!S64)+IF('360 GHOST line'!S$76=0,0,'360 GHOST line'!S$76))</f>
        <v/>
      </c>
      <c r="I23" s="574" t="str">
        <f>IF(IF('360 GHOST line'!T64=0,0,'360 GHOST line'!T64)+IF('360 GHOST line'!T$76=0,0,'360 GHOST line'!T$76)=0,"",IF('360 GHOST line'!T64=0,0,'360 GHOST line'!T64)+IF('360 GHOST line'!T$76=0,0,'360 GHOST line'!T$76))</f>
        <v/>
      </c>
      <c r="J23" s="574" t="str">
        <f>IF(IF('360 GHOST line'!U64=0,0,'360 GHOST line'!U64)+IF('360 GHOST line'!U$76=0,0,'360 GHOST line'!U$76)=0,"",IF('360 GHOST line'!U64=0,0,'360 GHOST line'!U64)+IF('360 GHOST line'!U$76=0,0,'360 GHOST line'!U$76))</f>
        <v/>
      </c>
      <c r="K23" s="574" t="str">
        <f>IF(IF('360 GHOST line'!V64=0,0,'360 GHOST line'!V64)+IF('360 GHOST line'!V$76=0,0,'360 GHOST line'!V$76)=0,"",IF('360 GHOST line'!V64=0,0,'360 GHOST line'!V64)+IF('360 GHOST line'!V$76=0,0,'360 GHOST line'!V$76))</f>
        <v/>
      </c>
      <c r="L23" s="574" t="str">
        <f>IF(IF('360 GHOST line'!W64=0,0,'360 GHOST line'!W64)+IF('360 GHOST line'!W$76=0,0,'360 GHOST line'!W$76)=0,"",IF('360 GHOST line'!W64=0,0,'360 GHOST line'!W64)+IF('360 GHOST line'!W$76=0,0,'360 GHOST line'!W$76))</f>
        <v/>
      </c>
      <c r="M23" s="574" t="str">
        <f>IF(IF('360 GHOST line'!X64=0,0,'360 GHOST line'!X64)+IF('360 GHOST line'!X$76=0,0,'360 GHOST line'!X$76)=0,"",IF('360 GHOST line'!X64=0,0,'360 GHOST line'!X64)+IF('360 GHOST line'!X$76=0,0,'360 GHOST line'!X$76))</f>
        <v/>
      </c>
      <c r="N23" s="574" t="str">
        <f>IF(IF('360 GHOST line'!Y64=0,0,'360 GHOST line'!Y64)+IF('360 GHOST line'!Y$76=0,0,'360 GHOST line'!Y$76)=0,"",IF('360 GHOST line'!Y64=0,0,'360 GHOST line'!Y64)+IF('360 GHOST line'!Y$76=0,0,'360 GHOST line'!Y$76))</f>
        <v/>
      </c>
      <c r="O23" s="574" t="str">
        <f>IF(IF('360 GHOST line'!Z64=0,0,'360 GHOST line'!Z64)+IF('360 GHOST line'!Z$76=0,0,'360 GHOST line'!Z$76)=0,"",IF('360 GHOST line'!Z64=0,0,'360 GHOST line'!Z64)+IF('360 GHOST line'!Z$76=0,0,'360 GHOST line'!Z$76))</f>
        <v/>
      </c>
      <c r="P23" s="574" t="str">
        <f>IF(IF('360 GHOST line'!AA64=0,0,'360 GHOST line'!AA64)+IF('360 GHOST line'!AA$76=0,0,'360 GHOST line'!AA$76)=0,"",IF('360 GHOST line'!AA64=0,0,'360 GHOST line'!AA64)+IF('360 GHOST line'!AA$76=0,0,'360 GHOST line'!AA$76))</f>
        <v/>
      </c>
      <c r="Q23" s="575">
        <f t="shared" si="0"/>
        <v>0</v>
      </c>
      <c r="R23" s="576">
        <f>Q23*'360 GHOST line'!J64</f>
        <v>0</v>
      </c>
      <c r="S23" s="1511">
        <f>Q23*'360 GHOST line'!AY64</f>
        <v>0</v>
      </c>
    </row>
    <row r="24" spans="1:19" ht="23.25" customHeight="1" x14ac:dyDescent="0.2">
      <c r="A24" s="572" t="str">
        <f>'360 GHOST line'!D65</f>
        <v>360-622-DT</v>
      </c>
      <c r="B24" s="573" t="s">
        <v>191</v>
      </c>
      <c r="C24" s="574" t="str">
        <f>IF(IF('360 GHOST line'!N65=0,0,'360 GHOST line'!N65)+IF('360 GHOST line'!N$76=0,0,'360 GHOST line'!N$76)=0,"",IF('360 GHOST line'!N65=0,0,'360 GHOST line'!N65)+IF('360 GHOST line'!N$76=0,0,'360 GHOST line'!N$76))</f>
        <v/>
      </c>
      <c r="D24" s="574" t="str">
        <f>IF(IF('360 GHOST line'!O65=0,0,'360 GHOST line'!O65)+IF('360 GHOST line'!O$76=0,0,'360 GHOST line'!O$76)=0,"",IF('360 GHOST line'!O65=0,0,'360 GHOST line'!O65)+IF('360 GHOST line'!O$76=0,0,'360 GHOST line'!O$76))</f>
        <v/>
      </c>
      <c r="E24" s="574" t="str">
        <f>IF(IF('360 GHOST line'!P65=0,0,'360 GHOST line'!P65)+IF('360 GHOST line'!P$76=0,0,'360 GHOST line'!P$76)=0,"",IF('360 GHOST line'!P65=0,0,'360 GHOST line'!P65)+IF('360 GHOST line'!P$76=0,0,'360 GHOST line'!P$76))</f>
        <v/>
      </c>
      <c r="F24" s="574" t="str">
        <f>IF(IF('360 GHOST line'!Q65=0,0,'360 GHOST line'!Q65)+IF('360 GHOST line'!Q$76=0,0,'360 GHOST line'!Q$76)=0,"",IF('360 GHOST line'!Q65=0,0,'360 GHOST line'!Q65)+IF('360 GHOST line'!Q$76=0,0,'360 GHOST line'!Q$76))</f>
        <v/>
      </c>
      <c r="G24" s="574" t="str">
        <f>IF(IF('360 GHOST line'!R65=0,0,'360 GHOST line'!R65)+IF('360 GHOST line'!R$76=0,0,'360 GHOST line'!R$76)=0,"",IF('360 GHOST line'!R65=0,0,'360 GHOST line'!R65)+IF('360 GHOST line'!R$76=0,0,'360 GHOST line'!R$76))</f>
        <v/>
      </c>
      <c r="H24" s="574" t="str">
        <f>IF(IF('360 GHOST line'!S65=0,0,'360 GHOST line'!S65)+IF('360 GHOST line'!S$76=0,0,'360 GHOST line'!S$76)=0,"",IF('360 GHOST line'!S65=0,0,'360 GHOST line'!S65)+IF('360 GHOST line'!S$76=0,0,'360 GHOST line'!S$76))</f>
        <v/>
      </c>
      <c r="I24" s="574" t="str">
        <f>IF(IF('360 GHOST line'!T65=0,0,'360 GHOST line'!T65)+IF('360 GHOST line'!T$76=0,0,'360 GHOST line'!T$76)=0,"",IF('360 GHOST line'!T65=0,0,'360 GHOST line'!T65)+IF('360 GHOST line'!T$76=0,0,'360 GHOST line'!T$76))</f>
        <v/>
      </c>
      <c r="J24" s="574" t="str">
        <f>IF(IF('360 GHOST line'!U65=0,0,'360 GHOST line'!U65)+IF('360 GHOST line'!U$76=0,0,'360 GHOST line'!U$76)=0,"",IF('360 GHOST line'!U65=0,0,'360 GHOST line'!U65)+IF('360 GHOST line'!U$76=0,0,'360 GHOST line'!U$76))</f>
        <v/>
      </c>
      <c r="K24" s="574" t="str">
        <f>IF(IF('360 GHOST line'!V65=0,0,'360 GHOST line'!V65)+IF('360 GHOST line'!V$76=0,0,'360 GHOST line'!V$76)=0,"",IF('360 GHOST line'!V65=0,0,'360 GHOST line'!V65)+IF('360 GHOST line'!V$76=0,0,'360 GHOST line'!V$76))</f>
        <v/>
      </c>
      <c r="L24" s="574" t="str">
        <f>IF(IF('360 GHOST line'!W65=0,0,'360 GHOST line'!W65)+IF('360 GHOST line'!W$76=0,0,'360 GHOST line'!W$76)=0,"",IF('360 GHOST line'!W65=0,0,'360 GHOST line'!W65)+IF('360 GHOST line'!W$76=0,0,'360 GHOST line'!W$76))</f>
        <v/>
      </c>
      <c r="M24" s="574" t="str">
        <f>IF(IF('360 GHOST line'!X65=0,0,'360 GHOST line'!X65)+IF('360 GHOST line'!X$76=0,0,'360 GHOST line'!X$76)=0,"",IF('360 GHOST line'!X65=0,0,'360 GHOST line'!X65)+IF('360 GHOST line'!X$76=0,0,'360 GHOST line'!X$76))</f>
        <v/>
      </c>
      <c r="N24" s="574" t="str">
        <f>IF(IF('360 GHOST line'!Y65=0,0,'360 GHOST line'!Y65)+IF('360 GHOST line'!Y$76=0,0,'360 GHOST line'!Y$76)=0,"",IF('360 GHOST line'!Y65=0,0,'360 GHOST line'!Y65)+IF('360 GHOST line'!Y$76=0,0,'360 GHOST line'!Y$76))</f>
        <v/>
      </c>
      <c r="O24" s="574" t="str">
        <f>IF(IF('360 GHOST line'!Z65=0,0,'360 GHOST line'!Z65)+IF('360 GHOST line'!Z$76=0,0,'360 GHOST line'!Z$76)=0,"",IF('360 GHOST line'!Z65=0,0,'360 GHOST line'!Z65)+IF('360 GHOST line'!Z$76=0,0,'360 GHOST line'!Z$76))</f>
        <v/>
      </c>
      <c r="P24" s="574" t="str">
        <f>IF(IF('360 GHOST line'!AA65=0,0,'360 GHOST line'!AA65)+IF('360 GHOST line'!AA$76=0,0,'360 GHOST line'!AA$76)=0,"",IF('360 GHOST line'!AA65=0,0,'360 GHOST line'!AA65)+IF('360 GHOST line'!AA$76=0,0,'360 GHOST line'!AA$76))</f>
        <v/>
      </c>
      <c r="Q24" s="575">
        <f t="shared" si="0"/>
        <v>0</v>
      </c>
      <c r="R24" s="576">
        <f>Q24*'360 GHOST line'!J65</f>
        <v>0</v>
      </c>
      <c r="S24" s="1511">
        <f>Q24*'360 GHOST line'!AY65</f>
        <v>0</v>
      </c>
    </row>
    <row r="25" spans="1:19" ht="23.25" customHeight="1" x14ac:dyDescent="0.2">
      <c r="A25" s="572" t="str">
        <f>'360 GHOST line'!D66</f>
        <v>360-623-DT</v>
      </c>
      <c r="B25" s="573" t="s">
        <v>191</v>
      </c>
      <c r="C25" s="574" t="str">
        <f>IF(IF('360 GHOST line'!N66=0,0,'360 GHOST line'!N66)+IF('360 GHOST line'!N$76=0,0,'360 GHOST line'!N$76)=0,"",IF('360 GHOST line'!N66=0,0,'360 GHOST line'!N66)+IF('360 GHOST line'!N$76=0,0,'360 GHOST line'!N$76))</f>
        <v/>
      </c>
      <c r="D25" s="574" t="str">
        <f>IF(IF('360 GHOST line'!O66=0,0,'360 GHOST line'!O66)+IF('360 GHOST line'!O$76=0,0,'360 GHOST line'!O$76)=0,"",IF('360 GHOST line'!O66=0,0,'360 GHOST line'!O66)+IF('360 GHOST line'!O$76=0,0,'360 GHOST line'!O$76))</f>
        <v/>
      </c>
      <c r="E25" s="574" t="str">
        <f>IF(IF('360 GHOST line'!P66=0,0,'360 GHOST line'!P66)+IF('360 GHOST line'!P$76=0,0,'360 GHOST line'!P$76)=0,"",IF('360 GHOST line'!P66=0,0,'360 GHOST line'!P66)+IF('360 GHOST line'!P$76=0,0,'360 GHOST line'!P$76))</f>
        <v/>
      </c>
      <c r="F25" s="574" t="str">
        <f>IF(IF('360 GHOST line'!Q66=0,0,'360 GHOST line'!Q66)+IF('360 GHOST line'!Q$76=0,0,'360 GHOST line'!Q$76)=0,"",IF('360 GHOST line'!Q66=0,0,'360 GHOST line'!Q66)+IF('360 GHOST line'!Q$76=0,0,'360 GHOST line'!Q$76))</f>
        <v/>
      </c>
      <c r="G25" s="574" t="str">
        <f>IF(IF('360 GHOST line'!R66=0,0,'360 GHOST line'!R66)+IF('360 GHOST line'!R$76=0,0,'360 GHOST line'!R$76)=0,"",IF('360 GHOST line'!R66=0,0,'360 GHOST line'!R66)+IF('360 GHOST line'!R$76=0,0,'360 GHOST line'!R$76))</f>
        <v/>
      </c>
      <c r="H25" s="574" t="str">
        <f>IF(IF('360 GHOST line'!S66=0,0,'360 GHOST line'!S66)+IF('360 GHOST line'!S$76=0,0,'360 GHOST line'!S$76)=0,"",IF('360 GHOST line'!S66=0,0,'360 GHOST line'!S66)+IF('360 GHOST line'!S$76=0,0,'360 GHOST line'!S$76))</f>
        <v/>
      </c>
      <c r="I25" s="574" t="str">
        <f>IF(IF('360 GHOST line'!T66=0,0,'360 GHOST line'!T66)+IF('360 GHOST line'!T$76=0,0,'360 GHOST line'!T$76)=0,"",IF('360 GHOST line'!T66=0,0,'360 GHOST line'!T66)+IF('360 GHOST line'!T$76=0,0,'360 GHOST line'!T$76))</f>
        <v/>
      </c>
      <c r="J25" s="574" t="str">
        <f>IF(IF('360 GHOST line'!U66=0,0,'360 GHOST line'!U66)+IF('360 GHOST line'!U$76=0,0,'360 GHOST line'!U$76)=0,"",IF('360 GHOST line'!U66=0,0,'360 GHOST line'!U66)+IF('360 GHOST line'!U$76=0,0,'360 GHOST line'!U$76))</f>
        <v/>
      </c>
      <c r="K25" s="574" t="str">
        <f>IF(IF('360 GHOST line'!V66=0,0,'360 GHOST line'!V66)+IF('360 GHOST line'!V$76=0,0,'360 GHOST line'!V$76)=0,"",IF('360 GHOST line'!V66=0,0,'360 GHOST line'!V66)+IF('360 GHOST line'!V$76=0,0,'360 GHOST line'!V$76))</f>
        <v/>
      </c>
      <c r="L25" s="574" t="str">
        <f>IF(IF('360 GHOST line'!W66=0,0,'360 GHOST line'!W66)+IF('360 GHOST line'!W$76=0,0,'360 GHOST line'!W$76)=0,"",IF('360 GHOST line'!W66=0,0,'360 GHOST line'!W66)+IF('360 GHOST line'!W$76=0,0,'360 GHOST line'!W$76))</f>
        <v/>
      </c>
      <c r="M25" s="574" t="str">
        <f>IF(IF('360 GHOST line'!X66=0,0,'360 GHOST line'!X66)+IF('360 GHOST line'!X$76=0,0,'360 GHOST line'!X$76)=0,"",IF('360 GHOST line'!X66=0,0,'360 GHOST line'!X66)+IF('360 GHOST line'!X$76=0,0,'360 GHOST line'!X$76))</f>
        <v/>
      </c>
      <c r="N25" s="574" t="str">
        <f>IF(IF('360 GHOST line'!Y66=0,0,'360 GHOST line'!Y66)+IF('360 GHOST line'!Y$76=0,0,'360 GHOST line'!Y$76)=0,"",IF('360 GHOST line'!Y66=0,0,'360 GHOST line'!Y66)+IF('360 GHOST line'!Y$76=0,0,'360 GHOST line'!Y$76))</f>
        <v/>
      </c>
      <c r="O25" s="574" t="str">
        <f>IF(IF('360 GHOST line'!Z66=0,0,'360 GHOST line'!Z66)+IF('360 GHOST line'!Z$76=0,0,'360 GHOST line'!Z$76)=0,"",IF('360 GHOST line'!Z66=0,0,'360 GHOST line'!Z66)+IF('360 GHOST line'!Z$76=0,0,'360 GHOST line'!Z$76))</f>
        <v/>
      </c>
      <c r="P25" s="574" t="str">
        <f>IF(IF('360 GHOST line'!AA66=0,0,'360 GHOST line'!AA66)+IF('360 GHOST line'!AA$76=0,0,'360 GHOST line'!AA$76)=0,"",IF('360 GHOST line'!AA66=0,0,'360 GHOST line'!AA66)+IF('360 GHOST line'!AA$76=0,0,'360 GHOST line'!AA$76))</f>
        <v/>
      </c>
      <c r="Q25" s="575">
        <f t="shared" si="0"/>
        <v>0</v>
      </c>
      <c r="R25" s="576">
        <f>Q25*'360 GHOST line'!J66</f>
        <v>0</v>
      </c>
      <c r="S25" s="1511">
        <f>Q25*'360 GHOST line'!AY66</f>
        <v>0</v>
      </c>
    </row>
    <row r="26" spans="1:19" ht="23.25" customHeight="1" x14ac:dyDescent="0.2">
      <c r="A26" s="572" t="str">
        <f>'360 GHOST line'!D67</f>
        <v>360-624-DT</v>
      </c>
      <c r="B26" s="573" t="s">
        <v>191</v>
      </c>
      <c r="C26" s="574" t="str">
        <f>IF(IF('360 GHOST line'!N67=0,0,'360 GHOST line'!N67)+IF('360 GHOST line'!N$76=0,0,'360 GHOST line'!N$76)=0,"",IF('360 GHOST line'!N67=0,0,'360 GHOST line'!N67)+IF('360 GHOST line'!N$76=0,0,'360 GHOST line'!N$76))</f>
        <v/>
      </c>
      <c r="D26" s="574" t="str">
        <f>IF(IF('360 GHOST line'!O67=0,0,'360 GHOST line'!O67)+IF('360 GHOST line'!O$76=0,0,'360 GHOST line'!O$76)=0,"",IF('360 GHOST line'!O67=0,0,'360 GHOST line'!O67)+IF('360 GHOST line'!O$76=0,0,'360 GHOST line'!O$76))</f>
        <v/>
      </c>
      <c r="E26" s="574" t="str">
        <f>IF(IF('360 GHOST line'!P67=0,0,'360 GHOST line'!P67)+IF('360 GHOST line'!P$76=0,0,'360 GHOST line'!P$76)=0,"",IF('360 GHOST line'!P67=0,0,'360 GHOST line'!P67)+IF('360 GHOST line'!P$76=0,0,'360 GHOST line'!P$76))</f>
        <v/>
      </c>
      <c r="F26" s="574" t="str">
        <f>IF(IF('360 GHOST line'!Q67=0,0,'360 GHOST line'!Q67)+IF('360 GHOST line'!Q$76=0,0,'360 GHOST line'!Q$76)=0,"",IF('360 GHOST line'!Q67=0,0,'360 GHOST line'!Q67)+IF('360 GHOST line'!Q$76=0,0,'360 GHOST line'!Q$76))</f>
        <v/>
      </c>
      <c r="G26" s="574" t="str">
        <f>IF(IF('360 GHOST line'!R67=0,0,'360 GHOST line'!R67)+IF('360 GHOST line'!R$76=0,0,'360 GHOST line'!R$76)=0,"",IF('360 GHOST line'!R67=0,0,'360 GHOST line'!R67)+IF('360 GHOST line'!R$76=0,0,'360 GHOST line'!R$76))</f>
        <v/>
      </c>
      <c r="H26" s="574" t="str">
        <f>IF(IF('360 GHOST line'!S67=0,0,'360 GHOST line'!S67)+IF('360 GHOST line'!S$76=0,0,'360 GHOST line'!S$76)=0,"",IF('360 GHOST line'!S67=0,0,'360 GHOST line'!S67)+IF('360 GHOST line'!S$76=0,0,'360 GHOST line'!S$76))</f>
        <v/>
      </c>
      <c r="I26" s="574" t="str">
        <f>IF(IF('360 GHOST line'!T67=0,0,'360 GHOST line'!T67)+IF('360 GHOST line'!T$76=0,0,'360 GHOST line'!T$76)=0,"",IF('360 GHOST line'!T67=0,0,'360 GHOST line'!T67)+IF('360 GHOST line'!T$76=0,0,'360 GHOST line'!T$76))</f>
        <v/>
      </c>
      <c r="J26" s="574" t="str">
        <f>IF(IF('360 GHOST line'!U67=0,0,'360 GHOST line'!U67)+IF('360 GHOST line'!U$76=0,0,'360 GHOST line'!U$76)=0,"",IF('360 GHOST line'!U67=0,0,'360 GHOST line'!U67)+IF('360 GHOST line'!U$76=0,0,'360 GHOST line'!U$76))</f>
        <v/>
      </c>
      <c r="K26" s="574" t="str">
        <f>IF(IF('360 GHOST line'!V67=0,0,'360 GHOST line'!V67)+IF('360 GHOST line'!V$76=0,0,'360 GHOST line'!V$76)=0,"",IF('360 GHOST line'!V67=0,0,'360 GHOST line'!V67)+IF('360 GHOST line'!V$76=0,0,'360 GHOST line'!V$76))</f>
        <v/>
      </c>
      <c r="L26" s="574" t="str">
        <f>IF(IF('360 GHOST line'!W67=0,0,'360 GHOST line'!W67)+IF('360 GHOST line'!W$76=0,0,'360 GHOST line'!W$76)=0,"",IF('360 GHOST line'!W67=0,0,'360 GHOST line'!W67)+IF('360 GHOST line'!W$76=0,0,'360 GHOST line'!W$76))</f>
        <v/>
      </c>
      <c r="M26" s="574" t="str">
        <f>IF(IF('360 GHOST line'!X67=0,0,'360 GHOST line'!X67)+IF('360 GHOST line'!X$76=0,0,'360 GHOST line'!X$76)=0,"",IF('360 GHOST line'!X67=0,0,'360 GHOST line'!X67)+IF('360 GHOST line'!X$76=0,0,'360 GHOST line'!X$76))</f>
        <v/>
      </c>
      <c r="N26" s="574" t="str">
        <f>IF(IF('360 GHOST line'!Y67=0,0,'360 GHOST line'!Y67)+IF('360 GHOST line'!Y$76=0,0,'360 GHOST line'!Y$76)=0,"",IF('360 GHOST line'!Y67=0,0,'360 GHOST line'!Y67)+IF('360 GHOST line'!Y$76=0,0,'360 GHOST line'!Y$76))</f>
        <v/>
      </c>
      <c r="O26" s="574" t="str">
        <f>IF(IF('360 GHOST line'!Z67=0,0,'360 GHOST line'!Z67)+IF('360 GHOST line'!Z$76=0,0,'360 GHOST line'!Z$76)=0,"",IF('360 GHOST line'!Z67=0,0,'360 GHOST line'!Z67)+IF('360 GHOST line'!Z$76=0,0,'360 GHOST line'!Z$76))</f>
        <v/>
      </c>
      <c r="P26" s="574" t="str">
        <f>IF(IF('360 GHOST line'!AA67=0,0,'360 GHOST line'!AA67)+IF('360 GHOST line'!AA$76=0,0,'360 GHOST line'!AA$76)=0,"",IF('360 GHOST line'!AA67=0,0,'360 GHOST line'!AA67)+IF('360 GHOST line'!AA$76=0,0,'360 GHOST line'!AA$76))</f>
        <v/>
      </c>
      <c r="Q26" s="575">
        <f t="shared" si="0"/>
        <v>0</v>
      </c>
      <c r="R26" s="576">
        <f>Q26*'360 GHOST line'!J67</f>
        <v>0</v>
      </c>
      <c r="S26" s="1511">
        <f>Q26*'360 GHOST line'!AY67</f>
        <v>0</v>
      </c>
    </row>
    <row r="27" spans="1:19" ht="23.25" customHeight="1" x14ac:dyDescent="0.2">
      <c r="A27" s="572" t="str">
        <f>'360 GHOST line'!D68</f>
        <v>360-625</v>
      </c>
      <c r="B27" s="573"/>
      <c r="C27" s="574" t="str">
        <f>IF(IF('360 GHOST line'!N68=0,0,'360 GHOST line'!N68)+IF('360 GHOST line'!N$76=0,0,'360 GHOST line'!N$76)=0,"",IF('360 GHOST line'!N68=0,0,'360 GHOST line'!N68)+IF('360 GHOST line'!N$76=0,0,'360 GHOST line'!N$76))</f>
        <v/>
      </c>
      <c r="D27" s="574" t="str">
        <f>IF(IF('360 GHOST line'!O68=0,0,'360 GHOST line'!O68)+IF('360 GHOST line'!O$76=0,0,'360 GHOST line'!O$76)=0,"",IF('360 GHOST line'!O68=0,0,'360 GHOST line'!O68)+IF('360 GHOST line'!O$76=0,0,'360 GHOST line'!O$76))</f>
        <v/>
      </c>
      <c r="E27" s="574" t="str">
        <f>IF(IF('360 GHOST line'!P68=0,0,'360 GHOST line'!P68)+IF('360 GHOST line'!P$76=0,0,'360 GHOST line'!P$76)=0,"",IF('360 GHOST line'!P68=0,0,'360 GHOST line'!P68)+IF('360 GHOST line'!P$76=0,0,'360 GHOST line'!P$76))</f>
        <v/>
      </c>
      <c r="F27" s="574" t="str">
        <f>IF(IF('360 GHOST line'!Q68=0,0,'360 GHOST line'!Q68)+IF('360 GHOST line'!Q$76=0,0,'360 GHOST line'!Q$76)=0,"",IF('360 GHOST line'!Q68=0,0,'360 GHOST line'!Q68)+IF('360 GHOST line'!Q$76=0,0,'360 GHOST line'!Q$76))</f>
        <v/>
      </c>
      <c r="G27" s="574" t="str">
        <f>IF(IF('360 GHOST line'!R68=0,0,'360 GHOST line'!R68)+IF('360 GHOST line'!R$76=0,0,'360 GHOST line'!R$76)=0,"",IF('360 GHOST line'!R68=0,0,'360 GHOST line'!R68)+IF('360 GHOST line'!R$76=0,0,'360 GHOST line'!R$76))</f>
        <v/>
      </c>
      <c r="H27" s="574" t="str">
        <f>IF(IF('360 GHOST line'!S68=0,0,'360 GHOST line'!S68)+IF('360 GHOST line'!S$76=0,0,'360 GHOST line'!S$76)=0,"",IF('360 GHOST line'!S68=0,0,'360 GHOST line'!S68)+IF('360 GHOST line'!S$76=0,0,'360 GHOST line'!S$76))</f>
        <v/>
      </c>
      <c r="I27" s="574" t="str">
        <f>IF(IF('360 GHOST line'!T68=0,0,'360 GHOST line'!T68)+IF('360 GHOST line'!T$76=0,0,'360 GHOST line'!T$76)=0,"",IF('360 GHOST line'!T68=0,0,'360 GHOST line'!T68)+IF('360 GHOST line'!T$76=0,0,'360 GHOST line'!T$76))</f>
        <v/>
      </c>
      <c r="J27" s="574" t="str">
        <f>IF(IF('360 GHOST line'!U68=0,0,'360 GHOST line'!U68)+IF('360 GHOST line'!U$76=0,0,'360 GHOST line'!U$76)=0,"",IF('360 GHOST line'!U68=0,0,'360 GHOST line'!U68)+IF('360 GHOST line'!U$76=0,0,'360 GHOST line'!U$76))</f>
        <v/>
      </c>
      <c r="K27" s="574" t="str">
        <f>IF(IF('360 GHOST line'!V68=0,0,'360 GHOST line'!V68)+IF('360 GHOST line'!V$76=0,0,'360 GHOST line'!V$76)=0,"",IF('360 GHOST line'!V68=0,0,'360 GHOST line'!V68)+IF('360 GHOST line'!V$76=0,0,'360 GHOST line'!V$76))</f>
        <v/>
      </c>
      <c r="L27" s="574" t="str">
        <f>IF(IF('360 GHOST line'!W68=0,0,'360 GHOST line'!W68)+IF('360 GHOST line'!W$76=0,0,'360 GHOST line'!W$76)=0,"",IF('360 GHOST line'!W68=0,0,'360 GHOST line'!W68)+IF('360 GHOST line'!W$76=0,0,'360 GHOST line'!W$76))</f>
        <v/>
      </c>
      <c r="M27" s="574" t="str">
        <f>IF(IF('360 GHOST line'!X68=0,0,'360 GHOST line'!X68)+IF('360 GHOST line'!X$76=0,0,'360 GHOST line'!X$76)=0,"",IF('360 GHOST line'!X68=0,0,'360 GHOST line'!X68)+IF('360 GHOST line'!X$76=0,0,'360 GHOST line'!X$76))</f>
        <v/>
      </c>
      <c r="N27" s="574" t="str">
        <f>IF(IF('360 GHOST line'!Y68=0,0,'360 GHOST line'!Y68)+IF('360 GHOST line'!Y$76=0,0,'360 GHOST line'!Y$76)=0,"",IF('360 GHOST line'!Y68=0,0,'360 GHOST line'!Y68)+IF('360 GHOST line'!Y$76=0,0,'360 GHOST line'!Y$76))</f>
        <v/>
      </c>
      <c r="O27" s="574" t="str">
        <f>IF(IF('360 GHOST line'!Z68=0,0,'360 GHOST line'!Z68)+IF('360 GHOST line'!Z$76=0,0,'360 GHOST line'!Z$76)=0,"",IF('360 GHOST line'!Z68=0,0,'360 GHOST line'!Z68)+IF('360 GHOST line'!Z$76=0,0,'360 GHOST line'!Z$76))</f>
        <v/>
      </c>
      <c r="P27" s="574" t="str">
        <f>IF(IF('360 GHOST line'!AA68=0,0,'360 GHOST line'!AA68)+IF('360 GHOST line'!AA$76=0,0,'360 GHOST line'!AA$76)=0,"",IF('360 GHOST line'!AA68=0,0,'360 GHOST line'!AA68)+IF('360 GHOST line'!AA$76=0,0,'360 GHOST line'!AA$76))</f>
        <v/>
      </c>
      <c r="Q27" s="575">
        <f t="shared" si="0"/>
        <v>0</v>
      </c>
      <c r="R27" s="576">
        <f>Q27*'360 GHOST line'!J68</f>
        <v>0</v>
      </c>
      <c r="S27" s="1511">
        <f>Q27*'360 GHOST line'!AY68</f>
        <v>0</v>
      </c>
    </row>
    <row r="28" spans="1:19" ht="23.25" customHeight="1" x14ac:dyDescent="0.2">
      <c r="A28" s="572" t="str">
        <f>'360 GHOST line'!D69</f>
        <v>360-626-DT</v>
      </c>
      <c r="B28" s="573" t="s">
        <v>191</v>
      </c>
      <c r="C28" s="574" t="str">
        <f>IF(IF('360 GHOST line'!N69=0,0,'360 GHOST line'!N69)+IF('360 GHOST line'!N$76=0,0,'360 GHOST line'!N$76)=0,"",IF('360 GHOST line'!N69=0,0,'360 GHOST line'!N69)+IF('360 GHOST line'!N$76=0,0,'360 GHOST line'!N$76))</f>
        <v/>
      </c>
      <c r="D28" s="574" t="str">
        <f>IF(IF('360 GHOST line'!O69=0,0,'360 GHOST line'!O69)+IF('360 GHOST line'!O$76=0,0,'360 GHOST line'!O$76)=0,"",IF('360 GHOST line'!O69=0,0,'360 GHOST line'!O69)+IF('360 GHOST line'!O$76=0,0,'360 GHOST line'!O$76))</f>
        <v/>
      </c>
      <c r="E28" s="574" t="str">
        <f>IF(IF('360 GHOST line'!P69=0,0,'360 GHOST line'!P69)+IF('360 GHOST line'!P$76=0,0,'360 GHOST line'!P$76)=0,"",IF('360 GHOST line'!P69=0,0,'360 GHOST line'!P69)+IF('360 GHOST line'!P$76=0,0,'360 GHOST line'!P$76))</f>
        <v/>
      </c>
      <c r="F28" s="574" t="str">
        <f>IF(IF('360 GHOST line'!Q69=0,0,'360 GHOST line'!Q69)+IF('360 GHOST line'!Q$76=0,0,'360 GHOST line'!Q$76)=0,"",IF('360 GHOST line'!Q69=0,0,'360 GHOST line'!Q69)+IF('360 GHOST line'!Q$76=0,0,'360 GHOST line'!Q$76))</f>
        <v/>
      </c>
      <c r="G28" s="574" t="str">
        <f>IF(IF('360 GHOST line'!R69=0,0,'360 GHOST line'!R69)+IF('360 GHOST line'!R$76=0,0,'360 GHOST line'!R$76)=0,"",IF('360 GHOST line'!R69=0,0,'360 GHOST line'!R69)+IF('360 GHOST line'!R$76=0,0,'360 GHOST line'!R$76))</f>
        <v/>
      </c>
      <c r="H28" s="574" t="str">
        <f>IF(IF('360 GHOST line'!S69=0,0,'360 GHOST line'!S69)+IF('360 GHOST line'!S$76=0,0,'360 GHOST line'!S$76)=0,"",IF('360 GHOST line'!S69=0,0,'360 GHOST line'!S69)+IF('360 GHOST line'!S$76=0,0,'360 GHOST line'!S$76))</f>
        <v/>
      </c>
      <c r="I28" s="574" t="str">
        <f>IF(IF('360 GHOST line'!T69=0,0,'360 GHOST line'!T69)+IF('360 GHOST line'!T$76=0,0,'360 GHOST line'!T$76)=0,"",IF('360 GHOST line'!T69=0,0,'360 GHOST line'!T69)+IF('360 GHOST line'!T$76=0,0,'360 GHOST line'!T$76))</f>
        <v/>
      </c>
      <c r="J28" s="574" t="str">
        <f>IF(IF('360 GHOST line'!U69=0,0,'360 GHOST line'!U69)+IF('360 GHOST line'!U$76=0,0,'360 GHOST line'!U$76)=0,"",IF('360 GHOST line'!U69=0,0,'360 GHOST line'!U69)+IF('360 GHOST line'!U$76=0,0,'360 GHOST line'!U$76))</f>
        <v/>
      </c>
      <c r="K28" s="574" t="str">
        <f>IF(IF('360 GHOST line'!V69=0,0,'360 GHOST line'!V69)+IF('360 GHOST line'!V$76=0,0,'360 GHOST line'!V$76)=0,"",IF('360 GHOST line'!V69=0,0,'360 GHOST line'!V69)+IF('360 GHOST line'!V$76=0,0,'360 GHOST line'!V$76))</f>
        <v/>
      </c>
      <c r="L28" s="574" t="str">
        <f>IF(IF('360 GHOST line'!W69=0,0,'360 GHOST line'!W69)+IF('360 GHOST line'!W$76=0,0,'360 GHOST line'!W$76)=0,"",IF('360 GHOST line'!W69=0,0,'360 GHOST line'!W69)+IF('360 GHOST line'!W$76=0,0,'360 GHOST line'!W$76))</f>
        <v/>
      </c>
      <c r="M28" s="574" t="str">
        <f>IF(IF('360 GHOST line'!X69=0,0,'360 GHOST line'!X69)+IF('360 GHOST line'!X$76=0,0,'360 GHOST line'!X$76)=0,"",IF('360 GHOST line'!X69=0,0,'360 GHOST line'!X69)+IF('360 GHOST line'!X$76=0,0,'360 GHOST line'!X$76))</f>
        <v/>
      </c>
      <c r="N28" s="574" t="str">
        <f>IF(IF('360 GHOST line'!Y69=0,0,'360 GHOST line'!Y69)+IF('360 GHOST line'!Y$76=0,0,'360 GHOST line'!Y$76)=0,"",IF('360 GHOST line'!Y69=0,0,'360 GHOST line'!Y69)+IF('360 GHOST line'!Y$76=0,0,'360 GHOST line'!Y$76))</f>
        <v/>
      </c>
      <c r="O28" s="574" t="str">
        <f>IF(IF('360 GHOST line'!Z69=0,0,'360 GHOST line'!Z69)+IF('360 GHOST line'!Z$76=0,0,'360 GHOST line'!Z$76)=0,"",IF('360 GHOST line'!Z69=0,0,'360 GHOST line'!Z69)+IF('360 GHOST line'!Z$76=0,0,'360 GHOST line'!Z$76))</f>
        <v/>
      </c>
      <c r="P28" s="574" t="str">
        <f>IF(IF('360 GHOST line'!AA69=0,0,'360 GHOST line'!AA69)+IF('360 GHOST line'!AA$76=0,0,'360 GHOST line'!AA$76)=0,"",IF('360 GHOST line'!AA69=0,0,'360 GHOST line'!AA69)+IF('360 GHOST line'!AA$76=0,0,'360 GHOST line'!AA$76))</f>
        <v/>
      </c>
      <c r="Q28" s="575">
        <f t="shared" si="0"/>
        <v>0</v>
      </c>
      <c r="R28" s="576">
        <f>Q28*'360 GHOST line'!J69</f>
        <v>0</v>
      </c>
      <c r="S28" s="1511">
        <f>Q28*'360 GHOST line'!AY69</f>
        <v>0</v>
      </c>
    </row>
    <row r="29" spans="1:19" ht="23.25" customHeight="1" x14ac:dyDescent="0.2">
      <c r="A29" s="572" t="str">
        <f>'360 GHOST line'!D70</f>
        <v>360-627</v>
      </c>
      <c r="B29" s="573"/>
      <c r="C29" s="574" t="str">
        <f>IF(IF('360 GHOST line'!N70=0,0,'360 GHOST line'!N70)+IF('360 GHOST line'!N$76=0,0,'360 GHOST line'!N$76)=0,"",IF('360 GHOST line'!N70=0,0,'360 GHOST line'!N70)+IF('360 GHOST line'!N$76=0,0,'360 GHOST line'!N$76))</f>
        <v/>
      </c>
      <c r="D29" s="574" t="str">
        <f>IF(IF('360 GHOST line'!O70=0,0,'360 GHOST line'!O70)+IF('360 GHOST line'!O$76=0,0,'360 GHOST line'!O$76)=0,"",IF('360 GHOST line'!O70=0,0,'360 GHOST line'!O70)+IF('360 GHOST line'!O$76=0,0,'360 GHOST line'!O$76))</f>
        <v/>
      </c>
      <c r="E29" s="574" t="str">
        <f>IF(IF('360 GHOST line'!P70=0,0,'360 GHOST line'!P70)+IF('360 GHOST line'!P$76=0,0,'360 GHOST line'!P$76)=0,"",IF('360 GHOST line'!P70=0,0,'360 GHOST line'!P70)+IF('360 GHOST line'!P$76=0,0,'360 GHOST line'!P$76))</f>
        <v/>
      </c>
      <c r="F29" s="574" t="str">
        <f>IF(IF('360 GHOST line'!Q70=0,0,'360 GHOST line'!Q70)+IF('360 GHOST line'!Q$76=0,0,'360 GHOST line'!Q$76)=0,"",IF('360 GHOST line'!Q70=0,0,'360 GHOST line'!Q70)+IF('360 GHOST line'!Q$76=0,0,'360 GHOST line'!Q$76))</f>
        <v/>
      </c>
      <c r="G29" s="574" t="str">
        <f>IF(IF('360 GHOST line'!R70=0,0,'360 GHOST line'!R70)+IF('360 GHOST line'!R$76=0,0,'360 GHOST line'!R$76)=0,"",IF('360 GHOST line'!R70=0,0,'360 GHOST line'!R70)+IF('360 GHOST line'!R$76=0,0,'360 GHOST line'!R$76))</f>
        <v/>
      </c>
      <c r="H29" s="574" t="str">
        <f>IF(IF('360 GHOST line'!S70=0,0,'360 GHOST line'!S70)+IF('360 GHOST line'!S$76=0,0,'360 GHOST line'!S$76)=0,"",IF('360 GHOST line'!S70=0,0,'360 GHOST line'!S70)+IF('360 GHOST line'!S$76=0,0,'360 GHOST line'!S$76))</f>
        <v/>
      </c>
      <c r="I29" s="574" t="str">
        <f>IF(IF('360 GHOST line'!T70=0,0,'360 GHOST line'!T70)+IF('360 GHOST line'!T$76=0,0,'360 GHOST line'!T$76)=0,"",IF('360 GHOST line'!T70=0,0,'360 GHOST line'!T70)+IF('360 GHOST line'!T$76=0,0,'360 GHOST line'!T$76))</f>
        <v/>
      </c>
      <c r="J29" s="574" t="str">
        <f>IF(IF('360 GHOST line'!U70=0,0,'360 GHOST line'!U70)+IF('360 GHOST line'!U$76=0,0,'360 GHOST line'!U$76)=0,"",IF('360 GHOST line'!U70=0,0,'360 GHOST line'!U70)+IF('360 GHOST line'!U$76=0,0,'360 GHOST line'!U$76))</f>
        <v/>
      </c>
      <c r="K29" s="574" t="str">
        <f>IF(IF('360 GHOST line'!V70=0,0,'360 GHOST line'!V70)+IF('360 GHOST line'!V$76=0,0,'360 GHOST line'!V$76)=0,"",IF('360 GHOST line'!V70=0,0,'360 GHOST line'!V70)+IF('360 GHOST line'!V$76=0,0,'360 GHOST line'!V$76))</f>
        <v/>
      </c>
      <c r="L29" s="574" t="str">
        <f>IF(IF('360 GHOST line'!W70=0,0,'360 GHOST line'!W70)+IF('360 GHOST line'!W$76=0,0,'360 GHOST line'!W$76)=0,"",IF('360 GHOST line'!W70=0,0,'360 GHOST line'!W70)+IF('360 GHOST line'!W$76=0,0,'360 GHOST line'!W$76))</f>
        <v/>
      </c>
      <c r="M29" s="574" t="str">
        <f>IF(IF('360 GHOST line'!X70=0,0,'360 GHOST line'!X70)+IF('360 GHOST line'!X$76=0,0,'360 GHOST line'!X$76)=0,"",IF('360 GHOST line'!X70=0,0,'360 GHOST line'!X70)+IF('360 GHOST line'!X$76=0,0,'360 GHOST line'!X$76))</f>
        <v/>
      </c>
      <c r="N29" s="574" t="str">
        <f>IF(IF('360 GHOST line'!Y70=0,0,'360 GHOST line'!Y70)+IF('360 GHOST line'!Y$76=0,0,'360 GHOST line'!Y$76)=0,"",IF('360 GHOST line'!Y70=0,0,'360 GHOST line'!Y70)+IF('360 GHOST line'!Y$76=0,0,'360 GHOST line'!Y$76))</f>
        <v/>
      </c>
      <c r="O29" s="574" t="str">
        <f>IF(IF('360 GHOST line'!Z70=0,0,'360 GHOST line'!Z70)+IF('360 GHOST line'!Z$76=0,0,'360 GHOST line'!Z$76)=0,"",IF('360 GHOST line'!Z70=0,0,'360 GHOST line'!Z70)+IF('360 GHOST line'!Z$76=0,0,'360 GHOST line'!Z$76))</f>
        <v/>
      </c>
      <c r="P29" s="574" t="str">
        <f>IF(IF('360 GHOST line'!AA70=0,0,'360 GHOST line'!AA70)+IF('360 GHOST line'!AA$76=0,0,'360 GHOST line'!AA$76)=0,"",IF('360 GHOST line'!AA70=0,0,'360 GHOST line'!AA70)+IF('360 GHOST line'!AA$76=0,0,'360 GHOST line'!AA$76))</f>
        <v/>
      </c>
      <c r="Q29" s="575">
        <f t="shared" si="0"/>
        <v>0</v>
      </c>
      <c r="R29" s="576">
        <f>Q29*'360 GHOST line'!J70</f>
        <v>0</v>
      </c>
      <c r="S29" s="1511">
        <f>Q29*'360 GHOST line'!AY70</f>
        <v>0</v>
      </c>
    </row>
    <row r="30" spans="1:19" ht="23.25" customHeight="1" x14ac:dyDescent="0.2">
      <c r="A30" s="572" t="str">
        <f>'360 GHOST line'!D71</f>
        <v>360-628</v>
      </c>
      <c r="B30" s="573"/>
      <c r="C30" s="574" t="str">
        <f>IF(IF('360 GHOST line'!N71=0,0,'360 GHOST line'!N71)+IF('360 GHOST line'!N$76=0,0,'360 GHOST line'!N$76)=0,"",IF('360 GHOST line'!N71=0,0,'360 GHOST line'!N71)+IF('360 GHOST line'!N$76=0,0,'360 GHOST line'!N$76))</f>
        <v/>
      </c>
      <c r="D30" s="574" t="str">
        <f>IF(IF('360 GHOST line'!O71=0,0,'360 GHOST line'!O71)+IF('360 GHOST line'!O$76=0,0,'360 GHOST line'!O$76)=0,"",IF('360 GHOST line'!O71=0,0,'360 GHOST line'!O71)+IF('360 GHOST line'!O$76=0,0,'360 GHOST line'!O$76))</f>
        <v/>
      </c>
      <c r="E30" s="574" t="str">
        <f>IF(IF('360 GHOST line'!P71=0,0,'360 GHOST line'!P71)+IF('360 GHOST line'!P$76=0,0,'360 GHOST line'!P$76)=0,"",IF('360 GHOST line'!P71=0,0,'360 GHOST line'!P71)+IF('360 GHOST line'!P$76=0,0,'360 GHOST line'!P$76))</f>
        <v/>
      </c>
      <c r="F30" s="574" t="str">
        <f>IF(IF('360 GHOST line'!Q71=0,0,'360 GHOST line'!Q71)+IF('360 GHOST line'!Q$76=0,0,'360 GHOST line'!Q$76)=0,"",IF('360 GHOST line'!Q71=0,0,'360 GHOST line'!Q71)+IF('360 GHOST line'!Q$76=0,0,'360 GHOST line'!Q$76))</f>
        <v/>
      </c>
      <c r="G30" s="574" t="str">
        <f>IF(IF('360 GHOST line'!R71=0,0,'360 GHOST line'!R71)+IF('360 GHOST line'!R$76=0,0,'360 GHOST line'!R$76)=0,"",IF('360 GHOST line'!R71=0,0,'360 GHOST line'!R71)+IF('360 GHOST line'!R$76=0,0,'360 GHOST line'!R$76))</f>
        <v/>
      </c>
      <c r="H30" s="574" t="str">
        <f>IF(IF('360 GHOST line'!S71=0,0,'360 GHOST line'!S71)+IF('360 GHOST line'!S$76=0,0,'360 GHOST line'!S$76)=0,"",IF('360 GHOST line'!S71=0,0,'360 GHOST line'!S71)+IF('360 GHOST line'!S$76=0,0,'360 GHOST line'!S$76))</f>
        <v/>
      </c>
      <c r="I30" s="574" t="str">
        <f>IF(IF('360 GHOST line'!T71=0,0,'360 GHOST line'!T71)+IF('360 GHOST line'!T$76=0,0,'360 GHOST line'!T$76)=0,"",IF('360 GHOST line'!T71=0,0,'360 GHOST line'!T71)+IF('360 GHOST line'!T$76=0,0,'360 GHOST line'!T$76))</f>
        <v/>
      </c>
      <c r="J30" s="574" t="str">
        <f>IF(IF('360 GHOST line'!U71=0,0,'360 GHOST line'!U71)+IF('360 GHOST line'!U$76=0,0,'360 GHOST line'!U$76)=0,"",IF('360 GHOST line'!U71=0,0,'360 GHOST line'!U71)+IF('360 GHOST line'!U$76=0,0,'360 GHOST line'!U$76))</f>
        <v/>
      </c>
      <c r="K30" s="574" t="str">
        <f>IF(IF('360 GHOST line'!V71=0,0,'360 GHOST line'!V71)+IF('360 GHOST line'!V$76=0,0,'360 GHOST line'!V$76)=0,"",IF('360 GHOST line'!V71=0,0,'360 GHOST line'!V71)+IF('360 GHOST line'!V$76=0,0,'360 GHOST line'!V$76))</f>
        <v/>
      </c>
      <c r="L30" s="574" t="str">
        <f>IF(IF('360 GHOST line'!W71=0,0,'360 GHOST line'!W71)+IF('360 GHOST line'!W$76=0,0,'360 GHOST line'!W$76)=0,"",IF('360 GHOST line'!W71=0,0,'360 GHOST line'!W71)+IF('360 GHOST line'!W$76=0,0,'360 GHOST line'!W$76))</f>
        <v/>
      </c>
      <c r="M30" s="574" t="str">
        <f>IF(IF('360 GHOST line'!X71=0,0,'360 GHOST line'!X71)+IF('360 GHOST line'!X$76=0,0,'360 GHOST line'!X$76)=0,"",IF('360 GHOST line'!X71=0,0,'360 GHOST line'!X71)+IF('360 GHOST line'!X$76=0,0,'360 GHOST line'!X$76))</f>
        <v/>
      </c>
      <c r="N30" s="574" t="str">
        <f>IF(IF('360 GHOST line'!Y71=0,0,'360 GHOST line'!Y71)+IF('360 GHOST line'!Y$76=0,0,'360 GHOST line'!Y$76)=0,"",IF('360 GHOST line'!Y71=0,0,'360 GHOST line'!Y71)+IF('360 GHOST line'!Y$76=0,0,'360 GHOST line'!Y$76))</f>
        <v/>
      </c>
      <c r="O30" s="574" t="str">
        <f>IF(IF('360 GHOST line'!Z71=0,0,'360 GHOST line'!Z71)+IF('360 GHOST line'!Z$76=0,0,'360 GHOST line'!Z$76)=0,"",IF('360 GHOST line'!Z71=0,0,'360 GHOST line'!Z71)+IF('360 GHOST line'!Z$76=0,0,'360 GHOST line'!Z$76))</f>
        <v/>
      </c>
      <c r="P30" s="574" t="str">
        <f>IF(IF('360 GHOST line'!AA71=0,0,'360 GHOST line'!AA71)+IF('360 GHOST line'!AA$76=0,0,'360 GHOST line'!AA$76)=0,"",IF('360 GHOST line'!AA71=0,0,'360 GHOST line'!AA71)+IF('360 GHOST line'!AA$76=0,0,'360 GHOST line'!AA$76))</f>
        <v/>
      </c>
      <c r="Q30" s="575">
        <f t="shared" si="0"/>
        <v>0</v>
      </c>
      <c r="R30" s="576">
        <f>Q30*'360 GHOST line'!J71</f>
        <v>0</v>
      </c>
      <c r="S30" s="1511">
        <f>Q30*'360 GHOST line'!AY71</f>
        <v>0</v>
      </c>
    </row>
    <row r="31" spans="1:19" ht="23.25" customHeight="1" x14ac:dyDescent="0.2">
      <c r="A31" s="572" t="str">
        <f>'360 GHOST line'!D72</f>
        <v>360-629-DT</v>
      </c>
      <c r="B31" s="573" t="s">
        <v>191</v>
      </c>
      <c r="C31" s="574" t="str">
        <f>IF(IF('360 GHOST line'!N72=0,0,'360 GHOST line'!N72)+IF('360 GHOST line'!N$76=0,0,'360 GHOST line'!N$76)=0,"",IF('360 GHOST line'!N72=0,0,'360 GHOST line'!N72)+IF('360 GHOST line'!N$76=0,0,'360 GHOST line'!N$76))</f>
        <v/>
      </c>
      <c r="D31" s="574" t="str">
        <f>IF(IF('360 GHOST line'!O72=0,0,'360 GHOST line'!O72)+IF('360 GHOST line'!O$76=0,0,'360 GHOST line'!O$76)=0,"",IF('360 GHOST line'!O72=0,0,'360 GHOST line'!O72)+IF('360 GHOST line'!O$76=0,0,'360 GHOST line'!O$76))</f>
        <v/>
      </c>
      <c r="E31" s="574" t="str">
        <f>IF(IF('360 GHOST line'!P72=0,0,'360 GHOST line'!P72)+IF('360 GHOST line'!P$76=0,0,'360 GHOST line'!P$76)=0,"",IF('360 GHOST line'!P72=0,0,'360 GHOST line'!P72)+IF('360 GHOST line'!P$76=0,0,'360 GHOST line'!P$76))</f>
        <v/>
      </c>
      <c r="F31" s="574" t="str">
        <f>IF(IF('360 GHOST line'!Q72=0,0,'360 GHOST line'!Q72)+IF('360 GHOST line'!Q$76=0,0,'360 GHOST line'!Q$76)=0,"",IF('360 GHOST line'!Q72=0,0,'360 GHOST line'!Q72)+IF('360 GHOST line'!Q$76=0,0,'360 GHOST line'!Q$76))</f>
        <v/>
      </c>
      <c r="G31" s="574" t="str">
        <f>IF(IF('360 GHOST line'!R72=0,0,'360 GHOST line'!R72)+IF('360 GHOST line'!R$76=0,0,'360 GHOST line'!R$76)=0,"",IF('360 GHOST line'!R72=0,0,'360 GHOST line'!R72)+IF('360 GHOST line'!R$76=0,0,'360 GHOST line'!R$76))</f>
        <v/>
      </c>
      <c r="H31" s="574" t="str">
        <f>IF(IF('360 GHOST line'!S72=0,0,'360 GHOST line'!S72)+IF('360 GHOST line'!S$76=0,0,'360 GHOST line'!S$76)=0,"",IF('360 GHOST line'!S72=0,0,'360 GHOST line'!S72)+IF('360 GHOST line'!S$76=0,0,'360 GHOST line'!S$76))</f>
        <v/>
      </c>
      <c r="I31" s="574" t="str">
        <f>IF(IF('360 GHOST line'!T72=0,0,'360 GHOST line'!T72)+IF('360 GHOST line'!T$76=0,0,'360 GHOST line'!T$76)=0,"",IF('360 GHOST line'!T72=0,0,'360 GHOST line'!T72)+IF('360 GHOST line'!T$76=0,0,'360 GHOST line'!T$76))</f>
        <v/>
      </c>
      <c r="J31" s="574" t="str">
        <f>IF(IF('360 GHOST line'!U72=0,0,'360 GHOST line'!U72)+IF('360 GHOST line'!U$76=0,0,'360 GHOST line'!U$76)=0,"",IF('360 GHOST line'!U72=0,0,'360 GHOST line'!U72)+IF('360 GHOST line'!U$76=0,0,'360 GHOST line'!U$76))</f>
        <v/>
      </c>
      <c r="K31" s="574" t="str">
        <f>IF(IF('360 GHOST line'!V72=0,0,'360 GHOST line'!V72)+IF('360 GHOST line'!V$76=0,0,'360 GHOST line'!V$76)=0,"",IF('360 GHOST line'!V72=0,0,'360 GHOST line'!V72)+IF('360 GHOST line'!V$76=0,0,'360 GHOST line'!V$76))</f>
        <v/>
      </c>
      <c r="L31" s="574" t="str">
        <f>IF(IF('360 GHOST line'!W72=0,0,'360 GHOST line'!W72)+IF('360 GHOST line'!W$76=0,0,'360 GHOST line'!W$76)=0,"",IF('360 GHOST line'!W72=0,0,'360 GHOST line'!W72)+IF('360 GHOST line'!W$76=0,0,'360 GHOST line'!W$76))</f>
        <v/>
      </c>
      <c r="M31" s="574" t="str">
        <f>IF(IF('360 GHOST line'!X72=0,0,'360 GHOST line'!X72)+IF('360 GHOST line'!X$76=0,0,'360 GHOST line'!X$76)=0,"",IF('360 GHOST line'!X72=0,0,'360 GHOST line'!X72)+IF('360 GHOST line'!X$76=0,0,'360 GHOST line'!X$76))</f>
        <v/>
      </c>
      <c r="N31" s="574" t="str">
        <f>IF(IF('360 GHOST line'!Y72=0,0,'360 GHOST line'!Y72)+IF('360 GHOST line'!Y$76=0,0,'360 GHOST line'!Y$76)=0,"",IF('360 GHOST line'!Y72=0,0,'360 GHOST line'!Y72)+IF('360 GHOST line'!Y$76=0,0,'360 GHOST line'!Y$76))</f>
        <v/>
      </c>
      <c r="O31" s="574" t="str">
        <f>IF(IF('360 GHOST line'!Z72=0,0,'360 GHOST line'!Z72)+IF('360 GHOST line'!Z$76=0,0,'360 GHOST line'!Z$76)=0,"",IF('360 GHOST line'!Z72=0,0,'360 GHOST line'!Z72)+IF('360 GHOST line'!Z$76=0,0,'360 GHOST line'!Z$76))</f>
        <v/>
      </c>
      <c r="P31" s="574" t="str">
        <f>IF(IF('360 GHOST line'!AA72=0,0,'360 GHOST line'!AA72)+IF('360 GHOST line'!AA$76=0,0,'360 GHOST line'!AA$76)=0,"",IF('360 GHOST line'!AA72=0,0,'360 GHOST line'!AA72)+IF('360 GHOST line'!AA$76=0,0,'360 GHOST line'!AA$76))</f>
        <v/>
      </c>
      <c r="Q31" s="575">
        <f t="shared" si="0"/>
        <v>0</v>
      </c>
      <c r="R31" s="576">
        <f>Q31*'360 GHOST line'!J72</f>
        <v>0</v>
      </c>
      <c r="S31" s="1511">
        <f>Q31*'360 GHOST line'!AY72</f>
        <v>0</v>
      </c>
    </row>
    <row r="32" spans="1:19" ht="23.25" customHeight="1" x14ac:dyDescent="0.2">
      <c r="A32" s="572" t="str">
        <f>'360 GHOST line'!D73</f>
        <v>360-630-DT</v>
      </c>
      <c r="B32" s="573" t="s">
        <v>191</v>
      </c>
      <c r="C32" s="574" t="str">
        <f>IF(IF('360 GHOST line'!N73=0,0,'360 GHOST line'!N73)+IF('360 GHOST line'!N$76=0,0,'360 GHOST line'!N$76)=0,"",IF('360 GHOST line'!N73=0,0,'360 GHOST line'!N73)+IF('360 GHOST line'!N$76=0,0,'360 GHOST line'!N$76))</f>
        <v/>
      </c>
      <c r="D32" s="574" t="str">
        <f>IF(IF('360 GHOST line'!O73=0,0,'360 GHOST line'!O73)+IF('360 GHOST line'!O$76=0,0,'360 GHOST line'!O$76)=0,"",IF('360 GHOST line'!O73=0,0,'360 GHOST line'!O73)+IF('360 GHOST line'!O$76=0,0,'360 GHOST line'!O$76))</f>
        <v/>
      </c>
      <c r="E32" s="574" t="str">
        <f>IF(IF('360 GHOST line'!P73=0,0,'360 GHOST line'!P73)+IF('360 GHOST line'!P$76=0,0,'360 GHOST line'!P$76)=0,"",IF('360 GHOST line'!P73=0,0,'360 GHOST line'!P73)+IF('360 GHOST line'!P$76=0,0,'360 GHOST line'!P$76))</f>
        <v/>
      </c>
      <c r="F32" s="574" t="str">
        <f>IF(IF('360 GHOST line'!Q73=0,0,'360 GHOST line'!Q73)+IF('360 GHOST line'!Q$76=0,0,'360 GHOST line'!Q$76)=0,"",IF('360 GHOST line'!Q73=0,0,'360 GHOST line'!Q73)+IF('360 GHOST line'!Q$76=0,0,'360 GHOST line'!Q$76))</f>
        <v/>
      </c>
      <c r="G32" s="574" t="str">
        <f>IF(IF('360 GHOST line'!R73=0,0,'360 GHOST line'!R73)+IF('360 GHOST line'!R$76=0,0,'360 GHOST line'!R$76)=0,"",IF('360 GHOST line'!R73=0,0,'360 GHOST line'!R73)+IF('360 GHOST line'!R$76=0,0,'360 GHOST line'!R$76))</f>
        <v/>
      </c>
      <c r="H32" s="574" t="str">
        <f>IF(IF('360 GHOST line'!S73=0,0,'360 GHOST line'!S73)+IF('360 GHOST line'!S$76=0,0,'360 GHOST line'!S$76)=0,"",IF('360 GHOST line'!S73=0,0,'360 GHOST line'!S73)+IF('360 GHOST line'!S$76=0,0,'360 GHOST line'!S$76))</f>
        <v/>
      </c>
      <c r="I32" s="574" t="str">
        <f>IF(IF('360 GHOST line'!T73=0,0,'360 GHOST line'!T73)+IF('360 GHOST line'!T$76=0,0,'360 GHOST line'!T$76)=0,"",IF('360 GHOST line'!T73=0,0,'360 GHOST line'!T73)+IF('360 GHOST line'!T$76=0,0,'360 GHOST line'!T$76))</f>
        <v/>
      </c>
      <c r="J32" s="574" t="str">
        <f>IF(IF('360 GHOST line'!U73=0,0,'360 GHOST line'!U73)+IF('360 GHOST line'!U$76=0,0,'360 GHOST line'!U$76)=0,"",IF('360 GHOST line'!U73=0,0,'360 GHOST line'!U73)+IF('360 GHOST line'!U$76=0,0,'360 GHOST line'!U$76))</f>
        <v/>
      </c>
      <c r="K32" s="574" t="str">
        <f>IF(IF('360 GHOST line'!V73=0,0,'360 GHOST line'!V73)+IF('360 GHOST line'!V$76=0,0,'360 GHOST line'!V$76)=0,"",IF('360 GHOST line'!V73=0,0,'360 GHOST line'!V73)+IF('360 GHOST line'!V$76=0,0,'360 GHOST line'!V$76))</f>
        <v/>
      </c>
      <c r="L32" s="574" t="str">
        <f>IF(IF('360 GHOST line'!W73=0,0,'360 GHOST line'!W73)+IF('360 GHOST line'!W$76=0,0,'360 GHOST line'!W$76)=0,"",IF('360 GHOST line'!W73=0,0,'360 GHOST line'!W73)+IF('360 GHOST line'!W$76=0,0,'360 GHOST line'!W$76))</f>
        <v/>
      </c>
      <c r="M32" s="574" t="str">
        <f>IF(IF('360 GHOST line'!X73=0,0,'360 GHOST line'!X73)+IF('360 GHOST line'!X$76=0,0,'360 GHOST line'!X$76)=0,"",IF('360 GHOST line'!X73=0,0,'360 GHOST line'!X73)+IF('360 GHOST line'!X$76=0,0,'360 GHOST line'!X$76))</f>
        <v/>
      </c>
      <c r="N32" s="574" t="str">
        <f>IF(IF('360 GHOST line'!Y73=0,0,'360 GHOST line'!Y73)+IF('360 GHOST line'!Y$76=0,0,'360 GHOST line'!Y$76)=0,"",IF('360 GHOST line'!Y73=0,0,'360 GHOST line'!Y73)+IF('360 GHOST line'!Y$76=0,0,'360 GHOST line'!Y$76))</f>
        <v/>
      </c>
      <c r="O32" s="574" t="str">
        <f>IF(IF('360 GHOST line'!Z73=0,0,'360 GHOST line'!Z73)+IF('360 GHOST line'!Z$76=0,0,'360 GHOST line'!Z$76)=0,"",IF('360 GHOST line'!Z73=0,0,'360 GHOST line'!Z73)+IF('360 GHOST line'!Z$76=0,0,'360 GHOST line'!Z$76))</f>
        <v/>
      </c>
      <c r="P32" s="574" t="str">
        <f>IF(IF('360 GHOST line'!AA73=0,0,'360 GHOST line'!AA73)+IF('360 GHOST line'!AA$76=0,0,'360 GHOST line'!AA$76)=0,"",IF('360 GHOST line'!AA73=0,0,'360 GHOST line'!AA73)+IF('360 GHOST line'!AA$76=0,0,'360 GHOST line'!AA$76))</f>
        <v/>
      </c>
      <c r="Q32" s="575">
        <f t="shared" si="0"/>
        <v>0</v>
      </c>
      <c r="R32" s="576">
        <f>Q32*'360 GHOST line'!J73</f>
        <v>0</v>
      </c>
      <c r="S32" s="1511">
        <f>Q32*'360 GHOST line'!AY73</f>
        <v>0</v>
      </c>
    </row>
    <row r="33" spans="1:19" ht="23.25" customHeight="1" x14ac:dyDescent="0.2">
      <c r="A33" s="572" t="str">
        <f>'360 GHOST line'!D74</f>
        <v>360-631-DT</v>
      </c>
      <c r="B33" s="573" t="s">
        <v>191</v>
      </c>
      <c r="C33" s="574" t="str">
        <f>IF(IF('360 GHOST line'!N74=0,0,'360 GHOST line'!N74)+IF('360 GHOST line'!N$76=0,0,'360 GHOST line'!N$76)=0,"",IF('360 GHOST line'!N74=0,0,'360 GHOST line'!N74)+IF('360 GHOST line'!N$76=0,0,'360 GHOST line'!N$76))</f>
        <v/>
      </c>
      <c r="D33" s="574" t="str">
        <f>IF(IF('360 GHOST line'!O74=0,0,'360 GHOST line'!O74)+IF('360 GHOST line'!O$76=0,0,'360 GHOST line'!O$76)=0,"",IF('360 GHOST line'!O74=0,0,'360 GHOST line'!O74)+IF('360 GHOST line'!O$76=0,0,'360 GHOST line'!O$76))</f>
        <v/>
      </c>
      <c r="E33" s="574" t="str">
        <f>IF(IF('360 GHOST line'!P74=0,0,'360 GHOST line'!P74)+IF('360 GHOST line'!P$76=0,0,'360 GHOST line'!P$76)=0,"",IF('360 GHOST line'!P74=0,0,'360 GHOST line'!P74)+IF('360 GHOST line'!P$76=0,0,'360 GHOST line'!P$76))</f>
        <v/>
      </c>
      <c r="F33" s="574" t="str">
        <f>IF(IF('360 GHOST line'!Q74=0,0,'360 GHOST line'!Q74)+IF('360 GHOST line'!Q$76=0,0,'360 GHOST line'!Q$76)=0,"",IF('360 GHOST line'!Q74=0,0,'360 GHOST line'!Q74)+IF('360 GHOST line'!Q$76=0,0,'360 GHOST line'!Q$76))</f>
        <v/>
      </c>
      <c r="G33" s="574" t="str">
        <f>IF(IF('360 GHOST line'!R74=0,0,'360 GHOST line'!R74)+IF('360 GHOST line'!R$76=0,0,'360 GHOST line'!R$76)=0,"",IF('360 GHOST line'!R74=0,0,'360 GHOST line'!R74)+IF('360 GHOST line'!R$76=0,0,'360 GHOST line'!R$76))</f>
        <v/>
      </c>
      <c r="H33" s="574" t="str">
        <f>IF(IF('360 GHOST line'!S74=0,0,'360 GHOST line'!S74)+IF('360 GHOST line'!S$76=0,0,'360 GHOST line'!S$76)=0,"",IF('360 GHOST line'!S74=0,0,'360 GHOST line'!S74)+IF('360 GHOST line'!S$76=0,0,'360 GHOST line'!S$76))</f>
        <v/>
      </c>
      <c r="I33" s="574" t="str">
        <f>IF(IF('360 GHOST line'!T74=0,0,'360 GHOST line'!T74)+IF('360 GHOST line'!T$76=0,0,'360 GHOST line'!T$76)=0,"",IF('360 GHOST line'!T74=0,0,'360 GHOST line'!T74)+IF('360 GHOST line'!T$76=0,0,'360 GHOST line'!T$76))</f>
        <v/>
      </c>
      <c r="J33" s="574" t="str">
        <f>IF(IF('360 GHOST line'!U74=0,0,'360 GHOST line'!U74)+IF('360 GHOST line'!U$76=0,0,'360 GHOST line'!U$76)=0,"",IF('360 GHOST line'!U74=0,0,'360 GHOST line'!U74)+IF('360 GHOST line'!U$76=0,0,'360 GHOST line'!U$76))</f>
        <v/>
      </c>
      <c r="K33" s="574" t="str">
        <f>IF(IF('360 GHOST line'!V74=0,0,'360 GHOST line'!V74)+IF('360 GHOST line'!V$76=0,0,'360 GHOST line'!V$76)=0,"",IF('360 GHOST line'!V74=0,0,'360 GHOST line'!V74)+IF('360 GHOST line'!V$76=0,0,'360 GHOST line'!V$76))</f>
        <v/>
      </c>
      <c r="L33" s="574" t="str">
        <f>IF(IF('360 GHOST line'!W74=0,0,'360 GHOST line'!W74)+IF('360 GHOST line'!W$76=0,0,'360 GHOST line'!W$76)=0,"",IF('360 GHOST line'!W74=0,0,'360 GHOST line'!W74)+IF('360 GHOST line'!W$76=0,0,'360 GHOST line'!W$76))</f>
        <v/>
      </c>
      <c r="M33" s="574" t="str">
        <f>IF(IF('360 GHOST line'!X74=0,0,'360 GHOST line'!X74)+IF('360 GHOST line'!X$76=0,0,'360 GHOST line'!X$76)=0,"",IF('360 GHOST line'!X74=0,0,'360 GHOST line'!X74)+IF('360 GHOST line'!X$76=0,0,'360 GHOST line'!X$76))</f>
        <v/>
      </c>
      <c r="N33" s="574" t="str">
        <f>IF(IF('360 GHOST line'!Y74=0,0,'360 GHOST line'!Y74)+IF('360 GHOST line'!Y$76=0,0,'360 GHOST line'!Y$76)=0,"",IF('360 GHOST line'!Y74=0,0,'360 GHOST line'!Y74)+IF('360 GHOST line'!Y$76=0,0,'360 GHOST line'!Y$76))</f>
        <v/>
      </c>
      <c r="O33" s="574" t="str">
        <f>IF(IF('360 GHOST line'!Z74=0,0,'360 GHOST line'!Z74)+IF('360 GHOST line'!Z$76=0,0,'360 GHOST line'!Z$76)=0,"",IF('360 GHOST line'!Z74=0,0,'360 GHOST line'!Z74)+IF('360 GHOST line'!Z$76=0,0,'360 GHOST line'!Z$76))</f>
        <v/>
      </c>
      <c r="P33" s="574" t="str">
        <f>IF(IF('360 GHOST line'!AA74=0,0,'360 GHOST line'!AA74)+IF('360 GHOST line'!AA$76=0,0,'360 GHOST line'!AA$76)=0,"",IF('360 GHOST line'!AA74=0,0,'360 GHOST line'!AA74)+IF('360 GHOST line'!AA$76=0,0,'360 GHOST line'!AA$76))</f>
        <v/>
      </c>
      <c r="Q33" s="575">
        <f t="shared" si="0"/>
        <v>0</v>
      </c>
      <c r="R33" s="576">
        <f>Q33*'360 GHOST line'!J74</f>
        <v>0</v>
      </c>
      <c r="S33" s="1511">
        <f>Q33*'360 GHOST line'!AY74</f>
        <v>0</v>
      </c>
    </row>
    <row r="34" spans="1:19" ht="23.25" customHeight="1" x14ac:dyDescent="0.2">
      <c r="A34" s="572" t="str">
        <f>'360 GHOST line'!D75</f>
        <v>360-632-WI-DT</v>
      </c>
      <c r="B34" s="573" t="s">
        <v>799</v>
      </c>
      <c r="C34" s="574" t="str">
        <f>IF(IF('360 GHOST line'!N75=0,0,'360 GHOST line'!N75)+IF('360 GHOST line'!N$76=0,0,'360 GHOST line'!N$76)=0,"",IF('360 GHOST line'!N75=0,0,'360 GHOST line'!N75)+IF('360 GHOST line'!N$76=0,0,'360 GHOST line'!N$76))</f>
        <v/>
      </c>
      <c r="D34" s="574" t="str">
        <f>IF(IF('360 GHOST line'!O75=0,0,'360 GHOST line'!O75)+IF('360 GHOST line'!O$76=0,0,'360 GHOST line'!O$76)=0,"",IF('360 GHOST line'!O75=0,0,'360 GHOST line'!O75)+IF('360 GHOST line'!O$76=0,0,'360 GHOST line'!O$76))</f>
        <v/>
      </c>
      <c r="E34" s="574" t="str">
        <f>IF(IF('360 GHOST line'!P75=0,0,'360 GHOST line'!P75)+IF('360 GHOST line'!P$76=0,0,'360 GHOST line'!P$76)=0,"",IF('360 GHOST line'!P75=0,0,'360 GHOST line'!P75)+IF('360 GHOST line'!P$76=0,0,'360 GHOST line'!P$76))</f>
        <v/>
      </c>
      <c r="F34" s="574" t="str">
        <f>IF(IF('360 GHOST line'!Q75=0,0,'360 GHOST line'!Q75)+IF('360 GHOST line'!Q$76=0,0,'360 GHOST line'!Q$76)=0,"",IF('360 GHOST line'!Q75=0,0,'360 GHOST line'!Q75)+IF('360 GHOST line'!Q$76=0,0,'360 GHOST line'!Q$76))</f>
        <v/>
      </c>
      <c r="G34" s="574" t="str">
        <f>IF(IF('360 GHOST line'!R75=0,0,'360 GHOST line'!R75)+IF('360 GHOST line'!R$76=0,0,'360 GHOST line'!R$76)=0,"",IF('360 GHOST line'!R75=0,0,'360 GHOST line'!R75)+IF('360 GHOST line'!R$76=0,0,'360 GHOST line'!R$76))</f>
        <v/>
      </c>
      <c r="H34" s="574" t="str">
        <f>IF(IF('360 GHOST line'!S75=0,0,'360 GHOST line'!S75)+IF('360 GHOST line'!S$76=0,0,'360 GHOST line'!S$76)=0,"",IF('360 GHOST line'!S75=0,0,'360 GHOST line'!S75)+IF('360 GHOST line'!S$76=0,0,'360 GHOST line'!S$76))</f>
        <v/>
      </c>
      <c r="I34" s="574" t="str">
        <f>IF(IF('360 GHOST line'!T75=0,0,'360 GHOST line'!T75)+IF('360 GHOST line'!T$76=0,0,'360 GHOST line'!T$76)=0,"",IF('360 GHOST line'!T75=0,0,'360 GHOST line'!T75)+IF('360 GHOST line'!T$76=0,0,'360 GHOST line'!T$76))</f>
        <v/>
      </c>
      <c r="J34" s="574" t="str">
        <f>IF(IF('360 GHOST line'!U75=0,0,'360 GHOST line'!U75)+IF('360 GHOST line'!U$76=0,0,'360 GHOST line'!U$76)=0,"",IF('360 GHOST line'!U75=0,0,'360 GHOST line'!U75)+IF('360 GHOST line'!U$76=0,0,'360 GHOST line'!U$76))</f>
        <v/>
      </c>
      <c r="K34" s="574" t="str">
        <f>IF(IF('360 GHOST line'!V75=0,0,'360 GHOST line'!V75)+IF('360 GHOST line'!V$76=0,0,'360 GHOST line'!V$76)=0,"",IF('360 GHOST line'!V75=0,0,'360 GHOST line'!V75)+IF('360 GHOST line'!V$76=0,0,'360 GHOST line'!V$76))</f>
        <v/>
      </c>
      <c r="L34" s="574" t="str">
        <f>IF(IF('360 GHOST line'!W75=0,0,'360 GHOST line'!W75)+IF('360 GHOST line'!W$76=0,0,'360 GHOST line'!W$76)=0,"",IF('360 GHOST line'!W75=0,0,'360 GHOST line'!W75)+IF('360 GHOST line'!W$76=0,0,'360 GHOST line'!W$76))</f>
        <v/>
      </c>
      <c r="M34" s="574" t="str">
        <f>IF(IF('360 GHOST line'!X75=0,0,'360 GHOST line'!X75)+IF('360 GHOST line'!X$76=0,0,'360 GHOST line'!X$76)=0,"",IF('360 GHOST line'!X75=0,0,'360 GHOST line'!X75)+IF('360 GHOST line'!X$76=0,0,'360 GHOST line'!X$76))</f>
        <v/>
      </c>
      <c r="N34" s="574" t="str">
        <f>IF(IF('360 GHOST line'!Y75=0,0,'360 GHOST line'!Y75)+IF('360 GHOST line'!Y$76=0,0,'360 GHOST line'!Y$76)=0,"",IF('360 GHOST line'!Y75=0,0,'360 GHOST line'!Y75)+IF('360 GHOST line'!Y$76=0,0,'360 GHOST line'!Y$76))</f>
        <v/>
      </c>
      <c r="O34" s="574" t="str">
        <f>IF(IF('360 GHOST line'!Z75=0,0,'360 GHOST line'!Z75)+IF('360 GHOST line'!Z$76=0,0,'360 GHOST line'!Z$76)=0,"",IF('360 GHOST line'!Z75=0,0,'360 GHOST line'!Z75)+IF('360 GHOST line'!Z$76=0,0,'360 GHOST line'!Z$76))</f>
        <v/>
      </c>
      <c r="P34" s="574" t="str">
        <f>IF(IF('360 GHOST line'!AA75=0,0,'360 GHOST line'!AA75)+IF('360 GHOST line'!AA$76=0,0,'360 GHOST line'!AA$76)=0,"",IF('360 GHOST line'!AA75=0,0,'360 GHOST line'!AA75)+IF('360 GHOST line'!AA$76=0,0,'360 GHOST line'!AA$76))</f>
        <v/>
      </c>
      <c r="Q34" s="575">
        <f>SUM(C34:P34)</f>
        <v>0</v>
      </c>
      <c r="R34" s="576">
        <f>Q34*'360 GHOST line'!J75</f>
        <v>0</v>
      </c>
      <c r="S34" s="1511">
        <f>Q34*'360 GHOST line'!AY75</f>
        <v>0</v>
      </c>
    </row>
    <row r="35" spans="1:19" ht="23.25" customHeight="1" x14ac:dyDescent="0.2">
      <c r="A35" s="572"/>
      <c r="B35" s="573"/>
      <c r="C35" s="574"/>
      <c r="D35" s="574"/>
      <c r="E35" s="574"/>
      <c r="F35" s="574"/>
      <c r="G35" s="574"/>
      <c r="H35" s="574"/>
      <c r="I35" s="574"/>
      <c r="J35" s="574"/>
      <c r="K35" s="574"/>
      <c r="L35" s="574"/>
      <c r="M35" s="574"/>
      <c r="N35" s="574"/>
      <c r="O35" s="574"/>
      <c r="P35" s="574"/>
      <c r="Q35" s="575"/>
      <c r="R35" s="576"/>
      <c r="S35" s="1511"/>
    </row>
    <row r="36" spans="1:19" ht="23.25" customHeight="1" x14ac:dyDescent="0.2">
      <c r="A36" s="572" t="str">
        <f>'360 GHOST line'!D33</f>
        <v>360-641-DT</v>
      </c>
      <c r="B36" s="573" t="s">
        <v>191</v>
      </c>
      <c r="C36" s="574" t="str">
        <f>IF(IF('360 GHOST line'!N33=0,0,'360 GHOST line'!N33)+IF('360 GHOST line'!N$45=0,0,'360 GHOST line'!N$45)=0,"",IF('360 GHOST line'!N33=0,0,'360 GHOST line'!N33)+IF('360 GHOST line'!N$45=0,0,'360 GHOST line'!N$45))</f>
        <v/>
      </c>
      <c r="D36" s="574" t="str">
        <f>IF(IF('360 GHOST line'!O33=0,0,'360 GHOST line'!O33)+IF('360 GHOST line'!O$45=0,0,'360 GHOST line'!O$45)=0,"",IF('360 GHOST line'!O33=0,0,'360 GHOST line'!O33)+IF('360 GHOST line'!O$45=0,0,'360 GHOST line'!O$45))</f>
        <v/>
      </c>
      <c r="E36" s="574" t="str">
        <f>IF(IF('360 GHOST line'!P33=0,0,'360 GHOST line'!P33)+IF('360 GHOST line'!P$45=0,0,'360 GHOST line'!P$45)=0,"",IF('360 GHOST line'!P33=0,0,'360 GHOST line'!P33)+IF('360 GHOST line'!P$45=0,0,'360 GHOST line'!P$45))</f>
        <v/>
      </c>
      <c r="F36" s="574" t="str">
        <f>IF(IF('360 GHOST line'!Q33=0,0,'360 GHOST line'!Q33)+IF('360 GHOST line'!Q$45=0,0,'360 GHOST line'!Q$45)=0,"",IF('360 GHOST line'!Q33=0,0,'360 GHOST line'!Q33)+IF('360 GHOST line'!Q$45=0,0,'360 GHOST line'!Q$45))</f>
        <v/>
      </c>
      <c r="G36" s="574" t="str">
        <f>IF(IF('360 GHOST line'!R33=0,0,'360 GHOST line'!R33)+IF('360 GHOST line'!R$45=0,0,'360 GHOST line'!R$45)=0,"",IF('360 GHOST line'!R33=0,0,'360 GHOST line'!R33)+IF('360 GHOST line'!R$45=0,0,'360 GHOST line'!R$45))</f>
        <v/>
      </c>
      <c r="H36" s="574" t="str">
        <f>IF(IF('360 GHOST line'!S33=0,0,'360 GHOST line'!S33)+IF('360 GHOST line'!S$45=0,0,'360 GHOST line'!S$45)=0,"",IF('360 GHOST line'!S33=0,0,'360 GHOST line'!S33)+IF('360 GHOST line'!S$45=0,0,'360 GHOST line'!S$45))</f>
        <v/>
      </c>
      <c r="I36" s="574" t="str">
        <f>IF(IF('360 GHOST line'!T33=0,0,'360 GHOST line'!T33)+IF('360 GHOST line'!T$45=0,0,'360 GHOST line'!T$45)=0,"",IF('360 GHOST line'!T33=0,0,'360 GHOST line'!T33)+IF('360 GHOST line'!T$45=0,0,'360 GHOST line'!T$45))</f>
        <v/>
      </c>
      <c r="J36" s="574" t="str">
        <f>IF(IF('360 GHOST line'!U33=0,0,'360 GHOST line'!U33)+IF('360 GHOST line'!U$45=0,0,'360 GHOST line'!U$45)=0,"",IF('360 GHOST line'!U33=0,0,'360 GHOST line'!U33)+IF('360 GHOST line'!U$45=0,0,'360 GHOST line'!U$45))</f>
        <v/>
      </c>
      <c r="K36" s="574" t="str">
        <f>IF(IF('360 GHOST line'!V33=0,0,'360 GHOST line'!V33)+IF('360 GHOST line'!V$45=0,0,'360 GHOST line'!V$45)=0,"",IF('360 GHOST line'!V33=0,0,'360 GHOST line'!V33)+IF('360 GHOST line'!V$45=0,0,'360 GHOST line'!V$45))</f>
        <v/>
      </c>
      <c r="L36" s="574" t="str">
        <f>IF(IF('360 GHOST line'!W33=0,0,'360 GHOST line'!W33)+IF('360 GHOST line'!W$45=0,0,'360 GHOST line'!W$45)=0,"",IF('360 GHOST line'!W33=0,0,'360 GHOST line'!W33)+IF('360 GHOST line'!W$45=0,0,'360 GHOST line'!W$45))</f>
        <v/>
      </c>
      <c r="M36" s="574" t="str">
        <f>IF(IF('360 GHOST line'!X33=0,0,'360 GHOST line'!X33)+IF('360 GHOST line'!X$45=0,0,'360 GHOST line'!X$45)=0,"",IF('360 GHOST line'!X33=0,0,'360 GHOST line'!X33)+IF('360 GHOST line'!X$45=0,0,'360 GHOST line'!X$45))</f>
        <v/>
      </c>
      <c r="N36" s="574" t="str">
        <f>IF(IF('360 GHOST line'!Y33=0,0,'360 GHOST line'!Y33)+IF('360 GHOST line'!Y$45=0,0,'360 GHOST line'!Y$45)=0,"",IF('360 GHOST line'!Y33=0,0,'360 GHOST line'!Y33)+IF('360 GHOST line'!Y$45=0,0,'360 GHOST line'!Y$45))</f>
        <v/>
      </c>
      <c r="O36" s="574" t="str">
        <f>IF(IF('360 GHOST line'!Z33=0,0,'360 GHOST line'!Z33)+IF('360 GHOST line'!Z$45=0,0,'360 GHOST line'!Z$45)=0,"",IF('360 GHOST line'!Z33=0,0,'360 GHOST line'!Z33)+IF('360 GHOST line'!Z$45=0,0,'360 GHOST line'!Z$45))</f>
        <v/>
      </c>
      <c r="P36" s="574" t="str">
        <f>IF(IF('360 GHOST line'!AA33=0,0,'360 GHOST line'!AA33)+IF('360 GHOST line'!AA$45=0,0,'360 GHOST line'!AA$45)=0,"",IF('360 GHOST line'!AA33=0,0,'360 GHOST line'!AA33)+IF('360 GHOST line'!AA$45=0,0,'360 GHOST line'!AA$45))</f>
        <v/>
      </c>
      <c r="Q36" s="575">
        <f>SUM(C36:P36)</f>
        <v>0</v>
      </c>
      <c r="R36" s="576">
        <f>SUM(C36:P36)</f>
        <v>0</v>
      </c>
      <c r="S36" s="1511">
        <f>SUM(C36:P36)*'360 GHOST line'!AF33</f>
        <v>0</v>
      </c>
    </row>
    <row r="37" spans="1:19" ht="23.25" customHeight="1" x14ac:dyDescent="0.2">
      <c r="A37" s="572" t="str">
        <f>'360 GHOST line'!D34</f>
        <v>360-642-B-DT</v>
      </c>
      <c r="B37" s="573" t="s">
        <v>191</v>
      </c>
      <c r="C37" s="574" t="str">
        <f>IF(IF('360 GHOST line'!N34=0,0,'360 GHOST line'!N34)+IF('360 GHOST line'!N$45=0,0,'360 GHOST line'!N$45)=0,"",IF('360 GHOST line'!N34=0,0,'360 GHOST line'!N34)+IF('360 GHOST line'!N$45=0,0,'360 GHOST line'!N$45))</f>
        <v/>
      </c>
      <c r="D37" s="574" t="str">
        <f>IF(IF('360 GHOST line'!O34=0,0,'360 GHOST line'!O34)+IF('360 GHOST line'!O$45=0,0,'360 GHOST line'!O$45)=0,"",IF('360 GHOST line'!O34=0,0,'360 GHOST line'!O34)+IF('360 GHOST line'!O$45=0,0,'360 GHOST line'!O$45))</f>
        <v/>
      </c>
      <c r="E37" s="574" t="str">
        <f>IF(IF('360 GHOST line'!P34=0,0,'360 GHOST line'!P34)+IF('360 GHOST line'!P$45=0,0,'360 GHOST line'!P$45)=0,"",IF('360 GHOST line'!P34=0,0,'360 GHOST line'!P34)+IF('360 GHOST line'!P$45=0,0,'360 GHOST line'!P$45))</f>
        <v/>
      </c>
      <c r="F37" s="574" t="str">
        <f>IF(IF('360 GHOST line'!Q34=0,0,'360 GHOST line'!Q34)+IF('360 GHOST line'!Q$45=0,0,'360 GHOST line'!Q$45)=0,"",IF('360 GHOST line'!Q34=0,0,'360 GHOST line'!Q34)+IF('360 GHOST line'!Q$45=0,0,'360 GHOST line'!Q$45))</f>
        <v/>
      </c>
      <c r="G37" s="574" t="str">
        <f>IF(IF('360 GHOST line'!R34=0,0,'360 GHOST line'!R34)+IF('360 GHOST line'!R$45=0,0,'360 GHOST line'!R$45)=0,"",IF('360 GHOST line'!R34=0,0,'360 GHOST line'!R34)+IF('360 GHOST line'!R$45=0,0,'360 GHOST line'!R$45))</f>
        <v/>
      </c>
      <c r="H37" s="574" t="str">
        <f>IF(IF('360 GHOST line'!S34=0,0,'360 GHOST line'!S34)+IF('360 GHOST line'!S$45=0,0,'360 GHOST line'!S$45)=0,"",IF('360 GHOST line'!S34=0,0,'360 GHOST line'!S34)+IF('360 GHOST line'!S$45=0,0,'360 GHOST line'!S$45))</f>
        <v/>
      </c>
      <c r="I37" s="574" t="str">
        <f>IF(IF('360 GHOST line'!T34=0,0,'360 GHOST line'!T34)+IF('360 GHOST line'!T$45=0,0,'360 GHOST line'!T$45)=0,"",IF('360 GHOST line'!T34=0,0,'360 GHOST line'!T34)+IF('360 GHOST line'!T$45=0,0,'360 GHOST line'!T$45))</f>
        <v/>
      </c>
      <c r="J37" s="574" t="str">
        <f>IF(IF('360 GHOST line'!U34=0,0,'360 GHOST line'!U34)+IF('360 GHOST line'!U$45=0,0,'360 GHOST line'!U$45)=0,"",IF('360 GHOST line'!U34=0,0,'360 GHOST line'!U34)+IF('360 GHOST line'!U$45=0,0,'360 GHOST line'!U$45))</f>
        <v/>
      </c>
      <c r="K37" s="574" t="str">
        <f>IF(IF('360 GHOST line'!V34=0,0,'360 GHOST line'!V34)+IF('360 GHOST line'!V$45=0,0,'360 GHOST line'!V$45)=0,"",IF('360 GHOST line'!V34=0,0,'360 GHOST line'!V34)+IF('360 GHOST line'!V$45=0,0,'360 GHOST line'!V$45))</f>
        <v/>
      </c>
      <c r="L37" s="574" t="str">
        <f>IF(IF('360 GHOST line'!W34=0,0,'360 GHOST line'!W34)+IF('360 GHOST line'!W$45=0,0,'360 GHOST line'!W$45)=0,"",IF('360 GHOST line'!W34=0,0,'360 GHOST line'!W34)+IF('360 GHOST line'!W$45=0,0,'360 GHOST line'!W$45))</f>
        <v/>
      </c>
      <c r="M37" s="574" t="str">
        <f>IF(IF('360 GHOST line'!X34=0,0,'360 GHOST line'!X34)+IF('360 GHOST line'!X$45=0,0,'360 GHOST line'!X$45)=0,"",IF('360 GHOST line'!X34=0,0,'360 GHOST line'!X34)+IF('360 GHOST line'!X$45=0,0,'360 GHOST line'!X$45))</f>
        <v/>
      </c>
      <c r="N37" s="574" t="str">
        <f>IF(IF('360 GHOST line'!Y34=0,0,'360 GHOST line'!Y34)+IF('360 GHOST line'!Y$45=0,0,'360 GHOST line'!Y$45)=0,"",IF('360 GHOST line'!Y34=0,0,'360 GHOST line'!Y34)+IF('360 GHOST line'!Y$45=0,0,'360 GHOST line'!Y$45))</f>
        <v/>
      </c>
      <c r="O37" s="574" t="str">
        <f>IF(IF('360 GHOST line'!Z34=0,0,'360 GHOST line'!Z34)+IF('360 GHOST line'!Z$45=0,0,'360 GHOST line'!Z$45)=0,"",IF('360 GHOST line'!Z34=0,0,'360 GHOST line'!Z34)+IF('360 GHOST line'!Z$45=0,0,'360 GHOST line'!Z$45))</f>
        <v/>
      </c>
      <c r="P37" s="574" t="str">
        <f>IF(IF('360 GHOST line'!AA34=0,0,'360 GHOST line'!AA34)+IF('360 GHOST line'!AA$45=0,0,'360 GHOST line'!AA$45)=0,"",IF('360 GHOST line'!AA34=0,0,'360 GHOST line'!AA34)+IF('360 GHOST line'!AA$45=0,0,'360 GHOST line'!AA$45))</f>
        <v/>
      </c>
      <c r="Q37" s="575">
        <f>SUM(C37:P37)</f>
        <v>0</v>
      </c>
      <c r="R37" s="576">
        <f t="shared" ref="R37:R46" si="1">SUM(C37:P37)</f>
        <v>0</v>
      </c>
      <c r="S37" s="1511">
        <f>SUM(C37:P37)*'360 GHOST line'!AF34</f>
        <v>0</v>
      </c>
    </row>
    <row r="38" spans="1:19" ht="23.25" customHeight="1" x14ac:dyDescent="0.2">
      <c r="A38" s="572" t="str">
        <f>'360 GHOST line'!D35</f>
        <v>360-643-B-DT</v>
      </c>
      <c r="B38" s="573" t="s">
        <v>191</v>
      </c>
      <c r="C38" s="574" t="str">
        <f>IF(IF('360 GHOST line'!N35=0,0,'360 GHOST line'!N35)+IF('360 GHOST line'!N$45=0,0,'360 GHOST line'!N$45)=0,"",IF('360 GHOST line'!N35=0,0,'360 GHOST line'!N35)+IF('360 GHOST line'!N$45=0,0,'360 GHOST line'!N$45))</f>
        <v/>
      </c>
      <c r="D38" s="574" t="str">
        <f>IF(IF('360 GHOST line'!O35=0,0,'360 GHOST line'!O35)+IF('360 GHOST line'!O$45=0,0,'360 GHOST line'!O$45)=0,"",IF('360 GHOST line'!O35=0,0,'360 GHOST line'!O35)+IF('360 GHOST line'!O$45=0,0,'360 GHOST line'!O$45))</f>
        <v/>
      </c>
      <c r="E38" s="574" t="str">
        <f>IF(IF('360 GHOST line'!P35=0,0,'360 GHOST line'!P35)+IF('360 GHOST line'!P$45=0,0,'360 GHOST line'!P$45)=0,"",IF('360 GHOST line'!P35=0,0,'360 GHOST line'!P35)+IF('360 GHOST line'!P$45=0,0,'360 GHOST line'!P$45))</f>
        <v/>
      </c>
      <c r="F38" s="574" t="str">
        <f>IF(IF('360 GHOST line'!Q35=0,0,'360 GHOST line'!Q35)+IF('360 GHOST line'!Q$45=0,0,'360 GHOST line'!Q$45)=0,"",IF('360 GHOST line'!Q35=0,0,'360 GHOST line'!Q35)+IF('360 GHOST line'!Q$45=0,0,'360 GHOST line'!Q$45))</f>
        <v/>
      </c>
      <c r="G38" s="574" t="str">
        <f>IF(IF('360 GHOST line'!R35=0,0,'360 GHOST line'!R35)+IF('360 GHOST line'!R$45=0,0,'360 GHOST line'!R$45)=0,"",IF('360 GHOST line'!R35=0,0,'360 GHOST line'!R35)+IF('360 GHOST line'!R$45=0,0,'360 GHOST line'!R$45))</f>
        <v/>
      </c>
      <c r="H38" s="574" t="str">
        <f>IF(IF('360 GHOST line'!S35=0,0,'360 GHOST line'!S35)+IF('360 GHOST line'!S$45=0,0,'360 GHOST line'!S$45)=0,"",IF('360 GHOST line'!S35=0,0,'360 GHOST line'!S35)+IF('360 GHOST line'!S$45=0,0,'360 GHOST line'!S$45))</f>
        <v/>
      </c>
      <c r="I38" s="574" t="str">
        <f>IF(IF('360 GHOST line'!T35=0,0,'360 GHOST line'!T35)+IF('360 GHOST line'!T$45=0,0,'360 GHOST line'!T$45)=0,"",IF('360 GHOST line'!T35=0,0,'360 GHOST line'!T35)+IF('360 GHOST line'!T$45=0,0,'360 GHOST line'!T$45))</f>
        <v/>
      </c>
      <c r="J38" s="574" t="str">
        <f>IF(IF('360 GHOST line'!U35=0,0,'360 GHOST line'!U35)+IF('360 GHOST line'!U$45=0,0,'360 GHOST line'!U$45)=0,"",IF('360 GHOST line'!U35=0,0,'360 GHOST line'!U35)+IF('360 GHOST line'!U$45=0,0,'360 GHOST line'!U$45))</f>
        <v/>
      </c>
      <c r="K38" s="574" t="str">
        <f>IF(IF('360 GHOST line'!V35=0,0,'360 GHOST line'!V35)+IF('360 GHOST line'!V$45=0,0,'360 GHOST line'!V$45)=0,"",IF('360 GHOST line'!V35=0,0,'360 GHOST line'!V35)+IF('360 GHOST line'!V$45=0,0,'360 GHOST line'!V$45))</f>
        <v/>
      </c>
      <c r="L38" s="574" t="str">
        <f>IF(IF('360 GHOST line'!W35=0,0,'360 GHOST line'!W35)+IF('360 GHOST line'!W$45=0,0,'360 GHOST line'!W$45)=0,"",IF('360 GHOST line'!W35=0,0,'360 GHOST line'!W35)+IF('360 GHOST line'!W$45=0,0,'360 GHOST line'!W$45))</f>
        <v/>
      </c>
      <c r="M38" s="574" t="str">
        <f>IF(IF('360 GHOST line'!X35=0,0,'360 GHOST line'!X35)+IF('360 GHOST line'!X$45=0,0,'360 GHOST line'!X$45)=0,"",IF('360 GHOST line'!X35=0,0,'360 GHOST line'!X35)+IF('360 GHOST line'!X$45=0,0,'360 GHOST line'!X$45))</f>
        <v/>
      </c>
      <c r="N38" s="574" t="str">
        <f>IF(IF('360 GHOST line'!Y35=0,0,'360 GHOST line'!Y35)+IF('360 GHOST line'!Y$45=0,0,'360 GHOST line'!Y$45)=0,"",IF('360 GHOST line'!Y35=0,0,'360 GHOST line'!Y35)+IF('360 GHOST line'!Y$45=0,0,'360 GHOST line'!Y$45))</f>
        <v/>
      </c>
      <c r="O38" s="574" t="str">
        <f>IF(IF('360 GHOST line'!Z35=0,0,'360 GHOST line'!Z35)+IF('360 GHOST line'!Z$45=0,0,'360 GHOST line'!Z$45)=0,"",IF('360 GHOST line'!Z35=0,0,'360 GHOST line'!Z35)+IF('360 GHOST line'!Z$45=0,0,'360 GHOST line'!Z$45))</f>
        <v/>
      </c>
      <c r="P38" s="574" t="str">
        <f>IF(IF('360 GHOST line'!AA35=0,0,'360 GHOST line'!AA35)+IF('360 GHOST line'!AA$45=0,0,'360 GHOST line'!AA$45)=0,"",IF('360 GHOST line'!AA35=0,0,'360 GHOST line'!AA35)+IF('360 GHOST line'!AA$45=0,0,'360 GHOST line'!AA$45))</f>
        <v/>
      </c>
      <c r="Q38" s="575">
        <f t="shared" ref="Q38:Q42" si="2">SUM(C38:P38)</f>
        <v>0</v>
      </c>
      <c r="R38" s="576">
        <f t="shared" si="1"/>
        <v>0</v>
      </c>
      <c r="S38" s="1511">
        <f>SUM(C38:P38)*'360 GHOST line'!AF35</f>
        <v>0</v>
      </c>
    </row>
    <row r="39" spans="1:19" ht="23.25" customHeight="1" x14ac:dyDescent="0.2">
      <c r="A39" s="572" t="str">
        <f>'360 GHOST line'!D36</f>
        <v>360-644-B-DT</v>
      </c>
      <c r="B39" s="573" t="s">
        <v>191</v>
      </c>
      <c r="C39" s="574" t="str">
        <f>IF(IF('360 GHOST line'!N36=0,0,'360 GHOST line'!N36)+IF('360 GHOST line'!N$45=0,0,'360 GHOST line'!N$45)=0,"",IF('360 GHOST line'!N36=0,0,'360 GHOST line'!N36)+IF('360 GHOST line'!N$45=0,0,'360 GHOST line'!N$45))</f>
        <v/>
      </c>
      <c r="D39" s="574" t="str">
        <f>IF(IF('360 GHOST line'!O36=0,0,'360 GHOST line'!O36)+IF('360 GHOST line'!O$45=0,0,'360 GHOST line'!O$45)=0,"",IF('360 GHOST line'!O36=0,0,'360 GHOST line'!O36)+IF('360 GHOST line'!O$45=0,0,'360 GHOST line'!O$45))</f>
        <v/>
      </c>
      <c r="E39" s="574" t="str">
        <f>IF(IF('360 GHOST line'!P36=0,0,'360 GHOST line'!P36)+IF('360 GHOST line'!P$45=0,0,'360 GHOST line'!P$45)=0,"",IF('360 GHOST line'!P36=0,0,'360 GHOST line'!P36)+IF('360 GHOST line'!P$45=0,0,'360 GHOST line'!P$45))</f>
        <v/>
      </c>
      <c r="F39" s="574" t="str">
        <f>IF(IF('360 GHOST line'!Q36=0,0,'360 GHOST line'!Q36)+IF('360 GHOST line'!Q$45=0,0,'360 GHOST line'!Q$45)=0,"",IF('360 GHOST line'!Q36=0,0,'360 GHOST line'!Q36)+IF('360 GHOST line'!Q$45=0,0,'360 GHOST line'!Q$45))</f>
        <v/>
      </c>
      <c r="G39" s="574" t="str">
        <f>IF(IF('360 GHOST line'!R36=0,0,'360 GHOST line'!R36)+IF('360 GHOST line'!R$45=0,0,'360 GHOST line'!R$45)=0,"",IF('360 GHOST line'!R36=0,0,'360 GHOST line'!R36)+IF('360 GHOST line'!R$45=0,0,'360 GHOST line'!R$45))</f>
        <v/>
      </c>
      <c r="H39" s="574" t="str">
        <f>IF(IF('360 GHOST line'!S36=0,0,'360 GHOST line'!S36)+IF('360 GHOST line'!S$45=0,0,'360 GHOST line'!S$45)=0,"",IF('360 GHOST line'!S36=0,0,'360 GHOST line'!S36)+IF('360 GHOST line'!S$45=0,0,'360 GHOST line'!S$45))</f>
        <v/>
      </c>
      <c r="I39" s="574" t="str">
        <f>IF(IF('360 GHOST line'!T36=0,0,'360 GHOST line'!T36)+IF('360 GHOST line'!T$45=0,0,'360 GHOST line'!T$45)=0,"",IF('360 GHOST line'!T36=0,0,'360 GHOST line'!T36)+IF('360 GHOST line'!T$45=0,0,'360 GHOST line'!T$45))</f>
        <v/>
      </c>
      <c r="J39" s="574" t="str">
        <f>IF(IF('360 GHOST line'!U36=0,0,'360 GHOST line'!U36)+IF('360 GHOST line'!U$45=0,0,'360 GHOST line'!U$45)=0,"",IF('360 GHOST line'!U36=0,0,'360 GHOST line'!U36)+IF('360 GHOST line'!U$45=0,0,'360 GHOST line'!U$45))</f>
        <v/>
      </c>
      <c r="K39" s="574" t="str">
        <f>IF(IF('360 GHOST line'!V36=0,0,'360 GHOST line'!V36)+IF('360 GHOST line'!V$45=0,0,'360 GHOST line'!V$45)=0,"",IF('360 GHOST line'!V36=0,0,'360 GHOST line'!V36)+IF('360 GHOST line'!V$45=0,0,'360 GHOST line'!V$45))</f>
        <v/>
      </c>
      <c r="L39" s="574" t="str">
        <f>IF(IF('360 GHOST line'!W36=0,0,'360 GHOST line'!W36)+IF('360 GHOST line'!W$45=0,0,'360 GHOST line'!W$45)=0,"",IF('360 GHOST line'!W36=0,0,'360 GHOST line'!W36)+IF('360 GHOST line'!W$45=0,0,'360 GHOST line'!W$45))</f>
        <v/>
      </c>
      <c r="M39" s="574" t="str">
        <f>IF(IF('360 GHOST line'!X36=0,0,'360 GHOST line'!X36)+IF('360 GHOST line'!X$45=0,0,'360 GHOST line'!X$45)=0,"",IF('360 GHOST line'!X36=0,0,'360 GHOST line'!X36)+IF('360 GHOST line'!X$45=0,0,'360 GHOST line'!X$45))</f>
        <v/>
      </c>
      <c r="N39" s="574" t="str">
        <f>IF(IF('360 GHOST line'!Y36=0,0,'360 GHOST line'!Y36)+IF('360 GHOST line'!Y$45=0,0,'360 GHOST line'!Y$45)=0,"",IF('360 GHOST line'!Y36=0,0,'360 GHOST line'!Y36)+IF('360 GHOST line'!Y$45=0,0,'360 GHOST line'!Y$45))</f>
        <v/>
      </c>
      <c r="O39" s="574" t="str">
        <f>IF(IF('360 GHOST line'!Z36=0,0,'360 GHOST line'!Z36)+IF('360 GHOST line'!Z$45=0,0,'360 GHOST line'!Z$45)=0,"",IF('360 GHOST line'!Z36=0,0,'360 GHOST line'!Z36)+IF('360 GHOST line'!Z$45=0,0,'360 GHOST line'!Z$45))</f>
        <v/>
      </c>
      <c r="P39" s="574" t="str">
        <f>IF(IF('360 GHOST line'!AA36=0,0,'360 GHOST line'!AA36)+IF('360 GHOST line'!AA$45=0,0,'360 GHOST line'!AA$45)=0,"",IF('360 GHOST line'!AA36=0,0,'360 GHOST line'!AA36)+IF('360 GHOST line'!AA$45=0,0,'360 GHOST line'!AA$45))</f>
        <v/>
      </c>
      <c r="Q39" s="575">
        <f t="shared" si="2"/>
        <v>0</v>
      </c>
      <c r="R39" s="576">
        <f t="shared" si="1"/>
        <v>0</v>
      </c>
      <c r="S39" s="1511">
        <f>SUM(C39:P39)*'360 GHOST line'!AF36</f>
        <v>0</v>
      </c>
    </row>
    <row r="40" spans="1:19" ht="23.25" customHeight="1" x14ac:dyDescent="0.2">
      <c r="A40" s="572" t="str">
        <f>'360 GHOST line'!D37</f>
        <v>360-645-DT</v>
      </c>
      <c r="B40" s="573" t="s">
        <v>191</v>
      </c>
      <c r="C40" s="574" t="str">
        <f>IF(IF('360 GHOST line'!N37=0,0,'360 GHOST line'!N37)+IF('360 GHOST line'!N$45=0,0,'360 GHOST line'!N$45)=0,"",IF('360 GHOST line'!N37=0,0,'360 GHOST line'!N37)+IF('360 GHOST line'!N$45=0,0,'360 GHOST line'!N$45))</f>
        <v/>
      </c>
      <c r="D40" s="574" t="str">
        <f>IF(IF('360 GHOST line'!O37=0,0,'360 GHOST line'!O37)+IF('360 GHOST line'!O$45=0,0,'360 GHOST line'!O$45)=0,"",IF('360 GHOST line'!O37=0,0,'360 GHOST line'!O37)+IF('360 GHOST line'!O$45=0,0,'360 GHOST line'!O$45))</f>
        <v/>
      </c>
      <c r="E40" s="574" t="str">
        <f>IF(IF('360 GHOST line'!P37=0,0,'360 GHOST line'!P37)+IF('360 GHOST line'!P$45=0,0,'360 GHOST line'!P$45)=0,"",IF('360 GHOST line'!P37=0,0,'360 GHOST line'!P37)+IF('360 GHOST line'!P$45=0,0,'360 GHOST line'!P$45))</f>
        <v/>
      </c>
      <c r="F40" s="574" t="str">
        <f>IF(IF('360 GHOST line'!Q37=0,0,'360 GHOST line'!Q37)+IF('360 GHOST line'!Q$45=0,0,'360 GHOST line'!Q$45)=0,"",IF('360 GHOST line'!Q37=0,0,'360 GHOST line'!Q37)+IF('360 GHOST line'!Q$45=0,0,'360 GHOST line'!Q$45))</f>
        <v/>
      </c>
      <c r="G40" s="574" t="str">
        <f>IF(IF('360 GHOST line'!R37=0,0,'360 GHOST line'!R37)+IF('360 GHOST line'!R$45=0,0,'360 GHOST line'!R$45)=0,"",IF('360 GHOST line'!R37=0,0,'360 GHOST line'!R37)+IF('360 GHOST line'!R$45=0,0,'360 GHOST line'!R$45))</f>
        <v/>
      </c>
      <c r="H40" s="574" t="str">
        <f>IF(IF('360 GHOST line'!S37=0,0,'360 GHOST line'!S37)+IF('360 GHOST line'!S$45=0,0,'360 GHOST line'!S$45)=0,"",IF('360 GHOST line'!S37=0,0,'360 GHOST line'!S37)+IF('360 GHOST line'!S$45=0,0,'360 GHOST line'!S$45))</f>
        <v/>
      </c>
      <c r="I40" s="574" t="str">
        <f>IF(IF('360 GHOST line'!T37=0,0,'360 GHOST line'!T37)+IF('360 GHOST line'!T$45=0,0,'360 GHOST line'!T$45)=0,"",IF('360 GHOST line'!T37=0,0,'360 GHOST line'!T37)+IF('360 GHOST line'!T$45=0,0,'360 GHOST line'!T$45))</f>
        <v/>
      </c>
      <c r="J40" s="574" t="str">
        <f>IF(IF('360 GHOST line'!U37=0,0,'360 GHOST line'!U37)+IF('360 GHOST line'!U$45=0,0,'360 GHOST line'!U$45)=0,"",IF('360 GHOST line'!U37=0,0,'360 GHOST line'!U37)+IF('360 GHOST line'!U$45=0,0,'360 GHOST line'!U$45))</f>
        <v/>
      </c>
      <c r="K40" s="574" t="str">
        <f>IF(IF('360 GHOST line'!V37=0,0,'360 GHOST line'!V37)+IF('360 GHOST line'!V$45=0,0,'360 GHOST line'!V$45)=0,"",IF('360 GHOST line'!V37=0,0,'360 GHOST line'!V37)+IF('360 GHOST line'!V$45=0,0,'360 GHOST line'!V$45))</f>
        <v/>
      </c>
      <c r="L40" s="574" t="str">
        <f>IF(IF('360 GHOST line'!W37=0,0,'360 GHOST line'!W37)+IF('360 GHOST line'!W$45=0,0,'360 GHOST line'!W$45)=0,"",IF('360 GHOST line'!W37=0,0,'360 GHOST line'!W37)+IF('360 GHOST line'!W$45=0,0,'360 GHOST line'!W$45))</f>
        <v/>
      </c>
      <c r="M40" s="574" t="str">
        <f>IF(IF('360 GHOST line'!X37=0,0,'360 GHOST line'!X37)+IF('360 GHOST line'!X$45=0,0,'360 GHOST line'!X$45)=0,"",IF('360 GHOST line'!X37=0,0,'360 GHOST line'!X37)+IF('360 GHOST line'!X$45=0,0,'360 GHOST line'!X$45))</f>
        <v/>
      </c>
      <c r="N40" s="574" t="str">
        <f>IF(IF('360 GHOST line'!Y37=0,0,'360 GHOST line'!Y37)+IF('360 GHOST line'!Y$45=0,0,'360 GHOST line'!Y$45)=0,"",IF('360 GHOST line'!Y37=0,0,'360 GHOST line'!Y37)+IF('360 GHOST line'!Y$45=0,0,'360 GHOST line'!Y$45))</f>
        <v/>
      </c>
      <c r="O40" s="574" t="str">
        <f>IF(IF('360 GHOST line'!Z37=0,0,'360 GHOST line'!Z37)+IF('360 GHOST line'!Z$45=0,0,'360 GHOST line'!Z$45)=0,"",IF('360 GHOST line'!Z37=0,0,'360 GHOST line'!Z37)+IF('360 GHOST line'!Z$45=0,0,'360 GHOST line'!Z$45))</f>
        <v/>
      </c>
      <c r="P40" s="574" t="str">
        <f>IF(IF('360 GHOST line'!AA37=0,0,'360 GHOST line'!AA37)+IF('360 GHOST line'!AA$45=0,0,'360 GHOST line'!AA$45)=0,"",IF('360 GHOST line'!AA37=0,0,'360 GHOST line'!AA37)+IF('360 GHOST line'!AA$45=0,0,'360 GHOST line'!AA$45))</f>
        <v/>
      </c>
      <c r="Q40" s="575">
        <f>SUM(C40:P40)</f>
        <v>0</v>
      </c>
      <c r="R40" s="576">
        <f t="shared" si="1"/>
        <v>0</v>
      </c>
      <c r="S40" s="1511">
        <f>SUM(C40:P40)*'360 GHOST line'!AF37</f>
        <v>0</v>
      </c>
    </row>
    <row r="41" spans="1:19" ht="23.25" customHeight="1" x14ac:dyDescent="0.2">
      <c r="A41" s="572" t="str">
        <f>'360 GHOST line'!D38</f>
        <v>360-646-DT</v>
      </c>
      <c r="B41" s="573" t="s">
        <v>191</v>
      </c>
      <c r="C41" s="574" t="str">
        <f>IF(IF('360 GHOST line'!N38=0,0,'360 GHOST line'!N38)+IF('360 GHOST line'!N$45=0,0,'360 GHOST line'!N$45)=0,"",IF('360 GHOST line'!N38=0,0,'360 GHOST line'!N38)+IF('360 GHOST line'!N$45=0,0,'360 GHOST line'!N$45))</f>
        <v/>
      </c>
      <c r="D41" s="574" t="str">
        <f>IF(IF('360 GHOST line'!O38=0,0,'360 GHOST line'!O38)+IF('360 GHOST line'!O$45=0,0,'360 GHOST line'!O$45)=0,"",IF('360 GHOST line'!O38=0,0,'360 GHOST line'!O38)+IF('360 GHOST line'!O$45=0,0,'360 GHOST line'!O$45))</f>
        <v/>
      </c>
      <c r="E41" s="574" t="str">
        <f>IF(IF('360 GHOST line'!P38=0,0,'360 GHOST line'!P38)+IF('360 GHOST line'!P$45=0,0,'360 GHOST line'!P$45)=0,"",IF('360 GHOST line'!P38=0,0,'360 GHOST line'!P38)+IF('360 GHOST line'!P$45=0,0,'360 GHOST line'!P$45))</f>
        <v/>
      </c>
      <c r="F41" s="574" t="str">
        <f>IF(IF('360 GHOST line'!Q38=0,0,'360 GHOST line'!Q38)+IF('360 GHOST line'!Q$45=0,0,'360 GHOST line'!Q$45)=0,"",IF('360 GHOST line'!Q38=0,0,'360 GHOST line'!Q38)+IF('360 GHOST line'!Q$45=0,0,'360 GHOST line'!Q$45))</f>
        <v/>
      </c>
      <c r="G41" s="574" t="str">
        <f>IF(IF('360 GHOST line'!R38=0,0,'360 GHOST line'!R38)+IF('360 GHOST line'!R$45=0,0,'360 GHOST line'!R$45)=0,"",IF('360 GHOST line'!R38=0,0,'360 GHOST line'!R38)+IF('360 GHOST line'!R$45=0,0,'360 GHOST line'!R$45))</f>
        <v/>
      </c>
      <c r="H41" s="574" t="str">
        <f>IF(IF('360 GHOST line'!S38=0,0,'360 GHOST line'!S38)+IF('360 GHOST line'!S$45=0,0,'360 GHOST line'!S$45)=0,"",IF('360 GHOST line'!S38=0,0,'360 GHOST line'!S38)+IF('360 GHOST line'!S$45=0,0,'360 GHOST line'!S$45))</f>
        <v/>
      </c>
      <c r="I41" s="574" t="str">
        <f>IF(IF('360 GHOST line'!T38=0,0,'360 GHOST line'!T38)+IF('360 GHOST line'!T$45=0,0,'360 GHOST line'!T$45)=0,"",IF('360 GHOST line'!T38=0,0,'360 GHOST line'!T38)+IF('360 GHOST line'!T$45=0,0,'360 GHOST line'!T$45))</f>
        <v/>
      </c>
      <c r="J41" s="574" t="str">
        <f>IF(IF('360 GHOST line'!U38=0,0,'360 GHOST line'!U38)+IF('360 GHOST line'!U$45=0,0,'360 GHOST line'!U$45)=0,"",IF('360 GHOST line'!U38=0,0,'360 GHOST line'!U38)+IF('360 GHOST line'!U$45=0,0,'360 GHOST line'!U$45))</f>
        <v/>
      </c>
      <c r="K41" s="574" t="str">
        <f>IF(IF('360 GHOST line'!V38=0,0,'360 GHOST line'!V38)+IF('360 GHOST line'!V$45=0,0,'360 GHOST line'!V$45)=0,"",IF('360 GHOST line'!V38=0,0,'360 GHOST line'!V38)+IF('360 GHOST line'!V$45=0,0,'360 GHOST line'!V$45))</f>
        <v/>
      </c>
      <c r="L41" s="574" t="str">
        <f>IF(IF('360 GHOST line'!W38=0,0,'360 GHOST line'!W38)+IF('360 GHOST line'!W$45=0,0,'360 GHOST line'!W$45)=0,"",IF('360 GHOST line'!W38=0,0,'360 GHOST line'!W38)+IF('360 GHOST line'!W$45=0,0,'360 GHOST line'!W$45))</f>
        <v/>
      </c>
      <c r="M41" s="574" t="str">
        <f>IF(IF('360 GHOST line'!X38=0,0,'360 GHOST line'!X38)+IF('360 GHOST line'!X$45=0,0,'360 GHOST line'!X$45)=0,"",IF('360 GHOST line'!X38=0,0,'360 GHOST line'!X38)+IF('360 GHOST line'!X$45=0,0,'360 GHOST line'!X$45))</f>
        <v/>
      </c>
      <c r="N41" s="574" t="str">
        <f>IF(IF('360 GHOST line'!Y38=0,0,'360 GHOST line'!Y38)+IF('360 GHOST line'!Y$45=0,0,'360 GHOST line'!Y$45)=0,"",IF('360 GHOST line'!Y38=0,0,'360 GHOST line'!Y38)+IF('360 GHOST line'!Y$45=0,0,'360 GHOST line'!Y$45))</f>
        <v/>
      </c>
      <c r="O41" s="574" t="str">
        <f>IF(IF('360 GHOST line'!Z38=0,0,'360 GHOST line'!Z38)+IF('360 GHOST line'!Z$45=0,0,'360 GHOST line'!Z$45)=0,"",IF('360 GHOST line'!Z38=0,0,'360 GHOST line'!Z38)+IF('360 GHOST line'!Z$45=0,0,'360 GHOST line'!Z$45))</f>
        <v/>
      </c>
      <c r="P41" s="574" t="str">
        <f>IF(IF('360 GHOST line'!AA38=0,0,'360 GHOST line'!AA38)+IF('360 GHOST line'!AA$45=0,0,'360 GHOST line'!AA$45)=0,"",IF('360 GHOST line'!AA38=0,0,'360 GHOST line'!AA38)+IF('360 GHOST line'!AA$45=0,0,'360 GHOST line'!AA$45))</f>
        <v/>
      </c>
      <c r="Q41" s="575">
        <f t="shared" si="2"/>
        <v>0</v>
      </c>
      <c r="R41" s="576">
        <f t="shared" si="1"/>
        <v>0</v>
      </c>
      <c r="S41" s="1511">
        <f>SUM(C41:P41)*'360 GHOST line'!AF38</f>
        <v>0</v>
      </c>
    </row>
    <row r="42" spans="1:19" ht="23.25" customHeight="1" x14ac:dyDescent="0.2">
      <c r="A42" s="572" t="str">
        <f>'360 GHOST line'!D39</f>
        <v>360-647-DT</v>
      </c>
      <c r="B42" s="573" t="s">
        <v>191</v>
      </c>
      <c r="C42" s="574" t="str">
        <f>IF(IF('360 GHOST line'!N39=0,0,'360 GHOST line'!N39)+IF('360 GHOST line'!N$45=0,0,'360 GHOST line'!N$45)=0,"",IF('360 GHOST line'!N39=0,0,'360 GHOST line'!N39)+IF('360 GHOST line'!N$45=0,0,'360 GHOST line'!N$45))</f>
        <v/>
      </c>
      <c r="D42" s="574" t="str">
        <f>IF(IF('360 GHOST line'!O39=0,0,'360 GHOST line'!O39)+IF('360 GHOST line'!O$45=0,0,'360 GHOST line'!O$45)=0,"",IF('360 GHOST line'!O39=0,0,'360 GHOST line'!O39)+IF('360 GHOST line'!O$45=0,0,'360 GHOST line'!O$45))</f>
        <v/>
      </c>
      <c r="E42" s="574" t="str">
        <f>IF(IF('360 GHOST line'!P39=0,0,'360 GHOST line'!P39)+IF('360 GHOST line'!P$45=0,0,'360 GHOST line'!P$45)=0,"",IF('360 GHOST line'!P39=0,0,'360 GHOST line'!P39)+IF('360 GHOST line'!P$45=0,0,'360 GHOST line'!P$45))</f>
        <v/>
      </c>
      <c r="F42" s="574" t="str">
        <f>IF(IF('360 GHOST line'!Q39=0,0,'360 GHOST line'!Q39)+IF('360 GHOST line'!Q$45=0,0,'360 GHOST line'!Q$45)=0,"",IF('360 GHOST line'!Q39=0,0,'360 GHOST line'!Q39)+IF('360 GHOST line'!Q$45=0,0,'360 GHOST line'!Q$45))</f>
        <v/>
      </c>
      <c r="G42" s="574" t="str">
        <f>IF(IF('360 GHOST line'!R39=0,0,'360 GHOST line'!R39)+IF('360 GHOST line'!R$45=0,0,'360 GHOST line'!R$45)=0,"",IF('360 GHOST line'!R39=0,0,'360 GHOST line'!R39)+IF('360 GHOST line'!R$45=0,0,'360 GHOST line'!R$45))</f>
        <v/>
      </c>
      <c r="H42" s="574" t="str">
        <f>IF(IF('360 GHOST line'!S39=0,0,'360 GHOST line'!S39)+IF('360 GHOST line'!S$45=0,0,'360 GHOST line'!S$45)=0,"",IF('360 GHOST line'!S39=0,0,'360 GHOST line'!S39)+IF('360 GHOST line'!S$45=0,0,'360 GHOST line'!S$45))</f>
        <v/>
      </c>
      <c r="I42" s="574" t="str">
        <f>IF(IF('360 GHOST line'!T39=0,0,'360 GHOST line'!T39)+IF('360 GHOST line'!T$45=0,0,'360 GHOST line'!T$45)=0,"",IF('360 GHOST line'!T39=0,0,'360 GHOST line'!T39)+IF('360 GHOST line'!T$45=0,0,'360 GHOST line'!T$45))</f>
        <v/>
      </c>
      <c r="J42" s="574" t="str">
        <f>IF(IF('360 GHOST line'!U39=0,0,'360 GHOST line'!U39)+IF('360 GHOST line'!U$45=0,0,'360 GHOST line'!U$45)=0,"",IF('360 GHOST line'!U39=0,0,'360 GHOST line'!U39)+IF('360 GHOST line'!U$45=0,0,'360 GHOST line'!U$45))</f>
        <v/>
      </c>
      <c r="K42" s="574" t="str">
        <f>IF(IF('360 GHOST line'!V39=0,0,'360 GHOST line'!V39)+IF('360 GHOST line'!V$45=0,0,'360 GHOST line'!V$45)=0,"",IF('360 GHOST line'!V39=0,0,'360 GHOST line'!V39)+IF('360 GHOST line'!V$45=0,0,'360 GHOST line'!V$45))</f>
        <v/>
      </c>
      <c r="L42" s="574" t="str">
        <f>IF(IF('360 GHOST line'!W39=0,0,'360 GHOST line'!W39)+IF('360 GHOST line'!W$45=0,0,'360 GHOST line'!W$45)=0,"",IF('360 GHOST line'!W39=0,0,'360 GHOST line'!W39)+IF('360 GHOST line'!W$45=0,0,'360 GHOST line'!W$45))</f>
        <v/>
      </c>
      <c r="M42" s="574" t="str">
        <f>IF(IF('360 GHOST line'!X39=0,0,'360 GHOST line'!X39)+IF('360 GHOST line'!X$45=0,0,'360 GHOST line'!X$45)=0,"",IF('360 GHOST line'!X39=0,0,'360 GHOST line'!X39)+IF('360 GHOST line'!X$45=0,0,'360 GHOST line'!X$45))</f>
        <v/>
      </c>
      <c r="N42" s="574" t="str">
        <f>IF(IF('360 GHOST line'!Y39=0,0,'360 GHOST line'!Y39)+IF('360 GHOST line'!Y$45=0,0,'360 GHOST line'!Y$45)=0,"",IF('360 GHOST line'!Y39=0,0,'360 GHOST line'!Y39)+IF('360 GHOST line'!Y$45=0,0,'360 GHOST line'!Y$45))</f>
        <v/>
      </c>
      <c r="O42" s="574" t="str">
        <f>IF(IF('360 GHOST line'!Z39=0,0,'360 GHOST line'!Z39)+IF('360 GHOST line'!Z$45=0,0,'360 GHOST line'!Z$45)=0,"",IF('360 GHOST line'!Z39=0,0,'360 GHOST line'!Z39)+IF('360 GHOST line'!Z$45=0,0,'360 GHOST line'!Z$45))</f>
        <v/>
      </c>
      <c r="P42" s="574" t="str">
        <f>IF(IF('360 GHOST line'!AA39=0,0,'360 GHOST line'!AA39)+IF('360 GHOST line'!AA$45=0,0,'360 GHOST line'!AA$45)=0,"",IF('360 GHOST line'!AA39=0,0,'360 GHOST line'!AA39)+IF('360 GHOST line'!AA$45=0,0,'360 GHOST line'!AA$45))</f>
        <v/>
      </c>
      <c r="Q42" s="575">
        <f t="shared" si="2"/>
        <v>0</v>
      </c>
      <c r="R42" s="576">
        <f t="shared" si="1"/>
        <v>0</v>
      </c>
      <c r="S42" s="1511">
        <f>SUM(C42:P42)*'360 GHOST line'!AF39</f>
        <v>0</v>
      </c>
    </row>
    <row r="43" spans="1:19" ht="23.25" customHeight="1" x14ac:dyDescent="0.2">
      <c r="A43" s="572" t="str">
        <f>'360 GHOST line'!D40</f>
        <v>360-648-DT</v>
      </c>
      <c r="B43" s="573" t="s">
        <v>191</v>
      </c>
      <c r="C43" s="574" t="str">
        <f>IF(IF('360 GHOST line'!N40=0,0,'360 GHOST line'!N40)+IF('360 GHOST line'!N$45=0,0,'360 GHOST line'!N$45)=0,"",IF('360 GHOST line'!N40=0,0,'360 GHOST line'!N40)+IF('360 GHOST line'!N$45=0,0,'360 GHOST line'!N$45))</f>
        <v/>
      </c>
      <c r="D43" s="574" t="str">
        <f>IF(IF('360 GHOST line'!O40=0,0,'360 GHOST line'!O40)+IF('360 GHOST line'!O$45=0,0,'360 GHOST line'!O$45)=0,"",IF('360 GHOST line'!O40=0,0,'360 GHOST line'!O40)+IF('360 GHOST line'!O$45=0,0,'360 GHOST line'!O$45))</f>
        <v/>
      </c>
      <c r="E43" s="574" t="str">
        <f>IF(IF('360 GHOST line'!P40=0,0,'360 GHOST line'!P40)+IF('360 GHOST line'!P$45=0,0,'360 GHOST line'!P$45)=0,"",IF('360 GHOST line'!P40=0,0,'360 GHOST line'!P40)+IF('360 GHOST line'!P$45=0,0,'360 GHOST line'!P$45))</f>
        <v/>
      </c>
      <c r="F43" s="574" t="str">
        <f>IF(IF('360 GHOST line'!Q40=0,0,'360 GHOST line'!Q40)+IF('360 GHOST line'!Q$45=0,0,'360 GHOST line'!Q$45)=0,"",IF('360 GHOST line'!Q40=0,0,'360 GHOST line'!Q40)+IF('360 GHOST line'!Q$45=0,0,'360 GHOST line'!Q$45))</f>
        <v/>
      </c>
      <c r="G43" s="574" t="str">
        <f>IF(IF('360 GHOST line'!R40=0,0,'360 GHOST line'!R40)+IF('360 GHOST line'!R$45=0,0,'360 GHOST line'!R$45)=0,"",IF('360 GHOST line'!R40=0,0,'360 GHOST line'!R40)+IF('360 GHOST line'!R$45=0,0,'360 GHOST line'!R$45))</f>
        <v/>
      </c>
      <c r="H43" s="574" t="str">
        <f>IF(IF('360 GHOST line'!S40=0,0,'360 GHOST line'!S40)+IF('360 GHOST line'!S$45=0,0,'360 GHOST line'!S$45)=0,"",IF('360 GHOST line'!S40=0,0,'360 GHOST line'!S40)+IF('360 GHOST line'!S$45=0,0,'360 GHOST line'!S$45))</f>
        <v/>
      </c>
      <c r="I43" s="574" t="str">
        <f>IF(IF('360 GHOST line'!T40=0,0,'360 GHOST line'!T40)+IF('360 GHOST line'!T$45=0,0,'360 GHOST line'!T$45)=0,"",IF('360 GHOST line'!T40=0,0,'360 GHOST line'!T40)+IF('360 GHOST line'!T$45=0,0,'360 GHOST line'!T$45))</f>
        <v/>
      </c>
      <c r="J43" s="574" t="str">
        <f>IF(IF('360 GHOST line'!U40=0,0,'360 GHOST line'!U40)+IF('360 GHOST line'!U$45=0,0,'360 GHOST line'!U$45)=0,"",IF('360 GHOST line'!U40=0,0,'360 GHOST line'!U40)+IF('360 GHOST line'!U$45=0,0,'360 GHOST line'!U$45))</f>
        <v/>
      </c>
      <c r="K43" s="574" t="str">
        <f>IF(IF('360 GHOST line'!V40=0,0,'360 GHOST line'!V40)+IF('360 GHOST line'!V$45=0,0,'360 GHOST line'!V$45)=0,"",IF('360 GHOST line'!V40=0,0,'360 GHOST line'!V40)+IF('360 GHOST line'!V$45=0,0,'360 GHOST line'!V$45))</f>
        <v/>
      </c>
      <c r="L43" s="574" t="str">
        <f>IF(IF('360 GHOST line'!W40=0,0,'360 GHOST line'!W40)+IF('360 GHOST line'!W$45=0,0,'360 GHOST line'!W$45)=0,"",IF('360 GHOST line'!W40=0,0,'360 GHOST line'!W40)+IF('360 GHOST line'!W$45=0,0,'360 GHOST line'!W$45))</f>
        <v/>
      </c>
      <c r="M43" s="574" t="str">
        <f>IF(IF('360 GHOST line'!X40=0,0,'360 GHOST line'!X40)+IF('360 GHOST line'!X$45=0,0,'360 GHOST line'!X$45)=0,"",IF('360 GHOST line'!X40=0,0,'360 GHOST line'!X40)+IF('360 GHOST line'!X$45=0,0,'360 GHOST line'!X$45))</f>
        <v/>
      </c>
      <c r="N43" s="574" t="str">
        <f>IF(IF('360 GHOST line'!Y40=0,0,'360 GHOST line'!Y40)+IF('360 GHOST line'!Y$45=0,0,'360 GHOST line'!Y$45)=0,"",IF('360 GHOST line'!Y40=0,0,'360 GHOST line'!Y40)+IF('360 GHOST line'!Y$45=0,0,'360 GHOST line'!Y$45))</f>
        <v/>
      </c>
      <c r="O43" s="574" t="str">
        <f>IF(IF('360 GHOST line'!Z40=0,0,'360 GHOST line'!Z40)+IF('360 GHOST line'!Z$45=0,0,'360 GHOST line'!Z$45)=0,"",IF('360 GHOST line'!Z40=0,0,'360 GHOST line'!Z40)+IF('360 GHOST line'!Z$45=0,0,'360 GHOST line'!Z$45))</f>
        <v/>
      </c>
      <c r="P43" s="574" t="str">
        <f>IF(IF('360 GHOST line'!AA40=0,0,'360 GHOST line'!AA40)+IF('360 GHOST line'!AA$45=0,0,'360 GHOST line'!AA$45)=0,"",IF('360 GHOST line'!AA40=0,0,'360 GHOST line'!AA40)+IF('360 GHOST line'!AA$45=0,0,'360 GHOST line'!AA$45))</f>
        <v/>
      </c>
      <c r="Q43" s="575">
        <f>SUM(C43:P43)</f>
        <v>0</v>
      </c>
      <c r="R43" s="576">
        <f t="shared" si="1"/>
        <v>0</v>
      </c>
      <c r="S43" s="1511">
        <f>SUM(C43:P43)*'360 GHOST line'!AF40</f>
        <v>0</v>
      </c>
    </row>
    <row r="44" spans="1:19" ht="23.25" customHeight="1" x14ac:dyDescent="0.2">
      <c r="A44" s="572" t="str">
        <f>'360 GHOST line'!D41</f>
        <v>360-649-DT</v>
      </c>
      <c r="B44" s="573" t="s">
        <v>191</v>
      </c>
      <c r="C44" s="574" t="str">
        <f>IF(IF('360 GHOST line'!N41=0,0,'360 GHOST line'!N41)+IF('360 GHOST line'!N$45=0,0,'360 GHOST line'!N$45)=0,"",IF('360 GHOST line'!N41=0,0,'360 GHOST line'!N41)+IF('360 GHOST line'!N$45=0,0,'360 GHOST line'!N$45))</f>
        <v/>
      </c>
      <c r="D44" s="574" t="str">
        <f>IF(IF('360 GHOST line'!O41=0,0,'360 GHOST line'!O41)+IF('360 GHOST line'!O$45=0,0,'360 GHOST line'!O$45)=0,"",IF('360 GHOST line'!O41=0,0,'360 GHOST line'!O41)+IF('360 GHOST line'!O$45=0,0,'360 GHOST line'!O$45))</f>
        <v/>
      </c>
      <c r="E44" s="574" t="str">
        <f>IF(IF('360 GHOST line'!P41=0,0,'360 GHOST line'!P41)+IF('360 GHOST line'!P$45=0,0,'360 GHOST line'!P$45)=0,"",IF('360 GHOST line'!P41=0,0,'360 GHOST line'!P41)+IF('360 GHOST line'!P$45=0,0,'360 GHOST line'!P$45))</f>
        <v/>
      </c>
      <c r="F44" s="574" t="str">
        <f>IF(IF('360 GHOST line'!Q41=0,0,'360 GHOST line'!Q41)+IF('360 GHOST line'!Q$45=0,0,'360 GHOST line'!Q$45)=0,"",IF('360 GHOST line'!Q41=0,0,'360 GHOST line'!Q41)+IF('360 GHOST line'!Q$45=0,0,'360 GHOST line'!Q$45))</f>
        <v/>
      </c>
      <c r="G44" s="574" t="str">
        <f>IF(IF('360 GHOST line'!R41=0,0,'360 GHOST line'!R41)+IF('360 GHOST line'!R$45=0,0,'360 GHOST line'!R$45)=0,"",IF('360 GHOST line'!R41=0,0,'360 GHOST line'!R41)+IF('360 GHOST line'!R$45=0,0,'360 GHOST line'!R$45))</f>
        <v/>
      </c>
      <c r="H44" s="574" t="str">
        <f>IF(IF('360 GHOST line'!S41=0,0,'360 GHOST line'!S41)+IF('360 GHOST line'!S$45=0,0,'360 GHOST line'!S$45)=0,"",IF('360 GHOST line'!S41=0,0,'360 GHOST line'!S41)+IF('360 GHOST line'!S$45=0,0,'360 GHOST line'!S$45))</f>
        <v/>
      </c>
      <c r="I44" s="574" t="str">
        <f>IF(IF('360 GHOST line'!T41=0,0,'360 GHOST line'!T41)+IF('360 GHOST line'!T$45=0,0,'360 GHOST line'!T$45)=0,"",IF('360 GHOST line'!T41=0,0,'360 GHOST line'!T41)+IF('360 GHOST line'!T$45=0,0,'360 GHOST line'!T$45))</f>
        <v/>
      </c>
      <c r="J44" s="574" t="str">
        <f>IF(IF('360 GHOST line'!U41=0,0,'360 GHOST line'!U41)+IF('360 GHOST line'!U$45=0,0,'360 GHOST line'!U$45)=0,"",IF('360 GHOST line'!U41=0,0,'360 GHOST line'!U41)+IF('360 GHOST line'!U$45=0,0,'360 GHOST line'!U$45))</f>
        <v/>
      </c>
      <c r="K44" s="574" t="str">
        <f>IF(IF('360 GHOST line'!V41=0,0,'360 GHOST line'!V41)+IF('360 GHOST line'!V$45=0,0,'360 GHOST line'!V$45)=0,"",IF('360 GHOST line'!V41=0,0,'360 GHOST line'!V41)+IF('360 GHOST line'!V$45=0,0,'360 GHOST line'!V$45))</f>
        <v/>
      </c>
      <c r="L44" s="574" t="str">
        <f>IF(IF('360 GHOST line'!W41=0,0,'360 GHOST line'!W41)+IF('360 GHOST line'!W$45=0,0,'360 GHOST line'!W$45)=0,"",IF('360 GHOST line'!W41=0,0,'360 GHOST line'!W41)+IF('360 GHOST line'!W$45=0,0,'360 GHOST line'!W$45))</f>
        <v/>
      </c>
      <c r="M44" s="574" t="str">
        <f>IF(IF('360 GHOST line'!X41=0,0,'360 GHOST line'!X41)+IF('360 GHOST line'!X$45=0,0,'360 GHOST line'!X$45)=0,"",IF('360 GHOST line'!X41=0,0,'360 GHOST line'!X41)+IF('360 GHOST line'!X$45=0,0,'360 GHOST line'!X$45))</f>
        <v/>
      </c>
      <c r="N44" s="574" t="str">
        <f>IF(IF('360 GHOST line'!Y41=0,0,'360 GHOST line'!Y41)+IF('360 GHOST line'!Y$45=0,0,'360 GHOST line'!Y$45)=0,"",IF('360 GHOST line'!Y41=0,0,'360 GHOST line'!Y41)+IF('360 GHOST line'!Y$45=0,0,'360 GHOST line'!Y$45))</f>
        <v/>
      </c>
      <c r="O44" s="574" t="str">
        <f>IF(IF('360 GHOST line'!Z41=0,0,'360 GHOST line'!Z41)+IF('360 GHOST line'!Z$45=0,0,'360 GHOST line'!Z$45)=0,"",IF('360 GHOST line'!Z41=0,0,'360 GHOST line'!Z41)+IF('360 GHOST line'!Z$45=0,0,'360 GHOST line'!Z$45))</f>
        <v/>
      </c>
      <c r="P44" s="574" t="str">
        <f>IF(IF('360 GHOST line'!AA41=0,0,'360 GHOST line'!AA41)+IF('360 GHOST line'!AA$45=0,0,'360 GHOST line'!AA$45)=0,"",IF('360 GHOST line'!AA41=0,0,'360 GHOST line'!AA41)+IF('360 GHOST line'!AA$45=0,0,'360 GHOST line'!AA$45))</f>
        <v/>
      </c>
      <c r="Q44" s="575">
        <f t="shared" ref="Q44:Q45" si="3">SUM(C44:P44)</f>
        <v>0</v>
      </c>
      <c r="R44" s="576">
        <f t="shared" si="1"/>
        <v>0</v>
      </c>
      <c r="S44" s="1511">
        <f>SUM(C44:P44)*'360 GHOST line'!AF41</f>
        <v>0</v>
      </c>
    </row>
    <row r="45" spans="1:19" ht="23.25" customHeight="1" x14ac:dyDescent="0.2">
      <c r="A45" s="572" t="str">
        <f>'360 GHOST line'!D42</f>
        <v>360-650</v>
      </c>
      <c r="B45" s="573" t="s">
        <v>191</v>
      </c>
      <c r="C45" s="574" t="str">
        <f>IF(IF('360 GHOST line'!N42=0,0,'360 GHOST line'!N42)+IF('360 GHOST line'!N$45=0,0,'360 GHOST line'!N$45)=0,"",IF('360 GHOST line'!N42=0,0,'360 GHOST line'!N42)+IF('360 GHOST line'!N$45=0,0,'360 GHOST line'!N$45))</f>
        <v/>
      </c>
      <c r="D45" s="574" t="str">
        <f>IF(IF('360 GHOST line'!O42=0,0,'360 GHOST line'!O42)+IF('360 GHOST line'!O$45=0,0,'360 GHOST line'!O$45)=0,"",IF('360 GHOST line'!O42=0,0,'360 GHOST line'!O42)+IF('360 GHOST line'!O$45=0,0,'360 GHOST line'!O$45))</f>
        <v/>
      </c>
      <c r="E45" s="574" t="str">
        <f>IF(IF('360 GHOST line'!P42=0,0,'360 GHOST line'!P42)+IF('360 GHOST line'!P$45=0,0,'360 GHOST line'!P$45)=0,"",IF('360 GHOST line'!P42=0,0,'360 GHOST line'!P42)+IF('360 GHOST line'!P$45=0,0,'360 GHOST line'!P$45))</f>
        <v/>
      </c>
      <c r="F45" s="574" t="str">
        <f>IF(IF('360 GHOST line'!Q42=0,0,'360 GHOST line'!Q42)+IF('360 GHOST line'!Q$45=0,0,'360 GHOST line'!Q$45)=0,"",IF('360 GHOST line'!Q42=0,0,'360 GHOST line'!Q42)+IF('360 GHOST line'!Q$45=0,0,'360 GHOST line'!Q$45))</f>
        <v/>
      </c>
      <c r="G45" s="574" t="str">
        <f>IF(IF('360 GHOST line'!R42=0,0,'360 GHOST line'!R42)+IF('360 GHOST line'!R$45=0,0,'360 GHOST line'!R$45)=0,"",IF('360 GHOST line'!R42=0,0,'360 GHOST line'!R42)+IF('360 GHOST line'!R$45=0,0,'360 GHOST line'!R$45))</f>
        <v/>
      </c>
      <c r="H45" s="574" t="str">
        <f>IF(IF('360 GHOST line'!S42=0,0,'360 GHOST line'!S42)+IF('360 GHOST line'!S$45=0,0,'360 GHOST line'!S$45)=0,"",IF('360 GHOST line'!S42=0,0,'360 GHOST line'!S42)+IF('360 GHOST line'!S$45=0,0,'360 GHOST line'!S$45))</f>
        <v/>
      </c>
      <c r="I45" s="574" t="str">
        <f>IF(IF('360 GHOST line'!T42=0,0,'360 GHOST line'!T42)+IF('360 GHOST line'!T$45=0,0,'360 GHOST line'!T$45)=0,"",IF('360 GHOST line'!T42=0,0,'360 GHOST line'!T42)+IF('360 GHOST line'!T$45=0,0,'360 GHOST line'!T$45))</f>
        <v/>
      </c>
      <c r="J45" s="574" t="str">
        <f>IF(IF('360 GHOST line'!U42=0,0,'360 GHOST line'!U42)+IF('360 GHOST line'!U$45=0,0,'360 GHOST line'!U$45)=0,"",IF('360 GHOST line'!U42=0,0,'360 GHOST line'!U42)+IF('360 GHOST line'!U$45=0,0,'360 GHOST line'!U$45))</f>
        <v/>
      </c>
      <c r="K45" s="574" t="str">
        <f>IF(IF('360 GHOST line'!V42=0,0,'360 GHOST line'!V42)+IF('360 GHOST line'!V$45=0,0,'360 GHOST line'!V$45)=0,"",IF('360 GHOST line'!V42=0,0,'360 GHOST line'!V42)+IF('360 GHOST line'!V$45=0,0,'360 GHOST line'!V$45))</f>
        <v/>
      </c>
      <c r="L45" s="574" t="str">
        <f>IF(IF('360 GHOST line'!W42=0,0,'360 GHOST line'!W42)+IF('360 GHOST line'!W$45=0,0,'360 GHOST line'!W$45)=0,"",IF('360 GHOST line'!W42=0,0,'360 GHOST line'!W42)+IF('360 GHOST line'!W$45=0,0,'360 GHOST line'!W$45))</f>
        <v/>
      </c>
      <c r="M45" s="574" t="str">
        <f>IF(IF('360 GHOST line'!X42=0,0,'360 GHOST line'!X42)+IF('360 GHOST line'!X$45=0,0,'360 GHOST line'!X$45)=0,"",IF('360 GHOST line'!X42=0,0,'360 GHOST line'!X42)+IF('360 GHOST line'!X$45=0,0,'360 GHOST line'!X$45))</f>
        <v/>
      </c>
      <c r="N45" s="574" t="str">
        <f>IF(IF('360 GHOST line'!Y42=0,0,'360 GHOST line'!Y42)+IF('360 GHOST line'!Y$45=0,0,'360 GHOST line'!Y$45)=0,"",IF('360 GHOST line'!Y42=0,0,'360 GHOST line'!Y42)+IF('360 GHOST line'!Y$45=0,0,'360 GHOST line'!Y$45))</f>
        <v/>
      </c>
      <c r="O45" s="574" t="str">
        <f>IF(IF('360 GHOST line'!Z42=0,0,'360 GHOST line'!Z42)+IF('360 GHOST line'!Z$45=0,0,'360 GHOST line'!Z$45)=0,"",IF('360 GHOST line'!Z42=0,0,'360 GHOST line'!Z42)+IF('360 GHOST line'!Z$45=0,0,'360 GHOST line'!Z$45))</f>
        <v/>
      </c>
      <c r="P45" s="574" t="str">
        <f>IF(IF('360 GHOST line'!AA42=0,0,'360 GHOST line'!AA42)+IF('360 GHOST line'!AA$45=0,0,'360 GHOST line'!AA$45)=0,"",IF('360 GHOST line'!AA42=0,0,'360 GHOST line'!AA42)+IF('360 GHOST line'!AA$45=0,0,'360 GHOST line'!AA$45))</f>
        <v/>
      </c>
      <c r="Q45" s="575">
        <f t="shared" si="3"/>
        <v>0</v>
      </c>
      <c r="R45" s="576">
        <f t="shared" si="1"/>
        <v>0</v>
      </c>
      <c r="S45" s="1511">
        <f>SUM(C45:P45)*'360 GHOST line'!AF42</f>
        <v>0</v>
      </c>
    </row>
    <row r="46" spans="1:19" ht="23.25" customHeight="1" x14ac:dyDescent="0.2">
      <c r="A46" s="572" t="str">
        <f>'360 GHOST line'!D43</f>
        <v>360-651</v>
      </c>
      <c r="B46" s="573" t="s">
        <v>191</v>
      </c>
      <c r="C46" s="574" t="str">
        <f>IF(IF('360 GHOST line'!N43=0,0,'360 GHOST line'!N43)+IF('360 GHOST line'!N$45=0,0,'360 GHOST line'!N$45)=0,"",IF('360 GHOST line'!N43=0,0,'360 GHOST line'!N43)+IF('360 GHOST line'!N$45=0,0,'360 GHOST line'!N$45))</f>
        <v/>
      </c>
      <c r="D46" s="574" t="str">
        <f>IF(IF('360 GHOST line'!O43=0,0,'360 GHOST line'!O43)+IF('360 GHOST line'!O$45=0,0,'360 GHOST line'!O$45)=0,"",IF('360 GHOST line'!O43=0,0,'360 GHOST line'!O43)+IF('360 GHOST line'!O$45=0,0,'360 GHOST line'!O$45))</f>
        <v/>
      </c>
      <c r="E46" s="574" t="str">
        <f>IF(IF('360 GHOST line'!P43=0,0,'360 GHOST line'!P43)+IF('360 GHOST line'!P$45=0,0,'360 GHOST line'!P$45)=0,"",IF('360 GHOST line'!P43=0,0,'360 GHOST line'!P43)+IF('360 GHOST line'!P$45=0,0,'360 GHOST line'!P$45))</f>
        <v/>
      </c>
      <c r="F46" s="574" t="str">
        <f>IF(IF('360 GHOST line'!Q43=0,0,'360 GHOST line'!Q43)+IF('360 GHOST line'!Q$45=0,0,'360 GHOST line'!Q$45)=0,"",IF('360 GHOST line'!Q43=0,0,'360 GHOST line'!Q43)+IF('360 GHOST line'!Q$45=0,0,'360 GHOST line'!Q$45))</f>
        <v/>
      </c>
      <c r="G46" s="574" t="str">
        <f>IF(IF('360 GHOST line'!R43=0,0,'360 GHOST line'!R43)+IF('360 GHOST line'!R$45=0,0,'360 GHOST line'!R$45)=0,"",IF('360 GHOST line'!R43=0,0,'360 GHOST line'!R43)+IF('360 GHOST line'!R$45=0,0,'360 GHOST line'!R$45))</f>
        <v/>
      </c>
      <c r="H46" s="574" t="str">
        <f>IF(IF('360 GHOST line'!S43=0,0,'360 GHOST line'!S43)+IF('360 GHOST line'!S$45=0,0,'360 GHOST line'!S$45)=0,"",IF('360 GHOST line'!S43=0,0,'360 GHOST line'!S43)+IF('360 GHOST line'!S$45=0,0,'360 GHOST line'!S$45))</f>
        <v/>
      </c>
      <c r="I46" s="574" t="str">
        <f>IF(IF('360 GHOST line'!T43=0,0,'360 GHOST line'!T43)+IF('360 GHOST line'!T$45=0,0,'360 GHOST line'!T$45)=0,"",IF('360 GHOST line'!T43=0,0,'360 GHOST line'!T43)+IF('360 GHOST line'!T$45=0,0,'360 GHOST line'!T$45))</f>
        <v/>
      </c>
      <c r="J46" s="574" t="str">
        <f>IF(IF('360 GHOST line'!U43=0,0,'360 GHOST line'!U43)+IF('360 GHOST line'!U$45=0,0,'360 GHOST line'!U$45)=0,"",IF('360 GHOST line'!U43=0,0,'360 GHOST line'!U43)+IF('360 GHOST line'!U$45=0,0,'360 GHOST line'!U$45))</f>
        <v/>
      </c>
      <c r="K46" s="574" t="str">
        <f>IF(IF('360 GHOST line'!V43=0,0,'360 GHOST line'!V43)+IF('360 GHOST line'!V$45=0,0,'360 GHOST line'!V$45)=0,"",IF('360 GHOST line'!V43=0,0,'360 GHOST line'!V43)+IF('360 GHOST line'!V$45=0,0,'360 GHOST line'!V$45))</f>
        <v/>
      </c>
      <c r="L46" s="574" t="str">
        <f>IF(IF('360 GHOST line'!W43=0,0,'360 GHOST line'!W43)+IF('360 GHOST line'!W$45=0,0,'360 GHOST line'!W$45)=0,"",IF('360 GHOST line'!W43=0,0,'360 GHOST line'!W43)+IF('360 GHOST line'!W$45=0,0,'360 GHOST line'!W$45))</f>
        <v/>
      </c>
      <c r="M46" s="574" t="str">
        <f>IF(IF('360 GHOST line'!X43=0,0,'360 GHOST line'!X43)+IF('360 GHOST line'!X$45=0,0,'360 GHOST line'!X$45)=0,"",IF('360 GHOST line'!X43=0,0,'360 GHOST line'!X43)+IF('360 GHOST line'!X$45=0,0,'360 GHOST line'!X$45))</f>
        <v/>
      </c>
      <c r="N46" s="574" t="str">
        <f>IF(IF('360 GHOST line'!Y43=0,0,'360 GHOST line'!Y43)+IF('360 GHOST line'!Y$45=0,0,'360 GHOST line'!Y$45)=0,"",IF('360 GHOST line'!Y43=0,0,'360 GHOST line'!Y43)+IF('360 GHOST line'!Y$45=0,0,'360 GHOST line'!Y$45))</f>
        <v/>
      </c>
      <c r="O46" s="574" t="str">
        <f>IF(IF('360 GHOST line'!Z43=0,0,'360 GHOST line'!Z43)+IF('360 GHOST line'!Z$45=0,0,'360 GHOST line'!Z$45)=0,"",IF('360 GHOST line'!Z43=0,0,'360 GHOST line'!Z43)+IF('360 GHOST line'!Z$45=0,0,'360 GHOST line'!Z$45))</f>
        <v/>
      </c>
      <c r="P46" s="574" t="str">
        <f>IF(IF('360 GHOST line'!AA43=0,0,'360 GHOST line'!AA43)+IF('360 GHOST line'!AA$45=0,0,'360 GHOST line'!AA$45)=0,"",IF('360 GHOST line'!AA43=0,0,'360 GHOST line'!AA43)+IF('360 GHOST line'!AA$45=0,0,'360 GHOST line'!AA$45))</f>
        <v/>
      </c>
      <c r="Q46" s="575">
        <f>SUM(C46:P46)</f>
        <v>0</v>
      </c>
      <c r="R46" s="576">
        <f t="shared" si="1"/>
        <v>0</v>
      </c>
      <c r="S46" s="1511">
        <f>SUM(C46:P46)*'360 GHOST line'!AF43</f>
        <v>0</v>
      </c>
    </row>
    <row r="47" spans="1:19" ht="23.25" customHeight="1" x14ac:dyDescent="0.2">
      <c r="A47" s="572" t="str">
        <f>'360 GHOST line'!D44</f>
        <v>360-652</v>
      </c>
      <c r="B47" s="573" t="s">
        <v>191</v>
      </c>
      <c r="C47" s="574" t="str">
        <f>IF(IF('360 GHOST line'!N44=0,0,'360 GHOST line'!N44)+IF('360 GHOST line'!N$45=0,0,'360 GHOST line'!N$45)=0,"",IF('360 GHOST line'!N44=0,0,'360 GHOST line'!N44)+IF('360 GHOST line'!N$45=0,0,'360 GHOST line'!N$45))</f>
        <v/>
      </c>
      <c r="D47" s="574" t="str">
        <f>IF(IF('360 GHOST line'!O44=0,0,'360 GHOST line'!O44)+IF('360 GHOST line'!O$45=0,0,'360 GHOST line'!O$45)=0,"",IF('360 GHOST line'!O44=0,0,'360 GHOST line'!O44)+IF('360 GHOST line'!O$45=0,0,'360 GHOST line'!O$45))</f>
        <v/>
      </c>
      <c r="E47" s="574" t="str">
        <f>IF(IF('360 GHOST line'!P44=0,0,'360 GHOST line'!P44)+IF('360 GHOST line'!P$45=0,0,'360 GHOST line'!P$45)=0,"",IF('360 GHOST line'!P44=0,0,'360 GHOST line'!P44)+IF('360 GHOST line'!P$45=0,0,'360 GHOST line'!P$45))</f>
        <v/>
      </c>
      <c r="F47" s="574" t="str">
        <f>IF(IF('360 GHOST line'!Q44=0,0,'360 GHOST line'!Q44)+IF('360 GHOST line'!Q$45=0,0,'360 GHOST line'!Q$45)=0,"",IF('360 GHOST line'!Q44=0,0,'360 GHOST line'!Q44)+IF('360 GHOST line'!Q$45=0,0,'360 GHOST line'!Q$45))</f>
        <v/>
      </c>
      <c r="G47" s="574" t="str">
        <f>IF(IF('360 GHOST line'!R44=0,0,'360 GHOST line'!R44)+IF('360 GHOST line'!R$45=0,0,'360 GHOST line'!R$45)=0,"",IF('360 GHOST line'!R44=0,0,'360 GHOST line'!R44)+IF('360 GHOST line'!R$45=0,0,'360 GHOST line'!R$45))</f>
        <v/>
      </c>
      <c r="H47" s="574" t="str">
        <f>IF(IF('360 GHOST line'!S44=0,0,'360 GHOST line'!S44)+IF('360 GHOST line'!S$45=0,0,'360 GHOST line'!S$45)=0,"",IF('360 GHOST line'!S44=0,0,'360 GHOST line'!S44)+IF('360 GHOST line'!S$45=0,0,'360 GHOST line'!S$45))</f>
        <v/>
      </c>
      <c r="I47" s="574" t="str">
        <f>IF(IF('360 GHOST line'!T44=0,0,'360 GHOST line'!T44)+IF('360 GHOST line'!T$45=0,0,'360 GHOST line'!T$45)=0,"",IF('360 GHOST line'!T44=0,0,'360 GHOST line'!T44)+IF('360 GHOST line'!T$45=0,0,'360 GHOST line'!T$45))</f>
        <v/>
      </c>
      <c r="J47" s="574" t="str">
        <f>IF(IF('360 GHOST line'!U44=0,0,'360 GHOST line'!U44)+IF('360 GHOST line'!U$45=0,0,'360 GHOST line'!U$45)=0,"",IF('360 GHOST line'!U44=0,0,'360 GHOST line'!U44)+IF('360 GHOST line'!U$45=0,0,'360 GHOST line'!U$45))</f>
        <v/>
      </c>
      <c r="K47" s="574" t="str">
        <f>IF(IF('360 GHOST line'!V44=0,0,'360 GHOST line'!V44)+IF('360 GHOST line'!V$45=0,0,'360 GHOST line'!V$45)=0,"",IF('360 GHOST line'!V44=0,0,'360 GHOST line'!V44)+IF('360 GHOST line'!V$45=0,0,'360 GHOST line'!V$45))</f>
        <v/>
      </c>
      <c r="L47" s="574" t="str">
        <f>IF(IF('360 GHOST line'!W44=0,0,'360 GHOST line'!W44)+IF('360 GHOST line'!W$45=0,0,'360 GHOST line'!W$45)=0,"",IF('360 GHOST line'!W44=0,0,'360 GHOST line'!W44)+IF('360 GHOST line'!W$45=0,0,'360 GHOST line'!W$45))</f>
        <v/>
      </c>
      <c r="M47" s="574" t="str">
        <f>IF(IF('360 GHOST line'!X44=0,0,'360 GHOST line'!X44)+IF('360 GHOST line'!X$45=0,0,'360 GHOST line'!X$45)=0,"",IF('360 GHOST line'!X44=0,0,'360 GHOST line'!X44)+IF('360 GHOST line'!X$45=0,0,'360 GHOST line'!X$45))</f>
        <v/>
      </c>
      <c r="N47" s="574" t="str">
        <f>IF(IF('360 GHOST line'!Y44=0,0,'360 GHOST line'!Y44)+IF('360 GHOST line'!Y$45=0,0,'360 GHOST line'!Y$45)=0,"",IF('360 GHOST line'!Y44=0,0,'360 GHOST line'!Y44)+IF('360 GHOST line'!Y$45=0,0,'360 GHOST line'!Y$45))</f>
        <v/>
      </c>
      <c r="O47" s="574" t="str">
        <f>IF(IF('360 GHOST line'!Z44=0,0,'360 GHOST line'!Z44)+IF('360 GHOST line'!Z$45=0,0,'360 GHOST line'!Z$45)=0,"",IF('360 GHOST line'!Z44=0,0,'360 GHOST line'!Z44)+IF('360 GHOST line'!Z$45=0,0,'360 GHOST line'!Z$45))</f>
        <v/>
      </c>
      <c r="P47" s="574" t="str">
        <f>IF(IF('360 GHOST line'!AA44=0,0,'360 GHOST line'!AA44)+IF('360 GHOST line'!AA$45=0,0,'360 GHOST line'!AA$45)=0,"",IF('360 GHOST line'!AA44=0,0,'360 GHOST line'!AA44)+IF('360 GHOST line'!AA$45=0,0,'360 GHOST line'!AA$45))</f>
        <v/>
      </c>
      <c r="Q47" s="575">
        <f>SUM(C47:P47)</f>
        <v>0</v>
      </c>
      <c r="R47" s="576">
        <f>SUM(C47:P47)</f>
        <v>0</v>
      </c>
      <c r="S47" s="1511">
        <f>SUM(C47:P47)*'360 GHOST line'!AF44</f>
        <v>0</v>
      </c>
    </row>
  </sheetData>
  <sheetProtection selectLockedCells="1" selectUnlockedCells="1"/>
  <autoFilter ref="Q5:Q47" xr:uid="{8FDD837C-77D8-4F5C-A479-4217B26923E0}"/>
  <mergeCells count="4">
    <mergeCell ref="P3:S3"/>
    <mergeCell ref="Y9:AA9"/>
    <mergeCell ref="A5:A6"/>
    <mergeCell ref="B5:B6"/>
  </mergeCells>
  <pageMargins left="0.25" right="0.25" top="0.75" bottom="0.75" header="0.3" footer="0.3"/>
  <pageSetup paperSize="9" scale="93" fitToHeight="0" orientation="landscape" r:id="rId1"/>
  <headerFooter differentFirst="1" alignWithMargins="0">
    <oddFooter>Stran &amp;P od &amp;N</oddFooter>
    <firstFooter>Stran &amp;P od 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5646F-4DD8-3F4A-BEAA-F123F6550C51}">
  <sheetPr codeName="Sheet7">
    <tabColor rgb="FFFF0000"/>
    <pageSetUpPr fitToPage="1"/>
  </sheetPr>
  <dimension ref="A1:M26"/>
  <sheetViews>
    <sheetView showGridLines="0" zoomScaleNormal="100" workbookViewId="0">
      <selection activeCell="H2" sqref="H2"/>
    </sheetView>
  </sheetViews>
  <sheetFormatPr baseColWidth="10" defaultColWidth="10.5" defaultRowHeight="16" x14ac:dyDescent="0.2"/>
  <cols>
    <col min="1" max="1" width="44.1640625" customWidth="1"/>
    <col min="2" max="4" width="10.5" style="23" customWidth="1"/>
    <col min="5" max="7" width="10.5" customWidth="1"/>
    <col min="8" max="9" width="6.5" customWidth="1"/>
    <col min="10" max="10" width="5.6640625" customWidth="1"/>
    <col min="11" max="11" width="3.6640625" customWidth="1"/>
    <col min="12" max="12" width="6.5" customWidth="1"/>
    <col min="13" max="13" width="5.5" style="23" customWidth="1"/>
    <col min="14" max="14" width="7" customWidth="1"/>
  </cols>
  <sheetData>
    <row r="1" spans="1:13" ht="25.5" customHeight="1" x14ac:dyDescent="0.25">
      <c r="A1" s="1757">
        <f>'PRODUCTION LIST GRP VOLUMES'!A3</f>
        <v>0</v>
      </c>
      <c r="B1" s="1757"/>
      <c r="C1" s="1757"/>
      <c r="D1" s="1757"/>
      <c r="E1">
        <f>'PRODUCTION LIST GRP VOLUMES'!N3</f>
        <v>0</v>
      </c>
      <c r="M1"/>
    </row>
    <row r="2" spans="1:13" ht="14.25" customHeight="1" x14ac:dyDescent="0.25">
      <c r="A2" s="207"/>
      <c r="B2" s="209"/>
      <c r="C2" s="209"/>
      <c r="D2" s="209"/>
      <c r="H2" s="9" t="s">
        <v>13</v>
      </c>
      <c r="M2"/>
    </row>
    <row r="3" spans="1:13" s="7" customFormat="1" ht="26.25" customHeight="1" x14ac:dyDescent="0.2">
      <c r="A3" s="1762" t="s">
        <v>207</v>
      </c>
      <c r="B3" s="1763"/>
      <c r="C3" s="1763"/>
      <c r="D3" s="1763"/>
      <c r="E3" s="1763"/>
      <c r="F3" s="1763"/>
      <c r="G3" s="1764"/>
      <c r="H3" s="1519">
        <f>SUM(H4:H21)</f>
        <v>0</v>
      </c>
    </row>
    <row r="4" spans="1:13" s="7" customFormat="1" ht="26.25" customHeight="1" x14ac:dyDescent="0.2">
      <c r="A4" s="791" t="s">
        <v>1198</v>
      </c>
      <c r="B4" s="22" t="str">
        <f>'360 accessories'!K7</f>
        <v>seafoam</v>
      </c>
      <c r="C4" s="22" t="str">
        <f>'360 accessories'!L7</f>
        <v>cypress green</v>
      </c>
      <c r="D4" s="17" t="str">
        <f>'360 accessories'!M7</f>
        <v>eden green</v>
      </c>
      <c r="E4" s="1274"/>
      <c r="F4" s="1274"/>
      <c r="G4" s="1274"/>
      <c r="H4" s="1275"/>
    </row>
    <row r="5" spans="1:13" s="7" customFormat="1" ht="26.25" customHeight="1" x14ac:dyDescent="0.2">
      <c r="A5" s="211"/>
      <c r="B5" s="480">
        <f>'360 accessories'!K10</f>
        <v>0</v>
      </c>
      <c r="C5" s="480">
        <f>'360 accessories'!L10</f>
        <v>0</v>
      </c>
      <c r="D5" s="480">
        <f>'360 accessories'!M10</f>
        <v>0</v>
      </c>
      <c r="E5" s="1274"/>
      <c r="F5" s="1274"/>
      <c r="G5" s="1274"/>
      <c r="H5" s="9">
        <f>'360 accessories'!H10</f>
        <v>0</v>
      </c>
    </row>
    <row r="6" spans="1:13" s="7" customFormat="1" ht="20.5" customHeight="1" x14ac:dyDescent="0.2">
      <c r="A6" s="807"/>
      <c r="B6" s="9" t="s">
        <v>190</v>
      </c>
      <c r="C6" s="9" t="s">
        <v>132</v>
      </c>
      <c r="D6" s="9" t="s">
        <v>188</v>
      </c>
      <c r="E6" s="9" t="s">
        <v>184</v>
      </c>
      <c r="F6" s="9" t="s">
        <v>185</v>
      </c>
      <c r="G6" s="807"/>
      <c r="H6" s="1317"/>
    </row>
    <row r="7" spans="1:13" s="7" customFormat="1" ht="26.25" customHeight="1" x14ac:dyDescent="0.2">
      <c r="A7" s="791" t="s">
        <v>996</v>
      </c>
      <c r="B7" s="480">
        <f>'360 accessories'!K14</f>
        <v>0</v>
      </c>
      <c r="C7" s="480">
        <f>'360 accessories'!L14</f>
        <v>0</v>
      </c>
      <c r="D7" s="480">
        <f>'360 accessories'!M14</f>
        <v>0</v>
      </c>
      <c r="E7" s="480">
        <f>'360 accessories'!N14</f>
        <v>0</v>
      </c>
      <c r="F7" s="480">
        <f>'360 accessories'!O14</f>
        <v>0</v>
      </c>
      <c r="G7" s="808"/>
      <c r="H7" s="9">
        <f>SUM(B7:F7)</f>
        <v>0</v>
      </c>
    </row>
    <row r="8" spans="1:13" s="7" customFormat="1" ht="20.5" customHeight="1" x14ac:dyDescent="0.2">
      <c r="A8" s="791"/>
      <c r="B8" s="22" t="s">
        <v>650</v>
      </c>
      <c r="C8" s="22" t="s">
        <v>928</v>
      </c>
      <c r="D8" s="22" t="s">
        <v>806</v>
      </c>
      <c r="E8" s="22" t="s">
        <v>90</v>
      </c>
      <c r="F8" s="792" t="s">
        <v>81</v>
      </c>
      <c r="G8" s="792" t="s">
        <v>87</v>
      </c>
      <c r="H8" s="9"/>
    </row>
    <row r="9" spans="1:13" s="7" customFormat="1" ht="24.5" customHeight="1" x14ac:dyDescent="0.2">
      <c r="A9" s="791" t="s">
        <v>927</v>
      </c>
      <c r="B9" s="1118" t="str">
        <f>'360 accessories'!K16</f>
        <v>not available</v>
      </c>
      <c r="C9" s="1118" t="str">
        <f>'360 accessories'!L16</f>
        <v>not available</v>
      </c>
      <c r="D9" s="1118" t="str">
        <f>'360 accessories'!M16</f>
        <v>not available</v>
      </c>
      <c r="E9" s="1118" t="str">
        <f>'360 accessories'!N16</f>
        <v>not available</v>
      </c>
      <c r="F9" s="1118" t="str">
        <f>'360 accessories'!O16</f>
        <v>not available</v>
      </c>
      <c r="G9" s="1118" t="str">
        <f>'360 accessories'!P16</f>
        <v>not available</v>
      </c>
      <c r="H9" s="9">
        <f>SUM(B9:G9)</f>
        <v>0</v>
      </c>
    </row>
    <row r="10" spans="1:13" s="7" customFormat="1" ht="21" customHeight="1" x14ac:dyDescent="0.2">
      <c r="A10" s="211"/>
      <c r="B10" s="22" t="s">
        <v>87</v>
      </c>
      <c r="C10" s="22" t="s">
        <v>90</v>
      </c>
      <c r="D10" s="9" t="s">
        <v>93</v>
      </c>
      <c r="E10" s="9" t="s">
        <v>91</v>
      </c>
      <c r="F10" s="807" t="s">
        <v>88</v>
      </c>
      <c r="G10" s="1316"/>
      <c r="H10" s="1317"/>
    </row>
    <row r="11" spans="1:13" s="6" customFormat="1" ht="22.5" customHeight="1" x14ac:dyDescent="0.2">
      <c r="A11" s="803" t="str">
        <f>'360 accessories'!C19</f>
        <v>DENIM toolbag with magnet</v>
      </c>
      <c r="B11" s="319"/>
      <c r="C11" s="319"/>
      <c r="D11" s="793"/>
      <c r="E11" s="793"/>
      <c r="F11" s="1321">
        <f>'360 accessories'!O19</f>
        <v>0</v>
      </c>
      <c r="G11" s="1320"/>
      <c r="H11" s="208">
        <f>'360 accessories'!H19</f>
        <v>0</v>
      </c>
    </row>
    <row r="12" spans="1:13" s="6" customFormat="1" ht="22.5" customHeight="1" x14ac:dyDescent="0.2">
      <c r="A12" s="803"/>
      <c r="B12" s="319"/>
      <c r="C12" s="319"/>
      <c r="D12" s="793"/>
      <c r="E12" s="793"/>
      <c r="F12" s="1322"/>
      <c r="G12" s="1318"/>
      <c r="H12" s="208"/>
    </row>
    <row r="13" spans="1:13" s="6" customFormat="1" ht="22.5" customHeight="1" x14ac:dyDescent="0.2">
      <c r="A13" s="803" t="str">
        <f>'360 accessories'!C20</f>
        <v>MINI DENIM 
tool bag</v>
      </c>
      <c r="B13" s="793">
        <f>'360 accessories'!K20</f>
        <v>0</v>
      </c>
      <c r="C13" s="793">
        <f>'360 accessories'!L20</f>
        <v>0</v>
      </c>
      <c r="D13" s="319">
        <f>'360 accessories'!M20</f>
        <v>0</v>
      </c>
      <c r="E13" s="319">
        <f>'360 accessories'!N20</f>
        <v>0</v>
      </c>
      <c r="F13" s="1322"/>
      <c r="G13" s="1318"/>
      <c r="H13" s="208">
        <f>'360 accessories'!H20</f>
        <v>0</v>
      </c>
    </row>
    <row r="14" spans="1:13" s="6" customFormat="1" ht="20.5" customHeight="1" x14ac:dyDescent="0.2">
      <c r="A14" s="803"/>
      <c r="B14" s="1760" t="s">
        <v>596</v>
      </c>
      <c r="C14" s="1761"/>
      <c r="D14" s="1716" t="s">
        <v>87</v>
      </c>
      <c r="E14" s="1717"/>
      <c r="F14" s="1322"/>
      <c r="G14" s="1318"/>
      <c r="H14" s="1323"/>
    </row>
    <row r="15" spans="1:13" s="6" customFormat="1" ht="22.5" customHeight="1" x14ac:dyDescent="0.2">
      <c r="A15" s="803" t="str">
        <f>'360 accessories'!C23</f>
        <v xml:space="preserve">LEATHER toolbag with magnet </v>
      </c>
      <c r="B15" s="1758">
        <f>'360 accessories'!K23</f>
        <v>0</v>
      </c>
      <c r="C15" s="1759"/>
      <c r="D15" s="1758" t="str">
        <f>'360 accessories'!L23</f>
        <v>not available</v>
      </c>
      <c r="E15" s="1759"/>
      <c r="F15" s="1322"/>
      <c r="G15" s="1318"/>
      <c r="H15" s="208">
        <f>'360 accessories'!H23</f>
        <v>0</v>
      </c>
    </row>
    <row r="16" spans="1:13" s="6" customFormat="1" ht="22.25" customHeight="1" x14ac:dyDescent="0.2">
      <c r="A16" s="803" t="str">
        <f>'360 accessories'!C24</f>
        <v xml:space="preserve">LEATHER + 
MINI LEATHER 
toolbag with magnet </v>
      </c>
      <c r="B16" s="1758">
        <f>'360 accessories'!K24</f>
        <v>0</v>
      </c>
      <c r="C16" s="1759"/>
      <c r="D16" s="1758" t="str">
        <f>'360 accessories'!L24</f>
        <v>not available</v>
      </c>
      <c r="E16" s="1759"/>
      <c r="F16" s="1322"/>
      <c r="G16" s="1318"/>
      <c r="H16" s="208">
        <f>'360 accessories'!H24</f>
        <v>0</v>
      </c>
    </row>
    <row r="17" spans="1:8" ht="22.25" customHeight="1" x14ac:dyDescent="0.2">
      <c r="A17" s="803" t="str">
        <f>'360 accessories'!C25</f>
        <v>MINI LEATHER 
tool bag</v>
      </c>
      <c r="B17" s="1758">
        <f>'360 accessories'!K25</f>
        <v>0</v>
      </c>
      <c r="C17" s="1759"/>
      <c r="D17" s="1758">
        <f>'360 accessories'!L25</f>
        <v>0</v>
      </c>
      <c r="E17" s="1759"/>
      <c r="F17" s="1322"/>
      <c r="G17" s="1319"/>
      <c r="H17" s="208">
        <f>'360 accessories'!H25</f>
        <v>0</v>
      </c>
    </row>
    <row r="18" spans="1:8" ht="16.75" customHeight="1" x14ac:dyDescent="0.2">
      <c r="A18" s="177"/>
      <c r="B18" s="25"/>
      <c r="C18" s="25"/>
      <c r="D18" s="25"/>
      <c r="E18" s="25"/>
      <c r="F18" s="25"/>
      <c r="G18" s="25"/>
      <c r="H18" s="1518"/>
    </row>
    <row r="19" spans="1:8" ht="23.5" customHeight="1" x14ac:dyDescent="0.2">
      <c r="A19" s="803" t="str">
        <f>'360 accessories'!C27</f>
        <v>Women sportclimbing chalk bag</v>
      </c>
      <c r="B19" s="1754"/>
      <c r="C19" s="1755"/>
      <c r="D19" s="1755"/>
      <c r="E19" s="1755"/>
      <c r="F19" s="1755"/>
      <c r="G19" s="1756"/>
      <c r="H19" s="208">
        <f>'360 accessories'!H27</f>
        <v>0</v>
      </c>
    </row>
    <row r="20" spans="1:8" ht="22.25" customHeight="1" x14ac:dyDescent="0.2">
      <c r="A20" s="803" t="str">
        <f>'360 accessories'!C28</f>
        <v>Men sportclimbing chalk bag</v>
      </c>
      <c r="B20" s="1754"/>
      <c r="C20" s="1755"/>
      <c r="D20" s="1755"/>
      <c r="E20" s="1755"/>
      <c r="F20" s="1755"/>
      <c r="G20" s="1756"/>
      <c r="H20" s="208">
        <f>'360 accessories'!H28</f>
        <v>0</v>
      </c>
    </row>
    <row r="21" spans="1:8" ht="22.25" customHeight="1" x14ac:dyDescent="0.2">
      <c r="A21" s="803" t="str">
        <f>'360 accessories'!C29</f>
        <v>Bouldering 
chalk bag</v>
      </c>
      <c r="B21" s="1754"/>
      <c r="C21" s="1755"/>
      <c r="D21" s="1755"/>
      <c r="E21" s="1755"/>
      <c r="F21" s="1755"/>
      <c r="G21" s="1756"/>
      <c r="H21" s="208">
        <f>'360 accessories'!H29</f>
        <v>0</v>
      </c>
    </row>
    <row r="22" spans="1:8" x14ac:dyDescent="0.2">
      <c r="B22"/>
      <c r="C22"/>
      <c r="D22"/>
    </row>
    <row r="23" spans="1:8" x14ac:dyDescent="0.2">
      <c r="A23" s="210" t="s">
        <v>82</v>
      </c>
      <c r="B23" s="16"/>
      <c r="C23" s="16" t="s">
        <v>85</v>
      </c>
      <c r="D23" s="24"/>
      <c r="E23" s="24"/>
      <c r="F23" s="24"/>
      <c r="G23" s="24"/>
      <c r="H23" s="2"/>
    </row>
    <row r="24" spans="1:8" ht="21" customHeight="1" x14ac:dyDescent="0.2">
      <c r="A24" s="210" t="s">
        <v>84</v>
      </c>
      <c r="B24" s="16"/>
      <c r="C24" s="16" t="s">
        <v>83</v>
      </c>
      <c r="D24" s="25"/>
      <c r="E24" s="25"/>
      <c r="F24" s="2"/>
      <c r="G24" s="2"/>
      <c r="H24" s="2"/>
    </row>
    <row r="25" spans="1:8" ht="21.5" customHeight="1" x14ac:dyDescent="0.2">
      <c r="B25" s="16"/>
      <c r="C25" s="16" t="s">
        <v>86</v>
      </c>
      <c r="D25" s="25"/>
      <c r="E25" s="25"/>
      <c r="F25" s="2"/>
      <c r="G25" s="2"/>
      <c r="H25" s="2"/>
    </row>
    <row r="26" spans="1:8" x14ac:dyDescent="0.2">
      <c r="B26"/>
      <c r="C26"/>
      <c r="D26"/>
    </row>
  </sheetData>
  <autoFilter ref="H1:H32" xr:uid="{B0B5646F-4DD8-3F4A-BEAA-F123F6550C51}"/>
  <mergeCells count="13">
    <mergeCell ref="B20:G20"/>
    <mergeCell ref="B21:G21"/>
    <mergeCell ref="A1:D1"/>
    <mergeCell ref="B15:C15"/>
    <mergeCell ref="B16:C16"/>
    <mergeCell ref="B17:C17"/>
    <mergeCell ref="D15:E15"/>
    <mergeCell ref="D16:E16"/>
    <mergeCell ref="D17:E17"/>
    <mergeCell ref="B14:C14"/>
    <mergeCell ref="D14:E14"/>
    <mergeCell ref="A3:G3"/>
    <mergeCell ref="B19:G19"/>
  </mergeCells>
  <pageMargins left="0.25" right="0.25" top="0.75" bottom="0.75" header="0.3" footer="0.3"/>
  <pageSetup paperSize="9" fitToHeight="0" orientation="landscape" verticalDpi="0" r:id="rId1"/>
  <headerFooter>
    <oddHeader>&amp;LPACKING LIST&amp;C360 ACCESSORIES</oddHeader>
    <oddFooter>Stran &amp;P od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98578-5FDF-5F47-A0C7-CE4E042DE697}">
  <sheetPr codeName="Sheet14">
    <tabColor theme="0" tint="-4.9989318521683403E-2"/>
    <pageSetUpPr fitToPage="1"/>
  </sheetPr>
  <dimension ref="A1:XCX516"/>
  <sheetViews>
    <sheetView showGridLines="0" zoomScale="60" zoomScaleNormal="60" workbookViewId="0">
      <pane xSplit="5" ySplit="8" topLeftCell="F9" activePane="bottomRight" state="frozen"/>
      <selection pane="topRight" activeCell="F1" sqref="F1"/>
      <selection pane="bottomLeft" activeCell="A13" sqref="A13"/>
      <selection pane="bottomRight" activeCell="Q15" sqref="Q15"/>
    </sheetView>
  </sheetViews>
  <sheetFormatPr baseColWidth="10" defaultColWidth="0" defaultRowHeight="16" x14ac:dyDescent="0.2"/>
  <cols>
    <col min="1" max="1" width="3.5" customWidth="1"/>
    <col min="2" max="2" width="3" style="186" customWidth="1"/>
    <col min="3" max="3" width="13.6640625" customWidth="1"/>
    <col min="4" max="4" width="19.1640625" style="346" customWidth="1"/>
    <col min="5" max="5" width="5.6640625" style="463" customWidth="1"/>
    <col min="6" max="6" width="10.5" style="463" customWidth="1"/>
    <col min="7" max="7" width="9.6640625" style="271" customWidth="1"/>
    <col min="8" max="8" width="7.5" customWidth="1"/>
    <col min="9" max="9" width="16.83203125" style="123" customWidth="1"/>
    <col min="10" max="10" width="6.5" customWidth="1"/>
    <col min="11" max="11" width="8.5" customWidth="1"/>
    <col min="12" max="12" width="12.33203125" customWidth="1"/>
    <col min="13" max="13" width="14.6640625" style="275" customWidth="1"/>
    <col min="14" max="27" width="9.5" style="275" customWidth="1"/>
    <col min="28" max="28" width="15.1640625" style="23" bestFit="1" customWidth="1"/>
    <col min="29" max="29" width="6.1640625" customWidth="1"/>
    <col min="30" max="30" width="7.33203125" style="92" customWidth="1"/>
    <col min="31" max="31" width="8" customWidth="1"/>
    <col min="32" max="33" width="10" style="348" hidden="1" customWidth="1"/>
    <col min="34" max="34" width="10" style="96" hidden="1" customWidth="1"/>
    <col min="35" max="35" width="7" style="471" hidden="1" customWidth="1"/>
    <col min="36" max="36" width="6.5" style="445" hidden="1" customWidth="1"/>
    <col min="37" max="50" width="6.5" style="498" hidden="1" customWidth="1"/>
    <col min="51" max="51" width="7.1640625" style="448" hidden="1" customWidth="1"/>
    <col min="52" max="52" width="5" style="215" hidden="1" customWidth="1"/>
    <col min="53" max="53" width="5.83203125" style="715" hidden="1" customWidth="1"/>
    <col min="54" max="54" width="5.83203125" hidden="1" customWidth="1"/>
    <col min="55" max="55" width="5.83203125" style="715" hidden="1" customWidth="1"/>
    <col min="56" max="56" width="5.83203125" hidden="1" customWidth="1"/>
    <col min="57" max="57" width="5.83203125" style="715" hidden="1" customWidth="1"/>
    <col min="58" max="58" width="5.83203125" hidden="1" customWidth="1"/>
    <col min="59" max="59" width="5.83203125" style="715" hidden="1" customWidth="1"/>
    <col min="60" max="60" width="5.83203125" hidden="1" customWidth="1"/>
    <col min="61" max="61" width="5.83203125" style="715" hidden="1" customWidth="1"/>
    <col min="62" max="62" width="5.83203125" hidden="1" customWidth="1"/>
    <col min="63" max="63" width="5.83203125" style="715" hidden="1" customWidth="1"/>
    <col min="64" max="64" width="5.83203125" hidden="1" customWidth="1"/>
    <col min="65" max="65" width="5.83203125" style="715" hidden="1" customWidth="1"/>
    <col min="66" max="66" width="5.83203125" hidden="1" customWidth="1"/>
    <col min="67" max="67" width="5.83203125" style="387" hidden="1" customWidth="1"/>
    <col min="68" max="68" width="5.83203125" hidden="1" customWidth="1"/>
    <col min="69" max="69" width="5.83203125" style="387" hidden="1" customWidth="1"/>
    <col min="70" max="70" width="5.83203125" hidden="1" customWidth="1"/>
    <col min="71" max="71" width="5.83203125" style="387" hidden="1" customWidth="1"/>
    <col min="72" max="72" width="5.83203125" hidden="1" customWidth="1"/>
    <col min="73" max="73" width="5.83203125" style="387" hidden="1" customWidth="1"/>
    <col min="74" max="74" width="5.83203125" hidden="1" customWidth="1"/>
    <col min="75" max="75" width="5.83203125" style="387" hidden="1" customWidth="1"/>
    <col min="76" max="76" width="5.83203125" hidden="1" customWidth="1"/>
    <col min="77" max="77" width="5.83203125" style="387" hidden="1" customWidth="1"/>
    <col min="78" max="78" width="5.83203125" hidden="1" customWidth="1"/>
    <col min="79" max="79" width="5.83203125" style="387" hidden="1" customWidth="1"/>
    <col min="80" max="80" width="5.83203125" hidden="1" customWidth="1"/>
    <col min="81" max="81" width="5.83203125" style="387" hidden="1" customWidth="1"/>
    <col min="82" max="82" width="5.83203125" hidden="1" customWidth="1"/>
    <col min="83" max="83" width="5.83203125" style="387" hidden="1" customWidth="1"/>
    <col min="84" max="84" width="5.83203125" hidden="1" customWidth="1"/>
    <col min="85" max="85" width="5.83203125" style="387" hidden="1" customWidth="1"/>
    <col min="86" max="86" width="5.83203125" hidden="1" customWidth="1"/>
    <col min="87" max="87" width="5.83203125" style="387" hidden="1" customWidth="1"/>
    <col min="88" max="88" width="5.83203125" hidden="1" customWidth="1"/>
    <col min="89" max="89" width="5" style="215" hidden="1" customWidth="1"/>
    <col min="90" max="117" width="11" hidden="1" customWidth="1"/>
    <col min="118" max="123" width="11" customWidth="1"/>
    <col min="16327" max="16384" width="11" hidden="1"/>
  </cols>
  <sheetData>
    <row r="1" spans="1:16325" ht="13.25" customHeight="1" x14ac:dyDescent="0.2">
      <c r="AF1"/>
      <c r="AG1"/>
      <c r="AI1" s="634"/>
      <c r="AK1" s="235"/>
      <c r="AL1" s="235"/>
      <c r="AM1" s="235"/>
      <c r="AN1" s="235"/>
      <c r="AO1" s="235"/>
      <c r="AP1" s="235"/>
      <c r="AQ1" s="235"/>
      <c r="AR1" s="235"/>
      <c r="AS1" s="235"/>
      <c r="AT1" s="235"/>
      <c r="AU1" s="235"/>
      <c r="AV1" s="235"/>
      <c r="AW1" s="235"/>
      <c r="AX1" s="235"/>
    </row>
    <row r="2" spans="1:16325" ht="20" customHeight="1" x14ac:dyDescent="0.25">
      <c r="D2" s="1765" t="s">
        <v>1065</v>
      </c>
      <c r="L2" s="35"/>
      <c r="M2" s="350" t="s">
        <v>614</v>
      </c>
      <c r="N2" s="1645">
        <f>SUM(AB9:AB24)</f>
        <v>0</v>
      </c>
      <c r="O2" s="1645"/>
      <c r="P2" s="878" t="s">
        <v>8</v>
      </c>
      <c r="Q2" s="700"/>
      <c r="R2" s="700"/>
      <c r="S2" s="700"/>
      <c r="T2" s="700"/>
      <c r="U2" s="700"/>
      <c r="V2" s="700"/>
      <c r="W2" s="700"/>
      <c r="X2" s="700"/>
      <c r="Y2" s="700"/>
      <c r="Z2" s="700"/>
      <c r="AA2" s="700"/>
      <c r="AB2" s="1652" t="s">
        <v>1047</v>
      </c>
      <c r="AC2" s="1652"/>
      <c r="AD2" s="921">
        <f>AG8</f>
        <v>0</v>
      </c>
      <c r="AE2" s="724"/>
      <c r="AF2" s="658"/>
      <c r="AG2" s="658"/>
      <c r="AH2" s="1608"/>
      <c r="AI2" s="634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BA2" s="716"/>
      <c r="BB2" s="35"/>
      <c r="BC2" s="716"/>
      <c r="BD2" s="35"/>
      <c r="BE2" s="716"/>
      <c r="BF2" s="35"/>
      <c r="BG2" s="716"/>
      <c r="BH2" s="35"/>
      <c r="BI2" s="716"/>
      <c r="BJ2" s="35"/>
      <c r="BK2" s="716"/>
      <c r="BL2" s="35"/>
      <c r="BM2" s="716"/>
      <c r="BN2" s="35"/>
      <c r="BO2" s="388"/>
      <c r="BP2" s="35"/>
      <c r="BQ2" s="388"/>
      <c r="BR2" s="35"/>
      <c r="BS2" s="388"/>
      <c r="BT2" s="35"/>
      <c r="BU2" s="388"/>
      <c r="BV2" s="35"/>
      <c r="BW2" s="388"/>
      <c r="BX2" s="35"/>
      <c r="BY2" s="388"/>
      <c r="BZ2" s="35"/>
      <c r="CA2" s="388"/>
      <c r="CB2" s="35"/>
      <c r="CC2" s="388"/>
      <c r="CD2" s="35"/>
      <c r="CE2" s="388"/>
      <c r="CF2" s="35"/>
      <c r="CG2" s="388"/>
      <c r="CH2" s="35"/>
      <c r="CI2" s="388"/>
      <c r="CJ2" s="35"/>
      <c r="CL2" s="658"/>
      <c r="CM2" s="658"/>
      <c r="CN2" s="658"/>
      <c r="CO2" s="658"/>
      <c r="CP2" s="658"/>
      <c r="DN2" s="725"/>
    </row>
    <row r="3" spans="1:16325" ht="20" customHeight="1" x14ac:dyDescent="0.25">
      <c r="D3" s="1765"/>
      <c r="E3" s="464"/>
      <c r="F3" s="464"/>
      <c r="G3" s="99"/>
      <c r="H3" s="306"/>
      <c r="I3" s="306"/>
      <c r="M3" s="269" t="s">
        <v>616</v>
      </c>
      <c r="N3" s="1650">
        <f>SUM(N9:AA24)</f>
        <v>0</v>
      </c>
      <c r="O3" s="1650"/>
      <c r="P3" s="669"/>
      <c r="Q3" s="669"/>
      <c r="R3" s="669"/>
      <c r="S3" s="669"/>
      <c r="T3" s="669"/>
      <c r="U3" s="669"/>
      <c r="V3" s="669"/>
      <c r="W3" s="669"/>
      <c r="X3" s="669"/>
      <c r="Y3" s="669"/>
      <c r="Z3" s="669"/>
      <c r="AA3" s="669"/>
      <c r="AB3" s="669"/>
      <c r="AC3" s="386"/>
      <c r="AE3" s="386"/>
      <c r="AF3" s="386"/>
      <c r="AG3" s="1"/>
      <c r="AH3" s="1608"/>
      <c r="AI3" s="635"/>
      <c r="AJ3" s="446"/>
      <c r="AK3" s="889"/>
      <c r="AL3" s="889"/>
      <c r="AM3" s="889"/>
      <c r="AN3" s="889"/>
      <c r="AO3" s="889"/>
      <c r="AP3" s="889"/>
      <c r="AQ3" s="889"/>
      <c r="AR3" s="889"/>
      <c r="AS3" s="889"/>
      <c r="AT3" s="889"/>
      <c r="AU3" s="889"/>
      <c r="AV3" s="889"/>
      <c r="AW3" s="889"/>
      <c r="AX3" s="889"/>
      <c r="BA3" s="716"/>
      <c r="BB3" s="35"/>
      <c r="BC3" s="716"/>
      <c r="BD3" s="35"/>
      <c r="BE3" s="716"/>
      <c r="BF3" s="35"/>
      <c r="BG3" s="716"/>
      <c r="BH3" s="35"/>
      <c r="BI3" s="716"/>
      <c r="BJ3" s="35"/>
      <c r="BK3" s="716"/>
      <c r="BL3" s="35"/>
      <c r="BM3" s="716"/>
      <c r="BN3" s="35"/>
      <c r="BO3" s="388"/>
      <c r="BP3" s="35"/>
      <c r="BQ3" s="388"/>
      <c r="BR3" s="35"/>
      <c r="BS3" s="388"/>
      <c r="BT3" s="35"/>
      <c r="BU3" s="388"/>
      <c r="BV3" s="35"/>
      <c r="BW3" s="388"/>
      <c r="BX3" s="35"/>
      <c r="BY3" s="388"/>
      <c r="BZ3" s="35"/>
      <c r="CA3" s="388"/>
      <c r="CB3" s="35"/>
      <c r="CC3" s="388"/>
      <c r="CD3" s="35"/>
      <c r="CE3" s="388"/>
      <c r="CF3" s="35"/>
      <c r="CG3" s="388"/>
      <c r="CH3" s="35"/>
      <c r="CI3" s="388"/>
      <c r="CJ3" s="35"/>
      <c r="CK3" s="222"/>
      <c r="CL3" s="386"/>
      <c r="CM3" s="1"/>
      <c r="CN3" s="1"/>
      <c r="CO3" s="1"/>
      <c r="CP3" s="1"/>
      <c r="DN3" s="1609"/>
    </row>
    <row r="4" spans="1:16325" ht="20" customHeight="1" x14ac:dyDescent="0.25">
      <c r="D4" s="1765"/>
      <c r="E4" s="464"/>
      <c r="F4" s="464"/>
      <c r="G4" s="99"/>
      <c r="H4" s="306"/>
      <c r="I4" s="306"/>
      <c r="M4" s="269" t="s">
        <v>44</v>
      </c>
      <c r="N4" s="1651">
        <f>SUM(AJ9:AJ24)</f>
        <v>0</v>
      </c>
      <c r="O4" s="1651"/>
      <c r="P4" s="877" t="s">
        <v>6</v>
      </c>
      <c r="Q4" s="663"/>
      <c r="R4" s="663"/>
      <c r="S4" s="663"/>
      <c r="T4" s="663"/>
      <c r="U4" s="663"/>
      <c r="V4" s="663"/>
      <c r="W4" s="663"/>
      <c r="X4" s="663"/>
      <c r="Y4" s="663"/>
      <c r="Z4" s="663"/>
      <c r="AA4" s="663"/>
      <c r="AB4" s="663"/>
      <c r="AC4" s="1"/>
      <c r="AE4" s="1"/>
      <c r="AF4" s="1"/>
      <c r="AG4" s="1"/>
      <c r="AH4" s="1608"/>
      <c r="AI4" s="635"/>
      <c r="AJ4" s="446"/>
      <c r="AK4" s="889"/>
      <c r="AL4" s="889"/>
      <c r="AM4" s="889"/>
      <c r="AN4" s="889"/>
      <c r="AO4" s="889"/>
      <c r="AP4" s="889"/>
      <c r="AQ4" s="889"/>
      <c r="AR4" s="889"/>
      <c r="AS4" s="889"/>
      <c r="AT4" s="889"/>
      <c r="AU4" s="889"/>
      <c r="AV4" s="889"/>
      <c r="AW4" s="889"/>
      <c r="AX4" s="889"/>
      <c r="AZ4" s="263"/>
      <c r="BA4" s="716"/>
      <c r="BB4" s="35"/>
      <c r="BC4" s="716"/>
      <c r="BD4" s="35"/>
      <c r="BE4" s="716"/>
      <c r="BF4" s="35"/>
      <c r="BG4" s="716"/>
      <c r="BH4" s="35"/>
      <c r="BI4" s="716"/>
      <c r="BJ4" s="35"/>
      <c r="BK4" s="716"/>
      <c r="BL4" s="35"/>
      <c r="BM4" s="716"/>
      <c r="BN4" s="35"/>
      <c r="BO4" s="388"/>
      <c r="BP4" s="35"/>
      <c r="BQ4" s="388"/>
      <c r="BR4" s="35"/>
      <c r="BS4" s="388"/>
      <c r="BT4" s="35"/>
      <c r="BU4" s="388"/>
      <c r="BV4" s="35"/>
      <c r="BW4" s="388"/>
      <c r="BX4" s="35"/>
      <c r="BY4" s="388"/>
      <c r="BZ4" s="35"/>
      <c r="CA4" s="388"/>
      <c r="CB4" s="35"/>
      <c r="CC4" s="388"/>
      <c r="CD4" s="35"/>
      <c r="CE4" s="388"/>
      <c r="CF4" s="35"/>
      <c r="CG4" s="388"/>
      <c r="CH4" s="35"/>
      <c r="CI4" s="388"/>
      <c r="CJ4" s="35"/>
      <c r="CK4" s="222"/>
      <c r="CL4" s="1"/>
      <c r="CM4" s="1"/>
      <c r="CN4" s="1"/>
      <c r="CO4" s="1"/>
      <c r="CP4" s="1"/>
      <c r="DN4" s="1609"/>
    </row>
    <row r="5" spans="1:16325" ht="14.75" customHeight="1" x14ac:dyDescent="0.25">
      <c r="D5" s="1765"/>
      <c r="E5" s="506"/>
      <c r="F5" s="464"/>
      <c r="G5" s="99"/>
      <c r="H5" s="306"/>
      <c r="I5" s="306"/>
      <c r="AF5"/>
      <c r="AG5" s="98"/>
      <c r="AH5" s="1608"/>
      <c r="AI5" s="635"/>
      <c r="AJ5" s="446"/>
      <c r="AK5" s="889"/>
      <c r="AL5" s="889"/>
      <c r="AM5" s="889"/>
      <c r="AN5" s="889"/>
      <c r="AO5" s="889"/>
      <c r="AP5" s="889"/>
      <c r="AQ5" s="889"/>
      <c r="AR5" s="889"/>
      <c r="AS5" s="889"/>
      <c r="AT5" s="889"/>
      <c r="AU5" s="889"/>
      <c r="AV5" s="889"/>
      <c r="AW5" s="889"/>
      <c r="AX5" s="889"/>
      <c r="AZ5" s="263"/>
      <c r="BA5" s="716"/>
      <c r="BB5" s="35"/>
      <c r="BC5" s="716"/>
      <c r="BD5" s="35"/>
      <c r="BE5" s="716"/>
      <c r="BF5" s="35"/>
      <c r="BG5" s="716"/>
      <c r="BH5" s="35"/>
      <c r="BI5" s="716"/>
      <c r="BJ5" s="35"/>
      <c r="BK5" s="716"/>
      <c r="BL5" s="35"/>
      <c r="BM5" s="716"/>
      <c r="BN5" s="35"/>
      <c r="BO5" s="388"/>
      <c r="BP5" s="35"/>
      <c r="BQ5" s="388"/>
      <c r="BR5" s="35"/>
      <c r="BS5" s="388"/>
      <c r="BT5" s="35"/>
      <c r="BU5" s="388"/>
      <c r="BV5" s="35"/>
      <c r="BW5" s="388"/>
      <c r="BX5" s="35"/>
      <c r="BY5" s="388"/>
      <c r="BZ5" s="35"/>
      <c r="CA5" s="388"/>
      <c r="CB5" s="35"/>
      <c r="CC5" s="388"/>
      <c r="CD5" s="35"/>
      <c r="CE5" s="388"/>
      <c r="CF5" s="35"/>
      <c r="CG5" s="388"/>
      <c r="CH5" s="35"/>
      <c r="CI5" s="388"/>
      <c r="CJ5" s="35"/>
      <c r="CK5" s="222"/>
      <c r="DN5" s="1609"/>
    </row>
    <row r="6" spans="1:16325" ht="17.25" customHeight="1" x14ac:dyDescent="0.2">
      <c r="D6" s="1765"/>
      <c r="E6" s="464"/>
      <c r="F6" s="464"/>
      <c r="G6" s="99"/>
      <c r="H6" s="306"/>
      <c r="I6" s="306"/>
      <c r="M6" s="273"/>
      <c r="N6" s="501"/>
      <c r="O6" s="501"/>
      <c r="P6" s="501"/>
      <c r="Q6" s="501"/>
      <c r="R6" s="501"/>
      <c r="S6" s="501"/>
      <c r="T6" s="501"/>
      <c r="U6" s="501"/>
      <c r="V6" s="501"/>
      <c r="W6" s="501"/>
      <c r="X6" s="501"/>
      <c r="Y6" s="501"/>
      <c r="Z6" s="501"/>
      <c r="AA6" s="501"/>
      <c r="AB6" s="353" t="s">
        <v>613</v>
      </c>
      <c r="AF6"/>
      <c r="AG6" s="98"/>
      <c r="AH6" s="399"/>
      <c r="AI6" s="635"/>
      <c r="AJ6" s="446"/>
      <c r="AK6" s="889"/>
      <c r="AL6" s="889"/>
      <c r="AM6" s="889"/>
      <c r="AN6" s="889"/>
      <c r="AO6" s="889"/>
      <c r="AP6" s="889"/>
      <c r="AQ6" s="889"/>
      <c r="AR6" s="889"/>
      <c r="AS6" s="889"/>
      <c r="AT6" s="889"/>
      <c r="AU6" s="889"/>
      <c r="AV6" s="889"/>
      <c r="AW6" s="889"/>
      <c r="AX6" s="889"/>
      <c r="AZ6" s="263"/>
      <c r="CK6" s="222"/>
      <c r="DN6" s="1608"/>
    </row>
    <row r="7" spans="1:16325" ht="19.25" hidden="1" customHeight="1" x14ac:dyDescent="0.2">
      <c r="AF7"/>
      <c r="AI7" s="634"/>
      <c r="AK7" s="235"/>
      <c r="AL7" s="235"/>
      <c r="AM7" s="235"/>
      <c r="AN7" s="235"/>
      <c r="AO7" s="235"/>
      <c r="AP7" s="235"/>
      <c r="AQ7" s="235"/>
      <c r="AR7" s="235"/>
      <c r="AS7" s="235"/>
      <c r="AT7" s="235"/>
      <c r="AU7" s="235"/>
      <c r="AV7" s="235"/>
      <c r="AW7" s="235"/>
      <c r="AX7" s="235"/>
      <c r="AZ7" s="263"/>
      <c r="DN7" s="1608"/>
    </row>
    <row r="8" spans="1:16325" ht="19.25" customHeight="1" x14ac:dyDescent="0.2">
      <c r="B8" s="188"/>
      <c r="E8" s="465"/>
      <c r="F8" s="465"/>
      <c r="G8" s="309"/>
      <c r="H8" s="6"/>
      <c r="L8" s="37"/>
      <c r="M8" s="10" t="s">
        <v>612</v>
      </c>
      <c r="N8" s="331">
        <f t="shared" ref="N8:AA8" si="0">SUM(AK9:AK24)+SUM(AK11:AK32)</f>
        <v>0</v>
      </c>
      <c r="O8" s="331">
        <f t="shared" si="0"/>
        <v>0</v>
      </c>
      <c r="P8" s="331">
        <f t="shared" si="0"/>
        <v>0</v>
      </c>
      <c r="Q8" s="331">
        <f t="shared" si="0"/>
        <v>0</v>
      </c>
      <c r="R8" s="331">
        <f t="shared" si="0"/>
        <v>0</v>
      </c>
      <c r="S8" s="331">
        <f t="shared" si="0"/>
        <v>0</v>
      </c>
      <c r="T8" s="331">
        <f t="shared" si="0"/>
        <v>0</v>
      </c>
      <c r="U8" s="331">
        <f t="shared" si="0"/>
        <v>0</v>
      </c>
      <c r="V8" s="331">
        <f t="shared" si="0"/>
        <v>0</v>
      </c>
      <c r="W8" s="331">
        <f t="shared" si="0"/>
        <v>0</v>
      </c>
      <c r="X8" s="331">
        <f t="shared" si="0"/>
        <v>0</v>
      </c>
      <c r="Y8" s="331">
        <f t="shared" si="0"/>
        <v>0</v>
      </c>
      <c r="Z8" s="331">
        <f t="shared" si="0"/>
        <v>0</v>
      </c>
      <c r="AA8" s="331">
        <f t="shared" si="0"/>
        <v>0</v>
      </c>
      <c r="AB8" s="208">
        <f>SUM(N8:AA8)</f>
        <v>0</v>
      </c>
      <c r="AC8" s="101"/>
      <c r="AD8" s="103"/>
      <c r="AF8" s="354" t="s">
        <v>473</v>
      </c>
      <c r="AG8" s="504">
        <f>SUM(AG9:AG24)</f>
        <v>0</v>
      </c>
      <c r="AH8" s="7"/>
      <c r="AI8" s="636"/>
      <c r="AJ8" s="447"/>
      <c r="AK8" s="890"/>
      <c r="AL8" s="890"/>
      <c r="AM8" s="890"/>
      <c r="AN8" s="890"/>
      <c r="AO8" s="890"/>
      <c r="AP8" s="890"/>
      <c r="AQ8" s="890"/>
      <c r="AR8" s="890"/>
      <c r="AS8" s="890"/>
      <c r="AT8" s="890"/>
      <c r="AU8" s="890"/>
      <c r="AV8" s="890"/>
      <c r="AW8" s="890"/>
      <c r="AX8" s="890"/>
      <c r="AZ8" s="263"/>
      <c r="CK8" s="214"/>
      <c r="DN8" s="1608"/>
    </row>
    <row r="9" spans="1:16325" s="6" customFormat="1" ht="57" customHeight="1" x14ac:dyDescent="0.2">
      <c r="B9" s="326" t="s">
        <v>9</v>
      </c>
      <c r="C9" s="40"/>
      <c r="D9" s="475" t="s">
        <v>601</v>
      </c>
      <c r="E9" s="461" t="s">
        <v>858</v>
      </c>
      <c r="F9" s="461" t="s">
        <v>611</v>
      </c>
      <c r="G9" s="327" t="s">
        <v>610</v>
      </c>
      <c r="H9" s="332" t="s">
        <v>606</v>
      </c>
      <c r="I9" s="327" t="s">
        <v>605</v>
      </c>
      <c r="J9" s="327" t="s">
        <v>602</v>
      </c>
      <c r="K9" s="327" t="s">
        <v>608</v>
      </c>
      <c r="L9" s="332" t="s">
        <v>609</v>
      </c>
      <c r="M9" s="327" t="s">
        <v>604</v>
      </c>
      <c r="N9" s="1031" t="s">
        <v>774</v>
      </c>
      <c r="O9" s="40" t="s">
        <v>81</v>
      </c>
      <c r="P9" s="1032" t="s">
        <v>775</v>
      </c>
      <c r="Q9" s="611" t="s">
        <v>776</v>
      </c>
      <c r="R9" s="670" t="s">
        <v>777</v>
      </c>
      <c r="S9" s="615" t="s">
        <v>892</v>
      </c>
      <c r="T9" s="1033" t="s">
        <v>891</v>
      </c>
      <c r="U9" s="305" t="s">
        <v>893</v>
      </c>
      <c r="V9" s="1034" t="s">
        <v>615</v>
      </c>
      <c r="W9" s="614" t="s">
        <v>778</v>
      </c>
      <c r="X9" s="274" t="s">
        <v>779</v>
      </c>
      <c r="Y9" s="189" t="s">
        <v>780</v>
      </c>
      <c r="Z9" s="612" t="s">
        <v>652</v>
      </c>
      <c r="AA9" s="769" t="s">
        <v>651</v>
      </c>
      <c r="AB9" s="1028" t="s">
        <v>13</v>
      </c>
      <c r="AC9" s="1029" t="s">
        <v>9</v>
      </c>
      <c r="AD9" s="1030" t="s">
        <v>14</v>
      </c>
      <c r="AE9" s="363"/>
      <c r="AF9" s="1036" t="s">
        <v>471</v>
      </c>
      <c r="AG9" s="505" t="s">
        <v>472</v>
      </c>
      <c r="AH9" s="1040"/>
      <c r="AI9" s="471" t="s">
        <v>6</v>
      </c>
      <c r="AJ9" s="445" t="s">
        <v>7</v>
      </c>
      <c r="AK9" s="215"/>
      <c r="AL9" s="215"/>
      <c r="AM9" s="215"/>
      <c r="AN9" s="215"/>
      <c r="AO9" s="215"/>
      <c r="AP9" s="215"/>
      <c r="AQ9" s="215"/>
      <c r="AR9" s="215"/>
      <c r="AS9" s="215"/>
      <c r="AT9" s="215"/>
      <c r="AU9" s="215"/>
      <c r="AV9" s="215"/>
      <c r="AW9" s="215"/>
      <c r="AX9" s="215"/>
      <c r="AY9" s="449" t="s">
        <v>469</v>
      </c>
      <c r="AZ9" s="600"/>
      <c r="BA9" s="464"/>
      <c r="BB9" s="1061"/>
      <c r="BD9" s="1062"/>
      <c r="BE9" s="104"/>
      <c r="BF9" s="104"/>
      <c r="BG9" s="104"/>
      <c r="BH9" s="104"/>
      <c r="BI9" s="104"/>
      <c r="BJ9" s="104"/>
      <c r="BK9" s="104"/>
      <c r="BL9" s="104"/>
      <c r="BM9" s="104"/>
      <c r="BN9" s="104"/>
      <c r="BO9" s="104"/>
      <c r="BP9" s="104"/>
      <c r="BQ9" s="104"/>
      <c r="BR9" s="104"/>
      <c r="BS9" s="104"/>
      <c r="BT9" s="104"/>
      <c r="BU9" s="104"/>
      <c r="BV9" s="104"/>
      <c r="BW9" s="104"/>
      <c r="BX9" s="104"/>
      <c r="BY9" s="104"/>
      <c r="BZ9" s="104"/>
      <c r="CA9" s="104"/>
      <c r="CB9" s="104"/>
      <c r="CC9" s="104"/>
      <c r="CD9" s="104"/>
      <c r="CE9" s="104"/>
      <c r="CF9" s="104"/>
      <c r="CG9" s="104"/>
      <c r="CH9" s="104"/>
      <c r="CI9" s="104"/>
      <c r="CJ9" s="104"/>
      <c r="CK9" s="1062"/>
      <c r="DJ9" s="103"/>
      <c r="DK9" s="103"/>
    </row>
    <row r="10" spans="1:16325" s="1" customFormat="1" ht="34" customHeight="1" x14ac:dyDescent="0.2">
      <c r="B10" s="190"/>
      <c r="E10" s="1018"/>
      <c r="F10" s="1019"/>
      <c r="G10" s="123"/>
      <c r="H10" s="36"/>
      <c r="J10" s="36"/>
      <c r="K10" s="36"/>
      <c r="L10" s="1446" t="s">
        <v>1112</v>
      </c>
      <c r="N10" s="1020"/>
      <c r="O10" s="1020"/>
      <c r="P10" s="1020"/>
      <c r="Q10" s="1020"/>
      <c r="R10" s="1020"/>
      <c r="S10" s="1020"/>
      <c r="T10" s="1020"/>
      <c r="U10" s="1020"/>
      <c r="V10" s="1020"/>
      <c r="W10" s="1020"/>
      <c r="X10" s="1020"/>
      <c r="Y10" s="1020"/>
      <c r="Z10" s="1020"/>
      <c r="AA10" s="1037"/>
      <c r="AB10" s="1038"/>
      <c r="AC10" s="1035"/>
      <c r="AD10" s="1039"/>
      <c r="AE10" s="40"/>
      <c r="AF10" s="135"/>
      <c r="AG10" s="135"/>
      <c r="AH10" s="36"/>
      <c r="AI10" s="634"/>
      <c r="AJ10" s="445"/>
      <c r="AK10" s="215">
        <f t="shared" ref="AK10:AK32" si="1">N10*$J10</f>
        <v>0</v>
      </c>
      <c r="AL10" s="215">
        <f t="shared" ref="AL10:AL32" si="2">O10*$J10</f>
        <v>0</v>
      </c>
      <c r="AM10" s="215">
        <f t="shared" ref="AM10:AM32" si="3">P10*$J10</f>
        <v>0</v>
      </c>
      <c r="AN10" s="215">
        <f t="shared" ref="AN10:AN32" si="4">Q10*$J10</f>
        <v>0</v>
      </c>
      <c r="AO10" s="215">
        <f t="shared" ref="AO10:AO32" si="5">R10*$J10</f>
        <v>0</v>
      </c>
      <c r="AP10" s="215">
        <f t="shared" ref="AP10:AP32" si="6">S10*$J10</f>
        <v>0</v>
      </c>
      <c r="AQ10" s="215">
        <f t="shared" ref="AQ10:AQ32" si="7">T10*$J10</f>
        <v>0</v>
      </c>
      <c r="AR10" s="215">
        <f t="shared" ref="AR10:AR32" si="8">U10*$J10</f>
        <v>0</v>
      </c>
      <c r="AS10" s="215">
        <f t="shared" ref="AS10:AS32" si="9">V10*$J10</f>
        <v>0</v>
      </c>
      <c r="AT10" s="215">
        <f t="shared" ref="AT10:AT32" si="10">W10*$J10</f>
        <v>0</v>
      </c>
      <c r="AU10" s="215">
        <f t="shared" ref="AU10:AU32" si="11">X10*$J10</f>
        <v>0</v>
      </c>
      <c r="AV10" s="215">
        <f t="shared" ref="AV10:AV32" si="12">Y10*$J10</f>
        <v>0</v>
      </c>
      <c r="AW10" s="215">
        <f t="shared" ref="AW10:AW32" si="13">Z10*$J10</f>
        <v>0</v>
      </c>
      <c r="AX10" s="215">
        <f t="shared" ref="AX10:AX32" si="14">AA10*$J10</f>
        <v>0</v>
      </c>
      <c r="AY10" s="448"/>
      <c r="AZ10" s="215"/>
      <c r="BA10" s="1766" t="s">
        <v>1031</v>
      </c>
      <c r="BB10" s="1766"/>
      <c r="BC10" s="1766"/>
      <c r="BD10" s="1766"/>
      <c r="BE10" s="1766"/>
      <c r="BF10" s="1766"/>
      <c r="BG10" s="1766"/>
      <c r="BH10" s="1766"/>
      <c r="BI10" s="1766"/>
      <c r="BJ10" s="1766"/>
      <c r="BK10" s="1766"/>
      <c r="BL10" s="1766"/>
      <c r="BM10" s="1766"/>
      <c r="BN10" s="1766"/>
      <c r="BO10" s="1767" t="s">
        <v>1029</v>
      </c>
      <c r="BP10" s="1767"/>
      <c r="BQ10" s="1767"/>
      <c r="BR10" s="1767"/>
      <c r="BS10" s="1767"/>
      <c r="BT10" s="1767"/>
      <c r="BU10" s="1767"/>
      <c r="BV10" s="1767"/>
      <c r="BW10" s="1767"/>
      <c r="BX10" s="1767"/>
      <c r="BY10" s="1767"/>
      <c r="BZ10" s="1767"/>
      <c r="CA10" s="1767"/>
      <c r="CB10" s="1767"/>
      <c r="CC10" s="1767"/>
      <c r="CD10" s="1767"/>
      <c r="CE10" s="1767"/>
      <c r="CF10" s="1767"/>
      <c r="CG10" s="1767"/>
      <c r="CH10" s="1767"/>
      <c r="CI10" s="1767"/>
      <c r="CJ10" s="390"/>
      <c r="CK10" s="215"/>
      <c r="CO10" s="386"/>
      <c r="CQ10" s="36"/>
    </row>
    <row r="11" spans="1:16325" s="1" customFormat="1" ht="65.25" customHeight="1" x14ac:dyDescent="0.2">
      <c r="A11" s="7"/>
      <c r="B11" s="202" t="s">
        <v>9</v>
      </c>
      <c r="C11" s="1403"/>
      <c r="D11" s="1404" t="s">
        <v>1069</v>
      </c>
      <c r="E11" s="1405"/>
      <c r="F11" s="1406" t="s">
        <v>1051</v>
      </c>
      <c r="G11" s="1406" t="s">
        <v>1050</v>
      </c>
      <c r="H11" s="1407" t="s">
        <v>184</v>
      </c>
      <c r="I11" s="1406" t="s">
        <v>1067</v>
      </c>
      <c r="J11" s="1407">
        <v>3</v>
      </c>
      <c r="K11" s="1407">
        <v>0</v>
      </c>
      <c r="L11" s="1407" t="s">
        <v>876</v>
      </c>
      <c r="M11" s="1408"/>
      <c r="N11" s="1409"/>
      <c r="O11" s="1409"/>
      <c r="P11" s="1409"/>
      <c r="Q11" s="1409"/>
      <c r="R11" s="1409"/>
      <c r="S11" s="1409"/>
      <c r="T11" s="1409"/>
      <c r="U11" s="1410"/>
      <c r="V11" s="1411"/>
      <c r="W11" s="1411"/>
      <c r="X11" s="1411"/>
      <c r="Y11" s="1411"/>
      <c r="Z11" s="1411"/>
      <c r="AA11" s="1412"/>
      <c r="AB11" s="1413">
        <f>SUM(N11:AA11)*M11</f>
        <v>0</v>
      </c>
      <c r="AC11" s="1413" t="str">
        <f t="shared" ref="AC11:AC24" si="15">IF(B11="New","Yes","No")</f>
        <v>Yes</v>
      </c>
      <c r="AD11" s="1414" t="str">
        <f t="shared" ref="AD11:AD17" si="16">IF(SUM(N11:AA11)&gt;0,"Yes","No")</f>
        <v>No</v>
      </c>
      <c r="AE11" s="7"/>
      <c r="AF11" s="293">
        <v>3</v>
      </c>
      <c r="AG11" s="294">
        <f>SUM(N11:AA11)*AF11</f>
        <v>0</v>
      </c>
      <c r="AH11" s="871"/>
      <c r="AI11" s="1021">
        <v>3.5640000000000001</v>
      </c>
      <c r="AJ11" s="445">
        <f t="shared" ref="AJ11:AJ32" si="17">SUM(N11:AA11)*AI11</f>
        <v>0</v>
      </c>
      <c r="AK11" s="215">
        <f t="shared" si="1"/>
        <v>0</v>
      </c>
      <c r="AL11" s="215">
        <f t="shared" si="2"/>
        <v>0</v>
      </c>
      <c r="AM11" s="215">
        <f t="shared" si="3"/>
        <v>0</v>
      </c>
      <c r="AN11" s="215">
        <f t="shared" si="4"/>
        <v>0</v>
      </c>
      <c r="AO11" s="215">
        <f t="shared" si="5"/>
        <v>0</v>
      </c>
      <c r="AP11" s="215">
        <f t="shared" si="6"/>
        <v>0</v>
      </c>
      <c r="AQ11" s="215">
        <f t="shared" si="7"/>
        <v>0</v>
      </c>
      <c r="AR11" s="215">
        <f t="shared" si="8"/>
        <v>0</v>
      </c>
      <c r="AS11" s="215">
        <f t="shared" si="9"/>
        <v>0</v>
      </c>
      <c r="AT11" s="215">
        <f t="shared" si="10"/>
        <v>0</v>
      </c>
      <c r="AU11" s="215">
        <f t="shared" si="11"/>
        <v>0</v>
      </c>
      <c r="AV11" s="215">
        <f t="shared" si="12"/>
        <v>0</v>
      </c>
      <c r="AW11" s="215">
        <f t="shared" si="13"/>
        <v>0</v>
      </c>
      <c r="AX11" s="215">
        <f t="shared" si="14"/>
        <v>0</v>
      </c>
      <c r="AY11" s="448">
        <v>1</v>
      </c>
      <c r="AZ11" s="394"/>
      <c r="BA11" s="891">
        <v>14</v>
      </c>
      <c r="BB11" s="319">
        <f t="shared" ref="BB11:BB32" si="18">SUM(N11:AA11)*BA11</f>
        <v>0</v>
      </c>
      <c r="BC11" s="892"/>
      <c r="BD11" s="319">
        <f t="shared" ref="BD11:BD32" si="19">SUM(N11:AA11)*BC11</f>
        <v>0</v>
      </c>
      <c r="BE11" s="893"/>
      <c r="BF11" s="319">
        <f t="shared" ref="BF11:BF32" si="20">SUM(N11:AA11)*BE11</f>
        <v>0</v>
      </c>
      <c r="BG11" s="893"/>
      <c r="BH11" s="319">
        <f t="shared" ref="BH11:BH32" si="21">SUM(N11:AA11)*BG11</f>
        <v>0</v>
      </c>
      <c r="BI11" s="893"/>
      <c r="BJ11" s="319">
        <f t="shared" ref="BJ11:BJ32" si="22">SUM(N11:AA11)*BI11</f>
        <v>0</v>
      </c>
      <c r="BK11" s="893"/>
      <c r="BL11" s="319">
        <f t="shared" ref="BL11:BL32" si="23">SUM(N11:AA11)*BK11</f>
        <v>0</v>
      </c>
      <c r="BM11" s="893"/>
      <c r="BN11" s="319">
        <f t="shared" ref="BN11:BN32" si="24">SUM(N11:AA11)*BM11</f>
        <v>0</v>
      </c>
      <c r="BO11" s="894"/>
      <c r="BP11" s="319">
        <f t="shared" ref="BP11:BP32" si="25">SUM(N11:AA11)*BO11</f>
        <v>0</v>
      </c>
      <c r="BQ11" s="894"/>
      <c r="BR11" s="319">
        <f t="shared" ref="BR11:BR32" si="26">SUM(N11:AA11)*BQ11</f>
        <v>0</v>
      </c>
      <c r="BS11" s="894"/>
      <c r="BT11" s="319">
        <f t="shared" ref="BT11:BT32" si="27">SUM(N11:AA11)*BS11</f>
        <v>0</v>
      </c>
      <c r="BU11" s="894"/>
      <c r="BV11" s="319">
        <f t="shared" ref="BV11:BV32" si="28">SUM(N11:AA11)*BU11</f>
        <v>0</v>
      </c>
      <c r="BW11" s="894"/>
      <c r="BX11" s="319">
        <f t="shared" ref="BX11:BX32" si="29">SUM(N11:AA11)*BW11</f>
        <v>0</v>
      </c>
      <c r="BY11" s="894"/>
      <c r="BZ11" s="319">
        <f t="shared" ref="BZ11:BZ32" si="30">SUM(N11:AA11)*BY11</f>
        <v>0</v>
      </c>
      <c r="CA11" s="894"/>
      <c r="CB11" s="319">
        <f t="shared" ref="CB11:CB32" si="31">SUM(N11:AA11)*CA11</f>
        <v>0</v>
      </c>
      <c r="CC11" s="894"/>
      <c r="CD11" s="319">
        <f t="shared" ref="CD11:CD32" si="32">SUM(N11:AA11)*CC11</f>
        <v>0</v>
      </c>
      <c r="CE11" s="894"/>
      <c r="CF11" s="319">
        <f t="shared" ref="CF11:CF32" si="33">SUM(N11:AA11)*CE11</f>
        <v>0</v>
      </c>
      <c r="CG11" s="894"/>
      <c r="CH11" s="319">
        <f t="shared" ref="CH11:CH32" si="34">SUM(N11:AA11)*CG11</f>
        <v>0</v>
      </c>
      <c r="CI11" s="894"/>
      <c r="CJ11" s="319">
        <f t="shared" ref="CJ11:CJ32" si="35">SUM(N11:AA11)*CI11</f>
        <v>0</v>
      </c>
      <c r="CK11" s="263"/>
      <c r="CL11" s="1">
        <f t="shared" ref="CL11:CL23" si="36">IF(H11="XS",IF(SUM(N11:AA11)&gt;0,SUM(N11:AA11),0),0)*J11</f>
        <v>0</v>
      </c>
      <c r="CM11" s="1">
        <f t="shared" ref="CM11:CM32" si="37">IF(H11="S",IF(SUM(N11:AA11)&gt;0,SUM(N11:AA11),0),0)*J11</f>
        <v>0</v>
      </c>
      <c r="CN11" s="1">
        <f t="shared" ref="CN11:CN32" si="38">IF(H11="M",IF(SUM(N11:AA11)&gt;0,SUM(N11:AA11),0),0)*J11</f>
        <v>0</v>
      </c>
      <c r="CO11" s="386">
        <f t="shared" ref="CO11:CO32" si="39">IF(H11="L",IF(SUM(N11:AA11)&gt;0,SUM(N11:AA11),0),0)*J11</f>
        <v>0</v>
      </c>
      <c r="CP11" s="1">
        <f t="shared" ref="CP11:CP32" si="40">IF(H11="XL",IF(SUM(N11:AA11)&gt;0,SUM(N11:AA11),0),0)*J11</f>
        <v>0</v>
      </c>
      <c r="CQ11" s="36">
        <f t="shared" ref="CQ11:CQ32" si="41">IF(H11="2XL",IF(SUM(N11:AA11)&gt;0,SUM(N11:AA11),0),0)*J11</f>
        <v>0</v>
      </c>
      <c r="CR11" s="1">
        <f t="shared" ref="CR11:CR32" si="42">IF(H11="3XL",IF(SUM(N11:AA11)&gt;0,SUM(N11:AA11),0),0)*J11</f>
        <v>0</v>
      </c>
      <c r="CS11" s="1">
        <f t="shared" ref="CS11:CS32" si="43">IF(H11="various",IF(SUM(N11:AA11)&gt;0,SUM(N11:AA11),0),0)*J11</f>
        <v>0</v>
      </c>
      <c r="CU11" s="36">
        <f t="shared" ref="CU11:CU32" si="44">IF(E11="",IF(SUM(N11:AA11)&gt;0,SUM(N11:AA11),0),0)*J11</f>
        <v>0</v>
      </c>
      <c r="CV11" s="36">
        <f t="shared" ref="CV11:CV32" si="45">IF(E11="Dual Tex.",IF(SUM(N11:AA11)&gt;0,SUM(N11:AA11),0),0)*J11</f>
        <v>0</v>
      </c>
      <c r="CX11" s="1">
        <f t="shared" ref="CX11:CX23" si="46">IF(G11="sloper",IF(SUM(N11:AA11)&gt;0,SUM(N11:AA11),0),0)*J11</f>
        <v>0</v>
      </c>
      <c r="CY11" s="1">
        <f t="shared" ref="CY11:CY32" si="47">IF(G11="footholds",IF(SUM(N11:AA11)&gt;0,SUM(N11:AA11),0),0)*J11</f>
        <v>0</v>
      </c>
      <c r="CZ11" s="1">
        <f t="shared" ref="CZ11:CZ32" si="48">IF(G11="micros",IF(SUM(N11:AA11)&gt;0,SUM(N11:AA11),0),0)*J11</f>
        <v>0</v>
      </c>
      <c r="DA11" s="1">
        <f t="shared" ref="DA11:DA32" si="49">IF(G11="jug",IF(SUM(N11:AA11)&gt;0,SUM(N11:AA11),0),0)*J11</f>
        <v>0</v>
      </c>
      <c r="DB11" s="1">
        <f t="shared" ref="DB11:DB32" si="50">IF(G11="ledge",IF(SUM(N11:AA11)&gt;0,SUM(N11:AA11),0),0)*J11</f>
        <v>0</v>
      </c>
      <c r="DC11" s="1">
        <f t="shared" ref="DC11:DC32" si="51">IF(G11="edge",IF(SUM(N11:AA11)&gt;0,SUM(N11:AA11),0),0)*J11</f>
        <v>0</v>
      </c>
      <c r="DD11" s="1">
        <f t="shared" ref="DD11:DD32" si="52">IF(G11="crimp",IF(SUM(N11:AA11)&gt;0,SUM(N11:AA11),0),0)*J11</f>
        <v>0</v>
      </c>
      <c r="DE11" s="1">
        <f t="shared" ref="DE11:DE32" si="53">IF(G11="incut",IF(SUM(N11:AA11)&gt;0,SUM(N11:AA11),0),0)*J11</f>
        <v>0</v>
      </c>
      <c r="DF11" s="1">
        <f t="shared" ref="DF11:DF32" si="54">IF(G11="dish",IF(SUM(N11:AA11)&gt;0,SUM(N11:AA11),0),0)*J11</f>
        <v>0</v>
      </c>
      <c r="DG11" s="1">
        <f t="shared" ref="DG11:DG32" si="55">IF(G11="pinch",IF(SUM(N11:AA11)&gt;0,SUM(N11:AA11),0),0)*J11</f>
        <v>0</v>
      </c>
      <c r="DH11" s="1">
        <f t="shared" ref="DH11:DH32" si="56">IF(G11="pocket",IF(SUM(N11:AA11)&gt;0,SUM(N11:AA11),0),0)*J11</f>
        <v>0</v>
      </c>
      <c r="DI11" s="1">
        <f t="shared" ref="DI11:DI32" si="57">IF(G11="insert",IF(SUM(N11:AA11)&gt;0,SUM(N11:AA11),0),0)*J11</f>
        <v>0</v>
      </c>
      <c r="DJ11" s="1">
        <f t="shared" ref="DJ11:DJ32" si="58">IF(G11="feature",IF(SUM(N11:AA11)&gt;0,SUM(N11:AA11),0),0)*J11</f>
        <v>0</v>
      </c>
      <c r="DK11" s="1">
        <f t="shared" ref="DK11:DK32" si="59">IF(G11="scoop",IF(SUM(N11:AA11)&gt;0,SUM(N11:AA11),0),0)*J11</f>
        <v>0</v>
      </c>
      <c r="DL11" s="1">
        <f>IF(G11="pyramid",IF(SUM(N11:AA11)&gt;0,SUM(N11:AA11),0),0)*J11</f>
        <v>0</v>
      </c>
      <c r="DM11" s="1">
        <f t="shared" ref="DM11:DM32" si="60">IF(G11="various",IF(SUM(N11:AA11)&gt;0,SUM(N11:AA11),0),0)*J11</f>
        <v>0</v>
      </c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  <c r="WVN11" s="7"/>
      <c r="WVO11" s="7"/>
      <c r="WVP11" s="7"/>
      <c r="WVQ11" s="7"/>
      <c r="WVR11" s="7"/>
      <c r="WVS11" s="7"/>
      <c r="WVT11" s="7"/>
      <c r="WVU11" s="7"/>
      <c r="WVV11" s="7"/>
      <c r="WVW11" s="7"/>
      <c r="WVX11" s="7"/>
      <c r="WVY11" s="7"/>
      <c r="WVZ11" s="7"/>
      <c r="WWA11" s="7"/>
      <c r="WWB11" s="7"/>
      <c r="WWC11" s="7"/>
      <c r="WWD11" s="7"/>
      <c r="WWE11" s="7"/>
      <c r="WWF11" s="7"/>
      <c r="WWG11" s="7"/>
      <c r="WWH11" s="7"/>
      <c r="WWI11" s="7"/>
      <c r="WWJ11" s="7"/>
      <c r="WWK11" s="7"/>
      <c r="WWL11" s="7"/>
      <c r="WWM11" s="7"/>
      <c r="WWN11" s="7"/>
      <c r="WWO11" s="7"/>
      <c r="WWP11" s="7"/>
      <c r="WWQ11" s="7"/>
      <c r="WWR11" s="7"/>
      <c r="WWS11" s="7"/>
      <c r="WWT11" s="7"/>
      <c r="WWU11" s="7"/>
      <c r="WWV11" s="7"/>
      <c r="WWW11" s="7"/>
      <c r="WWX11" s="7"/>
      <c r="WWY11" s="7"/>
      <c r="WWZ11" s="7"/>
      <c r="WXA11" s="7"/>
      <c r="WXB11" s="7"/>
      <c r="WXC11" s="7"/>
      <c r="WXD11" s="7"/>
      <c r="WXE11" s="7"/>
      <c r="WXF11" s="7"/>
      <c r="WXG11" s="7"/>
      <c r="WXH11" s="7"/>
      <c r="WXI11" s="7"/>
      <c r="WXJ11" s="7"/>
      <c r="WXK11" s="7"/>
      <c r="WXL11" s="7"/>
      <c r="WXM11" s="7"/>
      <c r="WXN11" s="7"/>
      <c r="WXO11" s="7"/>
      <c r="WXP11" s="7"/>
      <c r="WXQ11" s="7"/>
      <c r="WXR11" s="7"/>
      <c r="WXS11" s="7"/>
      <c r="WXT11" s="7"/>
      <c r="WXU11" s="7"/>
      <c r="WXV11" s="7"/>
      <c r="WXW11" s="7"/>
      <c r="WXX11" s="7"/>
      <c r="WXY11" s="7"/>
      <c r="WXZ11" s="7"/>
      <c r="WYA11" s="7"/>
      <c r="WYB11" s="7"/>
      <c r="WYC11" s="7"/>
      <c r="WYD11" s="7"/>
      <c r="WYE11" s="7"/>
      <c r="WYF11" s="7"/>
      <c r="WYG11" s="7"/>
      <c r="WYH11" s="7"/>
      <c r="WYI11" s="7"/>
      <c r="WYJ11" s="7"/>
      <c r="WYK11" s="7"/>
      <c r="WYL11" s="7"/>
      <c r="WYM11" s="7"/>
      <c r="WYN11" s="7"/>
      <c r="WYO11" s="7"/>
      <c r="WYP11" s="7"/>
      <c r="WYQ11" s="7"/>
      <c r="WYR11" s="7"/>
      <c r="WYS11" s="7"/>
      <c r="WYT11" s="7"/>
      <c r="WYU11" s="7"/>
      <c r="WYV11" s="7"/>
      <c r="WYW11" s="7"/>
      <c r="WYX11" s="7"/>
      <c r="WYY11" s="7"/>
      <c r="WYZ11" s="7"/>
      <c r="WZA11" s="7"/>
      <c r="WZB11" s="7"/>
      <c r="WZC11" s="7"/>
      <c r="WZD11" s="7"/>
      <c r="WZE11" s="7"/>
      <c r="WZF11" s="7"/>
      <c r="WZG11" s="7"/>
      <c r="WZH11" s="7"/>
      <c r="WZI11" s="7"/>
      <c r="WZJ11" s="7"/>
      <c r="WZK11" s="7"/>
      <c r="WZL11" s="7"/>
      <c r="WZM11" s="7"/>
      <c r="WZN11" s="7"/>
      <c r="WZO11" s="7"/>
      <c r="WZP11" s="7"/>
      <c r="WZQ11" s="7"/>
      <c r="WZR11" s="7"/>
      <c r="WZS11" s="7"/>
      <c r="WZT11" s="7"/>
      <c r="WZU11" s="7"/>
      <c r="WZV11" s="7"/>
      <c r="WZW11" s="7"/>
      <c r="WZX11" s="7"/>
      <c r="WZY11" s="7"/>
      <c r="WZZ11" s="7"/>
      <c r="XAA11" s="7"/>
      <c r="XAB11" s="7"/>
      <c r="XAC11" s="7"/>
      <c r="XAD11" s="7"/>
      <c r="XAE11" s="7"/>
      <c r="XAF11" s="7"/>
      <c r="XAG11" s="7"/>
      <c r="XAH11" s="7"/>
      <c r="XAI11" s="7"/>
      <c r="XAJ11" s="7"/>
      <c r="XAK11" s="7"/>
      <c r="XAL11" s="7"/>
      <c r="XAM11" s="7"/>
      <c r="XAN11" s="7"/>
      <c r="XAO11" s="7"/>
      <c r="XAP11" s="7"/>
      <c r="XAQ11" s="7"/>
      <c r="XAR11" s="7"/>
      <c r="XAS11" s="7"/>
      <c r="XAT11" s="7"/>
      <c r="XAU11" s="7"/>
      <c r="XAV11" s="7"/>
      <c r="XAW11" s="7"/>
      <c r="XAX11" s="7"/>
      <c r="XAY11" s="7"/>
      <c r="XAZ11" s="7"/>
      <c r="XBA11" s="7"/>
      <c r="XBB11" s="7"/>
      <c r="XBC11" s="7"/>
      <c r="XBD11" s="7"/>
      <c r="XBE11" s="7"/>
      <c r="XBF11" s="7"/>
      <c r="XBG11" s="7"/>
      <c r="XBH11" s="7"/>
      <c r="XBI11" s="7"/>
      <c r="XBJ11" s="7"/>
      <c r="XBK11" s="7"/>
      <c r="XBL11" s="7"/>
      <c r="XBM11" s="7"/>
      <c r="XBN11" s="7"/>
      <c r="XBO11" s="7"/>
      <c r="XBP11" s="7"/>
      <c r="XBQ11" s="7"/>
      <c r="XBR11" s="7"/>
      <c r="XBS11" s="7"/>
      <c r="XBT11" s="7"/>
      <c r="XBU11" s="7"/>
      <c r="XBV11" s="7"/>
      <c r="XBW11" s="7"/>
      <c r="XBX11" s="7"/>
      <c r="XBY11" s="7"/>
      <c r="XBZ11" s="7"/>
      <c r="XCA11" s="7"/>
      <c r="XCB11" s="7"/>
      <c r="XCC11" s="7"/>
      <c r="XCD11" s="7"/>
      <c r="XCE11" s="7"/>
      <c r="XCF11" s="7"/>
      <c r="XCG11" s="7"/>
      <c r="XCH11" s="7"/>
      <c r="XCI11" s="7"/>
      <c r="XCJ11" s="7"/>
      <c r="XCK11" s="7"/>
      <c r="XCL11" s="7"/>
      <c r="XCM11" s="7"/>
      <c r="XCN11" s="7"/>
      <c r="XCO11" s="7"/>
      <c r="XCP11" s="7"/>
      <c r="XCQ11" s="7"/>
      <c r="XCR11" s="7"/>
      <c r="XCS11" s="7"/>
      <c r="XCT11" s="7"/>
      <c r="XCU11" s="7"/>
      <c r="XCV11" s="7"/>
      <c r="XCW11" s="7"/>
    </row>
    <row r="12" spans="1:16325" s="1" customFormat="1" ht="65.25" customHeight="1" x14ac:dyDescent="0.2">
      <c r="A12" s="7"/>
      <c r="B12" s="199" t="s">
        <v>9</v>
      </c>
      <c r="C12" s="1415"/>
      <c r="D12" s="1416" t="s">
        <v>1070</v>
      </c>
      <c r="E12" s="1417" t="s">
        <v>71</v>
      </c>
      <c r="F12" s="1418" t="s">
        <v>1051</v>
      </c>
      <c r="G12" s="1418" t="s">
        <v>1050</v>
      </c>
      <c r="H12" s="1419" t="s">
        <v>184</v>
      </c>
      <c r="I12" s="1418" t="s">
        <v>1067</v>
      </c>
      <c r="J12" s="1419">
        <v>3</v>
      </c>
      <c r="K12" s="1419">
        <v>0</v>
      </c>
      <c r="L12" s="1419" t="s">
        <v>876</v>
      </c>
      <c r="M12" s="1420"/>
      <c r="N12" s="1421"/>
      <c r="O12" s="1421"/>
      <c r="P12" s="1421"/>
      <c r="Q12" s="1421"/>
      <c r="R12" s="1421"/>
      <c r="S12" s="1421"/>
      <c r="T12" s="1421"/>
      <c r="U12" s="1422"/>
      <c r="V12" s="1412"/>
      <c r="W12" s="1412"/>
      <c r="X12" s="1412"/>
      <c r="Y12" s="1412"/>
      <c r="Z12" s="1412"/>
      <c r="AA12" s="1412"/>
      <c r="AB12" s="1413">
        <f>SUM(N12:AA12)*M12</f>
        <v>0</v>
      </c>
      <c r="AC12" s="1413" t="str">
        <f t="shared" si="15"/>
        <v>Yes</v>
      </c>
      <c r="AD12" s="1414" t="str">
        <f t="shared" si="16"/>
        <v>No</v>
      </c>
      <c r="AE12" s="7"/>
      <c r="AF12" s="293">
        <v>3</v>
      </c>
      <c r="AG12" s="294">
        <f t="shared" ref="AG12:AG23" si="61">SUM(N12:AA12)*AF12</f>
        <v>0</v>
      </c>
      <c r="AH12" s="871"/>
      <c r="AI12" s="1021">
        <v>3.5640000000000001</v>
      </c>
      <c r="AJ12" s="445">
        <f t="shared" si="17"/>
        <v>0</v>
      </c>
      <c r="AK12" s="215">
        <f t="shared" si="1"/>
        <v>0</v>
      </c>
      <c r="AL12" s="215">
        <f t="shared" si="2"/>
        <v>0</v>
      </c>
      <c r="AM12" s="215">
        <f t="shared" si="3"/>
        <v>0</v>
      </c>
      <c r="AN12" s="215">
        <f t="shared" si="4"/>
        <v>0</v>
      </c>
      <c r="AO12" s="215">
        <f t="shared" si="5"/>
        <v>0</v>
      </c>
      <c r="AP12" s="215">
        <f t="shared" si="6"/>
        <v>0</v>
      </c>
      <c r="AQ12" s="215">
        <f t="shared" si="7"/>
        <v>0</v>
      </c>
      <c r="AR12" s="215">
        <f t="shared" si="8"/>
        <v>0</v>
      </c>
      <c r="AS12" s="215">
        <f t="shared" si="9"/>
        <v>0</v>
      </c>
      <c r="AT12" s="215">
        <f t="shared" si="10"/>
        <v>0</v>
      </c>
      <c r="AU12" s="215">
        <f t="shared" si="11"/>
        <v>0</v>
      </c>
      <c r="AV12" s="215">
        <f t="shared" si="12"/>
        <v>0</v>
      </c>
      <c r="AW12" s="215">
        <f t="shared" si="13"/>
        <v>0</v>
      </c>
      <c r="AX12" s="215">
        <f t="shared" si="14"/>
        <v>0</v>
      </c>
      <c r="AY12" s="448">
        <v>1</v>
      </c>
      <c r="AZ12" s="394"/>
      <c r="BA12" s="891">
        <v>14</v>
      </c>
      <c r="BB12" s="319">
        <f t="shared" si="18"/>
        <v>0</v>
      </c>
      <c r="BC12" s="892"/>
      <c r="BD12" s="319">
        <f t="shared" si="19"/>
        <v>0</v>
      </c>
      <c r="BE12" s="893"/>
      <c r="BF12" s="319">
        <f t="shared" si="20"/>
        <v>0</v>
      </c>
      <c r="BG12" s="893"/>
      <c r="BH12" s="319">
        <f t="shared" si="21"/>
        <v>0</v>
      </c>
      <c r="BI12" s="893"/>
      <c r="BJ12" s="319">
        <f t="shared" si="22"/>
        <v>0</v>
      </c>
      <c r="BK12" s="893"/>
      <c r="BL12" s="319">
        <f t="shared" si="23"/>
        <v>0</v>
      </c>
      <c r="BM12" s="893"/>
      <c r="BN12" s="319">
        <f t="shared" si="24"/>
        <v>0</v>
      </c>
      <c r="BO12" s="894"/>
      <c r="BP12" s="319">
        <f t="shared" si="25"/>
        <v>0</v>
      </c>
      <c r="BQ12" s="894"/>
      <c r="BR12" s="319">
        <f t="shared" si="26"/>
        <v>0</v>
      </c>
      <c r="BS12" s="894"/>
      <c r="BT12" s="319">
        <f t="shared" si="27"/>
        <v>0</v>
      </c>
      <c r="BU12" s="894"/>
      <c r="BV12" s="319">
        <f t="shared" si="28"/>
        <v>0</v>
      </c>
      <c r="BW12" s="894"/>
      <c r="BX12" s="319">
        <f t="shared" si="29"/>
        <v>0</v>
      </c>
      <c r="BY12" s="894"/>
      <c r="BZ12" s="319">
        <f t="shared" si="30"/>
        <v>0</v>
      </c>
      <c r="CA12" s="894"/>
      <c r="CB12" s="319">
        <f t="shared" si="31"/>
        <v>0</v>
      </c>
      <c r="CC12" s="894"/>
      <c r="CD12" s="319">
        <f t="shared" si="32"/>
        <v>0</v>
      </c>
      <c r="CE12" s="894"/>
      <c r="CF12" s="319">
        <f t="shared" si="33"/>
        <v>0</v>
      </c>
      <c r="CG12" s="894"/>
      <c r="CH12" s="319">
        <f t="shared" si="34"/>
        <v>0</v>
      </c>
      <c r="CI12" s="894"/>
      <c r="CJ12" s="319">
        <f t="shared" si="35"/>
        <v>0</v>
      </c>
      <c r="CK12" s="263"/>
      <c r="CL12" s="1">
        <f t="shared" si="36"/>
        <v>0</v>
      </c>
      <c r="CM12" s="1">
        <f t="shared" si="37"/>
        <v>0</v>
      </c>
      <c r="CN12" s="1">
        <f t="shared" si="38"/>
        <v>0</v>
      </c>
      <c r="CO12" s="386">
        <f t="shared" si="39"/>
        <v>0</v>
      </c>
      <c r="CP12" s="1">
        <f t="shared" si="40"/>
        <v>0</v>
      </c>
      <c r="CQ12" s="36">
        <f t="shared" si="41"/>
        <v>0</v>
      </c>
      <c r="CR12" s="1">
        <f t="shared" si="42"/>
        <v>0</v>
      </c>
      <c r="CS12" s="1">
        <f t="shared" si="43"/>
        <v>0</v>
      </c>
      <c r="CU12" s="36">
        <f t="shared" si="44"/>
        <v>0</v>
      </c>
      <c r="CV12" s="36">
        <f t="shared" si="45"/>
        <v>0</v>
      </c>
      <c r="CX12" s="1">
        <f t="shared" si="46"/>
        <v>0</v>
      </c>
      <c r="CY12" s="1">
        <f t="shared" si="47"/>
        <v>0</v>
      </c>
      <c r="CZ12" s="1">
        <f t="shared" si="48"/>
        <v>0</v>
      </c>
      <c r="DA12" s="1">
        <f t="shared" si="49"/>
        <v>0</v>
      </c>
      <c r="DB12" s="1">
        <f t="shared" si="50"/>
        <v>0</v>
      </c>
      <c r="DC12" s="1">
        <f t="shared" si="51"/>
        <v>0</v>
      </c>
      <c r="DD12" s="1">
        <f t="shared" si="52"/>
        <v>0</v>
      </c>
      <c r="DE12" s="1">
        <f t="shared" si="53"/>
        <v>0</v>
      </c>
      <c r="DF12" s="1">
        <f t="shared" si="54"/>
        <v>0</v>
      </c>
      <c r="DG12" s="1">
        <f t="shared" si="55"/>
        <v>0</v>
      </c>
      <c r="DH12" s="1">
        <f t="shared" si="56"/>
        <v>0</v>
      </c>
      <c r="DI12" s="1">
        <f t="shared" si="57"/>
        <v>0</v>
      </c>
      <c r="DJ12" s="1">
        <f t="shared" si="58"/>
        <v>0</v>
      </c>
      <c r="DK12" s="1">
        <f t="shared" si="59"/>
        <v>0</v>
      </c>
      <c r="DL12" s="1">
        <f t="shared" ref="DL12:DL24" si="62">IF(G12="pyramid",IF(SUM(N12:AA12)&gt;0,SUM(N12:AA12),0),0)*J12</f>
        <v>0</v>
      </c>
      <c r="DM12" s="1">
        <f t="shared" si="60"/>
        <v>0</v>
      </c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  <c r="WVN12" s="7"/>
      <c r="WVO12" s="7"/>
      <c r="WVP12" s="7"/>
      <c r="WVQ12" s="7"/>
      <c r="WVR12" s="7"/>
      <c r="WVS12" s="7"/>
      <c r="WVT12" s="7"/>
      <c r="WVU12" s="7"/>
      <c r="WVV12" s="7"/>
      <c r="WVW12" s="7"/>
      <c r="WVX12" s="7"/>
      <c r="WVY12" s="7"/>
      <c r="WVZ12" s="7"/>
      <c r="WWA12" s="7"/>
      <c r="WWB12" s="7"/>
      <c r="WWC12" s="7"/>
      <c r="WWD12" s="7"/>
      <c r="WWE12" s="7"/>
      <c r="WWF12" s="7"/>
      <c r="WWG12" s="7"/>
      <c r="WWH12" s="7"/>
      <c r="WWI12" s="7"/>
      <c r="WWJ12" s="7"/>
      <c r="WWK12" s="7"/>
      <c r="WWL12" s="7"/>
      <c r="WWM12" s="7"/>
      <c r="WWN12" s="7"/>
      <c r="WWO12" s="7"/>
      <c r="WWP12" s="7"/>
      <c r="WWQ12" s="7"/>
      <c r="WWR12" s="7"/>
      <c r="WWS12" s="7"/>
      <c r="WWT12" s="7"/>
      <c r="WWU12" s="7"/>
      <c r="WWV12" s="7"/>
      <c r="WWW12" s="7"/>
      <c r="WWX12" s="7"/>
      <c r="WWY12" s="7"/>
      <c r="WWZ12" s="7"/>
      <c r="WXA12" s="7"/>
      <c r="WXB12" s="7"/>
      <c r="WXC12" s="7"/>
      <c r="WXD12" s="7"/>
      <c r="WXE12" s="7"/>
      <c r="WXF12" s="7"/>
      <c r="WXG12" s="7"/>
      <c r="WXH12" s="7"/>
      <c r="WXI12" s="7"/>
      <c r="WXJ12" s="7"/>
      <c r="WXK12" s="7"/>
      <c r="WXL12" s="7"/>
      <c r="WXM12" s="7"/>
      <c r="WXN12" s="7"/>
      <c r="WXO12" s="7"/>
      <c r="WXP12" s="7"/>
      <c r="WXQ12" s="7"/>
      <c r="WXR12" s="7"/>
      <c r="WXS12" s="7"/>
      <c r="WXT12" s="7"/>
      <c r="WXU12" s="7"/>
      <c r="WXV12" s="7"/>
      <c r="WXW12" s="7"/>
      <c r="WXX12" s="7"/>
      <c r="WXY12" s="7"/>
      <c r="WXZ12" s="7"/>
      <c r="WYA12" s="7"/>
      <c r="WYB12" s="7"/>
      <c r="WYC12" s="7"/>
      <c r="WYD12" s="7"/>
      <c r="WYE12" s="7"/>
      <c r="WYF12" s="7"/>
      <c r="WYG12" s="7"/>
      <c r="WYH12" s="7"/>
      <c r="WYI12" s="7"/>
      <c r="WYJ12" s="7"/>
      <c r="WYK12" s="7"/>
      <c r="WYL12" s="7"/>
      <c r="WYM12" s="7"/>
      <c r="WYN12" s="7"/>
      <c r="WYO12" s="7"/>
      <c r="WYP12" s="7"/>
      <c r="WYQ12" s="7"/>
      <c r="WYR12" s="7"/>
      <c r="WYS12" s="7"/>
      <c r="WYT12" s="7"/>
      <c r="WYU12" s="7"/>
      <c r="WYV12" s="7"/>
      <c r="WYW12" s="7"/>
      <c r="WYX12" s="7"/>
      <c r="WYY12" s="7"/>
      <c r="WYZ12" s="7"/>
      <c r="WZA12" s="7"/>
      <c r="WZB12" s="7"/>
      <c r="WZC12" s="7"/>
      <c r="WZD12" s="7"/>
      <c r="WZE12" s="7"/>
      <c r="WZF12" s="7"/>
      <c r="WZG12" s="7"/>
      <c r="WZH12" s="7"/>
      <c r="WZI12" s="7"/>
      <c r="WZJ12" s="7"/>
      <c r="WZK12" s="7"/>
      <c r="WZL12" s="7"/>
      <c r="WZM12" s="7"/>
      <c r="WZN12" s="7"/>
      <c r="WZO12" s="7"/>
      <c r="WZP12" s="7"/>
      <c r="WZQ12" s="7"/>
      <c r="WZR12" s="7"/>
      <c r="WZS12" s="7"/>
      <c r="WZT12" s="7"/>
      <c r="WZU12" s="7"/>
      <c r="WZV12" s="7"/>
      <c r="WZW12" s="7"/>
      <c r="WZX12" s="7"/>
      <c r="WZY12" s="7"/>
      <c r="WZZ12" s="7"/>
      <c r="XAA12" s="7"/>
      <c r="XAB12" s="7"/>
      <c r="XAC12" s="7"/>
      <c r="XAD12" s="7"/>
      <c r="XAE12" s="7"/>
      <c r="XAF12" s="7"/>
      <c r="XAG12" s="7"/>
      <c r="XAH12" s="7"/>
      <c r="XAI12" s="7"/>
      <c r="XAJ12" s="7"/>
      <c r="XAK12" s="7"/>
      <c r="XAL12" s="7"/>
      <c r="XAM12" s="7"/>
      <c r="XAN12" s="7"/>
      <c r="XAO12" s="7"/>
      <c r="XAP12" s="7"/>
      <c r="XAQ12" s="7"/>
      <c r="XAR12" s="7"/>
      <c r="XAS12" s="7"/>
      <c r="XAT12" s="7"/>
      <c r="XAU12" s="7"/>
      <c r="XAV12" s="7"/>
      <c r="XAW12" s="7"/>
      <c r="XAX12" s="7"/>
      <c r="XAY12" s="7"/>
      <c r="XAZ12" s="7"/>
      <c r="XBA12" s="7"/>
      <c r="XBB12" s="7"/>
      <c r="XBC12" s="7"/>
      <c r="XBD12" s="7"/>
      <c r="XBE12" s="7"/>
      <c r="XBF12" s="7"/>
      <c r="XBG12" s="7"/>
      <c r="XBH12" s="7"/>
      <c r="XBI12" s="7"/>
      <c r="XBJ12" s="7"/>
      <c r="XBK12" s="7"/>
      <c r="XBL12" s="7"/>
      <c r="XBM12" s="7"/>
      <c r="XBN12" s="7"/>
      <c r="XBO12" s="7"/>
      <c r="XBP12" s="7"/>
      <c r="XBQ12" s="7"/>
      <c r="XBR12" s="7"/>
      <c r="XBS12" s="7"/>
      <c r="XBT12" s="7"/>
      <c r="XBU12" s="7"/>
      <c r="XBV12" s="7"/>
      <c r="XBW12" s="7"/>
      <c r="XBX12" s="7"/>
      <c r="XBY12" s="7"/>
      <c r="XBZ12" s="7"/>
      <c r="XCA12" s="7"/>
      <c r="XCB12" s="7"/>
      <c r="XCC12" s="7"/>
      <c r="XCD12" s="7"/>
      <c r="XCE12" s="7"/>
      <c r="XCF12" s="7"/>
      <c r="XCG12" s="7"/>
      <c r="XCH12" s="7"/>
      <c r="XCI12" s="7"/>
      <c r="XCJ12" s="7"/>
      <c r="XCK12" s="7"/>
      <c r="XCL12" s="7"/>
      <c r="XCM12" s="7"/>
      <c r="XCN12" s="7"/>
      <c r="XCO12" s="7"/>
      <c r="XCP12" s="7"/>
      <c r="XCQ12" s="7"/>
      <c r="XCR12" s="7"/>
      <c r="XCS12" s="7"/>
      <c r="XCT12" s="7"/>
      <c r="XCU12" s="7"/>
      <c r="XCV12" s="7"/>
      <c r="XCW12" s="7"/>
    </row>
    <row r="13" spans="1:16325" s="1" customFormat="1" ht="65.25" customHeight="1" x14ac:dyDescent="0.2">
      <c r="A13" s="7"/>
      <c r="B13" s="199" t="s">
        <v>9</v>
      </c>
      <c r="C13" s="1415"/>
      <c r="D13" s="1423" t="s">
        <v>1071</v>
      </c>
      <c r="E13" s="1424"/>
      <c r="F13" s="1425" t="s">
        <v>1052</v>
      </c>
      <c r="G13" s="1425" t="s">
        <v>1050</v>
      </c>
      <c r="H13" s="1426" t="s">
        <v>184</v>
      </c>
      <c r="I13" s="1427" t="s">
        <v>1068</v>
      </c>
      <c r="J13" s="1426">
        <v>3</v>
      </c>
      <c r="K13" s="1426">
        <v>0</v>
      </c>
      <c r="L13" s="1426" t="s">
        <v>876</v>
      </c>
      <c r="M13" s="1428"/>
      <c r="N13" s="1429"/>
      <c r="O13" s="1429"/>
      <c r="P13" s="1429"/>
      <c r="Q13" s="1429"/>
      <c r="R13" s="1429"/>
      <c r="S13" s="1429"/>
      <c r="T13" s="1429"/>
      <c r="U13" s="1430"/>
      <c r="V13" s="1431"/>
      <c r="W13" s="1431"/>
      <c r="X13" s="1431"/>
      <c r="Y13" s="1431"/>
      <c r="Z13" s="1431"/>
      <c r="AA13" s="1431"/>
      <c r="AB13" s="109">
        <f t="shared" ref="AB13:AB21" si="63">SUM(N13:AA13)*M13</f>
        <v>0</v>
      </c>
      <c r="AC13" s="109" t="str">
        <f t="shared" si="15"/>
        <v>Yes</v>
      </c>
      <c r="AD13" s="1432" t="str">
        <f t="shared" si="16"/>
        <v>No</v>
      </c>
      <c r="AE13" s="7"/>
      <c r="AF13" s="293">
        <v>3</v>
      </c>
      <c r="AG13" s="294">
        <f t="shared" si="61"/>
        <v>0</v>
      </c>
      <c r="AH13" s="871"/>
      <c r="AI13" s="1021">
        <v>6.9740000000000002</v>
      </c>
      <c r="AJ13" s="445">
        <f t="shared" si="17"/>
        <v>0</v>
      </c>
      <c r="AK13" s="215">
        <f t="shared" si="1"/>
        <v>0</v>
      </c>
      <c r="AL13" s="215">
        <f t="shared" si="2"/>
        <v>0</v>
      </c>
      <c r="AM13" s="215">
        <f t="shared" si="3"/>
        <v>0</v>
      </c>
      <c r="AN13" s="215">
        <f t="shared" si="4"/>
        <v>0</v>
      </c>
      <c r="AO13" s="215">
        <f t="shared" si="5"/>
        <v>0</v>
      </c>
      <c r="AP13" s="215">
        <f t="shared" si="6"/>
        <v>0</v>
      </c>
      <c r="AQ13" s="215">
        <f t="shared" si="7"/>
        <v>0</v>
      </c>
      <c r="AR13" s="215">
        <f t="shared" si="8"/>
        <v>0</v>
      </c>
      <c r="AS13" s="215">
        <f t="shared" si="9"/>
        <v>0</v>
      </c>
      <c r="AT13" s="215">
        <f t="shared" si="10"/>
        <v>0</v>
      </c>
      <c r="AU13" s="215">
        <f t="shared" si="11"/>
        <v>0</v>
      </c>
      <c r="AV13" s="215">
        <f t="shared" si="12"/>
        <v>0</v>
      </c>
      <c r="AW13" s="215">
        <f t="shared" si="13"/>
        <v>0</v>
      </c>
      <c r="AX13" s="215">
        <f t="shared" si="14"/>
        <v>0</v>
      </c>
      <c r="AY13" s="448">
        <v>1</v>
      </c>
      <c r="AZ13" s="394"/>
      <c r="BA13" s="891">
        <v>15</v>
      </c>
      <c r="BB13" s="319">
        <f t="shared" si="18"/>
        <v>0</v>
      </c>
      <c r="BC13" s="892"/>
      <c r="BD13" s="319">
        <f t="shared" si="19"/>
        <v>0</v>
      </c>
      <c r="BE13" s="893"/>
      <c r="BF13" s="319">
        <f t="shared" si="20"/>
        <v>0</v>
      </c>
      <c r="BG13" s="893"/>
      <c r="BH13" s="319">
        <f t="shared" si="21"/>
        <v>0</v>
      </c>
      <c r="BI13" s="893"/>
      <c r="BJ13" s="319">
        <f t="shared" si="22"/>
        <v>0</v>
      </c>
      <c r="BK13" s="893"/>
      <c r="BL13" s="319">
        <f t="shared" si="23"/>
        <v>0</v>
      </c>
      <c r="BM13" s="893"/>
      <c r="BN13" s="319">
        <f t="shared" si="24"/>
        <v>0</v>
      </c>
      <c r="BO13" s="894"/>
      <c r="BP13" s="319">
        <f t="shared" si="25"/>
        <v>0</v>
      </c>
      <c r="BQ13" s="894"/>
      <c r="BR13" s="319">
        <f t="shared" si="26"/>
        <v>0</v>
      </c>
      <c r="BS13" s="894"/>
      <c r="BT13" s="319">
        <f t="shared" si="27"/>
        <v>0</v>
      </c>
      <c r="BU13" s="894"/>
      <c r="BV13" s="319">
        <f t="shared" si="28"/>
        <v>0</v>
      </c>
      <c r="BW13" s="894"/>
      <c r="BX13" s="319">
        <f t="shared" si="29"/>
        <v>0</v>
      </c>
      <c r="BY13" s="894"/>
      <c r="BZ13" s="319">
        <f t="shared" si="30"/>
        <v>0</v>
      </c>
      <c r="CA13" s="894"/>
      <c r="CB13" s="319">
        <f t="shared" si="31"/>
        <v>0</v>
      </c>
      <c r="CC13" s="894"/>
      <c r="CD13" s="319">
        <f t="shared" si="32"/>
        <v>0</v>
      </c>
      <c r="CE13" s="894"/>
      <c r="CF13" s="319">
        <f t="shared" si="33"/>
        <v>0</v>
      </c>
      <c r="CG13" s="894"/>
      <c r="CH13" s="319">
        <f t="shared" si="34"/>
        <v>0</v>
      </c>
      <c r="CI13" s="894"/>
      <c r="CJ13" s="319">
        <f t="shared" si="35"/>
        <v>0</v>
      </c>
      <c r="CK13" s="263"/>
      <c r="CL13" s="1">
        <f t="shared" si="36"/>
        <v>0</v>
      </c>
      <c r="CM13" s="1">
        <f t="shared" si="37"/>
        <v>0</v>
      </c>
      <c r="CN13" s="1">
        <f t="shared" si="38"/>
        <v>0</v>
      </c>
      <c r="CO13" s="386">
        <f t="shared" si="39"/>
        <v>0</v>
      </c>
      <c r="CP13" s="1">
        <f t="shared" si="40"/>
        <v>0</v>
      </c>
      <c r="CQ13" s="36">
        <f t="shared" si="41"/>
        <v>0</v>
      </c>
      <c r="CR13" s="1">
        <f t="shared" si="42"/>
        <v>0</v>
      </c>
      <c r="CS13" s="1">
        <f t="shared" si="43"/>
        <v>0</v>
      </c>
      <c r="CU13" s="36">
        <f t="shared" si="44"/>
        <v>0</v>
      </c>
      <c r="CV13" s="36">
        <f t="shared" si="45"/>
        <v>0</v>
      </c>
      <c r="CX13" s="1">
        <f t="shared" si="46"/>
        <v>0</v>
      </c>
      <c r="CY13" s="1">
        <f t="shared" si="47"/>
        <v>0</v>
      </c>
      <c r="CZ13" s="1">
        <f t="shared" si="48"/>
        <v>0</v>
      </c>
      <c r="DA13" s="1">
        <f t="shared" si="49"/>
        <v>0</v>
      </c>
      <c r="DB13" s="1">
        <f t="shared" si="50"/>
        <v>0</v>
      </c>
      <c r="DC13" s="1">
        <f t="shared" si="51"/>
        <v>0</v>
      </c>
      <c r="DD13" s="1">
        <f t="shared" si="52"/>
        <v>0</v>
      </c>
      <c r="DE13" s="1">
        <f t="shared" si="53"/>
        <v>0</v>
      </c>
      <c r="DF13" s="1">
        <f t="shared" si="54"/>
        <v>0</v>
      </c>
      <c r="DG13" s="1">
        <f t="shared" si="55"/>
        <v>0</v>
      </c>
      <c r="DH13" s="1">
        <f t="shared" si="56"/>
        <v>0</v>
      </c>
      <c r="DI13" s="1">
        <f t="shared" si="57"/>
        <v>0</v>
      </c>
      <c r="DJ13" s="1">
        <f t="shared" si="58"/>
        <v>0</v>
      </c>
      <c r="DK13" s="1">
        <f t="shared" si="59"/>
        <v>0</v>
      </c>
      <c r="DL13" s="1">
        <f t="shared" si="62"/>
        <v>0</v>
      </c>
      <c r="DM13" s="1">
        <f t="shared" si="60"/>
        <v>0</v>
      </c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  <c r="WVN13" s="7"/>
      <c r="WVO13" s="7"/>
      <c r="WVP13" s="7"/>
      <c r="WVQ13" s="7"/>
      <c r="WVR13" s="7"/>
      <c r="WVS13" s="7"/>
      <c r="WVT13" s="7"/>
      <c r="WVU13" s="7"/>
      <c r="WVV13" s="7"/>
      <c r="WVW13" s="7"/>
      <c r="WVX13" s="7"/>
      <c r="WVY13" s="7"/>
      <c r="WVZ13" s="7"/>
      <c r="WWA13" s="7"/>
      <c r="WWB13" s="7"/>
      <c r="WWC13" s="7"/>
      <c r="WWD13" s="7"/>
      <c r="WWE13" s="7"/>
      <c r="WWF13" s="7"/>
      <c r="WWG13" s="7"/>
      <c r="WWH13" s="7"/>
      <c r="WWI13" s="7"/>
      <c r="WWJ13" s="7"/>
      <c r="WWK13" s="7"/>
      <c r="WWL13" s="7"/>
      <c r="WWM13" s="7"/>
      <c r="WWN13" s="7"/>
      <c r="WWO13" s="7"/>
      <c r="WWP13" s="7"/>
      <c r="WWQ13" s="7"/>
      <c r="WWR13" s="7"/>
      <c r="WWS13" s="7"/>
      <c r="WWT13" s="7"/>
      <c r="WWU13" s="7"/>
      <c r="WWV13" s="7"/>
      <c r="WWW13" s="7"/>
      <c r="WWX13" s="7"/>
      <c r="WWY13" s="7"/>
      <c r="WWZ13" s="7"/>
      <c r="WXA13" s="7"/>
      <c r="WXB13" s="7"/>
      <c r="WXC13" s="7"/>
      <c r="WXD13" s="7"/>
      <c r="WXE13" s="7"/>
      <c r="WXF13" s="7"/>
      <c r="WXG13" s="7"/>
      <c r="WXH13" s="7"/>
      <c r="WXI13" s="7"/>
      <c r="WXJ13" s="7"/>
      <c r="WXK13" s="7"/>
      <c r="WXL13" s="7"/>
      <c r="WXM13" s="7"/>
      <c r="WXN13" s="7"/>
      <c r="WXO13" s="7"/>
      <c r="WXP13" s="7"/>
      <c r="WXQ13" s="7"/>
      <c r="WXR13" s="7"/>
      <c r="WXS13" s="7"/>
      <c r="WXT13" s="7"/>
      <c r="WXU13" s="7"/>
      <c r="WXV13" s="7"/>
      <c r="WXW13" s="7"/>
      <c r="WXX13" s="7"/>
      <c r="WXY13" s="7"/>
      <c r="WXZ13" s="7"/>
      <c r="WYA13" s="7"/>
      <c r="WYB13" s="7"/>
      <c r="WYC13" s="7"/>
      <c r="WYD13" s="7"/>
      <c r="WYE13" s="7"/>
      <c r="WYF13" s="7"/>
      <c r="WYG13" s="7"/>
      <c r="WYH13" s="7"/>
      <c r="WYI13" s="7"/>
      <c r="WYJ13" s="7"/>
      <c r="WYK13" s="7"/>
      <c r="WYL13" s="7"/>
      <c r="WYM13" s="7"/>
      <c r="WYN13" s="7"/>
      <c r="WYO13" s="7"/>
      <c r="WYP13" s="7"/>
      <c r="WYQ13" s="7"/>
      <c r="WYR13" s="7"/>
      <c r="WYS13" s="7"/>
      <c r="WYT13" s="7"/>
      <c r="WYU13" s="7"/>
      <c r="WYV13" s="7"/>
      <c r="WYW13" s="7"/>
      <c r="WYX13" s="7"/>
      <c r="WYY13" s="7"/>
      <c r="WYZ13" s="7"/>
      <c r="WZA13" s="7"/>
      <c r="WZB13" s="7"/>
      <c r="WZC13" s="7"/>
      <c r="WZD13" s="7"/>
      <c r="WZE13" s="7"/>
      <c r="WZF13" s="7"/>
      <c r="WZG13" s="7"/>
      <c r="WZH13" s="7"/>
      <c r="WZI13" s="7"/>
      <c r="WZJ13" s="7"/>
      <c r="WZK13" s="7"/>
      <c r="WZL13" s="7"/>
      <c r="WZM13" s="7"/>
      <c r="WZN13" s="7"/>
      <c r="WZO13" s="7"/>
      <c r="WZP13" s="7"/>
      <c r="WZQ13" s="7"/>
      <c r="WZR13" s="7"/>
      <c r="WZS13" s="7"/>
      <c r="WZT13" s="7"/>
      <c r="WZU13" s="7"/>
      <c r="WZV13" s="7"/>
      <c r="WZW13" s="7"/>
      <c r="WZX13" s="7"/>
      <c r="WZY13" s="7"/>
      <c r="WZZ13" s="7"/>
      <c r="XAA13" s="7"/>
      <c r="XAB13" s="7"/>
      <c r="XAC13" s="7"/>
      <c r="XAD13" s="7"/>
      <c r="XAE13" s="7"/>
      <c r="XAF13" s="7"/>
      <c r="XAG13" s="7"/>
      <c r="XAH13" s="7"/>
      <c r="XAI13" s="7"/>
      <c r="XAJ13" s="7"/>
      <c r="XAK13" s="7"/>
      <c r="XAL13" s="7"/>
      <c r="XAM13" s="7"/>
      <c r="XAN13" s="7"/>
      <c r="XAO13" s="7"/>
      <c r="XAP13" s="7"/>
      <c r="XAQ13" s="7"/>
      <c r="XAR13" s="7"/>
      <c r="XAS13" s="7"/>
      <c r="XAT13" s="7"/>
      <c r="XAU13" s="7"/>
      <c r="XAV13" s="7"/>
      <c r="XAW13" s="7"/>
      <c r="XAX13" s="7"/>
      <c r="XAY13" s="7"/>
      <c r="XAZ13" s="7"/>
      <c r="XBA13" s="7"/>
      <c r="XBB13" s="7"/>
      <c r="XBC13" s="7"/>
      <c r="XBD13" s="7"/>
      <c r="XBE13" s="7"/>
      <c r="XBF13" s="7"/>
      <c r="XBG13" s="7"/>
      <c r="XBH13" s="7"/>
      <c r="XBI13" s="7"/>
      <c r="XBJ13" s="7"/>
      <c r="XBK13" s="7"/>
      <c r="XBL13" s="7"/>
      <c r="XBM13" s="7"/>
      <c r="XBN13" s="7"/>
      <c r="XBO13" s="7"/>
      <c r="XBP13" s="7"/>
      <c r="XBQ13" s="7"/>
      <c r="XBR13" s="7"/>
      <c r="XBS13" s="7"/>
      <c r="XBT13" s="7"/>
      <c r="XBU13" s="7"/>
      <c r="XBV13" s="7"/>
      <c r="XBW13" s="7"/>
      <c r="XBX13" s="7"/>
      <c r="XBY13" s="7"/>
      <c r="XBZ13" s="7"/>
      <c r="XCA13" s="7"/>
      <c r="XCB13" s="7"/>
      <c r="XCC13" s="7"/>
      <c r="XCD13" s="7"/>
      <c r="XCE13" s="7"/>
      <c r="XCF13" s="7"/>
      <c r="XCG13" s="7"/>
      <c r="XCH13" s="7"/>
      <c r="XCI13" s="7"/>
      <c r="XCJ13" s="7"/>
      <c r="XCK13" s="7"/>
      <c r="XCL13" s="7"/>
      <c r="XCM13" s="7"/>
      <c r="XCN13" s="7"/>
      <c r="XCO13" s="7"/>
      <c r="XCP13" s="7"/>
      <c r="XCQ13" s="7"/>
      <c r="XCR13" s="7"/>
      <c r="XCS13" s="7"/>
      <c r="XCT13" s="7"/>
      <c r="XCU13" s="7"/>
      <c r="XCV13" s="7"/>
      <c r="XCW13" s="7"/>
    </row>
    <row r="14" spans="1:16325" s="1" customFormat="1" ht="65.25" customHeight="1" x14ac:dyDescent="0.2">
      <c r="A14" s="7"/>
      <c r="B14" s="199" t="s">
        <v>9</v>
      </c>
      <c r="C14" s="1415"/>
      <c r="D14" s="1423" t="s">
        <v>1072</v>
      </c>
      <c r="E14" s="1424" t="s">
        <v>71</v>
      </c>
      <c r="F14" s="1425" t="s">
        <v>1052</v>
      </c>
      <c r="G14" s="1425" t="s">
        <v>1050</v>
      </c>
      <c r="H14" s="1426" t="s">
        <v>184</v>
      </c>
      <c r="I14" s="1427" t="s">
        <v>1068</v>
      </c>
      <c r="J14" s="1426">
        <v>3</v>
      </c>
      <c r="K14" s="1426">
        <v>0</v>
      </c>
      <c r="L14" s="1426" t="s">
        <v>876</v>
      </c>
      <c r="M14" s="1428"/>
      <c r="N14" s="1429"/>
      <c r="O14" s="1429"/>
      <c r="P14" s="1429"/>
      <c r="Q14" s="1429"/>
      <c r="R14" s="1429"/>
      <c r="S14" s="1429"/>
      <c r="T14" s="1429"/>
      <c r="U14" s="1430"/>
      <c r="V14" s="1431"/>
      <c r="W14" s="1431"/>
      <c r="X14" s="1431"/>
      <c r="Y14" s="1431"/>
      <c r="Z14" s="1431"/>
      <c r="AA14" s="1431"/>
      <c r="AB14" s="109">
        <f t="shared" si="63"/>
        <v>0</v>
      </c>
      <c r="AC14" s="109" t="str">
        <f t="shared" si="15"/>
        <v>Yes</v>
      </c>
      <c r="AD14" s="1432" t="str">
        <f t="shared" si="16"/>
        <v>No</v>
      </c>
      <c r="AE14" s="7"/>
      <c r="AF14" s="293">
        <v>3</v>
      </c>
      <c r="AG14" s="294">
        <f t="shared" si="61"/>
        <v>0</v>
      </c>
      <c r="AH14" s="871"/>
      <c r="AI14" s="1021">
        <v>6.9740000000000002</v>
      </c>
      <c r="AJ14" s="445">
        <f t="shared" si="17"/>
        <v>0</v>
      </c>
      <c r="AK14" s="215">
        <f t="shared" si="1"/>
        <v>0</v>
      </c>
      <c r="AL14" s="215">
        <f t="shared" si="2"/>
        <v>0</v>
      </c>
      <c r="AM14" s="215">
        <f t="shared" si="3"/>
        <v>0</v>
      </c>
      <c r="AN14" s="215">
        <f t="shared" si="4"/>
        <v>0</v>
      </c>
      <c r="AO14" s="215">
        <f t="shared" si="5"/>
        <v>0</v>
      </c>
      <c r="AP14" s="215">
        <f t="shared" si="6"/>
        <v>0</v>
      </c>
      <c r="AQ14" s="215">
        <f t="shared" si="7"/>
        <v>0</v>
      </c>
      <c r="AR14" s="215">
        <f t="shared" si="8"/>
        <v>0</v>
      </c>
      <c r="AS14" s="215">
        <f t="shared" si="9"/>
        <v>0</v>
      </c>
      <c r="AT14" s="215">
        <f t="shared" si="10"/>
        <v>0</v>
      </c>
      <c r="AU14" s="215">
        <f t="shared" si="11"/>
        <v>0</v>
      </c>
      <c r="AV14" s="215">
        <f t="shared" si="12"/>
        <v>0</v>
      </c>
      <c r="AW14" s="215">
        <f t="shared" si="13"/>
        <v>0</v>
      </c>
      <c r="AX14" s="215">
        <f t="shared" si="14"/>
        <v>0</v>
      </c>
      <c r="AY14" s="448">
        <v>1</v>
      </c>
      <c r="AZ14" s="394"/>
      <c r="BA14" s="891">
        <v>15</v>
      </c>
      <c r="BB14" s="319">
        <f t="shared" si="18"/>
        <v>0</v>
      </c>
      <c r="BC14" s="892"/>
      <c r="BD14" s="319">
        <f t="shared" si="19"/>
        <v>0</v>
      </c>
      <c r="BE14" s="893"/>
      <c r="BF14" s="319">
        <f t="shared" si="20"/>
        <v>0</v>
      </c>
      <c r="BG14" s="893"/>
      <c r="BH14" s="319">
        <f t="shared" si="21"/>
        <v>0</v>
      </c>
      <c r="BI14" s="893"/>
      <c r="BJ14" s="319">
        <f t="shared" si="22"/>
        <v>0</v>
      </c>
      <c r="BK14" s="893"/>
      <c r="BL14" s="319">
        <f t="shared" si="23"/>
        <v>0</v>
      </c>
      <c r="BM14" s="893"/>
      <c r="BN14" s="319">
        <f t="shared" si="24"/>
        <v>0</v>
      </c>
      <c r="BO14" s="894"/>
      <c r="BP14" s="319">
        <f t="shared" si="25"/>
        <v>0</v>
      </c>
      <c r="BQ14" s="894"/>
      <c r="BR14" s="319">
        <f t="shared" si="26"/>
        <v>0</v>
      </c>
      <c r="BS14" s="894"/>
      <c r="BT14" s="319">
        <f t="shared" si="27"/>
        <v>0</v>
      </c>
      <c r="BU14" s="894"/>
      <c r="BV14" s="319">
        <f t="shared" si="28"/>
        <v>0</v>
      </c>
      <c r="BW14" s="894"/>
      <c r="BX14" s="319">
        <f t="shared" si="29"/>
        <v>0</v>
      </c>
      <c r="BY14" s="894"/>
      <c r="BZ14" s="319">
        <f t="shared" si="30"/>
        <v>0</v>
      </c>
      <c r="CA14" s="894"/>
      <c r="CB14" s="319">
        <f t="shared" si="31"/>
        <v>0</v>
      </c>
      <c r="CC14" s="894"/>
      <c r="CD14" s="319">
        <f t="shared" si="32"/>
        <v>0</v>
      </c>
      <c r="CE14" s="894"/>
      <c r="CF14" s="319">
        <f t="shared" si="33"/>
        <v>0</v>
      </c>
      <c r="CG14" s="894"/>
      <c r="CH14" s="319">
        <f t="shared" si="34"/>
        <v>0</v>
      </c>
      <c r="CI14" s="894"/>
      <c r="CJ14" s="319">
        <f t="shared" si="35"/>
        <v>0</v>
      </c>
      <c r="CK14" s="263"/>
      <c r="CL14" s="1">
        <f t="shared" si="36"/>
        <v>0</v>
      </c>
      <c r="CM14" s="1">
        <f t="shared" si="37"/>
        <v>0</v>
      </c>
      <c r="CN14" s="1">
        <f t="shared" si="38"/>
        <v>0</v>
      </c>
      <c r="CO14" s="386">
        <f t="shared" si="39"/>
        <v>0</v>
      </c>
      <c r="CP14" s="1">
        <f t="shared" si="40"/>
        <v>0</v>
      </c>
      <c r="CQ14" s="36">
        <f t="shared" si="41"/>
        <v>0</v>
      </c>
      <c r="CR14" s="1">
        <f t="shared" si="42"/>
        <v>0</v>
      </c>
      <c r="CS14" s="1">
        <f t="shared" si="43"/>
        <v>0</v>
      </c>
      <c r="CU14" s="36">
        <f t="shared" si="44"/>
        <v>0</v>
      </c>
      <c r="CV14" s="36">
        <f t="shared" si="45"/>
        <v>0</v>
      </c>
      <c r="CX14" s="1">
        <f t="shared" si="46"/>
        <v>0</v>
      </c>
      <c r="CY14" s="1">
        <f t="shared" si="47"/>
        <v>0</v>
      </c>
      <c r="CZ14" s="1">
        <f t="shared" si="48"/>
        <v>0</v>
      </c>
      <c r="DA14" s="1">
        <f t="shared" si="49"/>
        <v>0</v>
      </c>
      <c r="DB14" s="1">
        <f t="shared" si="50"/>
        <v>0</v>
      </c>
      <c r="DC14" s="1">
        <f t="shared" si="51"/>
        <v>0</v>
      </c>
      <c r="DD14" s="1">
        <f t="shared" si="52"/>
        <v>0</v>
      </c>
      <c r="DE14" s="1">
        <f t="shared" si="53"/>
        <v>0</v>
      </c>
      <c r="DF14" s="1">
        <f t="shared" si="54"/>
        <v>0</v>
      </c>
      <c r="DG14" s="1">
        <f t="shared" si="55"/>
        <v>0</v>
      </c>
      <c r="DH14" s="1">
        <f t="shared" si="56"/>
        <v>0</v>
      </c>
      <c r="DI14" s="1">
        <f t="shared" si="57"/>
        <v>0</v>
      </c>
      <c r="DJ14" s="1">
        <f t="shared" si="58"/>
        <v>0</v>
      </c>
      <c r="DK14" s="1">
        <f t="shared" si="59"/>
        <v>0</v>
      </c>
      <c r="DL14" s="1">
        <f t="shared" si="62"/>
        <v>0</v>
      </c>
      <c r="DM14" s="1">
        <f t="shared" si="60"/>
        <v>0</v>
      </c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  <c r="WVN14" s="7"/>
      <c r="WVO14" s="7"/>
      <c r="WVP14" s="7"/>
      <c r="WVQ14" s="7"/>
      <c r="WVR14" s="7"/>
      <c r="WVS14" s="7"/>
      <c r="WVT14" s="7"/>
      <c r="WVU14" s="7"/>
      <c r="WVV14" s="7"/>
      <c r="WVW14" s="7"/>
      <c r="WVX14" s="7"/>
      <c r="WVY14" s="7"/>
      <c r="WVZ14" s="7"/>
      <c r="WWA14" s="7"/>
      <c r="WWB14" s="7"/>
      <c r="WWC14" s="7"/>
      <c r="WWD14" s="7"/>
      <c r="WWE14" s="7"/>
      <c r="WWF14" s="7"/>
      <c r="WWG14" s="7"/>
      <c r="WWH14" s="7"/>
      <c r="WWI14" s="7"/>
      <c r="WWJ14" s="7"/>
      <c r="WWK14" s="7"/>
      <c r="WWL14" s="7"/>
      <c r="WWM14" s="7"/>
      <c r="WWN14" s="7"/>
      <c r="WWO14" s="7"/>
      <c r="WWP14" s="7"/>
      <c r="WWQ14" s="7"/>
      <c r="WWR14" s="7"/>
      <c r="WWS14" s="7"/>
      <c r="WWT14" s="7"/>
      <c r="WWU14" s="7"/>
      <c r="WWV14" s="7"/>
      <c r="WWW14" s="7"/>
      <c r="WWX14" s="7"/>
      <c r="WWY14" s="7"/>
      <c r="WWZ14" s="7"/>
      <c r="WXA14" s="7"/>
      <c r="WXB14" s="7"/>
      <c r="WXC14" s="7"/>
      <c r="WXD14" s="7"/>
      <c r="WXE14" s="7"/>
      <c r="WXF14" s="7"/>
      <c r="WXG14" s="7"/>
      <c r="WXH14" s="7"/>
      <c r="WXI14" s="7"/>
      <c r="WXJ14" s="7"/>
      <c r="WXK14" s="7"/>
      <c r="WXL14" s="7"/>
      <c r="WXM14" s="7"/>
      <c r="WXN14" s="7"/>
      <c r="WXO14" s="7"/>
      <c r="WXP14" s="7"/>
      <c r="WXQ14" s="7"/>
      <c r="WXR14" s="7"/>
      <c r="WXS14" s="7"/>
      <c r="WXT14" s="7"/>
      <c r="WXU14" s="7"/>
      <c r="WXV14" s="7"/>
      <c r="WXW14" s="7"/>
      <c r="WXX14" s="7"/>
      <c r="WXY14" s="7"/>
      <c r="WXZ14" s="7"/>
      <c r="WYA14" s="7"/>
      <c r="WYB14" s="7"/>
      <c r="WYC14" s="7"/>
      <c r="WYD14" s="7"/>
      <c r="WYE14" s="7"/>
      <c r="WYF14" s="7"/>
      <c r="WYG14" s="7"/>
      <c r="WYH14" s="7"/>
      <c r="WYI14" s="7"/>
      <c r="WYJ14" s="7"/>
      <c r="WYK14" s="7"/>
      <c r="WYL14" s="7"/>
      <c r="WYM14" s="7"/>
      <c r="WYN14" s="7"/>
      <c r="WYO14" s="7"/>
      <c r="WYP14" s="7"/>
      <c r="WYQ14" s="7"/>
      <c r="WYR14" s="7"/>
      <c r="WYS14" s="7"/>
      <c r="WYT14" s="7"/>
      <c r="WYU14" s="7"/>
      <c r="WYV14" s="7"/>
      <c r="WYW14" s="7"/>
      <c r="WYX14" s="7"/>
      <c r="WYY14" s="7"/>
      <c r="WYZ14" s="7"/>
      <c r="WZA14" s="7"/>
      <c r="WZB14" s="7"/>
      <c r="WZC14" s="7"/>
      <c r="WZD14" s="7"/>
      <c r="WZE14" s="7"/>
      <c r="WZF14" s="7"/>
      <c r="WZG14" s="7"/>
      <c r="WZH14" s="7"/>
      <c r="WZI14" s="7"/>
      <c r="WZJ14" s="7"/>
      <c r="WZK14" s="7"/>
      <c r="WZL14" s="7"/>
      <c r="WZM14" s="7"/>
      <c r="WZN14" s="7"/>
      <c r="WZO14" s="7"/>
      <c r="WZP14" s="7"/>
      <c r="WZQ14" s="7"/>
      <c r="WZR14" s="7"/>
      <c r="WZS14" s="7"/>
      <c r="WZT14" s="7"/>
      <c r="WZU14" s="7"/>
      <c r="WZV14" s="7"/>
      <c r="WZW14" s="7"/>
      <c r="WZX14" s="7"/>
      <c r="WZY14" s="7"/>
      <c r="WZZ14" s="7"/>
      <c r="XAA14" s="7"/>
      <c r="XAB14" s="7"/>
      <c r="XAC14" s="7"/>
      <c r="XAD14" s="7"/>
      <c r="XAE14" s="7"/>
      <c r="XAF14" s="7"/>
      <c r="XAG14" s="7"/>
      <c r="XAH14" s="7"/>
      <c r="XAI14" s="7"/>
      <c r="XAJ14" s="7"/>
      <c r="XAK14" s="7"/>
      <c r="XAL14" s="7"/>
      <c r="XAM14" s="7"/>
      <c r="XAN14" s="7"/>
      <c r="XAO14" s="7"/>
      <c r="XAP14" s="7"/>
      <c r="XAQ14" s="7"/>
      <c r="XAR14" s="7"/>
      <c r="XAS14" s="7"/>
      <c r="XAT14" s="7"/>
      <c r="XAU14" s="7"/>
      <c r="XAV14" s="7"/>
      <c r="XAW14" s="7"/>
      <c r="XAX14" s="7"/>
      <c r="XAY14" s="7"/>
      <c r="XAZ14" s="7"/>
      <c r="XBA14" s="7"/>
      <c r="XBB14" s="7"/>
      <c r="XBC14" s="7"/>
      <c r="XBD14" s="7"/>
      <c r="XBE14" s="7"/>
      <c r="XBF14" s="7"/>
      <c r="XBG14" s="7"/>
      <c r="XBH14" s="7"/>
      <c r="XBI14" s="7"/>
      <c r="XBJ14" s="7"/>
      <c r="XBK14" s="7"/>
      <c r="XBL14" s="7"/>
      <c r="XBM14" s="7"/>
      <c r="XBN14" s="7"/>
      <c r="XBO14" s="7"/>
      <c r="XBP14" s="7"/>
      <c r="XBQ14" s="7"/>
      <c r="XBR14" s="7"/>
      <c r="XBS14" s="7"/>
      <c r="XBT14" s="7"/>
      <c r="XBU14" s="7"/>
      <c r="XBV14" s="7"/>
      <c r="XBW14" s="7"/>
      <c r="XBX14" s="7"/>
      <c r="XBY14" s="7"/>
      <c r="XBZ14" s="7"/>
      <c r="XCA14" s="7"/>
      <c r="XCB14" s="7"/>
      <c r="XCC14" s="7"/>
      <c r="XCD14" s="7"/>
      <c r="XCE14" s="7"/>
      <c r="XCF14" s="7"/>
      <c r="XCG14" s="7"/>
      <c r="XCH14" s="7"/>
      <c r="XCI14" s="7"/>
      <c r="XCJ14" s="7"/>
      <c r="XCK14" s="7"/>
      <c r="XCL14" s="7"/>
      <c r="XCM14" s="7"/>
      <c r="XCN14" s="7"/>
      <c r="XCO14" s="7"/>
      <c r="XCP14" s="7"/>
      <c r="XCQ14" s="7"/>
      <c r="XCR14" s="7"/>
      <c r="XCS14" s="7"/>
      <c r="XCT14" s="7"/>
      <c r="XCU14" s="7"/>
      <c r="XCV14" s="7"/>
      <c r="XCW14" s="7"/>
    </row>
    <row r="15" spans="1:16325" s="1" customFormat="1" ht="65.25" customHeight="1" x14ac:dyDescent="0.2">
      <c r="B15" s="199" t="s">
        <v>9</v>
      </c>
      <c r="C15" s="1415"/>
      <c r="D15" s="1416" t="s">
        <v>1073</v>
      </c>
      <c r="E15" s="1417"/>
      <c r="F15" s="1418" t="s">
        <v>1053</v>
      </c>
      <c r="G15" s="1418" t="s">
        <v>1050</v>
      </c>
      <c r="H15" s="1419" t="s">
        <v>185</v>
      </c>
      <c r="I15" s="1418" t="s">
        <v>1059</v>
      </c>
      <c r="J15" s="1419">
        <v>1</v>
      </c>
      <c r="K15" s="1419">
        <v>0</v>
      </c>
      <c r="L15" s="1419" t="s">
        <v>876</v>
      </c>
      <c r="M15" s="1420"/>
      <c r="N15" s="1421"/>
      <c r="O15" s="1421"/>
      <c r="P15" s="1421"/>
      <c r="Q15" s="1421"/>
      <c r="R15" s="1421"/>
      <c r="S15" s="1421"/>
      <c r="T15" s="1421"/>
      <c r="U15" s="1422"/>
      <c r="V15" s="1412"/>
      <c r="W15" s="1412"/>
      <c r="X15" s="1412"/>
      <c r="Y15" s="1412"/>
      <c r="Z15" s="1412"/>
      <c r="AA15" s="1412"/>
      <c r="AB15" s="1413">
        <f t="shared" si="63"/>
        <v>0</v>
      </c>
      <c r="AC15" s="1413" t="str">
        <f t="shared" si="15"/>
        <v>Yes</v>
      </c>
      <c r="AD15" s="1414" t="str">
        <f t="shared" si="16"/>
        <v>No</v>
      </c>
      <c r="AF15" s="293">
        <v>1</v>
      </c>
      <c r="AG15" s="294">
        <f t="shared" si="61"/>
        <v>0</v>
      </c>
      <c r="AH15" s="36"/>
      <c r="AI15" s="1021">
        <v>4.5540000000000003</v>
      </c>
      <c r="AJ15" s="445">
        <f t="shared" si="17"/>
        <v>0</v>
      </c>
      <c r="AK15" s="215">
        <f t="shared" si="1"/>
        <v>0</v>
      </c>
      <c r="AL15" s="215">
        <f t="shared" si="2"/>
        <v>0</v>
      </c>
      <c r="AM15" s="215">
        <f t="shared" si="3"/>
        <v>0</v>
      </c>
      <c r="AN15" s="215">
        <f t="shared" si="4"/>
        <v>0</v>
      </c>
      <c r="AO15" s="215">
        <f t="shared" si="5"/>
        <v>0</v>
      </c>
      <c r="AP15" s="215">
        <f t="shared" si="6"/>
        <v>0</v>
      </c>
      <c r="AQ15" s="215">
        <f t="shared" si="7"/>
        <v>0</v>
      </c>
      <c r="AR15" s="215">
        <f t="shared" si="8"/>
        <v>0</v>
      </c>
      <c r="AS15" s="215">
        <f t="shared" si="9"/>
        <v>0</v>
      </c>
      <c r="AT15" s="215">
        <f t="shared" si="10"/>
        <v>0</v>
      </c>
      <c r="AU15" s="215">
        <f t="shared" si="11"/>
        <v>0</v>
      </c>
      <c r="AV15" s="215">
        <f t="shared" si="12"/>
        <v>0</v>
      </c>
      <c r="AW15" s="215">
        <f t="shared" si="13"/>
        <v>0</v>
      </c>
      <c r="AX15" s="215">
        <f t="shared" si="14"/>
        <v>0</v>
      </c>
      <c r="AY15" s="448">
        <v>1</v>
      </c>
      <c r="AZ15" s="215"/>
      <c r="BA15" s="891"/>
      <c r="BB15" s="319">
        <f t="shared" si="18"/>
        <v>0</v>
      </c>
      <c r="BC15" s="895"/>
      <c r="BD15" s="319">
        <f t="shared" si="19"/>
        <v>0</v>
      </c>
      <c r="BE15" s="896"/>
      <c r="BF15" s="319">
        <f t="shared" si="20"/>
        <v>0</v>
      </c>
      <c r="BG15" s="891"/>
      <c r="BH15" s="319">
        <f t="shared" si="21"/>
        <v>0</v>
      </c>
      <c r="BI15" s="891"/>
      <c r="BJ15" s="319">
        <f t="shared" si="22"/>
        <v>0</v>
      </c>
      <c r="BK15" s="891"/>
      <c r="BL15" s="319">
        <f t="shared" si="23"/>
        <v>0</v>
      </c>
      <c r="BM15" s="891"/>
      <c r="BN15" s="319">
        <f t="shared" si="24"/>
        <v>0</v>
      </c>
      <c r="BO15" s="897"/>
      <c r="BP15" s="319">
        <f t="shared" si="25"/>
        <v>0</v>
      </c>
      <c r="BQ15" s="897"/>
      <c r="BR15" s="319">
        <f t="shared" si="26"/>
        <v>0</v>
      </c>
      <c r="BS15" s="897"/>
      <c r="BT15" s="319">
        <f t="shared" si="27"/>
        <v>0</v>
      </c>
      <c r="BU15" s="897"/>
      <c r="BV15" s="319">
        <f t="shared" si="28"/>
        <v>0</v>
      </c>
      <c r="BW15" s="897"/>
      <c r="BX15" s="319">
        <f t="shared" si="29"/>
        <v>0</v>
      </c>
      <c r="BY15" s="897"/>
      <c r="BZ15" s="319">
        <f t="shared" si="30"/>
        <v>0</v>
      </c>
      <c r="CA15" s="897"/>
      <c r="CB15" s="319">
        <f t="shared" si="31"/>
        <v>0</v>
      </c>
      <c r="CC15" s="897"/>
      <c r="CD15" s="319">
        <f t="shared" si="32"/>
        <v>0</v>
      </c>
      <c r="CE15" s="897"/>
      <c r="CF15" s="319">
        <f t="shared" si="33"/>
        <v>0</v>
      </c>
      <c r="CG15" s="897"/>
      <c r="CH15" s="319">
        <f t="shared" si="34"/>
        <v>0</v>
      </c>
      <c r="CI15" s="897"/>
      <c r="CJ15" s="319">
        <f t="shared" si="35"/>
        <v>0</v>
      </c>
      <c r="CK15" s="36"/>
      <c r="CL15" s="1">
        <f t="shared" si="36"/>
        <v>0</v>
      </c>
      <c r="CM15" s="1">
        <f t="shared" si="37"/>
        <v>0</v>
      </c>
      <c r="CN15" s="1">
        <f t="shared" si="38"/>
        <v>0</v>
      </c>
      <c r="CO15" s="386">
        <f t="shared" si="39"/>
        <v>0</v>
      </c>
      <c r="CP15" s="1">
        <f t="shared" si="40"/>
        <v>0</v>
      </c>
      <c r="CQ15" s="36">
        <f t="shared" si="41"/>
        <v>0</v>
      </c>
      <c r="CR15" s="1">
        <f t="shared" si="42"/>
        <v>0</v>
      </c>
      <c r="CS15" s="1">
        <f t="shared" si="43"/>
        <v>0</v>
      </c>
      <c r="CU15" s="36">
        <f t="shared" si="44"/>
        <v>0</v>
      </c>
      <c r="CV15" s="36">
        <f t="shared" si="45"/>
        <v>0</v>
      </c>
      <c r="CX15" s="1">
        <f t="shared" si="46"/>
        <v>0</v>
      </c>
      <c r="CY15" s="1">
        <f t="shared" si="47"/>
        <v>0</v>
      </c>
      <c r="CZ15" s="1">
        <f t="shared" si="48"/>
        <v>0</v>
      </c>
      <c r="DA15" s="1">
        <f t="shared" si="49"/>
        <v>0</v>
      </c>
      <c r="DB15" s="1">
        <f t="shared" si="50"/>
        <v>0</v>
      </c>
      <c r="DC15" s="1">
        <f t="shared" si="51"/>
        <v>0</v>
      </c>
      <c r="DD15" s="1">
        <f t="shared" si="52"/>
        <v>0</v>
      </c>
      <c r="DE15" s="1">
        <f t="shared" si="53"/>
        <v>0</v>
      </c>
      <c r="DF15" s="1">
        <f t="shared" si="54"/>
        <v>0</v>
      </c>
      <c r="DG15" s="1">
        <f t="shared" si="55"/>
        <v>0</v>
      </c>
      <c r="DH15" s="1">
        <f t="shared" si="56"/>
        <v>0</v>
      </c>
      <c r="DI15" s="1">
        <f t="shared" si="57"/>
        <v>0</v>
      </c>
      <c r="DJ15" s="1">
        <f t="shared" si="58"/>
        <v>0</v>
      </c>
      <c r="DK15" s="1">
        <f t="shared" si="59"/>
        <v>0</v>
      </c>
      <c r="DL15" s="1">
        <f t="shared" si="62"/>
        <v>0</v>
      </c>
      <c r="DM15" s="1">
        <f t="shared" si="60"/>
        <v>0</v>
      </c>
    </row>
    <row r="16" spans="1:16325" s="1" customFormat="1" ht="65.25" customHeight="1" x14ac:dyDescent="0.2">
      <c r="A16" s="743"/>
      <c r="B16" s="199" t="s">
        <v>9</v>
      </c>
      <c r="C16" s="1415"/>
      <c r="D16" s="1416" t="s">
        <v>1074</v>
      </c>
      <c r="E16" s="1417" t="s">
        <v>71</v>
      </c>
      <c r="F16" s="1418" t="s">
        <v>1053</v>
      </c>
      <c r="G16" s="1418" t="s">
        <v>1050</v>
      </c>
      <c r="H16" s="1419" t="s">
        <v>185</v>
      </c>
      <c r="I16" s="1418" t="s">
        <v>1059</v>
      </c>
      <c r="J16" s="1419">
        <v>1</v>
      </c>
      <c r="K16" s="1419">
        <v>0</v>
      </c>
      <c r="L16" s="1419" t="s">
        <v>876</v>
      </c>
      <c r="M16" s="1420"/>
      <c r="N16" s="1421"/>
      <c r="O16" s="1421"/>
      <c r="P16" s="1421"/>
      <c r="Q16" s="1421"/>
      <c r="R16" s="1421"/>
      <c r="S16" s="1421"/>
      <c r="T16" s="1421"/>
      <c r="U16" s="1422"/>
      <c r="V16" s="1412"/>
      <c r="W16" s="1412"/>
      <c r="X16" s="1412"/>
      <c r="Y16" s="1412"/>
      <c r="Z16" s="1412"/>
      <c r="AA16" s="1412"/>
      <c r="AB16" s="1413">
        <f t="shared" si="63"/>
        <v>0</v>
      </c>
      <c r="AC16" s="1413" t="str">
        <f t="shared" si="15"/>
        <v>Yes</v>
      </c>
      <c r="AD16" s="1414" t="str">
        <f t="shared" si="16"/>
        <v>No</v>
      </c>
      <c r="AE16" s="36"/>
      <c r="AF16" s="293">
        <v>1</v>
      </c>
      <c r="AG16" s="294">
        <f t="shared" si="61"/>
        <v>0</v>
      </c>
      <c r="AI16" s="1021">
        <v>4.5540000000000003</v>
      </c>
      <c r="AJ16" s="445">
        <f t="shared" si="17"/>
        <v>0</v>
      </c>
      <c r="AK16" s="215">
        <f t="shared" si="1"/>
        <v>0</v>
      </c>
      <c r="AL16" s="215">
        <f t="shared" si="2"/>
        <v>0</v>
      </c>
      <c r="AM16" s="215">
        <f t="shared" si="3"/>
        <v>0</v>
      </c>
      <c r="AN16" s="215">
        <f t="shared" si="4"/>
        <v>0</v>
      </c>
      <c r="AO16" s="215">
        <f t="shared" si="5"/>
        <v>0</v>
      </c>
      <c r="AP16" s="215">
        <f t="shared" si="6"/>
        <v>0</v>
      </c>
      <c r="AQ16" s="215">
        <f t="shared" si="7"/>
        <v>0</v>
      </c>
      <c r="AR16" s="215">
        <f t="shared" si="8"/>
        <v>0</v>
      </c>
      <c r="AS16" s="215">
        <f t="shared" si="9"/>
        <v>0</v>
      </c>
      <c r="AT16" s="215">
        <f t="shared" si="10"/>
        <v>0</v>
      </c>
      <c r="AU16" s="215">
        <f t="shared" si="11"/>
        <v>0</v>
      </c>
      <c r="AV16" s="215">
        <f t="shared" si="12"/>
        <v>0</v>
      </c>
      <c r="AW16" s="215">
        <f t="shared" si="13"/>
        <v>0</v>
      </c>
      <c r="AX16" s="215">
        <f t="shared" si="14"/>
        <v>0</v>
      </c>
      <c r="AY16" s="448">
        <v>1</v>
      </c>
      <c r="BA16" s="891"/>
      <c r="BB16" s="319">
        <f t="shared" si="18"/>
        <v>0</v>
      </c>
      <c r="BC16" s="891"/>
      <c r="BD16" s="319">
        <f t="shared" si="19"/>
        <v>0</v>
      </c>
      <c r="BE16" s="891"/>
      <c r="BF16" s="319">
        <f t="shared" si="20"/>
        <v>0</v>
      </c>
      <c r="BG16" s="891"/>
      <c r="BH16" s="319">
        <f t="shared" si="21"/>
        <v>0</v>
      </c>
      <c r="BI16" s="891"/>
      <c r="BJ16" s="319">
        <f t="shared" si="22"/>
        <v>0</v>
      </c>
      <c r="BK16" s="891"/>
      <c r="BL16" s="319">
        <f t="shared" si="23"/>
        <v>0</v>
      </c>
      <c r="BM16" s="891"/>
      <c r="BN16" s="319">
        <f t="shared" si="24"/>
        <v>0</v>
      </c>
      <c r="BO16" s="897"/>
      <c r="BP16" s="319">
        <f t="shared" si="25"/>
        <v>0</v>
      </c>
      <c r="BQ16" s="897"/>
      <c r="BR16" s="319">
        <f t="shared" si="26"/>
        <v>0</v>
      </c>
      <c r="BS16" s="897"/>
      <c r="BT16" s="319">
        <f t="shared" si="27"/>
        <v>0</v>
      </c>
      <c r="BU16" s="897"/>
      <c r="BV16" s="319">
        <f t="shared" si="28"/>
        <v>0</v>
      </c>
      <c r="BW16" s="897"/>
      <c r="BX16" s="319">
        <f t="shared" si="29"/>
        <v>0</v>
      </c>
      <c r="BY16" s="897"/>
      <c r="BZ16" s="319">
        <f t="shared" si="30"/>
        <v>0</v>
      </c>
      <c r="CA16" s="897"/>
      <c r="CB16" s="319">
        <f t="shared" si="31"/>
        <v>0</v>
      </c>
      <c r="CC16" s="898"/>
      <c r="CD16" s="319">
        <f t="shared" si="32"/>
        <v>0</v>
      </c>
      <c r="CE16" s="897"/>
      <c r="CF16" s="319">
        <f t="shared" si="33"/>
        <v>0</v>
      </c>
      <c r="CG16" s="897"/>
      <c r="CH16" s="319">
        <f t="shared" si="34"/>
        <v>0</v>
      </c>
      <c r="CI16" s="897"/>
      <c r="CJ16" s="319">
        <f t="shared" si="35"/>
        <v>0</v>
      </c>
      <c r="CK16" s="386"/>
      <c r="CL16" s="1">
        <f t="shared" si="36"/>
        <v>0</v>
      </c>
      <c r="CM16" s="1">
        <f t="shared" si="37"/>
        <v>0</v>
      </c>
      <c r="CN16" s="1">
        <f t="shared" si="38"/>
        <v>0</v>
      </c>
      <c r="CO16" s="386">
        <f t="shared" si="39"/>
        <v>0</v>
      </c>
      <c r="CP16" s="1">
        <f t="shared" si="40"/>
        <v>0</v>
      </c>
      <c r="CQ16" s="36">
        <f t="shared" si="41"/>
        <v>0</v>
      </c>
      <c r="CR16" s="1">
        <f t="shared" si="42"/>
        <v>0</v>
      </c>
      <c r="CS16" s="1">
        <f t="shared" si="43"/>
        <v>0</v>
      </c>
      <c r="CU16" s="36">
        <f t="shared" si="44"/>
        <v>0</v>
      </c>
      <c r="CV16" s="36">
        <f t="shared" si="45"/>
        <v>0</v>
      </c>
      <c r="CX16" s="1">
        <f t="shared" si="46"/>
        <v>0</v>
      </c>
      <c r="CY16" s="1">
        <f t="shared" si="47"/>
        <v>0</v>
      </c>
      <c r="CZ16" s="1">
        <f t="shared" si="48"/>
        <v>0</v>
      </c>
      <c r="DA16" s="1">
        <f t="shared" si="49"/>
        <v>0</v>
      </c>
      <c r="DB16" s="1">
        <f t="shared" si="50"/>
        <v>0</v>
      </c>
      <c r="DC16" s="1">
        <f t="shared" si="51"/>
        <v>0</v>
      </c>
      <c r="DD16" s="1">
        <f t="shared" si="52"/>
        <v>0</v>
      </c>
      <c r="DE16" s="1">
        <f t="shared" si="53"/>
        <v>0</v>
      </c>
      <c r="DF16" s="1">
        <f t="shared" si="54"/>
        <v>0</v>
      </c>
      <c r="DG16" s="1">
        <f t="shared" si="55"/>
        <v>0</v>
      </c>
      <c r="DH16" s="1">
        <f t="shared" si="56"/>
        <v>0</v>
      </c>
      <c r="DI16" s="1">
        <f t="shared" si="57"/>
        <v>0</v>
      </c>
      <c r="DJ16" s="1">
        <f t="shared" si="58"/>
        <v>0</v>
      </c>
      <c r="DK16" s="1">
        <f t="shared" si="59"/>
        <v>0</v>
      </c>
      <c r="DL16" s="1">
        <f t="shared" si="62"/>
        <v>0</v>
      </c>
      <c r="DM16" s="1">
        <f t="shared" si="60"/>
        <v>0</v>
      </c>
    </row>
    <row r="17" spans="1:117" s="7" customFormat="1" ht="65.25" customHeight="1" x14ac:dyDescent="0.2">
      <c r="B17" s="199" t="s">
        <v>9</v>
      </c>
      <c r="C17" s="1415"/>
      <c r="D17" s="1416" t="s">
        <v>1075</v>
      </c>
      <c r="E17" s="1417" t="s">
        <v>71</v>
      </c>
      <c r="F17" s="1418" t="s">
        <v>1053</v>
      </c>
      <c r="G17" s="1418" t="s">
        <v>1050</v>
      </c>
      <c r="H17" s="1419" t="s">
        <v>185</v>
      </c>
      <c r="I17" s="1418" t="s">
        <v>1059</v>
      </c>
      <c r="J17" s="1419">
        <v>1</v>
      </c>
      <c r="K17" s="1419">
        <v>0</v>
      </c>
      <c r="L17" s="1419" t="s">
        <v>876</v>
      </c>
      <c r="M17" s="1420"/>
      <c r="N17" s="1421"/>
      <c r="O17" s="1421"/>
      <c r="P17" s="1421"/>
      <c r="Q17" s="1421"/>
      <c r="R17" s="1421"/>
      <c r="S17" s="1421"/>
      <c r="T17" s="1421"/>
      <c r="U17" s="1422"/>
      <c r="V17" s="1412"/>
      <c r="W17" s="1412"/>
      <c r="X17" s="1412"/>
      <c r="Y17" s="1412"/>
      <c r="Z17" s="1412"/>
      <c r="AA17" s="1412"/>
      <c r="AB17" s="1413">
        <f t="shared" si="63"/>
        <v>0</v>
      </c>
      <c r="AC17" s="1413" t="str">
        <f t="shared" si="15"/>
        <v>Yes</v>
      </c>
      <c r="AD17" s="1414" t="str">
        <f t="shared" si="16"/>
        <v>No</v>
      </c>
      <c r="AF17" s="293">
        <v>1</v>
      </c>
      <c r="AG17" s="294">
        <f t="shared" si="61"/>
        <v>0</v>
      </c>
      <c r="AH17" s="871"/>
      <c r="AI17" s="1021">
        <v>4.5540000000000003</v>
      </c>
      <c r="AJ17" s="445">
        <f t="shared" si="17"/>
        <v>0</v>
      </c>
      <c r="AK17" s="215">
        <f t="shared" si="1"/>
        <v>0</v>
      </c>
      <c r="AL17" s="215">
        <f t="shared" si="2"/>
        <v>0</v>
      </c>
      <c r="AM17" s="215">
        <f t="shared" si="3"/>
        <v>0</v>
      </c>
      <c r="AN17" s="215">
        <f t="shared" si="4"/>
        <v>0</v>
      </c>
      <c r="AO17" s="215">
        <f t="shared" si="5"/>
        <v>0</v>
      </c>
      <c r="AP17" s="215">
        <f t="shared" si="6"/>
        <v>0</v>
      </c>
      <c r="AQ17" s="215">
        <f t="shared" si="7"/>
        <v>0</v>
      </c>
      <c r="AR17" s="215">
        <f t="shared" si="8"/>
        <v>0</v>
      </c>
      <c r="AS17" s="215">
        <f t="shared" si="9"/>
        <v>0</v>
      </c>
      <c r="AT17" s="215">
        <f t="shared" si="10"/>
        <v>0</v>
      </c>
      <c r="AU17" s="215">
        <f t="shared" si="11"/>
        <v>0</v>
      </c>
      <c r="AV17" s="215">
        <f t="shared" si="12"/>
        <v>0</v>
      </c>
      <c r="AW17" s="215">
        <f t="shared" si="13"/>
        <v>0</v>
      </c>
      <c r="AX17" s="215">
        <f t="shared" si="14"/>
        <v>0</v>
      </c>
      <c r="AY17" s="448">
        <v>1</v>
      </c>
      <c r="AZ17" s="394"/>
      <c r="BA17" s="891"/>
      <c r="BB17" s="319">
        <f t="shared" si="18"/>
        <v>0</v>
      </c>
      <c r="BC17" s="892"/>
      <c r="BD17" s="319">
        <f t="shared" si="19"/>
        <v>0</v>
      </c>
      <c r="BE17" s="893"/>
      <c r="BF17" s="319">
        <f t="shared" si="20"/>
        <v>0</v>
      </c>
      <c r="BG17" s="893"/>
      <c r="BH17" s="319">
        <f t="shared" si="21"/>
        <v>0</v>
      </c>
      <c r="BI17" s="893"/>
      <c r="BJ17" s="319">
        <f t="shared" si="22"/>
        <v>0</v>
      </c>
      <c r="BK17" s="893"/>
      <c r="BL17" s="319">
        <f t="shared" si="23"/>
        <v>0</v>
      </c>
      <c r="BM17" s="893"/>
      <c r="BN17" s="319">
        <f t="shared" si="24"/>
        <v>0</v>
      </c>
      <c r="BO17" s="894"/>
      <c r="BP17" s="319">
        <f t="shared" si="25"/>
        <v>0</v>
      </c>
      <c r="BQ17" s="894"/>
      <c r="BR17" s="319">
        <f t="shared" si="26"/>
        <v>0</v>
      </c>
      <c r="BS17" s="894"/>
      <c r="BT17" s="319">
        <f t="shared" si="27"/>
        <v>0</v>
      </c>
      <c r="BU17" s="894"/>
      <c r="BV17" s="319">
        <f t="shared" si="28"/>
        <v>0</v>
      </c>
      <c r="BW17" s="894"/>
      <c r="BX17" s="319">
        <f t="shared" si="29"/>
        <v>0</v>
      </c>
      <c r="BY17" s="894"/>
      <c r="BZ17" s="319">
        <f t="shared" si="30"/>
        <v>0</v>
      </c>
      <c r="CA17" s="894"/>
      <c r="CB17" s="319">
        <f t="shared" si="31"/>
        <v>0</v>
      </c>
      <c r="CC17" s="894"/>
      <c r="CD17" s="319">
        <f t="shared" si="32"/>
        <v>0</v>
      </c>
      <c r="CE17" s="894"/>
      <c r="CF17" s="319">
        <f t="shared" si="33"/>
        <v>0</v>
      </c>
      <c r="CG17" s="894"/>
      <c r="CH17" s="319">
        <f t="shared" si="34"/>
        <v>0</v>
      </c>
      <c r="CI17" s="894"/>
      <c r="CJ17" s="319">
        <f t="shared" si="35"/>
        <v>0</v>
      </c>
      <c r="CK17" s="263"/>
      <c r="CL17" s="1">
        <f t="shared" si="36"/>
        <v>0</v>
      </c>
      <c r="CM17" s="1">
        <f t="shared" si="37"/>
        <v>0</v>
      </c>
      <c r="CN17" s="1">
        <f t="shared" si="38"/>
        <v>0</v>
      </c>
      <c r="CO17" s="386">
        <f t="shared" si="39"/>
        <v>0</v>
      </c>
      <c r="CP17" s="1">
        <f t="shared" si="40"/>
        <v>0</v>
      </c>
      <c r="CQ17" s="36">
        <f t="shared" si="41"/>
        <v>0</v>
      </c>
      <c r="CR17" s="1">
        <f t="shared" si="42"/>
        <v>0</v>
      </c>
      <c r="CS17" s="1">
        <f t="shared" si="43"/>
        <v>0</v>
      </c>
      <c r="CT17" s="1"/>
      <c r="CU17" s="36">
        <f t="shared" si="44"/>
        <v>0</v>
      </c>
      <c r="CV17" s="36">
        <f t="shared" si="45"/>
        <v>0</v>
      </c>
      <c r="CW17" s="1"/>
      <c r="CX17" s="1">
        <f t="shared" si="46"/>
        <v>0</v>
      </c>
      <c r="CY17" s="1">
        <f t="shared" si="47"/>
        <v>0</v>
      </c>
      <c r="CZ17" s="1">
        <f t="shared" si="48"/>
        <v>0</v>
      </c>
      <c r="DA17" s="1">
        <f t="shared" si="49"/>
        <v>0</v>
      </c>
      <c r="DB17" s="1">
        <f t="shared" si="50"/>
        <v>0</v>
      </c>
      <c r="DC17" s="1">
        <f t="shared" si="51"/>
        <v>0</v>
      </c>
      <c r="DD17" s="1">
        <f t="shared" si="52"/>
        <v>0</v>
      </c>
      <c r="DE17" s="1">
        <f t="shared" si="53"/>
        <v>0</v>
      </c>
      <c r="DF17" s="1">
        <f t="shared" si="54"/>
        <v>0</v>
      </c>
      <c r="DG17" s="1">
        <f t="shared" si="55"/>
        <v>0</v>
      </c>
      <c r="DH17" s="1">
        <f t="shared" si="56"/>
        <v>0</v>
      </c>
      <c r="DI17" s="1">
        <f t="shared" si="57"/>
        <v>0</v>
      </c>
      <c r="DJ17" s="1">
        <f t="shared" si="58"/>
        <v>0</v>
      </c>
      <c r="DK17" s="1">
        <f t="shared" si="59"/>
        <v>0</v>
      </c>
      <c r="DL17" s="1">
        <f t="shared" si="62"/>
        <v>0</v>
      </c>
      <c r="DM17" s="1">
        <f t="shared" si="60"/>
        <v>0</v>
      </c>
    </row>
    <row r="18" spans="1:117" s="7" customFormat="1" ht="65.25" customHeight="1" x14ac:dyDescent="0.2">
      <c r="B18" s="199" t="s">
        <v>9</v>
      </c>
      <c r="C18" s="1415"/>
      <c r="D18" s="1423" t="s">
        <v>1076</v>
      </c>
      <c r="E18" s="1424"/>
      <c r="F18" s="1425" t="s">
        <v>1054</v>
      </c>
      <c r="G18" s="1425" t="s">
        <v>1050</v>
      </c>
      <c r="H18" s="1426" t="s">
        <v>502</v>
      </c>
      <c r="I18" s="1425" t="s">
        <v>1060</v>
      </c>
      <c r="J18" s="1426">
        <v>1</v>
      </c>
      <c r="K18" s="1426">
        <v>0</v>
      </c>
      <c r="L18" s="1426" t="s">
        <v>876</v>
      </c>
      <c r="M18" s="1428"/>
      <c r="N18" s="1429"/>
      <c r="O18" s="1429"/>
      <c r="P18" s="1429"/>
      <c r="Q18" s="1429"/>
      <c r="R18" s="1429"/>
      <c r="S18" s="1429"/>
      <c r="T18" s="1429"/>
      <c r="U18" s="1430"/>
      <c r="V18" s="1431"/>
      <c r="W18" s="1431"/>
      <c r="X18" s="1431"/>
      <c r="Y18" s="1431"/>
      <c r="Z18" s="1431"/>
      <c r="AA18" s="1431"/>
      <c r="AB18" s="109">
        <f t="shared" si="63"/>
        <v>0</v>
      </c>
      <c r="AC18" s="109" t="str">
        <f t="shared" si="15"/>
        <v>Yes</v>
      </c>
      <c r="AD18" s="1432" t="str">
        <f t="shared" ref="AD18:AD23" si="64">IF(SUM(N18:AA18)&gt;0,"Yes","No")</f>
        <v>No</v>
      </c>
      <c r="AF18" s="293">
        <v>1</v>
      </c>
      <c r="AG18" s="294">
        <f t="shared" si="61"/>
        <v>0</v>
      </c>
      <c r="AH18" s="871"/>
      <c r="AI18" s="1021">
        <v>8.9760000000000009</v>
      </c>
      <c r="AJ18" s="445">
        <f t="shared" si="17"/>
        <v>0</v>
      </c>
      <c r="AK18" s="215">
        <f t="shared" si="1"/>
        <v>0</v>
      </c>
      <c r="AL18" s="215">
        <f t="shared" si="2"/>
        <v>0</v>
      </c>
      <c r="AM18" s="215">
        <f t="shared" si="3"/>
        <v>0</v>
      </c>
      <c r="AN18" s="215">
        <f t="shared" si="4"/>
        <v>0</v>
      </c>
      <c r="AO18" s="215">
        <f t="shared" si="5"/>
        <v>0</v>
      </c>
      <c r="AP18" s="215">
        <f t="shared" si="6"/>
        <v>0</v>
      </c>
      <c r="AQ18" s="215">
        <f t="shared" si="7"/>
        <v>0</v>
      </c>
      <c r="AR18" s="215">
        <f t="shared" si="8"/>
        <v>0</v>
      </c>
      <c r="AS18" s="215">
        <f t="shared" si="9"/>
        <v>0</v>
      </c>
      <c r="AT18" s="215">
        <f t="shared" si="10"/>
        <v>0</v>
      </c>
      <c r="AU18" s="215">
        <f t="shared" si="11"/>
        <v>0</v>
      </c>
      <c r="AV18" s="215">
        <f t="shared" si="12"/>
        <v>0</v>
      </c>
      <c r="AW18" s="215">
        <f t="shared" si="13"/>
        <v>0</v>
      </c>
      <c r="AX18" s="215">
        <f t="shared" si="14"/>
        <v>0</v>
      </c>
      <c r="AY18" s="448">
        <v>1</v>
      </c>
      <c r="AZ18" s="394"/>
      <c r="BA18" s="891"/>
      <c r="BB18" s="319">
        <f t="shared" si="18"/>
        <v>0</v>
      </c>
      <c r="BC18" s="892"/>
      <c r="BD18" s="319">
        <f t="shared" si="19"/>
        <v>0</v>
      </c>
      <c r="BE18" s="893"/>
      <c r="BF18" s="319">
        <f t="shared" si="20"/>
        <v>0</v>
      </c>
      <c r="BG18" s="893"/>
      <c r="BH18" s="319">
        <f t="shared" si="21"/>
        <v>0</v>
      </c>
      <c r="BI18" s="893"/>
      <c r="BJ18" s="319">
        <f t="shared" si="22"/>
        <v>0</v>
      </c>
      <c r="BK18" s="893"/>
      <c r="BL18" s="319">
        <f t="shared" si="23"/>
        <v>0</v>
      </c>
      <c r="BM18" s="893"/>
      <c r="BN18" s="319">
        <f t="shared" si="24"/>
        <v>0</v>
      </c>
      <c r="BO18" s="894"/>
      <c r="BP18" s="319">
        <f t="shared" si="25"/>
        <v>0</v>
      </c>
      <c r="BQ18" s="894"/>
      <c r="BR18" s="319">
        <f t="shared" si="26"/>
        <v>0</v>
      </c>
      <c r="BS18" s="894"/>
      <c r="BT18" s="319">
        <f t="shared" si="27"/>
        <v>0</v>
      </c>
      <c r="BU18" s="894"/>
      <c r="BV18" s="319">
        <f t="shared" si="28"/>
        <v>0</v>
      </c>
      <c r="BW18" s="894"/>
      <c r="BX18" s="319">
        <f t="shared" si="29"/>
        <v>0</v>
      </c>
      <c r="BY18" s="894"/>
      <c r="BZ18" s="319">
        <f t="shared" si="30"/>
        <v>0</v>
      </c>
      <c r="CA18" s="894"/>
      <c r="CB18" s="319">
        <f t="shared" si="31"/>
        <v>0</v>
      </c>
      <c r="CC18" s="894"/>
      <c r="CD18" s="319">
        <f t="shared" si="32"/>
        <v>0</v>
      </c>
      <c r="CE18" s="894"/>
      <c r="CF18" s="319">
        <f t="shared" si="33"/>
        <v>0</v>
      </c>
      <c r="CG18" s="894"/>
      <c r="CH18" s="319">
        <f t="shared" si="34"/>
        <v>0</v>
      </c>
      <c r="CI18" s="894"/>
      <c r="CJ18" s="319">
        <f t="shared" si="35"/>
        <v>0</v>
      </c>
      <c r="CK18" s="263"/>
      <c r="CL18" s="1">
        <f t="shared" si="36"/>
        <v>0</v>
      </c>
      <c r="CM18" s="1">
        <f t="shared" si="37"/>
        <v>0</v>
      </c>
      <c r="CN18" s="1">
        <f t="shared" si="38"/>
        <v>0</v>
      </c>
      <c r="CO18" s="386">
        <f t="shared" si="39"/>
        <v>0</v>
      </c>
      <c r="CP18" s="1">
        <f t="shared" si="40"/>
        <v>0</v>
      </c>
      <c r="CQ18" s="36">
        <f t="shared" si="41"/>
        <v>0</v>
      </c>
      <c r="CR18" s="1">
        <f t="shared" si="42"/>
        <v>0</v>
      </c>
      <c r="CS18" s="1">
        <f t="shared" si="43"/>
        <v>0</v>
      </c>
      <c r="CT18" s="1"/>
      <c r="CU18" s="36">
        <f t="shared" si="44"/>
        <v>0</v>
      </c>
      <c r="CV18" s="36">
        <f t="shared" si="45"/>
        <v>0</v>
      </c>
      <c r="CW18" s="1"/>
      <c r="CX18" s="1">
        <f t="shared" si="46"/>
        <v>0</v>
      </c>
      <c r="CY18" s="1">
        <f t="shared" si="47"/>
        <v>0</v>
      </c>
      <c r="CZ18" s="1">
        <f t="shared" si="48"/>
        <v>0</v>
      </c>
      <c r="DA18" s="1">
        <f t="shared" si="49"/>
        <v>0</v>
      </c>
      <c r="DB18" s="1">
        <f t="shared" si="50"/>
        <v>0</v>
      </c>
      <c r="DC18" s="1">
        <f t="shared" si="51"/>
        <v>0</v>
      </c>
      <c r="DD18" s="1">
        <f t="shared" si="52"/>
        <v>0</v>
      </c>
      <c r="DE18" s="1">
        <f t="shared" si="53"/>
        <v>0</v>
      </c>
      <c r="DF18" s="1">
        <f t="shared" si="54"/>
        <v>0</v>
      </c>
      <c r="DG18" s="1">
        <f t="shared" si="55"/>
        <v>0</v>
      </c>
      <c r="DH18" s="1">
        <f t="shared" si="56"/>
        <v>0</v>
      </c>
      <c r="DI18" s="1">
        <f t="shared" si="57"/>
        <v>0</v>
      </c>
      <c r="DJ18" s="1">
        <f t="shared" si="58"/>
        <v>0</v>
      </c>
      <c r="DK18" s="1">
        <f t="shared" si="59"/>
        <v>0</v>
      </c>
      <c r="DL18" s="1">
        <f t="shared" si="62"/>
        <v>0</v>
      </c>
      <c r="DM18" s="1">
        <f t="shared" si="60"/>
        <v>0</v>
      </c>
    </row>
    <row r="19" spans="1:117" s="7" customFormat="1" ht="65.25" customHeight="1" x14ac:dyDescent="0.2">
      <c r="B19" s="199" t="s">
        <v>9</v>
      </c>
      <c r="C19" s="1415"/>
      <c r="D19" s="1423" t="s">
        <v>1077</v>
      </c>
      <c r="E19" s="1424" t="s">
        <v>71</v>
      </c>
      <c r="F19" s="1425" t="s">
        <v>1054</v>
      </c>
      <c r="G19" s="1425" t="s">
        <v>1050</v>
      </c>
      <c r="H19" s="1426" t="s">
        <v>502</v>
      </c>
      <c r="I19" s="1425" t="s">
        <v>1060</v>
      </c>
      <c r="J19" s="1426">
        <v>1</v>
      </c>
      <c r="K19" s="1426">
        <v>0</v>
      </c>
      <c r="L19" s="1426" t="s">
        <v>876</v>
      </c>
      <c r="M19" s="1428"/>
      <c r="N19" s="1429"/>
      <c r="O19" s="1429"/>
      <c r="P19" s="1429"/>
      <c r="Q19" s="1429"/>
      <c r="R19" s="1429"/>
      <c r="S19" s="1429"/>
      <c r="T19" s="1429"/>
      <c r="U19" s="1430"/>
      <c r="V19" s="1431"/>
      <c r="W19" s="1431"/>
      <c r="X19" s="1431"/>
      <c r="Y19" s="1431"/>
      <c r="Z19" s="1431"/>
      <c r="AA19" s="1431"/>
      <c r="AB19" s="109">
        <f t="shared" si="63"/>
        <v>0</v>
      </c>
      <c r="AC19" s="109" t="str">
        <f t="shared" si="15"/>
        <v>Yes</v>
      </c>
      <c r="AD19" s="1432" t="str">
        <f t="shared" si="64"/>
        <v>No</v>
      </c>
      <c r="AF19" s="293">
        <v>1</v>
      </c>
      <c r="AG19" s="294">
        <f t="shared" si="61"/>
        <v>0</v>
      </c>
      <c r="AH19" s="871"/>
      <c r="AI19" s="1021">
        <v>8.9760000000000009</v>
      </c>
      <c r="AJ19" s="445">
        <f t="shared" si="17"/>
        <v>0</v>
      </c>
      <c r="AK19" s="215">
        <f t="shared" si="1"/>
        <v>0</v>
      </c>
      <c r="AL19" s="215">
        <f t="shared" si="2"/>
        <v>0</v>
      </c>
      <c r="AM19" s="215">
        <f t="shared" si="3"/>
        <v>0</v>
      </c>
      <c r="AN19" s="215">
        <f t="shared" si="4"/>
        <v>0</v>
      </c>
      <c r="AO19" s="215">
        <f t="shared" si="5"/>
        <v>0</v>
      </c>
      <c r="AP19" s="215">
        <f t="shared" si="6"/>
        <v>0</v>
      </c>
      <c r="AQ19" s="215">
        <f t="shared" si="7"/>
        <v>0</v>
      </c>
      <c r="AR19" s="215">
        <f t="shared" si="8"/>
        <v>0</v>
      </c>
      <c r="AS19" s="215">
        <f t="shared" si="9"/>
        <v>0</v>
      </c>
      <c r="AT19" s="215">
        <f t="shared" si="10"/>
        <v>0</v>
      </c>
      <c r="AU19" s="215">
        <f t="shared" si="11"/>
        <v>0</v>
      </c>
      <c r="AV19" s="215">
        <f t="shared" si="12"/>
        <v>0</v>
      </c>
      <c r="AW19" s="215">
        <f t="shared" si="13"/>
        <v>0</v>
      </c>
      <c r="AX19" s="215">
        <f t="shared" si="14"/>
        <v>0</v>
      </c>
      <c r="AY19" s="448">
        <v>1</v>
      </c>
      <c r="AZ19" s="394"/>
      <c r="BA19" s="891"/>
      <c r="BB19" s="319">
        <f t="shared" si="18"/>
        <v>0</v>
      </c>
      <c r="BC19" s="892"/>
      <c r="BD19" s="319">
        <f t="shared" si="19"/>
        <v>0</v>
      </c>
      <c r="BE19" s="893"/>
      <c r="BF19" s="319">
        <f t="shared" si="20"/>
        <v>0</v>
      </c>
      <c r="BG19" s="893"/>
      <c r="BH19" s="319">
        <f t="shared" si="21"/>
        <v>0</v>
      </c>
      <c r="BI19" s="893"/>
      <c r="BJ19" s="319">
        <f t="shared" si="22"/>
        <v>0</v>
      </c>
      <c r="BK19" s="893"/>
      <c r="BL19" s="319">
        <f t="shared" si="23"/>
        <v>0</v>
      </c>
      <c r="BM19" s="893"/>
      <c r="BN19" s="319">
        <f t="shared" si="24"/>
        <v>0</v>
      </c>
      <c r="BO19" s="894"/>
      <c r="BP19" s="319">
        <f t="shared" si="25"/>
        <v>0</v>
      </c>
      <c r="BQ19" s="894"/>
      <c r="BR19" s="319">
        <f t="shared" si="26"/>
        <v>0</v>
      </c>
      <c r="BS19" s="894"/>
      <c r="BT19" s="319">
        <f t="shared" si="27"/>
        <v>0</v>
      </c>
      <c r="BU19" s="894"/>
      <c r="BV19" s="319">
        <f t="shared" si="28"/>
        <v>0</v>
      </c>
      <c r="BW19" s="894"/>
      <c r="BX19" s="319">
        <f t="shared" si="29"/>
        <v>0</v>
      </c>
      <c r="BY19" s="894"/>
      <c r="BZ19" s="319">
        <f t="shared" si="30"/>
        <v>0</v>
      </c>
      <c r="CA19" s="894"/>
      <c r="CB19" s="319">
        <f t="shared" si="31"/>
        <v>0</v>
      </c>
      <c r="CC19" s="894"/>
      <c r="CD19" s="319">
        <f t="shared" si="32"/>
        <v>0</v>
      </c>
      <c r="CE19" s="894"/>
      <c r="CF19" s="319">
        <f t="shared" si="33"/>
        <v>0</v>
      </c>
      <c r="CG19" s="894"/>
      <c r="CH19" s="319">
        <f t="shared" si="34"/>
        <v>0</v>
      </c>
      <c r="CI19" s="894"/>
      <c r="CJ19" s="319">
        <f t="shared" si="35"/>
        <v>0</v>
      </c>
      <c r="CK19" s="263"/>
      <c r="CL19" s="1">
        <f t="shared" si="36"/>
        <v>0</v>
      </c>
      <c r="CM19" s="1">
        <f t="shared" si="37"/>
        <v>0</v>
      </c>
      <c r="CN19" s="1">
        <f t="shared" si="38"/>
        <v>0</v>
      </c>
      <c r="CO19" s="386">
        <f t="shared" si="39"/>
        <v>0</v>
      </c>
      <c r="CP19" s="1">
        <f t="shared" si="40"/>
        <v>0</v>
      </c>
      <c r="CQ19" s="36">
        <f t="shared" si="41"/>
        <v>0</v>
      </c>
      <c r="CR19" s="1">
        <f t="shared" si="42"/>
        <v>0</v>
      </c>
      <c r="CS19" s="1">
        <f t="shared" si="43"/>
        <v>0</v>
      </c>
      <c r="CT19" s="1"/>
      <c r="CU19" s="36">
        <f t="shared" si="44"/>
        <v>0</v>
      </c>
      <c r="CV19" s="36">
        <f t="shared" si="45"/>
        <v>0</v>
      </c>
      <c r="CW19" s="1"/>
      <c r="CX19" s="1">
        <f t="shared" si="46"/>
        <v>0</v>
      </c>
      <c r="CY19" s="1">
        <f t="shared" si="47"/>
        <v>0</v>
      </c>
      <c r="CZ19" s="1">
        <f t="shared" si="48"/>
        <v>0</v>
      </c>
      <c r="DA19" s="1">
        <f t="shared" si="49"/>
        <v>0</v>
      </c>
      <c r="DB19" s="1">
        <f t="shared" si="50"/>
        <v>0</v>
      </c>
      <c r="DC19" s="1">
        <f t="shared" si="51"/>
        <v>0</v>
      </c>
      <c r="DD19" s="1">
        <f t="shared" si="52"/>
        <v>0</v>
      </c>
      <c r="DE19" s="1">
        <f t="shared" si="53"/>
        <v>0</v>
      </c>
      <c r="DF19" s="1">
        <f t="shared" si="54"/>
        <v>0</v>
      </c>
      <c r="DG19" s="1">
        <f t="shared" si="55"/>
        <v>0</v>
      </c>
      <c r="DH19" s="1">
        <f t="shared" si="56"/>
        <v>0</v>
      </c>
      <c r="DI19" s="1">
        <f t="shared" si="57"/>
        <v>0</v>
      </c>
      <c r="DJ19" s="1">
        <f t="shared" si="58"/>
        <v>0</v>
      </c>
      <c r="DK19" s="1">
        <f t="shared" si="59"/>
        <v>0</v>
      </c>
      <c r="DL19" s="1">
        <f t="shared" si="62"/>
        <v>0</v>
      </c>
      <c r="DM19" s="1">
        <f t="shared" si="60"/>
        <v>0</v>
      </c>
    </row>
    <row r="20" spans="1:117" s="1" customFormat="1" ht="65.25" customHeight="1" x14ac:dyDescent="0.2">
      <c r="A20"/>
      <c r="B20" s="199" t="s">
        <v>9</v>
      </c>
      <c r="C20" s="1415"/>
      <c r="D20" s="1423" t="s">
        <v>1078</v>
      </c>
      <c r="E20" s="1424" t="s">
        <v>71</v>
      </c>
      <c r="F20" s="1425" t="s">
        <v>1054</v>
      </c>
      <c r="G20" s="1425" t="s">
        <v>1050</v>
      </c>
      <c r="H20" s="1426" t="s">
        <v>502</v>
      </c>
      <c r="I20" s="1425" t="s">
        <v>1060</v>
      </c>
      <c r="J20" s="1426">
        <v>1</v>
      </c>
      <c r="K20" s="1426">
        <v>0</v>
      </c>
      <c r="L20" s="1426" t="s">
        <v>876</v>
      </c>
      <c r="M20" s="1428"/>
      <c r="N20" s="1429"/>
      <c r="O20" s="1429"/>
      <c r="P20" s="1429"/>
      <c r="Q20" s="1429"/>
      <c r="R20" s="1429"/>
      <c r="S20" s="1429"/>
      <c r="T20" s="1429"/>
      <c r="U20" s="1430"/>
      <c r="V20" s="1431"/>
      <c r="W20" s="1431"/>
      <c r="X20" s="1431"/>
      <c r="Y20" s="1431"/>
      <c r="Z20" s="1431"/>
      <c r="AA20" s="1431"/>
      <c r="AB20" s="109">
        <f t="shared" si="63"/>
        <v>0</v>
      </c>
      <c r="AC20" s="109" t="str">
        <f t="shared" si="15"/>
        <v>Yes</v>
      </c>
      <c r="AD20" s="1432" t="str">
        <f t="shared" si="64"/>
        <v>No</v>
      </c>
      <c r="AF20" s="293">
        <v>1</v>
      </c>
      <c r="AG20" s="294">
        <f t="shared" si="61"/>
        <v>0</v>
      </c>
      <c r="AH20" s="36"/>
      <c r="AI20" s="1021">
        <v>8.9760000000000009</v>
      </c>
      <c r="AJ20" s="445">
        <f t="shared" si="17"/>
        <v>0</v>
      </c>
      <c r="AK20" s="215">
        <f t="shared" si="1"/>
        <v>0</v>
      </c>
      <c r="AL20" s="215">
        <f t="shared" si="2"/>
        <v>0</v>
      </c>
      <c r="AM20" s="215">
        <f t="shared" si="3"/>
        <v>0</v>
      </c>
      <c r="AN20" s="215">
        <f t="shared" si="4"/>
        <v>0</v>
      </c>
      <c r="AO20" s="215">
        <f t="shared" si="5"/>
        <v>0</v>
      </c>
      <c r="AP20" s="215">
        <f t="shared" si="6"/>
        <v>0</v>
      </c>
      <c r="AQ20" s="215">
        <f t="shared" si="7"/>
        <v>0</v>
      </c>
      <c r="AR20" s="215">
        <f t="shared" si="8"/>
        <v>0</v>
      </c>
      <c r="AS20" s="215">
        <f t="shared" si="9"/>
        <v>0</v>
      </c>
      <c r="AT20" s="215">
        <f t="shared" si="10"/>
        <v>0</v>
      </c>
      <c r="AU20" s="215">
        <f t="shared" si="11"/>
        <v>0</v>
      </c>
      <c r="AV20" s="215">
        <f t="shared" si="12"/>
        <v>0</v>
      </c>
      <c r="AW20" s="215">
        <f t="shared" si="13"/>
        <v>0</v>
      </c>
      <c r="AX20" s="215">
        <f t="shared" si="14"/>
        <v>0</v>
      </c>
      <c r="AY20" s="448">
        <v>1</v>
      </c>
      <c r="AZ20" s="394"/>
      <c r="BA20" s="891"/>
      <c r="BB20" s="319">
        <f t="shared" si="18"/>
        <v>0</v>
      </c>
      <c r="BC20" s="895"/>
      <c r="BD20" s="319">
        <f t="shared" si="19"/>
        <v>0</v>
      </c>
      <c r="BE20" s="896"/>
      <c r="BF20" s="319">
        <f t="shared" si="20"/>
        <v>0</v>
      </c>
      <c r="BG20" s="891"/>
      <c r="BH20" s="319">
        <f t="shared" si="21"/>
        <v>0</v>
      </c>
      <c r="BI20" s="891"/>
      <c r="BJ20" s="319">
        <f t="shared" si="22"/>
        <v>0</v>
      </c>
      <c r="BK20" s="891"/>
      <c r="BL20" s="319">
        <f t="shared" si="23"/>
        <v>0</v>
      </c>
      <c r="BM20" s="891"/>
      <c r="BN20" s="319">
        <f t="shared" si="24"/>
        <v>0</v>
      </c>
      <c r="BO20" s="897"/>
      <c r="BP20" s="319">
        <f t="shared" si="25"/>
        <v>0</v>
      </c>
      <c r="BQ20" s="897"/>
      <c r="BR20" s="319">
        <f t="shared" si="26"/>
        <v>0</v>
      </c>
      <c r="BS20" s="897"/>
      <c r="BT20" s="319">
        <f t="shared" si="27"/>
        <v>0</v>
      </c>
      <c r="BU20" s="897"/>
      <c r="BV20" s="319">
        <f t="shared" si="28"/>
        <v>0</v>
      </c>
      <c r="BW20" s="897"/>
      <c r="BX20" s="319">
        <f t="shared" si="29"/>
        <v>0</v>
      </c>
      <c r="BY20" s="897"/>
      <c r="BZ20" s="319">
        <f t="shared" si="30"/>
        <v>0</v>
      </c>
      <c r="CA20" s="897"/>
      <c r="CB20" s="319">
        <f t="shared" si="31"/>
        <v>0</v>
      </c>
      <c r="CC20" s="897"/>
      <c r="CD20" s="319">
        <f t="shared" si="32"/>
        <v>0</v>
      </c>
      <c r="CE20" s="897"/>
      <c r="CF20" s="319">
        <f t="shared" si="33"/>
        <v>0</v>
      </c>
      <c r="CG20" s="897"/>
      <c r="CH20" s="319">
        <f t="shared" si="34"/>
        <v>0</v>
      </c>
      <c r="CI20" s="897"/>
      <c r="CJ20" s="319">
        <f t="shared" si="35"/>
        <v>0</v>
      </c>
      <c r="CL20" s="1">
        <f t="shared" si="36"/>
        <v>0</v>
      </c>
      <c r="CM20" s="1">
        <f t="shared" si="37"/>
        <v>0</v>
      </c>
      <c r="CN20" s="1">
        <f t="shared" si="38"/>
        <v>0</v>
      </c>
      <c r="CO20" s="386">
        <f t="shared" si="39"/>
        <v>0</v>
      </c>
      <c r="CP20" s="1">
        <f t="shared" si="40"/>
        <v>0</v>
      </c>
      <c r="CQ20" s="36">
        <f t="shared" si="41"/>
        <v>0</v>
      </c>
      <c r="CR20" s="1">
        <f t="shared" si="42"/>
        <v>0</v>
      </c>
      <c r="CS20" s="1">
        <f t="shared" si="43"/>
        <v>0</v>
      </c>
      <c r="CU20" s="36">
        <f t="shared" si="44"/>
        <v>0</v>
      </c>
      <c r="CV20" s="36">
        <f t="shared" si="45"/>
        <v>0</v>
      </c>
      <c r="CX20" s="1">
        <f t="shared" si="46"/>
        <v>0</v>
      </c>
      <c r="CY20" s="1">
        <f t="shared" si="47"/>
        <v>0</v>
      </c>
      <c r="CZ20" s="1">
        <f t="shared" si="48"/>
        <v>0</v>
      </c>
      <c r="DA20" s="1">
        <f t="shared" si="49"/>
        <v>0</v>
      </c>
      <c r="DB20" s="1">
        <f t="shared" si="50"/>
        <v>0</v>
      </c>
      <c r="DC20" s="1">
        <f t="shared" si="51"/>
        <v>0</v>
      </c>
      <c r="DD20" s="1">
        <f t="shared" si="52"/>
        <v>0</v>
      </c>
      <c r="DE20" s="1">
        <f t="shared" si="53"/>
        <v>0</v>
      </c>
      <c r="DF20" s="1">
        <f t="shared" si="54"/>
        <v>0</v>
      </c>
      <c r="DG20" s="1">
        <f t="shared" si="55"/>
        <v>0</v>
      </c>
      <c r="DH20" s="1">
        <f t="shared" si="56"/>
        <v>0</v>
      </c>
      <c r="DI20" s="1">
        <f t="shared" si="57"/>
        <v>0</v>
      </c>
      <c r="DJ20" s="1">
        <f t="shared" si="58"/>
        <v>0</v>
      </c>
      <c r="DK20" s="1">
        <f t="shared" si="59"/>
        <v>0</v>
      </c>
      <c r="DL20" s="1">
        <f t="shared" si="62"/>
        <v>0</v>
      </c>
      <c r="DM20" s="1">
        <f t="shared" si="60"/>
        <v>0</v>
      </c>
    </row>
    <row r="21" spans="1:117" s="1" customFormat="1" ht="65.25" customHeight="1" x14ac:dyDescent="0.2">
      <c r="A21" s="872"/>
      <c r="B21" s="199" t="s">
        <v>9</v>
      </c>
      <c r="C21" s="1415"/>
      <c r="D21" s="1416" t="s">
        <v>1079</v>
      </c>
      <c r="E21" s="1417"/>
      <c r="F21" s="1418" t="s">
        <v>1055</v>
      </c>
      <c r="G21" s="1418" t="s">
        <v>1050</v>
      </c>
      <c r="H21" s="1419" t="s">
        <v>185</v>
      </c>
      <c r="I21" s="1418" t="s">
        <v>1061</v>
      </c>
      <c r="J21" s="1419">
        <v>1</v>
      </c>
      <c r="K21" s="1419">
        <v>0</v>
      </c>
      <c r="L21" s="1419" t="s">
        <v>876</v>
      </c>
      <c r="M21" s="1420"/>
      <c r="N21" s="1421"/>
      <c r="O21" s="1421"/>
      <c r="P21" s="1421"/>
      <c r="Q21" s="1421"/>
      <c r="R21" s="1421"/>
      <c r="S21" s="1421"/>
      <c r="T21" s="1421"/>
      <c r="U21" s="1422"/>
      <c r="V21" s="1412"/>
      <c r="W21" s="1412"/>
      <c r="X21" s="1412"/>
      <c r="Y21" s="1412"/>
      <c r="Z21" s="1412"/>
      <c r="AA21" s="1412"/>
      <c r="AB21" s="1413">
        <f t="shared" si="63"/>
        <v>0</v>
      </c>
      <c r="AC21" s="1413" t="str">
        <f t="shared" si="15"/>
        <v>Yes</v>
      </c>
      <c r="AD21" s="1414" t="str">
        <f t="shared" si="64"/>
        <v>No</v>
      </c>
      <c r="AF21" s="293">
        <v>1</v>
      </c>
      <c r="AG21" s="294">
        <f t="shared" si="61"/>
        <v>0</v>
      </c>
      <c r="AH21" s="36"/>
      <c r="AI21" s="1021">
        <v>5.5659999999999998</v>
      </c>
      <c r="AJ21" s="445">
        <f t="shared" si="17"/>
        <v>0</v>
      </c>
      <c r="AK21" s="215">
        <f t="shared" si="1"/>
        <v>0</v>
      </c>
      <c r="AL21" s="215">
        <f t="shared" si="2"/>
        <v>0</v>
      </c>
      <c r="AM21" s="215">
        <f t="shared" si="3"/>
        <v>0</v>
      </c>
      <c r="AN21" s="215">
        <f t="shared" si="4"/>
        <v>0</v>
      </c>
      <c r="AO21" s="215">
        <f t="shared" si="5"/>
        <v>0</v>
      </c>
      <c r="AP21" s="215">
        <f t="shared" si="6"/>
        <v>0</v>
      </c>
      <c r="AQ21" s="215">
        <f t="shared" si="7"/>
        <v>0</v>
      </c>
      <c r="AR21" s="215">
        <f t="shared" si="8"/>
        <v>0</v>
      </c>
      <c r="AS21" s="215">
        <f t="shared" si="9"/>
        <v>0</v>
      </c>
      <c r="AT21" s="215">
        <f t="shared" si="10"/>
        <v>0</v>
      </c>
      <c r="AU21" s="215">
        <f t="shared" si="11"/>
        <v>0</v>
      </c>
      <c r="AV21" s="215">
        <f t="shared" si="12"/>
        <v>0</v>
      </c>
      <c r="AW21" s="215">
        <f t="shared" si="13"/>
        <v>0</v>
      </c>
      <c r="AX21" s="215">
        <f t="shared" si="14"/>
        <v>0</v>
      </c>
      <c r="AY21" s="448">
        <v>1</v>
      </c>
      <c r="AZ21" s="394"/>
      <c r="BA21" s="891"/>
      <c r="BB21" s="319">
        <f t="shared" si="18"/>
        <v>0</v>
      </c>
      <c r="BC21" s="895"/>
      <c r="BD21" s="319">
        <f t="shared" si="19"/>
        <v>0</v>
      </c>
      <c r="BE21" s="896"/>
      <c r="BF21" s="319">
        <f t="shared" si="20"/>
        <v>0</v>
      </c>
      <c r="BG21" s="891"/>
      <c r="BH21" s="319">
        <f t="shared" si="21"/>
        <v>0</v>
      </c>
      <c r="BI21" s="891"/>
      <c r="BJ21" s="319">
        <f t="shared" si="22"/>
        <v>0</v>
      </c>
      <c r="BK21" s="891"/>
      <c r="BL21" s="319">
        <f t="shared" si="23"/>
        <v>0</v>
      </c>
      <c r="BM21" s="891"/>
      <c r="BN21" s="319">
        <f t="shared" si="24"/>
        <v>0</v>
      </c>
      <c r="BO21" s="897"/>
      <c r="BP21" s="319">
        <f t="shared" si="25"/>
        <v>0</v>
      </c>
      <c r="BQ21" s="897"/>
      <c r="BR21" s="319">
        <f t="shared" si="26"/>
        <v>0</v>
      </c>
      <c r="BS21" s="897"/>
      <c r="BT21" s="319">
        <f t="shared" si="27"/>
        <v>0</v>
      </c>
      <c r="BU21" s="897"/>
      <c r="BV21" s="319">
        <f t="shared" si="28"/>
        <v>0</v>
      </c>
      <c r="BW21" s="897"/>
      <c r="BX21" s="319">
        <f t="shared" si="29"/>
        <v>0</v>
      </c>
      <c r="BY21" s="897"/>
      <c r="BZ21" s="319">
        <f t="shared" si="30"/>
        <v>0</v>
      </c>
      <c r="CA21" s="897"/>
      <c r="CB21" s="319">
        <f t="shared" si="31"/>
        <v>0</v>
      </c>
      <c r="CC21" s="897"/>
      <c r="CD21" s="319">
        <f t="shared" si="32"/>
        <v>0</v>
      </c>
      <c r="CE21" s="897"/>
      <c r="CF21" s="319">
        <f t="shared" si="33"/>
        <v>0</v>
      </c>
      <c r="CG21" s="897"/>
      <c r="CH21" s="319">
        <f t="shared" si="34"/>
        <v>0</v>
      </c>
      <c r="CI21" s="897"/>
      <c r="CJ21" s="319">
        <f t="shared" si="35"/>
        <v>0</v>
      </c>
      <c r="CL21" s="1">
        <f t="shared" si="36"/>
        <v>0</v>
      </c>
      <c r="CM21" s="1">
        <f t="shared" si="37"/>
        <v>0</v>
      </c>
      <c r="CN21" s="1">
        <f t="shared" si="38"/>
        <v>0</v>
      </c>
      <c r="CO21" s="386">
        <f t="shared" si="39"/>
        <v>0</v>
      </c>
      <c r="CP21" s="1">
        <f t="shared" si="40"/>
        <v>0</v>
      </c>
      <c r="CQ21" s="36">
        <f t="shared" si="41"/>
        <v>0</v>
      </c>
      <c r="CR21" s="1">
        <f t="shared" si="42"/>
        <v>0</v>
      </c>
      <c r="CS21" s="1">
        <f t="shared" si="43"/>
        <v>0</v>
      </c>
      <c r="CU21" s="36">
        <f t="shared" si="44"/>
        <v>0</v>
      </c>
      <c r="CV21" s="36">
        <f t="shared" si="45"/>
        <v>0</v>
      </c>
      <c r="CX21" s="1">
        <f t="shared" si="46"/>
        <v>0</v>
      </c>
      <c r="CY21" s="1">
        <f t="shared" si="47"/>
        <v>0</v>
      </c>
      <c r="CZ21" s="1">
        <f t="shared" si="48"/>
        <v>0</v>
      </c>
      <c r="DA21" s="1">
        <f t="shared" si="49"/>
        <v>0</v>
      </c>
      <c r="DB21" s="1">
        <f t="shared" si="50"/>
        <v>0</v>
      </c>
      <c r="DC21" s="1">
        <f t="shared" si="51"/>
        <v>0</v>
      </c>
      <c r="DD21" s="1">
        <f t="shared" si="52"/>
        <v>0</v>
      </c>
      <c r="DE21" s="1">
        <f t="shared" si="53"/>
        <v>0</v>
      </c>
      <c r="DF21" s="1">
        <f t="shared" si="54"/>
        <v>0</v>
      </c>
      <c r="DG21" s="1">
        <f t="shared" si="55"/>
        <v>0</v>
      </c>
      <c r="DH21" s="1">
        <f t="shared" si="56"/>
        <v>0</v>
      </c>
      <c r="DI21" s="1">
        <f t="shared" si="57"/>
        <v>0</v>
      </c>
      <c r="DJ21" s="1">
        <f t="shared" si="58"/>
        <v>0</v>
      </c>
      <c r="DK21" s="1">
        <f t="shared" si="59"/>
        <v>0</v>
      </c>
      <c r="DL21" s="1">
        <f t="shared" si="62"/>
        <v>0</v>
      </c>
      <c r="DM21" s="1">
        <f t="shared" si="60"/>
        <v>0</v>
      </c>
    </row>
    <row r="22" spans="1:117" s="1" customFormat="1" ht="65.25" customHeight="1" x14ac:dyDescent="0.2">
      <c r="A22" s="872"/>
      <c r="B22" s="199" t="s">
        <v>9</v>
      </c>
      <c r="C22" s="1415"/>
      <c r="D22" s="1416" t="s">
        <v>1080</v>
      </c>
      <c r="E22" s="1417" t="s">
        <v>71</v>
      </c>
      <c r="F22" s="1418" t="s">
        <v>1055</v>
      </c>
      <c r="G22" s="1418" t="s">
        <v>1050</v>
      </c>
      <c r="H22" s="1419" t="s">
        <v>185</v>
      </c>
      <c r="I22" s="1418" t="s">
        <v>1061</v>
      </c>
      <c r="J22" s="1419">
        <v>1</v>
      </c>
      <c r="K22" s="1419">
        <v>0</v>
      </c>
      <c r="L22" s="1419" t="s">
        <v>876</v>
      </c>
      <c r="M22" s="1420"/>
      <c r="N22" s="1421"/>
      <c r="O22" s="1421"/>
      <c r="P22" s="1421"/>
      <c r="Q22" s="1421"/>
      <c r="R22" s="1421"/>
      <c r="S22" s="1421"/>
      <c r="T22" s="1421"/>
      <c r="U22" s="1422"/>
      <c r="V22" s="1412"/>
      <c r="W22" s="1412"/>
      <c r="X22" s="1412"/>
      <c r="Y22" s="1412"/>
      <c r="Z22" s="1412"/>
      <c r="AA22" s="1412"/>
      <c r="AB22" s="1413">
        <f>SUM(N22:AA22)*M22</f>
        <v>0</v>
      </c>
      <c r="AC22" s="1413" t="str">
        <f t="shared" si="15"/>
        <v>Yes</v>
      </c>
      <c r="AD22" s="1414" t="str">
        <f t="shared" si="64"/>
        <v>No</v>
      </c>
      <c r="AF22" s="293">
        <v>1</v>
      </c>
      <c r="AG22" s="294">
        <f t="shared" si="61"/>
        <v>0</v>
      </c>
      <c r="AH22" s="36"/>
      <c r="AI22" s="1021">
        <v>5.5659999999999998</v>
      </c>
      <c r="AJ22" s="445">
        <f t="shared" si="17"/>
        <v>0</v>
      </c>
      <c r="AK22" s="215">
        <f t="shared" si="1"/>
        <v>0</v>
      </c>
      <c r="AL22" s="215">
        <f t="shared" si="2"/>
        <v>0</v>
      </c>
      <c r="AM22" s="215">
        <f t="shared" si="3"/>
        <v>0</v>
      </c>
      <c r="AN22" s="215">
        <f t="shared" si="4"/>
        <v>0</v>
      </c>
      <c r="AO22" s="215">
        <f t="shared" si="5"/>
        <v>0</v>
      </c>
      <c r="AP22" s="215">
        <f t="shared" si="6"/>
        <v>0</v>
      </c>
      <c r="AQ22" s="215">
        <f t="shared" si="7"/>
        <v>0</v>
      </c>
      <c r="AR22" s="215">
        <f t="shared" si="8"/>
        <v>0</v>
      </c>
      <c r="AS22" s="215">
        <f t="shared" si="9"/>
        <v>0</v>
      </c>
      <c r="AT22" s="215">
        <f t="shared" si="10"/>
        <v>0</v>
      </c>
      <c r="AU22" s="215">
        <f t="shared" si="11"/>
        <v>0</v>
      </c>
      <c r="AV22" s="215">
        <f t="shared" si="12"/>
        <v>0</v>
      </c>
      <c r="AW22" s="215">
        <f t="shared" si="13"/>
        <v>0</v>
      </c>
      <c r="AX22" s="215">
        <f t="shared" si="14"/>
        <v>0</v>
      </c>
      <c r="AY22" s="448">
        <v>1</v>
      </c>
      <c r="AZ22" s="394"/>
      <c r="BA22" s="891"/>
      <c r="BB22" s="319">
        <f t="shared" si="18"/>
        <v>0</v>
      </c>
      <c r="BC22" s="895"/>
      <c r="BD22" s="319">
        <f t="shared" si="19"/>
        <v>0</v>
      </c>
      <c r="BE22" s="896"/>
      <c r="BF22" s="319">
        <f t="shared" si="20"/>
        <v>0</v>
      </c>
      <c r="BG22" s="891"/>
      <c r="BH22" s="319">
        <f t="shared" si="21"/>
        <v>0</v>
      </c>
      <c r="BI22" s="891"/>
      <c r="BJ22" s="319">
        <f t="shared" si="22"/>
        <v>0</v>
      </c>
      <c r="BK22" s="891"/>
      <c r="BL22" s="319">
        <f t="shared" si="23"/>
        <v>0</v>
      </c>
      <c r="BM22" s="891"/>
      <c r="BN22" s="319">
        <f t="shared" si="24"/>
        <v>0</v>
      </c>
      <c r="BO22" s="897"/>
      <c r="BP22" s="319">
        <f t="shared" si="25"/>
        <v>0</v>
      </c>
      <c r="BQ22" s="897"/>
      <c r="BR22" s="319">
        <f t="shared" si="26"/>
        <v>0</v>
      </c>
      <c r="BS22" s="897"/>
      <c r="BT22" s="319">
        <f t="shared" si="27"/>
        <v>0</v>
      </c>
      <c r="BU22" s="897"/>
      <c r="BV22" s="319">
        <f t="shared" si="28"/>
        <v>0</v>
      </c>
      <c r="BW22" s="897"/>
      <c r="BX22" s="319">
        <f t="shared" si="29"/>
        <v>0</v>
      </c>
      <c r="BY22" s="897"/>
      <c r="BZ22" s="319">
        <f t="shared" si="30"/>
        <v>0</v>
      </c>
      <c r="CA22" s="897"/>
      <c r="CB22" s="319">
        <f t="shared" si="31"/>
        <v>0</v>
      </c>
      <c r="CC22" s="897"/>
      <c r="CD22" s="319">
        <f t="shared" si="32"/>
        <v>0</v>
      </c>
      <c r="CE22" s="897"/>
      <c r="CF22" s="319">
        <f t="shared" si="33"/>
        <v>0</v>
      </c>
      <c r="CG22" s="897"/>
      <c r="CH22" s="319">
        <f t="shared" si="34"/>
        <v>0</v>
      </c>
      <c r="CI22" s="897"/>
      <c r="CJ22" s="319">
        <f t="shared" si="35"/>
        <v>0</v>
      </c>
      <c r="CL22" s="1">
        <f t="shared" si="36"/>
        <v>0</v>
      </c>
      <c r="CM22" s="1">
        <f t="shared" si="37"/>
        <v>0</v>
      </c>
      <c r="CN22" s="1">
        <f t="shared" si="38"/>
        <v>0</v>
      </c>
      <c r="CO22" s="386">
        <f t="shared" si="39"/>
        <v>0</v>
      </c>
      <c r="CP22" s="1">
        <f t="shared" si="40"/>
        <v>0</v>
      </c>
      <c r="CQ22" s="36">
        <f t="shared" si="41"/>
        <v>0</v>
      </c>
      <c r="CR22" s="1">
        <f t="shared" si="42"/>
        <v>0</v>
      </c>
      <c r="CS22" s="1">
        <f t="shared" si="43"/>
        <v>0</v>
      </c>
      <c r="CU22" s="36">
        <f t="shared" si="44"/>
        <v>0</v>
      </c>
      <c r="CV22" s="36">
        <f t="shared" si="45"/>
        <v>0</v>
      </c>
      <c r="CX22" s="1">
        <f t="shared" si="46"/>
        <v>0</v>
      </c>
      <c r="CY22" s="1">
        <f t="shared" si="47"/>
        <v>0</v>
      </c>
      <c r="CZ22" s="1">
        <f t="shared" si="48"/>
        <v>0</v>
      </c>
      <c r="DA22" s="1">
        <f t="shared" si="49"/>
        <v>0</v>
      </c>
      <c r="DB22" s="1">
        <f t="shared" si="50"/>
        <v>0</v>
      </c>
      <c r="DC22" s="1">
        <f t="shared" si="51"/>
        <v>0</v>
      </c>
      <c r="DD22" s="1">
        <f t="shared" si="52"/>
        <v>0</v>
      </c>
      <c r="DE22" s="1">
        <f t="shared" si="53"/>
        <v>0</v>
      </c>
      <c r="DF22" s="1">
        <f t="shared" si="54"/>
        <v>0</v>
      </c>
      <c r="DG22" s="1">
        <f t="shared" si="55"/>
        <v>0</v>
      </c>
      <c r="DH22" s="1">
        <f t="shared" si="56"/>
        <v>0</v>
      </c>
      <c r="DI22" s="1">
        <f t="shared" si="57"/>
        <v>0</v>
      </c>
      <c r="DJ22" s="1">
        <f t="shared" si="58"/>
        <v>0</v>
      </c>
      <c r="DK22" s="1">
        <f t="shared" si="59"/>
        <v>0</v>
      </c>
      <c r="DL22" s="1">
        <f t="shared" si="62"/>
        <v>0</v>
      </c>
      <c r="DM22" s="1">
        <f t="shared" si="60"/>
        <v>0</v>
      </c>
    </row>
    <row r="23" spans="1:117" s="1" customFormat="1" ht="65.25" customHeight="1" x14ac:dyDescent="0.2">
      <c r="A23" s="872"/>
      <c r="B23" s="199" t="s">
        <v>9</v>
      </c>
      <c r="C23" s="1415"/>
      <c r="D23" s="1416" t="s">
        <v>1081</v>
      </c>
      <c r="E23" s="1433" t="s">
        <v>71</v>
      </c>
      <c r="F23" s="1418" t="s">
        <v>1055</v>
      </c>
      <c r="G23" s="1418" t="s">
        <v>1050</v>
      </c>
      <c r="H23" s="1419" t="s">
        <v>185</v>
      </c>
      <c r="I23" s="1418" t="s">
        <v>1061</v>
      </c>
      <c r="J23" s="1419">
        <v>1</v>
      </c>
      <c r="K23" s="1419">
        <v>0</v>
      </c>
      <c r="L23" s="1419" t="s">
        <v>876</v>
      </c>
      <c r="M23" s="1420"/>
      <c r="N23" s="1421"/>
      <c r="O23" s="1421"/>
      <c r="P23" s="1421"/>
      <c r="Q23" s="1421"/>
      <c r="R23" s="1421"/>
      <c r="S23" s="1421"/>
      <c r="T23" s="1421"/>
      <c r="U23" s="1422"/>
      <c r="V23" s="1412"/>
      <c r="W23" s="1412"/>
      <c r="X23" s="1412"/>
      <c r="Y23" s="1412"/>
      <c r="Z23" s="1412"/>
      <c r="AA23" s="1412"/>
      <c r="AB23" s="1413">
        <f>SUM(N23:AA23)*M23</f>
        <v>0</v>
      </c>
      <c r="AC23" s="1413" t="str">
        <f t="shared" si="15"/>
        <v>Yes</v>
      </c>
      <c r="AD23" s="1414" t="str">
        <f t="shared" si="64"/>
        <v>No</v>
      </c>
      <c r="AF23" s="293">
        <v>1</v>
      </c>
      <c r="AG23" s="294">
        <f t="shared" si="61"/>
        <v>0</v>
      </c>
      <c r="AH23" s="36"/>
      <c r="AI23" s="1021">
        <v>5.5659999999999998</v>
      </c>
      <c r="AJ23" s="445">
        <f t="shared" si="17"/>
        <v>0</v>
      </c>
      <c r="AK23" s="215">
        <f t="shared" si="1"/>
        <v>0</v>
      </c>
      <c r="AL23" s="215">
        <f t="shared" si="2"/>
        <v>0</v>
      </c>
      <c r="AM23" s="215">
        <f t="shared" si="3"/>
        <v>0</v>
      </c>
      <c r="AN23" s="215">
        <f t="shared" si="4"/>
        <v>0</v>
      </c>
      <c r="AO23" s="215">
        <f t="shared" si="5"/>
        <v>0</v>
      </c>
      <c r="AP23" s="215">
        <f t="shared" si="6"/>
        <v>0</v>
      </c>
      <c r="AQ23" s="215">
        <f t="shared" si="7"/>
        <v>0</v>
      </c>
      <c r="AR23" s="215">
        <f t="shared" si="8"/>
        <v>0</v>
      </c>
      <c r="AS23" s="215">
        <f t="shared" si="9"/>
        <v>0</v>
      </c>
      <c r="AT23" s="215">
        <f t="shared" si="10"/>
        <v>0</v>
      </c>
      <c r="AU23" s="215">
        <f t="shared" si="11"/>
        <v>0</v>
      </c>
      <c r="AV23" s="215">
        <f t="shared" si="12"/>
        <v>0</v>
      </c>
      <c r="AW23" s="215">
        <f t="shared" si="13"/>
        <v>0</v>
      </c>
      <c r="AX23" s="215">
        <f t="shared" si="14"/>
        <v>0</v>
      </c>
      <c r="AY23" s="448">
        <v>1</v>
      </c>
      <c r="AZ23" s="394"/>
      <c r="BA23" s="891"/>
      <c r="BB23" s="319">
        <f t="shared" si="18"/>
        <v>0</v>
      </c>
      <c r="BC23" s="895"/>
      <c r="BD23" s="319">
        <f t="shared" si="19"/>
        <v>0</v>
      </c>
      <c r="BE23" s="896"/>
      <c r="BF23" s="319">
        <f t="shared" si="20"/>
        <v>0</v>
      </c>
      <c r="BG23" s="891"/>
      <c r="BH23" s="319">
        <f t="shared" si="21"/>
        <v>0</v>
      </c>
      <c r="BI23" s="891"/>
      <c r="BJ23" s="319">
        <f t="shared" si="22"/>
        <v>0</v>
      </c>
      <c r="BK23" s="891"/>
      <c r="BL23" s="319">
        <f t="shared" si="23"/>
        <v>0</v>
      </c>
      <c r="BM23" s="891"/>
      <c r="BN23" s="319">
        <f t="shared" si="24"/>
        <v>0</v>
      </c>
      <c r="BO23" s="897"/>
      <c r="BP23" s="319">
        <f t="shared" si="25"/>
        <v>0</v>
      </c>
      <c r="BQ23" s="897"/>
      <c r="BR23" s="319">
        <f t="shared" si="26"/>
        <v>0</v>
      </c>
      <c r="BS23" s="897"/>
      <c r="BT23" s="319">
        <f t="shared" si="27"/>
        <v>0</v>
      </c>
      <c r="BU23" s="897"/>
      <c r="BV23" s="319">
        <f t="shared" si="28"/>
        <v>0</v>
      </c>
      <c r="BW23" s="897">
        <v>1</v>
      </c>
      <c r="BX23" s="319">
        <f t="shared" si="29"/>
        <v>0</v>
      </c>
      <c r="BY23" s="897">
        <v>2</v>
      </c>
      <c r="BZ23" s="319">
        <f t="shared" si="30"/>
        <v>0</v>
      </c>
      <c r="CA23" s="897"/>
      <c r="CB23" s="319">
        <f t="shared" si="31"/>
        <v>0</v>
      </c>
      <c r="CC23" s="897"/>
      <c r="CD23" s="319">
        <f t="shared" si="32"/>
        <v>0</v>
      </c>
      <c r="CE23" s="897"/>
      <c r="CF23" s="319">
        <f t="shared" si="33"/>
        <v>0</v>
      </c>
      <c r="CG23" s="897"/>
      <c r="CH23" s="319">
        <f t="shared" si="34"/>
        <v>0</v>
      </c>
      <c r="CI23" s="897"/>
      <c r="CJ23" s="319">
        <f t="shared" si="35"/>
        <v>0</v>
      </c>
      <c r="CL23" s="1">
        <f t="shared" si="36"/>
        <v>0</v>
      </c>
      <c r="CM23" s="1">
        <f t="shared" si="37"/>
        <v>0</v>
      </c>
      <c r="CN23" s="1">
        <f t="shared" si="38"/>
        <v>0</v>
      </c>
      <c r="CO23" s="386">
        <f t="shared" si="39"/>
        <v>0</v>
      </c>
      <c r="CP23" s="1">
        <f t="shared" si="40"/>
        <v>0</v>
      </c>
      <c r="CQ23" s="36">
        <f t="shared" si="41"/>
        <v>0</v>
      </c>
      <c r="CR23" s="1">
        <f t="shared" si="42"/>
        <v>0</v>
      </c>
      <c r="CS23" s="1">
        <f t="shared" si="43"/>
        <v>0</v>
      </c>
      <c r="CU23" s="36">
        <f t="shared" si="44"/>
        <v>0</v>
      </c>
      <c r="CV23" s="36">
        <f t="shared" si="45"/>
        <v>0</v>
      </c>
      <c r="CX23" s="1">
        <f t="shared" si="46"/>
        <v>0</v>
      </c>
      <c r="CY23" s="1">
        <f t="shared" si="47"/>
        <v>0</v>
      </c>
      <c r="CZ23" s="1">
        <f t="shared" si="48"/>
        <v>0</v>
      </c>
      <c r="DA23" s="1">
        <f t="shared" si="49"/>
        <v>0</v>
      </c>
      <c r="DB23" s="1">
        <f t="shared" si="50"/>
        <v>0</v>
      </c>
      <c r="DC23" s="1">
        <f t="shared" si="51"/>
        <v>0</v>
      </c>
      <c r="DD23" s="1">
        <f t="shared" si="52"/>
        <v>0</v>
      </c>
      <c r="DE23" s="1">
        <f t="shared" si="53"/>
        <v>0</v>
      </c>
      <c r="DF23" s="1">
        <f t="shared" si="54"/>
        <v>0</v>
      </c>
      <c r="DG23" s="1">
        <f t="shared" si="55"/>
        <v>0</v>
      </c>
      <c r="DH23" s="1">
        <f t="shared" si="56"/>
        <v>0</v>
      </c>
      <c r="DI23" s="1">
        <f t="shared" si="57"/>
        <v>0</v>
      </c>
      <c r="DJ23" s="1">
        <f t="shared" si="58"/>
        <v>0</v>
      </c>
      <c r="DK23" s="1">
        <f t="shared" si="59"/>
        <v>0</v>
      </c>
      <c r="DL23" s="1">
        <f t="shared" si="62"/>
        <v>0</v>
      </c>
      <c r="DM23" s="1">
        <f t="shared" si="60"/>
        <v>0</v>
      </c>
    </row>
    <row r="24" spans="1:117" s="1" customFormat="1" ht="65.25" customHeight="1" x14ac:dyDescent="0.2">
      <c r="A24" s="872"/>
      <c r="B24" s="199" t="s">
        <v>9</v>
      </c>
      <c r="C24" s="1415"/>
      <c r="D24" s="1423" t="s">
        <v>1082</v>
      </c>
      <c r="E24" s="1424"/>
      <c r="F24" s="1425" t="s">
        <v>1056</v>
      </c>
      <c r="G24" s="1425" t="s">
        <v>1050</v>
      </c>
      <c r="H24" s="1426" t="s">
        <v>502</v>
      </c>
      <c r="I24" s="1427" t="s">
        <v>1062</v>
      </c>
      <c r="J24" s="1426">
        <v>1</v>
      </c>
      <c r="K24" s="1426">
        <v>0</v>
      </c>
      <c r="L24" s="1426" t="s">
        <v>876</v>
      </c>
      <c r="M24" s="1428"/>
      <c r="N24" s="1429"/>
      <c r="O24" s="1429"/>
      <c r="P24" s="1429"/>
      <c r="Q24" s="1429"/>
      <c r="R24" s="1429"/>
      <c r="S24" s="1429"/>
      <c r="T24" s="1429"/>
      <c r="U24" s="1430"/>
      <c r="V24" s="1431"/>
      <c r="W24" s="1431"/>
      <c r="X24" s="1431"/>
      <c r="Y24" s="1431"/>
      <c r="Z24" s="1431"/>
      <c r="AA24" s="1431"/>
      <c r="AB24" s="109">
        <f>SUM(N24:AA24)*M24</f>
        <v>0</v>
      </c>
      <c r="AC24" s="109" t="str">
        <f t="shared" si="15"/>
        <v>Yes</v>
      </c>
      <c r="AD24" s="1432" t="str">
        <f t="shared" ref="AD24" si="65">IF(SUM(N24:AA24)&gt;0,"Yes","No")</f>
        <v>No</v>
      </c>
      <c r="AF24" s="293">
        <v>1</v>
      </c>
      <c r="AG24" s="294">
        <f t="shared" ref="AG24" si="66">SUM(N24:AA24)*AF24</f>
        <v>0</v>
      </c>
      <c r="AH24" s="36"/>
      <c r="AI24" s="634">
        <v>10.67</v>
      </c>
      <c r="AJ24" s="445">
        <f t="shared" si="17"/>
        <v>0</v>
      </c>
      <c r="AK24" s="215">
        <f t="shared" si="1"/>
        <v>0</v>
      </c>
      <c r="AL24" s="215">
        <f t="shared" si="2"/>
        <v>0</v>
      </c>
      <c r="AM24" s="215">
        <f t="shared" si="3"/>
        <v>0</v>
      </c>
      <c r="AN24" s="215">
        <f t="shared" si="4"/>
        <v>0</v>
      </c>
      <c r="AO24" s="215">
        <f t="shared" si="5"/>
        <v>0</v>
      </c>
      <c r="AP24" s="215">
        <f t="shared" si="6"/>
        <v>0</v>
      </c>
      <c r="AQ24" s="215">
        <f t="shared" si="7"/>
        <v>0</v>
      </c>
      <c r="AR24" s="215">
        <f t="shared" si="8"/>
        <v>0</v>
      </c>
      <c r="AS24" s="215">
        <f t="shared" si="9"/>
        <v>0</v>
      </c>
      <c r="AT24" s="215">
        <f t="shared" si="10"/>
        <v>0</v>
      </c>
      <c r="AU24" s="215">
        <f t="shared" si="11"/>
        <v>0</v>
      </c>
      <c r="AV24" s="215">
        <f t="shared" si="12"/>
        <v>0</v>
      </c>
      <c r="AW24" s="215">
        <f t="shared" si="13"/>
        <v>0</v>
      </c>
      <c r="AX24" s="215">
        <f t="shared" si="14"/>
        <v>0</v>
      </c>
      <c r="AY24" s="448">
        <v>1</v>
      </c>
      <c r="AZ24" s="394"/>
      <c r="BA24" s="891"/>
      <c r="BB24" s="319">
        <f t="shared" si="18"/>
        <v>0</v>
      </c>
      <c r="BC24" s="895"/>
      <c r="BD24" s="319">
        <f t="shared" si="19"/>
        <v>0</v>
      </c>
      <c r="BE24" s="896"/>
      <c r="BF24" s="319">
        <f t="shared" si="20"/>
        <v>0</v>
      </c>
      <c r="BG24" s="891"/>
      <c r="BH24" s="319">
        <f t="shared" si="21"/>
        <v>0</v>
      </c>
      <c r="BI24" s="891"/>
      <c r="BJ24" s="319">
        <f t="shared" si="22"/>
        <v>0</v>
      </c>
      <c r="BK24" s="891"/>
      <c r="BL24" s="319">
        <f t="shared" si="23"/>
        <v>0</v>
      </c>
      <c r="BM24" s="891"/>
      <c r="BN24" s="319">
        <f t="shared" si="24"/>
        <v>0</v>
      </c>
      <c r="BO24" s="897"/>
      <c r="BP24" s="319">
        <f t="shared" si="25"/>
        <v>0</v>
      </c>
      <c r="BQ24" s="897"/>
      <c r="BR24" s="319">
        <f t="shared" si="26"/>
        <v>0</v>
      </c>
      <c r="BS24" s="897"/>
      <c r="BT24" s="319">
        <f t="shared" si="27"/>
        <v>0</v>
      </c>
      <c r="BU24" s="897"/>
      <c r="BV24" s="319">
        <f t="shared" si="28"/>
        <v>0</v>
      </c>
      <c r="BW24" s="897"/>
      <c r="BX24" s="319">
        <f t="shared" si="29"/>
        <v>0</v>
      </c>
      <c r="BY24" s="897"/>
      <c r="BZ24" s="319">
        <f t="shared" si="30"/>
        <v>0</v>
      </c>
      <c r="CA24" s="897"/>
      <c r="CB24" s="319">
        <f t="shared" si="31"/>
        <v>0</v>
      </c>
      <c r="CC24" s="897"/>
      <c r="CD24" s="319">
        <f t="shared" si="32"/>
        <v>0</v>
      </c>
      <c r="CE24" s="897"/>
      <c r="CF24" s="319">
        <f t="shared" si="33"/>
        <v>0</v>
      </c>
      <c r="CG24" s="897"/>
      <c r="CH24" s="319">
        <f t="shared" si="34"/>
        <v>0</v>
      </c>
      <c r="CI24" s="897"/>
      <c r="CJ24" s="319">
        <f t="shared" si="35"/>
        <v>0</v>
      </c>
      <c r="CL24" s="1">
        <f t="shared" ref="CL24" si="67">IF(H24="XS",IF(SUM(N24:AA24)&gt;0,SUM(N24:AA24),0),0)*J24</f>
        <v>0</v>
      </c>
      <c r="CM24" s="1">
        <f t="shared" si="37"/>
        <v>0</v>
      </c>
      <c r="CN24" s="1">
        <f t="shared" si="38"/>
        <v>0</v>
      </c>
      <c r="CO24" s="386">
        <f t="shared" si="39"/>
        <v>0</v>
      </c>
      <c r="CP24" s="1">
        <f t="shared" si="40"/>
        <v>0</v>
      </c>
      <c r="CQ24" s="36">
        <f t="shared" si="41"/>
        <v>0</v>
      </c>
      <c r="CR24" s="1">
        <f t="shared" si="42"/>
        <v>0</v>
      </c>
      <c r="CS24" s="1">
        <f t="shared" si="43"/>
        <v>0</v>
      </c>
      <c r="CU24" s="36">
        <f t="shared" si="44"/>
        <v>0</v>
      </c>
      <c r="CV24" s="36">
        <f t="shared" si="45"/>
        <v>0</v>
      </c>
      <c r="CX24" s="1">
        <f t="shared" ref="CX24" si="68">IF(G24="sloper",IF(SUM(N24:AA24)&gt;0,SUM(N24:AA24),0),0)*J24</f>
        <v>0</v>
      </c>
      <c r="CY24" s="1">
        <f t="shared" si="47"/>
        <v>0</v>
      </c>
      <c r="CZ24" s="1">
        <f t="shared" si="48"/>
        <v>0</v>
      </c>
      <c r="DA24" s="1">
        <f t="shared" si="49"/>
        <v>0</v>
      </c>
      <c r="DB24" s="1">
        <f t="shared" si="50"/>
        <v>0</v>
      </c>
      <c r="DC24" s="1">
        <f t="shared" si="51"/>
        <v>0</v>
      </c>
      <c r="DD24" s="1">
        <f t="shared" si="52"/>
        <v>0</v>
      </c>
      <c r="DE24" s="1">
        <f t="shared" si="53"/>
        <v>0</v>
      </c>
      <c r="DF24" s="1">
        <f t="shared" si="54"/>
        <v>0</v>
      </c>
      <c r="DG24" s="1">
        <f t="shared" si="55"/>
        <v>0</v>
      </c>
      <c r="DH24" s="1">
        <f t="shared" si="56"/>
        <v>0</v>
      </c>
      <c r="DI24" s="1">
        <f t="shared" si="57"/>
        <v>0</v>
      </c>
      <c r="DJ24" s="1">
        <f t="shared" si="58"/>
        <v>0</v>
      </c>
      <c r="DK24" s="1">
        <f t="shared" si="59"/>
        <v>0</v>
      </c>
      <c r="DL24" s="1">
        <f t="shared" si="62"/>
        <v>0</v>
      </c>
      <c r="DM24" s="1">
        <f t="shared" si="60"/>
        <v>0</v>
      </c>
    </row>
    <row r="25" spans="1:117" s="7" customFormat="1" ht="65.25" customHeight="1" x14ac:dyDescent="0.2">
      <c r="B25" s="199" t="s">
        <v>9</v>
      </c>
      <c r="C25" s="1415"/>
      <c r="D25" s="1423" t="s">
        <v>1083</v>
      </c>
      <c r="E25" s="1424" t="s">
        <v>71</v>
      </c>
      <c r="F25" s="1425" t="s">
        <v>1056</v>
      </c>
      <c r="G25" s="1425" t="s">
        <v>1050</v>
      </c>
      <c r="H25" s="1426" t="s">
        <v>502</v>
      </c>
      <c r="I25" s="1427" t="s">
        <v>1062</v>
      </c>
      <c r="J25" s="1426">
        <v>1</v>
      </c>
      <c r="K25" s="1426">
        <v>0</v>
      </c>
      <c r="L25" s="1426" t="s">
        <v>876</v>
      </c>
      <c r="M25" s="1428"/>
      <c r="N25" s="1429"/>
      <c r="O25" s="1429"/>
      <c r="P25" s="1429"/>
      <c r="Q25" s="1429"/>
      <c r="R25" s="1429"/>
      <c r="S25" s="1429"/>
      <c r="T25" s="1429"/>
      <c r="U25" s="1430"/>
      <c r="V25" s="1431"/>
      <c r="W25" s="1431"/>
      <c r="X25" s="1431"/>
      <c r="Y25" s="1431"/>
      <c r="Z25" s="1431"/>
      <c r="AA25" s="1431"/>
      <c r="AB25" s="109">
        <f t="shared" ref="AB25:AB28" si="69">SUM(N25:AA25)*M25</f>
        <v>0</v>
      </c>
      <c r="AC25" s="109" t="str">
        <f t="shared" ref="AC25:AC31" si="70">IF(B25="New","Yes","No")</f>
        <v>Yes</v>
      </c>
      <c r="AD25" s="1432" t="str">
        <f t="shared" ref="AD25:AD30" si="71">IF(SUM(N25:AA25)&gt;0,"Yes","No")</f>
        <v>No</v>
      </c>
      <c r="AF25" s="293">
        <v>1</v>
      </c>
      <c r="AG25" s="294">
        <f t="shared" ref="AG25:AG30" si="72">SUM(N25:AA25)*AF25</f>
        <v>0</v>
      </c>
      <c r="AH25" s="871"/>
      <c r="AI25" s="634">
        <v>10.67</v>
      </c>
      <c r="AJ25" s="445">
        <f t="shared" si="17"/>
        <v>0</v>
      </c>
      <c r="AK25" s="215">
        <f t="shared" si="1"/>
        <v>0</v>
      </c>
      <c r="AL25" s="215">
        <f t="shared" si="2"/>
        <v>0</v>
      </c>
      <c r="AM25" s="215">
        <f t="shared" si="3"/>
        <v>0</v>
      </c>
      <c r="AN25" s="215">
        <f t="shared" si="4"/>
        <v>0</v>
      </c>
      <c r="AO25" s="215">
        <f t="shared" si="5"/>
        <v>0</v>
      </c>
      <c r="AP25" s="215">
        <f t="shared" si="6"/>
        <v>0</v>
      </c>
      <c r="AQ25" s="215">
        <f t="shared" si="7"/>
        <v>0</v>
      </c>
      <c r="AR25" s="215">
        <f t="shared" si="8"/>
        <v>0</v>
      </c>
      <c r="AS25" s="215">
        <f t="shared" si="9"/>
        <v>0</v>
      </c>
      <c r="AT25" s="215">
        <f t="shared" si="10"/>
        <v>0</v>
      </c>
      <c r="AU25" s="215">
        <f t="shared" si="11"/>
        <v>0</v>
      </c>
      <c r="AV25" s="215">
        <f t="shared" si="12"/>
        <v>0</v>
      </c>
      <c r="AW25" s="215">
        <f t="shared" si="13"/>
        <v>0</v>
      </c>
      <c r="AX25" s="215">
        <f t="shared" si="14"/>
        <v>0</v>
      </c>
      <c r="AY25" s="448">
        <v>1</v>
      </c>
      <c r="AZ25" s="394"/>
      <c r="BA25" s="891"/>
      <c r="BB25" s="319">
        <f t="shared" si="18"/>
        <v>0</v>
      </c>
      <c r="BC25" s="892"/>
      <c r="BD25" s="319">
        <f t="shared" si="19"/>
        <v>0</v>
      </c>
      <c r="BE25" s="893"/>
      <c r="BF25" s="319">
        <f t="shared" si="20"/>
        <v>0</v>
      </c>
      <c r="BG25" s="893"/>
      <c r="BH25" s="319">
        <f t="shared" si="21"/>
        <v>0</v>
      </c>
      <c r="BI25" s="893"/>
      <c r="BJ25" s="319">
        <f t="shared" si="22"/>
        <v>0</v>
      </c>
      <c r="BK25" s="893"/>
      <c r="BL25" s="319">
        <f t="shared" si="23"/>
        <v>0</v>
      </c>
      <c r="BM25" s="893"/>
      <c r="BN25" s="319">
        <f t="shared" si="24"/>
        <v>0</v>
      </c>
      <c r="BO25" s="894"/>
      <c r="BP25" s="319">
        <f t="shared" si="25"/>
        <v>0</v>
      </c>
      <c r="BQ25" s="894"/>
      <c r="BR25" s="319">
        <f t="shared" si="26"/>
        <v>0</v>
      </c>
      <c r="BS25" s="894"/>
      <c r="BT25" s="319">
        <f t="shared" si="27"/>
        <v>0</v>
      </c>
      <c r="BU25" s="894"/>
      <c r="BV25" s="319">
        <f t="shared" si="28"/>
        <v>0</v>
      </c>
      <c r="BW25" s="894"/>
      <c r="BX25" s="319">
        <f t="shared" si="29"/>
        <v>0</v>
      </c>
      <c r="BY25" s="894"/>
      <c r="BZ25" s="319">
        <f t="shared" si="30"/>
        <v>0</v>
      </c>
      <c r="CA25" s="894"/>
      <c r="CB25" s="319">
        <f t="shared" si="31"/>
        <v>0</v>
      </c>
      <c r="CC25" s="894"/>
      <c r="CD25" s="319">
        <f t="shared" si="32"/>
        <v>0</v>
      </c>
      <c r="CE25" s="894"/>
      <c r="CF25" s="319">
        <f t="shared" si="33"/>
        <v>0</v>
      </c>
      <c r="CG25" s="894"/>
      <c r="CH25" s="319">
        <f t="shared" si="34"/>
        <v>0</v>
      </c>
      <c r="CI25" s="894"/>
      <c r="CJ25" s="319">
        <f t="shared" si="35"/>
        <v>0</v>
      </c>
      <c r="CK25" s="263"/>
      <c r="CL25" s="1">
        <f t="shared" ref="CL25:CL30" si="73">IF(H25="XS",IF(SUM(N25:AA25)&gt;0,SUM(N25:AA25),0),0)*J25</f>
        <v>0</v>
      </c>
      <c r="CM25" s="1">
        <f t="shared" si="37"/>
        <v>0</v>
      </c>
      <c r="CN25" s="1">
        <f t="shared" si="38"/>
        <v>0</v>
      </c>
      <c r="CO25" s="386">
        <f t="shared" si="39"/>
        <v>0</v>
      </c>
      <c r="CP25" s="1">
        <f t="shared" si="40"/>
        <v>0</v>
      </c>
      <c r="CQ25" s="36">
        <f t="shared" si="41"/>
        <v>0</v>
      </c>
      <c r="CR25" s="1">
        <f t="shared" si="42"/>
        <v>0</v>
      </c>
      <c r="CS25" s="1">
        <f t="shared" si="43"/>
        <v>0</v>
      </c>
      <c r="CT25" s="1"/>
      <c r="CU25" s="36">
        <f t="shared" si="44"/>
        <v>0</v>
      </c>
      <c r="CV25" s="36">
        <f t="shared" si="45"/>
        <v>0</v>
      </c>
      <c r="CW25" s="1"/>
      <c r="CX25" s="1">
        <f t="shared" ref="CX25:CX30" si="74">IF(G25="sloper",IF(SUM(N25:AA25)&gt;0,SUM(N25:AA25),0),0)*J25</f>
        <v>0</v>
      </c>
      <c r="CY25" s="1">
        <f t="shared" si="47"/>
        <v>0</v>
      </c>
      <c r="CZ25" s="1">
        <f t="shared" si="48"/>
        <v>0</v>
      </c>
      <c r="DA25" s="1">
        <f t="shared" si="49"/>
        <v>0</v>
      </c>
      <c r="DB25" s="1">
        <f t="shared" si="50"/>
        <v>0</v>
      </c>
      <c r="DC25" s="1">
        <f t="shared" si="51"/>
        <v>0</v>
      </c>
      <c r="DD25" s="1">
        <f t="shared" si="52"/>
        <v>0</v>
      </c>
      <c r="DE25" s="1">
        <f t="shared" si="53"/>
        <v>0</v>
      </c>
      <c r="DF25" s="1">
        <f t="shared" si="54"/>
        <v>0</v>
      </c>
      <c r="DG25" s="1">
        <f t="shared" si="55"/>
        <v>0</v>
      </c>
      <c r="DH25" s="1">
        <f t="shared" si="56"/>
        <v>0</v>
      </c>
      <c r="DI25" s="1">
        <f t="shared" si="57"/>
        <v>0</v>
      </c>
      <c r="DJ25" s="1">
        <f t="shared" si="58"/>
        <v>0</v>
      </c>
      <c r="DK25" s="1">
        <f t="shared" si="59"/>
        <v>0</v>
      </c>
      <c r="DL25" s="1">
        <f t="shared" ref="DL25:DL31" si="75">IF(G25="pyramid",IF(SUM(N25:AA25)&gt;0,SUM(N25:AA25),0),0)*J25</f>
        <v>0</v>
      </c>
      <c r="DM25" s="1">
        <f t="shared" si="60"/>
        <v>0</v>
      </c>
    </row>
    <row r="26" spans="1:117" s="7" customFormat="1" ht="65.25" customHeight="1" x14ac:dyDescent="0.2">
      <c r="B26" s="199" t="s">
        <v>9</v>
      </c>
      <c r="C26" s="1415"/>
      <c r="D26" s="1423" t="s">
        <v>1084</v>
      </c>
      <c r="E26" s="1424" t="s">
        <v>71</v>
      </c>
      <c r="F26" s="1425" t="s">
        <v>1056</v>
      </c>
      <c r="G26" s="1425" t="s">
        <v>1050</v>
      </c>
      <c r="H26" s="1426" t="s">
        <v>502</v>
      </c>
      <c r="I26" s="1427" t="s">
        <v>1062</v>
      </c>
      <c r="J26" s="1426">
        <v>1</v>
      </c>
      <c r="K26" s="1426">
        <v>0</v>
      </c>
      <c r="L26" s="1426" t="s">
        <v>876</v>
      </c>
      <c r="M26" s="1428"/>
      <c r="N26" s="1429"/>
      <c r="O26" s="1429"/>
      <c r="P26" s="1429"/>
      <c r="Q26" s="1429"/>
      <c r="R26" s="1429"/>
      <c r="S26" s="1429"/>
      <c r="T26" s="1429"/>
      <c r="U26" s="1430"/>
      <c r="V26" s="1431"/>
      <c r="W26" s="1431"/>
      <c r="X26" s="1431"/>
      <c r="Y26" s="1431"/>
      <c r="Z26" s="1431"/>
      <c r="AA26" s="1431"/>
      <c r="AB26" s="109">
        <f t="shared" si="69"/>
        <v>0</v>
      </c>
      <c r="AC26" s="109" t="str">
        <f t="shared" si="70"/>
        <v>Yes</v>
      </c>
      <c r="AD26" s="1432" t="str">
        <f t="shared" si="71"/>
        <v>No</v>
      </c>
      <c r="AF26" s="293">
        <v>1</v>
      </c>
      <c r="AG26" s="294">
        <f t="shared" si="72"/>
        <v>0</v>
      </c>
      <c r="AH26" s="871"/>
      <c r="AI26" s="634">
        <v>10.67</v>
      </c>
      <c r="AJ26" s="445">
        <f t="shared" si="17"/>
        <v>0</v>
      </c>
      <c r="AK26" s="215">
        <f t="shared" si="1"/>
        <v>0</v>
      </c>
      <c r="AL26" s="215">
        <f t="shared" si="2"/>
        <v>0</v>
      </c>
      <c r="AM26" s="215">
        <f t="shared" si="3"/>
        <v>0</v>
      </c>
      <c r="AN26" s="215">
        <f t="shared" si="4"/>
        <v>0</v>
      </c>
      <c r="AO26" s="215">
        <f t="shared" si="5"/>
        <v>0</v>
      </c>
      <c r="AP26" s="215">
        <f t="shared" si="6"/>
        <v>0</v>
      </c>
      <c r="AQ26" s="215">
        <f t="shared" si="7"/>
        <v>0</v>
      </c>
      <c r="AR26" s="215">
        <f t="shared" si="8"/>
        <v>0</v>
      </c>
      <c r="AS26" s="215">
        <f t="shared" si="9"/>
        <v>0</v>
      </c>
      <c r="AT26" s="215">
        <f t="shared" si="10"/>
        <v>0</v>
      </c>
      <c r="AU26" s="215">
        <f t="shared" si="11"/>
        <v>0</v>
      </c>
      <c r="AV26" s="215">
        <f t="shared" si="12"/>
        <v>0</v>
      </c>
      <c r="AW26" s="215">
        <f t="shared" si="13"/>
        <v>0</v>
      </c>
      <c r="AX26" s="215">
        <f t="shared" si="14"/>
        <v>0</v>
      </c>
      <c r="AY26" s="448">
        <v>1</v>
      </c>
      <c r="AZ26" s="394"/>
      <c r="BA26" s="891"/>
      <c r="BB26" s="319">
        <f t="shared" si="18"/>
        <v>0</v>
      </c>
      <c r="BC26" s="892"/>
      <c r="BD26" s="319">
        <f t="shared" si="19"/>
        <v>0</v>
      </c>
      <c r="BE26" s="893"/>
      <c r="BF26" s="319">
        <f t="shared" si="20"/>
        <v>0</v>
      </c>
      <c r="BG26" s="893"/>
      <c r="BH26" s="319">
        <f t="shared" si="21"/>
        <v>0</v>
      </c>
      <c r="BI26" s="893"/>
      <c r="BJ26" s="319">
        <f t="shared" si="22"/>
        <v>0</v>
      </c>
      <c r="BK26" s="893"/>
      <c r="BL26" s="319">
        <f t="shared" si="23"/>
        <v>0</v>
      </c>
      <c r="BM26" s="893"/>
      <c r="BN26" s="319">
        <f t="shared" si="24"/>
        <v>0</v>
      </c>
      <c r="BO26" s="894"/>
      <c r="BP26" s="319">
        <f t="shared" si="25"/>
        <v>0</v>
      </c>
      <c r="BQ26" s="894"/>
      <c r="BR26" s="319">
        <f t="shared" si="26"/>
        <v>0</v>
      </c>
      <c r="BS26" s="894"/>
      <c r="BT26" s="319">
        <f t="shared" si="27"/>
        <v>0</v>
      </c>
      <c r="BU26" s="894"/>
      <c r="BV26" s="319">
        <f t="shared" si="28"/>
        <v>0</v>
      </c>
      <c r="BW26" s="894"/>
      <c r="BX26" s="319">
        <f t="shared" si="29"/>
        <v>0</v>
      </c>
      <c r="BY26" s="894"/>
      <c r="BZ26" s="319">
        <f t="shared" si="30"/>
        <v>0</v>
      </c>
      <c r="CA26" s="894"/>
      <c r="CB26" s="319">
        <f t="shared" si="31"/>
        <v>0</v>
      </c>
      <c r="CC26" s="894"/>
      <c r="CD26" s="319">
        <f t="shared" si="32"/>
        <v>0</v>
      </c>
      <c r="CE26" s="894"/>
      <c r="CF26" s="319">
        <f t="shared" si="33"/>
        <v>0</v>
      </c>
      <c r="CG26" s="894"/>
      <c r="CH26" s="319">
        <f t="shared" si="34"/>
        <v>0</v>
      </c>
      <c r="CI26" s="894"/>
      <c r="CJ26" s="319">
        <f t="shared" si="35"/>
        <v>0</v>
      </c>
      <c r="CK26" s="263"/>
      <c r="CL26" s="1">
        <f t="shared" si="73"/>
        <v>0</v>
      </c>
      <c r="CM26" s="1">
        <f t="shared" si="37"/>
        <v>0</v>
      </c>
      <c r="CN26" s="1">
        <f t="shared" si="38"/>
        <v>0</v>
      </c>
      <c r="CO26" s="386">
        <f t="shared" si="39"/>
        <v>0</v>
      </c>
      <c r="CP26" s="1">
        <f t="shared" si="40"/>
        <v>0</v>
      </c>
      <c r="CQ26" s="36">
        <f t="shared" si="41"/>
        <v>0</v>
      </c>
      <c r="CR26" s="1">
        <f t="shared" si="42"/>
        <v>0</v>
      </c>
      <c r="CS26" s="1">
        <f t="shared" si="43"/>
        <v>0</v>
      </c>
      <c r="CT26" s="1"/>
      <c r="CU26" s="36">
        <f t="shared" si="44"/>
        <v>0</v>
      </c>
      <c r="CV26" s="36">
        <f t="shared" si="45"/>
        <v>0</v>
      </c>
      <c r="CW26" s="1"/>
      <c r="CX26" s="1">
        <f t="shared" si="74"/>
        <v>0</v>
      </c>
      <c r="CY26" s="1">
        <f t="shared" si="47"/>
        <v>0</v>
      </c>
      <c r="CZ26" s="1">
        <f t="shared" si="48"/>
        <v>0</v>
      </c>
      <c r="DA26" s="1">
        <f t="shared" si="49"/>
        <v>0</v>
      </c>
      <c r="DB26" s="1">
        <f t="shared" si="50"/>
        <v>0</v>
      </c>
      <c r="DC26" s="1">
        <f t="shared" si="51"/>
        <v>0</v>
      </c>
      <c r="DD26" s="1">
        <f t="shared" si="52"/>
        <v>0</v>
      </c>
      <c r="DE26" s="1">
        <f t="shared" si="53"/>
        <v>0</v>
      </c>
      <c r="DF26" s="1">
        <f t="shared" si="54"/>
        <v>0</v>
      </c>
      <c r="DG26" s="1">
        <f t="shared" si="55"/>
        <v>0</v>
      </c>
      <c r="DH26" s="1">
        <f t="shared" si="56"/>
        <v>0</v>
      </c>
      <c r="DI26" s="1">
        <f t="shared" si="57"/>
        <v>0</v>
      </c>
      <c r="DJ26" s="1">
        <f t="shared" si="58"/>
        <v>0</v>
      </c>
      <c r="DK26" s="1">
        <f t="shared" si="59"/>
        <v>0</v>
      </c>
      <c r="DL26" s="1">
        <f t="shared" si="75"/>
        <v>0</v>
      </c>
      <c r="DM26" s="1">
        <f t="shared" si="60"/>
        <v>0</v>
      </c>
    </row>
    <row r="27" spans="1:117" s="1" customFormat="1" ht="65.25" customHeight="1" x14ac:dyDescent="0.2">
      <c r="A27"/>
      <c r="B27" s="199" t="s">
        <v>9</v>
      </c>
      <c r="C27" s="1415"/>
      <c r="D27" s="1416" t="s">
        <v>1085</v>
      </c>
      <c r="E27" s="1417"/>
      <c r="F27" s="1418" t="s">
        <v>1057</v>
      </c>
      <c r="G27" s="1418" t="s">
        <v>1050</v>
      </c>
      <c r="H27" s="1419" t="s">
        <v>185</v>
      </c>
      <c r="I27" s="1418" t="s">
        <v>1063</v>
      </c>
      <c r="J27" s="1419">
        <v>1</v>
      </c>
      <c r="K27" s="1419">
        <v>0</v>
      </c>
      <c r="L27" s="1419" t="s">
        <v>876</v>
      </c>
      <c r="M27" s="1420"/>
      <c r="N27" s="1421"/>
      <c r="O27" s="1421"/>
      <c r="P27" s="1421"/>
      <c r="Q27" s="1421"/>
      <c r="R27" s="1421"/>
      <c r="S27" s="1421"/>
      <c r="T27" s="1421"/>
      <c r="U27" s="1422"/>
      <c r="V27" s="1412"/>
      <c r="W27" s="1412"/>
      <c r="X27" s="1412"/>
      <c r="Y27" s="1412"/>
      <c r="Z27" s="1412"/>
      <c r="AA27" s="1412"/>
      <c r="AB27" s="1413">
        <f t="shared" si="69"/>
        <v>0</v>
      </c>
      <c r="AC27" s="1413" t="str">
        <f t="shared" si="70"/>
        <v>Yes</v>
      </c>
      <c r="AD27" s="1414" t="str">
        <f t="shared" si="71"/>
        <v>No</v>
      </c>
      <c r="AF27" s="293">
        <v>1</v>
      </c>
      <c r="AG27" s="294">
        <f t="shared" si="72"/>
        <v>0</v>
      </c>
      <c r="AH27" s="36"/>
      <c r="AI27" s="634">
        <v>6.2480000000000002</v>
      </c>
      <c r="AJ27" s="445">
        <f t="shared" si="17"/>
        <v>0</v>
      </c>
      <c r="AK27" s="215">
        <f t="shared" si="1"/>
        <v>0</v>
      </c>
      <c r="AL27" s="215">
        <f t="shared" si="2"/>
        <v>0</v>
      </c>
      <c r="AM27" s="215">
        <f t="shared" si="3"/>
        <v>0</v>
      </c>
      <c r="AN27" s="215">
        <f t="shared" si="4"/>
        <v>0</v>
      </c>
      <c r="AO27" s="215">
        <f t="shared" si="5"/>
        <v>0</v>
      </c>
      <c r="AP27" s="215">
        <f t="shared" si="6"/>
        <v>0</v>
      </c>
      <c r="AQ27" s="215">
        <f t="shared" si="7"/>
        <v>0</v>
      </c>
      <c r="AR27" s="215">
        <f t="shared" si="8"/>
        <v>0</v>
      </c>
      <c r="AS27" s="215">
        <f t="shared" si="9"/>
        <v>0</v>
      </c>
      <c r="AT27" s="215">
        <f t="shared" si="10"/>
        <v>0</v>
      </c>
      <c r="AU27" s="215">
        <f t="shared" si="11"/>
        <v>0</v>
      </c>
      <c r="AV27" s="215">
        <f t="shared" si="12"/>
        <v>0</v>
      </c>
      <c r="AW27" s="215">
        <f t="shared" si="13"/>
        <v>0</v>
      </c>
      <c r="AX27" s="215">
        <f t="shared" si="14"/>
        <v>0</v>
      </c>
      <c r="AY27" s="448">
        <v>1</v>
      </c>
      <c r="AZ27" s="394"/>
      <c r="BA27" s="891"/>
      <c r="BB27" s="319">
        <f t="shared" si="18"/>
        <v>0</v>
      </c>
      <c r="BC27" s="895"/>
      <c r="BD27" s="319">
        <f t="shared" si="19"/>
        <v>0</v>
      </c>
      <c r="BE27" s="896"/>
      <c r="BF27" s="319">
        <f t="shared" si="20"/>
        <v>0</v>
      </c>
      <c r="BG27" s="891"/>
      <c r="BH27" s="319">
        <f t="shared" si="21"/>
        <v>0</v>
      </c>
      <c r="BI27" s="891"/>
      <c r="BJ27" s="319">
        <f t="shared" si="22"/>
        <v>0</v>
      </c>
      <c r="BK27" s="891"/>
      <c r="BL27" s="319">
        <f t="shared" si="23"/>
        <v>0</v>
      </c>
      <c r="BM27" s="891"/>
      <c r="BN27" s="319">
        <f t="shared" si="24"/>
        <v>0</v>
      </c>
      <c r="BO27" s="897"/>
      <c r="BP27" s="319">
        <f t="shared" si="25"/>
        <v>0</v>
      </c>
      <c r="BQ27" s="897"/>
      <c r="BR27" s="319">
        <f t="shared" si="26"/>
        <v>0</v>
      </c>
      <c r="BS27" s="897"/>
      <c r="BT27" s="319">
        <f t="shared" si="27"/>
        <v>0</v>
      </c>
      <c r="BU27" s="897"/>
      <c r="BV27" s="319">
        <f t="shared" si="28"/>
        <v>0</v>
      </c>
      <c r="BW27" s="897"/>
      <c r="BX27" s="319">
        <f t="shared" si="29"/>
        <v>0</v>
      </c>
      <c r="BY27" s="897"/>
      <c r="BZ27" s="319">
        <f t="shared" si="30"/>
        <v>0</v>
      </c>
      <c r="CA27" s="897"/>
      <c r="CB27" s="319">
        <f t="shared" si="31"/>
        <v>0</v>
      </c>
      <c r="CC27" s="897"/>
      <c r="CD27" s="319">
        <f t="shared" si="32"/>
        <v>0</v>
      </c>
      <c r="CE27" s="897"/>
      <c r="CF27" s="319">
        <f t="shared" si="33"/>
        <v>0</v>
      </c>
      <c r="CG27" s="897"/>
      <c r="CH27" s="319">
        <f t="shared" si="34"/>
        <v>0</v>
      </c>
      <c r="CI27" s="897"/>
      <c r="CJ27" s="319">
        <f t="shared" si="35"/>
        <v>0</v>
      </c>
      <c r="CL27" s="1">
        <f t="shared" si="73"/>
        <v>0</v>
      </c>
      <c r="CM27" s="1">
        <f t="shared" si="37"/>
        <v>0</v>
      </c>
      <c r="CN27" s="1">
        <f t="shared" si="38"/>
        <v>0</v>
      </c>
      <c r="CO27" s="386">
        <f t="shared" si="39"/>
        <v>0</v>
      </c>
      <c r="CP27" s="1">
        <f t="shared" si="40"/>
        <v>0</v>
      </c>
      <c r="CQ27" s="36">
        <f t="shared" si="41"/>
        <v>0</v>
      </c>
      <c r="CR27" s="1">
        <f t="shared" si="42"/>
        <v>0</v>
      </c>
      <c r="CS27" s="1">
        <f t="shared" si="43"/>
        <v>0</v>
      </c>
      <c r="CU27" s="36">
        <f t="shared" si="44"/>
        <v>0</v>
      </c>
      <c r="CV27" s="36">
        <f t="shared" si="45"/>
        <v>0</v>
      </c>
      <c r="CX27" s="1">
        <f t="shared" si="74"/>
        <v>0</v>
      </c>
      <c r="CY27" s="1">
        <f t="shared" si="47"/>
        <v>0</v>
      </c>
      <c r="CZ27" s="1">
        <f t="shared" si="48"/>
        <v>0</v>
      </c>
      <c r="DA27" s="1">
        <f t="shared" si="49"/>
        <v>0</v>
      </c>
      <c r="DB27" s="1">
        <f t="shared" si="50"/>
        <v>0</v>
      </c>
      <c r="DC27" s="1">
        <f t="shared" si="51"/>
        <v>0</v>
      </c>
      <c r="DD27" s="1">
        <f t="shared" si="52"/>
        <v>0</v>
      </c>
      <c r="DE27" s="1">
        <f t="shared" si="53"/>
        <v>0</v>
      </c>
      <c r="DF27" s="1">
        <f t="shared" si="54"/>
        <v>0</v>
      </c>
      <c r="DG27" s="1">
        <f t="shared" si="55"/>
        <v>0</v>
      </c>
      <c r="DH27" s="1">
        <f t="shared" si="56"/>
        <v>0</v>
      </c>
      <c r="DI27" s="1">
        <f t="shared" si="57"/>
        <v>0</v>
      </c>
      <c r="DJ27" s="1">
        <f t="shared" si="58"/>
        <v>0</v>
      </c>
      <c r="DK27" s="1">
        <f t="shared" si="59"/>
        <v>0</v>
      </c>
      <c r="DL27" s="1">
        <f t="shared" si="75"/>
        <v>0</v>
      </c>
      <c r="DM27" s="1">
        <f t="shared" si="60"/>
        <v>0</v>
      </c>
    </row>
    <row r="28" spans="1:117" s="1" customFormat="1" ht="65.25" customHeight="1" x14ac:dyDescent="0.2">
      <c r="A28" s="872"/>
      <c r="B28" s="199" t="s">
        <v>9</v>
      </c>
      <c r="C28" s="1415"/>
      <c r="D28" s="1416" t="s">
        <v>1086</v>
      </c>
      <c r="E28" s="1417" t="s">
        <v>71</v>
      </c>
      <c r="F28" s="1418" t="s">
        <v>1057</v>
      </c>
      <c r="G28" s="1418" t="s">
        <v>1050</v>
      </c>
      <c r="H28" s="1419" t="s">
        <v>185</v>
      </c>
      <c r="I28" s="1418" t="s">
        <v>1063</v>
      </c>
      <c r="J28" s="1419">
        <v>1</v>
      </c>
      <c r="K28" s="1419">
        <v>0</v>
      </c>
      <c r="L28" s="1419" t="s">
        <v>876</v>
      </c>
      <c r="M28" s="1420"/>
      <c r="N28" s="1421"/>
      <c r="O28" s="1421"/>
      <c r="P28" s="1421"/>
      <c r="Q28" s="1421"/>
      <c r="R28" s="1421"/>
      <c r="S28" s="1421"/>
      <c r="T28" s="1421"/>
      <c r="U28" s="1422"/>
      <c r="V28" s="1412"/>
      <c r="W28" s="1412"/>
      <c r="X28" s="1412"/>
      <c r="Y28" s="1412"/>
      <c r="Z28" s="1412"/>
      <c r="AA28" s="1412"/>
      <c r="AB28" s="1413">
        <f t="shared" si="69"/>
        <v>0</v>
      </c>
      <c r="AC28" s="1413" t="str">
        <f t="shared" si="70"/>
        <v>Yes</v>
      </c>
      <c r="AD28" s="1414" t="str">
        <f t="shared" si="71"/>
        <v>No</v>
      </c>
      <c r="AF28" s="293">
        <v>1</v>
      </c>
      <c r="AG28" s="294">
        <f t="shared" si="72"/>
        <v>0</v>
      </c>
      <c r="AH28" s="36"/>
      <c r="AI28" s="634">
        <v>6.2480000000000002</v>
      </c>
      <c r="AJ28" s="445">
        <f t="shared" si="17"/>
        <v>0</v>
      </c>
      <c r="AK28" s="215">
        <f t="shared" si="1"/>
        <v>0</v>
      </c>
      <c r="AL28" s="215">
        <f t="shared" si="2"/>
        <v>0</v>
      </c>
      <c r="AM28" s="215">
        <f t="shared" si="3"/>
        <v>0</v>
      </c>
      <c r="AN28" s="215">
        <f t="shared" si="4"/>
        <v>0</v>
      </c>
      <c r="AO28" s="215">
        <f t="shared" si="5"/>
        <v>0</v>
      </c>
      <c r="AP28" s="215">
        <f t="shared" si="6"/>
        <v>0</v>
      </c>
      <c r="AQ28" s="215">
        <f t="shared" si="7"/>
        <v>0</v>
      </c>
      <c r="AR28" s="215">
        <f t="shared" si="8"/>
        <v>0</v>
      </c>
      <c r="AS28" s="215">
        <f t="shared" si="9"/>
        <v>0</v>
      </c>
      <c r="AT28" s="215">
        <f t="shared" si="10"/>
        <v>0</v>
      </c>
      <c r="AU28" s="215">
        <f t="shared" si="11"/>
        <v>0</v>
      </c>
      <c r="AV28" s="215">
        <f t="shared" si="12"/>
        <v>0</v>
      </c>
      <c r="AW28" s="215">
        <f t="shared" si="13"/>
        <v>0</v>
      </c>
      <c r="AX28" s="215">
        <f t="shared" si="14"/>
        <v>0</v>
      </c>
      <c r="AY28" s="448">
        <v>1</v>
      </c>
      <c r="AZ28" s="394"/>
      <c r="BA28" s="891"/>
      <c r="BB28" s="319">
        <f t="shared" si="18"/>
        <v>0</v>
      </c>
      <c r="BC28" s="895"/>
      <c r="BD28" s="319">
        <f t="shared" si="19"/>
        <v>0</v>
      </c>
      <c r="BE28" s="896"/>
      <c r="BF28" s="319">
        <f t="shared" si="20"/>
        <v>0</v>
      </c>
      <c r="BG28" s="891"/>
      <c r="BH28" s="319">
        <f t="shared" si="21"/>
        <v>0</v>
      </c>
      <c r="BI28" s="891"/>
      <c r="BJ28" s="319">
        <f t="shared" si="22"/>
        <v>0</v>
      </c>
      <c r="BK28" s="891"/>
      <c r="BL28" s="319">
        <f t="shared" si="23"/>
        <v>0</v>
      </c>
      <c r="BM28" s="891"/>
      <c r="BN28" s="319">
        <f t="shared" si="24"/>
        <v>0</v>
      </c>
      <c r="BO28" s="897"/>
      <c r="BP28" s="319">
        <f t="shared" si="25"/>
        <v>0</v>
      </c>
      <c r="BQ28" s="897"/>
      <c r="BR28" s="319">
        <f t="shared" si="26"/>
        <v>0</v>
      </c>
      <c r="BS28" s="897"/>
      <c r="BT28" s="319">
        <f t="shared" si="27"/>
        <v>0</v>
      </c>
      <c r="BU28" s="897"/>
      <c r="BV28" s="319">
        <f t="shared" si="28"/>
        <v>0</v>
      </c>
      <c r="BW28" s="897"/>
      <c r="BX28" s="319">
        <f t="shared" si="29"/>
        <v>0</v>
      </c>
      <c r="BY28" s="897"/>
      <c r="BZ28" s="319">
        <f t="shared" si="30"/>
        <v>0</v>
      </c>
      <c r="CA28" s="897"/>
      <c r="CB28" s="319">
        <f t="shared" si="31"/>
        <v>0</v>
      </c>
      <c r="CC28" s="897"/>
      <c r="CD28" s="319">
        <f t="shared" si="32"/>
        <v>0</v>
      </c>
      <c r="CE28" s="897"/>
      <c r="CF28" s="319">
        <f t="shared" si="33"/>
        <v>0</v>
      </c>
      <c r="CG28" s="897"/>
      <c r="CH28" s="319">
        <f t="shared" si="34"/>
        <v>0</v>
      </c>
      <c r="CI28" s="897"/>
      <c r="CJ28" s="319">
        <f t="shared" si="35"/>
        <v>0</v>
      </c>
      <c r="CL28" s="1">
        <f t="shared" si="73"/>
        <v>0</v>
      </c>
      <c r="CM28" s="1">
        <f t="shared" si="37"/>
        <v>0</v>
      </c>
      <c r="CN28" s="1">
        <f t="shared" si="38"/>
        <v>0</v>
      </c>
      <c r="CO28" s="386">
        <f t="shared" si="39"/>
        <v>0</v>
      </c>
      <c r="CP28" s="1">
        <f t="shared" si="40"/>
        <v>0</v>
      </c>
      <c r="CQ28" s="36">
        <f t="shared" si="41"/>
        <v>0</v>
      </c>
      <c r="CR28" s="1">
        <f t="shared" si="42"/>
        <v>0</v>
      </c>
      <c r="CS28" s="1">
        <f t="shared" si="43"/>
        <v>0</v>
      </c>
      <c r="CU28" s="36">
        <f t="shared" si="44"/>
        <v>0</v>
      </c>
      <c r="CV28" s="36">
        <f t="shared" si="45"/>
        <v>0</v>
      </c>
      <c r="CX28" s="1">
        <f t="shared" si="74"/>
        <v>0</v>
      </c>
      <c r="CY28" s="1">
        <f t="shared" si="47"/>
        <v>0</v>
      </c>
      <c r="CZ28" s="1">
        <f t="shared" si="48"/>
        <v>0</v>
      </c>
      <c r="DA28" s="1">
        <f t="shared" si="49"/>
        <v>0</v>
      </c>
      <c r="DB28" s="1">
        <f t="shared" si="50"/>
        <v>0</v>
      </c>
      <c r="DC28" s="1">
        <f t="shared" si="51"/>
        <v>0</v>
      </c>
      <c r="DD28" s="1">
        <f t="shared" si="52"/>
        <v>0</v>
      </c>
      <c r="DE28" s="1">
        <f t="shared" si="53"/>
        <v>0</v>
      </c>
      <c r="DF28" s="1">
        <f t="shared" si="54"/>
        <v>0</v>
      </c>
      <c r="DG28" s="1">
        <f t="shared" si="55"/>
        <v>0</v>
      </c>
      <c r="DH28" s="1">
        <f t="shared" si="56"/>
        <v>0</v>
      </c>
      <c r="DI28" s="1">
        <f t="shared" si="57"/>
        <v>0</v>
      </c>
      <c r="DJ28" s="1">
        <f t="shared" si="58"/>
        <v>0</v>
      </c>
      <c r="DK28" s="1">
        <f t="shared" si="59"/>
        <v>0</v>
      </c>
      <c r="DL28" s="1">
        <f t="shared" si="75"/>
        <v>0</v>
      </c>
      <c r="DM28" s="1">
        <f t="shared" si="60"/>
        <v>0</v>
      </c>
    </row>
    <row r="29" spans="1:117" s="1" customFormat="1" ht="65.25" customHeight="1" x14ac:dyDescent="0.2">
      <c r="A29" s="872"/>
      <c r="B29" s="199" t="s">
        <v>9</v>
      </c>
      <c r="C29" s="1415"/>
      <c r="D29" s="1416" t="s">
        <v>1087</v>
      </c>
      <c r="E29" s="1417" t="s">
        <v>71</v>
      </c>
      <c r="F29" s="1418" t="s">
        <v>1057</v>
      </c>
      <c r="G29" s="1418" t="s">
        <v>1050</v>
      </c>
      <c r="H29" s="1419" t="s">
        <v>185</v>
      </c>
      <c r="I29" s="1418" t="s">
        <v>1063</v>
      </c>
      <c r="J29" s="1419">
        <v>1</v>
      </c>
      <c r="K29" s="1419">
        <v>0</v>
      </c>
      <c r="L29" s="1419" t="s">
        <v>876</v>
      </c>
      <c r="M29" s="1420"/>
      <c r="N29" s="1421"/>
      <c r="O29" s="1421"/>
      <c r="P29" s="1421"/>
      <c r="Q29" s="1421"/>
      <c r="R29" s="1421"/>
      <c r="S29" s="1421"/>
      <c r="T29" s="1421"/>
      <c r="U29" s="1422"/>
      <c r="V29" s="1412"/>
      <c r="W29" s="1412"/>
      <c r="X29" s="1412"/>
      <c r="Y29" s="1412"/>
      <c r="Z29" s="1412"/>
      <c r="AA29" s="1412"/>
      <c r="AB29" s="1413">
        <f>SUM(N29:AA29)*M29</f>
        <v>0</v>
      </c>
      <c r="AC29" s="1413" t="str">
        <f t="shared" si="70"/>
        <v>Yes</v>
      </c>
      <c r="AD29" s="1414" t="str">
        <f t="shared" si="71"/>
        <v>No</v>
      </c>
      <c r="AF29" s="293">
        <v>1</v>
      </c>
      <c r="AG29" s="294">
        <f t="shared" si="72"/>
        <v>0</v>
      </c>
      <c r="AH29" s="36"/>
      <c r="AI29" s="634">
        <v>6.2480000000000002</v>
      </c>
      <c r="AJ29" s="445">
        <f t="shared" si="17"/>
        <v>0</v>
      </c>
      <c r="AK29" s="215">
        <f t="shared" si="1"/>
        <v>0</v>
      </c>
      <c r="AL29" s="215">
        <f t="shared" si="2"/>
        <v>0</v>
      </c>
      <c r="AM29" s="215">
        <f t="shared" si="3"/>
        <v>0</v>
      </c>
      <c r="AN29" s="215">
        <f t="shared" si="4"/>
        <v>0</v>
      </c>
      <c r="AO29" s="215">
        <f t="shared" si="5"/>
        <v>0</v>
      </c>
      <c r="AP29" s="215">
        <f t="shared" si="6"/>
        <v>0</v>
      </c>
      <c r="AQ29" s="215">
        <f t="shared" si="7"/>
        <v>0</v>
      </c>
      <c r="AR29" s="215">
        <f t="shared" si="8"/>
        <v>0</v>
      </c>
      <c r="AS29" s="215">
        <f t="shared" si="9"/>
        <v>0</v>
      </c>
      <c r="AT29" s="215">
        <f t="shared" si="10"/>
        <v>0</v>
      </c>
      <c r="AU29" s="215">
        <f t="shared" si="11"/>
        <v>0</v>
      </c>
      <c r="AV29" s="215">
        <f t="shared" si="12"/>
        <v>0</v>
      </c>
      <c r="AW29" s="215">
        <f t="shared" si="13"/>
        <v>0</v>
      </c>
      <c r="AX29" s="215">
        <f t="shared" si="14"/>
        <v>0</v>
      </c>
      <c r="AY29" s="448">
        <v>1</v>
      </c>
      <c r="AZ29" s="394"/>
      <c r="BA29" s="891"/>
      <c r="BB29" s="319">
        <f t="shared" si="18"/>
        <v>0</v>
      </c>
      <c r="BC29" s="895"/>
      <c r="BD29" s="319">
        <f t="shared" si="19"/>
        <v>0</v>
      </c>
      <c r="BE29" s="896"/>
      <c r="BF29" s="319">
        <f t="shared" si="20"/>
        <v>0</v>
      </c>
      <c r="BG29" s="891"/>
      <c r="BH29" s="319">
        <f t="shared" si="21"/>
        <v>0</v>
      </c>
      <c r="BI29" s="891"/>
      <c r="BJ29" s="319">
        <f t="shared" si="22"/>
        <v>0</v>
      </c>
      <c r="BK29" s="891"/>
      <c r="BL29" s="319">
        <f t="shared" si="23"/>
        <v>0</v>
      </c>
      <c r="BM29" s="891"/>
      <c r="BN29" s="319">
        <f t="shared" si="24"/>
        <v>0</v>
      </c>
      <c r="BO29" s="897"/>
      <c r="BP29" s="319">
        <f t="shared" si="25"/>
        <v>0</v>
      </c>
      <c r="BQ29" s="897"/>
      <c r="BR29" s="319">
        <f t="shared" si="26"/>
        <v>0</v>
      </c>
      <c r="BS29" s="897"/>
      <c r="BT29" s="319">
        <f t="shared" si="27"/>
        <v>0</v>
      </c>
      <c r="BU29" s="897"/>
      <c r="BV29" s="319">
        <f t="shared" si="28"/>
        <v>0</v>
      </c>
      <c r="BW29" s="897"/>
      <c r="BX29" s="319">
        <f t="shared" si="29"/>
        <v>0</v>
      </c>
      <c r="BY29" s="897"/>
      <c r="BZ29" s="319">
        <f t="shared" si="30"/>
        <v>0</v>
      </c>
      <c r="CA29" s="897"/>
      <c r="CB29" s="319">
        <f t="shared" si="31"/>
        <v>0</v>
      </c>
      <c r="CC29" s="897"/>
      <c r="CD29" s="319">
        <f t="shared" si="32"/>
        <v>0</v>
      </c>
      <c r="CE29" s="897"/>
      <c r="CF29" s="319">
        <f t="shared" si="33"/>
        <v>0</v>
      </c>
      <c r="CG29" s="897"/>
      <c r="CH29" s="319">
        <f t="shared" si="34"/>
        <v>0</v>
      </c>
      <c r="CI29" s="897"/>
      <c r="CJ29" s="319">
        <f t="shared" si="35"/>
        <v>0</v>
      </c>
      <c r="CL29" s="1">
        <f t="shared" si="73"/>
        <v>0</v>
      </c>
      <c r="CM29" s="1">
        <f t="shared" si="37"/>
        <v>0</v>
      </c>
      <c r="CN29" s="1">
        <f t="shared" si="38"/>
        <v>0</v>
      </c>
      <c r="CO29" s="386">
        <f t="shared" si="39"/>
        <v>0</v>
      </c>
      <c r="CP29" s="1">
        <f t="shared" si="40"/>
        <v>0</v>
      </c>
      <c r="CQ29" s="36">
        <f t="shared" si="41"/>
        <v>0</v>
      </c>
      <c r="CR29" s="1">
        <f t="shared" si="42"/>
        <v>0</v>
      </c>
      <c r="CS29" s="1">
        <f t="shared" si="43"/>
        <v>0</v>
      </c>
      <c r="CU29" s="36">
        <f t="shared" si="44"/>
        <v>0</v>
      </c>
      <c r="CV29" s="36">
        <f t="shared" si="45"/>
        <v>0</v>
      </c>
      <c r="CX29" s="1">
        <f t="shared" si="74"/>
        <v>0</v>
      </c>
      <c r="CY29" s="1">
        <f t="shared" si="47"/>
        <v>0</v>
      </c>
      <c r="CZ29" s="1">
        <f t="shared" si="48"/>
        <v>0</v>
      </c>
      <c r="DA29" s="1">
        <f t="shared" si="49"/>
        <v>0</v>
      </c>
      <c r="DB29" s="1">
        <f t="shared" si="50"/>
        <v>0</v>
      </c>
      <c r="DC29" s="1">
        <f t="shared" si="51"/>
        <v>0</v>
      </c>
      <c r="DD29" s="1">
        <f t="shared" si="52"/>
        <v>0</v>
      </c>
      <c r="DE29" s="1">
        <f t="shared" si="53"/>
        <v>0</v>
      </c>
      <c r="DF29" s="1">
        <f t="shared" si="54"/>
        <v>0</v>
      </c>
      <c r="DG29" s="1">
        <f t="shared" si="55"/>
        <v>0</v>
      </c>
      <c r="DH29" s="1">
        <f t="shared" si="56"/>
        <v>0</v>
      </c>
      <c r="DI29" s="1">
        <f t="shared" si="57"/>
        <v>0</v>
      </c>
      <c r="DJ29" s="1">
        <f t="shared" si="58"/>
        <v>0</v>
      </c>
      <c r="DK29" s="1">
        <f t="shared" si="59"/>
        <v>0</v>
      </c>
      <c r="DL29" s="1">
        <f t="shared" si="75"/>
        <v>0</v>
      </c>
      <c r="DM29" s="1">
        <f t="shared" si="60"/>
        <v>0</v>
      </c>
    </row>
    <row r="30" spans="1:117" s="1" customFormat="1" ht="65.25" customHeight="1" x14ac:dyDescent="0.2">
      <c r="A30" s="872"/>
      <c r="B30" s="199" t="s">
        <v>9</v>
      </c>
      <c r="C30" s="1415"/>
      <c r="D30" s="1423" t="s">
        <v>1088</v>
      </c>
      <c r="E30" s="1434"/>
      <c r="F30" s="1425" t="s">
        <v>1058</v>
      </c>
      <c r="G30" s="1425" t="s">
        <v>1050</v>
      </c>
      <c r="H30" s="1426" t="s">
        <v>502</v>
      </c>
      <c r="I30" s="1425" t="s">
        <v>1064</v>
      </c>
      <c r="J30" s="1426">
        <v>1</v>
      </c>
      <c r="K30" s="1426">
        <v>0</v>
      </c>
      <c r="L30" s="1426" t="s">
        <v>876</v>
      </c>
      <c r="M30" s="1428"/>
      <c r="N30" s="1429"/>
      <c r="O30" s="1429"/>
      <c r="P30" s="1429"/>
      <c r="Q30" s="1429"/>
      <c r="R30" s="1429"/>
      <c r="S30" s="1429"/>
      <c r="T30" s="1429"/>
      <c r="U30" s="1430"/>
      <c r="V30" s="1431"/>
      <c r="W30" s="1431"/>
      <c r="X30" s="1431"/>
      <c r="Y30" s="1431"/>
      <c r="Z30" s="1431"/>
      <c r="AA30" s="1431"/>
      <c r="AB30" s="109">
        <f>SUM(N30:AA30)*M30</f>
        <v>0</v>
      </c>
      <c r="AC30" s="109" t="str">
        <f t="shared" si="70"/>
        <v>Yes</v>
      </c>
      <c r="AD30" s="1432" t="str">
        <f t="shared" si="71"/>
        <v>No</v>
      </c>
      <c r="AF30" s="293">
        <v>1</v>
      </c>
      <c r="AG30" s="294">
        <f t="shared" si="72"/>
        <v>0</v>
      </c>
      <c r="AH30" s="36"/>
      <c r="AI30" s="634">
        <v>12.1</v>
      </c>
      <c r="AJ30" s="445">
        <f t="shared" si="17"/>
        <v>0</v>
      </c>
      <c r="AK30" s="215">
        <f t="shared" si="1"/>
        <v>0</v>
      </c>
      <c r="AL30" s="215">
        <f t="shared" si="2"/>
        <v>0</v>
      </c>
      <c r="AM30" s="215">
        <f t="shared" si="3"/>
        <v>0</v>
      </c>
      <c r="AN30" s="215">
        <f t="shared" si="4"/>
        <v>0</v>
      </c>
      <c r="AO30" s="215">
        <f t="shared" si="5"/>
        <v>0</v>
      </c>
      <c r="AP30" s="215">
        <f t="shared" si="6"/>
        <v>0</v>
      </c>
      <c r="AQ30" s="215">
        <f t="shared" si="7"/>
        <v>0</v>
      </c>
      <c r="AR30" s="215">
        <f t="shared" si="8"/>
        <v>0</v>
      </c>
      <c r="AS30" s="215">
        <f t="shared" si="9"/>
        <v>0</v>
      </c>
      <c r="AT30" s="215">
        <f t="shared" si="10"/>
        <v>0</v>
      </c>
      <c r="AU30" s="215">
        <f t="shared" si="11"/>
        <v>0</v>
      </c>
      <c r="AV30" s="215">
        <f t="shared" si="12"/>
        <v>0</v>
      </c>
      <c r="AW30" s="215">
        <f t="shared" si="13"/>
        <v>0</v>
      </c>
      <c r="AX30" s="215">
        <f t="shared" si="14"/>
        <v>0</v>
      </c>
      <c r="AY30" s="448">
        <v>1</v>
      </c>
      <c r="AZ30" s="394"/>
      <c r="BA30" s="891"/>
      <c r="BB30" s="319">
        <f t="shared" si="18"/>
        <v>0</v>
      </c>
      <c r="BC30" s="895"/>
      <c r="BD30" s="319">
        <f t="shared" si="19"/>
        <v>0</v>
      </c>
      <c r="BE30" s="896"/>
      <c r="BF30" s="319">
        <f t="shared" si="20"/>
        <v>0</v>
      </c>
      <c r="BG30" s="891"/>
      <c r="BH30" s="319">
        <f t="shared" si="21"/>
        <v>0</v>
      </c>
      <c r="BI30" s="891"/>
      <c r="BJ30" s="319">
        <f t="shared" si="22"/>
        <v>0</v>
      </c>
      <c r="BK30" s="891"/>
      <c r="BL30" s="319">
        <f t="shared" si="23"/>
        <v>0</v>
      </c>
      <c r="BM30" s="891"/>
      <c r="BN30" s="319">
        <f t="shared" si="24"/>
        <v>0</v>
      </c>
      <c r="BO30" s="897"/>
      <c r="BP30" s="319">
        <f t="shared" si="25"/>
        <v>0</v>
      </c>
      <c r="BQ30" s="897"/>
      <c r="BR30" s="319">
        <f t="shared" si="26"/>
        <v>0</v>
      </c>
      <c r="BS30" s="897"/>
      <c r="BT30" s="319">
        <f t="shared" si="27"/>
        <v>0</v>
      </c>
      <c r="BU30" s="897"/>
      <c r="BV30" s="319"/>
      <c r="BW30" s="897">
        <v>0</v>
      </c>
      <c r="BX30" s="319">
        <f t="shared" si="29"/>
        <v>0</v>
      </c>
      <c r="BY30" s="897"/>
      <c r="BZ30" s="319">
        <f t="shared" si="30"/>
        <v>0</v>
      </c>
      <c r="CA30" s="897"/>
      <c r="CB30" s="319">
        <f t="shared" si="31"/>
        <v>0</v>
      </c>
      <c r="CC30" s="897"/>
      <c r="CD30" s="319">
        <f t="shared" si="32"/>
        <v>0</v>
      </c>
      <c r="CE30" s="897"/>
      <c r="CF30" s="319">
        <f t="shared" si="33"/>
        <v>0</v>
      </c>
      <c r="CG30" s="897"/>
      <c r="CH30" s="319">
        <f t="shared" si="34"/>
        <v>0</v>
      </c>
      <c r="CI30" s="897"/>
      <c r="CJ30" s="319">
        <f t="shared" si="35"/>
        <v>0</v>
      </c>
      <c r="CL30" s="1">
        <f t="shared" si="73"/>
        <v>0</v>
      </c>
      <c r="CM30" s="1">
        <f t="shared" si="37"/>
        <v>0</v>
      </c>
      <c r="CN30" s="1">
        <f t="shared" si="38"/>
        <v>0</v>
      </c>
      <c r="CO30" s="386">
        <f t="shared" si="39"/>
        <v>0</v>
      </c>
      <c r="CP30" s="1">
        <f t="shared" si="40"/>
        <v>0</v>
      </c>
      <c r="CQ30" s="36">
        <f t="shared" si="41"/>
        <v>0</v>
      </c>
      <c r="CR30" s="1">
        <f t="shared" si="42"/>
        <v>0</v>
      </c>
      <c r="CS30" s="1">
        <f t="shared" si="43"/>
        <v>0</v>
      </c>
      <c r="CU30" s="36">
        <f t="shared" si="44"/>
        <v>0</v>
      </c>
      <c r="CV30" s="36">
        <f t="shared" si="45"/>
        <v>0</v>
      </c>
      <c r="CX30" s="1">
        <f t="shared" si="74"/>
        <v>0</v>
      </c>
      <c r="CY30" s="1">
        <f t="shared" si="47"/>
        <v>0</v>
      </c>
      <c r="CZ30" s="1">
        <f t="shared" si="48"/>
        <v>0</v>
      </c>
      <c r="DA30" s="1">
        <f t="shared" si="49"/>
        <v>0</v>
      </c>
      <c r="DB30" s="1">
        <f t="shared" si="50"/>
        <v>0</v>
      </c>
      <c r="DC30" s="1">
        <f t="shared" si="51"/>
        <v>0</v>
      </c>
      <c r="DD30" s="1">
        <f t="shared" si="52"/>
        <v>0</v>
      </c>
      <c r="DE30" s="1">
        <f t="shared" si="53"/>
        <v>0</v>
      </c>
      <c r="DF30" s="1">
        <f t="shared" si="54"/>
        <v>0</v>
      </c>
      <c r="DG30" s="1">
        <f t="shared" si="55"/>
        <v>0</v>
      </c>
      <c r="DH30" s="1">
        <f t="shared" si="56"/>
        <v>0</v>
      </c>
      <c r="DI30" s="1">
        <f t="shared" si="57"/>
        <v>0</v>
      </c>
      <c r="DJ30" s="1">
        <f t="shared" si="58"/>
        <v>0</v>
      </c>
      <c r="DK30" s="1">
        <f t="shared" si="59"/>
        <v>0</v>
      </c>
      <c r="DL30" s="1">
        <f t="shared" si="75"/>
        <v>0</v>
      </c>
      <c r="DM30" s="1">
        <f t="shared" si="60"/>
        <v>0</v>
      </c>
    </row>
    <row r="31" spans="1:117" s="1" customFormat="1" ht="65.25" customHeight="1" x14ac:dyDescent="0.2">
      <c r="A31" s="872"/>
      <c r="B31" s="199" t="s">
        <v>9</v>
      </c>
      <c r="C31" s="1415"/>
      <c r="D31" s="1423" t="s">
        <v>1089</v>
      </c>
      <c r="E31" s="1424" t="s">
        <v>71</v>
      </c>
      <c r="F31" s="1425" t="s">
        <v>1058</v>
      </c>
      <c r="G31" s="1425" t="s">
        <v>1050</v>
      </c>
      <c r="H31" s="1426" t="s">
        <v>502</v>
      </c>
      <c r="I31" s="1425" t="s">
        <v>1064</v>
      </c>
      <c r="J31" s="1426">
        <v>1</v>
      </c>
      <c r="K31" s="1426">
        <v>0</v>
      </c>
      <c r="L31" s="1426" t="s">
        <v>876</v>
      </c>
      <c r="M31" s="1428"/>
      <c r="N31" s="1429"/>
      <c r="O31" s="1429"/>
      <c r="P31" s="1429"/>
      <c r="Q31" s="1429"/>
      <c r="R31" s="1429"/>
      <c r="S31" s="1429"/>
      <c r="T31" s="1429"/>
      <c r="U31" s="1430"/>
      <c r="V31" s="1431"/>
      <c r="W31" s="1431"/>
      <c r="X31" s="1431"/>
      <c r="Y31" s="1431"/>
      <c r="Z31" s="1431"/>
      <c r="AA31" s="1431"/>
      <c r="AB31" s="109">
        <f>SUM(N31:AA31)*M31</f>
        <v>0</v>
      </c>
      <c r="AC31" s="109" t="str">
        <f t="shared" si="70"/>
        <v>Yes</v>
      </c>
      <c r="AD31" s="1432" t="str">
        <f t="shared" ref="AD31" si="76">IF(SUM(N31:AA31)&gt;0,"Yes","No")</f>
        <v>No</v>
      </c>
      <c r="AF31" s="293">
        <v>1</v>
      </c>
      <c r="AG31" s="294">
        <f t="shared" ref="AG31" si="77">SUM(N31:AA31)*AF31</f>
        <v>0</v>
      </c>
      <c r="AH31" s="36"/>
      <c r="AI31" s="634">
        <v>12.1</v>
      </c>
      <c r="AJ31" s="445">
        <f t="shared" si="17"/>
        <v>0</v>
      </c>
      <c r="AK31" s="215">
        <f t="shared" si="1"/>
        <v>0</v>
      </c>
      <c r="AL31" s="215">
        <f t="shared" si="2"/>
        <v>0</v>
      </c>
      <c r="AM31" s="215">
        <f t="shared" si="3"/>
        <v>0</v>
      </c>
      <c r="AN31" s="215">
        <f t="shared" si="4"/>
        <v>0</v>
      </c>
      <c r="AO31" s="215">
        <f t="shared" si="5"/>
        <v>0</v>
      </c>
      <c r="AP31" s="215">
        <f t="shared" si="6"/>
        <v>0</v>
      </c>
      <c r="AQ31" s="215">
        <f t="shared" si="7"/>
        <v>0</v>
      </c>
      <c r="AR31" s="215">
        <f t="shared" si="8"/>
        <v>0</v>
      </c>
      <c r="AS31" s="215">
        <f t="shared" si="9"/>
        <v>0</v>
      </c>
      <c r="AT31" s="215">
        <f t="shared" si="10"/>
        <v>0</v>
      </c>
      <c r="AU31" s="215">
        <f t="shared" si="11"/>
        <v>0</v>
      </c>
      <c r="AV31" s="215">
        <f t="shared" si="12"/>
        <v>0</v>
      </c>
      <c r="AW31" s="215">
        <f t="shared" si="13"/>
        <v>0</v>
      </c>
      <c r="AX31" s="215">
        <f t="shared" si="14"/>
        <v>0</v>
      </c>
      <c r="AY31" s="448">
        <v>1</v>
      </c>
      <c r="AZ31" s="394"/>
      <c r="BA31" s="891"/>
      <c r="BB31" s="319">
        <f t="shared" si="18"/>
        <v>0</v>
      </c>
      <c r="BC31" s="895"/>
      <c r="BD31" s="319">
        <f t="shared" si="19"/>
        <v>0</v>
      </c>
      <c r="BE31" s="896"/>
      <c r="BF31" s="319">
        <f t="shared" si="20"/>
        <v>0</v>
      </c>
      <c r="BG31" s="891"/>
      <c r="BH31" s="319">
        <f t="shared" si="21"/>
        <v>0</v>
      </c>
      <c r="BI31" s="891"/>
      <c r="BJ31" s="319">
        <f t="shared" si="22"/>
        <v>0</v>
      </c>
      <c r="BK31" s="891"/>
      <c r="BL31" s="319">
        <f t="shared" si="23"/>
        <v>0</v>
      </c>
      <c r="BM31" s="891"/>
      <c r="BN31" s="319">
        <f t="shared" si="24"/>
        <v>0</v>
      </c>
      <c r="BO31" s="897"/>
      <c r="BP31" s="319">
        <f t="shared" si="25"/>
        <v>0</v>
      </c>
      <c r="BQ31" s="897"/>
      <c r="BR31" s="319">
        <f t="shared" si="26"/>
        <v>0</v>
      </c>
      <c r="BS31" s="897"/>
      <c r="BT31" s="319">
        <f t="shared" si="27"/>
        <v>0</v>
      </c>
      <c r="BU31" s="897"/>
      <c r="BV31" s="319">
        <f t="shared" si="28"/>
        <v>0</v>
      </c>
      <c r="BW31" s="897"/>
      <c r="BX31" s="319">
        <f t="shared" si="29"/>
        <v>0</v>
      </c>
      <c r="BY31" s="897"/>
      <c r="BZ31" s="319">
        <f t="shared" si="30"/>
        <v>0</v>
      </c>
      <c r="CA31" s="897"/>
      <c r="CB31" s="319">
        <f t="shared" si="31"/>
        <v>0</v>
      </c>
      <c r="CC31" s="897"/>
      <c r="CD31" s="319">
        <f t="shared" si="32"/>
        <v>0</v>
      </c>
      <c r="CE31" s="897"/>
      <c r="CF31" s="319">
        <f t="shared" si="33"/>
        <v>0</v>
      </c>
      <c r="CG31" s="897"/>
      <c r="CH31" s="319">
        <f t="shared" si="34"/>
        <v>0</v>
      </c>
      <c r="CI31" s="897"/>
      <c r="CJ31" s="319">
        <f t="shared" si="35"/>
        <v>0</v>
      </c>
      <c r="CL31" s="1">
        <f t="shared" ref="CL31" si="78">IF(H31="XS",IF(SUM(N31:AA31)&gt;0,SUM(N31:AA31),0),0)*J31</f>
        <v>0</v>
      </c>
      <c r="CM31" s="1">
        <f t="shared" si="37"/>
        <v>0</v>
      </c>
      <c r="CN31" s="1">
        <f t="shared" si="38"/>
        <v>0</v>
      </c>
      <c r="CO31" s="386">
        <f t="shared" si="39"/>
        <v>0</v>
      </c>
      <c r="CP31" s="1">
        <f t="shared" si="40"/>
        <v>0</v>
      </c>
      <c r="CQ31" s="36">
        <f t="shared" si="41"/>
        <v>0</v>
      </c>
      <c r="CR31" s="1">
        <f t="shared" si="42"/>
        <v>0</v>
      </c>
      <c r="CS31" s="1">
        <f t="shared" si="43"/>
        <v>0</v>
      </c>
      <c r="CU31" s="36">
        <f t="shared" si="44"/>
        <v>0</v>
      </c>
      <c r="CV31" s="36">
        <f t="shared" si="45"/>
        <v>0</v>
      </c>
      <c r="CX31" s="1">
        <f t="shared" ref="CX31" si="79">IF(G31="sloper",IF(SUM(N31:AA31)&gt;0,SUM(N31:AA31),0),0)*J31</f>
        <v>0</v>
      </c>
      <c r="CY31" s="1">
        <f t="shared" si="47"/>
        <v>0</v>
      </c>
      <c r="CZ31" s="1">
        <f t="shared" si="48"/>
        <v>0</v>
      </c>
      <c r="DA31" s="1">
        <f t="shared" si="49"/>
        <v>0</v>
      </c>
      <c r="DB31" s="1">
        <f t="shared" si="50"/>
        <v>0</v>
      </c>
      <c r="DC31" s="1">
        <f t="shared" si="51"/>
        <v>0</v>
      </c>
      <c r="DD31" s="1">
        <f t="shared" si="52"/>
        <v>0</v>
      </c>
      <c r="DE31" s="1">
        <f t="shared" si="53"/>
        <v>0</v>
      </c>
      <c r="DF31" s="1">
        <f t="shared" si="54"/>
        <v>0</v>
      </c>
      <c r="DG31" s="1">
        <f t="shared" si="55"/>
        <v>0</v>
      </c>
      <c r="DH31" s="1">
        <f t="shared" si="56"/>
        <v>0</v>
      </c>
      <c r="DI31" s="1">
        <f t="shared" si="57"/>
        <v>0</v>
      </c>
      <c r="DJ31" s="1">
        <f t="shared" si="58"/>
        <v>0</v>
      </c>
      <c r="DK31" s="1">
        <f t="shared" si="59"/>
        <v>0</v>
      </c>
      <c r="DL31" s="1">
        <f t="shared" si="75"/>
        <v>0</v>
      </c>
      <c r="DM31" s="1">
        <f t="shared" si="60"/>
        <v>0</v>
      </c>
    </row>
    <row r="32" spans="1:117" s="1" customFormat="1" ht="65.25" customHeight="1" x14ac:dyDescent="0.2">
      <c r="A32" s="872"/>
      <c r="B32" s="192" t="s">
        <v>9</v>
      </c>
      <c r="C32" s="1435"/>
      <c r="D32" s="1436" t="s">
        <v>1090</v>
      </c>
      <c r="E32" s="1437" t="s">
        <v>71</v>
      </c>
      <c r="F32" s="1438" t="s">
        <v>1058</v>
      </c>
      <c r="G32" s="1438" t="s">
        <v>1050</v>
      </c>
      <c r="H32" s="1439" t="s">
        <v>502</v>
      </c>
      <c r="I32" s="1438" t="s">
        <v>1064</v>
      </c>
      <c r="J32" s="1439">
        <v>1</v>
      </c>
      <c r="K32" s="1439">
        <v>0</v>
      </c>
      <c r="L32" s="1439" t="s">
        <v>876</v>
      </c>
      <c r="M32" s="1440"/>
      <c r="N32" s="1441"/>
      <c r="O32" s="1441"/>
      <c r="P32" s="1441"/>
      <c r="Q32" s="1441"/>
      <c r="R32" s="1441"/>
      <c r="S32" s="1441"/>
      <c r="T32" s="1441"/>
      <c r="U32" s="1442"/>
      <c r="V32" s="1443"/>
      <c r="W32" s="1443"/>
      <c r="X32" s="1443"/>
      <c r="Y32" s="1443"/>
      <c r="Z32" s="1443"/>
      <c r="AA32" s="1443"/>
      <c r="AB32" s="1444">
        <f>SUM(N32:AA32)*M32</f>
        <v>0</v>
      </c>
      <c r="AC32" s="1444" t="str">
        <f t="shared" ref="AC32" si="80">IF(B32="New","Yes","No")</f>
        <v>Yes</v>
      </c>
      <c r="AD32" s="1445" t="str">
        <f t="shared" ref="AD32" si="81">IF(SUM(N32:AA32)&gt;0,"Yes","No")</f>
        <v>No</v>
      </c>
      <c r="AF32" s="295">
        <v>1</v>
      </c>
      <c r="AG32" s="296">
        <f t="shared" ref="AG32" si="82">SUM(N32:AA32)*AF32</f>
        <v>0</v>
      </c>
      <c r="AH32" s="36"/>
      <c r="AI32" s="634">
        <v>12.1</v>
      </c>
      <c r="AJ32" s="445">
        <f t="shared" si="17"/>
        <v>0</v>
      </c>
      <c r="AK32" s="215">
        <f t="shared" si="1"/>
        <v>0</v>
      </c>
      <c r="AL32" s="215">
        <f t="shared" si="2"/>
        <v>0</v>
      </c>
      <c r="AM32" s="215">
        <f t="shared" si="3"/>
        <v>0</v>
      </c>
      <c r="AN32" s="215">
        <f t="shared" si="4"/>
        <v>0</v>
      </c>
      <c r="AO32" s="215">
        <f t="shared" si="5"/>
        <v>0</v>
      </c>
      <c r="AP32" s="215">
        <f t="shared" si="6"/>
        <v>0</v>
      </c>
      <c r="AQ32" s="215">
        <f t="shared" si="7"/>
        <v>0</v>
      </c>
      <c r="AR32" s="215">
        <f t="shared" si="8"/>
        <v>0</v>
      </c>
      <c r="AS32" s="215">
        <f t="shared" si="9"/>
        <v>0</v>
      </c>
      <c r="AT32" s="215">
        <f t="shared" si="10"/>
        <v>0</v>
      </c>
      <c r="AU32" s="215">
        <f t="shared" si="11"/>
        <v>0</v>
      </c>
      <c r="AV32" s="215">
        <f t="shared" si="12"/>
        <v>0</v>
      </c>
      <c r="AW32" s="215">
        <f t="shared" si="13"/>
        <v>0</v>
      </c>
      <c r="AX32" s="215">
        <f t="shared" si="14"/>
        <v>0</v>
      </c>
      <c r="AY32" s="448">
        <v>1</v>
      </c>
      <c r="AZ32" s="394"/>
      <c r="BA32" s="891"/>
      <c r="BB32" s="319">
        <f t="shared" si="18"/>
        <v>0</v>
      </c>
      <c r="BC32" s="895"/>
      <c r="BD32" s="319">
        <f t="shared" si="19"/>
        <v>0</v>
      </c>
      <c r="BE32" s="896"/>
      <c r="BF32" s="319">
        <f t="shared" si="20"/>
        <v>0</v>
      </c>
      <c r="BG32" s="891"/>
      <c r="BH32" s="319">
        <f t="shared" si="21"/>
        <v>0</v>
      </c>
      <c r="BI32" s="891"/>
      <c r="BJ32" s="319">
        <f t="shared" si="22"/>
        <v>0</v>
      </c>
      <c r="BK32" s="891"/>
      <c r="BL32" s="319">
        <f t="shared" si="23"/>
        <v>0</v>
      </c>
      <c r="BM32" s="891"/>
      <c r="BN32" s="319">
        <f t="shared" si="24"/>
        <v>0</v>
      </c>
      <c r="BO32" s="897"/>
      <c r="BP32" s="319">
        <f t="shared" si="25"/>
        <v>0</v>
      </c>
      <c r="BQ32" s="897"/>
      <c r="BR32" s="319">
        <f t="shared" si="26"/>
        <v>0</v>
      </c>
      <c r="BS32" s="897"/>
      <c r="BT32" s="319">
        <f t="shared" si="27"/>
        <v>0</v>
      </c>
      <c r="BU32" s="897"/>
      <c r="BV32" s="319">
        <f t="shared" si="28"/>
        <v>0</v>
      </c>
      <c r="BW32" s="897"/>
      <c r="BX32" s="319">
        <f t="shared" si="29"/>
        <v>0</v>
      </c>
      <c r="BY32" s="897"/>
      <c r="BZ32" s="319">
        <f t="shared" si="30"/>
        <v>0</v>
      </c>
      <c r="CA32" s="897"/>
      <c r="CB32" s="319">
        <f t="shared" si="31"/>
        <v>0</v>
      </c>
      <c r="CC32" s="897"/>
      <c r="CD32" s="319">
        <f t="shared" si="32"/>
        <v>0</v>
      </c>
      <c r="CE32" s="897"/>
      <c r="CF32" s="319">
        <f t="shared" si="33"/>
        <v>0</v>
      </c>
      <c r="CG32" s="897"/>
      <c r="CH32" s="319">
        <f t="shared" si="34"/>
        <v>0</v>
      </c>
      <c r="CI32" s="897"/>
      <c r="CJ32" s="319">
        <f t="shared" si="35"/>
        <v>0</v>
      </c>
      <c r="CL32" s="1">
        <f t="shared" ref="CL32" si="83">IF(H32="XS",IF(SUM(N32:AA32)&gt;0,SUM(N32:AA32),0),0)*J32</f>
        <v>0</v>
      </c>
      <c r="CM32" s="1">
        <f t="shared" si="37"/>
        <v>0</v>
      </c>
      <c r="CN32" s="1">
        <f t="shared" si="38"/>
        <v>0</v>
      </c>
      <c r="CO32" s="386">
        <f t="shared" si="39"/>
        <v>0</v>
      </c>
      <c r="CP32" s="1">
        <f t="shared" si="40"/>
        <v>0</v>
      </c>
      <c r="CQ32" s="36">
        <f t="shared" si="41"/>
        <v>0</v>
      </c>
      <c r="CR32" s="1">
        <f t="shared" si="42"/>
        <v>0</v>
      </c>
      <c r="CS32" s="1">
        <f t="shared" si="43"/>
        <v>0</v>
      </c>
      <c r="CU32" s="36">
        <f t="shared" si="44"/>
        <v>0</v>
      </c>
      <c r="CV32" s="36">
        <f t="shared" si="45"/>
        <v>0</v>
      </c>
      <c r="CX32" s="1">
        <f t="shared" ref="CX32" si="84">IF(G32="sloper",IF(SUM(N32:AA32)&gt;0,SUM(N32:AA32),0),0)*J32</f>
        <v>0</v>
      </c>
      <c r="CY32" s="1">
        <f t="shared" si="47"/>
        <v>0</v>
      </c>
      <c r="CZ32" s="1">
        <f t="shared" si="48"/>
        <v>0</v>
      </c>
      <c r="DA32" s="1">
        <f t="shared" si="49"/>
        <v>0</v>
      </c>
      <c r="DB32" s="1">
        <f t="shared" si="50"/>
        <v>0</v>
      </c>
      <c r="DC32" s="1">
        <f t="shared" si="51"/>
        <v>0</v>
      </c>
      <c r="DD32" s="1">
        <f t="shared" si="52"/>
        <v>0</v>
      </c>
      <c r="DE32" s="1">
        <f t="shared" si="53"/>
        <v>0</v>
      </c>
      <c r="DF32" s="1">
        <f t="shared" si="54"/>
        <v>0</v>
      </c>
      <c r="DG32" s="1">
        <f t="shared" si="55"/>
        <v>0</v>
      </c>
      <c r="DH32" s="1">
        <f t="shared" si="56"/>
        <v>0</v>
      </c>
      <c r="DI32" s="1">
        <f t="shared" si="57"/>
        <v>0</v>
      </c>
      <c r="DJ32" s="1">
        <f t="shared" si="58"/>
        <v>0</v>
      </c>
      <c r="DK32" s="1">
        <f t="shared" si="59"/>
        <v>0</v>
      </c>
      <c r="DL32" s="1">
        <f t="shared" ref="DL32" si="85">IF(G32="pyramid",IF(SUM(N32:AA32)&gt;0,SUM(N32:AA32),0),0)*J32</f>
        <v>0</v>
      </c>
      <c r="DM32" s="1">
        <f t="shared" si="60"/>
        <v>0</v>
      </c>
    </row>
    <row r="33" spans="1:244" s="398" customFormat="1" ht="19" x14ac:dyDescent="0.2">
      <c r="A33"/>
      <c r="B33" s="290"/>
      <c r="C33"/>
      <c r="D33" s="341"/>
      <c r="E33" s="463"/>
      <c r="F33" s="463"/>
      <c r="G33" s="271"/>
      <c r="H33"/>
      <c r="I33" s="99"/>
      <c r="J33"/>
      <c r="K33"/>
      <c r="L33"/>
      <c r="M33" s="275"/>
      <c r="N33" s="275"/>
      <c r="O33" s="275"/>
      <c r="P33" s="275"/>
      <c r="Q33" s="275"/>
      <c r="R33" s="275"/>
      <c r="S33" s="275"/>
      <c r="T33" s="275"/>
      <c r="U33" s="275"/>
      <c r="V33" s="275"/>
      <c r="W33" s="275"/>
      <c r="X33" s="275"/>
      <c r="Y33" s="275"/>
      <c r="Z33" s="275"/>
      <c r="AA33" s="275"/>
      <c r="AB33" s="23"/>
      <c r="AC33"/>
      <c r="AD33" s="92"/>
      <c r="AE33"/>
      <c r="AF33"/>
      <c r="AG33"/>
      <c r="AH33" s="96"/>
      <c r="AI33" s="394"/>
      <c r="AJ33" s="215"/>
      <c r="AK33" s="215"/>
      <c r="AL33" s="215"/>
      <c r="AM33" s="215"/>
      <c r="AN33" s="215"/>
      <c r="AO33" s="215"/>
      <c r="AP33" s="215"/>
      <c r="AQ33" s="215"/>
      <c r="AR33" s="215"/>
      <c r="AS33" s="215"/>
      <c r="AT33" s="215"/>
      <c r="AU33" s="215"/>
      <c r="AV33" s="215"/>
      <c r="AW33" s="215"/>
      <c r="AX33" s="215"/>
      <c r="AY33" s="394"/>
      <c r="AZ33" s="215"/>
      <c r="BA33" s="717"/>
      <c r="BB33" s="1"/>
      <c r="BC33" s="715"/>
      <c r="BD33"/>
      <c r="BE33" s="715"/>
      <c r="BF33"/>
      <c r="BG33" s="715"/>
      <c r="BH33"/>
      <c r="BI33" s="715"/>
      <c r="BJ33"/>
      <c r="BK33" s="715"/>
      <c r="BL33"/>
      <c r="BM33" s="715"/>
      <c r="BN33"/>
      <c r="BO33" s="387"/>
      <c r="BP33"/>
      <c r="BQ33" s="387"/>
      <c r="BR33"/>
      <c r="BS33" s="387"/>
      <c r="BT33"/>
      <c r="BU33" s="387"/>
      <c r="BV33"/>
      <c r="BW33" s="387"/>
      <c r="BX33"/>
      <c r="BY33" s="387"/>
      <c r="BZ33"/>
      <c r="CA33" s="387"/>
      <c r="CB33"/>
      <c r="CC33" s="387"/>
      <c r="CD33"/>
      <c r="CE33" s="387"/>
      <c r="CF33"/>
      <c r="CG33" s="387"/>
      <c r="CH33"/>
      <c r="CI33" s="387"/>
      <c r="CJ33"/>
      <c r="CK33" s="215"/>
      <c r="CL33" s="507"/>
      <c r="CM33" s="507"/>
      <c r="CN33" s="507"/>
      <c r="CO33" s="507"/>
      <c r="CP33" s="507"/>
      <c r="CQ33" s="507"/>
      <c r="CR33" s="507"/>
      <c r="CS33" s="507"/>
      <c r="CT33" s="507"/>
      <c r="CU33" s="36"/>
      <c r="CV33" s="36"/>
      <c r="CW33" s="507"/>
      <c r="CX33" s="507"/>
      <c r="CY33" s="507"/>
      <c r="DN33" s="507"/>
      <c r="DO33" s="507"/>
      <c r="DP33" s="507"/>
      <c r="DQ33" s="507"/>
      <c r="DR33" s="507"/>
      <c r="DS33" s="507"/>
      <c r="DT33" s="507"/>
      <c r="DU33" s="507"/>
      <c r="DV33" s="507"/>
      <c r="DW33" s="507"/>
      <c r="DX33" s="507"/>
      <c r="DY33" s="507"/>
      <c r="DZ33" s="507"/>
      <c r="EA33" s="507"/>
      <c r="EB33" s="507"/>
      <c r="EC33" s="507"/>
      <c r="ED33" s="507"/>
      <c r="EE33" s="507"/>
      <c r="EF33" s="507"/>
      <c r="EG33" s="507"/>
      <c r="EH33" s="507"/>
      <c r="EI33" s="507"/>
      <c r="EJ33" s="507"/>
      <c r="EK33" s="507"/>
      <c r="EL33" s="507"/>
      <c r="EM33" s="507"/>
      <c r="EN33" s="507"/>
      <c r="EO33" s="507"/>
      <c r="EP33" s="507"/>
      <c r="EQ33" s="507"/>
      <c r="ER33" s="507"/>
      <c r="ES33" s="507"/>
      <c r="ET33" s="507"/>
      <c r="EU33" s="507"/>
      <c r="EV33" s="507"/>
      <c r="EW33" s="507"/>
      <c r="EX33" s="507"/>
      <c r="EY33" s="507"/>
      <c r="EZ33" s="507"/>
      <c r="FA33" s="507"/>
      <c r="FB33" s="507"/>
      <c r="FC33" s="507"/>
      <c r="FD33" s="507"/>
      <c r="FE33" s="507"/>
      <c r="FF33" s="507"/>
      <c r="FG33" s="507"/>
      <c r="FH33" s="507"/>
      <c r="FI33" s="507"/>
      <c r="FJ33" s="507"/>
      <c r="FK33" s="507"/>
      <c r="FL33" s="507"/>
      <c r="FM33" s="507"/>
      <c r="FN33" s="507"/>
      <c r="FO33" s="507"/>
      <c r="FP33" s="507"/>
      <c r="FQ33" s="507"/>
      <c r="FR33" s="507"/>
      <c r="FS33" s="507"/>
      <c r="FT33" s="507"/>
      <c r="FU33" s="507"/>
      <c r="FV33" s="507"/>
      <c r="FW33" s="507"/>
      <c r="FX33" s="507"/>
      <c r="FY33" s="507"/>
      <c r="FZ33" s="507"/>
      <c r="GA33" s="507"/>
      <c r="GB33" s="507"/>
      <c r="GC33" s="507"/>
      <c r="GD33" s="507"/>
      <c r="GE33" s="507"/>
      <c r="GF33" s="507"/>
      <c r="GG33" s="507"/>
      <c r="GH33" s="507"/>
      <c r="GI33" s="507"/>
      <c r="GJ33" s="507"/>
      <c r="GK33" s="507"/>
      <c r="GL33" s="507"/>
      <c r="GM33" s="507"/>
      <c r="GN33" s="507"/>
      <c r="GO33" s="507"/>
      <c r="GP33" s="507"/>
      <c r="GQ33" s="507"/>
      <c r="GR33" s="507"/>
      <c r="GS33" s="507"/>
      <c r="GT33" s="507"/>
      <c r="GU33" s="507"/>
      <c r="GV33" s="507"/>
      <c r="GW33" s="507"/>
      <c r="GX33" s="507"/>
      <c r="GY33" s="507"/>
      <c r="GZ33" s="507"/>
      <c r="HA33" s="507"/>
      <c r="HB33" s="507"/>
      <c r="HC33" s="507"/>
      <c r="HD33" s="507"/>
      <c r="HE33" s="507"/>
      <c r="HF33" s="507"/>
      <c r="HG33" s="507"/>
      <c r="HH33" s="507"/>
      <c r="HI33" s="507"/>
      <c r="HJ33" s="507"/>
      <c r="HK33" s="507"/>
      <c r="HL33" s="507"/>
      <c r="HM33" s="507"/>
      <c r="HN33" s="507"/>
      <c r="HO33" s="507"/>
      <c r="HP33" s="507"/>
      <c r="HQ33" s="507"/>
      <c r="HR33" s="507"/>
      <c r="HS33" s="507"/>
      <c r="HT33" s="507"/>
      <c r="HU33" s="507"/>
      <c r="HV33" s="507"/>
      <c r="HW33" s="507"/>
      <c r="HX33" s="507"/>
      <c r="HY33" s="507"/>
      <c r="HZ33" s="507"/>
      <c r="IA33" s="507"/>
      <c r="IB33" s="507"/>
      <c r="IC33" s="507"/>
      <c r="ID33" s="507"/>
      <c r="IE33" s="507"/>
      <c r="IF33" s="507"/>
      <c r="IG33" s="507"/>
      <c r="IH33" s="507"/>
      <c r="II33" s="507"/>
      <c r="IJ33" s="507"/>
    </row>
    <row r="34" spans="1:244" s="398" customFormat="1" ht="19" x14ac:dyDescent="0.2">
      <c r="A34"/>
      <c r="B34" s="290"/>
      <c r="C34"/>
      <c r="D34" s="341"/>
      <c r="E34" s="463"/>
      <c r="F34" s="463"/>
      <c r="G34" s="271"/>
      <c r="H34"/>
      <c r="I34" s="99"/>
      <c r="J34"/>
      <c r="K34"/>
      <c r="L34"/>
      <c r="M34" s="275"/>
      <c r="N34" s="275"/>
      <c r="O34" s="275"/>
      <c r="P34" s="275"/>
      <c r="Q34" s="275"/>
      <c r="R34" s="275"/>
      <c r="S34" s="275"/>
      <c r="T34" s="275"/>
      <c r="U34" s="275"/>
      <c r="V34" s="275"/>
      <c r="W34" s="275"/>
      <c r="X34" s="275"/>
      <c r="Y34" s="275"/>
      <c r="Z34" s="275"/>
      <c r="AA34" s="275"/>
      <c r="AB34" s="23"/>
      <c r="AC34"/>
      <c r="AD34" s="92"/>
      <c r="AE34"/>
      <c r="AF34"/>
      <c r="AG34"/>
      <c r="AH34" s="96"/>
      <c r="AI34" s="394"/>
      <c r="AJ34" s="215"/>
      <c r="AK34" s="215"/>
      <c r="AL34" s="215"/>
      <c r="AM34" s="215"/>
      <c r="AN34" s="215"/>
      <c r="AO34" s="215"/>
      <c r="AP34" s="215"/>
      <c r="AQ34" s="215"/>
      <c r="AR34" s="215"/>
      <c r="AS34" s="215"/>
      <c r="AT34" s="215"/>
      <c r="AU34" s="215"/>
      <c r="AV34" s="215"/>
      <c r="AW34" s="215"/>
      <c r="AX34" s="215"/>
      <c r="AY34" s="394"/>
      <c r="AZ34" s="215"/>
      <c r="BA34" s="717"/>
      <c r="BB34" s="1"/>
      <c r="BC34" s="715"/>
      <c r="BD34"/>
      <c r="BE34" s="715"/>
      <c r="BF34"/>
      <c r="BG34" s="715"/>
      <c r="BH34"/>
      <c r="BI34" s="715"/>
      <c r="BJ34"/>
      <c r="BK34" s="715"/>
      <c r="BL34"/>
      <c r="BM34" s="715"/>
      <c r="BN34"/>
      <c r="BO34" s="387"/>
      <c r="BP34"/>
      <c r="BQ34" s="387"/>
      <c r="BR34"/>
      <c r="BS34" s="387"/>
      <c r="BT34"/>
      <c r="BU34" s="387"/>
      <c r="BV34"/>
      <c r="BW34" s="387"/>
      <c r="BX34"/>
      <c r="BY34" s="387"/>
      <c r="BZ34"/>
      <c r="CA34" s="387"/>
      <c r="CB34"/>
      <c r="CC34" s="387"/>
      <c r="CD34"/>
      <c r="CE34" s="387"/>
      <c r="CF34"/>
      <c r="CG34" s="387"/>
      <c r="CH34"/>
      <c r="CI34" s="387"/>
      <c r="CJ34"/>
      <c r="CK34" s="215"/>
      <c r="CL34" s="507"/>
      <c r="CM34" s="507"/>
      <c r="CN34" s="507"/>
      <c r="CO34" s="507"/>
      <c r="CP34" s="507"/>
      <c r="CQ34" s="507"/>
      <c r="CR34" s="507"/>
      <c r="CS34" s="507"/>
      <c r="CT34" s="507"/>
      <c r="CU34" s="36"/>
      <c r="CV34" s="36"/>
      <c r="CW34" s="507"/>
      <c r="CX34" s="507"/>
      <c r="CY34" s="507"/>
      <c r="DN34" s="507"/>
      <c r="DO34" s="507"/>
      <c r="DP34" s="507"/>
      <c r="DQ34" s="507"/>
      <c r="DR34" s="507"/>
      <c r="DS34" s="507"/>
      <c r="DT34" s="507"/>
      <c r="DU34" s="507"/>
      <c r="DV34" s="507"/>
      <c r="DW34" s="507"/>
      <c r="DX34" s="507"/>
      <c r="DY34" s="507"/>
      <c r="DZ34" s="507"/>
      <c r="EA34" s="507"/>
      <c r="EB34" s="507"/>
      <c r="EC34" s="507"/>
      <c r="ED34" s="507"/>
      <c r="EE34" s="507"/>
      <c r="EF34" s="507"/>
      <c r="EG34" s="507"/>
      <c r="EH34" s="507"/>
      <c r="EI34" s="507"/>
      <c r="EJ34" s="507"/>
      <c r="EK34" s="507"/>
      <c r="EL34" s="507"/>
      <c r="EM34" s="507"/>
      <c r="EN34" s="507"/>
      <c r="EO34" s="507"/>
      <c r="EP34" s="507"/>
      <c r="EQ34" s="507"/>
      <c r="ER34" s="507"/>
      <c r="ES34" s="507"/>
      <c r="ET34" s="507"/>
      <c r="EU34" s="507"/>
      <c r="EV34" s="507"/>
      <c r="EW34" s="507"/>
      <c r="EX34" s="507"/>
      <c r="EY34" s="507"/>
      <c r="EZ34" s="507"/>
      <c r="FA34" s="507"/>
      <c r="FB34" s="507"/>
      <c r="FC34" s="507"/>
      <c r="FD34" s="507"/>
      <c r="FE34" s="507"/>
      <c r="FF34" s="507"/>
      <c r="FG34" s="507"/>
      <c r="FH34" s="507"/>
      <c r="FI34" s="507"/>
      <c r="FJ34" s="507"/>
      <c r="FK34" s="507"/>
      <c r="FL34" s="507"/>
      <c r="FM34" s="507"/>
      <c r="FN34" s="507"/>
      <c r="FO34" s="507"/>
      <c r="FP34" s="507"/>
      <c r="FQ34" s="507"/>
      <c r="FR34" s="507"/>
      <c r="FS34" s="507"/>
      <c r="FT34" s="507"/>
      <c r="FU34" s="507"/>
      <c r="FV34" s="507"/>
      <c r="FW34" s="507"/>
      <c r="FX34" s="507"/>
      <c r="FY34" s="507"/>
      <c r="FZ34" s="507"/>
      <c r="GA34" s="507"/>
      <c r="GB34" s="507"/>
      <c r="GC34" s="507"/>
      <c r="GD34" s="507"/>
      <c r="GE34" s="507"/>
      <c r="GF34" s="507"/>
      <c r="GG34" s="507"/>
      <c r="GH34" s="507"/>
      <c r="GI34" s="507"/>
      <c r="GJ34" s="507"/>
      <c r="GK34" s="507"/>
      <c r="GL34" s="507"/>
      <c r="GM34" s="507"/>
      <c r="GN34" s="507"/>
      <c r="GO34" s="507"/>
      <c r="GP34" s="507"/>
      <c r="GQ34" s="507"/>
      <c r="GR34" s="507"/>
      <c r="GS34" s="507"/>
      <c r="GT34" s="507"/>
      <c r="GU34" s="507"/>
      <c r="GV34" s="507"/>
      <c r="GW34" s="507"/>
      <c r="GX34" s="507"/>
      <c r="GY34" s="507"/>
      <c r="GZ34" s="507"/>
      <c r="HA34" s="507"/>
      <c r="HB34" s="507"/>
      <c r="HC34" s="507"/>
      <c r="HD34" s="507"/>
      <c r="HE34" s="507"/>
      <c r="HF34" s="507"/>
      <c r="HG34" s="507"/>
      <c r="HH34" s="507"/>
      <c r="HI34" s="507"/>
      <c r="HJ34" s="507"/>
      <c r="HK34" s="507"/>
      <c r="HL34" s="507"/>
      <c r="HM34" s="507"/>
      <c r="HN34" s="507"/>
      <c r="HO34" s="507"/>
      <c r="HP34" s="507"/>
      <c r="HQ34" s="507"/>
      <c r="HR34" s="507"/>
      <c r="HS34" s="507"/>
      <c r="HT34" s="507"/>
      <c r="HU34" s="507"/>
      <c r="HV34" s="507"/>
      <c r="HW34" s="507"/>
      <c r="HX34" s="507"/>
      <c r="HY34" s="507"/>
      <c r="HZ34" s="507"/>
      <c r="IA34" s="507"/>
      <c r="IB34" s="507"/>
      <c r="IC34" s="507"/>
      <c r="ID34" s="507"/>
      <c r="IE34" s="507"/>
      <c r="IF34" s="507"/>
      <c r="IG34" s="507"/>
      <c r="IH34" s="507"/>
      <c r="II34" s="507"/>
      <c r="IJ34" s="507"/>
    </row>
    <row r="35" spans="1:244" s="398" customFormat="1" ht="19" x14ac:dyDescent="0.2">
      <c r="A35"/>
      <c r="B35" s="290"/>
      <c r="C35"/>
      <c r="D35" s="341"/>
      <c r="E35" s="463"/>
      <c r="F35" s="463"/>
      <c r="G35" s="271"/>
      <c r="H35"/>
      <c r="I35" s="99"/>
      <c r="J35"/>
      <c r="K35"/>
      <c r="L35"/>
      <c r="M35" s="275"/>
      <c r="N35" s="275"/>
      <c r="O35" s="275"/>
      <c r="P35" s="275"/>
      <c r="Q35" s="275"/>
      <c r="R35" s="275"/>
      <c r="S35" s="275"/>
      <c r="T35" s="275"/>
      <c r="U35" s="275"/>
      <c r="V35" s="275"/>
      <c r="W35" s="275"/>
      <c r="X35" s="275"/>
      <c r="Y35" s="275"/>
      <c r="Z35" s="275"/>
      <c r="AA35" s="275"/>
      <c r="AB35" s="23"/>
      <c r="AC35"/>
      <c r="AD35" s="92"/>
      <c r="AE35"/>
      <c r="AF35"/>
      <c r="AG35"/>
      <c r="AH35" s="96"/>
      <c r="AI35" s="394"/>
      <c r="AJ35" s="215"/>
      <c r="AK35" s="215"/>
      <c r="AL35" s="215"/>
      <c r="AM35" s="215"/>
      <c r="AN35" s="215"/>
      <c r="AO35" s="215"/>
      <c r="AP35" s="215"/>
      <c r="AQ35" s="215"/>
      <c r="AR35" s="215"/>
      <c r="AS35" s="215"/>
      <c r="AT35" s="215"/>
      <c r="AU35" s="215"/>
      <c r="AV35" s="215"/>
      <c r="AW35" s="215"/>
      <c r="AX35" s="215"/>
      <c r="AY35" s="394"/>
      <c r="AZ35" s="215"/>
      <c r="BA35" s="717"/>
      <c r="BB35" s="1"/>
      <c r="BC35" s="715"/>
      <c r="BD35"/>
      <c r="BE35" s="715"/>
      <c r="BF35"/>
      <c r="BG35" s="715"/>
      <c r="BH35"/>
      <c r="BI35" s="715"/>
      <c r="BJ35"/>
      <c r="BK35" s="715"/>
      <c r="BL35"/>
      <c r="BM35" s="715"/>
      <c r="BN35"/>
      <c r="BO35" s="387"/>
      <c r="BP35"/>
      <c r="BQ35" s="387"/>
      <c r="BR35"/>
      <c r="BS35" s="387"/>
      <c r="BT35"/>
      <c r="BU35" s="387"/>
      <c r="BV35"/>
      <c r="BW35" s="387"/>
      <c r="BX35"/>
      <c r="BY35" s="387"/>
      <c r="BZ35"/>
      <c r="CA35" s="387"/>
      <c r="CB35"/>
      <c r="CC35" s="387"/>
      <c r="CD35"/>
      <c r="CE35" s="387"/>
      <c r="CF35"/>
      <c r="CG35" s="387"/>
      <c r="CH35"/>
      <c r="CI35" s="387"/>
      <c r="CJ35"/>
      <c r="CK35" s="215"/>
      <c r="CL35" s="507"/>
      <c r="CM35" s="507"/>
      <c r="CN35" s="507"/>
      <c r="CO35" s="507"/>
      <c r="CP35" s="507"/>
      <c r="CQ35" s="507"/>
      <c r="CR35" s="507"/>
      <c r="CS35" s="507"/>
      <c r="CT35" s="507"/>
      <c r="CU35" s="36"/>
      <c r="CV35" s="36"/>
      <c r="CW35" s="507"/>
      <c r="CX35" s="507"/>
      <c r="CY35" s="507"/>
      <c r="DN35" s="507"/>
      <c r="DO35" s="507"/>
      <c r="DP35" s="507"/>
      <c r="DQ35" s="507"/>
      <c r="DR35" s="507"/>
      <c r="DS35" s="507"/>
      <c r="DT35" s="507"/>
      <c r="DU35" s="507"/>
      <c r="DV35" s="507"/>
      <c r="DW35" s="507"/>
      <c r="DX35" s="507"/>
      <c r="DY35" s="507"/>
      <c r="DZ35" s="507"/>
      <c r="EA35" s="507"/>
      <c r="EB35" s="507"/>
      <c r="EC35" s="507"/>
      <c r="ED35" s="507"/>
      <c r="EE35" s="507"/>
      <c r="EF35" s="507"/>
      <c r="EG35" s="507"/>
      <c r="EH35" s="507"/>
      <c r="EI35" s="507"/>
      <c r="EJ35" s="507"/>
      <c r="EK35" s="507"/>
      <c r="EL35" s="507"/>
      <c r="EM35" s="507"/>
      <c r="EN35" s="507"/>
      <c r="EO35" s="507"/>
      <c r="EP35" s="507"/>
      <c r="EQ35" s="507"/>
      <c r="ER35" s="507"/>
      <c r="ES35" s="507"/>
      <c r="ET35" s="507"/>
      <c r="EU35" s="507"/>
      <c r="EV35" s="507"/>
      <c r="EW35" s="507"/>
      <c r="EX35" s="507"/>
      <c r="EY35" s="507"/>
      <c r="EZ35" s="507"/>
      <c r="FA35" s="507"/>
      <c r="FB35" s="507"/>
      <c r="FC35" s="507"/>
      <c r="FD35" s="507"/>
      <c r="FE35" s="507"/>
      <c r="FF35" s="507"/>
      <c r="FG35" s="507"/>
      <c r="FH35" s="507"/>
      <c r="FI35" s="507"/>
      <c r="FJ35" s="507"/>
      <c r="FK35" s="507"/>
      <c r="FL35" s="507"/>
      <c r="FM35" s="507"/>
      <c r="FN35" s="507"/>
      <c r="FO35" s="507"/>
      <c r="FP35" s="507"/>
      <c r="FQ35" s="507"/>
      <c r="FR35" s="507"/>
      <c r="FS35" s="507"/>
      <c r="FT35" s="507"/>
      <c r="FU35" s="507"/>
      <c r="FV35" s="507"/>
      <c r="FW35" s="507"/>
      <c r="FX35" s="507"/>
      <c r="FY35" s="507"/>
      <c r="FZ35" s="507"/>
      <c r="GA35" s="507"/>
      <c r="GB35" s="507"/>
      <c r="GC35" s="507"/>
      <c r="GD35" s="507"/>
      <c r="GE35" s="507"/>
      <c r="GF35" s="507"/>
      <c r="GG35" s="507"/>
      <c r="GH35" s="507"/>
      <c r="GI35" s="507"/>
      <c r="GJ35" s="507"/>
      <c r="GK35" s="507"/>
      <c r="GL35" s="507"/>
      <c r="GM35" s="507"/>
      <c r="GN35" s="507"/>
      <c r="GO35" s="507"/>
      <c r="GP35" s="507"/>
      <c r="GQ35" s="507"/>
      <c r="GR35" s="507"/>
      <c r="GS35" s="507"/>
      <c r="GT35" s="507"/>
      <c r="GU35" s="507"/>
      <c r="GV35" s="507"/>
      <c r="GW35" s="507"/>
      <c r="GX35" s="507"/>
      <c r="GY35" s="507"/>
      <c r="GZ35" s="507"/>
      <c r="HA35" s="507"/>
      <c r="HB35" s="507"/>
      <c r="HC35" s="507"/>
      <c r="HD35" s="507"/>
      <c r="HE35" s="507"/>
      <c r="HF35" s="507"/>
      <c r="HG35" s="507"/>
      <c r="HH35" s="507"/>
      <c r="HI35" s="507"/>
      <c r="HJ35" s="507"/>
      <c r="HK35" s="507"/>
      <c r="HL35" s="507"/>
      <c r="HM35" s="507"/>
      <c r="HN35" s="507"/>
      <c r="HO35" s="507"/>
      <c r="HP35" s="507"/>
      <c r="HQ35" s="507"/>
      <c r="HR35" s="507"/>
      <c r="HS35" s="507"/>
      <c r="HT35" s="507"/>
      <c r="HU35" s="507"/>
      <c r="HV35" s="507"/>
      <c r="HW35" s="507"/>
      <c r="HX35" s="507"/>
      <c r="HY35" s="507"/>
      <c r="HZ35" s="507"/>
      <c r="IA35" s="507"/>
      <c r="IB35" s="507"/>
      <c r="IC35" s="507"/>
      <c r="ID35" s="507"/>
      <c r="IE35" s="507"/>
      <c r="IF35" s="507"/>
      <c r="IG35" s="507"/>
      <c r="IH35" s="507"/>
      <c r="II35" s="507"/>
      <c r="IJ35" s="507"/>
    </row>
    <row r="36" spans="1:244" s="398" customFormat="1" ht="19" x14ac:dyDescent="0.2">
      <c r="A36"/>
      <c r="B36" s="290"/>
      <c r="C36"/>
      <c r="D36" s="341"/>
      <c r="E36" s="463"/>
      <c r="F36" s="463"/>
      <c r="G36" s="271"/>
      <c r="H36"/>
      <c r="I36" s="99"/>
      <c r="J36"/>
      <c r="K36"/>
      <c r="L36"/>
      <c r="M36" s="275"/>
      <c r="N36" s="275"/>
      <c r="O36" s="275"/>
      <c r="P36" s="275"/>
      <c r="Q36" s="275"/>
      <c r="R36" s="275"/>
      <c r="S36" s="275"/>
      <c r="T36" s="275"/>
      <c r="U36" s="275"/>
      <c r="V36" s="275"/>
      <c r="W36" s="275"/>
      <c r="X36" s="275"/>
      <c r="Y36" s="275"/>
      <c r="Z36" s="275"/>
      <c r="AA36" s="275"/>
      <c r="AB36" s="23"/>
      <c r="AC36"/>
      <c r="AD36" s="92"/>
      <c r="AE36"/>
      <c r="AF36"/>
      <c r="AG36"/>
      <c r="AH36" s="96"/>
      <c r="AI36" s="394"/>
      <c r="AJ36" s="215"/>
      <c r="AK36" s="215"/>
      <c r="AL36" s="215"/>
      <c r="AM36" s="215"/>
      <c r="AN36" s="215"/>
      <c r="AO36" s="215"/>
      <c r="AP36" s="215"/>
      <c r="AQ36" s="215"/>
      <c r="AR36" s="215"/>
      <c r="AS36" s="215"/>
      <c r="AT36" s="215"/>
      <c r="AU36" s="215"/>
      <c r="AV36" s="215"/>
      <c r="AW36" s="215"/>
      <c r="AX36" s="215"/>
      <c r="AY36" s="394"/>
      <c r="AZ36" s="215"/>
      <c r="BA36" s="717"/>
      <c r="BB36" s="1"/>
      <c r="BC36" s="715"/>
      <c r="BD36"/>
      <c r="BE36" s="715"/>
      <c r="BF36"/>
      <c r="BG36" s="715"/>
      <c r="BH36"/>
      <c r="BI36" s="715"/>
      <c r="BJ36"/>
      <c r="BK36" s="715"/>
      <c r="BL36"/>
      <c r="BM36" s="715"/>
      <c r="BN36"/>
      <c r="BO36" s="387"/>
      <c r="BP36"/>
      <c r="BQ36" s="387"/>
      <c r="BR36"/>
      <c r="BS36" s="387"/>
      <c r="BT36"/>
      <c r="BU36" s="387"/>
      <c r="BV36"/>
      <c r="BW36" s="387"/>
      <c r="BX36"/>
      <c r="BY36" s="387"/>
      <c r="BZ36"/>
      <c r="CA36" s="387"/>
      <c r="CB36"/>
      <c r="CC36" s="387"/>
      <c r="CD36"/>
      <c r="CE36" s="387"/>
      <c r="CF36"/>
      <c r="CG36" s="387"/>
      <c r="CH36"/>
      <c r="CI36" s="387"/>
      <c r="CJ36"/>
      <c r="CK36" s="215"/>
      <c r="CL36" s="507"/>
      <c r="CM36" s="507"/>
      <c r="CN36" s="507"/>
      <c r="CO36" s="507"/>
      <c r="CP36" s="507"/>
      <c r="CQ36" s="507"/>
      <c r="CR36" s="507"/>
      <c r="CS36" s="507"/>
      <c r="CT36" s="507"/>
      <c r="CU36" s="36"/>
      <c r="CV36" s="36"/>
      <c r="CW36" s="507"/>
      <c r="CX36" s="507"/>
      <c r="CY36" s="507"/>
      <c r="DN36" s="507"/>
      <c r="DO36" s="507"/>
      <c r="DP36" s="507"/>
      <c r="DQ36" s="507"/>
      <c r="DR36" s="507"/>
      <c r="DS36" s="507"/>
      <c r="DT36" s="507"/>
      <c r="DU36" s="507"/>
      <c r="DV36" s="507"/>
      <c r="DW36" s="507"/>
      <c r="DX36" s="507"/>
      <c r="DY36" s="507"/>
      <c r="DZ36" s="507"/>
      <c r="EA36" s="507"/>
      <c r="EB36" s="507"/>
      <c r="EC36" s="507"/>
      <c r="ED36" s="507"/>
      <c r="EE36" s="507"/>
      <c r="EF36" s="507"/>
      <c r="EG36" s="507"/>
      <c r="EH36" s="507"/>
      <c r="EI36" s="507"/>
      <c r="EJ36" s="507"/>
      <c r="EK36" s="507"/>
      <c r="EL36" s="507"/>
      <c r="EM36" s="507"/>
      <c r="EN36" s="507"/>
      <c r="EO36" s="507"/>
      <c r="EP36" s="507"/>
      <c r="EQ36" s="507"/>
      <c r="ER36" s="507"/>
      <c r="ES36" s="507"/>
      <c r="ET36" s="507"/>
      <c r="EU36" s="507"/>
      <c r="EV36" s="507"/>
      <c r="EW36" s="507"/>
      <c r="EX36" s="507"/>
      <c r="EY36" s="507"/>
      <c r="EZ36" s="507"/>
      <c r="FA36" s="507"/>
      <c r="FB36" s="507"/>
      <c r="FC36" s="507"/>
      <c r="FD36" s="507"/>
      <c r="FE36" s="507"/>
      <c r="FF36" s="507"/>
      <c r="FG36" s="507"/>
      <c r="FH36" s="507"/>
      <c r="FI36" s="507"/>
      <c r="FJ36" s="507"/>
      <c r="FK36" s="507"/>
      <c r="FL36" s="507"/>
      <c r="FM36" s="507"/>
      <c r="FN36" s="507"/>
      <c r="FO36" s="507"/>
      <c r="FP36" s="507"/>
      <c r="FQ36" s="507"/>
      <c r="FR36" s="507"/>
      <c r="FS36" s="507"/>
      <c r="FT36" s="507"/>
      <c r="FU36" s="507"/>
      <c r="FV36" s="507"/>
      <c r="FW36" s="507"/>
      <c r="FX36" s="507"/>
      <c r="FY36" s="507"/>
      <c r="FZ36" s="507"/>
      <c r="GA36" s="507"/>
      <c r="GB36" s="507"/>
      <c r="GC36" s="507"/>
      <c r="GD36" s="507"/>
      <c r="GE36" s="507"/>
      <c r="GF36" s="507"/>
      <c r="GG36" s="507"/>
      <c r="GH36" s="507"/>
      <c r="GI36" s="507"/>
      <c r="GJ36" s="507"/>
      <c r="GK36" s="507"/>
      <c r="GL36" s="507"/>
      <c r="GM36" s="507"/>
      <c r="GN36" s="507"/>
      <c r="GO36" s="507"/>
      <c r="GP36" s="507"/>
      <c r="GQ36" s="507"/>
      <c r="GR36" s="507"/>
      <c r="GS36" s="507"/>
      <c r="GT36" s="507"/>
      <c r="GU36" s="507"/>
      <c r="GV36" s="507"/>
      <c r="GW36" s="507"/>
      <c r="GX36" s="507"/>
      <c r="GY36" s="507"/>
      <c r="GZ36" s="507"/>
      <c r="HA36" s="507"/>
      <c r="HB36" s="507"/>
      <c r="HC36" s="507"/>
      <c r="HD36" s="507"/>
      <c r="HE36" s="507"/>
      <c r="HF36" s="507"/>
      <c r="HG36" s="507"/>
      <c r="HH36" s="507"/>
      <c r="HI36" s="507"/>
      <c r="HJ36" s="507"/>
      <c r="HK36" s="507"/>
      <c r="HL36" s="507"/>
      <c r="HM36" s="507"/>
      <c r="HN36" s="507"/>
      <c r="HO36" s="507"/>
      <c r="HP36" s="507"/>
      <c r="HQ36" s="507"/>
      <c r="HR36" s="507"/>
      <c r="HS36" s="507"/>
      <c r="HT36" s="507"/>
      <c r="HU36" s="507"/>
      <c r="HV36" s="507"/>
      <c r="HW36" s="507"/>
      <c r="HX36" s="507"/>
      <c r="HY36" s="507"/>
      <c r="HZ36" s="507"/>
      <c r="IA36" s="507"/>
      <c r="IB36" s="507"/>
      <c r="IC36" s="507"/>
      <c r="ID36" s="507"/>
      <c r="IE36" s="507"/>
      <c r="IF36" s="507"/>
      <c r="IG36" s="507"/>
      <c r="IH36" s="507"/>
      <c r="II36" s="507"/>
      <c r="IJ36" s="507"/>
    </row>
    <row r="37" spans="1:244" s="398" customFormat="1" ht="19" x14ac:dyDescent="0.2">
      <c r="A37"/>
      <c r="B37" s="290"/>
      <c r="C37"/>
      <c r="D37" s="341"/>
      <c r="E37" s="463"/>
      <c r="F37" s="463"/>
      <c r="G37" s="271"/>
      <c r="H37"/>
      <c r="I37" s="99"/>
      <c r="J37"/>
      <c r="K37"/>
      <c r="L37"/>
      <c r="M37" s="275"/>
      <c r="N37" s="275"/>
      <c r="O37" s="275"/>
      <c r="P37" s="275"/>
      <c r="Q37" s="275"/>
      <c r="R37" s="275"/>
      <c r="S37" s="275"/>
      <c r="T37" s="275"/>
      <c r="U37" s="275"/>
      <c r="V37" s="275"/>
      <c r="W37" s="275"/>
      <c r="X37" s="275"/>
      <c r="Y37" s="275"/>
      <c r="Z37" s="275"/>
      <c r="AA37" s="275"/>
      <c r="AB37" s="23"/>
      <c r="AC37"/>
      <c r="AD37" s="92"/>
      <c r="AE37"/>
      <c r="AF37"/>
      <c r="AG37"/>
      <c r="AH37" s="96"/>
      <c r="AI37" s="394"/>
      <c r="AJ37" s="215"/>
      <c r="AK37" s="215"/>
      <c r="AL37" s="215"/>
      <c r="AM37" s="215"/>
      <c r="AN37" s="215"/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394"/>
      <c r="AZ37" s="215"/>
      <c r="BA37" s="717"/>
      <c r="BB37" s="1"/>
      <c r="BC37" s="715"/>
      <c r="BD37"/>
      <c r="BE37" s="715"/>
      <c r="BF37"/>
      <c r="BG37" s="715"/>
      <c r="BH37"/>
      <c r="BI37" s="715"/>
      <c r="BJ37"/>
      <c r="BK37" s="715"/>
      <c r="BL37"/>
      <c r="BM37" s="715"/>
      <c r="BN37"/>
      <c r="BO37" s="387"/>
      <c r="BP37"/>
      <c r="BQ37" s="387"/>
      <c r="BR37"/>
      <c r="BS37" s="387"/>
      <c r="BT37"/>
      <c r="BU37" s="387"/>
      <c r="BV37"/>
      <c r="BW37" s="387"/>
      <c r="BX37"/>
      <c r="BY37" s="387"/>
      <c r="BZ37"/>
      <c r="CA37" s="387"/>
      <c r="CB37"/>
      <c r="CC37" s="387"/>
      <c r="CD37"/>
      <c r="CE37" s="387"/>
      <c r="CF37"/>
      <c r="CG37" s="387"/>
      <c r="CH37"/>
      <c r="CI37" s="387"/>
      <c r="CJ37"/>
      <c r="CK37" s="215"/>
      <c r="CL37" s="507"/>
      <c r="CM37" s="507"/>
      <c r="CN37" s="507"/>
      <c r="CO37" s="507"/>
      <c r="CP37" s="507"/>
      <c r="CQ37" s="507"/>
      <c r="CR37" s="507"/>
      <c r="CS37" s="507"/>
      <c r="CT37" s="507"/>
      <c r="CU37" s="36"/>
      <c r="CV37" s="36"/>
      <c r="CW37" s="507"/>
      <c r="CX37" s="507"/>
      <c r="CY37" s="507"/>
      <c r="DN37" s="507"/>
      <c r="DO37" s="507"/>
      <c r="DP37" s="507"/>
      <c r="DQ37" s="507"/>
      <c r="DR37" s="507"/>
      <c r="DS37" s="507"/>
      <c r="DT37" s="507"/>
      <c r="DU37" s="507"/>
      <c r="DV37" s="507"/>
      <c r="DW37" s="507"/>
      <c r="DX37" s="507"/>
      <c r="DY37" s="507"/>
      <c r="DZ37" s="507"/>
      <c r="EA37" s="507"/>
      <c r="EB37" s="507"/>
      <c r="EC37" s="507"/>
      <c r="ED37" s="507"/>
      <c r="EE37" s="507"/>
      <c r="EF37" s="507"/>
      <c r="EG37" s="507"/>
      <c r="EH37" s="507"/>
      <c r="EI37" s="507"/>
      <c r="EJ37" s="507"/>
      <c r="EK37" s="507"/>
      <c r="EL37" s="507"/>
      <c r="EM37" s="507"/>
      <c r="EN37" s="507"/>
      <c r="EO37" s="507"/>
      <c r="EP37" s="507"/>
      <c r="EQ37" s="507"/>
      <c r="ER37" s="507"/>
      <c r="ES37" s="507"/>
      <c r="ET37" s="507"/>
      <c r="EU37" s="507"/>
      <c r="EV37" s="507"/>
      <c r="EW37" s="507"/>
      <c r="EX37" s="507"/>
      <c r="EY37" s="507"/>
      <c r="EZ37" s="507"/>
      <c r="FA37" s="507"/>
      <c r="FB37" s="507"/>
      <c r="FC37" s="507"/>
      <c r="FD37" s="507"/>
      <c r="FE37" s="507"/>
      <c r="FF37" s="507"/>
      <c r="FG37" s="507"/>
      <c r="FH37" s="507"/>
      <c r="FI37" s="507"/>
      <c r="FJ37" s="507"/>
      <c r="FK37" s="507"/>
      <c r="FL37" s="507"/>
      <c r="FM37" s="507"/>
      <c r="FN37" s="507"/>
      <c r="FO37" s="507"/>
      <c r="FP37" s="507"/>
      <c r="FQ37" s="507"/>
      <c r="FR37" s="507"/>
      <c r="FS37" s="507"/>
      <c r="FT37" s="507"/>
      <c r="FU37" s="507"/>
      <c r="FV37" s="507"/>
      <c r="FW37" s="507"/>
      <c r="FX37" s="507"/>
      <c r="FY37" s="507"/>
      <c r="FZ37" s="507"/>
      <c r="GA37" s="507"/>
      <c r="GB37" s="507"/>
      <c r="GC37" s="507"/>
      <c r="GD37" s="507"/>
      <c r="GE37" s="507"/>
      <c r="GF37" s="507"/>
      <c r="GG37" s="507"/>
      <c r="GH37" s="507"/>
      <c r="GI37" s="507"/>
      <c r="GJ37" s="507"/>
      <c r="GK37" s="507"/>
      <c r="GL37" s="507"/>
      <c r="GM37" s="507"/>
      <c r="GN37" s="507"/>
      <c r="GO37" s="507"/>
      <c r="GP37" s="507"/>
      <c r="GQ37" s="507"/>
      <c r="GR37" s="507"/>
      <c r="GS37" s="507"/>
      <c r="GT37" s="507"/>
      <c r="GU37" s="507"/>
      <c r="GV37" s="507"/>
      <c r="GW37" s="507"/>
      <c r="GX37" s="507"/>
      <c r="GY37" s="507"/>
      <c r="GZ37" s="507"/>
      <c r="HA37" s="507"/>
      <c r="HB37" s="507"/>
      <c r="HC37" s="507"/>
      <c r="HD37" s="507"/>
      <c r="HE37" s="507"/>
      <c r="HF37" s="507"/>
      <c r="HG37" s="507"/>
      <c r="HH37" s="507"/>
      <c r="HI37" s="507"/>
      <c r="HJ37" s="507"/>
      <c r="HK37" s="507"/>
      <c r="HL37" s="507"/>
      <c r="HM37" s="507"/>
      <c r="HN37" s="507"/>
      <c r="HO37" s="507"/>
      <c r="HP37" s="507"/>
      <c r="HQ37" s="507"/>
      <c r="HR37" s="507"/>
      <c r="HS37" s="507"/>
      <c r="HT37" s="507"/>
      <c r="HU37" s="507"/>
      <c r="HV37" s="507"/>
      <c r="HW37" s="507"/>
      <c r="HX37" s="507"/>
      <c r="HY37" s="507"/>
      <c r="HZ37" s="507"/>
      <c r="IA37" s="507"/>
      <c r="IB37" s="507"/>
      <c r="IC37" s="507"/>
      <c r="ID37" s="507"/>
      <c r="IE37" s="507"/>
      <c r="IF37" s="507"/>
      <c r="IG37" s="507"/>
      <c r="IH37" s="507"/>
      <c r="II37" s="507"/>
      <c r="IJ37" s="507"/>
    </row>
    <row r="38" spans="1:244" s="398" customFormat="1" ht="19" x14ac:dyDescent="0.2">
      <c r="A38"/>
      <c r="B38" s="290"/>
      <c r="C38"/>
      <c r="D38" s="341"/>
      <c r="E38" s="463"/>
      <c r="F38" s="463"/>
      <c r="G38" s="271"/>
      <c r="H38"/>
      <c r="I38" s="99"/>
      <c r="J38"/>
      <c r="K38"/>
      <c r="L38"/>
      <c r="M38" s="275"/>
      <c r="N38" s="275"/>
      <c r="O38" s="275"/>
      <c r="P38" s="275"/>
      <c r="Q38" s="275"/>
      <c r="R38" s="275"/>
      <c r="S38" s="275"/>
      <c r="T38" s="275"/>
      <c r="U38" s="275"/>
      <c r="V38" s="275"/>
      <c r="W38" s="275"/>
      <c r="X38" s="275"/>
      <c r="Y38" s="275"/>
      <c r="Z38" s="275"/>
      <c r="AA38" s="275"/>
      <c r="AB38" s="23"/>
      <c r="AC38"/>
      <c r="AD38" s="92"/>
      <c r="AE38"/>
      <c r="AF38"/>
      <c r="AG38"/>
      <c r="AH38" s="96"/>
      <c r="AI38" s="394"/>
      <c r="AJ38" s="215"/>
      <c r="AK38" s="215"/>
      <c r="AL38" s="215"/>
      <c r="AM38" s="215"/>
      <c r="AN38" s="215"/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394"/>
      <c r="AZ38" s="215"/>
      <c r="BA38" s="717"/>
      <c r="BB38" s="1"/>
      <c r="BC38" s="715"/>
      <c r="BD38"/>
      <c r="BE38" s="715"/>
      <c r="BF38"/>
      <c r="BG38" s="715"/>
      <c r="BH38"/>
      <c r="BI38" s="715"/>
      <c r="BJ38"/>
      <c r="BK38" s="715"/>
      <c r="BL38"/>
      <c r="BM38" s="715"/>
      <c r="BN38"/>
      <c r="BO38" s="387"/>
      <c r="BP38"/>
      <c r="BQ38" s="387"/>
      <c r="BR38"/>
      <c r="BS38" s="387"/>
      <c r="BT38"/>
      <c r="BU38" s="387"/>
      <c r="BV38"/>
      <c r="BW38" s="387"/>
      <c r="BX38"/>
      <c r="BY38" s="387"/>
      <c r="BZ38"/>
      <c r="CA38" s="387"/>
      <c r="CB38"/>
      <c r="CC38" s="387"/>
      <c r="CD38"/>
      <c r="CE38" s="387"/>
      <c r="CF38"/>
      <c r="CG38" s="387"/>
      <c r="CH38"/>
      <c r="CI38" s="387"/>
      <c r="CJ38"/>
      <c r="CK38" s="215"/>
      <c r="CL38" s="507"/>
      <c r="CM38" s="507"/>
      <c r="CN38" s="507"/>
      <c r="CO38" s="507"/>
      <c r="CP38" s="507"/>
      <c r="CQ38" s="507"/>
      <c r="CR38" s="507"/>
      <c r="CS38" s="507"/>
      <c r="CT38" s="507"/>
      <c r="CU38" s="36"/>
      <c r="CV38" s="36"/>
      <c r="CW38" s="507"/>
      <c r="CX38" s="507"/>
      <c r="CY38" s="507"/>
      <c r="DN38" s="507"/>
      <c r="DO38" s="507"/>
      <c r="DP38" s="507"/>
      <c r="DQ38" s="507"/>
      <c r="DR38" s="507"/>
      <c r="DS38" s="507"/>
      <c r="DT38" s="507"/>
      <c r="DU38" s="507"/>
      <c r="DV38" s="507"/>
      <c r="DW38" s="507"/>
      <c r="DX38" s="507"/>
      <c r="DY38" s="507"/>
      <c r="DZ38" s="507"/>
      <c r="EA38" s="507"/>
      <c r="EB38" s="507"/>
      <c r="EC38" s="507"/>
      <c r="ED38" s="507"/>
      <c r="EE38" s="507"/>
      <c r="EF38" s="507"/>
      <c r="EG38" s="507"/>
      <c r="EH38" s="507"/>
      <c r="EI38" s="507"/>
      <c r="EJ38" s="507"/>
      <c r="EK38" s="507"/>
      <c r="EL38" s="507"/>
      <c r="EM38" s="507"/>
      <c r="EN38" s="507"/>
      <c r="EO38" s="507"/>
      <c r="EP38" s="507"/>
      <c r="EQ38" s="507"/>
      <c r="ER38" s="507"/>
      <c r="ES38" s="507"/>
      <c r="ET38" s="507"/>
      <c r="EU38" s="507"/>
      <c r="EV38" s="507"/>
      <c r="EW38" s="507"/>
      <c r="EX38" s="507"/>
      <c r="EY38" s="507"/>
      <c r="EZ38" s="507"/>
      <c r="FA38" s="507"/>
      <c r="FB38" s="507"/>
      <c r="FC38" s="507"/>
      <c r="FD38" s="507"/>
      <c r="FE38" s="507"/>
      <c r="FF38" s="507"/>
      <c r="FG38" s="507"/>
      <c r="FH38" s="507"/>
      <c r="FI38" s="507"/>
      <c r="FJ38" s="507"/>
      <c r="FK38" s="507"/>
      <c r="FL38" s="507"/>
      <c r="FM38" s="507"/>
      <c r="FN38" s="507"/>
      <c r="FO38" s="507"/>
      <c r="FP38" s="507"/>
      <c r="FQ38" s="507"/>
      <c r="FR38" s="507"/>
      <c r="FS38" s="507"/>
      <c r="FT38" s="507"/>
      <c r="FU38" s="507"/>
      <c r="FV38" s="507"/>
      <c r="FW38" s="507"/>
      <c r="FX38" s="507"/>
      <c r="FY38" s="507"/>
      <c r="FZ38" s="507"/>
      <c r="GA38" s="507"/>
      <c r="GB38" s="507"/>
      <c r="GC38" s="507"/>
      <c r="GD38" s="507"/>
      <c r="GE38" s="507"/>
      <c r="GF38" s="507"/>
      <c r="GG38" s="507"/>
      <c r="GH38" s="507"/>
      <c r="GI38" s="507"/>
      <c r="GJ38" s="507"/>
      <c r="GK38" s="507"/>
      <c r="GL38" s="507"/>
      <c r="GM38" s="507"/>
      <c r="GN38" s="507"/>
      <c r="GO38" s="507"/>
      <c r="GP38" s="507"/>
      <c r="GQ38" s="507"/>
      <c r="GR38" s="507"/>
      <c r="GS38" s="507"/>
      <c r="GT38" s="507"/>
      <c r="GU38" s="507"/>
      <c r="GV38" s="507"/>
      <c r="GW38" s="507"/>
      <c r="GX38" s="507"/>
      <c r="GY38" s="507"/>
      <c r="GZ38" s="507"/>
      <c r="HA38" s="507"/>
      <c r="HB38" s="507"/>
      <c r="HC38" s="507"/>
      <c r="HD38" s="507"/>
      <c r="HE38" s="507"/>
      <c r="HF38" s="507"/>
      <c r="HG38" s="507"/>
      <c r="HH38" s="507"/>
      <c r="HI38" s="507"/>
      <c r="HJ38" s="507"/>
      <c r="HK38" s="507"/>
      <c r="HL38" s="507"/>
      <c r="HM38" s="507"/>
      <c r="HN38" s="507"/>
      <c r="HO38" s="507"/>
      <c r="HP38" s="507"/>
      <c r="HQ38" s="507"/>
      <c r="HR38" s="507"/>
      <c r="HS38" s="507"/>
      <c r="HT38" s="507"/>
      <c r="HU38" s="507"/>
      <c r="HV38" s="507"/>
      <c r="HW38" s="507"/>
      <c r="HX38" s="507"/>
      <c r="HY38" s="507"/>
      <c r="HZ38" s="507"/>
      <c r="IA38" s="507"/>
      <c r="IB38" s="507"/>
      <c r="IC38" s="507"/>
      <c r="ID38" s="507"/>
      <c r="IE38" s="507"/>
      <c r="IF38" s="507"/>
      <c r="IG38" s="507"/>
      <c r="IH38" s="507"/>
      <c r="II38" s="507"/>
      <c r="IJ38" s="507"/>
    </row>
    <row r="39" spans="1:244" s="398" customFormat="1" ht="19" x14ac:dyDescent="0.2">
      <c r="A39"/>
      <c r="B39" s="290"/>
      <c r="C39"/>
      <c r="D39" s="341"/>
      <c r="E39" s="463"/>
      <c r="F39" s="463"/>
      <c r="G39" s="271"/>
      <c r="H39"/>
      <c r="I39" s="99"/>
      <c r="J39"/>
      <c r="K39"/>
      <c r="L39"/>
      <c r="M39" s="275"/>
      <c r="N39" s="275"/>
      <c r="O39" s="275"/>
      <c r="P39" s="275"/>
      <c r="Q39" s="275"/>
      <c r="R39" s="275"/>
      <c r="S39" s="275"/>
      <c r="T39" s="275"/>
      <c r="U39" s="275"/>
      <c r="V39" s="275"/>
      <c r="W39" s="275"/>
      <c r="X39" s="275"/>
      <c r="Y39" s="275"/>
      <c r="Z39" s="275"/>
      <c r="AA39" s="275"/>
      <c r="AB39" s="23"/>
      <c r="AC39"/>
      <c r="AD39" s="92"/>
      <c r="AE39"/>
      <c r="AF39"/>
      <c r="AG39"/>
      <c r="AH39" s="96"/>
      <c r="AI39" s="394"/>
      <c r="AJ39" s="215"/>
      <c r="AK39" s="215"/>
      <c r="AL39" s="215"/>
      <c r="AM39" s="215"/>
      <c r="AN39" s="215"/>
      <c r="AO39" s="215"/>
      <c r="AP39" s="215"/>
      <c r="AQ39" s="215"/>
      <c r="AR39" s="215"/>
      <c r="AS39" s="215"/>
      <c r="AT39" s="215"/>
      <c r="AU39" s="215"/>
      <c r="AV39" s="215"/>
      <c r="AW39" s="215"/>
      <c r="AX39" s="215"/>
      <c r="AY39" s="394"/>
      <c r="AZ39" s="215"/>
      <c r="BA39" s="717"/>
      <c r="BB39" s="1"/>
      <c r="BC39" s="715"/>
      <c r="BD39"/>
      <c r="BE39" s="715"/>
      <c r="BF39"/>
      <c r="BG39" s="715"/>
      <c r="BH39"/>
      <c r="BI39" s="715"/>
      <c r="BJ39"/>
      <c r="BK39" s="715"/>
      <c r="BL39"/>
      <c r="BM39" s="715"/>
      <c r="BN39"/>
      <c r="BO39" s="387"/>
      <c r="BP39"/>
      <c r="BQ39" s="387"/>
      <c r="BR39"/>
      <c r="BS39" s="387"/>
      <c r="BT39"/>
      <c r="BU39" s="387"/>
      <c r="BV39"/>
      <c r="BW39" s="387"/>
      <c r="BX39"/>
      <c r="BY39" s="387"/>
      <c r="BZ39"/>
      <c r="CA39" s="387"/>
      <c r="CB39"/>
      <c r="CC39" s="387"/>
      <c r="CD39"/>
      <c r="CE39" s="387"/>
      <c r="CF39"/>
      <c r="CG39" s="387"/>
      <c r="CH39"/>
      <c r="CI39" s="387"/>
      <c r="CJ39"/>
      <c r="CK39" s="215"/>
      <c r="CL39" s="507"/>
      <c r="CM39" s="507"/>
      <c r="CN39" s="507"/>
      <c r="CO39" s="507"/>
      <c r="CP39" s="507"/>
      <c r="CQ39" s="507"/>
      <c r="CR39" s="507"/>
      <c r="CS39" s="507"/>
      <c r="CT39" s="507"/>
      <c r="CU39" s="36"/>
      <c r="CV39" s="36"/>
      <c r="CW39" s="507"/>
      <c r="CX39" s="507"/>
      <c r="CY39" s="507"/>
      <c r="DN39" s="507"/>
      <c r="DO39" s="507"/>
      <c r="DP39" s="507"/>
      <c r="DQ39" s="507"/>
      <c r="DR39" s="507"/>
      <c r="DS39" s="507"/>
      <c r="DT39" s="507"/>
      <c r="DU39" s="507"/>
      <c r="DV39" s="507"/>
      <c r="DW39" s="507"/>
      <c r="DX39" s="507"/>
      <c r="DY39" s="507"/>
      <c r="DZ39" s="507"/>
      <c r="EA39" s="507"/>
      <c r="EB39" s="507"/>
      <c r="EC39" s="507"/>
      <c r="ED39" s="507"/>
      <c r="EE39" s="507"/>
      <c r="EF39" s="507"/>
      <c r="EG39" s="507"/>
      <c r="EH39" s="507"/>
      <c r="EI39" s="507"/>
      <c r="EJ39" s="507"/>
      <c r="EK39" s="507"/>
      <c r="EL39" s="507"/>
      <c r="EM39" s="507"/>
      <c r="EN39" s="507"/>
      <c r="EO39" s="507"/>
      <c r="EP39" s="507"/>
      <c r="EQ39" s="507"/>
      <c r="ER39" s="507"/>
      <c r="ES39" s="507"/>
      <c r="ET39" s="507"/>
      <c r="EU39" s="507"/>
      <c r="EV39" s="507"/>
      <c r="EW39" s="507"/>
      <c r="EX39" s="507"/>
      <c r="EY39" s="507"/>
      <c r="EZ39" s="507"/>
      <c r="FA39" s="507"/>
      <c r="FB39" s="507"/>
      <c r="FC39" s="507"/>
      <c r="FD39" s="507"/>
      <c r="FE39" s="507"/>
      <c r="FF39" s="507"/>
      <c r="FG39" s="507"/>
      <c r="FH39" s="507"/>
      <c r="FI39" s="507"/>
      <c r="FJ39" s="507"/>
      <c r="FK39" s="507"/>
      <c r="FL39" s="507"/>
      <c r="FM39" s="507"/>
      <c r="FN39" s="507"/>
      <c r="FO39" s="507"/>
      <c r="FP39" s="507"/>
      <c r="FQ39" s="507"/>
      <c r="FR39" s="507"/>
      <c r="FS39" s="507"/>
      <c r="FT39" s="507"/>
      <c r="FU39" s="507"/>
      <c r="FV39" s="507"/>
      <c r="FW39" s="507"/>
      <c r="FX39" s="507"/>
      <c r="FY39" s="507"/>
      <c r="FZ39" s="507"/>
      <c r="GA39" s="507"/>
      <c r="GB39" s="507"/>
      <c r="GC39" s="507"/>
      <c r="GD39" s="507"/>
      <c r="GE39" s="507"/>
      <c r="GF39" s="507"/>
      <c r="GG39" s="507"/>
      <c r="GH39" s="507"/>
      <c r="GI39" s="507"/>
      <c r="GJ39" s="507"/>
      <c r="GK39" s="507"/>
      <c r="GL39" s="507"/>
      <c r="GM39" s="507"/>
      <c r="GN39" s="507"/>
      <c r="GO39" s="507"/>
      <c r="GP39" s="507"/>
      <c r="GQ39" s="507"/>
      <c r="GR39" s="507"/>
      <c r="GS39" s="507"/>
      <c r="GT39" s="507"/>
      <c r="GU39" s="507"/>
      <c r="GV39" s="507"/>
      <c r="GW39" s="507"/>
      <c r="GX39" s="507"/>
      <c r="GY39" s="507"/>
      <c r="GZ39" s="507"/>
      <c r="HA39" s="507"/>
      <c r="HB39" s="507"/>
      <c r="HC39" s="507"/>
      <c r="HD39" s="507"/>
      <c r="HE39" s="507"/>
      <c r="HF39" s="507"/>
      <c r="HG39" s="507"/>
      <c r="HH39" s="507"/>
      <c r="HI39" s="507"/>
      <c r="HJ39" s="507"/>
      <c r="HK39" s="507"/>
      <c r="HL39" s="507"/>
      <c r="HM39" s="507"/>
      <c r="HN39" s="507"/>
      <c r="HO39" s="507"/>
      <c r="HP39" s="507"/>
      <c r="HQ39" s="507"/>
      <c r="HR39" s="507"/>
      <c r="HS39" s="507"/>
      <c r="HT39" s="507"/>
      <c r="HU39" s="507"/>
      <c r="HV39" s="507"/>
      <c r="HW39" s="507"/>
      <c r="HX39" s="507"/>
      <c r="HY39" s="507"/>
      <c r="HZ39" s="507"/>
      <c r="IA39" s="507"/>
      <c r="IB39" s="507"/>
      <c r="IC39" s="507"/>
      <c r="ID39" s="507"/>
      <c r="IE39" s="507"/>
      <c r="IF39" s="507"/>
      <c r="IG39" s="507"/>
      <c r="IH39" s="507"/>
      <c r="II39" s="507"/>
      <c r="IJ39" s="507"/>
    </row>
    <row r="40" spans="1:244" s="398" customFormat="1" ht="19" x14ac:dyDescent="0.2">
      <c r="A40"/>
      <c r="B40" s="290"/>
      <c r="C40"/>
      <c r="D40" s="341"/>
      <c r="E40" s="463"/>
      <c r="F40" s="463"/>
      <c r="G40" s="271"/>
      <c r="H40"/>
      <c r="I40" s="99"/>
      <c r="J40"/>
      <c r="K40"/>
      <c r="L40"/>
      <c r="M40" s="275"/>
      <c r="N40" s="275"/>
      <c r="O40" s="275"/>
      <c r="P40" s="275"/>
      <c r="Q40" s="275"/>
      <c r="R40" s="275"/>
      <c r="S40" s="275"/>
      <c r="T40" s="275"/>
      <c r="U40" s="275"/>
      <c r="V40" s="275"/>
      <c r="W40" s="275"/>
      <c r="X40" s="275"/>
      <c r="Y40" s="275"/>
      <c r="Z40" s="275"/>
      <c r="AA40" s="275"/>
      <c r="AB40" s="23"/>
      <c r="AC40"/>
      <c r="AD40" s="92"/>
      <c r="AE40"/>
      <c r="AF40"/>
      <c r="AG40"/>
      <c r="AH40" s="96"/>
      <c r="AI40" s="394"/>
      <c r="AJ40" s="215"/>
      <c r="AK40" s="215"/>
      <c r="AL40" s="215"/>
      <c r="AM40" s="215"/>
      <c r="AN40" s="215"/>
      <c r="AO40" s="215"/>
      <c r="AP40" s="215"/>
      <c r="AQ40" s="215"/>
      <c r="AR40" s="215"/>
      <c r="AS40" s="215"/>
      <c r="AT40" s="215"/>
      <c r="AU40" s="215"/>
      <c r="AV40" s="215"/>
      <c r="AW40" s="215"/>
      <c r="AX40" s="215"/>
      <c r="AY40" s="394"/>
      <c r="AZ40" s="215"/>
      <c r="BA40" s="717"/>
      <c r="BB40" s="1"/>
      <c r="BC40" s="715"/>
      <c r="BD40"/>
      <c r="BE40" s="715"/>
      <c r="BF40"/>
      <c r="BG40" s="715"/>
      <c r="BH40"/>
      <c r="BI40" s="715"/>
      <c r="BJ40"/>
      <c r="BK40" s="715"/>
      <c r="BL40"/>
      <c r="BM40" s="715"/>
      <c r="BN40"/>
      <c r="BO40" s="387"/>
      <c r="BP40"/>
      <c r="BQ40" s="387"/>
      <c r="BR40"/>
      <c r="BS40" s="387"/>
      <c r="BT40"/>
      <c r="BU40" s="387"/>
      <c r="BV40"/>
      <c r="BW40" s="387"/>
      <c r="BX40"/>
      <c r="BY40" s="387"/>
      <c r="BZ40"/>
      <c r="CA40" s="387"/>
      <c r="CB40"/>
      <c r="CC40" s="387"/>
      <c r="CD40"/>
      <c r="CE40" s="387"/>
      <c r="CF40"/>
      <c r="CG40" s="387"/>
      <c r="CH40"/>
      <c r="CI40" s="387"/>
      <c r="CJ40"/>
      <c r="CK40" s="215"/>
      <c r="CL40" s="507"/>
      <c r="CM40" s="507"/>
      <c r="CN40" s="507"/>
      <c r="CO40" s="507"/>
      <c r="CP40" s="507"/>
      <c r="CQ40" s="507"/>
      <c r="CR40" s="507"/>
      <c r="CS40" s="507"/>
      <c r="CT40" s="507"/>
      <c r="CU40" s="36"/>
      <c r="CV40" s="36"/>
      <c r="CW40" s="507"/>
      <c r="CX40" s="507"/>
      <c r="CY40" s="507"/>
      <c r="DN40" s="507"/>
      <c r="DO40" s="507"/>
      <c r="DP40" s="507"/>
      <c r="DQ40" s="507"/>
      <c r="DR40" s="507"/>
      <c r="DS40" s="507"/>
      <c r="DT40" s="507"/>
      <c r="DU40" s="507"/>
      <c r="DV40" s="507"/>
      <c r="DW40" s="507"/>
      <c r="DX40" s="507"/>
      <c r="DY40" s="507"/>
      <c r="DZ40" s="507"/>
      <c r="EA40" s="507"/>
      <c r="EB40" s="507"/>
      <c r="EC40" s="507"/>
      <c r="ED40" s="507"/>
      <c r="EE40" s="507"/>
      <c r="EF40" s="507"/>
      <c r="EG40" s="507"/>
      <c r="EH40" s="507"/>
      <c r="EI40" s="507"/>
      <c r="EJ40" s="507"/>
      <c r="EK40" s="507"/>
      <c r="EL40" s="507"/>
      <c r="EM40" s="507"/>
      <c r="EN40" s="507"/>
      <c r="EO40" s="507"/>
      <c r="EP40" s="507"/>
      <c r="EQ40" s="507"/>
      <c r="ER40" s="507"/>
      <c r="ES40" s="507"/>
      <c r="ET40" s="507"/>
      <c r="EU40" s="507"/>
      <c r="EV40" s="507"/>
      <c r="EW40" s="507"/>
      <c r="EX40" s="507"/>
      <c r="EY40" s="507"/>
      <c r="EZ40" s="507"/>
      <c r="FA40" s="507"/>
      <c r="FB40" s="507"/>
      <c r="FC40" s="507"/>
      <c r="FD40" s="507"/>
      <c r="FE40" s="507"/>
      <c r="FF40" s="507"/>
      <c r="FG40" s="507"/>
      <c r="FH40" s="507"/>
      <c r="FI40" s="507"/>
      <c r="FJ40" s="507"/>
      <c r="FK40" s="507"/>
      <c r="FL40" s="507"/>
      <c r="FM40" s="507"/>
      <c r="FN40" s="507"/>
      <c r="FO40" s="507"/>
      <c r="FP40" s="507"/>
      <c r="FQ40" s="507"/>
      <c r="FR40" s="507"/>
      <c r="FS40" s="507"/>
      <c r="FT40" s="507"/>
      <c r="FU40" s="507"/>
      <c r="FV40" s="507"/>
      <c r="FW40" s="507"/>
      <c r="FX40" s="507"/>
      <c r="FY40" s="507"/>
      <c r="FZ40" s="507"/>
      <c r="GA40" s="507"/>
      <c r="GB40" s="507"/>
      <c r="GC40" s="507"/>
      <c r="GD40" s="507"/>
      <c r="GE40" s="507"/>
      <c r="GF40" s="507"/>
      <c r="GG40" s="507"/>
      <c r="GH40" s="507"/>
      <c r="GI40" s="507"/>
      <c r="GJ40" s="507"/>
      <c r="GK40" s="507"/>
      <c r="GL40" s="507"/>
      <c r="GM40" s="507"/>
      <c r="GN40" s="507"/>
      <c r="GO40" s="507"/>
      <c r="GP40" s="507"/>
      <c r="GQ40" s="507"/>
      <c r="GR40" s="507"/>
      <c r="GS40" s="507"/>
      <c r="GT40" s="507"/>
      <c r="GU40" s="507"/>
      <c r="GV40" s="507"/>
      <c r="GW40" s="507"/>
      <c r="GX40" s="507"/>
      <c r="GY40" s="507"/>
      <c r="GZ40" s="507"/>
      <c r="HA40" s="507"/>
      <c r="HB40" s="507"/>
      <c r="HC40" s="507"/>
      <c r="HD40" s="507"/>
      <c r="HE40" s="507"/>
      <c r="HF40" s="507"/>
      <c r="HG40" s="507"/>
      <c r="HH40" s="507"/>
      <c r="HI40" s="507"/>
      <c r="HJ40" s="507"/>
      <c r="HK40" s="507"/>
      <c r="HL40" s="507"/>
      <c r="HM40" s="507"/>
      <c r="HN40" s="507"/>
      <c r="HO40" s="507"/>
      <c r="HP40" s="507"/>
      <c r="HQ40" s="507"/>
      <c r="HR40" s="507"/>
      <c r="HS40" s="507"/>
      <c r="HT40" s="507"/>
      <c r="HU40" s="507"/>
      <c r="HV40" s="507"/>
      <c r="HW40" s="507"/>
      <c r="HX40" s="507"/>
      <c r="HY40" s="507"/>
      <c r="HZ40" s="507"/>
      <c r="IA40" s="507"/>
      <c r="IB40" s="507"/>
      <c r="IC40" s="507"/>
      <c r="ID40" s="507"/>
      <c r="IE40" s="507"/>
      <c r="IF40" s="507"/>
      <c r="IG40" s="507"/>
      <c r="IH40" s="507"/>
      <c r="II40" s="507"/>
      <c r="IJ40" s="507"/>
    </row>
    <row r="41" spans="1:244" s="398" customFormat="1" ht="19" x14ac:dyDescent="0.2">
      <c r="A41"/>
      <c r="B41" s="290"/>
      <c r="C41"/>
      <c r="D41" s="341"/>
      <c r="E41" s="463"/>
      <c r="F41" s="463"/>
      <c r="G41" s="271"/>
      <c r="H41"/>
      <c r="I41" s="99"/>
      <c r="J41"/>
      <c r="K41"/>
      <c r="L41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X41" s="275"/>
      <c r="Y41" s="275"/>
      <c r="Z41" s="275"/>
      <c r="AA41" s="275"/>
      <c r="AB41" s="23"/>
      <c r="AC41"/>
      <c r="AD41" s="92"/>
      <c r="AE41"/>
      <c r="AF41"/>
      <c r="AG41"/>
      <c r="AH41" s="96"/>
      <c r="AI41" s="394"/>
      <c r="AJ41" s="215"/>
      <c r="AK41" s="215"/>
      <c r="AL41" s="215"/>
      <c r="AM41" s="215"/>
      <c r="AN41" s="215"/>
      <c r="AO41" s="215"/>
      <c r="AP41" s="215"/>
      <c r="AQ41" s="215"/>
      <c r="AR41" s="215"/>
      <c r="AS41" s="215"/>
      <c r="AT41" s="215"/>
      <c r="AU41" s="215"/>
      <c r="AV41" s="215"/>
      <c r="AW41" s="215"/>
      <c r="AX41" s="215"/>
      <c r="AY41" s="394"/>
      <c r="AZ41" s="215"/>
      <c r="BA41" s="717"/>
      <c r="BB41" s="1"/>
      <c r="BC41" s="715"/>
      <c r="BD41"/>
      <c r="BE41" s="715"/>
      <c r="BF41"/>
      <c r="BG41" s="715"/>
      <c r="BH41"/>
      <c r="BI41" s="715"/>
      <c r="BJ41"/>
      <c r="BK41" s="715"/>
      <c r="BL41"/>
      <c r="BM41" s="715"/>
      <c r="BN41"/>
      <c r="BO41" s="387"/>
      <c r="BP41"/>
      <c r="BQ41" s="387"/>
      <c r="BR41"/>
      <c r="BS41" s="387"/>
      <c r="BT41"/>
      <c r="BU41" s="387"/>
      <c r="BV41"/>
      <c r="BW41" s="387"/>
      <c r="BX41"/>
      <c r="BY41" s="387"/>
      <c r="BZ41"/>
      <c r="CA41" s="387"/>
      <c r="CB41"/>
      <c r="CC41" s="387"/>
      <c r="CD41"/>
      <c r="CE41" s="387"/>
      <c r="CF41"/>
      <c r="CG41" s="387"/>
      <c r="CH41"/>
      <c r="CI41" s="387"/>
      <c r="CJ41"/>
      <c r="CK41" s="215"/>
      <c r="CL41" s="507"/>
      <c r="CM41" s="507"/>
      <c r="CN41" s="507"/>
      <c r="CO41" s="507"/>
      <c r="CP41" s="507"/>
      <c r="CQ41" s="507"/>
      <c r="CR41" s="507"/>
      <c r="CS41" s="507"/>
      <c r="CT41" s="507"/>
      <c r="CU41" s="36"/>
      <c r="CV41" s="36"/>
      <c r="CW41" s="507"/>
      <c r="CX41" s="507"/>
      <c r="CY41" s="507"/>
      <c r="DN41" s="507"/>
      <c r="DO41" s="507"/>
      <c r="DP41" s="507"/>
      <c r="DQ41" s="507"/>
      <c r="DR41" s="507"/>
      <c r="DS41" s="507"/>
      <c r="DT41" s="507"/>
      <c r="DU41" s="507"/>
      <c r="DV41" s="507"/>
      <c r="DW41" s="507"/>
      <c r="DX41" s="507"/>
      <c r="DY41" s="507"/>
      <c r="DZ41" s="507"/>
      <c r="EA41" s="507"/>
      <c r="EB41" s="507"/>
      <c r="EC41" s="507"/>
      <c r="ED41" s="507"/>
      <c r="EE41" s="507"/>
      <c r="EF41" s="507"/>
      <c r="EG41" s="507"/>
      <c r="EH41" s="507"/>
      <c r="EI41" s="507"/>
      <c r="EJ41" s="507"/>
      <c r="EK41" s="507"/>
      <c r="EL41" s="507"/>
      <c r="EM41" s="507"/>
      <c r="EN41" s="507"/>
      <c r="EO41" s="507"/>
      <c r="EP41" s="507"/>
      <c r="EQ41" s="507"/>
      <c r="ER41" s="507"/>
      <c r="ES41" s="507"/>
      <c r="ET41" s="507"/>
      <c r="EU41" s="507"/>
      <c r="EV41" s="507"/>
      <c r="EW41" s="507"/>
      <c r="EX41" s="507"/>
      <c r="EY41" s="507"/>
      <c r="EZ41" s="507"/>
      <c r="FA41" s="507"/>
      <c r="FB41" s="507"/>
      <c r="FC41" s="507"/>
      <c r="FD41" s="507"/>
      <c r="FE41" s="507"/>
      <c r="FF41" s="507"/>
      <c r="FG41" s="507"/>
      <c r="FH41" s="507"/>
      <c r="FI41" s="507"/>
      <c r="FJ41" s="507"/>
      <c r="FK41" s="507"/>
      <c r="FL41" s="507"/>
      <c r="FM41" s="507"/>
      <c r="FN41" s="507"/>
      <c r="FO41" s="507"/>
      <c r="FP41" s="507"/>
      <c r="FQ41" s="507"/>
      <c r="FR41" s="507"/>
      <c r="FS41" s="507"/>
      <c r="FT41" s="507"/>
      <c r="FU41" s="507"/>
      <c r="FV41" s="507"/>
      <c r="FW41" s="507"/>
      <c r="FX41" s="507"/>
      <c r="FY41" s="507"/>
      <c r="FZ41" s="507"/>
      <c r="GA41" s="507"/>
      <c r="GB41" s="507"/>
      <c r="GC41" s="507"/>
      <c r="GD41" s="507"/>
      <c r="GE41" s="507"/>
      <c r="GF41" s="507"/>
      <c r="GG41" s="507"/>
      <c r="GH41" s="507"/>
      <c r="GI41" s="507"/>
      <c r="GJ41" s="507"/>
      <c r="GK41" s="507"/>
      <c r="GL41" s="507"/>
      <c r="GM41" s="507"/>
      <c r="GN41" s="507"/>
      <c r="GO41" s="507"/>
      <c r="GP41" s="507"/>
      <c r="GQ41" s="507"/>
      <c r="GR41" s="507"/>
      <c r="GS41" s="507"/>
      <c r="GT41" s="507"/>
      <c r="GU41" s="507"/>
      <c r="GV41" s="507"/>
      <c r="GW41" s="507"/>
      <c r="GX41" s="507"/>
      <c r="GY41" s="507"/>
      <c r="GZ41" s="507"/>
      <c r="HA41" s="507"/>
      <c r="HB41" s="507"/>
      <c r="HC41" s="507"/>
      <c r="HD41" s="507"/>
      <c r="HE41" s="507"/>
      <c r="HF41" s="507"/>
      <c r="HG41" s="507"/>
      <c r="HH41" s="507"/>
      <c r="HI41" s="507"/>
      <c r="HJ41" s="507"/>
      <c r="HK41" s="507"/>
      <c r="HL41" s="507"/>
      <c r="HM41" s="507"/>
      <c r="HN41" s="507"/>
      <c r="HO41" s="507"/>
      <c r="HP41" s="507"/>
      <c r="HQ41" s="507"/>
      <c r="HR41" s="507"/>
      <c r="HS41" s="507"/>
      <c r="HT41" s="507"/>
      <c r="HU41" s="507"/>
      <c r="HV41" s="507"/>
      <c r="HW41" s="507"/>
      <c r="HX41" s="507"/>
      <c r="HY41" s="507"/>
      <c r="HZ41" s="507"/>
      <c r="IA41" s="507"/>
      <c r="IB41" s="507"/>
      <c r="IC41" s="507"/>
      <c r="ID41" s="507"/>
      <c r="IE41" s="507"/>
      <c r="IF41" s="507"/>
      <c r="IG41" s="507"/>
      <c r="IH41" s="507"/>
      <c r="II41" s="507"/>
      <c r="IJ41" s="507"/>
    </row>
    <row r="42" spans="1:244" s="398" customFormat="1" ht="19" x14ac:dyDescent="0.2">
      <c r="A42"/>
      <c r="B42" s="290"/>
      <c r="C42"/>
      <c r="D42" s="341"/>
      <c r="E42" s="463"/>
      <c r="F42" s="463"/>
      <c r="G42" s="271"/>
      <c r="H42"/>
      <c r="I42" s="99"/>
      <c r="J42"/>
      <c r="K42"/>
      <c r="L42"/>
      <c r="M42" s="275"/>
      <c r="N42" s="275"/>
      <c r="O42" s="275"/>
      <c r="P42" s="275"/>
      <c r="Q42" s="275"/>
      <c r="R42" s="275"/>
      <c r="S42" s="275"/>
      <c r="T42" s="275"/>
      <c r="U42" s="275"/>
      <c r="V42" s="275"/>
      <c r="W42" s="275"/>
      <c r="X42" s="275"/>
      <c r="Y42" s="275"/>
      <c r="Z42" s="275"/>
      <c r="AA42" s="275"/>
      <c r="AB42" s="23"/>
      <c r="AC42"/>
      <c r="AD42" s="92"/>
      <c r="AE42"/>
      <c r="AF42"/>
      <c r="AG42"/>
      <c r="AH42" s="96"/>
      <c r="AI42" s="394"/>
      <c r="AJ42" s="215"/>
      <c r="AK42" s="215"/>
      <c r="AL42" s="215"/>
      <c r="AM42" s="215"/>
      <c r="AN42" s="215"/>
      <c r="AO42" s="215"/>
      <c r="AP42" s="215"/>
      <c r="AQ42" s="215"/>
      <c r="AR42" s="215"/>
      <c r="AS42" s="215"/>
      <c r="AT42" s="215"/>
      <c r="AU42" s="215"/>
      <c r="AV42" s="215"/>
      <c r="AW42" s="215"/>
      <c r="AX42" s="215"/>
      <c r="AY42" s="394"/>
      <c r="AZ42" s="215"/>
      <c r="BA42" s="717"/>
      <c r="BB42" s="1"/>
      <c r="BC42" s="715"/>
      <c r="BD42"/>
      <c r="BE42" s="715"/>
      <c r="BF42"/>
      <c r="BG42" s="715"/>
      <c r="BH42"/>
      <c r="BI42" s="715"/>
      <c r="BJ42"/>
      <c r="BK42" s="715"/>
      <c r="BL42"/>
      <c r="BM42" s="715"/>
      <c r="BN42"/>
      <c r="BO42" s="387"/>
      <c r="BP42"/>
      <c r="BQ42" s="387"/>
      <c r="BR42"/>
      <c r="BS42" s="387"/>
      <c r="BT42"/>
      <c r="BU42" s="387"/>
      <c r="BV42"/>
      <c r="BW42" s="387"/>
      <c r="BX42"/>
      <c r="BY42" s="387"/>
      <c r="BZ42"/>
      <c r="CA42" s="387"/>
      <c r="CB42"/>
      <c r="CC42" s="387"/>
      <c r="CD42"/>
      <c r="CE42" s="387"/>
      <c r="CF42"/>
      <c r="CG42" s="387"/>
      <c r="CH42"/>
      <c r="CI42" s="387"/>
      <c r="CJ42"/>
      <c r="CK42" s="215"/>
      <c r="CL42" s="507"/>
      <c r="CM42" s="507"/>
      <c r="CN42" s="507"/>
      <c r="CO42" s="507"/>
      <c r="CP42" s="507"/>
      <c r="CQ42" s="507"/>
      <c r="CR42" s="507"/>
      <c r="CS42" s="507"/>
      <c r="CT42" s="507"/>
      <c r="CU42" s="36"/>
      <c r="CV42" s="36"/>
      <c r="CW42" s="507"/>
      <c r="CX42" s="507"/>
      <c r="CY42" s="507"/>
      <c r="DN42" s="507"/>
      <c r="DO42" s="507"/>
      <c r="DP42" s="507"/>
      <c r="DQ42" s="507"/>
      <c r="DR42" s="507"/>
      <c r="DS42" s="507"/>
      <c r="DT42" s="507"/>
      <c r="DU42" s="507"/>
      <c r="DV42" s="507"/>
      <c r="DW42" s="507"/>
      <c r="DX42" s="507"/>
      <c r="DY42" s="507"/>
      <c r="DZ42" s="507"/>
      <c r="EA42" s="507"/>
      <c r="EB42" s="507"/>
      <c r="EC42" s="507"/>
      <c r="ED42" s="507"/>
      <c r="EE42" s="507"/>
      <c r="EF42" s="507"/>
      <c r="EG42" s="507"/>
      <c r="EH42" s="507"/>
      <c r="EI42" s="507"/>
      <c r="EJ42" s="507"/>
      <c r="EK42" s="507"/>
      <c r="EL42" s="507"/>
      <c r="EM42" s="507"/>
      <c r="EN42" s="507"/>
      <c r="EO42" s="507"/>
      <c r="EP42" s="507"/>
      <c r="EQ42" s="507"/>
      <c r="ER42" s="507"/>
      <c r="ES42" s="507"/>
      <c r="ET42" s="507"/>
      <c r="EU42" s="507"/>
      <c r="EV42" s="507"/>
      <c r="EW42" s="507"/>
      <c r="EX42" s="507"/>
      <c r="EY42" s="507"/>
      <c r="EZ42" s="507"/>
      <c r="FA42" s="507"/>
      <c r="FB42" s="507"/>
      <c r="FC42" s="507"/>
      <c r="FD42" s="507"/>
      <c r="FE42" s="507"/>
      <c r="FF42" s="507"/>
      <c r="FG42" s="507"/>
      <c r="FH42" s="507"/>
      <c r="FI42" s="507"/>
      <c r="FJ42" s="507"/>
      <c r="FK42" s="507"/>
      <c r="FL42" s="507"/>
      <c r="FM42" s="507"/>
      <c r="FN42" s="507"/>
      <c r="FO42" s="507"/>
      <c r="FP42" s="507"/>
      <c r="FQ42" s="507"/>
      <c r="FR42" s="507"/>
      <c r="FS42" s="507"/>
      <c r="FT42" s="507"/>
      <c r="FU42" s="507"/>
      <c r="FV42" s="507"/>
      <c r="FW42" s="507"/>
      <c r="FX42" s="507"/>
      <c r="FY42" s="507"/>
      <c r="FZ42" s="507"/>
      <c r="GA42" s="507"/>
      <c r="GB42" s="507"/>
      <c r="GC42" s="507"/>
      <c r="GD42" s="507"/>
      <c r="GE42" s="507"/>
      <c r="GF42" s="507"/>
      <c r="GG42" s="507"/>
      <c r="GH42" s="507"/>
      <c r="GI42" s="507"/>
      <c r="GJ42" s="507"/>
      <c r="GK42" s="507"/>
      <c r="GL42" s="507"/>
      <c r="GM42" s="507"/>
      <c r="GN42" s="507"/>
      <c r="GO42" s="507"/>
      <c r="GP42" s="507"/>
      <c r="GQ42" s="507"/>
      <c r="GR42" s="507"/>
      <c r="GS42" s="507"/>
      <c r="GT42" s="507"/>
      <c r="GU42" s="507"/>
      <c r="GV42" s="507"/>
      <c r="GW42" s="507"/>
      <c r="GX42" s="507"/>
      <c r="GY42" s="507"/>
      <c r="GZ42" s="507"/>
      <c r="HA42" s="507"/>
      <c r="HB42" s="507"/>
      <c r="HC42" s="507"/>
      <c r="HD42" s="507"/>
      <c r="HE42" s="507"/>
      <c r="HF42" s="507"/>
      <c r="HG42" s="507"/>
      <c r="HH42" s="507"/>
      <c r="HI42" s="507"/>
      <c r="HJ42" s="507"/>
      <c r="HK42" s="507"/>
      <c r="HL42" s="507"/>
      <c r="HM42" s="507"/>
      <c r="HN42" s="507"/>
      <c r="HO42" s="507"/>
      <c r="HP42" s="507"/>
      <c r="HQ42" s="507"/>
      <c r="HR42" s="507"/>
      <c r="HS42" s="507"/>
      <c r="HT42" s="507"/>
      <c r="HU42" s="507"/>
      <c r="HV42" s="507"/>
      <c r="HW42" s="507"/>
      <c r="HX42" s="507"/>
      <c r="HY42" s="507"/>
      <c r="HZ42" s="507"/>
      <c r="IA42" s="507"/>
      <c r="IB42" s="507"/>
      <c r="IC42" s="507"/>
      <c r="ID42" s="507"/>
      <c r="IE42" s="507"/>
      <c r="IF42" s="507"/>
      <c r="IG42" s="507"/>
      <c r="IH42" s="507"/>
      <c r="II42" s="507"/>
      <c r="IJ42" s="507"/>
    </row>
    <row r="43" spans="1:244" s="398" customFormat="1" ht="19" x14ac:dyDescent="0.2">
      <c r="A43"/>
      <c r="B43" s="290"/>
      <c r="C43"/>
      <c r="D43" s="341"/>
      <c r="E43" s="463"/>
      <c r="F43" s="463"/>
      <c r="G43" s="271"/>
      <c r="H43"/>
      <c r="I43" s="99"/>
      <c r="J43"/>
      <c r="K43"/>
      <c r="L43"/>
      <c r="M43" s="275"/>
      <c r="N43" s="275"/>
      <c r="O43" s="275"/>
      <c r="P43" s="275"/>
      <c r="Q43" s="275"/>
      <c r="R43" s="275"/>
      <c r="S43" s="275"/>
      <c r="T43" s="275"/>
      <c r="U43" s="275"/>
      <c r="V43" s="275"/>
      <c r="W43" s="275"/>
      <c r="X43" s="275"/>
      <c r="Y43" s="275"/>
      <c r="Z43" s="275"/>
      <c r="AA43" s="275"/>
      <c r="AB43" s="23"/>
      <c r="AC43"/>
      <c r="AD43" s="92"/>
      <c r="AE43"/>
      <c r="AF43"/>
      <c r="AG43"/>
      <c r="AH43" s="96"/>
      <c r="AI43" s="394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394"/>
      <c r="AZ43" s="215"/>
      <c r="BA43" s="717"/>
      <c r="BB43" s="1"/>
      <c r="BC43" s="715"/>
      <c r="BD43"/>
      <c r="BE43" s="715"/>
      <c r="BF43"/>
      <c r="BG43" s="715"/>
      <c r="BH43"/>
      <c r="BI43" s="715"/>
      <c r="BJ43"/>
      <c r="BK43" s="715"/>
      <c r="BL43"/>
      <c r="BM43" s="715"/>
      <c r="BN43"/>
      <c r="BO43" s="387"/>
      <c r="BP43"/>
      <c r="BQ43" s="387"/>
      <c r="BR43"/>
      <c r="BS43" s="387"/>
      <c r="BT43"/>
      <c r="BU43" s="387"/>
      <c r="BV43"/>
      <c r="BW43" s="387"/>
      <c r="BX43"/>
      <c r="BY43" s="387"/>
      <c r="BZ43"/>
      <c r="CA43" s="387"/>
      <c r="CB43"/>
      <c r="CC43" s="387"/>
      <c r="CD43"/>
      <c r="CE43" s="387"/>
      <c r="CF43"/>
      <c r="CG43" s="387"/>
      <c r="CH43"/>
      <c r="CI43" s="387"/>
      <c r="CJ43"/>
      <c r="CK43" s="215"/>
      <c r="CL43" s="507"/>
      <c r="CM43" s="507"/>
      <c r="CN43" s="507"/>
      <c r="CO43" s="507"/>
      <c r="CP43" s="507"/>
      <c r="CQ43" s="507"/>
      <c r="CR43" s="507"/>
      <c r="CS43" s="507"/>
      <c r="CT43" s="507"/>
      <c r="CU43" s="36"/>
      <c r="CV43" s="36"/>
      <c r="CW43" s="507"/>
      <c r="CX43" s="507"/>
      <c r="CY43" s="507"/>
      <c r="DN43" s="507"/>
      <c r="DO43" s="507"/>
      <c r="DP43" s="507"/>
      <c r="DQ43" s="507"/>
      <c r="DR43" s="507"/>
      <c r="DS43" s="507"/>
      <c r="DT43" s="507"/>
      <c r="DU43" s="507"/>
      <c r="DV43" s="507"/>
      <c r="DW43" s="507"/>
      <c r="DX43" s="507"/>
      <c r="DY43" s="507"/>
      <c r="DZ43" s="507"/>
      <c r="EA43" s="507"/>
      <c r="EB43" s="507"/>
      <c r="EC43" s="507"/>
      <c r="ED43" s="507"/>
      <c r="EE43" s="507"/>
      <c r="EF43" s="507"/>
      <c r="EG43" s="507"/>
      <c r="EH43" s="507"/>
      <c r="EI43" s="507"/>
      <c r="EJ43" s="507"/>
      <c r="EK43" s="507"/>
      <c r="EL43" s="507"/>
      <c r="EM43" s="507"/>
      <c r="EN43" s="507"/>
      <c r="EO43" s="507"/>
      <c r="EP43" s="507"/>
      <c r="EQ43" s="507"/>
      <c r="ER43" s="507"/>
      <c r="ES43" s="507"/>
      <c r="ET43" s="507"/>
      <c r="EU43" s="507"/>
      <c r="EV43" s="507"/>
      <c r="EW43" s="507"/>
      <c r="EX43" s="507"/>
      <c r="EY43" s="507"/>
      <c r="EZ43" s="507"/>
      <c r="FA43" s="507"/>
      <c r="FB43" s="507"/>
      <c r="FC43" s="507"/>
      <c r="FD43" s="507"/>
      <c r="FE43" s="507"/>
      <c r="FF43" s="507"/>
      <c r="FG43" s="507"/>
      <c r="FH43" s="507"/>
      <c r="FI43" s="507"/>
      <c r="FJ43" s="507"/>
      <c r="FK43" s="507"/>
      <c r="FL43" s="507"/>
      <c r="FM43" s="507"/>
      <c r="FN43" s="507"/>
      <c r="FO43" s="507"/>
      <c r="FP43" s="507"/>
      <c r="FQ43" s="507"/>
      <c r="FR43" s="507"/>
      <c r="FS43" s="507"/>
      <c r="FT43" s="507"/>
      <c r="FU43" s="507"/>
      <c r="FV43" s="507"/>
      <c r="FW43" s="507"/>
      <c r="FX43" s="507"/>
      <c r="FY43" s="507"/>
      <c r="FZ43" s="507"/>
      <c r="GA43" s="507"/>
      <c r="GB43" s="507"/>
      <c r="GC43" s="507"/>
      <c r="GD43" s="507"/>
      <c r="GE43" s="507"/>
      <c r="GF43" s="507"/>
      <c r="GG43" s="507"/>
      <c r="GH43" s="507"/>
      <c r="GI43" s="507"/>
      <c r="GJ43" s="507"/>
      <c r="GK43" s="507"/>
      <c r="GL43" s="507"/>
      <c r="GM43" s="507"/>
      <c r="GN43" s="507"/>
      <c r="GO43" s="507"/>
      <c r="GP43" s="507"/>
      <c r="GQ43" s="507"/>
      <c r="GR43" s="507"/>
      <c r="GS43" s="507"/>
      <c r="GT43" s="507"/>
      <c r="GU43" s="507"/>
      <c r="GV43" s="507"/>
      <c r="GW43" s="507"/>
      <c r="GX43" s="507"/>
      <c r="GY43" s="507"/>
      <c r="GZ43" s="507"/>
      <c r="HA43" s="507"/>
      <c r="HB43" s="507"/>
      <c r="HC43" s="507"/>
      <c r="HD43" s="507"/>
      <c r="HE43" s="507"/>
      <c r="HF43" s="507"/>
      <c r="HG43" s="507"/>
      <c r="HH43" s="507"/>
      <c r="HI43" s="507"/>
      <c r="HJ43" s="507"/>
      <c r="HK43" s="507"/>
      <c r="HL43" s="507"/>
      <c r="HM43" s="507"/>
      <c r="HN43" s="507"/>
      <c r="HO43" s="507"/>
      <c r="HP43" s="507"/>
      <c r="HQ43" s="507"/>
      <c r="HR43" s="507"/>
      <c r="HS43" s="507"/>
      <c r="HT43" s="507"/>
      <c r="HU43" s="507"/>
      <c r="HV43" s="507"/>
      <c r="HW43" s="507"/>
      <c r="HX43" s="507"/>
      <c r="HY43" s="507"/>
      <c r="HZ43" s="507"/>
      <c r="IA43" s="507"/>
      <c r="IB43" s="507"/>
      <c r="IC43" s="507"/>
      <c r="ID43" s="507"/>
      <c r="IE43" s="507"/>
      <c r="IF43" s="507"/>
      <c r="IG43" s="507"/>
      <c r="IH43" s="507"/>
      <c r="II43" s="507"/>
      <c r="IJ43" s="507"/>
    </row>
    <row r="44" spans="1:244" s="398" customFormat="1" ht="19" x14ac:dyDescent="0.2">
      <c r="A44"/>
      <c r="B44" s="290"/>
      <c r="C44"/>
      <c r="D44" s="341"/>
      <c r="E44" s="463"/>
      <c r="F44" s="463"/>
      <c r="G44" s="271"/>
      <c r="H44"/>
      <c r="I44" s="99"/>
      <c r="J44"/>
      <c r="K44"/>
      <c r="L44"/>
      <c r="M44" s="275"/>
      <c r="N44" s="275"/>
      <c r="O44" s="275"/>
      <c r="P44" s="275"/>
      <c r="Q44" s="275"/>
      <c r="R44" s="275"/>
      <c r="S44" s="275"/>
      <c r="T44" s="275"/>
      <c r="U44" s="275"/>
      <c r="V44" s="275"/>
      <c r="W44" s="275"/>
      <c r="X44" s="275"/>
      <c r="Y44" s="275"/>
      <c r="Z44" s="275"/>
      <c r="AA44" s="275"/>
      <c r="AB44" s="23"/>
      <c r="AC44"/>
      <c r="AD44" s="92"/>
      <c r="AE44"/>
      <c r="AF44"/>
      <c r="AG44"/>
      <c r="AH44" s="96"/>
      <c r="AI44" s="394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394"/>
      <c r="AZ44" s="215"/>
      <c r="BA44" s="717"/>
      <c r="BB44" s="1"/>
      <c r="BC44" s="715"/>
      <c r="BD44"/>
      <c r="BE44" s="715"/>
      <c r="BF44"/>
      <c r="BG44" s="715"/>
      <c r="BH44"/>
      <c r="BI44" s="715"/>
      <c r="BJ44"/>
      <c r="BK44" s="715"/>
      <c r="BL44"/>
      <c r="BM44" s="715"/>
      <c r="BN44"/>
      <c r="BO44" s="387"/>
      <c r="BP44"/>
      <c r="BQ44" s="387"/>
      <c r="BR44"/>
      <c r="BS44" s="387"/>
      <c r="BT44"/>
      <c r="BU44" s="387"/>
      <c r="BV44"/>
      <c r="BW44" s="387"/>
      <c r="BX44"/>
      <c r="BY44" s="387"/>
      <c r="BZ44"/>
      <c r="CA44" s="387"/>
      <c r="CB44"/>
      <c r="CC44" s="387"/>
      <c r="CD44"/>
      <c r="CE44" s="387"/>
      <c r="CF44"/>
      <c r="CG44" s="387"/>
      <c r="CH44"/>
      <c r="CI44" s="387"/>
      <c r="CJ44"/>
      <c r="CK44" s="215"/>
      <c r="CL44" s="507"/>
      <c r="CM44" s="507"/>
      <c r="CN44" s="507"/>
      <c r="CO44" s="507"/>
      <c r="CP44" s="507"/>
      <c r="CQ44" s="507"/>
      <c r="CR44" s="507"/>
      <c r="CS44" s="507"/>
      <c r="CT44" s="507"/>
      <c r="CU44" s="36"/>
      <c r="CV44" s="36"/>
      <c r="CW44" s="507"/>
      <c r="CX44" s="507"/>
      <c r="CY44" s="507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7"/>
      <c r="DY44" s="507"/>
      <c r="DZ44" s="507"/>
      <c r="EA44" s="507"/>
      <c r="EB44" s="507"/>
      <c r="EC44" s="507"/>
      <c r="ED44" s="507"/>
      <c r="EE44" s="507"/>
      <c r="EF44" s="507"/>
      <c r="EG44" s="507"/>
      <c r="EH44" s="507"/>
      <c r="EI44" s="507"/>
      <c r="EJ44" s="507"/>
      <c r="EK44" s="507"/>
      <c r="EL44" s="507"/>
      <c r="EM44" s="507"/>
      <c r="EN44" s="507"/>
      <c r="EO44" s="507"/>
      <c r="EP44" s="507"/>
      <c r="EQ44" s="507"/>
      <c r="ER44" s="507"/>
      <c r="ES44" s="507"/>
      <c r="ET44" s="507"/>
      <c r="EU44" s="507"/>
      <c r="EV44" s="507"/>
      <c r="EW44" s="507"/>
      <c r="EX44" s="507"/>
      <c r="EY44" s="507"/>
      <c r="EZ44" s="507"/>
      <c r="FA44" s="507"/>
      <c r="FB44" s="507"/>
      <c r="FC44" s="507"/>
      <c r="FD44" s="507"/>
      <c r="FE44" s="507"/>
      <c r="FF44" s="507"/>
      <c r="FG44" s="507"/>
      <c r="FH44" s="507"/>
      <c r="FI44" s="507"/>
      <c r="FJ44" s="507"/>
      <c r="FK44" s="507"/>
      <c r="FL44" s="507"/>
      <c r="FM44" s="507"/>
      <c r="FN44" s="507"/>
      <c r="FO44" s="507"/>
      <c r="FP44" s="507"/>
      <c r="FQ44" s="507"/>
      <c r="FR44" s="507"/>
      <c r="FS44" s="507"/>
      <c r="FT44" s="507"/>
      <c r="FU44" s="507"/>
      <c r="FV44" s="507"/>
      <c r="FW44" s="507"/>
      <c r="FX44" s="507"/>
      <c r="FY44" s="507"/>
      <c r="FZ44" s="507"/>
      <c r="GA44" s="507"/>
      <c r="GB44" s="507"/>
      <c r="GC44" s="507"/>
      <c r="GD44" s="507"/>
      <c r="GE44" s="507"/>
      <c r="GF44" s="507"/>
      <c r="GG44" s="507"/>
      <c r="GH44" s="507"/>
      <c r="GI44" s="507"/>
      <c r="GJ44" s="507"/>
      <c r="GK44" s="507"/>
      <c r="GL44" s="507"/>
      <c r="GM44" s="507"/>
      <c r="GN44" s="507"/>
      <c r="GO44" s="507"/>
      <c r="GP44" s="507"/>
      <c r="GQ44" s="507"/>
      <c r="GR44" s="507"/>
      <c r="GS44" s="507"/>
      <c r="GT44" s="507"/>
      <c r="GU44" s="507"/>
      <c r="GV44" s="507"/>
      <c r="GW44" s="507"/>
      <c r="GX44" s="507"/>
      <c r="GY44" s="507"/>
      <c r="GZ44" s="507"/>
      <c r="HA44" s="507"/>
      <c r="HB44" s="507"/>
      <c r="HC44" s="507"/>
      <c r="HD44" s="507"/>
      <c r="HE44" s="507"/>
      <c r="HF44" s="507"/>
      <c r="HG44" s="507"/>
      <c r="HH44" s="507"/>
      <c r="HI44" s="507"/>
      <c r="HJ44" s="507"/>
      <c r="HK44" s="507"/>
      <c r="HL44" s="507"/>
      <c r="HM44" s="507"/>
      <c r="HN44" s="507"/>
      <c r="HO44" s="507"/>
      <c r="HP44" s="507"/>
      <c r="HQ44" s="507"/>
      <c r="HR44" s="507"/>
      <c r="HS44" s="507"/>
      <c r="HT44" s="507"/>
      <c r="HU44" s="507"/>
      <c r="HV44" s="507"/>
      <c r="HW44" s="507"/>
      <c r="HX44" s="507"/>
      <c r="HY44" s="507"/>
      <c r="HZ44" s="507"/>
      <c r="IA44" s="507"/>
      <c r="IB44" s="507"/>
      <c r="IC44" s="507"/>
      <c r="ID44" s="507"/>
      <c r="IE44" s="507"/>
      <c r="IF44" s="507"/>
      <c r="IG44" s="507"/>
      <c r="IH44" s="507"/>
      <c r="II44" s="507"/>
      <c r="IJ44" s="507"/>
    </row>
    <row r="45" spans="1:244" s="398" customFormat="1" ht="19" x14ac:dyDescent="0.2">
      <c r="A45"/>
      <c r="B45" s="290"/>
      <c r="C45"/>
      <c r="D45" s="341"/>
      <c r="E45" s="463"/>
      <c r="F45" s="463"/>
      <c r="G45" s="271"/>
      <c r="H45"/>
      <c r="I45" s="99"/>
      <c r="J45"/>
      <c r="K45"/>
      <c r="L45"/>
      <c r="M45" s="275"/>
      <c r="N45" s="275"/>
      <c r="O45" s="275"/>
      <c r="P45" s="275"/>
      <c r="Q45" s="275"/>
      <c r="R45" s="275"/>
      <c r="S45" s="275"/>
      <c r="T45" s="275"/>
      <c r="U45" s="275"/>
      <c r="V45" s="275"/>
      <c r="W45" s="275"/>
      <c r="X45" s="275"/>
      <c r="Y45" s="275"/>
      <c r="Z45" s="275"/>
      <c r="AA45" s="275"/>
      <c r="AB45" s="23"/>
      <c r="AC45"/>
      <c r="AD45" s="92"/>
      <c r="AE45"/>
      <c r="AF45"/>
      <c r="AG45"/>
      <c r="AH45" s="96"/>
      <c r="AI45" s="394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394"/>
      <c r="AZ45" s="215"/>
      <c r="BA45" s="717"/>
      <c r="BB45" s="1"/>
      <c r="BC45" s="715"/>
      <c r="BD45"/>
      <c r="BE45" s="715"/>
      <c r="BF45"/>
      <c r="BG45" s="715"/>
      <c r="BH45"/>
      <c r="BI45" s="715"/>
      <c r="BJ45"/>
      <c r="BK45" s="715"/>
      <c r="BL45"/>
      <c r="BM45" s="715"/>
      <c r="BN45"/>
      <c r="BO45" s="387"/>
      <c r="BP45"/>
      <c r="BQ45" s="387"/>
      <c r="BR45"/>
      <c r="BS45" s="387"/>
      <c r="BT45"/>
      <c r="BU45" s="387"/>
      <c r="BV45"/>
      <c r="BW45" s="387"/>
      <c r="BX45"/>
      <c r="BY45" s="387"/>
      <c r="BZ45"/>
      <c r="CA45" s="387"/>
      <c r="CB45"/>
      <c r="CC45" s="387"/>
      <c r="CD45"/>
      <c r="CE45" s="387"/>
      <c r="CF45"/>
      <c r="CG45" s="387"/>
      <c r="CH45"/>
      <c r="CI45" s="387"/>
      <c r="CJ45"/>
      <c r="CK45" s="215"/>
      <c r="CL45" s="507"/>
      <c r="CM45" s="507"/>
      <c r="CN45" s="507"/>
      <c r="CO45" s="507"/>
      <c r="CP45" s="507"/>
      <c r="CQ45" s="507"/>
      <c r="CR45" s="507"/>
      <c r="CS45" s="507"/>
      <c r="CT45" s="507"/>
      <c r="CU45" s="36"/>
      <c r="CV45" s="36"/>
      <c r="CW45" s="507"/>
      <c r="CX45" s="507"/>
      <c r="CY45" s="507"/>
      <c r="DN45" s="507"/>
      <c r="DO45" s="507"/>
      <c r="DP45" s="507"/>
      <c r="DQ45" s="507"/>
      <c r="DR45" s="507"/>
      <c r="DS45" s="507"/>
      <c r="DT45" s="507"/>
      <c r="DU45" s="507"/>
      <c r="DV45" s="507"/>
      <c r="DW45" s="507"/>
      <c r="DX45" s="507"/>
      <c r="DY45" s="507"/>
      <c r="DZ45" s="507"/>
      <c r="EA45" s="507"/>
      <c r="EB45" s="507"/>
      <c r="EC45" s="507"/>
      <c r="ED45" s="507"/>
      <c r="EE45" s="507"/>
      <c r="EF45" s="507"/>
      <c r="EG45" s="507"/>
      <c r="EH45" s="507"/>
      <c r="EI45" s="507"/>
      <c r="EJ45" s="507"/>
      <c r="EK45" s="507"/>
      <c r="EL45" s="507"/>
      <c r="EM45" s="507"/>
      <c r="EN45" s="507"/>
      <c r="EO45" s="507"/>
      <c r="EP45" s="507"/>
      <c r="EQ45" s="507"/>
      <c r="ER45" s="507"/>
      <c r="ES45" s="507"/>
      <c r="ET45" s="507"/>
      <c r="EU45" s="507"/>
      <c r="EV45" s="507"/>
      <c r="EW45" s="507"/>
      <c r="EX45" s="507"/>
      <c r="EY45" s="507"/>
      <c r="EZ45" s="507"/>
      <c r="FA45" s="507"/>
      <c r="FB45" s="507"/>
      <c r="FC45" s="507"/>
      <c r="FD45" s="507"/>
      <c r="FE45" s="507"/>
      <c r="FF45" s="507"/>
      <c r="FG45" s="507"/>
      <c r="FH45" s="507"/>
      <c r="FI45" s="507"/>
      <c r="FJ45" s="507"/>
      <c r="FK45" s="507"/>
      <c r="FL45" s="507"/>
      <c r="FM45" s="507"/>
      <c r="FN45" s="507"/>
      <c r="FO45" s="507"/>
      <c r="FP45" s="507"/>
      <c r="FQ45" s="507"/>
      <c r="FR45" s="507"/>
      <c r="FS45" s="507"/>
      <c r="FT45" s="507"/>
      <c r="FU45" s="507"/>
      <c r="FV45" s="507"/>
      <c r="FW45" s="507"/>
      <c r="FX45" s="507"/>
      <c r="FY45" s="507"/>
      <c r="FZ45" s="507"/>
      <c r="GA45" s="507"/>
      <c r="GB45" s="507"/>
      <c r="GC45" s="507"/>
      <c r="GD45" s="507"/>
      <c r="GE45" s="507"/>
      <c r="GF45" s="507"/>
      <c r="GG45" s="507"/>
      <c r="GH45" s="507"/>
      <c r="GI45" s="507"/>
      <c r="GJ45" s="507"/>
      <c r="GK45" s="507"/>
      <c r="GL45" s="507"/>
      <c r="GM45" s="507"/>
      <c r="GN45" s="507"/>
      <c r="GO45" s="507"/>
      <c r="GP45" s="507"/>
      <c r="GQ45" s="507"/>
      <c r="GR45" s="507"/>
      <c r="GS45" s="507"/>
      <c r="GT45" s="507"/>
      <c r="GU45" s="507"/>
      <c r="GV45" s="507"/>
      <c r="GW45" s="507"/>
      <c r="GX45" s="507"/>
      <c r="GY45" s="507"/>
      <c r="GZ45" s="507"/>
      <c r="HA45" s="507"/>
      <c r="HB45" s="507"/>
      <c r="HC45" s="507"/>
      <c r="HD45" s="507"/>
      <c r="HE45" s="507"/>
      <c r="HF45" s="507"/>
      <c r="HG45" s="507"/>
      <c r="HH45" s="507"/>
      <c r="HI45" s="507"/>
      <c r="HJ45" s="507"/>
      <c r="HK45" s="507"/>
      <c r="HL45" s="507"/>
      <c r="HM45" s="507"/>
      <c r="HN45" s="507"/>
      <c r="HO45" s="507"/>
      <c r="HP45" s="507"/>
      <c r="HQ45" s="507"/>
      <c r="HR45" s="507"/>
      <c r="HS45" s="507"/>
      <c r="HT45" s="507"/>
      <c r="HU45" s="507"/>
      <c r="HV45" s="507"/>
      <c r="HW45" s="507"/>
      <c r="HX45" s="507"/>
      <c r="HY45" s="507"/>
      <c r="HZ45" s="507"/>
      <c r="IA45" s="507"/>
      <c r="IB45" s="507"/>
      <c r="IC45" s="507"/>
      <c r="ID45" s="507"/>
      <c r="IE45" s="507"/>
      <c r="IF45" s="507"/>
      <c r="IG45" s="507"/>
      <c r="IH45" s="507"/>
      <c r="II45" s="507"/>
      <c r="IJ45" s="507"/>
    </row>
    <row r="46" spans="1:244" s="398" customFormat="1" ht="19" x14ac:dyDescent="0.2">
      <c r="A46"/>
      <c r="B46" s="290"/>
      <c r="C46"/>
      <c r="D46" s="341"/>
      <c r="E46" s="463"/>
      <c r="F46" s="463"/>
      <c r="G46" s="271"/>
      <c r="H46"/>
      <c r="I46" s="99"/>
      <c r="J46"/>
      <c r="K46"/>
      <c r="L46"/>
      <c r="M46" s="275"/>
      <c r="N46" s="275"/>
      <c r="O46" s="275"/>
      <c r="P46" s="275"/>
      <c r="Q46" s="275"/>
      <c r="R46" s="275"/>
      <c r="S46" s="275"/>
      <c r="T46" s="275"/>
      <c r="U46" s="275"/>
      <c r="V46" s="275"/>
      <c r="W46" s="275"/>
      <c r="X46" s="275"/>
      <c r="Y46" s="275"/>
      <c r="Z46" s="275"/>
      <c r="AA46" s="275"/>
      <c r="AB46" s="23"/>
      <c r="AC46"/>
      <c r="AD46" s="92"/>
      <c r="AE46"/>
      <c r="AF46"/>
      <c r="AG46"/>
      <c r="AH46" s="96"/>
      <c r="AI46" s="394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394"/>
      <c r="AZ46" s="215"/>
      <c r="BA46" s="717"/>
      <c r="BB46" s="1"/>
      <c r="BC46" s="715"/>
      <c r="BD46"/>
      <c r="BE46" s="715"/>
      <c r="BF46"/>
      <c r="BG46" s="715"/>
      <c r="BH46"/>
      <c r="BI46" s="715"/>
      <c r="BJ46"/>
      <c r="BK46" s="715"/>
      <c r="BL46"/>
      <c r="BM46" s="715"/>
      <c r="BN46"/>
      <c r="BO46" s="387"/>
      <c r="BP46"/>
      <c r="BQ46" s="387"/>
      <c r="BR46"/>
      <c r="BS46" s="387"/>
      <c r="BT46"/>
      <c r="BU46" s="387"/>
      <c r="BV46"/>
      <c r="BW46" s="387"/>
      <c r="BX46"/>
      <c r="BY46" s="387"/>
      <c r="BZ46"/>
      <c r="CA46" s="387"/>
      <c r="CB46"/>
      <c r="CC46" s="387"/>
      <c r="CD46"/>
      <c r="CE46" s="387"/>
      <c r="CF46"/>
      <c r="CG46" s="387"/>
      <c r="CH46"/>
      <c r="CI46" s="387"/>
      <c r="CJ46"/>
      <c r="CK46" s="215"/>
      <c r="CL46" s="507"/>
      <c r="CM46" s="507"/>
      <c r="CN46" s="507"/>
      <c r="CO46" s="507"/>
      <c r="CP46" s="507"/>
      <c r="CQ46" s="507"/>
      <c r="CR46" s="507"/>
      <c r="CS46" s="507"/>
      <c r="CT46" s="507"/>
      <c r="CU46" s="36"/>
      <c r="CV46" s="36"/>
      <c r="CW46" s="507"/>
      <c r="CX46" s="507"/>
      <c r="CY46" s="507"/>
      <c r="DN46" s="507"/>
      <c r="DO46" s="507"/>
      <c r="DP46" s="507"/>
      <c r="DQ46" s="507"/>
      <c r="DR46" s="507"/>
      <c r="DS46" s="507"/>
      <c r="DT46" s="507"/>
      <c r="DU46" s="507"/>
      <c r="DV46" s="507"/>
      <c r="DW46" s="507"/>
      <c r="DX46" s="507"/>
      <c r="DY46" s="507"/>
      <c r="DZ46" s="507"/>
      <c r="EA46" s="507"/>
      <c r="EB46" s="507"/>
      <c r="EC46" s="507"/>
      <c r="ED46" s="507"/>
      <c r="EE46" s="507"/>
      <c r="EF46" s="507"/>
      <c r="EG46" s="507"/>
      <c r="EH46" s="507"/>
      <c r="EI46" s="507"/>
      <c r="EJ46" s="507"/>
      <c r="EK46" s="507"/>
      <c r="EL46" s="507"/>
      <c r="EM46" s="507"/>
      <c r="EN46" s="507"/>
      <c r="EO46" s="507"/>
      <c r="EP46" s="507"/>
      <c r="EQ46" s="507"/>
      <c r="ER46" s="507"/>
      <c r="ES46" s="507"/>
      <c r="ET46" s="507"/>
      <c r="EU46" s="507"/>
      <c r="EV46" s="507"/>
      <c r="EW46" s="507"/>
      <c r="EX46" s="507"/>
      <c r="EY46" s="507"/>
      <c r="EZ46" s="507"/>
      <c r="FA46" s="507"/>
      <c r="FB46" s="507"/>
      <c r="FC46" s="507"/>
      <c r="FD46" s="507"/>
      <c r="FE46" s="507"/>
      <c r="FF46" s="507"/>
      <c r="FG46" s="507"/>
      <c r="FH46" s="507"/>
      <c r="FI46" s="507"/>
      <c r="FJ46" s="507"/>
      <c r="FK46" s="507"/>
      <c r="FL46" s="507"/>
      <c r="FM46" s="507"/>
      <c r="FN46" s="507"/>
      <c r="FO46" s="507"/>
      <c r="FP46" s="507"/>
      <c r="FQ46" s="507"/>
      <c r="FR46" s="507"/>
      <c r="FS46" s="507"/>
      <c r="FT46" s="507"/>
      <c r="FU46" s="507"/>
      <c r="FV46" s="507"/>
      <c r="FW46" s="507"/>
      <c r="FX46" s="507"/>
      <c r="FY46" s="507"/>
      <c r="FZ46" s="507"/>
      <c r="GA46" s="507"/>
      <c r="GB46" s="507"/>
      <c r="GC46" s="507"/>
      <c r="GD46" s="507"/>
      <c r="GE46" s="507"/>
      <c r="GF46" s="507"/>
      <c r="GG46" s="507"/>
      <c r="GH46" s="507"/>
      <c r="GI46" s="507"/>
      <c r="GJ46" s="507"/>
      <c r="GK46" s="507"/>
      <c r="GL46" s="507"/>
      <c r="GM46" s="507"/>
      <c r="GN46" s="507"/>
      <c r="GO46" s="507"/>
      <c r="GP46" s="507"/>
      <c r="GQ46" s="507"/>
      <c r="GR46" s="507"/>
      <c r="GS46" s="507"/>
      <c r="GT46" s="507"/>
      <c r="GU46" s="507"/>
      <c r="GV46" s="507"/>
      <c r="GW46" s="507"/>
      <c r="GX46" s="507"/>
      <c r="GY46" s="507"/>
      <c r="GZ46" s="507"/>
      <c r="HA46" s="507"/>
      <c r="HB46" s="507"/>
      <c r="HC46" s="507"/>
      <c r="HD46" s="507"/>
      <c r="HE46" s="507"/>
      <c r="HF46" s="507"/>
      <c r="HG46" s="507"/>
      <c r="HH46" s="507"/>
      <c r="HI46" s="507"/>
      <c r="HJ46" s="507"/>
      <c r="HK46" s="507"/>
      <c r="HL46" s="507"/>
      <c r="HM46" s="507"/>
      <c r="HN46" s="507"/>
      <c r="HO46" s="507"/>
      <c r="HP46" s="507"/>
      <c r="HQ46" s="507"/>
      <c r="HR46" s="507"/>
      <c r="HS46" s="507"/>
      <c r="HT46" s="507"/>
      <c r="HU46" s="507"/>
      <c r="HV46" s="507"/>
      <c r="HW46" s="507"/>
      <c r="HX46" s="507"/>
      <c r="HY46" s="507"/>
      <c r="HZ46" s="507"/>
      <c r="IA46" s="507"/>
      <c r="IB46" s="507"/>
      <c r="IC46" s="507"/>
      <c r="ID46" s="507"/>
      <c r="IE46" s="507"/>
      <c r="IF46" s="507"/>
      <c r="IG46" s="507"/>
      <c r="IH46" s="507"/>
      <c r="II46" s="507"/>
      <c r="IJ46" s="507"/>
    </row>
    <row r="47" spans="1:244" s="398" customFormat="1" ht="19" x14ac:dyDescent="0.2">
      <c r="A47"/>
      <c r="B47" s="290"/>
      <c r="C47"/>
      <c r="D47" s="341"/>
      <c r="E47" s="463"/>
      <c r="F47" s="463"/>
      <c r="G47" s="271"/>
      <c r="H47"/>
      <c r="I47" s="99"/>
      <c r="J47"/>
      <c r="K47"/>
      <c r="L47"/>
      <c r="M47" s="275"/>
      <c r="N47" s="275"/>
      <c r="O47" s="275"/>
      <c r="P47" s="275"/>
      <c r="Q47" s="275"/>
      <c r="R47" s="275"/>
      <c r="S47" s="275"/>
      <c r="T47" s="275"/>
      <c r="U47" s="275"/>
      <c r="V47" s="275"/>
      <c r="W47" s="275"/>
      <c r="X47" s="275"/>
      <c r="Y47" s="275"/>
      <c r="Z47" s="275"/>
      <c r="AA47" s="275"/>
      <c r="AB47" s="23"/>
      <c r="AC47"/>
      <c r="AD47" s="92"/>
      <c r="AE47"/>
      <c r="AF47"/>
      <c r="AG47"/>
      <c r="AH47" s="96"/>
      <c r="AI47" s="394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394"/>
      <c r="AZ47" s="215"/>
      <c r="BA47" s="717"/>
      <c r="BB47" s="1"/>
      <c r="BC47" s="715"/>
      <c r="BD47"/>
      <c r="BE47" s="715"/>
      <c r="BF47"/>
      <c r="BG47" s="715"/>
      <c r="BH47"/>
      <c r="BI47" s="715"/>
      <c r="BJ47"/>
      <c r="BK47" s="715"/>
      <c r="BL47"/>
      <c r="BM47" s="715"/>
      <c r="BN47"/>
      <c r="BO47" s="387"/>
      <c r="BP47"/>
      <c r="BQ47" s="387"/>
      <c r="BR47"/>
      <c r="BS47" s="387"/>
      <c r="BT47"/>
      <c r="BU47" s="387"/>
      <c r="BV47"/>
      <c r="BW47" s="387"/>
      <c r="BX47"/>
      <c r="BY47" s="387"/>
      <c r="BZ47"/>
      <c r="CA47" s="387"/>
      <c r="CB47"/>
      <c r="CC47" s="387"/>
      <c r="CD47"/>
      <c r="CE47" s="387"/>
      <c r="CF47"/>
      <c r="CG47" s="387"/>
      <c r="CH47"/>
      <c r="CI47" s="387"/>
      <c r="CJ47"/>
      <c r="CK47" s="215"/>
      <c r="CL47" s="507"/>
      <c r="CM47" s="507"/>
      <c r="CN47" s="507"/>
      <c r="CO47" s="507"/>
      <c r="CP47" s="507"/>
      <c r="CQ47" s="507"/>
      <c r="CR47" s="507"/>
      <c r="CS47" s="507"/>
      <c r="CT47" s="507"/>
      <c r="CU47" s="36"/>
      <c r="CV47" s="36"/>
      <c r="CW47" s="507"/>
      <c r="CX47" s="507"/>
      <c r="CY47" s="507"/>
      <c r="DN47" s="507"/>
      <c r="DO47" s="507"/>
      <c r="DP47" s="507"/>
      <c r="DQ47" s="507"/>
      <c r="DR47" s="507"/>
      <c r="DS47" s="507"/>
      <c r="DT47" s="507"/>
      <c r="DU47" s="507"/>
      <c r="DV47" s="507"/>
      <c r="DW47" s="507"/>
      <c r="DX47" s="507"/>
      <c r="DY47" s="507"/>
      <c r="DZ47" s="507"/>
      <c r="EA47" s="507"/>
      <c r="EB47" s="507"/>
      <c r="EC47" s="507"/>
      <c r="ED47" s="507"/>
      <c r="EE47" s="507"/>
      <c r="EF47" s="507"/>
      <c r="EG47" s="507"/>
      <c r="EH47" s="507"/>
      <c r="EI47" s="507"/>
      <c r="EJ47" s="507"/>
      <c r="EK47" s="507"/>
      <c r="EL47" s="507"/>
      <c r="EM47" s="507"/>
      <c r="EN47" s="507"/>
      <c r="EO47" s="507"/>
      <c r="EP47" s="507"/>
      <c r="EQ47" s="507"/>
      <c r="ER47" s="507"/>
      <c r="ES47" s="507"/>
      <c r="ET47" s="507"/>
      <c r="EU47" s="507"/>
      <c r="EV47" s="507"/>
      <c r="EW47" s="507"/>
      <c r="EX47" s="507"/>
      <c r="EY47" s="507"/>
      <c r="EZ47" s="507"/>
      <c r="FA47" s="507"/>
      <c r="FB47" s="507"/>
      <c r="FC47" s="507"/>
      <c r="FD47" s="507"/>
      <c r="FE47" s="507"/>
      <c r="FF47" s="507"/>
      <c r="FG47" s="507"/>
      <c r="FH47" s="507"/>
      <c r="FI47" s="507"/>
      <c r="FJ47" s="507"/>
      <c r="FK47" s="507"/>
      <c r="FL47" s="507"/>
      <c r="FM47" s="507"/>
      <c r="FN47" s="507"/>
      <c r="FO47" s="507"/>
      <c r="FP47" s="507"/>
      <c r="FQ47" s="507"/>
      <c r="FR47" s="507"/>
      <c r="FS47" s="507"/>
      <c r="FT47" s="507"/>
      <c r="FU47" s="507"/>
      <c r="FV47" s="507"/>
      <c r="FW47" s="507"/>
      <c r="FX47" s="507"/>
      <c r="FY47" s="507"/>
      <c r="FZ47" s="507"/>
      <c r="GA47" s="507"/>
      <c r="GB47" s="507"/>
      <c r="GC47" s="507"/>
      <c r="GD47" s="507"/>
      <c r="GE47" s="507"/>
      <c r="GF47" s="507"/>
      <c r="GG47" s="507"/>
      <c r="GH47" s="507"/>
      <c r="GI47" s="507"/>
      <c r="GJ47" s="507"/>
      <c r="GK47" s="507"/>
      <c r="GL47" s="507"/>
      <c r="GM47" s="507"/>
      <c r="GN47" s="507"/>
      <c r="GO47" s="507"/>
      <c r="GP47" s="507"/>
      <c r="GQ47" s="507"/>
      <c r="GR47" s="507"/>
      <c r="GS47" s="507"/>
      <c r="GT47" s="507"/>
      <c r="GU47" s="507"/>
      <c r="GV47" s="507"/>
      <c r="GW47" s="507"/>
      <c r="GX47" s="507"/>
      <c r="GY47" s="507"/>
      <c r="GZ47" s="507"/>
      <c r="HA47" s="507"/>
      <c r="HB47" s="507"/>
      <c r="HC47" s="507"/>
      <c r="HD47" s="507"/>
      <c r="HE47" s="507"/>
      <c r="HF47" s="507"/>
      <c r="HG47" s="507"/>
      <c r="HH47" s="507"/>
      <c r="HI47" s="507"/>
      <c r="HJ47" s="507"/>
      <c r="HK47" s="507"/>
      <c r="HL47" s="507"/>
      <c r="HM47" s="507"/>
      <c r="HN47" s="507"/>
      <c r="HO47" s="507"/>
      <c r="HP47" s="507"/>
      <c r="HQ47" s="507"/>
      <c r="HR47" s="507"/>
      <c r="HS47" s="507"/>
      <c r="HT47" s="507"/>
      <c r="HU47" s="507"/>
      <c r="HV47" s="507"/>
      <c r="HW47" s="507"/>
      <c r="HX47" s="507"/>
      <c r="HY47" s="507"/>
      <c r="HZ47" s="507"/>
      <c r="IA47" s="507"/>
      <c r="IB47" s="507"/>
      <c r="IC47" s="507"/>
      <c r="ID47" s="507"/>
      <c r="IE47" s="507"/>
      <c r="IF47" s="507"/>
      <c r="IG47" s="507"/>
      <c r="IH47" s="507"/>
      <c r="II47" s="507"/>
      <c r="IJ47" s="507"/>
    </row>
    <row r="48" spans="1:244" s="398" customFormat="1" ht="19" x14ac:dyDescent="0.2">
      <c r="A48"/>
      <c r="B48" s="290"/>
      <c r="C48"/>
      <c r="D48" s="341"/>
      <c r="E48" s="463"/>
      <c r="F48" s="463"/>
      <c r="G48" s="271"/>
      <c r="H48"/>
      <c r="I48" s="99"/>
      <c r="J48"/>
      <c r="K48"/>
      <c r="L48"/>
      <c r="M48" s="275"/>
      <c r="N48" s="275"/>
      <c r="O48" s="275"/>
      <c r="P48" s="275"/>
      <c r="Q48" s="275"/>
      <c r="R48" s="275"/>
      <c r="S48" s="275"/>
      <c r="T48" s="275"/>
      <c r="U48" s="275"/>
      <c r="V48" s="275"/>
      <c r="W48" s="275"/>
      <c r="X48" s="275"/>
      <c r="Y48" s="275"/>
      <c r="Z48" s="275"/>
      <c r="AA48" s="275"/>
      <c r="AB48" s="23"/>
      <c r="AC48"/>
      <c r="AD48" s="92"/>
      <c r="AE48"/>
      <c r="AF48"/>
      <c r="AG48"/>
      <c r="AH48" s="96"/>
      <c r="AI48" s="394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394"/>
      <c r="AZ48" s="215"/>
      <c r="BA48" s="717"/>
      <c r="BB48" s="1"/>
      <c r="BC48" s="715"/>
      <c r="BD48"/>
      <c r="BE48" s="715"/>
      <c r="BF48"/>
      <c r="BG48" s="715"/>
      <c r="BH48"/>
      <c r="BI48" s="715"/>
      <c r="BJ48"/>
      <c r="BK48" s="715"/>
      <c r="BL48"/>
      <c r="BM48" s="715"/>
      <c r="BN48"/>
      <c r="BO48" s="387"/>
      <c r="BP48"/>
      <c r="BQ48" s="387"/>
      <c r="BR48"/>
      <c r="BS48" s="387"/>
      <c r="BT48"/>
      <c r="BU48" s="387"/>
      <c r="BV48"/>
      <c r="BW48" s="387"/>
      <c r="BX48"/>
      <c r="BY48" s="387"/>
      <c r="BZ48"/>
      <c r="CA48" s="387"/>
      <c r="CB48"/>
      <c r="CC48" s="387"/>
      <c r="CD48"/>
      <c r="CE48" s="387"/>
      <c r="CF48"/>
      <c r="CG48" s="387"/>
      <c r="CH48"/>
      <c r="CI48" s="387"/>
      <c r="CJ48"/>
      <c r="CK48" s="215"/>
      <c r="CL48" s="507"/>
      <c r="CM48" s="507"/>
      <c r="CN48" s="507"/>
      <c r="CO48" s="507"/>
      <c r="CP48" s="507"/>
      <c r="CQ48" s="507"/>
      <c r="CR48" s="507"/>
      <c r="CS48" s="507"/>
      <c r="CT48" s="507"/>
      <c r="CU48" s="36"/>
      <c r="CV48" s="36"/>
      <c r="CW48" s="507"/>
      <c r="CX48" s="507"/>
      <c r="CY48" s="507"/>
      <c r="DN48" s="507"/>
      <c r="DO48" s="507"/>
      <c r="DP48" s="507"/>
      <c r="DQ48" s="507"/>
      <c r="DR48" s="507"/>
      <c r="DS48" s="507"/>
      <c r="DT48" s="507"/>
      <c r="DU48" s="507"/>
      <c r="DV48" s="507"/>
      <c r="DW48" s="507"/>
      <c r="DX48" s="507"/>
      <c r="DY48" s="507"/>
      <c r="DZ48" s="507"/>
      <c r="EA48" s="507"/>
      <c r="EB48" s="507"/>
      <c r="EC48" s="507"/>
      <c r="ED48" s="507"/>
      <c r="EE48" s="507"/>
      <c r="EF48" s="507"/>
      <c r="EG48" s="507"/>
      <c r="EH48" s="507"/>
      <c r="EI48" s="507"/>
      <c r="EJ48" s="507"/>
      <c r="EK48" s="507"/>
      <c r="EL48" s="507"/>
      <c r="EM48" s="507"/>
      <c r="EN48" s="507"/>
      <c r="EO48" s="507"/>
      <c r="EP48" s="507"/>
      <c r="EQ48" s="507"/>
      <c r="ER48" s="507"/>
      <c r="ES48" s="507"/>
      <c r="ET48" s="507"/>
      <c r="EU48" s="507"/>
      <c r="EV48" s="507"/>
      <c r="EW48" s="507"/>
      <c r="EX48" s="507"/>
      <c r="EY48" s="507"/>
      <c r="EZ48" s="507"/>
      <c r="FA48" s="507"/>
      <c r="FB48" s="507"/>
      <c r="FC48" s="507"/>
      <c r="FD48" s="507"/>
      <c r="FE48" s="507"/>
      <c r="FF48" s="507"/>
      <c r="FG48" s="507"/>
      <c r="FH48" s="507"/>
      <c r="FI48" s="507"/>
      <c r="FJ48" s="507"/>
      <c r="FK48" s="507"/>
      <c r="FL48" s="507"/>
      <c r="FM48" s="507"/>
      <c r="FN48" s="507"/>
      <c r="FO48" s="507"/>
      <c r="FP48" s="507"/>
      <c r="FQ48" s="507"/>
      <c r="FR48" s="507"/>
      <c r="FS48" s="507"/>
      <c r="FT48" s="507"/>
      <c r="FU48" s="507"/>
      <c r="FV48" s="507"/>
      <c r="FW48" s="507"/>
      <c r="FX48" s="507"/>
      <c r="FY48" s="507"/>
      <c r="FZ48" s="507"/>
      <c r="GA48" s="507"/>
      <c r="GB48" s="507"/>
      <c r="GC48" s="507"/>
      <c r="GD48" s="507"/>
      <c r="GE48" s="507"/>
      <c r="GF48" s="507"/>
      <c r="GG48" s="507"/>
      <c r="GH48" s="507"/>
      <c r="GI48" s="507"/>
      <c r="GJ48" s="507"/>
      <c r="GK48" s="507"/>
      <c r="GL48" s="507"/>
      <c r="GM48" s="507"/>
      <c r="GN48" s="507"/>
      <c r="GO48" s="507"/>
      <c r="GP48" s="507"/>
      <c r="GQ48" s="507"/>
      <c r="GR48" s="507"/>
      <c r="GS48" s="507"/>
      <c r="GT48" s="507"/>
      <c r="GU48" s="507"/>
      <c r="GV48" s="507"/>
      <c r="GW48" s="507"/>
      <c r="GX48" s="507"/>
      <c r="GY48" s="507"/>
      <c r="GZ48" s="507"/>
      <c r="HA48" s="507"/>
      <c r="HB48" s="507"/>
      <c r="HC48" s="507"/>
      <c r="HD48" s="507"/>
      <c r="HE48" s="507"/>
      <c r="HF48" s="507"/>
      <c r="HG48" s="507"/>
      <c r="HH48" s="507"/>
      <c r="HI48" s="507"/>
      <c r="HJ48" s="507"/>
      <c r="HK48" s="507"/>
      <c r="HL48" s="507"/>
      <c r="HM48" s="507"/>
      <c r="HN48" s="507"/>
      <c r="HO48" s="507"/>
      <c r="HP48" s="507"/>
      <c r="HQ48" s="507"/>
      <c r="HR48" s="507"/>
      <c r="HS48" s="507"/>
      <c r="HT48" s="507"/>
      <c r="HU48" s="507"/>
      <c r="HV48" s="507"/>
      <c r="HW48" s="507"/>
      <c r="HX48" s="507"/>
      <c r="HY48" s="507"/>
      <c r="HZ48" s="507"/>
      <c r="IA48" s="507"/>
      <c r="IB48" s="507"/>
      <c r="IC48" s="507"/>
      <c r="ID48" s="507"/>
      <c r="IE48" s="507"/>
      <c r="IF48" s="507"/>
      <c r="IG48" s="507"/>
      <c r="IH48" s="507"/>
      <c r="II48" s="507"/>
      <c r="IJ48" s="507"/>
    </row>
    <row r="49" spans="1:244" s="398" customFormat="1" ht="19" x14ac:dyDescent="0.2">
      <c r="A49"/>
      <c r="B49" s="290"/>
      <c r="C49"/>
      <c r="D49" s="341"/>
      <c r="E49" s="463"/>
      <c r="F49" s="463"/>
      <c r="G49" s="271"/>
      <c r="H49"/>
      <c r="I49" s="99"/>
      <c r="J49"/>
      <c r="K49"/>
      <c r="L49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  <c r="Y49" s="275"/>
      <c r="Z49" s="275"/>
      <c r="AA49" s="275"/>
      <c r="AB49" s="23"/>
      <c r="AC49"/>
      <c r="AD49" s="92"/>
      <c r="AE49"/>
      <c r="AF49"/>
      <c r="AG49"/>
      <c r="AH49" s="96"/>
      <c r="AI49" s="394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394"/>
      <c r="AZ49" s="215"/>
      <c r="BA49" s="717"/>
      <c r="BB49" s="1"/>
      <c r="BC49" s="715"/>
      <c r="BD49"/>
      <c r="BE49" s="715"/>
      <c r="BF49"/>
      <c r="BG49" s="715"/>
      <c r="BH49"/>
      <c r="BI49" s="715"/>
      <c r="BJ49"/>
      <c r="BK49" s="715"/>
      <c r="BL49"/>
      <c r="BM49" s="715"/>
      <c r="BN49"/>
      <c r="BO49" s="387"/>
      <c r="BP49"/>
      <c r="BQ49" s="387"/>
      <c r="BR49"/>
      <c r="BS49" s="387"/>
      <c r="BT49"/>
      <c r="BU49" s="387"/>
      <c r="BV49"/>
      <c r="BW49" s="387"/>
      <c r="BX49"/>
      <c r="BY49" s="387"/>
      <c r="BZ49"/>
      <c r="CA49" s="387"/>
      <c r="CB49"/>
      <c r="CC49" s="387"/>
      <c r="CD49"/>
      <c r="CE49" s="387"/>
      <c r="CF49"/>
      <c r="CG49" s="387"/>
      <c r="CH49"/>
      <c r="CI49" s="387"/>
      <c r="CJ49"/>
      <c r="CK49" s="215"/>
      <c r="CL49" s="507"/>
      <c r="CM49" s="507"/>
      <c r="CN49" s="507"/>
      <c r="CO49" s="507"/>
      <c r="CP49" s="507"/>
      <c r="CQ49" s="507"/>
      <c r="CR49" s="507"/>
      <c r="CS49" s="507"/>
      <c r="CT49" s="507"/>
      <c r="CU49" s="36"/>
      <c r="CV49" s="36"/>
      <c r="CW49" s="507"/>
      <c r="CX49" s="507"/>
      <c r="CY49" s="507"/>
      <c r="DN49" s="507"/>
      <c r="DO49" s="507"/>
      <c r="DP49" s="507"/>
      <c r="DQ49" s="507"/>
      <c r="DR49" s="507"/>
      <c r="DS49" s="507"/>
      <c r="DT49" s="507"/>
      <c r="DU49" s="507"/>
      <c r="DV49" s="507"/>
      <c r="DW49" s="507"/>
      <c r="DX49" s="507"/>
      <c r="DY49" s="507"/>
      <c r="DZ49" s="507"/>
      <c r="EA49" s="507"/>
      <c r="EB49" s="507"/>
      <c r="EC49" s="507"/>
      <c r="ED49" s="507"/>
      <c r="EE49" s="507"/>
      <c r="EF49" s="507"/>
      <c r="EG49" s="507"/>
      <c r="EH49" s="507"/>
      <c r="EI49" s="507"/>
      <c r="EJ49" s="507"/>
      <c r="EK49" s="507"/>
      <c r="EL49" s="507"/>
      <c r="EM49" s="507"/>
      <c r="EN49" s="507"/>
      <c r="EO49" s="507"/>
      <c r="EP49" s="507"/>
      <c r="EQ49" s="507"/>
      <c r="ER49" s="507"/>
      <c r="ES49" s="507"/>
      <c r="ET49" s="507"/>
      <c r="EU49" s="507"/>
      <c r="EV49" s="507"/>
      <c r="EW49" s="507"/>
      <c r="EX49" s="507"/>
      <c r="EY49" s="507"/>
      <c r="EZ49" s="507"/>
      <c r="FA49" s="507"/>
      <c r="FB49" s="507"/>
      <c r="FC49" s="507"/>
      <c r="FD49" s="507"/>
      <c r="FE49" s="507"/>
      <c r="FF49" s="507"/>
      <c r="FG49" s="507"/>
      <c r="FH49" s="507"/>
      <c r="FI49" s="507"/>
      <c r="FJ49" s="507"/>
      <c r="FK49" s="507"/>
      <c r="FL49" s="507"/>
      <c r="FM49" s="507"/>
      <c r="FN49" s="507"/>
      <c r="FO49" s="507"/>
      <c r="FP49" s="507"/>
      <c r="FQ49" s="507"/>
      <c r="FR49" s="507"/>
      <c r="FS49" s="507"/>
      <c r="FT49" s="507"/>
      <c r="FU49" s="507"/>
      <c r="FV49" s="507"/>
      <c r="FW49" s="507"/>
      <c r="FX49" s="507"/>
      <c r="FY49" s="507"/>
      <c r="FZ49" s="507"/>
      <c r="GA49" s="507"/>
      <c r="GB49" s="507"/>
      <c r="GC49" s="507"/>
      <c r="GD49" s="507"/>
      <c r="GE49" s="507"/>
      <c r="GF49" s="507"/>
      <c r="GG49" s="507"/>
      <c r="GH49" s="507"/>
      <c r="GI49" s="507"/>
      <c r="GJ49" s="507"/>
      <c r="GK49" s="507"/>
      <c r="GL49" s="507"/>
      <c r="GM49" s="507"/>
      <c r="GN49" s="507"/>
      <c r="GO49" s="507"/>
      <c r="GP49" s="507"/>
      <c r="GQ49" s="507"/>
      <c r="GR49" s="507"/>
      <c r="GS49" s="507"/>
      <c r="GT49" s="507"/>
      <c r="GU49" s="507"/>
      <c r="GV49" s="507"/>
      <c r="GW49" s="507"/>
      <c r="GX49" s="507"/>
      <c r="GY49" s="507"/>
      <c r="GZ49" s="507"/>
      <c r="HA49" s="507"/>
      <c r="HB49" s="507"/>
      <c r="HC49" s="507"/>
      <c r="HD49" s="507"/>
      <c r="HE49" s="507"/>
      <c r="HF49" s="507"/>
      <c r="HG49" s="507"/>
      <c r="HH49" s="507"/>
      <c r="HI49" s="507"/>
      <c r="HJ49" s="507"/>
      <c r="HK49" s="507"/>
      <c r="HL49" s="507"/>
      <c r="HM49" s="507"/>
      <c r="HN49" s="507"/>
      <c r="HO49" s="507"/>
      <c r="HP49" s="507"/>
      <c r="HQ49" s="507"/>
      <c r="HR49" s="507"/>
      <c r="HS49" s="507"/>
      <c r="HT49" s="507"/>
      <c r="HU49" s="507"/>
      <c r="HV49" s="507"/>
      <c r="HW49" s="507"/>
      <c r="HX49" s="507"/>
      <c r="HY49" s="507"/>
      <c r="HZ49" s="507"/>
      <c r="IA49" s="507"/>
      <c r="IB49" s="507"/>
      <c r="IC49" s="507"/>
      <c r="ID49" s="507"/>
      <c r="IE49" s="507"/>
      <c r="IF49" s="507"/>
      <c r="IG49" s="507"/>
      <c r="IH49" s="507"/>
      <c r="II49" s="507"/>
      <c r="IJ49" s="507"/>
    </row>
    <row r="50" spans="1:244" s="398" customFormat="1" ht="19" x14ac:dyDescent="0.2">
      <c r="A50"/>
      <c r="B50" s="290"/>
      <c r="C50"/>
      <c r="D50" s="341"/>
      <c r="E50" s="463"/>
      <c r="F50" s="463"/>
      <c r="G50" s="271"/>
      <c r="H50"/>
      <c r="I50" s="99"/>
      <c r="J50"/>
      <c r="K50"/>
      <c r="L50"/>
      <c r="M50" s="275"/>
      <c r="N50" s="275"/>
      <c r="O50" s="275"/>
      <c r="P50" s="275"/>
      <c r="Q50" s="275"/>
      <c r="R50" s="275"/>
      <c r="S50" s="275"/>
      <c r="T50" s="275"/>
      <c r="U50" s="275"/>
      <c r="V50" s="275"/>
      <c r="W50" s="275"/>
      <c r="X50" s="275"/>
      <c r="Y50" s="275"/>
      <c r="Z50" s="275"/>
      <c r="AA50" s="275"/>
      <c r="AB50" s="23"/>
      <c r="AC50"/>
      <c r="AD50" s="92"/>
      <c r="AE50"/>
      <c r="AF50"/>
      <c r="AG50"/>
      <c r="AH50" s="96"/>
      <c r="AI50" s="394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394"/>
      <c r="AZ50" s="215"/>
      <c r="BA50" s="717"/>
      <c r="BB50" s="1"/>
      <c r="BC50" s="715"/>
      <c r="BD50"/>
      <c r="BE50" s="715"/>
      <c r="BF50"/>
      <c r="BG50" s="715"/>
      <c r="BH50"/>
      <c r="BI50" s="715"/>
      <c r="BJ50"/>
      <c r="BK50" s="715"/>
      <c r="BL50"/>
      <c r="BM50" s="715"/>
      <c r="BN50"/>
      <c r="BO50" s="387"/>
      <c r="BP50"/>
      <c r="BQ50" s="387"/>
      <c r="BR50"/>
      <c r="BS50" s="387"/>
      <c r="BT50"/>
      <c r="BU50" s="387"/>
      <c r="BV50"/>
      <c r="BW50" s="387"/>
      <c r="BX50"/>
      <c r="BY50" s="387"/>
      <c r="BZ50"/>
      <c r="CA50" s="387"/>
      <c r="CB50"/>
      <c r="CC50" s="387"/>
      <c r="CD50"/>
      <c r="CE50" s="387"/>
      <c r="CF50"/>
      <c r="CG50" s="387"/>
      <c r="CH50"/>
      <c r="CI50" s="387"/>
      <c r="CJ50"/>
      <c r="CK50" s="215"/>
      <c r="CL50" s="507"/>
      <c r="CM50" s="507"/>
      <c r="CN50" s="507"/>
      <c r="CO50" s="507"/>
      <c r="CP50" s="507"/>
      <c r="CQ50" s="507"/>
      <c r="CR50" s="507"/>
      <c r="CS50" s="507"/>
      <c r="CT50" s="507"/>
      <c r="CU50" s="36"/>
      <c r="CV50" s="36"/>
      <c r="CW50" s="507"/>
      <c r="CX50" s="507"/>
      <c r="CY50" s="507"/>
      <c r="DN50" s="507"/>
      <c r="DO50" s="507"/>
      <c r="DP50" s="507"/>
      <c r="DQ50" s="507"/>
      <c r="DR50" s="507"/>
      <c r="DS50" s="507"/>
      <c r="DT50" s="507"/>
      <c r="DU50" s="507"/>
      <c r="DV50" s="507"/>
      <c r="DW50" s="507"/>
      <c r="DX50" s="507"/>
      <c r="DY50" s="507"/>
      <c r="DZ50" s="507"/>
      <c r="EA50" s="507"/>
      <c r="EB50" s="507"/>
      <c r="EC50" s="507"/>
      <c r="ED50" s="507"/>
      <c r="EE50" s="507"/>
      <c r="EF50" s="507"/>
      <c r="EG50" s="507"/>
      <c r="EH50" s="507"/>
      <c r="EI50" s="507"/>
      <c r="EJ50" s="507"/>
      <c r="EK50" s="507"/>
      <c r="EL50" s="507"/>
      <c r="EM50" s="507"/>
      <c r="EN50" s="507"/>
      <c r="EO50" s="507"/>
      <c r="EP50" s="507"/>
      <c r="EQ50" s="507"/>
      <c r="ER50" s="507"/>
      <c r="ES50" s="507"/>
      <c r="ET50" s="507"/>
      <c r="EU50" s="507"/>
      <c r="EV50" s="507"/>
      <c r="EW50" s="507"/>
      <c r="EX50" s="507"/>
      <c r="EY50" s="507"/>
      <c r="EZ50" s="507"/>
      <c r="FA50" s="507"/>
      <c r="FB50" s="507"/>
      <c r="FC50" s="507"/>
      <c r="FD50" s="507"/>
      <c r="FE50" s="507"/>
      <c r="FF50" s="507"/>
      <c r="FG50" s="507"/>
      <c r="FH50" s="507"/>
      <c r="FI50" s="507"/>
      <c r="FJ50" s="507"/>
      <c r="FK50" s="507"/>
      <c r="FL50" s="507"/>
      <c r="FM50" s="507"/>
      <c r="FN50" s="507"/>
      <c r="FO50" s="507"/>
      <c r="FP50" s="507"/>
      <c r="FQ50" s="507"/>
      <c r="FR50" s="507"/>
      <c r="FS50" s="507"/>
      <c r="FT50" s="507"/>
      <c r="FU50" s="507"/>
      <c r="FV50" s="507"/>
      <c r="FW50" s="507"/>
      <c r="FX50" s="507"/>
      <c r="FY50" s="507"/>
      <c r="FZ50" s="507"/>
      <c r="GA50" s="507"/>
      <c r="GB50" s="507"/>
      <c r="GC50" s="507"/>
      <c r="GD50" s="507"/>
      <c r="GE50" s="507"/>
      <c r="GF50" s="507"/>
      <c r="GG50" s="507"/>
      <c r="GH50" s="507"/>
      <c r="GI50" s="507"/>
      <c r="GJ50" s="507"/>
      <c r="GK50" s="507"/>
      <c r="GL50" s="507"/>
      <c r="GM50" s="507"/>
      <c r="GN50" s="507"/>
      <c r="GO50" s="507"/>
      <c r="GP50" s="507"/>
      <c r="GQ50" s="507"/>
      <c r="GR50" s="507"/>
      <c r="GS50" s="507"/>
      <c r="GT50" s="507"/>
      <c r="GU50" s="507"/>
      <c r="GV50" s="507"/>
      <c r="GW50" s="507"/>
      <c r="GX50" s="507"/>
      <c r="GY50" s="507"/>
      <c r="GZ50" s="507"/>
      <c r="HA50" s="507"/>
      <c r="HB50" s="507"/>
      <c r="HC50" s="507"/>
      <c r="HD50" s="507"/>
      <c r="HE50" s="507"/>
      <c r="HF50" s="507"/>
      <c r="HG50" s="507"/>
      <c r="HH50" s="507"/>
      <c r="HI50" s="507"/>
      <c r="HJ50" s="507"/>
      <c r="HK50" s="507"/>
      <c r="HL50" s="507"/>
      <c r="HM50" s="507"/>
      <c r="HN50" s="507"/>
      <c r="HO50" s="507"/>
      <c r="HP50" s="507"/>
      <c r="HQ50" s="507"/>
      <c r="HR50" s="507"/>
      <c r="HS50" s="507"/>
      <c r="HT50" s="507"/>
      <c r="HU50" s="507"/>
      <c r="HV50" s="507"/>
      <c r="HW50" s="507"/>
      <c r="HX50" s="507"/>
      <c r="HY50" s="507"/>
      <c r="HZ50" s="507"/>
      <c r="IA50" s="507"/>
      <c r="IB50" s="507"/>
      <c r="IC50" s="507"/>
      <c r="ID50" s="507"/>
      <c r="IE50" s="507"/>
      <c r="IF50" s="507"/>
      <c r="IG50" s="507"/>
      <c r="IH50" s="507"/>
      <c r="II50" s="507"/>
      <c r="IJ50" s="507"/>
    </row>
    <row r="51" spans="1:244" s="398" customFormat="1" ht="19" x14ac:dyDescent="0.2">
      <c r="A51"/>
      <c r="B51" s="290"/>
      <c r="C51"/>
      <c r="D51" s="341"/>
      <c r="E51" s="463"/>
      <c r="F51" s="463"/>
      <c r="G51" s="271"/>
      <c r="H51"/>
      <c r="I51" s="99"/>
      <c r="J51"/>
      <c r="K51"/>
      <c r="L51"/>
      <c r="M51" s="275"/>
      <c r="N51" s="275"/>
      <c r="O51" s="275"/>
      <c r="P51" s="275"/>
      <c r="Q51" s="275"/>
      <c r="R51" s="275"/>
      <c r="S51" s="275"/>
      <c r="T51" s="275"/>
      <c r="U51" s="275"/>
      <c r="V51" s="275"/>
      <c r="W51" s="275"/>
      <c r="X51" s="275"/>
      <c r="Y51" s="275"/>
      <c r="Z51" s="275"/>
      <c r="AA51" s="275"/>
      <c r="AB51" s="23"/>
      <c r="AC51"/>
      <c r="AD51" s="92"/>
      <c r="AE51"/>
      <c r="AF51"/>
      <c r="AG51"/>
      <c r="AH51" s="96"/>
      <c r="AI51" s="394"/>
      <c r="AJ51" s="215"/>
      <c r="AK51" s="215"/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  <c r="AY51" s="394"/>
      <c r="AZ51" s="215"/>
      <c r="BA51" s="717"/>
      <c r="BB51" s="1"/>
      <c r="BC51" s="715"/>
      <c r="BD51"/>
      <c r="BE51" s="715"/>
      <c r="BF51"/>
      <c r="BG51" s="715"/>
      <c r="BH51"/>
      <c r="BI51" s="715"/>
      <c r="BJ51"/>
      <c r="BK51" s="715"/>
      <c r="BL51"/>
      <c r="BM51" s="715"/>
      <c r="BN51"/>
      <c r="BO51" s="387"/>
      <c r="BP51"/>
      <c r="BQ51" s="387"/>
      <c r="BR51"/>
      <c r="BS51" s="387"/>
      <c r="BT51"/>
      <c r="BU51" s="387"/>
      <c r="BV51"/>
      <c r="BW51" s="387"/>
      <c r="BX51"/>
      <c r="BY51" s="387"/>
      <c r="BZ51"/>
      <c r="CA51" s="387"/>
      <c r="CB51"/>
      <c r="CC51" s="387"/>
      <c r="CD51"/>
      <c r="CE51" s="387"/>
      <c r="CF51"/>
      <c r="CG51" s="387"/>
      <c r="CH51"/>
      <c r="CI51" s="387"/>
      <c r="CJ51"/>
      <c r="CK51" s="215"/>
      <c r="CL51" s="507"/>
      <c r="CM51" s="507"/>
      <c r="CN51" s="507"/>
      <c r="CO51" s="507"/>
      <c r="CP51" s="507"/>
      <c r="CQ51" s="507"/>
      <c r="CR51" s="507"/>
      <c r="CS51" s="507"/>
      <c r="CT51" s="507"/>
      <c r="CU51" s="36"/>
      <c r="CV51" s="36"/>
      <c r="CW51" s="507"/>
      <c r="CX51" s="507"/>
      <c r="CY51" s="507"/>
      <c r="DN51" s="507"/>
      <c r="DO51" s="507"/>
      <c r="DP51" s="507"/>
      <c r="DQ51" s="507"/>
      <c r="DR51" s="507"/>
      <c r="DS51" s="507"/>
      <c r="DT51" s="507"/>
      <c r="DU51" s="507"/>
      <c r="DV51" s="507"/>
      <c r="DW51" s="507"/>
      <c r="DX51" s="507"/>
      <c r="DY51" s="507"/>
      <c r="DZ51" s="507"/>
      <c r="EA51" s="507"/>
      <c r="EB51" s="507"/>
      <c r="EC51" s="507"/>
      <c r="ED51" s="507"/>
      <c r="EE51" s="507"/>
      <c r="EF51" s="507"/>
      <c r="EG51" s="507"/>
      <c r="EH51" s="507"/>
      <c r="EI51" s="507"/>
      <c r="EJ51" s="507"/>
      <c r="EK51" s="507"/>
      <c r="EL51" s="507"/>
      <c r="EM51" s="507"/>
      <c r="EN51" s="507"/>
      <c r="EO51" s="507"/>
      <c r="EP51" s="507"/>
      <c r="EQ51" s="507"/>
      <c r="ER51" s="507"/>
      <c r="ES51" s="507"/>
      <c r="ET51" s="507"/>
      <c r="EU51" s="507"/>
      <c r="EV51" s="507"/>
      <c r="EW51" s="507"/>
      <c r="EX51" s="507"/>
      <c r="EY51" s="507"/>
      <c r="EZ51" s="507"/>
      <c r="FA51" s="507"/>
      <c r="FB51" s="507"/>
      <c r="FC51" s="507"/>
      <c r="FD51" s="507"/>
      <c r="FE51" s="507"/>
      <c r="FF51" s="507"/>
      <c r="FG51" s="507"/>
      <c r="FH51" s="507"/>
      <c r="FI51" s="507"/>
      <c r="FJ51" s="507"/>
      <c r="FK51" s="507"/>
      <c r="FL51" s="507"/>
      <c r="FM51" s="507"/>
      <c r="FN51" s="507"/>
      <c r="FO51" s="507"/>
      <c r="FP51" s="507"/>
      <c r="FQ51" s="507"/>
      <c r="FR51" s="507"/>
      <c r="FS51" s="507"/>
      <c r="FT51" s="507"/>
      <c r="FU51" s="507"/>
      <c r="FV51" s="507"/>
      <c r="FW51" s="507"/>
      <c r="FX51" s="507"/>
      <c r="FY51" s="507"/>
      <c r="FZ51" s="507"/>
      <c r="GA51" s="507"/>
      <c r="GB51" s="507"/>
      <c r="GC51" s="507"/>
      <c r="GD51" s="507"/>
      <c r="GE51" s="507"/>
      <c r="GF51" s="507"/>
      <c r="GG51" s="507"/>
      <c r="GH51" s="507"/>
      <c r="GI51" s="507"/>
      <c r="GJ51" s="507"/>
      <c r="GK51" s="507"/>
      <c r="GL51" s="507"/>
      <c r="GM51" s="507"/>
      <c r="GN51" s="507"/>
      <c r="GO51" s="507"/>
      <c r="GP51" s="507"/>
      <c r="GQ51" s="507"/>
      <c r="GR51" s="507"/>
      <c r="GS51" s="507"/>
      <c r="GT51" s="507"/>
      <c r="GU51" s="507"/>
      <c r="GV51" s="507"/>
      <c r="GW51" s="507"/>
      <c r="GX51" s="507"/>
      <c r="GY51" s="507"/>
      <c r="GZ51" s="507"/>
      <c r="HA51" s="507"/>
      <c r="HB51" s="507"/>
      <c r="HC51" s="507"/>
      <c r="HD51" s="507"/>
      <c r="HE51" s="507"/>
      <c r="HF51" s="507"/>
      <c r="HG51" s="507"/>
      <c r="HH51" s="507"/>
      <c r="HI51" s="507"/>
      <c r="HJ51" s="507"/>
      <c r="HK51" s="507"/>
      <c r="HL51" s="507"/>
      <c r="HM51" s="507"/>
      <c r="HN51" s="507"/>
      <c r="HO51" s="507"/>
      <c r="HP51" s="507"/>
      <c r="HQ51" s="507"/>
      <c r="HR51" s="507"/>
      <c r="HS51" s="507"/>
      <c r="HT51" s="507"/>
      <c r="HU51" s="507"/>
      <c r="HV51" s="507"/>
      <c r="HW51" s="507"/>
      <c r="HX51" s="507"/>
      <c r="HY51" s="507"/>
      <c r="HZ51" s="507"/>
      <c r="IA51" s="507"/>
      <c r="IB51" s="507"/>
      <c r="IC51" s="507"/>
      <c r="ID51" s="507"/>
      <c r="IE51" s="507"/>
      <c r="IF51" s="507"/>
      <c r="IG51" s="507"/>
      <c r="IH51" s="507"/>
      <c r="II51" s="507"/>
      <c r="IJ51" s="507"/>
    </row>
    <row r="52" spans="1:244" s="398" customFormat="1" ht="19" x14ac:dyDescent="0.2">
      <c r="A52"/>
      <c r="B52" s="290"/>
      <c r="C52"/>
      <c r="D52" s="341"/>
      <c r="E52" s="463"/>
      <c r="F52" s="463"/>
      <c r="G52" s="271"/>
      <c r="H52"/>
      <c r="I52" s="99"/>
      <c r="J52"/>
      <c r="K52"/>
      <c r="L52"/>
      <c r="M52" s="275"/>
      <c r="N52" s="275"/>
      <c r="O52" s="275"/>
      <c r="P52" s="275"/>
      <c r="Q52" s="275"/>
      <c r="R52" s="275"/>
      <c r="S52" s="275"/>
      <c r="T52" s="275"/>
      <c r="U52" s="275"/>
      <c r="V52" s="275"/>
      <c r="W52" s="275"/>
      <c r="X52" s="275"/>
      <c r="Y52" s="275"/>
      <c r="Z52" s="275"/>
      <c r="AA52" s="275"/>
      <c r="AB52" s="23"/>
      <c r="AC52"/>
      <c r="AD52" s="92"/>
      <c r="AE52"/>
      <c r="AF52"/>
      <c r="AG52"/>
      <c r="AH52" s="96"/>
      <c r="AI52" s="394"/>
      <c r="AJ52" s="215"/>
      <c r="AK52" s="215"/>
      <c r="AL52" s="215"/>
      <c r="AM52" s="215"/>
      <c r="AN52" s="215"/>
      <c r="AO52" s="215"/>
      <c r="AP52" s="215"/>
      <c r="AQ52" s="215"/>
      <c r="AR52" s="215"/>
      <c r="AS52" s="215"/>
      <c r="AT52" s="215"/>
      <c r="AU52" s="215"/>
      <c r="AV52" s="215"/>
      <c r="AW52" s="215"/>
      <c r="AX52" s="215"/>
      <c r="AY52" s="394"/>
      <c r="AZ52" s="215"/>
      <c r="BA52" s="717"/>
      <c r="BB52" s="1"/>
      <c r="BC52" s="715"/>
      <c r="BD52"/>
      <c r="BE52" s="715"/>
      <c r="BF52"/>
      <c r="BG52" s="715"/>
      <c r="BH52"/>
      <c r="BI52" s="715"/>
      <c r="BJ52"/>
      <c r="BK52" s="715"/>
      <c r="BL52"/>
      <c r="BM52" s="715"/>
      <c r="BN52"/>
      <c r="BO52" s="387"/>
      <c r="BP52"/>
      <c r="BQ52" s="387"/>
      <c r="BR52"/>
      <c r="BS52" s="387"/>
      <c r="BT52"/>
      <c r="BU52" s="387"/>
      <c r="BV52"/>
      <c r="BW52" s="387"/>
      <c r="BX52"/>
      <c r="BY52" s="387"/>
      <c r="BZ52"/>
      <c r="CA52" s="387"/>
      <c r="CB52"/>
      <c r="CC52" s="387"/>
      <c r="CD52"/>
      <c r="CE52" s="387"/>
      <c r="CF52"/>
      <c r="CG52" s="387"/>
      <c r="CH52"/>
      <c r="CI52" s="387"/>
      <c r="CJ52"/>
      <c r="CK52" s="215"/>
      <c r="CL52" s="507"/>
      <c r="CM52" s="507"/>
      <c r="CN52" s="507"/>
      <c r="CO52" s="507"/>
      <c r="CP52" s="507"/>
      <c r="CQ52" s="507"/>
      <c r="CR52" s="507"/>
      <c r="CS52" s="507"/>
      <c r="CT52" s="507"/>
      <c r="CU52" s="36"/>
      <c r="CV52" s="36"/>
      <c r="CW52" s="507"/>
      <c r="CX52" s="507"/>
      <c r="CY52" s="507"/>
      <c r="DN52" s="507"/>
      <c r="DO52" s="507"/>
      <c r="DP52" s="507"/>
      <c r="DQ52" s="507"/>
      <c r="DR52" s="507"/>
      <c r="DS52" s="507"/>
      <c r="DT52" s="507"/>
      <c r="DU52" s="507"/>
      <c r="DV52" s="507"/>
      <c r="DW52" s="507"/>
      <c r="DX52" s="507"/>
      <c r="DY52" s="507"/>
      <c r="DZ52" s="507"/>
      <c r="EA52" s="507"/>
      <c r="EB52" s="507"/>
      <c r="EC52" s="507"/>
      <c r="ED52" s="507"/>
      <c r="EE52" s="507"/>
      <c r="EF52" s="507"/>
      <c r="EG52" s="507"/>
      <c r="EH52" s="507"/>
      <c r="EI52" s="507"/>
      <c r="EJ52" s="507"/>
      <c r="EK52" s="507"/>
      <c r="EL52" s="507"/>
      <c r="EM52" s="507"/>
      <c r="EN52" s="507"/>
      <c r="EO52" s="507"/>
      <c r="EP52" s="507"/>
      <c r="EQ52" s="507"/>
      <c r="ER52" s="507"/>
      <c r="ES52" s="507"/>
      <c r="ET52" s="507"/>
      <c r="EU52" s="507"/>
      <c r="EV52" s="507"/>
      <c r="EW52" s="507"/>
      <c r="EX52" s="507"/>
      <c r="EY52" s="507"/>
      <c r="EZ52" s="507"/>
      <c r="FA52" s="507"/>
      <c r="FB52" s="507"/>
      <c r="FC52" s="507"/>
      <c r="FD52" s="507"/>
      <c r="FE52" s="507"/>
      <c r="FF52" s="507"/>
      <c r="FG52" s="507"/>
      <c r="FH52" s="507"/>
      <c r="FI52" s="507"/>
      <c r="FJ52" s="507"/>
      <c r="FK52" s="507"/>
      <c r="FL52" s="507"/>
      <c r="FM52" s="507"/>
      <c r="FN52" s="507"/>
      <c r="FO52" s="507"/>
      <c r="FP52" s="507"/>
      <c r="FQ52" s="507"/>
      <c r="FR52" s="507"/>
      <c r="FS52" s="507"/>
      <c r="FT52" s="507"/>
      <c r="FU52" s="507"/>
      <c r="FV52" s="507"/>
      <c r="FW52" s="507"/>
      <c r="FX52" s="507"/>
      <c r="FY52" s="507"/>
      <c r="FZ52" s="507"/>
      <c r="GA52" s="507"/>
      <c r="GB52" s="507"/>
      <c r="GC52" s="507"/>
      <c r="GD52" s="507"/>
      <c r="GE52" s="507"/>
      <c r="GF52" s="507"/>
      <c r="GG52" s="507"/>
      <c r="GH52" s="507"/>
      <c r="GI52" s="507"/>
      <c r="GJ52" s="507"/>
      <c r="GK52" s="507"/>
      <c r="GL52" s="507"/>
      <c r="GM52" s="507"/>
      <c r="GN52" s="507"/>
      <c r="GO52" s="507"/>
      <c r="GP52" s="507"/>
      <c r="GQ52" s="507"/>
      <c r="GR52" s="507"/>
      <c r="GS52" s="507"/>
      <c r="GT52" s="507"/>
      <c r="GU52" s="507"/>
      <c r="GV52" s="507"/>
      <c r="GW52" s="507"/>
      <c r="GX52" s="507"/>
      <c r="GY52" s="507"/>
      <c r="GZ52" s="507"/>
      <c r="HA52" s="507"/>
      <c r="HB52" s="507"/>
      <c r="HC52" s="507"/>
      <c r="HD52" s="507"/>
      <c r="HE52" s="507"/>
      <c r="HF52" s="507"/>
      <c r="HG52" s="507"/>
      <c r="HH52" s="507"/>
      <c r="HI52" s="507"/>
      <c r="HJ52" s="507"/>
      <c r="HK52" s="507"/>
      <c r="HL52" s="507"/>
      <c r="HM52" s="507"/>
      <c r="HN52" s="507"/>
      <c r="HO52" s="507"/>
      <c r="HP52" s="507"/>
      <c r="HQ52" s="507"/>
      <c r="HR52" s="507"/>
      <c r="HS52" s="507"/>
      <c r="HT52" s="507"/>
      <c r="HU52" s="507"/>
      <c r="HV52" s="507"/>
      <c r="HW52" s="507"/>
      <c r="HX52" s="507"/>
      <c r="HY52" s="507"/>
      <c r="HZ52" s="507"/>
      <c r="IA52" s="507"/>
      <c r="IB52" s="507"/>
      <c r="IC52" s="507"/>
      <c r="ID52" s="507"/>
      <c r="IE52" s="507"/>
      <c r="IF52" s="507"/>
      <c r="IG52" s="507"/>
      <c r="IH52" s="507"/>
      <c r="II52" s="507"/>
      <c r="IJ52" s="507"/>
    </row>
    <row r="53" spans="1:244" s="398" customFormat="1" ht="19" x14ac:dyDescent="0.2">
      <c r="A53"/>
      <c r="B53" s="290"/>
      <c r="C53"/>
      <c r="D53" s="341"/>
      <c r="E53" s="463"/>
      <c r="F53" s="463"/>
      <c r="G53" s="271"/>
      <c r="H53"/>
      <c r="I53" s="99"/>
      <c r="J53"/>
      <c r="K53"/>
      <c r="L53"/>
      <c r="M53" s="275"/>
      <c r="N53" s="275"/>
      <c r="O53" s="275"/>
      <c r="P53" s="275"/>
      <c r="Q53" s="275"/>
      <c r="R53" s="275"/>
      <c r="S53" s="275"/>
      <c r="T53" s="275"/>
      <c r="U53" s="275"/>
      <c r="V53" s="275"/>
      <c r="W53" s="275"/>
      <c r="X53" s="275"/>
      <c r="Y53" s="275"/>
      <c r="Z53" s="275"/>
      <c r="AA53" s="275"/>
      <c r="AB53" s="23"/>
      <c r="AC53"/>
      <c r="AD53" s="92"/>
      <c r="AE53"/>
      <c r="AF53"/>
      <c r="AG53"/>
      <c r="AH53" s="96"/>
      <c r="AI53" s="394"/>
      <c r="AJ53" s="215"/>
      <c r="AK53" s="215"/>
      <c r="AL53" s="215"/>
      <c r="AM53" s="215"/>
      <c r="AN53" s="215"/>
      <c r="AO53" s="215"/>
      <c r="AP53" s="215"/>
      <c r="AQ53" s="215"/>
      <c r="AR53" s="215"/>
      <c r="AS53" s="215"/>
      <c r="AT53" s="215"/>
      <c r="AU53" s="215"/>
      <c r="AV53" s="215"/>
      <c r="AW53" s="215"/>
      <c r="AX53" s="215"/>
      <c r="AY53" s="394"/>
      <c r="AZ53" s="215"/>
      <c r="BA53" s="717"/>
      <c r="BB53" s="1"/>
      <c r="BC53" s="715"/>
      <c r="BD53"/>
      <c r="BE53" s="715"/>
      <c r="BF53"/>
      <c r="BG53" s="715"/>
      <c r="BH53"/>
      <c r="BI53" s="715"/>
      <c r="BJ53"/>
      <c r="BK53" s="715"/>
      <c r="BL53"/>
      <c r="BM53" s="715"/>
      <c r="BN53"/>
      <c r="BO53" s="387"/>
      <c r="BP53"/>
      <c r="BQ53" s="387"/>
      <c r="BR53"/>
      <c r="BS53" s="387"/>
      <c r="BT53"/>
      <c r="BU53" s="387"/>
      <c r="BV53"/>
      <c r="BW53" s="387"/>
      <c r="BX53"/>
      <c r="BY53" s="387"/>
      <c r="BZ53"/>
      <c r="CA53" s="387"/>
      <c r="CB53"/>
      <c r="CC53" s="387"/>
      <c r="CD53"/>
      <c r="CE53" s="387"/>
      <c r="CF53"/>
      <c r="CG53" s="387"/>
      <c r="CH53"/>
      <c r="CI53" s="387"/>
      <c r="CJ53"/>
      <c r="CK53" s="215"/>
      <c r="CL53" s="507"/>
      <c r="CM53" s="507"/>
      <c r="CN53" s="507"/>
      <c r="CO53" s="507"/>
      <c r="CP53" s="507"/>
      <c r="CQ53" s="507"/>
      <c r="CR53" s="507"/>
      <c r="CS53" s="507"/>
      <c r="CT53" s="507"/>
      <c r="CU53" s="36"/>
      <c r="CV53" s="36"/>
      <c r="CW53" s="507"/>
      <c r="CX53" s="507"/>
      <c r="CY53" s="507"/>
      <c r="DN53" s="507"/>
      <c r="DO53" s="507"/>
      <c r="DP53" s="507"/>
      <c r="DQ53" s="507"/>
      <c r="DR53" s="507"/>
      <c r="DS53" s="507"/>
      <c r="DT53" s="507"/>
      <c r="DU53" s="507"/>
      <c r="DV53" s="507"/>
      <c r="DW53" s="507"/>
      <c r="DX53" s="507"/>
      <c r="DY53" s="507"/>
      <c r="DZ53" s="507"/>
      <c r="EA53" s="507"/>
      <c r="EB53" s="507"/>
      <c r="EC53" s="507"/>
      <c r="ED53" s="507"/>
      <c r="EE53" s="507"/>
      <c r="EF53" s="507"/>
      <c r="EG53" s="507"/>
      <c r="EH53" s="507"/>
      <c r="EI53" s="507"/>
      <c r="EJ53" s="507"/>
      <c r="EK53" s="507"/>
      <c r="EL53" s="507"/>
      <c r="EM53" s="507"/>
      <c r="EN53" s="507"/>
      <c r="EO53" s="507"/>
      <c r="EP53" s="507"/>
      <c r="EQ53" s="507"/>
      <c r="ER53" s="507"/>
      <c r="ES53" s="507"/>
      <c r="ET53" s="507"/>
      <c r="EU53" s="507"/>
      <c r="EV53" s="507"/>
      <c r="EW53" s="507"/>
      <c r="EX53" s="507"/>
      <c r="EY53" s="507"/>
      <c r="EZ53" s="507"/>
      <c r="FA53" s="507"/>
      <c r="FB53" s="507"/>
      <c r="FC53" s="507"/>
      <c r="FD53" s="507"/>
      <c r="FE53" s="507"/>
      <c r="FF53" s="507"/>
      <c r="FG53" s="507"/>
      <c r="FH53" s="507"/>
      <c r="FI53" s="507"/>
      <c r="FJ53" s="507"/>
      <c r="FK53" s="507"/>
      <c r="FL53" s="507"/>
      <c r="FM53" s="507"/>
      <c r="FN53" s="507"/>
      <c r="FO53" s="507"/>
      <c r="FP53" s="507"/>
      <c r="FQ53" s="507"/>
      <c r="FR53" s="507"/>
      <c r="FS53" s="507"/>
      <c r="FT53" s="507"/>
      <c r="FU53" s="507"/>
      <c r="FV53" s="507"/>
      <c r="FW53" s="507"/>
      <c r="FX53" s="507"/>
      <c r="FY53" s="507"/>
      <c r="FZ53" s="507"/>
      <c r="GA53" s="507"/>
      <c r="GB53" s="507"/>
      <c r="GC53" s="507"/>
      <c r="GD53" s="507"/>
      <c r="GE53" s="507"/>
      <c r="GF53" s="507"/>
      <c r="GG53" s="507"/>
      <c r="GH53" s="507"/>
      <c r="GI53" s="507"/>
      <c r="GJ53" s="507"/>
      <c r="GK53" s="507"/>
      <c r="GL53" s="507"/>
      <c r="GM53" s="507"/>
      <c r="GN53" s="507"/>
      <c r="GO53" s="507"/>
      <c r="GP53" s="507"/>
      <c r="GQ53" s="507"/>
      <c r="GR53" s="507"/>
      <c r="GS53" s="507"/>
      <c r="GT53" s="507"/>
      <c r="GU53" s="507"/>
      <c r="GV53" s="507"/>
      <c r="GW53" s="507"/>
      <c r="GX53" s="507"/>
      <c r="GY53" s="507"/>
      <c r="GZ53" s="507"/>
      <c r="HA53" s="507"/>
      <c r="HB53" s="507"/>
      <c r="HC53" s="507"/>
      <c r="HD53" s="507"/>
      <c r="HE53" s="507"/>
      <c r="HF53" s="507"/>
      <c r="HG53" s="507"/>
      <c r="HH53" s="507"/>
      <c r="HI53" s="507"/>
      <c r="HJ53" s="507"/>
      <c r="HK53" s="507"/>
      <c r="HL53" s="507"/>
      <c r="HM53" s="507"/>
      <c r="HN53" s="507"/>
      <c r="HO53" s="507"/>
      <c r="HP53" s="507"/>
      <c r="HQ53" s="507"/>
      <c r="HR53" s="507"/>
      <c r="HS53" s="507"/>
      <c r="HT53" s="507"/>
      <c r="HU53" s="507"/>
      <c r="HV53" s="507"/>
      <c r="HW53" s="507"/>
      <c r="HX53" s="507"/>
      <c r="HY53" s="507"/>
      <c r="HZ53" s="507"/>
      <c r="IA53" s="507"/>
      <c r="IB53" s="507"/>
      <c r="IC53" s="507"/>
      <c r="ID53" s="507"/>
      <c r="IE53" s="507"/>
      <c r="IF53" s="507"/>
      <c r="IG53" s="507"/>
      <c r="IH53" s="507"/>
      <c r="II53" s="507"/>
      <c r="IJ53" s="507"/>
    </row>
    <row r="54" spans="1:244" s="398" customFormat="1" ht="19" x14ac:dyDescent="0.2">
      <c r="A54"/>
      <c r="B54" s="290"/>
      <c r="C54"/>
      <c r="D54" s="341"/>
      <c r="E54" s="463"/>
      <c r="F54" s="463"/>
      <c r="G54" s="271"/>
      <c r="H54"/>
      <c r="I54" s="99"/>
      <c r="J54"/>
      <c r="K54"/>
      <c r="L54"/>
      <c r="M54" s="275"/>
      <c r="N54" s="275"/>
      <c r="O54" s="275"/>
      <c r="P54" s="275"/>
      <c r="Q54" s="275"/>
      <c r="R54" s="275"/>
      <c r="S54" s="275"/>
      <c r="T54" s="275"/>
      <c r="U54" s="275"/>
      <c r="V54" s="275"/>
      <c r="W54" s="275"/>
      <c r="X54" s="275"/>
      <c r="Y54" s="275"/>
      <c r="Z54" s="275"/>
      <c r="AA54" s="275"/>
      <c r="AB54" s="23"/>
      <c r="AC54"/>
      <c r="AD54" s="92"/>
      <c r="AE54"/>
      <c r="AF54"/>
      <c r="AG54"/>
      <c r="AH54" s="96"/>
      <c r="AI54" s="394"/>
      <c r="AJ54" s="215"/>
      <c r="AK54" s="215"/>
      <c r="AL54" s="215"/>
      <c r="AM54" s="215"/>
      <c r="AN54" s="215"/>
      <c r="AO54" s="215"/>
      <c r="AP54" s="215"/>
      <c r="AQ54" s="215"/>
      <c r="AR54" s="215"/>
      <c r="AS54" s="215"/>
      <c r="AT54" s="215"/>
      <c r="AU54" s="215"/>
      <c r="AV54" s="215"/>
      <c r="AW54" s="215"/>
      <c r="AX54" s="215"/>
      <c r="AY54" s="394"/>
      <c r="AZ54" s="215"/>
      <c r="BA54" s="717"/>
      <c r="BB54" s="1"/>
      <c r="BC54" s="715"/>
      <c r="BD54"/>
      <c r="BE54" s="715"/>
      <c r="BF54"/>
      <c r="BG54" s="715"/>
      <c r="BH54"/>
      <c r="BI54" s="715"/>
      <c r="BJ54"/>
      <c r="BK54" s="715"/>
      <c r="BL54"/>
      <c r="BM54" s="715"/>
      <c r="BN54"/>
      <c r="BO54" s="387"/>
      <c r="BP54"/>
      <c r="BQ54" s="387"/>
      <c r="BR54"/>
      <c r="BS54" s="387"/>
      <c r="BT54"/>
      <c r="BU54" s="387"/>
      <c r="BV54"/>
      <c r="BW54" s="387"/>
      <c r="BX54"/>
      <c r="BY54" s="387"/>
      <c r="BZ54"/>
      <c r="CA54" s="387"/>
      <c r="CB54"/>
      <c r="CC54" s="387"/>
      <c r="CD54"/>
      <c r="CE54" s="387"/>
      <c r="CF54"/>
      <c r="CG54" s="387"/>
      <c r="CH54"/>
      <c r="CI54" s="387"/>
      <c r="CJ54"/>
      <c r="CK54" s="215"/>
      <c r="CL54" s="507"/>
      <c r="CM54" s="507"/>
      <c r="CN54" s="507"/>
      <c r="CO54" s="507"/>
      <c r="CP54" s="507"/>
      <c r="CQ54" s="507"/>
      <c r="CR54" s="507"/>
      <c r="CS54" s="507"/>
      <c r="CT54" s="507"/>
      <c r="CU54" s="36"/>
      <c r="CV54" s="36"/>
      <c r="CW54" s="507"/>
      <c r="CX54" s="507"/>
      <c r="CY54" s="507"/>
      <c r="DN54" s="507"/>
      <c r="DO54" s="507"/>
      <c r="DP54" s="507"/>
      <c r="DQ54" s="507"/>
      <c r="DR54" s="507"/>
      <c r="DS54" s="507"/>
      <c r="DT54" s="507"/>
      <c r="DU54" s="507"/>
      <c r="DV54" s="507"/>
      <c r="DW54" s="507"/>
      <c r="DX54" s="507"/>
      <c r="DY54" s="507"/>
      <c r="DZ54" s="507"/>
      <c r="EA54" s="507"/>
      <c r="EB54" s="507"/>
      <c r="EC54" s="507"/>
      <c r="ED54" s="507"/>
      <c r="EE54" s="507"/>
      <c r="EF54" s="507"/>
      <c r="EG54" s="507"/>
      <c r="EH54" s="507"/>
      <c r="EI54" s="507"/>
      <c r="EJ54" s="507"/>
      <c r="EK54" s="507"/>
      <c r="EL54" s="507"/>
      <c r="EM54" s="507"/>
      <c r="EN54" s="507"/>
      <c r="EO54" s="507"/>
      <c r="EP54" s="507"/>
      <c r="EQ54" s="507"/>
      <c r="ER54" s="507"/>
      <c r="ES54" s="507"/>
      <c r="ET54" s="507"/>
      <c r="EU54" s="507"/>
      <c r="EV54" s="507"/>
      <c r="EW54" s="507"/>
      <c r="EX54" s="507"/>
      <c r="EY54" s="507"/>
      <c r="EZ54" s="507"/>
      <c r="FA54" s="507"/>
      <c r="FB54" s="507"/>
      <c r="FC54" s="507"/>
      <c r="FD54" s="507"/>
      <c r="FE54" s="507"/>
      <c r="FF54" s="507"/>
      <c r="FG54" s="507"/>
      <c r="FH54" s="507"/>
      <c r="FI54" s="507"/>
      <c r="FJ54" s="507"/>
      <c r="FK54" s="507"/>
      <c r="FL54" s="507"/>
      <c r="FM54" s="507"/>
      <c r="FN54" s="507"/>
      <c r="FO54" s="507"/>
      <c r="FP54" s="507"/>
      <c r="FQ54" s="507"/>
      <c r="FR54" s="507"/>
      <c r="FS54" s="507"/>
      <c r="FT54" s="507"/>
      <c r="FU54" s="507"/>
      <c r="FV54" s="507"/>
      <c r="FW54" s="507"/>
      <c r="FX54" s="507"/>
      <c r="FY54" s="507"/>
      <c r="FZ54" s="507"/>
      <c r="GA54" s="507"/>
      <c r="GB54" s="507"/>
      <c r="GC54" s="507"/>
      <c r="GD54" s="507"/>
      <c r="GE54" s="507"/>
      <c r="GF54" s="507"/>
      <c r="GG54" s="507"/>
      <c r="GH54" s="507"/>
      <c r="GI54" s="507"/>
      <c r="GJ54" s="507"/>
      <c r="GK54" s="507"/>
      <c r="GL54" s="507"/>
      <c r="GM54" s="507"/>
      <c r="GN54" s="507"/>
      <c r="GO54" s="507"/>
      <c r="GP54" s="507"/>
      <c r="GQ54" s="507"/>
      <c r="GR54" s="507"/>
      <c r="GS54" s="507"/>
      <c r="GT54" s="507"/>
      <c r="GU54" s="507"/>
      <c r="GV54" s="507"/>
      <c r="GW54" s="507"/>
      <c r="GX54" s="507"/>
      <c r="GY54" s="507"/>
      <c r="GZ54" s="507"/>
      <c r="HA54" s="507"/>
      <c r="HB54" s="507"/>
      <c r="HC54" s="507"/>
      <c r="HD54" s="507"/>
      <c r="HE54" s="507"/>
      <c r="HF54" s="507"/>
      <c r="HG54" s="507"/>
      <c r="HH54" s="507"/>
      <c r="HI54" s="507"/>
      <c r="HJ54" s="507"/>
      <c r="HK54" s="507"/>
      <c r="HL54" s="507"/>
      <c r="HM54" s="507"/>
      <c r="HN54" s="507"/>
      <c r="HO54" s="507"/>
      <c r="HP54" s="507"/>
      <c r="HQ54" s="507"/>
      <c r="HR54" s="507"/>
      <c r="HS54" s="507"/>
      <c r="HT54" s="507"/>
      <c r="HU54" s="507"/>
      <c r="HV54" s="507"/>
      <c r="HW54" s="507"/>
      <c r="HX54" s="507"/>
      <c r="HY54" s="507"/>
      <c r="HZ54" s="507"/>
      <c r="IA54" s="507"/>
      <c r="IB54" s="507"/>
      <c r="IC54" s="507"/>
      <c r="ID54" s="507"/>
      <c r="IE54" s="507"/>
      <c r="IF54" s="507"/>
      <c r="IG54" s="507"/>
      <c r="IH54" s="507"/>
      <c r="II54" s="507"/>
      <c r="IJ54" s="507"/>
    </row>
    <row r="55" spans="1:244" s="398" customFormat="1" ht="19" x14ac:dyDescent="0.2">
      <c r="A55"/>
      <c r="B55" s="290"/>
      <c r="C55"/>
      <c r="D55" s="341"/>
      <c r="E55" s="463"/>
      <c r="F55" s="463"/>
      <c r="G55" s="271"/>
      <c r="H55"/>
      <c r="I55" s="99"/>
      <c r="J55"/>
      <c r="K55"/>
      <c r="L55"/>
      <c r="M55" s="275"/>
      <c r="N55" s="275"/>
      <c r="O55" s="275"/>
      <c r="P55" s="275"/>
      <c r="Q55" s="275"/>
      <c r="R55" s="275"/>
      <c r="S55" s="275"/>
      <c r="T55" s="275"/>
      <c r="U55" s="275"/>
      <c r="V55" s="275"/>
      <c r="W55" s="275"/>
      <c r="X55" s="275"/>
      <c r="Y55" s="275"/>
      <c r="Z55" s="275"/>
      <c r="AA55" s="275"/>
      <c r="AB55" s="23"/>
      <c r="AC55"/>
      <c r="AD55" s="92"/>
      <c r="AE55"/>
      <c r="AF55"/>
      <c r="AG55"/>
      <c r="AH55" s="96"/>
      <c r="AI55" s="394"/>
      <c r="AJ55" s="215"/>
      <c r="AK55" s="215"/>
      <c r="AL55" s="215"/>
      <c r="AM55" s="215"/>
      <c r="AN55" s="215"/>
      <c r="AO55" s="215"/>
      <c r="AP55" s="215"/>
      <c r="AQ55" s="215"/>
      <c r="AR55" s="215"/>
      <c r="AS55" s="215"/>
      <c r="AT55" s="215"/>
      <c r="AU55" s="215"/>
      <c r="AV55" s="215"/>
      <c r="AW55" s="215"/>
      <c r="AX55" s="215"/>
      <c r="AY55" s="394"/>
      <c r="AZ55" s="215"/>
      <c r="BA55" s="717"/>
      <c r="BB55" s="1"/>
      <c r="BC55" s="715"/>
      <c r="BD55"/>
      <c r="BE55" s="715"/>
      <c r="BF55"/>
      <c r="BG55" s="715"/>
      <c r="BH55"/>
      <c r="BI55" s="715"/>
      <c r="BJ55"/>
      <c r="BK55" s="715"/>
      <c r="BL55"/>
      <c r="BM55" s="715"/>
      <c r="BN55"/>
      <c r="BO55" s="387"/>
      <c r="BP55"/>
      <c r="BQ55" s="387"/>
      <c r="BR55"/>
      <c r="BS55" s="387"/>
      <c r="BT55"/>
      <c r="BU55" s="387"/>
      <c r="BV55"/>
      <c r="BW55" s="387"/>
      <c r="BX55"/>
      <c r="BY55" s="387"/>
      <c r="BZ55"/>
      <c r="CA55" s="387"/>
      <c r="CB55"/>
      <c r="CC55" s="387"/>
      <c r="CD55"/>
      <c r="CE55" s="387"/>
      <c r="CF55"/>
      <c r="CG55" s="387"/>
      <c r="CH55"/>
      <c r="CI55" s="387"/>
      <c r="CJ55"/>
      <c r="CK55" s="215"/>
      <c r="CL55" s="507"/>
      <c r="CM55" s="507"/>
      <c r="CN55" s="507"/>
      <c r="CO55" s="507"/>
      <c r="CP55" s="507"/>
      <c r="CQ55" s="507"/>
      <c r="CR55" s="507"/>
      <c r="CS55" s="507"/>
      <c r="CT55" s="507"/>
      <c r="CU55" s="36"/>
      <c r="CV55" s="36"/>
      <c r="CW55" s="507"/>
      <c r="CX55" s="507"/>
      <c r="CY55" s="507"/>
      <c r="DN55" s="507"/>
      <c r="DO55" s="507"/>
      <c r="DP55" s="507"/>
      <c r="DQ55" s="507"/>
      <c r="DR55" s="507"/>
      <c r="DS55" s="507"/>
      <c r="DT55" s="507"/>
      <c r="DU55" s="507"/>
      <c r="DV55" s="507"/>
      <c r="DW55" s="507"/>
      <c r="DX55" s="507"/>
      <c r="DY55" s="507"/>
      <c r="DZ55" s="507"/>
      <c r="EA55" s="507"/>
      <c r="EB55" s="507"/>
      <c r="EC55" s="507"/>
      <c r="ED55" s="507"/>
      <c r="EE55" s="507"/>
      <c r="EF55" s="507"/>
      <c r="EG55" s="507"/>
      <c r="EH55" s="507"/>
      <c r="EI55" s="507"/>
      <c r="EJ55" s="507"/>
      <c r="EK55" s="507"/>
      <c r="EL55" s="507"/>
      <c r="EM55" s="507"/>
      <c r="EN55" s="507"/>
      <c r="EO55" s="507"/>
      <c r="EP55" s="507"/>
      <c r="EQ55" s="507"/>
      <c r="ER55" s="507"/>
      <c r="ES55" s="507"/>
      <c r="ET55" s="507"/>
      <c r="EU55" s="507"/>
      <c r="EV55" s="507"/>
      <c r="EW55" s="507"/>
      <c r="EX55" s="507"/>
      <c r="EY55" s="507"/>
      <c r="EZ55" s="507"/>
      <c r="FA55" s="507"/>
      <c r="FB55" s="507"/>
      <c r="FC55" s="507"/>
      <c r="FD55" s="507"/>
      <c r="FE55" s="507"/>
      <c r="FF55" s="507"/>
      <c r="FG55" s="507"/>
      <c r="FH55" s="507"/>
      <c r="FI55" s="507"/>
      <c r="FJ55" s="507"/>
      <c r="FK55" s="507"/>
      <c r="FL55" s="507"/>
      <c r="FM55" s="507"/>
      <c r="FN55" s="507"/>
      <c r="FO55" s="507"/>
      <c r="FP55" s="507"/>
      <c r="FQ55" s="507"/>
      <c r="FR55" s="507"/>
      <c r="FS55" s="507"/>
      <c r="FT55" s="507"/>
      <c r="FU55" s="507"/>
      <c r="FV55" s="507"/>
      <c r="FW55" s="507"/>
      <c r="FX55" s="507"/>
      <c r="FY55" s="507"/>
      <c r="FZ55" s="507"/>
      <c r="GA55" s="507"/>
      <c r="GB55" s="507"/>
      <c r="GC55" s="507"/>
      <c r="GD55" s="507"/>
      <c r="GE55" s="507"/>
      <c r="GF55" s="507"/>
      <c r="GG55" s="507"/>
      <c r="GH55" s="507"/>
      <c r="GI55" s="507"/>
      <c r="GJ55" s="507"/>
      <c r="GK55" s="507"/>
      <c r="GL55" s="507"/>
      <c r="GM55" s="507"/>
      <c r="GN55" s="507"/>
      <c r="GO55" s="507"/>
      <c r="GP55" s="507"/>
      <c r="GQ55" s="507"/>
      <c r="GR55" s="507"/>
      <c r="GS55" s="507"/>
      <c r="GT55" s="507"/>
      <c r="GU55" s="507"/>
      <c r="GV55" s="507"/>
      <c r="GW55" s="507"/>
      <c r="GX55" s="507"/>
      <c r="GY55" s="507"/>
      <c r="GZ55" s="507"/>
      <c r="HA55" s="507"/>
      <c r="HB55" s="507"/>
      <c r="HC55" s="507"/>
      <c r="HD55" s="507"/>
      <c r="HE55" s="507"/>
      <c r="HF55" s="507"/>
      <c r="HG55" s="507"/>
      <c r="HH55" s="507"/>
      <c r="HI55" s="507"/>
      <c r="HJ55" s="507"/>
      <c r="HK55" s="507"/>
      <c r="HL55" s="507"/>
      <c r="HM55" s="507"/>
      <c r="HN55" s="507"/>
      <c r="HO55" s="507"/>
      <c r="HP55" s="507"/>
      <c r="HQ55" s="507"/>
      <c r="HR55" s="507"/>
      <c r="HS55" s="507"/>
      <c r="HT55" s="507"/>
      <c r="HU55" s="507"/>
      <c r="HV55" s="507"/>
      <c r="HW55" s="507"/>
      <c r="HX55" s="507"/>
      <c r="HY55" s="507"/>
      <c r="HZ55" s="507"/>
      <c r="IA55" s="507"/>
      <c r="IB55" s="507"/>
      <c r="IC55" s="507"/>
      <c r="ID55" s="507"/>
      <c r="IE55" s="507"/>
      <c r="IF55" s="507"/>
      <c r="IG55" s="507"/>
      <c r="IH55" s="507"/>
      <c r="II55" s="507"/>
      <c r="IJ55" s="507"/>
    </row>
    <row r="56" spans="1:244" s="398" customFormat="1" ht="19" x14ac:dyDescent="0.2">
      <c r="A56"/>
      <c r="B56" s="290"/>
      <c r="C56"/>
      <c r="D56" s="341"/>
      <c r="E56" s="463"/>
      <c r="F56" s="463"/>
      <c r="G56" s="271"/>
      <c r="H56"/>
      <c r="I56" s="99"/>
      <c r="J56"/>
      <c r="K56"/>
      <c r="L56"/>
      <c r="M56" s="275"/>
      <c r="N56" s="275"/>
      <c r="O56" s="275"/>
      <c r="P56" s="275"/>
      <c r="Q56" s="275"/>
      <c r="R56" s="275"/>
      <c r="S56" s="275"/>
      <c r="T56" s="275"/>
      <c r="U56" s="275"/>
      <c r="V56" s="275"/>
      <c r="W56" s="275"/>
      <c r="X56" s="275"/>
      <c r="Y56" s="275"/>
      <c r="Z56" s="275"/>
      <c r="AA56" s="275"/>
      <c r="AB56" s="23"/>
      <c r="AC56"/>
      <c r="AD56" s="92"/>
      <c r="AE56"/>
      <c r="AF56"/>
      <c r="AG56"/>
      <c r="AH56" s="96"/>
      <c r="AI56" s="394"/>
      <c r="AJ56" s="215"/>
      <c r="AK56" s="215"/>
      <c r="AL56" s="215"/>
      <c r="AM56" s="215"/>
      <c r="AN56" s="215"/>
      <c r="AO56" s="215"/>
      <c r="AP56" s="215"/>
      <c r="AQ56" s="215"/>
      <c r="AR56" s="215"/>
      <c r="AS56" s="215"/>
      <c r="AT56" s="215"/>
      <c r="AU56" s="215"/>
      <c r="AV56" s="215"/>
      <c r="AW56" s="215"/>
      <c r="AX56" s="215"/>
      <c r="AY56" s="394"/>
      <c r="AZ56" s="215"/>
      <c r="BA56" s="717"/>
      <c r="BB56" s="1"/>
      <c r="BC56" s="715"/>
      <c r="BD56"/>
      <c r="BE56" s="715"/>
      <c r="BF56"/>
      <c r="BG56" s="715"/>
      <c r="BH56"/>
      <c r="BI56" s="715"/>
      <c r="BJ56"/>
      <c r="BK56" s="715"/>
      <c r="BL56"/>
      <c r="BM56" s="715"/>
      <c r="BN56"/>
      <c r="BO56" s="387"/>
      <c r="BP56"/>
      <c r="BQ56" s="387"/>
      <c r="BR56"/>
      <c r="BS56" s="387"/>
      <c r="BT56"/>
      <c r="BU56" s="387"/>
      <c r="BV56"/>
      <c r="BW56" s="387"/>
      <c r="BX56"/>
      <c r="BY56" s="387"/>
      <c r="BZ56"/>
      <c r="CA56" s="387"/>
      <c r="CB56"/>
      <c r="CC56" s="387"/>
      <c r="CD56"/>
      <c r="CE56" s="387"/>
      <c r="CF56"/>
      <c r="CG56" s="387"/>
      <c r="CH56"/>
      <c r="CI56" s="387"/>
      <c r="CJ56"/>
      <c r="CK56" s="215"/>
      <c r="CL56" s="507"/>
      <c r="CM56" s="507"/>
      <c r="CN56" s="507"/>
      <c r="CO56" s="507"/>
      <c r="CP56" s="507"/>
      <c r="CQ56" s="507"/>
      <c r="CR56" s="507"/>
      <c r="CS56" s="507"/>
      <c r="CT56" s="507"/>
      <c r="CU56" s="36"/>
      <c r="CV56" s="36"/>
      <c r="CW56" s="507"/>
      <c r="CX56" s="507"/>
      <c r="CY56" s="507"/>
      <c r="DN56" s="507"/>
      <c r="DO56" s="507"/>
      <c r="DP56" s="507"/>
      <c r="DQ56" s="507"/>
      <c r="DR56" s="507"/>
      <c r="DS56" s="507"/>
      <c r="DT56" s="507"/>
      <c r="DU56" s="507"/>
      <c r="DV56" s="507"/>
      <c r="DW56" s="507"/>
      <c r="DX56" s="507"/>
      <c r="DY56" s="507"/>
      <c r="DZ56" s="507"/>
      <c r="EA56" s="507"/>
      <c r="EB56" s="507"/>
      <c r="EC56" s="507"/>
      <c r="ED56" s="507"/>
      <c r="EE56" s="507"/>
      <c r="EF56" s="507"/>
      <c r="EG56" s="507"/>
      <c r="EH56" s="507"/>
      <c r="EI56" s="507"/>
      <c r="EJ56" s="507"/>
      <c r="EK56" s="507"/>
      <c r="EL56" s="507"/>
      <c r="EM56" s="507"/>
      <c r="EN56" s="507"/>
      <c r="EO56" s="507"/>
      <c r="EP56" s="507"/>
      <c r="EQ56" s="507"/>
      <c r="ER56" s="507"/>
      <c r="ES56" s="507"/>
      <c r="ET56" s="507"/>
      <c r="EU56" s="507"/>
      <c r="EV56" s="507"/>
      <c r="EW56" s="507"/>
      <c r="EX56" s="507"/>
      <c r="EY56" s="507"/>
      <c r="EZ56" s="507"/>
      <c r="FA56" s="507"/>
      <c r="FB56" s="507"/>
      <c r="FC56" s="507"/>
      <c r="FD56" s="507"/>
      <c r="FE56" s="507"/>
      <c r="FF56" s="507"/>
      <c r="FG56" s="507"/>
      <c r="FH56" s="507"/>
      <c r="FI56" s="507"/>
      <c r="FJ56" s="507"/>
      <c r="FK56" s="507"/>
      <c r="FL56" s="507"/>
      <c r="FM56" s="507"/>
      <c r="FN56" s="507"/>
      <c r="FO56" s="507"/>
      <c r="FP56" s="507"/>
      <c r="FQ56" s="507"/>
      <c r="FR56" s="507"/>
      <c r="FS56" s="507"/>
      <c r="FT56" s="507"/>
      <c r="FU56" s="507"/>
      <c r="FV56" s="507"/>
      <c r="FW56" s="507"/>
      <c r="FX56" s="507"/>
      <c r="FY56" s="507"/>
      <c r="FZ56" s="507"/>
      <c r="GA56" s="507"/>
      <c r="GB56" s="507"/>
      <c r="GC56" s="507"/>
      <c r="GD56" s="507"/>
      <c r="GE56" s="507"/>
      <c r="GF56" s="507"/>
      <c r="GG56" s="507"/>
      <c r="GH56" s="507"/>
      <c r="GI56" s="507"/>
      <c r="GJ56" s="507"/>
      <c r="GK56" s="507"/>
      <c r="GL56" s="507"/>
      <c r="GM56" s="507"/>
      <c r="GN56" s="507"/>
      <c r="GO56" s="507"/>
      <c r="GP56" s="507"/>
      <c r="GQ56" s="507"/>
      <c r="GR56" s="507"/>
      <c r="GS56" s="507"/>
      <c r="GT56" s="507"/>
      <c r="GU56" s="507"/>
      <c r="GV56" s="507"/>
      <c r="GW56" s="507"/>
      <c r="GX56" s="507"/>
      <c r="GY56" s="507"/>
      <c r="GZ56" s="507"/>
      <c r="HA56" s="507"/>
      <c r="HB56" s="507"/>
      <c r="HC56" s="507"/>
      <c r="HD56" s="507"/>
      <c r="HE56" s="507"/>
      <c r="HF56" s="507"/>
      <c r="HG56" s="507"/>
      <c r="HH56" s="507"/>
      <c r="HI56" s="507"/>
      <c r="HJ56" s="507"/>
      <c r="HK56" s="507"/>
      <c r="HL56" s="507"/>
      <c r="HM56" s="507"/>
      <c r="HN56" s="507"/>
      <c r="HO56" s="507"/>
      <c r="HP56" s="507"/>
      <c r="HQ56" s="507"/>
      <c r="HR56" s="507"/>
      <c r="HS56" s="507"/>
      <c r="HT56" s="507"/>
      <c r="HU56" s="507"/>
      <c r="HV56" s="507"/>
      <c r="HW56" s="507"/>
      <c r="HX56" s="507"/>
      <c r="HY56" s="507"/>
      <c r="HZ56" s="507"/>
      <c r="IA56" s="507"/>
      <c r="IB56" s="507"/>
      <c r="IC56" s="507"/>
      <c r="ID56" s="507"/>
      <c r="IE56" s="507"/>
      <c r="IF56" s="507"/>
      <c r="IG56" s="507"/>
      <c r="IH56" s="507"/>
      <c r="II56" s="507"/>
      <c r="IJ56" s="507"/>
    </row>
    <row r="57" spans="1:244" s="398" customFormat="1" ht="19" x14ac:dyDescent="0.2">
      <c r="A57"/>
      <c r="B57" s="290"/>
      <c r="C57"/>
      <c r="D57" s="341"/>
      <c r="E57" s="463"/>
      <c r="F57" s="463"/>
      <c r="G57" s="271"/>
      <c r="H57"/>
      <c r="I57" s="99"/>
      <c r="J57"/>
      <c r="K57"/>
      <c r="L57"/>
      <c r="M57" s="275"/>
      <c r="N57" s="275"/>
      <c r="O57" s="275"/>
      <c r="P57" s="275"/>
      <c r="Q57" s="275"/>
      <c r="R57" s="275"/>
      <c r="S57" s="275"/>
      <c r="T57" s="275"/>
      <c r="U57" s="275"/>
      <c r="V57" s="275"/>
      <c r="W57" s="275"/>
      <c r="X57" s="275"/>
      <c r="Y57" s="275"/>
      <c r="Z57" s="275"/>
      <c r="AA57" s="275"/>
      <c r="AB57" s="23"/>
      <c r="AC57"/>
      <c r="AD57" s="92"/>
      <c r="AE57"/>
      <c r="AF57"/>
      <c r="AG57"/>
      <c r="AH57" s="96"/>
      <c r="AI57" s="394"/>
      <c r="AJ57" s="215"/>
      <c r="AK57" s="215"/>
      <c r="AL57" s="215"/>
      <c r="AM57" s="215"/>
      <c r="AN57" s="215"/>
      <c r="AO57" s="215"/>
      <c r="AP57" s="215"/>
      <c r="AQ57" s="215"/>
      <c r="AR57" s="215"/>
      <c r="AS57" s="215"/>
      <c r="AT57" s="215"/>
      <c r="AU57" s="215"/>
      <c r="AV57" s="215"/>
      <c r="AW57" s="215"/>
      <c r="AX57" s="215"/>
      <c r="AY57" s="394"/>
      <c r="AZ57" s="215"/>
      <c r="BA57" s="717"/>
      <c r="BB57" s="1"/>
      <c r="BC57" s="715"/>
      <c r="BD57"/>
      <c r="BE57" s="715"/>
      <c r="BF57"/>
      <c r="BG57" s="715"/>
      <c r="BH57"/>
      <c r="BI57" s="715"/>
      <c r="BJ57"/>
      <c r="BK57" s="715"/>
      <c r="BL57"/>
      <c r="BM57" s="715"/>
      <c r="BN57"/>
      <c r="BO57" s="387"/>
      <c r="BP57"/>
      <c r="BQ57" s="387"/>
      <c r="BR57"/>
      <c r="BS57" s="387"/>
      <c r="BT57"/>
      <c r="BU57" s="387"/>
      <c r="BV57"/>
      <c r="BW57" s="387"/>
      <c r="BX57"/>
      <c r="BY57" s="387"/>
      <c r="BZ57"/>
      <c r="CA57" s="387"/>
      <c r="CB57"/>
      <c r="CC57" s="387"/>
      <c r="CD57"/>
      <c r="CE57" s="387"/>
      <c r="CF57"/>
      <c r="CG57" s="387"/>
      <c r="CH57"/>
      <c r="CI57" s="387"/>
      <c r="CJ57"/>
      <c r="CK57" s="215"/>
      <c r="CL57" s="507"/>
      <c r="CM57" s="507"/>
      <c r="CN57" s="507"/>
      <c r="CO57" s="507"/>
      <c r="CP57" s="507"/>
      <c r="CQ57" s="507"/>
      <c r="CR57" s="507"/>
      <c r="CS57" s="507"/>
      <c r="CT57" s="507"/>
      <c r="CU57" s="36"/>
      <c r="CV57" s="36"/>
      <c r="CW57" s="507"/>
      <c r="CX57" s="507"/>
      <c r="CY57" s="507"/>
      <c r="DN57" s="507"/>
      <c r="DO57" s="507"/>
      <c r="DP57" s="507"/>
      <c r="DQ57" s="507"/>
      <c r="DR57" s="507"/>
      <c r="DS57" s="507"/>
      <c r="DT57" s="507"/>
      <c r="DU57" s="507"/>
      <c r="DV57" s="507"/>
      <c r="DW57" s="507"/>
      <c r="DX57" s="507"/>
      <c r="DY57" s="507"/>
      <c r="DZ57" s="507"/>
      <c r="EA57" s="507"/>
      <c r="EB57" s="507"/>
      <c r="EC57" s="507"/>
      <c r="ED57" s="507"/>
      <c r="EE57" s="507"/>
      <c r="EF57" s="507"/>
      <c r="EG57" s="507"/>
      <c r="EH57" s="507"/>
      <c r="EI57" s="507"/>
      <c r="EJ57" s="507"/>
      <c r="EK57" s="507"/>
      <c r="EL57" s="507"/>
      <c r="EM57" s="507"/>
      <c r="EN57" s="507"/>
      <c r="EO57" s="507"/>
      <c r="EP57" s="507"/>
      <c r="EQ57" s="507"/>
      <c r="ER57" s="507"/>
      <c r="ES57" s="507"/>
      <c r="ET57" s="507"/>
      <c r="EU57" s="507"/>
      <c r="EV57" s="507"/>
      <c r="EW57" s="507"/>
      <c r="EX57" s="507"/>
      <c r="EY57" s="507"/>
      <c r="EZ57" s="507"/>
      <c r="FA57" s="507"/>
      <c r="FB57" s="507"/>
      <c r="FC57" s="507"/>
      <c r="FD57" s="507"/>
      <c r="FE57" s="507"/>
      <c r="FF57" s="507"/>
      <c r="FG57" s="507"/>
      <c r="FH57" s="507"/>
      <c r="FI57" s="507"/>
      <c r="FJ57" s="507"/>
      <c r="FK57" s="507"/>
      <c r="FL57" s="507"/>
      <c r="FM57" s="507"/>
      <c r="FN57" s="507"/>
      <c r="FO57" s="507"/>
      <c r="FP57" s="507"/>
      <c r="FQ57" s="507"/>
      <c r="FR57" s="507"/>
      <c r="FS57" s="507"/>
      <c r="FT57" s="507"/>
      <c r="FU57" s="507"/>
      <c r="FV57" s="507"/>
      <c r="FW57" s="507"/>
      <c r="FX57" s="507"/>
      <c r="FY57" s="507"/>
      <c r="FZ57" s="507"/>
      <c r="GA57" s="507"/>
      <c r="GB57" s="507"/>
      <c r="GC57" s="507"/>
      <c r="GD57" s="507"/>
      <c r="GE57" s="507"/>
      <c r="GF57" s="507"/>
      <c r="GG57" s="507"/>
      <c r="GH57" s="507"/>
      <c r="GI57" s="507"/>
      <c r="GJ57" s="507"/>
      <c r="GK57" s="507"/>
      <c r="GL57" s="507"/>
      <c r="GM57" s="507"/>
      <c r="GN57" s="507"/>
      <c r="GO57" s="507"/>
      <c r="GP57" s="507"/>
      <c r="GQ57" s="507"/>
      <c r="GR57" s="507"/>
      <c r="GS57" s="507"/>
      <c r="GT57" s="507"/>
      <c r="GU57" s="507"/>
      <c r="GV57" s="507"/>
      <c r="GW57" s="507"/>
      <c r="GX57" s="507"/>
      <c r="GY57" s="507"/>
      <c r="GZ57" s="507"/>
      <c r="HA57" s="507"/>
      <c r="HB57" s="507"/>
      <c r="HC57" s="507"/>
      <c r="HD57" s="507"/>
      <c r="HE57" s="507"/>
      <c r="HF57" s="507"/>
      <c r="HG57" s="507"/>
      <c r="HH57" s="507"/>
      <c r="HI57" s="507"/>
      <c r="HJ57" s="507"/>
      <c r="HK57" s="507"/>
      <c r="HL57" s="507"/>
      <c r="HM57" s="507"/>
      <c r="HN57" s="507"/>
      <c r="HO57" s="507"/>
      <c r="HP57" s="507"/>
      <c r="HQ57" s="507"/>
      <c r="HR57" s="507"/>
      <c r="HS57" s="507"/>
      <c r="HT57" s="507"/>
      <c r="HU57" s="507"/>
      <c r="HV57" s="507"/>
      <c r="HW57" s="507"/>
      <c r="HX57" s="507"/>
      <c r="HY57" s="507"/>
      <c r="HZ57" s="507"/>
      <c r="IA57" s="507"/>
      <c r="IB57" s="507"/>
      <c r="IC57" s="507"/>
      <c r="ID57" s="507"/>
      <c r="IE57" s="507"/>
      <c r="IF57" s="507"/>
      <c r="IG57" s="507"/>
      <c r="IH57" s="507"/>
      <c r="II57" s="507"/>
      <c r="IJ57" s="507"/>
    </row>
    <row r="58" spans="1:244" s="398" customFormat="1" ht="19" x14ac:dyDescent="0.2">
      <c r="A58"/>
      <c r="B58" s="290"/>
      <c r="C58"/>
      <c r="D58" s="341"/>
      <c r="E58" s="463"/>
      <c r="F58" s="463"/>
      <c r="G58" s="271"/>
      <c r="H58"/>
      <c r="I58" s="99"/>
      <c r="J58"/>
      <c r="K58"/>
      <c r="L58"/>
      <c r="M58" s="275"/>
      <c r="N58" s="275"/>
      <c r="O58" s="275"/>
      <c r="P58" s="275"/>
      <c r="Q58" s="275"/>
      <c r="R58" s="275"/>
      <c r="S58" s="275"/>
      <c r="T58" s="275"/>
      <c r="U58" s="275"/>
      <c r="V58" s="275"/>
      <c r="W58" s="275"/>
      <c r="X58" s="275"/>
      <c r="Y58" s="275"/>
      <c r="Z58" s="275"/>
      <c r="AA58" s="275"/>
      <c r="AB58" s="23"/>
      <c r="AC58"/>
      <c r="AD58" s="92"/>
      <c r="AE58"/>
      <c r="AF58"/>
      <c r="AG58"/>
      <c r="AH58" s="96"/>
      <c r="AI58" s="394"/>
      <c r="AJ58" s="215"/>
      <c r="AK58" s="215"/>
      <c r="AL58" s="215"/>
      <c r="AM58" s="215"/>
      <c r="AN58" s="215"/>
      <c r="AO58" s="215"/>
      <c r="AP58" s="215"/>
      <c r="AQ58" s="215"/>
      <c r="AR58" s="215"/>
      <c r="AS58" s="215"/>
      <c r="AT58" s="215"/>
      <c r="AU58" s="215"/>
      <c r="AV58" s="215"/>
      <c r="AW58" s="215"/>
      <c r="AX58" s="215"/>
      <c r="AY58" s="394"/>
      <c r="AZ58" s="215"/>
      <c r="BA58" s="717"/>
      <c r="BB58" s="1"/>
      <c r="BC58" s="715"/>
      <c r="BD58"/>
      <c r="BE58" s="715"/>
      <c r="BF58"/>
      <c r="BG58" s="715"/>
      <c r="BH58"/>
      <c r="BI58" s="715"/>
      <c r="BJ58"/>
      <c r="BK58" s="715"/>
      <c r="BL58"/>
      <c r="BM58" s="715"/>
      <c r="BN58"/>
      <c r="BO58" s="387"/>
      <c r="BP58"/>
      <c r="BQ58" s="387"/>
      <c r="BR58"/>
      <c r="BS58" s="387"/>
      <c r="BT58"/>
      <c r="BU58" s="387"/>
      <c r="BV58"/>
      <c r="BW58" s="387"/>
      <c r="BX58"/>
      <c r="BY58" s="387"/>
      <c r="BZ58"/>
      <c r="CA58" s="387"/>
      <c r="CB58"/>
      <c r="CC58" s="387"/>
      <c r="CD58"/>
      <c r="CE58" s="387"/>
      <c r="CF58"/>
      <c r="CG58" s="387"/>
      <c r="CH58"/>
      <c r="CI58" s="387"/>
      <c r="CJ58"/>
      <c r="CK58" s="215"/>
      <c r="CL58" s="507"/>
      <c r="CM58" s="507"/>
      <c r="CN58" s="507"/>
      <c r="CO58" s="507"/>
      <c r="CP58" s="507"/>
      <c r="CQ58" s="507"/>
      <c r="CR58" s="507"/>
      <c r="CS58" s="507"/>
      <c r="CT58" s="507"/>
      <c r="CU58" s="36"/>
      <c r="CV58" s="36"/>
      <c r="CW58" s="507"/>
      <c r="CX58" s="507"/>
      <c r="CY58" s="507"/>
      <c r="DN58" s="507"/>
      <c r="DO58" s="507"/>
      <c r="DP58" s="507"/>
      <c r="DQ58" s="507"/>
      <c r="DR58" s="507"/>
      <c r="DS58" s="507"/>
      <c r="DT58" s="507"/>
      <c r="DU58" s="507"/>
      <c r="DV58" s="507"/>
      <c r="DW58" s="507"/>
      <c r="DX58" s="507"/>
      <c r="DY58" s="507"/>
      <c r="DZ58" s="507"/>
      <c r="EA58" s="507"/>
      <c r="EB58" s="507"/>
      <c r="EC58" s="507"/>
      <c r="ED58" s="507"/>
      <c r="EE58" s="507"/>
      <c r="EF58" s="507"/>
      <c r="EG58" s="507"/>
      <c r="EH58" s="507"/>
      <c r="EI58" s="507"/>
      <c r="EJ58" s="507"/>
      <c r="EK58" s="507"/>
      <c r="EL58" s="507"/>
      <c r="EM58" s="507"/>
      <c r="EN58" s="507"/>
      <c r="EO58" s="507"/>
      <c r="EP58" s="507"/>
      <c r="EQ58" s="507"/>
      <c r="ER58" s="507"/>
      <c r="ES58" s="507"/>
      <c r="ET58" s="507"/>
      <c r="EU58" s="507"/>
      <c r="EV58" s="507"/>
      <c r="EW58" s="507"/>
      <c r="EX58" s="507"/>
      <c r="EY58" s="507"/>
      <c r="EZ58" s="507"/>
      <c r="FA58" s="507"/>
      <c r="FB58" s="507"/>
      <c r="FC58" s="507"/>
      <c r="FD58" s="507"/>
      <c r="FE58" s="507"/>
      <c r="FF58" s="507"/>
      <c r="FG58" s="507"/>
      <c r="FH58" s="507"/>
      <c r="FI58" s="507"/>
      <c r="FJ58" s="507"/>
      <c r="FK58" s="507"/>
      <c r="FL58" s="507"/>
      <c r="FM58" s="507"/>
      <c r="FN58" s="507"/>
      <c r="FO58" s="507"/>
      <c r="FP58" s="507"/>
      <c r="FQ58" s="507"/>
      <c r="FR58" s="507"/>
      <c r="FS58" s="507"/>
      <c r="FT58" s="507"/>
      <c r="FU58" s="507"/>
      <c r="FV58" s="507"/>
      <c r="FW58" s="507"/>
      <c r="FX58" s="507"/>
      <c r="FY58" s="507"/>
      <c r="FZ58" s="507"/>
      <c r="GA58" s="507"/>
      <c r="GB58" s="507"/>
      <c r="GC58" s="507"/>
      <c r="GD58" s="507"/>
      <c r="GE58" s="507"/>
      <c r="GF58" s="507"/>
      <c r="GG58" s="507"/>
      <c r="GH58" s="507"/>
      <c r="GI58" s="507"/>
      <c r="GJ58" s="507"/>
      <c r="GK58" s="507"/>
      <c r="GL58" s="507"/>
      <c r="GM58" s="507"/>
      <c r="GN58" s="507"/>
      <c r="GO58" s="507"/>
      <c r="GP58" s="507"/>
      <c r="GQ58" s="507"/>
      <c r="GR58" s="507"/>
      <c r="GS58" s="507"/>
      <c r="GT58" s="507"/>
      <c r="GU58" s="507"/>
      <c r="GV58" s="507"/>
      <c r="GW58" s="507"/>
      <c r="GX58" s="507"/>
      <c r="GY58" s="507"/>
      <c r="GZ58" s="507"/>
      <c r="HA58" s="507"/>
      <c r="HB58" s="507"/>
      <c r="HC58" s="507"/>
      <c r="HD58" s="507"/>
      <c r="HE58" s="507"/>
      <c r="HF58" s="507"/>
      <c r="HG58" s="507"/>
      <c r="HH58" s="507"/>
      <c r="HI58" s="507"/>
      <c r="HJ58" s="507"/>
      <c r="HK58" s="507"/>
      <c r="HL58" s="507"/>
      <c r="HM58" s="507"/>
      <c r="HN58" s="507"/>
      <c r="HO58" s="507"/>
      <c r="HP58" s="507"/>
      <c r="HQ58" s="507"/>
      <c r="HR58" s="507"/>
      <c r="HS58" s="507"/>
      <c r="HT58" s="507"/>
      <c r="HU58" s="507"/>
      <c r="HV58" s="507"/>
      <c r="HW58" s="507"/>
      <c r="HX58" s="507"/>
      <c r="HY58" s="507"/>
      <c r="HZ58" s="507"/>
      <c r="IA58" s="507"/>
      <c r="IB58" s="507"/>
      <c r="IC58" s="507"/>
      <c r="ID58" s="507"/>
      <c r="IE58" s="507"/>
      <c r="IF58" s="507"/>
      <c r="IG58" s="507"/>
      <c r="IH58" s="507"/>
      <c r="II58" s="507"/>
      <c r="IJ58" s="507"/>
    </row>
    <row r="59" spans="1:244" s="398" customFormat="1" ht="19" x14ac:dyDescent="0.2">
      <c r="A59"/>
      <c r="B59" s="290"/>
      <c r="C59"/>
      <c r="D59" s="341"/>
      <c r="E59" s="463"/>
      <c r="F59" s="463"/>
      <c r="G59" s="271"/>
      <c r="H59"/>
      <c r="I59" s="99"/>
      <c r="J59"/>
      <c r="K59"/>
      <c r="L59"/>
      <c r="M59" s="275"/>
      <c r="N59" s="275"/>
      <c r="O59" s="275"/>
      <c r="P59" s="275"/>
      <c r="Q59" s="275"/>
      <c r="R59" s="275"/>
      <c r="S59" s="275"/>
      <c r="T59" s="275"/>
      <c r="U59" s="275"/>
      <c r="V59" s="275"/>
      <c r="W59" s="275"/>
      <c r="X59" s="275"/>
      <c r="Y59" s="275"/>
      <c r="Z59" s="275"/>
      <c r="AA59" s="275"/>
      <c r="AB59" s="23"/>
      <c r="AC59"/>
      <c r="AD59" s="92"/>
      <c r="AE59"/>
      <c r="AF59"/>
      <c r="AG59"/>
      <c r="AH59" s="96"/>
      <c r="AI59" s="394"/>
      <c r="AJ59" s="215"/>
      <c r="AK59" s="215"/>
      <c r="AL59" s="215"/>
      <c r="AM59" s="215"/>
      <c r="AN59" s="215"/>
      <c r="AO59" s="215"/>
      <c r="AP59" s="215"/>
      <c r="AQ59" s="215"/>
      <c r="AR59" s="215"/>
      <c r="AS59" s="215"/>
      <c r="AT59" s="215"/>
      <c r="AU59" s="215"/>
      <c r="AV59" s="215"/>
      <c r="AW59" s="215"/>
      <c r="AX59" s="215"/>
      <c r="AY59" s="394"/>
      <c r="AZ59" s="215"/>
      <c r="BA59" s="717"/>
      <c r="BB59" s="1"/>
      <c r="BC59" s="715"/>
      <c r="BD59"/>
      <c r="BE59" s="715"/>
      <c r="BF59"/>
      <c r="BG59" s="715"/>
      <c r="BH59"/>
      <c r="BI59" s="715"/>
      <c r="BJ59"/>
      <c r="BK59" s="715"/>
      <c r="BL59"/>
      <c r="BM59" s="715"/>
      <c r="BN59"/>
      <c r="BO59" s="387"/>
      <c r="BP59"/>
      <c r="BQ59" s="387"/>
      <c r="BR59"/>
      <c r="BS59" s="387"/>
      <c r="BT59"/>
      <c r="BU59" s="387"/>
      <c r="BV59"/>
      <c r="BW59" s="387"/>
      <c r="BX59"/>
      <c r="BY59" s="387"/>
      <c r="BZ59"/>
      <c r="CA59" s="387"/>
      <c r="CB59"/>
      <c r="CC59" s="387"/>
      <c r="CD59"/>
      <c r="CE59" s="387"/>
      <c r="CF59"/>
      <c r="CG59" s="387"/>
      <c r="CH59"/>
      <c r="CI59" s="387"/>
      <c r="CJ59"/>
      <c r="CK59" s="215"/>
      <c r="CL59" s="507"/>
      <c r="CM59" s="507"/>
      <c r="CN59" s="507"/>
      <c r="CO59" s="507"/>
      <c r="CP59" s="507"/>
      <c r="CQ59" s="507"/>
      <c r="CR59" s="507"/>
      <c r="CS59" s="507"/>
      <c r="CT59" s="507"/>
      <c r="CU59" s="36"/>
      <c r="CV59" s="36"/>
      <c r="CW59" s="507"/>
      <c r="CX59" s="507"/>
      <c r="CY59" s="507"/>
      <c r="DN59" s="507"/>
      <c r="DO59" s="507"/>
      <c r="DP59" s="507"/>
      <c r="DQ59" s="507"/>
      <c r="DR59" s="507"/>
      <c r="DS59" s="507"/>
      <c r="DT59" s="507"/>
      <c r="DU59" s="507"/>
      <c r="DV59" s="507"/>
      <c r="DW59" s="507"/>
      <c r="DX59" s="507"/>
      <c r="DY59" s="507"/>
      <c r="DZ59" s="507"/>
      <c r="EA59" s="507"/>
      <c r="EB59" s="507"/>
      <c r="EC59" s="507"/>
      <c r="ED59" s="507"/>
      <c r="EE59" s="507"/>
      <c r="EF59" s="507"/>
      <c r="EG59" s="507"/>
      <c r="EH59" s="507"/>
      <c r="EI59" s="507"/>
      <c r="EJ59" s="507"/>
      <c r="EK59" s="507"/>
      <c r="EL59" s="507"/>
      <c r="EM59" s="507"/>
      <c r="EN59" s="507"/>
      <c r="EO59" s="507"/>
      <c r="EP59" s="507"/>
      <c r="EQ59" s="507"/>
      <c r="ER59" s="507"/>
      <c r="ES59" s="507"/>
      <c r="ET59" s="507"/>
      <c r="EU59" s="507"/>
      <c r="EV59" s="507"/>
      <c r="EW59" s="507"/>
      <c r="EX59" s="507"/>
      <c r="EY59" s="507"/>
      <c r="EZ59" s="507"/>
      <c r="FA59" s="507"/>
      <c r="FB59" s="507"/>
      <c r="FC59" s="507"/>
      <c r="FD59" s="507"/>
      <c r="FE59" s="507"/>
      <c r="FF59" s="507"/>
      <c r="FG59" s="507"/>
      <c r="FH59" s="507"/>
      <c r="FI59" s="507"/>
      <c r="FJ59" s="507"/>
      <c r="FK59" s="507"/>
      <c r="FL59" s="507"/>
      <c r="FM59" s="507"/>
      <c r="FN59" s="507"/>
      <c r="FO59" s="507"/>
      <c r="FP59" s="507"/>
      <c r="FQ59" s="507"/>
      <c r="FR59" s="507"/>
      <c r="FS59" s="507"/>
      <c r="FT59" s="507"/>
      <c r="FU59" s="507"/>
      <c r="FV59" s="507"/>
      <c r="FW59" s="507"/>
      <c r="FX59" s="507"/>
      <c r="FY59" s="507"/>
      <c r="FZ59" s="507"/>
      <c r="GA59" s="507"/>
      <c r="GB59" s="507"/>
      <c r="GC59" s="507"/>
      <c r="GD59" s="507"/>
      <c r="GE59" s="507"/>
      <c r="GF59" s="507"/>
      <c r="GG59" s="507"/>
      <c r="GH59" s="507"/>
      <c r="GI59" s="507"/>
      <c r="GJ59" s="507"/>
      <c r="GK59" s="507"/>
      <c r="GL59" s="507"/>
      <c r="GM59" s="507"/>
      <c r="GN59" s="507"/>
      <c r="GO59" s="507"/>
      <c r="GP59" s="507"/>
      <c r="GQ59" s="507"/>
      <c r="GR59" s="507"/>
      <c r="GS59" s="507"/>
      <c r="GT59" s="507"/>
      <c r="GU59" s="507"/>
      <c r="GV59" s="507"/>
      <c r="GW59" s="507"/>
      <c r="GX59" s="507"/>
      <c r="GY59" s="507"/>
      <c r="GZ59" s="507"/>
      <c r="HA59" s="507"/>
      <c r="HB59" s="507"/>
      <c r="HC59" s="507"/>
      <c r="HD59" s="507"/>
      <c r="HE59" s="507"/>
      <c r="HF59" s="507"/>
      <c r="HG59" s="507"/>
      <c r="HH59" s="507"/>
      <c r="HI59" s="507"/>
      <c r="HJ59" s="507"/>
      <c r="HK59" s="507"/>
      <c r="HL59" s="507"/>
      <c r="HM59" s="507"/>
      <c r="HN59" s="507"/>
      <c r="HO59" s="507"/>
      <c r="HP59" s="507"/>
      <c r="HQ59" s="507"/>
      <c r="HR59" s="507"/>
      <c r="HS59" s="507"/>
      <c r="HT59" s="507"/>
      <c r="HU59" s="507"/>
      <c r="HV59" s="507"/>
      <c r="HW59" s="507"/>
      <c r="HX59" s="507"/>
      <c r="HY59" s="507"/>
      <c r="HZ59" s="507"/>
      <c r="IA59" s="507"/>
      <c r="IB59" s="507"/>
      <c r="IC59" s="507"/>
      <c r="ID59" s="507"/>
      <c r="IE59" s="507"/>
      <c r="IF59" s="507"/>
      <c r="IG59" s="507"/>
      <c r="IH59" s="507"/>
      <c r="II59" s="507"/>
      <c r="IJ59" s="507"/>
    </row>
    <row r="60" spans="1:244" s="398" customFormat="1" ht="19" x14ac:dyDescent="0.2">
      <c r="A60"/>
      <c r="B60" s="290"/>
      <c r="C60"/>
      <c r="D60" s="341"/>
      <c r="E60" s="463"/>
      <c r="F60" s="463"/>
      <c r="G60" s="271"/>
      <c r="H60"/>
      <c r="I60" s="99"/>
      <c r="J60"/>
      <c r="K60"/>
      <c r="L60"/>
      <c r="M60" s="275"/>
      <c r="N60" s="275"/>
      <c r="O60" s="275"/>
      <c r="P60" s="275"/>
      <c r="Q60" s="275"/>
      <c r="R60" s="275"/>
      <c r="S60" s="275"/>
      <c r="T60" s="275"/>
      <c r="U60" s="275"/>
      <c r="V60" s="275"/>
      <c r="W60" s="275"/>
      <c r="X60" s="275"/>
      <c r="Y60" s="275"/>
      <c r="Z60" s="275"/>
      <c r="AA60" s="275"/>
      <c r="AB60" s="23"/>
      <c r="AC60"/>
      <c r="AD60" s="92"/>
      <c r="AE60"/>
      <c r="AF60"/>
      <c r="AG60"/>
      <c r="AH60" s="96"/>
      <c r="AI60" s="394"/>
      <c r="AJ60" s="215"/>
      <c r="AK60" s="215"/>
      <c r="AL60" s="215"/>
      <c r="AM60" s="215"/>
      <c r="AN60" s="215"/>
      <c r="AO60" s="215"/>
      <c r="AP60" s="215"/>
      <c r="AQ60" s="215"/>
      <c r="AR60" s="215"/>
      <c r="AS60" s="215"/>
      <c r="AT60" s="215"/>
      <c r="AU60" s="215"/>
      <c r="AV60" s="215"/>
      <c r="AW60" s="215"/>
      <c r="AX60" s="215"/>
      <c r="AY60" s="394"/>
      <c r="AZ60" s="215"/>
      <c r="BA60" s="717"/>
      <c r="BB60" s="1"/>
      <c r="BC60" s="715"/>
      <c r="BD60"/>
      <c r="BE60" s="715"/>
      <c r="BF60"/>
      <c r="BG60" s="715"/>
      <c r="BH60"/>
      <c r="BI60" s="715"/>
      <c r="BJ60"/>
      <c r="BK60" s="715"/>
      <c r="BL60"/>
      <c r="BM60" s="715"/>
      <c r="BN60"/>
      <c r="BO60" s="387"/>
      <c r="BP60"/>
      <c r="BQ60" s="387"/>
      <c r="BR60"/>
      <c r="BS60" s="387"/>
      <c r="BT60"/>
      <c r="BU60" s="387"/>
      <c r="BV60"/>
      <c r="BW60" s="387"/>
      <c r="BX60"/>
      <c r="BY60" s="387"/>
      <c r="BZ60"/>
      <c r="CA60" s="387"/>
      <c r="CB60"/>
      <c r="CC60" s="387"/>
      <c r="CD60"/>
      <c r="CE60" s="387"/>
      <c r="CF60"/>
      <c r="CG60" s="387"/>
      <c r="CH60"/>
      <c r="CI60" s="387"/>
      <c r="CJ60"/>
      <c r="CK60" s="215"/>
      <c r="CL60" s="507"/>
      <c r="CM60" s="507"/>
      <c r="CN60" s="507"/>
      <c r="CO60" s="507"/>
      <c r="CP60" s="507"/>
      <c r="CQ60" s="507"/>
      <c r="CR60" s="507"/>
      <c r="CS60" s="507"/>
      <c r="CT60" s="507"/>
      <c r="CU60" s="36"/>
      <c r="CV60" s="36"/>
      <c r="CW60" s="507"/>
      <c r="CX60" s="507"/>
      <c r="CY60" s="507"/>
      <c r="DN60" s="507"/>
      <c r="DO60" s="507"/>
      <c r="DP60" s="507"/>
      <c r="DQ60" s="507"/>
      <c r="DR60" s="507"/>
      <c r="DS60" s="507"/>
      <c r="DT60" s="507"/>
      <c r="DU60" s="507"/>
      <c r="DV60" s="507"/>
      <c r="DW60" s="507"/>
      <c r="DX60" s="507"/>
      <c r="DY60" s="507"/>
      <c r="DZ60" s="507"/>
      <c r="EA60" s="507"/>
      <c r="EB60" s="507"/>
      <c r="EC60" s="507"/>
      <c r="ED60" s="507"/>
      <c r="EE60" s="507"/>
      <c r="EF60" s="507"/>
      <c r="EG60" s="507"/>
      <c r="EH60" s="507"/>
      <c r="EI60" s="507"/>
      <c r="EJ60" s="507"/>
      <c r="EK60" s="507"/>
      <c r="EL60" s="507"/>
      <c r="EM60" s="507"/>
      <c r="EN60" s="507"/>
      <c r="EO60" s="507"/>
      <c r="EP60" s="507"/>
      <c r="EQ60" s="507"/>
      <c r="ER60" s="507"/>
      <c r="ES60" s="507"/>
      <c r="ET60" s="507"/>
      <c r="EU60" s="507"/>
      <c r="EV60" s="507"/>
      <c r="EW60" s="507"/>
      <c r="EX60" s="507"/>
      <c r="EY60" s="507"/>
      <c r="EZ60" s="507"/>
      <c r="FA60" s="507"/>
      <c r="FB60" s="507"/>
      <c r="FC60" s="507"/>
      <c r="FD60" s="507"/>
      <c r="FE60" s="507"/>
      <c r="FF60" s="507"/>
      <c r="FG60" s="507"/>
      <c r="FH60" s="507"/>
      <c r="FI60" s="507"/>
      <c r="FJ60" s="507"/>
      <c r="FK60" s="507"/>
      <c r="FL60" s="507"/>
      <c r="FM60" s="507"/>
      <c r="FN60" s="507"/>
      <c r="FO60" s="507"/>
      <c r="FP60" s="507"/>
      <c r="FQ60" s="507"/>
      <c r="FR60" s="507"/>
      <c r="FS60" s="507"/>
      <c r="FT60" s="507"/>
      <c r="FU60" s="507"/>
      <c r="FV60" s="507"/>
      <c r="FW60" s="507"/>
      <c r="FX60" s="507"/>
      <c r="FY60" s="507"/>
      <c r="FZ60" s="507"/>
      <c r="GA60" s="507"/>
      <c r="GB60" s="507"/>
      <c r="GC60" s="507"/>
      <c r="GD60" s="507"/>
      <c r="GE60" s="507"/>
      <c r="GF60" s="507"/>
      <c r="GG60" s="507"/>
      <c r="GH60" s="507"/>
      <c r="GI60" s="507"/>
      <c r="GJ60" s="507"/>
      <c r="GK60" s="507"/>
      <c r="GL60" s="507"/>
      <c r="GM60" s="507"/>
      <c r="GN60" s="507"/>
      <c r="GO60" s="507"/>
      <c r="GP60" s="507"/>
      <c r="GQ60" s="507"/>
      <c r="GR60" s="507"/>
      <c r="GS60" s="507"/>
      <c r="GT60" s="507"/>
      <c r="GU60" s="507"/>
      <c r="GV60" s="507"/>
      <c r="GW60" s="507"/>
      <c r="GX60" s="507"/>
      <c r="GY60" s="507"/>
      <c r="GZ60" s="507"/>
      <c r="HA60" s="507"/>
      <c r="HB60" s="507"/>
      <c r="HC60" s="507"/>
      <c r="HD60" s="507"/>
      <c r="HE60" s="507"/>
      <c r="HF60" s="507"/>
      <c r="HG60" s="507"/>
      <c r="HH60" s="507"/>
      <c r="HI60" s="507"/>
      <c r="HJ60" s="507"/>
      <c r="HK60" s="507"/>
      <c r="HL60" s="507"/>
      <c r="HM60" s="507"/>
      <c r="HN60" s="507"/>
      <c r="HO60" s="507"/>
      <c r="HP60" s="507"/>
      <c r="HQ60" s="507"/>
      <c r="HR60" s="507"/>
      <c r="HS60" s="507"/>
      <c r="HT60" s="507"/>
      <c r="HU60" s="507"/>
      <c r="HV60" s="507"/>
      <c r="HW60" s="507"/>
      <c r="HX60" s="507"/>
      <c r="HY60" s="507"/>
      <c r="HZ60" s="507"/>
      <c r="IA60" s="507"/>
      <c r="IB60" s="507"/>
      <c r="IC60" s="507"/>
      <c r="ID60" s="507"/>
      <c r="IE60" s="507"/>
      <c r="IF60" s="507"/>
      <c r="IG60" s="507"/>
      <c r="IH60" s="507"/>
      <c r="II60" s="507"/>
      <c r="IJ60" s="507"/>
    </row>
    <row r="61" spans="1:244" s="398" customFormat="1" ht="19" x14ac:dyDescent="0.2">
      <c r="A61"/>
      <c r="B61" s="290"/>
      <c r="C61"/>
      <c r="D61" s="341"/>
      <c r="E61" s="463"/>
      <c r="F61" s="463"/>
      <c r="G61" s="271"/>
      <c r="H61"/>
      <c r="I61" s="99"/>
      <c r="J61"/>
      <c r="K61"/>
      <c r="L61"/>
      <c r="M61" s="275"/>
      <c r="N61" s="275"/>
      <c r="O61" s="275"/>
      <c r="P61" s="275"/>
      <c r="Q61" s="275"/>
      <c r="R61" s="275"/>
      <c r="S61" s="275"/>
      <c r="T61" s="275"/>
      <c r="U61" s="275"/>
      <c r="V61" s="275"/>
      <c r="W61" s="275"/>
      <c r="X61" s="275"/>
      <c r="Y61" s="275"/>
      <c r="Z61" s="275"/>
      <c r="AA61" s="275"/>
      <c r="AB61" s="23"/>
      <c r="AC61"/>
      <c r="AD61" s="92"/>
      <c r="AE61"/>
      <c r="AF61"/>
      <c r="AG61"/>
      <c r="AH61" s="96"/>
      <c r="AI61" s="394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394"/>
      <c r="AZ61" s="215"/>
      <c r="BA61" s="717"/>
      <c r="BB61" s="1"/>
      <c r="BC61" s="715"/>
      <c r="BD61"/>
      <c r="BE61" s="715"/>
      <c r="BF61"/>
      <c r="BG61" s="715"/>
      <c r="BH61"/>
      <c r="BI61" s="715"/>
      <c r="BJ61"/>
      <c r="BK61" s="715"/>
      <c r="BL61"/>
      <c r="BM61" s="715"/>
      <c r="BN61"/>
      <c r="BO61" s="387"/>
      <c r="BP61"/>
      <c r="BQ61" s="387"/>
      <c r="BR61"/>
      <c r="BS61" s="387"/>
      <c r="BT61"/>
      <c r="BU61" s="387"/>
      <c r="BV61"/>
      <c r="BW61" s="387"/>
      <c r="BX61"/>
      <c r="BY61" s="387"/>
      <c r="BZ61"/>
      <c r="CA61" s="387"/>
      <c r="CB61"/>
      <c r="CC61" s="387"/>
      <c r="CD61"/>
      <c r="CE61" s="387"/>
      <c r="CF61"/>
      <c r="CG61" s="387"/>
      <c r="CH61"/>
      <c r="CI61" s="387"/>
      <c r="CJ61"/>
      <c r="CK61" s="215"/>
      <c r="CL61" s="507"/>
      <c r="CM61" s="507"/>
      <c r="CN61" s="507"/>
      <c r="CO61" s="507"/>
      <c r="CP61" s="507"/>
      <c r="CQ61" s="507"/>
      <c r="CR61" s="507"/>
      <c r="CS61" s="507"/>
      <c r="CT61" s="507"/>
      <c r="CU61" s="36"/>
      <c r="CV61" s="36"/>
      <c r="CW61" s="507"/>
      <c r="CX61" s="507"/>
      <c r="CY61" s="507"/>
      <c r="DN61" s="507"/>
      <c r="DO61" s="507"/>
      <c r="DP61" s="507"/>
      <c r="DQ61" s="507"/>
      <c r="DR61" s="507"/>
      <c r="DS61" s="507"/>
      <c r="DT61" s="507"/>
      <c r="DU61" s="507"/>
      <c r="DV61" s="507"/>
      <c r="DW61" s="507"/>
      <c r="DX61" s="507"/>
      <c r="DY61" s="507"/>
      <c r="DZ61" s="507"/>
      <c r="EA61" s="507"/>
      <c r="EB61" s="507"/>
      <c r="EC61" s="507"/>
      <c r="ED61" s="507"/>
      <c r="EE61" s="507"/>
      <c r="EF61" s="507"/>
      <c r="EG61" s="507"/>
      <c r="EH61" s="507"/>
      <c r="EI61" s="507"/>
      <c r="EJ61" s="507"/>
      <c r="EK61" s="507"/>
      <c r="EL61" s="507"/>
      <c r="EM61" s="507"/>
      <c r="EN61" s="507"/>
      <c r="EO61" s="507"/>
      <c r="EP61" s="507"/>
      <c r="EQ61" s="507"/>
      <c r="ER61" s="507"/>
      <c r="ES61" s="507"/>
      <c r="ET61" s="507"/>
      <c r="EU61" s="507"/>
      <c r="EV61" s="507"/>
      <c r="EW61" s="507"/>
      <c r="EX61" s="507"/>
      <c r="EY61" s="507"/>
      <c r="EZ61" s="507"/>
      <c r="FA61" s="507"/>
      <c r="FB61" s="507"/>
      <c r="FC61" s="507"/>
      <c r="FD61" s="507"/>
      <c r="FE61" s="507"/>
      <c r="FF61" s="507"/>
      <c r="FG61" s="507"/>
      <c r="FH61" s="507"/>
      <c r="FI61" s="507"/>
      <c r="FJ61" s="507"/>
      <c r="FK61" s="507"/>
      <c r="FL61" s="507"/>
      <c r="FM61" s="507"/>
      <c r="FN61" s="507"/>
      <c r="FO61" s="507"/>
      <c r="FP61" s="507"/>
      <c r="FQ61" s="507"/>
      <c r="FR61" s="507"/>
      <c r="FS61" s="507"/>
      <c r="FT61" s="507"/>
      <c r="FU61" s="507"/>
      <c r="FV61" s="507"/>
      <c r="FW61" s="507"/>
      <c r="FX61" s="507"/>
      <c r="FY61" s="507"/>
      <c r="FZ61" s="507"/>
      <c r="GA61" s="507"/>
      <c r="GB61" s="507"/>
      <c r="GC61" s="507"/>
      <c r="GD61" s="507"/>
      <c r="GE61" s="507"/>
      <c r="GF61" s="507"/>
      <c r="GG61" s="507"/>
      <c r="GH61" s="507"/>
      <c r="GI61" s="507"/>
      <c r="GJ61" s="507"/>
      <c r="GK61" s="507"/>
      <c r="GL61" s="507"/>
      <c r="GM61" s="507"/>
      <c r="GN61" s="507"/>
      <c r="GO61" s="507"/>
      <c r="GP61" s="507"/>
      <c r="GQ61" s="507"/>
      <c r="GR61" s="507"/>
      <c r="GS61" s="507"/>
      <c r="GT61" s="507"/>
      <c r="GU61" s="507"/>
      <c r="GV61" s="507"/>
      <c r="GW61" s="507"/>
      <c r="GX61" s="507"/>
      <c r="GY61" s="507"/>
      <c r="GZ61" s="507"/>
      <c r="HA61" s="507"/>
      <c r="HB61" s="507"/>
      <c r="HC61" s="507"/>
      <c r="HD61" s="507"/>
      <c r="HE61" s="507"/>
      <c r="HF61" s="507"/>
      <c r="HG61" s="507"/>
      <c r="HH61" s="507"/>
      <c r="HI61" s="507"/>
      <c r="HJ61" s="507"/>
      <c r="HK61" s="507"/>
      <c r="HL61" s="507"/>
      <c r="HM61" s="507"/>
      <c r="HN61" s="507"/>
      <c r="HO61" s="507"/>
      <c r="HP61" s="507"/>
      <c r="HQ61" s="507"/>
      <c r="HR61" s="507"/>
      <c r="HS61" s="507"/>
      <c r="HT61" s="507"/>
      <c r="HU61" s="507"/>
      <c r="HV61" s="507"/>
      <c r="HW61" s="507"/>
      <c r="HX61" s="507"/>
      <c r="HY61" s="507"/>
      <c r="HZ61" s="507"/>
      <c r="IA61" s="507"/>
      <c r="IB61" s="507"/>
      <c r="IC61" s="507"/>
      <c r="ID61" s="507"/>
      <c r="IE61" s="507"/>
      <c r="IF61" s="507"/>
      <c r="IG61" s="507"/>
      <c r="IH61" s="507"/>
      <c r="II61" s="507"/>
      <c r="IJ61" s="507"/>
    </row>
    <row r="62" spans="1:244" s="398" customFormat="1" ht="19" x14ac:dyDescent="0.2">
      <c r="A62"/>
      <c r="B62" s="290"/>
      <c r="C62"/>
      <c r="D62" s="341"/>
      <c r="E62" s="463"/>
      <c r="F62" s="463"/>
      <c r="G62" s="271"/>
      <c r="H62"/>
      <c r="I62" s="99"/>
      <c r="J62"/>
      <c r="K62"/>
      <c r="L62"/>
      <c r="M62" s="275"/>
      <c r="N62" s="275"/>
      <c r="O62" s="275"/>
      <c r="P62" s="275"/>
      <c r="Q62" s="275"/>
      <c r="R62" s="275"/>
      <c r="S62" s="275"/>
      <c r="T62" s="275"/>
      <c r="U62" s="275"/>
      <c r="V62" s="275"/>
      <c r="W62" s="275"/>
      <c r="X62" s="275"/>
      <c r="Y62" s="275"/>
      <c r="Z62" s="275"/>
      <c r="AA62" s="275"/>
      <c r="AB62" s="23"/>
      <c r="AC62"/>
      <c r="AD62" s="92"/>
      <c r="AE62"/>
      <c r="AF62"/>
      <c r="AG62"/>
      <c r="AH62" s="96"/>
      <c r="AI62" s="394"/>
      <c r="AJ62" s="215"/>
      <c r="AK62" s="215"/>
      <c r="AL62" s="215"/>
      <c r="AM62" s="215"/>
      <c r="AN62" s="215"/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  <c r="AY62" s="394"/>
      <c r="AZ62" s="215"/>
      <c r="BA62" s="717"/>
      <c r="BB62" s="1"/>
      <c r="BC62" s="715"/>
      <c r="BD62"/>
      <c r="BE62" s="715"/>
      <c r="BF62"/>
      <c r="BG62" s="715"/>
      <c r="BH62"/>
      <c r="BI62" s="715"/>
      <c r="BJ62"/>
      <c r="BK62" s="715"/>
      <c r="BL62"/>
      <c r="BM62" s="715"/>
      <c r="BN62"/>
      <c r="BO62" s="387"/>
      <c r="BP62"/>
      <c r="BQ62" s="387"/>
      <c r="BR62"/>
      <c r="BS62" s="387"/>
      <c r="BT62"/>
      <c r="BU62" s="387"/>
      <c r="BV62"/>
      <c r="BW62" s="387"/>
      <c r="BX62"/>
      <c r="BY62" s="387"/>
      <c r="BZ62"/>
      <c r="CA62" s="387"/>
      <c r="CB62"/>
      <c r="CC62" s="387"/>
      <c r="CD62"/>
      <c r="CE62" s="387"/>
      <c r="CF62"/>
      <c r="CG62" s="387"/>
      <c r="CH62"/>
      <c r="CI62" s="387"/>
      <c r="CJ62"/>
      <c r="CK62" s="215"/>
      <c r="CL62" s="507"/>
      <c r="CM62" s="507"/>
      <c r="CN62" s="507"/>
      <c r="CO62" s="507"/>
      <c r="CP62" s="507"/>
      <c r="CQ62" s="507"/>
      <c r="CR62" s="507"/>
      <c r="CS62" s="507"/>
      <c r="CT62" s="507"/>
      <c r="CU62" s="36"/>
      <c r="CV62" s="36"/>
      <c r="CW62" s="507"/>
      <c r="CX62" s="507"/>
      <c r="CY62" s="507"/>
      <c r="DN62" s="507"/>
      <c r="DO62" s="507"/>
      <c r="DP62" s="507"/>
      <c r="DQ62" s="507"/>
      <c r="DR62" s="507"/>
      <c r="DS62" s="507"/>
      <c r="DT62" s="507"/>
      <c r="DU62" s="507"/>
      <c r="DV62" s="507"/>
      <c r="DW62" s="507"/>
      <c r="DX62" s="507"/>
      <c r="DY62" s="507"/>
      <c r="DZ62" s="507"/>
      <c r="EA62" s="507"/>
      <c r="EB62" s="507"/>
      <c r="EC62" s="507"/>
      <c r="ED62" s="507"/>
      <c r="EE62" s="507"/>
      <c r="EF62" s="507"/>
      <c r="EG62" s="507"/>
      <c r="EH62" s="507"/>
      <c r="EI62" s="507"/>
      <c r="EJ62" s="507"/>
      <c r="EK62" s="507"/>
      <c r="EL62" s="507"/>
      <c r="EM62" s="507"/>
      <c r="EN62" s="507"/>
      <c r="EO62" s="507"/>
      <c r="EP62" s="507"/>
      <c r="EQ62" s="507"/>
      <c r="ER62" s="507"/>
      <c r="ES62" s="507"/>
      <c r="ET62" s="507"/>
      <c r="EU62" s="507"/>
      <c r="EV62" s="507"/>
      <c r="EW62" s="507"/>
      <c r="EX62" s="507"/>
      <c r="EY62" s="507"/>
      <c r="EZ62" s="507"/>
      <c r="FA62" s="507"/>
      <c r="FB62" s="507"/>
      <c r="FC62" s="507"/>
      <c r="FD62" s="507"/>
      <c r="FE62" s="507"/>
      <c r="FF62" s="507"/>
      <c r="FG62" s="507"/>
      <c r="FH62" s="507"/>
      <c r="FI62" s="507"/>
      <c r="FJ62" s="507"/>
      <c r="FK62" s="507"/>
      <c r="FL62" s="507"/>
      <c r="FM62" s="507"/>
      <c r="FN62" s="507"/>
      <c r="FO62" s="507"/>
      <c r="FP62" s="507"/>
      <c r="FQ62" s="507"/>
      <c r="FR62" s="507"/>
      <c r="FS62" s="507"/>
      <c r="FT62" s="507"/>
      <c r="FU62" s="507"/>
      <c r="FV62" s="507"/>
      <c r="FW62" s="507"/>
      <c r="FX62" s="507"/>
      <c r="FY62" s="507"/>
      <c r="FZ62" s="507"/>
      <c r="GA62" s="507"/>
      <c r="GB62" s="507"/>
      <c r="GC62" s="507"/>
      <c r="GD62" s="507"/>
      <c r="GE62" s="507"/>
      <c r="GF62" s="507"/>
      <c r="GG62" s="507"/>
      <c r="GH62" s="507"/>
      <c r="GI62" s="507"/>
      <c r="GJ62" s="507"/>
      <c r="GK62" s="507"/>
      <c r="GL62" s="507"/>
      <c r="GM62" s="507"/>
      <c r="GN62" s="507"/>
      <c r="GO62" s="507"/>
      <c r="GP62" s="507"/>
      <c r="GQ62" s="507"/>
      <c r="GR62" s="507"/>
      <c r="GS62" s="507"/>
      <c r="GT62" s="507"/>
      <c r="GU62" s="507"/>
      <c r="GV62" s="507"/>
      <c r="GW62" s="507"/>
      <c r="GX62" s="507"/>
      <c r="GY62" s="507"/>
      <c r="GZ62" s="507"/>
      <c r="HA62" s="507"/>
      <c r="HB62" s="507"/>
      <c r="HC62" s="507"/>
      <c r="HD62" s="507"/>
      <c r="HE62" s="507"/>
      <c r="HF62" s="507"/>
      <c r="HG62" s="507"/>
      <c r="HH62" s="507"/>
      <c r="HI62" s="507"/>
      <c r="HJ62" s="507"/>
      <c r="HK62" s="507"/>
      <c r="HL62" s="507"/>
      <c r="HM62" s="507"/>
      <c r="HN62" s="507"/>
      <c r="HO62" s="507"/>
      <c r="HP62" s="507"/>
      <c r="HQ62" s="507"/>
      <c r="HR62" s="507"/>
      <c r="HS62" s="507"/>
      <c r="HT62" s="507"/>
      <c r="HU62" s="507"/>
      <c r="HV62" s="507"/>
      <c r="HW62" s="507"/>
      <c r="HX62" s="507"/>
      <c r="HY62" s="507"/>
      <c r="HZ62" s="507"/>
      <c r="IA62" s="507"/>
      <c r="IB62" s="507"/>
      <c r="IC62" s="507"/>
      <c r="ID62" s="507"/>
      <c r="IE62" s="507"/>
      <c r="IF62" s="507"/>
      <c r="IG62" s="507"/>
      <c r="IH62" s="507"/>
      <c r="II62" s="507"/>
      <c r="IJ62" s="507"/>
    </row>
    <row r="63" spans="1:244" s="398" customFormat="1" ht="19" x14ac:dyDescent="0.2">
      <c r="A63"/>
      <c r="B63" s="290"/>
      <c r="C63"/>
      <c r="D63" s="341"/>
      <c r="E63" s="463"/>
      <c r="F63" s="463"/>
      <c r="G63" s="271"/>
      <c r="H63"/>
      <c r="I63" s="99"/>
      <c r="J63"/>
      <c r="K63"/>
      <c r="L63"/>
      <c r="M63" s="275"/>
      <c r="N63" s="275"/>
      <c r="O63" s="275"/>
      <c r="P63" s="275"/>
      <c r="Q63" s="275"/>
      <c r="R63" s="275"/>
      <c r="S63" s="275"/>
      <c r="T63" s="275"/>
      <c r="U63" s="275"/>
      <c r="V63" s="275"/>
      <c r="W63" s="275"/>
      <c r="X63" s="275"/>
      <c r="Y63" s="275"/>
      <c r="Z63" s="275"/>
      <c r="AA63" s="275"/>
      <c r="AB63" s="23"/>
      <c r="AC63"/>
      <c r="AD63" s="92"/>
      <c r="AE63"/>
      <c r="AF63"/>
      <c r="AG63"/>
      <c r="AH63" s="96"/>
      <c r="AI63" s="394"/>
      <c r="AJ63" s="215"/>
      <c r="AK63" s="215"/>
      <c r="AL63" s="215"/>
      <c r="AM63" s="215"/>
      <c r="AN63" s="215"/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394"/>
      <c r="AZ63" s="215"/>
      <c r="BA63" s="717"/>
      <c r="BB63" s="1"/>
      <c r="BC63" s="715"/>
      <c r="BD63"/>
      <c r="BE63" s="715"/>
      <c r="BF63"/>
      <c r="BG63" s="715"/>
      <c r="BH63"/>
      <c r="BI63" s="715"/>
      <c r="BJ63"/>
      <c r="BK63" s="715"/>
      <c r="BL63"/>
      <c r="BM63" s="715"/>
      <c r="BN63"/>
      <c r="BO63" s="387"/>
      <c r="BP63"/>
      <c r="BQ63" s="387"/>
      <c r="BR63"/>
      <c r="BS63" s="387"/>
      <c r="BT63"/>
      <c r="BU63" s="387"/>
      <c r="BV63"/>
      <c r="BW63" s="387"/>
      <c r="BX63"/>
      <c r="BY63" s="387"/>
      <c r="BZ63"/>
      <c r="CA63" s="387"/>
      <c r="CB63"/>
      <c r="CC63" s="387"/>
      <c r="CD63"/>
      <c r="CE63" s="387"/>
      <c r="CF63"/>
      <c r="CG63" s="387"/>
      <c r="CH63"/>
      <c r="CI63" s="387"/>
      <c r="CJ63"/>
      <c r="CK63" s="215"/>
      <c r="CL63" s="507"/>
      <c r="CM63" s="507"/>
      <c r="CN63" s="507"/>
      <c r="CO63" s="507"/>
      <c r="CP63" s="507"/>
      <c r="CQ63" s="507"/>
      <c r="CR63" s="507"/>
      <c r="CS63" s="507"/>
      <c r="CT63" s="507"/>
      <c r="CU63" s="36"/>
      <c r="CV63" s="36"/>
      <c r="CW63" s="507"/>
      <c r="CX63" s="507"/>
      <c r="CY63" s="507"/>
      <c r="DN63" s="507"/>
      <c r="DO63" s="507"/>
      <c r="DP63" s="507"/>
      <c r="DQ63" s="507"/>
      <c r="DR63" s="507"/>
      <c r="DS63" s="507"/>
      <c r="DT63" s="507"/>
      <c r="DU63" s="507"/>
      <c r="DV63" s="507"/>
      <c r="DW63" s="507"/>
      <c r="DX63" s="507"/>
      <c r="DY63" s="507"/>
      <c r="DZ63" s="507"/>
      <c r="EA63" s="507"/>
      <c r="EB63" s="507"/>
      <c r="EC63" s="507"/>
      <c r="ED63" s="507"/>
      <c r="EE63" s="507"/>
      <c r="EF63" s="507"/>
      <c r="EG63" s="507"/>
      <c r="EH63" s="507"/>
      <c r="EI63" s="507"/>
      <c r="EJ63" s="507"/>
      <c r="EK63" s="507"/>
      <c r="EL63" s="507"/>
      <c r="EM63" s="507"/>
      <c r="EN63" s="507"/>
      <c r="EO63" s="507"/>
      <c r="EP63" s="507"/>
      <c r="EQ63" s="507"/>
      <c r="ER63" s="507"/>
      <c r="ES63" s="507"/>
      <c r="ET63" s="507"/>
      <c r="EU63" s="507"/>
      <c r="EV63" s="507"/>
      <c r="EW63" s="507"/>
      <c r="EX63" s="507"/>
      <c r="EY63" s="507"/>
      <c r="EZ63" s="507"/>
      <c r="FA63" s="507"/>
      <c r="FB63" s="507"/>
      <c r="FC63" s="507"/>
      <c r="FD63" s="507"/>
      <c r="FE63" s="507"/>
      <c r="FF63" s="507"/>
      <c r="FG63" s="507"/>
      <c r="FH63" s="507"/>
      <c r="FI63" s="507"/>
      <c r="FJ63" s="507"/>
      <c r="FK63" s="507"/>
      <c r="FL63" s="507"/>
      <c r="FM63" s="507"/>
      <c r="FN63" s="507"/>
      <c r="FO63" s="507"/>
      <c r="FP63" s="507"/>
      <c r="FQ63" s="507"/>
      <c r="FR63" s="507"/>
      <c r="FS63" s="507"/>
      <c r="FT63" s="507"/>
      <c r="FU63" s="507"/>
      <c r="FV63" s="507"/>
      <c r="FW63" s="507"/>
      <c r="FX63" s="507"/>
      <c r="FY63" s="507"/>
      <c r="FZ63" s="507"/>
      <c r="GA63" s="507"/>
      <c r="GB63" s="507"/>
      <c r="GC63" s="507"/>
      <c r="GD63" s="507"/>
      <c r="GE63" s="507"/>
      <c r="GF63" s="507"/>
      <c r="GG63" s="507"/>
      <c r="GH63" s="507"/>
      <c r="GI63" s="507"/>
      <c r="GJ63" s="507"/>
      <c r="GK63" s="507"/>
      <c r="GL63" s="507"/>
      <c r="GM63" s="507"/>
      <c r="GN63" s="507"/>
      <c r="GO63" s="507"/>
      <c r="GP63" s="507"/>
      <c r="GQ63" s="507"/>
      <c r="GR63" s="507"/>
      <c r="GS63" s="507"/>
      <c r="GT63" s="507"/>
      <c r="GU63" s="507"/>
      <c r="GV63" s="507"/>
      <c r="GW63" s="507"/>
      <c r="GX63" s="507"/>
      <c r="GY63" s="507"/>
      <c r="GZ63" s="507"/>
      <c r="HA63" s="507"/>
      <c r="HB63" s="507"/>
      <c r="HC63" s="507"/>
      <c r="HD63" s="507"/>
      <c r="HE63" s="507"/>
      <c r="HF63" s="507"/>
      <c r="HG63" s="507"/>
      <c r="HH63" s="507"/>
      <c r="HI63" s="507"/>
      <c r="HJ63" s="507"/>
      <c r="HK63" s="507"/>
      <c r="HL63" s="507"/>
      <c r="HM63" s="507"/>
      <c r="HN63" s="507"/>
      <c r="HO63" s="507"/>
      <c r="HP63" s="507"/>
      <c r="HQ63" s="507"/>
      <c r="HR63" s="507"/>
      <c r="HS63" s="507"/>
      <c r="HT63" s="507"/>
      <c r="HU63" s="507"/>
      <c r="HV63" s="507"/>
      <c r="HW63" s="507"/>
      <c r="HX63" s="507"/>
      <c r="HY63" s="507"/>
      <c r="HZ63" s="507"/>
      <c r="IA63" s="507"/>
      <c r="IB63" s="507"/>
      <c r="IC63" s="507"/>
      <c r="ID63" s="507"/>
      <c r="IE63" s="507"/>
      <c r="IF63" s="507"/>
      <c r="IG63" s="507"/>
      <c r="IH63" s="507"/>
      <c r="II63" s="507"/>
      <c r="IJ63" s="507"/>
    </row>
    <row r="64" spans="1:244" s="398" customFormat="1" ht="19" x14ac:dyDescent="0.2">
      <c r="A64"/>
      <c r="B64" s="290"/>
      <c r="C64"/>
      <c r="D64" s="341"/>
      <c r="E64" s="463"/>
      <c r="F64" s="463"/>
      <c r="G64" s="271"/>
      <c r="H64"/>
      <c r="I64" s="99"/>
      <c r="J64"/>
      <c r="K64"/>
      <c r="L64"/>
      <c r="M64" s="275"/>
      <c r="N64" s="275"/>
      <c r="O64" s="275"/>
      <c r="P64" s="275"/>
      <c r="Q64" s="275"/>
      <c r="R64" s="275"/>
      <c r="S64" s="275"/>
      <c r="T64" s="275"/>
      <c r="U64" s="275"/>
      <c r="V64" s="275"/>
      <c r="W64" s="275"/>
      <c r="X64" s="275"/>
      <c r="Y64" s="275"/>
      <c r="Z64" s="275"/>
      <c r="AA64" s="275"/>
      <c r="AB64" s="23"/>
      <c r="AC64"/>
      <c r="AD64" s="92"/>
      <c r="AE64"/>
      <c r="AF64"/>
      <c r="AG64"/>
      <c r="AH64" s="96"/>
      <c r="AI64" s="394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394"/>
      <c r="AZ64" s="215"/>
      <c r="BA64" s="717"/>
      <c r="BB64" s="1"/>
      <c r="BC64" s="715"/>
      <c r="BD64"/>
      <c r="BE64" s="715"/>
      <c r="BF64"/>
      <c r="BG64" s="715"/>
      <c r="BH64"/>
      <c r="BI64" s="715"/>
      <c r="BJ64"/>
      <c r="BK64" s="715"/>
      <c r="BL64"/>
      <c r="BM64" s="715"/>
      <c r="BN64"/>
      <c r="BO64" s="387"/>
      <c r="BP64"/>
      <c r="BQ64" s="387"/>
      <c r="BR64"/>
      <c r="BS64" s="387"/>
      <c r="BT64"/>
      <c r="BU64" s="387"/>
      <c r="BV64"/>
      <c r="BW64" s="387"/>
      <c r="BX64"/>
      <c r="BY64" s="387"/>
      <c r="BZ64"/>
      <c r="CA64" s="387"/>
      <c r="CB64"/>
      <c r="CC64" s="387"/>
      <c r="CD64"/>
      <c r="CE64" s="387"/>
      <c r="CF64"/>
      <c r="CG64" s="387"/>
      <c r="CH64"/>
      <c r="CI64" s="387"/>
      <c r="CJ64"/>
      <c r="CK64" s="215"/>
      <c r="CL64" s="507"/>
      <c r="CM64" s="507"/>
      <c r="CN64" s="507"/>
      <c r="CO64" s="507"/>
      <c r="CP64" s="507"/>
      <c r="CQ64" s="507"/>
      <c r="CR64" s="507"/>
      <c r="CS64" s="507"/>
      <c r="CT64" s="507"/>
      <c r="CU64" s="36"/>
      <c r="CV64" s="36"/>
      <c r="CW64" s="507"/>
      <c r="CX64" s="507"/>
      <c r="CY64" s="507"/>
      <c r="DN64" s="507"/>
      <c r="DO64" s="507"/>
      <c r="DP64" s="507"/>
      <c r="DQ64" s="507"/>
      <c r="DR64" s="507"/>
      <c r="DS64" s="507"/>
      <c r="DT64" s="507"/>
      <c r="DU64" s="507"/>
      <c r="DV64" s="507"/>
      <c r="DW64" s="507"/>
      <c r="DX64" s="507"/>
      <c r="DY64" s="507"/>
      <c r="DZ64" s="507"/>
      <c r="EA64" s="507"/>
      <c r="EB64" s="507"/>
      <c r="EC64" s="507"/>
      <c r="ED64" s="507"/>
      <c r="EE64" s="507"/>
      <c r="EF64" s="507"/>
      <c r="EG64" s="507"/>
      <c r="EH64" s="507"/>
      <c r="EI64" s="507"/>
      <c r="EJ64" s="507"/>
      <c r="EK64" s="507"/>
      <c r="EL64" s="507"/>
      <c r="EM64" s="507"/>
      <c r="EN64" s="507"/>
      <c r="EO64" s="507"/>
      <c r="EP64" s="507"/>
      <c r="EQ64" s="507"/>
      <c r="ER64" s="507"/>
      <c r="ES64" s="507"/>
      <c r="ET64" s="507"/>
      <c r="EU64" s="507"/>
      <c r="EV64" s="507"/>
      <c r="EW64" s="507"/>
      <c r="EX64" s="507"/>
      <c r="EY64" s="507"/>
      <c r="EZ64" s="507"/>
      <c r="FA64" s="507"/>
      <c r="FB64" s="507"/>
      <c r="FC64" s="507"/>
      <c r="FD64" s="507"/>
      <c r="FE64" s="507"/>
      <c r="FF64" s="507"/>
      <c r="FG64" s="507"/>
      <c r="FH64" s="507"/>
      <c r="FI64" s="507"/>
      <c r="FJ64" s="507"/>
      <c r="FK64" s="507"/>
      <c r="FL64" s="507"/>
      <c r="FM64" s="507"/>
      <c r="FN64" s="507"/>
      <c r="FO64" s="507"/>
      <c r="FP64" s="507"/>
      <c r="FQ64" s="507"/>
      <c r="FR64" s="507"/>
      <c r="FS64" s="507"/>
      <c r="FT64" s="507"/>
      <c r="FU64" s="507"/>
      <c r="FV64" s="507"/>
      <c r="FW64" s="507"/>
      <c r="FX64" s="507"/>
      <c r="FY64" s="507"/>
      <c r="FZ64" s="507"/>
      <c r="GA64" s="507"/>
      <c r="GB64" s="507"/>
      <c r="GC64" s="507"/>
      <c r="GD64" s="507"/>
      <c r="GE64" s="507"/>
      <c r="GF64" s="507"/>
      <c r="GG64" s="507"/>
      <c r="GH64" s="507"/>
      <c r="GI64" s="507"/>
      <c r="GJ64" s="507"/>
      <c r="GK64" s="507"/>
      <c r="GL64" s="507"/>
      <c r="GM64" s="507"/>
      <c r="GN64" s="507"/>
      <c r="GO64" s="507"/>
      <c r="GP64" s="507"/>
      <c r="GQ64" s="507"/>
      <c r="GR64" s="507"/>
      <c r="GS64" s="507"/>
      <c r="GT64" s="507"/>
      <c r="GU64" s="507"/>
      <c r="GV64" s="507"/>
      <c r="GW64" s="507"/>
      <c r="GX64" s="507"/>
      <c r="GY64" s="507"/>
      <c r="GZ64" s="507"/>
      <c r="HA64" s="507"/>
      <c r="HB64" s="507"/>
      <c r="HC64" s="507"/>
      <c r="HD64" s="507"/>
      <c r="HE64" s="507"/>
      <c r="HF64" s="507"/>
      <c r="HG64" s="507"/>
      <c r="HH64" s="507"/>
      <c r="HI64" s="507"/>
      <c r="HJ64" s="507"/>
      <c r="HK64" s="507"/>
      <c r="HL64" s="507"/>
      <c r="HM64" s="507"/>
      <c r="HN64" s="507"/>
      <c r="HO64" s="507"/>
      <c r="HP64" s="507"/>
      <c r="HQ64" s="507"/>
      <c r="HR64" s="507"/>
      <c r="HS64" s="507"/>
      <c r="HT64" s="507"/>
      <c r="HU64" s="507"/>
      <c r="HV64" s="507"/>
      <c r="HW64" s="507"/>
      <c r="HX64" s="507"/>
      <c r="HY64" s="507"/>
      <c r="HZ64" s="507"/>
      <c r="IA64" s="507"/>
      <c r="IB64" s="507"/>
      <c r="IC64" s="507"/>
      <c r="ID64" s="507"/>
      <c r="IE64" s="507"/>
      <c r="IF64" s="507"/>
      <c r="IG64" s="507"/>
      <c r="IH64" s="507"/>
      <c r="II64" s="507"/>
      <c r="IJ64" s="507"/>
    </row>
    <row r="65" spans="1:244" s="398" customFormat="1" ht="19" x14ac:dyDescent="0.2">
      <c r="A65"/>
      <c r="B65" s="290"/>
      <c r="C65"/>
      <c r="D65" s="341"/>
      <c r="E65" s="463"/>
      <c r="F65" s="463"/>
      <c r="G65" s="271"/>
      <c r="H65"/>
      <c r="I65" s="99"/>
      <c r="J65"/>
      <c r="K65"/>
      <c r="L65"/>
      <c r="M65" s="275"/>
      <c r="N65" s="275"/>
      <c r="O65" s="275"/>
      <c r="P65" s="275"/>
      <c r="Q65" s="275"/>
      <c r="R65" s="275"/>
      <c r="S65" s="275"/>
      <c r="T65" s="275"/>
      <c r="U65" s="275"/>
      <c r="V65" s="275"/>
      <c r="W65" s="275"/>
      <c r="X65" s="275"/>
      <c r="Y65" s="275"/>
      <c r="Z65" s="275"/>
      <c r="AA65" s="275"/>
      <c r="AB65" s="23"/>
      <c r="AC65"/>
      <c r="AD65" s="92"/>
      <c r="AE65"/>
      <c r="AF65"/>
      <c r="AG65"/>
      <c r="AH65" s="96"/>
      <c r="AI65" s="394"/>
      <c r="AJ65" s="215"/>
      <c r="AK65" s="215"/>
      <c r="AL65" s="215"/>
      <c r="AM65" s="215"/>
      <c r="AN65" s="215"/>
      <c r="AO65" s="215"/>
      <c r="AP65" s="215"/>
      <c r="AQ65" s="215"/>
      <c r="AR65" s="215"/>
      <c r="AS65" s="215"/>
      <c r="AT65" s="215"/>
      <c r="AU65" s="215"/>
      <c r="AV65" s="215"/>
      <c r="AW65" s="215"/>
      <c r="AX65" s="215"/>
      <c r="AY65" s="394"/>
      <c r="AZ65" s="215"/>
      <c r="BA65" s="717"/>
      <c r="BB65" s="1"/>
      <c r="BC65" s="715"/>
      <c r="BD65"/>
      <c r="BE65" s="715"/>
      <c r="BF65"/>
      <c r="BG65" s="715"/>
      <c r="BH65"/>
      <c r="BI65" s="715"/>
      <c r="BJ65"/>
      <c r="BK65" s="715"/>
      <c r="BL65"/>
      <c r="BM65" s="715"/>
      <c r="BN65"/>
      <c r="BO65" s="387"/>
      <c r="BP65"/>
      <c r="BQ65" s="387"/>
      <c r="BR65"/>
      <c r="BS65" s="387"/>
      <c r="BT65"/>
      <c r="BU65" s="387"/>
      <c r="BV65"/>
      <c r="BW65" s="387"/>
      <c r="BX65"/>
      <c r="BY65" s="387"/>
      <c r="BZ65"/>
      <c r="CA65" s="387"/>
      <c r="CB65"/>
      <c r="CC65" s="387"/>
      <c r="CD65"/>
      <c r="CE65" s="387"/>
      <c r="CF65"/>
      <c r="CG65" s="387"/>
      <c r="CH65"/>
      <c r="CI65" s="387"/>
      <c r="CJ65"/>
      <c r="CK65" s="215"/>
      <c r="CL65" s="507"/>
      <c r="CM65" s="507"/>
      <c r="CN65" s="507"/>
      <c r="CO65" s="507"/>
      <c r="CP65" s="507"/>
      <c r="CQ65" s="507"/>
      <c r="CR65" s="507"/>
      <c r="CS65" s="507"/>
      <c r="CT65" s="507"/>
      <c r="CU65" s="36"/>
      <c r="CV65" s="36"/>
      <c r="CW65" s="507"/>
      <c r="CX65" s="507"/>
      <c r="CY65" s="507"/>
      <c r="DN65" s="507"/>
      <c r="DO65" s="507"/>
      <c r="DP65" s="507"/>
      <c r="DQ65" s="507"/>
      <c r="DR65" s="507"/>
      <c r="DS65" s="507"/>
      <c r="DT65" s="507"/>
      <c r="DU65" s="507"/>
      <c r="DV65" s="507"/>
      <c r="DW65" s="507"/>
      <c r="DX65" s="507"/>
      <c r="DY65" s="507"/>
      <c r="DZ65" s="507"/>
      <c r="EA65" s="507"/>
      <c r="EB65" s="507"/>
      <c r="EC65" s="507"/>
      <c r="ED65" s="507"/>
      <c r="EE65" s="507"/>
      <c r="EF65" s="507"/>
      <c r="EG65" s="507"/>
      <c r="EH65" s="507"/>
      <c r="EI65" s="507"/>
      <c r="EJ65" s="507"/>
      <c r="EK65" s="507"/>
      <c r="EL65" s="507"/>
      <c r="EM65" s="507"/>
      <c r="EN65" s="507"/>
      <c r="EO65" s="507"/>
      <c r="EP65" s="507"/>
      <c r="EQ65" s="507"/>
      <c r="ER65" s="507"/>
      <c r="ES65" s="507"/>
      <c r="ET65" s="507"/>
      <c r="EU65" s="507"/>
      <c r="EV65" s="507"/>
      <c r="EW65" s="507"/>
      <c r="EX65" s="507"/>
      <c r="EY65" s="507"/>
      <c r="EZ65" s="507"/>
      <c r="FA65" s="507"/>
      <c r="FB65" s="507"/>
      <c r="FC65" s="507"/>
      <c r="FD65" s="507"/>
      <c r="FE65" s="507"/>
      <c r="FF65" s="507"/>
      <c r="FG65" s="507"/>
      <c r="FH65" s="507"/>
      <c r="FI65" s="507"/>
      <c r="FJ65" s="507"/>
      <c r="FK65" s="507"/>
      <c r="FL65" s="507"/>
      <c r="FM65" s="507"/>
      <c r="FN65" s="507"/>
      <c r="FO65" s="507"/>
      <c r="FP65" s="507"/>
      <c r="FQ65" s="507"/>
      <c r="FR65" s="507"/>
      <c r="FS65" s="507"/>
      <c r="FT65" s="507"/>
      <c r="FU65" s="507"/>
      <c r="FV65" s="507"/>
      <c r="FW65" s="507"/>
      <c r="FX65" s="507"/>
      <c r="FY65" s="507"/>
      <c r="FZ65" s="507"/>
      <c r="GA65" s="507"/>
      <c r="GB65" s="507"/>
      <c r="GC65" s="507"/>
      <c r="GD65" s="507"/>
      <c r="GE65" s="507"/>
      <c r="GF65" s="507"/>
      <c r="GG65" s="507"/>
      <c r="GH65" s="507"/>
      <c r="GI65" s="507"/>
      <c r="GJ65" s="507"/>
      <c r="GK65" s="507"/>
      <c r="GL65" s="507"/>
      <c r="GM65" s="507"/>
      <c r="GN65" s="507"/>
      <c r="GO65" s="507"/>
      <c r="GP65" s="507"/>
      <c r="GQ65" s="507"/>
      <c r="GR65" s="507"/>
      <c r="GS65" s="507"/>
      <c r="GT65" s="507"/>
      <c r="GU65" s="507"/>
      <c r="GV65" s="507"/>
      <c r="GW65" s="507"/>
      <c r="GX65" s="507"/>
      <c r="GY65" s="507"/>
      <c r="GZ65" s="507"/>
      <c r="HA65" s="507"/>
      <c r="HB65" s="507"/>
      <c r="HC65" s="507"/>
      <c r="HD65" s="507"/>
      <c r="HE65" s="507"/>
      <c r="HF65" s="507"/>
      <c r="HG65" s="507"/>
      <c r="HH65" s="507"/>
      <c r="HI65" s="507"/>
      <c r="HJ65" s="507"/>
      <c r="HK65" s="507"/>
      <c r="HL65" s="507"/>
      <c r="HM65" s="507"/>
      <c r="HN65" s="507"/>
      <c r="HO65" s="507"/>
      <c r="HP65" s="507"/>
      <c r="HQ65" s="507"/>
      <c r="HR65" s="507"/>
      <c r="HS65" s="507"/>
      <c r="HT65" s="507"/>
      <c r="HU65" s="507"/>
      <c r="HV65" s="507"/>
      <c r="HW65" s="507"/>
      <c r="HX65" s="507"/>
      <c r="HY65" s="507"/>
      <c r="HZ65" s="507"/>
      <c r="IA65" s="507"/>
      <c r="IB65" s="507"/>
      <c r="IC65" s="507"/>
      <c r="ID65" s="507"/>
      <c r="IE65" s="507"/>
      <c r="IF65" s="507"/>
      <c r="IG65" s="507"/>
      <c r="IH65" s="507"/>
      <c r="II65" s="507"/>
      <c r="IJ65" s="507"/>
    </row>
    <row r="66" spans="1:244" s="398" customFormat="1" ht="19" x14ac:dyDescent="0.2">
      <c r="A66"/>
      <c r="B66" s="290"/>
      <c r="C66"/>
      <c r="D66" s="341"/>
      <c r="E66" s="463"/>
      <c r="F66" s="463"/>
      <c r="G66" s="271"/>
      <c r="H66"/>
      <c r="I66" s="99"/>
      <c r="J66"/>
      <c r="K66"/>
      <c r="L66"/>
      <c r="M66" s="275"/>
      <c r="N66" s="275"/>
      <c r="O66" s="275"/>
      <c r="P66" s="275"/>
      <c r="Q66" s="275"/>
      <c r="R66" s="275"/>
      <c r="S66" s="275"/>
      <c r="T66" s="275"/>
      <c r="U66" s="275"/>
      <c r="V66" s="275"/>
      <c r="W66" s="275"/>
      <c r="X66" s="275"/>
      <c r="Y66" s="275"/>
      <c r="Z66" s="275"/>
      <c r="AA66" s="275"/>
      <c r="AB66" s="23"/>
      <c r="AC66"/>
      <c r="AD66" s="92"/>
      <c r="AE66"/>
      <c r="AF66"/>
      <c r="AG66"/>
      <c r="AH66" s="96"/>
      <c r="AI66" s="394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394"/>
      <c r="AZ66" s="215"/>
      <c r="BA66" s="717"/>
      <c r="BB66" s="1"/>
      <c r="BC66" s="715"/>
      <c r="BD66"/>
      <c r="BE66" s="715"/>
      <c r="BF66"/>
      <c r="BG66" s="715"/>
      <c r="BH66"/>
      <c r="BI66" s="715"/>
      <c r="BJ66"/>
      <c r="BK66" s="715"/>
      <c r="BL66"/>
      <c r="BM66" s="715"/>
      <c r="BN66"/>
      <c r="BO66" s="387"/>
      <c r="BP66"/>
      <c r="BQ66" s="387"/>
      <c r="BR66"/>
      <c r="BS66" s="387"/>
      <c r="BT66"/>
      <c r="BU66" s="387"/>
      <c r="BV66"/>
      <c r="BW66" s="387"/>
      <c r="BX66"/>
      <c r="BY66" s="387"/>
      <c r="BZ66"/>
      <c r="CA66" s="387"/>
      <c r="CB66"/>
      <c r="CC66" s="387"/>
      <c r="CD66"/>
      <c r="CE66" s="387"/>
      <c r="CF66"/>
      <c r="CG66" s="387"/>
      <c r="CH66"/>
      <c r="CI66" s="387"/>
      <c r="CJ66"/>
      <c r="CK66" s="215"/>
      <c r="CL66" s="507"/>
      <c r="CM66" s="507"/>
      <c r="CN66" s="507"/>
      <c r="CO66" s="507"/>
      <c r="CP66" s="507"/>
      <c r="CQ66" s="507"/>
      <c r="CR66" s="507"/>
      <c r="CS66" s="507"/>
      <c r="CT66" s="507"/>
      <c r="CU66" s="36"/>
      <c r="CV66" s="36"/>
      <c r="CW66" s="507"/>
      <c r="CX66" s="507"/>
      <c r="CY66" s="507"/>
      <c r="DN66" s="507"/>
      <c r="DO66" s="507"/>
      <c r="DP66" s="507"/>
      <c r="DQ66" s="507"/>
      <c r="DR66" s="507"/>
      <c r="DS66" s="507"/>
      <c r="DT66" s="507"/>
      <c r="DU66" s="507"/>
      <c r="DV66" s="507"/>
      <c r="DW66" s="507"/>
      <c r="DX66" s="507"/>
      <c r="DY66" s="507"/>
      <c r="DZ66" s="507"/>
      <c r="EA66" s="507"/>
      <c r="EB66" s="507"/>
      <c r="EC66" s="507"/>
      <c r="ED66" s="507"/>
      <c r="EE66" s="507"/>
      <c r="EF66" s="507"/>
      <c r="EG66" s="507"/>
      <c r="EH66" s="507"/>
      <c r="EI66" s="507"/>
      <c r="EJ66" s="507"/>
      <c r="EK66" s="507"/>
      <c r="EL66" s="507"/>
      <c r="EM66" s="507"/>
      <c r="EN66" s="507"/>
      <c r="EO66" s="507"/>
      <c r="EP66" s="507"/>
      <c r="EQ66" s="507"/>
      <c r="ER66" s="507"/>
      <c r="ES66" s="507"/>
      <c r="ET66" s="507"/>
      <c r="EU66" s="507"/>
      <c r="EV66" s="507"/>
      <c r="EW66" s="507"/>
      <c r="EX66" s="507"/>
      <c r="EY66" s="507"/>
      <c r="EZ66" s="507"/>
      <c r="FA66" s="507"/>
      <c r="FB66" s="507"/>
      <c r="FC66" s="507"/>
      <c r="FD66" s="507"/>
      <c r="FE66" s="507"/>
      <c r="FF66" s="507"/>
      <c r="FG66" s="507"/>
      <c r="FH66" s="507"/>
      <c r="FI66" s="507"/>
      <c r="FJ66" s="507"/>
      <c r="FK66" s="507"/>
      <c r="FL66" s="507"/>
      <c r="FM66" s="507"/>
      <c r="FN66" s="507"/>
      <c r="FO66" s="507"/>
      <c r="FP66" s="507"/>
      <c r="FQ66" s="507"/>
      <c r="FR66" s="507"/>
      <c r="FS66" s="507"/>
      <c r="FT66" s="507"/>
      <c r="FU66" s="507"/>
      <c r="FV66" s="507"/>
      <c r="FW66" s="507"/>
      <c r="FX66" s="507"/>
      <c r="FY66" s="507"/>
      <c r="FZ66" s="507"/>
      <c r="GA66" s="507"/>
      <c r="GB66" s="507"/>
      <c r="GC66" s="507"/>
      <c r="GD66" s="507"/>
      <c r="GE66" s="507"/>
      <c r="GF66" s="507"/>
      <c r="GG66" s="507"/>
      <c r="GH66" s="507"/>
      <c r="GI66" s="507"/>
      <c r="GJ66" s="507"/>
      <c r="GK66" s="507"/>
      <c r="GL66" s="507"/>
      <c r="GM66" s="507"/>
      <c r="GN66" s="507"/>
      <c r="GO66" s="507"/>
      <c r="GP66" s="507"/>
      <c r="GQ66" s="507"/>
      <c r="GR66" s="507"/>
      <c r="GS66" s="507"/>
      <c r="GT66" s="507"/>
      <c r="GU66" s="507"/>
      <c r="GV66" s="507"/>
      <c r="GW66" s="507"/>
      <c r="GX66" s="507"/>
      <c r="GY66" s="507"/>
      <c r="GZ66" s="507"/>
      <c r="HA66" s="507"/>
      <c r="HB66" s="507"/>
      <c r="HC66" s="507"/>
      <c r="HD66" s="507"/>
      <c r="HE66" s="507"/>
      <c r="HF66" s="507"/>
      <c r="HG66" s="507"/>
      <c r="HH66" s="507"/>
      <c r="HI66" s="507"/>
      <c r="HJ66" s="507"/>
      <c r="HK66" s="507"/>
      <c r="HL66" s="507"/>
      <c r="HM66" s="507"/>
      <c r="HN66" s="507"/>
      <c r="HO66" s="507"/>
      <c r="HP66" s="507"/>
      <c r="HQ66" s="507"/>
      <c r="HR66" s="507"/>
      <c r="HS66" s="507"/>
      <c r="HT66" s="507"/>
      <c r="HU66" s="507"/>
      <c r="HV66" s="507"/>
      <c r="HW66" s="507"/>
      <c r="HX66" s="507"/>
      <c r="HY66" s="507"/>
      <c r="HZ66" s="507"/>
      <c r="IA66" s="507"/>
      <c r="IB66" s="507"/>
      <c r="IC66" s="507"/>
      <c r="ID66" s="507"/>
      <c r="IE66" s="507"/>
      <c r="IF66" s="507"/>
      <c r="IG66" s="507"/>
      <c r="IH66" s="507"/>
      <c r="II66" s="507"/>
      <c r="IJ66" s="507"/>
    </row>
    <row r="67" spans="1:244" s="398" customFormat="1" ht="19" x14ac:dyDescent="0.2">
      <c r="A67"/>
      <c r="B67" s="290"/>
      <c r="C67"/>
      <c r="D67" s="341"/>
      <c r="E67" s="463"/>
      <c r="F67" s="463"/>
      <c r="G67" s="271"/>
      <c r="H67"/>
      <c r="I67" s="99"/>
      <c r="J67"/>
      <c r="K67"/>
      <c r="L67"/>
      <c r="M67" s="275"/>
      <c r="N67" s="275"/>
      <c r="O67" s="275"/>
      <c r="P67" s="275"/>
      <c r="Q67" s="275"/>
      <c r="R67" s="275"/>
      <c r="S67" s="275"/>
      <c r="T67" s="275"/>
      <c r="U67" s="275"/>
      <c r="V67" s="275"/>
      <c r="W67" s="275"/>
      <c r="X67" s="275"/>
      <c r="Y67" s="275"/>
      <c r="Z67" s="275"/>
      <c r="AA67" s="275"/>
      <c r="AB67" s="23"/>
      <c r="AC67"/>
      <c r="AD67" s="92"/>
      <c r="AE67"/>
      <c r="AF67"/>
      <c r="AG67"/>
      <c r="AH67" s="96"/>
      <c r="AI67" s="394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394"/>
      <c r="AZ67" s="215"/>
      <c r="BA67" s="717"/>
      <c r="BB67" s="1"/>
      <c r="BC67" s="715"/>
      <c r="BD67"/>
      <c r="BE67" s="715"/>
      <c r="BF67"/>
      <c r="BG67" s="715"/>
      <c r="BH67"/>
      <c r="BI67" s="715"/>
      <c r="BJ67"/>
      <c r="BK67" s="715"/>
      <c r="BL67"/>
      <c r="BM67" s="715"/>
      <c r="BN67"/>
      <c r="BO67" s="387"/>
      <c r="BP67"/>
      <c r="BQ67" s="387"/>
      <c r="BR67"/>
      <c r="BS67" s="387"/>
      <c r="BT67"/>
      <c r="BU67" s="387"/>
      <c r="BV67"/>
      <c r="BW67" s="387"/>
      <c r="BX67"/>
      <c r="BY67" s="387"/>
      <c r="BZ67"/>
      <c r="CA67" s="387"/>
      <c r="CB67"/>
      <c r="CC67" s="387"/>
      <c r="CD67"/>
      <c r="CE67" s="387"/>
      <c r="CF67"/>
      <c r="CG67" s="387"/>
      <c r="CH67"/>
      <c r="CI67" s="387"/>
      <c r="CJ67"/>
      <c r="CK67" s="215"/>
      <c r="CL67" s="507"/>
      <c r="CM67" s="507"/>
      <c r="CN67" s="507"/>
      <c r="CO67" s="507"/>
      <c r="CP67" s="507"/>
      <c r="CQ67" s="507"/>
      <c r="CR67" s="507"/>
      <c r="CS67" s="507"/>
      <c r="CT67" s="507"/>
      <c r="CU67" s="36"/>
      <c r="CV67" s="36"/>
      <c r="CW67" s="507"/>
      <c r="CX67" s="507"/>
      <c r="CY67" s="507"/>
      <c r="DN67" s="507"/>
      <c r="DO67" s="507"/>
      <c r="DP67" s="507"/>
      <c r="DQ67" s="507"/>
      <c r="DR67" s="507"/>
      <c r="DS67" s="507"/>
      <c r="DT67" s="507"/>
      <c r="DU67" s="507"/>
      <c r="DV67" s="507"/>
      <c r="DW67" s="507"/>
      <c r="DX67" s="507"/>
      <c r="DY67" s="507"/>
      <c r="DZ67" s="507"/>
      <c r="EA67" s="507"/>
      <c r="EB67" s="507"/>
      <c r="EC67" s="507"/>
      <c r="ED67" s="507"/>
      <c r="EE67" s="507"/>
      <c r="EF67" s="507"/>
      <c r="EG67" s="507"/>
      <c r="EH67" s="507"/>
      <c r="EI67" s="507"/>
      <c r="EJ67" s="507"/>
      <c r="EK67" s="507"/>
      <c r="EL67" s="507"/>
      <c r="EM67" s="507"/>
      <c r="EN67" s="507"/>
      <c r="EO67" s="507"/>
      <c r="EP67" s="507"/>
      <c r="EQ67" s="507"/>
      <c r="ER67" s="507"/>
      <c r="ES67" s="507"/>
      <c r="ET67" s="507"/>
      <c r="EU67" s="507"/>
      <c r="EV67" s="507"/>
      <c r="EW67" s="507"/>
      <c r="EX67" s="507"/>
      <c r="EY67" s="507"/>
      <c r="EZ67" s="507"/>
      <c r="FA67" s="507"/>
      <c r="FB67" s="507"/>
      <c r="FC67" s="507"/>
      <c r="FD67" s="507"/>
      <c r="FE67" s="507"/>
      <c r="FF67" s="507"/>
      <c r="FG67" s="507"/>
      <c r="FH67" s="507"/>
      <c r="FI67" s="507"/>
      <c r="FJ67" s="507"/>
      <c r="FK67" s="507"/>
      <c r="FL67" s="507"/>
      <c r="FM67" s="507"/>
      <c r="FN67" s="507"/>
      <c r="FO67" s="507"/>
      <c r="FP67" s="507"/>
      <c r="FQ67" s="507"/>
      <c r="FR67" s="507"/>
      <c r="FS67" s="507"/>
      <c r="FT67" s="507"/>
      <c r="FU67" s="507"/>
      <c r="FV67" s="507"/>
      <c r="FW67" s="507"/>
      <c r="FX67" s="507"/>
      <c r="FY67" s="507"/>
      <c r="FZ67" s="507"/>
      <c r="GA67" s="507"/>
      <c r="GB67" s="507"/>
      <c r="GC67" s="507"/>
      <c r="GD67" s="507"/>
      <c r="GE67" s="507"/>
      <c r="GF67" s="507"/>
      <c r="GG67" s="507"/>
      <c r="GH67" s="507"/>
      <c r="GI67" s="507"/>
      <c r="GJ67" s="507"/>
      <c r="GK67" s="507"/>
      <c r="GL67" s="507"/>
      <c r="GM67" s="507"/>
      <c r="GN67" s="507"/>
      <c r="GO67" s="507"/>
      <c r="GP67" s="507"/>
      <c r="GQ67" s="507"/>
      <c r="GR67" s="507"/>
      <c r="GS67" s="507"/>
      <c r="GT67" s="507"/>
      <c r="GU67" s="507"/>
      <c r="GV67" s="507"/>
      <c r="GW67" s="507"/>
      <c r="GX67" s="507"/>
      <c r="GY67" s="507"/>
      <c r="GZ67" s="507"/>
      <c r="HA67" s="507"/>
      <c r="HB67" s="507"/>
      <c r="HC67" s="507"/>
      <c r="HD67" s="507"/>
      <c r="HE67" s="507"/>
      <c r="HF67" s="507"/>
      <c r="HG67" s="507"/>
      <c r="HH67" s="507"/>
      <c r="HI67" s="507"/>
      <c r="HJ67" s="507"/>
      <c r="HK67" s="507"/>
      <c r="HL67" s="507"/>
      <c r="HM67" s="507"/>
      <c r="HN67" s="507"/>
      <c r="HO67" s="507"/>
      <c r="HP67" s="507"/>
      <c r="HQ67" s="507"/>
      <c r="HR67" s="507"/>
      <c r="HS67" s="507"/>
      <c r="HT67" s="507"/>
      <c r="HU67" s="507"/>
      <c r="HV67" s="507"/>
      <c r="HW67" s="507"/>
      <c r="HX67" s="507"/>
      <c r="HY67" s="507"/>
      <c r="HZ67" s="507"/>
      <c r="IA67" s="507"/>
      <c r="IB67" s="507"/>
      <c r="IC67" s="507"/>
      <c r="ID67" s="507"/>
      <c r="IE67" s="507"/>
      <c r="IF67" s="507"/>
      <c r="IG67" s="507"/>
      <c r="IH67" s="507"/>
      <c r="II67" s="507"/>
      <c r="IJ67" s="507"/>
    </row>
    <row r="68" spans="1:244" s="398" customFormat="1" ht="19" x14ac:dyDescent="0.2">
      <c r="A68"/>
      <c r="B68" s="290"/>
      <c r="C68"/>
      <c r="D68" s="341"/>
      <c r="E68" s="463"/>
      <c r="F68" s="463"/>
      <c r="G68" s="271"/>
      <c r="H68"/>
      <c r="I68" s="99"/>
      <c r="J68"/>
      <c r="K68"/>
      <c r="L68"/>
      <c r="M68" s="275"/>
      <c r="N68" s="275"/>
      <c r="O68" s="275"/>
      <c r="P68" s="275"/>
      <c r="Q68" s="275"/>
      <c r="R68" s="275"/>
      <c r="S68" s="275"/>
      <c r="T68" s="275"/>
      <c r="U68" s="275"/>
      <c r="V68" s="275"/>
      <c r="W68" s="275"/>
      <c r="X68" s="275"/>
      <c r="Y68" s="275"/>
      <c r="Z68" s="275"/>
      <c r="AA68" s="275"/>
      <c r="AB68" s="23"/>
      <c r="AC68"/>
      <c r="AD68" s="92"/>
      <c r="AE68"/>
      <c r="AF68"/>
      <c r="AG68"/>
      <c r="AH68" s="96"/>
      <c r="AI68" s="394"/>
      <c r="AJ68" s="215"/>
      <c r="AK68" s="215"/>
      <c r="AL68" s="215"/>
      <c r="AM68" s="215"/>
      <c r="AN68" s="215"/>
      <c r="AO68" s="215"/>
      <c r="AP68" s="215"/>
      <c r="AQ68" s="215"/>
      <c r="AR68" s="215"/>
      <c r="AS68" s="215"/>
      <c r="AT68" s="215"/>
      <c r="AU68" s="215"/>
      <c r="AV68" s="215"/>
      <c r="AW68" s="215"/>
      <c r="AX68" s="215"/>
      <c r="AY68" s="394"/>
      <c r="AZ68" s="215"/>
      <c r="BA68" s="717"/>
      <c r="BB68" s="1"/>
      <c r="BC68" s="715"/>
      <c r="BD68"/>
      <c r="BE68" s="715"/>
      <c r="BF68"/>
      <c r="BG68" s="715"/>
      <c r="BH68"/>
      <c r="BI68" s="715"/>
      <c r="BJ68"/>
      <c r="BK68" s="715"/>
      <c r="BL68"/>
      <c r="BM68" s="715"/>
      <c r="BN68"/>
      <c r="BO68" s="387"/>
      <c r="BP68"/>
      <c r="BQ68" s="387"/>
      <c r="BR68"/>
      <c r="BS68" s="387"/>
      <c r="BT68"/>
      <c r="BU68" s="387"/>
      <c r="BV68"/>
      <c r="BW68" s="387"/>
      <c r="BX68"/>
      <c r="BY68" s="387"/>
      <c r="BZ68"/>
      <c r="CA68" s="387"/>
      <c r="CB68"/>
      <c r="CC68" s="387"/>
      <c r="CD68"/>
      <c r="CE68" s="387"/>
      <c r="CF68"/>
      <c r="CG68" s="387"/>
      <c r="CH68"/>
      <c r="CI68" s="387"/>
      <c r="CJ68"/>
      <c r="CK68" s="215"/>
      <c r="CL68" s="507"/>
      <c r="CM68" s="507"/>
      <c r="CN68" s="507"/>
      <c r="CO68" s="507"/>
      <c r="CP68" s="507"/>
      <c r="CQ68" s="507"/>
      <c r="CR68" s="507"/>
      <c r="CS68" s="507"/>
      <c r="CT68" s="507"/>
      <c r="CU68" s="36"/>
      <c r="CV68" s="36"/>
      <c r="CW68" s="507"/>
      <c r="CX68" s="507"/>
      <c r="CY68" s="507"/>
      <c r="DN68" s="507"/>
      <c r="DO68" s="507"/>
      <c r="DP68" s="507"/>
      <c r="DQ68" s="507"/>
      <c r="DR68" s="507"/>
      <c r="DS68" s="507"/>
      <c r="DT68" s="507"/>
      <c r="DU68" s="507"/>
      <c r="DV68" s="507"/>
      <c r="DW68" s="507"/>
      <c r="DX68" s="507"/>
      <c r="DY68" s="507"/>
      <c r="DZ68" s="507"/>
      <c r="EA68" s="507"/>
      <c r="EB68" s="507"/>
      <c r="EC68" s="507"/>
      <c r="ED68" s="507"/>
      <c r="EE68" s="507"/>
      <c r="EF68" s="507"/>
      <c r="EG68" s="507"/>
      <c r="EH68" s="507"/>
      <c r="EI68" s="507"/>
      <c r="EJ68" s="507"/>
      <c r="EK68" s="507"/>
      <c r="EL68" s="507"/>
      <c r="EM68" s="507"/>
      <c r="EN68" s="507"/>
      <c r="EO68" s="507"/>
      <c r="EP68" s="507"/>
      <c r="EQ68" s="507"/>
      <c r="ER68" s="507"/>
      <c r="ES68" s="507"/>
      <c r="ET68" s="507"/>
      <c r="EU68" s="507"/>
      <c r="EV68" s="507"/>
      <c r="EW68" s="507"/>
      <c r="EX68" s="507"/>
      <c r="EY68" s="507"/>
      <c r="EZ68" s="507"/>
      <c r="FA68" s="507"/>
      <c r="FB68" s="507"/>
      <c r="FC68" s="507"/>
      <c r="FD68" s="507"/>
      <c r="FE68" s="507"/>
      <c r="FF68" s="507"/>
      <c r="FG68" s="507"/>
      <c r="FH68" s="507"/>
      <c r="FI68" s="507"/>
      <c r="FJ68" s="507"/>
      <c r="FK68" s="507"/>
      <c r="FL68" s="507"/>
      <c r="FM68" s="507"/>
      <c r="FN68" s="507"/>
      <c r="FO68" s="507"/>
      <c r="FP68" s="507"/>
      <c r="FQ68" s="507"/>
      <c r="FR68" s="507"/>
      <c r="FS68" s="507"/>
      <c r="FT68" s="507"/>
      <c r="FU68" s="507"/>
      <c r="FV68" s="507"/>
      <c r="FW68" s="507"/>
      <c r="FX68" s="507"/>
      <c r="FY68" s="507"/>
      <c r="FZ68" s="507"/>
      <c r="GA68" s="507"/>
      <c r="GB68" s="507"/>
      <c r="GC68" s="507"/>
      <c r="GD68" s="507"/>
      <c r="GE68" s="507"/>
      <c r="GF68" s="507"/>
      <c r="GG68" s="507"/>
      <c r="GH68" s="507"/>
      <c r="GI68" s="507"/>
      <c r="GJ68" s="507"/>
      <c r="GK68" s="507"/>
      <c r="GL68" s="507"/>
      <c r="GM68" s="507"/>
      <c r="GN68" s="507"/>
      <c r="GO68" s="507"/>
      <c r="GP68" s="507"/>
      <c r="GQ68" s="507"/>
      <c r="GR68" s="507"/>
      <c r="GS68" s="507"/>
      <c r="GT68" s="507"/>
      <c r="GU68" s="507"/>
      <c r="GV68" s="507"/>
      <c r="GW68" s="507"/>
      <c r="GX68" s="507"/>
      <c r="GY68" s="507"/>
      <c r="GZ68" s="507"/>
      <c r="HA68" s="507"/>
      <c r="HB68" s="507"/>
      <c r="HC68" s="507"/>
      <c r="HD68" s="507"/>
      <c r="HE68" s="507"/>
      <c r="HF68" s="507"/>
      <c r="HG68" s="507"/>
      <c r="HH68" s="507"/>
      <c r="HI68" s="507"/>
      <c r="HJ68" s="507"/>
      <c r="HK68" s="507"/>
      <c r="HL68" s="507"/>
      <c r="HM68" s="507"/>
      <c r="HN68" s="507"/>
      <c r="HO68" s="507"/>
      <c r="HP68" s="507"/>
      <c r="HQ68" s="507"/>
      <c r="HR68" s="507"/>
      <c r="HS68" s="507"/>
      <c r="HT68" s="507"/>
      <c r="HU68" s="507"/>
      <c r="HV68" s="507"/>
      <c r="HW68" s="507"/>
      <c r="HX68" s="507"/>
      <c r="HY68" s="507"/>
      <c r="HZ68" s="507"/>
      <c r="IA68" s="507"/>
      <c r="IB68" s="507"/>
      <c r="IC68" s="507"/>
      <c r="ID68" s="507"/>
      <c r="IE68" s="507"/>
      <c r="IF68" s="507"/>
      <c r="IG68" s="507"/>
      <c r="IH68" s="507"/>
      <c r="II68" s="507"/>
      <c r="IJ68" s="507"/>
    </row>
    <row r="69" spans="1:244" s="398" customFormat="1" ht="19" x14ac:dyDescent="0.2">
      <c r="A69"/>
      <c r="B69" s="290"/>
      <c r="C69"/>
      <c r="D69" s="341"/>
      <c r="E69" s="463"/>
      <c r="F69" s="463"/>
      <c r="G69" s="271"/>
      <c r="H69"/>
      <c r="I69" s="99"/>
      <c r="J69"/>
      <c r="K69"/>
      <c r="L69"/>
      <c r="M69" s="275"/>
      <c r="N69" s="275"/>
      <c r="O69" s="275"/>
      <c r="P69" s="275"/>
      <c r="Q69" s="275"/>
      <c r="R69" s="275"/>
      <c r="S69" s="275"/>
      <c r="T69" s="275"/>
      <c r="U69" s="275"/>
      <c r="V69" s="275"/>
      <c r="W69" s="275"/>
      <c r="X69" s="275"/>
      <c r="Y69" s="275"/>
      <c r="Z69" s="275"/>
      <c r="AA69" s="275"/>
      <c r="AB69" s="23"/>
      <c r="AC69"/>
      <c r="AD69" s="92"/>
      <c r="AE69"/>
      <c r="AF69"/>
      <c r="AG69"/>
      <c r="AH69" s="96"/>
      <c r="AI69" s="394"/>
      <c r="AJ69" s="215"/>
      <c r="AK69" s="215"/>
      <c r="AL69" s="215"/>
      <c r="AM69" s="215"/>
      <c r="AN69" s="215"/>
      <c r="AO69" s="215"/>
      <c r="AP69" s="215"/>
      <c r="AQ69" s="215"/>
      <c r="AR69" s="215"/>
      <c r="AS69" s="215"/>
      <c r="AT69" s="215"/>
      <c r="AU69" s="215"/>
      <c r="AV69" s="215"/>
      <c r="AW69" s="215"/>
      <c r="AX69" s="215"/>
      <c r="AY69" s="394"/>
      <c r="AZ69" s="215"/>
      <c r="BA69" s="715"/>
      <c r="BB69"/>
      <c r="BC69" s="715"/>
      <c r="BD69"/>
      <c r="BE69" s="715"/>
      <c r="BF69"/>
      <c r="BG69" s="715"/>
      <c r="BH69"/>
      <c r="BI69" s="715"/>
      <c r="BJ69"/>
      <c r="BK69" s="715"/>
      <c r="BL69"/>
      <c r="BM69" s="715"/>
      <c r="BN69"/>
      <c r="BO69" s="387"/>
      <c r="BP69"/>
      <c r="BQ69" s="387"/>
      <c r="BR69"/>
      <c r="BS69" s="387"/>
      <c r="BT69"/>
      <c r="BU69" s="387"/>
      <c r="BV69"/>
      <c r="BW69" s="387"/>
      <c r="BX69"/>
      <c r="BY69" s="387"/>
      <c r="BZ69"/>
      <c r="CA69" s="387"/>
      <c r="CB69"/>
      <c r="CC69" s="387"/>
      <c r="CD69"/>
      <c r="CE69" s="387"/>
      <c r="CF69"/>
      <c r="CG69" s="387"/>
      <c r="CH69"/>
      <c r="CI69" s="387"/>
      <c r="CJ69"/>
      <c r="CK69" s="215"/>
      <c r="CL69" s="507"/>
      <c r="CM69" s="507"/>
      <c r="CN69" s="507"/>
      <c r="CO69" s="507"/>
      <c r="CP69" s="507"/>
      <c r="CQ69" s="507"/>
      <c r="CR69" s="507"/>
      <c r="CS69" s="507"/>
      <c r="CT69" s="507"/>
      <c r="CU69" s="36"/>
      <c r="CV69" s="36"/>
      <c r="CW69" s="507"/>
      <c r="CX69" s="507"/>
      <c r="CY69" s="507"/>
      <c r="DN69" s="507"/>
      <c r="DO69" s="507"/>
      <c r="DP69" s="507"/>
      <c r="DQ69" s="507"/>
      <c r="DR69" s="507"/>
      <c r="DS69" s="507"/>
      <c r="DT69" s="507"/>
      <c r="DU69" s="507"/>
      <c r="DV69" s="507"/>
      <c r="DW69" s="507"/>
      <c r="DX69" s="507"/>
      <c r="DY69" s="507"/>
      <c r="DZ69" s="507"/>
      <c r="EA69" s="507"/>
      <c r="EB69" s="507"/>
      <c r="EC69" s="507"/>
      <c r="ED69" s="507"/>
      <c r="EE69" s="507"/>
      <c r="EF69" s="507"/>
      <c r="EG69" s="507"/>
      <c r="EH69" s="507"/>
      <c r="EI69" s="507"/>
      <c r="EJ69" s="507"/>
      <c r="EK69" s="507"/>
      <c r="EL69" s="507"/>
      <c r="EM69" s="507"/>
      <c r="EN69" s="507"/>
      <c r="EO69" s="507"/>
      <c r="EP69" s="507"/>
      <c r="EQ69" s="507"/>
      <c r="ER69" s="507"/>
      <c r="ES69" s="507"/>
      <c r="ET69" s="507"/>
      <c r="EU69" s="507"/>
      <c r="EV69" s="507"/>
      <c r="EW69" s="507"/>
      <c r="EX69" s="507"/>
      <c r="EY69" s="507"/>
      <c r="EZ69" s="507"/>
      <c r="FA69" s="507"/>
      <c r="FB69" s="507"/>
      <c r="FC69" s="507"/>
      <c r="FD69" s="507"/>
      <c r="FE69" s="507"/>
      <c r="FF69" s="507"/>
      <c r="FG69" s="507"/>
      <c r="FH69" s="507"/>
      <c r="FI69" s="507"/>
      <c r="FJ69" s="507"/>
      <c r="FK69" s="507"/>
      <c r="FL69" s="507"/>
      <c r="FM69" s="507"/>
      <c r="FN69" s="507"/>
      <c r="FO69" s="507"/>
      <c r="FP69" s="507"/>
      <c r="FQ69" s="507"/>
      <c r="FR69" s="507"/>
      <c r="FS69" s="507"/>
      <c r="FT69" s="507"/>
      <c r="FU69" s="507"/>
      <c r="FV69" s="507"/>
      <c r="FW69" s="507"/>
      <c r="FX69" s="507"/>
      <c r="FY69" s="507"/>
      <c r="FZ69" s="507"/>
      <c r="GA69" s="507"/>
      <c r="GB69" s="507"/>
      <c r="GC69" s="507"/>
      <c r="GD69" s="507"/>
      <c r="GE69" s="507"/>
      <c r="GF69" s="507"/>
      <c r="GG69" s="507"/>
      <c r="GH69" s="507"/>
      <c r="GI69" s="507"/>
      <c r="GJ69" s="507"/>
      <c r="GK69" s="507"/>
      <c r="GL69" s="507"/>
      <c r="GM69" s="507"/>
      <c r="GN69" s="507"/>
      <c r="GO69" s="507"/>
      <c r="GP69" s="507"/>
      <c r="GQ69" s="507"/>
      <c r="GR69" s="507"/>
      <c r="GS69" s="507"/>
      <c r="GT69" s="507"/>
      <c r="GU69" s="507"/>
      <c r="GV69" s="507"/>
      <c r="GW69" s="507"/>
      <c r="GX69" s="507"/>
      <c r="GY69" s="507"/>
      <c r="GZ69" s="507"/>
      <c r="HA69" s="507"/>
      <c r="HB69" s="507"/>
      <c r="HC69" s="507"/>
      <c r="HD69" s="507"/>
      <c r="HE69" s="507"/>
      <c r="HF69" s="507"/>
      <c r="HG69" s="507"/>
      <c r="HH69" s="507"/>
      <c r="HI69" s="507"/>
      <c r="HJ69" s="507"/>
      <c r="HK69" s="507"/>
      <c r="HL69" s="507"/>
      <c r="HM69" s="507"/>
      <c r="HN69" s="507"/>
      <c r="HO69" s="507"/>
      <c r="HP69" s="507"/>
      <c r="HQ69" s="507"/>
      <c r="HR69" s="507"/>
      <c r="HS69" s="507"/>
      <c r="HT69" s="507"/>
      <c r="HU69" s="507"/>
      <c r="HV69" s="507"/>
      <c r="HW69" s="507"/>
      <c r="HX69" s="507"/>
      <c r="HY69" s="507"/>
      <c r="HZ69" s="507"/>
      <c r="IA69" s="507"/>
      <c r="IB69" s="507"/>
      <c r="IC69" s="507"/>
      <c r="ID69" s="507"/>
      <c r="IE69" s="507"/>
      <c r="IF69" s="507"/>
      <c r="IG69" s="507"/>
      <c r="IH69" s="507"/>
      <c r="II69" s="507"/>
      <c r="IJ69" s="507"/>
    </row>
    <row r="70" spans="1:244" s="398" customFormat="1" ht="19" x14ac:dyDescent="0.2">
      <c r="A70"/>
      <c r="B70" s="290"/>
      <c r="C70"/>
      <c r="D70" s="341"/>
      <c r="E70" s="463"/>
      <c r="F70" s="463"/>
      <c r="G70" s="271"/>
      <c r="H70"/>
      <c r="I70" s="99"/>
      <c r="J70"/>
      <c r="K70"/>
      <c r="L70"/>
      <c r="M70" s="275"/>
      <c r="N70" s="275"/>
      <c r="O70" s="275"/>
      <c r="P70" s="275"/>
      <c r="Q70" s="275"/>
      <c r="R70" s="275"/>
      <c r="S70" s="275"/>
      <c r="T70" s="275"/>
      <c r="U70" s="275"/>
      <c r="V70" s="275"/>
      <c r="W70" s="275"/>
      <c r="X70" s="275"/>
      <c r="Y70" s="275"/>
      <c r="Z70" s="275"/>
      <c r="AA70" s="275"/>
      <c r="AB70" s="23"/>
      <c r="AC70"/>
      <c r="AD70" s="92"/>
      <c r="AE70"/>
      <c r="AF70"/>
      <c r="AG70"/>
      <c r="AH70" s="96"/>
      <c r="AI70" s="394"/>
      <c r="AJ70" s="215"/>
      <c r="AK70" s="215"/>
      <c r="AL70" s="215"/>
      <c r="AM70" s="215"/>
      <c r="AN70" s="215"/>
      <c r="AO70" s="215"/>
      <c r="AP70" s="215"/>
      <c r="AQ70" s="215"/>
      <c r="AR70" s="215"/>
      <c r="AS70" s="215"/>
      <c r="AT70" s="215"/>
      <c r="AU70" s="215"/>
      <c r="AV70" s="215"/>
      <c r="AW70" s="215"/>
      <c r="AX70" s="215"/>
      <c r="AY70" s="394"/>
      <c r="AZ70" s="215"/>
      <c r="BA70" s="715"/>
      <c r="BB70"/>
      <c r="BC70" s="715"/>
      <c r="BD70"/>
      <c r="BE70" s="715"/>
      <c r="BF70"/>
      <c r="BG70" s="715"/>
      <c r="BH70"/>
      <c r="BI70" s="715"/>
      <c r="BJ70"/>
      <c r="BK70" s="715"/>
      <c r="BL70"/>
      <c r="BM70" s="715"/>
      <c r="BN70"/>
      <c r="BO70" s="387"/>
      <c r="BP70"/>
      <c r="BQ70" s="387"/>
      <c r="BR70"/>
      <c r="BS70" s="387"/>
      <c r="BT70"/>
      <c r="BU70" s="387"/>
      <c r="BV70"/>
      <c r="BW70" s="387"/>
      <c r="BX70"/>
      <c r="BY70" s="387"/>
      <c r="BZ70"/>
      <c r="CA70" s="387"/>
      <c r="CB70"/>
      <c r="CC70" s="387"/>
      <c r="CD70"/>
      <c r="CE70" s="387"/>
      <c r="CF70"/>
      <c r="CG70" s="387"/>
      <c r="CH70"/>
      <c r="CI70" s="387"/>
      <c r="CJ70"/>
      <c r="CK70" s="215"/>
      <c r="CL70" s="507"/>
      <c r="CM70" s="507"/>
      <c r="CN70" s="507"/>
      <c r="CO70" s="507"/>
      <c r="CP70" s="507"/>
      <c r="CQ70" s="507"/>
      <c r="CR70" s="507"/>
      <c r="CS70" s="507"/>
      <c r="CT70" s="507"/>
      <c r="CU70" s="36"/>
      <c r="CV70" s="36"/>
      <c r="CW70" s="507"/>
      <c r="CX70" s="507"/>
      <c r="CY70" s="507"/>
      <c r="DN70" s="507"/>
      <c r="DO70" s="507"/>
      <c r="DP70" s="507"/>
      <c r="DQ70" s="507"/>
      <c r="DR70" s="507"/>
      <c r="DS70" s="507"/>
      <c r="DT70" s="507"/>
      <c r="DU70" s="507"/>
      <c r="DV70" s="507"/>
      <c r="DW70" s="507"/>
      <c r="DX70" s="507"/>
      <c r="DY70" s="507"/>
      <c r="DZ70" s="507"/>
      <c r="EA70" s="507"/>
      <c r="EB70" s="507"/>
      <c r="EC70" s="507"/>
      <c r="ED70" s="507"/>
      <c r="EE70" s="507"/>
      <c r="EF70" s="507"/>
      <c r="EG70" s="507"/>
      <c r="EH70" s="507"/>
      <c r="EI70" s="507"/>
      <c r="EJ70" s="507"/>
      <c r="EK70" s="507"/>
      <c r="EL70" s="507"/>
      <c r="EM70" s="507"/>
      <c r="EN70" s="507"/>
      <c r="EO70" s="507"/>
      <c r="EP70" s="507"/>
      <c r="EQ70" s="507"/>
      <c r="ER70" s="507"/>
      <c r="ES70" s="507"/>
      <c r="ET70" s="507"/>
      <c r="EU70" s="507"/>
      <c r="EV70" s="507"/>
      <c r="EW70" s="507"/>
      <c r="EX70" s="507"/>
      <c r="EY70" s="507"/>
      <c r="EZ70" s="507"/>
      <c r="FA70" s="507"/>
      <c r="FB70" s="507"/>
      <c r="FC70" s="507"/>
      <c r="FD70" s="507"/>
      <c r="FE70" s="507"/>
      <c r="FF70" s="507"/>
      <c r="FG70" s="507"/>
      <c r="FH70" s="507"/>
      <c r="FI70" s="507"/>
      <c r="FJ70" s="507"/>
      <c r="FK70" s="507"/>
      <c r="FL70" s="507"/>
      <c r="FM70" s="507"/>
      <c r="FN70" s="507"/>
      <c r="FO70" s="507"/>
      <c r="FP70" s="507"/>
      <c r="FQ70" s="507"/>
      <c r="FR70" s="507"/>
      <c r="FS70" s="507"/>
      <c r="FT70" s="507"/>
      <c r="FU70" s="507"/>
      <c r="FV70" s="507"/>
      <c r="FW70" s="507"/>
      <c r="FX70" s="507"/>
      <c r="FY70" s="507"/>
      <c r="FZ70" s="507"/>
      <c r="GA70" s="507"/>
      <c r="GB70" s="507"/>
      <c r="GC70" s="507"/>
      <c r="GD70" s="507"/>
      <c r="GE70" s="507"/>
      <c r="GF70" s="507"/>
      <c r="GG70" s="507"/>
      <c r="GH70" s="507"/>
      <c r="GI70" s="507"/>
      <c r="GJ70" s="507"/>
      <c r="GK70" s="507"/>
      <c r="GL70" s="507"/>
      <c r="GM70" s="507"/>
      <c r="GN70" s="507"/>
      <c r="GO70" s="507"/>
      <c r="GP70" s="507"/>
      <c r="GQ70" s="507"/>
      <c r="GR70" s="507"/>
      <c r="GS70" s="507"/>
      <c r="GT70" s="507"/>
      <c r="GU70" s="507"/>
      <c r="GV70" s="507"/>
      <c r="GW70" s="507"/>
      <c r="GX70" s="507"/>
      <c r="GY70" s="507"/>
      <c r="GZ70" s="507"/>
      <c r="HA70" s="507"/>
      <c r="HB70" s="507"/>
      <c r="HC70" s="507"/>
      <c r="HD70" s="507"/>
      <c r="HE70" s="507"/>
      <c r="HF70" s="507"/>
      <c r="HG70" s="507"/>
      <c r="HH70" s="507"/>
      <c r="HI70" s="507"/>
      <c r="HJ70" s="507"/>
      <c r="HK70" s="507"/>
      <c r="HL70" s="507"/>
      <c r="HM70" s="507"/>
      <c r="HN70" s="507"/>
      <c r="HO70" s="507"/>
      <c r="HP70" s="507"/>
      <c r="HQ70" s="507"/>
      <c r="HR70" s="507"/>
      <c r="HS70" s="507"/>
      <c r="HT70" s="507"/>
      <c r="HU70" s="507"/>
      <c r="HV70" s="507"/>
      <c r="HW70" s="507"/>
      <c r="HX70" s="507"/>
      <c r="HY70" s="507"/>
      <c r="HZ70" s="507"/>
      <c r="IA70" s="507"/>
      <c r="IB70" s="507"/>
      <c r="IC70" s="507"/>
      <c r="ID70" s="507"/>
      <c r="IE70" s="507"/>
      <c r="IF70" s="507"/>
      <c r="IG70" s="507"/>
      <c r="IH70" s="507"/>
      <c r="II70" s="507"/>
      <c r="IJ70" s="507"/>
    </row>
    <row r="71" spans="1:244" s="398" customFormat="1" ht="19" x14ac:dyDescent="0.2">
      <c r="A71"/>
      <c r="B71" s="290"/>
      <c r="C71"/>
      <c r="D71" s="341"/>
      <c r="E71" s="463"/>
      <c r="F71" s="463"/>
      <c r="G71" s="271"/>
      <c r="H71"/>
      <c r="I71" s="99"/>
      <c r="J71"/>
      <c r="K71"/>
      <c r="L71"/>
      <c r="M71" s="275"/>
      <c r="N71" s="275"/>
      <c r="O71" s="275"/>
      <c r="P71" s="275"/>
      <c r="Q71" s="275"/>
      <c r="R71" s="275"/>
      <c r="S71" s="275"/>
      <c r="T71" s="275"/>
      <c r="U71" s="275"/>
      <c r="V71" s="275"/>
      <c r="W71" s="275"/>
      <c r="X71" s="275"/>
      <c r="Y71" s="275"/>
      <c r="Z71" s="275"/>
      <c r="AA71" s="275"/>
      <c r="AB71" s="23"/>
      <c r="AC71"/>
      <c r="AD71" s="92"/>
      <c r="AE71"/>
      <c r="AF71"/>
      <c r="AG71"/>
      <c r="AH71" s="96"/>
      <c r="AI71" s="394"/>
      <c r="AJ71" s="215"/>
      <c r="AK71" s="215"/>
      <c r="AL71" s="215"/>
      <c r="AM71" s="215"/>
      <c r="AN71" s="215"/>
      <c r="AO71" s="215"/>
      <c r="AP71" s="215"/>
      <c r="AQ71" s="215"/>
      <c r="AR71" s="215"/>
      <c r="AS71" s="215"/>
      <c r="AT71" s="215"/>
      <c r="AU71" s="215"/>
      <c r="AV71" s="215"/>
      <c r="AW71" s="215"/>
      <c r="AX71" s="215"/>
      <c r="AY71" s="394"/>
      <c r="AZ71" s="215"/>
      <c r="BA71" s="715"/>
      <c r="BB71"/>
      <c r="BC71" s="715"/>
      <c r="BD71"/>
      <c r="BE71" s="715"/>
      <c r="BF71"/>
      <c r="BG71" s="715"/>
      <c r="BH71"/>
      <c r="BI71" s="715"/>
      <c r="BJ71"/>
      <c r="BK71" s="715"/>
      <c r="BL71"/>
      <c r="BM71" s="715"/>
      <c r="BN71"/>
      <c r="BO71" s="387"/>
      <c r="BP71"/>
      <c r="BQ71" s="387"/>
      <c r="BR71"/>
      <c r="BS71" s="387"/>
      <c r="BT71"/>
      <c r="BU71" s="387"/>
      <c r="BV71"/>
      <c r="BW71" s="387"/>
      <c r="BX71"/>
      <c r="BY71" s="387"/>
      <c r="BZ71"/>
      <c r="CA71" s="387"/>
      <c r="CB71"/>
      <c r="CC71" s="387"/>
      <c r="CD71"/>
      <c r="CE71" s="387"/>
      <c r="CF71"/>
      <c r="CG71" s="387"/>
      <c r="CH71"/>
      <c r="CI71" s="387"/>
      <c r="CJ71"/>
      <c r="CK71" s="215"/>
      <c r="CL71" s="507"/>
      <c r="CM71" s="507"/>
      <c r="CN71" s="507"/>
      <c r="CO71" s="507"/>
      <c r="CP71" s="507"/>
      <c r="CQ71" s="507"/>
      <c r="CR71" s="507"/>
      <c r="CS71" s="507"/>
      <c r="CT71" s="507"/>
      <c r="CU71" s="36"/>
      <c r="CV71" s="36"/>
      <c r="CW71" s="507"/>
      <c r="CX71" s="507"/>
      <c r="CY71" s="507"/>
      <c r="DN71" s="507"/>
      <c r="DO71" s="507"/>
      <c r="DP71" s="507"/>
      <c r="DQ71" s="507"/>
      <c r="DR71" s="507"/>
      <c r="DS71" s="507"/>
      <c r="DT71" s="507"/>
      <c r="DU71" s="507"/>
      <c r="DV71" s="507"/>
      <c r="DW71" s="507"/>
      <c r="DX71" s="507"/>
      <c r="DY71" s="507"/>
      <c r="DZ71" s="507"/>
      <c r="EA71" s="507"/>
      <c r="EB71" s="507"/>
      <c r="EC71" s="507"/>
      <c r="ED71" s="507"/>
      <c r="EE71" s="507"/>
      <c r="EF71" s="507"/>
      <c r="EG71" s="507"/>
      <c r="EH71" s="507"/>
      <c r="EI71" s="507"/>
      <c r="EJ71" s="507"/>
      <c r="EK71" s="507"/>
      <c r="EL71" s="507"/>
      <c r="EM71" s="507"/>
      <c r="EN71" s="507"/>
      <c r="EO71" s="507"/>
      <c r="EP71" s="507"/>
      <c r="EQ71" s="507"/>
      <c r="ER71" s="507"/>
      <c r="ES71" s="507"/>
      <c r="ET71" s="507"/>
      <c r="EU71" s="507"/>
      <c r="EV71" s="507"/>
      <c r="EW71" s="507"/>
      <c r="EX71" s="507"/>
      <c r="EY71" s="507"/>
      <c r="EZ71" s="507"/>
      <c r="FA71" s="507"/>
      <c r="FB71" s="507"/>
      <c r="FC71" s="507"/>
      <c r="FD71" s="507"/>
      <c r="FE71" s="507"/>
      <c r="FF71" s="507"/>
      <c r="FG71" s="507"/>
      <c r="FH71" s="507"/>
      <c r="FI71" s="507"/>
      <c r="FJ71" s="507"/>
      <c r="FK71" s="507"/>
      <c r="FL71" s="507"/>
      <c r="FM71" s="507"/>
      <c r="FN71" s="507"/>
      <c r="FO71" s="507"/>
      <c r="FP71" s="507"/>
      <c r="FQ71" s="507"/>
      <c r="FR71" s="507"/>
      <c r="FS71" s="507"/>
      <c r="FT71" s="507"/>
      <c r="FU71" s="507"/>
      <c r="FV71" s="507"/>
      <c r="FW71" s="507"/>
      <c r="FX71" s="507"/>
      <c r="FY71" s="507"/>
      <c r="FZ71" s="507"/>
      <c r="GA71" s="507"/>
      <c r="GB71" s="507"/>
      <c r="GC71" s="507"/>
      <c r="GD71" s="507"/>
      <c r="GE71" s="507"/>
      <c r="GF71" s="507"/>
      <c r="GG71" s="507"/>
      <c r="GH71" s="507"/>
      <c r="GI71" s="507"/>
      <c r="GJ71" s="507"/>
      <c r="GK71" s="507"/>
      <c r="GL71" s="507"/>
      <c r="GM71" s="507"/>
      <c r="GN71" s="507"/>
      <c r="GO71" s="507"/>
      <c r="GP71" s="507"/>
      <c r="GQ71" s="507"/>
      <c r="GR71" s="507"/>
      <c r="GS71" s="507"/>
      <c r="GT71" s="507"/>
      <c r="GU71" s="507"/>
      <c r="GV71" s="507"/>
      <c r="GW71" s="507"/>
      <c r="GX71" s="507"/>
      <c r="GY71" s="507"/>
      <c r="GZ71" s="507"/>
      <c r="HA71" s="507"/>
      <c r="HB71" s="507"/>
      <c r="HC71" s="507"/>
      <c r="HD71" s="507"/>
      <c r="HE71" s="507"/>
      <c r="HF71" s="507"/>
      <c r="HG71" s="507"/>
      <c r="HH71" s="507"/>
      <c r="HI71" s="507"/>
      <c r="HJ71" s="507"/>
      <c r="HK71" s="507"/>
      <c r="HL71" s="507"/>
      <c r="HM71" s="507"/>
      <c r="HN71" s="507"/>
      <c r="HO71" s="507"/>
      <c r="HP71" s="507"/>
      <c r="HQ71" s="507"/>
      <c r="HR71" s="507"/>
      <c r="HS71" s="507"/>
      <c r="HT71" s="507"/>
      <c r="HU71" s="507"/>
      <c r="HV71" s="507"/>
      <c r="HW71" s="507"/>
      <c r="HX71" s="507"/>
      <c r="HY71" s="507"/>
      <c r="HZ71" s="507"/>
      <c r="IA71" s="507"/>
      <c r="IB71" s="507"/>
      <c r="IC71" s="507"/>
      <c r="ID71" s="507"/>
      <c r="IE71" s="507"/>
      <c r="IF71" s="507"/>
      <c r="IG71" s="507"/>
      <c r="IH71" s="507"/>
      <c r="II71" s="507"/>
      <c r="IJ71" s="507"/>
    </row>
    <row r="72" spans="1:244" s="398" customFormat="1" ht="19" x14ac:dyDescent="0.2">
      <c r="A72"/>
      <c r="B72" s="290"/>
      <c r="C72"/>
      <c r="D72" s="341"/>
      <c r="E72" s="463"/>
      <c r="F72" s="463"/>
      <c r="G72" s="271"/>
      <c r="H72"/>
      <c r="I72" s="99"/>
      <c r="J72"/>
      <c r="K72"/>
      <c r="L72"/>
      <c r="M72" s="275"/>
      <c r="N72" s="275"/>
      <c r="O72" s="275"/>
      <c r="P72" s="275"/>
      <c r="Q72" s="275"/>
      <c r="R72" s="275"/>
      <c r="S72" s="275"/>
      <c r="T72" s="275"/>
      <c r="U72" s="275"/>
      <c r="V72" s="275"/>
      <c r="W72" s="275"/>
      <c r="X72" s="275"/>
      <c r="Y72" s="275"/>
      <c r="Z72" s="275"/>
      <c r="AA72" s="275"/>
      <c r="AB72" s="23"/>
      <c r="AC72"/>
      <c r="AD72" s="92"/>
      <c r="AE72"/>
      <c r="AF72"/>
      <c r="AG72"/>
      <c r="AH72" s="96"/>
      <c r="AI72" s="394"/>
      <c r="AJ72" s="215"/>
      <c r="AK72" s="215"/>
      <c r="AL72" s="215"/>
      <c r="AM72" s="215"/>
      <c r="AN72" s="215"/>
      <c r="AO72" s="215"/>
      <c r="AP72" s="215"/>
      <c r="AQ72" s="215"/>
      <c r="AR72" s="215"/>
      <c r="AS72" s="215"/>
      <c r="AT72" s="215"/>
      <c r="AU72" s="215"/>
      <c r="AV72" s="215"/>
      <c r="AW72" s="215"/>
      <c r="AX72" s="215"/>
      <c r="AY72" s="394"/>
      <c r="AZ72" s="215"/>
      <c r="BA72" s="715"/>
      <c r="BB72"/>
      <c r="BC72" s="715"/>
      <c r="BD72"/>
      <c r="BE72" s="715"/>
      <c r="BF72"/>
      <c r="BG72" s="715"/>
      <c r="BH72"/>
      <c r="BI72" s="715"/>
      <c r="BJ72"/>
      <c r="BK72" s="715"/>
      <c r="BL72"/>
      <c r="BM72" s="715"/>
      <c r="BN72"/>
      <c r="BO72" s="387"/>
      <c r="BP72"/>
      <c r="BQ72" s="387"/>
      <c r="BR72"/>
      <c r="BS72" s="387"/>
      <c r="BT72"/>
      <c r="BU72" s="387"/>
      <c r="BV72"/>
      <c r="BW72" s="387"/>
      <c r="BX72"/>
      <c r="BY72" s="387"/>
      <c r="BZ72"/>
      <c r="CA72" s="387"/>
      <c r="CB72"/>
      <c r="CC72" s="387"/>
      <c r="CD72"/>
      <c r="CE72" s="387"/>
      <c r="CF72"/>
      <c r="CG72" s="387"/>
      <c r="CH72"/>
      <c r="CI72" s="387"/>
      <c r="CJ72"/>
      <c r="CK72" s="215"/>
      <c r="CL72" s="507"/>
      <c r="CM72" s="507"/>
      <c r="CN72" s="507"/>
      <c r="CO72" s="507"/>
      <c r="CP72" s="507"/>
      <c r="CQ72" s="507"/>
      <c r="CR72" s="507"/>
      <c r="CS72" s="507"/>
      <c r="CT72" s="507"/>
      <c r="CU72" s="36"/>
      <c r="CV72" s="36"/>
      <c r="CW72" s="507"/>
      <c r="CX72" s="507"/>
      <c r="CY72" s="507"/>
      <c r="DN72" s="507"/>
      <c r="DO72" s="507"/>
      <c r="DP72" s="507"/>
      <c r="DQ72" s="507"/>
      <c r="DR72" s="507"/>
      <c r="DS72" s="507"/>
      <c r="DT72" s="507"/>
      <c r="DU72" s="507"/>
      <c r="DV72" s="507"/>
      <c r="DW72" s="507"/>
      <c r="DX72" s="507"/>
      <c r="DY72" s="507"/>
      <c r="DZ72" s="507"/>
      <c r="EA72" s="507"/>
      <c r="EB72" s="507"/>
      <c r="EC72" s="507"/>
      <c r="ED72" s="507"/>
      <c r="EE72" s="507"/>
      <c r="EF72" s="507"/>
      <c r="EG72" s="507"/>
      <c r="EH72" s="507"/>
      <c r="EI72" s="507"/>
      <c r="EJ72" s="507"/>
      <c r="EK72" s="507"/>
      <c r="EL72" s="507"/>
      <c r="EM72" s="507"/>
      <c r="EN72" s="507"/>
      <c r="EO72" s="507"/>
      <c r="EP72" s="507"/>
      <c r="EQ72" s="507"/>
      <c r="ER72" s="507"/>
      <c r="ES72" s="507"/>
      <c r="ET72" s="507"/>
      <c r="EU72" s="507"/>
      <c r="EV72" s="507"/>
      <c r="EW72" s="507"/>
      <c r="EX72" s="507"/>
      <c r="EY72" s="507"/>
      <c r="EZ72" s="507"/>
      <c r="FA72" s="507"/>
      <c r="FB72" s="507"/>
      <c r="FC72" s="507"/>
      <c r="FD72" s="507"/>
      <c r="FE72" s="507"/>
      <c r="FF72" s="507"/>
      <c r="FG72" s="507"/>
      <c r="FH72" s="507"/>
      <c r="FI72" s="507"/>
      <c r="FJ72" s="507"/>
      <c r="FK72" s="507"/>
      <c r="FL72" s="507"/>
      <c r="FM72" s="507"/>
      <c r="FN72" s="507"/>
      <c r="FO72" s="507"/>
      <c r="FP72" s="507"/>
      <c r="FQ72" s="507"/>
      <c r="FR72" s="507"/>
      <c r="FS72" s="507"/>
      <c r="FT72" s="507"/>
      <c r="FU72" s="507"/>
      <c r="FV72" s="507"/>
      <c r="FW72" s="507"/>
      <c r="FX72" s="507"/>
      <c r="FY72" s="507"/>
      <c r="FZ72" s="507"/>
      <c r="GA72" s="507"/>
      <c r="GB72" s="507"/>
      <c r="GC72" s="507"/>
      <c r="GD72" s="507"/>
      <c r="GE72" s="507"/>
      <c r="GF72" s="507"/>
      <c r="GG72" s="507"/>
      <c r="GH72" s="507"/>
      <c r="GI72" s="507"/>
      <c r="GJ72" s="507"/>
      <c r="GK72" s="507"/>
      <c r="GL72" s="507"/>
      <c r="GM72" s="507"/>
      <c r="GN72" s="507"/>
      <c r="GO72" s="507"/>
      <c r="GP72" s="507"/>
      <c r="GQ72" s="507"/>
      <c r="GR72" s="507"/>
      <c r="GS72" s="507"/>
      <c r="GT72" s="507"/>
      <c r="GU72" s="507"/>
      <c r="GV72" s="507"/>
      <c r="GW72" s="507"/>
      <c r="GX72" s="507"/>
      <c r="GY72" s="507"/>
      <c r="GZ72" s="507"/>
      <c r="HA72" s="507"/>
      <c r="HB72" s="507"/>
      <c r="HC72" s="507"/>
      <c r="HD72" s="507"/>
      <c r="HE72" s="507"/>
      <c r="HF72" s="507"/>
      <c r="HG72" s="507"/>
      <c r="HH72" s="507"/>
      <c r="HI72" s="507"/>
      <c r="HJ72" s="507"/>
      <c r="HK72" s="507"/>
      <c r="HL72" s="507"/>
      <c r="HM72" s="507"/>
      <c r="HN72" s="507"/>
      <c r="HO72" s="507"/>
      <c r="HP72" s="507"/>
      <c r="HQ72" s="507"/>
      <c r="HR72" s="507"/>
      <c r="HS72" s="507"/>
      <c r="HT72" s="507"/>
      <c r="HU72" s="507"/>
      <c r="HV72" s="507"/>
      <c r="HW72" s="507"/>
      <c r="HX72" s="507"/>
      <c r="HY72" s="507"/>
      <c r="HZ72" s="507"/>
      <c r="IA72" s="507"/>
      <c r="IB72" s="507"/>
      <c r="IC72" s="507"/>
      <c r="ID72" s="507"/>
      <c r="IE72" s="507"/>
      <c r="IF72" s="507"/>
      <c r="IG72" s="507"/>
      <c r="IH72" s="507"/>
      <c r="II72" s="507"/>
      <c r="IJ72" s="507"/>
    </row>
    <row r="73" spans="1:244" s="398" customFormat="1" ht="19" x14ac:dyDescent="0.2">
      <c r="A73"/>
      <c r="B73" s="290"/>
      <c r="C73"/>
      <c r="D73" s="341"/>
      <c r="E73" s="463"/>
      <c r="F73" s="463"/>
      <c r="G73" s="271"/>
      <c r="H73"/>
      <c r="I73" s="99"/>
      <c r="J73"/>
      <c r="K73"/>
      <c r="L73"/>
      <c r="M73" s="275"/>
      <c r="N73" s="275"/>
      <c r="O73" s="275"/>
      <c r="P73" s="275"/>
      <c r="Q73" s="275"/>
      <c r="R73" s="275"/>
      <c r="S73" s="275"/>
      <c r="T73" s="275"/>
      <c r="U73" s="275"/>
      <c r="V73" s="275"/>
      <c r="W73" s="275"/>
      <c r="X73" s="275"/>
      <c r="Y73" s="275"/>
      <c r="Z73" s="275"/>
      <c r="AA73" s="275"/>
      <c r="AB73" s="23"/>
      <c r="AC73"/>
      <c r="AD73" s="92"/>
      <c r="AE73"/>
      <c r="AF73"/>
      <c r="AG73"/>
      <c r="AH73" s="96"/>
      <c r="AI73" s="394"/>
      <c r="AJ73" s="215"/>
      <c r="AK73" s="215"/>
      <c r="AL73" s="215"/>
      <c r="AM73" s="215"/>
      <c r="AN73" s="215"/>
      <c r="AO73" s="215"/>
      <c r="AP73" s="215"/>
      <c r="AQ73" s="215"/>
      <c r="AR73" s="215"/>
      <c r="AS73" s="215"/>
      <c r="AT73" s="215"/>
      <c r="AU73" s="215"/>
      <c r="AV73" s="215"/>
      <c r="AW73" s="215"/>
      <c r="AX73" s="215"/>
      <c r="AY73" s="394"/>
      <c r="AZ73" s="215"/>
      <c r="BA73" s="715"/>
      <c r="BB73"/>
      <c r="BC73" s="715"/>
      <c r="BD73"/>
      <c r="BE73" s="715"/>
      <c r="BF73"/>
      <c r="BG73" s="715"/>
      <c r="BH73"/>
      <c r="BI73" s="715"/>
      <c r="BJ73"/>
      <c r="BK73" s="715"/>
      <c r="BL73"/>
      <c r="BM73" s="715"/>
      <c r="BN73"/>
      <c r="BO73" s="387"/>
      <c r="BP73"/>
      <c r="BQ73" s="387"/>
      <c r="BR73"/>
      <c r="BS73" s="387"/>
      <c r="BT73"/>
      <c r="BU73" s="387"/>
      <c r="BV73"/>
      <c r="BW73" s="387"/>
      <c r="BX73"/>
      <c r="BY73" s="387"/>
      <c r="BZ73"/>
      <c r="CA73" s="387"/>
      <c r="CB73"/>
      <c r="CC73" s="387"/>
      <c r="CD73"/>
      <c r="CE73" s="387"/>
      <c r="CF73"/>
      <c r="CG73" s="387"/>
      <c r="CH73"/>
      <c r="CI73" s="387"/>
      <c r="CJ73"/>
      <c r="CK73" s="215"/>
      <c r="CL73" s="507"/>
      <c r="CM73" s="507"/>
      <c r="CN73" s="507"/>
      <c r="CO73" s="507"/>
      <c r="CP73" s="507"/>
      <c r="CQ73" s="507"/>
      <c r="CR73" s="507"/>
      <c r="CS73" s="507"/>
      <c r="CT73" s="507"/>
      <c r="CU73" s="36"/>
      <c r="CV73" s="36"/>
      <c r="CW73" s="507"/>
      <c r="CX73" s="507"/>
      <c r="CY73" s="507"/>
      <c r="DN73" s="507"/>
      <c r="DO73" s="507"/>
      <c r="DP73" s="507"/>
      <c r="DQ73" s="507"/>
      <c r="DR73" s="507"/>
      <c r="DS73" s="507"/>
      <c r="DT73" s="507"/>
      <c r="DU73" s="507"/>
      <c r="DV73" s="507"/>
      <c r="DW73" s="507"/>
      <c r="DX73" s="507"/>
      <c r="DY73" s="507"/>
      <c r="DZ73" s="507"/>
      <c r="EA73" s="507"/>
      <c r="EB73" s="507"/>
      <c r="EC73" s="507"/>
      <c r="ED73" s="507"/>
      <c r="EE73" s="507"/>
      <c r="EF73" s="507"/>
      <c r="EG73" s="507"/>
      <c r="EH73" s="507"/>
      <c r="EI73" s="507"/>
      <c r="EJ73" s="507"/>
      <c r="EK73" s="507"/>
      <c r="EL73" s="507"/>
      <c r="EM73" s="507"/>
      <c r="EN73" s="507"/>
      <c r="EO73" s="507"/>
      <c r="EP73" s="507"/>
      <c r="EQ73" s="507"/>
      <c r="ER73" s="507"/>
      <c r="ES73" s="507"/>
      <c r="ET73" s="507"/>
      <c r="EU73" s="507"/>
      <c r="EV73" s="507"/>
      <c r="EW73" s="507"/>
      <c r="EX73" s="507"/>
      <c r="EY73" s="507"/>
      <c r="EZ73" s="507"/>
      <c r="FA73" s="507"/>
      <c r="FB73" s="507"/>
      <c r="FC73" s="507"/>
      <c r="FD73" s="507"/>
      <c r="FE73" s="507"/>
      <c r="FF73" s="507"/>
      <c r="FG73" s="507"/>
      <c r="FH73" s="507"/>
      <c r="FI73" s="507"/>
      <c r="FJ73" s="507"/>
      <c r="FK73" s="507"/>
      <c r="FL73" s="507"/>
      <c r="FM73" s="507"/>
      <c r="FN73" s="507"/>
      <c r="FO73" s="507"/>
      <c r="FP73" s="507"/>
      <c r="FQ73" s="507"/>
      <c r="FR73" s="507"/>
      <c r="FS73" s="507"/>
      <c r="FT73" s="507"/>
      <c r="FU73" s="507"/>
      <c r="FV73" s="507"/>
      <c r="FW73" s="507"/>
      <c r="FX73" s="507"/>
      <c r="FY73" s="507"/>
      <c r="FZ73" s="507"/>
      <c r="GA73" s="507"/>
      <c r="GB73" s="507"/>
      <c r="GC73" s="507"/>
      <c r="GD73" s="507"/>
      <c r="GE73" s="507"/>
      <c r="GF73" s="507"/>
      <c r="GG73" s="507"/>
      <c r="GH73" s="507"/>
      <c r="GI73" s="507"/>
      <c r="GJ73" s="507"/>
      <c r="GK73" s="507"/>
      <c r="GL73" s="507"/>
      <c r="GM73" s="507"/>
      <c r="GN73" s="507"/>
      <c r="GO73" s="507"/>
      <c r="GP73" s="507"/>
      <c r="GQ73" s="507"/>
      <c r="GR73" s="507"/>
      <c r="GS73" s="507"/>
      <c r="GT73" s="507"/>
      <c r="GU73" s="507"/>
      <c r="GV73" s="507"/>
      <c r="GW73" s="507"/>
      <c r="GX73" s="507"/>
      <c r="GY73" s="507"/>
      <c r="GZ73" s="507"/>
      <c r="HA73" s="507"/>
      <c r="HB73" s="507"/>
      <c r="HC73" s="507"/>
      <c r="HD73" s="507"/>
      <c r="HE73" s="507"/>
      <c r="HF73" s="507"/>
      <c r="HG73" s="507"/>
      <c r="HH73" s="507"/>
      <c r="HI73" s="507"/>
      <c r="HJ73" s="507"/>
      <c r="HK73" s="507"/>
      <c r="HL73" s="507"/>
      <c r="HM73" s="507"/>
      <c r="HN73" s="507"/>
      <c r="HO73" s="507"/>
      <c r="HP73" s="507"/>
      <c r="HQ73" s="507"/>
      <c r="HR73" s="507"/>
      <c r="HS73" s="507"/>
      <c r="HT73" s="507"/>
      <c r="HU73" s="507"/>
      <c r="HV73" s="507"/>
      <c r="HW73" s="507"/>
      <c r="HX73" s="507"/>
      <c r="HY73" s="507"/>
      <c r="HZ73" s="507"/>
      <c r="IA73" s="507"/>
      <c r="IB73" s="507"/>
      <c r="IC73" s="507"/>
      <c r="ID73" s="507"/>
      <c r="IE73" s="507"/>
      <c r="IF73" s="507"/>
      <c r="IG73" s="507"/>
      <c r="IH73" s="507"/>
      <c r="II73" s="507"/>
      <c r="IJ73" s="507"/>
    </row>
    <row r="74" spans="1:244" s="398" customFormat="1" ht="19" x14ac:dyDescent="0.2">
      <c r="A74"/>
      <c r="B74" s="290"/>
      <c r="C74"/>
      <c r="D74" s="341"/>
      <c r="E74" s="463"/>
      <c r="F74" s="463"/>
      <c r="G74" s="271"/>
      <c r="H74"/>
      <c r="I74" s="99"/>
      <c r="J74"/>
      <c r="K74"/>
      <c r="L74"/>
      <c r="M74" s="275"/>
      <c r="N74" s="275"/>
      <c r="O74" s="275"/>
      <c r="P74" s="275"/>
      <c r="Q74" s="275"/>
      <c r="R74" s="275"/>
      <c r="S74" s="275"/>
      <c r="T74" s="275"/>
      <c r="U74" s="275"/>
      <c r="V74" s="275"/>
      <c r="W74" s="275"/>
      <c r="X74" s="275"/>
      <c r="Y74" s="275"/>
      <c r="Z74" s="275"/>
      <c r="AA74" s="275"/>
      <c r="AB74" s="23"/>
      <c r="AC74"/>
      <c r="AD74" s="92"/>
      <c r="AE74"/>
      <c r="AF74"/>
      <c r="AG74"/>
      <c r="AH74" s="96"/>
      <c r="AI74" s="394"/>
      <c r="AJ74" s="215"/>
      <c r="AK74" s="215"/>
      <c r="AL74" s="215"/>
      <c r="AM74" s="215"/>
      <c r="AN74" s="215"/>
      <c r="AO74" s="215"/>
      <c r="AP74" s="215"/>
      <c r="AQ74" s="215"/>
      <c r="AR74" s="215"/>
      <c r="AS74" s="215"/>
      <c r="AT74" s="215"/>
      <c r="AU74" s="215"/>
      <c r="AV74" s="215"/>
      <c r="AW74" s="215"/>
      <c r="AX74" s="215"/>
      <c r="AY74" s="394"/>
      <c r="AZ74" s="215"/>
      <c r="BA74" s="715"/>
      <c r="BB74"/>
      <c r="BC74" s="715"/>
      <c r="BD74"/>
      <c r="BE74" s="715"/>
      <c r="BF74"/>
      <c r="BG74" s="715"/>
      <c r="BH74"/>
      <c r="BI74" s="715"/>
      <c r="BJ74"/>
      <c r="BK74" s="715"/>
      <c r="BL74"/>
      <c r="BM74" s="715"/>
      <c r="BN74"/>
      <c r="BO74" s="387"/>
      <c r="BP74"/>
      <c r="BQ74" s="387"/>
      <c r="BR74"/>
      <c r="BS74" s="387"/>
      <c r="BT74"/>
      <c r="BU74" s="387"/>
      <c r="BV74"/>
      <c r="BW74" s="387"/>
      <c r="BX74"/>
      <c r="BY74" s="387"/>
      <c r="BZ74"/>
      <c r="CA74" s="387"/>
      <c r="CB74"/>
      <c r="CC74" s="387"/>
      <c r="CD74"/>
      <c r="CE74" s="387"/>
      <c r="CF74"/>
      <c r="CG74" s="387"/>
      <c r="CH74"/>
      <c r="CI74" s="387"/>
      <c r="CJ74"/>
      <c r="CK74" s="215"/>
      <c r="CL74" s="507"/>
      <c r="CM74" s="507"/>
      <c r="CN74" s="507"/>
      <c r="CO74" s="507"/>
      <c r="CP74" s="507"/>
      <c r="CQ74" s="507"/>
      <c r="CR74" s="507"/>
      <c r="CS74" s="507"/>
      <c r="CT74" s="507"/>
      <c r="CU74" s="36"/>
      <c r="CV74" s="36"/>
      <c r="CW74" s="507"/>
      <c r="CX74" s="507"/>
      <c r="CY74" s="507"/>
      <c r="DN74" s="507"/>
      <c r="DO74" s="507"/>
      <c r="DP74" s="507"/>
      <c r="DQ74" s="507"/>
      <c r="DR74" s="507"/>
      <c r="DS74" s="507"/>
      <c r="DT74" s="507"/>
      <c r="DU74" s="507"/>
      <c r="DV74" s="507"/>
      <c r="DW74" s="507"/>
      <c r="DX74" s="507"/>
      <c r="DY74" s="507"/>
      <c r="DZ74" s="507"/>
      <c r="EA74" s="507"/>
      <c r="EB74" s="507"/>
      <c r="EC74" s="507"/>
      <c r="ED74" s="507"/>
      <c r="EE74" s="507"/>
      <c r="EF74" s="507"/>
      <c r="EG74" s="507"/>
      <c r="EH74" s="507"/>
      <c r="EI74" s="507"/>
      <c r="EJ74" s="507"/>
      <c r="EK74" s="507"/>
      <c r="EL74" s="507"/>
      <c r="EM74" s="507"/>
      <c r="EN74" s="507"/>
      <c r="EO74" s="507"/>
      <c r="EP74" s="507"/>
      <c r="EQ74" s="507"/>
      <c r="ER74" s="507"/>
      <c r="ES74" s="507"/>
      <c r="ET74" s="507"/>
      <c r="EU74" s="507"/>
      <c r="EV74" s="507"/>
      <c r="EW74" s="507"/>
      <c r="EX74" s="507"/>
      <c r="EY74" s="507"/>
      <c r="EZ74" s="507"/>
      <c r="FA74" s="507"/>
      <c r="FB74" s="507"/>
      <c r="FC74" s="507"/>
      <c r="FD74" s="507"/>
      <c r="FE74" s="507"/>
      <c r="FF74" s="507"/>
      <c r="FG74" s="507"/>
      <c r="FH74" s="507"/>
      <c r="FI74" s="507"/>
      <c r="FJ74" s="507"/>
      <c r="FK74" s="507"/>
      <c r="FL74" s="507"/>
      <c r="FM74" s="507"/>
      <c r="FN74" s="507"/>
      <c r="FO74" s="507"/>
      <c r="FP74" s="507"/>
      <c r="FQ74" s="507"/>
      <c r="FR74" s="507"/>
      <c r="FS74" s="507"/>
      <c r="FT74" s="507"/>
      <c r="FU74" s="507"/>
      <c r="FV74" s="507"/>
      <c r="FW74" s="507"/>
      <c r="FX74" s="507"/>
      <c r="FY74" s="507"/>
      <c r="FZ74" s="507"/>
      <c r="GA74" s="507"/>
      <c r="GB74" s="507"/>
      <c r="GC74" s="507"/>
      <c r="GD74" s="507"/>
      <c r="GE74" s="507"/>
      <c r="GF74" s="507"/>
      <c r="GG74" s="507"/>
      <c r="GH74" s="507"/>
      <c r="GI74" s="507"/>
      <c r="GJ74" s="507"/>
      <c r="GK74" s="507"/>
      <c r="GL74" s="507"/>
      <c r="GM74" s="507"/>
      <c r="GN74" s="507"/>
      <c r="GO74" s="507"/>
      <c r="GP74" s="507"/>
      <c r="GQ74" s="507"/>
      <c r="GR74" s="507"/>
      <c r="GS74" s="507"/>
      <c r="GT74" s="507"/>
      <c r="GU74" s="507"/>
      <c r="GV74" s="507"/>
      <c r="GW74" s="507"/>
      <c r="GX74" s="507"/>
      <c r="GY74" s="507"/>
      <c r="GZ74" s="507"/>
      <c r="HA74" s="507"/>
      <c r="HB74" s="507"/>
      <c r="HC74" s="507"/>
      <c r="HD74" s="507"/>
      <c r="HE74" s="507"/>
      <c r="HF74" s="507"/>
      <c r="HG74" s="507"/>
      <c r="HH74" s="507"/>
      <c r="HI74" s="507"/>
      <c r="HJ74" s="507"/>
      <c r="HK74" s="507"/>
      <c r="HL74" s="507"/>
      <c r="HM74" s="507"/>
      <c r="HN74" s="507"/>
      <c r="HO74" s="507"/>
      <c r="HP74" s="507"/>
      <c r="HQ74" s="507"/>
      <c r="HR74" s="507"/>
      <c r="HS74" s="507"/>
      <c r="HT74" s="507"/>
      <c r="HU74" s="507"/>
      <c r="HV74" s="507"/>
      <c r="HW74" s="507"/>
      <c r="HX74" s="507"/>
      <c r="HY74" s="507"/>
      <c r="HZ74" s="507"/>
      <c r="IA74" s="507"/>
      <c r="IB74" s="507"/>
      <c r="IC74" s="507"/>
      <c r="ID74" s="507"/>
      <c r="IE74" s="507"/>
      <c r="IF74" s="507"/>
      <c r="IG74" s="507"/>
      <c r="IH74" s="507"/>
      <c r="II74" s="507"/>
      <c r="IJ74" s="507"/>
    </row>
    <row r="75" spans="1:244" s="398" customFormat="1" ht="19" x14ac:dyDescent="0.2">
      <c r="A75"/>
      <c r="B75" s="290"/>
      <c r="C75"/>
      <c r="D75" s="341"/>
      <c r="E75" s="463"/>
      <c r="F75" s="463"/>
      <c r="G75" s="271"/>
      <c r="H75"/>
      <c r="I75" s="99"/>
      <c r="J75"/>
      <c r="K75"/>
      <c r="L75"/>
      <c r="M75" s="275"/>
      <c r="N75" s="275"/>
      <c r="O75" s="275"/>
      <c r="P75" s="275"/>
      <c r="Q75" s="275"/>
      <c r="R75" s="275"/>
      <c r="S75" s="275"/>
      <c r="T75" s="275"/>
      <c r="U75" s="275"/>
      <c r="V75" s="275"/>
      <c r="W75" s="275"/>
      <c r="X75" s="275"/>
      <c r="Y75" s="275"/>
      <c r="Z75" s="275"/>
      <c r="AA75" s="275"/>
      <c r="AB75" s="23"/>
      <c r="AC75"/>
      <c r="AD75" s="92"/>
      <c r="AE75"/>
      <c r="AF75"/>
      <c r="AG75"/>
      <c r="AH75" s="96"/>
      <c r="AI75" s="394"/>
      <c r="AJ75" s="215"/>
      <c r="AK75" s="215"/>
      <c r="AL75" s="215"/>
      <c r="AM75" s="215"/>
      <c r="AN75" s="215"/>
      <c r="AO75" s="215"/>
      <c r="AP75" s="215"/>
      <c r="AQ75" s="215"/>
      <c r="AR75" s="215"/>
      <c r="AS75" s="215"/>
      <c r="AT75" s="215"/>
      <c r="AU75" s="215"/>
      <c r="AV75" s="215"/>
      <c r="AW75" s="215"/>
      <c r="AX75" s="215"/>
      <c r="AY75" s="394"/>
      <c r="AZ75" s="215"/>
      <c r="BA75" s="715"/>
      <c r="BB75"/>
      <c r="BC75" s="715"/>
      <c r="BD75"/>
      <c r="BE75" s="715"/>
      <c r="BF75"/>
      <c r="BG75" s="715"/>
      <c r="BH75"/>
      <c r="BI75" s="715"/>
      <c r="BJ75"/>
      <c r="BK75" s="715"/>
      <c r="BL75"/>
      <c r="BM75" s="715"/>
      <c r="BN75"/>
      <c r="BO75" s="387"/>
      <c r="BP75"/>
      <c r="BQ75" s="387"/>
      <c r="BR75"/>
      <c r="BS75" s="387"/>
      <c r="BT75"/>
      <c r="BU75" s="387"/>
      <c r="BV75"/>
      <c r="BW75" s="387"/>
      <c r="BX75"/>
      <c r="BY75" s="387"/>
      <c r="BZ75"/>
      <c r="CA75" s="387"/>
      <c r="CB75"/>
      <c r="CC75" s="387"/>
      <c r="CD75"/>
      <c r="CE75" s="387"/>
      <c r="CF75"/>
      <c r="CG75" s="387"/>
      <c r="CH75"/>
      <c r="CI75" s="387"/>
      <c r="CJ75"/>
      <c r="CK75" s="215"/>
      <c r="CL75" s="507"/>
      <c r="CM75" s="507"/>
      <c r="CN75" s="507"/>
      <c r="CO75" s="507"/>
      <c r="CP75" s="507"/>
      <c r="CQ75" s="507"/>
      <c r="CR75" s="507"/>
      <c r="CS75" s="507"/>
      <c r="CT75" s="507"/>
      <c r="CU75" s="36"/>
      <c r="CV75" s="36"/>
      <c r="CW75" s="507"/>
      <c r="CX75" s="507"/>
      <c r="CY75" s="507"/>
      <c r="DN75" s="507"/>
      <c r="DO75" s="507"/>
      <c r="DP75" s="507"/>
      <c r="DQ75" s="507"/>
      <c r="DR75" s="507"/>
      <c r="DS75" s="507"/>
      <c r="DT75" s="507"/>
      <c r="DU75" s="507"/>
      <c r="DV75" s="507"/>
      <c r="DW75" s="507"/>
      <c r="DX75" s="507"/>
      <c r="DY75" s="507"/>
      <c r="DZ75" s="507"/>
      <c r="EA75" s="507"/>
      <c r="EB75" s="507"/>
      <c r="EC75" s="507"/>
      <c r="ED75" s="507"/>
      <c r="EE75" s="507"/>
      <c r="EF75" s="507"/>
      <c r="EG75" s="507"/>
      <c r="EH75" s="507"/>
      <c r="EI75" s="507"/>
      <c r="EJ75" s="507"/>
      <c r="EK75" s="507"/>
      <c r="EL75" s="507"/>
      <c r="EM75" s="507"/>
      <c r="EN75" s="507"/>
      <c r="EO75" s="507"/>
      <c r="EP75" s="507"/>
      <c r="EQ75" s="507"/>
      <c r="ER75" s="507"/>
      <c r="ES75" s="507"/>
      <c r="ET75" s="507"/>
      <c r="EU75" s="507"/>
      <c r="EV75" s="507"/>
      <c r="EW75" s="507"/>
      <c r="EX75" s="507"/>
      <c r="EY75" s="507"/>
      <c r="EZ75" s="507"/>
      <c r="FA75" s="507"/>
      <c r="FB75" s="507"/>
      <c r="FC75" s="507"/>
      <c r="FD75" s="507"/>
      <c r="FE75" s="507"/>
      <c r="FF75" s="507"/>
      <c r="FG75" s="507"/>
      <c r="FH75" s="507"/>
      <c r="FI75" s="507"/>
      <c r="FJ75" s="507"/>
      <c r="FK75" s="507"/>
      <c r="FL75" s="507"/>
      <c r="FM75" s="507"/>
      <c r="FN75" s="507"/>
      <c r="FO75" s="507"/>
      <c r="FP75" s="507"/>
      <c r="FQ75" s="507"/>
      <c r="FR75" s="507"/>
      <c r="FS75" s="507"/>
      <c r="FT75" s="507"/>
      <c r="FU75" s="507"/>
      <c r="FV75" s="507"/>
      <c r="FW75" s="507"/>
      <c r="FX75" s="507"/>
      <c r="FY75" s="507"/>
      <c r="FZ75" s="507"/>
      <c r="GA75" s="507"/>
      <c r="GB75" s="507"/>
      <c r="GC75" s="507"/>
      <c r="GD75" s="507"/>
      <c r="GE75" s="507"/>
      <c r="GF75" s="507"/>
      <c r="GG75" s="507"/>
      <c r="GH75" s="507"/>
      <c r="GI75" s="507"/>
      <c r="GJ75" s="507"/>
      <c r="GK75" s="507"/>
      <c r="GL75" s="507"/>
      <c r="GM75" s="507"/>
      <c r="GN75" s="507"/>
      <c r="GO75" s="507"/>
      <c r="GP75" s="507"/>
      <c r="GQ75" s="507"/>
      <c r="GR75" s="507"/>
      <c r="GS75" s="507"/>
      <c r="GT75" s="507"/>
      <c r="GU75" s="507"/>
      <c r="GV75" s="507"/>
      <c r="GW75" s="507"/>
      <c r="GX75" s="507"/>
      <c r="GY75" s="507"/>
      <c r="GZ75" s="507"/>
      <c r="HA75" s="507"/>
      <c r="HB75" s="507"/>
      <c r="HC75" s="507"/>
      <c r="HD75" s="507"/>
      <c r="HE75" s="507"/>
      <c r="HF75" s="507"/>
      <c r="HG75" s="507"/>
      <c r="HH75" s="507"/>
      <c r="HI75" s="507"/>
      <c r="HJ75" s="507"/>
      <c r="HK75" s="507"/>
      <c r="HL75" s="507"/>
      <c r="HM75" s="507"/>
      <c r="HN75" s="507"/>
      <c r="HO75" s="507"/>
      <c r="HP75" s="507"/>
      <c r="HQ75" s="507"/>
      <c r="HR75" s="507"/>
      <c r="HS75" s="507"/>
      <c r="HT75" s="507"/>
      <c r="HU75" s="507"/>
      <c r="HV75" s="507"/>
      <c r="HW75" s="507"/>
      <c r="HX75" s="507"/>
      <c r="HY75" s="507"/>
      <c r="HZ75" s="507"/>
      <c r="IA75" s="507"/>
      <c r="IB75" s="507"/>
      <c r="IC75" s="507"/>
      <c r="ID75" s="507"/>
      <c r="IE75" s="507"/>
      <c r="IF75" s="507"/>
      <c r="IG75" s="507"/>
      <c r="IH75" s="507"/>
      <c r="II75" s="507"/>
      <c r="IJ75" s="507"/>
    </row>
    <row r="76" spans="1:244" s="398" customFormat="1" ht="19" x14ac:dyDescent="0.2">
      <c r="A76"/>
      <c r="B76" s="290"/>
      <c r="C76"/>
      <c r="D76" s="341"/>
      <c r="E76" s="463"/>
      <c r="F76" s="463"/>
      <c r="G76" s="271"/>
      <c r="H76"/>
      <c r="I76" s="99"/>
      <c r="J76"/>
      <c r="K76"/>
      <c r="L76"/>
      <c r="M76" s="275"/>
      <c r="N76" s="275"/>
      <c r="O76" s="275"/>
      <c r="P76" s="275"/>
      <c r="Q76" s="275"/>
      <c r="R76" s="275"/>
      <c r="S76" s="275"/>
      <c r="T76" s="275"/>
      <c r="U76" s="275"/>
      <c r="V76" s="275"/>
      <c r="W76" s="275"/>
      <c r="X76" s="275"/>
      <c r="Y76" s="275"/>
      <c r="Z76" s="275"/>
      <c r="AA76" s="275"/>
      <c r="AB76" s="23"/>
      <c r="AC76"/>
      <c r="AD76" s="92"/>
      <c r="AE76"/>
      <c r="AF76"/>
      <c r="AG76"/>
      <c r="AH76" s="96"/>
      <c r="AI76" s="394"/>
      <c r="AJ76" s="215"/>
      <c r="AK76" s="215"/>
      <c r="AL76" s="215"/>
      <c r="AM76" s="215"/>
      <c r="AN76" s="215"/>
      <c r="AO76" s="215"/>
      <c r="AP76" s="215"/>
      <c r="AQ76" s="215"/>
      <c r="AR76" s="215"/>
      <c r="AS76" s="215"/>
      <c r="AT76" s="215"/>
      <c r="AU76" s="215"/>
      <c r="AV76" s="215"/>
      <c r="AW76" s="215"/>
      <c r="AX76" s="215"/>
      <c r="AY76" s="394"/>
      <c r="AZ76" s="215"/>
      <c r="BA76" s="715"/>
      <c r="BB76"/>
      <c r="BC76" s="715"/>
      <c r="BD76"/>
      <c r="BE76" s="715"/>
      <c r="BF76"/>
      <c r="BG76" s="715"/>
      <c r="BH76"/>
      <c r="BI76" s="715"/>
      <c r="BJ76"/>
      <c r="BK76" s="715"/>
      <c r="BL76"/>
      <c r="BM76" s="715"/>
      <c r="BN76"/>
      <c r="BO76" s="387"/>
      <c r="BP76"/>
      <c r="BQ76" s="387"/>
      <c r="BR76"/>
      <c r="BS76" s="387"/>
      <c r="BT76"/>
      <c r="BU76" s="387"/>
      <c r="BV76"/>
      <c r="BW76" s="387"/>
      <c r="BX76"/>
      <c r="BY76" s="387"/>
      <c r="BZ76"/>
      <c r="CA76" s="387"/>
      <c r="CB76"/>
      <c r="CC76" s="387"/>
      <c r="CD76"/>
      <c r="CE76" s="387"/>
      <c r="CF76"/>
      <c r="CG76" s="387"/>
      <c r="CH76"/>
      <c r="CI76" s="387"/>
      <c r="CJ76"/>
      <c r="CK76" s="215"/>
      <c r="CL76" s="507"/>
      <c r="CM76" s="507"/>
      <c r="CN76" s="507"/>
      <c r="CO76" s="507"/>
      <c r="CP76" s="507"/>
      <c r="CQ76" s="507"/>
      <c r="CR76" s="507"/>
      <c r="CS76" s="507"/>
      <c r="CT76" s="507"/>
      <c r="CU76" s="36"/>
      <c r="CV76" s="36"/>
      <c r="CW76" s="507"/>
      <c r="CX76" s="507"/>
      <c r="CY76" s="507"/>
      <c r="DN76" s="507"/>
      <c r="DO76" s="507"/>
      <c r="DP76" s="507"/>
      <c r="DQ76" s="507"/>
      <c r="DR76" s="507"/>
      <c r="DS76" s="507"/>
      <c r="DT76" s="507"/>
      <c r="DU76" s="507"/>
      <c r="DV76" s="507"/>
      <c r="DW76" s="507"/>
      <c r="DX76" s="507"/>
      <c r="DY76" s="507"/>
      <c r="DZ76" s="507"/>
      <c r="EA76" s="507"/>
      <c r="EB76" s="507"/>
      <c r="EC76" s="507"/>
      <c r="ED76" s="507"/>
      <c r="EE76" s="507"/>
      <c r="EF76" s="507"/>
      <c r="EG76" s="507"/>
      <c r="EH76" s="507"/>
      <c r="EI76" s="507"/>
      <c r="EJ76" s="507"/>
      <c r="EK76" s="507"/>
      <c r="EL76" s="507"/>
      <c r="EM76" s="507"/>
      <c r="EN76" s="507"/>
      <c r="EO76" s="507"/>
      <c r="EP76" s="507"/>
      <c r="EQ76" s="507"/>
      <c r="ER76" s="507"/>
      <c r="ES76" s="507"/>
      <c r="ET76" s="507"/>
      <c r="EU76" s="507"/>
      <c r="EV76" s="507"/>
      <c r="EW76" s="507"/>
      <c r="EX76" s="507"/>
      <c r="EY76" s="507"/>
      <c r="EZ76" s="507"/>
      <c r="FA76" s="507"/>
      <c r="FB76" s="507"/>
      <c r="FC76" s="507"/>
      <c r="FD76" s="507"/>
      <c r="FE76" s="507"/>
      <c r="FF76" s="507"/>
      <c r="FG76" s="507"/>
      <c r="FH76" s="507"/>
      <c r="FI76" s="507"/>
      <c r="FJ76" s="507"/>
      <c r="FK76" s="507"/>
      <c r="FL76" s="507"/>
      <c r="FM76" s="507"/>
      <c r="FN76" s="507"/>
      <c r="FO76" s="507"/>
      <c r="FP76" s="507"/>
      <c r="FQ76" s="507"/>
      <c r="FR76" s="507"/>
      <c r="FS76" s="507"/>
      <c r="FT76" s="507"/>
      <c r="FU76" s="507"/>
      <c r="FV76" s="507"/>
      <c r="FW76" s="507"/>
      <c r="FX76" s="507"/>
      <c r="FY76" s="507"/>
      <c r="FZ76" s="507"/>
      <c r="GA76" s="507"/>
      <c r="GB76" s="507"/>
      <c r="GC76" s="507"/>
      <c r="GD76" s="507"/>
      <c r="GE76" s="507"/>
      <c r="GF76" s="507"/>
      <c r="GG76" s="507"/>
      <c r="GH76" s="507"/>
      <c r="GI76" s="507"/>
      <c r="GJ76" s="507"/>
      <c r="GK76" s="507"/>
      <c r="GL76" s="507"/>
      <c r="GM76" s="507"/>
      <c r="GN76" s="507"/>
      <c r="GO76" s="507"/>
      <c r="GP76" s="507"/>
      <c r="GQ76" s="507"/>
      <c r="GR76" s="507"/>
      <c r="GS76" s="507"/>
      <c r="GT76" s="507"/>
      <c r="GU76" s="507"/>
      <c r="GV76" s="507"/>
      <c r="GW76" s="507"/>
      <c r="GX76" s="507"/>
      <c r="GY76" s="507"/>
      <c r="GZ76" s="507"/>
      <c r="HA76" s="507"/>
      <c r="HB76" s="507"/>
      <c r="HC76" s="507"/>
      <c r="HD76" s="507"/>
      <c r="HE76" s="507"/>
      <c r="HF76" s="507"/>
      <c r="HG76" s="507"/>
      <c r="HH76" s="507"/>
      <c r="HI76" s="507"/>
      <c r="HJ76" s="507"/>
      <c r="HK76" s="507"/>
      <c r="HL76" s="507"/>
      <c r="HM76" s="507"/>
      <c r="HN76" s="507"/>
      <c r="HO76" s="507"/>
      <c r="HP76" s="507"/>
      <c r="HQ76" s="507"/>
      <c r="HR76" s="507"/>
      <c r="HS76" s="507"/>
      <c r="HT76" s="507"/>
      <c r="HU76" s="507"/>
      <c r="HV76" s="507"/>
      <c r="HW76" s="507"/>
      <c r="HX76" s="507"/>
      <c r="HY76" s="507"/>
      <c r="HZ76" s="507"/>
      <c r="IA76" s="507"/>
      <c r="IB76" s="507"/>
      <c r="IC76" s="507"/>
      <c r="ID76" s="507"/>
      <c r="IE76" s="507"/>
      <c r="IF76" s="507"/>
      <c r="IG76" s="507"/>
      <c r="IH76" s="507"/>
      <c r="II76" s="507"/>
      <c r="IJ76" s="507"/>
    </row>
    <row r="77" spans="1:244" s="398" customFormat="1" ht="19" x14ac:dyDescent="0.2">
      <c r="A77"/>
      <c r="B77" s="290"/>
      <c r="C77"/>
      <c r="D77" s="341"/>
      <c r="E77" s="463"/>
      <c r="F77" s="463"/>
      <c r="G77" s="271"/>
      <c r="H77"/>
      <c r="I77" s="99"/>
      <c r="J77"/>
      <c r="K77"/>
      <c r="L77"/>
      <c r="M77" s="275"/>
      <c r="N77" s="275"/>
      <c r="O77" s="275"/>
      <c r="P77" s="275"/>
      <c r="Q77" s="275"/>
      <c r="R77" s="275"/>
      <c r="S77" s="275"/>
      <c r="T77" s="275"/>
      <c r="U77" s="275"/>
      <c r="V77" s="275"/>
      <c r="W77" s="275"/>
      <c r="X77" s="275"/>
      <c r="Y77" s="275"/>
      <c r="Z77" s="275"/>
      <c r="AA77" s="275"/>
      <c r="AB77" s="23"/>
      <c r="AC77"/>
      <c r="AD77" s="92"/>
      <c r="AE77"/>
      <c r="AF77"/>
      <c r="AG77"/>
      <c r="AH77" s="96"/>
      <c r="AI77" s="394"/>
      <c r="AJ77" s="215"/>
      <c r="AK77" s="215"/>
      <c r="AL77" s="215"/>
      <c r="AM77" s="215"/>
      <c r="AN77" s="215"/>
      <c r="AO77" s="215"/>
      <c r="AP77" s="215"/>
      <c r="AQ77" s="215"/>
      <c r="AR77" s="215"/>
      <c r="AS77" s="215"/>
      <c r="AT77" s="215"/>
      <c r="AU77" s="215"/>
      <c r="AV77" s="215"/>
      <c r="AW77" s="215"/>
      <c r="AX77" s="215"/>
      <c r="AY77" s="394"/>
      <c r="AZ77" s="215"/>
      <c r="BA77" s="715"/>
      <c r="BB77"/>
      <c r="BC77" s="715"/>
      <c r="BD77"/>
      <c r="BE77" s="715"/>
      <c r="BF77"/>
      <c r="BG77" s="715"/>
      <c r="BH77"/>
      <c r="BI77" s="715"/>
      <c r="BJ77"/>
      <c r="BK77" s="715"/>
      <c r="BL77"/>
      <c r="BM77" s="715"/>
      <c r="BN77"/>
      <c r="BO77" s="387"/>
      <c r="BP77"/>
      <c r="BQ77" s="387"/>
      <c r="BR77"/>
      <c r="BS77" s="387"/>
      <c r="BT77"/>
      <c r="BU77" s="387"/>
      <c r="BV77"/>
      <c r="BW77" s="387"/>
      <c r="BX77"/>
      <c r="BY77" s="387"/>
      <c r="BZ77"/>
      <c r="CA77" s="387"/>
      <c r="CB77"/>
      <c r="CC77" s="387"/>
      <c r="CD77"/>
      <c r="CE77" s="387"/>
      <c r="CF77"/>
      <c r="CG77" s="387"/>
      <c r="CH77"/>
      <c r="CI77" s="387"/>
      <c r="CJ77"/>
      <c r="CK77" s="215"/>
      <c r="CL77" s="507"/>
      <c r="CM77" s="507"/>
      <c r="CN77" s="507"/>
      <c r="CO77" s="507"/>
      <c r="CP77" s="507"/>
      <c r="CQ77" s="507"/>
      <c r="CR77" s="507"/>
      <c r="CS77" s="507"/>
      <c r="CT77" s="507"/>
      <c r="CU77" s="36"/>
      <c r="CV77" s="36"/>
      <c r="CW77" s="507"/>
      <c r="CX77" s="507"/>
      <c r="CY77" s="507"/>
      <c r="DN77" s="507"/>
      <c r="DO77" s="507"/>
      <c r="DP77" s="507"/>
      <c r="DQ77" s="507"/>
      <c r="DR77" s="507"/>
      <c r="DS77" s="507"/>
      <c r="DT77" s="507"/>
      <c r="DU77" s="507"/>
      <c r="DV77" s="507"/>
      <c r="DW77" s="507"/>
      <c r="DX77" s="507"/>
      <c r="DY77" s="507"/>
      <c r="DZ77" s="507"/>
      <c r="EA77" s="507"/>
      <c r="EB77" s="507"/>
      <c r="EC77" s="507"/>
      <c r="ED77" s="507"/>
      <c r="EE77" s="507"/>
      <c r="EF77" s="507"/>
      <c r="EG77" s="507"/>
      <c r="EH77" s="507"/>
      <c r="EI77" s="507"/>
      <c r="EJ77" s="507"/>
      <c r="EK77" s="507"/>
      <c r="EL77" s="507"/>
      <c r="EM77" s="507"/>
      <c r="EN77" s="507"/>
      <c r="EO77" s="507"/>
      <c r="EP77" s="507"/>
      <c r="EQ77" s="507"/>
      <c r="ER77" s="507"/>
      <c r="ES77" s="507"/>
      <c r="ET77" s="507"/>
      <c r="EU77" s="507"/>
      <c r="EV77" s="507"/>
      <c r="EW77" s="507"/>
      <c r="EX77" s="507"/>
      <c r="EY77" s="507"/>
      <c r="EZ77" s="507"/>
      <c r="FA77" s="507"/>
      <c r="FB77" s="507"/>
      <c r="FC77" s="507"/>
      <c r="FD77" s="507"/>
      <c r="FE77" s="507"/>
      <c r="FF77" s="507"/>
      <c r="FG77" s="507"/>
      <c r="FH77" s="507"/>
      <c r="FI77" s="507"/>
      <c r="FJ77" s="507"/>
      <c r="FK77" s="507"/>
      <c r="FL77" s="507"/>
      <c r="FM77" s="507"/>
      <c r="FN77" s="507"/>
      <c r="FO77" s="507"/>
      <c r="FP77" s="507"/>
      <c r="FQ77" s="507"/>
      <c r="FR77" s="507"/>
      <c r="FS77" s="507"/>
      <c r="FT77" s="507"/>
      <c r="FU77" s="507"/>
      <c r="FV77" s="507"/>
      <c r="FW77" s="507"/>
      <c r="FX77" s="507"/>
      <c r="FY77" s="507"/>
      <c r="FZ77" s="507"/>
      <c r="GA77" s="507"/>
      <c r="GB77" s="507"/>
      <c r="GC77" s="507"/>
      <c r="GD77" s="507"/>
      <c r="GE77" s="507"/>
      <c r="GF77" s="507"/>
      <c r="GG77" s="507"/>
      <c r="GH77" s="507"/>
      <c r="GI77" s="507"/>
      <c r="GJ77" s="507"/>
      <c r="GK77" s="507"/>
      <c r="GL77" s="507"/>
      <c r="GM77" s="507"/>
      <c r="GN77" s="507"/>
      <c r="GO77" s="507"/>
      <c r="GP77" s="507"/>
      <c r="GQ77" s="507"/>
      <c r="GR77" s="507"/>
      <c r="GS77" s="507"/>
      <c r="GT77" s="507"/>
      <c r="GU77" s="507"/>
      <c r="GV77" s="507"/>
      <c r="GW77" s="507"/>
      <c r="GX77" s="507"/>
      <c r="GY77" s="507"/>
      <c r="GZ77" s="507"/>
      <c r="HA77" s="507"/>
      <c r="HB77" s="507"/>
      <c r="HC77" s="507"/>
      <c r="HD77" s="507"/>
      <c r="HE77" s="507"/>
      <c r="HF77" s="507"/>
      <c r="HG77" s="507"/>
      <c r="HH77" s="507"/>
      <c r="HI77" s="507"/>
      <c r="HJ77" s="507"/>
      <c r="HK77" s="507"/>
      <c r="HL77" s="507"/>
      <c r="HM77" s="507"/>
      <c r="HN77" s="507"/>
      <c r="HO77" s="507"/>
      <c r="HP77" s="507"/>
      <c r="HQ77" s="507"/>
      <c r="HR77" s="507"/>
      <c r="HS77" s="507"/>
      <c r="HT77" s="507"/>
      <c r="HU77" s="507"/>
      <c r="HV77" s="507"/>
      <c r="HW77" s="507"/>
      <c r="HX77" s="507"/>
      <c r="HY77" s="507"/>
      <c r="HZ77" s="507"/>
      <c r="IA77" s="507"/>
      <c r="IB77" s="507"/>
      <c r="IC77" s="507"/>
      <c r="ID77" s="507"/>
      <c r="IE77" s="507"/>
      <c r="IF77" s="507"/>
      <c r="IG77" s="507"/>
      <c r="IH77" s="507"/>
      <c r="II77" s="507"/>
      <c r="IJ77" s="507"/>
    </row>
    <row r="78" spans="1:244" s="398" customFormat="1" ht="19" x14ac:dyDescent="0.2">
      <c r="A78"/>
      <c r="B78" s="290"/>
      <c r="C78"/>
      <c r="D78" s="341"/>
      <c r="E78" s="463"/>
      <c r="F78" s="463"/>
      <c r="G78" s="271"/>
      <c r="H78"/>
      <c r="I78" s="99"/>
      <c r="J78"/>
      <c r="K78"/>
      <c r="L78"/>
      <c r="M78" s="275"/>
      <c r="N78" s="275"/>
      <c r="O78" s="275"/>
      <c r="P78" s="275"/>
      <c r="Q78" s="275"/>
      <c r="R78" s="275"/>
      <c r="S78" s="275"/>
      <c r="T78" s="275"/>
      <c r="U78" s="275"/>
      <c r="V78" s="275"/>
      <c r="W78" s="275"/>
      <c r="X78" s="275"/>
      <c r="Y78" s="275"/>
      <c r="Z78" s="275"/>
      <c r="AA78" s="275"/>
      <c r="AB78" s="23"/>
      <c r="AC78"/>
      <c r="AD78" s="92"/>
      <c r="AE78"/>
      <c r="AF78"/>
      <c r="AG78"/>
      <c r="AH78" s="96"/>
      <c r="AI78" s="394"/>
      <c r="AJ78" s="215"/>
      <c r="AK78" s="215"/>
      <c r="AL78" s="215"/>
      <c r="AM78" s="215"/>
      <c r="AN78" s="215"/>
      <c r="AO78" s="215"/>
      <c r="AP78" s="215"/>
      <c r="AQ78" s="215"/>
      <c r="AR78" s="215"/>
      <c r="AS78" s="215"/>
      <c r="AT78" s="215"/>
      <c r="AU78" s="215"/>
      <c r="AV78" s="215"/>
      <c r="AW78" s="215"/>
      <c r="AX78" s="215"/>
      <c r="AY78" s="394"/>
      <c r="AZ78" s="215"/>
      <c r="BA78" s="715"/>
      <c r="BB78"/>
      <c r="BC78" s="715"/>
      <c r="BD78"/>
      <c r="BE78" s="715"/>
      <c r="BF78"/>
      <c r="BG78" s="715"/>
      <c r="BH78"/>
      <c r="BI78" s="715"/>
      <c r="BJ78"/>
      <c r="BK78" s="715"/>
      <c r="BL78"/>
      <c r="BM78" s="715"/>
      <c r="BN78"/>
      <c r="BO78" s="387"/>
      <c r="BP78"/>
      <c r="BQ78" s="387"/>
      <c r="BR78"/>
      <c r="BS78" s="387"/>
      <c r="BT78"/>
      <c r="BU78" s="387"/>
      <c r="BV78"/>
      <c r="BW78" s="387"/>
      <c r="BX78"/>
      <c r="BY78" s="387"/>
      <c r="BZ78"/>
      <c r="CA78" s="387"/>
      <c r="CB78"/>
      <c r="CC78" s="387"/>
      <c r="CD78"/>
      <c r="CE78" s="387"/>
      <c r="CF78"/>
      <c r="CG78" s="387"/>
      <c r="CH78"/>
      <c r="CI78" s="387"/>
      <c r="CJ78"/>
      <c r="CK78" s="215"/>
      <c r="CL78" s="507"/>
      <c r="CM78" s="507"/>
      <c r="CN78" s="507"/>
      <c r="CO78" s="507"/>
      <c r="CP78" s="507"/>
      <c r="CQ78" s="507"/>
      <c r="CR78" s="507"/>
      <c r="CS78" s="507"/>
      <c r="CT78" s="507"/>
      <c r="CU78" s="36"/>
      <c r="CV78" s="36"/>
      <c r="CW78" s="507"/>
      <c r="CX78" s="507"/>
      <c r="CY78" s="507"/>
      <c r="DN78" s="507"/>
      <c r="DO78" s="507"/>
      <c r="DP78" s="507"/>
      <c r="DQ78" s="507"/>
      <c r="DR78" s="507"/>
      <c r="DS78" s="507"/>
      <c r="DT78" s="507"/>
      <c r="DU78" s="507"/>
      <c r="DV78" s="507"/>
      <c r="DW78" s="507"/>
      <c r="DX78" s="507"/>
      <c r="DY78" s="507"/>
      <c r="DZ78" s="507"/>
      <c r="EA78" s="507"/>
      <c r="EB78" s="507"/>
      <c r="EC78" s="507"/>
      <c r="ED78" s="507"/>
      <c r="EE78" s="507"/>
      <c r="EF78" s="507"/>
      <c r="EG78" s="507"/>
      <c r="EH78" s="507"/>
      <c r="EI78" s="507"/>
      <c r="EJ78" s="507"/>
      <c r="EK78" s="507"/>
      <c r="EL78" s="507"/>
      <c r="EM78" s="507"/>
      <c r="EN78" s="507"/>
      <c r="EO78" s="507"/>
      <c r="EP78" s="507"/>
      <c r="EQ78" s="507"/>
      <c r="ER78" s="507"/>
      <c r="ES78" s="507"/>
      <c r="ET78" s="507"/>
      <c r="EU78" s="507"/>
      <c r="EV78" s="507"/>
      <c r="EW78" s="507"/>
      <c r="EX78" s="507"/>
      <c r="EY78" s="507"/>
      <c r="EZ78" s="507"/>
      <c r="FA78" s="507"/>
      <c r="FB78" s="507"/>
      <c r="FC78" s="507"/>
      <c r="FD78" s="507"/>
      <c r="FE78" s="507"/>
      <c r="FF78" s="507"/>
      <c r="FG78" s="507"/>
      <c r="FH78" s="507"/>
      <c r="FI78" s="507"/>
      <c r="FJ78" s="507"/>
      <c r="FK78" s="507"/>
      <c r="FL78" s="507"/>
      <c r="FM78" s="507"/>
      <c r="FN78" s="507"/>
      <c r="FO78" s="507"/>
      <c r="FP78" s="507"/>
      <c r="FQ78" s="507"/>
      <c r="FR78" s="507"/>
      <c r="FS78" s="507"/>
      <c r="FT78" s="507"/>
      <c r="FU78" s="507"/>
      <c r="FV78" s="507"/>
      <c r="FW78" s="507"/>
      <c r="FX78" s="507"/>
      <c r="FY78" s="507"/>
      <c r="FZ78" s="507"/>
      <c r="GA78" s="507"/>
      <c r="GB78" s="507"/>
      <c r="GC78" s="507"/>
      <c r="GD78" s="507"/>
      <c r="GE78" s="507"/>
      <c r="GF78" s="507"/>
      <c r="GG78" s="507"/>
      <c r="GH78" s="507"/>
      <c r="GI78" s="507"/>
      <c r="GJ78" s="507"/>
      <c r="GK78" s="507"/>
      <c r="GL78" s="507"/>
      <c r="GM78" s="507"/>
      <c r="GN78" s="507"/>
      <c r="GO78" s="507"/>
      <c r="GP78" s="507"/>
      <c r="GQ78" s="507"/>
      <c r="GR78" s="507"/>
      <c r="GS78" s="507"/>
      <c r="GT78" s="507"/>
      <c r="GU78" s="507"/>
      <c r="GV78" s="507"/>
      <c r="GW78" s="507"/>
      <c r="GX78" s="507"/>
      <c r="GY78" s="507"/>
      <c r="GZ78" s="507"/>
      <c r="HA78" s="507"/>
      <c r="HB78" s="507"/>
      <c r="HC78" s="507"/>
      <c r="HD78" s="507"/>
      <c r="HE78" s="507"/>
      <c r="HF78" s="507"/>
      <c r="HG78" s="507"/>
      <c r="HH78" s="507"/>
      <c r="HI78" s="507"/>
      <c r="HJ78" s="507"/>
      <c r="HK78" s="507"/>
      <c r="HL78" s="507"/>
      <c r="HM78" s="507"/>
      <c r="HN78" s="507"/>
      <c r="HO78" s="507"/>
      <c r="HP78" s="507"/>
      <c r="HQ78" s="507"/>
      <c r="HR78" s="507"/>
      <c r="HS78" s="507"/>
      <c r="HT78" s="507"/>
      <c r="HU78" s="507"/>
      <c r="HV78" s="507"/>
      <c r="HW78" s="507"/>
      <c r="HX78" s="507"/>
      <c r="HY78" s="507"/>
      <c r="HZ78" s="507"/>
      <c r="IA78" s="507"/>
      <c r="IB78" s="507"/>
      <c r="IC78" s="507"/>
      <c r="ID78" s="507"/>
      <c r="IE78" s="507"/>
      <c r="IF78" s="507"/>
      <c r="IG78" s="507"/>
      <c r="IH78" s="507"/>
      <c r="II78" s="507"/>
      <c r="IJ78" s="507"/>
    </row>
    <row r="79" spans="1:244" s="398" customFormat="1" ht="19" x14ac:dyDescent="0.2">
      <c r="A79"/>
      <c r="B79" s="290"/>
      <c r="C79"/>
      <c r="D79" s="341"/>
      <c r="E79" s="463"/>
      <c r="F79" s="463"/>
      <c r="G79" s="271"/>
      <c r="H79"/>
      <c r="I79" s="99"/>
      <c r="J79"/>
      <c r="K79"/>
      <c r="L79"/>
      <c r="M79" s="275"/>
      <c r="N79" s="275"/>
      <c r="O79" s="275"/>
      <c r="P79" s="275"/>
      <c r="Q79" s="275"/>
      <c r="R79" s="275"/>
      <c r="S79" s="275"/>
      <c r="T79" s="275"/>
      <c r="U79" s="275"/>
      <c r="V79" s="275"/>
      <c r="W79" s="275"/>
      <c r="X79" s="275"/>
      <c r="Y79" s="275"/>
      <c r="Z79" s="275"/>
      <c r="AA79" s="275"/>
      <c r="AB79" s="23"/>
      <c r="AC79"/>
      <c r="AD79" s="92"/>
      <c r="AE79"/>
      <c r="AF79"/>
      <c r="AG79"/>
      <c r="AH79" s="96"/>
      <c r="AI79" s="394"/>
      <c r="AJ79" s="215"/>
      <c r="AK79" s="215"/>
      <c r="AL79" s="215"/>
      <c r="AM79" s="215"/>
      <c r="AN79" s="215"/>
      <c r="AO79" s="215"/>
      <c r="AP79" s="215"/>
      <c r="AQ79" s="215"/>
      <c r="AR79" s="215"/>
      <c r="AS79" s="215"/>
      <c r="AT79" s="215"/>
      <c r="AU79" s="215"/>
      <c r="AV79" s="215"/>
      <c r="AW79" s="215"/>
      <c r="AX79" s="215"/>
      <c r="AY79" s="394"/>
      <c r="AZ79" s="215"/>
      <c r="BA79" s="715"/>
      <c r="BB79"/>
      <c r="BC79" s="715"/>
      <c r="BD79"/>
      <c r="BE79" s="715"/>
      <c r="BF79"/>
      <c r="BG79" s="715"/>
      <c r="BH79"/>
      <c r="BI79" s="715"/>
      <c r="BJ79"/>
      <c r="BK79" s="715"/>
      <c r="BL79"/>
      <c r="BM79" s="715"/>
      <c r="BN79"/>
      <c r="BO79" s="387"/>
      <c r="BP79"/>
      <c r="BQ79" s="387"/>
      <c r="BR79"/>
      <c r="BS79" s="387"/>
      <c r="BT79"/>
      <c r="BU79" s="387"/>
      <c r="BV79"/>
      <c r="BW79" s="387"/>
      <c r="BX79"/>
      <c r="BY79" s="387"/>
      <c r="BZ79"/>
      <c r="CA79" s="387"/>
      <c r="CB79"/>
      <c r="CC79" s="387"/>
      <c r="CD79"/>
      <c r="CE79" s="387"/>
      <c r="CF79"/>
      <c r="CG79" s="387"/>
      <c r="CH79"/>
      <c r="CI79" s="387"/>
      <c r="CJ79"/>
      <c r="CK79" s="215"/>
      <c r="CL79" s="507"/>
      <c r="CM79" s="507"/>
      <c r="CN79" s="507"/>
      <c r="CO79" s="507"/>
      <c r="CP79" s="507"/>
      <c r="CQ79" s="507"/>
      <c r="CR79" s="507"/>
      <c r="CS79" s="507"/>
      <c r="CT79" s="507"/>
      <c r="CU79" s="36"/>
      <c r="CV79" s="36"/>
      <c r="CW79" s="507"/>
      <c r="CX79" s="507"/>
      <c r="CY79" s="507"/>
      <c r="DN79" s="507"/>
      <c r="DO79" s="507"/>
      <c r="DP79" s="507"/>
      <c r="DQ79" s="507"/>
      <c r="DR79" s="507"/>
      <c r="DS79" s="507"/>
      <c r="DT79" s="507"/>
      <c r="DU79" s="507"/>
      <c r="DV79" s="507"/>
      <c r="DW79" s="507"/>
      <c r="DX79" s="507"/>
      <c r="DY79" s="507"/>
      <c r="DZ79" s="507"/>
      <c r="EA79" s="507"/>
      <c r="EB79" s="507"/>
      <c r="EC79" s="507"/>
      <c r="ED79" s="507"/>
      <c r="EE79" s="507"/>
      <c r="EF79" s="507"/>
      <c r="EG79" s="507"/>
      <c r="EH79" s="507"/>
      <c r="EI79" s="507"/>
      <c r="EJ79" s="507"/>
      <c r="EK79" s="507"/>
      <c r="EL79" s="507"/>
      <c r="EM79" s="507"/>
      <c r="EN79" s="507"/>
      <c r="EO79" s="507"/>
      <c r="EP79" s="507"/>
      <c r="EQ79" s="507"/>
      <c r="ER79" s="507"/>
      <c r="ES79" s="507"/>
      <c r="ET79" s="507"/>
      <c r="EU79" s="507"/>
      <c r="EV79" s="507"/>
      <c r="EW79" s="507"/>
      <c r="EX79" s="507"/>
      <c r="EY79" s="507"/>
      <c r="EZ79" s="507"/>
      <c r="FA79" s="507"/>
      <c r="FB79" s="507"/>
      <c r="FC79" s="507"/>
      <c r="FD79" s="507"/>
      <c r="FE79" s="507"/>
      <c r="FF79" s="507"/>
      <c r="FG79" s="507"/>
      <c r="FH79" s="507"/>
      <c r="FI79" s="507"/>
      <c r="FJ79" s="507"/>
      <c r="FK79" s="507"/>
      <c r="FL79" s="507"/>
      <c r="FM79" s="507"/>
      <c r="FN79" s="507"/>
      <c r="FO79" s="507"/>
      <c r="FP79" s="507"/>
      <c r="FQ79" s="507"/>
      <c r="FR79" s="507"/>
      <c r="FS79" s="507"/>
      <c r="FT79" s="507"/>
      <c r="FU79" s="507"/>
      <c r="FV79" s="507"/>
      <c r="FW79" s="507"/>
      <c r="FX79" s="507"/>
      <c r="FY79" s="507"/>
      <c r="FZ79" s="507"/>
      <c r="GA79" s="507"/>
      <c r="GB79" s="507"/>
      <c r="GC79" s="507"/>
      <c r="GD79" s="507"/>
      <c r="GE79" s="507"/>
      <c r="GF79" s="507"/>
      <c r="GG79" s="507"/>
      <c r="GH79" s="507"/>
      <c r="GI79" s="507"/>
      <c r="GJ79" s="507"/>
      <c r="GK79" s="507"/>
      <c r="GL79" s="507"/>
      <c r="GM79" s="507"/>
      <c r="GN79" s="507"/>
      <c r="GO79" s="507"/>
      <c r="GP79" s="507"/>
      <c r="GQ79" s="507"/>
      <c r="GR79" s="507"/>
      <c r="GS79" s="507"/>
      <c r="GT79" s="507"/>
      <c r="GU79" s="507"/>
      <c r="GV79" s="507"/>
      <c r="GW79" s="507"/>
      <c r="GX79" s="507"/>
      <c r="GY79" s="507"/>
      <c r="GZ79" s="507"/>
      <c r="HA79" s="507"/>
      <c r="HB79" s="507"/>
      <c r="HC79" s="507"/>
      <c r="HD79" s="507"/>
      <c r="HE79" s="507"/>
      <c r="HF79" s="507"/>
      <c r="HG79" s="507"/>
      <c r="HH79" s="507"/>
      <c r="HI79" s="507"/>
      <c r="HJ79" s="507"/>
      <c r="HK79" s="507"/>
      <c r="HL79" s="507"/>
      <c r="HM79" s="507"/>
      <c r="HN79" s="507"/>
      <c r="HO79" s="507"/>
      <c r="HP79" s="507"/>
      <c r="HQ79" s="507"/>
      <c r="HR79" s="507"/>
      <c r="HS79" s="507"/>
      <c r="HT79" s="507"/>
      <c r="HU79" s="507"/>
      <c r="HV79" s="507"/>
      <c r="HW79" s="507"/>
      <c r="HX79" s="507"/>
      <c r="HY79" s="507"/>
      <c r="HZ79" s="507"/>
      <c r="IA79" s="507"/>
      <c r="IB79" s="507"/>
      <c r="IC79" s="507"/>
      <c r="ID79" s="507"/>
      <c r="IE79" s="507"/>
      <c r="IF79" s="507"/>
      <c r="IG79" s="507"/>
      <c r="IH79" s="507"/>
      <c r="II79" s="507"/>
      <c r="IJ79" s="507"/>
    </row>
    <row r="80" spans="1:244" s="398" customFormat="1" ht="19" x14ac:dyDescent="0.2">
      <c r="A80"/>
      <c r="B80" s="290"/>
      <c r="C80"/>
      <c r="D80" s="341"/>
      <c r="E80" s="463"/>
      <c r="F80" s="463"/>
      <c r="G80" s="271"/>
      <c r="H80"/>
      <c r="I80" s="99"/>
      <c r="J80"/>
      <c r="K80"/>
      <c r="L80"/>
      <c r="M80" s="275"/>
      <c r="N80" s="275"/>
      <c r="O80" s="275"/>
      <c r="P80" s="275"/>
      <c r="Q80" s="275"/>
      <c r="R80" s="275"/>
      <c r="S80" s="275"/>
      <c r="T80" s="275"/>
      <c r="U80" s="275"/>
      <c r="V80" s="275"/>
      <c r="W80" s="275"/>
      <c r="X80" s="275"/>
      <c r="Y80" s="275"/>
      <c r="Z80" s="275"/>
      <c r="AA80" s="275"/>
      <c r="AB80" s="23"/>
      <c r="AC80"/>
      <c r="AD80" s="92"/>
      <c r="AE80"/>
      <c r="AF80"/>
      <c r="AG80"/>
      <c r="AH80" s="96"/>
      <c r="AI80" s="394"/>
      <c r="AJ80" s="215"/>
      <c r="AK80" s="215"/>
      <c r="AL80" s="215"/>
      <c r="AM80" s="215"/>
      <c r="AN80" s="215"/>
      <c r="AO80" s="215"/>
      <c r="AP80" s="215"/>
      <c r="AQ80" s="215"/>
      <c r="AR80" s="215"/>
      <c r="AS80" s="215"/>
      <c r="AT80" s="215"/>
      <c r="AU80" s="215"/>
      <c r="AV80" s="215"/>
      <c r="AW80" s="215"/>
      <c r="AX80" s="215"/>
      <c r="AY80" s="394"/>
      <c r="AZ80" s="215"/>
      <c r="BA80" s="715"/>
      <c r="BB80"/>
      <c r="BC80" s="715"/>
      <c r="BD80"/>
      <c r="BE80" s="715"/>
      <c r="BF80"/>
      <c r="BG80" s="715"/>
      <c r="BH80"/>
      <c r="BI80" s="715"/>
      <c r="BJ80"/>
      <c r="BK80" s="715"/>
      <c r="BL80"/>
      <c r="BM80" s="715"/>
      <c r="BN80"/>
      <c r="BO80" s="387"/>
      <c r="BP80"/>
      <c r="BQ80" s="387"/>
      <c r="BR80"/>
      <c r="BS80" s="387"/>
      <c r="BT80"/>
      <c r="BU80" s="387"/>
      <c r="BV80"/>
      <c r="BW80" s="387"/>
      <c r="BX80"/>
      <c r="BY80" s="387"/>
      <c r="BZ80"/>
      <c r="CA80" s="387"/>
      <c r="CB80"/>
      <c r="CC80" s="387"/>
      <c r="CD80"/>
      <c r="CE80" s="387"/>
      <c r="CF80"/>
      <c r="CG80" s="387"/>
      <c r="CH80"/>
      <c r="CI80" s="387"/>
      <c r="CJ80"/>
      <c r="CK80" s="215"/>
      <c r="CL80" s="507"/>
      <c r="CM80" s="507"/>
      <c r="CN80" s="507"/>
      <c r="CO80" s="507"/>
      <c r="CP80" s="507"/>
      <c r="CQ80" s="507"/>
      <c r="CR80" s="507"/>
      <c r="CS80" s="507"/>
      <c r="CT80" s="507"/>
      <c r="CU80" s="36"/>
      <c r="CV80" s="36"/>
      <c r="CW80" s="507"/>
      <c r="CX80" s="507"/>
      <c r="CY80" s="507"/>
      <c r="DN80" s="507"/>
      <c r="DO80" s="507"/>
      <c r="DP80" s="507"/>
      <c r="DQ80" s="507"/>
      <c r="DR80" s="507"/>
      <c r="DS80" s="507"/>
      <c r="DT80" s="507"/>
      <c r="DU80" s="507"/>
      <c r="DV80" s="507"/>
      <c r="DW80" s="507"/>
      <c r="DX80" s="507"/>
      <c r="DY80" s="507"/>
      <c r="DZ80" s="507"/>
      <c r="EA80" s="507"/>
      <c r="EB80" s="507"/>
      <c r="EC80" s="507"/>
      <c r="ED80" s="507"/>
      <c r="EE80" s="507"/>
      <c r="EF80" s="507"/>
      <c r="EG80" s="507"/>
      <c r="EH80" s="507"/>
      <c r="EI80" s="507"/>
      <c r="EJ80" s="507"/>
      <c r="EK80" s="507"/>
      <c r="EL80" s="507"/>
      <c r="EM80" s="507"/>
      <c r="EN80" s="507"/>
      <c r="EO80" s="507"/>
      <c r="EP80" s="507"/>
      <c r="EQ80" s="507"/>
      <c r="ER80" s="507"/>
      <c r="ES80" s="507"/>
      <c r="ET80" s="507"/>
      <c r="EU80" s="507"/>
      <c r="EV80" s="507"/>
      <c r="EW80" s="507"/>
      <c r="EX80" s="507"/>
      <c r="EY80" s="507"/>
      <c r="EZ80" s="507"/>
      <c r="FA80" s="507"/>
      <c r="FB80" s="507"/>
      <c r="FC80" s="507"/>
      <c r="FD80" s="507"/>
      <c r="FE80" s="507"/>
      <c r="FF80" s="507"/>
      <c r="FG80" s="507"/>
      <c r="FH80" s="507"/>
      <c r="FI80" s="507"/>
      <c r="FJ80" s="507"/>
      <c r="FK80" s="507"/>
      <c r="FL80" s="507"/>
      <c r="FM80" s="507"/>
      <c r="FN80" s="507"/>
      <c r="FO80" s="507"/>
      <c r="FP80" s="507"/>
      <c r="FQ80" s="507"/>
      <c r="FR80" s="507"/>
      <c r="FS80" s="507"/>
      <c r="FT80" s="507"/>
      <c r="FU80" s="507"/>
      <c r="FV80" s="507"/>
      <c r="FW80" s="507"/>
      <c r="FX80" s="507"/>
      <c r="FY80" s="507"/>
      <c r="FZ80" s="507"/>
      <c r="GA80" s="507"/>
      <c r="GB80" s="507"/>
      <c r="GC80" s="507"/>
      <c r="GD80" s="507"/>
      <c r="GE80" s="507"/>
      <c r="GF80" s="507"/>
      <c r="GG80" s="507"/>
      <c r="GH80" s="507"/>
      <c r="GI80" s="507"/>
      <c r="GJ80" s="507"/>
      <c r="GK80" s="507"/>
      <c r="GL80" s="507"/>
      <c r="GM80" s="507"/>
      <c r="GN80" s="507"/>
      <c r="GO80" s="507"/>
      <c r="GP80" s="507"/>
      <c r="GQ80" s="507"/>
      <c r="GR80" s="507"/>
      <c r="GS80" s="507"/>
      <c r="GT80" s="507"/>
      <c r="GU80" s="507"/>
      <c r="GV80" s="507"/>
      <c r="GW80" s="507"/>
      <c r="GX80" s="507"/>
      <c r="GY80" s="507"/>
      <c r="GZ80" s="507"/>
      <c r="HA80" s="507"/>
      <c r="HB80" s="507"/>
      <c r="HC80" s="507"/>
      <c r="HD80" s="507"/>
      <c r="HE80" s="507"/>
      <c r="HF80" s="507"/>
      <c r="HG80" s="507"/>
      <c r="HH80" s="507"/>
      <c r="HI80" s="507"/>
      <c r="HJ80" s="507"/>
      <c r="HK80" s="507"/>
      <c r="HL80" s="507"/>
      <c r="HM80" s="507"/>
      <c r="HN80" s="507"/>
      <c r="HO80" s="507"/>
      <c r="HP80" s="507"/>
      <c r="HQ80" s="507"/>
      <c r="HR80" s="507"/>
      <c r="HS80" s="507"/>
      <c r="HT80" s="507"/>
      <c r="HU80" s="507"/>
      <c r="HV80" s="507"/>
      <c r="HW80" s="507"/>
      <c r="HX80" s="507"/>
      <c r="HY80" s="507"/>
      <c r="HZ80" s="507"/>
      <c r="IA80" s="507"/>
      <c r="IB80" s="507"/>
      <c r="IC80" s="507"/>
      <c r="ID80" s="507"/>
      <c r="IE80" s="507"/>
      <c r="IF80" s="507"/>
      <c r="IG80" s="507"/>
      <c r="IH80" s="507"/>
      <c r="II80" s="507"/>
      <c r="IJ80" s="507"/>
    </row>
    <row r="81" spans="1:244" s="398" customFormat="1" ht="19" x14ac:dyDescent="0.2">
      <c r="A81"/>
      <c r="B81" s="290"/>
      <c r="C81"/>
      <c r="D81" s="341"/>
      <c r="E81" s="463"/>
      <c r="F81" s="463"/>
      <c r="G81" s="271"/>
      <c r="H81"/>
      <c r="I81" s="99"/>
      <c r="J81"/>
      <c r="K81"/>
      <c r="L81"/>
      <c r="M81" s="275"/>
      <c r="N81" s="275"/>
      <c r="O81" s="275"/>
      <c r="P81" s="275"/>
      <c r="Q81" s="275"/>
      <c r="R81" s="275"/>
      <c r="S81" s="275"/>
      <c r="T81" s="275"/>
      <c r="U81" s="275"/>
      <c r="V81" s="275"/>
      <c r="W81" s="275"/>
      <c r="X81" s="275"/>
      <c r="Y81" s="275"/>
      <c r="Z81" s="275"/>
      <c r="AA81" s="275"/>
      <c r="AB81" s="23"/>
      <c r="AC81"/>
      <c r="AD81" s="92"/>
      <c r="AE81"/>
      <c r="AF81"/>
      <c r="AG81"/>
      <c r="AH81" s="96"/>
      <c r="AI81" s="394"/>
      <c r="AJ81" s="215"/>
      <c r="AK81" s="215"/>
      <c r="AL81" s="215"/>
      <c r="AM81" s="215"/>
      <c r="AN81" s="215"/>
      <c r="AO81" s="215"/>
      <c r="AP81" s="215"/>
      <c r="AQ81" s="215"/>
      <c r="AR81" s="215"/>
      <c r="AS81" s="215"/>
      <c r="AT81" s="215"/>
      <c r="AU81" s="215"/>
      <c r="AV81" s="215"/>
      <c r="AW81" s="215"/>
      <c r="AX81" s="215"/>
      <c r="AY81" s="394"/>
      <c r="AZ81" s="215"/>
      <c r="BA81" s="715"/>
      <c r="BB81"/>
      <c r="BC81" s="715"/>
      <c r="BD81"/>
      <c r="BE81" s="715"/>
      <c r="BF81"/>
      <c r="BG81" s="715"/>
      <c r="BH81"/>
      <c r="BI81" s="715"/>
      <c r="BJ81"/>
      <c r="BK81" s="715"/>
      <c r="BL81"/>
      <c r="BM81" s="715"/>
      <c r="BN81"/>
      <c r="BO81" s="387"/>
      <c r="BP81"/>
      <c r="BQ81" s="387"/>
      <c r="BR81"/>
      <c r="BS81" s="387"/>
      <c r="BT81"/>
      <c r="BU81" s="387"/>
      <c r="BV81"/>
      <c r="BW81" s="387"/>
      <c r="BX81"/>
      <c r="BY81" s="387"/>
      <c r="BZ81"/>
      <c r="CA81" s="387"/>
      <c r="CB81"/>
      <c r="CC81" s="387"/>
      <c r="CD81"/>
      <c r="CE81" s="387"/>
      <c r="CF81"/>
      <c r="CG81" s="387"/>
      <c r="CH81"/>
      <c r="CI81" s="387"/>
      <c r="CJ81"/>
      <c r="CK81" s="215"/>
      <c r="CL81" s="507"/>
      <c r="CM81" s="507"/>
      <c r="CN81" s="507"/>
      <c r="CO81" s="507"/>
      <c r="CP81" s="507"/>
      <c r="CQ81" s="507"/>
      <c r="CR81" s="507"/>
      <c r="CS81" s="507"/>
      <c r="CT81" s="507"/>
      <c r="CU81" s="36"/>
      <c r="CV81" s="36"/>
      <c r="CW81" s="507"/>
      <c r="CX81" s="507"/>
      <c r="CY81" s="507"/>
      <c r="DN81" s="507"/>
      <c r="DO81" s="507"/>
      <c r="DP81" s="507"/>
      <c r="DQ81" s="507"/>
      <c r="DR81" s="507"/>
      <c r="DS81" s="507"/>
      <c r="DT81" s="507"/>
      <c r="DU81" s="507"/>
      <c r="DV81" s="507"/>
      <c r="DW81" s="507"/>
      <c r="DX81" s="507"/>
      <c r="DY81" s="507"/>
      <c r="DZ81" s="507"/>
      <c r="EA81" s="507"/>
      <c r="EB81" s="507"/>
      <c r="EC81" s="507"/>
      <c r="ED81" s="507"/>
      <c r="EE81" s="507"/>
      <c r="EF81" s="507"/>
      <c r="EG81" s="507"/>
      <c r="EH81" s="507"/>
      <c r="EI81" s="507"/>
      <c r="EJ81" s="507"/>
      <c r="EK81" s="507"/>
      <c r="EL81" s="507"/>
      <c r="EM81" s="507"/>
      <c r="EN81" s="507"/>
      <c r="EO81" s="507"/>
      <c r="EP81" s="507"/>
      <c r="EQ81" s="507"/>
      <c r="ER81" s="507"/>
      <c r="ES81" s="507"/>
      <c r="ET81" s="507"/>
      <c r="EU81" s="507"/>
      <c r="EV81" s="507"/>
      <c r="EW81" s="507"/>
      <c r="EX81" s="507"/>
      <c r="EY81" s="507"/>
      <c r="EZ81" s="507"/>
      <c r="FA81" s="507"/>
      <c r="FB81" s="507"/>
      <c r="FC81" s="507"/>
      <c r="FD81" s="507"/>
      <c r="FE81" s="507"/>
      <c r="FF81" s="507"/>
      <c r="FG81" s="507"/>
      <c r="FH81" s="507"/>
      <c r="FI81" s="507"/>
      <c r="FJ81" s="507"/>
      <c r="FK81" s="507"/>
      <c r="FL81" s="507"/>
      <c r="FM81" s="507"/>
      <c r="FN81" s="507"/>
      <c r="FO81" s="507"/>
      <c r="FP81" s="507"/>
      <c r="FQ81" s="507"/>
      <c r="FR81" s="507"/>
      <c r="FS81" s="507"/>
      <c r="FT81" s="507"/>
      <c r="FU81" s="507"/>
      <c r="FV81" s="507"/>
      <c r="FW81" s="507"/>
      <c r="FX81" s="507"/>
      <c r="FY81" s="507"/>
      <c r="FZ81" s="507"/>
      <c r="GA81" s="507"/>
      <c r="GB81" s="507"/>
      <c r="GC81" s="507"/>
      <c r="GD81" s="507"/>
      <c r="GE81" s="507"/>
      <c r="GF81" s="507"/>
      <c r="GG81" s="507"/>
      <c r="GH81" s="507"/>
      <c r="GI81" s="507"/>
      <c r="GJ81" s="507"/>
      <c r="GK81" s="507"/>
      <c r="GL81" s="507"/>
      <c r="GM81" s="507"/>
      <c r="GN81" s="507"/>
      <c r="GO81" s="507"/>
      <c r="GP81" s="507"/>
      <c r="GQ81" s="507"/>
      <c r="GR81" s="507"/>
      <c r="GS81" s="507"/>
      <c r="GT81" s="507"/>
      <c r="GU81" s="507"/>
      <c r="GV81" s="507"/>
      <c r="GW81" s="507"/>
      <c r="GX81" s="507"/>
      <c r="GY81" s="507"/>
      <c r="GZ81" s="507"/>
      <c r="HA81" s="507"/>
      <c r="HB81" s="507"/>
      <c r="HC81" s="507"/>
      <c r="HD81" s="507"/>
      <c r="HE81" s="507"/>
      <c r="HF81" s="507"/>
      <c r="HG81" s="507"/>
      <c r="HH81" s="507"/>
      <c r="HI81" s="507"/>
      <c r="HJ81" s="507"/>
      <c r="HK81" s="507"/>
      <c r="HL81" s="507"/>
      <c r="HM81" s="507"/>
      <c r="HN81" s="507"/>
      <c r="HO81" s="507"/>
      <c r="HP81" s="507"/>
      <c r="HQ81" s="507"/>
      <c r="HR81" s="507"/>
      <c r="HS81" s="507"/>
      <c r="HT81" s="507"/>
      <c r="HU81" s="507"/>
      <c r="HV81" s="507"/>
      <c r="HW81" s="507"/>
      <c r="HX81" s="507"/>
      <c r="HY81" s="507"/>
      <c r="HZ81" s="507"/>
      <c r="IA81" s="507"/>
      <c r="IB81" s="507"/>
      <c r="IC81" s="507"/>
      <c r="ID81" s="507"/>
      <c r="IE81" s="507"/>
      <c r="IF81" s="507"/>
      <c r="IG81" s="507"/>
      <c r="IH81" s="507"/>
      <c r="II81" s="507"/>
      <c r="IJ81" s="507"/>
    </row>
    <row r="82" spans="1:244" s="398" customFormat="1" ht="19" x14ac:dyDescent="0.2">
      <c r="A82"/>
      <c r="B82" s="290"/>
      <c r="C82"/>
      <c r="D82" s="341"/>
      <c r="E82" s="463"/>
      <c r="F82" s="463"/>
      <c r="G82" s="271"/>
      <c r="H82"/>
      <c r="I82" s="99"/>
      <c r="J82"/>
      <c r="K82"/>
      <c r="L82"/>
      <c r="M82" s="275"/>
      <c r="N82" s="275"/>
      <c r="O82" s="275"/>
      <c r="P82" s="275"/>
      <c r="Q82" s="275"/>
      <c r="R82" s="275"/>
      <c r="S82" s="275"/>
      <c r="T82" s="275"/>
      <c r="U82" s="275"/>
      <c r="V82" s="275"/>
      <c r="W82" s="275"/>
      <c r="X82" s="275"/>
      <c r="Y82" s="275"/>
      <c r="Z82" s="275"/>
      <c r="AA82" s="275"/>
      <c r="AB82" s="23"/>
      <c r="AC82"/>
      <c r="AD82" s="92"/>
      <c r="AE82"/>
      <c r="AF82"/>
      <c r="AG82"/>
      <c r="AH82" s="96"/>
      <c r="AI82" s="394"/>
      <c r="AJ82" s="215"/>
      <c r="AK82" s="215"/>
      <c r="AL82" s="215"/>
      <c r="AM82" s="215"/>
      <c r="AN82" s="215"/>
      <c r="AO82" s="215"/>
      <c r="AP82" s="215"/>
      <c r="AQ82" s="215"/>
      <c r="AR82" s="215"/>
      <c r="AS82" s="215"/>
      <c r="AT82" s="215"/>
      <c r="AU82" s="215"/>
      <c r="AV82" s="215"/>
      <c r="AW82" s="215"/>
      <c r="AX82" s="215"/>
      <c r="AY82" s="394"/>
      <c r="AZ82" s="215"/>
      <c r="BA82" s="715"/>
      <c r="BB82"/>
      <c r="BC82" s="715"/>
      <c r="BD82"/>
      <c r="BE82" s="715"/>
      <c r="BF82"/>
      <c r="BG82" s="715"/>
      <c r="BH82"/>
      <c r="BI82" s="715"/>
      <c r="BJ82"/>
      <c r="BK82" s="715"/>
      <c r="BL82"/>
      <c r="BM82" s="715"/>
      <c r="BN82"/>
      <c r="BO82" s="387"/>
      <c r="BP82"/>
      <c r="BQ82" s="387"/>
      <c r="BR82"/>
      <c r="BS82" s="387"/>
      <c r="BT82"/>
      <c r="BU82" s="387"/>
      <c r="BV82"/>
      <c r="BW82" s="387"/>
      <c r="BX82"/>
      <c r="BY82" s="387"/>
      <c r="BZ82"/>
      <c r="CA82" s="387"/>
      <c r="CB82"/>
      <c r="CC82" s="387"/>
      <c r="CD82"/>
      <c r="CE82" s="387"/>
      <c r="CF82"/>
      <c r="CG82" s="387"/>
      <c r="CH82"/>
      <c r="CI82" s="387"/>
      <c r="CJ82"/>
      <c r="CK82" s="215"/>
      <c r="CL82" s="507"/>
      <c r="CM82" s="507"/>
      <c r="CN82" s="507"/>
      <c r="CO82" s="507"/>
      <c r="CP82" s="507"/>
      <c r="CQ82" s="507"/>
      <c r="CR82" s="507"/>
      <c r="CS82" s="507"/>
      <c r="CT82" s="507"/>
      <c r="CU82" s="36"/>
      <c r="CV82" s="36"/>
      <c r="CW82" s="507"/>
      <c r="CX82" s="507"/>
      <c r="CY82" s="507"/>
      <c r="DN82" s="507"/>
      <c r="DO82" s="507"/>
      <c r="DP82" s="507"/>
      <c r="DQ82" s="507"/>
      <c r="DR82" s="507"/>
      <c r="DS82" s="507"/>
      <c r="DT82" s="507"/>
      <c r="DU82" s="507"/>
      <c r="DV82" s="507"/>
      <c r="DW82" s="507"/>
      <c r="DX82" s="507"/>
      <c r="DY82" s="507"/>
      <c r="DZ82" s="507"/>
      <c r="EA82" s="507"/>
      <c r="EB82" s="507"/>
      <c r="EC82" s="507"/>
      <c r="ED82" s="507"/>
      <c r="EE82" s="507"/>
      <c r="EF82" s="507"/>
      <c r="EG82" s="507"/>
      <c r="EH82" s="507"/>
      <c r="EI82" s="507"/>
      <c r="EJ82" s="507"/>
      <c r="EK82" s="507"/>
      <c r="EL82" s="507"/>
      <c r="EM82" s="507"/>
      <c r="EN82" s="507"/>
      <c r="EO82" s="507"/>
      <c r="EP82" s="507"/>
      <c r="EQ82" s="507"/>
      <c r="ER82" s="507"/>
      <c r="ES82" s="507"/>
      <c r="ET82" s="507"/>
      <c r="EU82" s="507"/>
      <c r="EV82" s="507"/>
      <c r="EW82" s="507"/>
      <c r="EX82" s="507"/>
      <c r="EY82" s="507"/>
      <c r="EZ82" s="507"/>
      <c r="FA82" s="507"/>
      <c r="FB82" s="507"/>
      <c r="FC82" s="507"/>
      <c r="FD82" s="507"/>
      <c r="FE82" s="507"/>
      <c r="FF82" s="507"/>
      <c r="FG82" s="507"/>
      <c r="FH82" s="507"/>
      <c r="FI82" s="507"/>
      <c r="FJ82" s="507"/>
      <c r="FK82" s="507"/>
      <c r="FL82" s="507"/>
      <c r="FM82" s="507"/>
      <c r="FN82" s="507"/>
      <c r="FO82" s="507"/>
      <c r="FP82" s="507"/>
      <c r="FQ82" s="507"/>
      <c r="FR82" s="507"/>
      <c r="FS82" s="507"/>
      <c r="FT82" s="507"/>
      <c r="FU82" s="507"/>
      <c r="FV82" s="507"/>
      <c r="FW82" s="507"/>
      <c r="FX82" s="507"/>
      <c r="FY82" s="507"/>
      <c r="FZ82" s="507"/>
      <c r="GA82" s="507"/>
      <c r="GB82" s="507"/>
      <c r="GC82" s="507"/>
      <c r="GD82" s="507"/>
      <c r="GE82" s="507"/>
      <c r="GF82" s="507"/>
      <c r="GG82" s="507"/>
      <c r="GH82" s="507"/>
      <c r="GI82" s="507"/>
      <c r="GJ82" s="507"/>
      <c r="GK82" s="507"/>
      <c r="GL82" s="507"/>
      <c r="GM82" s="507"/>
      <c r="GN82" s="507"/>
      <c r="GO82" s="507"/>
      <c r="GP82" s="507"/>
      <c r="GQ82" s="507"/>
      <c r="GR82" s="507"/>
      <c r="GS82" s="507"/>
      <c r="GT82" s="507"/>
      <c r="GU82" s="507"/>
      <c r="GV82" s="507"/>
      <c r="GW82" s="507"/>
      <c r="GX82" s="507"/>
      <c r="GY82" s="507"/>
      <c r="GZ82" s="507"/>
      <c r="HA82" s="507"/>
      <c r="HB82" s="507"/>
      <c r="HC82" s="507"/>
      <c r="HD82" s="507"/>
      <c r="HE82" s="507"/>
      <c r="HF82" s="507"/>
      <c r="HG82" s="507"/>
      <c r="HH82" s="507"/>
      <c r="HI82" s="507"/>
      <c r="HJ82" s="507"/>
      <c r="HK82" s="507"/>
      <c r="HL82" s="507"/>
      <c r="HM82" s="507"/>
      <c r="HN82" s="507"/>
      <c r="HO82" s="507"/>
      <c r="HP82" s="507"/>
      <c r="HQ82" s="507"/>
      <c r="HR82" s="507"/>
      <c r="HS82" s="507"/>
      <c r="HT82" s="507"/>
      <c r="HU82" s="507"/>
      <c r="HV82" s="507"/>
      <c r="HW82" s="507"/>
      <c r="HX82" s="507"/>
      <c r="HY82" s="507"/>
      <c r="HZ82" s="507"/>
      <c r="IA82" s="507"/>
      <c r="IB82" s="507"/>
      <c r="IC82" s="507"/>
      <c r="ID82" s="507"/>
      <c r="IE82" s="507"/>
      <c r="IF82" s="507"/>
      <c r="IG82" s="507"/>
      <c r="IH82" s="507"/>
      <c r="II82" s="507"/>
      <c r="IJ82" s="507"/>
    </row>
    <row r="83" spans="1:244" s="398" customFormat="1" ht="19" x14ac:dyDescent="0.2">
      <c r="A83"/>
      <c r="B83" s="290"/>
      <c r="C83"/>
      <c r="D83" s="341"/>
      <c r="E83" s="463"/>
      <c r="F83" s="463"/>
      <c r="G83" s="271"/>
      <c r="H83"/>
      <c r="I83" s="99"/>
      <c r="J83"/>
      <c r="K83"/>
      <c r="L83"/>
      <c r="M83" s="275"/>
      <c r="N83" s="275"/>
      <c r="O83" s="275"/>
      <c r="P83" s="275"/>
      <c r="Q83" s="275"/>
      <c r="R83" s="275"/>
      <c r="S83" s="275"/>
      <c r="T83" s="275"/>
      <c r="U83" s="275"/>
      <c r="V83" s="275"/>
      <c r="W83" s="275"/>
      <c r="X83" s="275"/>
      <c r="Y83" s="275"/>
      <c r="Z83" s="275"/>
      <c r="AA83" s="275"/>
      <c r="AB83" s="23"/>
      <c r="AC83"/>
      <c r="AD83" s="92"/>
      <c r="AE83"/>
      <c r="AF83"/>
      <c r="AG83"/>
      <c r="AH83" s="96"/>
      <c r="AI83" s="394"/>
      <c r="AJ83" s="215"/>
      <c r="AK83" s="215"/>
      <c r="AL83" s="215"/>
      <c r="AM83" s="215"/>
      <c r="AN83" s="215"/>
      <c r="AO83" s="215"/>
      <c r="AP83" s="215"/>
      <c r="AQ83" s="215"/>
      <c r="AR83" s="215"/>
      <c r="AS83" s="215"/>
      <c r="AT83" s="215"/>
      <c r="AU83" s="215"/>
      <c r="AV83" s="215"/>
      <c r="AW83" s="215"/>
      <c r="AX83" s="215"/>
      <c r="AY83" s="394"/>
      <c r="AZ83" s="215"/>
      <c r="BA83" s="715"/>
      <c r="BB83"/>
      <c r="BC83" s="715"/>
      <c r="BD83"/>
      <c r="BE83" s="715"/>
      <c r="BF83"/>
      <c r="BG83" s="715"/>
      <c r="BH83"/>
      <c r="BI83" s="715"/>
      <c r="BJ83"/>
      <c r="BK83" s="715"/>
      <c r="BL83"/>
      <c r="BM83" s="715"/>
      <c r="BN83"/>
      <c r="BO83" s="387"/>
      <c r="BP83"/>
      <c r="BQ83" s="387"/>
      <c r="BR83"/>
      <c r="BS83" s="387"/>
      <c r="BT83"/>
      <c r="BU83" s="387"/>
      <c r="BV83"/>
      <c r="BW83" s="387"/>
      <c r="BX83"/>
      <c r="BY83" s="387"/>
      <c r="BZ83"/>
      <c r="CA83" s="387"/>
      <c r="CB83"/>
      <c r="CC83" s="387"/>
      <c r="CD83"/>
      <c r="CE83" s="387"/>
      <c r="CF83"/>
      <c r="CG83" s="387"/>
      <c r="CH83"/>
      <c r="CI83" s="387"/>
      <c r="CJ83"/>
      <c r="CK83" s="215"/>
      <c r="CL83" s="507"/>
      <c r="CM83" s="507"/>
      <c r="CN83" s="507"/>
      <c r="CO83" s="507"/>
      <c r="CP83" s="507"/>
      <c r="CQ83" s="507"/>
      <c r="CR83" s="507"/>
      <c r="CS83" s="507"/>
      <c r="CT83" s="507"/>
      <c r="CU83" s="36"/>
      <c r="CV83" s="36"/>
      <c r="CW83" s="507"/>
      <c r="CX83" s="507"/>
      <c r="CY83" s="507"/>
      <c r="DN83" s="507"/>
      <c r="DO83" s="507"/>
      <c r="DP83" s="507"/>
      <c r="DQ83" s="507"/>
      <c r="DR83" s="507"/>
      <c r="DS83" s="507"/>
      <c r="DT83" s="507"/>
      <c r="DU83" s="507"/>
      <c r="DV83" s="507"/>
      <c r="DW83" s="507"/>
      <c r="DX83" s="507"/>
      <c r="DY83" s="507"/>
      <c r="DZ83" s="507"/>
      <c r="EA83" s="507"/>
      <c r="EB83" s="507"/>
      <c r="EC83" s="507"/>
      <c r="ED83" s="507"/>
      <c r="EE83" s="507"/>
      <c r="EF83" s="507"/>
      <c r="EG83" s="507"/>
      <c r="EH83" s="507"/>
      <c r="EI83" s="507"/>
      <c r="EJ83" s="507"/>
      <c r="EK83" s="507"/>
      <c r="EL83" s="507"/>
      <c r="EM83" s="507"/>
      <c r="EN83" s="507"/>
      <c r="EO83" s="507"/>
      <c r="EP83" s="507"/>
      <c r="EQ83" s="507"/>
      <c r="ER83" s="507"/>
      <c r="ES83" s="507"/>
      <c r="ET83" s="507"/>
      <c r="EU83" s="507"/>
      <c r="EV83" s="507"/>
      <c r="EW83" s="507"/>
      <c r="EX83" s="507"/>
      <c r="EY83" s="507"/>
      <c r="EZ83" s="507"/>
      <c r="FA83" s="507"/>
      <c r="FB83" s="507"/>
      <c r="FC83" s="507"/>
      <c r="FD83" s="507"/>
      <c r="FE83" s="507"/>
      <c r="FF83" s="507"/>
      <c r="FG83" s="507"/>
      <c r="FH83" s="507"/>
      <c r="FI83" s="507"/>
      <c r="FJ83" s="507"/>
      <c r="FK83" s="507"/>
      <c r="FL83" s="507"/>
      <c r="FM83" s="507"/>
      <c r="FN83" s="507"/>
      <c r="FO83" s="507"/>
      <c r="FP83" s="507"/>
      <c r="FQ83" s="507"/>
      <c r="FR83" s="507"/>
      <c r="FS83" s="507"/>
      <c r="FT83" s="507"/>
      <c r="FU83" s="507"/>
      <c r="FV83" s="507"/>
      <c r="FW83" s="507"/>
      <c r="FX83" s="507"/>
      <c r="FY83" s="507"/>
      <c r="FZ83" s="507"/>
      <c r="GA83" s="507"/>
      <c r="GB83" s="507"/>
      <c r="GC83" s="507"/>
      <c r="GD83" s="507"/>
      <c r="GE83" s="507"/>
      <c r="GF83" s="507"/>
      <c r="GG83" s="507"/>
      <c r="GH83" s="507"/>
      <c r="GI83" s="507"/>
      <c r="GJ83" s="507"/>
      <c r="GK83" s="507"/>
      <c r="GL83" s="507"/>
      <c r="GM83" s="507"/>
      <c r="GN83" s="507"/>
      <c r="GO83" s="507"/>
      <c r="GP83" s="507"/>
      <c r="GQ83" s="507"/>
      <c r="GR83" s="507"/>
      <c r="GS83" s="507"/>
      <c r="GT83" s="507"/>
      <c r="GU83" s="507"/>
      <c r="GV83" s="507"/>
      <c r="GW83" s="507"/>
      <c r="GX83" s="507"/>
      <c r="GY83" s="507"/>
      <c r="GZ83" s="507"/>
      <c r="HA83" s="507"/>
      <c r="HB83" s="507"/>
      <c r="HC83" s="507"/>
      <c r="HD83" s="507"/>
      <c r="HE83" s="507"/>
      <c r="HF83" s="507"/>
      <c r="HG83" s="507"/>
      <c r="HH83" s="507"/>
      <c r="HI83" s="507"/>
      <c r="HJ83" s="507"/>
      <c r="HK83" s="507"/>
      <c r="HL83" s="507"/>
      <c r="HM83" s="507"/>
      <c r="HN83" s="507"/>
      <c r="HO83" s="507"/>
      <c r="HP83" s="507"/>
      <c r="HQ83" s="507"/>
      <c r="HR83" s="507"/>
      <c r="HS83" s="507"/>
      <c r="HT83" s="507"/>
      <c r="HU83" s="507"/>
      <c r="HV83" s="507"/>
      <c r="HW83" s="507"/>
      <c r="HX83" s="507"/>
      <c r="HY83" s="507"/>
      <c r="HZ83" s="507"/>
      <c r="IA83" s="507"/>
      <c r="IB83" s="507"/>
      <c r="IC83" s="507"/>
      <c r="ID83" s="507"/>
      <c r="IE83" s="507"/>
      <c r="IF83" s="507"/>
      <c r="IG83" s="507"/>
      <c r="IH83" s="507"/>
      <c r="II83" s="507"/>
      <c r="IJ83" s="507"/>
    </row>
    <row r="84" spans="1:244" s="398" customFormat="1" ht="19" x14ac:dyDescent="0.2">
      <c r="A84"/>
      <c r="B84" s="290"/>
      <c r="C84"/>
      <c r="D84" s="341"/>
      <c r="E84" s="463"/>
      <c r="F84" s="463"/>
      <c r="G84" s="271"/>
      <c r="H84"/>
      <c r="I84" s="99"/>
      <c r="J84"/>
      <c r="K84"/>
      <c r="L84"/>
      <c r="M84" s="275"/>
      <c r="N84" s="275"/>
      <c r="O84" s="275"/>
      <c r="P84" s="275"/>
      <c r="Q84" s="275"/>
      <c r="R84" s="275"/>
      <c r="S84" s="275"/>
      <c r="T84" s="275"/>
      <c r="U84" s="275"/>
      <c r="V84" s="275"/>
      <c r="W84" s="275"/>
      <c r="X84" s="275"/>
      <c r="Y84" s="275"/>
      <c r="Z84" s="275"/>
      <c r="AA84" s="275"/>
      <c r="AB84" s="23"/>
      <c r="AC84"/>
      <c r="AD84" s="92"/>
      <c r="AE84"/>
      <c r="AF84"/>
      <c r="AG84"/>
      <c r="AH84" s="96"/>
      <c r="AI84" s="394"/>
      <c r="AJ84" s="215"/>
      <c r="AK84" s="215"/>
      <c r="AL84" s="215"/>
      <c r="AM84" s="215"/>
      <c r="AN84" s="215"/>
      <c r="AO84" s="215"/>
      <c r="AP84" s="215"/>
      <c r="AQ84" s="215"/>
      <c r="AR84" s="215"/>
      <c r="AS84" s="215"/>
      <c r="AT84" s="215"/>
      <c r="AU84" s="215"/>
      <c r="AV84" s="215"/>
      <c r="AW84" s="215"/>
      <c r="AX84" s="215"/>
      <c r="AY84" s="394"/>
      <c r="AZ84" s="215"/>
      <c r="BA84" s="715"/>
      <c r="BB84"/>
      <c r="BC84" s="715"/>
      <c r="BD84"/>
      <c r="BE84" s="715"/>
      <c r="BF84"/>
      <c r="BG84" s="715"/>
      <c r="BH84"/>
      <c r="BI84" s="715"/>
      <c r="BJ84"/>
      <c r="BK84" s="715"/>
      <c r="BL84"/>
      <c r="BM84" s="715"/>
      <c r="BN84"/>
      <c r="BO84" s="387"/>
      <c r="BP84"/>
      <c r="BQ84" s="387"/>
      <c r="BR84"/>
      <c r="BS84" s="387"/>
      <c r="BT84"/>
      <c r="BU84" s="387"/>
      <c r="BV84"/>
      <c r="BW84" s="387"/>
      <c r="BX84"/>
      <c r="BY84" s="387"/>
      <c r="BZ84"/>
      <c r="CA84" s="387"/>
      <c r="CB84"/>
      <c r="CC84" s="387"/>
      <c r="CD84"/>
      <c r="CE84" s="387"/>
      <c r="CF84"/>
      <c r="CG84" s="387"/>
      <c r="CH84"/>
      <c r="CI84" s="387"/>
      <c r="CJ84"/>
      <c r="CK84" s="215"/>
      <c r="CL84" s="507"/>
      <c r="CM84" s="507"/>
      <c r="CN84" s="507"/>
      <c r="CO84" s="507"/>
      <c r="CP84" s="507"/>
      <c r="CQ84" s="507"/>
      <c r="CR84" s="507"/>
      <c r="CS84" s="507"/>
      <c r="CT84" s="507"/>
      <c r="CU84" s="36"/>
      <c r="CV84" s="36"/>
      <c r="CW84" s="507"/>
      <c r="CX84" s="507"/>
      <c r="CY84" s="507"/>
      <c r="DN84" s="507"/>
      <c r="DO84" s="507"/>
      <c r="DP84" s="507"/>
      <c r="DQ84" s="507"/>
      <c r="DR84" s="507"/>
      <c r="DS84" s="507"/>
      <c r="DT84" s="507"/>
      <c r="DU84" s="507"/>
      <c r="DV84" s="507"/>
      <c r="DW84" s="507"/>
      <c r="DX84" s="507"/>
      <c r="DY84" s="507"/>
      <c r="DZ84" s="507"/>
      <c r="EA84" s="507"/>
      <c r="EB84" s="507"/>
      <c r="EC84" s="507"/>
      <c r="ED84" s="507"/>
      <c r="EE84" s="507"/>
      <c r="EF84" s="507"/>
      <c r="EG84" s="507"/>
      <c r="EH84" s="507"/>
      <c r="EI84" s="507"/>
      <c r="EJ84" s="507"/>
      <c r="EK84" s="507"/>
      <c r="EL84" s="507"/>
      <c r="EM84" s="507"/>
      <c r="EN84" s="507"/>
      <c r="EO84" s="507"/>
      <c r="EP84" s="507"/>
      <c r="EQ84" s="507"/>
      <c r="ER84" s="507"/>
      <c r="ES84" s="507"/>
      <c r="ET84" s="507"/>
      <c r="EU84" s="507"/>
      <c r="EV84" s="507"/>
      <c r="EW84" s="507"/>
      <c r="EX84" s="507"/>
      <c r="EY84" s="507"/>
      <c r="EZ84" s="507"/>
      <c r="FA84" s="507"/>
      <c r="FB84" s="507"/>
      <c r="FC84" s="507"/>
      <c r="FD84" s="507"/>
      <c r="FE84" s="507"/>
      <c r="FF84" s="507"/>
      <c r="FG84" s="507"/>
      <c r="FH84" s="507"/>
      <c r="FI84" s="507"/>
      <c r="FJ84" s="507"/>
      <c r="FK84" s="507"/>
      <c r="FL84" s="507"/>
      <c r="FM84" s="507"/>
      <c r="FN84" s="507"/>
      <c r="FO84" s="507"/>
      <c r="FP84" s="507"/>
      <c r="FQ84" s="507"/>
      <c r="FR84" s="507"/>
      <c r="FS84" s="507"/>
      <c r="FT84" s="507"/>
      <c r="FU84" s="507"/>
      <c r="FV84" s="507"/>
      <c r="FW84" s="507"/>
      <c r="FX84" s="507"/>
      <c r="FY84" s="507"/>
      <c r="FZ84" s="507"/>
      <c r="GA84" s="507"/>
      <c r="GB84" s="507"/>
      <c r="GC84" s="507"/>
      <c r="GD84" s="507"/>
      <c r="GE84" s="507"/>
      <c r="GF84" s="507"/>
      <c r="GG84" s="507"/>
      <c r="GH84" s="507"/>
      <c r="GI84" s="507"/>
      <c r="GJ84" s="507"/>
      <c r="GK84" s="507"/>
      <c r="GL84" s="507"/>
      <c r="GM84" s="507"/>
      <c r="GN84" s="507"/>
      <c r="GO84" s="507"/>
      <c r="GP84" s="507"/>
      <c r="GQ84" s="507"/>
      <c r="GR84" s="507"/>
      <c r="GS84" s="507"/>
      <c r="GT84" s="507"/>
      <c r="GU84" s="507"/>
      <c r="GV84" s="507"/>
      <c r="GW84" s="507"/>
      <c r="GX84" s="507"/>
      <c r="GY84" s="507"/>
      <c r="GZ84" s="507"/>
      <c r="HA84" s="507"/>
      <c r="HB84" s="507"/>
      <c r="HC84" s="507"/>
      <c r="HD84" s="507"/>
      <c r="HE84" s="507"/>
      <c r="HF84" s="507"/>
      <c r="HG84" s="507"/>
      <c r="HH84" s="507"/>
      <c r="HI84" s="507"/>
      <c r="HJ84" s="507"/>
      <c r="HK84" s="507"/>
      <c r="HL84" s="507"/>
      <c r="HM84" s="507"/>
      <c r="HN84" s="507"/>
      <c r="HO84" s="507"/>
      <c r="HP84" s="507"/>
      <c r="HQ84" s="507"/>
      <c r="HR84" s="507"/>
      <c r="HS84" s="507"/>
      <c r="HT84" s="507"/>
      <c r="HU84" s="507"/>
      <c r="HV84" s="507"/>
      <c r="HW84" s="507"/>
      <c r="HX84" s="507"/>
      <c r="HY84" s="507"/>
      <c r="HZ84" s="507"/>
      <c r="IA84" s="507"/>
      <c r="IB84" s="507"/>
      <c r="IC84" s="507"/>
      <c r="ID84" s="507"/>
      <c r="IE84" s="507"/>
      <c r="IF84" s="507"/>
      <c r="IG84" s="507"/>
      <c r="IH84" s="507"/>
      <c r="II84" s="507"/>
      <c r="IJ84" s="507"/>
    </row>
    <row r="85" spans="1:244" s="398" customFormat="1" ht="19" x14ac:dyDescent="0.2">
      <c r="A85"/>
      <c r="B85" s="290"/>
      <c r="C85"/>
      <c r="D85" s="341"/>
      <c r="E85" s="463"/>
      <c r="F85" s="463"/>
      <c r="G85" s="271"/>
      <c r="H85"/>
      <c r="I85" s="99"/>
      <c r="J85"/>
      <c r="K85"/>
      <c r="L85"/>
      <c r="M85" s="275"/>
      <c r="N85" s="275"/>
      <c r="O85" s="275"/>
      <c r="P85" s="275"/>
      <c r="Q85" s="275"/>
      <c r="R85" s="275"/>
      <c r="S85" s="275"/>
      <c r="T85" s="275"/>
      <c r="U85" s="275"/>
      <c r="V85" s="275"/>
      <c r="W85" s="275"/>
      <c r="X85" s="275"/>
      <c r="Y85" s="275"/>
      <c r="Z85" s="275"/>
      <c r="AA85" s="275"/>
      <c r="AB85" s="23"/>
      <c r="AC85"/>
      <c r="AD85" s="92"/>
      <c r="AE85"/>
      <c r="AF85"/>
      <c r="AG85"/>
      <c r="AH85" s="96"/>
      <c r="AI85" s="394"/>
      <c r="AJ85" s="215"/>
      <c r="AK85" s="215"/>
      <c r="AL85" s="215"/>
      <c r="AM85" s="215"/>
      <c r="AN85" s="215"/>
      <c r="AO85" s="215"/>
      <c r="AP85" s="215"/>
      <c r="AQ85" s="215"/>
      <c r="AR85" s="215"/>
      <c r="AS85" s="215"/>
      <c r="AT85" s="215"/>
      <c r="AU85" s="215"/>
      <c r="AV85" s="215"/>
      <c r="AW85" s="215"/>
      <c r="AX85" s="215"/>
      <c r="AY85" s="394"/>
      <c r="AZ85" s="215"/>
      <c r="BA85" s="715"/>
      <c r="BB85"/>
      <c r="BC85" s="715"/>
      <c r="BD85"/>
      <c r="BE85" s="715"/>
      <c r="BF85"/>
      <c r="BG85" s="715"/>
      <c r="BH85"/>
      <c r="BI85" s="715"/>
      <c r="BJ85"/>
      <c r="BK85" s="715"/>
      <c r="BL85"/>
      <c r="BM85" s="715"/>
      <c r="BN85"/>
      <c r="BO85" s="387"/>
      <c r="BP85"/>
      <c r="BQ85" s="387"/>
      <c r="BR85"/>
      <c r="BS85" s="387"/>
      <c r="BT85"/>
      <c r="BU85" s="387"/>
      <c r="BV85"/>
      <c r="BW85" s="387"/>
      <c r="BX85"/>
      <c r="BY85" s="387"/>
      <c r="BZ85"/>
      <c r="CA85" s="387"/>
      <c r="CB85"/>
      <c r="CC85" s="387"/>
      <c r="CD85"/>
      <c r="CE85" s="387"/>
      <c r="CF85"/>
      <c r="CG85" s="387"/>
      <c r="CH85"/>
      <c r="CI85" s="387"/>
      <c r="CJ85"/>
      <c r="CK85" s="215"/>
      <c r="CL85" s="507"/>
      <c r="CM85" s="507"/>
      <c r="CN85" s="507"/>
      <c r="CO85" s="507"/>
      <c r="CP85" s="507"/>
      <c r="CQ85" s="507"/>
      <c r="CR85" s="507"/>
      <c r="CS85" s="507"/>
      <c r="CT85" s="507"/>
      <c r="CU85" s="36"/>
      <c r="CV85" s="36"/>
      <c r="CW85" s="507"/>
      <c r="CX85" s="507"/>
      <c r="CY85" s="507"/>
      <c r="DN85" s="507"/>
      <c r="DO85" s="507"/>
      <c r="DP85" s="507"/>
      <c r="DQ85" s="507"/>
      <c r="DR85" s="507"/>
      <c r="DS85" s="507"/>
      <c r="DT85" s="507"/>
      <c r="DU85" s="507"/>
      <c r="DV85" s="507"/>
      <c r="DW85" s="507"/>
      <c r="DX85" s="507"/>
      <c r="DY85" s="507"/>
      <c r="DZ85" s="507"/>
      <c r="EA85" s="507"/>
      <c r="EB85" s="507"/>
      <c r="EC85" s="507"/>
      <c r="ED85" s="507"/>
      <c r="EE85" s="507"/>
      <c r="EF85" s="507"/>
      <c r="EG85" s="507"/>
      <c r="EH85" s="507"/>
      <c r="EI85" s="507"/>
      <c r="EJ85" s="507"/>
      <c r="EK85" s="507"/>
      <c r="EL85" s="507"/>
      <c r="EM85" s="507"/>
      <c r="EN85" s="507"/>
      <c r="EO85" s="507"/>
      <c r="EP85" s="507"/>
      <c r="EQ85" s="507"/>
      <c r="ER85" s="507"/>
      <c r="ES85" s="507"/>
      <c r="ET85" s="507"/>
      <c r="EU85" s="507"/>
      <c r="EV85" s="507"/>
      <c r="EW85" s="507"/>
      <c r="EX85" s="507"/>
      <c r="EY85" s="507"/>
      <c r="EZ85" s="507"/>
      <c r="FA85" s="507"/>
      <c r="FB85" s="507"/>
      <c r="FC85" s="507"/>
      <c r="FD85" s="507"/>
      <c r="FE85" s="507"/>
      <c r="FF85" s="507"/>
      <c r="FG85" s="507"/>
      <c r="FH85" s="507"/>
      <c r="FI85" s="507"/>
      <c r="FJ85" s="507"/>
      <c r="FK85" s="507"/>
      <c r="FL85" s="507"/>
      <c r="FM85" s="507"/>
      <c r="FN85" s="507"/>
      <c r="FO85" s="507"/>
      <c r="FP85" s="507"/>
      <c r="FQ85" s="507"/>
      <c r="FR85" s="507"/>
      <c r="FS85" s="507"/>
      <c r="FT85" s="507"/>
      <c r="FU85" s="507"/>
      <c r="FV85" s="507"/>
      <c r="FW85" s="507"/>
      <c r="FX85" s="507"/>
      <c r="FY85" s="507"/>
      <c r="FZ85" s="507"/>
      <c r="GA85" s="507"/>
      <c r="GB85" s="507"/>
      <c r="GC85" s="507"/>
      <c r="GD85" s="507"/>
      <c r="GE85" s="507"/>
      <c r="GF85" s="507"/>
      <c r="GG85" s="507"/>
      <c r="GH85" s="507"/>
      <c r="GI85" s="507"/>
      <c r="GJ85" s="507"/>
      <c r="GK85" s="507"/>
      <c r="GL85" s="507"/>
      <c r="GM85" s="507"/>
      <c r="GN85" s="507"/>
      <c r="GO85" s="507"/>
      <c r="GP85" s="507"/>
      <c r="GQ85" s="507"/>
      <c r="GR85" s="507"/>
      <c r="GS85" s="507"/>
      <c r="GT85" s="507"/>
      <c r="GU85" s="507"/>
      <c r="GV85" s="507"/>
      <c r="GW85" s="507"/>
      <c r="GX85" s="507"/>
      <c r="GY85" s="507"/>
      <c r="GZ85" s="507"/>
      <c r="HA85" s="507"/>
      <c r="HB85" s="507"/>
      <c r="HC85" s="507"/>
      <c r="HD85" s="507"/>
      <c r="HE85" s="507"/>
      <c r="HF85" s="507"/>
      <c r="HG85" s="507"/>
      <c r="HH85" s="507"/>
      <c r="HI85" s="507"/>
      <c r="HJ85" s="507"/>
      <c r="HK85" s="507"/>
      <c r="HL85" s="507"/>
      <c r="HM85" s="507"/>
      <c r="HN85" s="507"/>
      <c r="HO85" s="507"/>
      <c r="HP85" s="507"/>
      <c r="HQ85" s="507"/>
      <c r="HR85" s="507"/>
      <c r="HS85" s="507"/>
      <c r="HT85" s="507"/>
      <c r="HU85" s="507"/>
      <c r="HV85" s="507"/>
      <c r="HW85" s="507"/>
      <c r="HX85" s="507"/>
      <c r="HY85" s="507"/>
      <c r="HZ85" s="507"/>
      <c r="IA85" s="507"/>
      <c r="IB85" s="507"/>
      <c r="IC85" s="507"/>
      <c r="ID85" s="507"/>
      <c r="IE85" s="507"/>
      <c r="IF85" s="507"/>
      <c r="IG85" s="507"/>
      <c r="IH85" s="507"/>
      <c r="II85" s="507"/>
      <c r="IJ85" s="507"/>
    </row>
    <row r="86" spans="1:244" s="398" customFormat="1" ht="19" x14ac:dyDescent="0.2">
      <c r="A86"/>
      <c r="B86" s="290"/>
      <c r="C86"/>
      <c r="D86" s="341"/>
      <c r="E86" s="463"/>
      <c r="F86" s="463"/>
      <c r="G86" s="271"/>
      <c r="H86"/>
      <c r="I86" s="99"/>
      <c r="J86"/>
      <c r="K86"/>
      <c r="L86"/>
      <c r="M86" s="275"/>
      <c r="N86" s="275"/>
      <c r="O86" s="275"/>
      <c r="P86" s="275"/>
      <c r="Q86" s="275"/>
      <c r="R86" s="275"/>
      <c r="S86" s="275"/>
      <c r="T86" s="275"/>
      <c r="U86" s="275"/>
      <c r="V86" s="275"/>
      <c r="W86" s="275"/>
      <c r="X86" s="275"/>
      <c r="Y86" s="275"/>
      <c r="Z86" s="275"/>
      <c r="AA86" s="275"/>
      <c r="AB86" s="23"/>
      <c r="AC86"/>
      <c r="AD86" s="92"/>
      <c r="AE86"/>
      <c r="AF86"/>
      <c r="AG86"/>
      <c r="AH86" s="96"/>
      <c r="AI86" s="394"/>
      <c r="AJ86" s="215"/>
      <c r="AK86" s="215"/>
      <c r="AL86" s="215"/>
      <c r="AM86" s="215"/>
      <c r="AN86" s="215"/>
      <c r="AO86" s="215"/>
      <c r="AP86" s="215"/>
      <c r="AQ86" s="215"/>
      <c r="AR86" s="215"/>
      <c r="AS86" s="215"/>
      <c r="AT86" s="215"/>
      <c r="AU86" s="215"/>
      <c r="AV86" s="215"/>
      <c r="AW86" s="215"/>
      <c r="AX86" s="215"/>
      <c r="AY86" s="394"/>
      <c r="AZ86" s="215"/>
      <c r="BA86" s="715"/>
      <c r="BB86"/>
      <c r="BC86" s="715"/>
      <c r="BD86"/>
      <c r="BE86" s="715"/>
      <c r="BF86"/>
      <c r="BG86" s="715"/>
      <c r="BH86"/>
      <c r="BI86" s="715"/>
      <c r="BJ86"/>
      <c r="BK86" s="715"/>
      <c r="BL86"/>
      <c r="BM86" s="715"/>
      <c r="BN86"/>
      <c r="BO86" s="387"/>
      <c r="BP86"/>
      <c r="BQ86" s="387"/>
      <c r="BR86"/>
      <c r="BS86" s="387"/>
      <c r="BT86"/>
      <c r="BU86" s="387"/>
      <c r="BV86"/>
      <c r="BW86" s="387"/>
      <c r="BX86"/>
      <c r="BY86" s="387"/>
      <c r="BZ86"/>
      <c r="CA86" s="387"/>
      <c r="CB86"/>
      <c r="CC86" s="387"/>
      <c r="CD86"/>
      <c r="CE86" s="387"/>
      <c r="CF86"/>
      <c r="CG86" s="387"/>
      <c r="CH86"/>
      <c r="CI86" s="387"/>
      <c r="CJ86"/>
      <c r="CK86" s="215"/>
      <c r="CL86" s="507"/>
      <c r="CM86" s="507"/>
      <c r="CN86" s="507"/>
      <c r="CO86" s="507"/>
      <c r="CP86" s="507"/>
      <c r="CQ86" s="507"/>
      <c r="CR86" s="507"/>
      <c r="CS86" s="507"/>
      <c r="CT86" s="507"/>
      <c r="CU86" s="36"/>
      <c r="CV86" s="36"/>
      <c r="CW86" s="507"/>
      <c r="CX86" s="507"/>
      <c r="CY86" s="507"/>
      <c r="DN86" s="507"/>
      <c r="DO86" s="507"/>
      <c r="DP86" s="507"/>
      <c r="DQ86" s="507"/>
      <c r="DR86" s="507"/>
      <c r="DS86" s="507"/>
      <c r="DT86" s="507"/>
      <c r="DU86" s="507"/>
      <c r="DV86" s="507"/>
      <c r="DW86" s="507"/>
      <c r="DX86" s="507"/>
      <c r="DY86" s="507"/>
      <c r="DZ86" s="507"/>
      <c r="EA86" s="507"/>
      <c r="EB86" s="507"/>
      <c r="EC86" s="507"/>
      <c r="ED86" s="507"/>
      <c r="EE86" s="507"/>
      <c r="EF86" s="507"/>
      <c r="EG86" s="507"/>
      <c r="EH86" s="507"/>
      <c r="EI86" s="507"/>
      <c r="EJ86" s="507"/>
      <c r="EK86" s="507"/>
      <c r="EL86" s="507"/>
      <c r="EM86" s="507"/>
      <c r="EN86" s="507"/>
      <c r="EO86" s="507"/>
      <c r="EP86" s="507"/>
      <c r="EQ86" s="507"/>
      <c r="ER86" s="507"/>
      <c r="ES86" s="507"/>
      <c r="ET86" s="507"/>
      <c r="EU86" s="507"/>
      <c r="EV86" s="507"/>
      <c r="EW86" s="507"/>
      <c r="EX86" s="507"/>
      <c r="EY86" s="507"/>
      <c r="EZ86" s="507"/>
      <c r="FA86" s="507"/>
      <c r="FB86" s="507"/>
      <c r="FC86" s="507"/>
      <c r="FD86" s="507"/>
      <c r="FE86" s="507"/>
      <c r="FF86" s="507"/>
      <c r="FG86" s="507"/>
      <c r="FH86" s="507"/>
      <c r="FI86" s="507"/>
      <c r="FJ86" s="507"/>
      <c r="FK86" s="507"/>
      <c r="FL86" s="507"/>
      <c r="FM86" s="507"/>
      <c r="FN86" s="507"/>
      <c r="FO86" s="507"/>
      <c r="FP86" s="507"/>
      <c r="FQ86" s="507"/>
      <c r="FR86" s="507"/>
      <c r="FS86" s="507"/>
      <c r="FT86" s="507"/>
      <c r="FU86" s="507"/>
      <c r="FV86" s="507"/>
      <c r="FW86" s="507"/>
      <c r="FX86" s="507"/>
      <c r="FY86" s="507"/>
      <c r="FZ86" s="507"/>
      <c r="GA86" s="507"/>
      <c r="GB86" s="507"/>
      <c r="GC86" s="507"/>
      <c r="GD86" s="507"/>
      <c r="GE86" s="507"/>
      <c r="GF86" s="507"/>
      <c r="GG86" s="507"/>
      <c r="GH86" s="507"/>
      <c r="GI86" s="507"/>
      <c r="GJ86" s="507"/>
      <c r="GK86" s="507"/>
      <c r="GL86" s="507"/>
      <c r="GM86" s="507"/>
      <c r="GN86" s="507"/>
      <c r="GO86" s="507"/>
      <c r="GP86" s="507"/>
      <c r="GQ86" s="507"/>
      <c r="GR86" s="507"/>
      <c r="GS86" s="507"/>
      <c r="GT86" s="507"/>
      <c r="GU86" s="507"/>
      <c r="GV86" s="507"/>
      <c r="GW86" s="507"/>
      <c r="GX86" s="507"/>
      <c r="GY86" s="507"/>
      <c r="GZ86" s="507"/>
      <c r="HA86" s="507"/>
      <c r="HB86" s="507"/>
      <c r="HC86" s="507"/>
      <c r="HD86" s="507"/>
      <c r="HE86" s="507"/>
      <c r="HF86" s="507"/>
      <c r="HG86" s="507"/>
      <c r="HH86" s="507"/>
      <c r="HI86" s="507"/>
      <c r="HJ86" s="507"/>
      <c r="HK86" s="507"/>
      <c r="HL86" s="507"/>
      <c r="HM86" s="507"/>
      <c r="HN86" s="507"/>
      <c r="HO86" s="507"/>
      <c r="HP86" s="507"/>
      <c r="HQ86" s="507"/>
      <c r="HR86" s="507"/>
      <c r="HS86" s="507"/>
      <c r="HT86" s="507"/>
      <c r="HU86" s="507"/>
      <c r="HV86" s="507"/>
      <c r="HW86" s="507"/>
      <c r="HX86" s="507"/>
      <c r="HY86" s="507"/>
      <c r="HZ86" s="507"/>
      <c r="IA86" s="507"/>
      <c r="IB86" s="507"/>
      <c r="IC86" s="507"/>
      <c r="ID86" s="507"/>
      <c r="IE86" s="507"/>
      <c r="IF86" s="507"/>
      <c r="IG86" s="507"/>
      <c r="IH86" s="507"/>
      <c r="II86" s="507"/>
      <c r="IJ86" s="507"/>
    </row>
    <row r="87" spans="1:244" s="398" customFormat="1" ht="19" x14ac:dyDescent="0.2">
      <c r="A87"/>
      <c r="B87" s="290"/>
      <c r="C87"/>
      <c r="D87" s="341"/>
      <c r="E87" s="463"/>
      <c r="F87" s="463"/>
      <c r="G87" s="271"/>
      <c r="H87"/>
      <c r="I87" s="99"/>
      <c r="J87"/>
      <c r="K87"/>
      <c r="L87"/>
      <c r="M87" s="275"/>
      <c r="N87" s="275"/>
      <c r="O87" s="275"/>
      <c r="P87" s="275"/>
      <c r="Q87" s="275"/>
      <c r="R87" s="275"/>
      <c r="S87" s="275"/>
      <c r="T87" s="275"/>
      <c r="U87" s="275"/>
      <c r="V87" s="275"/>
      <c r="W87" s="275"/>
      <c r="X87" s="275"/>
      <c r="Y87" s="275"/>
      <c r="Z87" s="275"/>
      <c r="AA87" s="275"/>
      <c r="AB87" s="23"/>
      <c r="AC87"/>
      <c r="AD87" s="92"/>
      <c r="AE87"/>
      <c r="AF87"/>
      <c r="AG87"/>
      <c r="AH87" s="96"/>
      <c r="AI87" s="394"/>
      <c r="AJ87" s="215"/>
      <c r="AK87" s="215"/>
      <c r="AL87" s="215"/>
      <c r="AM87" s="215"/>
      <c r="AN87" s="215"/>
      <c r="AO87" s="215"/>
      <c r="AP87" s="215"/>
      <c r="AQ87" s="215"/>
      <c r="AR87" s="215"/>
      <c r="AS87" s="215"/>
      <c r="AT87" s="215"/>
      <c r="AU87" s="215"/>
      <c r="AV87" s="215"/>
      <c r="AW87" s="215"/>
      <c r="AX87" s="215"/>
      <c r="AY87" s="394"/>
      <c r="AZ87" s="215"/>
      <c r="BA87" s="715"/>
      <c r="BB87"/>
      <c r="BC87" s="715"/>
      <c r="BD87"/>
      <c r="BE87" s="715"/>
      <c r="BF87"/>
      <c r="BG87" s="715"/>
      <c r="BH87"/>
      <c r="BI87" s="715"/>
      <c r="BJ87"/>
      <c r="BK87" s="715"/>
      <c r="BL87"/>
      <c r="BM87" s="715"/>
      <c r="BN87"/>
      <c r="BO87" s="387"/>
      <c r="BP87"/>
      <c r="BQ87" s="387"/>
      <c r="BR87"/>
      <c r="BS87" s="387"/>
      <c r="BT87"/>
      <c r="BU87" s="387"/>
      <c r="BV87"/>
      <c r="BW87" s="387"/>
      <c r="BX87"/>
      <c r="BY87" s="387"/>
      <c r="BZ87"/>
      <c r="CA87" s="387"/>
      <c r="CB87"/>
      <c r="CC87" s="387"/>
      <c r="CD87"/>
      <c r="CE87" s="387"/>
      <c r="CF87"/>
      <c r="CG87" s="387"/>
      <c r="CH87"/>
      <c r="CI87" s="387"/>
      <c r="CJ87"/>
      <c r="CK87" s="215"/>
      <c r="CL87" s="507"/>
      <c r="CM87" s="507"/>
      <c r="CN87" s="507"/>
      <c r="CO87" s="507"/>
      <c r="CP87" s="507"/>
      <c r="CQ87" s="507"/>
      <c r="CR87" s="507"/>
      <c r="CS87" s="507"/>
      <c r="CT87" s="507"/>
      <c r="CU87" s="36"/>
      <c r="CV87" s="36"/>
      <c r="CW87" s="507"/>
      <c r="CX87" s="507"/>
      <c r="CY87" s="507"/>
      <c r="DN87" s="507"/>
      <c r="DO87" s="507"/>
      <c r="DP87" s="507"/>
      <c r="DQ87" s="507"/>
      <c r="DR87" s="507"/>
      <c r="DS87" s="507"/>
      <c r="DT87" s="507"/>
      <c r="DU87" s="507"/>
      <c r="DV87" s="507"/>
      <c r="DW87" s="507"/>
      <c r="DX87" s="507"/>
      <c r="DY87" s="507"/>
      <c r="DZ87" s="507"/>
      <c r="EA87" s="507"/>
      <c r="EB87" s="507"/>
      <c r="EC87" s="507"/>
      <c r="ED87" s="507"/>
      <c r="EE87" s="507"/>
      <c r="EF87" s="507"/>
      <c r="EG87" s="507"/>
      <c r="EH87" s="507"/>
      <c r="EI87" s="507"/>
      <c r="EJ87" s="507"/>
      <c r="EK87" s="507"/>
      <c r="EL87" s="507"/>
      <c r="EM87" s="507"/>
      <c r="EN87" s="507"/>
      <c r="EO87" s="507"/>
      <c r="EP87" s="507"/>
      <c r="EQ87" s="507"/>
      <c r="ER87" s="507"/>
      <c r="ES87" s="507"/>
      <c r="ET87" s="507"/>
      <c r="EU87" s="507"/>
      <c r="EV87" s="507"/>
      <c r="EW87" s="507"/>
      <c r="EX87" s="507"/>
      <c r="EY87" s="507"/>
      <c r="EZ87" s="507"/>
      <c r="FA87" s="507"/>
      <c r="FB87" s="507"/>
      <c r="FC87" s="507"/>
      <c r="FD87" s="507"/>
      <c r="FE87" s="507"/>
      <c r="FF87" s="507"/>
      <c r="FG87" s="507"/>
      <c r="FH87" s="507"/>
      <c r="FI87" s="507"/>
      <c r="FJ87" s="507"/>
      <c r="FK87" s="507"/>
      <c r="FL87" s="507"/>
      <c r="FM87" s="507"/>
      <c r="FN87" s="507"/>
      <c r="FO87" s="507"/>
      <c r="FP87" s="507"/>
      <c r="FQ87" s="507"/>
      <c r="FR87" s="507"/>
      <c r="FS87" s="507"/>
      <c r="FT87" s="507"/>
      <c r="FU87" s="507"/>
      <c r="FV87" s="507"/>
      <c r="FW87" s="507"/>
      <c r="FX87" s="507"/>
      <c r="FY87" s="507"/>
      <c r="FZ87" s="507"/>
      <c r="GA87" s="507"/>
      <c r="GB87" s="507"/>
      <c r="GC87" s="507"/>
      <c r="GD87" s="507"/>
      <c r="GE87" s="507"/>
      <c r="GF87" s="507"/>
      <c r="GG87" s="507"/>
      <c r="GH87" s="507"/>
      <c r="GI87" s="507"/>
      <c r="GJ87" s="507"/>
      <c r="GK87" s="507"/>
      <c r="GL87" s="507"/>
      <c r="GM87" s="507"/>
      <c r="GN87" s="507"/>
      <c r="GO87" s="507"/>
      <c r="GP87" s="507"/>
      <c r="GQ87" s="507"/>
      <c r="GR87" s="507"/>
      <c r="GS87" s="507"/>
      <c r="GT87" s="507"/>
      <c r="GU87" s="507"/>
      <c r="GV87" s="507"/>
      <c r="GW87" s="507"/>
      <c r="GX87" s="507"/>
      <c r="GY87" s="507"/>
      <c r="GZ87" s="507"/>
      <c r="HA87" s="507"/>
      <c r="HB87" s="507"/>
      <c r="HC87" s="507"/>
      <c r="HD87" s="507"/>
      <c r="HE87" s="507"/>
      <c r="HF87" s="507"/>
      <c r="HG87" s="507"/>
      <c r="HH87" s="507"/>
      <c r="HI87" s="507"/>
      <c r="HJ87" s="507"/>
      <c r="HK87" s="507"/>
      <c r="HL87" s="507"/>
      <c r="HM87" s="507"/>
      <c r="HN87" s="507"/>
      <c r="HO87" s="507"/>
      <c r="HP87" s="507"/>
      <c r="HQ87" s="507"/>
      <c r="HR87" s="507"/>
      <c r="HS87" s="507"/>
      <c r="HT87" s="507"/>
      <c r="HU87" s="507"/>
      <c r="HV87" s="507"/>
      <c r="HW87" s="507"/>
      <c r="HX87" s="507"/>
      <c r="HY87" s="507"/>
      <c r="HZ87" s="507"/>
      <c r="IA87" s="507"/>
      <c r="IB87" s="507"/>
      <c r="IC87" s="507"/>
      <c r="ID87" s="507"/>
      <c r="IE87" s="507"/>
      <c r="IF87" s="507"/>
      <c r="IG87" s="507"/>
      <c r="IH87" s="507"/>
      <c r="II87" s="507"/>
      <c r="IJ87" s="507"/>
    </row>
    <row r="88" spans="1:244" s="398" customFormat="1" ht="19" x14ac:dyDescent="0.2">
      <c r="A88"/>
      <c r="B88" s="290"/>
      <c r="C88"/>
      <c r="D88" s="341"/>
      <c r="E88" s="463"/>
      <c r="F88" s="463"/>
      <c r="G88" s="271"/>
      <c r="H88"/>
      <c r="I88" s="99"/>
      <c r="J88"/>
      <c r="K88"/>
      <c r="L88"/>
      <c r="M88" s="275"/>
      <c r="N88" s="275"/>
      <c r="O88" s="275"/>
      <c r="P88" s="275"/>
      <c r="Q88" s="275"/>
      <c r="R88" s="275"/>
      <c r="S88" s="275"/>
      <c r="T88" s="275"/>
      <c r="U88" s="275"/>
      <c r="V88" s="275"/>
      <c r="W88" s="275"/>
      <c r="X88" s="275"/>
      <c r="Y88" s="275"/>
      <c r="Z88" s="275"/>
      <c r="AA88" s="275"/>
      <c r="AB88" s="23"/>
      <c r="AC88"/>
      <c r="AD88" s="92"/>
      <c r="AE88"/>
      <c r="AF88"/>
      <c r="AG88"/>
      <c r="AH88" s="96"/>
      <c r="AI88" s="394"/>
      <c r="AJ88" s="215"/>
      <c r="AK88" s="215"/>
      <c r="AL88" s="215"/>
      <c r="AM88" s="215"/>
      <c r="AN88" s="215"/>
      <c r="AO88" s="215"/>
      <c r="AP88" s="215"/>
      <c r="AQ88" s="215"/>
      <c r="AR88" s="215"/>
      <c r="AS88" s="215"/>
      <c r="AT88" s="215"/>
      <c r="AU88" s="215"/>
      <c r="AV88" s="215"/>
      <c r="AW88" s="215"/>
      <c r="AX88" s="215"/>
      <c r="AY88" s="394"/>
      <c r="AZ88" s="215"/>
      <c r="BA88" s="715"/>
      <c r="BB88"/>
      <c r="BC88" s="715"/>
      <c r="BD88"/>
      <c r="BE88" s="715"/>
      <c r="BF88"/>
      <c r="BG88" s="715"/>
      <c r="BH88"/>
      <c r="BI88" s="715"/>
      <c r="BJ88"/>
      <c r="BK88" s="715"/>
      <c r="BL88"/>
      <c r="BM88" s="715"/>
      <c r="BN88"/>
      <c r="BO88" s="387"/>
      <c r="BP88"/>
      <c r="BQ88" s="387"/>
      <c r="BR88"/>
      <c r="BS88" s="387"/>
      <c r="BT88"/>
      <c r="BU88" s="387"/>
      <c r="BV88"/>
      <c r="BW88" s="387"/>
      <c r="BX88"/>
      <c r="BY88" s="387"/>
      <c r="BZ88"/>
      <c r="CA88" s="387"/>
      <c r="CB88"/>
      <c r="CC88" s="387"/>
      <c r="CD88"/>
      <c r="CE88" s="387"/>
      <c r="CF88"/>
      <c r="CG88" s="387"/>
      <c r="CH88"/>
      <c r="CI88" s="387"/>
      <c r="CJ88"/>
      <c r="CK88" s="215"/>
      <c r="CL88" s="507"/>
      <c r="CM88" s="507"/>
      <c r="CN88" s="507"/>
      <c r="CO88" s="507"/>
      <c r="CP88" s="507"/>
      <c r="CQ88" s="507"/>
      <c r="CR88" s="507"/>
      <c r="CS88" s="507"/>
      <c r="CT88" s="507"/>
      <c r="CU88" s="36"/>
      <c r="CV88" s="36"/>
      <c r="CW88" s="507"/>
      <c r="CX88" s="507"/>
      <c r="CY88" s="507"/>
      <c r="DN88" s="507"/>
      <c r="DO88" s="507"/>
      <c r="DP88" s="507"/>
      <c r="DQ88" s="507"/>
      <c r="DR88" s="507"/>
      <c r="DS88" s="507"/>
      <c r="DT88" s="507"/>
      <c r="DU88" s="507"/>
      <c r="DV88" s="507"/>
      <c r="DW88" s="507"/>
      <c r="DX88" s="507"/>
      <c r="DY88" s="507"/>
      <c r="DZ88" s="507"/>
      <c r="EA88" s="507"/>
      <c r="EB88" s="507"/>
      <c r="EC88" s="507"/>
      <c r="ED88" s="507"/>
      <c r="EE88" s="507"/>
      <c r="EF88" s="507"/>
      <c r="EG88" s="507"/>
      <c r="EH88" s="507"/>
      <c r="EI88" s="507"/>
      <c r="EJ88" s="507"/>
      <c r="EK88" s="507"/>
      <c r="EL88" s="507"/>
      <c r="EM88" s="507"/>
      <c r="EN88" s="507"/>
      <c r="EO88" s="507"/>
      <c r="EP88" s="507"/>
      <c r="EQ88" s="507"/>
      <c r="ER88" s="507"/>
      <c r="ES88" s="507"/>
      <c r="ET88" s="507"/>
      <c r="EU88" s="507"/>
      <c r="EV88" s="507"/>
      <c r="EW88" s="507"/>
      <c r="EX88" s="507"/>
      <c r="EY88" s="507"/>
      <c r="EZ88" s="507"/>
      <c r="FA88" s="507"/>
      <c r="FB88" s="507"/>
      <c r="FC88" s="507"/>
      <c r="FD88" s="507"/>
      <c r="FE88" s="507"/>
      <c r="FF88" s="507"/>
      <c r="FG88" s="507"/>
      <c r="FH88" s="507"/>
      <c r="FI88" s="507"/>
      <c r="FJ88" s="507"/>
      <c r="FK88" s="507"/>
      <c r="FL88" s="507"/>
      <c r="FM88" s="507"/>
      <c r="FN88" s="507"/>
      <c r="FO88" s="507"/>
      <c r="FP88" s="507"/>
      <c r="FQ88" s="507"/>
      <c r="FR88" s="507"/>
      <c r="FS88" s="507"/>
      <c r="FT88" s="507"/>
      <c r="FU88" s="507"/>
      <c r="FV88" s="507"/>
      <c r="FW88" s="507"/>
      <c r="FX88" s="507"/>
      <c r="FY88" s="507"/>
      <c r="FZ88" s="507"/>
      <c r="GA88" s="507"/>
      <c r="GB88" s="507"/>
      <c r="GC88" s="507"/>
      <c r="GD88" s="507"/>
      <c r="GE88" s="507"/>
      <c r="GF88" s="507"/>
      <c r="GG88" s="507"/>
      <c r="GH88" s="507"/>
      <c r="GI88" s="507"/>
      <c r="GJ88" s="507"/>
      <c r="GK88" s="507"/>
      <c r="GL88" s="507"/>
      <c r="GM88" s="507"/>
      <c r="GN88" s="507"/>
      <c r="GO88" s="507"/>
      <c r="GP88" s="507"/>
      <c r="GQ88" s="507"/>
      <c r="GR88" s="507"/>
      <c r="GS88" s="507"/>
      <c r="GT88" s="507"/>
      <c r="GU88" s="507"/>
      <c r="GV88" s="507"/>
      <c r="GW88" s="507"/>
      <c r="GX88" s="507"/>
      <c r="GY88" s="507"/>
      <c r="GZ88" s="507"/>
      <c r="HA88" s="507"/>
      <c r="HB88" s="507"/>
      <c r="HC88" s="507"/>
      <c r="HD88" s="507"/>
      <c r="HE88" s="507"/>
      <c r="HF88" s="507"/>
      <c r="HG88" s="507"/>
      <c r="HH88" s="507"/>
      <c r="HI88" s="507"/>
      <c r="HJ88" s="507"/>
      <c r="HK88" s="507"/>
      <c r="HL88" s="507"/>
      <c r="HM88" s="507"/>
      <c r="HN88" s="507"/>
      <c r="HO88" s="507"/>
      <c r="HP88" s="507"/>
      <c r="HQ88" s="507"/>
      <c r="HR88" s="507"/>
      <c r="HS88" s="507"/>
      <c r="HT88" s="507"/>
      <c r="HU88" s="507"/>
      <c r="HV88" s="507"/>
      <c r="HW88" s="507"/>
      <c r="HX88" s="507"/>
      <c r="HY88" s="507"/>
      <c r="HZ88" s="507"/>
      <c r="IA88" s="507"/>
      <c r="IB88" s="507"/>
      <c r="IC88" s="507"/>
      <c r="ID88" s="507"/>
      <c r="IE88" s="507"/>
      <c r="IF88" s="507"/>
      <c r="IG88" s="507"/>
      <c r="IH88" s="507"/>
      <c r="II88" s="507"/>
      <c r="IJ88" s="507"/>
    </row>
    <row r="89" spans="1:244" s="398" customFormat="1" ht="19" x14ac:dyDescent="0.2">
      <c r="A89"/>
      <c r="B89" s="290"/>
      <c r="C89"/>
      <c r="D89" s="341"/>
      <c r="E89" s="463"/>
      <c r="F89" s="463"/>
      <c r="G89" s="271"/>
      <c r="H89"/>
      <c r="I89" s="99"/>
      <c r="J89"/>
      <c r="K89"/>
      <c r="L89"/>
      <c r="M89" s="275"/>
      <c r="N89" s="275"/>
      <c r="O89" s="275"/>
      <c r="P89" s="275"/>
      <c r="Q89" s="275"/>
      <c r="R89" s="275"/>
      <c r="S89" s="275"/>
      <c r="T89" s="275"/>
      <c r="U89" s="275"/>
      <c r="V89" s="275"/>
      <c r="W89" s="275"/>
      <c r="X89" s="275"/>
      <c r="Y89" s="275"/>
      <c r="Z89" s="275"/>
      <c r="AA89" s="275"/>
      <c r="AB89" s="23"/>
      <c r="AC89"/>
      <c r="AD89" s="92"/>
      <c r="AE89"/>
      <c r="AF89"/>
      <c r="AG89"/>
      <c r="AH89" s="96"/>
      <c r="AI89" s="394"/>
      <c r="AJ89" s="215"/>
      <c r="AK89" s="215"/>
      <c r="AL89" s="215"/>
      <c r="AM89" s="215"/>
      <c r="AN89" s="215"/>
      <c r="AO89" s="215"/>
      <c r="AP89" s="215"/>
      <c r="AQ89" s="215"/>
      <c r="AR89" s="215"/>
      <c r="AS89" s="215"/>
      <c r="AT89" s="215"/>
      <c r="AU89" s="215"/>
      <c r="AV89" s="215"/>
      <c r="AW89" s="215"/>
      <c r="AX89" s="215"/>
      <c r="AY89" s="394"/>
      <c r="AZ89" s="215"/>
      <c r="BA89" s="715"/>
      <c r="BB89"/>
      <c r="BC89" s="715"/>
      <c r="BD89"/>
      <c r="BE89" s="715"/>
      <c r="BF89"/>
      <c r="BG89" s="715"/>
      <c r="BH89"/>
      <c r="BI89" s="715"/>
      <c r="BJ89"/>
      <c r="BK89" s="715"/>
      <c r="BL89"/>
      <c r="BM89" s="715"/>
      <c r="BN89"/>
      <c r="BO89" s="387"/>
      <c r="BP89"/>
      <c r="BQ89" s="387"/>
      <c r="BR89"/>
      <c r="BS89" s="387"/>
      <c r="BT89"/>
      <c r="BU89" s="387"/>
      <c r="BV89"/>
      <c r="BW89" s="387"/>
      <c r="BX89"/>
      <c r="BY89" s="387"/>
      <c r="BZ89"/>
      <c r="CA89" s="387"/>
      <c r="CB89"/>
      <c r="CC89" s="387"/>
      <c r="CD89"/>
      <c r="CE89" s="387"/>
      <c r="CF89"/>
      <c r="CG89" s="387"/>
      <c r="CH89"/>
      <c r="CI89" s="387"/>
      <c r="CJ89"/>
      <c r="CK89" s="215"/>
      <c r="CL89" s="507"/>
      <c r="CM89" s="507"/>
      <c r="CN89" s="507"/>
      <c r="CO89" s="507"/>
      <c r="CP89" s="507"/>
      <c r="CQ89" s="507"/>
      <c r="CR89" s="507"/>
      <c r="CS89" s="507"/>
      <c r="CT89" s="507"/>
      <c r="CU89" s="36"/>
      <c r="CV89" s="36"/>
      <c r="CW89" s="507"/>
      <c r="CX89" s="507"/>
      <c r="CY89" s="507"/>
      <c r="DN89" s="507"/>
      <c r="DO89" s="507"/>
      <c r="DP89" s="507"/>
      <c r="DQ89" s="507"/>
      <c r="DR89" s="507"/>
      <c r="DS89" s="507"/>
      <c r="DT89" s="507"/>
      <c r="DU89" s="507"/>
      <c r="DV89" s="507"/>
      <c r="DW89" s="507"/>
      <c r="DX89" s="507"/>
      <c r="DY89" s="507"/>
      <c r="DZ89" s="507"/>
      <c r="EA89" s="507"/>
      <c r="EB89" s="507"/>
      <c r="EC89" s="507"/>
      <c r="ED89" s="507"/>
      <c r="EE89" s="507"/>
      <c r="EF89" s="507"/>
      <c r="EG89" s="507"/>
      <c r="EH89" s="507"/>
      <c r="EI89" s="507"/>
      <c r="EJ89" s="507"/>
      <c r="EK89" s="507"/>
      <c r="EL89" s="507"/>
      <c r="EM89" s="507"/>
      <c r="EN89" s="507"/>
      <c r="EO89" s="507"/>
      <c r="EP89" s="507"/>
      <c r="EQ89" s="507"/>
      <c r="ER89" s="507"/>
      <c r="ES89" s="507"/>
      <c r="ET89" s="507"/>
      <c r="EU89" s="507"/>
      <c r="EV89" s="507"/>
      <c r="EW89" s="507"/>
      <c r="EX89" s="507"/>
      <c r="EY89" s="507"/>
      <c r="EZ89" s="507"/>
      <c r="FA89" s="507"/>
      <c r="FB89" s="507"/>
      <c r="FC89" s="507"/>
      <c r="FD89" s="507"/>
      <c r="FE89" s="507"/>
      <c r="FF89" s="507"/>
      <c r="FG89" s="507"/>
      <c r="FH89" s="507"/>
      <c r="FI89" s="507"/>
      <c r="FJ89" s="507"/>
      <c r="FK89" s="507"/>
      <c r="FL89" s="507"/>
      <c r="FM89" s="507"/>
      <c r="FN89" s="507"/>
      <c r="FO89" s="507"/>
      <c r="FP89" s="507"/>
      <c r="FQ89" s="507"/>
      <c r="FR89" s="507"/>
      <c r="FS89" s="507"/>
      <c r="FT89" s="507"/>
      <c r="FU89" s="507"/>
      <c r="FV89" s="507"/>
      <c r="FW89" s="507"/>
      <c r="FX89" s="507"/>
      <c r="FY89" s="507"/>
      <c r="FZ89" s="507"/>
      <c r="GA89" s="507"/>
      <c r="GB89" s="507"/>
      <c r="GC89" s="507"/>
      <c r="GD89" s="507"/>
      <c r="GE89" s="507"/>
      <c r="GF89" s="507"/>
      <c r="GG89" s="507"/>
      <c r="GH89" s="507"/>
      <c r="GI89" s="507"/>
      <c r="GJ89" s="507"/>
      <c r="GK89" s="507"/>
      <c r="GL89" s="507"/>
      <c r="GM89" s="507"/>
      <c r="GN89" s="507"/>
      <c r="GO89" s="507"/>
      <c r="GP89" s="507"/>
      <c r="GQ89" s="507"/>
      <c r="GR89" s="507"/>
      <c r="GS89" s="507"/>
      <c r="GT89" s="507"/>
      <c r="GU89" s="507"/>
      <c r="GV89" s="507"/>
      <c r="GW89" s="507"/>
      <c r="GX89" s="507"/>
      <c r="GY89" s="507"/>
      <c r="GZ89" s="507"/>
      <c r="HA89" s="507"/>
      <c r="HB89" s="507"/>
      <c r="HC89" s="507"/>
      <c r="HD89" s="507"/>
      <c r="HE89" s="507"/>
      <c r="HF89" s="507"/>
      <c r="HG89" s="507"/>
      <c r="HH89" s="507"/>
      <c r="HI89" s="507"/>
      <c r="HJ89" s="507"/>
      <c r="HK89" s="507"/>
      <c r="HL89" s="507"/>
      <c r="HM89" s="507"/>
      <c r="HN89" s="507"/>
      <c r="HO89" s="507"/>
      <c r="HP89" s="507"/>
      <c r="HQ89" s="507"/>
      <c r="HR89" s="507"/>
      <c r="HS89" s="507"/>
      <c r="HT89" s="507"/>
      <c r="HU89" s="507"/>
      <c r="HV89" s="507"/>
      <c r="HW89" s="507"/>
      <c r="HX89" s="507"/>
      <c r="HY89" s="507"/>
      <c r="HZ89" s="507"/>
      <c r="IA89" s="507"/>
      <c r="IB89" s="507"/>
      <c r="IC89" s="507"/>
      <c r="ID89" s="507"/>
      <c r="IE89" s="507"/>
      <c r="IF89" s="507"/>
      <c r="IG89" s="507"/>
      <c r="IH89" s="507"/>
      <c r="II89" s="507"/>
      <c r="IJ89" s="507"/>
    </row>
    <row r="90" spans="1:244" s="398" customFormat="1" ht="19" x14ac:dyDescent="0.2">
      <c r="A90"/>
      <c r="B90" s="290"/>
      <c r="C90"/>
      <c r="D90" s="341"/>
      <c r="E90" s="463"/>
      <c r="F90" s="463"/>
      <c r="G90" s="271"/>
      <c r="H90"/>
      <c r="I90" s="99"/>
      <c r="J90"/>
      <c r="K90"/>
      <c r="L90"/>
      <c r="M90" s="275"/>
      <c r="N90" s="275"/>
      <c r="O90" s="275"/>
      <c r="P90" s="275"/>
      <c r="Q90" s="275"/>
      <c r="R90" s="275"/>
      <c r="S90" s="275"/>
      <c r="T90" s="275"/>
      <c r="U90" s="275"/>
      <c r="V90" s="275"/>
      <c r="W90" s="275"/>
      <c r="X90" s="275"/>
      <c r="Y90" s="275"/>
      <c r="Z90" s="275"/>
      <c r="AA90" s="275"/>
      <c r="AB90" s="23"/>
      <c r="AC90"/>
      <c r="AD90" s="92"/>
      <c r="AE90"/>
      <c r="AF90"/>
      <c r="AG90"/>
      <c r="AH90" s="96"/>
      <c r="AI90" s="394"/>
      <c r="AJ90" s="215"/>
      <c r="AK90" s="215"/>
      <c r="AL90" s="215"/>
      <c r="AM90" s="215"/>
      <c r="AN90" s="215"/>
      <c r="AO90" s="215"/>
      <c r="AP90" s="215"/>
      <c r="AQ90" s="215"/>
      <c r="AR90" s="215"/>
      <c r="AS90" s="215"/>
      <c r="AT90" s="215"/>
      <c r="AU90" s="215"/>
      <c r="AV90" s="215"/>
      <c r="AW90" s="215"/>
      <c r="AX90" s="215"/>
      <c r="AY90" s="394"/>
      <c r="AZ90" s="215"/>
      <c r="BA90" s="715"/>
      <c r="BB90"/>
      <c r="BC90" s="715"/>
      <c r="BD90"/>
      <c r="BE90" s="715"/>
      <c r="BF90"/>
      <c r="BG90" s="715"/>
      <c r="BH90"/>
      <c r="BI90" s="715"/>
      <c r="BJ90"/>
      <c r="BK90" s="715"/>
      <c r="BL90"/>
      <c r="BM90" s="715"/>
      <c r="BN90"/>
      <c r="BO90" s="387"/>
      <c r="BP90"/>
      <c r="BQ90" s="387"/>
      <c r="BR90"/>
      <c r="BS90" s="387"/>
      <c r="BT90"/>
      <c r="BU90" s="387"/>
      <c r="BV90"/>
      <c r="BW90" s="387"/>
      <c r="BX90"/>
      <c r="BY90" s="387"/>
      <c r="BZ90"/>
      <c r="CA90" s="387"/>
      <c r="CB90"/>
      <c r="CC90" s="387"/>
      <c r="CD90"/>
      <c r="CE90" s="387"/>
      <c r="CF90"/>
      <c r="CG90" s="387"/>
      <c r="CH90"/>
      <c r="CI90" s="387"/>
      <c r="CJ90"/>
      <c r="CK90" s="215"/>
      <c r="CL90" s="507"/>
      <c r="CM90" s="507"/>
      <c r="CN90" s="507"/>
      <c r="CO90" s="507"/>
      <c r="CP90" s="507"/>
      <c r="CQ90" s="507"/>
      <c r="CR90" s="507"/>
      <c r="CS90" s="507"/>
      <c r="CT90" s="507"/>
      <c r="CU90" s="36"/>
      <c r="CV90" s="36"/>
      <c r="CW90" s="507"/>
      <c r="CX90" s="507"/>
      <c r="CY90" s="507"/>
      <c r="DN90" s="507"/>
      <c r="DO90" s="507"/>
      <c r="DP90" s="507"/>
      <c r="DQ90" s="507"/>
      <c r="DR90" s="507"/>
      <c r="DS90" s="507"/>
      <c r="DT90" s="507"/>
      <c r="DU90" s="507"/>
      <c r="DV90" s="507"/>
      <c r="DW90" s="507"/>
      <c r="DX90" s="507"/>
      <c r="DY90" s="507"/>
      <c r="DZ90" s="507"/>
      <c r="EA90" s="507"/>
      <c r="EB90" s="507"/>
      <c r="EC90" s="507"/>
      <c r="ED90" s="507"/>
      <c r="EE90" s="507"/>
      <c r="EF90" s="507"/>
      <c r="EG90" s="507"/>
      <c r="EH90" s="507"/>
      <c r="EI90" s="507"/>
      <c r="EJ90" s="507"/>
      <c r="EK90" s="507"/>
      <c r="EL90" s="507"/>
      <c r="EM90" s="507"/>
      <c r="EN90" s="507"/>
      <c r="EO90" s="507"/>
      <c r="EP90" s="507"/>
      <c r="EQ90" s="507"/>
      <c r="ER90" s="507"/>
      <c r="ES90" s="507"/>
      <c r="ET90" s="507"/>
      <c r="EU90" s="507"/>
      <c r="EV90" s="507"/>
      <c r="EW90" s="507"/>
      <c r="EX90" s="507"/>
      <c r="EY90" s="507"/>
      <c r="EZ90" s="507"/>
      <c r="FA90" s="507"/>
      <c r="FB90" s="507"/>
      <c r="FC90" s="507"/>
      <c r="FD90" s="507"/>
      <c r="FE90" s="507"/>
      <c r="FF90" s="507"/>
      <c r="FG90" s="507"/>
      <c r="FH90" s="507"/>
      <c r="FI90" s="507"/>
      <c r="FJ90" s="507"/>
      <c r="FK90" s="507"/>
      <c r="FL90" s="507"/>
      <c r="FM90" s="507"/>
      <c r="FN90" s="507"/>
      <c r="FO90" s="507"/>
      <c r="FP90" s="507"/>
      <c r="FQ90" s="507"/>
      <c r="FR90" s="507"/>
      <c r="FS90" s="507"/>
      <c r="FT90" s="507"/>
      <c r="FU90" s="507"/>
      <c r="FV90" s="507"/>
      <c r="FW90" s="507"/>
      <c r="FX90" s="507"/>
      <c r="FY90" s="507"/>
      <c r="FZ90" s="507"/>
      <c r="GA90" s="507"/>
      <c r="GB90" s="507"/>
      <c r="GC90" s="507"/>
      <c r="GD90" s="507"/>
      <c r="GE90" s="507"/>
      <c r="GF90" s="507"/>
      <c r="GG90" s="507"/>
      <c r="GH90" s="507"/>
      <c r="GI90" s="507"/>
      <c r="GJ90" s="507"/>
      <c r="GK90" s="507"/>
      <c r="GL90" s="507"/>
      <c r="GM90" s="507"/>
      <c r="GN90" s="507"/>
      <c r="GO90" s="507"/>
      <c r="GP90" s="507"/>
      <c r="GQ90" s="507"/>
      <c r="GR90" s="507"/>
      <c r="GS90" s="507"/>
      <c r="GT90" s="507"/>
      <c r="GU90" s="507"/>
      <c r="GV90" s="507"/>
      <c r="GW90" s="507"/>
      <c r="GX90" s="507"/>
      <c r="GY90" s="507"/>
      <c r="GZ90" s="507"/>
      <c r="HA90" s="507"/>
      <c r="HB90" s="507"/>
      <c r="HC90" s="507"/>
      <c r="HD90" s="507"/>
      <c r="HE90" s="507"/>
      <c r="HF90" s="507"/>
      <c r="HG90" s="507"/>
      <c r="HH90" s="507"/>
      <c r="HI90" s="507"/>
      <c r="HJ90" s="507"/>
      <c r="HK90" s="507"/>
      <c r="HL90" s="507"/>
      <c r="HM90" s="507"/>
      <c r="HN90" s="507"/>
      <c r="HO90" s="507"/>
      <c r="HP90" s="507"/>
      <c r="HQ90" s="507"/>
      <c r="HR90" s="507"/>
      <c r="HS90" s="507"/>
      <c r="HT90" s="507"/>
      <c r="HU90" s="507"/>
      <c r="HV90" s="507"/>
      <c r="HW90" s="507"/>
      <c r="HX90" s="507"/>
      <c r="HY90" s="507"/>
      <c r="HZ90" s="507"/>
      <c r="IA90" s="507"/>
      <c r="IB90" s="507"/>
      <c r="IC90" s="507"/>
      <c r="ID90" s="507"/>
      <c r="IE90" s="507"/>
      <c r="IF90" s="507"/>
      <c r="IG90" s="507"/>
      <c r="IH90" s="507"/>
      <c r="II90" s="507"/>
      <c r="IJ90" s="507"/>
    </row>
    <row r="91" spans="1:244" s="398" customFormat="1" ht="19" x14ac:dyDescent="0.2">
      <c r="A91"/>
      <c r="B91" s="290"/>
      <c r="C91"/>
      <c r="D91" s="341"/>
      <c r="E91" s="463"/>
      <c r="F91" s="463"/>
      <c r="G91" s="271"/>
      <c r="H91"/>
      <c r="I91" s="99"/>
      <c r="J91"/>
      <c r="K91"/>
      <c r="L91"/>
      <c r="M91" s="275"/>
      <c r="N91" s="275"/>
      <c r="O91" s="275"/>
      <c r="P91" s="275"/>
      <c r="Q91" s="275"/>
      <c r="R91" s="275"/>
      <c r="S91" s="275"/>
      <c r="T91" s="275"/>
      <c r="U91" s="275"/>
      <c r="V91" s="275"/>
      <c r="W91" s="275"/>
      <c r="X91" s="275"/>
      <c r="Y91" s="275"/>
      <c r="Z91" s="275"/>
      <c r="AA91" s="275"/>
      <c r="AB91" s="23"/>
      <c r="AC91"/>
      <c r="AD91" s="92"/>
      <c r="AE91"/>
      <c r="AF91"/>
      <c r="AG91"/>
      <c r="AH91" s="96"/>
      <c r="AI91" s="394"/>
      <c r="AJ91" s="215"/>
      <c r="AK91" s="215"/>
      <c r="AL91" s="215"/>
      <c r="AM91" s="215"/>
      <c r="AN91" s="215"/>
      <c r="AO91" s="215"/>
      <c r="AP91" s="215"/>
      <c r="AQ91" s="215"/>
      <c r="AR91" s="215"/>
      <c r="AS91" s="215"/>
      <c r="AT91" s="215"/>
      <c r="AU91" s="215"/>
      <c r="AV91" s="215"/>
      <c r="AW91" s="215"/>
      <c r="AX91" s="215"/>
      <c r="AY91" s="394"/>
      <c r="AZ91" s="215"/>
      <c r="BA91" s="715"/>
      <c r="BB91"/>
      <c r="BC91" s="715"/>
      <c r="BD91"/>
      <c r="BE91" s="715"/>
      <c r="BF91"/>
      <c r="BG91" s="715"/>
      <c r="BH91"/>
      <c r="BI91" s="715"/>
      <c r="BJ91"/>
      <c r="BK91" s="715"/>
      <c r="BL91"/>
      <c r="BM91" s="715"/>
      <c r="BN91"/>
      <c r="BO91" s="387"/>
      <c r="BP91"/>
      <c r="BQ91" s="387"/>
      <c r="BR91"/>
      <c r="BS91" s="387"/>
      <c r="BT91"/>
      <c r="BU91" s="387"/>
      <c r="BV91"/>
      <c r="BW91" s="387"/>
      <c r="BX91"/>
      <c r="BY91" s="387"/>
      <c r="BZ91"/>
      <c r="CA91" s="387"/>
      <c r="CB91"/>
      <c r="CC91" s="387"/>
      <c r="CD91"/>
      <c r="CE91" s="387"/>
      <c r="CF91"/>
      <c r="CG91" s="387"/>
      <c r="CH91"/>
      <c r="CI91" s="387"/>
      <c r="CJ91"/>
      <c r="CK91" s="215"/>
      <c r="CL91" s="507"/>
      <c r="CM91" s="507"/>
      <c r="CN91" s="507"/>
      <c r="CO91" s="507"/>
      <c r="CP91" s="507"/>
      <c r="CQ91" s="507"/>
      <c r="CR91" s="507"/>
      <c r="CS91" s="507"/>
      <c r="CT91" s="507"/>
      <c r="CU91" s="36"/>
      <c r="CV91" s="36"/>
      <c r="CW91" s="507"/>
      <c r="CX91" s="507"/>
      <c r="CY91" s="507"/>
      <c r="DN91" s="507"/>
      <c r="DO91" s="507"/>
      <c r="DP91" s="507"/>
      <c r="DQ91" s="507"/>
      <c r="DR91" s="507"/>
      <c r="DS91" s="507"/>
      <c r="DT91" s="507"/>
      <c r="DU91" s="507"/>
      <c r="DV91" s="507"/>
      <c r="DW91" s="507"/>
      <c r="DX91" s="507"/>
      <c r="DY91" s="507"/>
      <c r="DZ91" s="507"/>
      <c r="EA91" s="507"/>
      <c r="EB91" s="507"/>
      <c r="EC91" s="507"/>
      <c r="ED91" s="507"/>
      <c r="EE91" s="507"/>
      <c r="EF91" s="507"/>
      <c r="EG91" s="507"/>
      <c r="EH91" s="507"/>
      <c r="EI91" s="507"/>
      <c r="EJ91" s="507"/>
      <c r="EK91" s="507"/>
      <c r="EL91" s="507"/>
      <c r="EM91" s="507"/>
      <c r="EN91" s="507"/>
      <c r="EO91" s="507"/>
      <c r="EP91" s="507"/>
      <c r="EQ91" s="507"/>
      <c r="ER91" s="507"/>
      <c r="ES91" s="507"/>
      <c r="ET91" s="507"/>
      <c r="EU91" s="507"/>
      <c r="EV91" s="507"/>
      <c r="EW91" s="507"/>
      <c r="EX91" s="507"/>
      <c r="EY91" s="507"/>
      <c r="EZ91" s="507"/>
      <c r="FA91" s="507"/>
      <c r="FB91" s="507"/>
      <c r="FC91" s="507"/>
      <c r="FD91" s="507"/>
      <c r="FE91" s="507"/>
      <c r="FF91" s="507"/>
      <c r="FG91" s="507"/>
      <c r="FH91" s="507"/>
      <c r="FI91" s="507"/>
      <c r="FJ91" s="507"/>
      <c r="FK91" s="507"/>
      <c r="FL91" s="507"/>
      <c r="FM91" s="507"/>
      <c r="FN91" s="507"/>
      <c r="FO91" s="507"/>
      <c r="FP91" s="507"/>
      <c r="FQ91" s="507"/>
      <c r="FR91" s="507"/>
      <c r="FS91" s="507"/>
      <c r="FT91" s="507"/>
      <c r="FU91" s="507"/>
      <c r="FV91" s="507"/>
      <c r="FW91" s="507"/>
      <c r="FX91" s="507"/>
      <c r="FY91" s="507"/>
      <c r="FZ91" s="507"/>
      <c r="GA91" s="507"/>
      <c r="GB91" s="507"/>
      <c r="GC91" s="507"/>
      <c r="GD91" s="507"/>
      <c r="GE91" s="507"/>
      <c r="GF91" s="507"/>
      <c r="GG91" s="507"/>
      <c r="GH91" s="507"/>
      <c r="GI91" s="507"/>
      <c r="GJ91" s="507"/>
      <c r="GK91" s="507"/>
      <c r="GL91" s="507"/>
      <c r="GM91" s="507"/>
      <c r="GN91" s="507"/>
      <c r="GO91" s="507"/>
      <c r="GP91" s="507"/>
      <c r="GQ91" s="507"/>
      <c r="GR91" s="507"/>
      <c r="GS91" s="507"/>
      <c r="GT91" s="507"/>
      <c r="GU91" s="507"/>
      <c r="GV91" s="507"/>
      <c r="GW91" s="507"/>
      <c r="GX91" s="507"/>
      <c r="GY91" s="507"/>
      <c r="GZ91" s="507"/>
      <c r="HA91" s="507"/>
      <c r="HB91" s="507"/>
      <c r="HC91" s="507"/>
      <c r="HD91" s="507"/>
      <c r="HE91" s="507"/>
      <c r="HF91" s="507"/>
      <c r="HG91" s="507"/>
      <c r="HH91" s="507"/>
      <c r="HI91" s="507"/>
      <c r="HJ91" s="507"/>
      <c r="HK91" s="507"/>
      <c r="HL91" s="507"/>
      <c r="HM91" s="507"/>
      <c r="HN91" s="507"/>
      <c r="HO91" s="507"/>
      <c r="HP91" s="507"/>
      <c r="HQ91" s="507"/>
      <c r="HR91" s="507"/>
      <c r="HS91" s="507"/>
      <c r="HT91" s="507"/>
      <c r="HU91" s="507"/>
      <c r="HV91" s="507"/>
      <c r="HW91" s="507"/>
      <c r="HX91" s="507"/>
      <c r="HY91" s="507"/>
      <c r="HZ91" s="507"/>
      <c r="IA91" s="507"/>
      <c r="IB91" s="507"/>
      <c r="IC91" s="507"/>
      <c r="ID91" s="507"/>
      <c r="IE91" s="507"/>
      <c r="IF91" s="507"/>
      <c r="IG91" s="507"/>
      <c r="IH91" s="507"/>
      <c r="II91" s="507"/>
      <c r="IJ91" s="507"/>
    </row>
    <row r="92" spans="1:244" s="398" customFormat="1" ht="19" x14ac:dyDescent="0.2">
      <c r="A92"/>
      <c r="B92" s="290"/>
      <c r="C92"/>
      <c r="D92" s="341"/>
      <c r="E92" s="463"/>
      <c r="F92" s="463"/>
      <c r="G92" s="271"/>
      <c r="H92"/>
      <c r="I92" s="99"/>
      <c r="J92"/>
      <c r="K92"/>
      <c r="L92"/>
      <c r="M92" s="275"/>
      <c r="N92" s="275"/>
      <c r="O92" s="275"/>
      <c r="P92" s="275"/>
      <c r="Q92" s="275"/>
      <c r="R92" s="275"/>
      <c r="S92" s="275"/>
      <c r="T92" s="275"/>
      <c r="U92" s="275"/>
      <c r="V92" s="275"/>
      <c r="W92" s="275"/>
      <c r="X92" s="275"/>
      <c r="Y92" s="275"/>
      <c r="Z92" s="275"/>
      <c r="AA92" s="275"/>
      <c r="AB92" s="23"/>
      <c r="AC92"/>
      <c r="AD92" s="92"/>
      <c r="AE92"/>
      <c r="AF92"/>
      <c r="AG92"/>
      <c r="AH92" s="96"/>
      <c r="AI92" s="394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394"/>
      <c r="AZ92" s="215"/>
      <c r="BA92" s="715"/>
      <c r="BB92"/>
      <c r="BC92" s="715"/>
      <c r="BD92"/>
      <c r="BE92" s="715"/>
      <c r="BF92"/>
      <c r="BG92" s="715"/>
      <c r="BH92"/>
      <c r="BI92" s="715"/>
      <c r="BJ92"/>
      <c r="BK92" s="715"/>
      <c r="BL92"/>
      <c r="BM92" s="715"/>
      <c r="BN92"/>
      <c r="BO92" s="387"/>
      <c r="BP92"/>
      <c r="BQ92" s="387"/>
      <c r="BR92"/>
      <c r="BS92" s="387"/>
      <c r="BT92"/>
      <c r="BU92" s="387"/>
      <c r="BV92"/>
      <c r="BW92" s="387"/>
      <c r="BX92"/>
      <c r="BY92" s="387"/>
      <c r="BZ92"/>
      <c r="CA92" s="387"/>
      <c r="CB92"/>
      <c r="CC92" s="387"/>
      <c r="CD92"/>
      <c r="CE92" s="387"/>
      <c r="CF92"/>
      <c r="CG92" s="387"/>
      <c r="CH92"/>
      <c r="CI92" s="387"/>
      <c r="CJ92"/>
      <c r="CK92" s="215"/>
      <c r="CL92" s="507"/>
      <c r="CM92" s="507"/>
      <c r="CN92" s="507"/>
      <c r="CO92" s="507"/>
      <c r="CP92" s="507"/>
      <c r="CQ92" s="507"/>
      <c r="CR92" s="507"/>
      <c r="CS92" s="507"/>
      <c r="CT92" s="507"/>
      <c r="CU92" s="36"/>
      <c r="CV92" s="36"/>
      <c r="CW92" s="507"/>
      <c r="CX92" s="507"/>
      <c r="CY92" s="507"/>
      <c r="DN92" s="507"/>
      <c r="DO92" s="507"/>
      <c r="DP92" s="507"/>
      <c r="DQ92" s="507"/>
      <c r="DR92" s="507"/>
      <c r="DS92" s="507"/>
      <c r="DT92" s="507"/>
      <c r="DU92" s="507"/>
      <c r="DV92" s="507"/>
      <c r="DW92" s="507"/>
      <c r="DX92" s="507"/>
      <c r="DY92" s="507"/>
      <c r="DZ92" s="507"/>
      <c r="EA92" s="507"/>
      <c r="EB92" s="507"/>
      <c r="EC92" s="507"/>
      <c r="ED92" s="507"/>
      <c r="EE92" s="507"/>
      <c r="EF92" s="507"/>
      <c r="EG92" s="507"/>
      <c r="EH92" s="507"/>
      <c r="EI92" s="507"/>
      <c r="EJ92" s="507"/>
      <c r="EK92" s="507"/>
      <c r="EL92" s="507"/>
      <c r="EM92" s="507"/>
      <c r="EN92" s="507"/>
      <c r="EO92" s="507"/>
      <c r="EP92" s="507"/>
      <c r="EQ92" s="507"/>
      <c r="ER92" s="507"/>
      <c r="ES92" s="507"/>
      <c r="ET92" s="507"/>
      <c r="EU92" s="507"/>
      <c r="EV92" s="507"/>
      <c r="EW92" s="507"/>
      <c r="EX92" s="507"/>
      <c r="EY92" s="507"/>
      <c r="EZ92" s="507"/>
      <c r="FA92" s="507"/>
      <c r="FB92" s="507"/>
      <c r="FC92" s="507"/>
      <c r="FD92" s="507"/>
      <c r="FE92" s="507"/>
      <c r="FF92" s="507"/>
      <c r="FG92" s="507"/>
      <c r="FH92" s="507"/>
      <c r="FI92" s="507"/>
      <c r="FJ92" s="507"/>
      <c r="FK92" s="507"/>
      <c r="FL92" s="507"/>
      <c r="FM92" s="507"/>
      <c r="FN92" s="507"/>
      <c r="FO92" s="507"/>
      <c r="FP92" s="507"/>
      <c r="FQ92" s="507"/>
      <c r="FR92" s="507"/>
      <c r="FS92" s="507"/>
      <c r="FT92" s="507"/>
      <c r="FU92" s="507"/>
      <c r="FV92" s="507"/>
      <c r="FW92" s="507"/>
      <c r="FX92" s="507"/>
      <c r="FY92" s="507"/>
      <c r="FZ92" s="507"/>
      <c r="GA92" s="507"/>
      <c r="GB92" s="507"/>
      <c r="GC92" s="507"/>
      <c r="GD92" s="507"/>
      <c r="GE92" s="507"/>
      <c r="GF92" s="507"/>
      <c r="GG92" s="507"/>
      <c r="GH92" s="507"/>
      <c r="GI92" s="507"/>
      <c r="GJ92" s="507"/>
      <c r="GK92" s="507"/>
      <c r="GL92" s="507"/>
      <c r="GM92" s="507"/>
      <c r="GN92" s="507"/>
      <c r="GO92" s="507"/>
      <c r="GP92" s="507"/>
      <c r="GQ92" s="507"/>
      <c r="GR92" s="507"/>
      <c r="GS92" s="507"/>
      <c r="GT92" s="507"/>
      <c r="GU92" s="507"/>
      <c r="GV92" s="507"/>
      <c r="GW92" s="507"/>
      <c r="GX92" s="507"/>
      <c r="GY92" s="507"/>
      <c r="GZ92" s="507"/>
      <c r="HA92" s="507"/>
      <c r="HB92" s="507"/>
      <c r="HC92" s="507"/>
      <c r="HD92" s="507"/>
      <c r="HE92" s="507"/>
      <c r="HF92" s="507"/>
      <c r="HG92" s="507"/>
      <c r="HH92" s="507"/>
      <c r="HI92" s="507"/>
      <c r="HJ92" s="507"/>
      <c r="HK92" s="507"/>
      <c r="HL92" s="507"/>
      <c r="HM92" s="507"/>
      <c r="HN92" s="507"/>
      <c r="HO92" s="507"/>
      <c r="HP92" s="507"/>
      <c r="HQ92" s="507"/>
      <c r="HR92" s="507"/>
      <c r="HS92" s="507"/>
      <c r="HT92" s="507"/>
      <c r="HU92" s="507"/>
      <c r="HV92" s="507"/>
      <c r="HW92" s="507"/>
      <c r="HX92" s="507"/>
      <c r="HY92" s="507"/>
      <c r="HZ92" s="507"/>
      <c r="IA92" s="507"/>
      <c r="IB92" s="507"/>
      <c r="IC92" s="507"/>
      <c r="ID92" s="507"/>
      <c r="IE92" s="507"/>
      <c r="IF92" s="507"/>
      <c r="IG92" s="507"/>
      <c r="IH92" s="507"/>
      <c r="II92" s="507"/>
      <c r="IJ92" s="507"/>
    </row>
    <row r="93" spans="1:244" s="398" customFormat="1" ht="19" x14ac:dyDescent="0.2">
      <c r="A93"/>
      <c r="B93" s="290"/>
      <c r="C93"/>
      <c r="D93" s="341"/>
      <c r="E93" s="463"/>
      <c r="F93" s="463"/>
      <c r="G93" s="271"/>
      <c r="H93"/>
      <c r="I93" s="99"/>
      <c r="J93"/>
      <c r="K93"/>
      <c r="L93"/>
      <c r="M93" s="275"/>
      <c r="N93" s="275"/>
      <c r="O93" s="275"/>
      <c r="P93" s="275"/>
      <c r="Q93" s="275"/>
      <c r="R93" s="275"/>
      <c r="S93" s="275"/>
      <c r="T93" s="275"/>
      <c r="U93" s="275"/>
      <c r="V93" s="275"/>
      <c r="W93" s="275"/>
      <c r="X93" s="275"/>
      <c r="Y93" s="275"/>
      <c r="Z93" s="275"/>
      <c r="AA93" s="275"/>
      <c r="AB93" s="23"/>
      <c r="AC93"/>
      <c r="AD93" s="92"/>
      <c r="AE93"/>
      <c r="AF93"/>
      <c r="AG93"/>
      <c r="AH93" s="96"/>
      <c r="AI93" s="394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394"/>
      <c r="AZ93" s="215"/>
      <c r="BA93" s="715"/>
      <c r="BB93"/>
      <c r="BC93" s="715"/>
      <c r="BD93"/>
      <c r="BE93" s="715"/>
      <c r="BF93"/>
      <c r="BG93" s="715"/>
      <c r="BH93"/>
      <c r="BI93" s="715"/>
      <c r="BJ93"/>
      <c r="BK93" s="715"/>
      <c r="BL93"/>
      <c r="BM93" s="715"/>
      <c r="BN93"/>
      <c r="BO93" s="387"/>
      <c r="BP93"/>
      <c r="BQ93" s="387"/>
      <c r="BR93"/>
      <c r="BS93" s="387"/>
      <c r="BT93"/>
      <c r="BU93" s="387"/>
      <c r="BV93"/>
      <c r="BW93" s="387"/>
      <c r="BX93"/>
      <c r="BY93" s="387"/>
      <c r="BZ93"/>
      <c r="CA93" s="387"/>
      <c r="CB93"/>
      <c r="CC93" s="387"/>
      <c r="CD93"/>
      <c r="CE93" s="387"/>
      <c r="CF93"/>
      <c r="CG93" s="387"/>
      <c r="CH93"/>
      <c r="CI93" s="387"/>
      <c r="CJ93"/>
      <c r="CK93" s="215"/>
      <c r="CL93" s="507"/>
      <c r="CM93" s="507"/>
      <c r="CN93" s="507"/>
      <c r="CO93" s="507"/>
      <c r="CP93" s="507"/>
      <c r="CQ93" s="507"/>
      <c r="CR93" s="507"/>
      <c r="CS93" s="507"/>
      <c r="CT93" s="507"/>
      <c r="CU93" s="36"/>
      <c r="CV93" s="36"/>
      <c r="CW93" s="507"/>
      <c r="CX93" s="507"/>
      <c r="CY93" s="507"/>
      <c r="DN93" s="507"/>
      <c r="DO93" s="507"/>
      <c r="DP93" s="507"/>
      <c r="DQ93" s="507"/>
      <c r="DR93" s="507"/>
      <c r="DS93" s="507"/>
      <c r="DT93" s="507"/>
      <c r="DU93" s="507"/>
      <c r="DV93" s="507"/>
      <c r="DW93" s="507"/>
      <c r="DX93" s="507"/>
      <c r="DY93" s="507"/>
      <c r="DZ93" s="507"/>
      <c r="EA93" s="507"/>
      <c r="EB93" s="507"/>
      <c r="EC93" s="507"/>
      <c r="ED93" s="507"/>
      <c r="EE93" s="507"/>
      <c r="EF93" s="507"/>
      <c r="EG93" s="507"/>
      <c r="EH93" s="507"/>
      <c r="EI93" s="507"/>
      <c r="EJ93" s="507"/>
      <c r="EK93" s="507"/>
      <c r="EL93" s="507"/>
      <c r="EM93" s="507"/>
      <c r="EN93" s="507"/>
      <c r="EO93" s="507"/>
      <c r="EP93" s="507"/>
      <c r="EQ93" s="507"/>
      <c r="ER93" s="507"/>
      <c r="ES93" s="507"/>
      <c r="ET93" s="507"/>
      <c r="EU93" s="507"/>
      <c r="EV93" s="507"/>
      <c r="EW93" s="507"/>
      <c r="EX93" s="507"/>
      <c r="EY93" s="507"/>
      <c r="EZ93" s="507"/>
      <c r="FA93" s="507"/>
      <c r="FB93" s="507"/>
      <c r="FC93" s="507"/>
      <c r="FD93" s="507"/>
      <c r="FE93" s="507"/>
      <c r="FF93" s="507"/>
      <c r="FG93" s="507"/>
      <c r="FH93" s="507"/>
      <c r="FI93" s="507"/>
      <c r="FJ93" s="507"/>
      <c r="FK93" s="507"/>
      <c r="FL93" s="507"/>
      <c r="FM93" s="507"/>
      <c r="FN93" s="507"/>
      <c r="FO93" s="507"/>
      <c r="FP93" s="507"/>
      <c r="FQ93" s="507"/>
      <c r="FR93" s="507"/>
      <c r="FS93" s="507"/>
      <c r="FT93" s="507"/>
      <c r="FU93" s="507"/>
      <c r="FV93" s="507"/>
      <c r="FW93" s="507"/>
      <c r="FX93" s="507"/>
      <c r="FY93" s="507"/>
      <c r="FZ93" s="507"/>
      <c r="GA93" s="507"/>
      <c r="GB93" s="507"/>
      <c r="GC93" s="507"/>
      <c r="GD93" s="507"/>
      <c r="GE93" s="507"/>
      <c r="GF93" s="507"/>
      <c r="GG93" s="507"/>
      <c r="GH93" s="507"/>
      <c r="GI93" s="507"/>
      <c r="GJ93" s="507"/>
      <c r="GK93" s="507"/>
      <c r="GL93" s="507"/>
      <c r="GM93" s="507"/>
      <c r="GN93" s="507"/>
      <c r="GO93" s="507"/>
      <c r="GP93" s="507"/>
      <c r="GQ93" s="507"/>
      <c r="GR93" s="507"/>
      <c r="GS93" s="507"/>
      <c r="GT93" s="507"/>
      <c r="GU93" s="507"/>
      <c r="GV93" s="507"/>
      <c r="GW93" s="507"/>
      <c r="GX93" s="507"/>
      <c r="GY93" s="507"/>
      <c r="GZ93" s="507"/>
      <c r="HA93" s="507"/>
      <c r="HB93" s="507"/>
      <c r="HC93" s="507"/>
      <c r="HD93" s="507"/>
      <c r="HE93" s="507"/>
      <c r="HF93" s="507"/>
      <c r="HG93" s="507"/>
      <c r="HH93" s="507"/>
      <c r="HI93" s="507"/>
      <c r="HJ93" s="507"/>
      <c r="HK93" s="507"/>
      <c r="HL93" s="507"/>
      <c r="HM93" s="507"/>
      <c r="HN93" s="507"/>
      <c r="HO93" s="507"/>
      <c r="HP93" s="507"/>
      <c r="HQ93" s="507"/>
      <c r="HR93" s="507"/>
      <c r="HS93" s="507"/>
      <c r="HT93" s="507"/>
      <c r="HU93" s="507"/>
      <c r="HV93" s="507"/>
      <c r="HW93" s="507"/>
      <c r="HX93" s="507"/>
      <c r="HY93" s="507"/>
      <c r="HZ93" s="507"/>
      <c r="IA93" s="507"/>
      <c r="IB93" s="507"/>
      <c r="IC93" s="507"/>
      <c r="ID93" s="507"/>
      <c r="IE93" s="507"/>
      <c r="IF93" s="507"/>
      <c r="IG93" s="507"/>
      <c r="IH93" s="507"/>
      <c r="II93" s="507"/>
      <c r="IJ93" s="507"/>
    </row>
    <row r="94" spans="1:244" s="398" customFormat="1" ht="19" x14ac:dyDescent="0.2">
      <c r="A94"/>
      <c r="B94" s="290"/>
      <c r="C94"/>
      <c r="D94" s="341"/>
      <c r="E94" s="463"/>
      <c r="F94" s="463"/>
      <c r="G94" s="271"/>
      <c r="H94"/>
      <c r="I94" s="99"/>
      <c r="J94"/>
      <c r="K94"/>
      <c r="L94"/>
      <c r="M94" s="275"/>
      <c r="N94" s="275"/>
      <c r="O94" s="275"/>
      <c r="P94" s="275"/>
      <c r="Q94" s="275"/>
      <c r="R94" s="275"/>
      <c r="S94" s="275"/>
      <c r="T94" s="275"/>
      <c r="U94" s="275"/>
      <c r="V94" s="275"/>
      <c r="W94" s="275"/>
      <c r="X94" s="275"/>
      <c r="Y94" s="275"/>
      <c r="Z94" s="275"/>
      <c r="AA94" s="275"/>
      <c r="AB94" s="23"/>
      <c r="AC94"/>
      <c r="AD94" s="92"/>
      <c r="AE94"/>
      <c r="AF94"/>
      <c r="AG94"/>
      <c r="AH94" s="96"/>
      <c r="AI94" s="394"/>
      <c r="AJ94" s="215"/>
      <c r="AK94" s="215"/>
      <c r="AL94" s="215"/>
      <c r="AM94" s="215"/>
      <c r="AN94" s="215"/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394"/>
      <c r="AZ94" s="215"/>
      <c r="BA94" s="715"/>
      <c r="BB94"/>
      <c r="BC94" s="715"/>
      <c r="BD94"/>
      <c r="BE94" s="715"/>
      <c r="BF94"/>
      <c r="BG94" s="715"/>
      <c r="BH94"/>
      <c r="BI94" s="715"/>
      <c r="BJ94"/>
      <c r="BK94" s="715"/>
      <c r="BL94"/>
      <c r="BM94" s="715"/>
      <c r="BN94"/>
      <c r="BO94" s="387"/>
      <c r="BP94"/>
      <c r="BQ94" s="387"/>
      <c r="BR94"/>
      <c r="BS94" s="387"/>
      <c r="BT94"/>
      <c r="BU94" s="387"/>
      <c r="BV94"/>
      <c r="BW94" s="387"/>
      <c r="BX94"/>
      <c r="BY94" s="387"/>
      <c r="BZ94"/>
      <c r="CA94" s="387"/>
      <c r="CB94"/>
      <c r="CC94" s="387"/>
      <c r="CD94"/>
      <c r="CE94" s="387"/>
      <c r="CF94"/>
      <c r="CG94" s="387"/>
      <c r="CH94"/>
      <c r="CI94" s="387"/>
      <c r="CJ94"/>
      <c r="CK94" s="215"/>
      <c r="CL94" s="507"/>
      <c r="CM94" s="507"/>
      <c r="CN94" s="507"/>
      <c r="CO94" s="507"/>
      <c r="CP94" s="507"/>
      <c r="CQ94" s="507"/>
      <c r="CR94" s="507"/>
      <c r="CS94" s="507"/>
      <c r="CT94" s="507"/>
      <c r="CU94" s="36"/>
      <c r="CV94" s="36"/>
      <c r="CW94" s="507"/>
      <c r="CX94" s="507"/>
      <c r="CY94" s="507"/>
      <c r="DN94" s="507"/>
      <c r="DO94" s="507"/>
      <c r="DP94" s="507"/>
      <c r="DQ94" s="507"/>
      <c r="DR94" s="507"/>
      <c r="DS94" s="507"/>
      <c r="DT94" s="507"/>
      <c r="DU94" s="507"/>
      <c r="DV94" s="507"/>
      <c r="DW94" s="507"/>
      <c r="DX94" s="507"/>
      <c r="DY94" s="507"/>
      <c r="DZ94" s="507"/>
      <c r="EA94" s="507"/>
      <c r="EB94" s="507"/>
      <c r="EC94" s="507"/>
      <c r="ED94" s="507"/>
      <c r="EE94" s="507"/>
      <c r="EF94" s="507"/>
      <c r="EG94" s="507"/>
      <c r="EH94" s="507"/>
      <c r="EI94" s="507"/>
      <c r="EJ94" s="507"/>
      <c r="EK94" s="507"/>
      <c r="EL94" s="507"/>
      <c r="EM94" s="507"/>
      <c r="EN94" s="507"/>
      <c r="EO94" s="507"/>
      <c r="EP94" s="507"/>
      <c r="EQ94" s="507"/>
      <c r="ER94" s="507"/>
      <c r="ES94" s="507"/>
      <c r="ET94" s="507"/>
      <c r="EU94" s="507"/>
      <c r="EV94" s="507"/>
      <c r="EW94" s="507"/>
      <c r="EX94" s="507"/>
      <c r="EY94" s="507"/>
      <c r="EZ94" s="507"/>
      <c r="FA94" s="507"/>
      <c r="FB94" s="507"/>
      <c r="FC94" s="507"/>
      <c r="FD94" s="507"/>
      <c r="FE94" s="507"/>
      <c r="FF94" s="507"/>
      <c r="FG94" s="507"/>
      <c r="FH94" s="507"/>
      <c r="FI94" s="507"/>
      <c r="FJ94" s="507"/>
      <c r="FK94" s="507"/>
      <c r="FL94" s="507"/>
      <c r="FM94" s="507"/>
      <c r="FN94" s="507"/>
      <c r="FO94" s="507"/>
      <c r="FP94" s="507"/>
      <c r="FQ94" s="507"/>
      <c r="FR94" s="507"/>
      <c r="FS94" s="507"/>
      <c r="FT94" s="507"/>
      <c r="FU94" s="507"/>
      <c r="FV94" s="507"/>
      <c r="FW94" s="507"/>
      <c r="FX94" s="507"/>
      <c r="FY94" s="507"/>
      <c r="FZ94" s="507"/>
      <c r="GA94" s="507"/>
      <c r="GB94" s="507"/>
      <c r="GC94" s="507"/>
      <c r="GD94" s="507"/>
      <c r="GE94" s="507"/>
      <c r="GF94" s="507"/>
      <c r="GG94" s="507"/>
      <c r="GH94" s="507"/>
      <c r="GI94" s="507"/>
      <c r="GJ94" s="507"/>
      <c r="GK94" s="507"/>
      <c r="GL94" s="507"/>
      <c r="GM94" s="507"/>
      <c r="GN94" s="507"/>
      <c r="GO94" s="507"/>
      <c r="GP94" s="507"/>
      <c r="GQ94" s="507"/>
      <c r="GR94" s="507"/>
      <c r="GS94" s="507"/>
      <c r="GT94" s="507"/>
      <c r="GU94" s="507"/>
      <c r="GV94" s="507"/>
      <c r="GW94" s="507"/>
      <c r="GX94" s="507"/>
      <c r="GY94" s="507"/>
      <c r="GZ94" s="507"/>
      <c r="HA94" s="507"/>
      <c r="HB94" s="507"/>
      <c r="HC94" s="507"/>
      <c r="HD94" s="507"/>
      <c r="HE94" s="507"/>
      <c r="HF94" s="507"/>
      <c r="HG94" s="507"/>
      <c r="HH94" s="507"/>
      <c r="HI94" s="507"/>
      <c r="HJ94" s="507"/>
      <c r="HK94" s="507"/>
      <c r="HL94" s="507"/>
      <c r="HM94" s="507"/>
      <c r="HN94" s="507"/>
      <c r="HO94" s="507"/>
      <c r="HP94" s="507"/>
      <c r="HQ94" s="507"/>
      <c r="HR94" s="507"/>
      <c r="HS94" s="507"/>
      <c r="HT94" s="507"/>
      <c r="HU94" s="507"/>
      <c r="HV94" s="507"/>
      <c r="HW94" s="507"/>
      <c r="HX94" s="507"/>
      <c r="HY94" s="507"/>
      <c r="HZ94" s="507"/>
      <c r="IA94" s="507"/>
      <c r="IB94" s="507"/>
      <c r="IC94" s="507"/>
      <c r="ID94" s="507"/>
      <c r="IE94" s="507"/>
      <c r="IF94" s="507"/>
      <c r="IG94" s="507"/>
      <c r="IH94" s="507"/>
      <c r="II94" s="507"/>
      <c r="IJ94" s="507"/>
    </row>
    <row r="95" spans="1:244" s="398" customFormat="1" ht="19" x14ac:dyDescent="0.2">
      <c r="A95"/>
      <c r="B95" s="290"/>
      <c r="C95"/>
      <c r="D95" s="341"/>
      <c r="E95" s="463"/>
      <c r="F95" s="463"/>
      <c r="G95" s="271"/>
      <c r="H95"/>
      <c r="I95" s="99"/>
      <c r="J95"/>
      <c r="K95"/>
      <c r="L95"/>
      <c r="M95" s="275"/>
      <c r="N95" s="275"/>
      <c r="O95" s="275"/>
      <c r="P95" s="275"/>
      <c r="Q95" s="275"/>
      <c r="R95" s="275"/>
      <c r="S95" s="275"/>
      <c r="T95" s="275"/>
      <c r="U95" s="275"/>
      <c r="V95" s="275"/>
      <c r="W95" s="275"/>
      <c r="X95" s="275"/>
      <c r="Y95" s="275"/>
      <c r="Z95" s="275"/>
      <c r="AA95" s="275"/>
      <c r="AB95" s="23"/>
      <c r="AC95"/>
      <c r="AD95" s="92"/>
      <c r="AE95"/>
      <c r="AF95"/>
      <c r="AG95"/>
      <c r="AH95" s="96"/>
      <c r="AI95" s="394"/>
      <c r="AJ95" s="215"/>
      <c r="AK95" s="215"/>
      <c r="AL95" s="215"/>
      <c r="AM95" s="215"/>
      <c r="AN95" s="215"/>
      <c r="AO95" s="215"/>
      <c r="AP95" s="215"/>
      <c r="AQ95" s="215"/>
      <c r="AR95" s="215"/>
      <c r="AS95" s="215"/>
      <c r="AT95" s="215"/>
      <c r="AU95" s="215"/>
      <c r="AV95" s="215"/>
      <c r="AW95" s="215"/>
      <c r="AX95" s="215"/>
      <c r="AY95" s="394"/>
      <c r="AZ95" s="215"/>
      <c r="BA95" s="715"/>
      <c r="BB95"/>
      <c r="BC95" s="715"/>
      <c r="BD95"/>
      <c r="BE95" s="715"/>
      <c r="BF95"/>
      <c r="BG95" s="715"/>
      <c r="BH95"/>
      <c r="BI95" s="715"/>
      <c r="BJ95"/>
      <c r="BK95" s="715"/>
      <c r="BL95"/>
      <c r="BM95" s="715"/>
      <c r="BN95"/>
      <c r="BO95" s="387"/>
      <c r="BP95"/>
      <c r="BQ95" s="387"/>
      <c r="BR95"/>
      <c r="BS95" s="387"/>
      <c r="BT95"/>
      <c r="BU95" s="387"/>
      <c r="BV95"/>
      <c r="BW95" s="387"/>
      <c r="BX95"/>
      <c r="BY95" s="387"/>
      <c r="BZ95"/>
      <c r="CA95" s="387"/>
      <c r="CB95"/>
      <c r="CC95" s="387"/>
      <c r="CD95"/>
      <c r="CE95" s="387"/>
      <c r="CF95"/>
      <c r="CG95" s="387"/>
      <c r="CH95"/>
      <c r="CI95" s="387"/>
      <c r="CJ95"/>
      <c r="CK95" s="215"/>
      <c r="CL95" s="507"/>
      <c r="CM95" s="507"/>
      <c r="CN95" s="507"/>
      <c r="CO95" s="507"/>
      <c r="CP95" s="507"/>
      <c r="CQ95" s="507"/>
      <c r="CR95" s="507"/>
      <c r="CS95" s="507"/>
      <c r="CT95" s="507"/>
      <c r="CU95" s="36"/>
      <c r="CV95" s="36"/>
      <c r="CW95" s="507"/>
      <c r="CX95" s="507"/>
      <c r="CY95" s="507"/>
      <c r="DN95" s="507"/>
      <c r="DO95" s="507"/>
      <c r="DP95" s="507"/>
      <c r="DQ95" s="507"/>
      <c r="DR95" s="507"/>
      <c r="DS95" s="507"/>
      <c r="DT95" s="507"/>
      <c r="DU95" s="507"/>
      <c r="DV95" s="507"/>
      <c r="DW95" s="507"/>
      <c r="DX95" s="507"/>
      <c r="DY95" s="507"/>
      <c r="DZ95" s="507"/>
      <c r="EA95" s="507"/>
      <c r="EB95" s="507"/>
      <c r="EC95" s="507"/>
      <c r="ED95" s="507"/>
      <c r="EE95" s="507"/>
      <c r="EF95" s="507"/>
      <c r="EG95" s="507"/>
      <c r="EH95" s="507"/>
      <c r="EI95" s="507"/>
      <c r="EJ95" s="507"/>
      <c r="EK95" s="507"/>
      <c r="EL95" s="507"/>
      <c r="EM95" s="507"/>
      <c r="EN95" s="507"/>
      <c r="EO95" s="507"/>
      <c r="EP95" s="507"/>
      <c r="EQ95" s="507"/>
      <c r="ER95" s="507"/>
      <c r="ES95" s="507"/>
      <c r="ET95" s="507"/>
      <c r="EU95" s="507"/>
      <c r="EV95" s="507"/>
      <c r="EW95" s="507"/>
      <c r="EX95" s="507"/>
      <c r="EY95" s="507"/>
      <c r="EZ95" s="507"/>
      <c r="FA95" s="507"/>
      <c r="FB95" s="507"/>
      <c r="FC95" s="507"/>
      <c r="FD95" s="507"/>
      <c r="FE95" s="507"/>
      <c r="FF95" s="507"/>
      <c r="FG95" s="507"/>
      <c r="FH95" s="507"/>
      <c r="FI95" s="507"/>
      <c r="FJ95" s="507"/>
      <c r="FK95" s="507"/>
      <c r="FL95" s="507"/>
      <c r="FM95" s="507"/>
      <c r="FN95" s="507"/>
      <c r="FO95" s="507"/>
      <c r="FP95" s="507"/>
      <c r="FQ95" s="507"/>
      <c r="FR95" s="507"/>
      <c r="FS95" s="507"/>
      <c r="FT95" s="507"/>
      <c r="FU95" s="507"/>
      <c r="FV95" s="507"/>
      <c r="FW95" s="507"/>
      <c r="FX95" s="507"/>
      <c r="FY95" s="507"/>
      <c r="FZ95" s="507"/>
      <c r="GA95" s="507"/>
      <c r="GB95" s="507"/>
      <c r="GC95" s="507"/>
      <c r="GD95" s="507"/>
      <c r="GE95" s="507"/>
      <c r="GF95" s="507"/>
      <c r="GG95" s="507"/>
      <c r="GH95" s="507"/>
      <c r="GI95" s="507"/>
      <c r="GJ95" s="507"/>
      <c r="GK95" s="507"/>
      <c r="GL95" s="507"/>
      <c r="GM95" s="507"/>
      <c r="GN95" s="507"/>
      <c r="GO95" s="507"/>
      <c r="GP95" s="507"/>
      <c r="GQ95" s="507"/>
      <c r="GR95" s="507"/>
      <c r="GS95" s="507"/>
      <c r="GT95" s="507"/>
      <c r="GU95" s="507"/>
      <c r="GV95" s="507"/>
      <c r="GW95" s="507"/>
      <c r="GX95" s="507"/>
      <c r="GY95" s="507"/>
      <c r="GZ95" s="507"/>
      <c r="HA95" s="507"/>
      <c r="HB95" s="507"/>
      <c r="HC95" s="507"/>
      <c r="HD95" s="507"/>
      <c r="HE95" s="507"/>
      <c r="HF95" s="507"/>
      <c r="HG95" s="507"/>
      <c r="HH95" s="507"/>
      <c r="HI95" s="507"/>
      <c r="HJ95" s="507"/>
      <c r="HK95" s="507"/>
      <c r="HL95" s="507"/>
      <c r="HM95" s="507"/>
      <c r="HN95" s="507"/>
      <c r="HO95" s="507"/>
      <c r="HP95" s="507"/>
      <c r="HQ95" s="507"/>
      <c r="HR95" s="507"/>
      <c r="HS95" s="507"/>
      <c r="HT95" s="507"/>
      <c r="HU95" s="507"/>
      <c r="HV95" s="507"/>
      <c r="HW95" s="507"/>
      <c r="HX95" s="507"/>
      <c r="HY95" s="507"/>
      <c r="HZ95" s="507"/>
      <c r="IA95" s="507"/>
      <c r="IB95" s="507"/>
      <c r="IC95" s="507"/>
      <c r="ID95" s="507"/>
      <c r="IE95" s="507"/>
      <c r="IF95" s="507"/>
      <c r="IG95" s="507"/>
      <c r="IH95" s="507"/>
      <c r="II95" s="507"/>
      <c r="IJ95" s="507"/>
    </row>
    <row r="96" spans="1:244" s="398" customFormat="1" ht="19" x14ac:dyDescent="0.2">
      <c r="A96"/>
      <c r="B96" s="290"/>
      <c r="C96"/>
      <c r="D96" s="341"/>
      <c r="E96" s="463"/>
      <c r="F96" s="463"/>
      <c r="G96" s="271"/>
      <c r="H96"/>
      <c r="I96" s="99"/>
      <c r="J96"/>
      <c r="K96"/>
      <c r="L96"/>
      <c r="M96" s="275"/>
      <c r="N96" s="275"/>
      <c r="O96" s="275"/>
      <c r="P96" s="275"/>
      <c r="Q96" s="275"/>
      <c r="R96" s="275"/>
      <c r="S96" s="275"/>
      <c r="T96" s="275"/>
      <c r="U96" s="275"/>
      <c r="V96" s="275"/>
      <c r="W96" s="275"/>
      <c r="X96" s="275"/>
      <c r="Y96" s="275"/>
      <c r="Z96" s="275"/>
      <c r="AA96" s="275"/>
      <c r="AB96" s="23"/>
      <c r="AC96"/>
      <c r="AD96" s="92"/>
      <c r="AE96"/>
      <c r="AF96"/>
      <c r="AG96"/>
      <c r="AH96" s="96"/>
      <c r="AI96" s="394"/>
      <c r="AJ96" s="215"/>
      <c r="AK96" s="215"/>
      <c r="AL96" s="215"/>
      <c r="AM96" s="215"/>
      <c r="AN96" s="215"/>
      <c r="AO96" s="215"/>
      <c r="AP96" s="215"/>
      <c r="AQ96" s="215"/>
      <c r="AR96" s="215"/>
      <c r="AS96" s="215"/>
      <c r="AT96" s="215"/>
      <c r="AU96" s="215"/>
      <c r="AV96" s="215"/>
      <c r="AW96" s="215"/>
      <c r="AX96" s="215"/>
      <c r="AY96" s="394"/>
      <c r="AZ96" s="215"/>
      <c r="BA96" s="715"/>
      <c r="BB96"/>
      <c r="BC96" s="715"/>
      <c r="BD96"/>
      <c r="BE96" s="715"/>
      <c r="BF96"/>
      <c r="BG96" s="715"/>
      <c r="BH96"/>
      <c r="BI96" s="715"/>
      <c r="BJ96"/>
      <c r="BK96" s="715"/>
      <c r="BL96"/>
      <c r="BM96" s="715"/>
      <c r="BN96"/>
      <c r="BO96" s="387"/>
      <c r="BP96"/>
      <c r="BQ96" s="387"/>
      <c r="BR96"/>
      <c r="BS96" s="387"/>
      <c r="BT96"/>
      <c r="BU96" s="387"/>
      <c r="BV96"/>
      <c r="BW96" s="387"/>
      <c r="BX96"/>
      <c r="BY96" s="387"/>
      <c r="BZ96"/>
      <c r="CA96" s="387"/>
      <c r="CB96"/>
      <c r="CC96" s="387"/>
      <c r="CD96"/>
      <c r="CE96" s="387"/>
      <c r="CF96"/>
      <c r="CG96" s="387"/>
      <c r="CH96"/>
      <c r="CI96" s="387"/>
      <c r="CJ96"/>
      <c r="CK96" s="215"/>
      <c r="CL96" s="507"/>
      <c r="CM96" s="507"/>
      <c r="CN96" s="507"/>
      <c r="CO96" s="507"/>
      <c r="CP96" s="507"/>
      <c r="CQ96" s="507"/>
      <c r="CR96" s="507"/>
      <c r="CS96" s="507"/>
      <c r="CT96" s="507"/>
      <c r="CU96" s="36"/>
      <c r="CV96" s="36"/>
      <c r="CW96" s="507"/>
      <c r="CX96" s="507"/>
      <c r="CY96" s="507"/>
      <c r="DN96" s="507"/>
      <c r="DO96" s="507"/>
      <c r="DP96" s="507"/>
      <c r="DQ96" s="507"/>
      <c r="DR96" s="507"/>
      <c r="DS96" s="507"/>
      <c r="DT96" s="507"/>
      <c r="DU96" s="507"/>
      <c r="DV96" s="507"/>
      <c r="DW96" s="507"/>
      <c r="DX96" s="507"/>
      <c r="DY96" s="507"/>
      <c r="DZ96" s="507"/>
      <c r="EA96" s="507"/>
      <c r="EB96" s="507"/>
      <c r="EC96" s="507"/>
      <c r="ED96" s="507"/>
      <c r="EE96" s="507"/>
      <c r="EF96" s="507"/>
      <c r="EG96" s="507"/>
      <c r="EH96" s="507"/>
      <c r="EI96" s="507"/>
      <c r="EJ96" s="507"/>
      <c r="EK96" s="507"/>
      <c r="EL96" s="507"/>
      <c r="EM96" s="507"/>
      <c r="EN96" s="507"/>
      <c r="EO96" s="507"/>
      <c r="EP96" s="507"/>
      <c r="EQ96" s="507"/>
      <c r="ER96" s="507"/>
      <c r="ES96" s="507"/>
      <c r="ET96" s="507"/>
      <c r="EU96" s="507"/>
      <c r="EV96" s="507"/>
      <c r="EW96" s="507"/>
      <c r="EX96" s="507"/>
      <c r="EY96" s="507"/>
      <c r="EZ96" s="507"/>
      <c r="FA96" s="507"/>
      <c r="FB96" s="507"/>
      <c r="FC96" s="507"/>
      <c r="FD96" s="507"/>
      <c r="FE96" s="507"/>
      <c r="FF96" s="507"/>
      <c r="FG96" s="507"/>
      <c r="FH96" s="507"/>
      <c r="FI96" s="507"/>
      <c r="FJ96" s="507"/>
      <c r="FK96" s="507"/>
      <c r="FL96" s="507"/>
      <c r="FM96" s="507"/>
      <c r="FN96" s="507"/>
      <c r="FO96" s="507"/>
      <c r="FP96" s="507"/>
      <c r="FQ96" s="507"/>
      <c r="FR96" s="507"/>
      <c r="FS96" s="507"/>
      <c r="FT96" s="507"/>
      <c r="FU96" s="507"/>
      <c r="FV96" s="507"/>
      <c r="FW96" s="507"/>
      <c r="FX96" s="507"/>
      <c r="FY96" s="507"/>
      <c r="FZ96" s="507"/>
      <c r="GA96" s="507"/>
      <c r="GB96" s="507"/>
      <c r="GC96" s="507"/>
      <c r="GD96" s="507"/>
      <c r="GE96" s="507"/>
      <c r="GF96" s="507"/>
      <c r="GG96" s="507"/>
      <c r="GH96" s="507"/>
      <c r="GI96" s="507"/>
      <c r="GJ96" s="507"/>
      <c r="GK96" s="507"/>
      <c r="GL96" s="507"/>
      <c r="GM96" s="507"/>
      <c r="GN96" s="507"/>
      <c r="GO96" s="507"/>
      <c r="GP96" s="507"/>
      <c r="GQ96" s="507"/>
      <c r="GR96" s="507"/>
      <c r="GS96" s="507"/>
      <c r="GT96" s="507"/>
      <c r="GU96" s="507"/>
      <c r="GV96" s="507"/>
      <c r="GW96" s="507"/>
      <c r="GX96" s="507"/>
      <c r="GY96" s="507"/>
      <c r="GZ96" s="507"/>
      <c r="HA96" s="507"/>
      <c r="HB96" s="507"/>
      <c r="HC96" s="507"/>
      <c r="HD96" s="507"/>
      <c r="HE96" s="507"/>
      <c r="HF96" s="507"/>
      <c r="HG96" s="507"/>
      <c r="HH96" s="507"/>
      <c r="HI96" s="507"/>
      <c r="HJ96" s="507"/>
      <c r="HK96" s="507"/>
      <c r="HL96" s="507"/>
      <c r="HM96" s="507"/>
      <c r="HN96" s="507"/>
      <c r="HO96" s="507"/>
      <c r="HP96" s="507"/>
      <c r="HQ96" s="507"/>
      <c r="HR96" s="507"/>
      <c r="HS96" s="507"/>
      <c r="HT96" s="507"/>
      <c r="HU96" s="507"/>
      <c r="HV96" s="507"/>
      <c r="HW96" s="507"/>
      <c r="HX96" s="507"/>
      <c r="HY96" s="507"/>
      <c r="HZ96" s="507"/>
      <c r="IA96" s="507"/>
      <c r="IB96" s="507"/>
      <c r="IC96" s="507"/>
      <c r="ID96" s="507"/>
      <c r="IE96" s="507"/>
      <c r="IF96" s="507"/>
      <c r="IG96" s="507"/>
      <c r="IH96" s="507"/>
      <c r="II96" s="507"/>
      <c r="IJ96" s="507"/>
    </row>
    <row r="97" spans="1:244" s="398" customFormat="1" ht="19" x14ac:dyDescent="0.2">
      <c r="A97"/>
      <c r="B97" s="290"/>
      <c r="C97"/>
      <c r="D97" s="341"/>
      <c r="E97" s="463"/>
      <c r="F97" s="463"/>
      <c r="G97" s="271"/>
      <c r="H97"/>
      <c r="I97" s="99"/>
      <c r="J97"/>
      <c r="K97"/>
      <c r="L97"/>
      <c r="M97" s="275"/>
      <c r="N97" s="275"/>
      <c r="O97" s="275"/>
      <c r="P97" s="275"/>
      <c r="Q97" s="275"/>
      <c r="R97" s="275"/>
      <c r="S97" s="275"/>
      <c r="T97" s="275"/>
      <c r="U97" s="275"/>
      <c r="V97" s="275"/>
      <c r="W97" s="275"/>
      <c r="X97" s="275"/>
      <c r="Y97" s="275"/>
      <c r="Z97" s="275"/>
      <c r="AA97" s="275"/>
      <c r="AB97" s="23"/>
      <c r="AC97"/>
      <c r="AD97" s="92"/>
      <c r="AE97"/>
      <c r="AF97"/>
      <c r="AG97"/>
      <c r="AH97" s="96"/>
      <c r="AI97" s="394"/>
      <c r="AJ97" s="215"/>
      <c r="AK97" s="215"/>
      <c r="AL97" s="215"/>
      <c r="AM97" s="215"/>
      <c r="AN97" s="215"/>
      <c r="AO97" s="215"/>
      <c r="AP97" s="215"/>
      <c r="AQ97" s="215"/>
      <c r="AR97" s="215"/>
      <c r="AS97" s="215"/>
      <c r="AT97" s="215"/>
      <c r="AU97" s="215"/>
      <c r="AV97" s="215"/>
      <c r="AW97" s="215"/>
      <c r="AX97" s="215"/>
      <c r="AY97" s="394"/>
      <c r="AZ97" s="215"/>
      <c r="BA97" s="715"/>
      <c r="BB97"/>
      <c r="BC97" s="715"/>
      <c r="BD97"/>
      <c r="BE97" s="715"/>
      <c r="BF97"/>
      <c r="BG97" s="715"/>
      <c r="BH97"/>
      <c r="BI97" s="715"/>
      <c r="BJ97"/>
      <c r="BK97" s="715"/>
      <c r="BL97"/>
      <c r="BM97" s="715"/>
      <c r="BN97"/>
      <c r="BO97" s="387"/>
      <c r="BP97"/>
      <c r="BQ97" s="387"/>
      <c r="BR97"/>
      <c r="BS97" s="387"/>
      <c r="BT97"/>
      <c r="BU97" s="387"/>
      <c r="BV97"/>
      <c r="BW97" s="387"/>
      <c r="BX97"/>
      <c r="BY97" s="387"/>
      <c r="BZ97"/>
      <c r="CA97" s="387"/>
      <c r="CB97"/>
      <c r="CC97" s="387"/>
      <c r="CD97"/>
      <c r="CE97" s="387"/>
      <c r="CF97"/>
      <c r="CG97" s="387"/>
      <c r="CH97"/>
      <c r="CI97" s="387"/>
      <c r="CJ97"/>
      <c r="CK97" s="215"/>
      <c r="CL97" s="507"/>
      <c r="CM97" s="507"/>
      <c r="CN97" s="507"/>
      <c r="CO97" s="507"/>
      <c r="CP97" s="507"/>
      <c r="CQ97" s="507"/>
      <c r="CR97" s="507"/>
      <c r="CS97" s="507"/>
      <c r="CT97" s="507"/>
      <c r="CU97" s="36"/>
      <c r="CV97" s="36"/>
      <c r="CW97" s="507"/>
      <c r="CX97" s="507"/>
      <c r="CY97" s="507"/>
      <c r="DN97" s="507"/>
      <c r="DO97" s="507"/>
      <c r="DP97" s="507"/>
      <c r="DQ97" s="507"/>
      <c r="DR97" s="507"/>
      <c r="DS97" s="507"/>
      <c r="DT97" s="507"/>
      <c r="DU97" s="507"/>
      <c r="DV97" s="507"/>
      <c r="DW97" s="507"/>
      <c r="DX97" s="507"/>
      <c r="DY97" s="507"/>
      <c r="DZ97" s="507"/>
      <c r="EA97" s="507"/>
      <c r="EB97" s="507"/>
      <c r="EC97" s="507"/>
      <c r="ED97" s="507"/>
      <c r="EE97" s="507"/>
      <c r="EF97" s="507"/>
      <c r="EG97" s="507"/>
      <c r="EH97" s="507"/>
      <c r="EI97" s="507"/>
      <c r="EJ97" s="507"/>
      <c r="EK97" s="507"/>
      <c r="EL97" s="507"/>
      <c r="EM97" s="507"/>
      <c r="EN97" s="507"/>
      <c r="EO97" s="507"/>
      <c r="EP97" s="507"/>
      <c r="EQ97" s="507"/>
      <c r="ER97" s="507"/>
      <c r="ES97" s="507"/>
      <c r="ET97" s="507"/>
      <c r="EU97" s="507"/>
      <c r="EV97" s="507"/>
      <c r="EW97" s="507"/>
      <c r="EX97" s="507"/>
      <c r="EY97" s="507"/>
      <c r="EZ97" s="507"/>
      <c r="FA97" s="507"/>
      <c r="FB97" s="507"/>
      <c r="FC97" s="507"/>
      <c r="FD97" s="507"/>
      <c r="FE97" s="507"/>
      <c r="FF97" s="507"/>
      <c r="FG97" s="507"/>
      <c r="FH97" s="507"/>
      <c r="FI97" s="507"/>
      <c r="FJ97" s="507"/>
      <c r="FK97" s="507"/>
      <c r="FL97" s="507"/>
      <c r="FM97" s="507"/>
      <c r="FN97" s="507"/>
      <c r="FO97" s="507"/>
      <c r="FP97" s="507"/>
      <c r="FQ97" s="507"/>
      <c r="FR97" s="507"/>
      <c r="FS97" s="507"/>
      <c r="FT97" s="507"/>
      <c r="FU97" s="507"/>
      <c r="FV97" s="507"/>
      <c r="FW97" s="507"/>
      <c r="FX97" s="507"/>
      <c r="FY97" s="507"/>
      <c r="FZ97" s="507"/>
      <c r="GA97" s="507"/>
      <c r="GB97" s="507"/>
      <c r="GC97" s="507"/>
      <c r="GD97" s="507"/>
      <c r="GE97" s="507"/>
      <c r="GF97" s="507"/>
      <c r="GG97" s="507"/>
      <c r="GH97" s="507"/>
      <c r="GI97" s="507"/>
      <c r="GJ97" s="507"/>
      <c r="GK97" s="507"/>
      <c r="GL97" s="507"/>
      <c r="GM97" s="507"/>
      <c r="GN97" s="507"/>
      <c r="GO97" s="507"/>
      <c r="GP97" s="507"/>
      <c r="GQ97" s="507"/>
      <c r="GR97" s="507"/>
      <c r="GS97" s="507"/>
      <c r="GT97" s="507"/>
      <c r="GU97" s="507"/>
      <c r="GV97" s="507"/>
      <c r="GW97" s="507"/>
      <c r="GX97" s="507"/>
      <c r="GY97" s="507"/>
      <c r="GZ97" s="507"/>
      <c r="HA97" s="507"/>
      <c r="HB97" s="507"/>
      <c r="HC97" s="507"/>
      <c r="HD97" s="507"/>
      <c r="HE97" s="507"/>
      <c r="HF97" s="507"/>
      <c r="HG97" s="507"/>
      <c r="HH97" s="507"/>
      <c r="HI97" s="507"/>
      <c r="HJ97" s="507"/>
      <c r="HK97" s="507"/>
      <c r="HL97" s="507"/>
      <c r="HM97" s="507"/>
      <c r="HN97" s="507"/>
      <c r="HO97" s="507"/>
      <c r="HP97" s="507"/>
      <c r="HQ97" s="507"/>
      <c r="HR97" s="507"/>
      <c r="HS97" s="507"/>
      <c r="HT97" s="507"/>
      <c r="HU97" s="507"/>
      <c r="HV97" s="507"/>
      <c r="HW97" s="507"/>
      <c r="HX97" s="507"/>
      <c r="HY97" s="507"/>
      <c r="HZ97" s="507"/>
      <c r="IA97" s="507"/>
      <c r="IB97" s="507"/>
      <c r="IC97" s="507"/>
      <c r="ID97" s="507"/>
      <c r="IE97" s="507"/>
      <c r="IF97" s="507"/>
      <c r="IG97" s="507"/>
      <c r="IH97" s="507"/>
      <c r="II97" s="507"/>
      <c r="IJ97" s="507"/>
    </row>
    <row r="98" spans="1:244" s="398" customFormat="1" ht="19" x14ac:dyDescent="0.2">
      <c r="A98"/>
      <c r="B98" s="290"/>
      <c r="C98"/>
      <c r="D98" s="341"/>
      <c r="E98" s="463"/>
      <c r="F98" s="463"/>
      <c r="G98" s="271"/>
      <c r="H98"/>
      <c r="I98" s="99"/>
      <c r="J98"/>
      <c r="K98"/>
      <c r="L98"/>
      <c r="M98" s="275"/>
      <c r="N98" s="275"/>
      <c r="O98" s="275"/>
      <c r="P98" s="275"/>
      <c r="Q98" s="275"/>
      <c r="R98" s="275"/>
      <c r="S98" s="275"/>
      <c r="T98" s="275"/>
      <c r="U98" s="275"/>
      <c r="V98" s="275"/>
      <c r="W98" s="275"/>
      <c r="X98" s="275"/>
      <c r="Y98" s="275"/>
      <c r="Z98" s="275"/>
      <c r="AA98" s="275"/>
      <c r="AB98" s="23"/>
      <c r="AC98"/>
      <c r="AD98" s="92"/>
      <c r="AE98"/>
      <c r="AF98"/>
      <c r="AG98"/>
      <c r="AH98" s="96"/>
      <c r="AI98" s="394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394"/>
      <c r="AZ98" s="215"/>
      <c r="BA98" s="715"/>
      <c r="BB98"/>
      <c r="BC98" s="715"/>
      <c r="BD98"/>
      <c r="BE98" s="715"/>
      <c r="BF98"/>
      <c r="BG98" s="715"/>
      <c r="BH98"/>
      <c r="BI98" s="715"/>
      <c r="BJ98"/>
      <c r="BK98" s="715"/>
      <c r="BL98"/>
      <c r="BM98" s="715"/>
      <c r="BN98"/>
      <c r="BO98" s="387"/>
      <c r="BP98"/>
      <c r="BQ98" s="387"/>
      <c r="BR98"/>
      <c r="BS98" s="387"/>
      <c r="BT98"/>
      <c r="BU98" s="387"/>
      <c r="BV98"/>
      <c r="BW98" s="387"/>
      <c r="BX98"/>
      <c r="BY98" s="387"/>
      <c r="BZ98"/>
      <c r="CA98" s="387"/>
      <c r="CB98"/>
      <c r="CC98" s="387"/>
      <c r="CD98"/>
      <c r="CE98" s="387"/>
      <c r="CF98"/>
      <c r="CG98" s="387"/>
      <c r="CH98"/>
      <c r="CI98" s="387"/>
      <c r="CJ98"/>
      <c r="CK98" s="215"/>
      <c r="CL98" s="507"/>
      <c r="CM98" s="507"/>
      <c r="CN98" s="507"/>
      <c r="CO98" s="507"/>
      <c r="CP98" s="507"/>
      <c r="CQ98" s="507"/>
      <c r="CR98" s="507"/>
      <c r="CS98" s="507"/>
      <c r="CT98" s="507"/>
      <c r="CU98" s="36"/>
      <c r="CV98" s="36"/>
      <c r="CW98" s="507"/>
      <c r="CX98" s="507"/>
      <c r="CY98" s="507"/>
      <c r="DN98" s="507"/>
      <c r="DO98" s="507"/>
      <c r="DP98" s="507"/>
      <c r="DQ98" s="507"/>
      <c r="DR98" s="507"/>
      <c r="DS98" s="507"/>
      <c r="DT98" s="507"/>
      <c r="DU98" s="507"/>
      <c r="DV98" s="507"/>
      <c r="DW98" s="507"/>
      <c r="DX98" s="507"/>
      <c r="DY98" s="507"/>
      <c r="DZ98" s="507"/>
      <c r="EA98" s="507"/>
      <c r="EB98" s="507"/>
      <c r="EC98" s="507"/>
      <c r="ED98" s="507"/>
      <c r="EE98" s="507"/>
      <c r="EF98" s="507"/>
      <c r="EG98" s="507"/>
      <c r="EH98" s="507"/>
      <c r="EI98" s="507"/>
      <c r="EJ98" s="507"/>
      <c r="EK98" s="507"/>
      <c r="EL98" s="507"/>
      <c r="EM98" s="507"/>
      <c r="EN98" s="507"/>
      <c r="EO98" s="507"/>
      <c r="EP98" s="507"/>
      <c r="EQ98" s="507"/>
      <c r="ER98" s="507"/>
      <c r="ES98" s="507"/>
      <c r="ET98" s="507"/>
      <c r="EU98" s="507"/>
      <c r="EV98" s="507"/>
      <c r="EW98" s="507"/>
      <c r="EX98" s="507"/>
      <c r="EY98" s="507"/>
      <c r="EZ98" s="507"/>
      <c r="FA98" s="507"/>
      <c r="FB98" s="507"/>
      <c r="FC98" s="507"/>
      <c r="FD98" s="507"/>
      <c r="FE98" s="507"/>
      <c r="FF98" s="507"/>
      <c r="FG98" s="507"/>
      <c r="FH98" s="507"/>
      <c r="FI98" s="507"/>
      <c r="FJ98" s="507"/>
      <c r="FK98" s="507"/>
      <c r="FL98" s="507"/>
      <c r="FM98" s="507"/>
      <c r="FN98" s="507"/>
      <c r="FO98" s="507"/>
      <c r="FP98" s="507"/>
      <c r="FQ98" s="507"/>
      <c r="FR98" s="507"/>
      <c r="FS98" s="507"/>
      <c r="FT98" s="507"/>
      <c r="FU98" s="507"/>
      <c r="FV98" s="507"/>
      <c r="FW98" s="507"/>
      <c r="FX98" s="507"/>
      <c r="FY98" s="507"/>
      <c r="FZ98" s="507"/>
      <c r="GA98" s="507"/>
      <c r="GB98" s="507"/>
      <c r="GC98" s="507"/>
      <c r="GD98" s="507"/>
      <c r="GE98" s="507"/>
      <c r="GF98" s="507"/>
      <c r="GG98" s="507"/>
      <c r="GH98" s="507"/>
      <c r="GI98" s="507"/>
      <c r="GJ98" s="507"/>
      <c r="GK98" s="507"/>
      <c r="GL98" s="507"/>
      <c r="GM98" s="507"/>
      <c r="GN98" s="507"/>
      <c r="GO98" s="507"/>
      <c r="GP98" s="507"/>
      <c r="GQ98" s="507"/>
      <c r="GR98" s="507"/>
      <c r="GS98" s="507"/>
      <c r="GT98" s="507"/>
      <c r="GU98" s="507"/>
      <c r="GV98" s="507"/>
      <c r="GW98" s="507"/>
      <c r="GX98" s="507"/>
      <c r="GY98" s="507"/>
      <c r="GZ98" s="507"/>
      <c r="HA98" s="507"/>
      <c r="HB98" s="507"/>
      <c r="HC98" s="507"/>
      <c r="HD98" s="507"/>
      <c r="HE98" s="507"/>
      <c r="HF98" s="507"/>
      <c r="HG98" s="507"/>
      <c r="HH98" s="507"/>
      <c r="HI98" s="507"/>
      <c r="HJ98" s="507"/>
      <c r="HK98" s="507"/>
      <c r="HL98" s="507"/>
      <c r="HM98" s="507"/>
      <c r="HN98" s="507"/>
      <c r="HO98" s="507"/>
      <c r="HP98" s="507"/>
      <c r="HQ98" s="507"/>
      <c r="HR98" s="507"/>
      <c r="HS98" s="507"/>
      <c r="HT98" s="507"/>
      <c r="HU98" s="507"/>
      <c r="HV98" s="507"/>
      <c r="HW98" s="507"/>
      <c r="HX98" s="507"/>
      <c r="HY98" s="507"/>
      <c r="HZ98" s="507"/>
      <c r="IA98" s="507"/>
      <c r="IB98" s="507"/>
      <c r="IC98" s="507"/>
      <c r="ID98" s="507"/>
      <c r="IE98" s="507"/>
      <c r="IF98" s="507"/>
      <c r="IG98" s="507"/>
      <c r="IH98" s="507"/>
      <c r="II98" s="507"/>
      <c r="IJ98" s="507"/>
    </row>
    <row r="99" spans="1:244" s="398" customFormat="1" ht="19" x14ac:dyDescent="0.2">
      <c r="A99"/>
      <c r="B99" s="290"/>
      <c r="C99"/>
      <c r="D99" s="341"/>
      <c r="E99" s="463"/>
      <c r="F99" s="463"/>
      <c r="G99" s="271"/>
      <c r="H99"/>
      <c r="I99" s="99"/>
      <c r="J99"/>
      <c r="K99"/>
      <c r="L99"/>
      <c r="M99" s="275"/>
      <c r="N99" s="275"/>
      <c r="O99" s="275"/>
      <c r="P99" s="275"/>
      <c r="Q99" s="275"/>
      <c r="R99" s="275"/>
      <c r="S99" s="275"/>
      <c r="T99" s="275"/>
      <c r="U99" s="275"/>
      <c r="V99" s="275"/>
      <c r="W99" s="275"/>
      <c r="X99" s="275"/>
      <c r="Y99" s="275"/>
      <c r="Z99" s="275"/>
      <c r="AA99" s="275"/>
      <c r="AB99" s="23"/>
      <c r="AC99"/>
      <c r="AD99" s="92"/>
      <c r="AE99"/>
      <c r="AF99"/>
      <c r="AG99"/>
      <c r="AH99" s="96"/>
      <c r="AI99" s="394"/>
      <c r="AJ99" s="215"/>
      <c r="AK99" s="215"/>
      <c r="AL99" s="215"/>
      <c r="AM99" s="215"/>
      <c r="AN99" s="215"/>
      <c r="AO99" s="215"/>
      <c r="AP99" s="215"/>
      <c r="AQ99" s="215"/>
      <c r="AR99" s="215"/>
      <c r="AS99" s="215"/>
      <c r="AT99" s="215"/>
      <c r="AU99" s="215"/>
      <c r="AV99" s="215"/>
      <c r="AW99" s="215"/>
      <c r="AX99" s="215"/>
      <c r="AY99" s="394"/>
      <c r="AZ99" s="215"/>
      <c r="BA99" s="715"/>
      <c r="BB99"/>
      <c r="BC99" s="715"/>
      <c r="BD99"/>
      <c r="BE99" s="715"/>
      <c r="BF99"/>
      <c r="BG99" s="715"/>
      <c r="BH99"/>
      <c r="BI99" s="715"/>
      <c r="BJ99"/>
      <c r="BK99" s="715"/>
      <c r="BL99"/>
      <c r="BM99" s="715"/>
      <c r="BN99"/>
      <c r="BO99" s="387"/>
      <c r="BP99"/>
      <c r="BQ99" s="387"/>
      <c r="BR99"/>
      <c r="BS99" s="387"/>
      <c r="BT99"/>
      <c r="BU99" s="387"/>
      <c r="BV99"/>
      <c r="BW99" s="387"/>
      <c r="BX99"/>
      <c r="BY99" s="387"/>
      <c r="BZ99"/>
      <c r="CA99" s="387"/>
      <c r="CB99"/>
      <c r="CC99" s="387"/>
      <c r="CD99"/>
      <c r="CE99" s="387"/>
      <c r="CF99"/>
      <c r="CG99" s="387"/>
      <c r="CH99"/>
      <c r="CI99" s="387"/>
      <c r="CJ99"/>
      <c r="CK99" s="215"/>
      <c r="CL99" s="507"/>
      <c r="CM99" s="507"/>
      <c r="CN99" s="507"/>
      <c r="CO99" s="507"/>
      <c r="CP99" s="507"/>
      <c r="CQ99" s="507"/>
      <c r="CR99" s="507"/>
      <c r="CS99" s="507"/>
      <c r="CT99" s="507"/>
      <c r="CU99" s="36"/>
      <c r="CV99" s="36"/>
      <c r="CW99" s="507"/>
      <c r="CX99" s="507"/>
      <c r="CY99" s="507"/>
      <c r="DN99" s="507"/>
      <c r="DO99" s="507"/>
      <c r="DP99" s="507"/>
      <c r="DQ99" s="507"/>
      <c r="DR99" s="507"/>
      <c r="DS99" s="507"/>
      <c r="DT99" s="507"/>
      <c r="DU99" s="507"/>
      <c r="DV99" s="507"/>
      <c r="DW99" s="507"/>
      <c r="DX99" s="507"/>
      <c r="DY99" s="507"/>
      <c r="DZ99" s="507"/>
      <c r="EA99" s="507"/>
      <c r="EB99" s="507"/>
      <c r="EC99" s="507"/>
      <c r="ED99" s="507"/>
      <c r="EE99" s="507"/>
      <c r="EF99" s="507"/>
      <c r="EG99" s="507"/>
      <c r="EH99" s="507"/>
      <c r="EI99" s="507"/>
      <c r="EJ99" s="507"/>
      <c r="EK99" s="507"/>
      <c r="EL99" s="507"/>
      <c r="EM99" s="507"/>
      <c r="EN99" s="507"/>
      <c r="EO99" s="507"/>
      <c r="EP99" s="507"/>
      <c r="EQ99" s="507"/>
      <c r="ER99" s="507"/>
      <c r="ES99" s="507"/>
      <c r="ET99" s="507"/>
      <c r="EU99" s="507"/>
      <c r="EV99" s="507"/>
      <c r="EW99" s="507"/>
      <c r="EX99" s="507"/>
      <c r="EY99" s="507"/>
      <c r="EZ99" s="507"/>
      <c r="FA99" s="507"/>
      <c r="FB99" s="507"/>
      <c r="FC99" s="507"/>
      <c r="FD99" s="507"/>
      <c r="FE99" s="507"/>
      <c r="FF99" s="507"/>
      <c r="FG99" s="507"/>
      <c r="FH99" s="507"/>
      <c r="FI99" s="507"/>
      <c r="FJ99" s="507"/>
      <c r="FK99" s="507"/>
      <c r="FL99" s="507"/>
      <c r="FM99" s="507"/>
      <c r="FN99" s="507"/>
      <c r="FO99" s="507"/>
      <c r="FP99" s="507"/>
      <c r="FQ99" s="507"/>
      <c r="FR99" s="507"/>
      <c r="FS99" s="507"/>
      <c r="FT99" s="507"/>
      <c r="FU99" s="507"/>
      <c r="FV99" s="507"/>
      <c r="FW99" s="507"/>
      <c r="FX99" s="507"/>
      <c r="FY99" s="507"/>
      <c r="FZ99" s="507"/>
      <c r="GA99" s="507"/>
      <c r="GB99" s="507"/>
      <c r="GC99" s="507"/>
      <c r="GD99" s="507"/>
      <c r="GE99" s="507"/>
      <c r="GF99" s="507"/>
      <c r="GG99" s="507"/>
      <c r="GH99" s="507"/>
      <c r="GI99" s="507"/>
      <c r="GJ99" s="507"/>
      <c r="GK99" s="507"/>
      <c r="GL99" s="507"/>
      <c r="GM99" s="507"/>
      <c r="GN99" s="507"/>
      <c r="GO99" s="507"/>
      <c r="GP99" s="507"/>
      <c r="GQ99" s="507"/>
      <c r="GR99" s="507"/>
      <c r="GS99" s="507"/>
      <c r="GT99" s="507"/>
      <c r="GU99" s="507"/>
      <c r="GV99" s="507"/>
      <c r="GW99" s="507"/>
      <c r="GX99" s="507"/>
      <c r="GY99" s="507"/>
      <c r="GZ99" s="507"/>
      <c r="HA99" s="507"/>
      <c r="HB99" s="507"/>
      <c r="HC99" s="507"/>
      <c r="HD99" s="507"/>
      <c r="HE99" s="507"/>
      <c r="HF99" s="507"/>
      <c r="HG99" s="507"/>
      <c r="HH99" s="507"/>
      <c r="HI99" s="507"/>
      <c r="HJ99" s="507"/>
      <c r="HK99" s="507"/>
      <c r="HL99" s="507"/>
      <c r="HM99" s="507"/>
      <c r="HN99" s="507"/>
      <c r="HO99" s="507"/>
      <c r="HP99" s="507"/>
      <c r="HQ99" s="507"/>
      <c r="HR99" s="507"/>
      <c r="HS99" s="507"/>
      <c r="HT99" s="507"/>
      <c r="HU99" s="507"/>
      <c r="HV99" s="507"/>
      <c r="HW99" s="507"/>
      <c r="HX99" s="507"/>
      <c r="HY99" s="507"/>
      <c r="HZ99" s="507"/>
      <c r="IA99" s="507"/>
      <c r="IB99" s="507"/>
      <c r="IC99" s="507"/>
      <c r="ID99" s="507"/>
      <c r="IE99" s="507"/>
      <c r="IF99" s="507"/>
      <c r="IG99" s="507"/>
      <c r="IH99" s="507"/>
      <c r="II99" s="507"/>
      <c r="IJ99" s="507"/>
    </row>
    <row r="100" spans="1:244" s="398" customFormat="1" ht="19" x14ac:dyDescent="0.2">
      <c r="A100"/>
      <c r="B100" s="290"/>
      <c r="C100"/>
      <c r="D100" s="341"/>
      <c r="E100" s="463"/>
      <c r="F100" s="463"/>
      <c r="G100" s="271"/>
      <c r="H100"/>
      <c r="I100" s="99"/>
      <c r="J100"/>
      <c r="K100"/>
      <c r="L100"/>
      <c r="M100" s="275"/>
      <c r="N100" s="275"/>
      <c r="O100" s="275"/>
      <c r="P100" s="275"/>
      <c r="Q100" s="275"/>
      <c r="R100" s="275"/>
      <c r="S100" s="275"/>
      <c r="T100" s="275"/>
      <c r="U100" s="275"/>
      <c r="V100" s="275"/>
      <c r="W100" s="275"/>
      <c r="X100" s="275"/>
      <c r="Y100" s="275"/>
      <c r="Z100" s="275"/>
      <c r="AA100" s="275"/>
      <c r="AB100" s="23"/>
      <c r="AC100"/>
      <c r="AD100" s="92"/>
      <c r="AE100"/>
      <c r="AF100"/>
      <c r="AG100"/>
      <c r="AH100" s="96"/>
      <c r="AI100" s="394"/>
      <c r="AJ100" s="215"/>
      <c r="AK100" s="215"/>
      <c r="AL100" s="215"/>
      <c r="AM100" s="215"/>
      <c r="AN100" s="215"/>
      <c r="AO100" s="215"/>
      <c r="AP100" s="215"/>
      <c r="AQ100" s="215"/>
      <c r="AR100" s="215"/>
      <c r="AS100" s="215"/>
      <c r="AT100" s="215"/>
      <c r="AU100" s="215"/>
      <c r="AV100" s="215"/>
      <c r="AW100" s="215"/>
      <c r="AX100" s="215"/>
      <c r="AY100" s="394"/>
      <c r="AZ100" s="215"/>
      <c r="BA100" s="715"/>
      <c r="BB100"/>
      <c r="BC100" s="715"/>
      <c r="BD100"/>
      <c r="BE100" s="715"/>
      <c r="BF100"/>
      <c r="BG100" s="715"/>
      <c r="BH100"/>
      <c r="BI100" s="715"/>
      <c r="BJ100"/>
      <c r="BK100" s="715"/>
      <c r="BL100"/>
      <c r="BM100" s="715"/>
      <c r="BN100"/>
      <c r="BO100" s="387"/>
      <c r="BP100"/>
      <c r="BQ100" s="387"/>
      <c r="BR100"/>
      <c r="BS100" s="387"/>
      <c r="BT100"/>
      <c r="BU100" s="387"/>
      <c r="BV100"/>
      <c r="BW100" s="387"/>
      <c r="BX100"/>
      <c r="BY100" s="387"/>
      <c r="BZ100"/>
      <c r="CA100" s="387"/>
      <c r="CB100"/>
      <c r="CC100" s="387"/>
      <c r="CD100"/>
      <c r="CE100" s="387"/>
      <c r="CF100"/>
      <c r="CG100" s="387"/>
      <c r="CH100"/>
      <c r="CI100" s="387"/>
      <c r="CJ100"/>
      <c r="CK100" s="215"/>
      <c r="CL100" s="507"/>
      <c r="CM100" s="507"/>
      <c r="CN100" s="507"/>
      <c r="CO100" s="507"/>
      <c r="CP100" s="507"/>
      <c r="CQ100" s="507"/>
      <c r="CR100" s="507"/>
      <c r="CS100" s="507"/>
      <c r="CT100" s="507"/>
      <c r="CU100" s="36"/>
      <c r="CV100" s="36"/>
      <c r="CW100" s="507"/>
      <c r="CX100" s="507"/>
      <c r="CY100" s="507"/>
      <c r="DN100" s="507"/>
      <c r="DO100" s="507"/>
      <c r="DP100" s="507"/>
      <c r="DQ100" s="507"/>
      <c r="DR100" s="507"/>
      <c r="DS100" s="507"/>
      <c r="DT100" s="507"/>
      <c r="DU100" s="507"/>
      <c r="DV100" s="507"/>
      <c r="DW100" s="507"/>
      <c r="DX100" s="507"/>
      <c r="DY100" s="507"/>
      <c r="DZ100" s="507"/>
      <c r="EA100" s="507"/>
      <c r="EB100" s="507"/>
      <c r="EC100" s="507"/>
      <c r="ED100" s="507"/>
      <c r="EE100" s="507"/>
      <c r="EF100" s="507"/>
      <c r="EG100" s="507"/>
      <c r="EH100" s="507"/>
      <c r="EI100" s="507"/>
      <c r="EJ100" s="507"/>
      <c r="EK100" s="507"/>
      <c r="EL100" s="507"/>
      <c r="EM100" s="507"/>
      <c r="EN100" s="507"/>
      <c r="EO100" s="507"/>
      <c r="EP100" s="507"/>
      <c r="EQ100" s="507"/>
      <c r="ER100" s="507"/>
      <c r="ES100" s="507"/>
      <c r="ET100" s="507"/>
      <c r="EU100" s="507"/>
      <c r="EV100" s="507"/>
      <c r="EW100" s="507"/>
      <c r="EX100" s="507"/>
      <c r="EY100" s="507"/>
      <c r="EZ100" s="507"/>
      <c r="FA100" s="507"/>
      <c r="FB100" s="507"/>
      <c r="FC100" s="507"/>
      <c r="FD100" s="507"/>
      <c r="FE100" s="507"/>
      <c r="FF100" s="507"/>
      <c r="FG100" s="507"/>
      <c r="FH100" s="507"/>
      <c r="FI100" s="507"/>
      <c r="FJ100" s="507"/>
      <c r="FK100" s="507"/>
      <c r="FL100" s="507"/>
      <c r="FM100" s="507"/>
      <c r="FN100" s="507"/>
      <c r="FO100" s="507"/>
      <c r="FP100" s="507"/>
      <c r="FQ100" s="507"/>
      <c r="FR100" s="507"/>
      <c r="FS100" s="507"/>
      <c r="FT100" s="507"/>
      <c r="FU100" s="507"/>
      <c r="FV100" s="507"/>
      <c r="FW100" s="507"/>
      <c r="FX100" s="507"/>
      <c r="FY100" s="507"/>
      <c r="FZ100" s="507"/>
      <c r="GA100" s="507"/>
      <c r="GB100" s="507"/>
      <c r="GC100" s="507"/>
      <c r="GD100" s="507"/>
      <c r="GE100" s="507"/>
      <c r="GF100" s="507"/>
      <c r="GG100" s="507"/>
      <c r="GH100" s="507"/>
      <c r="GI100" s="507"/>
      <c r="GJ100" s="507"/>
      <c r="GK100" s="507"/>
      <c r="GL100" s="507"/>
      <c r="GM100" s="507"/>
      <c r="GN100" s="507"/>
      <c r="GO100" s="507"/>
      <c r="GP100" s="507"/>
      <c r="GQ100" s="507"/>
      <c r="GR100" s="507"/>
      <c r="GS100" s="507"/>
      <c r="GT100" s="507"/>
      <c r="GU100" s="507"/>
      <c r="GV100" s="507"/>
      <c r="GW100" s="507"/>
      <c r="GX100" s="507"/>
      <c r="GY100" s="507"/>
      <c r="GZ100" s="507"/>
      <c r="HA100" s="507"/>
      <c r="HB100" s="507"/>
      <c r="HC100" s="507"/>
      <c r="HD100" s="507"/>
      <c r="HE100" s="507"/>
      <c r="HF100" s="507"/>
      <c r="HG100" s="507"/>
      <c r="HH100" s="507"/>
      <c r="HI100" s="507"/>
      <c r="HJ100" s="507"/>
      <c r="HK100" s="507"/>
      <c r="HL100" s="507"/>
      <c r="HM100" s="507"/>
      <c r="HN100" s="507"/>
      <c r="HO100" s="507"/>
      <c r="HP100" s="507"/>
      <c r="HQ100" s="507"/>
      <c r="HR100" s="507"/>
      <c r="HS100" s="507"/>
      <c r="HT100" s="507"/>
      <c r="HU100" s="507"/>
      <c r="HV100" s="507"/>
      <c r="HW100" s="507"/>
      <c r="HX100" s="507"/>
      <c r="HY100" s="507"/>
      <c r="HZ100" s="507"/>
      <c r="IA100" s="507"/>
      <c r="IB100" s="507"/>
      <c r="IC100" s="507"/>
      <c r="ID100" s="507"/>
      <c r="IE100" s="507"/>
      <c r="IF100" s="507"/>
      <c r="IG100" s="507"/>
      <c r="IH100" s="507"/>
      <c r="II100" s="507"/>
      <c r="IJ100" s="507"/>
    </row>
    <row r="101" spans="1:244" s="398" customFormat="1" ht="19" x14ac:dyDescent="0.2">
      <c r="A101"/>
      <c r="B101" s="290"/>
      <c r="C101"/>
      <c r="D101" s="341"/>
      <c r="E101" s="463"/>
      <c r="F101" s="463"/>
      <c r="G101" s="271"/>
      <c r="H101"/>
      <c r="I101" s="99"/>
      <c r="J101"/>
      <c r="K101"/>
      <c r="L101"/>
      <c r="M101" s="275"/>
      <c r="N101" s="275"/>
      <c r="O101" s="275"/>
      <c r="P101" s="275"/>
      <c r="Q101" s="275"/>
      <c r="R101" s="275"/>
      <c r="S101" s="275"/>
      <c r="T101" s="275"/>
      <c r="U101" s="275"/>
      <c r="V101" s="275"/>
      <c r="W101" s="275"/>
      <c r="X101" s="275"/>
      <c r="Y101" s="275"/>
      <c r="Z101" s="275"/>
      <c r="AA101" s="275"/>
      <c r="AB101" s="23"/>
      <c r="AC101"/>
      <c r="AD101" s="92"/>
      <c r="AE101"/>
      <c r="AF101"/>
      <c r="AG101"/>
      <c r="AH101" s="96"/>
      <c r="AI101" s="394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394"/>
      <c r="AZ101" s="215"/>
      <c r="BA101" s="715"/>
      <c r="BB101"/>
      <c r="BC101" s="715"/>
      <c r="BD101"/>
      <c r="BE101" s="715"/>
      <c r="BF101"/>
      <c r="BG101" s="715"/>
      <c r="BH101"/>
      <c r="BI101" s="715"/>
      <c r="BJ101"/>
      <c r="BK101" s="715"/>
      <c r="BL101"/>
      <c r="BM101" s="715"/>
      <c r="BN101"/>
      <c r="BO101" s="387"/>
      <c r="BP101"/>
      <c r="BQ101" s="387"/>
      <c r="BR101"/>
      <c r="BS101" s="387"/>
      <c r="BT101"/>
      <c r="BU101" s="387"/>
      <c r="BV101"/>
      <c r="BW101" s="387"/>
      <c r="BX101"/>
      <c r="BY101" s="387"/>
      <c r="BZ101"/>
      <c r="CA101" s="387"/>
      <c r="CB101"/>
      <c r="CC101" s="387"/>
      <c r="CD101"/>
      <c r="CE101" s="387"/>
      <c r="CF101"/>
      <c r="CG101" s="387"/>
      <c r="CH101"/>
      <c r="CI101" s="387"/>
      <c r="CJ101"/>
      <c r="CK101" s="215"/>
      <c r="CL101" s="507"/>
      <c r="CM101" s="507"/>
      <c r="CN101" s="507"/>
      <c r="CO101" s="507"/>
      <c r="CP101" s="507"/>
      <c r="CQ101" s="507"/>
      <c r="CR101" s="507"/>
      <c r="CS101" s="507"/>
      <c r="CT101" s="507"/>
      <c r="CU101" s="36"/>
      <c r="CV101" s="36"/>
      <c r="CW101" s="507"/>
      <c r="CX101" s="507"/>
      <c r="CY101" s="507"/>
      <c r="DN101" s="507"/>
      <c r="DO101" s="507"/>
      <c r="DP101" s="507"/>
      <c r="DQ101" s="507"/>
      <c r="DR101" s="507"/>
      <c r="DS101" s="507"/>
      <c r="DT101" s="507"/>
      <c r="DU101" s="507"/>
      <c r="DV101" s="507"/>
      <c r="DW101" s="507"/>
      <c r="DX101" s="507"/>
      <c r="DY101" s="507"/>
      <c r="DZ101" s="507"/>
      <c r="EA101" s="507"/>
      <c r="EB101" s="507"/>
      <c r="EC101" s="507"/>
      <c r="ED101" s="507"/>
      <c r="EE101" s="507"/>
      <c r="EF101" s="507"/>
      <c r="EG101" s="507"/>
      <c r="EH101" s="507"/>
      <c r="EI101" s="507"/>
      <c r="EJ101" s="507"/>
      <c r="EK101" s="507"/>
      <c r="EL101" s="507"/>
      <c r="EM101" s="507"/>
      <c r="EN101" s="507"/>
      <c r="EO101" s="507"/>
      <c r="EP101" s="507"/>
      <c r="EQ101" s="507"/>
      <c r="ER101" s="507"/>
      <c r="ES101" s="507"/>
      <c r="ET101" s="507"/>
      <c r="EU101" s="507"/>
      <c r="EV101" s="507"/>
      <c r="EW101" s="507"/>
      <c r="EX101" s="507"/>
      <c r="EY101" s="507"/>
      <c r="EZ101" s="507"/>
      <c r="FA101" s="507"/>
      <c r="FB101" s="507"/>
      <c r="FC101" s="507"/>
      <c r="FD101" s="507"/>
      <c r="FE101" s="507"/>
      <c r="FF101" s="507"/>
      <c r="FG101" s="507"/>
      <c r="FH101" s="507"/>
      <c r="FI101" s="507"/>
      <c r="FJ101" s="507"/>
      <c r="FK101" s="507"/>
      <c r="FL101" s="507"/>
      <c r="FM101" s="507"/>
      <c r="FN101" s="507"/>
      <c r="FO101" s="507"/>
      <c r="FP101" s="507"/>
      <c r="FQ101" s="507"/>
      <c r="FR101" s="507"/>
      <c r="FS101" s="507"/>
      <c r="FT101" s="507"/>
      <c r="FU101" s="507"/>
      <c r="FV101" s="507"/>
      <c r="FW101" s="507"/>
      <c r="FX101" s="507"/>
      <c r="FY101" s="507"/>
      <c r="FZ101" s="507"/>
      <c r="GA101" s="507"/>
      <c r="GB101" s="507"/>
      <c r="GC101" s="507"/>
      <c r="GD101" s="507"/>
      <c r="GE101" s="507"/>
      <c r="GF101" s="507"/>
      <c r="GG101" s="507"/>
      <c r="GH101" s="507"/>
      <c r="GI101" s="507"/>
      <c r="GJ101" s="507"/>
      <c r="GK101" s="507"/>
      <c r="GL101" s="507"/>
      <c r="GM101" s="507"/>
      <c r="GN101" s="507"/>
      <c r="GO101" s="507"/>
      <c r="GP101" s="507"/>
      <c r="GQ101" s="507"/>
      <c r="GR101" s="507"/>
      <c r="GS101" s="507"/>
      <c r="GT101" s="507"/>
      <c r="GU101" s="507"/>
      <c r="GV101" s="507"/>
      <c r="GW101" s="507"/>
      <c r="GX101" s="507"/>
      <c r="GY101" s="507"/>
      <c r="GZ101" s="507"/>
      <c r="HA101" s="507"/>
      <c r="HB101" s="507"/>
      <c r="HC101" s="507"/>
      <c r="HD101" s="507"/>
      <c r="HE101" s="507"/>
      <c r="HF101" s="507"/>
      <c r="HG101" s="507"/>
      <c r="HH101" s="507"/>
      <c r="HI101" s="507"/>
      <c r="HJ101" s="507"/>
      <c r="HK101" s="507"/>
      <c r="HL101" s="507"/>
      <c r="HM101" s="507"/>
      <c r="HN101" s="507"/>
      <c r="HO101" s="507"/>
      <c r="HP101" s="507"/>
      <c r="HQ101" s="507"/>
      <c r="HR101" s="507"/>
      <c r="HS101" s="507"/>
      <c r="HT101" s="507"/>
      <c r="HU101" s="507"/>
      <c r="HV101" s="507"/>
      <c r="HW101" s="507"/>
      <c r="HX101" s="507"/>
      <c r="HY101" s="507"/>
      <c r="HZ101" s="507"/>
      <c r="IA101" s="507"/>
      <c r="IB101" s="507"/>
      <c r="IC101" s="507"/>
      <c r="ID101" s="507"/>
      <c r="IE101" s="507"/>
      <c r="IF101" s="507"/>
      <c r="IG101" s="507"/>
      <c r="IH101" s="507"/>
      <c r="II101" s="507"/>
      <c r="IJ101" s="507"/>
    </row>
    <row r="102" spans="1:244" s="398" customFormat="1" ht="19" x14ac:dyDescent="0.2">
      <c r="A102"/>
      <c r="B102" s="290"/>
      <c r="C102"/>
      <c r="D102" s="341"/>
      <c r="E102" s="463"/>
      <c r="F102" s="463"/>
      <c r="G102" s="271"/>
      <c r="H102"/>
      <c r="I102" s="99"/>
      <c r="J102"/>
      <c r="K102"/>
      <c r="L102"/>
      <c r="M102" s="275"/>
      <c r="N102" s="275"/>
      <c r="O102" s="275"/>
      <c r="P102" s="275"/>
      <c r="Q102" s="275"/>
      <c r="R102" s="275"/>
      <c r="S102" s="275"/>
      <c r="T102" s="275"/>
      <c r="U102" s="275"/>
      <c r="V102" s="275"/>
      <c r="W102" s="275"/>
      <c r="X102" s="275"/>
      <c r="Y102" s="275"/>
      <c r="Z102" s="275"/>
      <c r="AA102" s="275"/>
      <c r="AB102" s="23"/>
      <c r="AC102"/>
      <c r="AD102" s="92"/>
      <c r="AE102"/>
      <c r="AF102"/>
      <c r="AG102"/>
      <c r="AH102" s="96"/>
      <c r="AI102" s="394"/>
      <c r="AJ102" s="215"/>
      <c r="AK102" s="215"/>
      <c r="AL102" s="215"/>
      <c r="AM102" s="215"/>
      <c r="AN102" s="215"/>
      <c r="AO102" s="215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394"/>
      <c r="AZ102" s="215"/>
      <c r="BA102" s="715"/>
      <c r="BB102"/>
      <c r="BC102" s="715"/>
      <c r="BD102"/>
      <c r="BE102" s="715"/>
      <c r="BF102"/>
      <c r="BG102" s="715"/>
      <c r="BH102"/>
      <c r="BI102" s="715"/>
      <c r="BJ102"/>
      <c r="BK102" s="715"/>
      <c r="BL102"/>
      <c r="BM102" s="715"/>
      <c r="BN102"/>
      <c r="BO102" s="387"/>
      <c r="BP102"/>
      <c r="BQ102" s="387"/>
      <c r="BR102"/>
      <c r="BS102" s="387"/>
      <c r="BT102"/>
      <c r="BU102" s="387"/>
      <c r="BV102"/>
      <c r="BW102" s="387"/>
      <c r="BX102"/>
      <c r="BY102" s="387"/>
      <c r="BZ102"/>
      <c r="CA102" s="387"/>
      <c r="CB102"/>
      <c r="CC102" s="387"/>
      <c r="CD102"/>
      <c r="CE102" s="387"/>
      <c r="CF102"/>
      <c r="CG102" s="387"/>
      <c r="CH102"/>
      <c r="CI102" s="387"/>
      <c r="CJ102"/>
      <c r="CK102" s="215"/>
      <c r="CL102" s="507"/>
      <c r="CM102" s="507"/>
      <c r="CN102" s="507"/>
      <c r="CO102" s="507"/>
      <c r="CP102" s="507"/>
      <c r="CQ102" s="507"/>
      <c r="CR102" s="507"/>
      <c r="CS102" s="507"/>
      <c r="CT102" s="507"/>
      <c r="CU102" s="36"/>
      <c r="CV102" s="36"/>
      <c r="CW102" s="507"/>
      <c r="CX102" s="507"/>
      <c r="CY102" s="507"/>
      <c r="DN102" s="507"/>
      <c r="DO102" s="507"/>
      <c r="DP102" s="507"/>
      <c r="DQ102" s="507"/>
      <c r="DR102" s="507"/>
      <c r="DS102" s="507"/>
      <c r="DT102" s="507"/>
      <c r="DU102" s="507"/>
      <c r="DV102" s="507"/>
      <c r="DW102" s="507"/>
      <c r="DX102" s="507"/>
      <c r="DY102" s="507"/>
      <c r="DZ102" s="507"/>
      <c r="EA102" s="507"/>
      <c r="EB102" s="507"/>
      <c r="EC102" s="507"/>
      <c r="ED102" s="507"/>
      <c r="EE102" s="507"/>
      <c r="EF102" s="507"/>
      <c r="EG102" s="507"/>
      <c r="EH102" s="507"/>
      <c r="EI102" s="507"/>
      <c r="EJ102" s="507"/>
      <c r="EK102" s="507"/>
      <c r="EL102" s="507"/>
      <c r="EM102" s="507"/>
      <c r="EN102" s="507"/>
      <c r="EO102" s="507"/>
      <c r="EP102" s="507"/>
      <c r="EQ102" s="507"/>
      <c r="ER102" s="507"/>
      <c r="ES102" s="507"/>
      <c r="ET102" s="507"/>
      <c r="EU102" s="507"/>
      <c r="EV102" s="507"/>
      <c r="EW102" s="507"/>
      <c r="EX102" s="507"/>
      <c r="EY102" s="507"/>
      <c r="EZ102" s="507"/>
      <c r="FA102" s="507"/>
      <c r="FB102" s="507"/>
      <c r="FC102" s="507"/>
      <c r="FD102" s="507"/>
      <c r="FE102" s="507"/>
      <c r="FF102" s="507"/>
      <c r="FG102" s="507"/>
      <c r="FH102" s="507"/>
      <c r="FI102" s="507"/>
      <c r="FJ102" s="507"/>
      <c r="FK102" s="507"/>
      <c r="FL102" s="507"/>
      <c r="FM102" s="507"/>
      <c r="FN102" s="507"/>
      <c r="FO102" s="507"/>
      <c r="FP102" s="507"/>
      <c r="FQ102" s="507"/>
      <c r="FR102" s="507"/>
      <c r="FS102" s="507"/>
      <c r="FT102" s="507"/>
      <c r="FU102" s="507"/>
      <c r="FV102" s="507"/>
      <c r="FW102" s="507"/>
      <c r="FX102" s="507"/>
      <c r="FY102" s="507"/>
      <c r="FZ102" s="507"/>
      <c r="GA102" s="507"/>
      <c r="GB102" s="507"/>
      <c r="GC102" s="507"/>
      <c r="GD102" s="507"/>
      <c r="GE102" s="507"/>
      <c r="GF102" s="507"/>
      <c r="GG102" s="507"/>
      <c r="GH102" s="507"/>
      <c r="GI102" s="507"/>
      <c r="GJ102" s="507"/>
      <c r="GK102" s="507"/>
      <c r="GL102" s="507"/>
      <c r="GM102" s="507"/>
      <c r="GN102" s="507"/>
      <c r="GO102" s="507"/>
      <c r="GP102" s="507"/>
      <c r="GQ102" s="507"/>
      <c r="GR102" s="507"/>
      <c r="GS102" s="507"/>
      <c r="GT102" s="507"/>
      <c r="GU102" s="507"/>
      <c r="GV102" s="507"/>
      <c r="GW102" s="507"/>
      <c r="GX102" s="507"/>
      <c r="GY102" s="507"/>
      <c r="GZ102" s="507"/>
      <c r="HA102" s="507"/>
      <c r="HB102" s="507"/>
      <c r="HC102" s="507"/>
      <c r="HD102" s="507"/>
      <c r="HE102" s="507"/>
      <c r="HF102" s="507"/>
      <c r="HG102" s="507"/>
      <c r="HH102" s="507"/>
      <c r="HI102" s="507"/>
      <c r="HJ102" s="507"/>
      <c r="HK102" s="507"/>
      <c r="HL102" s="507"/>
      <c r="HM102" s="507"/>
      <c r="HN102" s="507"/>
      <c r="HO102" s="507"/>
      <c r="HP102" s="507"/>
      <c r="HQ102" s="507"/>
      <c r="HR102" s="507"/>
      <c r="HS102" s="507"/>
      <c r="HT102" s="507"/>
      <c r="HU102" s="507"/>
      <c r="HV102" s="507"/>
      <c r="HW102" s="507"/>
      <c r="HX102" s="507"/>
      <c r="HY102" s="507"/>
      <c r="HZ102" s="507"/>
      <c r="IA102" s="507"/>
      <c r="IB102" s="507"/>
      <c r="IC102" s="507"/>
      <c r="ID102" s="507"/>
      <c r="IE102" s="507"/>
      <c r="IF102" s="507"/>
      <c r="IG102" s="507"/>
      <c r="IH102" s="507"/>
      <c r="II102" s="507"/>
      <c r="IJ102" s="507"/>
    </row>
    <row r="103" spans="1:244" s="398" customFormat="1" ht="19" x14ac:dyDescent="0.2">
      <c r="A103"/>
      <c r="B103" s="290"/>
      <c r="C103"/>
      <c r="D103" s="341"/>
      <c r="E103" s="463"/>
      <c r="F103" s="463"/>
      <c r="G103" s="271"/>
      <c r="H103"/>
      <c r="I103" s="99"/>
      <c r="J103"/>
      <c r="K103"/>
      <c r="L103"/>
      <c r="M103" s="275"/>
      <c r="N103" s="275"/>
      <c r="O103" s="275"/>
      <c r="P103" s="275"/>
      <c r="Q103" s="275"/>
      <c r="R103" s="275"/>
      <c r="S103" s="275"/>
      <c r="T103" s="275"/>
      <c r="U103" s="275"/>
      <c r="V103" s="275"/>
      <c r="W103" s="275"/>
      <c r="X103" s="275"/>
      <c r="Y103" s="275"/>
      <c r="Z103" s="275"/>
      <c r="AA103" s="275"/>
      <c r="AB103" s="23"/>
      <c r="AC103"/>
      <c r="AD103" s="92"/>
      <c r="AE103"/>
      <c r="AF103"/>
      <c r="AG103"/>
      <c r="AH103" s="96"/>
      <c r="AI103" s="394"/>
      <c r="AJ103" s="215"/>
      <c r="AK103" s="215"/>
      <c r="AL103" s="215"/>
      <c r="AM103" s="215"/>
      <c r="AN103" s="215"/>
      <c r="AO103" s="215"/>
      <c r="AP103" s="215"/>
      <c r="AQ103" s="215"/>
      <c r="AR103" s="215"/>
      <c r="AS103" s="215"/>
      <c r="AT103" s="215"/>
      <c r="AU103" s="215"/>
      <c r="AV103" s="215"/>
      <c r="AW103" s="215"/>
      <c r="AX103" s="215"/>
      <c r="AY103" s="394"/>
      <c r="AZ103" s="215"/>
      <c r="BA103" s="715"/>
      <c r="BB103"/>
      <c r="BC103" s="715"/>
      <c r="BD103"/>
      <c r="BE103" s="715"/>
      <c r="BF103"/>
      <c r="BG103" s="715"/>
      <c r="BH103"/>
      <c r="BI103" s="715"/>
      <c r="BJ103"/>
      <c r="BK103" s="715"/>
      <c r="BL103"/>
      <c r="BM103" s="715"/>
      <c r="BN103"/>
      <c r="BO103" s="387"/>
      <c r="BP103"/>
      <c r="BQ103" s="387"/>
      <c r="BR103"/>
      <c r="BS103" s="387"/>
      <c r="BT103"/>
      <c r="BU103" s="387"/>
      <c r="BV103"/>
      <c r="BW103" s="387"/>
      <c r="BX103"/>
      <c r="BY103" s="387"/>
      <c r="BZ103"/>
      <c r="CA103" s="387"/>
      <c r="CB103"/>
      <c r="CC103" s="387"/>
      <c r="CD103"/>
      <c r="CE103" s="387"/>
      <c r="CF103"/>
      <c r="CG103" s="387"/>
      <c r="CH103"/>
      <c r="CI103" s="387"/>
      <c r="CJ103"/>
      <c r="CK103" s="215"/>
      <c r="CL103" s="507"/>
      <c r="CM103" s="507"/>
      <c r="CN103" s="507"/>
      <c r="CO103" s="507"/>
      <c r="CP103" s="507"/>
      <c r="CQ103" s="507"/>
      <c r="CR103" s="507"/>
      <c r="CS103" s="507"/>
      <c r="CT103" s="507"/>
      <c r="CU103" s="36"/>
      <c r="CV103" s="36"/>
      <c r="CW103" s="507"/>
      <c r="CX103" s="507"/>
      <c r="CY103" s="507"/>
      <c r="DN103" s="507"/>
      <c r="DO103" s="507"/>
      <c r="DP103" s="507"/>
      <c r="DQ103" s="507"/>
      <c r="DR103" s="507"/>
      <c r="DS103" s="507"/>
      <c r="DT103" s="507"/>
      <c r="DU103" s="507"/>
      <c r="DV103" s="507"/>
      <c r="DW103" s="507"/>
      <c r="DX103" s="507"/>
      <c r="DY103" s="507"/>
      <c r="DZ103" s="507"/>
      <c r="EA103" s="507"/>
      <c r="EB103" s="507"/>
      <c r="EC103" s="507"/>
      <c r="ED103" s="507"/>
      <c r="EE103" s="507"/>
      <c r="EF103" s="507"/>
      <c r="EG103" s="507"/>
      <c r="EH103" s="507"/>
      <c r="EI103" s="507"/>
      <c r="EJ103" s="507"/>
      <c r="EK103" s="507"/>
      <c r="EL103" s="507"/>
      <c r="EM103" s="507"/>
      <c r="EN103" s="507"/>
      <c r="EO103" s="507"/>
      <c r="EP103" s="507"/>
      <c r="EQ103" s="507"/>
      <c r="ER103" s="507"/>
      <c r="ES103" s="507"/>
      <c r="ET103" s="507"/>
      <c r="EU103" s="507"/>
      <c r="EV103" s="507"/>
      <c r="EW103" s="507"/>
      <c r="EX103" s="507"/>
      <c r="EY103" s="507"/>
      <c r="EZ103" s="507"/>
      <c r="FA103" s="507"/>
      <c r="FB103" s="507"/>
      <c r="FC103" s="507"/>
      <c r="FD103" s="507"/>
      <c r="FE103" s="507"/>
      <c r="FF103" s="507"/>
      <c r="FG103" s="507"/>
      <c r="FH103" s="507"/>
      <c r="FI103" s="507"/>
      <c r="FJ103" s="507"/>
      <c r="FK103" s="507"/>
      <c r="FL103" s="507"/>
      <c r="FM103" s="507"/>
      <c r="FN103" s="507"/>
      <c r="FO103" s="507"/>
      <c r="FP103" s="507"/>
      <c r="FQ103" s="507"/>
      <c r="FR103" s="507"/>
      <c r="FS103" s="507"/>
      <c r="FT103" s="507"/>
      <c r="FU103" s="507"/>
      <c r="FV103" s="507"/>
      <c r="FW103" s="507"/>
      <c r="FX103" s="507"/>
      <c r="FY103" s="507"/>
      <c r="FZ103" s="507"/>
      <c r="GA103" s="507"/>
      <c r="GB103" s="507"/>
      <c r="GC103" s="507"/>
      <c r="GD103" s="507"/>
      <c r="GE103" s="507"/>
      <c r="GF103" s="507"/>
      <c r="GG103" s="507"/>
      <c r="GH103" s="507"/>
      <c r="GI103" s="507"/>
      <c r="GJ103" s="507"/>
      <c r="GK103" s="507"/>
      <c r="GL103" s="507"/>
      <c r="GM103" s="507"/>
      <c r="GN103" s="507"/>
      <c r="GO103" s="507"/>
      <c r="GP103" s="507"/>
      <c r="GQ103" s="507"/>
      <c r="GR103" s="507"/>
      <c r="GS103" s="507"/>
      <c r="GT103" s="507"/>
      <c r="GU103" s="507"/>
      <c r="GV103" s="507"/>
      <c r="GW103" s="507"/>
      <c r="GX103" s="507"/>
      <c r="GY103" s="507"/>
      <c r="GZ103" s="507"/>
      <c r="HA103" s="507"/>
      <c r="HB103" s="507"/>
      <c r="HC103" s="507"/>
      <c r="HD103" s="507"/>
      <c r="HE103" s="507"/>
      <c r="HF103" s="507"/>
      <c r="HG103" s="507"/>
      <c r="HH103" s="507"/>
      <c r="HI103" s="507"/>
      <c r="HJ103" s="507"/>
      <c r="HK103" s="507"/>
      <c r="HL103" s="507"/>
      <c r="HM103" s="507"/>
      <c r="HN103" s="507"/>
      <c r="HO103" s="507"/>
      <c r="HP103" s="507"/>
      <c r="HQ103" s="507"/>
      <c r="HR103" s="507"/>
      <c r="HS103" s="507"/>
      <c r="HT103" s="507"/>
      <c r="HU103" s="507"/>
      <c r="HV103" s="507"/>
      <c r="HW103" s="507"/>
      <c r="HX103" s="507"/>
      <c r="HY103" s="507"/>
      <c r="HZ103" s="507"/>
      <c r="IA103" s="507"/>
      <c r="IB103" s="507"/>
      <c r="IC103" s="507"/>
      <c r="ID103" s="507"/>
      <c r="IE103" s="507"/>
      <c r="IF103" s="507"/>
      <c r="IG103" s="507"/>
      <c r="IH103" s="507"/>
      <c r="II103" s="507"/>
      <c r="IJ103" s="507"/>
    </row>
    <row r="104" spans="1:244" s="398" customFormat="1" ht="19" x14ac:dyDescent="0.2">
      <c r="A104"/>
      <c r="B104" s="290"/>
      <c r="C104"/>
      <c r="D104" s="341"/>
      <c r="E104" s="463"/>
      <c r="F104" s="463"/>
      <c r="G104" s="271"/>
      <c r="H104"/>
      <c r="I104" s="99"/>
      <c r="J104"/>
      <c r="K104"/>
      <c r="L104"/>
      <c r="M104" s="275"/>
      <c r="N104" s="275"/>
      <c r="O104" s="275"/>
      <c r="P104" s="275"/>
      <c r="Q104" s="275"/>
      <c r="R104" s="275"/>
      <c r="S104" s="275"/>
      <c r="T104" s="275"/>
      <c r="U104" s="275"/>
      <c r="V104" s="275"/>
      <c r="W104" s="275"/>
      <c r="X104" s="275"/>
      <c r="Y104" s="275"/>
      <c r="Z104" s="275"/>
      <c r="AA104" s="275"/>
      <c r="AB104" s="23"/>
      <c r="AC104"/>
      <c r="AD104" s="92"/>
      <c r="AE104"/>
      <c r="AF104"/>
      <c r="AG104"/>
      <c r="AH104" s="96"/>
      <c r="AI104" s="394"/>
      <c r="AJ104" s="215"/>
      <c r="AK104" s="215"/>
      <c r="AL104" s="215"/>
      <c r="AM104" s="215"/>
      <c r="AN104" s="215"/>
      <c r="AO104" s="215"/>
      <c r="AP104" s="215"/>
      <c r="AQ104" s="215"/>
      <c r="AR104" s="215"/>
      <c r="AS104" s="215"/>
      <c r="AT104" s="215"/>
      <c r="AU104" s="215"/>
      <c r="AV104" s="215"/>
      <c r="AW104" s="215"/>
      <c r="AX104" s="215"/>
      <c r="AY104" s="394"/>
      <c r="AZ104" s="215"/>
      <c r="BA104" s="715"/>
      <c r="BB104"/>
      <c r="BC104" s="715"/>
      <c r="BD104"/>
      <c r="BE104" s="715"/>
      <c r="BF104"/>
      <c r="BG104" s="715"/>
      <c r="BH104"/>
      <c r="BI104" s="715"/>
      <c r="BJ104"/>
      <c r="BK104" s="715"/>
      <c r="BL104"/>
      <c r="BM104" s="715"/>
      <c r="BN104"/>
      <c r="BO104" s="387"/>
      <c r="BP104"/>
      <c r="BQ104" s="387"/>
      <c r="BR104"/>
      <c r="BS104" s="387"/>
      <c r="BT104"/>
      <c r="BU104" s="387"/>
      <c r="BV104"/>
      <c r="BW104" s="387"/>
      <c r="BX104"/>
      <c r="BY104" s="387"/>
      <c r="BZ104"/>
      <c r="CA104" s="387"/>
      <c r="CB104"/>
      <c r="CC104" s="387"/>
      <c r="CD104"/>
      <c r="CE104" s="387"/>
      <c r="CF104"/>
      <c r="CG104" s="387"/>
      <c r="CH104"/>
      <c r="CI104" s="387"/>
      <c r="CJ104"/>
      <c r="CK104" s="215"/>
      <c r="CL104" s="507"/>
      <c r="CM104" s="507"/>
      <c r="CN104" s="507"/>
      <c r="CO104" s="507"/>
      <c r="CP104" s="507"/>
      <c r="CQ104" s="507"/>
      <c r="CR104" s="507"/>
      <c r="CS104" s="507"/>
      <c r="CT104" s="507"/>
      <c r="CU104" s="36"/>
      <c r="CV104" s="36"/>
      <c r="CW104" s="507"/>
      <c r="CX104" s="507"/>
      <c r="CY104" s="507"/>
      <c r="DN104" s="507"/>
      <c r="DO104" s="507"/>
      <c r="DP104" s="507"/>
      <c r="DQ104" s="507"/>
      <c r="DR104" s="507"/>
      <c r="DS104" s="507"/>
      <c r="DT104" s="507"/>
      <c r="DU104" s="507"/>
      <c r="DV104" s="507"/>
      <c r="DW104" s="507"/>
      <c r="DX104" s="507"/>
      <c r="DY104" s="507"/>
      <c r="DZ104" s="507"/>
      <c r="EA104" s="507"/>
      <c r="EB104" s="507"/>
      <c r="EC104" s="507"/>
      <c r="ED104" s="507"/>
      <c r="EE104" s="507"/>
      <c r="EF104" s="507"/>
      <c r="EG104" s="507"/>
      <c r="EH104" s="507"/>
      <c r="EI104" s="507"/>
      <c r="EJ104" s="507"/>
      <c r="EK104" s="507"/>
      <c r="EL104" s="507"/>
      <c r="EM104" s="507"/>
      <c r="EN104" s="507"/>
      <c r="EO104" s="507"/>
      <c r="EP104" s="507"/>
      <c r="EQ104" s="507"/>
      <c r="ER104" s="507"/>
      <c r="ES104" s="507"/>
      <c r="ET104" s="507"/>
      <c r="EU104" s="507"/>
      <c r="EV104" s="507"/>
      <c r="EW104" s="507"/>
      <c r="EX104" s="507"/>
      <c r="EY104" s="507"/>
      <c r="EZ104" s="507"/>
      <c r="FA104" s="507"/>
      <c r="FB104" s="507"/>
      <c r="FC104" s="507"/>
      <c r="FD104" s="507"/>
      <c r="FE104" s="507"/>
      <c r="FF104" s="507"/>
      <c r="FG104" s="507"/>
      <c r="FH104" s="507"/>
      <c r="FI104" s="507"/>
      <c r="FJ104" s="507"/>
      <c r="FK104" s="507"/>
      <c r="FL104" s="507"/>
      <c r="FM104" s="507"/>
      <c r="FN104" s="507"/>
      <c r="FO104" s="507"/>
      <c r="FP104" s="507"/>
      <c r="FQ104" s="507"/>
      <c r="FR104" s="507"/>
      <c r="FS104" s="507"/>
      <c r="FT104" s="507"/>
      <c r="FU104" s="507"/>
      <c r="FV104" s="507"/>
      <c r="FW104" s="507"/>
      <c r="FX104" s="507"/>
      <c r="FY104" s="507"/>
      <c r="FZ104" s="507"/>
      <c r="GA104" s="507"/>
      <c r="GB104" s="507"/>
      <c r="GC104" s="507"/>
      <c r="GD104" s="507"/>
      <c r="GE104" s="507"/>
      <c r="GF104" s="507"/>
      <c r="GG104" s="507"/>
      <c r="GH104" s="507"/>
      <c r="GI104" s="507"/>
      <c r="GJ104" s="507"/>
      <c r="GK104" s="507"/>
      <c r="GL104" s="507"/>
      <c r="GM104" s="507"/>
      <c r="GN104" s="507"/>
      <c r="GO104" s="507"/>
      <c r="GP104" s="507"/>
      <c r="GQ104" s="507"/>
      <c r="GR104" s="507"/>
      <c r="GS104" s="507"/>
      <c r="GT104" s="507"/>
      <c r="GU104" s="507"/>
      <c r="GV104" s="507"/>
      <c r="GW104" s="507"/>
      <c r="GX104" s="507"/>
      <c r="GY104" s="507"/>
      <c r="GZ104" s="507"/>
      <c r="HA104" s="507"/>
      <c r="HB104" s="507"/>
      <c r="HC104" s="507"/>
      <c r="HD104" s="507"/>
      <c r="HE104" s="507"/>
      <c r="HF104" s="507"/>
      <c r="HG104" s="507"/>
      <c r="HH104" s="507"/>
      <c r="HI104" s="507"/>
      <c r="HJ104" s="507"/>
      <c r="HK104" s="507"/>
      <c r="HL104" s="507"/>
      <c r="HM104" s="507"/>
      <c r="HN104" s="507"/>
      <c r="HO104" s="507"/>
      <c r="HP104" s="507"/>
      <c r="HQ104" s="507"/>
      <c r="HR104" s="507"/>
      <c r="HS104" s="507"/>
      <c r="HT104" s="507"/>
      <c r="HU104" s="507"/>
      <c r="HV104" s="507"/>
      <c r="HW104" s="507"/>
      <c r="HX104" s="507"/>
      <c r="HY104" s="507"/>
      <c r="HZ104" s="507"/>
      <c r="IA104" s="507"/>
      <c r="IB104" s="507"/>
      <c r="IC104" s="507"/>
      <c r="ID104" s="507"/>
      <c r="IE104" s="507"/>
      <c r="IF104" s="507"/>
      <c r="IG104" s="507"/>
      <c r="IH104" s="507"/>
      <c r="II104" s="507"/>
      <c r="IJ104" s="507"/>
    </row>
    <row r="105" spans="1:244" s="398" customFormat="1" ht="19" x14ac:dyDescent="0.2">
      <c r="A105"/>
      <c r="B105" s="290"/>
      <c r="C105"/>
      <c r="D105" s="341"/>
      <c r="E105" s="463"/>
      <c r="F105" s="463"/>
      <c r="G105" s="271"/>
      <c r="H105"/>
      <c r="I105" s="99"/>
      <c r="J105"/>
      <c r="K105"/>
      <c r="L105"/>
      <c r="M105" s="275"/>
      <c r="N105" s="275"/>
      <c r="O105" s="275"/>
      <c r="P105" s="275"/>
      <c r="Q105" s="275"/>
      <c r="R105" s="275"/>
      <c r="S105" s="275"/>
      <c r="T105" s="275"/>
      <c r="U105" s="275"/>
      <c r="V105" s="275"/>
      <c r="W105" s="275"/>
      <c r="X105" s="275"/>
      <c r="Y105" s="275"/>
      <c r="Z105" s="275"/>
      <c r="AA105" s="275"/>
      <c r="AB105" s="23"/>
      <c r="AC105"/>
      <c r="AD105" s="92"/>
      <c r="AE105"/>
      <c r="AF105"/>
      <c r="AG105"/>
      <c r="AH105" s="96"/>
      <c r="AI105" s="394"/>
      <c r="AJ105" s="215"/>
      <c r="AK105" s="215"/>
      <c r="AL105" s="215"/>
      <c r="AM105" s="215"/>
      <c r="AN105" s="215"/>
      <c r="AO105" s="215"/>
      <c r="AP105" s="215"/>
      <c r="AQ105" s="215"/>
      <c r="AR105" s="215"/>
      <c r="AS105" s="215"/>
      <c r="AT105" s="215"/>
      <c r="AU105" s="215"/>
      <c r="AV105" s="215"/>
      <c r="AW105" s="215"/>
      <c r="AX105" s="215"/>
      <c r="AY105" s="394"/>
      <c r="AZ105" s="215"/>
      <c r="BA105" s="715"/>
      <c r="BB105"/>
      <c r="BC105" s="715"/>
      <c r="BD105"/>
      <c r="BE105" s="715"/>
      <c r="BF105"/>
      <c r="BG105" s="715"/>
      <c r="BH105"/>
      <c r="BI105" s="715"/>
      <c r="BJ105"/>
      <c r="BK105" s="715"/>
      <c r="BL105"/>
      <c r="BM105" s="715"/>
      <c r="BN105"/>
      <c r="BO105" s="387"/>
      <c r="BP105"/>
      <c r="BQ105" s="387"/>
      <c r="BR105"/>
      <c r="BS105" s="387"/>
      <c r="BT105"/>
      <c r="BU105" s="387"/>
      <c r="BV105"/>
      <c r="BW105" s="387"/>
      <c r="BX105"/>
      <c r="BY105" s="387"/>
      <c r="BZ105"/>
      <c r="CA105" s="387"/>
      <c r="CB105"/>
      <c r="CC105" s="387"/>
      <c r="CD105"/>
      <c r="CE105" s="387"/>
      <c r="CF105"/>
      <c r="CG105" s="387"/>
      <c r="CH105"/>
      <c r="CI105" s="387"/>
      <c r="CJ105"/>
      <c r="CK105" s="215"/>
      <c r="CL105" s="507"/>
      <c r="CM105" s="507"/>
      <c r="CN105" s="507"/>
      <c r="CO105" s="507"/>
      <c r="CP105" s="507"/>
      <c r="CQ105" s="507"/>
      <c r="CR105" s="507"/>
      <c r="CS105" s="507"/>
      <c r="CT105" s="507"/>
      <c r="CU105" s="36"/>
      <c r="CV105" s="36"/>
      <c r="CW105" s="507"/>
      <c r="CX105" s="507"/>
      <c r="CY105" s="507"/>
      <c r="DN105" s="507"/>
      <c r="DO105" s="507"/>
      <c r="DP105" s="507"/>
      <c r="DQ105" s="507"/>
      <c r="DR105" s="507"/>
      <c r="DS105" s="507"/>
      <c r="DT105" s="507"/>
      <c r="DU105" s="507"/>
      <c r="DV105" s="507"/>
      <c r="DW105" s="507"/>
      <c r="DX105" s="507"/>
      <c r="DY105" s="507"/>
      <c r="DZ105" s="507"/>
      <c r="EA105" s="507"/>
      <c r="EB105" s="507"/>
      <c r="EC105" s="507"/>
      <c r="ED105" s="507"/>
      <c r="EE105" s="507"/>
      <c r="EF105" s="507"/>
      <c r="EG105" s="507"/>
      <c r="EH105" s="507"/>
      <c r="EI105" s="507"/>
      <c r="EJ105" s="507"/>
      <c r="EK105" s="507"/>
      <c r="EL105" s="507"/>
      <c r="EM105" s="507"/>
      <c r="EN105" s="507"/>
      <c r="EO105" s="507"/>
      <c r="EP105" s="507"/>
      <c r="EQ105" s="507"/>
      <c r="ER105" s="507"/>
      <c r="ES105" s="507"/>
      <c r="ET105" s="507"/>
      <c r="EU105" s="507"/>
      <c r="EV105" s="507"/>
      <c r="EW105" s="507"/>
      <c r="EX105" s="507"/>
      <c r="EY105" s="507"/>
      <c r="EZ105" s="507"/>
      <c r="FA105" s="507"/>
      <c r="FB105" s="507"/>
      <c r="FC105" s="507"/>
      <c r="FD105" s="507"/>
      <c r="FE105" s="507"/>
      <c r="FF105" s="507"/>
      <c r="FG105" s="507"/>
      <c r="FH105" s="507"/>
      <c r="FI105" s="507"/>
      <c r="FJ105" s="507"/>
      <c r="FK105" s="507"/>
      <c r="FL105" s="507"/>
      <c r="FM105" s="507"/>
      <c r="FN105" s="507"/>
      <c r="FO105" s="507"/>
      <c r="FP105" s="507"/>
      <c r="FQ105" s="507"/>
      <c r="FR105" s="507"/>
      <c r="FS105" s="507"/>
      <c r="FT105" s="507"/>
      <c r="FU105" s="507"/>
      <c r="FV105" s="507"/>
      <c r="FW105" s="507"/>
      <c r="FX105" s="507"/>
      <c r="FY105" s="507"/>
      <c r="FZ105" s="507"/>
      <c r="GA105" s="507"/>
      <c r="GB105" s="507"/>
      <c r="GC105" s="507"/>
      <c r="GD105" s="507"/>
      <c r="GE105" s="507"/>
      <c r="GF105" s="507"/>
      <c r="GG105" s="507"/>
      <c r="GH105" s="507"/>
      <c r="GI105" s="507"/>
      <c r="GJ105" s="507"/>
      <c r="GK105" s="507"/>
      <c r="GL105" s="507"/>
      <c r="GM105" s="507"/>
      <c r="GN105" s="507"/>
      <c r="GO105" s="507"/>
      <c r="GP105" s="507"/>
      <c r="GQ105" s="507"/>
      <c r="GR105" s="507"/>
      <c r="GS105" s="507"/>
      <c r="GT105" s="507"/>
      <c r="GU105" s="507"/>
      <c r="GV105" s="507"/>
      <c r="GW105" s="507"/>
      <c r="GX105" s="507"/>
      <c r="GY105" s="507"/>
      <c r="GZ105" s="507"/>
      <c r="HA105" s="507"/>
      <c r="HB105" s="507"/>
      <c r="HC105" s="507"/>
      <c r="HD105" s="507"/>
      <c r="HE105" s="507"/>
      <c r="HF105" s="507"/>
      <c r="HG105" s="507"/>
      <c r="HH105" s="507"/>
      <c r="HI105" s="507"/>
      <c r="HJ105" s="507"/>
      <c r="HK105" s="507"/>
      <c r="HL105" s="507"/>
      <c r="HM105" s="507"/>
      <c r="HN105" s="507"/>
      <c r="HO105" s="507"/>
      <c r="HP105" s="507"/>
      <c r="HQ105" s="507"/>
      <c r="HR105" s="507"/>
      <c r="HS105" s="507"/>
      <c r="HT105" s="507"/>
      <c r="HU105" s="507"/>
      <c r="HV105" s="507"/>
      <c r="HW105" s="507"/>
      <c r="HX105" s="507"/>
      <c r="HY105" s="507"/>
      <c r="HZ105" s="507"/>
      <c r="IA105" s="507"/>
      <c r="IB105" s="507"/>
      <c r="IC105" s="507"/>
      <c r="ID105" s="507"/>
      <c r="IE105" s="507"/>
      <c r="IF105" s="507"/>
      <c r="IG105" s="507"/>
      <c r="IH105" s="507"/>
      <c r="II105" s="507"/>
      <c r="IJ105" s="507"/>
    </row>
    <row r="106" spans="1:244" s="398" customFormat="1" ht="19" x14ac:dyDescent="0.2">
      <c r="A106"/>
      <c r="B106" s="290"/>
      <c r="C106"/>
      <c r="D106" s="341"/>
      <c r="E106" s="463"/>
      <c r="F106" s="463"/>
      <c r="G106" s="271"/>
      <c r="H106"/>
      <c r="I106" s="99"/>
      <c r="J106"/>
      <c r="K106"/>
      <c r="L106"/>
      <c r="M106" s="275"/>
      <c r="N106" s="275"/>
      <c r="O106" s="275"/>
      <c r="P106" s="275"/>
      <c r="Q106" s="275"/>
      <c r="R106" s="275"/>
      <c r="S106" s="275"/>
      <c r="T106" s="275"/>
      <c r="U106" s="275"/>
      <c r="V106" s="275"/>
      <c r="W106" s="275"/>
      <c r="X106" s="275"/>
      <c r="Y106" s="275"/>
      <c r="Z106" s="275"/>
      <c r="AA106" s="275"/>
      <c r="AB106" s="23"/>
      <c r="AC106"/>
      <c r="AD106" s="92"/>
      <c r="AE106"/>
      <c r="AF106"/>
      <c r="AG106"/>
      <c r="AH106" s="96"/>
      <c r="AI106" s="394"/>
      <c r="AJ106" s="215"/>
      <c r="AK106" s="215"/>
      <c r="AL106" s="215"/>
      <c r="AM106" s="215"/>
      <c r="AN106" s="215"/>
      <c r="AO106" s="215"/>
      <c r="AP106" s="215"/>
      <c r="AQ106" s="215"/>
      <c r="AR106" s="215"/>
      <c r="AS106" s="215"/>
      <c r="AT106" s="215"/>
      <c r="AU106" s="215"/>
      <c r="AV106" s="215"/>
      <c r="AW106" s="215"/>
      <c r="AX106" s="215"/>
      <c r="AY106" s="394"/>
      <c r="AZ106" s="215"/>
      <c r="BA106" s="715"/>
      <c r="BB106"/>
      <c r="BC106" s="715"/>
      <c r="BD106"/>
      <c r="BE106" s="715"/>
      <c r="BF106"/>
      <c r="BG106" s="715"/>
      <c r="BH106"/>
      <c r="BI106" s="715"/>
      <c r="BJ106"/>
      <c r="BK106" s="715"/>
      <c r="BL106"/>
      <c r="BM106" s="715"/>
      <c r="BN106"/>
      <c r="BO106" s="387"/>
      <c r="BP106"/>
      <c r="BQ106" s="387"/>
      <c r="BR106"/>
      <c r="BS106" s="387"/>
      <c r="BT106"/>
      <c r="BU106" s="387"/>
      <c r="BV106"/>
      <c r="BW106" s="387"/>
      <c r="BX106"/>
      <c r="BY106" s="387"/>
      <c r="BZ106"/>
      <c r="CA106" s="387"/>
      <c r="CB106"/>
      <c r="CC106" s="387"/>
      <c r="CD106"/>
      <c r="CE106" s="387"/>
      <c r="CF106"/>
      <c r="CG106" s="387"/>
      <c r="CH106"/>
      <c r="CI106" s="387"/>
      <c r="CJ106"/>
      <c r="CK106" s="215"/>
      <c r="CL106" s="507"/>
      <c r="CM106" s="507"/>
      <c r="CN106" s="507"/>
      <c r="CO106" s="507"/>
      <c r="CP106" s="507"/>
      <c r="CQ106" s="507"/>
      <c r="CR106" s="507"/>
      <c r="CS106" s="507"/>
      <c r="CT106" s="507"/>
      <c r="CU106" s="36"/>
      <c r="CV106" s="36"/>
      <c r="CW106" s="507"/>
      <c r="CX106" s="507"/>
      <c r="CY106" s="507"/>
      <c r="DN106" s="507"/>
      <c r="DO106" s="507"/>
      <c r="DP106" s="507"/>
      <c r="DQ106" s="507"/>
      <c r="DR106" s="507"/>
      <c r="DS106" s="507"/>
      <c r="DT106" s="507"/>
      <c r="DU106" s="507"/>
      <c r="DV106" s="507"/>
      <c r="DW106" s="507"/>
      <c r="DX106" s="507"/>
      <c r="DY106" s="507"/>
      <c r="DZ106" s="507"/>
      <c r="EA106" s="507"/>
      <c r="EB106" s="507"/>
      <c r="EC106" s="507"/>
      <c r="ED106" s="507"/>
      <c r="EE106" s="507"/>
      <c r="EF106" s="507"/>
      <c r="EG106" s="507"/>
      <c r="EH106" s="507"/>
      <c r="EI106" s="507"/>
      <c r="EJ106" s="507"/>
      <c r="EK106" s="507"/>
      <c r="EL106" s="507"/>
      <c r="EM106" s="507"/>
      <c r="EN106" s="507"/>
      <c r="EO106" s="507"/>
      <c r="EP106" s="507"/>
      <c r="EQ106" s="507"/>
      <c r="ER106" s="507"/>
      <c r="ES106" s="507"/>
      <c r="ET106" s="507"/>
      <c r="EU106" s="507"/>
      <c r="EV106" s="507"/>
      <c r="EW106" s="507"/>
      <c r="EX106" s="507"/>
      <c r="EY106" s="507"/>
      <c r="EZ106" s="507"/>
      <c r="FA106" s="507"/>
      <c r="FB106" s="507"/>
      <c r="FC106" s="507"/>
      <c r="FD106" s="507"/>
      <c r="FE106" s="507"/>
      <c r="FF106" s="507"/>
      <c r="FG106" s="507"/>
      <c r="FH106" s="507"/>
      <c r="FI106" s="507"/>
      <c r="FJ106" s="507"/>
      <c r="FK106" s="507"/>
      <c r="FL106" s="507"/>
      <c r="FM106" s="507"/>
      <c r="FN106" s="507"/>
      <c r="FO106" s="507"/>
      <c r="FP106" s="507"/>
      <c r="FQ106" s="507"/>
      <c r="FR106" s="507"/>
      <c r="FS106" s="507"/>
      <c r="FT106" s="507"/>
      <c r="FU106" s="507"/>
      <c r="FV106" s="507"/>
      <c r="FW106" s="507"/>
      <c r="FX106" s="507"/>
      <c r="FY106" s="507"/>
      <c r="FZ106" s="507"/>
      <c r="GA106" s="507"/>
      <c r="GB106" s="507"/>
      <c r="GC106" s="507"/>
      <c r="GD106" s="507"/>
      <c r="GE106" s="507"/>
      <c r="GF106" s="507"/>
      <c r="GG106" s="507"/>
      <c r="GH106" s="507"/>
      <c r="GI106" s="507"/>
      <c r="GJ106" s="507"/>
      <c r="GK106" s="507"/>
      <c r="GL106" s="507"/>
      <c r="GM106" s="507"/>
      <c r="GN106" s="507"/>
      <c r="GO106" s="507"/>
      <c r="GP106" s="507"/>
      <c r="GQ106" s="507"/>
      <c r="GR106" s="507"/>
      <c r="GS106" s="507"/>
      <c r="GT106" s="507"/>
      <c r="GU106" s="507"/>
      <c r="GV106" s="507"/>
      <c r="GW106" s="507"/>
      <c r="GX106" s="507"/>
      <c r="GY106" s="507"/>
      <c r="GZ106" s="507"/>
      <c r="HA106" s="507"/>
      <c r="HB106" s="507"/>
      <c r="HC106" s="507"/>
      <c r="HD106" s="507"/>
      <c r="HE106" s="507"/>
      <c r="HF106" s="507"/>
      <c r="HG106" s="507"/>
      <c r="HH106" s="507"/>
      <c r="HI106" s="507"/>
      <c r="HJ106" s="507"/>
      <c r="HK106" s="507"/>
      <c r="HL106" s="507"/>
      <c r="HM106" s="507"/>
      <c r="HN106" s="507"/>
      <c r="HO106" s="507"/>
      <c r="HP106" s="507"/>
      <c r="HQ106" s="507"/>
      <c r="HR106" s="507"/>
      <c r="HS106" s="507"/>
      <c r="HT106" s="507"/>
      <c r="HU106" s="507"/>
      <c r="HV106" s="507"/>
      <c r="HW106" s="507"/>
      <c r="HX106" s="507"/>
      <c r="HY106" s="507"/>
      <c r="HZ106" s="507"/>
      <c r="IA106" s="507"/>
      <c r="IB106" s="507"/>
      <c r="IC106" s="507"/>
      <c r="ID106" s="507"/>
      <c r="IE106" s="507"/>
      <c r="IF106" s="507"/>
      <c r="IG106" s="507"/>
      <c r="IH106" s="507"/>
      <c r="II106" s="507"/>
      <c r="IJ106" s="507"/>
    </row>
    <row r="107" spans="1:244" s="398" customFormat="1" ht="19" x14ac:dyDescent="0.2">
      <c r="A107"/>
      <c r="B107" s="290"/>
      <c r="C107"/>
      <c r="D107" s="341"/>
      <c r="E107" s="463"/>
      <c r="F107" s="463"/>
      <c r="G107" s="271"/>
      <c r="H107"/>
      <c r="I107" s="99"/>
      <c r="J107"/>
      <c r="K107"/>
      <c r="L107"/>
      <c r="M107" s="275"/>
      <c r="N107" s="275"/>
      <c r="O107" s="275"/>
      <c r="P107" s="275"/>
      <c r="Q107" s="275"/>
      <c r="R107" s="275"/>
      <c r="S107" s="275"/>
      <c r="T107" s="275"/>
      <c r="U107" s="275"/>
      <c r="V107" s="275"/>
      <c r="W107" s="275"/>
      <c r="X107" s="275"/>
      <c r="Y107" s="275"/>
      <c r="Z107" s="275"/>
      <c r="AA107" s="275"/>
      <c r="AB107" s="23"/>
      <c r="AC107"/>
      <c r="AD107" s="92"/>
      <c r="AE107"/>
      <c r="AF107"/>
      <c r="AG107"/>
      <c r="AH107" s="96"/>
      <c r="AI107" s="394"/>
      <c r="AJ107" s="215"/>
      <c r="AK107" s="215"/>
      <c r="AL107" s="215"/>
      <c r="AM107" s="215"/>
      <c r="AN107" s="215"/>
      <c r="AO107" s="215"/>
      <c r="AP107" s="215"/>
      <c r="AQ107" s="215"/>
      <c r="AR107" s="215"/>
      <c r="AS107" s="215"/>
      <c r="AT107" s="215"/>
      <c r="AU107" s="215"/>
      <c r="AV107" s="215"/>
      <c r="AW107" s="215"/>
      <c r="AX107" s="215"/>
      <c r="AY107" s="394"/>
      <c r="AZ107" s="215"/>
      <c r="BA107" s="715"/>
      <c r="BB107"/>
      <c r="BC107" s="715"/>
      <c r="BD107"/>
      <c r="BE107" s="715"/>
      <c r="BF107"/>
      <c r="BG107" s="715"/>
      <c r="BH107"/>
      <c r="BI107" s="715"/>
      <c r="BJ107"/>
      <c r="BK107" s="715"/>
      <c r="BL107"/>
      <c r="BM107" s="715"/>
      <c r="BN107"/>
      <c r="BO107" s="387"/>
      <c r="BP107"/>
      <c r="BQ107" s="387"/>
      <c r="BR107"/>
      <c r="BS107" s="387"/>
      <c r="BT107"/>
      <c r="BU107" s="387"/>
      <c r="BV107"/>
      <c r="BW107" s="387"/>
      <c r="BX107"/>
      <c r="BY107" s="387"/>
      <c r="BZ107"/>
      <c r="CA107" s="387"/>
      <c r="CB107"/>
      <c r="CC107" s="387"/>
      <c r="CD107"/>
      <c r="CE107" s="387"/>
      <c r="CF107"/>
      <c r="CG107" s="387"/>
      <c r="CH107"/>
      <c r="CI107" s="387"/>
      <c r="CJ107"/>
      <c r="CK107" s="215"/>
      <c r="CL107" s="507"/>
      <c r="CM107" s="507"/>
      <c r="CN107" s="507"/>
      <c r="CO107" s="507"/>
      <c r="CP107" s="507"/>
      <c r="CQ107" s="507"/>
      <c r="CR107" s="507"/>
      <c r="CS107" s="507"/>
      <c r="CT107" s="507"/>
      <c r="CU107" s="36"/>
      <c r="CV107" s="36"/>
      <c r="CW107" s="507"/>
      <c r="CX107" s="507"/>
      <c r="CY107" s="507"/>
      <c r="DN107" s="507"/>
      <c r="DO107" s="507"/>
      <c r="DP107" s="507"/>
      <c r="DQ107" s="507"/>
      <c r="DR107" s="507"/>
      <c r="DS107" s="507"/>
      <c r="DT107" s="507"/>
      <c r="DU107" s="507"/>
      <c r="DV107" s="507"/>
      <c r="DW107" s="507"/>
      <c r="DX107" s="507"/>
      <c r="DY107" s="507"/>
      <c r="DZ107" s="507"/>
      <c r="EA107" s="507"/>
      <c r="EB107" s="507"/>
      <c r="EC107" s="507"/>
      <c r="ED107" s="507"/>
      <c r="EE107" s="507"/>
      <c r="EF107" s="507"/>
      <c r="EG107" s="507"/>
      <c r="EH107" s="507"/>
      <c r="EI107" s="507"/>
      <c r="EJ107" s="507"/>
      <c r="EK107" s="507"/>
      <c r="EL107" s="507"/>
      <c r="EM107" s="507"/>
      <c r="EN107" s="507"/>
      <c r="EO107" s="507"/>
      <c r="EP107" s="507"/>
      <c r="EQ107" s="507"/>
      <c r="ER107" s="507"/>
      <c r="ES107" s="507"/>
      <c r="ET107" s="507"/>
      <c r="EU107" s="507"/>
      <c r="EV107" s="507"/>
      <c r="EW107" s="507"/>
      <c r="EX107" s="507"/>
      <c r="EY107" s="507"/>
      <c r="EZ107" s="507"/>
      <c r="FA107" s="507"/>
      <c r="FB107" s="507"/>
      <c r="FC107" s="507"/>
      <c r="FD107" s="507"/>
      <c r="FE107" s="507"/>
      <c r="FF107" s="507"/>
      <c r="FG107" s="507"/>
      <c r="FH107" s="507"/>
      <c r="FI107" s="507"/>
      <c r="FJ107" s="507"/>
      <c r="FK107" s="507"/>
      <c r="FL107" s="507"/>
      <c r="FM107" s="507"/>
      <c r="FN107" s="507"/>
      <c r="FO107" s="507"/>
      <c r="FP107" s="507"/>
      <c r="FQ107" s="507"/>
      <c r="FR107" s="507"/>
      <c r="FS107" s="507"/>
      <c r="FT107" s="507"/>
      <c r="FU107" s="507"/>
      <c r="FV107" s="507"/>
      <c r="FW107" s="507"/>
      <c r="FX107" s="507"/>
      <c r="FY107" s="507"/>
      <c r="FZ107" s="507"/>
      <c r="GA107" s="507"/>
      <c r="GB107" s="507"/>
      <c r="GC107" s="507"/>
      <c r="GD107" s="507"/>
      <c r="GE107" s="507"/>
      <c r="GF107" s="507"/>
      <c r="GG107" s="507"/>
      <c r="GH107" s="507"/>
      <c r="GI107" s="507"/>
      <c r="GJ107" s="507"/>
      <c r="GK107" s="507"/>
      <c r="GL107" s="507"/>
      <c r="GM107" s="507"/>
      <c r="GN107" s="507"/>
      <c r="GO107" s="507"/>
      <c r="GP107" s="507"/>
      <c r="GQ107" s="507"/>
      <c r="GR107" s="507"/>
      <c r="GS107" s="507"/>
      <c r="GT107" s="507"/>
      <c r="GU107" s="507"/>
      <c r="GV107" s="507"/>
      <c r="GW107" s="507"/>
      <c r="GX107" s="507"/>
      <c r="GY107" s="507"/>
      <c r="GZ107" s="507"/>
      <c r="HA107" s="507"/>
      <c r="HB107" s="507"/>
      <c r="HC107" s="507"/>
      <c r="HD107" s="507"/>
      <c r="HE107" s="507"/>
      <c r="HF107" s="507"/>
      <c r="HG107" s="507"/>
      <c r="HH107" s="507"/>
      <c r="HI107" s="507"/>
      <c r="HJ107" s="507"/>
      <c r="HK107" s="507"/>
      <c r="HL107" s="507"/>
      <c r="HM107" s="507"/>
      <c r="HN107" s="507"/>
      <c r="HO107" s="507"/>
      <c r="HP107" s="507"/>
      <c r="HQ107" s="507"/>
      <c r="HR107" s="507"/>
      <c r="HS107" s="507"/>
      <c r="HT107" s="507"/>
      <c r="HU107" s="507"/>
      <c r="HV107" s="507"/>
      <c r="HW107" s="507"/>
      <c r="HX107" s="507"/>
      <c r="HY107" s="507"/>
      <c r="HZ107" s="507"/>
      <c r="IA107" s="507"/>
      <c r="IB107" s="507"/>
      <c r="IC107" s="507"/>
      <c r="ID107" s="507"/>
      <c r="IE107" s="507"/>
      <c r="IF107" s="507"/>
      <c r="IG107" s="507"/>
      <c r="IH107" s="507"/>
      <c r="II107" s="507"/>
      <c r="IJ107" s="507"/>
    </row>
    <row r="108" spans="1:244" s="398" customFormat="1" ht="19" x14ac:dyDescent="0.2">
      <c r="A108"/>
      <c r="B108" s="290"/>
      <c r="C108"/>
      <c r="D108" s="341"/>
      <c r="E108" s="463"/>
      <c r="F108" s="463"/>
      <c r="G108" s="271"/>
      <c r="H108"/>
      <c r="I108" s="99"/>
      <c r="J108"/>
      <c r="K108"/>
      <c r="L108"/>
      <c r="M108" s="275"/>
      <c r="N108" s="275"/>
      <c r="O108" s="275"/>
      <c r="P108" s="275"/>
      <c r="Q108" s="275"/>
      <c r="R108" s="275"/>
      <c r="S108" s="275"/>
      <c r="T108" s="275"/>
      <c r="U108" s="275"/>
      <c r="V108" s="275"/>
      <c r="W108" s="275"/>
      <c r="X108" s="275"/>
      <c r="Y108" s="275"/>
      <c r="Z108" s="275"/>
      <c r="AA108" s="275"/>
      <c r="AB108" s="23"/>
      <c r="AC108"/>
      <c r="AD108" s="92"/>
      <c r="AE108"/>
      <c r="AF108"/>
      <c r="AG108"/>
      <c r="AH108" s="96"/>
      <c r="AI108" s="394"/>
      <c r="AJ108" s="215"/>
      <c r="AK108" s="215"/>
      <c r="AL108" s="215"/>
      <c r="AM108" s="215"/>
      <c r="AN108" s="215"/>
      <c r="AO108" s="215"/>
      <c r="AP108" s="215"/>
      <c r="AQ108" s="215"/>
      <c r="AR108" s="215"/>
      <c r="AS108" s="215"/>
      <c r="AT108" s="215"/>
      <c r="AU108" s="215"/>
      <c r="AV108" s="215"/>
      <c r="AW108" s="215"/>
      <c r="AX108" s="215"/>
      <c r="AY108" s="394"/>
      <c r="AZ108" s="215"/>
      <c r="BA108" s="715"/>
      <c r="BB108"/>
      <c r="BC108" s="715"/>
      <c r="BD108"/>
      <c r="BE108" s="715"/>
      <c r="BF108"/>
      <c r="BG108" s="715"/>
      <c r="BH108"/>
      <c r="BI108" s="715"/>
      <c r="BJ108"/>
      <c r="BK108" s="715"/>
      <c r="BL108"/>
      <c r="BM108" s="715"/>
      <c r="BN108"/>
      <c r="BO108" s="387"/>
      <c r="BP108"/>
      <c r="BQ108" s="387"/>
      <c r="BR108"/>
      <c r="BS108" s="387"/>
      <c r="BT108"/>
      <c r="BU108" s="387"/>
      <c r="BV108"/>
      <c r="BW108" s="387"/>
      <c r="BX108"/>
      <c r="BY108" s="387"/>
      <c r="BZ108"/>
      <c r="CA108" s="387"/>
      <c r="CB108"/>
      <c r="CC108" s="387"/>
      <c r="CD108"/>
      <c r="CE108" s="387"/>
      <c r="CF108"/>
      <c r="CG108" s="387"/>
      <c r="CH108"/>
      <c r="CI108" s="387"/>
      <c r="CJ108"/>
      <c r="CK108" s="215"/>
      <c r="CL108" s="507"/>
      <c r="CM108" s="507"/>
      <c r="CN108" s="507"/>
      <c r="CO108" s="507"/>
      <c r="CP108" s="507"/>
      <c r="CQ108" s="507"/>
      <c r="CR108" s="507"/>
      <c r="CS108" s="507"/>
      <c r="CT108" s="507"/>
      <c r="CU108" s="36"/>
      <c r="CV108" s="36"/>
      <c r="CW108" s="507"/>
      <c r="CX108" s="507"/>
      <c r="CY108" s="507"/>
      <c r="DN108" s="507"/>
      <c r="DO108" s="507"/>
      <c r="DP108" s="507"/>
      <c r="DQ108" s="507"/>
      <c r="DR108" s="507"/>
      <c r="DS108" s="507"/>
      <c r="DT108" s="507"/>
      <c r="DU108" s="507"/>
      <c r="DV108" s="507"/>
      <c r="DW108" s="507"/>
      <c r="DX108" s="507"/>
      <c r="DY108" s="507"/>
      <c r="DZ108" s="507"/>
      <c r="EA108" s="507"/>
      <c r="EB108" s="507"/>
      <c r="EC108" s="507"/>
      <c r="ED108" s="507"/>
      <c r="EE108" s="507"/>
      <c r="EF108" s="507"/>
      <c r="EG108" s="507"/>
      <c r="EH108" s="507"/>
      <c r="EI108" s="507"/>
      <c r="EJ108" s="507"/>
      <c r="EK108" s="507"/>
      <c r="EL108" s="507"/>
      <c r="EM108" s="507"/>
      <c r="EN108" s="507"/>
      <c r="EO108" s="507"/>
      <c r="EP108" s="507"/>
      <c r="EQ108" s="507"/>
      <c r="ER108" s="507"/>
      <c r="ES108" s="507"/>
      <c r="ET108" s="507"/>
      <c r="EU108" s="507"/>
      <c r="EV108" s="507"/>
      <c r="EW108" s="507"/>
      <c r="EX108" s="507"/>
      <c r="EY108" s="507"/>
      <c r="EZ108" s="507"/>
      <c r="FA108" s="507"/>
      <c r="FB108" s="507"/>
      <c r="FC108" s="507"/>
      <c r="FD108" s="507"/>
      <c r="FE108" s="507"/>
      <c r="FF108" s="507"/>
      <c r="FG108" s="507"/>
      <c r="FH108" s="507"/>
      <c r="FI108" s="507"/>
      <c r="FJ108" s="507"/>
      <c r="FK108" s="507"/>
      <c r="FL108" s="507"/>
      <c r="FM108" s="507"/>
      <c r="FN108" s="507"/>
      <c r="FO108" s="507"/>
      <c r="FP108" s="507"/>
      <c r="FQ108" s="507"/>
      <c r="FR108" s="507"/>
      <c r="FS108" s="507"/>
      <c r="FT108" s="507"/>
      <c r="FU108" s="507"/>
      <c r="FV108" s="507"/>
      <c r="FW108" s="507"/>
      <c r="FX108" s="507"/>
      <c r="FY108" s="507"/>
      <c r="FZ108" s="507"/>
      <c r="GA108" s="507"/>
      <c r="GB108" s="507"/>
      <c r="GC108" s="507"/>
      <c r="GD108" s="507"/>
      <c r="GE108" s="507"/>
      <c r="GF108" s="507"/>
      <c r="GG108" s="507"/>
      <c r="GH108" s="507"/>
      <c r="GI108" s="507"/>
      <c r="GJ108" s="507"/>
      <c r="GK108" s="507"/>
      <c r="GL108" s="507"/>
      <c r="GM108" s="507"/>
      <c r="GN108" s="507"/>
      <c r="GO108" s="507"/>
      <c r="GP108" s="507"/>
      <c r="GQ108" s="507"/>
      <c r="GR108" s="507"/>
      <c r="GS108" s="507"/>
      <c r="GT108" s="507"/>
      <c r="GU108" s="507"/>
      <c r="GV108" s="507"/>
      <c r="GW108" s="507"/>
      <c r="GX108" s="507"/>
      <c r="GY108" s="507"/>
      <c r="GZ108" s="507"/>
      <c r="HA108" s="507"/>
      <c r="HB108" s="507"/>
      <c r="HC108" s="507"/>
      <c r="HD108" s="507"/>
      <c r="HE108" s="507"/>
      <c r="HF108" s="507"/>
      <c r="HG108" s="507"/>
      <c r="HH108" s="507"/>
      <c r="HI108" s="507"/>
      <c r="HJ108" s="507"/>
      <c r="HK108" s="507"/>
      <c r="HL108" s="507"/>
      <c r="HM108" s="507"/>
      <c r="HN108" s="507"/>
      <c r="HO108" s="507"/>
      <c r="HP108" s="507"/>
      <c r="HQ108" s="507"/>
      <c r="HR108" s="507"/>
      <c r="HS108" s="507"/>
      <c r="HT108" s="507"/>
      <c r="HU108" s="507"/>
      <c r="HV108" s="507"/>
      <c r="HW108" s="507"/>
      <c r="HX108" s="507"/>
      <c r="HY108" s="507"/>
      <c r="HZ108" s="507"/>
      <c r="IA108" s="507"/>
      <c r="IB108" s="507"/>
      <c r="IC108" s="507"/>
      <c r="ID108" s="507"/>
      <c r="IE108" s="507"/>
      <c r="IF108" s="507"/>
      <c r="IG108" s="507"/>
      <c r="IH108" s="507"/>
      <c r="II108" s="507"/>
      <c r="IJ108" s="507"/>
    </row>
    <row r="109" spans="1:244" s="398" customFormat="1" ht="19" x14ac:dyDescent="0.2">
      <c r="A109"/>
      <c r="B109" s="290"/>
      <c r="C109"/>
      <c r="D109" s="341"/>
      <c r="E109" s="463"/>
      <c r="F109" s="463"/>
      <c r="G109" s="271"/>
      <c r="H109"/>
      <c r="I109" s="99"/>
      <c r="J109"/>
      <c r="K109"/>
      <c r="L109"/>
      <c r="M109" s="275"/>
      <c r="N109" s="275"/>
      <c r="O109" s="275"/>
      <c r="P109" s="275"/>
      <c r="Q109" s="275"/>
      <c r="R109" s="275"/>
      <c r="S109" s="275"/>
      <c r="T109" s="275"/>
      <c r="U109" s="275"/>
      <c r="V109" s="275"/>
      <c r="W109" s="275"/>
      <c r="X109" s="275"/>
      <c r="Y109" s="275"/>
      <c r="Z109" s="275"/>
      <c r="AA109" s="275"/>
      <c r="AB109" s="23"/>
      <c r="AC109"/>
      <c r="AD109" s="92"/>
      <c r="AE109"/>
      <c r="AF109"/>
      <c r="AG109"/>
      <c r="AH109" s="96"/>
      <c r="AI109" s="394"/>
      <c r="AJ109" s="215"/>
      <c r="AK109" s="215"/>
      <c r="AL109" s="215"/>
      <c r="AM109" s="215"/>
      <c r="AN109" s="215"/>
      <c r="AO109" s="215"/>
      <c r="AP109" s="215"/>
      <c r="AQ109" s="215"/>
      <c r="AR109" s="215"/>
      <c r="AS109" s="215"/>
      <c r="AT109" s="215"/>
      <c r="AU109" s="215"/>
      <c r="AV109" s="215"/>
      <c r="AW109" s="215"/>
      <c r="AX109" s="215"/>
      <c r="AY109" s="394"/>
      <c r="AZ109" s="215"/>
      <c r="BA109" s="715"/>
      <c r="BB109"/>
      <c r="BC109" s="715"/>
      <c r="BD109"/>
      <c r="BE109" s="715"/>
      <c r="BF109"/>
      <c r="BG109" s="715"/>
      <c r="BH109"/>
      <c r="BI109" s="715"/>
      <c r="BJ109"/>
      <c r="BK109" s="715"/>
      <c r="BL109"/>
      <c r="BM109" s="715"/>
      <c r="BN109"/>
      <c r="BO109" s="387"/>
      <c r="BP109"/>
      <c r="BQ109" s="387"/>
      <c r="BR109"/>
      <c r="BS109" s="387"/>
      <c r="BT109"/>
      <c r="BU109" s="387"/>
      <c r="BV109"/>
      <c r="BW109" s="387"/>
      <c r="BX109"/>
      <c r="BY109" s="387"/>
      <c r="BZ109"/>
      <c r="CA109" s="387"/>
      <c r="CB109"/>
      <c r="CC109" s="387"/>
      <c r="CD109"/>
      <c r="CE109" s="387"/>
      <c r="CF109"/>
      <c r="CG109" s="387"/>
      <c r="CH109"/>
      <c r="CI109" s="387"/>
      <c r="CJ109"/>
      <c r="CK109" s="215"/>
      <c r="CL109" s="507"/>
      <c r="CM109" s="507"/>
      <c r="CN109" s="507"/>
      <c r="CO109" s="507"/>
      <c r="CP109" s="507"/>
      <c r="CQ109" s="507"/>
      <c r="CR109" s="507"/>
      <c r="CS109" s="507"/>
      <c r="CT109" s="507"/>
      <c r="CU109" s="36"/>
      <c r="CV109" s="36"/>
      <c r="CW109" s="507"/>
      <c r="CX109" s="507"/>
      <c r="CY109" s="507"/>
      <c r="DN109" s="507"/>
      <c r="DO109" s="507"/>
      <c r="DP109" s="507"/>
      <c r="DQ109" s="507"/>
      <c r="DR109" s="507"/>
      <c r="DS109" s="507"/>
      <c r="DT109" s="507"/>
      <c r="DU109" s="507"/>
      <c r="DV109" s="507"/>
      <c r="DW109" s="507"/>
      <c r="DX109" s="507"/>
      <c r="DY109" s="507"/>
      <c r="DZ109" s="507"/>
      <c r="EA109" s="507"/>
      <c r="EB109" s="507"/>
      <c r="EC109" s="507"/>
      <c r="ED109" s="507"/>
      <c r="EE109" s="507"/>
      <c r="EF109" s="507"/>
      <c r="EG109" s="507"/>
      <c r="EH109" s="507"/>
      <c r="EI109" s="507"/>
      <c r="EJ109" s="507"/>
      <c r="EK109" s="507"/>
      <c r="EL109" s="507"/>
      <c r="EM109" s="507"/>
      <c r="EN109" s="507"/>
      <c r="EO109" s="507"/>
      <c r="EP109" s="507"/>
      <c r="EQ109" s="507"/>
      <c r="ER109" s="507"/>
      <c r="ES109" s="507"/>
      <c r="ET109" s="507"/>
      <c r="EU109" s="507"/>
      <c r="EV109" s="507"/>
      <c r="EW109" s="507"/>
      <c r="EX109" s="507"/>
      <c r="EY109" s="507"/>
      <c r="EZ109" s="507"/>
      <c r="FA109" s="507"/>
      <c r="FB109" s="507"/>
      <c r="FC109" s="507"/>
      <c r="FD109" s="507"/>
      <c r="FE109" s="507"/>
      <c r="FF109" s="507"/>
      <c r="FG109" s="507"/>
      <c r="FH109" s="507"/>
      <c r="FI109" s="507"/>
      <c r="FJ109" s="507"/>
      <c r="FK109" s="507"/>
      <c r="FL109" s="507"/>
      <c r="FM109" s="507"/>
      <c r="FN109" s="507"/>
      <c r="FO109" s="507"/>
      <c r="FP109" s="507"/>
      <c r="FQ109" s="507"/>
      <c r="FR109" s="507"/>
      <c r="FS109" s="507"/>
      <c r="FT109" s="507"/>
      <c r="FU109" s="507"/>
      <c r="FV109" s="507"/>
      <c r="FW109" s="507"/>
      <c r="FX109" s="507"/>
      <c r="FY109" s="507"/>
      <c r="FZ109" s="507"/>
      <c r="GA109" s="507"/>
      <c r="GB109" s="507"/>
      <c r="GC109" s="507"/>
      <c r="GD109" s="507"/>
      <c r="GE109" s="507"/>
      <c r="GF109" s="507"/>
      <c r="GG109" s="507"/>
      <c r="GH109" s="507"/>
      <c r="GI109" s="507"/>
      <c r="GJ109" s="507"/>
      <c r="GK109" s="507"/>
      <c r="GL109" s="507"/>
      <c r="GM109" s="507"/>
      <c r="GN109" s="507"/>
      <c r="GO109" s="507"/>
      <c r="GP109" s="507"/>
      <c r="GQ109" s="507"/>
      <c r="GR109" s="507"/>
      <c r="GS109" s="507"/>
      <c r="GT109" s="507"/>
      <c r="GU109" s="507"/>
      <c r="GV109" s="507"/>
      <c r="GW109" s="507"/>
      <c r="GX109" s="507"/>
      <c r="GY109" s="507"/>
      <c r="GZ109" s="507"/>
      <c r="HA109" s="507"/>
      <c r="HB109" s="507"/>
      <c r="HC109" s="507"/>
      <c r="HD109" s="507"/>
      <c r="HE109" s="507"/>
      <c r="HF109" s="507"/>
      <c r="HG109" s="507"/>
      <c r="HH109" s="507"/>
      <c r="HI109" s="507"/>
      <c r="HJ109" s="507"/>
      <c r="HK109" s="507"/>
      <c r="HL109" s="507"/>
      <c r="HM109" s="507"/>
      <c r="HN109" s="507"/>
      <c r="HO109" s="507"/>
      <c r="HP109" s="507"/>
      <c r="HQ109" s="507"/>
      <c r="HR109" s="507"/>
      <c r="HS109" s="507"/>
      <c r="HT109" s="507"/>
      <c r="HU109" s="507"/>
      <c r="HV109" s="507"/>
      <c r="HW109" s="507"/>
      <c r="HX109" s="507"/>
      <c r="HY109" s="507"/>
      <c r="HZ109" s="507"/>
      <c r="IA109" s="507"/>
      <c r="IB109" s="507"/>
      <c r="IC109" s="507"/>
      <c r="ID109" s="507"/>
      <c r="IE109" s="507"/>
      <c r="IF109" s="507"/>
      <c r="IG109" s="507"/>
      <c r="IH109" s="507"/>
      <c r="II109" s="507"/>
      <c r="IJ109" s="507"/>
    </row>
    <row r="110" spans="1:244" s="398" customFormat="1" ht="19" x14ac:dyDescent="0.2">
      <c r="A110"/>
      <c r="B110" s="290"/>
      <c r="C110"/>
      <c r="D110" s="341"/>
      <c r="E110" s="463"/>
      <c r="F110" s="463"/>
      <c r="G110" s="271"/>
      <c r="H110"/>
      <c r="I110" s="99"/>
      <c r="J110"/>
      <c r="K110"/>
      <c r="L110"/>
      <c r="M110" s="275"/>
      <c r="N110" s="275"/>
      <c r="O110" s="275"/>
      <c r="P110" s="275"/>
      <c r="Q110" s="275"/>
      <c r="R110" s="275"/>
      <c r="S110" s="275"/>
      <c r="T110" s="275"/>
      <c r="U110" s="275"/>
      <c r="V110" s="275"/>
      <c r="W110" s="275"/>
      <c r="X110" s="275"/>
      <c r="Y110" s="275"/>
      <c r="Z110" s="275"/>
      <c r="AA110" s="275"/>
      <c r="AB110" s="23"/>
      <c r="AC110"/>
      <c r="AD110" s="92"/>
      <c r="AE110"/>
      <c r="AF110"/>
      <c r="AG110"/>
      <c r="AH110" s="96"/>
      <c r="AI110" s="394"/>
      <c r="AJ110" s="215"/>
      <c r="AK110" s="215"/>
      <c r="AL110" s="215"/>
      <c r="AM110" s="215"/>
      <c r="AN110" s="215"/>
      <c r="AO110" s="215"/>
      <c r="AP110" s="215"/>
      <c r="AQ110" s="215"/>
      <c r="AR110" s="215"/>
      <c r="AS110" s="215"/>
      <c r="AT110" s="215"/>
      <c r="AU110" s="215"/>
      <c r="AV110" s="215"/>
      <c r="AW110" s="215"/>
      <c r="AX110" s="215"/>
      <c r="AY110" s="394"/>
      <c r="AZ110" s="215"/>
      <c r="BA110" s="715"/>
      <c r="BB110"/>
      <c r="BC110" s="715"/>
      <c r="BD110"/>
      <c r="BE110" s="715"/>
      <c r="BF110"/>
      <c r="BG110" s="715"/>
      <c r="BH110"/>
      <c r="BI110" s="715"/>
      <c r="BJ110"/>
      <c r="BK110" s="715"/>
      <c r="BL110"/>
      <c r="BM110" s="715"/>
      <c r="BN110"/>
      <c r="BO110" s="387"/>
      <c r="BP110"/>
      <c r="BQ110" s="387"/>
      <c r="BR110"/>
      <c r="BS110" s="387"/>
      <c r="BT110"/>
      <c r="BU110" s="387"/>
      <c r="BV110"/>
      <c r="BW110" s="387"/>
      <c r="BX110"/>
      <c r="BY110" s="387"/>
      <c r="BZ110"/>
      <c r="CA110" s="387"/>
      <c r="CB110"/>
      <c r="CC110" s="387"/>
      <c r="CD110"/>
      <c r="CE110" s="387"/>
      <c r="CF110"/>
      <c r="CG110" s="387"/>
      <c r="CH110"/>
      <c r="CI110" s="387"/>
      <c r="CJ110"/>
      <c r="CK110" s="215"/>
      <c r="CL110" s="507"/>
      <c r="CM110" s="507"/>
      <c r="CN110" s="507"/>
      <c r="CO110" s="507"/>
      <c r="CP110" s="507"/>
      <c r="CQ110" s="507"/>
      <c r="CR110" s="507"/>
      <c r="CS110" s="507"/>
      <c r="CT110" s="507"/>
      <c r="CU110" s="36"/>
      <c r="CV110" s="36"/>
      <c r="CW110" s="507"/>
      <c r="CX110" s="507"/>
      <c r="CY110" s="507"/>
      <c r="DN110" s="507"/>
      <c r="DO110" s="507"/>
      <c r="DP110" s="507"/>
      <c r="DQ110" s="507"/>
      <c r="DR110" s="507"/>
      <c r="DS110" s="507"/>
      <c r="DT110" s="507"/>
      <c r="DU110" s="507"/>
      <c r="DV110" s="507"/>
      <c r="DW110" s="507"/>
      <c r="DX110" s="507"/>
      <c r="DY110" s="507"/>
      <c r="DZ110" s="507"/>
      <c r="EA110" s="507"/>
      <c r="EB110" s="507"/>
      <c r="EC110" s="507"/>
      <c r="ED110" s="507"/>
      <c r="EE110" s="507"/>
      <c r="EF110" s="507"/>
      <c r="EG110" s="507"/>
      <c r="EH110" s="507"/>
      <c r="EI110" s="507"/>
      <c r="EJ110" s="507"/>
      <c r="EK110" s="507"/>
      <c r="EL110" s="507"/>
      <c r="EM110" s="507"/>
      <c r="EN110" s="507"/>
      <c r="EO110" s="507"/>
      <c r="EP110" s="507"/>
      <c r="EQ110" s="507"/>
      <c r="ER110" s="507"/>
      <c r="ES110" s="507"/>
      <c r="ET110" s="507"/>
      <c r="EU110" s="507"/>
      <c r="EV110" s="507"/>
      <c r="EW110" s="507"/>
      <c r="EX110" s="507"/>
      <c r="EY110" s="507"/>
      <c r="EZ110" s="507"/>
      <c r="FA110" s="507"/>
      <c r="FB110" s="507"/>
      <c r="FC110" s="507"/>
      <c r="FD110" s="507"/>
      <c r="FE110" s="507"/>
      <c r="FF110" s="507"/>
      <c r="FG110" s="507"/>
      <c r="FH110" s="507"/>
      <c r="FI110" s="507"/>
      <c r="FJ110" s="507"/>
      <c r="FK110" s="507"/>
      <c r="FL110" s="507"/>
      <c r="FM110" s="507"/>
      <c r="FN110" s="507"/>
      <c r="FO110" s="507"/>
      <c r="FP110" s="507"/>
      <c r="FQ110" s="507"/>
      <c r="FR110" s="507"/>
      <c r="FS110" s="507"/>
      <c r="FT110" s="507"/>
      <c r="FU110" s="507"/>
      <c r="FV110" s="507"/>
      <c r="FW110" s="507"/>
      <c r="FX110" s="507"/>
      <c r="FY110" s="507"/>
      <c r="FZ110" s="507"/>
      <c r="GA110" s="507"/>
      <c r="GB110" s="507"/>
      <c r="GC110" s="507"/>
      <c r="GD110" s="507"/>
      <c r="GE110" s="507"/>
      <c r="GF110" s="507"/>
      <c r="GG110" s="507"/>
      <c r="GH110" s="507"/>
      <c r="GI110" s="507"/>
      <c r="GJ110" s="507"/>
      <c r="GK110" s="507"/>
      <c r="GL110" s="507"/>
      <c r="GM110" s="507"/>
      <c r="GN110" s="507"/>
      <c r="GO110" s="507"/>
      <c r="GP110" s="507"/>
      <c r="GQ110" s="507"/>
      <c r="GR110" s="507"/>
      <c r="GS110" s="507"/>
      <c r="GT110" s="507"/>
      <c r="GU110" s="507"/>
      <c r="GV110" s="507"/>
      <c r="GW110" s="507"/>
      <c r="GX110" s="507"/>
      <c r="GY110" s="507"/>
      <c r="GZ110" s="507"/>
      <c r="HA110" s="507"/>
      <c r="HB110" s="507"/>
      <c r="HC110" s="507"/>
      <c r="HD110" s="507"/>
      <c r="HE110" s="507"/>
      <c r="HF110" s="507"/>
      <c r="HG110" s="507"/>
      <c r="HH110" s="507"/>
      <c r="HI110" s="507"/>
      <c r="HJ110" s="507"/>
      <c r="HK110" s="507"/>
      <c r="HL110" s="507"/>
      <c r="HM110" s="507"/>
      <c r="HN110" s="507"/>
      <c r="HO110" s="507"/>
      <c r="HP110" s="507"/>
      <c r="HQ110" s="507"/>
      <c r="HR110" s="507"/>
      <c r="HS110" s="507"/>
      <c r="HT110" s="507"/>
      <c r="HU110" s="507"/>
      <c r="HV110" s="507"/>
      <c r="HW110" s="507"/>
      <c r="HX110" s="507"/>
      <c r="HY110" s="507"/>
      <c r="HZ110" s="507"/>
      <c r="IA110" s="507"/>
      <c r="IB110" s="507"/>
      <c r="IC110" s="507"/>
      <c r="ID110" s="507"/>
      <c r="IE110" s="507"/>
      <c r="IF110" s="507"/>
      <c r="IG110" s="507"/>
      <c r="IH110" s="507"/>
      <c r="II110" s="507"/>
      <c r="IJ110" s="507"/>
    </row>
    <row r="111" spans="1:244" s="398" customFormat="1" ht="19" x14ac:dyDescent="0.2">
      <c r="A111"/>
      <c r="B111" s="290"/>
      <c r="C111"/>
      <c r="D111" s="341"/>
      <c r="E111" s="463"/>
      <c r="F111" s="463"/>
      <c r="G111" s="271"/>
      <c r="H111"/>
      <c r="I111" s="99"/>
      <c r="J111"/>
      <c r="K111"/>
      <c r="L111"/>
      <c r="M111" s="275"/>
      <c r="N111" s="275"/>
      <c r="O111" s="275"/>
      <c r="P111" s="275"/>
      <c r="Q111" s="275"/>
      <c r="R111" s="275"/>
      <c r="S111" s="275"/>
      <c r="T111" s="275"/>
      <c r="U111" s="275"/>
      <c r="V111" s="275"/>
      <c r="W111" s="275"/>
      <c r="X111" s="275"/>
      <c r="Y111" s="275"/>
      <c r="Z111" s="275"/>
      <c r="AA111" s="275"/>
      <c r="AB111" s="23"/>
      <c r="AC111"/>
      <c r="AD111" s="92"/>
      <c r="AE111"/>
      <c r="AF111"/>
      <c r="AG111"/>
      <c r="AH111" s="96"/>
      <c r="AI111" s="394"/>
      <c r="AJ111" s="215"/>
      <c r="AK111" s="215"/>
      <c r="AL111" s="215"/>
      <c r="AM111" s="215"/>
      <c r="AN111" s="215"/>
      <c r="AO111" s="215"/>
      <c r="AP111" s="215"/>
      <c r="AQ111" s="215"/>
      <c r="AR111" s="215"/>
      <c r="AS111" s="215"/>
      <c r="AT111" s="215"/>
      <c r="AU111" s="215"/>
      <c r="AV111" s="215"/>
      <c r="AW111" s="215"/>
      <c r="AX111" s="215"/>
      <c r="AY111" s="394"/>
      <c r="AZ111" s="215"/>
      <c r="BA111" s="715"/>
      <c r="BB111"/>
      <c r="BC111" s="715"/>
      <c r="BD111"/>
      <c r="BE111" s="715"/>
      <c r="BF111"/>
      <c r="BG111" s="715"/>
      <c r="BH111"/>
      <c r="BI111" s="715"/>
      <c r="BJ111"/>
      <c r="BK111" s="715"/>
      <c r="BL111"/>
      <c r="BM111" s="715"/>
      <c r="BN111"/>
      <c r="BO111" s="387"/>
      <c r="BP111"/>
      <c r="BQ111" s="387"/>
      <c r="BR111"/>
      <c r="BS111" s="387"/>
      <c r="BT111"/>
      <c r="BU111" s="387"/>
      <c r="BV111"/>
      <c r="BW111" s="387"/>
      <c r="BX111"/>
      <c r="BY111" s="387"/>
      <c r="BZ111"/>
      <c r="CA111" s="387"/>
      <c r="CB111"/>
      <c r="CC111" s="387"/>
      <c r="CD111"/>
      <c r="CE111" s="387"/>
      <c r="CF111"/>
      <c r="CG111" s="387"/>
      <c r="CH111"/>
      <c r="CI111" s="387"/>
      <c r="CJ111"/>
      <c r="CK111" s="215"/>
      <c r="CL111" s="507"/>
      <c r="CM111" s="507"/>
      <c r="CN111" s="507"/>
      <c r="CO111" s="507"/>
      <c r="CP111" s="507"/>
      <c r="CQ111" s="507"/>
      <c r="CR111" s="507"/>
      <c r="CS111" s="507"/>
      <c r="CT111" s="507"/>
      <c r="CU111" s="36"/>
      <c r="CV111" s="36"/>
      <c r="CW111" s="507"/>
      <c r="CX111" s="507"/>
      <c r="CY111" s="507"/>
      <c r="DN111" s="507"/>
      <c r="DO111" s="507"/>
      <c r="DP111" s="507"/>
      <c r="DQ111" s="507"/>
      <c r="DR111" s="507"/>
      <c r="DS111" s="507"/>
      <c r="DT111" s="507"/>
      <c r="DU111" s="507"/>
      <c r="DV111" s="507"/>
      <c r="DW111" s="507"/>
      <c r="DX111" s="507"/>
      <c r="DY111" s="507"/>
      <c r="DZ111" s="507"/>
      <c r="EA111" s="507"/>
      <c r="EB111" s="507"/>
      <c r="EC111" s="507"/>
      <c r="ED111" s="507"/>
      <c r="EE111" s="507"/>
      <c r="EF111" s="507"/>
      <c r="EG111" s="507"/>
      <c r="EH111" s="507"/>
      <c r="EI111" s="507"/>
      <c r="EJ111" s="507"/>
      <c r="EK111" s="507"/>
      <c r="EL111" s="507"/>
      <c r="EM111" s="507"/>
      <c r="EN111" s="507"/>
      <c r="EO111" s="507"/>
      <c r="EP111" s="507"/>
      <c r="EQ111" s="507"/>
      <c r="ER111" s="507"/>
      <c r="ES111" s="507"/>
      <c r="ET111" s="507"/>
      <c r="EU111" s="507"/>
      <c r="EV111" s="507"/>
      <c r="EW111" s="507"/>
      <c r="EX111" s="507"/>
      <c r="EY111" s="507"/>
      <c r="EZ111" s="507"/>
      <c r="FA111" s="507"/>
      <c r="FB111" s="507"/>
      <c r="FC111" s="507"/>
      <c r="FD111" s="507"/>
      <c r="FE111" s="507"/>
      <c r="FF111" s="507"/>
      <c r="FG111" s="507"/>
      <c r="FH111" s="507"/>
      <c r="FI111" s="507"/>
      <c r="FJ111" s="507"/>
      <c r="FK111" s="507"/>
      <c r="FL111" s="507"/>
      <c r="FM111" s="507"/>
      <c r="FN111" s="507"/>
      <c r="FO111" s="507"/>
      <c r="FP111" s="507"/>
      <c r="FQ111" s="507"/>
      <c r="FR111" s="507"/>
      <c r="FS111" s="507"/>
      <c r="FT111" s="507"/>
      <c r="FU111" s="507"/>
      <c r="FV111" s="507"/>
      <c r="FW111" s="507"/>
      <c r="FX111" s="507"/>
      <c r="FY111" s="507"/>
      <c r="FZ111" s="507"/>
      <c r="GA111" s="507"/>
      <c r="GB111" s="507"/>
      <c r="GC111" s="507"/>
      <c r="GD111" s="507"/>
      <c r="GE111" s="507"/>
      <c r="GF111" s="507"/>
      <c r="GG111" s="507"/>
      <c r="GH111" s="507"/>
      <c r="GI111" s="507"/>
      <c r="GJ111" s="507"/>
      <c r="GK111" s="507"/>
      <c r="GL111" s="507"/>
      <c r="GM111" s="507"/>
      <c r="GN111" s="507"/>
      <c r="GO111" s="507"/>
      <c r="GP111" s="507"/>
      <c r="GQ111" s="507"/>
      <c r="GR111" s="507"/>
      <c r="GS111" s="507"/>
      <c r="GT111" s="507"/>
      <c r="GU111" s="507"/>
      <c r="GV111" s="507"/>
      <c r="GW111" s="507"/>
      <c r="GX111" s="507"/>
      <c r="GY111" s="507"/>
      <c r="GZ111" s="507"/>
      <c r="HA111" s="507"/>
      <c r="HB111" s="507"/>
      <c r="HC111" s="507"/>
      <c r="HD111" s="507"/>
      <c r="HE111" s="507"/>
      <c r="HF111" s="507"/>
      <c r="HG111" s="507"/>
      <c r="HH111" s="507"/>
      <c r="HI111" s="507"/>
      <c r="HJ111" s="507"/>
      <c r="HK111" s="507"/>
      <c r="HL111" s="507"/>
      <c r="HM111" s="507"/>
      <c r="HN111" s="507"/>
      <c r="HO111" s="507"/>
      <c r="HP111" s="507"/>
      <c r="HQ111" s="507"/>
      <c r="HR111" s="507"/>
      <c r="HS111" s="507"/>
      <c r="HT111" s="507"/>
      <c r="HU111" s="507"/>
      <c r="HV111" s="507"/>
      <c r="HW111" s="507"/>
      <c r="HX111" s="507"/>
      <c r="HY111" s="507"/>
      <c r="HZ111" s="507"/>
      <c r="IA111" s="507"/>
      <c r="IB111" s="507"/>
      <c r="IC111" s="507"/>
      <c r="ID111" s="507"/>
      <c r="IE111" s="507"/>
      <c r="IF111" s="507"/>
      <c r="IG111" s="507"/>
      <c r="IH111" s="507"/>
      <c r="II111" s="507"/>
      <c r="IJ111" s="507"/>
    </row>
    <row r="112" spans="1:244" s="398" customFormat="1" ht="19" x14ac:dyDescent="0.2">
      <c r="A112"/>
      <c r="B112" s="290"/>
      <c r="C112"/>
      <c r="D112" s="341"/>
      <c r="E112" s="463"/>
      <c r="F112" s="463"/>
      <c r="G112" s="271"/>
      <c r="H112"/>
      <c r="I112" s="99"/>
      <c r="J112"/>
      <c r="K112"/>
      <c r="L112"/>
      <c r="M112" s="275"/>
      <c r="N112" s="275"/>
      <c r="O112" s="275"/>
      <c r="P112" s="275"/>
      <c r="Q112" s="275"/>
      <c r="R112" s="275"/>
      <c r="S112" s="275"/>
      <c r="T112" s="275"/>
      <c r="U112" s="275"/>
      <c r="V112" s="275"/>
      <c r="W112" s="275"/>
      <c r="X112" s="275"/>
      <c r="Y112" s="275"/>
      <c r="Z112" s="275"/>
      <c r="AA112" s="275"/>
      <c r="AB112" s="23"/>
      <c r="AC112"/>
      <c r="AD112" s="92"/>
      <c r="AE112"/>
      <c r="AF112"/>
      <c r="AG112"/>
      <c r="AH112" s="96"/>
      <c r="AI112" s="394"/>
      <c r="AJ112" s="215"/>
      <c r="AK112" s="215"/>
      <c r="AL112" s="215"/>
      <c r="AM112" s="215"/>
      <c r="AN112" s="215"/>
      <c r="AO112" s="215"/>
      <c r="AP112" s="215"/>
      <c r="AQ112" s="215"/>
      <c r="AR112" s="215"/>
      <c r="AS112" s="215"/>
      <c r="AT112" s="215"/>
      <c r="AU112" s="215"/>
      <c r="AV112" s="215"/>
      <c r="AW112" s="215"/>
      <c r="AX112" s="215"/>
      <c r="AY112" s="394"/>
      <c r="AZ112" s="215"/>
      <c r="BA112" s="715"/>
      <c r="BB112"/>
      <c r="BC112" s="715"/>
      <c r="BD112"/>
      <c r="BE112" s="715"/>
      <c r="BF112"/>
      <c r="BG112" s="715"/>
      <c r="BH112"/>
      <c r="BI112" s="715"/>
      <c r="BJ112"/>
      <c r="BK112" s="715"/>
      <c r="BL112"/>
      <c r="BM112" s="715"/>
      <c r="BN112"/>
      <c r="BO112" s="387"/>
      <c r="BP112"/>
      <c r="BQ112" s="387"/>
      <c r="BR112"/>
      <c r="BS112" s="387"/>
      <c r="BT112"/>
      <c r="BU112" s="387"/>
      <c r="BV112"/>
      <c r="BW112" s="387"/>
      <c r="BX112"/>
      <c r="BY112" s="387"/>
      <c r="BZ112"/>
      <c r="CA112" s="387"/>
      <c r="CB112"/>
      <c r="CC112" s="387"/>
      <c r="CD112"/>
      <c r="CE112" s="387"/>
      <c r="CF112"/>
      <c r="CG112" s="387"/>
      <c r="CH112"/>
      <c r="CI112" s="387"/>
      <c r="CJ112"/>
      <c r="CK112" s="215"/>
      <c r="CL112" s="507"/>
      <c r="CM112" s="507"/>
      <c r="CN112" s="507"/>
      <c r="CO112" s="507"/>
      <c r="CP112" s="507"/>
      <c r="CQ112" s="507"/>
      <c r="CR112" s="507"/>
      <c r="CS112" s="507"/>
      <c r="CT112" s="507"/>
      <c r="CU112" s="36"/>
      <c r="CV112" s="36"/>
      <c r="CW112" s="507"/>
      <c r="CX112" s="507"/>
      <c r="CY112" s="507"/>
      <c r="DN112" s="507"/>
      <c r="DO112" s="507"/>
      <c r="DP112" s="507"/>
      <c r="DQ112" s="507"/>
      <c r="DR112" s="507"/>
      <c r="DS112" s="507"/>
      <c r="DT112" s="507"/>
      <c r="DU112" s="507"/>
      <c r="DV112" s="507"/>
      <c r="DW112" s="507"/>
      <c r="DX112" s="507"/>
      <c r="DY112" s="507"/>
      <c r="DZ112" s="507"/>
      <c r="EA112" s="507"/>
      <c r="EB112" s="507"/>
      <c r="EC112" s="507"/>
      <c r="ED112" s="507"/>
      <c r="EE112" s="507"/>
      <c r="EF112" s="507"/>
      <c r="EG112" s="507"/>
      <c r="EH112" s="507"/>
      <c r="EI112" s="507"/>
      <c r="EJ112" s="507"/>
      <c r="EK112" s="507"/>
      <c r="EL112" s="507"/>
      <c r="EM112" s="507"/>
      <c r="EN112" s="507"/>
      <c r="EO112" s="507"/>
      <c r="EP112" s="507"/>
      <c r="EQ112" s="507"/>
      <c r="ER112" s="507"/>
      <c r="ES112" s="507"/>
      <c r="ET112" s="507"/>
      <c r="EU112" s="507"/>
      <c r="EV112" s="507"/>
      <c r="EW112" s="507"/>
      <c r="EX112" s="507"/>
      <c r="EY112" s="507"/>
      <c r="EZ112" s="507"/>
      <c r="FA112" s="507"/>
      <c r="FB112" s="507"/>
      <c r="FC112" s="507"/>
      <c r="FD112" s="507"/>
      <c r="FE112" s="507"/>
      <c r="FF112" s="507"/>
      <c r="FG112" s="507"/>
      <c r="FH112" s="507"/>
      <c r="FI112" s="507"/>
      <c r="FJ112" s="507"/>
      <c r="FK112" s="507"/>
      <c r="FL112" s="507"/>
      <c r="FM112" s="507"/>
      <c r="FN112" s="507"/>
      <c r="FO112" s="507"/>
      <c r="FP112" s="507"/>
      <c r="FQ112" s="507"/>
      <c r="FR112" s="507"/>
      <c r="FS112" s="507"/>
      <c r="FT112" s="507"/>
      <c r="FU112" s="507"/>
      <c r="FV112" s="507"/>
      <c r="FW112" s="507"/>
      <c r="FX112" s="507"/>
      <c r="FY112" s="507"/>
      <c r="FZ112" s="507"/>
      <c r="GA112" s="507"/>
      <c r="GB112" s="507"/>
      <c r="GC112" s="507"/>
      <c r="GD112" s="507"/>
      <c r="GE112" s="507"/>
      <c r="GF112" s="507"/>
      <c r="GG112" s="507"/>
      <c r="GH112" s="507"/>
      <c r="GI112" s="507"/>
      <c r="GJ112" s="507"/>
      <c r="GK112" s="507"/>
      <c r="GL112" s="507"/>
      <c r="GM112" s="507"/>
      <c r="GN112" s="507"/>
      <c r="GO112" s="507"/>
      <c r="GP112" s="507"/>
      <c r="GQ112" s="507"/>
      <c r="GR112" s="507"/>
      <c r="GS112" s="507"/>
      <c r="GT112" s="507"/>
      <c r="GU112" s="507"/>
      <c r="GV112" s="507"/>
      <c r="GW112" s="507"/>
      <c r="GX112" s="507"/>
      <c r="GY112" s="507"/>
      <c r="GZ112" s="507"/>
      <c r="HA112" s="507"/>
      <c r="HB112" s="507"/>
      <c r="HC112" s="507"/>
      <c r="HD112" s="507"/>
      <c r="HE112" s="507"/>
      <c r="HF112" s="507"/>
      <c r="HG112" s="507"/>
      <c r="HH112" s="507"/>
      <c r="HI112" s="507"/>
      <c r="HJ112" s="507"/>
      <c r="HK112" s="507"/>
      <c r="HL112" s="507"/>
      <c r="HM112" s="507"/>
      <c r="HN112" s="507"/>
      <c r="HO112" s="507"/>
      <c r="HP112" s="507"/>
      <c r="HQ112" s="507"/>
      <c r="HR112" s="507"/>
      <c r="HS112" s="507"/>
      <c r="HT112" s="507"/>
      <c r="HU112" s="507"/>
      <c r="HV112" s="507"/>
      <c r="HW112" s="507"/>
      <c r="HX112" s="507"/>
      <c r="HY112" s="507"/>
      <c r="HZ112" s="507"/>
      <c r="IA112" s="507"/>
      <c r="IB112" s="507"/>
      <c r="IC112" s="507"/>
      <c r="ID112" s="507"/>
      <c r="IE112" s="507"/>
      <c r="IF112" s="507"/>
      <c r="IG112" s="507"/>
      <c r="IH112" s="507"/>
      <c r="II112" s="507"/>
      <c r="IJ112" s="507"/>
    </row>
    <row r="113" spans="1:244" s="398" customFormat="1" ht="19" x14ac:dyDescent="0.2">
      <c r="A113"/>
      <c r="B113" s="290"/>
      <c r="C113"/>
      <c r="D113" s="341"/>
      <c r="E113" s="463"/>
      <c r="F113" s="463"/>
      <c r="G113" s="271"/>
      <c r="H113"/>
      <c r="I113" s="99"/>
      <c r="J113"/>
      <c r="K113"/>
      <c r="L113"/>
      <c r="M113" s="275"/>
      <c r="N113" s="275"/>
      <c r="O113" s="275"/>
      <c r="P113" s="275"/>
      <c r="Q113" s="275"/>
      <c r="R113" s="275"/>
      <c r="S113" s="275"/>
      <c r="T113" s="275"/>
      <c r="U113" s="275"/>
      <c r="V113" s="275"/>
      <c r="W113" s="275"/>
      <c r="X113" s="275"/>
      <c r="Y113" s="275"/>
      <c r="Z113" s="275"/>
      <c r="AA113" s="275"/>
      <c r="AB113" s="23"/>
      <c r="AC113"/>
      <c r="AD113" s="92"/>
      <c r="AE113"/>
      <c r="AF113"/>
      <c r="AG113"/>
      <c r="AH113" s="96"/>
      <c r="AI113" s="394"/>
      <c r="AJ113" s="215"/>
      <c r="AK113" s="215"/>
      <c r="AL113" s="215"/>
      <c r="AM113" s="215"/>
      <c r="AN113" s="215"/>
      <c r="AO113" s="215"/>
      <c r="AP113" s="215"/>
      <c r="AQ113" s="215"/>
      <c r="AR113" s="215"/>
      <c r="AS113" s="215"/>
      <c r="AT113" s="215"/>
      <c r="AU113" s="215"/>
      <c r="AV113" s="215"/>
      <c r="AW113" s="215"/>
      <c r="AX113" s="215"/>
      <c r="AY113" s="394"/>
      <c r="AZ113" s="215"/>
      <c r="BA113" s="715"/>
      <c r="BB113"/>
      <c r="BC113" s="715"/>
      <c r="BD113"/>
      <c r="BE113" s="715"/>
      <c r="BF113"/>
      <c r="BG113" s="715"/>
      <c r="BH113"/>
      <c r="BI113" s="715"/>
      <c r="BJ113"/>
      <c r="BK113" s="715"/>
      <c r="BL113"/>
      <c r="BM113" s="715"/>
      <c r="BN113"/>
      <c r="BO113" s="387"/>
      <c r="BP113"/>
      <c r="BQ113" s="387"/>
      <c r="BR113"/>
      <c r="BS113" s="387"/>
      <c r="BT113"/>
      <c r="BU113" s="387"/>
      <c r="BV113"/>
      <c r="BW113" s="387"/>
      <c r="BX113"/>
      <c r="BY113" s="387"/>
      <c r="BZ113"/>
      <c r="CA113" s="387"/>
      <c r="CB113"/>
      <c r="CC113" s="387"/>
      <c r="CD113"/>
      <c r="CE113" s="387"/>
      <c r="CF113"/>
      <c r="CG113" s="387"/>
      <c r="CH113"/>
      <c r="CI113" s="387"/>
      <c r="CJ113"/>
      <c r="CK113" s="215"/>
      <c r="CL113" s="507"/>
      <c r="CM113" s="507"/>
      <c r="CN113" s="507"/>
      <c r="CO113" s="507"/>
      <c r="CP113" s="507"/>
      <c r="CQ113" s="507"/>
      <c r="CR113" s="507"/>
      <c r="CS113" s="507"/>
      <c r="CT113" s="507"/>
      <c r="CU113" s="36"/>
      <c r="CV113" s="36"/>
      <c r="CW113" s="507"/>
      <c r="CX113" s="507"/>
      <c r="CY113" s="507"/>
      <c r="DN113" s="507"/>
      <c r="DO113" s="507"/>
      <c r="DP113" s="507"/>
      <c r="DQ113" s="507"/>
      <c r="DR113" s="507"/>
      <c r="DS113" s="507"/>
      <c r="DT113" s="507"/>
      <c r="DU113" s="507"/>
      <c r="DV113" s="507"/>
      <c r="DW113" s="507"/>
      <c r="DX113" s="507"/>
      <c r="DY113" s="507"/>
      <c r="DZ113" s="507"/>
      <c r="EA113" s="507"/>
      <c r="EB113" s="507"/>
      <c r="EC113" s="507"/>
      <c r="ED113" s="507"/>
      <c r="EE113" s="507"/>
      <c r="EF113" s="507"/>
      <c r="EG113" s="507"/>
      <c r="EH113" s="507"/>
      <c r="EI113" s="507"/>
      <c r="EJ113" s="507"/>
      <c r="EK113" s="507"/>
      <c r="EL113" s="507"/>
      <c r="EM113" s="507"/>
      <c r="EN113" s="507"/>
      <c r="EO113" s="507"/>
      <c r="EP113" s="507"/>
      <c r="EQ113" s="507"/>
      <c r="ER113" s="507"/>
      <c r="ES113" s="507"/>
      <c r="ET113" s="507"/>
      <c r="EU113" s="507"/>
      <c r="EV113" s="507"/>
      <c r="EW113" s="507"/>
      <c r="EX113" s="507"/>
      <c r="EY113" s="507"/>
      <c r="EZ113" s="507"/>
      <c r="FA113" s="507"/>
      <c r="FB113" s="507"/>
      <c r="FC113" s="507"/>
      <c r="FD113" s="507"/>
      <c r="FE113" s="507"/>
      <c r="FF113" s="507"/>
      <c r="FG113" s="507"/>
      <c r="FH113" s="507"/>
      <c r="FI113" s="507"/>
      <c r="FJ113" s="507"/>
      <c r="FK113" s="507"/>
      <c r="FL113" s="507"/>
      <c r="FM113" s="507"/>
      <c r="FN113" s="507"/>
      <c r="FO113" s="507"/>
      <c r="FP113" s="507"/>
      <c r="FQ113" s="507"/>
      <c r="FR113" s="507"/>
      <c r="FS113" s="507"/>
      <c r="FT113" s="507"/>
      <c r="FU113" s="507"/>
      <c r="FV113" s="507"/>
      <c r="FW113" s="507"/>
      <c r="FX113" s="507"/>
      <c r="FY113" s="507"/>
      <c r="FZ113" s="507"/>
      <c r="GA113" s="507"/>
      <c r="GB113" s="507"/>
      <c r="GC113" s="507"/>
      <c r="GD113" s="507"/>
      <c r="GE113" s="507"/>
      <c r="GF113" s="507"/>
      <c r="GG113" s="507"/>
      <c r="GH113" s="507"/>
      <c r="GI113" s="507"/>
      <c r="GJ113" s="507"/>
      <c r="GK113" s="507"/>
      <c r="GL113" s="507"/>
      <c r="GM113" s="507"/>
      <c r="GN113" s="507"/>
      <c r="GO113" s="507"/>
      <c r="GP113" s="507"/>
      <c r="GQ113" s="507"/>
      <c r="GR113" s="507"/>
      <c r="GS113" s="507"/>
      <c r="GT113" s="507"/>
      <c r="GU113" s="507"/>
      <c r="GV113" s="507"/>
      <c r="GW113" s="507"/>
      <c r="GX113" s="507"/>
      <c r="GY113" s="507"/>
      <c r="GZ113" s="507"/>
      <c r="HA113" s="507"/>
      <c r="HB113" s="507"/>
      <c r="HC113" s="507"/>
      <c r="HD113" s="507"/>
      <c r="HE113" s="507"/>
      <c r="HF113" s="507"/>
      <c r="HG113" s="507"/>
      <c r="HH113" s="507"/>
      <c r="HI113" s="507"/>
      <c r="HJ113" s="507"/>
      <c r="HK113" s="507"/>
      <c r="HL113" s="507"/>
      <c r="HM113" s="507"/>
      <c r="HN113" s="507"/>
      <c r="HO113" s="507"/>
      <c r="HP113" s="507"/>
      <c r="HQ113" s="507"/>
      <c r="HR113" s="507"/>
      <c r="HS113" s="507"/>
      <c r="HT113" s="507"/>
      <c r="HU113" s="507"/>
      <c r="HV113" s="507"/>
      <c r="HW113" s="507"/>
      <c r="HX113" s="507"/>
      <c r="HY113" s="507"/>
      <c r="HZ113" s="507"/>
      <c r="IA113" s="507"/>
      <c r="IB113" s="507"/>
      <c r="IC113" s="507"/>
      <c r="ID113" s="507"/>
      <c r="IE113" s="507"/>
      <c r="IF113" s="507"/>
      <c r="IG113" s="507"/>
      <c r="IH113" s="507"/>
      <c r="II113" s="507"/>
      <c r="IJ113" s="507"/>
    </row>
    <row r="114" spans="1:244" s="398" customFormat="1" ht="19" x14ac:dyDescent="0.2">
      <c r="A114"/>
      <c r="B114" s="290"/>
      <c r="C114"/>
      <c r="D114" s="341"/>
      <c r="E114" s="463"/>
      <c r="F114" s="463"/>
      <c r="G114" s="271"/>
      <c r="H114"/>
      <c r="I114" s="99"/>
      <c r="J114"/>
      <c r="K114"/>
      <c r="L114"/>
      <c r="M114" s="275"/>
      <c r="N114" s="275"/>
      <c r="O114" s="275"/>
      <c r="P114" s="275"/>
      <c r="Q114" s="275"/>
      <c r="R114" s="275"/>
      <c r="S114" s="275"/>
      <c r="T114" s="275"/>
      <c r="U114" s="275"/>
      <c r="V114" s="275"/>
      <c r="W114" s="275"/>
      <c r="X114" s="275"/>
      <c r="Y114" s="275"/>
      <c r="Z114" s="275"/>
      <c r="AA114" s="275"/>
      <c r="AB114" s="23"/>
      <c r="AC114"/>
      <c r="AD114" s="92"/>
      <c r="AE114"/>
      <c r="AF114"/>
      <c r="AG114"/>
      <c r="AH114" s="96"/>
      <c r="AI114" s="394"/>
      <c r="AJ114" s="215"/>
      <c r="AK114" s="215"/>
      <c r="AL114" s="215"/>
      <c r="AM114" s="215"/>
      <c r="AN114" s="215"/>
      <c r="AO114" s="215"/>
      <c r="AP114" s="215"/>
      <c r="AQ114" s="215"/>
      <c r="AR114" s="215"/>
      <c r="AS114" s="215"/>
      <c r="AT114" s="215"/>
      <c r="AU114" s="215"/>
      <c r="AV114" s="215"/>
      <c r="AW114" s="215"/>
      <c r="AX114" s="215"/>
      <c r="AY114" s="394"/>
      <c r="AZ114" s="215"/>
      <c r="BA114" s="715"/>
      <c r="BB114"/>
      <c r="BC114" s="715"/>
      <c r="BD114"/>
      <c r="BE114" s="715"/>
      <c r="BF114"/>
      <c r="BG114" s="715"/>
      <c r="BH114"/>
      <c r="BI114" s="715"/>
      <c r="BJ114"/>
      <c r="BK114" s="715"/>
      <c r="BL114"/>
      <c r="BM114" s="715"/>
      <c r="BN114"/>
      <c r="BO114" s="387"/>
      <c r="BP114"/>
      <c r="BQ114" s="387"/>
      <c r="BR114"/>
      <c r="BS114" s="387"/>
      <c r="BT114"/>
      <c r="BU114" s="387"/>
      <c r="BV114"/>
      <c r="BW114" s="387"/>
      <c r="BX114"/>
      <c r="BY114" s="387"/>
      <c r="BZ114"/>
      <c r="CA114" s="387"/>
      <c r="CB114"/>
      <c r="CC114" s="387"/>
      <c r="CD114"/>
      <c r="CE114" s="387"/>
      <c r="CF114"/>
      <c r="CG114" s="387"/>
      <c r="CH114"/>
      <c r="CI114" s="387"/>
      <c r="CJ114"/>
      <c r="CK114" s="215"/>
      <c r="CL114" s="507"/>
      <c r="CM114" s="507"/>
      <c r="CN114" s="507"/>
      <c r="CO114" s="507"/>
      <c r="CP114" s="507"/>
      <c r="CQ114" s="507"/>
      <c r="CR114" s="507"/>
      <c r="CS114" s="507"/>
      <c r="CT114" s="507"/>
      <c r="CU114" s="36"/>
      <c r="CV114" s="36"/>
      <c r="CW114" s="507"/>
      <c r="CX114" s="507"/>
      <c r="CY114" s="507"/>
      <c r="DN114" s="507"/>
      <c r="DO114" s="507"/>
      <c r="DP114" s="507"/>
      <c r="DQ114" s="507"/>
      <c r="DR114" s="507"/>
      <c r="DS114" s="507"/>
      <c r="DT114" s="507"/>
      <c r="DU114" s="507"/>
      <c r="DV114" s="507"/>
      <c r="DW114" s="507"/>
      <c r="DX114" s="507"/>
      <c r="DY114" s="507"/>
      <c r="DZ114" s="507"/>
      <c r="EA114" s="507"/>
      <c r="EB114" s="507"/>
      <c r="EC114" s="507"/>
      <c r="ED114" s="507"/>
      <c r="EE114" s="507"/>
      <c r="EF114" s="507"/>
      <c r="EG114" s="507"/>
      <c r="EH114" s="507"/>
      <c r="EI114" s="507"/>
      <c r="EJ114" s="507"/>
      <c r="EK114" s="507"/>
      <c r="EL114" s="507"/>
      <c r="EM114" s="507"/>
      <c r="EN114" s="507"/>
      <c r="EO114" s="507"/>
      <c r="EP114" s="507"/>
      <c r="EQ114" s="507"/>
      <c r="ER114" s="507"/>
      <c r="ES114" s="507"/>
      <c r="ET114" s="507"/>
      <c r="EU114" s="507"/>
      <c r="EV114" s="507"/>
      <c r="EW114" s="507"/>
      <c r="EX114" s="507"/>
      <c r="EY114" s="507"/>
      <c r="EZ114" s="507"/>
      <c r="FA114" s="507"/>
      <c r="FB114" s="507"/>
      <c r="FC114" s="507"/>
      <c r="FD114" s="507"/>
      <c r="FE114" s="507"/>
      <c r="FF114" s="507"/>
      <c r="FG114" s="507"/>
      <c r="FH114" s="507"/>
      <c r="FI114" s="507"/>
      <c r="FJ114" s="507"/>
      <c r="FK114" s="507"/>
      <c r="FL114" s="507"/>
      <c r="FM114" s="507"/>
      <c r="FN114" s="507"/>
      <c r="FO114" s="507"/>
      <c r="FP114" s="507"/>
      <c r="FQ114" s="507"/>
      <c r="FR114" s="507"/>
      <c r="FS114" s="507"/>
      <c r="FT114" s="507"/>
      <c r="FU114" s="507"/>
      <c r="FV114" s="507"/>
      <c r="FW114" s="507"/>
      <c r="FX114" s="507"/>
      <c r="FY114" s="507"/>
      <c r="FZ114" s="507"/>
      <c r="GA114" s="507"/>
      <c r="GB114" s="507"/>
      <c r="GC114" s="507"/>
      <c r="GD114" s="507"/>
      <c r="GE114" s="507"/>
      <c r="GF114" s="507"/>
      <c r="GG114" s="507"/>
      <c r="GH114" s="507"/>
      <c r="GI114" s="507"/>
      <c r="GJ114" s="507"/>
      <c r="GK114" s="507"/>
      <c r="GL114" s="507"/>
      <c r="GM114" s="507"/>
      <c r="GN114" s="507"/>
      <c r="GO114" s="507"/>
      <c r="GP114" s="507"/>
      <c r="GQ114" s="507"/>
      <c r="GR114" s="507"/>
      <c r="GS114" s="507"/>
      <c r="GT114" s="507"/>
      <c r="GU114" s="507"/>
      <c r="GV114" s="507"/>
      <c r="GW114" s="507"/>
      <c r="GX114" s="507"/>
      <c r="GY114" s="507"/>
      <c r="GZ114" s="507"/>
      <c r="HA114" s="507"/>
      <c r="HB114" s="507"/>
      <c r="HC114" s="507"/>
      <c r="HD114" s="507"/>
      <c r="HE114" s="507"/>
      <c r="HF114" s="507"/>
      <c r="HG114" s="507"/>
      <c r="HH114" s="507"/>
      <c r="HI114" s="507"/>
      <c r="HJ114" s="507"/>
      <c r="HK114" s="507"/>
      <c r="HL114" s="507"/>
      <c r="HM114" s="507"/>
      <c r="HN114" s="507"/>
      <c r="HO114" s="507"/>
      <c r="HP114" s="507"/>
      <c r="HQ114" s="507"/>
      <c r="HR114" s="507"/>
      <c r="HS114" s="507"/>
      <c r="HT114" s="507"/>
      <c r="HU114" s="507"/>
      <c r="HV114" s="507"/>
      <c r="HW114" s="507"/>
      <c r="HX114" s="507"/>
      <c r="HY114" s="507"/>
      <c r="HZ114" s="507"/>
      <c r="IA114" s="507"/>
      <c r="IB114" s="507"/>
      <c r="IC114" s="507"/>
      <c r="ID114" s="507"/>
      <c r="IE114" s="507"/>
      <c r="IF114" s="507"/>
      <c r="IG114" s="507"/>
      <c r="IH114" s="507"/>
      <c r="II114" s="507"/>
      <c r="IJ114" s="507"/>
    </row>
    <row r="115" spans="1:244" s="398" customFormat="1" ht="19" x14ac:dyDescent="0.2">
      <c r="A115"/>
      <c r="B115" s="290"/>
      <c r="C115"/>
      <c r="D115" s="341"/>
      <c r="E115" s="463"/>
      <c r="F115" s="463"/>
      <c r="G115" s="271"/>
      <c r="H115"/>
      <c r="I115" s="99"/>
      <c r="J115"/>
      <c r="K115"/>
      <c r="L115"/>
      <c r="M115" s="275"/>
      <c r="N115" s="275"/>
      <c r="O115" s="275"/>
      <c r="P115" s="275"/>
      <c r="Q115" s="275"/>
      <c r="R115" s="275"/>
      <c r="S115" s="275"/>
      <c r="T115" s="275"/>
      <c r="U115" s="275"/>
      <c r="V115" s="275"/>
      <c r="W115" s="275"/>
      <c r="X115" s="275"/>
      <c r="Y115" s="275"/>
      <c r="Z115" s="275"/>
      <c r="AA115" s="275"/>
      <c r="AB115" s="23"/>
      <c r="AC115"/>
      <c r="AD115" s="92"/>
      <c r="AE115"/>
      <c r="AF115"/>
      <c r="AG115"/>
      <c r="AH115" s="96"/>
      <c r="AI115" s="394"/>
      <c r="AJ115" s="215"/>
      <c r="AK115" s="215"/>
      <c r="AL115" s="215"/>
      <c r="AM115" s="215"/>
      <c r="AN115" s="215"/>
      <c r="AO115" s="215"/>
      <c r="AP115" s="215"/>
      <c r="AQ115" s="215"/>
      <c r="AR115" s="215"/>
      <c r="AS115" s="215"/>
      <c r="AT115" s="215"/>
      <c r="AU115" s="215"/>
      <c r="AV115" s="215"/>
      <c r="AW115" s="215"/>
      <c r="AX115" s="215"/>
      <c r="AY115" s="394"/>
      <c r="AZ115" s="215"/>
      <c r="BA115" s="715"/>
      <c r="BB115"/>
      <c r="BC115" s="715"/>
      <c r="BD115"/>
      <c r="BE115" s="715"/>
      <c r="BF115"/>
      <c r="BG115" s="715"/>
      <c r="BH115"/>
      <c r="BI115" s="715"/>
      <c r="BJ115"/>
      <c r="BK115" s="715"/>
      <c r="BL115"/>
      <c r="BM115" s="715"/>
      <c r="BN115"/>
      <c r="BO115" s="387"/>
      <c r="BP115"/>
      <c r="BQ115" s="387"/>
      <c r="BR115"/>
      <c r="BS115" s="387"/>
      <c r="BT115"/>
      <c r="BU115" s="387"/>
      <c r="BV115"/>
      <c r="BW115" s="387"/>
      <c r="BX115"/>
      <c r="BY115" s="387"/>
      <c r="BZ115"/>
      <c r="CA115" s="387"/>
      <c r="CB115"/>
      <c r="CC115" s="387"/>
      <c r="CD115"/>
      <c r="CE115" s="387"/>
      <c r="CF115"/>
      <c r="CG115" s="387"/>
      <c r="CH115"/>
      <c r="CI115" s="387"/>
      <c r="CJ115"/>
      <c r="CK115" s="215"/>
      <c r="CL115" s="507"/>
      <c r="CM115" s="507"/>
      <c r="CN115" s="507"/>
      <c r="CO115" s="507"/>
      <c r="CP115" s="507"/>
      <c r="CQ115" s="507"/>
      <c r="CR115" s="507"/>
      <c r="CS115" s="507"/>
      <c r="CT115" s="507"/>
      <c r="CU115" s="36"/>
      <c r="CV115" s="36"/>
      <c r="CW115" s="507"/>
      <c r="CX115" s="507"/>
      <c r="CY115" s="507"/>
      <c r="DN115" s="507"/>
      <c r="DO115" s="507"/>
      <c r="DP115" s="507"/>
      <c r="DQ115" s="507"/>
      <c r="DR115" s="507"/>
      <c r="DS115" s="507"/>
      <c r="DT115" s="507"/>
      <c r="DU115" s="507"/>
      <c r="DV115" s="507"/>
      <c r="DW115" s="507"/>
      <c r="DX115" s="507"/>
      <c r="DY115" s="507"/>
      <c r="DZ115" s="507"/>
      <c r="EA115" s="507"/>
      <c r="EB115" s="507"/>
      <c r="EC115" s="507"/>
      <c r="ED115" s="507"/>
      <c r="EE115" s="507"/>
      <c r="EF115" s="507"/>
      <c r="EG115" s="507"/>
      <c r="EH115" s="507"/>
      <c r="EI115" s="507"/>
      <c r="EJ115" s="507"/>
      <c r="EK115" s="507"/>
      <c r="EL115" s="507"/>
      <c r="EM115" s="507"/>
      <c r="EN115" s="507"/>
      <c r="EO115" s="507"/>
      <c r="EP115" s="507"/>
      <c r="EQ115" s="507"/>
      <c r="ER115" s="507"/>
      <c r="ES115" s="507"/>
      <c r="ET115" s="507"/>
      <c r="EU115" s="507"/>
      <c r="EV115" s="507"/>
      <c r="EW115" s="507"/>
      <c r="EX115" s="507"/>
      <c r="EY115" s="507"/>
      <c r="EZ115" s="507"/>
      <c r="FA115" s="507"/>
      <c r="FB115" s="507"/>
      <c r="FC115" s="507"/>
      <c r="FD115" s="507"/>
      <c r="FE115" s="507"/>
      <c r="FF115" s="507"/>
      <c r="FG115" s="507"/>
      <c r="FH115" s="507"/>
      <c r="FI115" s="507"/>
      <c r="FJ115" s="507"/>
      <c r="FK115" s="507"/>
      <c r="FL115" s="507"/>
      <c r="FM115" s="507"/>
      <c r="FN115" s="507"/>
      <c r="FO115" s="507"/>
      <c r="FP115" s="507"/>
      <c r="FQ115" s="507"/>
      <c r="FR115" s="507"/>
      <c r="FS115" s="507"/>
      <c r="FT115" s="507"/>
      <c r="FU115" s="507"/>
      <c r="FV115" s="507"/>
      <c r="FW115" s="507"/>
      <c r="FX115" s="507"/>
      <c r="FY115" s="507"/>
      <c r="FZ115" s="507"/>
      <c r="GA115" s="507"/>
      <c r="GB115" s="507"/>
      <c r="GC115" s="507"/>
      <c r="GD115" s="507"/>
      <c r="GE115" s="507"/>
      <c r="GF115" s="507"/>
      <c r="GG115" s="507"/>
      <c r="GH115" s="507"/>
      <c r="GI115" s="507"/>
      <c r="GJ115" s="507"/>
      <c r="GK115" s="507"/>
      <c r="GL115" s="507"/>
      <c r="GM115" s="507"/>
      <c r="GN115" s="507"/>
      <c r="GO115" s="507"/>
      <c r="GP115" s="507"/>
      <c r="GQ115" s="507"/>
      <c r="GR115" s="507"/>
      <c r="GS115" s="507"/>
      <c r="GT115" s="507"/>
      <c r="GU115" s="507"/>
      <c r="GV115" s="507"/>
      <c r="GW115" s="507"/>
      <c r="GX115" s="507"/>
      <c r="GY115" s="507"/>
      <c r="GZ115" s="507"/>
      <c r="HA115" s="507"/>
      <c r="HB115" s="507"/>
      <c r="HC115" s="507"/>
      <c r="HD115" s="507"/>
      <c r="HE115" s="507"/>
      <c r="HF115" s="507"/>
      <c r="HG115" s="507"/>
      <c r="HH115" s="507"/>
      <c r="HI115" s="507"/>
      <c r="HJ115" s="507"/>
      <c r="HK115" s="507"/>
      <c r="HL115" s="507"/>
      <c r="HM115" s="507"/>
      <c r="HN115" s="507"/>
      <c r="HO115" s="507"/>
      <c r="HP115" s="507"/>
      <c r="HQ115" s="507"/>
      <c r="HR115" s="507"/>
      <c r="HS115" s="507"/>
      <c r="HT115" s="507"/>
      <c r="HU115" s="507"/>
      <c r="HV115" s="507"/>
      <c r="HW115" s="507"/>
      <c r="HX115" s="507"/>
      <c r="HY115" s="507"/>
      <c r="HZ115" s="507"/>
      <c r="IA115" s="507"/>
      <c r="IB115" s="507"/>
      <c r="IC115" s="507"/>
      <c r="ID115" s="507"/>
      <c r="IE115" s="507"/>
      <c r="IF115" s="507"/>
      <c r="IG115" s="507"/>
      <c r="IH115" s="507"/>
      <c r="II115" s="507"/>
      <c r="IJ115" s="507"/>
    </row>
    <row r="116" spans="1:244" s="398" customFormat="1" ht="19" x14ac:dyDescent="0.2">
      <c r="A116"/>
      <c r="B116" s="290"/>
      <c r="C116"/>
      <c r="D116" s="341"/>
      <c r="E116" s="463"/>
      <c r="F116" s="463"/>
      <c r="G116" s="271"/>
      <c r="H116"/>
      <c r="I116" s="99"/>
      <c r="J116"/>
      <c r="K116"/>
      <c r="L116"/>
      <c r="M116" s="275"/>
      <c r="N116" s="275"/>
      <c r="O116" s="275"/>
      <c r="P116" s="275"/>
      <c r="Q116" s="275"/>
      <c r="R116" s="275"/>
      <c r="S116" s="275"/>
      <c r="T116" s="275"/>
      <c r="U116" s="275"/>
      <c r="V116" s="275"/>
      <c r="W116" s="275"/>
      <c r="X116" s="275"/>
      <c r="Y116" s="275"/>
      <c r="Z116" s="275"/>
      <c r="AA116" s="275"/>
      <c r="AB116" s="23"/>
      <c r="AC116"/>
      <c r="AD116" s="92"/>
      <c r="AE116"/>
      <c r="AF116"/>
      <c r="AG116"/>
      <c r="AH116" s="96"/>
      <c r="AI116" s="394"/>
      <c r="AJ116" s="215"/>
      <c r="AK116" s="215"/>
      <c r="AL116" s="215"/>
      <c r="AM116" s="215"/>
      <c r="AN116" s="215"/>
      <c r="AO116" s="215"/>
      <c r="AP116" s="215"/>
      <c r="AQ116" s="215"/>
      <c r="AR116" s="215"/>
      <c r="AS116" s="215"/>
      <c r="AT116" s="215"/>
      <c r="AU116" s="215"/>
      <c r="AV116" s="215"/>
      <c r="AW116" s="215"/>
      <c r="AX116" s="215"/>
      <c r="AY116" s="394"/>
      <c r="AZ116" s="215"/>
      <c r="BA116" s="715"/>
      <c r="BB116"/>
      <c r="BC116" s="715"/>
      <c r="BD116"/>
      <c r="BE116" s="715"/>
      <c r="BF116"/>
      <c r="BG116" s="715"/>
      <c r="BH116"/>
      <c r="BI116" s="715"/>
      <c r="BJ116"/>
      <c r="BK116" s="715"/>
      <c r="BL116"/>
      <c r="BM116" s="715"/>
      <c r="BN116"/>
      <c r="BO116" s="387"/>
      <c r="BP116"/>
      <c r="BQ116" s="387"/>
      <c r="BR116"/>
      <c r="BS116" s="387"/>
      <c r="BT116"/>
      <c r="BU116" s="387"/>
      <c r="BV116"/>
      <c r="BW116" s="387"/>
      <c r="BX116"/>
      <c r="BY116" s="387"/>
      <c r="BZ116"/>
      <c r="CA116" s="387"/>
      <c r="CB116"/>
      <c r="CC116" s="387"/>
      <c r="CD116"/>
      <c r="CE116" s="387"/>
      <c r="CF116"/>
      <c r="CG116" s="387"/>
      <c r="CH116"/>
      <c r="CI116" s="387"/>
      <c r="CJ116"/>
      <c r="CK116" s="215"/>
      <c r="CL116" s="507"/>
      <c r="CM116" s="507"/>
      <c r="CN116" s="507"/>
      <c r="CO116" s="507"/>
      <c r="CP116" s="507"/>
      <c r="CQ116" s="507"/>
      <c r="CR116" s="507"/>
      <c r="CS116" s="507"/>
      <c r="CT116" s="507"/>
      <c r="CU116" s="36"/>
      <c r="CV116" s="36"/>
      <c r="CW116" s="507"/>
      <c r="CX116" s="507"/>
      <c r="CY116" s="507"/>
      <c r="DN116" s="507"/>
      <c r="DO116" s="507"/>
      <c r="DP116" s="507"/>
      <c r="DQ116" s="507"/>
      <c r="DR116" s="507"/>
      <c r="DS116" s="507"/>
      <c r="DT116" s="507"/>
      <c r="DU116" s="507"/>
      <c r="DV116" s="507"/>
      <c r="DW116" s="507"/>
      <c r="DX116" s="507"/>
      <c r="DY116" s="507"/>
      <c r="DZ116" s="507"/>
      <c r="EA116" s="507"/>
      <c r="EB116" s="507"/>
      <c r="EC116" s="507"/>
      <c r="ED116" s="507"/>
      <c r="EE116" s="507"/>
      <c r="EF116" s="507"/>
      <c r="EG116" s="507"/>
      <c r="EH116" s="507"/>
      <c r="EI116" s="507"/>
      <c r="EJ116" s="507"/>
      <c r="EK116" s="507"/>
      <c r="EL116" s="507"/>
      <c r="EM116" s="507"/>
      <c r="EN116" s="507"/>
      <c r="EO116" s="507"/>
      <c r="EP116" s="507"/>
      <c r="EQ116" s="507"/>
      <c r="ER116" s="507"/>
      <c r="ES116" s="507"/>
      <c r="ET116" s="507"/>
      <c r="EU116" s="507"/>
      <c r="EV116" s="507"/>
      <c r="EW116" s="507"/>
      <c r="EX116" s="507"/>
      <c r="EY116" s="507"/>
      <c r="EZ116" s="507"/>
      <c r="FA116" s="507"/>
      <c r="FB116" s="507"/>
      <c r="FC116" s="507"/>
      <c r="FD116" s="507"/>
      <c r="FE116" s="507"/>
      <c r="FF116" s="507"/>
      <c r="FG116" s="507"/>
      <c r="FH116" s="507"/>
      <c r="FI116" s="507"/>
      <c r="FJ116" s="507"/>
      <c r="FK116" s="507"/>
      <c r="FL116" s="507"/>
      <c r="FM116" s="507"/>
      <c r="FN116" s="507"/>
      <c r="FO116" s="507"/>
      <c r="FP116" s="507"/>
      <c r="FQ116" s="507"/>
      <c r="FR116" s="507"/>
      <c r="FS116" s="507"/>
      <c r="FT116" s="507"/>
      <c r="FU116" s="507"/>
      <c r="FV116" s="507"/>
      <c r="FW116" s="507"/>
      <c r="FX116" s="507"/>
      <c r="FY116" s="507"/>
      <c r="FZ116" s="507"/>
      <c r="GA116" s="507"/>
      <c r="GB116" s="507"/>
      <c r="GC116" s="507"/>
      <c r="GD116" s="507"/>
      <c r="GE116" s="507"/>
      <c r="GF116" s="507"/>
      <c r="GG116" s="507"/>
      <c r="GH116" s="507"/>
      <c r="GI116" s="507"/>
      <c r="GJ116" s="507"/>
      <c r="GK116" s="507"/>
      <c r="GL116" s="507"/>
      <c r="GM116" s="507"/>
      <c r="GN116" s="507"/>
      <c r="GO116" s="507"/>
      <c r="GP116" s="507"/>
      <c r="GQ116" s="507"/>
      <c r="GR116" s="507"/>
      <c r="GS116" s="507"/>
      <c r="GT116" s="507"/>
      <c r="GU116" s="507"/>
      <c r="GV116" s="507"/>
      <c r="GW116" s="507"/>
      <c r="GX116" s="507"/>
      <c r="GY116" s="507"/>
      <c r="GZ116" s="507"/>
      <c r="HA116" s="507"/>
      <c r="HB116" s="507"/>
      <c r="HC116" s="507"/>
      <c r="HD116" s="507"/>
      <c r="HE116" s="507"/>
      <c r="HF116" s="507"/>
      <c r="HG116" s="507"/>
      <c r="HH116" s="507"/>
      <c r="HI116" s="507"/>
      <c r="HJ116" s="507"/>
      <c r="HK116" s="507"/>
      <c r="HL116" s="507"/>
      <c r="HM116" s="507"/>
      <c r="HN116" s="507"/>
      <c r="HO116" s="507"/>
      <c r="HP116" s="507"/>
      <c r="HQ116" s="507"/>
      <c r="HR116" s="507"/>
      <c r="HS116" s="507"/>
      <c r="HT116" s="507"/>
      <c r="HU116" s="507"/>
      <c r="HV116" s="507"/>
      <c r="HW116" s="507"/>
      <c r="HX116" s="507"/>
      <c r="HY116" s="507"/>
      <c r="HZ116" s="507"/>
      <c r="IA116" s="507"/>
      <c r="IB116" s="507"/>
      <c r="IC116" s="507"/>
      <c r="ID116" s="507"/>
      <c r="IE116" s="507"/>
      <c r="IF116" s="507"/>
      <c r="IG116" s="507"/>
      <c r="IH116" s="507"/>
      <c r="II116" s="507"/>
      <c r="IJ116" s="507"/>
    </row>
    <row r="117" spans="1:244" s="398" customFormat="1" ht="19" x14ac:dyDescent="0.2">
      <c r="A117"/>
      <c r="B117" s="290"/>
      <c r="C117"/>
      <c r="D117" s="341"/>
      <c r="E117" s="463"/>
      <c r="F117" s="463"/>
      <c r="G117" s="271"/>
      <c r="H117"/>
      <c r="I117" s="99"/>
      <c r="J117"/>
      <c r="K117"/>
      <c r="L117"/>
      <c r="M117" s="275"/>
      <c r="N117" s="275"/>
      <c r="O117" s="275"/>
      <c r="P117" s="275"/>
      <c r="Q117" s="275"/>
      <c r="R117" s="275"/>
      <c r="S117" s="275"/>
      <c r="T117" s="275"/>
      <c r="U117" s="275"/>
      <c r="V117" s="275"/>
      <c r="W117" s="275"/>
      <c r="X117" s="275"/>
      <c r="Y117" s="275"/>
      <c r="Z117" s="275"/>
      <c r="AA117" s="275"/>
      <c r="AB117" s="23"/>
      <c r="AC117"/>
      <c r="AD117" s="92"/>
      <c r="AE117"/>
      <c r="AF117"/>
      <c r="AG117"/>
      <c r="AH117" s="96"/>
      <c r="AI117" s="394"/>
      <c r="AJ117" s="215"/>
      <c r="AK117" s="215"/>
      <c r="AL117" s="215"/>
      <c r="AM117" s="215"/>
      <c r="AN117" s="215"/>
      <c r="AO117" s="215"/>
      <c r="AP117" s="215"/>
      <c r="AQ117" s="215"/>
      <c r="AR117" s="215"/>
      <c r="AS117" s="215"/>
      <c r="AT117" s="215"/>
      <c r="AU117" s="215"/>
      <c r="AV117" s="215"/>
      <c r="AW117" s="215"/>
      <c r="AX117" s="215"/>
      <c r="AY117" s="394"/>
      <c r="AZ117" s="215"/>
      <c r="BA117" s="715"/>
      <c r="BB117"/>
      <c r="BC117" s="715"/>
      <c r="BD117"/>
      <c r="BE117" s="715"/>
      <c r="BF117"/>
      <c r="BG117" s="715"/>
      <c r="BH117"/>
      <c r="BI117" s="715"/>
      <c r="BJ117"/>
      <c r="BK117" s="715"/>
      <c r="BL117"/>
      <c r="BM117" s="715"/>
      <c r="BN117"/>
      <c r="BO117" s="387"/>
      <c r="BP117"/>
      <c r="BQ117" s="387"/>
      <c r="BR117"/>
      <c r="BS117" s="387"/>
      <c r="BT117"/>
      <c r="BU117" s="387"/>
      <c r="BV117"/>
      <c r="BW117" s="387"/>
      <c r="BX117"/>
      <c r="BY117" s="387"/>
      <c r="BZ117"/>
      <c r="CA117" s="387"/>
      <c r="CB117"/>
      <c r="CC117" s="387"/>
      <c r="CD117"/>
      <c r="CE117" s="387"/>
      <c r="CF117"/>
      <c r="CG117" s="387"/>
      <c r="CH117"/>
      <c r="CI117" s="387"/>
      <c r="CJ117"/>
      <c r="CK117" s="215"/>
      <c r="CL117" s="507"/>
      <c r="CM117" s="507"/>
      <c r="CN117" s="507"/>
      <c r="CO117" s="507"/>
      <c r="CP117" s="507"/>
      <c r="CQ117" s="507"/>
      <c r="CR117" s="507"/>
      <c r="CS117" s="507"/>
      <c r="CT117" s="507"/>
      <c r="CU117" s="36"/>
      <c r="CV117" s="36"/>
      <c r="CW117" s="507"/>
      <c r="CX117" s="507"/>
      <c r="CY117" s="507"/>
      <c r="DN117" s="507"/>
      <c r="DO117" s="507"/>
      <c r="DP117" s="507"/>
      <c r="DQ117" s="507"/>
      <c r="DR117" s="507"/>
      <c r="DS117" s="507"/>
      <c r="DT117" s="507"/>
      <c r="DU117" s="507"/>
      <c r="DV117" s="507"/>
      <c r="DW117" s="507"/>
      <c r="DX117" s="507"/>
      <c r="DY117" s="507"/>
      <c r="DZ117" s="507"/>
      <c r="EA117" s="507"/>
      <c r="EB117" s="507"/>
      <c r="EC117" s="507"/>
      <c r="ED117" s="507"/>
      <c r="EE117" s="507"/>
      <c r="EF117" s="507"/>
      <c r="EG117" s="507"/>
      <c r="EH117" s="507"/>
      <c r="EI117" s="507"/>
      <c r="EJ117" s="507"/>
      <c r="EK117" s="507"/>
      <c r="EL117" s="507"/>
      <c r="EM117" s="507"/>
      <c r="EN117" s="507"/>
      <c r="EO117" s="507"/>
      <c r="EP117" s="507"/>
      <c r="EQ117" s="507"/>
      <c r="ER117" s="507"/>
      <c r="ES117" s="507"/>
      <c r="ET117" s="507"/>
      <c r="EU117" s="507"/>
      <c r="EV117" s="507"/>
      <c r="EW117" s="507"/>
      <c r="EX117" s="507"/>
      <c r="EY117" s="507"/>
      <c r="EZ117" s="507"/>
      <c r="FA117" s="507"/>
      <c r="FB117" s="507"/>
      <c r="FC117" s="507"/>
      <c r="FD117" s="507"/>
      <c r="FE117" s="507"/>
      <c r="FF117" s="507"/>
      <c r="FG117" s="507"/>
      <c r="FH117" s="507"/>
      <c r="FI117" s="507"/>
      <c r="FJ117" s="507"/>
      <c r="FK117" s="507"/>
      <c r="FL117" s="507"/>
      <c r="FM117" s="507"/>
      <c r="FN117" s="507"/>
      <c r="FO117" s="507"/>
      <c r="FP117" s="507"/>
      <c r="FQ117" s="507"/>
      <c r="FR117" s="507"/>
      <c r="FS117" s="507"/>
      <c r="FT117" s="507"/>
      <c r="FU117" s="507"/>
      <c r="FV117" s="507"/>
      <c r="FW117" s="507"/>
      <c r="FX117" s="507"/>
      <c r="FY117" s="507"/>
      <c r="FZ117" s="507"/>
      <c r="GA117" s="507"/>
      <c r="GB117" s="507"/>
      <c r="GC117" s="507"/>
      <c r="GD117" s="507"/>
      <c r="GE117" s="507"/>
      <c r="GF117" s="507"/>
      <c r="GG117" s="507"/>
      <c r="GH117" s="507"/>
      <c r="GI117" s="507"/>
      <c r="GJ117" s="507"/>
      <c r="GK117" s="507"/>
      <c r="GL117" s="507"/>
      <c r="GM117" s="507"/>
      <c r="GN117" s="507"/>
      <c r="GO117" s="507"/>
      <c r="GP117" s="507"/>
      <c r="GQ117" s="507"/>
      <c r="GR117" s="507"/>
      <c r="GS117" s="507"/>
      <c r="GT117" s="507"/>
      <c r="GU117" s="507"/>
      <c r="GV117" s="507"/>
      <c r="GW117" s="507"/>
      <c r="GX117" s="507"/>
      <c r="GY117" s="507"/>
      <c r="GZ117" s="507"/>
      <c r="HA117" s="507"/>
      <c r="HB117" s="507"/>
      <c r="HC117" s="507"/>
      <c r="HD117" s="507"/>
      <c r="HE117" s="507"/>
      <c r="HF117" s="507"/>
      <c r="HG117" s="507"/>
      <c r="HH117" s="507"/>
      <c r="HI117" s="507"/>
      <c r="HJ117" s="507"/>
      <c r="HK117" s="507"/>
      <c r="HL117" s="507"/>
      <c r="HM117" s="507"/>
      <c r="HN117" s="507"/>
      <c r="HO117" s="507"/>
      <c r="HP117" s="507"/>
      <c r="HQ117" s="507"/>
      <c r="HR117" s="507"/>
      <c r="HS117" s="507"/>
      <c r="HT117" s="507"/>
      <c r="HU117" s="507"/>
      <c r="HV117" s="507"/>
      <c r="HW117" s="507"/>
      <c r="HX117" s="507"/>
      <c r="HY117" s="507"/>
      <c r="HZ117" s="507"/>
      <c r="IA117" s="507"/>
      <c r="IB117" s="507"/>
      <c r="IC117" s="507"/>
      <c r="ID117" s="507"/>
      <c r="IE117" s="507"/>
      <c r="IF117" s="507"/>
      <c r="IG117" s="507"/>
      <c r="IH117" s="507"/>
      <c r="II117" s="507"/>
      <c r="IJ117" s="507"/>
    </row>
    <row r="118" spans="1:244" s="398" customFormat="1" ht="19" x14ac:dyDescent="0.2">
      <c r="A118"/>
      <c r="B118" s="290"/>
      <c r="C118"/>
      <c r="D118" s="341"/>
      <c r="E118" s="463"/>
      <c r="F118" s="463"/>
      <c r="G118" s="271"/>
      <c r="H118"/>
      <c r="I118" s="99"/>
      <c r="J118"/>
      <c r="K118"/>
      <c r="L118"/>
      <c r="M118" s="275"/>
      <c r="N118" s="275"/>
      <c r="O118" s="275"/>
      <c r="P118" s="275"/>
      <c r="Q118" s="275"/>
      <c r="R118" s="275"/>
      <c r="S118" s="275"/>
      <c r="T118" s="275"/>
      <c r="U118" s="275"/>
      <c r="V118" s="275"/>
      <c r="W118" s="275"/>
      <c r="X118" s="275"/>
      <c r="Y118" s="275"/>
      <c r="Z118" s="275"/>
      <c r="AA118" s="275"/>
      <c r="AB118" s="23"/>
      <c r="AC118"/>
      <c r="AD118" s="92"/>
      <c r="AE118"/>
      <c r="AF118"/>
      <c r="AG118"/>
      <c r="AH118" s="96"/>
      <c r="AI118" s="394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394"/>
      <c r="AZ118" s="215"/>
      <c r="BA118" s="715"/>
      <c r="BB118"/>
      <c r="BC118" s="715"/>
      <c r="BD118"/>
      <c r="BE118" s="715"/>
      <c r="BF118"/>
      <c r="BG118" s="715"/>
      <c r="BH118"/>
      <c r="BI118" s="715"/>
      <c r="BJ118"/>
      <c r="BK118" s="715"/>
      <c r="BL118"/>
      <c r="BM118" s="715"/>
      <c r="BN118"/>
      <c r="BO118" s="387"/>
      <c r="BP118"/>
      <c r="BQ118" s="387"/>
      <c r="BR118"/>
      <c r="BS118" s="387"/>
      <c r="BT118"/>
      <c r="BU118" s="387"/>
      <c r="BV118"/>
      <c r="BW118" s="387"/>
      <c r="BX118"/>
      <c r="BY118" s="387"/>
      <c r="BZ118"/>
      <c r="CA118" s="387"/>
      <c r="CB118"/>
      <c r="CC118" s="387"/>
      <c r="CD118"/>
      <c r="CE118" s="387"/>
      <c r="CF118"/>
      <c r="CG118" s="387"/>
      <c r="CH118"/>
      <c r="CI118" s="387"/>
      <c r="CJ118"/>
      <c r="CK118" s="215"/>
      <c r="CL118" s="507"/>
      <c r="CM118" s="507"/>
      <c r="CN118" s="507"/>
      <c r="CO118" s="507"/>
      <c r="CP118" s="507"/>
      <c r="CQ118" s="507"/>
      <c r="CR118" s="507"/>
      <c r="CS118" s="507"/>
      <c r="CT118" s="507"/>
      <c r="CU118" s="36"/>
      <c r="CV118" s="36"/>
      <c r="CW118" s="507"/>
      <c r="CX118" s="507"/>
      <c r="CY118" s="507"/>
      <c r="DN118" s="507"/>
      <c r="DO118" s="507"/>
      <c r="DP118" s="507"/>
      <c r="DQ118" s="507"/>
      <c r="DR118" s="507"/>
      <c r="DS118" s="507"/>
      <c r="DT118" s="507"/>
      <c r="DU118" s="507"/>
      <c r="DV118" s="507"/>
      <c r="DW118" s="507"/>
      <c r="DX118" s="507"/>
      <c r="DY118" s="507"/>
      <c r="DZ118" s="507"/>
      <c r="EA118" s="507"/>
      <c r="EB118" s="507"/>
      <c r="EC118" s="507"/>
      <c r="ED118" s="507"/>
      <c r="EE118" s="507"/>
      <c r="EF118" s="507"/>
      <c r="EG118" s="507"/>
      <c r="EH118" s="507"/>
      <c r="EI118" s="507"/>
      <c r="EJ118" s="507"/>
      <c r="EK118" s="507"/>
      <c r="EL118" s="507"/>
      <c r="EM118" s="507"/>
      <c r="EN118" s="507"/>
      <c r="EO118" s="507"/>
      <c r="EP118" s="507"/>
      <c r="EQ118" s="507"/>
      <c r="ER118" s="507"/>
      <c r="ES118" s="507"/>
      <c r="ET118" s="507"/>
      <c r="EU118" s="507"/>
      <c r="EV118" s="507"/>
      <c r="EW118" s="507"/>
      <c r="EX118" s="507"/>
      <c r="EY118" s="507"/>
      <c r="EZ118" s="507"/>
      <c r="FA118" s="507"/>
      <c r="FB118" s="507"/>
      <c r="FC118" s="507"/>
      <c r="FD118" s="507"/>
      <c r="FE118" s="507"/>
      <c r="FF118" s="507"/>
      <c r="FG118" s="507"/>
      <c r="FH118" s="507"/>
      <c r="FI118" s="507"/>
      <c r="FJ118" s="507"/>
      <c r="FK118" s="507"/>
      <c r="FL118" s="507"/>
      <c r="FM118" s="507"/>
      <c r="FN118" s="507"/>
      <c r="FO118" s="507"/>
      <c r="FP118" s="507"/>
      <c r="FQ118" s="507"/>
      <c r="FR118" s="507"/>
      <c r="FS118" s="507"/>
      <c r="FT118" s="507"/>
      <c r="FU118" s="507"/>
      <c r="FV118" s="507"/>
      <c r="FW118" s="507"/>
      <c r="FX118" s="507"/>
      <c r="FY118" s="507"/>
      <c r="FZ118" s="507"/>
      <c r="GA118" s="507"/>
      <c r="GB118" s="507"/>
      <c r="GC118" s="507"/>
      <c r="GD118" s="507"/>
      <c r="GE118" s="507"/>
      <c r="GF118" s="507"/>
      <c r="GG118" s="507"/>
      <c r="GH118" s="507"/>
      <c r="GI118" s="507"/>
      <c r="GJ118" s="507"/>
      <c r="GK118" s="507"/>
      <c r="GL118" s="507"/>
      <c r="GM118" s="507"/>
      <c r="GN118" s="507"/>
      <c r="GO118" s="507"/>
      <c r="GP118" s="507"/>
      <c r="GQ118" s="507"/>
      <c r="GR118" s="507"/>
      <c r="GS118" s="507"/>
      <c r="GT118" s="507"/>
      <c r="GU118" s="507"/>
      <c r="GV118" s="507"/>
      <c r="GW118" s="507"/>
      <c r="GX118" s="507"/>
      <c r="GY118" s="507"/>
      <c r="GZ118" s="507"/>
      <c r="HA118" s="507"/>
      <c r="HB118" s="507"/>
      <c r="HC118" s="507"/>
      <c r="HD118" s="507"/>
      <c r="HE118" s="507"/>
      <c r="HF118" s="507"/>
      <c r="HG118" s="507"/>
      <c r="HH118" s="507"/>
      <c r="HI118" s="507"/>
      <c r="HJ118" s="507"/>
      <c r="HK118" s="507"/>
      <c r="HL118" s="507"/>
      <c r="HM118" s="507"/>
      <c r="HN118" s="507"/>
      <c r="HO118" s="507"/>
      <c r="HP118" s="507"/>
      <c r="HQ118" s="507"/>
      <c r="HR118" s="507"/>
      <c r="HS118" s="507"/>
      <c r="HT118" s="507"/>
      <c r="HU118" s="507"/>
      <c r="HV118" s="507"/>
      <c r="HW118" s="507"/>
      <c r="HX118" s="507"/>
      <c r="HY118" s="507"/>
      <c r="HZ118" s="507"/>
      <c r="IA118" s="507"/>
      <c r="IB118" s="507"/>
      <c r="IC118" s="507"/>
      <c r="ID118" s="507"/>
      <c r="IE118" s="507"/>
      <c r="IF118" s="507"/>
      <c r="IG118" s="507"/>
      <c r="IH118" s="507"/>
      <c r="II118" s="507"/>
      <c r="IJ118" s="507"/>
    </row>
    <row r="119" spans="1:244" s="398" customFormat="1" ht="19" x14ac:dyDescent="0.2">
      <c r="A119"/>
      <c r="B119" s="290"/>
      <c r="C119"/>
      <c r="D119" s="341"/>
      <c r="E119" s="463"/>
      <c r="F119" s="463"/>
      <c r="G119" s="271"/>
      <c r="H119"/>
      <c r="I119" s="99"/>
      <c r="J119"/>
      <c r="K119"/>
      <c r="L119"/>
      <c r="M119" s="275"/>
      <c r="N119" s="275"/>
      <c r="O119" s="275"/>
      <c r="P119" s="275"/>
      <c r="Q119" s="275"/>
      <c r="R119" s="275"/>
      <c r="S119" s="275"/>
      <c r="T119" s="275"/>
      <c r="U119" s="275"/>
      <c r="V119" s="275"/>
      <c r="W119" s="275"/>
      <c r="X119" s="275"/>
      <c r="Y119" s="275"/>
      <c r="Z119" s="275"/>
      <c r="AA119" s="275"/>
      <c r="AB119" s="23"/>
      <c r="AC119"/>
      <c r="AD119" s="92"/>
      <c r="AE119"/>
      <c r="AF119"/>
      <c r="AG119"/>
      <c r="AH119" s="96"/>
      <c r="AI119" s="394"/>
      <c r="AJ119" s="215"/>
      <c r="AK119" s="215"/>
      <c r="AL119" s="215"/>
      <c r="AM119" s="215"/>
      <c r="AN119" s="215"/>
      <c r="AO119" s="215"/>
      <c r="AP119" s="215"/>
      <c r="AQ119" s="215"/>
      <c r="AR119" s="215"/>
      <c r="AS119" s="215"/>
      <c r="AT119" s="215"/>
      <c r="AU119" s="215"/>
      <c r="AV119" s="215"/>
      <c r="AW119" s="215"/>
      <c r="AX119" s="215"/>
      <c r="AY119" s="394"/>
      <c r="AZ119" s="215"/>
      <c r="BA119" s="715"/>
      <c r="BB119"/>
      <c r="BC119" s="715"/>
      <c r="BD119"/>
      <c r="BE119" s="715"/>
      <c r="BF119"/>
      <c r="BG119" s="715"/>
      <c r="BH119"/>
      <c r="BI119" s="715"/>
      <c r="BJ119"/>
      <c r="BK119" s="715"/>
      <c r="BL119"/>
      <c r="BM119" s="715"/>
      <c r="BN119"/>
      <c r="BO119" s="387"/>
      <c r="BP119"/>
      <c r="BQ119" s="387"/>
      <c r="BR119"/>
      <c r="BS119" s="387"/>
      <c r="BT119"/>
      <c r="BU119" s="387"/>
      <c r="BV119"/>
      <c r="BW119" s="387"/>
      <c r="BX119"/>
      <c r="BY119" s="387"/>
      <c r="BZ119"/>
      <c r="CA119" s="387"/>
      <c r="CB119"/>
      <c r="CC119" s="387"/>
      <c r="CD119"/>
      <c r="CE119" s="387"/>
      <c r="CF119"/>
      <c r="CG119" s="387"/>
      <c r="CH119"/>
      <c r="CI119" s="387"/>
      <c r="CJ119"/>
      <c r="CK119" s="215"/>
      <c r="CL119" s="507"/>
      <c r="CM119" s="507"/>
      <c r="CN119" s="507"/>
      <c r="CO119" s="507"/>
      <c r="CP119" s="507"/>
      <c r="CQ119" s="507"/>
      <c r="CR119" s="507"/>
      <c r="CS119" s="507"/>
      <c r="CT119" s="507"/>
      <c r="CU119" s="36"/>
      <c r="CV119" s="36"/>
      <c r="CW119" s="507"/>
      <c r="CX119" s="507"/>
      <c r="CY119" s="507"/>
      <c r="DN119" s="507"/>
      <c r="DO119" s="507"/>
      <c r="DP119" s="507"/>
      <c r="DQ119" s="507"/>
      <c r="DR119" s="507"/>
      <c r="DS119" s="507"/>
      <c r="DT119" s="507"/>
      <c r="DU119" s="507"/>
      <c r="DV119" s="507"/>
      <c r="DW119" s="507"/>
      <c r="DX119" s="507"/>
      <c r="DY119" s="507"/>
      <c r="DZ119" s="507"/>
      <c r="EA119" s="507"/>
      <c r="EB119" s="507"/>
      <c r="EC119" s="507"/>
      <c r="ED119" s="507"/>
      <c r="EE119" s="507"/>
      <c r="EF119" s="507"/>
      <c r="EG119" s="507"/>
      <c r="EH119" s="507"/>
      <c r="EI119" s="507"/>
      <c r="EJ119" s="507"/>
      <c r="EK119" s="507"/>
      <c r="EL119" s="507"/>
      <c r="EM119" s="507"/>
      <c r="EN119" s="507"/>
      <c r="EO119" s="507"/>
      <c r="EP119" s="507"/>
      <c r="EQ119" s="507"/>
      <c r="ER119" s="507"/>
      <c r="ES119" s="507"/>
      <c r="ET119" s="507"/>
      <c r="EU119" s="507"/>
      <c r="EV119" s="507"/>
      <c r="EW119" s="507"/>
      <c r="EX119" s="507"/>
      <c r="EY119" s="507"/>
      <c r="EZ119" s="507"/>
      <c r="FA119" s="507"/>
      <c r="FB119" s="507"/>
      <c r="FC119" s="507"/>
      <c r="FD119" s="507"/>
      <c r="FE119" s="507"/>
      <c r="FF119" s="507"/>
      <c r="FG119" s="507"/>
      <c r="FH119" s="507"/>
      <c r="FI119" s="507"/>
      <c r="FJ119" s="507"/>
      <c r="FK119" s="507"/>
      <c r="FL119" s="507"/>
      <c r="FM119" s="507"/>
      <c r="FN119" s="507"/>
      <c r="FO119" s="507"/>
      <c r="FP119" s="507"/>
      <c r="FQ119" s="507"/>
      <c r="FR119" s="507"/>
      <c r="FS119" s="507"/>
      <c r="FT119" s="507"/>
      <c r="FU119" s="507"/>
      <c r="FV119" s="507"/>
      <c r="FW119" s="507"/>
      <c r="FX119" s="507"/>
      <c r="FY119" s="507"/>
      <c r="FZ119" s="507"/>
      <c r="GA119" s="507"/>
      <c r="GB119" s="507"/>
      <c r="GC119" s="507"/>
      <c r="GD119" s="507"/>
      <c r="GE119" s="507"/>
      <c r="GF119" s="507"/>
      <c r="GG119" s="507"/>
      <c r="GH119" s="507"/>
      <c r="GI119" s="507"/>
      <c r="GJ119" s="507"/>
      <c r="GK119" s="507"/>
      <c r="GL119" s="507"/>
      <c r="GM119" s="507"/>
      <c r="GN119" s="507"/>
      <c r="GO119" s="507"/>
      <c r="GP119" s="507"/>
      <c r="GQ119" s="507"/>
      <c r="GR119" s="507"/>
      <c r="GS119" s="507"/>
      <c r="GT119" s="507"/>
      <c r="GU119" s="507"/>
      <c r="GV119" s="507"/>
      <c r="GW119" s="507"/>
      <c r="GX119" s="507"/>
      <c r="GY119" s="507"/>
      <c r="GZ119" s="507"/>
      <c r="HA119" s="507"/>
      <c r="HB119" s="507"/>
      <c r="HC119" s="507"/>
      <c r="HD119" s="507"/>
      <c r="HE119" s="507"/>
      <c r="HF119" s="507"/>
      <c r="HG119" s="507"/>
      <c r="HH119" s="507"/>
      <c r="HI119" s="507"/>
      <c r="HJ119" s="507"/>
      <c r="HK119" s="507"/>
      <c r="HL119" s="507"/>
      <c r="HM119" s="507"/>
      <c r="HN119" s="507"/>
      <c r="HO119" s="507"/>
      <c r="HP119" s="507"/>
      <c r="HQ119" s="507"/>
      <c r="HR119" s="507"/>
      <c r="HS119" s="507"/>
      <c r="HT119" s="507"/>
      <c r="HU119" s="507"/>
      <c r="HV119" s="507"/>
      <c r="HW119" s="507"/>
      <c r="HX119" s="507"/>
      <c r="HY119" s="507"/>
      <c r="HZ119" s="507"/>
      <c r="IA119" s="507"/>
      <c r="IB119" s="507"/>
      <c r="IC119" s="507"/>
      <c r="ID119" s="507"/>
      <c r="IE119" s="507"/>
      <c r="IF119" s="507"/>
      <c r="IG119" s="507"/>
      <c r="IH119" s="507"/>
      <c r="II119" s="507"/>
      <c r="IJ119" s="507"/>
    </row>
    <row r="120" spans="1:244" s="398" customFormat="1" ht="19" x14ac:dyDescent="0.2">
      <c r="A120"/>
      <c r="B120" s="290"/>
      <c r="C120"/>
      <c r="D120" s="341"/>
      <c r="E120" s="463"/>
      <c r="F120" s="463"/>
      <c r="G120" s="271"/>
      <c r="H120"/>
      <c r="I120" s="99"/>
      <c r="J120"/>
      <c r="K120"/>
      <c r="L120"/>
      <c r="M120" s="275"/>
      <c r="N120" s="275"/>
      <c r="O120" s="275"/>
      <c r="P120" s="275"/>
      <c r="Q120" s="275"/>
      <c r="R120" s="275"/>
      <c r="S120" s="275"/>
      <c r="T120" s="275"/>
      <c r="U120" s="275"/>
      <c r="V120" s="275"/>
      <c r="W120" s="275"/>
      <c r="X120" s="275"/>
      <c r="Y120" s="275"/>
      <c r="Z120" s="275"/>
      <c r="AA120" s="275"/>
      <c r="AB120" s="23"/>
      <c r="AC120"/>
      <c r="AD120" s="92"/>
      <c r="AE120"/>
      <c r="AF120"/>
      <c r="AG120"/>
      <c r="AH120" s="96"/>
      <c r="AI120" s="394"/>
      <c r="AJ120" s="215"/>
      <c r="AK120" s="215"/>
      <c r="AL120" s="215"/>
      <c r="AM120" s="215"/>
      <c r="AN120" s="215"/>
      <c r="AO120" s="215"/>
      <c r="AP120" s="215"/>
      <c r="AQ120" s="215"/>
      <c r="AR120" s="215"/>
      <c r="AS120" s="215"/>
      <c r="AT120" s="215"/>
      <c r="AU120" s="215"/>
      <c r="AV120" s="215"/>
      <c r="AW120" s="215"/>
      <c r="AX120" s="215"/>
      <c r="AY120" s="394"/>
      <c r="AZ120" s="215"/>
      <c r="BA120" s="715"/>
      <c r="BB120"/>
      <c r="BC120" s="715"/>
      <c r="BD120"/>
      <c r="BE120" s="715"/>
      <c r="BF120"/>
      <c r="BG120" s="715"/>
      <c r="BH120"/>
      <c r="BI120" s="715"/>
      <c r="BJ120"/>
      <c r="BK120" s="715"/>
      <c r="BL120"/>
      <c r="BM120" s="715"/>
      <c r="BN120"/>
      <c r="BO120" s="387"/>
      <c r="BP120"/>
      <c r="BQ120" s="387"/>
      <c r="BR120"/>
      <c r="BS120" s="387"/>
      <c r="BT120"/>
      <c r="BU120" s="387"/>
      <c r="BV120"/>
      <c r="BW120" s="387"/>
      <c r="BX120"/>
      <c r="BY120" s="387"/>
      <c r="BZ120"/>
      <c r="CA120" s="387"/>
      <c r="CB120"/>
      <c r="CC120" s="387"/>
      <c r="CD120"/>
      <c r="CE120" s="387"/>
      <c r="CF120"/>
      <c r="CG120" s="387"/>
      <c r="CH120"/>
      <c r="CI120" s="387"/>
      <c r="CJ120"/>
      <c r="CK120" s="215"/>
      <c r="CL120" s="507"/>
      <c r="CM120" s="507"/>
      <c r="CN120" s="507"/>
      <c r="CO120" s="507"/>
      <c r="CP120" s="507"/>
      <c r="CQ120" s="507"/>
      <c r="CR120" s="507"/>
      <c r="CS120" s="507"/>
      <c r="CT120" s="507"/>
      <c r="CU120" s="36"/>
      <c r="CV120" s="36"/>
      <c r="CW120" s="507"/>
      <c r="CX120" s="507"/>
      <c r="CY120" s="507"/>
      <c r="DN120" s="507"/>
      <c r="DO120" s="507"/>
      <c r="DP120" s="507"/>
      <c r="DQ120" s="507"/>
      <c r="DR120" s="507"/>
      <c r="DS120" s="507"/>
      <c r="DT120" s="507"/>
      <c r="DU120" s="507"/>
      <c r="DV120" s="507"/>
      <c r="DW120" s="507"/>
      <c r="DX120" s="507"/>
      <c r="DY120" s="507"/>
      <c r="DZ120" s="507"/>
      <c r="EA120" s="507"/>
      <c r="EB120" s="507"/>
      <c r="EC120" s="507"/>
      <c r="ED120" s="507"/>
      <c r="EE120" s="507"/>
      <c r="EF120" s="507"/>
      <c r="EG120" s="507"/>
      <c r="EH120" s="507"/>
      <c r="EI120" s="507"/>
      <c r="EJ120" s="507"/>
      <c r="EK120" s="507"/>
      <c r="EL120" s="507"/>
      <c r="EM120" s="507"/>
      <c r="EN120" s="507"/>
      <c r="EO120" s="507"/>
      <c r="EP120" s="507"/>
      <c r="EQ120" s="507"/>
      <c r="ER120" s="507"/>
      <c r="ES120" s="507"/>
      <c r="ET120" s="507"/>
      <c r="EU120" s="507"/>
      <c r="EV120" s="507"/>
      <c r="EW120" s="507"/>
      <c r="EX120" s="507"/>
      <c r="EY120" s="507"/>
      <c r="EZ120" s="507"/>
      <c r="FA120" s="507"/>
      <c r="FB120" s="507"/>
      <c r="FC120" s="507"/>
      <c r="FD120" s="507"/>
      <c r="FE120" s="507"/>
      <c r="FF120" s="507"/>
      <c r="FG120" s="507"/>
      <c r="FH120" s="507"/>
      <c r="FI120" s="507"/>
      <c r="FJ120" s="507"/>
      <c r="FK120" s="507"/>
      <c r="FL120" s="507"/>
      <c r="FM120" s="507"/>
      <c r="FN120" s="507"/>
      <c r="FO120" s="507"/>
      <c r="FP120" s="507"/>
      <c r="FQ120" s="507"/>
      <c r="FR120" s="507"/>
      <c r="FS120" s="507"/>
      <c r="FT120" s="507"/>
      <c r="FU120" s="507"/>
      <c r="FV120" s="507"/>
      <c r="FW120" s="507"/>
      <c r="FX120" s="507"/>
      <c r="FY120" s="507"/>
      <c r="FZ120" s="507"/>
      <c r="GA120" s="507"/>
      <c r="GB120" s="507"/>
      <c r="GC120" s="507"/>
      <c r="GD120" s="507"/>
      <c r="GE120" s="507"/>
      <c r="GF120" s="507"/>
      <c r="GG120" s="507"/>
      <c r="GH120" s="507"/>
      <c r="GI120" s="507"/>
      <c r="GJ120" s="507"/>
      <c r="GK120" s="507"/>
      <c r="GL120" s="507"/>
      <c r="GM120" s="507"/>
      <c r="GN120" s="507"/>
      <c r="GO120" s="507"/>
      <c r="GP120" s="507"/>
      <c r="GQ120" s="507"/>
      <c r="GR120" s="507"/>
      <c r="GS120" s="507"/>
      <c r="GT120" s="507"/>
      <c r="GU120" s="507"/>
      <c r="GV120" s="507"/>
      <c r="GW120" s="507"/>
      <c r="GX120" s="507"/>
      <c r="GY120" s="507"/>
      <c r="GZ120" s="507"/>
      <c r="HA120" s="507"/>
      <c r="HB120" s="507"/>
      <c r="HC120" s="507"/>
      <c r="HD120" s="507"/>
      <c r="HE120" s="507"/>
      <c r="HF120" s="507"/>
      <c r="HG120" s="507"/>
      <c r="HH120" s="507"/>
      <c r="HI120" s="507"/>
      <c r="HJ120" s="507"/>
      <c r="HK120" s="507"/>
      <c r="HL120" s="507"/>
      <c r="HM120" s="507"/>
      <c r="HN120" s="507"/>
      <c r="HO120" s="507"/>
      <c r="HP120" s="507"/>
      <c r="HQ120" s="507"/>
      <c r="HR120" s="507"/>
      <c r="HS120" s="507"/>
      <c r="HT120" s="507"/>
      <c r="HU120" s="507"/>
      <c r="HV120" s="507"/>
      <c r="HW120" s="507"/>
      <c r="HX120" s="507"/>
      <c r="HY120" s="507"/>
      <c r="HZ120" s="507"/>
      <c r="IA120" s="507"/>
      <c r="IB120" s="507"/>
      <c r="IC120" s="507"/>
      <c r="ID120" s="507"/>
      <c r="IE120" s="507"/>
      <c r="IF120" s="507"/>
      <c r="IG120" s="507"/>
      <c r="IH120" s="507"/>
      <c r="II120" s="507"/>
      <c r="IJ120" s="507"/>
    </row>
    <row r="121" spans="1:244" s="398" customFormat="1" ht="19" x14ac:dyDescent="0.2">
      <c r="A121"/>
      <c r="B121" s="290"/>
      <c r="C121"/>
      <c r="D121" s="341"/>
      <c r="E121" s="463"/>
      <c r="F121" s="463"/>
      <c r="G121" s="271"/>
      <c r="H121"/>
      <c r="I121" s="99"/>
      <c r="J121"/>
      <c r="K121"/>
      <c r="L121"/>
      <c r="M121" s="275"/>
      <c r="N121" s="275"/>
      <c r="O121" s="275"/>
      <c r="P121" s="275"/>
      <c r="Q121" s="275"/>
      <c r="R121" s="275"/>
      <c r="S121" s="275"/>
      <c r="T121" s="275"/>
      <c r="U121" s="275"/>
      <c r="V121" s="275"/>
      <c r="W121" s="275"/>
      <c r="X121" s="275"/>
      <c r="Y121" s="275"/>
      <c r="Z121" s="275"/>
      <c r="AA121" s="275"/>
      <c r="AB121" s="23"/>
      <c r="AC121"/>
      <c r="AD121" s="92"/>
      <c r="AE121"/>
      <c r="AF121"/>
      <c r="AG121"/>
      <c r="AH121" s="96"/>
      <c r="AI121" s="394"/>
      <c r="AJ121" s="215"/>
      <c r="AK121" s="215"/>
      <c r="AL121" s="215"/>
      <c r="AM121" s="215"/>
      <c r="AN121" s="215"/>
      <c r="AO121" s="215"/>
      <c r="AP121" s="215"/>
      <c r="AQ121" s="215"/>
      <c r="AR121" s="215"/>
      <c r="AS121" s="215"/>
      <c r="AT121" s="215"/>
      <c r="AU121" s="215"/>
      <c r="AV121" s="215"/>
      <c r="AW121" s="215"/>
      <c r="AX121" s="215"/>
      <c r="AY121" s="394"/>
      <c r="AZ121" s="215"/>
      <c r="BA121" s="715"/>
      <c r="BB121"/>
      <c r="BC121" s="715"/>
      <c r="BD121"/>
      <c r="BE121" s="715"/>
      <c r="BF121"/>
      <c r="BG121" s="715"/>
      <c r="BH121"/>
      <c r="BI121" s="715"/>
      <c r="BJ121"/>
      <c r="BK121" s="715"/>
      <c r="BL121"/>
      <c r="BM121" s="715"/>
      <c r="BN121"/>
      <c r="BO121" s="387"/>
      <c r="BP121"/>
      <c r="BQ121" s="387"/>
      <c r="BR121"/>
      <c r="BS121" s="387"/>
      <c r="BT121"/>
      <c r="BU121" s="387"/>
      <c r="BV121"/>
      <c r="BW121" s="387"/>
      <c r="BX121"/>
      <c r="BY121" s="387"/>
      <c r="BZ121"/>
      <c r="CA121" s="387"/>
      <c r="CB121"/>
      <c r="CC121" s="387"/>
      <c r="CD121"/>
      <c r="CE121" s="387"/>
      <c r="CF121"/>
      <c r="CG121" s="387"/>
      <c r="CH121"/>
      <c r="CI121" s="387"/>
      <c r="CJ121"/>
      <c r="CK121" s="215"/>
      <c r="CL121" s="507"/>
      <c r="CM121" s="507"/>
      <c r="CN121" s="507"/>
      <c r="CO121" s="507"/>
      <c r="CP121" s="507"/>
      <c r="CQ121" s="507"/>
      <c r="CR121" s="507"/>
      <c r="CS121" s="507"/>
      <c r="CT121" s="507"/>
      <c r="CU121" s="36"/>
      <c r="CV121" s="36"/>
      <c r="CW121" s="507"/>
      <c r="CX121" s="507"/>
      <c r="CY121" s="507"/>
      <c r="DN121" s="507"/>
      <c r="DO121" s="507"/>
      <c r="DP121" s="507"/>
      <c r="DQ121" s="507"/>
      <c r="DR121" s="507"/>
      <c r="DS121" s="507"/>
      <c r="DT121" s="507"/>
      <c r="DU121" s="507"/>
      <c r="DV121" s="507"/>
      <c r="DW121" s="507"/>
      <c r="DX121" s="507"/>
      <c r="DY121" s="507"/>
      <c r="DZ121" s="507"/>
      <c r="EA121" s="507"/>
      <c r="EB121" s="507"/>
      <c r="EC121" s="507"/>
      <c r="ED121" s="507"/>
      <c r="EE121" s="507"/>
      <c r="EF121" s="507"/>
      <c r="EG121" s="507"/>
      <c r="EH121" s="507"/>
      <c r="EI121" s="507"/>
      <c r="EJ121" s="507"/>
      <c r="EK121" s="507"/>
      <c r="EL121" s="507"/>
      <c r="EM121" s="507"/>
      <c r="EN121" s="507"/>
      <c r="EO121" s="507"/>
      <c r="EP121" s="507"/>
      <c r="EQ121" s="507"/>
      <c r="ER121" s="507"/>
      <c r="ES121" s="507"/>
      <c r="ET121" s="507"/>
      <c r="EU121" s="507"/>
      <c r="EV121" s="507"/>
      <c r="EW121" s="507"/>
      <c r="EX121" s="507"/>
      <c r="EY121" s="507"/>
      <c r="EZ121" s="507"/>
      <c r="FA121" s="507"/>
      <c r="FB121" s="507"/>
      <c r="FC121" s="507"/>
      <c r="FD121" s="507"/>
      <c r="FE121" s="507"/>
      <c r="FF121" s="507"/>
      <c r="FG121" s="507"/>
      <c r="FH121" s="507"/>
      <c r="FI121" s="507"/>
      <c r="FJ121" s="507"/>
      <c r="FK121" s="507"/>
      <c r="FL121" s="507"/>
      <c r="FM121" s="507"/>
      <c r="FN121" s="507"/>
      <c r="FO121" s="507"/>
      <c r="FP121" s="507"/>
      <c r="FQ121" s="507"/>
      <c r="FR121" s="507"/>
      <c r="FS121" s="507"/>
      <c r="FT121" s="507"/>
      <c r="FU121" s="507"/>
      <c r="FV121" s="507"/>
      <c r="FW121" s="507"/>
      <c r="FX121" s="507"/>
      <c r="FY121" s="507"/>
      <c r="FZ121" s="507"/>
      <c r="GA121" s="507"/>
      <c r="GB121" s="507"/>
      <c r="GC121" s="507"/>
      <c r="GD121" s="507"/>
      <c r="GE121" s="507"/>
      <c r="GF121" s="507"/>
      <c r="GG121" s="507"/>
      <c r="GH121" s="507"/>
      <c r="GI121" s="507"/>
      <c r="GJ121" s="507"/>
      <c r="GK121" s="507"/>
      <c r="GL121" s="507"/>
      <c r="GM121" s="507"/>
      <c r="GN121" s="507"/>
      <c r="GO121" s="507"/>
      <c r="GP121" s="507"/>
      <c r="GQ121" s="507"/>
      <c r="GR121" s="507"/>
      <c r="GS121" s="507"/>
      <c r="GT121" s="507"/>
      <c r="GU121" s="507"/>
      <c r="GV121" s="507"/>
      <c r="GW121" s="507"/>
      <c r="GX121" s="507"/>
      <c r="GY121" s="507"/>
      <c r="GZ121" s="507"/>
      <c r="HA121" s="507"/>
      <c r="HB121" s="507"/>
      <c r="HC121" s="507"/>
      <c r="HD121" s="507"/>
      <c r="HE121" s="507"/>
      <c r="HF121" s="507"/>
      <c r="HG121" s="507"/>
      <c r="HH121" s="507"/>
      <c r="HI121" s="507"/>
      <c r="HJ121" s="507"/>
      <c r="HK121" s="507"/>
      <c r="HL121" s="507"/>
      <c r="HM121" s="507"/>
      <c r="HN121" s="507"/>
      <c r="HO121" s="507"/>
      <c r="HP121" s="507"/>
      <c r="HQ121" s="507"/>
      <c r="HR121" s="507"/>
      <c r="HS121" s="507"/>
      <c r="HT121" s="507"/>
      <c r="HU121" s="507"/>
      <c r="HV121" s="507"/>
      <c r="HW121" s="507"/>
      <c r="HX121" s="507"/>
      <c r="HY121" s="507"/>
      <c r="HZ121" s="507"/>
      <c r="IA121" s="507"/>
      <c r="IB121" s="507"/>
      <c r="IC121" s="507"/>
      <c r="ID121" s="507"/>
      <c r="IE121" s="507"/>
      <c r="IF121" s="507"/>
      <c r="IG121" s="507"/>
      <c r="IH121" s="507"/>
      <c r="II121" s="507"/>
      <c r="IJ121" s="507"/>
    </row>
    <row r="122" spans="1:244" s="398" customFormat="1" ht="19" x14ac:dyDescent="0.2">
      <c r="A122"/>
      <c r="B122" s="290"/>
      <c r="C122"/>
      <c r="D122" s="341"/>
      <c r="E122" s="463"/>
      <c r="F122" s="463"/>
      <c r="G122" s="271"/>
      <c r="H122"/>
      <c r="I122" s="99"/>
      <c r="J122"/>
      <c r="K122"/>
      <c r="L122"/>
      <c r="M122" s="275"/>
      <c r="N122" s="275"/>
      <c r="O122" s="275"/>
      <c r="P122" s="275"/>
      <c r="Q122" s="275"/>
      <c r="R122" s="275"/>
      <c r="S122" s="275"/>
      <c r="T122" s="275"/>
      <c r="U122" s="275"/>
      <c r="V122" s="275"/>
      <c r="W122" s="275"/>
      <c r="X122" s="275"/>
      <c r="Y122" s="275"/>
      <c r="Z122" s="275"/>
      <c r="AA122" s="275"/>
      <c r="AB122" s="23"/>
      <c r="AC122"/>
      <c r="AD122" s="92"/>
      <c r="AE122"/>
      <c r="AF122"/>
      <c r="AG122"/>
      <c r="AH122" s="96"/>
      <c r="AI122" s="394"/>
      <c r="AJ122" s="215"/>
      <c r="AK122" s="215"/>
      <c r="AL122" s="215"/>
      <c r="AM122" s="215"/>
      <c r="AN122" s="215"/>
      <c r="AO122" s="215"/>
      <c r="AP122" s="215"/>
      <c r="AQ122" s="215"/>
      <c r="AR122" s="215"/>
      <c r="AS122" s="215"/>
      <c r="AT122" s="215"/>
      <c r="AU122" s="215"/>
      <c r="AV122" s="215"/>
      <c r="AW122" s="215"/>
      <c r="AX122" s="215"/>
      <c r="AY122" s="394"/>
      <c r="AZ122" s="215"/>
      <c r="BA122" s="715"/>
      <c r="BB122"/>
      <c r="BC122" s="715"/>
      <c r="BD122"/>
      <c r="BE122" s="715"/>
      <c r="BF122"/>
      <c r="BG122" s="715"/>
      <c r="BH122"/>
      <c r="BI122" s="715"/>
      <c r="BJ122"/>
      <c r="BK122" s="715"/>
      <c r="BL122"/>
      <c r="BM122" s="715"/>
      <c r="BN122"/>
      <c r="BO122" s="387"/>
      <c r="BP122"/>
      <c r="BQ122" s="387"/>
      <c r="BR122"/>
      <c r="BS122" s="387"/>
      <c r="BT122"/>
      <c r="BU122" s="387"/>
      <c r="BV122"/>
      <c r="BW122" s="387"/>
      <c r="BX122"/>
      <c r="BY122" s="387"/>
      <c r="BZ122"/>
      <c r="CA122" s="387"/>
      <c r="CB122"/>
      <c r="CC122" s="387"/>
      <c r="CD122"/>
      <c r="CE122" s="387"/>
      <c r="CF122"/>
      <c r="CG122" s="387"/>
      <c r="CH122"/>
      <c r="CI122" s="387"/>
      <c r="CJ122"/>
      <c r="CK122" s="215"/>
      <c r="CL122" s="507"/>
      <c r="CM122" s="507"/>
      <c r="CN122" s="507"/>
      <c r="CO122" s="507"/>
      <c r="CP122" s="507"/>
      <c r="CQ122" s="507"/>
      <c r="CR122" s="507"/>
      <c r="CS122" s="507"/>
      <c r="CT122" s="507"/>
      <c r="CU122" s="36"/>
      <c r="CV122" s="36"/>
      <c r="CW122" s="507"/>
      <c r="CX122" s="507"/>
      <c r="CY122" s="507"/>
      <c r="DN122" s="507"/>
      <c r="DO122" s="507"/>
      <c r="DP122" s="507"/>
      <c r="DQ122" s="507"/>
      <c r="DR122" s="507"/>
      <c r="DS122" s="507"/>
      <c r="DT122" s="507"/>
      <c r="DU122" s="507"/>
      <c r="DV122" s="507"/>
      <c r="DW122" s="507"/>
      <c r="DX122" s="507"/>
      <c r="DY122" s="507"/>
      <c r="DZ122" s="507"/>
      <c r="EA122" s="507"/>
      <c r="EB122" s="507"/>
      <c r="EC122" s="507"/>
      <c r="ED122" s="507"/>
      <c r="EE122" s="507"/>
      <c r="EF122" s="507"/>
      <c r="EG122" s="507"/>
      <c r="EH122" s="507"/>
      <c r="EI122" s="507"/>
      <c r="EJ122" s="507"/>
      <c r="EK122" s="507"/>
      <c r="EL122" s="507"/>
      <c r="EM122" s="507"/>
      <c r="EN122" s="507"/>
      <c r="EO122" s="507"/>
      <c r="EP122" s="507"/>
      <c r="EQ122" s="507"/>
      <c r="ER122" s="507"/>
      <c r="ES122" s="507"/>
      <c r="ET122" s="507"/>
      <c r="EU122" s="507"/>
      <c r="EV122" s="507"/>
      <c r="EW122" s="507"/>
      <c r="EX122" s="507"/>
      <c r="EY122" s="507"/>
      <c r="EZ122" s="507"/>
      <c r="FA122" s="507"/>
      <c r="FB122" s="507"/>
      <c r="FC122" s="507"/>
      <c r="FD122" s="507"/>
      <c r="FE122" s="507"/>
      <c r="FF122" s="507"/>
      <c r="FG122" s="507"/>
      <c r="FH122" s="507"/>
      <c r="FI122" s="507"/>
      <c r="FJ122" s="507"/>
      <c r="FK122" s="507"/>
      <c r="FL122" s="507"/>
      <c r="FM122" s="507"/>
      <c r="FN122" s="507"/>
      <c r="FO122" s="507"/>
      <c r="FP122" s="507"/>
      <c r="FQ122" s="507"/>
      <c r="FR122" s="507"/>
      <c r="FS122" s="507"/>
      <c r="FT122" s="507"/>
      <c r="FU122" s="507"/>
      <c r="FV122" s="507"/>
      <c r="FW122" s="507"/>
      <c r="FX122" s="507"/>
      <c r="FY122" s="507"/>
      <c r="FZ122" s="507"/>
      <c r="GA122" s="507"/>
      <c r="GB122" s="507"/>
      <c r="GC122" s="507"/>
      <c r="GD122" s="507"/>
      <c r="GE122" s="507"/>
      <c r="GF122" s="507"/>
      <c r="GG122" s="507"/>
      <c r="GH122" s="507"/>
      <c r="GI122" s="507"/>
      <c r="GJ122" s="507"/>
      <c r="GK122" s="507"/>
      <c r="GL122" s="507"/>
      <c r="GM122" s="507"/>
      <c r="GN122" s="507"/>
      <c r="GO122" s="507"/>
      <c r="GP122" s="507"/>
      <c r="GQ122" s="507"/>
      <c r="GR122" s="507"/>
      <c r="GS122" s="507"/>
      <c r="GT122" s="507"/>
      <c r="GU122" s="507"/>
      <c r="GV122" s="507"/>
      <c r="GW122" s="507"/>
      <c r="GX122" s="507"/>
      <c r="GY122" s="507"/>
      <c r="GZ122" s="507"/>
      <c r="HA122" s="507"/>
      <c r="HB122" s="507"/>
      <c r="HC122" s="507"/>
      <c r="HD122" s="507"/>
      <c r="HE122" s="507"/>
      <c r="HF122" s="507"/>
      <c r="HG122" s="507"/>
      <c r="HH122" s="507"/>
      <c r="HI122" s="507"/>
      <c r="HJ122" s="507"/>
      <c r="HK122" s="507"/>
      <c r="HL122" s="507"/>
      <c r="HM122" s="507"/>
      <c r="HN122" s="507"/>
      <c r="HO122" s="507"/>
      <c r="HP122" s="507"/>
      <c r="HQ122" s="507"/>
      <c r="HR122" s="507"/>
      <c r="HS122" s="507"/>
      <c r="HT122" s="507"/>
      <c r="HU122" s="507"/>
      <c r="HV122" s="507"/>
      <c r="HW122" s="507"/>
      <c r="HX122" s="507"/>
      <c r="HY122" s="507"/>
      <c r="HZ122" s="507"/>
      <c r="IA122" s="507"/>
      <c r="IB122" s="507"/>
      <c r="IC122" s="507"/>
      <c r="ID122" s="507"/>
      <c r="IE122" s="507"/>
      <c r="IF122" s="507"/>
      <c r="IG122" s="507"/>
      <c r="IH122" s="507"/>
      <c r="II122" s="507"/>
      <c r="IJ122" s="507"/>
    </row>
    <row r="123" spans="1:244" s="398" customFormat="1" ht="19" x14ac:dyDescent="0.2">
      <c r="A123"/>
      <c r="B123" s="290"/>
      <c r="C123"/>
      <c r="D123" s="341"/>
      <c r="E123" s="463"/>
      <c r="F123" s="463"/>
      <c r="G123" s="271"/>
      <c r="H123"/>
      <c r="I123" s="99"/>
      <c r="J123"/>
      <c r="K123"/>
      <c r="L123"/>
      <c r="M123" s="275"/>
      <c r="N123" s="275"/>
      <c r="O123" s="275"/>
      <c r="P123" s="275"/>
      <c r="Q123" s="275"/>
      <c r="R123" s="275"/>
      <c r="S123" s="275"/>
      <c r="T123" s="275"/>
      <c r="U123" s="275"/>
      <c r="V123" s="275"/>
      <c r="W123" s="275"/>
      <c r="X123" s="275"/>
      <c r="Y123" s="275"/>
      <c r="Z123" s="275"/>
      <c r="AA123" s="275"/>
      <c r="AB123" s="23"/>
      <c r="AC123"/>
      <c r="AD123" s="92"/>
      <c r="AE123"/>
      <c r="AF123"/>
      <c r="AG123"/>
      <c r="AH123" s="96"/>
      <c r="AI123" s="394"/>
      <c r="AJ123" s="215"/>
      <c r="AK123" s="215"/>
      <c r="AL123" s="215"/>
      <c r="AM123" s="215"/>
      <c r="AN123" s="215"/>
      <c r="AO123" s="215"/>
      <c r="AP123" s="215"/>
      <c r="AQ123" s="215"/>
      <c r="AR123" s="215"/>
      <c r="AS123" s="215"/>
      <c r="AT123" s="215"/>
      <c r="AU123" s="215"/>
      <c r="AV123" s="215"/>
      <c r="AW123" s="215"/>
      <c r="AX123" s="215"/>
      <c r="AY123" s="394"/>
      <c r="AZ123" s="215"/>
      <c r="BA123" s="715"/>
      <c r="BB123"/>
      <c r="BC123" s="715"/>
      <c r="BD123"/>
      <c r="BE123" s="715"/>
      <c r="BF123"/>
      <c r="BG123" s="715"/>
      <c r="BH123"/>
      <c r="BI123" s="715"/>
      <c r="BJ123"/>
      <c r="BK123" s="715"/>
      <c r="BL123"/>
      <c r="BM123" s="715"/>
      <c r="BN123"/>
      <c r="BO123" s="387"/>
      <c r="BP123"/>
      <c r="BQ123" s="387"/>
      <c r="BR123"/>
      <c r="BS123" s="387"/>
      <c r="BT123"/>
      <c r="BU123" s="387"/>
      <c r="BV123"/>
      <c r="BW123" s="387"/>
      <c r="BX123"/>
      <c r="BY123" s="387"/>
      <c r="BZ123"/>
      <c r="CA123" s="387"/>
      <c r="CB123"/>
      <c r="CC123" s="387"/>
      <c r="CD123"/>
      <c r="CE123" s="387"/>
      <c r="CF123"/>
      <c r="CG123" s="387"/>
      <c r="CH123"/>
      <c r="CI123" s="387"/>
      <c r="CJ123"/>
      <c r="CK123" s="215"/>
      <c r="CL123" s="507"/>
      <c r="CM123" s="507"/>
      <c r="CN123" s="507"/>
      <c r="CO123" s="507"/>
      <c r="CP123" s="507"/>
      <c r="CQ123" s="507"/>
      <c r="CR123" s="507"/>
      <c r="CS123" s="507"/>
      <c r="CT123" s="507"/>
      <c r="CU123" s="36"/>
      <c r="CV123" s="36"/>
      <c r="CW123" s="507"/>
      <c r="CX123" s="507"/>
      <c r="CY123" s="507"/>
      <c r="DN123" s="507"/>
      <c r="DO123" s="507"/>
      <c r="DP123" s="507"/>
      <c r="DQ123" s="507"/>
      <c r="DR123" s="507"/>
      <c r="DS123" s="507"/>
      <c r="DT123" s="507"/>
      <c r="DU123" s="507"/>
      <c r="DV123" s="507"/>
      <c r="DW123" s="507"/>
      <c r="DX123" s="507"/>
      <c r="DY123" s="507"/>
      <c r="DZ123" s="507"/>
      <c r="EA123" s="507"/>
      <c r="EB123" s="507"/>
      <c r="EC123" s="507"/>
      <c r="ED123" s="507"/>
      <c r="EE123" s="507"/>
      <c r="EF123" s="507"/>
      <c r="EG123" s="507"/>
      <c r="EH123" s="507"/>
      <c r="EI123" s="507"/>
      <c r="EJ123" s="507"/>
      <c r="EK123" s="507"/>
      <c r="EL123" s="507"/>
      <c r="EM123" s="507"/>
      <c r="EN123" s="507"/>
      <c r="EO123" s="507"/>
      <c r="EP123" s="507"/>
      <c r="EQ123" s="507"/>
      <c r="ER123" s="507"/>
      <c r="ES123" s="507"/>
      <c r="ET123" s="507"/>
      <c r="EU123" s="507"/>
      <c r="EV123" s="507"/>
      <c r="EW123" s="507"/>
      <c r="EX123" s="507"/>
      <c r="EY123" s="507"/>
      <c r="EZ123" s="507"/>
      <c r="FA123" s="507"/>
      <c r="FB123" s="507"/>
      <c r="FC123" s="507"/>
      <c r="FD123" s="507"/>
      <c r="FE123" s="507"/>
      <c r="FF123" s="507"/>
      <c r="FG123" s="507"/>
      <c r="FH123" s="507"/>
      <c r="FI123" s="507"/>
      <c r="FJ123" s="507"/>
      <c r="FK123" s="507"/>
      <c r="FL123" s="507"/>
      <c r="FM123" s="507"/>
      <c r="FN123" s="507"/>
      <c r="FO123" s="507"/>
      <c r="FP123" s="507"/>
      <c r="FQ123" s="507"/>
      <c r="FR123" s="507"/>
      <c r="FS123" s="507"/>
      <c r="FT123" s="507"/>
      <c r="FU123" s="507"/>
      <c r="FV123" s="507"/>
      <c r="FW123" s="507"/>
      <c r="FX123" s="507"/>
      <c r="FY123" s="507"/>
      <c r="FZ123" s="507"/>
      <c r="GA123" s="507"/>
      <c r="GB123" s="507"/>
      <c r="GC123" s="507"/>
      <c r="GD123" s="507"/>
      <c r="GE123" s="507"/>
      <c r="GF123" s="507"/>
      <c r="GG123" s="507"/>
      <c r="GH123" s="507"/>
      <c r="GI123" s="507"/>
      <c r="GJ123" s="507"/>
      <c r="GK123" s="507"/>
      <c r="GL123" s="507"/>
      <c r="GM123" s="507"/>
      <c r="GN123" s="507"/>
      <c r="GO123" s="507"/>
      <c r="GP123" s="507"/>
      <c r="GQ123" s="507"/>
      <c r="GR123" s="507"/>
      <c r="GS123" s="507"/>
      <c r="GT123" s="507"/>
      <c r="GU123" s="507"/>
      <c r="GV123" s="507"/>
      <c r="GW123" s="507"/>
      <c r="GX123" s="507"/>
      <c r="GY123" s="507"/>
      <c r="GZ123" s="507"/>
      <c r="HA123" s="507"/>
      <c r="HB123" s="507"/>
      <c r="HC123" s="507"/>
      <c r="HD123" s="507"/>
      <c r="HE123" s="507"/>
      <c r="HF123" s="507"/>
      <c r="HG123" s="507"/>
      <c r="HH123" s="507"/>
      <c r="HI123" s="507"/>
      <c r="HJ123" s="507"/>
      <c r="HK123" s="507"/>
      <c r="HL123" s="507"/>
      <c r="HM123" s="507"/>
      <c r="HN123" s="507"/>
      <c r="HO123" s="507"/>
      <c r="HP123" s="507"/>
      <c r="HQ123" s="507"/>
      <c r="HR123" s="507"/>
      <c r="HS123" s="507"/>
      <c r="HT123" s="507"/>
      <c r="HU123" s="507"/>
      <c r="HV123" s="507"/>
      <c r="HW123" s="507"/>
      <c r="HX123" s="507"/>
      <c r="HY123" s="507"/>
      <c r="HZ123" s="507"/>
      <c r="IA123" s="507"/>
      <c r="IB123" s="507"/>
      <c r="IC123" s="507"/>
      <c r="ID123" s="507"/>
      <c r="IE123" s="507"/>
      <c r="IF123" s="507"/>
      <c r="IG123" s="507"/>
      <c r="IH123" s="507"/>
      <c r="II123" s="507"/>
      <c r="IJ123" s="507"/>
    </row>
    <row r="124" spans="1:244" s="398" customFormat="1" ht="19" x14ac:dyDescent="0.2">
      <c r="A124"/>
      <c r="B124" s="290"/>
      <c r="C124"/>
      <c r="D124" s="341"/>
      <c r="E124" s="463"/>
      <c r="F124" s="463"/>
      <c r="G124" s="271"/>
      <c r="H124"/>
      <c r="I124" s="99"/>
      <c r="J124"/>
      <c r="K124"/>
      <c r="L124"/>
      <c r="M124" s="275"/>
      <c r="N124" s="275"/>
      <c r="O124" s="275"/>
      <c r="P124" s="275"/>
      <c r="Q124" s="275"/>
      <c r="R124" s="275"/>
      <c r="S124" s="275"/>
      <c r="T124" s="275"/>
      <c r="U124" s="275"/>
      <c r="V124" s="275"/>
      <c r="W124" s="275"/>
      <c r="X124" s="275"/>
      <c r="Y124" s="275"/>
      <c r="Z124" s="275"/>
      <c r="AA124" s="275"/>
      <c r="AB124" s="23"/>
      <c r="AC124"/>
      <c r="AD124" s="92"/>
      <c r="AE124"/>
      <c r="AF124"/>
      <c r="AG124"/>
      <c r="AH124" s="96"/>
      <c r="AI124" s="394"/>
      <c r="AJ124" s="215"/>
      <c r="AK124" s="215"/>
      <c r="AL124" s="215"/>
      <c r="AM124" s="215"/>
      <c r="AN124" s="215"/>
      <c r="AO124" s="215"/>
      <c r="AP124" s="215"/>
      <c r="AQ124" s="215"/>
      <c r="AR124" s="215"/>
      <c r="AS124" s="215"/>
      <c r="AT124" s="215"/>
      <c r="AU124" s="215"/>
      <c r="AV124" s="215"/>
      <c r="AW124" s="215"/>
      <c r="AX124" s="215"/>
      <c r="AY124" s="394"/>
      <c r="AZ124" s="215"/>
      <c r="BA124" s="715"/>
      <c r="BB124"/>
      <c r="BC124" s="715"/>
      <c r="BD124"/>
      <c r="BE124" s="715"/>
      <c r="BF124"/>
      <c r="BG124" s="715"/>
      <c r="BH124"/>
      <c r="BI124" s="715"/>
      <c r="BJ124"/>
      <c r="BK124" s="715"/>
      <c r="BL124"/>
      <c r="BM124" s="715"/>
      <c r="BN124"/>
      <c r="BO124" s="387"/>
      <c r="BP124"/>
      <c r="BQ124" s="387"/>
      <c r="BR124"/>
      <c r="BS124" s="387"/>
      <c r="BT124"/>
      <c r="BU124" s="387"/>
      <c r="BV124"/>
      <c r="BW124" s="387"/>
      <c r="BX124"/>
      <c r="BY124" s="387"/>
      <c r="BZ124"/>
      <c r="CA124" s="387"/>
      <c r="CB124"/>
      <c r="CC124" s="387"/>
      <c r="CD124"/>
      <c r="CE124" s="387"/>
      <c r="CF124"/>
      <c r="CG124" s="387"/>
      <c r="CH124"/>
      <c r="CI124" s="387"/>
      <c r="CJ124"/>
      <c r="CK124" s="215"/>
      <c r="CL124" s="507"/>
      <c r="CM124" s="507"/>
      <c r="CN124" s="507"/>
      <c r="CO124" s="507"/>
      <c r="CP124" s="507"/>
      <c r="CQ124" s="507"/>
      <c r="CR124" s="507"/>
      <c r="CS124" s="507"/>
      <c r="CT124" s="507"/>
      <c r="CU124" s="36"/>
      <c r="CV124" s="36"/>
      <c r="CW124" s="507"/>
      <c r="CX124" s="507"/>
      <c r="CY124" s="507"/>
      <c r="DN124" s="507"/>
      <c r="DO124" s="507"/>
      <c r="DP124" s="507"/>
      <c r="DQ124" s="507"/>
      <c r="DR124" s="507"/>
      <c r="DS124" s="507"/>
      <c r="DT124" s="507"/>
      <c r="DU124" s="507"/>
      <c r="DV124" s="507"/>
      <c r="DW124" s="507"/>
      <c r="DX124" s="507"/>
      <c r="DY124" s="507"/>
      <c r="DZ124" s="507"/>
      <c r="EA124" s="507"/>
      <c r="EB124" s="507"/>
      <c r="EC124" s="507"/>
      <c r="ED124" s="507"/>
      <c r="EE124" s="507"/>
      <c r="EF124" s="507"/>
      <c r="EG124" s="507"/>
      <c r="EH124" s="507"/>
      <c r="EI124" s="507"/>
      <c r="EJ124" s="507"/>
      <c r="EK124" s="507"/>
      <c r="EL124" s="507"/>
      <c r="EM124" s="507"/>
      <c r="EN124" s="507"/>
      <c r="EO124" s="507"/>
      <c r="EP124" s="507"/>
      <c r="EQ124" s="507"/>
      <c r="ER124" s="507"/>
      <c r="ES124" s="507"/>
      <c r="ET124" s="507"/>
      <c r="EU124" s="507"/>
      <c r="EV124" s="507"/>
      <c r="EW124" s="507"/>
      <c r="EX124" s="507"/>
      <c r="EY124" s="507"/>
      <c r="EZ124" s="507"/>
      <c r="FA124" s="507"/>
      <c r="FB124" s="507"/>
      <c r="FC124" s="507"/>
      <c r="FD124" s="507"/>
      <c r="FE124" s="507"/>
      <c r="FF124" s="507"/>
      <c r="FG124" s="507"/>
      <c r="FH124" s="507"/>
      <c r="FI124" s="507"/>
      <c r="FJ124" s="507"/>
      <c r="FK124" s="507"/>
      <c r="FL124" s="507"/>
      <c r="FM124" s="507"/>
      <c r="FN124" s="507"/>
      <c r="FO124" s="507"/>
      <c r="FP124" s="507"/>
      <c r="FQ124" s="507"/>
      <c r="FR124" s="507"/>
      <c r="FS124" s="507"/>
      <c r="FT124" s="507"/>
      <c r="FU124" s="507"/>
      <c r="FV124" s="507"/>
      <c r="FW124" s="507"/>
      <c r="FX124" s="507"/>
      <c r="FY124" s="507"/>
      <c r="FZ124" s="507"/>
      <c r="GA124" s="507"/>
      <c r="GB124" s="507"/>
      <c r="GC124" s="507"/>
      <c r="GD124" s="507"/>
      <c r="GE124" s="507"/>
      <c r="GF124" s="507"/>
      <c r="GG124" s="507"/>
      <c r="GH124" s="507"/>
      <c r="GI124" s="507"/>
      <c r="GJ124" s="507"/>
      <c r="GK124" s="507"/>
      <c r="GL124" s="507"/>
      <c r="GM124" s="507"/>
      <c r="GN124" s="507"/>
      <c r="GO124" s="507"/>
      <c r="GP124" s="507"/>
      <c r="GQ124" s="507"/>
      <c r="GR124" s="507"/>
      <c r="GS124" s="507"/>
      <c r="GT124" s="507"/>
      <c r="GU124" s="507"/>
      <c r="GV124" s="507"/>
      <c r="GW124" s="507"/>
      <c r="GX124" s="507"/>
      <c r="GY124" s="507"/>
      <c r="GZ124" s="507"/>
      <c r="HA124" s="507"/>
      <c r="HB124" s="507"/>
      <c r="HC124" s="507"/>
      <c r="HD124" s="507"/>
      <c r="HE124" s="507"/>
      <c r="HF124" s="507"/>
      <c r="HG124" s="507"/>
      <c r="HH124" s="507"/>
      <c r="HI124" s="507"/>
      <c r="HJ124" s="507"/>
      <c r="HK124" s="507"/>
      <c r="HL124" s="507"/>
      <c r="HM124" s="507"/>
      <c r="HN124" s="507"/>
      <c r="HO124" s="507"/>
      <c r="HP124" s="507"/>
      <c r="HQ124" s="507"/>
      <c r="HR124" s="507"/>
      <c r="HS124" s="507"/>
      <c r="HT124" s="507"/>
      <c r="HU124" s="507"/>
      <c r="HV124" s="507"/>
      <c r="HW124" s="507"/>
      <c r="HX124" s="507"/>
      <c r="HY124" s="507"/>
      <c r="HZ124" s="507"/>
      <c r="IA124" s="507"/>
      <c r="IB124" s="507"/>
      <c r="IC124" s="507"/>
      <c r="ID124" s="507"/>
      <c r="IE124" s="507"/>
      <c r="IF124" s="507"/>
      <c r="IG124" s="507"/>
      <c r="IH124" s="507"/>
      <c r="II124" s="507"/>
      <c r="IJ124" s="507"/>
    </row>
    <row r="125" spans="1:244" s="398" customFormat="1" ht="19" x14ac:dyDescent="0.2">
      <c r="A125"/>
      <c r="B125" s="290"/>
      <c r="C125"/>
      <c r="D125" s="341"/>
      <c r="E125" s="463"/>
      <c r="F125" s="463"/>
      <c r="G125" s="271"/>
      <c r="H125"/>
      <c r="I125" s="99"/>
      <c r="J125"/>
      <c r="K125"/>
      <c r="L125"/>
      <c r="M125" s="275"/>
      <c r="N125" s="275"/>
      <c r="O125" s="275"/>
      <c r="P125" s="275"/>
      <c r="Q125" s="275"/>
      <c r="R125" s="275"/>
      <c r="S125" s="275"/>
      <c r="T125" s="275"/>
      <c r="U125" s="275"/>
      <c r="V125" s="275"/>
      <c r="W125" s="275"/>
      <c r="X125" s="275"/>
      <c r="Y125" s="275"/>
      <c r="Z125" s="275"/>
      <c r="AA125" s="275"/>
      <c r="AB125" s="23"/>
      <c r="AC125"/>
      <c r="AD125" s="92"/>
      <c r="AE125"/>
      <c r="AF125"/>
      <c r="AG125"/>
      <c r="AH125" s="96"/>
      <c r="AI125" s="394"/>
      <c r="AJ125" s="215"/>
      <c r="AK125" s="215"/>
      <c r="AL125" s="215"/>
      <c r="AM125" s="215"/>
      <c r="AN125" s="215"/>
      <c r="AO125" s="215"/>
      <c r="AP125" s="215"/>
      <c r="AQ125" s="215"/>
      <c r="AR125" s="215"/>
      <c r="AS125" s="215"/>
      <c r="AT125" s="215"/>
      <c r="AU125" s="215"/>
      <c r="AV125" s="215"/>
      <c r="AW125" s="215"/>
      <c r="AX125" s="215"/>
      <c r="AY125" s="394"/>
      <c r="AZ125" s="215"/>
      <c r="BA125" s="715"/>
      <c r="BB125"/>
      <c r="BC125" s="715"/>
      <c r="BD125"/>
      <c r="BE125" s="715"/>
      <c r="BF125"/>
      <c r="BG125" s="715"/>
      <c r="BH125"/>
      <c r="BI125" s="715"/>
      <c r="BJ125"/>
      <c r="BK125" s="715"/>
      <c r="BL125"/>
      <c r="BM125" s="715"/>
      <c r="BN125"/>
      <c r="BO125" s="387"/>
      <c r="BP125"/>
      <c r="BQ125" s="387"/>
      <c r="BR125"/>
      <c r="BS125" s="387"/>
      <c r="BT125"/>
      <c r="BU125" s="387"/>
      <c r="BV125"/>
      <c r="BW125" s="387"/>
      <c r="BX125"/>
      <c r="BY125" s="387"/>
      <c r="BZ125"/>
      <c r="CA125" s="387"/>
      <c r="CB125"/>
      <c r="CC125" s="387"/>
      <c r="CD125"/>
      <c r="CE125" s="387"/>
      <c r="CF125"/>
      <c r="CG125" s="387"/>
      <c r="CH125"/>
      <c r="CI125" s="387"/>
      <c r="CJ125"/>
      <c r="CK125" s="215"/>
      <c r="CL125" s="507"/>
      <c r="CM125" s="507"/>
      <c r="CN125" s="507"/>
      <c r="CO125" s="507"/>
      <c r="CP125" s="507"/>
      <c r="CQ125" s="507"/>
      <c r="CR125" s="507"/>
      <c r="CS125" s="507"/>
      <c r="CT125" s="507"/>
      <c r="CU125" s="36"/>
      <c r="CV125" s="36"/>
      <c r="CW125" s="507"/>
      <c r="CX125" s="507"/>
      <c r="CY125" s="507"/>
      <c r="DN125" s="507"/>
      <c r="DO125" s="507"/>
      <c r="DP125" s="507"/>
      <c r="DQ125" s="507"/>
      <c r="DR125" s="507"/>
      <c r="DS125" s="507"/>
      <c r="DT125" s="507"/>
      <c r="DU125" s="507"/>
      <c r="DV125" s="507"/>
      <c r="DW125" s="507"/>
      <c r="DX125" s="507"/>
      <c r="DY125" s="507"/>
      <c r="DZ125" s="507"/>
      <c r="EA125" s="507"/>
      <c r="EB125" s="507"/>
      <c r="EC125" s="507"/>
      <c r="ED125" s="507"/>
      <c r="EE125" s="507"/>
      <c r="EF125" s="507"/>
      <c r="EG125" s="507"/>
      <c r="EH125" s="507"/>
      <c r="EI125" s="507"/>
      <c r="EJ125" s="507"/>
      <c r="EK125" s="507"/>
      <c r="EL125" s="507"/>
      <c r="EM125" s="507"/>
      <c r="EN125" s="507"/>
      <c r="EO125" s="507"/>
      <c r="EP125" s="507"/>
      <c r="EQ125" s="507"/>
      <c r="ER125" s="507"/>
      <c r="ES125" s="507"/>
      <c r="ET125" s="507"/>
      <c r="EU125" s="507"/>
      <c r="EV125" s="507"/>
      <c r="EW125" s="507"/>
      <c r="EX125" s="507"/>
      <c r="EY125" s="507"/>
      <c r="EZ125" s="507"/>
      <c r="FA125" s="507"/>
      <c r="FB125" s="507"/>
      <c r="FC125" s="507"/>
      <c r="FD125" s="507"/>
      <c r="FE125" s="507"/>
      <c r="FF125" s="507"/>
      <c r="FG125" s="507"/>
      <c r="FH125" s="507"/>
      <c r="FI125" s="507"/>
      <c r="FJ125" s="507"/>
      <c r="FK125" s="507"/>
      <c r="FL125" s="507"/>
      <c r="FM125" s="507"/>
      <c r="FN125" s="507"/>
      <c r="FO125" s="507"/>
      <c r="FP125" s="507"/>
      <c r="FQ125" s="507"/>
      <c r="FR125" s="507"/>
      <c r="FS125" s="507"/>
      <c r="FT125" s="507"/>
      <c r="FU125" s="507"/>
      <c r="FV125" s="507"/>
      <c r="FW125" s="507"/>
      <c r="FX125" s="507"/>
      <c r="FY125" s="507"/>
      <c r="FZ125" s="507"/>
      <c r="GA125" s="507"/>
      <c r="GB125" s="507"/>
      <c r="GC125" s="507"/>
      <c r="GD125" s="507"/>
      <c r="GE125" s="507"/>
      <c r="GF125" s="507"/>
      <c r="GG125" s="507"/>
      <c r="GH125" s="507"/>
      <c r="GI125" s="507"/>
      <c r="GJ125" s="507"/>
      <c r="GK125" s="507"/>
      <c r="GL125" s="507"/>
      <c r="GM125" s="507"/>
      <c r="GN125" s="507"/>
      <c r="GO125" s="507"/>
      <c r="GP125" s="507"/>
      <c r="GQ125" s="507"/>
      <c r="GR125" s="507"/>
      <c r="GS125" s="507"/>
      <c r="GT125" s="507"/>
      <c r="GU125" s="507"/>
      <c r="GV125" s="507"/>
      <c r="GW125" s="507"/>
      <c r="GX125" s="507"/>
      <c r="GY125" s="507"/>
      <c r="GZ125" s="507"/>
      <c r="HA125" s="507"/>
      <c r="HB125" s="507"/>
      <c r="HC125" s="507"/>
      <c r="HD125" s="507"/>
      <c r="HE125" s="507"/>
      <c r="HF125" s="507"/>
      <c r="HG125" s="507"/>
      <c r="HH125" s="507"/>
      <c r="HI125" s="507"/>
      <c r="HJ125" s="507"/>
      <c r="HK125" s="507"/>
      <c r="HL125" s="507"/>
      <c r="HM125" s="507"/>
      <c r="HN125" s="507"/>
      <c r="HO125" s="507"/>
      <c r="HP125" s="507"/>
      <c r="HQ125" s="507"/>
      <c r="HR125" s="507"/>
      <c r="HS125" s="507"/>
      <c r="HT125" s="507"/>
      <c r="HU125" s="507"/>
      <c r="HV125" s="507"/>
      <c r="HW125" s="507"/>
      <c r="HX125" s="507"/>
      <c r="HY125" s="507"/>
      <c r="HZ125" s="507"/>
      <c r="IA125" s="507"/>
      <c r="IB125" s="507"/>
      <c r="IC125" s="507"/>
      <c r="ID125" s="507"/>
      <c r="IE125" s="507"/>
      <c r="IF125" s="507"/>
      <c r="IG125" s="507"/>
      <c r="IH125" s="507"/>
      <c r="II125" s="507"/>
      <c r="IJ125" s="507"/>
    </row>
    <row r="126" spans="1:244" s="398" customFormat="1" ht="19" x14ac:dyDescent="0.2">
      <c r="A126"/>
      <c r="B126" s="290"/>
      <c r="C126"/>
      <c r="D126" s="341"/>
      <c r="E126" s="463"/>
      <c r="F126" s="463"/>
      <c r="G126" s="271"/>
      <c r="H126"/>
      <c r="I126" s="99"/>
      <c r="J126"/>
      <c r="K126"/>
      <c r="L126"/>
      <c r="M126" s="275"/>
      <c r="N126" s="275"/>
      <c r="O126" s="275"/>
      <c r="P126" s="275"/>
      <c r="Q126" s="275"/>
      <c r="R126" s="275"/>
      <c r="S126" s="275"/>
      <c r="T126" s="275"/>
      <c r="U126" s="275"/>
      <c r="V126" s="275"/>
      <c r="W126" s="275"/>
      <c r="X126" s="275"/>
      <c r="Y126" s="275"/>
      <c r="Z126" s="275"/>
      <c r="AA126" s="275"/>
      <c r="AB126" s="23"/>
      <c r="AC126"/>
      <c r="AD126" s="92"/>
      <c r="AE126"/>
      <c r="AF126"/>
      <c r="AG126"/>
      <c r="AH126" s="96"/>
      <c r="AI126" s="394"/>
      <c r="AJ126" s="215"/>
      <c r="AK126" s="215"/>
      <c r="AL126" s="215"/>
      <c r="AM126" s="215"/>
      <c r="AN126" s="215"/>
      <c r="AO126" s="215"/>
      <c r="AP126" s="215"/>
      <c r="AQ126" s="215"/>
      <c r="AR126" s="215"/>
      <c r="AS126" s="215"/>
      <c r="AT126" s="215"/>
      <c r="AU126" s="215"/>
      <c r="AV126" s="215"/>
      <c r="AW126" s="215"/>
      <c r="AX126" s="215"/>
      <c r="AY126" s="394"/>
      <c r="AZ126" s="215"/>
      <c r="BA126" s="715"/>
      <c r="BB126"/>
      <c r="BC126" s="715"/>
      <c r="BD126"/>
      <c r="BE126" s="715"/>
      <c r="BF126"/>
      <c r="BG126" s="715"/>
      <c r="BH126"/>
      <c r="BI126" s="715"/>
      <c r="BJ126"/>
      <c r="BK126" s="715"/>
      <c r="BL126"/>
      <c r="BM126" s="715"/>
      <c r="BN126"/>
      <c r="BO126" s="387"/>
      <c r="BP126"/>
      <c r="BQ126" s="387"/>
      <c r="BR126"/>
      <c r="BS126" s="387"/>
      <c r="BT126"/>
      <c r="BU126" s="387"/>
      <c r="BV126"/>
      <c r="BW126" s="387"/>
      <c r="BX126"/>
      <c r="BY126" s="387"/>
      <c r="BZ126"/>
      <c r="CA126" s="387"/>
      <c r="CB126"/>
      <c r="CC126" s="387"/>
      <c r="CD126"/>
      <c r="CE126" s="387"/>
      <c r="CF126"/>
      <c r="CG126" s="387"/>
      <c r="CH126"/>
      <c r="CI126" s="387"/>
      <c r="CJ126"/>
      <c r="CK126" s="215"/>
      <c r="CL126" s="507"/>
      <c r="CM126" s="507"/>
      <c r="CN126" s="507"/>
      <c r="CO126" s="507"/>
      <c r="CP126" s="507"/>
      <c r="CQ126" s="507"/>
      <c r="CR126" s="507"/>
      <c r="CS126" s="507"/>
      <c r="CT126" s="507"/>
      <c r="CU126" s="36"/>
      <c r="CV126" s="36"/>
      <c r="CW126" s="507"/>
      <c r="CX126" s="507"/>
      <c r="CY126" s="507"/>
      <c r="DN126" s="507"/>
      <c r="DO126" s="507"/>
      <c r="DP126" s="507"/>
      <c r="DQ126" s="507"/>
      <c r="DR126" s="507"/>
      <c r="DS126" s="507"/>
      <c r="DT126" s="507"/>
      <c r="DU126" s="507"/>
      <c r="DV126" s="507"/>
      <c r="DW126" s="507"/>
      <c r="DX126" s="507"/>
      <c r="DY126" s="507"/>
      <c r="DZ126" s="507"/>
      <c r="EA126" s="507"/>
      <c r="EB126" s="507"/>
      <c r="EC126" s="507"/>
      <c r="ED126" s="507"/>
      <c r="EE126" s="507"/>
      <c r="EF126" s="507"/>
      <c r="EG126" s="507"/>
      <c r="EH126" s="507"/>
      <c r="EI126" s="507"/>
      <c r="EJ126" s="507"/>
      <c r="EK126" s="507"/>
      <c r="EL126" s="507"/>
      <c r="EM126" s="507"/>
      <c r="EN126" s="507"/>
      <c r="EO126" s="507"/>
      <c r="EP126" s="507"/>
      <c r="EQ126" s="507"/>
      <c r="ER126" s="507"/>
      <c r="ES126" s="507"/>
      <c r="ET126" s="507"/>
      <c r="EU126" s="507"/>
      <c r="EV126" s="507"/>
      <c r="EW126" s="507"/>
      <c r="EX126" s="507"/>
      <c r="EY126" s="507"/>
      <c r="EZ126" s="507"/>
      <c r="FA126" s="507"/>
      <c r="FB126" s="507"/>
      <c r="FC126" s="507"/>
      <c r="FD126" s="507"/>
      <c r="FE126" s="507"/>
      <c r="FF126" s="507"/>
      <c r="FG126" s="507"/>
      <c r="FH126" s="507"/>
      <c r="FI126" s="507"/>
      <c r="FJ126" s="507"/>
      <c r="FK126" s="507"/>
      <c r="FL126" s="507"/>
      <c r="FM126" s="507"/>
      <c r="FN126" s="507"/>
      <c r="FO126" s="507"/>
      <c r="FP126" s="507"/>
      <c r="FQ126" s="507"/>
      <c r="FR126" s="507"/>
      <c r="FS126" s="507"/>
      <c r="FT126" s="507"/>
      <c r="FU126" s="507"/>
      <c r="FV126" s="507"/>
      <c r="FW126" s="507"/>
      <c r="FX126" s="507"/>
      <c r="FY126" s="507"/>
      <c r="FZ126" s="507"/>
      <c r="GA126" s="507"/>
      <c r="GB126" s="507"/>
      <c r="GC126" s="507"/>
      <c r="GD126" s="507"/>
      <c r="GE126" s="507"/>
      <c r="GF126" s="507"/>
      <c r="GG126" s="507"/>
      <c r="GH126" s="507"/>
      <c r="GI126" s="507"/>
      <c r="GJ126" s="507"/>
      <c r="GK126" s="507"/>
      <c r="GL126" s="507"/>
      <c r="GM126" s="507"/>
      <c r="GN126" s="507"/>
      <c r="GO126" s="507"/>
      <c r="GP126" s="507"/>
      <c r="GQ126" s="507"/>
      <c r="GR126" s="507"/>
      <c r="GS126" s="507"/>
      <c r="GT126" s="507"/>
      <c r="GU126" s="507"/>
      <c r="GV126" s="507"/>
      <c r="GW126" s="507"/>
      <c r="GX126" s="507"/>
      <c r="GY126" s="507"/>
      <c r="GZ126" s="507"/>
      <c r="HA126" s="507"/>
      <c r="HB126" s="507"/>
      <c r="HC126" s="507"/>
      <c r="HD126" s="507"/>
      <c r="HE126" s="507"/>
      <c r="HF126" s="507"/>
      <c r="HG126" s="507"/>
      <c r="HH126" s="507"/>
      <c r="HI126" s="507"/>
      <c r="HJ126" s="507"/>
      <c r="HK126" s="507"/>
      <c r="HL126" s="507"/>
      <c r="HM126" s="507"/>
      <c r="HN126" s="507"/>
      <c r="HO126" s="507"/>
      <c r="HP126" s="507"/>
      <c r="HQ126" s="507"/>
      <c r="HR126" s="507"/>
      <c r="HS126" s="507"/>
      <c r="HT126" s="507"/>
      <c r="HU126" s="507"/>
      <c r="HV126" s="507"/>
      <c r="HW126" s="507"/>
      <c r="HX126" s="507"/>
      <c r="HY126" s="507"/>
      <c r="HZ126" s="507"/>
      <c r="IA126" s="507"/>
      <c r="IB126" s="507"/>
      <c r="IC126" s="507"/>
      <c r="ID126" s="507"/>
      <c r="IE126" s="507"/>
      <c r="IF126" s="507"/>
      <c r="IG126" s="507"/>
      <c r="IH126" s="507"/>
      <c r="II126" s="507"/>
      <c r="IJ126" s="507"/>
    </row>
    <row r="127" spans="1:244" s="398" customFormat="1" ht="19" x14ac:dyDescent="0.2">
      <c r="A127"/>
      <c r="B127" s="290"/>
      <c r="C127"/>
      <c r="D127" s="341"/>
      <c r="E127" s="463"/>
      <c r="F127" s="463"/>
      <c r="G127" s="271"/>
      <c r="H127"/>
      <c r="I127" s="99"/>
      <c r="J127"/>
      <c r="K127"/>
      <c r="L127"/>
      <c r="M127" s="275"/>
      <c r="N127" s="275"/>
      <c r="O127" s="275"/>
      <c r="P127" s="275"/>
      <c r="Q127" s="275"/>
      <c r="R127" s="275"/>
      <c r="S127" s="275"/>
      <c r="T127" s="275"/>
      <c r="U127" s="275"/>
      <c r="V127" s="275"/>
      <c r="W127" s="275"/>
      <c r="X127" s="275"/>
      <c r="Y127" s="275"/>
      <c r="Z127" s="275"/>
      <c r="AA127" s="275"/>
      <c r="AB127" s="23"/>
      <c r="AC127"/>
      <c r="AD127" s="92"/>
      <c r="AE127"/>
      <c r="AF127"/>
      <c r="AG127"/>
      <c r="AH127" s="96"/>
      <c r="AI127" s="394"/>
      <c r="AJ127" s="215"/>
      <c r="AK127" s="215"/>
      <c r="AL127" s="215"/>
      <c r="AM127" s="215"/>
      <c r="AN127" s="215"/>
      <c r="AO127" s="215"/>
      <c r="AP127" s="215"/>
      <c r="AQ127" s="215"/>
      <c r="AR127" s="215"/>
      <c r="AS127" s="215"/>
      <c r="AT127" s="215"/>
      <c r="AU127" s="215"/>
      <c r="AV127" s="215"/>
      <c r="AW127" s="215"/>
      <c r="AX127" s="215"/>
      <c r="AY127" s="394"/>
      <c r="AZ127" s="215"/>
      <c r="BA127" s="715"/>
      <c r="BB127"/>
      <c r="BC127" s="715"/>
      <c r="BD127"/>
      <c r="BE127" s="715"/>
      <c r="BF127"/>
      <c r="BG127" s="715"/>
      <c r="BH127"/>
      <c r="BI127" s="715"/>
      <c r="BJ127"/>
      <c r="BK127" s="715"/>
      <c r="BL127"/>
      <c r="BM127" s="715"/>
      <c r="BN127"/>
      <c r="BO127" s="387"/>
      <c r="BP127"/>
      <c r="BQ127" s="387"/>
      <c r="BR127"/>
      <c r="BS127" s="387"/>
      <c r="BT127"/>
      <c r="BU127" s="387"/>
      <c r="BV127"/>
      <c r="BW127" s="387"/>
      <c r="BX127"/>
      <c r="BY127" s="387"/>
      <c r="BZ127"/>
      <c r="CA127" s="387"/>
      <c r="CB127"/>
      <c r="CC127" s="387"/>
      <c r="CD127"/>
      <c r="CE127" s="387"/>
      <c r="CF127"/>
      <c r="CG127" s="387"/>
      <c r="CH127"/>
      <c r="CI127" s="387"/>
      <c r="CJ127"/>
      <c r="CK127" s="215"/>
      <c r="CL127" s="507"/>
      <c r="CM127" s="507"/>
      <c r="CN127" s="507"/>
      <c r="CO127" s="507"/>
      <c r="CP127" s="507"/>
      <c r="CQ127" s="507"/>
      <c r="CR127" s="507"/>
      <c r="CS127" s="507"/>
      <c r="CT127" s="507"/>
      <c r="CU127" s="36"/>
      <c r="CV127" s="36"/>
      <c r="CW127" s="507"/>
      <c r="CX127" s="507"/>
      <c r="CY127" s="507"/>
      <c r="DN127" s="507"/>
      <c r="DO127" s="507"/>
      <c r="DP127" s="507"/>
      <c r="DQ127" s="507"/>
      <c r="DR127" s="507"/>
      <c r="DS127" s="507"/>
      <c r="DT127" s="507"/>
      <c r="DU127" s="507"/>
      <c r="DV127" s="507"/>
      <c r="DW127" s="507"/>
      <c r="DX127" s="507"/>
      <c r="DY127" s="507"/>
      <c r="DZ127" s="507"/>
      <c r="EA127" s="507"/>
      <c r="EB127" s="507"/>
      <c r="EC127" s="507"/>
      <c r="ED127" s="507"/>
      <c r="EE127" s="507"/>
      <c r="EF127" s="507"/>
      <c r="EG127" s="507"/>
      <c r="EH127" s="507"/>
      <c r="EI127" s="507"/>
      <c r="EJ127" s="507"/>
      <c r="EK127" s="507"/>
      <c r="EL127" s="507"/>
      <c r="EM127" s="507"/>
      <c r="EN127" s="507"/>
      <c r="EO127" s="507"/>
      <c r="EP127" s="507"/>
      <c r="EQ127" s="507"/>
      <c r="ER127" s="507"/>
      <c r="ES127" s="507"/>
      <c r="ET127" s="507"/>
      <c r="EU127" s="507"/>
      <c r="EV127" s="507"/>
      <c r="EW127" s="507"/>
      <c r="EX127" s="507"/>
      <c r="EY127" s="507"/>
      <c r="EZ127" s="507"/>
      <c r="FA127" s="507"/>
      <c r="FB127" s="507"/>
      <c r="FC127" s="507"/>
      <c r="FD127" s="507"/>
      <c r="FE127" s="507"/>
      <c r="FF127" s="507"/>
      <c r="FG127" s="507"/>
      <c r="FH127" s="507"/>
      <c r="FI127" s="507"/>
      <c r="FJ127" s="507"/>
      <c r="FK127" s="507"/>
      <c r="FL127" s="507"/>
      <c r="FM127" s="507"/>
      <c r="FN127" s="507"/>
      <c r="FO127" s="507"/>
      <c r="FP127" s="507"/>
      <c r="FQ127" s="507"/>
      <c r="FR127" s="507"/>
      <c r="FS127" s="507"/>
      <c r="FT127" s="507"/>
      <c r="FU127" s="507"/>
      <c r="FV127" s="507"/>
      <c r="FW127" s="507"/>
      <c r="FX127" s="507"/>
      <c r="FY127" s="507"/>
      <c r="FZ127" s="507"/>
      <c r="GA127" s="507"/>
      <c r="GB127" s="507"/>
      <c r="GC127" s="507"/>
      <c r="GD127" s="507"/>
      <c r="GE127" s="507"/>
      <c r="GF127" s="507"/>
      <c r="GG127" s="507"/>
      <c r="GH127" s="507"/>
      <c r="GI127" s="507"/>
      <c r="GJ127" s="507"/>
      <c r="GK127" s="507"/>
      <c r="GL127" s="507"/>
      <c r="GM127" s="507"/>
      <c r="GN127" s="507"/>
      <c r="GO127" s="507"/>
      <c r="GP127" s="507"/>
      <c r="GQ127" s="507"/>
      <c r="GR127" s="507"/>
      <c r="GS127" s="507"/>
      <c r="GT127" s="507"/>
      <c r="GU127" s="507"/>
      <c r="GV127" s="507"/>
      <c r="GW127" s="507"/>
      <c r="GX127" s="507"/>
      <c r="GY127" s="507"/>
      <c r="GZ127" s="507"/>
      <c r="HA127" s="507"/>
      <c r="HB127" s="507"/>
      <c r="HC127" s="507"/>
      <c r="HD127" s="507"/>
      <c r="HE127" s="507"/>
      <c r="HF127" s="507"/>
      <c r="HG127" s="507"/>
      <c r="HH127" s="507"/>
      <c r="HI127" s="507"/>
      <c r="HJ127" s="507"/>
      <c r="HK127" s="507"/>
      <c r="HL127" s="507"/>
      <c r="HM127" s="507"/>
      <c r="HN127" s="507"/>
      <c r="HO127" s="507"/>
      <c r="HP127" s="507"/>
      <c r="HQ127" s="507"/>
      <c r="HR127" s="507"/>
      <c r="HS127" s="507"/>
      <c r="HT127" s="507"/>
      <c r="HU127" s="507"/>
      <c r="HV127" s="507"/>
      <c r="HW127" s="507"/>
      <c r="HX127" s="507"/>
      <c r="HY127" s="507"/>
      <c r="HZ127" s="507"/>
      <c r="IA127" s="507"/>
      <c r="IB127" s="507"/>
      <c r="IC127" s="507"/>
      <c r="ID127" s="507"/>
      <c r="IE127" s="507"/>
      <c r="IF127" s="507"/>
      <c r="IG127" s="507"/>
      <c r="IH127" s="507"/>
      <c r="II127" s="507"/>
      <c r="IJ127" s="507"/>
    </row>
    <row r="128" spans="1:244" s="398" customFormat="1" ht="19" x14ac:dyDescent="0.2">
      <c r="A128"/>
      <c r="B128" s="290"/>
      <c r="C128"/>
      <c r="D128" s="341"/>
      <c r="E128" s="463"/>
      <c r="F128" s="463"/>
      <c r="G128" s="271"/>
      <c r="H128"/>
      <c r="I128" s="99"/>
      <c r="J128"/>
      <c r="K128"/>
      <c r="L128"/>
      <c r="M128" s="275"/>
      <c r="N128" s="275"/>
      <c r="O128" s="275"/>
      <c r="P128" s="275"/>
      <c r="Q128" s="275"/>
      <c r="R128" s="275"/>
      <c r="S128" s="275"/>
      <c r="T128" s="275"/>
      <c r="U128" s="275"/>
      <c r="V128" s="275"/>
      <c r="W128" s="275"/>
      <c r="X128" s="275"/>
      <c r="Y128" s="275"/>
      <c r="Z128" s="275"/>
      <c r="AA128" s="275"/>
      <c r="AB128" s="23"/>
      <c r="AC128"/>
      <c r="AD128" s="92"/>
      <c r="AE128"/>
      <c r="AF128"/>
      <c r="AG128"/>
      <c r="AH128" s="96"/>
      <c r="AI128" s="394"/>
      <c r="AJ128" s="215"/>
      <c r="AK128" s="215"/>
      <c r="AL128" s="215"/>
      <c r="AM128" s="215"/>
      <c r="AN128" s="215"/>
      <c r="AO128" s="215"/>
      <c r="AP128" s="215"/>
      <c r="AQ128" s="215"/>
      <c r="AR128" s="215"/>
      <c r="AS128" s="215"/>
      <c r="AT128" s="215"/>
      <c r="AU128" s="215"/>
      <c r="AV128" s="215"/>
      <c r="AW128" s="215"/>
      <c r="AX128" s="215"/>
      <c r="AY128" s="394"/>
      <c r="AZ128" s="215"/>
      <c r="BA128" s="715"/>
      <c r="BB128"/>
      <c r="BC128" s="715"/>
      <c r="BD128"/>
      <c r="BE128" s="715"/>
      <c r="BF128"/>
      <c r="BG128" s="715"/>
      <c r="BH128"/>
      <c r="BI128" s="715"/>
      <c r="BJ128"/>
      <c r="BK128" s="715"/>
      <c r="BL128"/>
      <c r="BM128" s="715"/>
      <c r="BN128"/>
      <c r="BO128" s="387"/>
      <c r="BP128"/>
      <c r="BQ128" s="387"/>
      <c r="BR128"/>
      <c r="BS128" s="387"/>
      <c r="BT128"/>
      <c r="BU128" s="387"/>
      <c r="BV128"/>
      <c r="BW128" s="387"/>
      <c r="BX128"/>
      <c r="BY128" s="387"/>
      <c r="BZ128"/>
      <c r="CA128" s="387"/>
      <c r="CB128"/>
      <c r="CC128" s="387"/>
      <c r="CD128"/>
      <c r="CE128" s="387"/>
      <c r="CF128"/>
      <c r="CG128" s="387"/>
      <c r="CH128"/>
      <c r="CI128" s="387"/>
      <c r="CJ128"/>
      <c r="CK128" s="215"/>
      <c r="CL128" s="507"/>
      <c r="CM128" s="507"/>
      <c r="CN128" s="507"/>
      <c r="CO128" s="507"/>
      <c r="CP128" s="507"/>
      <c r="CQ128" s="507"/>
      <c r="CR128" s="507"/>
      <c r="CS128" s="507"/>
      <c r="CT128" s="507"/>
      <c r="CU128" s="36"/>
      <c r="CV128" s="36"/>
      <c r="CW128" s="507"/>
      <c r="CX128" s="507"/>
      <c r="CY128" s="507"/>
      <c r="DN128" s="507"/>
      <c r="DO128" s="507"/>
      <c r="DP128" s="507"/>
      <c r="DQ128" s="507"/>
      <c r="DR128" s="507"/>
      <c r="DS128" s="507"/>
      <c r="DT128" s="507"/>
      <c r="DU128" s="507"/>
      <c r="DV128" s="507"/>
      <c r="DW128" s="507"/>
      <c r="DX128" s="507"/>
      <c r="DY128" s="507"/>
      <c r="DZ128" s="507"/>
      <c r="EA128" s="507"/>
      <c r="EB128" s="507"/>
      <c r="EC128" s="507"/>
      <c r="ED128" s="507"/>
      <c r="EE128" s="507"/>
      <c r="EF128" s="507"/>
      <c r="EG128" s="507"/>
      <c r="EH128" s="507"/>
      <c r="EI128" s="507"/>
      <c r="EJ128" s="507"/>
      <c r="EK128" s="507"/>
      <c r="EL128" s="507"/>
      <c r="EM128" s="507"/>
      <c r="EN128" s="507"/>
      <c r="EO128" s="507"/>
      <c r="EP128" s="507"/>
      <c r="EQ128" s="507"/>
      <c r="ER128" s="507"/>
      <c r="ES128" s="507"/>
      <c r="ET128" s="507"/>
      <c r="EU128" s="507"/>
      <c r="EV128" s="507"/>
      <c r="EW128" s="507"/>
      <c r="EX128" s="507"/>
      <c r="EY128" s="507"/>
      <c r="EZ128" s="507"/>
      <c r="FA128" s="507"/>
      <c r="FB128" s="507"/>
      <c r="FC128" s="507"/>
      <c r="FD128" s="507"/>
      <c r="FE128" s="507"/>
      <c r="FF128" s="507"/>
      <c r="FG128" s="507"/>
      <c r="FH128" s="507"/>
      <c r="FI128" s="507"/>
      <c r="FJ128" s="507"/>
      <c r="FK128" s="507"/>
      <c r="FL128" s="507"/>
      <c r="FM128" s="507"/>
      <c r="FN128" s="507"/>
      <c r="FO128" s="507"/>
      <c r="FP128" s="507"/>
      <c r="FQ128" s="507"/>
      <c r="FR128" s="507"/>
      <c r="FS128" s="507"/>
      <c r="FT128" s="507"/>
      <c r="FU128" s="507"/>
      <c r="FV128" s="507"/>
      <c r="FW128" s="507"/>
      <c r="FX128" s="507"/>
      <c r="FY128" s="507"/>
      <c r="FZ128" s="507"/>
      <c r="GA128" s="507"/>
      <c r="GB128" s="507"/>
      <c r="GC128" s="507"/>
      <c r="GD128" s="507"/>
      <c r="GE128" s="507"/>
      <c r="GF128" s="507"/>
      <c r="GG128" s="507"/>
      <c r="GH128" s="507"/>
      <c r="GI128" s="507"/>
      <c r="GJ128" s="507"/>
      <c r="GK128" s="507"/>
      <c r="GL128" s="507"/>
      <c r="GM128" s="507"/>
      <c r="GN128" s="507"/>
      <c r="GO128" s="507"/>
      <c r="GP128" s="507"/>
      <c r="GQ128" s="507"/>
      <c r="GR128" s="507"/>
      <c r="GS128" s="507"/>
      <c r="GT128" s="507"/>
      <c r="GU128" s="507"/>
      <c r="GV128" s="507"/>
      <c r="GW128" s="507"/>
      <c r="GX128" s="507"/>
      <c r="GY128" s="507"/>
      <c r="GZ128" s="507"/>
      <c r="HA128" s="507"/>
      <c r="HB128" s="507"/>
      <c r="HC128" s="507"/>
      <c r="HD128" s="507"/>
      <c r="HE128" s="507"/>
      <c r="HF128" s="507"/>
      <c r="HG128" s="507"/>
      <c r="HH128" s="507"/>
      <c r="HI128" s="507"/>
      <c r="HJ128" s="507"/>
      <c r="HK128" s="507"/>
      <c r="HL128" s="507"/>
      <c r="HM128" s="507"/>
      <c r="HN128" s="507"/>
      <c r="HO128" s="507"/>
      <c r="HP128" s="507"/>
      <c r="HQ128" s="507"/>
      <c r="HR128" s="507"/>
      <c r="HS128" s="507"/>
      <c r="HT128" s="507"/>
      <c r="HU128" s="507"/>
      <c r="HV128" s="507"/>
      <c r="HW128" s="507"/>
      <c r="HX128" s="507"/>
      <c r="HY128" s="507"/>
      <c r="HZ128" s="507"/>
      <c r="IA128" s="507"/>
      <c r="IB128" s="507"/>
      <c r="IC128" s="507"/>
      <c r="ID128" s="507"/>
      <c r="IE128" s="507"/>
      <c r="IF128" s="507"/>
      <c r="IG128" s="507"/>
      <c r="IH128" s="507"/>
      <c r="II128" s="507"/>
      <c r="IJ128" s="507"/>
    </row>
    <row r="129" spans="1:244" s="398" customFormat="1" ht="19" x14ac:dyDescent="0.2">
      <c r="A129"/>
      <c r="B129" s="290"/>
      <c r="C129"/>
      <c r="D129" s="341"/>
      <c r="E129" s="463"/>
      <c r="F129" s="463"/>
      <c r="G129" s="271"/>
      <c r="H129"/>
      <c r="I129" s="99"/>
      <c r="J129"/>
      <c r="K129"/>
      <c r="L129"/>
      <c r="M129" s="275"/>
      <c r="N129" s="275"/>
      <c r="O129" s="275"/>
      <c r="P129" s="275"/>
      <c r="Q129" s="275"/>
      <c r="R129" s="275"/>
      <c r="S129" s="275"/>
      <c r="T129" s="275"/>
      <c r="U129" s="275"/>
      <c r="V129" s="275"/>
      <c r="W129" s="275"/>
      <c r="X129" s="275"/>
      <c r="Y129" s="275"/>
      <c r="Z129" s="275"/>
      <c r="AA129" s="275"/>
      <c r="AB129" s="23"/>
      <c r="AC129"/>
      <c r="AD129" s="92"/>
      <c r="AE129"/>
      <c r="AF129"/>
      <c r="AG129"/>
      <c r="AH129" s="96"/>
      <c r="AI129" s="394"/>
      <c r="AJ129" s="215"/>
      <c r="AK129" s="215"/>
      <c r="AL129" s="215"/>
      <c r="AM129" s="215"/>
      <c r="AN129" s="215"/>
      <c r="AO129" s="215"/>
      <c r="AP129" s="215"/>
      <c r="AQ129" s="215"/>
      <c r="AR129" s="215"/>
      <c r="AS129" s="215"/>
      <c r="AT129" s="215"/>
      <c r="AU129" s="215"/>
      <c r="AV129" s="215"/>
      <c r="AW129" s="215"/>
      <c r="AX129" s="215"/>
      <c r="AY129" s="394"/>
      <c r="AZ129" s="215"/>
      <c r="BA129" s="715"/>
      <c r="BB129"/>
      <c r="BC129" s="715"/>
      <c r="BD129"/>
      <c r="BE129" s="715"/>
      <c r="BF129"/>
      <c r="BG129" s="715"/>
      <c r="BH129"/>
      <c r="BI129" s="715"/>
      <c r="BJ129"/>
      <c r="BK129" s="715"/>
      <c r="BL129"/>
      <c r="BM129" s="715"/>
      <c r="BN129"/>
      <c r="BO129" s="387"/>
      <c r="BP129"/>
      <c r="BQ129" s="387"/>
      <c r="BR129"/>
      <c r="BS129" s="387"/>
      <c r="BT129"/>
      <c r="BU129" s="387"/>
      <c r="BV129"/>
      <c r="BW129" s="387"/>
      <c r="BX129"/>
      <c r="BY129" s="387"/>
      <c r="BZ129"/>
      <c r="CA129" s="387"/>
      <c r="CB129"/>
      <c r="CC129" s="387"/>
      <c r="CD129"/>
      <c r="CE129" s="387"/>
      <c r="CF129"/>
      <c r="CG129" s="387"/>
      <c r="CH129"/>
      <c r="CI129" s="387"/>
      <c r="CJ129"/>
      <c r="CK129" s="215"/>
      <c r="CL129" s="507"/>
      <c r="CM129" s="507"/>
      <c r="CN129" s="507"/>
      <c r="CO129" s="507"/>
      <c r="CP129" s="507"/>
      <c r="CQ129" s="507"/>
      <c r="CR129" s="507"/>
      <c r="CS129" s="507"/>
      <c r="CT129" s="507"/>
      <c r="CU129" s="36"/>
      <c r="CV129" s="36"/>
      <c r="CW129" s="507"/>
      <c r="CX129" s="507"/>
      <c r="CY129" s="507"/>
      <c r="DN129" s="507"/>
      <c r="DO129" s="507"/>
      <c r="DP129" s="507"/>
      <c r="DQ129" s="507"/>
      <c r="DR129" s="507"/>
      <c r="DS129" s="507"/>
      <c r="DT129" s="507"/>
      <c r="DU129" s="507"/>
      <c r="DV129" s="507"/>
      <c r="DW129" s="507"/>
      <c r="DX129" s="507"/>
      <c r="DY129" s="507"/>
      <c r="DZ129" s="507"/>
      <c r="EA129" s="507"/>
      <c r="EB129" s="507"/>
      <c r="EC129" s="507"/>
      <c r="ED129" s="507"/>
      <c r="EE129" s="507"/>
      <c r="EF129" s="507"/>
      <c r="EG129" s="507"/>
      <c r="EH129" s="507"/>
      <c r="EI129" s="507"/>
      <c r="EJ129" s="507"/>
      <c r="EK129" s="507"/>
      <c r="EL129" s="507"/>
      <c r="EM129" s="507"/>
      <c r="EN129" s="507"/>
      <c r="EO129" s="507"/>
      <c r="EP129" s="507"/>
      <c r="EQ129" s="507"/>
      <c r="ER129" s="507"/>
      <c r="ES129" s="507"/>
      <c r="ET129" s="507"/>
      <c r="EU129" s="507"/>
      <c r="EV129" s="507"/>
      <c r="EW129" s="507"/>
      <c r="EX129" s="507"/>
      <c r="EY129" s="507"/>
      <c r="EZ129" s="507"/>
      <c r="FA129" s="507"/>
      <c r="FB129" s="507"/>
      <c r="FC129" s="507"/>
      <c r="FD129" s="507"/>
      <c r="FE129" s="507"/>
      <c r="FF129" s="507"/>
      <c r="FG129" s="507"/>
      <c r="FH129" s="507"/>
      <c r="FI129" s="507"/>
      <c r="FJ129" s="507"/>
      <c r="FK129" s="507"/>
      <c r="FL129" s="507"/>
      <c r="FM129" s="507"/>
      <c r="FN129" s="507"/>
      <c r="FO129" s="507"/>
      <c r="FP129" s="507"/>
      <c r="FQ129" s="507"/>
      <c r="FR129" s="507"/>
      <c r="FS129" s="507"/>
      <c r="FT129" s="507"/>
      <c r="FU129" s="507"/>
      <c r="FV129" s="507"/>
      <c r="FW129" s="507"/>
      <c r="FX129" s="507"/>
      <c r="FY129" s="507"/>
      <c r="FZ129" s="507"/>
      <c r="GA129" s="507"/>
      <c r="GB129" s="507"/>
      <c r="GC129" s="507"/>
      <c r="GD129" s="507"/>
      <c r="GE129" s="507"/>
      <c r="GF129" s="507"/>
      <c r="GG129" s="507"/>
      <c r="GH129" s="507"/>
      <c r="GI129" s="507"/>
      <c r="GJ129" s="507"/>
      <c r="GK129" s="507"/>
      <c r="GL129" s="507"/>
      <c r="GM129" s="507"/>
      <c r="GN129" s="507"/>
      <c r="GO129" s="507"/>
      <c r="GP129" s="507"/>
      <c r="GQ129" s="507"/>
      <c r="GR129" s="507"/>
      <c r="GS129" s="507"/>
      <c r="GT129" s="507"/>
      <c r="GU129" s="507"/>
      <c r="GV129" s="507"/>
      <c r="GW129" s="507"/>
      <c r="GX129" s="507"/>
      <c r="GY129" s="507"/>
      <c r="GZ129" s="507"/>
      <c r="HA129" s="507"/>
      <c r="HB129" s="507"/>
      <c r="HC129" s="507"/>
      <c r="HD129" s="507"/>
      <c r="HE129" s="507"/>
      <c r="HF129" s="507"/>
      <c r="HG129" s="507"/>
      <c r="HH129" s="507"/>
      <c r="HI129" s="507"/>
      <c r="HJ129" s="507"/>
      <c r="HK129" s="507"/>
      <c r="HL129" s="507"/>
      <c r="HM129" s="507"/>
      <c r="HN129" s="507"/>
      <c r="HO129" s="507"/>
      <c r="HP129" s="507"/>
      <c r="HQ129" s="507"/>
      <c r="HR129" s="507"/>
      <c r="HS129" s="507"/>
      <c r="HT129" s="507"/>
      <c r="HU129" s="507"/>
      <c r="HV129" s="507"/>
      <c r="HW129" s="507"/>
      <c r="HX129" s="507"/>
      <c r="HY129" s="507"/>
      <c r="HZ129" s="507"/>
      <c r="IA129" s="507"/>
      <c r="IB129" s="507"/>
      <c r="IC129" s="507"/>
      <c r="ID129" s="507"/>
      <c r="IE129" s="507"/>
      <c r="IF129" s="507"/>
      <c r="IG129" s="507"/>
      <c r="IH129" s="507"/>
      <c r="II129" s="507"/>
      <c r="IJ129" s="507"/>
    </row>
    <row r="130" spans="1:244" s="398" customFormat="1" ht="19" x14ac:dyDescent="0.2">
      <c r="A130"/>
      <c r="B130" s="290"/>
      <c r="C130"/>
      <c r="D130" s="341"/>
      <c r="E130" s="463"/>
      <c r="F130" s="463"/>
      <c r="G130" s="271"/>
      <c r="H130"/>
      <c r="I130" s="99"/>
      <c r="J130"/>
      <c r="K130"/>
      <c r="L130"/>
      <c r="M130" s="275"/>
      <c r="N130" s="275"/>
      <c r="O130" s="275"/>
      <c r="P130" s="275"/>
      <c r="Q130" s="275"/>
      <c r="R130" s="275"/>
      <c r="S130" s="275"/>
      <c r="T130" s="275"/>
      <c r="U130" s="275"/>
      <c r="V130" s="275"/>
      <c r="W130" s="275"/>
      <c r="X130" s="275"/>
      <c r="Y130" s="275"/>
      <c r="Z130" s="275"/>
      <c r="AA130" s="275"/>
      <c r="AB130" s="23"/>
      <c r="AC130"/>
      <c r="AD130" s="92"/>
      <c r="AE130"/>
      <c r="AF130"/>
      <c r="AG130"/>
      <c r="AH130" s="96"/>
      <c r="AI130" s="394"/>
      <c r="AJ130" s="215"/>
      <c r="AK130" s="215"/>
      <c r="AL130" s="215"/>
      <c r="AM130" s="215"/>
      <c r="AN130" s="215"/>
      <c r="AO130" s="215"/>
      <c r="AP130" s="215"/>
      <c r="AQ130" s="215"/>
      <c r="AR130" s="215"/>
      <c r="AS130" s="215"/>
      <c r="AT130" s="215"/>
      <c r="AU130" s="215"/>
      <c r="AV130" s="215"/>
      <c r="AW130" s="215"/>
      <c r="AX130" s="215"/>
      <c r="AY130" s="394"/>
      <c r="AZ130" s="215"/>
      <c r="BA130" s="715"/>
      <c r="BB130"/>
      <c r="BC130" s="715"/>
      <c r="BD130"/>
      <c r="BE130" s="715"/>
      <c r="BF130"/>
      <c r="BG130" s="715"/>
      <c r="BH130"/>
      <c r="BI130" s="715"/>
      <c r="BJ130"/>
      <c r="BK130" s="715"/>
      <c r="BL130"/>
      <c r="BM130" s="715"/>
      <c r="BN130"/>
      <c r="BO130" s="387"/>
      <c r="BP130"/>
      <c r="BQ130" s="387"/>
      <c r="BR130"/>
      <c r="BS130" s="387"/>
      <c r="BT130"/>
      <c r="BU130" s="387"/>
      <c r="BV130"/>
      <c r="BW130" s="387"/>
      <c r="BX130"/>
      <c r="BY130" s="387"/>
      <c r="BZ130"/>
      <c r="CA130" s="387"/>
      <c r="CB130"/>
      <c r="CC130" s="387"/>
      <c r="CD130"/>
      <c r="CE130" s="387"/>
      <c r="CF130"/>
      <c r="CG130" s="387"/>
      <c r="CH130"/>
      <c r="CI130" s="387"/>
      <c r="CJ130"/>
      <c r="CK130" s="215"/>
      <c r="CL130" s="507"/>
      <c r="CM130" s="507"/>
      <c r="CN130" s="507"/>
      <c r="CO130" s="507"/>
      <c r="CP130" s="507"/>
      <c r="CQ130" s="507"/>
      <c r="CR130" s="507"/>
      <c r="CS130" s="507"/>
      <c r="CT130" s="507"/>
      <c r="CU130" s="36"/>
      <c r="CV130" s="36"/>
      <c r="CW130" s="507"/>
      <c r="CX130" s="507"/>
      <c r="CY130" s="507"/>
      <c r="DN130" s="507"/>
      <c r="DO130" s="507"/>
      <c r="DP130" s="507"/>
      <c r="DQ130" s="507"/>
      <c r="DR130" s="507"/>
      <c r="DS130" s="507"/>
      <c r="DT130" s="507"/>
      <c r="DU130" s="507"/>
      <c r="DV130" s="507"/>
      <c r="DW130" s="507"/>
      <c r="DX130" s="507"/>
      <c r="DY130" s="507"/>
      <c r="DZ130" s="507"/>
      <c r="EA130" s="507"/>
      <c r="EB130" s="507"/>
      <c r="EC130" s="507"/>
      <c r="ED130" s="507"/>
      <c r="EE130" s="507"/>
      <c r="EF130" s="507"/>
      <c r="EG130" s="507"/>
      <c r="EH130" s="507"/>
      <c r="EI130" s="507"/>
      <c r="EJ130" s="507"/>
      <c r="EK130" s="507"/>
      <c r="EL130" s="507"/>
      <c r="EM130" s="507"/>
      <c r="EN130" s="507"/>
      <c r="EO130" s="507"/>
      <c r="EP130" s="507"/>
      <c r="EQ130" s="507"/>
      <c r="ER130" s="507"/>
      <c r="ES130" s="507"/>
      <c r="ET130" s="507"/>
      <c r="EU130" s="507"/>
      <c r="EV130" s="507"/>
      <c r="EW130" s="507"/>
      <c r="EX130" s="507"/>
      <c r="EY130" s="507"/>
      <c r="EZ130" s="507"/>
      <c r="FA130" s="507"/>
      <c r="FB130" s="507"/>
      <c r="FC130" s="507"/>
      <c r="FD130" s="507"/>
      <c r="FE130" s="507"/>
      <c r="FF130" s="507"/>
      <c r="FG130" s="507"/>
      <c r="FH130" s="507"/>
      <c r="FI130" s="507"/>
      <c r="FJ130" s="507"/>
      <c r="FK130" s="507"/>
      <c r="FL130" s="507"/>
      <c r="FM130" s="507"/>
      <c r="FN130" s="507"/>
      <c r="FO130" s="507"/>
      <c r="FP130" s="507"/>
      <c r="FQ130" s="507"/>
      <c r="FR130" s="507"/>
      <c r="FS130" s="507"/>
      <c r="FT130" s="507"/>
      <c r="FU130" s="507"/>
      <c r="FV130" s="507"/>
      <c r="FW130" s="507"/>
      <c r="FX130" s="507"/>
      <c r="FY130" s="507"/>
      <c r="FZ130" s="507"/>
      <c r="GA130" s="507"/>
      <c r="GB130" s="507"/>
      <c r="GC130" s="507"/>
      <c r="GD130" s="507"/>
      <c r="GE130" s="507"/>
      <c r="GF130" s="507"/>
      <c r="GG130" s="507"/>
      <c r="GH130" s="507"/>
      <c r="GI130" s="507"/>
      <c r="GJ130" s="507"/>
      <c r="GK130" s="507"/>
      <c r="GL130" s="507"/>
      <c r="GM130" s="507"/>
      <c r="GN130" s="507"/>
      <c r="GO130" s="507"/>
      <c r="GP130" s="507"/>
      <c r="GQ130" s="507"/>
      <c r="GR130" s="507"/>
      <c r="GS130" s="507"/>
      <c r="GT130" s="507"/>
      <c r="GU130" s="507"/>
      <c r="GV130" s="507"/>
      <c r="GW130" s="507"/>
      <c r="GX130" s="507"/>
      <c r="GY130" s="507"/>
      <c r="GZ130" s="507"/>
      <c r="HA130" s="507"/>
      <c r="HB130" s="507"/>
      <c r="HC130" s="507"/>
      <c r="HD130" s="507"/>
      <c r="HE130" s="507"/>
      <c r="HF130" s="507"/>
      <c r="HG130" s="507"/>
      <c r="HH130" s="507"/>
      <c r="HI130" s="507"/>
      <c r="HJ130" s="507"/>
      <c r="HK130" s="507"/>
      <c r="HL130" s="507"/>
      <c r="HM130" s="507"/>
      <c r="HN130" s="507"/>
      <c r="HO130" s="507"/>
      <c r="HP130" s="507"/>
      <c r="HQ130" s="507"/>
      <c r="HR130" s="507"/>
      <c r="HS130" s="507"/>
      <c r="HT130" s="507"/>
      <c r="HU130" s="507"/>
      <c r="HV130" s="507"/>
      <c r="HW130" s="507"/>
      <c r="HX130" s="507"/>
      <c r="HY130" s="507"/>
      <c r="HZ130" s="507"/>
      <c r="IA130" s="507"/>
      <c r="IB130" s="507"/>
      <c r="IC130" s="507"/>
      <c r="ID130" s="507"/>
      <c r="IE130" s="507"/>
      <c r="IF130" s="507"/>
      <c r="IG130" s="507"/>
      <c r="IH130" s="507"/>
      <c r="II130" s="507"/>
      <c r="IJ130" s="507"/>
    </row>
    <row r="131" spans="1:244" s="398" customFormat="1" ht="19" x14ac:dyDescent="0.2">
      <c r="A131"/>
      <c r="B131" s="290"/>
      <c r="C131"/>
      <c r="D131" s="341"/>
      <c r="E131" s="463"/>
      <c r="F131" s="463"/>
      <c r="G131" s="271"/>
      <c r="H131"/>
      <c r="I131" s="99"/>
      <c r="J131"/>
      <c r="K131"/>
      <c r="L131"/>
      <c r="M131" s="275"/>
      <c r="N131" s="275"/>
      <c r="O131" s="275"/>
      <c r="P131" s="275"/>
      <c r="Q131" s="275"/>
      <c r="R131" s="275"/>
      <c r="S131" s="275"/>
      <c r="T131" s="275"/>
      <c r="U131" s="275"/>
      <c r="V131" s="275"/>
      <c r="W131" s="275"/>
      <c r="X131" s="275"/>
      <c r="Y131" s="275"/>
      <c r="Z131" s="275"/>
      <c r="AA131" s="275"/>
      <c r="AB131" s="23"/>
      <c r="AC131"/>
      <c r="AD131" s="92"/>
      <c r="AE131"/>
      <c r="AF131"/>
      <c r="AG131"/>
      <c r="AH131" s="96"/>
      <c r="AI131" s="394"/>
      <c r="AJ131" s="215"/>
      <c r="AK131" s="215"/>
      <c r="AL131" s="215"/>
      <c r="AM131" s="215"/>
      <c r="AN131" s="215"/>
      <c r="AO131" s="215"/>
      <c r="AP131" s="215"/>
      <c r="AQ131" s="215"/>
      <c r="AR131" s="215"/>
      <c r="AS131" s="215"/>
      <c r="AT131" s="215"/>
      <c r="AU131" s="215"/>
      <c r="AV131" s="215"/>
      <c r="AW131" s="215"/>
      <c r="AX131" s="215"/>
      <c r="AY131" s="394"/>
      <c r="AZ131" s="215"/>
      <c r="BA131" s="715"/>
      <c r="BB131"/>
      <c r="BC131" s="715"/>
      <c r="BD131"/>
      <c r="BE131" s="715"/>
      <c r="BF131"/>
      <c r="BG131" s="715"/>
      <c r="BH131"/>
      <c r="BI131" s="715"/>
      <c r="BJ131"/>
      <c r="BK131" s="715"/>
      <c r="BL131"/>
      <c r="BM131" s="715"/>
      <c r="BN131"/>
      <c r="BO131" s="387"/>
      <c r="BP131"/>
      <c r="BQ131" s="387"/>
      <c r="BR131"/>
      <c r="BS131" s="387"/>
      <c r="BT131"/>
      <c r="BU131" s="387"/>
      <c r="BV131"/>
      <c r="BW131" s="387"/>
      <c r="BX131"/>
      <c r="BY131" s="387"/>
      <c r="BZ131"/>
      <c r="CA131" s="387"/>
      <c r="CB131"/>
      <c r="CC131" s="387"/>
      <c r="CD131"/>
      <c r="CE131" s="387"/>
      <c r="CF131"/>
      <c r="CG131" s="387"/>
      <c r="CH131"/>
      <c r="CI131" s="387"/>
      <c r="CJ131"/>
      <c r="CK131" s="215"/>
      <c r="CL131" s="507"/>
      <c r="CM131" s="507"/>
      <c r="CN131" s="507"/>
      <c r="CO131" s="507"/>
      <c r="CP131" s="507"/>
      <c r="CQ131" s="507"/>
      <c r="CR131" s="507"/>
      <c r="CS131" s="507"/>
      <c r="CT131" s="507"/>
      <c r="CU131" s="36"/>
      <c r="CV131" s="36"/>
      <c r="CW131" s="507"/>
      <c r="CX131" s="507"/>
      <c r="CY131" s="507"/>
      <c r="DN131" s="507"/>
      <c r="DO131" s="507"/>
      <c r="DP131" s="507"/>
      <c r="DQ131" s="507"/>
      <c r="DR131" s="507"/>
      <c r="DS131" s="507"/>
      <c r="DT131" s="507"/>
      <c r="DU131" s="507"/>
      <c r="DV131" s="507"/>
      <c r="DW131" s="507"/>
      <c r="DX131" s="507"/>
      <c r="DY131" s="507"/>
      <c r="DZ131" s="507"/>
      <c r="EA131" s="507"/>
      <c r="EB131" s="507"/>
      <c r="EC131" s="507"/>
      <c r="ED131" s="507"/>
      <c r="EE131" s="507"/>
      <c r="EF131" s="507"/>
      <c r="EG131" s="507"/>
      <c r="EH131" s="507"/>
      <c r="EI131" s="507"/>
      <c r="EJ131" s="507"/>
      <c r="EK131" s="507"/>
      <c r="EL131" s="507"/>
      <c r="EM131" s="507"/>
      <c r="EN131" s="507"/>
      <c r="EO131" s="507"/>
      <c r="EP131" s="507"/>
      <c r="EQ131" s="507"/>
      <c r="ER131" s="507"/>
      <c r="ES131" s="507"/>
      <c r="ET131" s="507"/>
      <c r="EU131" s="507"/>
      <c r="EV131" s="507"/>
      <c r="EW131" s="507"/>
      <c r="EX131" s="507"/>
      <c r="EY131" s="507"/>
      <c r="EZ131" s="507"/>
      <c r="FA131" s="507"/>
      <c r="FB131" s="507"/>
      <c r="FC131" s="507"/>
      <c r="FD131" s="507"/>
      <c r="FE131" s="507"/>
      <c r="FF131" s="507"/>
      <c r="FG131" s="507"/>
      <c r="FH131" s="507"/>
      <c r="FI131" s="507"/>
      <c r="FJ131" s="507"/>
      <c r="FK131" s="507"/>
      <c r="FL131" s="507"/>
      <c r="FM131" s="507"/>
      <c r="FN131" s="507"/>
      <c r="FO131" s="507"/>
      <c r="FP131" s="507"/>
      <c r="FQ131" s="507"/>
      <c r="FR131" s="507"/>
      <c r="FS131" s="507"/>
      <c r="FT131" s="507"/>
      <c r="FU131" s="507"/>
      <c r="FV131" s="507"/>
      <c r="FW131" s="507"/>
      <c r="FX131" s="507"/>
      <c r="FY131" s="507"/>
      <c r="FZ131" s="507"/>
      <c r="GA131" s="507"/>
      <c r="GB131" s="507"/>
      <c r="GC131" s="507"/>
      <c r="GD131" s="507"/>
      <c r="GE131" s="507"/>
      <c r="GF131" s="507"/>
      <c r="GG131" s="507"/>
      <c r="GH131" s="507"/>
      <c r="GI131" s="507"/>
      <c r="GJ131" s="507"/>
      <c r="GK131" s="507"/>
      <c r="GL131" s="507"/>
      <c r="GM131" s="507"/>
      <c r="GN131" s="507"/>
      <c r="GO131" s="507"/>
      <c r="GP131" s="507"/>
      <c r="GQ131" s="507"/>
      <c r="GR131" s="507"/>
      <c r="GS131" s="507"/>
      <c r="GT131" s="507"/>
      <c r="GU131" s="507"/>
      <c r="GV131" s="507"/>
      <c r="GW131" s="507"/>
      <c r="GX131" s="507"/>
      <c r="GY131" s="507"/>
      <c r="GZ131" s="507"/>
      <c r="HA131" s="507"/>
      <c r="HB131" s="507"/>
      <c r="HC131" s="507"/>
      <c r="HD131" s="507"/>
      <c r="HE131" s="507"/>
      <c r="HF131" s="507"/>
      <c r="HG131" s="507"/>
      <c r="HH131" s="507"/>
      <c r="HI131" s="507"/>
      <c r="HJ131" s="507"/>
      <c r="HK131" s="507"/>
      <c r="HL131" s="507"/>
      <c r="HM131" s="507"/>
      <c r="HN131" s="507"/>
      <c r="HO131" s="507"/>
      <c r="HP131" s="507"/>
      <c r="HQ131" s="507"/>
      <c r="HR131" s="507"/>
      <c r="HS131" s="507"/>
      <c r="HT131" s="507"/>
      <c r="HU131" s="507"/>
      <c r="HV131" s="507"/>
      <c r="HW131" s="507"/>
      <c r="HX131" s="507"/>
      <c r="HY131" s="507"/>
      <c r="HZ131" s="507"/>
      <c r="IA131" s="507"/>
      <c r="IB131" s="507"/>
      <c r="IC131" s="507"/>
      <c r="ID131" s="507"/>
      <c r="IE131" s="507"/>
      <c r="IF131" s="507"/>
      <c r="IG131" s="507"/>
      <c r="IH131" s="507"/>
      <c r="II131" s="507"/>
      <c r="IJ131" s="507"/>
    </row>
    <row r="132" spans="1:244" s="398" customFormat="1" ht="19" x14ac:dyDescent="0.2">
      <c r="A132"/>
      <c r="B132" s="290"/>
      <c r="C132"/>
      <c r="D132" s="341"/>
      <c r="E132" s="463"/>
      <c r="F132" s="463"/>
      <c r="G132" s="271"/>
      <c r="H132"/>
      <c r="I132" s="99"/>
      <c r="J132"/>
      <c r="K132"/>
      <c r="L132"/>
      <c r="M132" s="275"/>
      <c r="N132" s="275"/>
      <c r="O132" s="275"/>
      <c r="P132" s="275"/>
      <c r="Q132" s="275"/>
      <c r="R132" s="275"/>
      <c r="S132" s="275"/>
      <c r="T132" s="275"/>
      <c r="U132" s="275"/>
      <c r="V132" s="275"/>
      <c r="W132" s="275"/>
      <c r="X132" s="275"/>
      <c r="Y132" s="275"/>
      <c r="Z132" s="275"/>
      <c r="AA132" s="275"/>
      <c r="AB132" s="23"/>
      <c r="AC132"/>
      <c r="AD132" s="92"/>
      <c r="AE132"/>
      <c r="AF132"/>
      <c r="AG132"/>
      <c r="AH132" s="96"/>
      <c r="AI132" s="394"/>
      <c r="AJ132" s="215"/>
      <c r="AK132" s="215"/>
      <c r="AL132" s="215"/>
      <c r="AM132" s="215"/>
      <c r="AN132" s="215"/>
      <c r="AO132" s="215"/>
      <c r="AP132" s="215"/>
      <c r="AQ132" s="215"/>
      <c r="AR132" s="215"/>
      <c r="AS132" s="215"/>
      <c r="AT132" s="215"/>
      <c r="AU132" s="215"/>
      <c r="AV132" s="215"/>
      <c r="AW132" s="215"/>
      <c r="AX132" s="215"/>
      <c r="AY132" s="394"/>
      <c r="AZ132" s="215"/>
      <c r="BA132" s="715"/>
      <c r="BB132"/>
      <c r="BC132" s="715"/>
      <c r="BD132"/>
      <c r="BE132" s="715"/>
      <c r="BF132"/>
      <c r="BG132" s="715"/>
      <c r="BH132"/>
      <c r="BI132" s="715"/>
      <c r="BJ132"/>
      <c r="BK132" s="715"/>
      <c r="BL132"/>
      <c r="BM132" s="715"/>
      <c r="BN132"/>
      <c r="BO132" s="387"/>
      <c r="BP132"/>
      <c r="BQ132" s="387"/>
      <c r="BR132"/>
      <c r="BS132" s="387"/>
      <c r="BT132"/>
      <c r="BU132" s="387"/>
      <c r="BV132"/>
      <c r="BW132" s="387"/>
      <c r="BX132"/>
      <c r="BY132" s="387"/>
      <c r="BZ132"/>
      <c r="CA132" s="387"/>
      <c r="CB132"/>
      <c r="CC132" s="387"/>
      <c r="CD132"/>
      <c r="CE132" s="387"/>
      <c r="CF132"/>
      <c r="CG132" s="387"/>
      <c r="CH132"/>
      <c r="CI132" s="387"/>
      <c r="CJ132"/>
      <c r="CK132" s="215"/>
      <c r="CL132" s="507"/>
      <c r="CM132" s="507"/>
      <c r="CN132" s="507"/>
      <c r="CO132" s="507"/>
      <c r="CP132" s="507"/>
      <c r="CQ132" s="507"/>
      <c r="CR132" s="507"/>
      <c r="CS132" s="507"/>
      <c r="CT132" s="507"/>
      <c r="CU132" s="36"/>
      <c r="CV132" s="36"/>
      <c r="CW132" s="507"/>
      <c r="CX132" s="507"/>
      <c r="CY132" s="507"/>
      <c r="DN132" s="507"/>
      <c r="DO132" s="507"/>
      <c r="DP132" s="507"/>
      <c r="DQ132" s="507"/>
      <c r="DR132" s="507"/>
      <c r="DS132" s="507"/>
      <c r="DT132" s="507"/>
      <c r="DU132" s="507"/>
      <c r="DV132" s="507"/>
      <c r="DW132" s="507"/>
      <c r="DX132" s="507"/>
      <c r="DY132" s="507"/>
      <c r="DZ132" s="507"/>
      <c r="EA132" s="507"/>
      <c r="EB132" s="507"/>
      <c r="EC132" s="507"/>
      <c r="ED132" s="507"/>
      <c r="EE132" s="507"/>
      <c r="EF132" s="507"/>
      <c r="EG132" s="507"/>
      <c r="EH132" s="507"/>
      <c r="EI132" s="507"/>
      <c r="EJ132" s="507"/>
      <c r="EK132" s="507"/>
      <c r="EL132" s="507"/>
      <c r="EM132" s="507"/>
      <c r="EN132" s="507"/>
      <c r="EO132" s="507"/>
      <c r="EP132" s="507"/>
      <c r="EQ132" s="507"/>
      <c r="ER132" s="507"/>
      <c r="ES132" s="507"/>
      <c r="ET132" s="507"/>
      <c r="EU132" s="507"/>
      <c r="EV132" s="507"/>
      <c r="EW132" s="507"/>
      <c r="EX132" s="507"/>
      <c r="EY132" s="507"/>
      <c r="EZ132" s="507"/>
      <c r="FA132" s="507"/>
      <c r="FB132" s="507"/>
      <c r="FC132" s="507"/>
      <c r="FD132" s="507"/>
      <c r="FE132" s="507"/>
      <c r="FF132" s="507"/>
      <c r="FG132" s="507"/>
      <c r="FH132" s="507"/>
      <c r="FI132" s="507"/>
      <c r="FJ132" s="507"/>
      <c r="FK132" s="507"/>
      <c r="FL132" s="507"/>
      <c r="FM132" s="507"/>
      <c r="FN132" s="507"/>
      <c r="FO132" s="507"/>
      <c r="FP132" s="507"/>
      <c r="FQ132" s="507"/>
      <c r="FR132" s="507"/>
      <c r="FS132" s="507"/>
      <c r="FT132" s="507"/>
      <c r="FU132" s="507"/>
      <c r="FV132" s="507"/>
      <c r="FW132" s="507"/>
      <c r="FX132" s="507"/>
      <c r="FY132" s="507"/>
      <c r="FZ132" s="507"/>
      <c r="GA132" s="507"/>
      <c r="GB132" s="507"/>
      <c r="GC132" s="507"/>
      <c r="GD132" s="507"/>
      <c r="GE132" s="507"/>
      <c r="GF132" s="507"/>
      <c r="GG132" s="507"/>
      <c r="GH132" s="507"/>
      <c r="GI132" s="507"/>
      <c r="GJ132" s="507"/>
      <c r="GK132" s="507"/>
      <c r="GL132" s="507"/>
      <c r="GM132" s="507"/>
      <c r="GN132" s="507"/>
      <c r="GO132" s="507"/>
      <c r="GP132" s="507"/>
      <c r="GQ132" s="507"/>
      <c r="GR132" s="507"/>
      <c r="GS132" s="507"/>
      <c r="GT132" s="507"/>
      <c r="GU132" s="507"/>
      <c r="GV132" s="507"/>
      <c r="GW132" s="507"/>
      <c r="GX132" s="507"/>
      <c r="GY132" s="507"/>
      <c r="GZ132" s="507"/>
      <c r="HA132" s="507"/>
      <c r="HB132" s="507"/>
      <c r="HC132" s="507"/>
      <c r="HD132" s="507"/>
      <c r="HE132" s="507"/>
      <c r="HF132" s="507"/>
      <c r="HG132" s="507"/>
      <c r="HH132" s="507"/>
      <c r="HI132" s="507"/>
      <c r="HJ132" s="507"/>
      <c r="HK132" s="507"/>
      <c r="HL132" s="507"/>
      <c r="HM132" s="507"/>
      <c r="HN132" s="507"/>
      <c r="HO132" s="507"/>
      <c r="HP132" s="507"/>
      <c r="HQ132" s="507"/>
      <c r="HR132" s="507"/>
      <c r="HS132" s="507"/>
      <c r="HT132" s="507"/>
      <c r="HU132" s="507"/>
      <c r="HV132" s="507"/>
      <c r="HW132" s="507"/>
      <c r="HX132" s="507"/>
      <c r="HY132" s="507"/>
      <c r="HZ132" s="507"/>
      <c r="IA132" s="507"/>
      <c r="IB132" s="507"/>
      <c r="IC132" s="507"/>
      <c r="ID132" s="507"/>
      <c r="IE132" s="507"/>
      <c r="IF132" s="507"/>
      <c r="IG132" s="507"/>
      <c r="IH132" s="507"/>
      <c r="II132" s="507"/>
      <c r="IJ132" s="507"/>
    </row>
    <row r="133" spans="1:244" s="398" customFormat="1" ht="19" x14ac:dyDescent="0.2">
      <c r="A133"/>
      <c r="B133" s="290"/>
      <c r="C133"/>
      <c r="D133" s="341"/>
      <c r="E133" s="463"/>
      <c r="F133" s="463"/>
      <c r="G133" s="271"/>
      <c r="H133"/>
      <c r="I133" s="99"/>
      <c r="J133"/>
      <c r="K133"/>
      <c r="L133"/>
      <c r="M133" s="275"/>
      <c r="N133" s="275"/>
      <c r="O133" s="275"/>
      <c r="P133" s="275"/>
      <c r="Q133" s="275"/>
      <c r="R133" s="275"/>
      <c r="S133" s="275"/>
      <c r="T133" s="275"/>
      <c r="U133" s="275"/>
      <c r="V133" s="275"/>
      <c r="W133" s="275"/>
      <c r="X133" s="275"/>
      <c r="Y133" s="275"/>
      <c r="Z133" s="275"/>
      <c r="AA133" s="275"/>
      <c r="AB133" s="23"/>
      <c r="AC133"/>
      <c r="AD133" s="92"/>
      <c r="AE133"/>
      <c r="AF133"/>
      <c r="AG133"/>
      <c r="AH133" s="96"/>
      <c r="AI133" s="394"/>
      <c r="AJ133" s="215"/>
      <c r="AK133" s="215"/>
      <c r="AL133" s="215"/>
      <c r="AM133" s="215"/>
      <c r="AN133" s="215"/>
      <c r="AO133" s="215"/>
      <c r="AP133" s="215"/>
      <c r="AQ133" s="215"/>
      <c r="AR133" s="215"/>
      <c r="AS133" s="215"/>
      <c r="AT133" s="215"/>
      <c r="AU133" s="215"/>
      <c r="AV133" s="215"/>
      <c r="AW133" s="215"/>
      <c r="AX133" s="215"/>
      <c r="AY133" s="394"/>
      <c r="AZ133" s="215"/>
      <c r="BA133" s="715"/>
      <c r="BB133"/>
      <c r="BC133" s="715"/>
      <c r="BD133"/>
      <c r="BE133" s="715"/>
      <c r="BF133"/>
      <c r="BG133" s="715"/>
      <c r="BH133"/>
      <c r="BI133" s="715"/>
      <c r="BJ133"/>
      <c r="BK133" s="715"/>
      <c r="BL133"/>
      <c r="BM133" s="715"/>
      <c r="BN133"/>
      <c r="BO133" s="387"/>
      <c r="BP133"/>
      <c r="BQ133" s="387"/>
      <c r="BR133"/>
      <c r="BS133" s="387"/>
      <c r="BT133"/>
      <c r="BU133" s="387"/>
      <c r="BV133"/>
      <c r="BW133" s="387"/>
      <c r="BX133"/>
      <c r="BY133" s="387"/>
      <c r="BZ133"/>
      <c r="CA133" s="387"/>
      <c r="CB133"/>
      <c r="CC133" s="387"/>
      <c r="CD133"/>
      <c r="CE133" s="387"/>
      <c r="CF133"/>
      <c r="CG133" s="387"/>
      <c r="CH133"/>
      <c r="CI133" s="387"/>
      <c r="CJ133"/>
      <c r="CK133" s="215"/>
      <c r="CL133" s="507"/>
      <c r="CM133" s="507"/>
      <c r="CN133" s="507"/>
      <c r="CO133" s="507"/>
      <c r="CP133" s="507"/>
      <c r="CQ133" s="507"/>
      <c r="CR133" s="507"/>
      <c r="CS133" s="507"/>
      <c r="CT133" s="507"/>
      <c r="CU133" s="36"/>
      <c r="CV133" s="36"/>
      <c r="CW133" s="507"/>
      <c r="CX133" s="507"/>
      <c r="CY133" s="507"/>
      <c r="DN133" s="507"/>
      <c r="DO133" s="507"/>
      <c r="DP133" s="507"/>
      <c r="DQ133" s="507"/>
      <c r="DR133" s="507"/>
      <c r="DS133" s="507"/>
      <c r="DT133" s="507"/>
      <c r="DU133" s="507"/>
      <c r="DV133" s="507"/>
      <c r="DW133" s="507"/>
      <c r="DX133" s="507"/>
      <c r="DY133" s="507"/>
      <c r="DZ133" s="507"/>
      <c r="EA133" s="507"/>
      <c r="EB133" s="507"/>
      <c r="EC133" s="507"/>
      <c r="ED133" s="507"/>
      <c r="EE133" s="507"/>
      <c r="EF133" s="507"/>
      <c r="EG133" s="507"/>
      <c r="EH133" s="507"/>
      <c r="EI133" s="507"/>
      <c r="EJ133" s="507"/>
      <c r="EK133" s="507"/>
      <c r="EL133" s="507"/>
      <c r="EM133" s="507"/>
      <c r="EN133" s="507"/>
      <c r="EO133" s="507"/>
      <c r="EP133" s="507"/>
      <c r="EQ133" s="507"/>
      <c r="ER133" s="507"/>
      <c r="ES133" s="507"/>
      <c r="ET133" s="507"/>
      <c r="EU133" s="507"/>
      <c r="EV133" s="507"/>
      <c r="EW133" s="507"/>
      <c r="EX133" s="507"/>
      <c r="EY133" s="507"/>
      <c r="EZ133" s="507"/>
      <c r="FA133" s="507"/>
      <c r="FB133" s="507"/>
      <c r="FC133" s="507"/>
      <c r="FD133" s="507"/>
      <c r="FE133" s="507"/>
      <c r="FF133" s="507"/>
      <c r="FG133" s="507"/>
      <c r="FH133" s="507"/>
      <c r="FI133" s="507"/>
      <c r="FJ133" s="507"/>
      <c r="FK133" s="507"/>
      <c r="FL133" s="507"/>
      <c r="FM133" s="507"/>
      <c r="FN133" s="507"/>
      <c r="FO133" s="507"/>
      <c r="FP133" s="507"/>
      <c r="FQ133" s="507"/>
      <c r="FR133" s="507"/>
      <c r="FS133" s="507"/>
      <c r="FT133" s="507"/>
      <c r="FU133" s="507"/>
      <c r="FV133" s="507"/>
      <c r="FW133" s="507"/>
      <c r="FX133" s="507"/>
      <c r="FY133" s="507"/>
      <c r="FZ133" s="507"/>
      <c r="GA133" s="507"/>
      <c r="GB133" s="507"/>
      <c r="GC133" s="507"/>
      <c r="GD133" s="507"/>
      <c r="GE133" s="507"/>
      <c r="GF133" s="507"/>
      <c r="GG133" s="507"/>
      <c r="GH133" s="507"/>
      <c r="GI133" s="507"/>
      <c r="GJ133" s="507"/>
      <c r="GK133" s="507"/>
      <c r="GL133" s="507"/>
      <c r="GM133" s="507"/>
      <c r="GN133" s="507"/>
      <c r="GO133" s="507"/>
      <c r="GP133" s="507"/>
      <c r="GQ133" s="507"/>
      <c r="GR133" s="507"/>
      <c r="GS133" s="507"/>
      <c r="GT133" s="507"/>
      <c r="GU133" s="507"/>
      <c r="GV133" s="507"/>
      <c r="GW133" s="507"/>
      <c r="GX133" s="507"/>
      <c r="GY133" s="507"/>
      <c r="GZ133" s="507"/>
      <c r="HA133" s="507"/>
      <c r="HB133" s="507"/>
      <c r="HC133" s="507"/>
      <c r="HD133" s="507"/>
      <c r="HE133" s="507"/>
      <c r="HF133" s="507"/>
      <c r="HG133" s="507"/>
      <c r="HH133" s="507"/>
      <c r="HI133" s="507"/>
      <c r="HJ133" s="507"/>
      <c r="HK133" s="507"/>
      <c r="HL133" s="507"/>
      <c r="HM133" s="507"/>
      <c r="HN133" s="507"/>
      <c r="HO133" s="507"/>
      <c r="HP133" s="507"/>
      <c r="HQ133" s="507"/>
      <c r="HR133" s="507"/>
      <c r="HS133" s="507"/>
      <c r="HT133" s="507"/>
      <c r="HU133" s="507"/>
      <c r="HV133" s="507"/>
      <c r="HW133" s="507"/>
      <c r="HX133" s="507"/>
      <c r="HY133" s="507"/>
      <c r="HZ133" s="507"/>
      <c r="IA133" s="507"/>
      <c r="IB133" s="507"/>
      <c r="IC133" s="507"/>
      <c r="ID133" s="507"/>
      <c r="IE133" s="507"/>
      <c r="IF133" s="507"/>
      <c r="IG133" s="507"/>
      <c r="IH133" s="507"/>
      <c r="II133" s="507"/>
      <c r="IJ133" s="507"/>
    </row>
    <row r="134" spans="1:244" s="398" customFormat="1" ht="19" x14ac:dyDescent="0.2">
      <c r="A134"/>
      <c r="B134" s="290"/>
      <c r="C134"/>
      <c r="D134" s="341"/>
      <c r="E134" s="463"/>
      <c r="F134" s="463"/>
      <c r="G134" s="271"/>
      <c r="H134"/>
      <c r="I134" s="99"/>
      <c r="J134"/>
      <c r="K134"/>
      <c r="L134"/>
      <c r="M134" s="275"/>
      <c r="N134" s="275"/>
      <c r="O134" s="275"/>
      <c r="P134" s="275"/>
      <c r="Q134" s="275"/>
      <c r="R134" s="275"/>
      <c r="S134" s="275"/>
      <c r="T134" s="275"/>
      <c r="U134" s="275"/>
      <c r="V134" s="275"/>
      <c r="W134" s="275"/>
      <c r="X134" s="275"/>
      <c r="Y134" s="275"/>
      <c r="Z134" s="275"/>
      <c r="AA134" s="275"/>
      <c r="AB134" s="23"/>
      <c r="AC134"/>
      <c r="AD134" s="92"/>
      <c r="AE134"/>
      <c r="AF134"/>
      <c r="AG134"/>
      <c r="AH134" s="96"/>
      <c r="AI134" s="394"/>
      <c r="AJ134" s="215"/>
      <c r="AK134" s="215"/>
      <c r="AL134" s="215"/>
      <c r="AM134" s="215"/>
      <c r="AN134" s="215"/>
      <c r="AO134" s="215"/>
      <c r="AP134" s="215"/>
      <c r="AQ134" s="215"/>
      <c r="AR134" s="215"/>
      <c r="AS134" s="215"/>
      <c r="AT134" s="215"/>
      <c r="AU134" s="215"/>
      <c r="AV134" s="215"/>
      <c r="AW134" s="215"/>
      <c r="AX134" s="215"/>
      <c r="AY134" s="394"/>
      <c r="AZ134" s="215"/>
      <c r="BA134" s="715"/>
      <c r="BB134"/>
      <c r="BC134" s="715"/>
      <c r="BD134"/>
      <c r="BE134" s="715"/>
      <c r="BF134"/>
      <c r="BG134" s="715"/>
      <c r="BH134"/>
      <c r="BI134" s="715"/>
      <c r="BJ134"/>
      <c r="BK134" s="715"/>
      <c r="BL134"/>
      <c r="BM134" s="715"/>
      <c r="BN134"/>
      <c r="BO134" s="387"/>
      <c r="BP134"/>
      <c r="BQ134" s="387"/>
      <c r="BR134"/>
      <c r="BS134" s="387"/>
      <c r="BT134"/>
      <c r="BU134" s="387"/>
      <c r="BV134"/>
      <c r="BW134" s="387"/>
      <c r="BX134"/>
      <c r="BY134" s="387"/>
      <c r="BZ134"/>
      <c r="CA134" s="387"/>
      <c r="CB134"/>
      <c r="CC134" s="387"/>
      <c r="CD134"/>
      <c r="CE134" s="387"/>
      <c r="CF134"/>
      <c r="CG134" s="387"/>
      <c r="CH134"/>
      <c r="CI134" s="387"/>
      <c r="CJ134"/>
      <c r="CK134" s="215"/>
      <c r="CL134" s="507"/>
      <c r="CM134" s="507"/>
      <c r="CN134" s="507"/>
      <c r="CO134" s="507"/>
      <c r="CP134" s="507"/>
      <c r="CQ134" s="507"/>
      <c r="CR134" s="507"/>
      <c r="CS134" s="507"/>
      <c r="CT134" s="507"/>
      <c r="CU134" s="36"/>
      <c r="CV134" s="36"/>
      <c r="CW134" s="507"/>
      <c r="CX134" s="507"/>
      <c r="CY134" s="507"/>
      <c r="DN134" s="507"/>
      <c r="DO134" s="507"/>
      <c r="DP134" s="507"/>
      <c r="DQ134" s="507"/>
      <c r="DR134" s="507"/>
      <c r="DS134" s="507"/>
      <c r="DT134" s="507"/>
      <c r="DU134" s="507"/>
      <c r="DV134" s="507"/>
      <c r="DW134" s="507"/>
      <c r="DX134" s="507"/>
      <c r="DY134" s="507"/>
      <c r="DZ134" s="507"/>
      <c r="EA134" s="507"/>
      <c r="EB134" s="507"/>
      <c r="EC134" s="507"/>
      <c r="ED134" s="507"/>
      <c r="EE134" s="507"/>
      <c r="EF134" s="507"/>
      <c r="EG134" s="507"/>
      <c r="EH134" s="507"/>
      <c r="EI134" s="507"/>
      <c r="EJ134" s="507"/>
      <c r="EK134" s="507"/>
      <c r="EL134" s="507"/>
      <c r="EM134" s="507"/>
      <c r="EN134" s="507"/>
      <c r="EO134" s="507"/>
      <c r="EP134" s="507"/>
      <c r="EQ134" s="507"/>
      <c r="ER134" s="507"/>
      <c r="ES134" s="507"/>
      <c r="ET134" s="507"/>
      <c r="EU134" s="507"/>
      <c r="EV134" s="507"/>
      <c r="EW134" s="507"/>
      <c r="EX134" s="507"/>
      <c r="EY134" s="507"/>
      <c r="EZ134" s="507"/>
      <c r="FA134" s="507"/>
      <c r="FB134" s="507"/>
      <c r="FC134" s="507"/>
      <c r="FD134" s="507"/>
      <c r="FE134" s="507"/>
      <c r="FF134" s="507"/>
      <c r="FG134" s="507"/>
      <c r="FH134" s="507"/>
      <c r="FI134" s="507"/>
      <c r="FJ134" s="507"/>
      <c r="FK134" s="507"/>
      <c r="FL134" s="507"/>
      <c r="FM134" s="507"/>
      <c r="FN134" s="507"/>
      <c r="FO134" s="507"/>
      <c r="FP134" s="507"/>
      <c r="FQ134" s="507"/>
      <c r="FR134" s="507"/>
      <c r="FS134" s="507"/>
      <c r="FT134" s="507"/>
      <c r="FU134" s="507"/>
      <c r="FV134" s="507"/>
      <c r="FW134" s="507"/>
      <c r="FX134" s="507"/>
      <c r="FY134" s="507"/>
      <c r="FZ134" s="507"/>
      <c r="GA134" s="507"/>
      <c r="GB134" s="507"/>
      <c r="GC134" s="507"/>
      <c r="GD134" s="507"/>
      <c r="GE134" s="507"/>
      <c r="GF134" s="507"/>
      <c r="GG134" s="507"/>
      <c r="GH134" s="507"/>
      <c r="GI134" s="507"/>
      <c r="GJ134" s="507"/>
      <c r="GK134" s="507"/>
      <c r="GL134" s="507"/>
      <c r="GM134" s="507"/>
      <c r="GN134" s="507"/>
      <c r="GO134" s="507"/>
      <c r="GP134" s="507"/>
      <c r="GQ134" s="507"/>
      <c r="GR134" s="507"/>
      <c r="GS134" s="507"/>
      <c r="GT134" s="507"/>
      <c r="GU134" s="507"/>
      <c r="GV134" s="507"/>
      <c r="GW134" s="507"/>
      <c r="GX134" s="507"/>
      <c r="GY134" s="507"/>
      <c r="GZ134" s="507"/>
      <c r="HA134" s="507"/>
      <c r="HB134" s="507"/>
      <c r="HC134" s="507"/>
      <c r="HD134" s="507"/>
      <c r="HE134" s="507"/>
      <c r="HF134" s="507"/>
      <c r="HG134" s="507"/>
      <c r="HH134" s="507"/>
      <c r="HI134" s="507"/>
      <c r="HJ134" s="507"/>
      <c r="HK134" s="507"/>
      <c r="HL134" s="507"/>
      <c r="HM134" s="507"/>
      <c r="HN134" s="507"/>
      <c r="HO134" s="507"/>
      <c r="HP134" s="507"/>
      <c r="HQ134" s="507"/>
      <c r="HR134" s="507"/>
      <c r="HS134" s="507"/>
      <c r="HT134" s="507"/>
      <c r="HU134" s="507"/>
      <c r="HV134" s="507"/>
      <c r="HW134" s="507"/>
      <c r="HX134" s="507"/>
      <c r="HY134" s="507"/>
      <c r="HZ134" s="507"/>
      <c r="IA134" s="507"/>
      <c r="IB134" s="507"/>
      <c r="IC134" s="507"/>
      <c r="ID134" s="507"/>
      <c r="IE134" s="507"/>
      <c r="IF134" s="507"/>
      <c r="IG134" s="507"/>
      <c r="IH134" s="507"/>
      <c r="II134" s="507"/>
      <c r="IJ134" s="507"/>
    </row>
    <row r="135" spans="1:244" s="398" customFormat="1" ht="19" x14ac:dyDescent="0.2">
      <c r="A135"/>
      <c r="B135" s="290"/>
      <c r="C135"/>
      <c r="D135" s="341"/>
      <c r="E135" s="463"/>
      <c r="F135" s="463"/>
      <c r="G135" s="271"/>
      <c r="H135"/>
      <c r="I135" s="99"/>
      <c r="J135"/>
      <c r="K135"/>
      <c r="L135"/>
      <c r="M135" s="275"/>
      <c r="N135" s="275"/>
      <c r="O135" s="275"/>
      <c r="P135" s="275"/>
      <c r="Q135" s="275"/>
      <c r="R135" s="275"/>
      <c r="S135" s="275"/>
      <c r="T135" s="275"/>
      <c r="U135" s="275"/>
      <c r="V135" s="275"/>
      <c r="W135" s="275"/>
      <c r="X135" s="275"/>
      <c r="Y135" s="275"/>
      <c r="Z135" s="275"/>
      <c r="AA135" s="275"/>
      <c r="AB135" s="23"/>
      <c r="AC135"/>
      <c r="AD135" s="92"/>
      <c r="AE135"/>
      <c r="AF135"/>
      <c r="AG135"/>
      <c r="AH135" s="96"/>
      <c r="AI135" s="394"/>
      <c r="AJ135" s="215"/>
      <c r="AK135" s="215"/>
      <c r="AL135" s="215"/>
      <c r="AM135" s="215"/>
      <c r="AN135" s="215"/>
      <c r="AO135" s="215"/>
      <c r="AP135" s="215"/>
      <c r="AQ135" s="215"/>
      <c r="AR135" s="215"/>
      <c r="AS135" s="215"/>
      <c r="AT135" s="215"/>
      <c r="AU135" s="215"/>
      <c r="AV135" s="215"/>
      <c r="AW135" s="215"/>
      <c r="AX135" s="215"/>
      <c r="AY135" s="394"/>
      <c r="AZ135" s="215"/>
      <c r="BA135" s="715"/>
      <c r="BB135"/>
      <c r="BC135" s="715"/>
      <c r="BD135"/>
      <c r="BE135" s="715"/>
      <c r="BF135"/>
      <c r="BG135" s="715"/>
      <c r="BH135"/>
      <c r="BI135" s="715"/>
      <c r="BJ135"/>
      <c r="BK135" s="715"/>
      <c r="BL135"/>
      <c r="BM135" s="715"/>
      <c r="BN135"/>
      <c r="BO135" s="387"/>
      <c r="BP135"/>
      <c r="BQ135" s="387"/>
      <c r="BR135"/>
      <c r="BS135" s="387"/>
      <c r="BT135"/>
      <c r="BU135" s="387"/>
      <c r="BV135"/>
      <c r="BW135" s="387"/>
      <c r="BX135"/>
      <c r="BY135" s="387"/>
      <c r="BZ135"/>
      <c r="CA135" s="387"/>
      <c r="CB135"/>
      <c r="CC135" s="387"/>
      <c r="CD135"/>
      <c r="CE135" s="387"/>
      <c r="CF135"/>
      <c r="CG135" s="387"/>
      <c r="CH135"/>
      <c r="CI135" s="387"/>
      <c r="CJ135"/>
      <c r="CK135" s="215"/>
      <c r="CL135" s="507"/>
      <c r="CM135" s="507"/>
      <c r="CN135" s="507"/>
      <c r="CO135" s="507"/>
      <c r="CP135" s="507"/>
      <c r="CQ135" s="507"/>
      <c r="CR135" s="507"/>
      <c r="CS135" s="507"/>
      <c r="CT135" s="507"/>
      <c r="CU135" s="36"/>
      <c r="CV135" s="36"/>
      <c r="CW135" s="507"/>
      <c r="CX135" s="507"/>
      <c r="CY135" s="507"/>
      <c r="DN135" s="507"/>
      <c r="DO135" s="507"/>
      <c r="DP135" s="507"/>
      <c r="DQ135" s="507"/>
      <c r="DR135" s="507"/>
      <c r="DS135" s="507"/>
      <c r="DT135" s="507"/>
      <c r="DU135" s="507"/>
      <c r="DV135" s="507"/>
      <c r="DW135" s="507"/>
      <c r="DX135" s="507"/>
      <c r="DY135" s="507"/>
      <c r="DZ135" s="507"/>
      <c r="EA135" s="507"/>
      <c r="EB135" s="507"/>
      <c r="EC135" s="507"/>
      <c r="ED135" s="507"/>
      <c r="EE135" s="507"/>
      <c r="EF135" s="507"/>
      <c r="EG135" s="507"/>
      <c r="EH135" s="507"/>
      <c r="EI135" s="507"/>
      <c r="EJ135" s="507"/>
      <c r="EK135" s="507"/>
      <c r="EL135" s="507"/>
      <c r="EM135" s="507"/>
      <c r="EN135" s="507"/>
      <c r="EO135" s="507"/>
      <c r="EP135" s="507"/>
      <c r="EQ135" s="507"/>
      <c r="ER135" s="507"/>
      <c r="ES135" s="507"/>
      <c r="ET135" s="507"/>
      <c r="EU135" s="507"/>
      <c r="EV135" s="507"/>
      <c r="EW135" s="507"/>
      <c r="EX135" s="507"/>
      <c r="EY135" s="507"/>
      <c r="EZ135" s="507"/>
      <c r="FA135" s="507"/>
      <c r="FB135" s="507"/>
      <c r="FC135" s="507"/>
      <c r="FD135" s="507"/>
      <c r="FE135" s="507"/>
      <c r="FF135" s="507"/>
      <c r="FG135" s="507"/>
      <c r="FH135" s="507"/>
      <c r="FI135" s="507"/>
      <c r="FJ135" s="507"/>
      <c r="FK135" s="507"/>
      <c r="FL135" s="507"/>
      <c r="FM135" s="507"/>
      <c r="FN135" s="507"/>
      <c r="FO135" s="507"/>
      <c r="FP135" s="507"/>
      <c r="FQ135" s="507"/>
      <c r="FR135" s="507"/>
      <c r="FS135" s="507"/>
      <c r="FT135" s="507"/>
      <c r="FU135" s="507"/>
      <c r="FV135" s="507"/>
      <c r="FW135" s="507"/>
      <c r="FX135" s="507"/>
      <c r="FY135" s="507"/>
      <c r="FZ135" s="507"/>
      <c r="GA135" s="507"/>
      <c r="GB135" s="507"/>
      <c r="GC135" s="507"/>
      <c r="GD135" s="507"/>
      <c r="GE135" s="507"/>
      <c r="GF135" s="507"/>
      <c r="GG135" s="507"/>
      <c r="GH135" s="507"/>
      <c r="GI135" s="507"/>
      <c r="GJ135" s="507"/>
      <c r="GK135" s="507"/>
      <c r="GL135" s="507"/>
      <c r="GM135" s="507"/>
      <c r="GN135" s="507"/>
      <c r="GO135" s="507"/>
      <c r="GP135" s="507"/>
      <c r="GQ135" s="507"/>
      <c r="GR135" s="507"/>
      <c r="GS135" s="507"/>
      <c r="GT135" s="507"/>
      <c r="GU135" s="507"/>
      <c r="GV135" s="507"/>
      <c r="GW135" s="507"/>
      <c r="GX135" s="507"/>
      <c r="GY135" s="507"/>
      <c r="GZ135" s="507"/>
      <c r="HA135" s="507"/>
      <c r="HB135" s="507"/>
      <c r="HC135" s="507"/>
      <c r="HD135" s="507"/>
      <c r="HE135" s="507"/>
      <c r="HF135" s="507"/>
      <c r="HG135" s="507"/>
      <c r="HH135" s="507"/>
      <c r="HI135" s="507"/>
      <c r="HJ135" s="507"/>
      <c r="HK135" s="507"/>
      <c r="HL135" s="507"/>
      <c r="HM135" s="507"/>
      <c r="HN135" s="507"/>
      <c r="HO135" s="507"/>
      <c r="HP135" s="507"/>
      <c r="HQ135" s="507"/>
      <c r="HR135" s="507"/>
      <c r="HS135" s="507"/>
      <c r="HT135" s="507"/>
      <c r="HU135" s="507"/>
      <c r="HV135" s="507"/>
      <c r="HW135" s="507"/>
      <c r="HX135" s="507"/>
      <c r="HY135" s="507"/>
      <c r="HZ135" s="507"/>
      <c r="IA135" s="507"/>
      <c r="IB135" s="507"/>
      <c r="IC135" s="507"/>
      <c r="ID135" s="507"/>
      <c r="IE135" s="507"/>
      <c r="IF135" s="507"/>
      <c r="IG135" s="507"/>
      <c r="IH135" s="507"/>
      <c r="II135" s="507"/>
      <c r="IJ135" s="507"/>
    </row>
    <row r="136" spans="1:244" s="398" customFormat="1" ht="19" x14ac:dyDescent="0.2">
      <c r="A136"/>
      <c r="B136" s="290"/>
      <c r="C136"/>
      <c r="D136" s="341"/>
      <c r="E136" s="463"/>
      <c r="F136" s="463"/>
      <c r="G136" s="271"/>
      <c r="H136"/>
      <c r="I136" s="99"/>
      <c r="J136"/>
      <c r="K136"/>
      <c r="L136"/>
      <c r="M136" s="275"/>
      <c r="N136" s="275"/>
      <c r="O136" s="275"/>
      <c r="P136" s="275"/>
      <c r="Q136" s="275"/>
      <c r="R136" s="275"/>
      <c r="S136" s="275"/>
      <c r="T136" s="275"/>
      <c r="U136" s="275"/>
      <c r="V136" s="275"/>
      <c r="W136" s="275"/>
      <c r="X136" s="275"/>
      <c r="Y136" s="275"/>
      <c r="Z136" s="275"/>
      <c r="AA136" s="275"/>
      <c r="AB136" s="23"/>
      <c r="AC136"/>
      <c r="AD136" s="92"/>
      <c r="AE136"/>
      <c r="AF136"/>
      <c r="AG136"/>
      <c r="AH136" s="96"/>
      <c r="AI136" s="394"/>
      <c r="AJ136" s="215"/>
      <c r="AK136" s="215"/>
      <c r="AL136" s="215"/>
      <c r="AM136" s="215"/>
      <c r="AN136" s="215"/>
      <c r="AO136" s="215"/>
      <c r="AP136" s="215"/>
      <c r="AQ136" s="215"/>
      <c r="AR136" s="215"/>
      <c r="AS136" s="215"/>
      <c r="AT136" s="215"/>
      <c r="AU136" s="215"/>
      <c r="AV136" s="215"/>
      <c r="AW136" s="215"/>
      <c r="AX136" s="215"/>
      <c r="AY136" s="394"/>
      <c r="AZ136" s="215"/>
      <c r="BA136" s="715"/>
      <c r="BB136"/>
      <c r="BC136" s="715"/>
      <c r="BD136"/>
      <c r="BE136" s="715"/>
      <c r="BF136"/>
      <c r="BG136" s="715"/>
      <c r="BH136"/>
      <c r="BI136" s="715"/>
      <c r="BJ136"/>
      <c r="BK136" s="715"/>
      <c r="BL136"/>
      <c r="BM136" s="715"/>
      <c r="BN136"/>
      <c r="BO136" s="387"/>
      <c r="BP136"/>
      <c r="BQ136" s="387"/>
      <c r="BR136"/>
      <c r="BS136" s="387"/>
      <c r="BT136"/>
      <c r="BU136" s="387"/>
      <c r="BV136"/>
      <c r="BW136" s="387"/>
      <c r="BX136"/>
      <c r="BY136" s="387"/>
      <c r="BZ136"/>
      <c r="CA136" s="387"/>
      <c r="CB136"/>
      <c r="CC136" s="387"/>
      <c r="CD136"/>
      <c r="CE136" s="387"/>
      <c r="CF136"/>
      <c r="CG136" s="387"/>
      <c r="CH136"/>
      <c r="CI136" s="387"/>
      <c r="CJ136"/>
      <c r="CK136" s="215"/>
      <c r="CL136" s="507"/>
      <c r="CM136" s="507"/>
      <c r="CN136" s="507"/>
      <c r="CO136" s="507"/>
      <c r="CP136" s="507"/>
      <c r="CQ136" s="507"/>
      <c r="CR136" s="507"/>
      <c r="CS136" s="507"/>
      <c r="CT136" s="507"/>
      <c r="CU136" s="36"/>
      <c r="CV136" s="36"/>
      <c r="CW136" s="507"/>
      <c r="CX136" s="507"/>
      <c r="CY136" s="507"/>
      <c r="DN136" s="507"/>
      <c r="DO136" s="507"/>
      <c r="DP136" s="507"/>
      <c r="DQ136" s="507"/>
      <c r="DR136" s="507"/>
      <c r="DS136" s="507"/>
      <c r="DT136" s="507"/>
      <c r="DU136" s="507"/>
      <c r="DV136" s="507"/>
      <c r="DW136" s="507"/>
      <c r="DX136" s="507"/>
      <c r="DY136" s="507"/>
      <c r="DZ136" s="507"/>
      <c r="EA136" s="507"/>
      <c r="EB136" s="507"/>
      <c r="EC136" s="507"/>
      <c r="ED136" s="507"/>
      <c r="EE136" s="507"/>
      <c r="EF136" s="507"/>
      <c r="EG136" s="507"/>
      <c r="EH136" s="507"/>
      <c r="EI136" s="507"/>
      <c r="EJ136" s="507"/>
      <c r="EK136" s="507"/>
      <c r="EL136" s="507"/>
      <c r="EM136" s="507"/>
      <c r="EN136" s="507"/>
      <c r="EO136" s="507"/>
      <c r="EP136" s="507"/>
      <c r="EQ136" s="507"/>
      <c r="ER136" s="507"/>
      <c r="ES136" s="507"/>
      <c r="ET136" s="507"/>
      <c r="EU136" s="507"/>
      <c r="EV136" s="507"/>
      <c r="EW136" s="507"/>
      <c r="EX136" s="507"/>
      <c r="EY136" s="507"/>
      <c r="EZ136" s="507"/>
      <c r="FA136" s="507"/>
      <c r="FB136" s="507"/>
      <c r="FC136" s="507"/>
      <c r="FD136" s="507"/>
      <c r="FE136" s="507"/>
      <c r="FF136" s="507"/>
      <c r="FG136" s="507"/>
      <c r="FH136" s="507"/>
      <c r="FI136" s="507"/>
      <c r="FJ136" s="507"/>
      <c r="FK136" s="507"/>
      <c r="FL136" s="507"/>
      <c r="FM136" s="507"/>
      <c r="FN136" s="507"/>
      <c r="FO136" s="507"/>
      <c r="FP136" s="507"/>
      <c r="FQ136" s="507"/>
      <c r="FR136" s="507"/>
      <c r="FS136" s="507"/>
      <c r="FT136" s="507"/>
      <c r="FU136" s="507"/>
      <c r="FV136" s="507"/>
      <c r="FW136" s="507"/>
      <c r="FX136" s="507"/>
      <c r="FY136" s="507"/>
      <c r="FZ136" s="507"/>
      <c r="GA136" s="507"/>
      <c r="GB136" s="507"/>
      <c r="GC136" s="507"/>
      <c r="GD136" s="507"/>
      <c r="GE136" s="507"/>
      <c r="GF136" s="507"/>
      <c r="GG136" s="507"/>
      <c r="GH136" s="507"/>
      <c r="GI136" s="507"/>
      <c r="GJ136" s="507"/>
      <c r="GK136" s="507"/>
      <c r="GL136" s="507"/>
      <c r="GM136" s="507"/>
      <c r="GN136" s="507"/>
      <c r="GO136" s="507"/>
      <c r="GP136" s="507"/>
      <c r="GQ136" s="507"/>
      <c r="GR136" s="507"/>
      <c r="GS136" s="507"/>
      <c r="GT136" s="507"/>
      <c r="GU136" s="507"/>
      <c r="GV136" s="507"/>
      <c r="GW136" s="507"/>
      <c r="GX136" s="507"/>
      <c r="GY136" s="507"/>
      <c r="GZ136" s="507"/>
      <c r="HA136" s="507"/>
      <c r="HB136" s="507"/>
      <c r="HC136" s="507"/>
      <c r="HD136" s="507"/>
      <c r="HE136" s="507"/>
      <c r="HF136" s="507"/>
      <c r="HG136" s="507"/>
      <c r="HH136" s="507"/>
      <c r="HI136" s="507"/>
      <c r="HJ136" s="507"/>
      <c r="HK136" s="507"/>
      <c r="HL136" s="507"/>
      <c r="HM136" s="507"/>
      <c r="HN136" s="507"/>
      <c r="HO136" s="507"/>
      <c r="HP136" s="507"/>
      <c r="HQ136" s="507"/>
      <c r="HR136" s="507"/>
      <c r="HS136" s="507"/>
      <c r="HT136" s="507"/>
      <c r="HU136" s="507"/>
      <c r="HV136" s="507"/>
      <c r="HW136" s="507"/>
      <c r="HX136" s="507"/>
      <c r="HY136" s="507"/>
      <c r="HZ136" s="507"/>
      <c r="IA136" s="507"/>
      <c r="IB136" s="507"/>
      <c r="IC136" s="507"/>
      <c r="ID136" s="507"/>
      <c r="IE136" s="507"/>
      <c r="IF136" s="507"/>
      <c r="IG136" s="507"/>
      <c r="IH136" s="507"/>
      <c r="II136" s="507"/>
      <c r="IJ136" s="507"/>
    </row>
    <row r="137" spans="1:244" s="398" customFormat="1" ht="19" x14ac:dyDescent="0.2">
      <c r="A137"/>
      <c r="B137" s="290"/>
      <c r="C137"/>
      <c r="D137" s="341"/>
      <c r="E137" s="463"/>
      <c r="F137" s="463"/>
      <c r="G137" s="271"/>
      <c r="H137"/>
      <c r="I137" s="99"/>
      <c r="J137"/>
      <c r="K137"/>
      <c r="L137"/>
      <c r="M137" s="275"/>
      <c r="N137" s="275"/>
      <c r="O137" s="275"/>
      <c r="P137" s="275"/>
      <c r="Q137" s="275"/>
      <c r="R137" s="275"/>
      <c r="S137" s="275"/>
      <c r="T137" s="275"/>
      <c r="U137" s="275"/>
      <c r="V137" s="275"/>
      <c r="W137" s="275"/>
      <c r="X137" s="275"/>
      <c r="Y137" s="275"/>
      <c r="Z137" s="275"/>
      <c r="AA137" s="275"/>
      <c r="AB137" s="23"/>
      <c r="AC137"/>
      <c r="AD137" s="92"/>
      <c r="AE137"/>
      <c r="AF137"/>
      <c r="AG137"/>
      <c r="AH137" s="96"/>
      <c r="AI137" s="394"/>
      <c r="AJ137" s="215"/>
      <c r="AK137" s="215"/>
      <c r="AL137" s="215"/>
      <c r="AM137" s="215"/>
      <c r="AN137" s="215"/>
      <c r="AO137" s="215"/>
      <c r="AP137" s="215"/>
      <c r="AQ137" s="215"/>
      <c r="AR137" s="215"/>
      <c r="AS137" s="215"/>
      <c r="AT137" s="215"/>
      <c r="AU137" s="215"/>
      <c r="AV137" s="215"/>
      <c r="AW137" s="215"/>
      <c r="AX137" s="215"/>
      <c r="AY137" s="394"/>
      <c r="AZ137" s="215"/>
      <c r="BA137" s="715"/>
      <c r="BB137"/>
      <c r="BC137" s="715"/>
      <c r="BD137"/>
      <c r="BE137" s="715"/>
      <c r="BF137"/>
      <c r="BG137" s="715"/>
      <c r="BH137"/>
      <c r="BI137" s="715"/>
      <c r="BJ137"/>
      <c r="BK137" s="715"/>
      <c r="BL137"/>
      <c r="BM137" s="715"/>
      <c r="BN137"/>
      <c r="BO137" s="387"/>
      <c r="BP137"/>
      <c r="BQ137" s="387"/>
      <c r="BR137"/>
      <c r="BS137" s="387"/>
      <c r="BT137"/>
      <c r="BU137" s="387"/>
      <c r="BV137"/>
      <c r="BW137" s="387"/>
      <c r="BX137"/>
      <c r="BY137" s="387"/>
      <c r="BZ137"/>
      <c r="CA137" s="387"/>
      <c r="CB137"/>
      <c r="CC137" s="387"/>
      <c r="CD137"/>
      <c r="CE137" s="387"/>
      <c r="CF137"/>
      <c r="CG137" s="387"/>
      <c r="CH137"/>
      <c r="CI137" s="387"/>
      <c r="CJ137"/>
      <c r="CK137" s="215"/>
      <c r="CL137" s="507"/>
      <c r="CM137" s="507"/>
      <c r="CN137" s="507"/>
      <c r="CO137" s="507"/>
      <c r="CP137" s="507"/>
      <c r="CQ137" s="507"/>
      <c r="CR137" s="507"/>
      <c r="CS137" s="507"/>
      <c r="CT137" s="507"/>
      <c r="CU137" s="36"/>
      <c r="CV137" s="36"/>
      <c r="CW137" s="507"/>
      <c r="CX137" s="507"/>
      <c r="CY137" s="507"/>
      <c r="DN137" s="507"/>
      <c r="DO137" s="507"/>
      <c r="DP137" s="507"/>
      <c r="DQ137" s="507"/>
      <c r="DR137" s="507"/>
      <c r="DS137" s="507"/>
      <c r="DT137" s="507"/>
      <c r="DU137" s="507"/>
      <c r="DV137" s="507"/>
      <c r="DW137" s="507"/>
      <c r="DX137" s="507"/>
      <c r="DY137" s="507"/>
      <c r="DZ137" s="507"/>
      <c r="EA137" s="507"/>
      <c r="EB137" s="507"/>
      <c r="EC137" s="507"/>
      <c r="ED137" s="507"/>
      <c r="EE137" s="507"/>
      <c r="EF137" s="507"/>
      <c r="EG137" s="507"/>
      <c r="EH137" s="507"/>
      <c r="EI137" s="507"/>
      <c r="EJ137" s="507"/>
      <c r="EK137" s="507"/>
      <c r="EL137" s="507"/>
      <c r="EM137" s="507"/>
      <c r="EN137" s="507"/>
      <c r="EO137" s="507"/>
      <c r="EP137" s="507"/>
      <c r="EQ137" s="507"/>
      <c r="ER137" s="507"/>
      <c r="ES137" s="507"/>
      <c r="ET137" s="507"/>
      <c r="EU137" s="507"/>
      <c r="EV137" s="507"/>
      <c r="EW137" s="507"/>
      <c r="EX137" s="507"/>
      <c r="EY137" s="507"/>
      <c r="EZ137" s="507"/>
      <c r="FA137" s="507"/>
      <c r="FB137" s="507"/>
      <c r="FC137" s="507"/>
      <c r="FD137" s="507"/>
      <c r="FE137" s="507"/>
      <c r="FF137" s="507"/>
      <c r="FG137" s="507"/>
      <c r="FH137" s="507"/>
      <c r="FI137" s="507"/>
      <c r="FJ137" s="507"/>
      <c r="FK137" s="507"/>
      <c r="FL137" s="507"/>
      <c r="FM137" s="507"/>
      <c r="FN137" s="507"/>
      <c r="FO137" s="507"/>
      <c r="FP137" s="507"/>
      <c r="FQ137" s="507"/>
      <c r="FR137" s="507"/>
      <c r="FS137" s="507"/>
      <c r="FT137" s="507"/>
      <c r="FU137" s="507"/>
      <c r="FV137" s="507"/>
      <c r="FW137" s="507"/>
      <c r="FX137" s="507"/>
      <c r="FY137" s="507"/>
      <c r="FZ137" s="507"/>
      <c r="GA137" s="507"/>
      <c r="GB137" s="507"/>
      <c r="GC137" s="507"/>
      <c r="GD137" s="507"/>
      <c r="GE137" s="507"/>
      <c r="GF137" s="507"/>
      <c r="GG137" s="507"/>
      <c r="GH137" s="507"/>
      <c r="GI137" s="507"/>
      <c r="GJ137" s="507"/>
      <c r="GK137" s="507"/>
      <c r="GL137" s="507"/>
      <c r="GM137" s="507"/>
      <c r="GN137" s="507"/>
      <c r="GO137" s="507"/>
      <c r="GP137" s="507"/>
      <c r="GQ137" s="507"/>
      <c r="GR137" s="507"/>
      <c r="GS137" s="507"/>
      <c r="GT137" s="507"/>
      <c r="GU137" s="507"/>
      <c r="GV137" s="507"/>
      <c r="GW137" s="507"/>
      <c r="GX137" s="507"/>
      <c r="GY137" s="507"/>
      <c r="GZ137" s="507"/>
      <c r="HA137" s="507"/>
      <c r="HB137" s="507"/>
      <c r="HC137" s="507"/>
      <c r="HD137" s="507"/>
      <c r="HE137" s="507"/>
      <c r="HF137" s="507"/>
      <c r="HG137" s="507"/>
      <c r="HH137" s="507"/>
      <c r="HI137" s="507"/>
      <c r="HJ137" s="507"/>
      <c r="HK137" s="507"/>
      <c r="HL137" s="507"/>
      <c r="HM137" s="507"/>
      <c r="HN137" s="507"/>
      <c r="HO137" s="507"/>
      <c r="HP137" s="507"/>
      <c r="HQ137" s="507"/>
      <c r="HR137" s="507"/>
      <c r="HS137" s="507"/>
      <c r="HT137" s="507"/>
      <c r="HU137" s="507"/>
      <c r="HV137" s="507"/>
      <c r="HW137" s="507"/>
      <c r="HX137" s="507"/>
      <c r="HY137" s="507"/>
      <c r="HZ137" s="507"/>
      <c r="IA137" s="507"/>
      <c r="IB137" s="507"/>
      <c r="IC137" s="507"/>
      <c r="ID137" s="507"/>
      <c r="IE137" s="507"/>
      <c r="IF137" s="507"/>
      <c r="IG137" s="507"/>
      <c r="IH137" s="507"/>
      <c r="II137" s="507"/>
      <c r="IJ137" s="507"/>
    </row>
    <row r="138" spans="1:244" s="398" customFormat="1" ht="19" x14ac:dyDescent="0.2">
      <c r="A138"/>
      <c r="B138" s="290"/>
      <c r="C138"/>
      <c r="D138" s="341"/>
      <c r="E138" s="463"/>
      <c r="F138" s="463"/>
      <c r="G138" s="271"/>
      <c r="H138"/>
      <c r="I138" s="99"/>
      <c r="J138"/>
      <c r="K138"/>
      <c r="L138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3"/>
      <c r="AC138"/>
      <c r="AD138" s="92"/>
      <c r="AE138"/>
      <c r="AF138"/>
      <c r="AG138"/>
      <c r="AH138" s="96"/>
      <c r="AI138" s="394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394"/>
      <c r="AZ138" s="215"/>
      <c r="BA138" s="715"/>
      <c r="BB138"/>
      <c r="BC138" s="715"/>
      <c r="BD138"/>
      <c r="BE138" s="715"/>
      <c r="BF138"/>
      <c r="BG138" s="715"/>
      <c r="BH138"/>
      <c r="BI138" s="715"/>
      <c r="BJ138"/>
      <c r="BK138" s="715"/>
      <c r="BL138"/>
      <c r="BM138" s="715"/>
      <c r="BN138"/>
      <c r="BO138" s="387"/>
      <c r="BP138"/>
      <c r="BQ138" s="387"/>
      <c r="BR138"/>
      <c r="BS138" s="387"/>
      <c r="BT138"/>
      <c r="BU138" s="387"/>
      <c r="BV138"/>
      <c r="BW138" s="387"/>
      <c r="BX138"/>
      <c r="BY138" s="387"/>
      <c r="BZ138"/>
      <c r="CA138" s="387"/>
      <c r="CB138"/>
      <c r="CC138" s="387"/>
      <c r="CD138"/>
      <c r="CE138" s="387"/>
      <c r="CF138"/>
      <c r="CG138" s="387"/>
      <c r="CH138"/>
      <c r="CI138" s="387"/>
      <c r="CJ138"/>
      <c r="CK138" s="215"/>
      <c r="CL138" s="507"/>
      <c r="CM138" s="507"/>
      <c r="CN138" s="507"/>
      <c r="CO138" s="507"/>
      <c r="CP138" s="507"/>
      <c r="CQ138" s="507"/>
      <c r="CR138" s="507"/>
      <c r="CS138" s="507"/>
      <c r="CT138" s="507"/>
      <c r="CU138" s="507"/>
      <c r="CV138" s="507"/>
      <c r="CW138" s="507"/>
      <c r="CX138" s="507"/>
      <c r="CY138" s="507"/>
      <c r="DN138" s="507"/>
      <c r="DO138" s="507"/>
      <c r="DP138" s="507"/>
      <c r="DQ138" s="507"/>
      <c r="DR138" s="507"/>
      <c r="DS138" s="507"/>
      <c r="DT138" s="507"/>
      <c r="DU138" s="507"/>
      <c r="DV138" s="507"/>
      <c r="DW138" s="507"/>
      <c r="DX138" s="507"/>
      <c r="DY138" s="507"/>
      <c r="DZ138" s="507"/>
      <c r="EA138" s="507"/>
      <c r="EB138" s="507"/>
      <c r="EC138" s="507"/>
      <c r="ED138" s="507"/>
      <c r="EE138" s="507"/>
      <c r="EF138" s="507"/>
      <c r="EG138" s="507"/>
      <c r="EH138" s="507"/>
      <c r="EI138" s="507"/>
      <c r="EJ138" s="507"/>
      <c r="EK138" s="507"/>
      <c r="EL138" s="507"/>
      <c r="EM138" s="507"/>
      <c r="EN138" s="507"/>
      <c r="EO138" s="507"/>
      <c r="EP138" s="507"/>
      <c r="EQ138" s="507"/>
      <c r="ER138" s="507"/>
      <c r="ES138" s="507"/>
      <c r="ET138" s="507"/>
      <c r="EU138" s="507"/>
      <c r="EV138" s="507"/>
      <c r="EW138" s="507"/>
      <c r="EX138" s="507"/>
      <c r="EY138" s="507"/>
      <c r="EZ138" s="507"/>
      <c r="FA138" s="507"/>
      <c r="FB138" s="507"/>
      <c r="FC138" s="507"/>
      <c r="FD138" s="507"/>
      <c r="FE138" s="507"/>
      <c r="FF138" s="507"/>
      <c r="FG138" s="507"/>
      <c r="FH138" s="507"/>
      <c r="FI138" s="507"/>
      <c r="FJ138" s="507"/>
      <c r="FK138" s="507"/>
      <c r="FL138" s="507"/>
      <c r="FM138" s="507"/>
      <c r="FN138" s="507"/>
      <c r="FO138" s="507"/>
      <c r="FP138" s="507"/>
      <c r="FQ138" s="507"/>
      <c r="FR138" s="507"/>
      <c r="FS138" s="507"/>
      <c r="FT138" s="507"/>
      <c r="FU138" s="507"/>
      <c r="FV138" s="507"/>
      <c r="FW138" s="507"/>
      <c r="FX138" s="507"/>
      <c r="FY138" s="507"/>
      <c r="FZ138" s="507"/>
      <c r="GA138" s="507"/>
      <c r="GB138" s="507"/>
      <c r="GC138" s="507"/>
      <c r="GD138" s="507"/>
      <c r="GE138" s="507"/>
      <c r="GF138" s="507"/>
      <c r="GG138" s="507"/>
      <c r="GH138" s="507"/>
      <c r="GI138" s="507"/>
      <c r="GJ138" s="507"/>
      <c r="GK138" s="507"/>
      <c r="GL138" s="507"/>
      <c r="GM138" s="507"/>
      <c r="GN138" s="507"/>
      <c r="GO138" s="507"/>
      <c r="GP138" s="507"/>
      <c r="GQ138" s="507"/>
      <c r="GR138" s="507"/>
      <c r="GS138" s="507"/>
      <c r="GT138" s="507"/>
      <c r="GU138" s="507"/>
      <c r="GV138" s="507"/>
      <c r="GW138" s="507"/>
      <c r="GX138" s="507"/>
      <c r="GY138" s="507"/>
      <c r="GZ138" s="507"/>
      <c r="HA138" s="507"/>
      <c r="HB138" s="507"/>
      <c r="HC138" s="507"/>
      <c r="HD138" s="507"/>
      <c r="HE138" s="507"/>
      <c r="HF138" s="507"/>
      <c r="HG138" s="507"/>
      <c r="HH138" s="507"/>
      <c r="HI138" s="507"/>
      <c r="HJ138" s="507"/>
      <c r="HK138" s="507"/>
      <c r="HL138" s="507"/>
      <c r="HM138" s="507"/>
      <c r="HN138" s="507"/>
      <c r="HO138" s="507"/>
      <c r="HP138" s="507"/>
      <c r="HQ138" s="507"/>
      <c r="HR138" s="507"/>
      <c r="HS138" s="507"/>
      <c r="HT138" s="507"/>
      <c r="HU138" s="507"/>
      <c r="HV138" s="507"/>
      <c r="HW138" s="507"/>
      <c r="HX138" s="507"/>
      <c r="HY138" s="507"/>
      <c r="HZ138" s="507"/>
      <c r="IA138" s="507"/>
      <c r="IB138" s="507"/>
      <c r="IC138" s="507"/>
      <c r="ID138" s="507"/>
      <c r="IE138" s="507"/>
      <c r="IF138" s="507"/>
      <c r="IG138" s="507"/>
      <c r="IH138" s="507"/>
      <c r="II138" s="507"/>
      <c r="IJ138" s="507"/>
    </row>
    <row r="139" spans="1:244" s="398" customFormat="1" ht="19" x14ac:dyDescent="0.2">
      <c r="A139"/>
      <c r="B139" s="290"/>
      <c r="C139"/>
      <c r="D139" s="341"/>
      <c r="E139" s="463"/>
      <c r="F139" s="463"/>
      <c r="G139" s="271"/>
      <c r="H139"/>
      <c r="I139" s="99"/>
      <c r="J139"/>
      <c r="K139"/>
      <c r="L139"/>
      <c r="M139" s="275"/>
      <c r="N139" s="275"/>
      <c r="O139" s="275"/>
      <c r="P139" s="275"/>
      <c r="Q139" s="275"/>
      <c r="R139" s="275"/>
      <c r="S139" s="275"/>
      <c r="T139" s="275"/>
      <c r="U139" s="275"/>
      <c r="V139" s="275"/>
      <c r="W139" s="275"/>
      <c r="X139" s="275"/>
      <c r="Y139" s="275"/>
      <c r="Z139" s="275"/>
      <c r="AA139" s="275"/>
      <c r="AB139" s="23"/>
      <c r="AC139"/>
      <c r="AD139" s="92"/>
      <c r="AE139"/>
      <c r="AF139"/>
      <c r="AG139"/>
      <c r="AH139" s="96"/>
      <c r="AI139" s="394"/>
      <c r="AJ139" s="215"/>
      <c r="AK139" s="215"/>
      <c r="AL139" s="215"/>
      <c r="AM139" s="215"/>
      <c r="AN139" s="215"/>
      <c r="AO139" s="215"/>
      <c r="AP139" s="215"/>
      <c r="AQ139" s="215"/>
      <c r="AR139" s="215"/>
      <c r="AS139" s="215"/>
      <c r="AT139" s="215"/>
      <c r="AU139" s="215"/>
      <c r="AV139" s="215"/>
      <c r="AW139" s="215"/>
      <c r="AX139" s="215"/>
      <c r="AY139" s="394"/>
      <c r="AZ139" s="215"/>
      <c r="BA139" s="715"/>
      <c r="BB139"/>
      <c r="BC139" s="715"/>
      <c r="BD139"/>
      <c r="BE139" s="715"/>
      <c r="BF139"/>
      <c r="BG139" s="715"/>
      <c r="BH139"/>
      <c r="BI139" s="715"/>
      <c r="BJ139"/>
      <c r="BK139" s="715"/>
      <c r="BL139"/>
      <c r="BM139" s="715"/>
      <c r="BN139"/>
      <c r="BO139" s="387"/>
      <c r="BP139"/>
      <c r="BQ139" s="387"/>
      <c r="BR139"/>
      <c r="BS139" s="387"/>
      <c r="BT139"/>
      <c r="BU139" s="387"/>
      <c r="BV139"/>
      <c r="BW139" s="387"/>
      <c r="BX139"/>
      <c r="BY139" s="387"/>
      <c r="BZ139"/>
      <c r="CA139" s="387"/>
      <c r="CB139"/>
      <c r="CC139" s="387"/>
      <c r="CD139"/>
      <c r="CE139" s="387"/>
      <c r="CF139"/>
      <c r="CG139" s="387"/>
      <c r="CH139"/>
      <c r="CI139" s="387"/>
      <c r="CJ139"/>
      <c r="CK139" s="215"/>
      <c r="CL139" s="507"/>
      <c r="CM139" s="507"/>
      <c r="CN139" s="507"/>
      <c r="CO139" s="507"/>
      <c r="CP139" s="507"/>
      <c r="CQ139" s="507"/>
      <c r="CR139" s="507"/>
      <c r="CS139" s="507"/>
      <c r="CT139" s="507"/>
      <c r="CU139" s="507"/>
      <c r="CV139" s="507"/>
      <c r="CW139" s="507"/>
      <c r="CX139" s="507"/>
      <c r="CY139" s="507"/>
      <c r="DN139" s="507"/>
      <c r="DO139" s="507"/>
      <c r="DP139" s="507"/>
      <c r="DQ139" s="507"/>
      <c r="DR139" s="507"/>
      <c r="DS139" s="507"/>
      <c r="DT139" s="507"/>
      <c r="DU139" s="507"/>
      <c r="DV139" s="507"/>
      <c r="DW139" s="507"/>
      <c r="DX139" s="507"/>
      <c r="DY139" s="507"/>
      <c r="DZ139" s="507"/>
      <c r="EA139" s="507"/>
      <c r="EB139" s="507"/>
      <c r="EC139" s="507"/>
      <c r="ED139" s="507"/>
      <c r="EE139" s="507"/>
      <c r="EF139" s="507"/>
      <c r="EG139" s="507"/>
      <c r="EH139" s="507"/>
      <c r="EI139" s="507"/>
      <c r="EJ139" s="507"/>
      <c r="EK139" s="507"/>
      <c r="EL139" s="507"/>
      <c r="EM139" s="507"/>
      <c r="EN139" s="507"/>
      <c r="EO139" s="507"/>
      <c r="EP139" s="507"/>
      <c r="EQ139" s="507"/>
      <c r="ER139" s="507"/>
      <c r="ES139" s="507"/>
      <c r="ET139" s="507"/>
      <c r="EU139" s="507"/>
      <c r="EV139" s="507"/>
      <c r="EW139" s="507"/>
      <c r="EX139" s="507"/>
      <c r="EY139" s="507"/>
      <c r="EZ139" s="507"/>
      <c r="FA139" s="507"/>
      <c r="FB139" s="507"/>
      <c r="FC139" s="507"/>
      <c r="FD139" s="507"/>
      <c r="FE139" s="507"/>
      <c r="FF139" s="507"/>
      <c r="FG139" s="507"/>
      <c r="FH139" s="507"/>
      <c r="FI139" s="507"/>
      <c r="FJ139" s="507"/>
      <c r="FK139" s="507"/>
      <c r="FL139" s="507"/>
      <c r="FM139" s="507"/>
      <c r="FN139" s="507"/>
      <c r="FO139" s="507"/>
      <c r="FP139" s="507"/>
      <c r="FQ139" s="507"/>
      <c r="FR139" s="507"/>
      <c r="FS139" s="507"/>
      <c r="FT139" s="507"/>
      <c r="FU139" s="507"/>
      <c r="FV139" s="507"/>
      <c r="FW139" s="507"/>
      <c r="FX139" s="507"/>
      <c r="FY139" s="507"/>
      <c r="FZ139" s="507"/>
      <c r="GA139" s="507"/>
      <c r="GB139" s="507"/>
      <c r="GC139" s="507"/>
      <c r="GD139" s="507"/>
      <c r="GE139" s="507"/>
      <c r="GF139" s="507"/>
      <c r="GG139" s="507"/>
      <c r="GH139" s="507"/>
      <c r="GI139" s="507"/>
      <c r="GJ139" s="507"/>
      <c r="GK139" s="507"/>
      <c r="GL139" s="507"/>
      <c r="GM139" s="507"/>
      <c r="GN139" s="507"/>
      <c r="GO139" s="507"/>
      <c r="GP139" s="507"/>
      <c r="GQ139" s="507"/>
      <c r="GR139" s="507"/>
      <c r="GS139" s="507"/>
      <c r="GT139" s="507"/>
      <c r="GU139" s="507"/>
      <c r="GV139" s="507"/>
      <c r="GW139" s="507"/>
      <c r="GX139" s="507"/>
      <c r="GY139" s="507"/>
      <c r="GZ139" s="507"/>
      <c r="HA139" s="507"/>
      <c r="HB139" s="507"/>
      <c r="HC139" s="507"/>
      <c r="HD139" s="507"/>
      <c r="HE139" s="507"/>
      <c r="HF139" s="507"/>
      <c r="HG139" s="507"/>
      <c r="HH139" s="507"/>
      <c r="HI139" s="507"/>
      <c r="HJ139" s="507"/>
      <c r="HK139" s="507"/>
      <c r="HL139" s="507"/>
      <c r="HM139" s="507"/>
      <c r="HN139" s="507"/>
      <c r="HO139" s="507"/>
      <c r="HP139" s="507"/>
      <c r="HQ139" s="507"/>
      <c r="HR139" s="507"/>
      <c r="HS139" s="507"/>
      <c r="HT139" s="507"/>
      <c r="HU139" s="507"/>
      <c r="HV139" s="507"/>
      <c r="HW139" s="507"/>
      <c r="HX139" s="507"/>
      <c r="HY139" s="507"/>
      <c r="HZ139" s="507"/>
      <c r="IA139" s="507"/>
      <c r="IB139" s="507"/>
      <c r="IC139" s="507"/>
      <c r="ID139" s="507"/>
      <c r="IE139" s="507"/>
      <c r="IF139" s="507"/>
      <c r="IG139" s="507"/>
      <c r="IH139" s="507"/>
      <c r="II139" s="507"/>
      <c r="IJ139" s="507"/>
    </row>
    <row r="140" spans="1:244" s="398" customFormat="1" ht="19" x14ac:dyDescent="0.2">
      <c r="A140"/>
      <c r="B140" s="290"/>
      <c r="C140"/>
      <c r="D140" s="341"/>
      <c r="E140" s="463"/>
      <c r="F140" s="463"/>
      <c r="G140" s="271"/>
      <c r="H140"/>
      <c r="I140" s="99"/>
      <c r="J140"/>
      <c r="K140"/>
      <c r="L140"/>
      <c r="M140" s="275"/>
      <c r="N140" s="275"/>
      <c r="O140" s="275"/>
      <c r="P140" s="275"/>
      <c r="Q140" s="275"/>
      <c r="R140" s="275"/>
      <c r="S140" s="275"/>
      <c r="T140" s="275"/>
      <c r="U140" s="275"/>
      <c r="V140" s="275"/>
      <c r="W140" s="275"/>
      <c r="X140" s="275"/>
      <c r="Y140" s="275"/>
      <c r="Z140" s="275"/>
      <c r="AA140" s="275"/>
      <c r="AB140" s="23"/>
      <c r="AC140"/>
      <c r="AD140" s="92"/>
      <c r="AE140"/>
      <c r="AF140"/>
      <c r="AG140"/>
      <c r="AH140" s="96"/>
      <c r="AI140" s="394"/>
      <c r="AJ140" s="215"/>
      <c r="AK140" s="215"/>
      <c r="AL140" s="215"/>
      <c r="AM140" s="215"/>
      <c r="AN140" s="215"/>
      <c r="AO140" s="215"/>
      <c r="AP140" s="215"/>
      <c r="AQ140" s="215"/>
      <c r="AR140" s="215"/>
      <c r="AS140" s="215"/>
      <c r="AT140" s="215"/>
      <c r="AU140" s="215"/>
      <c r="AV140" s="215"/>
      <c r="AW140" s="215"/>
      <c r="AX140" s="215"/>
      <c r="AY140" s="394"/>
      <c r="AZ140" s="215"/>
      <c r="BA140" s="715"/>
      <c r="BB140"/>
      <c r="BC140" s="715"/>
      <c r="BD140"/>
      <c r="BE140" s="715"/>
      <c r="BF140"/>
      <c r="BG140" s="715"/>
      <c r="BH140"/>
      <c r="BI140" s="715"/>
      <c r="BJ140"/>
      <c r="BK140" s="715"/>
      <c r="BL140"/>
      <c r="BM140" s="715"/>
      <c r="BN140"/>
      <c r="BO140" s="387"/>
      <c r="BP140"/>
      <c r="BQ140" s="387"/>
      <c r="BR140"/>
      <c r="BS140" s="387"/>
      <c r="BT140"/>
      <c r="BU140" s="387"/>
      <c r="BV140"/>
      <c r="BW140" s="387"/>
      <c r="BX140"/>
      <c r="BY140" s="387"/>
      <c r="BZ140"/>
      <c r="CA140" s="387"/>
      <c r="CB140"/>
      <c r="CC140" s="387"/>
      <c r="CD140"/>
      <c r="CE140" s="387"/>
      <c r="CF140"/>
      <c r="CG140" s="387"/>
      <c r="CH140"/>
      <c r="CI140" s="387"/>
      <c r="CJ140"/>
      <c r="CK140" s="215"/>
      <c r="CL140" s="507"/>
      <c r="CM140" s="507"/>
      <c r="CN140" s="507"/>
      <c r="CO140" s="507"/>
      <c r="CP140" s="507"/>
      <c r="CQ140" s="507"/>
      <c r="CR140" s="507"/>
      <c r="CS140" s="507"/>
      <c r="CT140" s="507"/>
      <c r="CU140" s="507"/>
      <c r="CV140" s="507"/>
      <c r="CW140" s="507"/>
      <c r="CX140" s="507"/>
      <c r="CY140" s="507"/>
      <c r="DN140" s="507"/>
      <c r="DO140" s="507"/>
      <c r="DP140" s="507"/>
      <c r="DQ140" s="507"/>
      <c r="DR140" s="507"/>
      <c r="DS140" s="507"/>
      <c r="DT140" s="507"/>
      <c r="DU140" s="507"/>
      <c r="DV140" s="507"/>
      <c r="DW140" s="507"/>
      <c r="DX140" s="507"/>
      <c r="DY140" s="507"/>
      <c r="DZ140" s="507"/>
      <c r="EA140" s="507"/>
      <c r="EB140" s="507"/>
      <c r="EC140" s="507"/>
      <c r="ED140" s="507"/>
      <c r="EE140" s="507"/>
      <c r="EF140" s="507"/>
      <c r="EG140" s="507"/>
      <c r="EH140" s="507"/>
      <c r="EI140" s="507"/>
      <c r="EJ140" s="507"/>
      <c r="EK140" s="507"/>
      <c r="EL140" s="507"/>
      <c r="EM140" s="507"/>
      <c r="EN140" s="507"/>
      <c r="EO140" s="507"/>
      <c r="EP140" s="507"/>
      <c r="EQ140" s="507"/>
      <c r="ER140" s="507"/>
      <c r="ES140" s="507"/>
      <c r="ET140" s="507"/>
      <c r="EU140" s="507"/>
      <c r="EV140" s="507"/>
      <c r="EW140" s="507"/>
      <c r="EX140" s="507"/>
      <c r="EY140" s="507"/>
      <c r="EZ140" s="507"/>
      <c r="FA140" s="507"/>
      <c r="FB140" s="507"/>
      <c r="FC140" s="507"/>
      <c r="FD140" s="507"/>
      <c r="FE140" s="507"/>
      <c r="FF140" s="507"/>
      <c r="FG140" s="507"/>
      <c r="FH140" s="507"/>
      <c r="FI140" s="507"/>
      <c r="FJ140" s="507"/>
      <c r="FK140" s="507"/>
      <c r="FL140" s="507"/>
      <c r="FM140" s="507"/>
      <c r="FN140" s="507"/>
      <c r="FO140" s="507"/>
      <c r="FP140" s="507"/>
      <c r="FQ140" s="507"/>
      <c r="FR140" s="507"/>
      <c r="FS140" s="507"/>
      <c r="FT140" s="507"/>
      <c r="FU140" s="507"/>
      <c r="FV140" s="507"/>
      <c r="FW140" s="507"/>
      <c r="FX140" s="507"/>
      <c r="FY140" s="507"/>
      <c r="FZ140" s="507"/>
      <c r="GA140" s="507"/>
      <c r="GB140" s="507"/>
      <c r="GC140" s="507"/>
      <c r="GD140" s="507"/>
      <c r="GE140" s="507"/>
      <c r="GF140" s="507"/>
      <c r="GG140" s="507"/>
      <c r="GH140" s="507"/>
      <c r="GI140" s="507"/>
      <c r="GJ140" s="507"/>
      <c r="GK140" s="507"/>
      <c r="GL140" s="507"/>
      <c r="GM140" s="507"/>
      <c r="GN140" s="507"/>
      <c r="GO140" s="507"/>
      <c r="GP140" s="507"/>
      <c r="GQ140" s="507"/>
      <c r="GR140" s="507"/>
      <c r="GS140" s="507"/>
      <c r="GT140" s="507"/>
      <c r="GU140" s="507"/>
      <c r="GV140" s="507"/>
      <c r="GW140" s="507"/>
      <c r="GX140" s="507"/>
      <c r="GY140" s="507"/>
      <c r="GZ140" s="507"/>
      <c r="HA140" s="507"/>
      <c r="HB140" s="507"/>
      <c r="HC140" s="507"/>
      <c r="HD140" s="507"/>
      <c r="HE140" s="507"/>
      <c r="HF140" s="507"/>
      <c r="HG140" s="507"/>
      <c r="HH140" s="507"/>
      <c r="HI140" s="507"/>
      <c r="HJ140" s="507"/>
      <c r="HK140" s="507"/>
      <c r="HL140" s="507"/>
      <c r="HM140" s="507"/>
      <c r="HN140" s="507"/>
      <c r="HO140" s="507"/>
      <c r="HP140" s="507"/>
      <c r="HQ140" s="507"/>
      <c r="HR140" s="507"/>
      <c r="HS140" s="507"/>
      <c r="HT140" s="507"/>
      <c r="HU140" s="507"/>
      <c r="HV140" s="507"/>
      <c r="HW140" s="507"/>
      <c r="HX140" s="507"/>
      <c r="HY140" s="507"/>
      <c r="HZ140" s="507"/>
      <c r="IA140" s="507"/>
      <c r="IB140" s="507"/>
      <c r="IC140" s="507"/>
      <c r="ID140" s="507"/>
      <c r="IE140" s="507"/>
      <c r="IF140" s="507"/>
      <c r="IG140" s="507"/>
      <c r="IH140" s="507"/>
      <c r="II140" s="507"/>
      <c r="IJ140" s="507"/>
    </row>
    <row r="141" spans="1:244" s="398" customFormat="1" ht="19" x14ac:dyDescent="0.2">
      <c r="A141"/>
      <c r="B141" s="290"/>
      <c r="C141"/>
      <c r="D141" s="341"/>
      <c r="E141" s="463"/>
      <c r="F141" s="463"/>
      <c r="G141" s="271"/>
      <c r="H141"/>
      <c r="I141" s="99"/>
      <c r="J141"/>
      <c r="K141"/>
      <c r="L141"/>
      <c r="M141" s="275"/>
      <c r="N141" s="275"/>
      <c r="O141" s="275"/>
      <c r="P141" s="275"/>
      <c r="Q141" s="275"/>
      <c r="R141" s="275"/>
      <c r="S141" s="275"/>
      <c r="T141" s="275"/>
      <c r="U141" s="275"/>
      <c r="V141" s="275"/>
      <c r="W141" s="275"/>
      <c r="X141" s="275"/>
      <c r="Y141" s="275"/>
      <c r="Z141" s="275"/>
      <c r="AA141" s="275"/>
      <c r="AB141" s="23"/>
      <c r="AC141"/>
      <c r="AD141" s="92"/>
      <c r="AE141"/>
      <c r="AF141"/>
      <c r="AG141"/>
      <c r="AH141" s="96"/>
      <c r="AI141" s="394"/>
      <c r="AJ141" s="215"/>
      <c r="AK141" s="215"/>
      <c r="AL141" s="215"/>
      <c r="AM141" s="215"/>
      <c r="AN141" s="215"/>
      <c r="AO141" s="215"/>
      <c r="AP141" s="215"/>
      <c r="AQ141" s="215"/>
      <c r="AR141" s="215"/>
      <c r="AS141" s="215"/>
      <c r="AT141" s="215"/>
      <c r="AU141" s="215"/>
      <c r="AV141" s="215"/>
      <c r="AW141" s="215"/>
      <c r="AX141" s="215"/>
      <c r="AY141" s="394"/>
      <c r="AZ141" s="215"/>
      <c r="BA141" s="715"/>
      <c r="BB141"/>
      <c r="BC141" s="715"/>
      <c r="BD141"/>
      <c r="BE141" s="715"/>
      <c r="BF141"/>
      <c r="BG141" s="715"/>
      <c r="BH141"/>
      <c r="BI141" s="715"/>
      <c r="BJ141"/>
      <c r="BK141" s="715"/>
      <c r="BL141"/>
      <c r="BM141" s="715"/>
      <c r="BN141"/>
      <c r="BO141" s="387"/>
      <c r="BP141"/>
      <c r="BQ141" s="387"/>
      <c r="BR141"/>
      <c r="BS141" s="387"/>
      <c r="BT141"/>
      <c r="BU141" s="387"/>
      <c r="BV141"/>
      <c r="BW141" s="387"/>
      <c r="BX141"/>
      <c r="BY141" s="387"/>
      <c r="BZ141"/>
      <c r="CA141" s="387"/>
      <c r="CB141"/>
      <c r="CC141" s="387"/>
      <c r="CD141"/>
      <c r="CE141" s="387"/>
      <c r="CF141"/>
      <c r="CG141" s="387"/>
      <c r="CH141"/>
      <c r="CI141" s="387"/>
      <c r="CJ141"/>
      <c r="CK141" s="215"/>
      <c r="CL141" s="507"/>
      <c r="CM141" s="507"/>
      <c r="CN141" s="507"/>
      <c r="CO141" s="507"/>
      <c r="CP141" s="507"/>
      <c r="CQ141" s="507"/>
      <c r="CR141" s="507"/>
      <c r="CS141" s="507"/>
      <c r="CT141" s="507"/>
      <c r="CU141" s="507"/>
      <c r="CV141" s="507"/>
      <c r="CW141" s="507"/>
      <c r="CX141" s="507"/>
      <c r="CY141" s="507"/>
      <c r="DN141" s="507"/>
      <c r="DO141" s="507"/>
      <c r="DP141" s="507"/>
      <c r="DQ141" s="507"/>
      <c r="DR141" s="507"/>
      <c r="DS141" s="507"/>
      <c r="DT141" s="507"/>
      <c r="DU141" s="507"/>
      <c r="DV141" s="507"/>
      <c r="DW141" s="507"/>
      <c r="DX141" s="507"/>
      <c r="DY141" s="507"/>
      <c r="DZ141" s="507"/>
      <c r="EA141" s="507"/>
      <c r="EB141" s="507"/>
      <c r="EC141" s="507"/>
      <c r="ED141" s="507"/>
      <c r="EE141" s="507"/>
      <c r="EF141" s="507"/>
      <c r="EG141" s="507"/>
      <c r="EH141" s="507"/>
      <c r="EI141" s="507"/>
      <c r="EJ141" s="507"/>
      <c r="EK141" s="507"/>
      <c r="EL141" s="507"/>
      <c r="EM141" s="507"/>
      <c r="EN141" s="507"/>
      <c r="EO141" s="507"/>
      <c r="EP141" s="507"/>
      <c r="EQ141" s="507"/>
      <c r="ER141" s="507"/>
      <c r="ES141" s="507"/>
      <c r="ET141" s="507"/>
      <c r="EU141" s="507"/>
      <c r="EV141" s="507"/>
      <c r="EW141" s="507"/>
      <c r="EX141" s="507"/>
      <c r="EY141" s="507"/>
      <c r="EZ141" s="507"/>
      <c r="FA141" s="507"/>
      <c r="FB141" s="507"/>
      <c r="FC141" s="507"/>
      <c r="FD141" s="507"/>
      <c r="FE141" s="507"/>
      <c r="FF141" s="507"/>
      <c r="FG141" s="507"/>
      <c r="FH141" s="507"/>
      <c r="FI141" s="507"/>
      <c r="FJ141" s="507"/>
      <c r="FK141" s="507"/>
      <c r="FL141" s="507"/>
      <c r="FM141" s="507"/>
      <c r="FN141" s="507"/>
      <c r="FO141" s="507"/>
      <c r="FP141" s="507"/>
      <c r="FQ141" s="507"/>
      <c r="FR141" s="507"/>
      <c r="FS141" s="507"/>
      <c r="FT141" s="507"/>
      <c r="FU141" s="507"/>
      <c r="FV141" s="507"/>
      <c r="FW141" s="507"/>
      <c r="FX141" s="507"/>
      <c r="FY141" s="507"/>
      <c r="FZ141" s="507"/>
      <c r="GA141" s="507"/>
      <c r="GB141" s="507"/>
      <c r="GC141" s="507"/>
      <c r="GD141" s="507"/>
      <c r="GE141" s="507"/>
      <c r="GF141" s="507"/>
      <c r="GG141" s="507"/>
      <c r="GH141" s="507"/>
      <c r="GI141" s="507"/>
      <c r="GJ141" s="507"/>
      <c r="GK141" s="507"/>
      <c r="GL141" s="507"/>
      <c r="GM141" s="507"/>
      <c r="GN141" s="507"/>
      <c r="GO141" s="507"/>
      <c r="GP141" s="507"/>
      <c r="GQ141" s="507"/>
      <c r="GR141" s="507"/>
      <c r="GS141" s="507"/>
      <c r="GT141" s="507"/>
      <c r="GU141" s="507"/>
      <c r="GV141" s="507"/>
      <c r="GW141" s="507"/>
      <c r="GX141" s="507"/>
      <c r="GY141" s="507"/>
      <c r="GZ141" s="507"/>
      <c r="HA141" s="507"/>
      <c r="HB141" s="507"/>
      <c r="HC141" s="507"/>
      <c r="HD141" s="507"/>
      <c r="HE141" s="507"/>
      <c r="HF141" s="507"/>
      <c r="HG141" s="507"/>
      <c r="HH141" s="507"/>
      <c r="HI141" s="507"/>
      <c r="HJ141" s="507"/>
      <c r="HK141" s="507"/>
      <c r="HL141" s="507"/>
      <c r="HM141" s="507"/>
      <c r="HN141" s="507"/>
      <c r="HO141" s="507"/>
      <c r="HP141" s="507"/>
      <c r="HQ141" s="507"/>
      <c r="HR141" s="507"/>
      <c r="HS141" s="507"/>
      <c r="HT141" s="507"/>
      <c r="HU141" s="507"/>
      <c r="HV141" s="507"/>
      <c r="HW141" s="507"/>
      <c r="HX141" s="507"/>
      <c r="HY141" s="507"/>
      <c r="HZ141" s="507"/>
      <c r="IA141" s="507"/>
      <c r="IB141" s="507"/>
      <c r="IC141" s="507"/>
      <c r="ID141" s="507"/>
      <c r="IE141" s="507"/>
      <c r="IF141" s="507"/>
      <c r="IG141" s="507"/>
      <c r="IH141" s="507"/>
      <c r="II141" s="507"/>
      <c r="IJ141" s="507"/>
    </row>
    <row r="142" spans="1:244" s="398" customFormat="1" ht="19" x14ac:dyDescent="0.2">
      <c r="A142"/>
      <c r="B142" s="290"/>
      <c r="C142"/>
      <c r="D142" s="341"/>
      <c r="E142" s="463"/>
      <c r="F142" s="463"/>
      <c r="G142" s="271"/>
      <c r="H142"/>
      <c r="I142" s="99"/>
      <c r="J142"/>
      <c r="K142"/>
      <c r="L142"/>
      <c r="M142" s="275"/>
      <c r="N142" s="275"/>
      <c r="O142" s="275"/>
      <c r="P142" s="275"/>
      <c r="Q142" s="275"/>
      <c r="R142" s="275"/>
      <c r="S142" s="275"/>
      <c r="T142" s="275"/>
      <c r="U142" s="275"/>
      <c r="V142" s="275"/>
      <c r="W142" s="275"/>
      <c r="X142" s="275"/>
      <c r="Y142" s="275"/>
      <c r="Z142" s="275"/>
      <c r="AA142" s="275"/>
      <c r="AB142" s="23"/>
      <c r="AC142"/>
      <c r="AD142" s="92"/>
      <c r="AE142"/>
      <c r="AF142"/>
      <c r="AG142"/>
      <c r="AH142" s="96"/>
      <c r="AI142" s="394"/>
      <c r="AJ142" s="215"/>
      <c r="AK142" s="215"/>
      <c r="AL142" s="215"/>
      <c r="AM142" s="215"/>
      <c r="AN142" s="215"/>
      <c r="AO142" s="215"/>
      <c r="AP142" s="215"/>
      <c r="AQ142" s="215"/>
      <c r="AR142" s="215"/>
      <c r="AS142" s="215"/>
      <c r="AT142" s="215"/>
      <c r="AU142" s="215"/>
      <c r="AV142" s="215"/>
      <c r="AW142" s="215"/>
      <c r="AX142" s="215"/>
      <c r="AY142" s="394"/>
      <c r="AZ142" s="215"/>
      <c r="BA142" s="715"/>
      <c r="BB142"/>
      <c r="BC142" s="715"/>
      <c r="BD142"/>
      <c r="BE142" s="715"/>
      <c r="BF142"/>
      <c r="BG142" s="715"/>
      <c r="BH142"/>
      <c r="BI142" s="715"/>
      <c r="BJ142"/>
      <c r="BK142" s="715"/>
      <c r="BL142"/>
      <c r="BM142" s="715"/>
      <c r="BN142"/>
      <c r="BO142" s="387"/>
      <c r="BP142"/>
      <c r="BQ142" s="387"/>
      <c r="BR142"/>
      <c r="BS142" s="387"/>
      <c r="BT142"/>
      <c r="BU142" s="387"/>
      <c r="BV142"/>
      <c r="BW142" s="387"/>
      <c r="BX142"/>
      <c r="BY142" s="387"/>
      <c r="BZ142"/>
      <c r="CA142" s="387"/>
      <c r="CB142"/>
      <c r="CC142" s="387"/>
      <c r="CD142"/>
      <c r="CE142" s="387"/>
      <c r="CF142"/>
      <c r="CG142" s="387"/>
      <c r="CH142"/>
      <c r="CI142" s="387"/>
      <c r="CJ142"/>
      <c r="CK142" s="215"/>
      <c r="CL142" s="507"/>
      <c r="CM142" s="507"/>
      <c r="CN142" s="507"/>
      <c r="CO142" s="507"/>
      <c r="CP142" s="507"/>
      <c r="CQ142" s="507"/>
      <c r="CR142" s="507"/>
      <c r="CS142" s="507"/>
      <c r="CT142" s="507"/>
      <c r="CU142" s="507"/>
      <c r="CV142" s="507"/>
      <c r="CW142" s="507"/>
      <c r="CX142" s="507"/>
      <c r="CY142" s="507"/>
      <c r="DN142" s="507"/>
      <c r="DO142" s="507"/>
      <c r="DP142" s="507"/>
      <c r="DQ142" s="507"/>
      <c r="DR142" s="507"/>
      <c r="DS142" s="507"/>
      <c r="DT142" s="507"/>
      <c r="DU142" s="507"/>
      <c r="DV142" s="507"/>
      <c r="DW142" s="507"/>
      <c r="DX142" s="507"/>
      <c r="DY142" s="507"/>
      <c r="DZ142" s="507"/>
      <c r="EA142" s="507"/>
      <c r="EB142" s="507"/>
      <c r="EC142" s="507"/>
      <c r="ED142" s="507"/>
      <c r="EE142" s="507"/>
      <c r="EF142" s="507"/>
      <c r="EG142" s="507"/>
      <c r="EH142" s="507"/>
      <c r="EI142" s="507"/>
      <c r="EJ142" s="507"/>
      <c r="EK142" s="507"/>
      <c r="EL142" s="507"/>
      <c r="EM142" s="507"/>
      <c r="EN142" s="507"/>
      <c r="EO142" s="507"/>
      <c r="EP142" s="507"/>
      <c r="EQ142" s="507"/>
      <c r="ER142" s="507"/>
      <c r="ES142" s="507"/>
      <c r="ET142" s="507"/>
      <c r="EU142" s="507"/>
      <c r="EV142" s="507"/>
      <c r="EW142" s="507"/>
      <c r="EX142" s="507"/>
      <c r="EY142" s="507"/>
      <c r="EZ142" s="507"/>
      <c r="FA142" s="507"/>
      <c r="FB142" s="507"/>
      <c r="FC142" s="507"/>
      <c r="FD142" s="507"/>
      <c r="FE142" s="507"/>
      <c r="FF142" s="507"/>
      <c r="FG142" s="507"/>
      <c r="FH142" s="507"/>
      <c r="FI142" s="507"/>
      <c r="FJ142" s="507"/>
      <c r="FK142" s="507"/>
      <c r="FL142" s="507"/>
      <c r="FM142" s="507"/>
      <c r="FN142" s="507"/>
      <c r="FO142" s="507"/>
      <c r="FP142" s="507"/>
      <c r="FQ142" s="507"/>
      <c r="FR142" s="507"/>
      <c r="FS142" s="507"/>
      <c r="FT142" s="507"/>
      <c r="FU142" s="507"/>
      <c r="FV142" s="507"/>
      <c r="FW142" s="507"/>
      <c r="FX142" s="507"/>
      <c r="FY142" s="507"/>
      <c r="FZ142" s="507"/>
      <c r="GA142" s="507"/>
      <c r="GB142" s="507"/>
      <c r="GC142" s="507"/>
      <c r="GD142" s="507"/>
      <c r="GE142" s="507"/>
      <c r="GF142" s="507"/>
      <c r="GG142" s="507"/>
      <c r="GH142" s="507"/>
      <c r="GI142" s="507"/>
      <c r="GJ142" s="507"/>
      <c r="GK142" s="507"/>
      <c r="GL142" s="507"/>
      <c r="GM142" s="507"/>
      <c r="GN142" s="507"/>
      <c r="GO142" s="507"/>
      <c r="GP142" s="507"/>
      <c r="GQ142" s="507"/>
      <c r="GR142" s="507"/>
      <c r="GS142" s="507"/>
      <c r="GT142" s="507"/>
      <c r="GU142" s="507"/>
      <c r="GV142" s="507"/>
      <c r="GW142" s="507"/>
      <c r="GX142" s="507"/>
      <c r="GY142" s="507"/>
      <c r="GZ142" s="507"/>
      <c r="HA142" s="507"/>
      <c r="HB142" s="507"/>
      <c r="HC142" s="507"/>
      <c r="HD142" s="507"/>
      <c r="HE142" s="507"/>
      <c r="HF142" s="507"/>
      <c r="HG142" s="507"/>
      <c r="HH142" s="507"/>
      <c r="HI142" s="507"/>
      <c r="HJ142" s="507"/>
      <c r="HK142" s="507"/>
      <c r="HL142" s="507"/>
      <c r="HM142" s="507"/>
      <c r="HN142" s="507"/>
      <c r="HO142" s="507"/>
      <c r="HP142" s="507"/>
      <c r="HQ142" s="507"/>
      <c r="HR142" s="507"/>
      <c r="HS142" s="507"/>
      <c r="HT142" s="507"/>
      <c r="HU142" s="507"/>
      <c r="HV142" s="507"/>
      <c r="HW142" s="507"/>
      <c r="HX142" s="507"/>
      <c r="HY142" s="507"/>
      <c r="HZ142" s="507"/>
      <c r="IA142" s="507"/>
      <c r="IB142" s="507"/>
      <c r="IC142" s="507"/>
      <c r="ID142" s="507"/>
      <c r="IE142" s="507"/>
      <c r="IF142" s="507"/>
      <c r="IG142" s="507"/>
      <c r="IH142" s="507"/>
      <c r="II142" s="507"/>
      <c r="IJ142" s="507"/>
    </row>
    <row r="143" spans="1:244" s="398" customFormat="1" ht="19" x14ac:dyDescent="0.2">
      <c r="A143"/>
      <c r="B143" s="290"/>
      <c r="C143"/>
      <c r="D143" s="341"/>
      <c r="E143" s="463"/>
      <c r="F143" s="463"/>
      <c r="G143" s="271"/>
      <c r="H143"/>
      <c r="I143" s="99"/>
      <c r="J143"/>
      <c r="K143"/>
      <c r="L143"/>
      <c r="M143" s="275"/>
      <c r="N143" s="275"/>
      <c r="O143" s="275"/>
      <c r="P143" s="275"/>
      <c r="Q143" s="275"/>
      <c r="R143" s="275"/>
      <c r="S143" s="275"/>
      <c r="T143" s="275"/>
      <c r="U143" s="275"/>
      <c r="V143" s="275"/>
      <c r="W143" s="275"/>
      <c r="X143" s="275"/>
      <c r="Y143" s="275"/>
      <c r="Z143" s="275"/>
      <c r="AA143" s="275"/>
      <c r="AB143" s="23"/>
      <c r="AC143"/>
      <c r="AD143" s="92"/>
      <c r="AE143"/>
      <c r="AF143"/>
      <c r="AG143"/>
      <c r="AH143" s="96"/>
      <c r="AI143" s="394"/>
      <c r="AJ143" s="215"/>
      <c r="AK143" s="215"/>
      <c r="AL143" s="215"/>
      <c r="AM143" s="215"/>
      <c r="AN143" s="215"/>
      <c r="AO143" s="215"/>
      <c r="AP143" s="215"/>
      <c r="AQ143" s="215"/>
      <c r="AR143" s="215"/>
      <c r="AS143" s="215"/>
      <c r="AT143" s="215"/>
      <c r="AU143" s="215"/>
      <c r="AV143" s="215"/>
      <c r="AW143" s="215"/>
      <c r="AX143" s="215"/>
      <c r="AY143" s="394"/>
      <c r="AZ143" s="215"/>
      <c r="BA143" s="715"/>
      <c r="BB143"/>
      <c r="BC143" s="715"/>
      <c r="BD143"/>
      <c r="BE143" s="715"/>
      <c r="BF143"/>
      <c r="BG143" s="715"/>
      <c r="BH143"/>
      <c r="BI143" s="715"/>
      <c r="BJ143"/>
      <c r="BK143" s="715"/>
      <c r="BL143"/>
      <c r="BM143" s="715"/>
      <c r="BN143"/>
      <c r="BO143" s="387"/>
      <c r="BP143"/>
      <c r="BQ143" s="387"/>
      <c r="BR143"/>
      <c r="BS143" s="387"/>
      <c r="BT143"/>
      <c r="BU143" s="387"/>
      <c r="BV143"/>
      <c r="BW143" s="387"/>
      <c r="BX143"/>
      <c r="BY143" s="387"/>
      <c r="BZ143"/>
      <c r="CA143" s="387"/>
      <c r="CB143"/>
      <c r="CC143" s="387"/>
      <c r="CD143"/>
      <c r="CE143" s="387"/>
      <c r="CF143"/>
      <c r="CG143" s="387"/>
      <c r="CH143"/>
      <c r="CI143" s="387"/>
      <c r="CJ143"/>
      <c r="CK143" s="215"/>
      <c r="CL143" s="507"/>
      <c r="CM143" s="507"/>
      <c r="CN143" s="507"/>
      <c r="CO143" s="507"/>
      <c r="CP143" s="507"/>
      <c r="CQ143" s="507"/>
      <c r="CR143" s="507"/>
      <c r="CS143" s="507"/>
      <c r="CT143" s="507"/>
      <c r="CU143" s="507"/>
      <c r="CV143" s="507"/>
      <c r="CW143" s="507"/>
      <c r="CX143" s="507"/>
      <c r="CY143" s="507"/>
      <c r="DN143" s="507"/>
      <c r="DO143" s="507"/>
      <c r="DP143" s="507"/>
      <c r="DQ143" s="507"/>
      <c r="DR143" s="507"/>
      <c r="DS143" s="507"/>
      <c r="DT143" s="507"/>
      <c r="DU143" s="507"/>
      <c r="DV143" s="507"/>
      <c r="DW143" s="507"/>
      <c r="DX143" s="507"/>
      <c r="DY143" s="507"/>
      <c r="DZ143" s="507"/>
      <c r="EA143" s="507"/>
      <c r="EB143" s="507"/>
      <c r="EC143" s="507"/>
      <c r="ED143" s="507"/>
      <c r="EE143" s="507"/>
      <c r="EF143" s="507"/>
      <c r="EG143" s="507"/>
      <c r="EH143" s="507"/>
      <c r="EI143" s="507"/>
      <c r="EJ143" s="507"/>
      <c r="EK143" s="507"/>
      <c r="EL143" s="507"/>
      <c r="EM143" s="507"/>
      <c r="EN143" s="507"/>
      <c r="EO143" s="507"/>
      <c r="EP143" s="507"/>
      <c r="EQ143" s="507"/>
      <c r="ER143" s="507"/>
      <c r="ES143" s="507"/>
      <c r="ET143" s="507"/>
      <c r="EU143" s="507"/>
      <c r="EV143" s="507"/>
      <c r="EW143" s="507"/>
      <c r="EX143" s="507"/>
      <c r="EY143" s="507"/>
      <c r="EZ143" s="507"/>
      <c r="FA143" s="507"/>
      <c r="FB143" s="507"/>
      <c r="FC143" s="507"/>
      <c r="FD143" s="507"/>
      <c r="FE143" s="507"/>
      <c r="FF143" s="507"/>
      <c r="FG143" s="507"/>
      <c r="FH143" s="507"/>
      <c r="FI143" s="507"/>
      <c r="FJ143" s="507"/>
      <c r="FK143" s="507"/>
      <c r="FL143" s="507"/>
      <c r="FM143" s="507"/>
      <c r="FN143" s="507"/>
      <c r="FO143" s="507"/>
      <c r="FP143" s="507"/>
      <c r="FQ143" s="507"/>
      <c r="FR143" s="507"/>
      <c r="FS143" s="507"/>
      <c r="FT143" s="507"/>
      <c r="FU143" s="507"/>
      <c r="FV143" s="507"/>
      <c r="FW143" s="507"/>
      <c r="FX143" s="507"/>
      <c r="FY143" s="507"/>
      <c r="FZ143" s="507"/>
      <c r="GA143" s="507"/>
      <c r="GB143" s="507"/>
      <c r="GC143" s="507"/>
      <c r="GD143" s="507"/>
      <c r="GE143" s="507"/>
      <c r="GF143" s="507"/>
      <c r="GG143" s="507"/>
      <c r="GH143" s="507"/>
      <c r="GI143" s="507"/>
      <c r="GJ143" s="507"/>
      <c r="GK143" s="507"/>
      <c r="GL143" s="507"/>
      <c r="GM143" s="507"/>
      <c r="GN143" s="507"/>
      <c r="GO143" s="507"/>
      <c r="GP143" s="507"/>
      <c r="GQ143" s="507"/>
      <c r="GR143" s="507"/>
      <c r="GS143" s="507"/>
      <c r="GT143" s="507"/>
      <c r="GU143" s="507"/>
      <c r="GV143" s="507"/>
      <c r="GW143" s="507"/>
      <c r="GX143" s="507"/>
      <c r="GY143" s="507"/>
      <c r="GZ143" s="507"/>
      <c r="HA143" s="507"/>
      <c r="HB143" s="507"/>
      <c r="HC143" s="507"/>
      <c r="HD143" s="507"/>
      <c r="HE143" s="507"/>
      <c r="HF143" s="507"/>
      <c r="HG143" s="507"/>
      <c r="HH143" s="507"/>
      <c r="HI143" s="507"/>
      <c r="HJ143" s="507"/>
      <c r="HK143" s="507"/>
      <c r="HL143" s="507"/>
      <c r="HM143" s="507"/>
      <c r="HN143" s="507"/>
      <c r="HO143" s="507"/>
      <c r="HP143" s="507"/>
      <c r="HQ143" s="507"/>
      <c r="HR143" s="507"/>
      <c r="HS143" s="507"/>
      <c r="HT143" s="507"/>
      <c r="HU143" s="507"/>
      <c r="HV143" s="507"/>
      <c r="HW143" s="507"/>
      <c r="HX143" s="507"/>
      <c r="HY143" s="507"/>
      <c r="HZ143" s="507"/>
      <c r="IA143" s="507"/>
      <c r="IB143" s="507"/>
      <c r="IC143" s="507"/>
      <c r="ID143" s="507"/>
      <c r="IE143" s="507"/>
      <c r="IF143" s="507"/>
      <c r="IG143" s="507"/>
      <c r="IH143" s="507"/>
      <c r="II143" s="507"/>
      <c r="IJ143" s="507"/>
    </row>
    <row r="144" spans="1:244" s="398" customFormat="1" ht="19" x14ac:dyDescent="0.2">
      <c r="A144"/>
      <c r="B144" s="290"/>
      <c r="C144"/>
      <c r="D144" s="341"/>
      <c r="E144" s="463"/>
      <c r="F144" s="463"/>
      <c r="G144" s="271"/>
      <c r="H144"/>
      <c r="I144" s="99"/>
      <c r="J144"/>
      <c r="K144"/>
      <c r="L144"/>
      <c r="M144" s="275"/>
      <c r="N144" s="275"/>
      <c r="O144" s="275"/>
      <c r="P144" s="275"/>
      <c r="Q144" s="275"/>
      <c r="R144" s="275"/>
      <c r="S144" s="275"/>
      <c r="T144" s="275"/>
      <c r="U144" s="275"/>
      <c r="V144" s="275"/>
      <c r="W144" s="275"/>
      <c r="X144" s="275"/>
      <c r="Y144" s="275"/>
      <c r="Z144" s="275"/>
      <c r="AA144" s="275"/>
      <c r="AB144" s="23"/>
      <c r="AC144"/>
      <c r="AD144" s="92"/>
      <c r="AE144"/>
      <c r="AF144"/>
      <c r="AG144"/>
      <c r="AH144" s="96"/>
      <c r="AI144" s="394"/>
      <c r="AJ144" s="215"/>
      <c r="AK144" s="215"/>
      <c r="AL144" s="215"/>
      <c r="AM144" s="215"/>
      <c r="AN144" s="215"/>
      <c r="AO144" s="215"/>
      <c r="AP144" s="215"/>
      <c r="AQ144" s="215"/>
      <c r="AR144" s="215"/>
      <c r="AS144" s="215"/>
      <c r="AT144" s="215"/>
      <c r="AU144" s="215"/>
      <c r="AV144" s="215"/>
      <c r="AW144" s="215"/>
      <c r="AX144" s="215"/>
      <c r="AY144" s="394"/>
      <c r="AZ144" s="215"/>
      <c r="BA144" s="715"/>
      <c r="BB144"/>
      <c r="BC144" s="715"/>
      <c r="BD144"/>
      <c r="BE144" s="715"/>
      <c r="BF144"/>
      <c r="BG144" s="715"/>
      <c r="BH144"/>
      <c r="BI144" s="715"/>
      <c r="BJ144"/>
      <c r="BK144" s="715"/>
      <c r="BL144"/>
      <c r="BM144" s="715"/>
      <c r="BN144"/>
      <c r="BO144" s="387"/>
      <c r="BP144"/>
      <c r="BQ144" s="387"/>
      <c r="BR144"/>
      <c r="BS144" s="387"/>
      <c r="BT144"/>
      <c r="BU144" s="387"/>
      <c r="BV144"/>
      <c r="BW144" s="387"/>
      <c r="BX144"/>
      <c r="BY144" s="387"/>
      <c r="BZ144"/>
      <c r="CA144" s="387"/>
      <c r="CB144"/>
      <c r="CC144" s="387"/>
      <c r="CD144"/>
      <c r="CE144" s="387"/>
      <c r="CF144"/>
      <c r="CG144" s="387"/>
      <c r="CH144"/>
      <c r="CI144" s="387"/>
      <c r="CJ144"/>
      <c r="CK144" s="215"/>
      <c r="CL144" s="507"/>
      <c r="CM144" s="507"/>
      <c r="CN144" s="507"/>
      <c r="CO144" s="507"/>
      <c r="CP144" s="507"/>
      <c r="CQ144" s="507"/>
      <c r="CR144" s="507"/>
      <c r="CS144" s="507"/>
      <c r="CT144" s="507"/>
      <c r="CU144" s="507"/>
      <c r="CV144" s="507"/>
      <c r="CW144" s="507"/>
      <c r="CX144" s="507"/>
      <c r="CY144" s="507"/>
      <c r="DN144" s="507"/>
      <c r="DO144" s="507"/>
      <c r="DP144" s="507"/>
      <c r="DQ144" s="507"/>
      <c r="DR144" s="507"/>
      <c r="DS144" s="507"/>
      <c r="DT144" s="507"/>
      <c r="DU144" s="507"/>
      <c r="DV144" s="507"/>
      <c r="DW144" s="507"/>
      <c r="DX144" s="507"/>
      <c r="DY144" s="507"/>
      <c r="DZ144" s="507"/>
      <c r="EA144" s="507"/>
      <c r="EB144" s="507"/>
      <c r="EC144" s="507"/>
      <c r="ED144" s="507"/>
      <c r="EE144" s="507"/>
      <c r="EF144" s="507"/>
      <c r="EG144" s="507"/>
      <c r="EH144" s="507"/>
      <c r="EI144" s="507"/>
      <c r="EJ144" s="507"/>
      <c r="EK144" s="507"/>
      <c r="EL144" s="507"/>
      <c r="EM144" s="507"/>
      <c r="EN144" s="507"/>
      <c r="EO144" s="507"/>
      <c r="EP144" s="507"/>
      <c r="EQ144" s="507"/>
      <c r="ER144" s="507"/>
      <c r="ES144" s="507"/>
      <c r="ET144" s="507"/>
      <c r="EU144" s="507"/>
      <c r="EV144" s="507"/>
      <c r="EW144" s="507"/>
      <c r="EX144" s="507"/>
      <c r="EY144" s="507"/>
      <c r="EZ144" s="507"/>
      <c r="FA144" s="507"/>
      <c r="FB144" s="507"/>
      <c r="FC144" s="507"/>
      <c r="FD144" s="507"/>
      <c r="FE144" s="507"/>
      <c r="FF144" s="507"/>
      <c r="FG144" s="507"/>
      <c r="FH144" s="507"/>
      <c r="FI144" s="507"/>
      <c r="FJ144" s="507"/>
      <c r="FK144" s="507"/>
      <c r="FL144" s="507"/>
      <c r="FM144" s="507"/>
      <c r="FN144" s="507"/>
      <c r="FO144" s="507"/>
      <c r="FP144" s="507"/>
      <c r="FQ144" s="507"/>
      <c r="FR144" s="507"/>
      <c r="FS144" s="507"/>
      <c r="FT144" s="507"/>
      <c r="FU144" s="507"/>
      <c r="FV144" s="507"/>
      <c r="FW144" s="507"/>
      <c r="FX144" s="507"/>
      <c r="FY144" s="507"/>
      <c r="FZ144" s="507"/>
      <c r="GA144" s="507"/>
      <c r="GB144" s="507"/>
      <c r="GC144" s="507"/>
      <c r="GD144" s="507"/>
      <c r="GE144" s="507"/>
      <c r="GF144" s="507"/>
      <c r="GG144" s="507"/>
      <c r="GH144" s="507"/>
      <c r="GI144" s="507"/>
      <c r="GJ144" s="507"/>
      <c r="GK144" s="507"/>
      <c r="GL144" s="507"/>
      <c r="GM144" s="507"/>
      <c r="GN144" s="507"/>
      <c r="GO144" s="507"/>
      <c r="GP144" s="507"/>
      <c r="GQ144" s="507"/>
      <c r="GR144" s="507"/>
      <c r="GS144" s="507"/>
      <c r="GT144" s="507"/>
      <c r="GU144" s="507"/>
      <c r="GV144" s="507"/>
      <c r="GW144" s="507"/>
      <c r="GX144" s="507"/>
      <c r="GY144" s="507"/>
      <c r="GZ144" s="507"/>
      <c r="HA144" s="507"/>
      <c r="HB144" s="507"/>
      <c r="HC144" s="507"/>
      <c r="HD144" s="507"/>
      <c r="HE144" s="507"/>
      <c r="HF144" s="507"/>
      <c r="HG144" s="507"/>
      <c r="HH144" s="507"/>
      <c r="HI144" s="507"/>
      <c r="HJ144" s="507"/>
      <c r="HK144" s="507"/>
      <c r="HL144" s="507"/>
      <c r="HM144" s="507"/>
      <c r="HN144" s="507"/>
      <c r="HO144" s="507"/>
      <c r="HP144" s="507"/>
      <c r="HQ144" s="507"/>
      <c r="HR144" s="507"/>
      <c r="HS144" s="507"/>
      <c r="HT144" s="507"/>
      <c r="HU144" s="507"/>
      <c r="HV144" s="507"/>
      <c r="HW144" s="507"/>
      <c r="HX144" s="507"/>
      <c r="HY144" s="507"/>
      <c r="HZ144" s="507"/>
      <c r="IA144" s="507"/>
      <c r="IB144" s="507"/>
      <c r="IC144" s="507"/>
      <c r="ID144" s="507"/>
      <c r="IE144" s="507"/>
      <c r="IF144" s="507"/>
      <c r="IG144" s="507"/>
      <c r="IH144" s="507"/>
      <c r="II144" s="507"/>
      <c r="IJ144" s="507"/>
    </row>
    <row r="145" spans="1:244" s="398" customFormat="1" ht="19" x14ac:dyDescent="0.2">
      <c r="A145"/>
      <c r="B145" s="290"/>
      <c r="C145"/>
      <c r="D145" s="341"/>
      <c r="E145" s="463"/>
      <c r="F145" s="463"/>
      <c r="G145" s="271"/>
      <c r="H145"/>
      <c r="I145" s="99"/>
      <c r="J145"/>
      <c r="K145"/>
      <c r="L145"/>
      <c r="M145" s="275"/>
      <c r="N145" s="275"/>
      <c r="O145" s="275"/>
      <c r="P145" s="275"/>
      <c r="Q145" s="275"/>
      <c r="R145" s="275"/>
      <c r="S145" s="275"/>
      <c r="T145" s="275"/>
      <c r="U145" s="275"/>
      <c r="V145" s="275"/>
      <c r="W145" s="275"/>
      <c r="X145" s="275"/>
      <c r="Y145" s="275"/>
      <c r="Z145" s="275"/>
      <c r="AA145" s="275"/>
      <c r="AB145" s="23"/>
      <c r="AC145"/>
      <c r="AD145" s="92"/>
      <c r="AE145"/>
      <c r="AF145"/>
      <c r="AG145"/>
      <c r="AH145" s="96"/>
      <c r="AI145" s="394"/>
      <c r="AJ145" s="215"/>
      <c r="AK145" s="215"/>
      <c r="AL145" s="215"/>
      <c r="AM145" s="215"/>
      <c r="AN145" s="215"/>
      <c r="AO145" s="215"/>
      <c r="AP145" s="215"/>
      <c r="AQ145" s="215"/>
      <c r="AR145" s="215"/>
      <c r="AS145" s="215"/>
      <c r="AT145" s="215"/>
      <c r="AU145" s="215"/>
      <c r="AV145" s="215"/>
      <c r="AW145" s="215"/>
      <c r="AX145" s="215"/>
      <c r="AY145" s="394"/>
      <c r="AZ145" s="215"/>
      <c r="BA145" s="715"/>
      <c r="BB145"/>
      <c r="BC145" s="715"/>
      <c r="BD145"/>
      <c r="BE145" s="715"/>
      <c r="BF145"/>
      <c r="BG145" s="715"/>
      <c r="BH145"/>
      <c r="BI145" s="715"/>
      <c r="BJ145"/>
      <c r="BK145" s="715"/>
      <c r="BL145"/>
      <c r="BM145" s="715"/>
      <c r="BN145"/>
      <c r="BO145" s="387"/>
      <c r="BP145"/>
      <c r="BQ145" s="387"/>
      <c r="BR145"/>
      <c r="BS145" s="387"/>
      <c r="BT145"/>
      <c r="BU145" s="387"/>
      <c r="BV145"/>
      <c r="BW145" s="387"/>
      <c r="BX145"/>
      <c r="BY145" s="387"/>
      <c r="BZ145"/>
      <c r="CA145" s="387"/>
      <c r="CB145"/>
      <c r="CC145" s="387"/>
      <c r="CD145"/>
      <c r="CE145" s="387"/>
      <c r="CF145"/>
      <c r="CG145" s="387"/>
      <c r="CH145"/>
      <c r="CI145" s="387"/>
      <c r="CJ145"/>
      <c r="CK145" s="215"/>
      <c r="CL145" s="507"/>
      <c r="CM145" s="507"/>
      <c r="CN145" s="507"/>
      <c r="CO145" s="507"/>
      <c r="CP145" s="507"/>
      <c r="CQ145" s="507"/>
      <c r="CR145" s="507"/>
      <c r="CS145" s="507"/>
      <c r="CT145" s="507"/>
      <c r="CU145" s="507"/>
      <c r="CV145" s="507"/>
      <c r="CW145" s="507"/>
      <c r="CX145" s="507"/>
      <c r="CY145" s="507"/>
      <c r="DN145" s="507"/>
      <c r="DO145" s="507"/>
      <c r="DP145" s="507"/>
      <c r="DQ145" s="507"/>
      <c r="DR145" s="507"/>
      <c r="DS145" s="507"/>
      <c r="DT145" s="507"/>
      <c r="DU145" s="507"/>
      <c r="DV145" s="507"/>
      <c r="DW145" s="507"/>
      <c r="DX145" s="507"/>
      <c r="DY145" s="507"/>
      <c r="DZ145" s="507"/>
      <c r="EA145" s="507"/>
      <c r="EB145" s="507"/>
      <c r="EC145" s="507"/>
      <c r="ED145" s="507"/>
      <c r="EE145" s="507"/>
      <c r="EF145" s="507"/>
      <c r="EG145" s="507"/>
      <c r="EH145" s="507"/>
      <c r="EI145" s="507"/>
      <c r="EJ145" s="507"/>
      <c r="EK145" s="507"/>
      <c r="EL145" s="507"/>
      <c r="EM145" s="507"/>
      <c r="EN145" s="507"/>
      <c r="EO145" s="507"/>
      <c r="EP145" s="507"/>
      <c r="EQ145" s="507"/>
      <c r="ER145" s="507"/>
      <c r="ES145" s="507"/>
      <c r="ET145" s="507"/>
      <c r="EU145" s="507"/>
      <c r="EV145" s="507"/>
      <c r="EW145" s="507"/>
      <c r="EX145" s="507"/>
      <c r="EY145" s="507"/>
      <c r="EZ145" s="507"/>
      <c r="FA145" s="507"/>
      <c r="FB145" s="507"/>
      <c r="FC145" s="507"/>
      <c r="FD145" s="507"/>
      <c r="FE145" s="507"/>
      <c r="FF145" s="507"/>
      <c r="FG145" s="507"/>
      <c r="FH145" s="507"/>
      <c r="FI145" s="507"/>
      <c r="FJ145" s="507"/>
      <c r="FK145" s="507"/>
      <c r="FL145" s="507"/>
      <c r="FM145" s="507"/>
      <c r="FN145" s="507"/>
      <c r="FO145" s="507"/>
      <c r="FP145" s="507"/>
      <c r="FQ145" s="507"/>
      <c r="FR145" s="507"/>
      <c r="FS145" s="507"/>
      <c r="FT145" s="507"/>
      <c r="FU145" s="507"/>
      <c r="FV145" s="507"/>
      <c r="FW145" s="507"/>
      <c r="FX145" s="507"/>
      <c r="FY145" s="507"/>
      <c r="FZ145" s="507"/>
      <c r="GA145" s="507"/>
      <c r="GB145" s="507"/>
      <c r="GC145" s="507"/>
      <c r="GD145" s="507"/>
      <c r="GE145" s="507"/>
      <c r="GF145" s="507"/>
      <c r="GG145" s="507"/>
      <c r="GH145" s="507"/>
      <c r="GI145" s="507"/>
      <c r="GJ145" s="507"/>
      <c r="GK145" s="507"/>
      <c r="GL145" s="507"/>
      <c r="GM145" s="507"/>
      <c r="GN145" s="507"/>
      <c r="GO145" s="507"/>
      <c r="GP145" s="507"/>
      <c r="GQ145" s="507"/>
      <c r="GR145" s="507"/>
      <c r="GS145" s="507"/>
      <c r="GT145" s="507"/>
      <c r="GU145" s="507"/>
      <c r="GV145" s="507"/>
      <c r="GW145" s="507"/>
      <c r="GX145" s="507"/>
      <c r="GY145" s="507"/>
      <c r="GZ145" s="507"/>
      <c r="HA145" s="507"/>
      <c r="HB145" s="507"/>
      <c r="HC145" s="507"/>
      <c r="HD145" s="507"/>
      <c r="HE145" s="507"/>
      <c r="HF145" s="507"/>
      <c r="HG145" s="507"/>
      <c r="HH145" s="507"/>
      <c r="HI145" s="507"/>
      <c r="HJ145" s="507"/>
      <c r="HK145" s="507"/>
      <c r="HL145" s="507"/>
      <c r="HM145" s="507"/>
      <c r="HN145" s="507"/>
      <c r="HO145" s="507"/>
      <c r="HP145" s="507"/>
      <c r="HQ145" s="507"/>
      <c r="HR145" s="507"/>
      <c r="HS145" s="507"/>
      <c r="HT145" s="507"/>
      <c r="HU145" s="507"/>
      <c r="HV145" s="507"/>
      <c r="HW145" s="507"/>
      <c r="HX145" s="507"/>
      <c r="HY145" s="507"/>
      <c r="HZ145" s="507"/>
      <c r="IA145" s="507"/>
      <c r="IB145" s="507"/>
      <c r="IC145" s="507"/>
      <c r="ID145" s="507"/>
      <c r="IE145" s="507"/>
      <c r="IF145" s="507"/>
      <c r="IG145" s="507"/>
      <c r="IH145" s="507"/>
      <c r="II145" s="507"/>
      <c r="IJ145" s="507"/>
    </row>
    <row r="146" spans="1:244" s="398" customFormat="1" ht="19" x14ac:dyDescent="0.2">
      <c r="A146"/>
      <c r="B146" s="290"/>
      <c r="C146"/>
      <c r="D146" s="341"/>
      <c r="E146" s="463"/>
      <c r="F146" s="463"/>
      <c r="G146" s="271"/>
      <c r="H146"/>
      <c r="I146" s="99"/>
      <c r="J146"/>
      <c r="K146"/>
      <c r="L146"/>
      <c r="M146" s="275"/>
      <c r="N146" s="275"/>
      <c r="O146" s="275"/>
      <c r="P146" s="275"/>
      <c r="Q146" s="275"/>
      <c r="R146" s="275"/>
      <c r="S146" s="275"/>
      <c r="T146" s="275"/>
      <c r="U146" s="275"/>
      <c r="V146" s="275"/>
      <c r="W146" s="275"/>
      <c r="X146" s="275"/>
      <c r="Y146" s="275"/>
      <c r="Z146" s="275"/>
      <c r="AA146" s="275"/>
      <c r="AB146" s="23"/>
      <c r="AC146"/>
      <c r="AD146" s="92"/>
      <c r="AE146"/>
      <c r="AF146"/>
      <c r="AG146"/>
      <c r="AH146" s="96"/>
      <c r="AI146" s="394"/>
      <c r="AJ146" s="215"/>
      <c r="AK146" s="215"/>
      <c r="AL146" s="215"/>
      <c r="AM146" s="215"/>
      <c r="AN146" s="215"/>
      <c r="AO146" s="215"/>
      <c r="AP146" s="215"/>
      <c r="AQ146" s="215"/>
      <c r="AR146" s="215"/>
      <c r="AS146" s="215"/>
      <c r="AT146" s="215"/>
      <c r="AU146" s="215"/>
      <c r="AV146" s="215"/>
      <c r="AW146" s="215"/>
      <c r="AX146" s="215"/>
      <c r="AY146" s="394"/>
      <c r="AZ146" s="215"/>
      <c r="BA146" s="715"/>
      <c r="BB146"/>
      <c r="BC146" s="715"/>
      <c r="BD146"/>
      <c r="BE146" s="715"/>
      <c r="BF146"/>
      <c r="BG146" s="715"/>
      <c r="BH146"/>
      <c r="BI146" s="715"/>
      <c r="BJ146"/>
      <c r="BK146" s="715"/>
      <c r="BL146"/>
      <c r="BM146" s="715"/>
      <c r="BN146"/>
      <c r="BO146" s="387"/>
      <c r="BP146"/>
      <c r="BQ146" s="387"/>
      <c r="BR146"/>
      <c r="BS146" s="387"/>
      <c r="BT146"/>
      <c r="BU146" s="387"/>
      <c r="BV146"/>
      <c r="BW146" s="387"/>
      <c r="BX146"/>
      <c r="BY146" s="387"/>
      <c r="BZ146"/>
      <c r="CA146" s="387"/>
      <c r="CB146"/>
      <c r="CC146" s="387"/>
      <c r="CD146"/>
      <c r="CE146" s="387"/>
      <c r="CF146"/>
      <c r="CG146" s="387"/>
      <c r="CH146"/>
      <c r="CI146" s="387"/>
      <c r="CJ146"/>
      <c r="CK146" s="215"/>
      <c r="CL146" s="507"/>
      <c r="CM146" s="507"/>
      <c r="CN146" s="507"/>
      <c r="CO146" s="507"/>
      <c r="CP146" s="507"/>
      <c r="CQ146" s="507"/>
      <c r="CR146" s="507"/>
      <c r="CS146" s="507"/>
      <c r="CT146" s="507"/>
      <c r="CU146" s="507"/>
      <c r="CV146" s="507"/>
      <c r="CW146" s="507"/>
      <c r="CX146" s="507"/>
      <c r="CY146" s="507"/>
      <c r="DN146" s="507"/>
      <c r="DO146" s="507"/>
      <c r="DP146" s="507"/>
      <c r="DQ146" s="507"/>
      <c r="DR146" s="507"/>
      <c r="DS146" s="507"/>
      <c r="DT146" s="507"/>
      <c r="DU146" s="507"/>
      <c r="DV146" s="507"/>
      <c r="DW146" s="507"/>
      <c r="DX146" s="507"/>
      <c r="DY146" s="507"/>
      <c r="DZ146" s="507"/>
      <c r="EA146" s="507"/>
      <c r="EB146" s="507"/>
      <c r="EC146" s="507"/>
      <c r="ED146" s="507"/>
      <c r="EE146" s="507"/>
      <c r="EF146" s="507"/>
      <c r="EG146" s="507"/>
      <c r="EH146" s="507"/>
      <c r="EI146" s="507"/>
      <c r="EJ146" s="507"/>
      <c r="EK146" s="507"/>
      <c r="EL146" s="507"/>
      <c r="EM146" s="507"/>
      <c r="EN146" s="507"/>
      <c r="EO146" s="507"/>
      <c r="EP146" s="507"/>
      <c r="EQ146" s="507"/>
      <c r="ER146" s="507"/>
      <c r="ES146" s="507"/>
      <c r="ET146" s="507"/>
      <c r="EU146" s="507"/>
      <c r="EV146" s="507"/>
      <c r="EW146" s="507"/>
      <c r="EX146" s="507"/>
      <c r="EY146" s="507"/>
      <c r="EZ146" s="507"/>
      <c r="FA146" s="507"/>
      <c r="FB146" s="507"/>
      <c r="FC146" s="507"/>
      <c r="FD146" s="507"/>
      <c r="FE146" s="507"/>
      <c r="FF146" s="507"/>
      <c r="FG146" s="507"/>
      <c r="FH146" s="507"/>
      <c r="FI146" s="507"/>
      <c r="FJ146" s="507"/>
      <c r="FK146" s="507"/>
      <c r="FL146" s="507"/>
      <c r="FM146" s="507"/>
      <c r="FN146" s="507"/>
      <c r="FO146" s="507"/>
      <c r="FP146" s="507"/>
      <c r="FQ146" s="507"/>
      <c r="FR146" s="507"/>
      <c r="FS146" s="507"/>
      <c r="FT146" s="507"/>
      <c r="FU146" s="507"/>
      <c r="FV146" s="507"/>
      <c r="FW146" s="507"/>
      <c r="FX146" s="507"/>
      <c r="FY146" s="507"/>
      <c r="FZ146" s="507"/>
      <c r="GA146" s="507"/>
      <c r="GB146" s="507"/>
      <c r="GC146" s="507"/>
      <c r="GD146" s="507"/>
      <c r="GE146" s="507"/>
      <c r="GF146" s="507"/>
      <c r="GG146" s="507"/>
      <c r="GH146" s="507"/>
      <c r="GI146" s="507"/>
      <c r="GJ146" s="507"/>
      <c r="GK146" s="507"/>
      <c r="GL146" s="507"/>
      <c r="GM146" s="507"/>
      <c r="GN146" s="507"/>
      <c r="GO146" s="507"/>
      <c r="GP146" s="507"/>
      <c r="GQ146" s="507"/>
      <c r="GR146" s="507"/>
      <c r="GS146" s="507"/>
      <c r="GT146" s="507"/>
      <c r="GU146" s="507"/>
      <c r="GV146" s="507"/>
      <c r="GW146" s="507"/>
      <c r="GX146" s="507"/>
      <c r="GY146" s="507"/>
      <c r="GZ146" s="507"/>
      <c r="HA146" s="507"/>
      <c r="HB146" s="507"/>
      <c r="HC146" s="507"/>
      <c r="HD146" s="507"/>
      <c r="HE146" s="507"/>
      <c r="HF146" s="507"/>
      <c r="HG146" s="507"/>
      <c r="HH146" s="507"/>
      <c r="HI146" s="507"/>
      <c r="HJ146" s="507"/>
      <c r="HK146" s="507"/>
      <c r="HL146" s="507"/>
      <c r="HM146" s="507"/>
      <c r="HN146" s="507"/>
      <c r="HO146" s="507"/>
      <c r="HP146" s="507"/>
      <c r="HQ146" s="507"/>
      <c r="HR146" s="507"/>
      <c r="HS146" s="507"/>
      <c r="HT146" s="507"/>
      <c r="HU146" s="507"/>
      <c r="HV146" s="507"/>
      <c r="HW146" s="507"/>
      <c r="HX146" s="507"/>
      <c r="HY146" s="507"/>
      <c r="HZ146" s="507"/>
      <c r="IA146" s="507"/>
      <c r="IB146" s="507"/>
      <c r="IC146" s="507"/>
      <c r="ID146" s="507"/>
      <c r="IE146" s="507"/>
      <c r="IF146" s="507"/>
      <c r="IG146" s="507"/>
      <c r="IH146" s="507"/>
      <c r="II146" s="507"/>
      <c r="IJ146" s="507"/>
    </row>
    <row r="147" spans="1:244" s="398" customFormat="1" ht="19" x14ac:dyDescent="0.2">
      <c r="A147"/>
      <c r="B147" s="290"/>
      <c r="C147"/>
      <c r="D147" s="341"/>
      <c r="E147" s="463"/>
      <c r="F147" s="463"/>
      <c r="G147" s="271"/>
      <c r="H147"/>
      <c r="I147" s="99"/>
      <c r="J147"/>
      <c r="K147"/>
      <c r="L147"/>
      <c r="M147" s="275"/>
      <c r="N147" s="275"/>
      <c r="O147" s="275"/>
      <c r="P147" s="275"/>
      <c r="Q147" s="275"/>
      <c r="R147" s="275"/>
      <c r="S147" s="275"/>
      <c r="T147" s="275"/>
      <c r="U147" s="275"/>
      <c r="V147" s="275"/>
      <c r="W147" s="275"/>
      <c r="X147" s="275"/>
      <c r="Y147" s="275"/>
      <c r="Z147" s="275"/>
      <c r="AA147" s="275"/>
      <c r="AB147" s="23"/>
      <c r="AC147"/>
      <c r="AD147" s="92"/>
      <c r="AE147"/>
      <c r="AF147"/>
      <c r="AG147"/>
      <c r="AH147" s="96"/>
      <c r="AI147" s="394"/>
      <c r="AJ147" s="215"/>
      <c r="AK147" s="215"/>
      <c r="AL147" s="215"/>
      <c r="AM147" s="215"/>
      <c r="AN147" s="215"/>
      <c r="AO147" s="215"/>
      <c r="AP147" s="215"/>
      <c r="AQ147" s="215"/>
      <c r="AR147" s="215"/>
      <c r="AS147" s="215"/>
      <c r="AT147" s="215"/>
      <c r="AU147" s="215"/>
      <c r="AV147" s="215"/>
      <c r="AW147" s="215"/>
      <c r="AX147" s="215"/>
      <c r="AY147" s="394"/>
      <c r="AZ147" s="215"/>
      <c r="BA147" s="715"/>
      <c r="BB147"/>
      <c r="BC147" s="715"/>
      <c r="BD147"/>
      <c r="BE147" s="715"/>
      <c r="BF147"/>
      <c r="BG147" s="715"/>
      <c r="BH147"/>
      <c r="BI147" s="715"/>
      <c r="BJ147"/>
      <c r="BK147" s="715"/>
      <c r="BL147"/>
      <c r="BM147" s="715"/>
      <c r="BN147"/>
      <c r="BO147" s="387"/>
      <c r="BP147"/>
      <c r="BQ147" s="387"/>
      <c r="BR147"/>
      <c r="BS147" s="387"/>
      <c r="BT147"/>
      <c r="BU147" s="387"/>
      <c r="BV147"/>
      <c r="BW147" s="387"/>
      <c r="BX147"/>
      <c r="BY147" s="387"/>
      <c r="BZ147"/>
      <c r="CA147" s="387"/>
      <c r="CB147"/>
      <c r="CC147" s="387"/>
      <c r="CD147"/>
      <c r="CE147" s="387"/>
      <c r="CF147"/>
      <c r="CG147" s="387"/>
      <c r="CH147"/>
      <c r="CI147" s="387"/>
      <c r="CJ147"/>
      <c r="CK147" s="215"/>
      <c r="CL147" s="507"/>
      <c r="CM147" s="507"/>
      <c r="CN147" s="507"/>
      <c r="CO147" s="507"/>
      <c r="CP147" s="507"/>
      <c r="CQ147" s="507"/>
      <c r="CR147" s="507"/>
      <c r="CS147" s="507"/>
      <c r="CT147" s="507"/>
      <c r="CU147" s="507"/>
      <c r="CV147" s="507"/>
      <c r="CW147" s="507"/>
      <c r="CX147" s="507"/>
      <c r="CY147" s="507"/>
      <c r="DN147" s="507"/>
      <c r="DO147" s="507"/>
      <c r="DP147" s="507"/>
      <c r="DQ147" s="507"/>
      <c r="DR147" s="507"/>
      <c r="DS147" s="507"/>
      <c r="DT147" s="507"/>
      <c r="DU147" s="507"/>
      <c r="DV147" s="507"/>
      <c r="DW147" s="507"/>
      <c r="DX147" s="507"/>
      <c r="DY147" s="507"/>
      <c r="DZ147" s="507"/>
      <c r="EA147" s="507"/>
      <c r="EB147" s="507"/>
      <c r="EC147" s="507"/>
      <c r="ED147" s="507"/>
      <c r="EE147" s="507"/>
      <c r="EF147" s="507"/>
      <c r="EG147" s="507"/>
      <c r="EH147" s="507"/>
      <c r="EI147" s="507"/>
      <c r="EJ147" s="507"/>
      <c r="EK147" s="507"/>
      <c r="EL147" s="507"/>
      <c r="EM147" s="507"/>
      <c r="EN147" s="507"/>
      <c r="EO147" s="507"/>
      <c r="EP147" s="507"/>
      <c r="EQ147" s="507"/>
      <c r="ER147" s="507"/>
      <c r="ES147" s="507"/>
      <c r="ET147" s="507"/>
      <c r="EU147" s="507"/>
      <c r="EV147" s="507"/>
      <c r="EW147" s="507"/>
      <c r="EX147" s="507"/>
      <c r="EY147" s="507"/>
      <c r="EZ147" s="507"/>
      <c r="FA147" s="507"/>
      <c r="FB147" s="507"/>
      <c r="FC147" s="507"/>
      <c r="FD147" s="507"/>
      <c r="FE147" s="507"/>
      <c r="FF147" s="507"/>
      <c r="FG147" s="507"/>
      <c r="FH147" s="507"/>
      <c r="FI147" s="507"/>
      <c r="FJ147" s="507"/>
      <c r="FK147" s="507"/>
      <c r="FL147" s="507"/>
      <c r="FM147" s="507"/>
      <c r="FN147" s="507"/>
      <c r="FO147" s="507"/>
      <c r="FP147" s="507"/>
      <c r="FQ147" s="507"/>
      <c r="FR147" s="507"/>
      <c r="FS147" s="507"/>
      <c r="FT147" s="507"/>
      <c r="FU147" s="507"/>
      <c r="FV147" s="507"/>
      <c r="FW147" s="507"/>
      <c r="FX147" s="507"/>
      <c r="FY147" s="507"/>
      <c r="FZ147" s="507"/>
      <c r="GA147" s="507"/>
      <c r="GB147" s="507"/>
      <c r="GC147" s="507"/>
      <c r="GD147" s="507"/>
      <c r="GE147" s="507"/>
      <c r="GF147" s="507"/>
      <c r="GG147" s="507"/>
      <c r="GH147" s="507"/>
      <c r="GI147" s="507"/>
      <c r="GJ147" s="507"/>
      <c r="GK147" s="507"/>
      <c r="GL147" s="507"/>
      <c r="GM147" s="507"/>
      <c r="GN147" s="507"/>
      <c r="GO147" s="507"/>
      <c r="GP147" s="507"/>
      <c r="GQ147" s="507"/>
      <c r="GR147" s="507"/>
      <c r="GS147" s="507"/>
      <c r="GT147" s="507"/>
      <c r="GU147" s="507"/>
      <c r="GV147" s="507"/>
      <c r="GW147" s="507"/>
      <c r="GX147" s="507"/>
      <c r="GY147" s="507"/>
      <c r="GZ147" s="507"/>
      <c r="HA147" s="507"/>
      <c r="HB147" s="507"/>
      <c r="HC147" s="507"/>
      <c r="HD147" s="507"/>
      <c r="HE147" s="507"/>
      <c r="HF147" s="507"/>
      <c r="HG147" s="507"/>
      <c r="HH147" s="507"/>
      <c r="HI147" s="507"/>
      <c r="HJ147" s="507"/>
      <c r="HK147" s="507"/>
      <c r="HL147" s="507"/>
      <c r="HM147" s="507"/>
      <c r="HN147" s="507"/>
      <c r="HO147" s="507"/>
      <c r="HP147" s="507"/>
      <c r="HQ147" s="507"/>
      <c r="HR147" s="507"/>
      <c r="HS147" s="507"/>
      <c r="HT147" s="507"/>
      <c r="HU147" s="507"/>
      <c r="HV147" s="507"/>
      <c r="HW147" s="507"/>
      <c r="HX147" s="507"/>
      <c r="HY147" s="507"/>
      <c r="HZ147" s="507"/>
      <c r="IA147" s="507"/>
      <c r="IB147" s="507"/>
      <c r="IC147" s="507"/>
      <c r="ID147" s="507"/>
      <c r="IE147" s="507"/>
      <c r="IF147" s="507"/>
      <c r="IG147" s="507"/>
      <c r="IH147" s="507"/>
      <c r="II147" s="507"/>
      <c r="IJ147" s="507"/>
    </row>
    <row r="148" spans="1:244" s="398" customFormat="1" ht="19" x14ac:dyDescent="0.2">
      <c r="A148"/>
      <c r="B148" s="290"/>
      <c r="C148"/>
      <c r="D148" s="341"/>
      <c r="E148" s="463"/>
      <c r="F148" s="463"/>
      <c r="G148" s="271"/>
      <c r="H148"/>
      <c r="I148" s="99"/>
      <c r="J148"/>
      <c r="K148"/>
      <c r="L148"/>
      <c r="M148" s="275"/>
      <c r="N148" s="275"/>
      <c r="O148" s="275"/>
      <c r="P148" s="275"/>
      <c r="Q148" s="275"/>
      <c r="R148" s="275"/>
      <c r="S148" s="275"/>
      <c r="T148" s="275"/>
      <c r="U148" s="275"/>
      <c r="V148" s="275"/>
      <c r="W148" s="275"/>
      <c r="X148" s="275"/>
      <c r="Y148" s="275"/>
      <c r="Z148" s="275"/>
      <c r="AA148" s="275"/>
      <c r="AB148" s="23"/>
      <c r="AC148"/>
      <c r="AD148" s="92"/>
      <c r="AE148"/>
      <c r="AF148"/>
      <c r="AG148"/>
      <c r="AH148" s="96"/>
      <c r="AI148" s="394"/>
      <c r="AJ148" s="215"/>
      <c r="AK148" s="215"/>
      <c r="AL148" s="215"/>
      <c r="AM148" s="215"/>
      <c r="AN148" s="215"/>
      <c r="AO148" s="215"/>
      <c r="AP148" s="215"/>
      <c r="AQ148" s="215"/>
      <c r="AR148" s="215"/>
      <c r="AS148" s="215"/>
      <c r="AT148" s="215"/>
      <c r="AU148" s="215"/>
      <c r="AV148" s="215"/>
      <c r="AW148" s="215"/>
      <c r="AX148" s="215"/>
      <c r="AY148" s="394"/>
      <c r="AZ148" s="215"/>
      <c r="BA148" s="715"/>
      <c r="BB148"/>
      <c r="BC148" s="715"/>
      <c r="BD148"/>
      <c r="BE148" s="715"/>
      <c r="BF148"/>
      <c r="BG148" s="715"/>
      <c r="BH148"/>
      <c r="BI148" s="715"/>
      <c r="BJ148"/>
      <c r="BK148" s="715"/>
      <c r="BL148"/>
      <c r="BM148" s="715"/>
      <c r="BN148"/>
      <c r="BO148" s="387"/>
      <c r="BP148"/>
      <c r="BQ148" s="387"/>
      <c r="BR148"/>
      <c r="BS148" s="387"/>
      <c r="BT148"/>
      <c r="BU148" s="387"/>
      <c r="BV148"/>
      <c r="BW148" s="387"/>
      <c r="BX148"/>
      <c r="BY148" s="387"/>
      <c r="BZ148"/>
      <c r="CA148" s="387"/>
      <c r="CB148"/>
      <c r="CC148" s="387"/>
      <c r="CD148"/>
      <c r="CE148" s="387"/>
      <c r="CF148"/>
      <c r="CG148" s="387"/>
      <c r="CH148"/>
      <c r="CI148" s="387"/>
      <c r="CJ148"/>
      <c r="CK148" s="215"/>
      <c r="CL148" s="507"/>
      <c r="CM148" s="507"/>
      <c r="CN148" s="507"/>
      <c r="CO148" s="507"/>
      <c r="CP148" s="507"/>
      <c r="CQ148" s="507"/>
      <c r="CR148" s="507"/>
      <c r="CS148" s="507"/>
      <c r="CT148" s="507"/>
      <c r="CU148" s="507"/>
      <c r="CV148" s="507"/>
      <c r="CW148" s="507"/>
      <c r="CX148" s="507"/>
      <c r="CY148" s="507"/>
      <c r="DN148" s="507"/>
      <c r="DO148" s="507"/>
      <c r="DP148" s="507"/>
      <c r="DQ148" s="507"/>
      <c r="DR148" s="507"/>
      <c r="DS148" s="507"/>
      <c r="DT148" s="507"/>
      <c r="DU148" s="507"/>
      <c r="DV148" s="507"/>
      <c r="DW148" s="507"/>
      <c r="DX148" s="507"/>
      <c r="DY148" s="507"/>
      <c r="DZ148" s="507"/>
      <c r="EA148" s="507"/>
      <c r="EB148" s="507"/>
      <c r="EC148" s="507"/>
      <c r="ED148" s="507"/>
      <c r="EE148" s="507"/>
      <c r="EF148" s="507"/>
      <c r="EG148" s="507"/>
      <c r="EH148" s="507"/>
      <c r="EI148" s="507"/>
      <c r="EJ148" s="507"/>
      <c r="EK148" s="507"/>
      <c r="EL148" s="507"/>
      <c r="EM148" s="507"/>
      <c r="EN148" s="507"/>
      <c r="EO148" s="507"/>
      <c r="EP148" s="507"/>
      <c r="EQ148" s="507"/>
      <c r="ER148" s="507"/>
      <c r="ES148" s="507"/>
      <c r="ET148" s="507"/>
      <c r="EU148" s="507"/>
      <c r="EV148" s="507"/>
      <c r="EW148" s="507"/>
      <c r="EX148" s="507"/>
      <c r="EY148" s="507"/>
      <c r="EZ148" s="507"/>
      <c r="FA148" s="507"/>
      <c r="FB148" s="507"/>
      <c r="FC148" s="507"/>
      <c r="FD148" s="507"/>
      <c r="FE148" s="507"/>
      <c r="FF148" s="507"/>
      <c r="FG148" s="507"/>
      <c r="FH148" s="507"/>
      <c r="FI148" s="507"/>
      <c r="FJ148" s="507"/>
      <c r="FK148" s="507"/>
      <c r="FL148" s="507"/>
      <c r="FM148" s="507"/>
      <c r="FN148" s="507"/>
      <c r="FO148" s="507"/>
      <c r="FP148" s="507"/>
      <c r="FQ148" s="507"/>
      <c r="FR148" s="507"/>
      <c r="FS148" s="507"/>
      <c r="FT148" s="507"/>
      <c r="FU148" s="507"/>
      <c r="FV148" s="507"/>
      <c r="FW148" s="507"/>
      <c r="FX148" s="507"/>
      <c r="FY148" s="507"/>
      <c r="FZ148" s="507"/>
      <c r="GA148" s="507"/>
      <c r="GB148" s="507"/>
      <c r="GC148" s="507"/>
      <c r="GD148" s="507"/>
      <c r="GE148" s="507"/>
      <c r="GF148" s="507"/>
      <c r="GG148" s="507"/>
      <c r="GH148" s="507"/>
      <c r="GI148" s="507"/>
      <c r="GJ148" s="507"/>
      <c r="GK148" s="507"/>
      <c r="GL148" s="507"/>
      <c r="GM148" s="507"/>
      <c r="GN148" s="507"/>
      <c r="GO148" s="507"/>
      <c r="GP148" s="507"/>
      <c r="GQ148" s="507"/>
      <c r="GR148" s="507"/>
      <c r="GS148" s="507"/>
      <c r="GT148" s="507"/>
      <c r="GU148" s="507"/>
      <c r="GV148" s="507"/>
      <c r="GW148" s="507"/>
      <c r="GX148" s="507"/>
      <c r="GY148" s="507"/>
      <c r="GZ148" s="507"/>
      <c r="HA148" s="507"/>
      <c r="HB148" s="507"/>
      <c r="HC148" s="507"/>
      <c r="HD148" s="507"/>
      <c r="HE148" s="507"/>
      <c r="HF148" s="507"/>
      <c r="HG148" s="507"/>
      <c r="HH148" s="507"/>
      <c r="HI148" s="507"/>
      <c r="HJ148" s="507"/>
      <c r="HK148" s="507"/>
      <c r="HL148" s="507"/>
      <c r="HM148" s="507"/>
      <c r="HN148" s="507"/>
      <c r="HO148" s="507"/>
      <c r="HP148" s="507"/>
      <c r="HQ148" s="507"/>
      <c r="HR148" s="507"/>
      <c r="HS148" s="507"/>
      <c r="HT148" s="507"/>
      <c r="HU148" s="507"/>
      <c r="HV148" s="507"/>
      <c r="HW148" s="507"/>
      <c r="HX148" s="507"/>
      <c r="HY148" s="507"/>
      <c r="HZ148" s="507"/>
      <c r="IA148" s="507"/>
      <c r="IB148" s="507"/>
      <c r="IC148" s="507"/>
      <c r="ID148" s="507"/>
      <c r="IE148" s="507"/>
      <c r="IF148" s="507"/>
      <c r="IG148" s="507"/>
      <c r="IH148" s="507"/>
      <c r="II148" s="507"/>
      <c r="IJ148" s="507"/>
    </row>
    <row r="149" spans="1:244" s="398" customFormat="1" ht="19" x14ac:dyDescent="0.2">
      <c r="A149"/>
      <c r="B149" s="290"/>
      <c r="C149"/>
      <c r="D149" s="341"/>
      <c r="E149" s="463"/>
      <c r="F149" s="463"/>
      <c r="G149" s="271"/>
      <c r="H149"/>
      <c r="I149" s="99"/>
      <c r="J149"/>
      <c r="K149"/>
      <c r="L149"/>
      <c r="M149" s="275"/>
      <c r="N149" s="275"/>
      <c r="O149" s="275"/>
      <c r="P149" s="275"/>
      <c r="Q149" s="275"/>
      <c r="R149" s="275"/>
      <c r="S149" s="275"/>
      <c r="T149" s="275"/>
      <c r="U149" s="275"/>
      <c r="V149" s="275"/>
      <c r="W149" s="275"/>
      <c r="X149" s="275"/>
      <c r="Y149" s="275"/>
      <c r="Z149" s="275"/>
      <c r="AA149" s="275"/>
      <c r="AB149" s="23"/>
      <c r="AC149"/>
      <c r="AD149" s="92"/>
      <c r="AE149"/>
      <c r="AF149"/>
      <c r="AG149"/>
      <c r="AH149" s="96"/>
      <c r="AI149" s="394"/>
      <c r="AJ149" s="215"/>
      <c r="AK149" s="215"/>
      <c r="AL149" s="215"/>
      <c r="AM149" s="215"/>
      <c r="AN149" s="215"/>
      <c r="AO149" s="215"/>
      <c r="AP149" s="215"/>
      <c r="AQ149" s="215"/>
      <c r="AR149" s="215"/>
      <c r="AS149" s="215"/>
      <c r="AT149" s="215"/>
      <c r="AU149" s="215"/>
      <c r="AV149" s="215"/>
      <c r="AW149" s="215"/>
      <c r="AX149" s="215"/>
      <c r="AY149" s="394"/>
      <c r="AZ149" s="215"/>
      <c r="BA149" s="715"/>
      <c r="BB149"/>
      <c r="BC149" s="715"/>
      <c r="BD149"/>
      <c r="BE149" s="715"/>
      <c r="BF149"/>
      <c r="BG149" s="715"/>
      <c r="BH149"/>
      <c r="BI149" s="715"/>
      <c r="BJ149"/>
      <c r="BK149" s="715"/>
      <c r="BL149"/>
      <c r="BM149" s="715"/>
      <c r="BN149"/>
      <c r="BO149" s="387"/>
      <c r="BP149"/>
      <c r="BQ149" s="387"/>
      <c r="BR149"/>
      <c r="BS149" s="387"/>
      <c r="BT149"/>
      <c r="BU149" s="387"/>
      <c r="BV149"/>
      <c r="BW149" s="387"/>
      <c r="BX149"/>
      <c r="BY149" s="387"/>
      <c r="BZ149"/>
      <c r="CA149" s="387"/>
      <c r="CB149"/>
      <c r="CC149" s="387"/>
      <c r="CD149"/>
      <c r="CE149" s="387"/>
      <c r="CF149"/>
      <c r="CG149" s="387"/>
      <c r="CH149"/>
      <c r="CI149" s="387"/>
      <c r="CJ149"/>
      <c r="CK149" s="215"/>
      <c r="CL149" s="507"/>
      <c r="CM149" s="507"/>
      <c r="CN149" s="507"/>
      <c r="CO149" s="507"/>
      <c r="CP149" s="507"/>
      <c r="CQ149" s="507"/>
      <c r="CR149" s="507"/>
      <c r="CS149" s="507"/>
      <c r="CT149" s="507"/>
      <c r="CU149" s="507"/>
      <c r="CV149" s="507"/>
      <c r="CW149" s="507"/>
      <c r="CX149" s="507"/>
      <c r="CY149" s="507"/>
      <c r="DN149" s="507"/>
      <c r="DO149" s="507"/>
      <c r="DP149" s="507"/>
      <c r="DQ149" s="507"/>
      <c r="DR149" s="507"/>
      <c r="DS149" s="507"/>
      <c r="DT149" s="507"/>
      <c r="DU149" s="507"/>
      <c r="DV149" s="507"/>
      <c r="DW149" s="507"/>
      <c r="DX149" s="507"/>
      <c r="DY149" s="507"/>
      <c r="DZ149" s="507"/>
      <c r="EA149" s="507"/>
      <c r="EB149" s="507"/>
      <c r="EC149" s="507"/>
      <c r="ED149" s="507"/>
      <c r="EE149" s="507"/>
      <c r="EF149" s="507"/>
      <c r="EG149" s="507"/>
      <c r="EH149" s="507"/>
      <c r="EI149" s="507"/>
      <c r="EJ149" s="507"/>
      <c r="EK149" s="507"/>
      <c r="EL149" s="507"/>
      <c r="EM149" s="507"/>
      <c r="EN149" s="507"/>
      <c r="EO149" s="507"/>
      <c r="EP149" s="507"/>
      <c r="EQ149" s="507"/>
      <c r="ER149" s="507"/>
      <c r="ES149" s="507"/>
      <c r="ET149" s="507"/>
      <c r="EU149" s="507"/>
      <c r="EV149" s="507"/>
      <c r="EW149" s="507"/>
      <c r="EX149" s="507"/>
      <c r="EY149" s="507"/>
      <c r="EZ149" s="507"/>
      <c r="FA149" s="507"/>
      <c r="FB149" s="507"/>
      <c r="FC149" s="507"/>
      <c r="FD149" s="507"/>
      <c r="FE149" s="507"/>
      <c r="FF149" s="507"/>
      <c r="FG149" s="507"/>
      <c r="FH149" s="507"/>
      <c r="FI149" s="507"/>
      <c r="FJ149" s="507"/>
      <c r="FK149" s="507"/>
      <c r="FL149" s="507"/>
      <c r="FM149" s="507"/>
      <c r="FN149" s="507"/>
      <c r="FO149" s="507"/>
      <c r="FP149" s="507"/>
      <c r="FQ149" s="507"/>
      <c r="FR149" s="507"/>
      <c r="FS149" s="507"/>
      <c r="FT149" s="507"/>
      <c r="FU149" s="507"/>
      <c r="FV149" s="507"/>
      <c r="FW149" s="507"/>
      <c r="FX149" s="507"/>
      <c r="FY149" s="507"/>
      <c r="FZ149" s="507"/>
      <c r="GA149" s="507"/>
      <c r="GB149" s="507"/>
      <c r="GC149" s="507"/>
      <c r="GD149" s="507"/>
      <c r="GE149" s="507"/>
      <c r="GF149" s="507"/>
      <c r="GG149" s="507"/>
      <c r="GH149" s="507"/>
      <c r="GI149" s="507"/>
      <c r="GJ149" s="507"/>
      <c r="GK149" s="507"/>
      <c r="GL149" s="507"/>
      <c r="GM149" s="507"/>
      <c r="GN149" s="507"/>
      <c r="GO149" s="507"/>
      <c r="GP149" s="507"/>
      <c r="GQ149" s="507"/>
      <c r="GR149" s="507"/>
      <c r="GS149" s="507"/>
      <c r="GT149" s="507"/>
      <c r="GU149" s="507"/>
      <c r="GV149" s="507"/>
      <c r="GW149" s="507"/>
      <c r="GX149" s="507"/>
      <c r="GY149" s="507"/>
      <c r="GZ149" s="507"/>
      <c r="HA149" s="507"/>
      <c r="HB149" s="507"/>
      <c r="HC149" s="507"/>
      <c r="HD149" s="507"/>
      <c r="HE149" s="507"/>
      <c r="HF149" s="507"/>
      <c r="HG149" s="507"/>
      <c r="HH149" s="507"/>
      <c r="HI149" s="507"/>
      <c r="HJ149" s="507"/>
      <c r="HK149" s="507"/>
      <c r="HL149" s="507"/>
      <c r="HM149" s="507"/>
      <c r="HN149" s="507"/>
      <c r="HO149" s="507"/>
      <c r="HP149" s="507"/>
      <c r="HQ149" s="507"/>
      <c r="HR149" s="507"/>
      <c r="HS149" s="507"/>
      <c r="HT149" s="507"/>
      <c r="HU149" s="507"/>
      <c r="HV149" s="507"/>
      <c r="HW149" s="507"/>
      <c r="HX149" s="507"/>
      <c r="HY149" s="507"/>
      <c r="HZ149" s="507"/>
      <c r="IA149" s="507"/>
      <c r="IB149" s="507"/>
      <c r="IC149" s="507"/>
      <c r="ID149" s="507"/>
      <c r="IE149" s="507"/>
      <c r="IF149" s="507"/>
      <c r="IG149" s="507"/>
      <c r="IH149" s="507"/>
      <c r="II149" s="507"/>
      <c r="IJ149" s="507"/>
    </row>
    <row r="150" spans="1:244" s="398" customFormat="1" ht="19" x14ac:dyDescent="0.2">
      <c r="A150"/>
      <c r="B150" s="290"/>
      <c r="C150"/>
      <c r="D150" s="341"/>
      <c r="E150" s="463"/>
      <c r="F150" s="463"/>
      <c r="G150" s="271"/>
      <c r="H150"/>
      <c r="I150" s="99"/>
      <c r="J150"/>
      <c r="K150"/>
      <c r="L150"/>
      <c r="M150" s="275"/>
      <c r="N150" s="275"/>
      <c r="O150" s="275"/>
      <c r="P150" s="275"/>
      <c r="Q150" s="275"/>
      <c r="R150" s="275"/>
      <c r="S150" s="275"/>
      <c r="T150" s="275"/>
      <c r="U150" s="275"/>
      <c r="V150" s="275"/>
      <c r="W150" s="275"/>
      <c r="X150" s="275"/>
      <c r="Y150" s="275"/>
      <c r="Z150" s="275"/>
      <c r="AA150" s="275"/>
      <c r="AB150" s="23"/>
      <c r="AC150"/>
      <c r="AD150" s="92"/>
      <c r="AE150"/>
      <c r="AF150"/>
      <c r="AG150"/>
      <c r="AH150" s="96"/>
      <c r="AI150" s="394"/>
      <c r="AJ150" s="215"/>
      <c r="AK150" s="215"/>
      <c r="AL150" s="215"/>
      <c r="AM150" s="215"/>
      <c r="AN150" s="215"/>
      <c r="AO150" s="215"/>
      <c r="AP150" s="215"/>
      <c r="AQ150" s="215"/>
      <c r="AR150" s="215"/>
      <c r="AS150" s="215"/>
      <c r="AT150" s="215"/>
      <c r="AU150" s="215"/>
      <c r="AV150" s="215"/>
      <c r="AW150" s="215"/>
      <c r="AX150" s="215"/>
      <c r="AY150" s="394"/>
      <c r="AZ150" s="215"/>
      <c r="BA150" s="715"/>
      <c r="BB150"/>
      <c r="BC150" s="715"/>
      <c r="BD150"/>
      <c r="BE150" s="715"/>
      <c r="BF150"/>
      <c r="BG150" s="715"/>
      <c r="BH150"/>
      <c r="BI150" s="715"/>
      <c r="BJ150"/>
      <c r="BK150" s="715"/>
      <c r="BL150"/>
      <c r="BM150" s="715"/>
      <c r="BN150"/>
      <c r="BO150" s="387"/>
      <c r="BP150"/>
      <c r="BQ150" s="387"/>
      <c r="BR150"/>
      <c r="BS150" s="387"/>
      <c r="BT150"/>
      <c r="BU150" s="387"/>
      <c r="BV150"/>
      <c r="BW150" s="387"/>
      <c r="BX150"/>
      <c r="BY150" s="387"/>
      <c r="BZ150"/>
      <c r="CA150" s="387"/>
      <c r="CB150"/>
      <c r="CC150" s="387"/>
      <c r="CD150"/>
      <c r="CE150" s="387"/>
      <c r="CF150"/>
      <c r="CG150" s="387"/>
      <c r="CH150"/>
      <c r="CI150" s="387"/>
      <c r="CJ150"/>
      <c r="CK150" s="215"/>
      <c r="CL150" s="507"/>
      <c r="CM150" s="507"/>
      <c r="CN150" s="507"/>
      <c r="CO150" s="507"/>
      <c r="CP150" s="507"/>
      <c r="CQ150" s="507"/>
      <c r="CR150" s="507"/>
      <c r="CS150" s="507"/>
      <c r="CT150" s="507"/>
      <c r="CU150" s="507"/>
      <c r="CV150" s="507"/>
      <c r="CW150" s="507"/>
      <c r="CX150" s="507"/>
      <c r="CY150" s="507"/>
      <c r="DN150" s="507"/>
      <c r="DO150" s="507"/>
      <c r="DP150" s="507"/>
      <c r="DQ150" s="507"/>
      <c r="DR150" s="507"/>
      <c r="DS150" s="507"/>
      <c r="DT150" s="507"/>
      <c r="DU150" s="507"/>
      <c r="DV150" s="507"/>
      <c r="DW150" s="507"/>
      <c r="DX150" s="507"/>
      <c r="DY150" s="507"/>
      <c r="DZ150" s="507"/>
      <c r="EA150" s="507"/>
      <c r="EB150" s="507"/>
      <c r="EC150" s="507"/>
      <c r="ED150" s="507"/>
      <c r="EE150" s="507"/>
      <c r="EF150" s="507"/>
      <c r="EG150" s="507"/>
      <c r="EH150" s="507"/>
      <c r="EI150" s="507"/>
      <c r="EJ150" s="507"/>
      <c r="EK150" s="507"/>
      <c r="EL150" s="507"/>
      <c r="EM150" s="507"/>
      <c r="EN150" s="507"/>
      <c r="EO150" s="507"/>
      <c r="EP150" s="507"/>
      <c r="EQ150" s="507"/>
      <c r="ER150" s="507"/>
      <c r="ES150" s="507"/>
      <c r="ET150" s="507"/>
      <c r="EU150" s="507"/>
      <c r="EV150" s="507"/>
      <c r="EW150" s="507"/>
      <c r="EX150" s="507"/>
      <c r="EY150" s="507"/>
      <c r="EZ150" s="507"/>
      <c r="FA150" s="507"/>
      <c r="FB150" s="507"/>
      <c r="FC150" s="507"/>
      <c r="FD150" s="507"/>
      <c r="FE150" s="507"/>
      <c r="FF150" s="507"/>
      <c r="FG150" s="507"/>
      <c r="FH150" s="507"/>
      <c r="FI150" s="507"/>
      <c r="FJ150" s="507"/>
      <c r="FK150" s="507"/>
      <c r="FL150" s="507"/>
      <c r="FM150" s="507"/>
      <c r="FN150" s="507"/>
      <c r="FO150" s="507"/>
      <c r="FP150" s="507"/>
      <c r="FQ150" s="507"/>
      <c r="FR150" s="507"/>
      <c r="FS150" s="507"/>
      <c r="FT150" s="507"/>
      <c r="FU150" s="507"/>
      <c r="FV150" s="507"/>
      <c r="FW150" s="507"/>
      <c r="FX150" s="507"/>
      <c r="FY150" s="507"/>
      <c r="FZ150" s="507"/>
      <c r="GA150" s="507"/>
      <c r="GB150" s="507"/>
      <c r="GC150" s="507"/>
      <c r="GD150" s="507"/>
      <c r="GE150" s="507"/>
      <c r="GF150" s="507"/>
      <c r="GG150" s="507"/>
      <c r="GH150" s="507"/>
      <c r="GI150" s="507"/>
      <c r="GJ150" s="507"/>
      <c r="GK150" s="507"/>
      <c r="GL150" s="507"/>
      <c r="GM150" s="507"/>
      <c r="GN150" s="507"/>
      <c r="GO150" s="507"/>
      <c r="GP150" s="507"/>
      <c r="GQ150" s="507"/>
      <c r="GR150" s="507"/>
      <c r="GS150" s="507"/>
      <c r="GT150" s="507"/>
      <c r="GU150" s="507"/>
      <c r="GV150" s="507"/>
      <c r="GW150" s="507"/>
      <c r="GX150" s="507"/>
      <c r="GY150" s="507"/>
      <c r="GZ150" s="507"/>
      <c r="HA150" s="507"/>
      <c r="HB150" s="507"/>
      <c r="HC150" s="507"/>
      <c r="HD150" s="507"/>
      <c r="HE150" s="507"/>
      <c r="HF150" s="507"/>
      <c r="HG150" s="507"/>
      <c r="HH150" s="507"/>
      <c r="HI150" s="507"/>
      <c r="HJ150" s="507"/>
      <c r="HK150" s="507"/>
      <c r="HL150" s="507"/>
      <c r="HM150" s="507"/>
      <c r="HN150" s="507"/>
      <c r="HO150" s="507"/>
      <c r="HP150" s="507"/>
      <c r="HQ150" s="507"/>
      <c r="HR150" s="507"/>
      <c r="HS150" s="507"/>
      <c r="HT150" s="507"/>
      <c r="HU150" s="507"/>
      <c r="HV150" s="507"/>
      <c r="HW150" s="507"/>
      <c r="HX150" s="507"/>
      <c r="HY150" s="507"/>
      <c r="HZ150" s="507"/>
      <c r="IA150" s="507"/>
      <c r="IB150" s="507"/>
      <c r="IC150" s="507"/>
      <c r="ID150" s="507"/>
      <c r="IE150" s="507"/>
      <c r="IF150" s="507"/>
      <c r="IG150" s="507"/>
      <c r="IH150" s="507"/>
      <c r="II150" s="507"/>
      <c r="IJ150" s="507"/>
    </row>
    <row r="151" spans="1:244" s="398" customFormat="1" ht="19" x14ac:dyDescent="0.2">
      <c r="A151"/>
      <c r="B151" s="290"/>
      <c r="C151"/>
      <c r="D151" s="341"/>
      <c r="E151" s="463"/>
      <c r="F151" s="463"/>
      <c r="G151" s="271"/>
      <c r="H151"/>
      <c r="I151" s="99"/>
      <c r="J151"/>
      <c r="K151"/>
      <c r="L151"/>
      <c r="M151" s="275"/>
      <c r="N151" s="275"/>
      <c r="O151" s="275"/>
      <c r="P151" s="275"/>
      <c r="Q151" s="275"/>
      <c r="R151" s="275"/>
      <c r="S151" s="275"/>
      <c r="T151" s="275"/>
      <c r="U151" s="275"/>
      <c r="V151" s="275"/>
      <c r="W151" s="275"/>
      <c r="X151" s="275"/>
      <c r="Y151" s="275"/>
      <c r="Z151" s="275"/>
      <c r="AA151" s="275"/>
      <c r="AB151" s="23"/>
      <c r="AC151"/>
      <c r="AD151" s="92"/>
      <c r="AE151"/>
      <c r="AF151"/>
      <c r="AG151"/>
      <c r="AH151" s="96"/>
      <c r="AI151" s="394"/>
      <c r="AJ151" s="215"/>
      <c r="AK151" s="215"/>
      <c r="AL151" s="215"/>
      <c r="AM151" s="215"/>
      <c r="AN151" s="215"/>
      <c r="AO151" s="215"/>
      <c r="AP151" s="215"/>
      <c r="AQ151" s="215"/>
      <c r="AR151" s="215"/>
      <c r="AS151" s="215"/>
      <c r="AT151" s="215"/>
      <c r="AU151" s="215"/>
      <c r="AV151" s="215"/>
      <c r="AW151" s="215"/>
      <c r="AX151" s="215"/>
      <c r="AY151" s="394"/>
      <c r="AZ151" s="215"/>
      <c r="BA151" s="715"/>
      <c r="BB151"/>
      <c r="BC151" s="715"/>
      <c r="BD151"/>
      <c r="BE151" s="715"/>
      <c r="BF151"/>
      <c r="BG151" s="715"/>
      <c r="BH151"/>
      <c r="BI151" s="715"/>
      <c r="BJ151"/>
      <c r="BK151" s="715"/>
      <c r="BL151"/>
      <c r="BM151" s="715"/>
      <c r="BN151"/>
      <c r="BO151" s="387"/>
      <c r="BP151"/>
      <c r="BQ151" s="387"/>
      <c r="BR151"/>
      <c r="BS151" s="387"/>
      <c r="BT151"/>
      <c r="BU151" s="387"/>
      <c r="BV151"/>
      <c r="BW151" s="387"/>
      <c r="BX151"/>
      <c r="BY151" s="387"/>
      <c r="BZ151"/>
      <c r="CA151" s="387"/>
      <c r="CB151"/>
      <c r="CC151" s="387"/>
      <c r="CD151"/>
      <c r="CE151" s="387"/>
      <c r="CF151"/>
      <c r="CG151" s="387"/>
      <c r="CH151"/>
      <c r="CI151" s="387"/>
      <c r="CJ151"/>
      <c r="CK151" s="215"/>
      <c r="CL151" s="507"/>
      <c r="CM151" s="507"/>
      <c r="CN151" s="507"/>
      <c r="CO151" s="507"/>
      <c r="CP151" s="507"/>
      <c r="CQ151" s="507"/>
      <c r="CR151" s="507"/>
      <c r="CS151" s="507"/>
      <c r="CT151" s="507"/>
      <c r="CU151" s="507"/>
      <c r="CV151" s="507"/>
      <c r="CW151" s="507"/>
      <c r="CX151" s="507"/>
      <c r="CY151" s="507"/>
      <c r="DN151" s="507"/>
      <c r="DO151" s="507"/>
      <c r="DP151" s="507"/>
      <c r="DQ151" s="507"/>
      <c r="DR151" s="507"/>
      <c r="DS151" s="507"/>
      <c r="DT151" s="507"/>
      <c r="DU151" s="507"/>
      <c r="DV151" s="507"/>
      <c r="DW151" s="507"/>
      <c r="DX151" s="507"/>
      <c r="DY151" s="507"/>
      <c r="DZ151" s="507"/>
      <c r="EA151" s="507"/>
      <c r="EB151" s="507"/>
      <c r="EC151" s="507"/>
      <c r="ED151" s="507"/>
      <c r="EE151" s="507"/>
      <c r="EF151" s="507"/>
      <c r="EG151" s="507"/>
      <c r="EH151" s="507"/>
      <c r="EI151" s="507"/>
      <c r="EJ151" s="507"/>
      <c r="EK151" s="507"/>
      <c r="EL151" s="507"/>
      <c r="EM151" s="507"/>
      <c r="EN151" s="507"/>
      <c r="EO151" s="507"/>
      <c r="EP151" s="507"/>
      <c r="EQ151" s="507"/>
      <c r="ER151" s="507"/>
      <c r="ES151" s="507"/>
      <c r="ET151" s="507"/>
      <c r="EU151" s="507"/>
      <c r="EV151" s="507"/>
      <c r="EW151" s="507"/>
      <c r="EX151" s="507"/>
      <c r="EY151" s="507"/>
      <c r="EZ151" s="507"/>
      <c r="FA151" s="507"/>
      <c r="FB151" s="507"/>
      <c r="FC151" s="507"/>
      <c r="FD151" s="507"/>
      <c r="FE151" s="507"/>
      <c r="FF151" s="507"/>
      <c r="FG151" s="507"/>
      <c r="FH151" s="507"/>
      <c r="FI151" s="507"/>
      <c r="FJ151" s="507"/>
      <c r="FK151" s="507"/>
      <c r="FL151" s="507"/>
      <c r="FM151" s="507"/>
      <c r="FN151" s="507"/>
      <c r="FO151" s="507"/>
      <c r="FP151" s="507"/>
      <c r="FQ151" s="507"/>
      <c r="FR151" s="507"/>
      <c r="FS151" s="507"/>
      <c r="FT151" s="507"/>
      <c r="FU151" s="507"/>
      <c r="FV151" s="507"/>
      <c r="FW151" s="507"/>
      <c r="FX151" s="507"/>
      <c r="FY151" s="507"/>
      <c r="FZ151" s="507"/>
      <c r="GA151" s="507"/>
      <c r="GB151" s="507"/>
      <c r="GC151" s="507"/>
      <c r="GD151" s="507"/>
      <c r="GE151" s="507"/>
      <c r="GF151" s="507"/>
      <c r="GG151" s="507"/>
      <c r="GH151" s="507"/>
      <c r="GI151" s="507"/>
      <c r="GJ151" s="507"/>
      <c r="GK151" s="507"/>
      <c r="GL151" s="507"/>
      <c r="GM151" s="507"/>
      <c r="GN151" s="507"/>
      <c r="GO151" s="507"/>
      <c r="GP151" s="507"/>
      <c r="GQ151" s="507"/>
      <c r="GR151" s="507"/>
      <c r="GS151" s="507"/>
      <c r="GT151" s="507"/>
      <c r="GU151" s="507"/>
      <c r="GV151" s="507"/>
      <c r="GW151" s="507"/>
      <c r="GX151" s="507"/>
      <c r="GY151" s="507"/>
      <c r="GZ151" s="507"/>
      <c r="HA151" s="507"/>
      <c r="HB151" s="507"/>
      <c r="HC151" s="507"/>
      <c r="HD151" s="507"/>
      <c r="HE151" s="507"/>
      <c r="HF151" s="507"/>
      <c r="HG151" s="507"/>
      <c r="HH151" s="507"/>
      <c r="HI151" s="507"/>
      <c r="HJ151" s="507"/>
      <c r="HK151" s="507"/>
      <c r="HL151" s="507"/>
      <c r="HM151" s="507"/>
      <c r="HN151" s="507"/>
      <c r="HO151" s="507"/>
      <c r="HP151" s="507"/>
      <c r="HQ151" s="507"/>
      <c r="HR151" s="507"/>
      <c r="HS151" s="507"/>
      <c r="HT151" s="507"/>
      <c r="HU151" s="507"/>
      <c r="HV151" s="507"/>
      <c r="HW151" s="507"/>
      <c r="HX151" s="507"/>
      <c r="HY151" s="507"/>
      <c r="HZ151" s="507"/>
      <c r="IA151" s="507"/>
      <c r="IB151" s="507"/>
      <c r="IC151" s="507"/>
      <c r="ID151" s="507"/>
      <c r="IE151" s="507"/>
      <c r="IF151" s="507"/>
      <c r="IG151" s="507"/>
      <c r="IH151" s="507"/>
      <c r="II151" s="507"/>
      <c r="IJ151" s="507"/>
    </row>
    <row r="152" spans="1:244" s="398" customFormat="1" ht="19" x14ac:dyDescent="0.2">
      <c r="A152"/>
      <c r="B152" s="290"/>
      <c r="C152"/>
      <c r="D152" s="341"/>
      <c r="E152" s="463"/>
      <c r="F152" s="463"/>
      <c r="G152" s="271"/>
      <c r="H152"/>
      <c r="I152" s="99"/>
      <c r="J152"/>
      <c r="K152"/>
      <c r="L152"/>
      <c r="M152" s="275"/>
      <c r="N152" s="275"/>
      <c r="O152" s="275"/>
      <c r="P152" s="275"/>
      <c r="Q152" s="275"/>
      <c r="R152" s="275"/>
      <c r="S152" s="275"/>
      <c r="T152" s="275"/>
      <c r="U152" s="275"/>
      <c r="V152" s="275"/>
      <c r="W152" s="275"/>
      <c r="X152" s="275"/>
      <c r="Y152" s="275"/>
      <c r="Z152" s="275"/>
      <c r="AA152" s="275"/>
      <c r="AB152" s="23"/>
      <c r="AC152"/>
      <c r="AD152" s="92"/>
      <c r="AE152"/>
      <c r="AF152"/>
      <c r="AG152"/>
      <c r="AH152" s="96"/>
      <c r="AI152" s="394"/>
      <c r="AJ152" s="215"/>
      <c r="AK152" s="215"/>
      <c r="AL152" s="215"/>
      <c r="AM152" s="215"/>
      <c r="AN152" s="215"/>
      <c r="AO152" s="215"/>
      <c r="AP152" s="215"/>
      <c r="AQ152" s="215"/>
      <c r="AR152" s="215"/>
      <c r="AS152" s="215"/>
      <c r="AT152" s="215"/>
      <c r="AU152" s="215"/>
      <c r="AV152" s="215"/>
      <c r="AW152" s="215"/>
      <c r="AX152" s="215"/>
      <c r="AY152" s="394"/>
      <c r="AZ152" s="215"/>
      <c r="BA152" s="715"/>
      <c r="BB152"/>
      <c r="BC152" s="715"/>
      <c r="BD152"/>
      <c r="BE152" s="715"/>
      <c r="BF152"/>
      <c r="BG152" s="715"/>
      <c r="BH152"/>
      <c r="BI152" s="715"/>
      <c r="BJ152"/>
      <c r="BK152" s="715"/>
      <c r="BL152"/>
      <c r="BM152" s="715"/>
      <c r="BN152"/>
      <c r="BO152" s="387"/>
      <c r="BP152"/>
      <c r="BQ152" s="387"/>
      <c r="BR152"/>
      <c r="BS152" s="387"/>
      <c r="BT152"/>
      <c r="BU152" s="387"/>
      <c r="BV152"/>
      <c r="BW152" s="387"/>
      <c r="BX152"/>
      <c r="BY152" s="387"/>
      <c r="BZ152"/>
      <c r="CA152" s="387"/>
      <c r="CB152"/>
      <c r="CC152" s="387"/>
      <c r="CD152"/>
      <c r="CE152" s="387"/>
      <c r="CF152"/>
      <c r="CG152" s="387"/>
      <c r="CH152"/>
      <c r="CI152" s="387"/>
      <c r="CJ152"/>
      <c r="CK152" s="215"/>
      <c r="CL152" s="507"/>
      <c r="CM152" s="507"/>
      <c r="CN152" s="507"/>
      <c r="CO152" s="507"/>
      <c r="CP152" s="507"/>
      <c r="CQ152" s="507"/>
      <c r="CR152" s="507"/>
      <c r="CS152" s="507"/>
      <c r="CT152" s="507"/>
      <c r="CU152" s="507"/>
      <c r="CV152" s="507"/>
      <c r="CW152" s="507"/>
      <c r="CX152" s="507"/>
      <c r="CY152" s="507"/>
      <c r="DN152" s="507"/>
      <c r="DO152" s="507"/>
      <c r="DP152" s="507"/>
      <c r="DQ152" s="507"/>
      <c r="DR152" s="507"/>
      <c r="DS152" s="507"/>
      <c r="DT152" s="507"/>
      <c r="DU152" s="507"/>
      <c r="DV152" s="507"/>
      <c r="DW152" s="507"/>
      <c r="DX152" s="507"/>
      <c r="DY152" s="507"/>
      <c r="DZ152" s="507"/>
      <c r="EA152" s="507"/>
      <c r="EB152" s="507"/>
      <c r="EC152" s="507"/>
      <c r="ED152" s="507"/>
      <c r="EE152" s="507"/>
      <c r="EF152" s="507"/>
      <c r="EG152" s="507"/>
      <c r="EH152" s="507"/>
      <c r="EI152" s="507"/>
      <c r="EJ152" s="507"/>
      <c r="EK152" s="507"/>
      <c r="EL152" s="507"/>
      <c r="EM152" s="507"/>
      <c r="EN152" s="507"/>
      <c r="EO152" s="507"/>
      <c r="EP152" s="507"/>
      <c r="EQ152" s="507"/>
      <c r="ER152" s="507"/>
      <c r="ES152" s="507"/>
      <c r="ET152" s="507"/>
      <c r="EU152" s="507"/>
      <c r="EV152" s="507"/>
      <c r="EW152" s="507"/>
      <c r="EX152" s="507"/>
      <c r="EY152" s="507"/>
      <c r="EZ152" s="507"/>
      <c r="FA152" s="507"/>
      <c r="FB152" s="507"/>
      <c r="FC152" s="507"/>
      <c r="FD152" s="507"/>
      <c r="FE152" s="507"/>
      <c r="FF152" s="507"/>
      <c r="FG152" s="507"/>
      <c r="FH152" s="507"/>
      <c r="FI152" s="507"/>
      <c r="FJ152" s="507"/>
      <c r="FK152" s="507"/>
      <c r="FL152" s="507"/>
      <c r="FM152" s="507"/>
      <c r="FN152" s="507"/>
      <c r="FO152" s="507"/>
      <c r="FP152" s="507"/>
      <c r="FQ152" s="507"/>
      <c r="FR152" s="507"/>
      <c r="FS152" s="507"/>
      <c r="FT152" s="507"/>
      <c r="FU152" s="507"/>
      <c r="FV152" s="507"/>
      <c r="FW152" s="507"/>
      <c r="FX152" s="507"/>
      <c r="FY152" s="507"/>
      <c r="FZ152" s="507"/>
      <c r="GA152" s="507"/>
      <c r="GB152" s="507"/>
      <c r="GC152" s="507"/>
      <c r="GD152" s="507"/>
      <c r="GE152" s="507"/>
      <c r="GF152" s="507"/>
      <c r="GG152" s="507"/>
      <c r="GH152" s="507"/>
      <c r="GI152" s="507"/>
      <c r="GJ152" s="507"/>
      <c r="GK152" s="507"/>
      <c r="GL152" s="507"/>
      <c r="GM152" s="507"/>
      <c r="GN152" s="507"/>
      <c r="GO152" s="507"/>
      <c r="GP152" s="507"/>
      <c r="GQ152" s="507"/>
      <c r="GR152" s="507"/>
      <c r="GS152" s="507"/>
      <c r="GT152" s="507"/>
      <c r="GU152" s="507"/>
      <c r="GV152" s="507"/>
      <c r="GW152" s="507"/>
      <c r="GX152" s="507"/>
      <c r="GY152" s="507"/>
      <c r="GZ152" s="507"/>
      <c r="HA152" s="507"/>
      <c r="HB152" s="507"/>
      <c r="HC152" s="507"/>
      <c r="HD152" s="507"/>
      <c r="HE152" s="507"/>
      <c r="HF152" s="507"/>
      <c r="HG152" s="507"/>
      <c r="HH152" s="507"/>
      <c r="HI152" s="507"/>
      <c r="HJ152" s="507"/>
      <c r="HK152" s="507"/>
      <c r="HL152" s="507"/>
      <c r="HM152" s="507"/>
      <c r="HN152" s="507"/>
      <c r="HO152" s="507"/>
      <c r="HP152" s="507"/>
      <c r="HQ152" s="507"/>
      <c r="HR152" s="507"/>
      <c r="HS152" s="507"/>
      <c r="HT152" s="507"/>
      <c r="HU152" s="507"/>
      <c r="HV152" s="507"/>
      <c r="HW152" s="507"/>
      <c r="HX152" s="507"/>
      <c r="HY152" s="507"/>
      <c r="HZ152" s="507"/>
      <c r="IA152" s="507"/>
      <c r="IB152" s="507"/>
      <c r="IC152" s="507"/>
      <c r="ID152" s="507"/>
      <c r="IE152" s="507"/>
      <c r="IF152" s="507"/>
      <c r="IG152" s="507"/>
      <c r="IH152" s="507"/>
      <c r="II152" s="507"/>
      <c r="IJ152" s="507"/>
    </row>
    <row r="153" spans="1:244" s="398" customFormat="1" ht="19" x14ac:dyDescent="0.2">
      <c r="A153"/>
      <c r="B153" s="290"/>
      <c r="C153"/>
      <c r="D153" s="341"/>
      <c r="E153" s="463"/>
      <c r="F153" s="463"/>
      <c r="G153" s="271"/>
      <c r="H153"/>
      <c r="I153" s="99"/>
      <c r="J153"/>
      <c r="K153"/>
      <c r="L153"/>
      <c r="M153" s="275"/>
      <c r="N153" s="275"/>
      <c r="O153" s="275"/>
      <c r="P153" s="275"/>
      <c r="Q153" s="275"/>
      <c r="R153" s="275"/>
      <c r="S153" s="275"/>
      <c r="T153" s="275"/>
      <c r="U153" s="275"/>
      <c r="V153" s="275"/>
      <c r="W153" s="275"/>
      <c r="X153" s="275"/>
      <c r="Y153" s="275"/>
      <c r="Z153" s="275"/>
      <c r="AA153" s="275"/>
      <c r="AB153" s="23"/>
      <c r="AC153"/>
      <c r="AD153" s="92"/>
      <c r="AE153"/>
      <c r="AF153"/>
      <c r="AG153"/>
      <c r="AH153" s="96"/>
      <c r="AI153" s="394"/>
      <c r="AJ153" s="215"/>
      <c r="AK153" s="215"/>
      <c r="AL153" s="215"/>
      <c r="AM153" s="215"/>
      <c r="AN153" s="215"/>
      <c r="AO153" s="215"/>
      <c r="AP153" s="215"/>
      <c r="AQ153" s="215"/>
      <c r="AR153" s="215"/>
      <c r="AS153" s="215"/>
      <c r="AT153" s="215"/>
      <c r="AU153" s="215"/>
      <c r="AV153" s="215"/>
      <c r="AW153" s="215"/>
      <c r="AX153" s="215"/>
      <c r="AY153" s="394"/>
      <c r="AZ153" s="215"/>
      <c r="BA153" s="715"/>
      <c r="BB153"/>
      <c r="BC153" s="715"/>
      <c r="BD153"/>
      <c r="BE153" s="715"/>
      <c r="BF153"/>
      <c r="BG153" s="715"/>
      <c r="BH153"/>
      <c r="BI153" s="715"/>
      <c r="BJ153"/>
      <c r="BK153" s="715"/>
      <c r="BL153"/>
      <c r="BM153" s="715"/>
      <c r="BN153"/>
      <c r="BO153" s="387"/>
      <c r="BP153"/>
      <c r="BQ153" s="387"/>
      <c r="BR153"/>
      <c r="BS153" s="387"/>
      <c r="BT153"/>
      <c r="BU153" s="387"/>
      <c r="BV153"/>
      <c r="BW153" s="387"/>
      <c r="BX153"/>
      <c r="BY153" s="387"/>
      <c r="BZ153"/>
      <c r="CA153" s="387"/>
      <c r="CB153"/>
      <c r="CC153" s="387"/>
      <c r="CD153"/>
      <c r="CE153" s="387"/>
      <c r="CF153"/>
      <c r="CG153" s="387"/>
      <c r="CH153"/>
      <c r="CI153" s="387"/>
      <c r="CJ153"/>
      <c r="CK153" s="215"/>
      <c r="CL153" s="507"/>
      <c r="CM153" s="507"/>
      <c r="CN153" s="507"/>
      <c r="CO153" s="507"/>
      <c r="CP153" s="507"/>
      <c r="CQ153" s="507"/>
      <c r="CR153" s="507"/>
      <c r="CS153" s="507"/>
      <c r="CT153" s="507"/>
      <c r="CU153" s="507"/>
      <c r="CV153" s="507"/>
      <c r="CW153" s="507"/>
      <c r="CX153" s="507"/>
      <c r="CY153" s="507"/>
      <c r="DN153" s="507"/>
      <c r="DO153" s="507"/>
      <c r="DP153" s="507"/>
      <c r="DQ153" s="507"/>
      <c r="DR153" s="507"/>
      <c r="DS153" s="507"/>
      <c r="DT153" s="507"/>
      <c r="DU153" s="507"/>
      <c r="DV153" s="507"/>
      <c r="DW153" s="507"/>
      <c r="DX153" s="507"/>
      <c r="DY153" s="507"/>
      <c r="DZ153" s="507"/>
      <c r="EA153" s="507"/>
      <c r="EB153" s="507"/>
      <c r="EC153" s="507"/>
      <c r="ED153" s="507"/>
      <c r="EE153" s="507"/>
      <c r="EF153" s="507"/>
      <c r="EG153" s="507"/>
      <c r="EH153" s="507"/>
      <c r="EI153" s="507"/>
      <c r="EJ153" s="507"/>
      <c r="EK153" s="507"/>
      <c r="EL153" s="507"/>
      <c r="EM153" s="507"/>
      <c r="EN153" s="507"/>
      <c r="EO153" s="507"/>
      <c r="EP153" s="507"/>
      <c r="EQ153" s="507"/>
      <c r="ER153" s="507"/>
      <c r="ES153" s="507"/>
      <c r="ET153" s="507"/>
      <c r="EU153" s="507"/>
      <c r="EV153" s="507"/>
      <c r="EW153" s="507"/>
      <c r="EX153" s="507"/>
      <c r="EY153" s="507"/>
      <c r="EZ153" s="507"/>
      <c r="FA153" s="507"/>
      <c r="FB153" s="507"/>
      <c r="FC153" s="507"/>
      <c r="FD153" s="507"/>
      <c r="FE153" s="507"/>
      <c r="FF153" s="507"/>
      <c r="FG153" s="507"/>
      <c r="FH153" s="507"/>
      <c r="FI153" s="507"/>
      <c r="FJ153" s="507"/>
      <c r="FK153" s="507"/>
      <c r="FL153" s="507"/>
      <c r="FM153" s="507"/>
      <c r="FN153" s="507"/>
      <c r="FO153" s="507"/>
      <c r="FP153" s="507"/>
      <c r="FQ153" s="507"/>
      <c r="FR153" s="507"/>
      <c r="FS153" s="507"/>
      <c r="FT153" s="507"/>
      <c r="FU153" s="507"/>
      <c r="FV153" s="507"/>
      <c r="FW153" s="507"/>
      <c r="FX153" s="507"/>
      <c r="FY153" s="507"/>
      <c r="FZ153" s="507"/>
      <c r="GA153" s="507"/>
      <c r="GB153" s="507"/>
      <c r="GC153" s="507"/>
      <c r="GD153" s="507"/>
      <c r="GE153" s="507"/>
      <c r="GF153" s="507"/>
      <c r="GG153" s="507"/>
      <c r="GH153" s="507"/>
      <c r="GI153" s="507"/>
      <c r="GJ153" s="507"/>
      <c r="GK153" s="507"/>
      <c r="GL153" s="507"/>
      <c r="GM153" s="507"/>
      <c r="GN153" s="507"/>
      <c r="GO153" s="507"/>
      <c r="GP153" s="507"/>
      <c r="GQ153" s="507"/>
      <c r="GR153" s="507"/>
      <c r="GS153" s="507"/>
      <c r="GT153" s="507"/>
      <c r="GU153" s="507"/>
      <c r="GV153" s="507"/>
      <c r="GW153" s="507"/>
      <c r="GX153" s="507"/>
      <c r="GY153" s="507"/>
      <c r="GZ153" s="507"/>
      <c r="HA153" s="507"/>
      <c r="HB153" s="507"/>
      <c r="HC153" s="507"/>
      <c r="HD153" s="507"/>
      <c r="HE153" s="507"/>
      <c r="HF153" s="507"/>
      <c r="HG153" s="507"/>
      <c r="HH153" s="507"/>
      <c r="HI153" s="507"/>
      <c r="HJ153" s="507"/>
      <c r="HK153" s="507"/>
      <c r="HL153" s="507"/>
      <c r="HM153" s="507"/>
      <c r="HN153" s="507"/>
      <c r="HO153" s="507"/>
      <c r="HP153" s="507"/>
      <c r="HQ153" s="507"/>
      <c r="HR153" s="507"/>
      <c r="HS153" s="507"/>
      <c r="HT153" s="507"/>
      <c r="HU153" s="507"/>
      <c r="HV153" s="507"/>
      <c r="HW153" s="507"/>
      <c r="HX153" s="507"/>
      <c r="HY153" s="507"/>
      <c r="HZ153" s="507"/>
      <c r="IA153" s="507"/>
      <c r="IB153" s="507"/>
      <c r="IC153" s="507"/>
      <c r="ID153" s="507"/>
      <c r="IE153" s="507"/>
      <c r="IF153" s="507"/>
      <c r="IG153" s="507"/>
      <c r="IH153" s="507"/>
      <c r="II153" s="507"/>
      <c r="IJ153" s="507"/>
    </row>
    <row r="154" spans="1:244" s="398" customFormat="1" ht="19" x14ac:dyDescent="0.2">
      <c r="A154"/>
      <c r="B154" s="290"/>
      <c r="C154"/>
      <c r="D154" s="341"/>
      <c r="E154" s="463"/>
      <c r="F154" s="463"/>
      <c r="G154" s="271"/>
      <c r="H154"/>
      <c r="I154" s="99"/>
      <c r="J154"/>
      <c r="K154"/>
      <c r="L154"/>
      <c r="M154" s="275"/>
      <c r="N154" s="275"/>
      <c r="O154" s="275"/>
      <c r="P154" s="275"/>
      <c r="Q154" s="275"/>
      <c r="R154" s="275"/>
      <c r="S154" s="275"/>
      <c r="T154" s="275"/>
      <c r="U154" s="275"/>
      <c r="V154" s="275"/>
      <c r="W154" s="275"/>
      <c r="X154" s="275"/>
      <c r="Y154" s="275"/>
      <c r="Z154" s="275"/>
      <c r="AA154" s="275"/>
      <c r="AB154" s="23"/>
      <c r="AC154"/>
      <c r="AD154" s="92"/>
      <c r="AE154"/>
      <c r="AF154"/>
      <c r="AG154"/>
      <c r="AH154" s="96"/>
      <c r="AI154" s="394"/>
      <c r="AJ154" s="215"/>
      <c r="AK154" s="215"/>
      <c r="AL154" s="215"/>
      <c r="AM154" s="215"/>
      <c r="AN154" s="215"/>
      <c r="AO154" s="215"/>
      <c r="AP154" s="215"/>
      <c r="AQ154" s="215"/>
      <c r="AR154" s="215"/>
      <c r="AS154" s="215"/>
      <c r="AT154" s="215"/>
      <c r="AU154" s="215"/>
      <c r="AV154" s="215"/>
      <c r="AW154" s="215"/>
      <c r="AX154" s="215"/>
      <c r="AY154" s="394"/>
      <c r="AZ154" s="215"/>
      <c r="BA154" s="715"/>
      <c r="BB154"/>
      <c r="BC154" s="715"/>
      <c r="BD154"/>
      <c r="BE154" s="715"/>
      <c r="BF154"/>
      <c r="BG154" s="715"/>
      <c r="BH154"/>
      <c r="BI154" s="715"/>
      <c r="BJ154"/>
      <c r="BK154" s="715"/>
      <c r="BL154"/>
      <c r="BM154" s="715"/>
      <c r="BN154"/>
      <c r="BO154" s="387"/>
      <c r="BP154"/>
      <c r="BQ154" s="387"/>
      <c r="BR154"/>
      <c r="BS154" s="387"/>
      <c r="BT154"/>
      <c r="BU154" s="387"/>
      <c r="BV154"/>
      <c r="BW154" s="387"/>
      <c r="BX154"/>
      <c r="BY154" s="387"/>
      <c r="BZ154"/>
      <c r="CA154" s="387"/>
      <c r="CB154"/>
      <c r="CC154" s="387"/>
      <c r="CD154"/>
      <c r="CE154" s="387"/>
      <c r="CF154"/>
      <c r="CG154" s="387"/>
      <c r="CH154"/>
      <c r="CI154" s="387"/>
      <c r="CJ154"/>
      <c r="CK154" s="215"/>
      <c r="CL154" s="507"/>
      <c r="CM154" s="507"/>
      <c r="CN154" s="507"/>
      <c r="CO154" s="507"/>
      <c r="CP154" s="507"/>
      <c r="CQ154" s="507"/>
      <c r="CR154" s="507"/>
      <c r="CS154" s="507"/>
      <c r="CT154" s="507"/>
      <c r="CU154" s="507"/>
      <c r="CV154" s="507"/>
      <c r="CW154" s="507"/>
      <c r="CX154" s="507"/>
      <c r="CY154" s="507"/>
      <c r="DN154" s="507"/>
      <c r="DO154" s="507"/>
      <c r="DP154" s="507"/>
      <c r="DQ154" s="507"/>
      <c r="DR154" s="507"/>
      <c r="DS154" s="507"/>
      <c r="DT154" s="507"/>
      <c r="DU154" s="507"/>
      <c r="DV154" s="507"/>
      <c r="DW154" s="507"/>
      <c r="DX154" s="507"/>
      <c r="DY154" s="507"/>
      <c r="DZ154" s="507"/>
      <c r="EA154" s="507"/>
      <c r="EB154" s="507"/>
      <c r="EC154" s="507"/>
      <c r="ED154" s="507"/>
      <c r="EE154" s="507"/>
      <c r="EF154" s="507"/>
      <c r="EG154" s="507"/>
      <c r="EH154" s="507"/>
      <c r="EI154" s="507"/>
      <c r="EJ154" s="507"/>
      <c r="EK154" s="507"/>
      <c r="EL154" s="507"/>
      <c r="EM154" s="507"/>
      <c r="EN154" s="507"/>
      <c r="EO154" s="507"/>
      <c r="EP154" s="507"/>
      <c r="EQ154" s="507"/>
      <c r="ER154" s="507"/>
      <c r="ES154" s="507"/>
      <c r="ET154" s="507"/>
      <c r="EU154" s="507"/>
      <c r="EV154" s="507"/>
      <c r="EW154" s="507"/>
      <c r="EX154" s="507"/>
      <c r="EY154" s="507"/>
      <c r="EZ154" s="507"/>
      <c r="FA154" s="507"/>
      <c r="FB154" s="507"/>
      <c r="FC154" s="507"/>
      <c r="FD154" s="507"/>
      <c r="FE154" s="507"/>
      <c r="FF154" s="507"/>
      <c r="FG154" s="507"/>
      <c r="FH154" s="507"/>
      <c r="FI154" s="507"/>
      <c r="FJ154" s="507"/>
      <c r="FK154" s="507"/>
      <c r="FL154" s="507"/>
      <c r="FM154" s="507"/>
      <c r="FN154" s="507"/>
      <c r="FO154" s="507"/>
      <c r="FP154" s="507"/>
      <c r="FQ154" s="507"/>
      <c r="FR154" s="507"/>
      <c r="FS154" s="507"/>
      <c r="FT154" s="507"/>
      <c r="FU154" s="507"/>
      <c r="FV154" s="507"/>
      <c r="FW154" s="507"/>
      <c r="FX154" s="507"/>
      <c r="FY154" s="507"/>
      <c r="FZ154" s="507"/>
      <c r="GA154" s="507"/>
      <c r="GB154" s="507"/>
      <c r="GC154" s="507"/>
      <c r="GD154" s="507"/>
      <c r="GE154" s="507"/>
      <c r="GF154" s="507"/>
      <c r="GG154" s="507"/>
      <c r="GH154" s="507"/>
      <c r="GI154" s="507"/>
      <c r="GJ154" s="507"/>
      <c r="GK154" s="507"/>
      <c r="GL154" s="507"/>
      <c r="GM154" s="507"/>
      <c r="GN154" s="507"/>
      <c r="GO154" s="507"/>
      <c r="GP154" s="507"/>
      <c r="GQ154" s="507"/>
      <c r="GR154" s="507"/>
      <c r="GS154" s="507"/>
      <c r="GT154" s="507"/>
      <c r="GU154" s="507"/>
      <c r="GV154" s="507"/>
      <c r="GW154" s="507"/>
      <c r="GX154" s="507"/>
      <c r="GY154" s="507"/>
      <c r="GZ154" s="507"/>
      <c r="HA154" s="507"/>
      <c r="HB154" s="507"/>
      <c r="HC154" s="507"/>
      <c r="HD154" s="507"/>
      <c r="HE154" s="507"/>
      <c r="HF154" s="507"/>
      <c r="HG154" s="507"/>
      <c r="HH154" s="507"/>
      <c r="HI154" s="507"/>
      <c r="HJ154" s="507"/>
      <c r="HK154" s="507"/>
      <c r="HL154" s="507"/>
      <c r="HM154" s="507"/>
      <c r="HN154" s="507"/>
      <c r="HO154" s="507"/>
      <c r="HP154" s="507"/>
      <c r="HQ154" s="507"/>
      <c r="HR154" s="507"/>
      <c r="HS154" s="507"/>
      <c r="HT154" s="507"/>
      <c r="HU154" s="507"/>
      <c r="HV154" s="507"/>
      <c r="HW154" s="507"/>
      <c r="HX154" s="507"/>
      <c r="HY154" s="507"/>
      <c r="HZ154" s="507"/>
      <c r="IA154" s="507"/>
      <c r="IB154" s="507"/>
      <c r="IC154" s="507"/>
      <c r="ID154" s="507"/>
      <c r="IE154" s="507"/>
      <c r="IF154" s="507"/>
      <c r="IG154" s="507"/>
      <c r="IH154" s="507"/>
      <c r="II154" s="507"/>
      <c r="IJ154" s="507"/>
    </row>
    <row r="155" spans="1:244" s="398" customFormat="1" ht="19" x14ac:dyDescent="0.2">
      <c r="A155"/>
      <c r="B155" s="290"/>
      <c r="C155"/>
      <c r="D155" s="341"/>
      <c r="E155" s="463"/>
      <c r="F155" s="463"/>
      <c r="G155" s="271"/>
      <c r="H155"/>
      <c r="I155" s="99"/>
      <c r="J155"/>
      <c r="K155"/>
      <c r="L155"/>
      <c r="M155" s="275"/>
      <c r="N155" s="275"/>
      <c r="O155" s="275"/>
      <c r="P155" s="275"/>
      <c r="Q155" s="275"/>
      <c r="R155" s="275"/>
      <c r="S155" s="275"/>
      <c r="T155" s="275"/>
      <c r="U155" s="275"/>
      <c r="V155" s="275"/>
      <c r="W155" s="275"/>
      <c r="X155" s="275"/>
      <c r="Y155" s="275"/>
      <c r="Z155" s="275"/>
      <c r="AA155" s="275"/>
      <c r="AB155" s="23"/>
      <c r="AC155"/>
      <c r="AD155" s="92"/>
      <c r="AE155"/>
      <c r="AF155"/>
      <c r="AG155"/>
      <c r="AH155" s="96"/>
      <c r="AI155" s="394"/>
      <c r="AJ155" s="215"/>
      <c r="AK155" s="215"/>
      <c r="AL155" s="215"/>
      <c r="AM155" s="215"/>
      <c r="AN155" s="215"/>
      <c r="AO155" s="215"/>
      <c r="AP155" s="215"/>
      <c r="AQ155" s="215"/>
      <c r="AR155" s="215"/>
      <c r="AS155" s="215"/>
      <c r="AT155" s="215"/>
      <c r="AU155" s="215"/>
      <c r="AV155" s="215"/>
      <c r="AW155" s="215"/>
      <c r="AX155" s="215"/>
      <c r="AY155" s="394"/>
      <c r="AZ155" s="215"/>
      <c r="BA155" s="715"/>
      <c r="BB155"/>
      <c r="BC155" s="715"/>
      <c r="BD155"/>
      <c r="BE155" s="715"/>
      <c r="BF155"/>
      <c r="BG155" s="715"/>
      <c r="BH155"/>
      <c r="BI155" s="715"/>
      <c r="BJ155"/>
      <c r="BK155" s="715"/>
      <c r="BL155"/>
      <c r="BM155" s="715"/>
      <c r="BN155"/>
      <c r="BO155" s="387"/>
      <c r="BP155"/>
      <c r="BQ155" s="387"/>
      <c r="BR155"/>
      <c r="BS155" s="387"/>
      <c r="BT155"/>
      <c r="BU155" s="387"/>
      <c r="BV155"/>
      <c r="BW155" s="387"/>
      <c r="BX155"/>
      <c r="BY155" s="387"/>
      <c r="BZ155"/>
      <c r="CA155" s="387"/>
      <c r="CB155"/>
      <c r="CC155" s="387"/>
      <c r="CD155"/>
      <c r="CE155" s="387"/>
      <c r="CF155"/>
      <c r="CG155" s="387"/>
      <c r="CH155"/>
      <c r="CI155" s="387"/>
      <c r="CJ155"/>
      <c r="CK155" s="215"/>
      <c r="CL155" s="507"/>
      <c r="CM155" s="507"/>
      <c r="CN155" s="507"/>
      <c r="CO155" s="507"/>
      <c r="CP155" s="507"/>
      <c r="CQ155" s="507"/>
      <c r="CR155" s="507"/>
      <c r="CS155" s="507"/>
      <c r="CT155" s="507"/>
      <c r="CU155" s="507"/>
      <c r="CV155" s="507"/>
      <c r="CW155" s="507"/>
      <c r="CX155" s="507"/>
      <c r="CY155" s="507"/>
      <c r="DN155" s="507"/>
      <c r="DO155" s="507"/>
      <c r="DP155" s="507"/>
      <c r="DQ155" s="507"/>
      <c r="DR155" s="507"/>
      <c r="DS155" s="507"/>
      <c r="DT155" s="507"/>
      <c r="DU155" s="507"/>
      <c r="DV155" s="507"/>
      <c r="DW155" s="507"/>
      <c r="DX155" s="507"/>
      <c r="DY155" s="507"/>
      <c r="DZ155" s="507"/>
      <c r="EA155" s="507"/>
      <c r="EB155" s="507"/>
      <c r="EC155" s="507"/>
      <c r="ED155" s="507"/>
      <c r="EE155" s="507"/>
      <c r="EF155" s="507"/>
      <c r="EG155" s="507"/>
      <c r="EH155" s="507"/>
      <c r="EI155" s="507"/>
      <c r="EJ155" s="507"/>
      <c r="EK155" s="507"/>
      <c r="EL155" s="507"/>
      <c r="EM155" s="507"/>
      <c r="EN155" s="507"/>
      <c r="EO155" s="507"/>
      <c r="EP155" s="507"/>
      <c r="EQ155" s="507"/>
      <c r="ER155" s="507"/>
      <c r="ES155" s="507"/>
      <c r="ET155" s="507"/>
      <c r="EU155" s="507"/>
      <c r="EV155" s="507"/>
      <c r="EW155" s="507"/>
      <c r="EX155" s="507"/>
      <c r="EY155" s="507"/>
      <c r="EZ155" s="507"/>
      <c r="FA155" s="507"/>
      <c r="FB155" s="507"/>
      <c r="FC155" s="507"/>
      <c r="FD155" s="507"/>
      <c r="FE155" s="507"/>
      <c r="FF155" s="507"/>
      <c r="FG155" s="507"/>
      <c r="FH155" s="507"/>
      <c r="FI155" s="507"/>
      <c r="FJ155" s="507"/>
      <c r="FK155" s="507"/>
      <c r="FL155" s="507"/>
      <c r="FM155" s="507"/>
      <c r="FN155" s="507"/>
      <c r="FO155" s="507"/>
      <c r="FP155" s="507"/>
      <c r="FQ155" s="507"/>
      <c r="FR155" s="507"/>
      <c r="FS155" s="507"/>
      <c r="FT155" s="507"/>
      <c r="FU155" s="507"/>
      <c r="FV155" s="507"/>
      <c r="FW155" s="507"/>
      <c r="FX155" s="507"/>
      <c r="FY155" s="507"/>
      <c r="FZ155" s="507"/>
      <c r="GA155" s="507"/>
      <c r="GB155" s="507"/>
      <c r="GC155" s="507"/>
      <c r="GD155" s="507"/>
      <c r="GE155" s="507"/>
      <c r="GF155" s="507"/>
      <c r="GG155" s="507"/>
      <c r="GH155" s="507"/>
      <c r="GI155" s="507"/>
      <c r="GJ155" s="507"/>
      <c r="GK155" s="507"/>
      <c r="GL155" s="507"/>
      <c r="GM155" s="507"/>
      <c r="GN155" s="507"/>
      <c r="GO155" s="507"/>
      <c r="GP155" s="507"/>
      <c r="GQ155" s="507"/>
      <c r="GR155" s="507"/>
      <c r="GS155" s="507"/>
      <c r="GT155" s="507"/>
      <c r="GU155" s="507"/>
      <c r="GV155" s="507"/>
      <c r="GW155" s="507"/>
      <c r="GX155" s="507"/>
      <c r="GY155" s="507"/>
      <c r="GZ155" s="507"/>
      <c r="HA155" s="507"/>
      <c r="HB155" s="507"/>
      <c r="HC155" s="507"/>
      <c r="HD155" s="507"/>
      <c r="HE155" s="507"/>
      <c r="HF155" s="507"/>
      <c r="HG155" s="507"/>
      <c r="HH155" s="507"/>
      <c r="HI155" s="507"/>
      <c r="HJ155" s="507"/>
      <c r="HK155" s="507"/>
      <c r="HL155" s="507"/>
      <c r="HM155" s="507"/>
      <c r="HN155" s="507"/>
      <c r="HO155" s="507"/>
      <c r="HP155" s="507"/>
      <c r="HQ155" s="507"/>
      <c r="HR155" s="507"/>
      <c r="HS155" s="507"/>
      <c r="HT155" s="507"/>
      <c r="HU155" s="507"/>
      <c r="HV155" s="507"/>
      <c r="HW155" s="507"/>
      <c r="HX155" s="507"/>
      <c r="HY155" s="507"/>
      <c r="HZ155" s="507"/>
      <c r="IA155" s="507"/>
      <c r="IB155" s="507"/>
      <c r="IC155" s="507"/>
      <c r="ID155" s="507"/>
      <c r="IE155" s="507"/>
      <c r="IF155" s="507"/>
      <c r="IG155" s="507"/>
      <c r="IH155" s="507"/>
      <c r="II155" s="507"/>
      <c r="IJ155" s="507"/>
    </row>
    <row r="156" spans="1:244" s="398" customFormat="1" ht="19" x14ac:dyDescent="0.2">
      <c r="A156"/>
      <c r="B156" s="290"/>
      <c r="C156"/>
      <c r="D156" s="341"/>
      <c r="E156" s="463"/>
      <c r="F156" s="463"/>
      <c r="G156" s="271"/>
      <c r="H156"/>
      <c r="I156" s="99"/>
      <c r="J156"/>
      <c r="K156"/>
      <c r="L156"/>
      <c r="M156" s="275"/>
      <c r="N156" s="275"/>
      <c r="O156" s="275"/>
      <c r="P156" s="275"/>
      <c r="Q156" s="275"/>
      <c r="R156" s="275"/>
      <c r="S156" s="275"/>
      <c r="T156" s="275"/>
      <c r="U156" s="275"/>
      <c r="V156" s="275"/>
      <c r="W156" s="275"/>
      <c r="X156" s="275"/>
      <c r="Y156" s="275"/>
      <c r="Z156" s="275"/>
      <c r="AA156" s="275"/>
      <c r="AB156" s="23"/>
      <c r="AC156"/>
      <c r="AD156" s="92"/>
      <c r="AE156"/>
      <c r="AF156"/>
      <c r="AG156"/>
      <c r="AH156" s="96"/>
      <c r="AI156" s="394"/>
      <c r="AJ156" s="215"/>
      <c r="AK156" s="215"/>
      <c r="AL156" s="215"/>
      <c r="AM156" s="215"/>
      <c r="AN156" s="215"/>
      <c r="AO156" s="215"/>
      <c r="AP156" s="215"/>
      <c r="AQ156" s="215"/>
      <c r="AR156" s="215"/>
      <c r="AS156" s="215"/>
      <c r="AT156" s="215"/>
      <c r="AU156" s="215"/>
      <c r="AV156" s="215"/>
      <c r="AW156" s="215"/>
      <c r="AX156" s="215"/>
      <c r="AY156" s="394"/>
      <c r="AZ156" s="215"/>
      <c r="BA156" s="715"/>
      <c r="BB156"/>
      <c r="BC156" s="715"/>
      <c r="BD156"/>
      <c r="BE156" s="715"/>
      <c r="BF156"/>
      <c r="BG156" s="715"/>
      <c r="BH156"/>
      <c r="BI156" s="715"/>
      <c r="BJ156"/>
      <c r="BK156" s="715"/>
      <c r="BL156"/>
      <c r="BM156" s="715"/>
      <c r="BN156"/>
      <c r="BO156" s="387"/>
      <c r="BP156"/>
      <c r="BQ156" s="387"/>
      <c r="BR156"/>
      <c r="BS156" s="387"/>
      <c r="BT156"/>
      <c r="BU156" s="387"/>
      <c r="BV156"/>
      <c r="BW156" s="387"/>
      <c r="BX156"/>
      <c r="BY156" s="387"/>
      <c r="BZ156"/>
      <c r="CA156" s="387"/>
      <c r="CB156"/>
      <c r="CC156" s="387"/>
      <c r="CD156"/>
      <c r="CE156" s="387"/>
      <c r="CF156"/>
      <c r="CG156" s="387"/>
      <c r="CH156"/>
      <c r="CI156" s="387"/>
      <c r="CJ156"/>
      <c r="CK156" s="215"/>
      <c r="CL156" s="507"/>
      <c r="CM156" s="507"/>
      <c r="CN156" s="507"/>
      <c r="CO156" s="507"/>
      <c r="CP156" s="507"/>
      <c r="CQ156" s="507"/>
      <c r="CR156" s="507"/>
      <c r="CS156" s="507"/>
      <c r="CT156" s="507"/>
      <c r="CU156" s="507"/>
      <c r="CV156" s="507"/>
      <c r="CW156" s="507"/>
      <c r="CX156" s="507"/>
      <c r="CY156" s="507"/>
      <c r="DN156" s="507"/>
      <c r="DO156" s="507"/>
      <c r="DP156" s="507"/>
      <c r="DQ156" s="507"/>
      <c r="DR156" s="507"/>
      <c r="DS156" s="507"/>
      <c r="DT156" s="507"/>
      <c r="DU156" s="507"/>
      <c r="DV156" s="507"/>
      <c r="DW156" s="507"/>
      <c r="DX156" s="507"/>
      <c r="DY156" s="507"/>
      <c r="DZ156" s="507"/>
      <c r="EA156" s="507"/>
      <c r="EB156" s="507"/>
      <c r="EC156" s="507"/>
      <c r="ED156" s="507"/>
      <c r="EE156" s="507"/>
      <c r="EF156" s="507"/>
      <c r="EG156" s="507"/>
      <c r="EH156" s="507"/>
      <c r="EI156" s="507"/>
      <c r="EJ156" s="507"/>
      <c r="EK156" s="507"/>
      <c r="EL156" s="507"/>
      <c r="EM156" s="507"/>
      <c r="EN156" s="507"/>
      <c r="EO156" s="507"/>
      <c r="EP156" s="507"/>
      <c r="EQ156" s="507"/>
      <c r="ER156" s="507"/>
      <c r="ES156" s="507"/>
      <c r="ET156" s="507"/>
      <c r="EU156" s="507"/>
      <c r="EV156" s="507"/>
      <c r="EW156" s="507"/>
      <c r="EX156" s="507"/>
      <c r="EY156" s="507"/>
      <c r="EZ156" s="507"/>
      <c r="FA156" s="507"/>
      <c r="FB156" s="507"/>
      <c r="FC156" s="507"/>
      <c r="FD156" s="507"/>
      <c r="FE156" s="507"/>
      <c r="FF156" s="507"/>
      <c r="FG156" s="507"/>
      <c r="FH156" s="507"/>
      <c r="FI156" s="507"/>
      <c r="FJ156" s="507"/>
      <c r="FK156" s="507"/>
      <c r="FL156" s="507"/>
      <c r="FM156" s="507"/>
      <c r="FN156" s="507"/>
      <c r="FO156" s="507"/>
      <c r="FP156" s="507"/>
      <c r="FQ156" s="507"/>
      <c r="FR156" s="507"/>
      <c r="FS156" s="507"/>
      <c r="FT156" s="507"/>
      <c r="FU156" s="507"/>
      <c r="FV156" s="507"/>
      <c r="FW156" s="507"/>
      <c r="FX156" s="507"/>
      <c r="FY156" s="507"/>
      <c r="FZ156" s="507"/>
      <c r="GA156" s="507"/>
      <c r="GB156" s="507"/>
      <c r="GC156" s="507"/>
      <c r="GD156" s="507"/>
      <c r="GE156" s="507"/>
      <c r="GF156" s="507"/>
      <c r="GG156" s="507"/>
      <c r="GH156" s="507"/>
      <c r="GI156" s="507"/>
      <c r="GJ156" s="507"/>
      <c r="GK156" s="507"/>
      <c r="GL156" s="507"/>
      <c r="GM156" s="507"/>
      <c r="GN156" s="507"/>
      <c r="GO156" s="507"/>
      <c r="GP156" s="507"/>
      <c r="GQ156" s="507"/>
      <c r="GR156" s="507"/>
      <c r="GS156" s="507"/>
      <c r="GT156" s="507"/>
      <c r="GU156" s="507"/>
      <c r="GV156" s="507"/>
      <c r="GW156" s="507"/>
      <c r="GX156" s="507"/>
      <c r="GY156" s="507"/>
      <c r="GZ156" s="507"/>
      <c r="HA156" s="507"/>
      <c r="HB156" s="507"/>
      <c r="HC156" s="507"/>
      <c r="HD156" s="507"/>
      <c r="HE156" s="507"/>
      <c r="HF156" s="507"/>
      <c r="HG156" s="507"/>
      <c r="HH156" s="507"/>
      <c r="HI156" s="507"/>
      <c r="HJ156" s="507"/>
      <c r="HK156" s="507"/>
      <c r="HL156" s="507"/>
      <c r="HM156" s="507"/>
      <c r="HN156" s="507"/>
      <c r="HO156" s="507"/>
      <c r="HP156" s="507"/>
      <c r="HQ156" s="507"/>
      <c r="HR156" s="507"/>
      <c r="HS156" s="507"/>
      <c r="HT156" s="507"/>
      <c r="HU156" s="507"/>
      <c r="HV156" s="507"/>
      <c r="HW156" s="507"/>
      <c r="HX156" s="507"/>
      <c r="HY156" s="507"/>
      <c r="HZ156" s="507"/>
      <c r="IA156" s="507"/>
      <c r="IB156" s="507"/>
      <c r="IC156" s="507"/>
      <c r="ID156" s="507"/>
      <c r="IE156" s="507"/>
      <c r="IF156" s="507"/>
      <c r="IG156" s="507"/>
      <c r="IH156" s="507"/>
      <c r="II156" s="507"/>
      <c r="IJ156" s="507"/>
    </row>
    <row r="157" spans="1:244" s="398" customFormat="1" ht="19" x14ac:dyDescent="0.2">
      <c r="A157"/>
      <c r="B157" s="290"/>
      <c r="C157"/>
      <c r="D157" s="341"/>
      <c r="E157" s="463"/>
      <c r="F157" s="463"/>
      <c r="G157" s="271"/>
      <c r="H157"/>
      <c r="I157" s="99"/>
      <c r="J157"/>
      <c r="K157"/>
      <c r="L157"/>
      <c r="M157" s="275"/>
      <c r="N157" s="275"/>
      <c r="O157" s="275"/>
      <c r="P157" s="275"/>
      <c r="Q157" s="275"/>
      <c r="R157" s="275"/>
      <c r="S157" s="275"/>
      <c r="T157" s="275"/>
      <c r="U157" s="275"/>
      <c r="V157" s="275"/>
      <c r="W157" s="275"/>
      <c r="X157" s="275"/>
      <c r="Y157" s="275"/>
      <c r="Z157" s="275"/>
      <c r="AA157" s="275"/>
      <c r="AB157" s="23"/>
      <c r="AC157"/>
      <c r="AD157" s="92"/>
      <c r="AE157"/>
      <c r="AF157"/>
      <c r="AG157"/>
      <c r="AH157" s="96"/>
      <c r="AI157" s="394"/>
      <c r="AJ157" s="215"/>
      <c r="AK157" s="215"/>
      <c r="AL157" s="215"/>
      <c r="AM157" s="215"/>
      <c r="AN157" s="215"/>
      <c r="AO157" s="215"/>
      <c r="AP157" s="215"/>
      <c r="AQ157" s="215"/>
      <c r="AR157" s="215"/>
      <c r="AS157" s="215"/>
      <c r="AT157" s="215"/>
      <c r="AU157" s="215"/>
      <c r="AV157" s="215"/>
      <c r="AW157" s="215"/>
      <c r="AX157" s="215"/>
      <c r="AY157" s="394"/>
      <c r="AZ157" s="215"/>
      <c r="BA157" s="715"/>
      <c r="BB157"/>
      <c r="BC157" s="715"/>
      <c r="BD157"/>
      <c r="BE157" s="715"/>
      <c r="BF157"/>
      <c r="BG157" s="715"/>
      <c r="BH157"/>
      <c r="BI157" s="715"/>
      <c r="BJ157"/>
      <c r="BK157" s="715"/>
      <c r="BL157"/>
      <c r="BM157" s="715"/>
      <c r="BN157"/>
      <c r="BO157" s="387"/>
      <c r="BP157"/>
      <c r="BQ157" s="387"/>
      <c r="BR157"/>
      <c r="BS157" s="387"/>
      <c r="BT157"/>
      <c r="BU157" s="387"/>
      <c r="BV157"/>
      <c r="BW157" s="387"/>
      <c r="BX157"/>
      <c r="BY157" s="387"/>
      <c r="BZ157"/>
      <c r="CA157" s="387"/>
      <c r="CB157"/>
      <c r="CC157" s="387"/>
      <c r="CD157"/>
      <c r="CE157" s="387"/>
      <c r="CF157"/>
      <c r="CG157" s="387"/>
      <c r="CH157"/>
      <c r="CI157" s="387"/>
      <c r="CJ157"/>
      <c r="CK157" s="215"/>
      <c r="CL157" s="507"/>
      <c r="CM157" s="507"/>
      <c r="CN157" s="507"/>
      <c r="CO157" s="507"/>
      <c r="CP157" s="507"/>
      <c r="CQ157" s="507"/>
      <c r="CR157" s="507"/>
      <c r="CS157" s="507"/>
      <c r="CT157" s="507"/>
      <c r="CU157" s="507"/>
      <c r="CV157" s="507"/>
      <c r="CW157" s="507"/>
      <c r="CX157" s="507"/>
      <c r="CY157" s="507"/>
      <c r="DN157" s="507"/>
      <c r="DO157" s="507"/>
      <c r="DP157" s="507"/>
      <c r="DQ157" s="507"/>
      <c r="DR157" s="507"/>
      <c r="DS157" s="507"/>
      <c r="DT157" s="507"/>
      <c r="DU157" s="507"/>
      <c r="DV157" s="507"/>
      <c r="DW157" s="507"/>
      <c r="DX157" s="507"/>
      <c r="DY157" s="507"/>
      <c r="DZ157" s="507"/>
      <c r="EA157" s="507"/>
      <c r="EB157" s="507"/>
      <c r="EC157" s="507"/>
      <c r="ED157" s="507"/>
      <c r="EE157" s="507"/>
      <c r="EF157" s="507"/>
      <c r="EG157" s="507"/>
      <c r="EH157" s="507"/>
      <c r="EI157" s="507"/>
      <c r="EJ157" s="507"/>
      <c r="EK157" s="507"/>
      <c r="EL157" s="507"/>
      <c r="EM157" s="507"/>
      <c r="EN157" s="507"/>
      <c r="EO157" s="507"/>
      <c r="EP157" s="507"/>
      <c r="EQ157" s="507"/>
      <c r="ER157" s="507"/>
      <c r="ES157" s="507"/>
      <c r="ET157" s="507"/>
      <c r="EU157" s="507"/>
      <c r="EV157" s="507"/>
      <c r="EW157" s="507"/>
      <c r="EX157" s="507"/>
      <c r="EY157" s="507"/>
      <c r="EZ157" s="507"/>
      <c r="FA157" s="507"/>
      <c r="FB157" s="507"/>
      <c r="FC157" s="507"/>
      <c r="FD157" s="507"/>
      <c r="FE157" s="507"/>
      <c r="FF157" s="507"/>
      <c r="FG157" s="507"/>
      <c r="FH157" s="507"/>
      <c r="FI157" s="507"/>
      <c r="FJ157" s="507"/>
      <c r="FK157" s="507"/>
      <c r="FL157" s="507"/>
      <c r="FM157" s="507"/>
      <c r="FN157" s="507"/>
      <c r="FO157" s="507"/>
      <c r="FP157" s="507"/>
      <c r="FQ157" s="507"/>
      <c r="FR157" s="507"/>
      <c r="FS157" s="507"/>
      <c r="FT157" s="507"/>
      <c r="FU157" s="507"/>
      <c r="FV157" s="507"/>
      <c r="FW157" s="507"/>
      <c r="FX157" s="507"/>
      <c r="FY157" s="507"/>
      <c r="FZ157" s="507"/>
      <c r="GA157" s="507"/>
      <c r="GB157" s="507"/>
      <c r="GC157" s="507"/>
      <c r="GD157" s="507"/>
      <c r="GE157" s="507"/>
      <c r="GF157" s="507"/>
      <c r="GG157" s="507"/>
      <c r="GH157" s="507"/>
      <c r="GI157" s="507"/>
      <c r="GJ157" s="507"/>
      <c r="GK157" s="507"/>
      <c r="GL157" s="507"/>
      <c r="GM157" s="507"/>
      <c r="GN157" s="507"/>
      <c r="GO157" s="507"/>
      <c r="GP157" s="507"/>
      <c r="GQ157" s="507"/>
      <c r="GR157" s="507"/>
      <c r="GS157" s="507"/>
      <c r="GT157" s="507"/>
      <c r="GU157" s="507"/>
      <c r="GV157" s="507"/>
      <c r="GW157" s="507"/>
      <c r="GX157" s="507"/>
      <c r="GY157" s="507"/>
      <c r="GZ157" s="507"/>
      <c r="HA157" s="507"/>
      <c r="HB157" s="507"/>
      <c r="HC157" s="507"/>
      <c r="HD157" s="507"/>
      <c r="HE157" s="507"/>
      <c r="HF157" s="507"/>
      <c r="HG157" s="507"/>
      <c r="HH157" s="507"/>
      <c r="HI157" s="507"/>
      <c r="HJ157" s="507"/>
      <c r="HK157" s="507"/>
      <c r="HL157" s="507"/>
      <c r="HM157" s="507"/>
      <c r="HN157" s="507"/>
      <c r="HO157" s="507"/>
      <c r="HP157" s="507"/>
      <c r="HQ157" s="507"/>
      <c r="HR157" s="507"/>
      <c r="HS157" s="507"/>
      <c r="HT157" s="507"/>
      <c r="HU157" s="507"/>
      <c r="HV157" s="507"/>
      <c r="HW157" s="507"/>
      <c r="HX157" s="507"/>
      <c r="HY157" s="507"/>
      <c r="HZ157" s="507"/>
      <c r="IA157" s="507"/>
      <c r="IB157" s="507"/>
      <c r="IC157" s="507"/>
      <c r="ID157" s="507"/>
      <c r="IE157" s="507"/>
      <c r="IF157" s="507"/>
      <c r="IG157" s="507"/>
      <c r="IH157" s="507"/>
      <c r="II157" s="507"/>
      <c r="IJ157" s="507"/>
    </row>
    <row r="158" spans="1:244" s="398" customFormat="1" ht="19" x14ac:dyDescent="0.2">
      <c r="A158"/>
      <c r="B158" s="290"/>
      <c r="C158"/>
      <c r="D158" s="341"/>
      <c r="E158" s="463"/>
      <c r="F158" s="463"/>
      <c r="G158" s="271"/>
      <c r="H158"/>
      <c r="I158" s="99"/>
      <c r="J158"/>
      <c r="K158"/>
      <c r="L158"/>
      <c r="M158" s="275"/>
      <c r="N158" s="275"/>
      <c r="O158" s="275"/>
      <c r="P158" s="275"/>
      <c r="Q158" s="275"/>
      <c r="R158" s="275"/>
      <c r="S158" s="275"/>
      <c r="T158" s="275"/>
      <c r="U158" s="275"/>
      <c r="V158" s="275"/>
      <c r="W158" s="275"/>
      <c r="X158" s="275"/>
      <c r="Y158" s="275"/>
      <c r="Z158" s="275"/>
      <c r="AA158" s="275"/>
      <c r="AB158" s="23"/>
      <c r="AC158"/>
      <c r="AD158" s="92"/>
      <c r="AE158"/>
      <c r="AF158"/>
      <c r="AG158"/>
      <c r="AH158" s="96"/>
      <c r="AI158" s="394"/>
      <c r="AJ158" s="215"/>
      <c r="AK158" s="215"/>
      <c r="AL158" s="215"/>
      <c r="AM158" s="215"/>
      <c r="AN158" s="215"/>
      <c r="AO158" s="215"/>
      <c r="AP158" s="215"/>
      <c r="AQ158" s="215"/>
      <c r="AR158" s="215"/>
      <c r="AS158" s="215"/>
      <c r="AT158" s="215"/>
      <c r="AU158" s="215"/>
      <c r="AV158" s="215"/>
      <c r="AW158" s="215"/>
      <c r="AX158" s="215"/>
      <c r="AY158" s="394"/>
      <c r="AZ158" s="215"/>
      <c r="BA158" s="715"/>
      <c r="BB158"/>
      <c r="BC158" s="715"/>
      <c r="BD158"/>
      <c r="BE158" s="715"/>
      <c r="BF158"/>
      <c r="BG158" s="715"/>
      <c r="BH158"/>
      <c r="BI158" s="715"/>
      <c r="BJ158"/>
      <c r="BK158" s="715"/>
      <c r="BL158"/>
      <c r="BM158" s="715"/>
      <c r="BN158"/>
      <c r="BO158" s="387"/>
      <c r="BP158"/>
      <c r="BQ158" s="387"/>
      <c r="BR158"/>
      <c r="BS158" s="387"/>
      <c r="BT158"/>
      <c r="BU158" s="387"/>
      <c r="BV158"/>
      <c r="BW158" s="387"/>
      <c r="BX158"/>
      <c r="BY158" s="387"/>
      <c r="BZ158"/>
      <c r="CA158" s="387"/>
      <c r="CB158"/>
      <c r="CC158" s="387"/>
      <c r="CD158"/>
      <c r="CE158" s="387"/>
      <c r="CF158"/>
      <c r="CG158" s="387"/>
      <c r="CH158"/>
      <c r="CI158" s="387"/>
      <c r="CJ158"/>
      <c r="CK158" s="215"/>
      <c r="CL158" s="507"/>
      <c r="CM158" s="507"/>
      <c r="CN158" s="507"/>
      <c r="CO158" s="507"/>
      <c r="CP158" s="507"/>
      <c r="CQ158" s="507"/>
      <c r="CR158" s="507"/>
      <c r="CS158" s="507"/>
      <c r="CT158" s="507"/>
      <c r="CU158" s="507"/>
      <c r="CV158" s="507"/>
      <c r="CW158" s="507"/>
      <c r="CX158" s="507"/>
      <c r="CY158" s="507"/>
      <c r="DN158" s="507"/>
      <c r="DO158" s="507"/>
      <c r="DP158" s="507"/>
      <c r="DQ158" s="507"/>
      <c r="DR158" s="507"/>
      <c r="DS158" s="507"/>
      <c r="DT158" s="507"/>
      <c r="DU158" s="507"/>
      <c r="DV158" s="507"/>
      <c r="DW158" s="507"/>
      <c r="DX158" s="507"/>
      <c r="DY158" s="507"/>
      <c r="DZ158" s="507"/>
      <c r="EA158" s="507"/>
      <c r="EB158" s="507"/>
      <c r="EC158" s="507"/>
      <c r="ED158" s="507"/>
      <c r="EE158" s="507"/>
      <c r="EF158" s="507"/>
      <c r="EG158" s="507"/>
      <c r="EH158" s="507"/>
      <c r="EI158" s="507"/>
      <c r="EJ158" s="507"/>
      <c r="EK158" s="507"/>
      <c r="EL158" s="507"/>
      <c r="EM158" s="507"/>
      <c r="EN158" s="507"/>
      <c r="EO158" s="507"/>
      <c r="EP158" s="507"/>
      <c r="EQ158" s="507"/>
      <c r="ER158" s="507"/>
      <c r="ES158" s="507"/>
      <c r="ET158" s="507"/>
      <c r="EU158" s="507"/>
      <c r="EV158" s="507"/>
      <c r="EW158" s="507"/>
      <c r="EX158" s="507"/>
      <c r="EY158" s="507"/>
      <c r="EZ158" s="507"/>
      <c r="FA158" s="507"/>
      <c r="FB158" s="507"/>
      <c r="FC158" s="507"/>
      <c r="FD158" s="507"/>
      <c r="FE158" s="507"/>
      <c r="FF158" s="507"/>
      <c r="FG158" s="507"/>
      <c r="FH158" s="507"/>
      <c r="FI158" s="507"/>
      <c r="FJ158" s="507"/>
      <c r="FK158" s="507"/>
      <c r="FL158" s="507"/>
      <c r="FM158" s="507"/>
      <c r="FN158" s="507"/>
      <c r="FO158" s="507"/>
      <c r="FP158" s="507"/>
      <c r="FQ158" s="507"/>
      <c r="FR158" s="507"/>
      <c r="FS158" s="507"/>
      <c r="FT158" s="507"/>
      <c r="FU158" s="507"/>
      <c r="FV158" s="507"/>
      <c r="FW158" s="507"/>
      <c r="FX158" s="507"/>
      <c r="FY158" s="507"/>
      <c r="FZ158" s="507"/>
      <c r="GA158" s="507"/>
      <c r="GB158" s="507"/>
      <c r="GC158" s="507"/>
      <c r="GD158" s="507"/>
      <c r="GE158" s="507"/>
      <c r="GF158" s="507"/>
      <c r="GG158" s="507"/>
      <c r="GH158" s="507"/>
      <c r="GI158" s="507"/>
      <c r="GJ158" s="507"/>
      <c r="GK158" s="507"/>
      <c r="GL158" s="507"/>
      <c r="GM158" s="507"/>
      <c r="GN158" s="507"/>
      <c r="GO158" s="507"/>
      <c r="GP158" s="507"/>
      <c r="GQ158" s="507"/>
      <c r="GR158" s="507"/>
      <c r="GS158" s="507"/>
      <c r="GT158" s="507"/>
      <c r="GU158" s="507"/>
      <c r="GV158" s="507"/>
      <c r="GW158" s="507"/>
      <c r="GX158" s="507"/>
      <c r="GY158" s="507"/>
      <c r="GZ158" s="507"/>
      <c r="HA158" s="507"/>
      <c r="HB158" s="507"/>
      <c r="HC158" s="507"/>
      <c r="HD158" s="507"/>
      <c r="HE158" s="507"/>
      <c r="HF158" s="507"/>
      <c r="HG158" s="507"/>
      <c r="HH158" s="507"/>
      <c r="HI158" s="507"/>
      <c r="HJ158" s="507"/>
      <c r="HK158" s="507"/>
      <c r="HL158" s="507"/>
      <c r="HM158" s="507"/>
      <c r="HN158" s="507"/>
      <c r="HO158" s="507"/>
      <c r="HP158" s="507"/>
      <c r="HQ158" s="507"/>
      <c r="HR158" s="507"/>
      <c r="HS158" s="507"/>
      <c r="HT158" s="507"/>
      <c r="HU158" s="507"/>
      <c r="HV158" s="507"/>
      <c r="HW158" s="507"/>
      <c r="HX158" s="507"/>
      <c r="HY158" s="507"/>
      <c r="HZ158" s="507"/>
      <c r="IA158" s="507"/>
      <c r="IB158" s="507"/>
      <c r="IC158" s="507"/>
      <c r="ID158" s="507"/>
      <c r="IE158" s="507"/>
      <c r="IF158" s="507"/>
      <c r="IG158" s="507"/>
      <c r="IH158" s="507"/>
      <c r="II158" s="507"/>
      <c r="IJ158" s="507"/>
    </row>
    <row r="159" spans="1:244" s="398" customFormat="1" ht="19" x14ac:dyDescent="0.2">
      <c r="A159"/>
      <c r="B159" s="290"/>
      <c r="C159"/>
      <c r="D159" s="341"/>
      <c r="E159" s="463"/>
      <c r="F159" s="463"/>
      <c r="G159" s="271"/>
      <c r="H159"/>
      <c r="I159" s="99"/>
      <c r="J159"/>
      <c r="K159"/>
      <c r="L159"/>
      <c r="M159" s="275"/>
      <c r="N159" s="275"/>
      <c r="O159" s="275"/>
      <c r="P159" s="275"/>
      <c r="Q159" s="275"/>
      <c r="R159" s="275"/>
      <c r="S159" s="275"/>
      <c r="T159" s="275"/>
      <c r="U159" s="275"/>
      <c r="V159" s="275"/>
      <c r="W159" s="275"/>
      <c r="X159" s="275"/>
      <c r="Y159" s="275"/>
      <c r="Z159" s="275"/>
      <c r="AA159" s="275"/>
      <c r="AB159" s="23"/>
      <c r="AC159"/>
      <c r="AD159" s="92"/>
      <c r="AE159"/>
      <c r="AF159"/>
      <c r="AG159"/>
      <c r="AH159" s="96"/>
      <c r="AI159" s="394"/>
      <c r="AJ159" s="215"/>
      <c r="AK159" s="215"/>
      <c r="AL159" s="215"/>
      <c r="AM159" s="215"/>
      <c r="AN159" s="215"/>
      <c r="AO159" s="215"/>
      <c r="AP159" s="215"/>
      <c r="AQ159" s="215"/>
      <c r="AR159" s="215"/>
      <c r="AS159" s="215"/>
      <c r="AT159" s="215"/>
      <c r="AU159" s="215"/>
      <c r="AV159" s="215"/>
      <c r="AW159" s="215"/>
      <c r="AX159" s="215"/>
      <c r="AY159" s="394"/>
      <c r="AZ159" s="215"/>
      <c r="BA159" s="715"/>
      <c r="BB159"/>
      <c r="BC159" s="715"/>
      <c r="BD159"/>
      <c r="BE159" s="715"/>
      <c r="BF159"/>
      <c r="BG159" s="715"/>
      <c r="BH159"/>
      <c r="BI159" s="715"/>
      <c r="BJ159"/>
      <c r="BK159" s="715"/>
      <c r="BL159"/>
      <c r="BM159" s="715"/>
      <c r="BN159"/>
      <c r="BO159" s="387"/>
      <c r="BP159"/>
      <c r="BQ159" s="387"/>
      <c r="BR159"/>
      <c r="BS159" s="387"/>
      <c r="BT159"/>
      <c r="BU159" s="387"/>
      <c r="BV159"/>
      <c r="BW159" s="387"/>
      <c r="BX159"/>
      <c r="BY159" s="387"/>
      <c r="BZ159"/>
      <c r="CA159" s="387"/>
      <c r="CB159"/>
      <c r="CC159" s="387"/>
      <c r="CD159"/>
      <c r="CE159" s="387"/>
      <c r="CF159"/>
      <c r="CG159" s="387"/>
      <c r="CH159"/>
      <c r="CI159" s="387"/>
      <c r="CJ159"/>
      <c r="CK159" s="215"/>
      <c r="CL159" s="507"/>
      <c r="CM159" s="507"/>
      <c r="CN159" s="507"/>
      <c r="CO159" s="507"/>
      <c r="CP159" s="507"/>
      <c r="CQ159" s="507"/>
      <c r="CR159" s="507"/>
      <c r="CS159" s="507"/>
      <c r="CT159" s="507"/>
      <c r="CU159" s="507"/>
      <c r="CV159" s="507"/>
      <c r="CW159" s="507"/>
      <c r="CX159" s="507"/>
      <c r="CY159" s="507"/>
      <c r="DN159" s="507"/>
      <c r="DO159" s="507"/>
      <c r="DP159" s="507"/>
      <c r="DQ159" s="507"/>
      <c r="DR159" s="507"/>
      <c r="DS159" s="507"/>
      <c r="DT159" s="507"/>
      <c r="DU159" s="507"/>
      <c r="DV159" s="507"/>
      <c r="DW159" s="507"/>
      <c r="DX159" s="507"/>
      <c r="DY159" s="507"/>
      <c r="DZ159" s="507"/>
      <c r="EA159" s="507"/>
      <c r="EB159" s="507"/>
      <c r="EC159" s="507"/>
      <c r="ED159" s="507"/>
      <c r="EE159" s="507"/>
      <c r="EF159" s="507"/>
      <c r="EG159" s="507"/>
      <c r="EH159" s="507"/>
      <c r="EI159" s="507"/>
      <c r="EJ159" s="507"/>
      <c r="EK159" s="507"/>
      <c r="EL159" s="507"/>
      <c r="EM159" s="507"/>
      <c r="EN159" s="507"/>
      <c r="EO159" s="507"/>
      <c r="EP159" s="507"/>
      <c r="EQ159" s="507"/>
      <c r="ER159" s="507"/>
      <c r="ES159" s="507"/>
      <c r="ET159" s="507"/>
      <c r="EU159" s="507"/>
      <c r="EV159" s="507"/>
      <c r="EW159" s="507"/>
      <c r="EX159" s="507"/>
      <c r="EY159" s="507"/>
      <c r="EZ159" s="507"/>
      <c r="FA159" s="507"/>
      <c r="FB159" s="507"/>
      <c r="FC159" s="507"/>
      <c r="FD159" s="507"/>
      <c r="FE159" s="507"/>
      <c r="FF159" s="507"/>
      <c r="FG159" s="507"/>
      <c r="FH159" s="507"/>
      <c r="FI159" s="507"/>
      <c r="FJ159" s="507"/>
      <c r="FK159" s="507"/>
      <c r="FL159" s="507"/>
      <c r="FM159" s="507"/>
      <c r="FN159" s="507"/>
      <c r="FO159" s="507"/>
      <c r="FP159" s="507"/>
      <c r="FQ159" s="507"/>
      <c r="FR159" s="507"/>
      <c r="FS159" s="507"/>
      <c r="FT159" s="507"/>
      <c r="FU159" s="507"/>
      <c r="FV159" s="507"/>
      <c r="FW159" s="507"/>
      <c r="FX159" s="507"/>
      <c r="FY159" s="507"/>
      <c r="FZ159" s="507"/>
      <c r="GA159" s="507"/>
      <c r="GB159" s="507"/>
      <c r="GC159" s="507"/>
      <c r="GD159" s="507"/>
      <c r="GE159" s="507"/>
      <c r="GF159" s="507"/>
      <c r="GG159" s="507"/>
      <c r="GH159" s="507"/>
      <c r="GI159" s="507"/>
      <c r="GJ159" s="507"/>
      <c r="GK159" s="507"/>
      <c r="GL159" s="507"/>
      <c r="GM159" s="507"/>
      <c r="GN159" s="507"/>
      <c r="GO159" s="507"/>
      <c r="GP159" s="507"/>
      <c r="GQ159" s="507"/>
      <c r="GR159" s="507"/>
      <c r="GS159" s="507"/>
      <c r="GT159" s="507"/>
      <c r="GU159" s="507"/>
      <c r="GV159" s="507"/>
      <c r="GW159" s="507"/>
      <c r="GX159" s="507"/>
      <c r="GY159" s="507"/>
      <c r="GZ159" s="507"/>
      <c r="HA159" s="507"/>
      <c r="HB159" s="507"/>
      <c r="HC159" s="507"/>
      <c r="HD159" s="507"/>
      <c r="HE159" s="507"/>
      <c r="HF159" s="507"/>
      <c r="HG159" s="507"/>
      <c r="HH159" s="507"/>
      <c r="HI159" s="507"/>
      <c r="HJ159" s="507"/>
      <c r="HK159" s="507"/>
      <c r="HL159" s="507"/>
      <c r="HM159" s="507"/>
      <c r="HN159" s="507"/>
      <c r="HO159" s="507"/>
      <c r="HP159" s="507"/>
      <c r="HQ159" s="507"/>
      <c r="HR159" s="507"/>
      <c r="HS159" s="507"/>
      <c r="HT159" s="507"/>
      <c r="HU159" s="507"/>
      <c r="HV159" s="507"/>
      <c r="HW159" s="507"/>
      <c r="HX159" s="507"/>
      <c r="HY159" s="507"/>
      <c r="HZ159" s="507"/>
      <c r="IA159" s="507"/>
      <c r="IB159" s="507"/>
      <c r="IC159" s="507"/>
      <c r="ID159" s="507"/>
      <c r="IE159" s="507"/>
      <c r="IF159" s="507"/>
      <c r="IG159" s="507"/>
      <c r="IH159" s="507"/>
      <c r="II159" s="507"/>
      <c r="IJ159" s="507"/>
    </row>
    <row r="160" spans="1:244" s="398" customFormat="1" ht="19" x14ac:dyDescent="0.2">
      <c r="A160"/>
      <c r="B160" s="290"/>
      <c r="C160"/>
      <c r="D160" s="341"/>
      <c r="E160" s="463"/>
      <c r="F160" s="463"/>
      <c r="G160" s="271"/>
      <c r="H160"/>
      <c r="I160" s="99"/>
      <c r="J160"/>
      <c r="K160"/>
      <c r="L160"/>
      <c r="M160" s="275"/>
      <c r="N160" s="275"/>
      <c r="O160" s="275"/>
      <c r="P160" s="275"/>
      <c r="Q160" s="275"/>
      <c r="R160" s="275"/>
      <c r="S160" s="275"/>
      <c r="T160" s="275"/>
      <c r="U160" s="275"/>
      <c r="V160" s="275"/>
      <c r="W160" s="275"/>
      <c r="X160" s="275"/>
      <c r="Y160" s="275"/>
      <c r="Z160" s="275"/>
      <c r="AA160" s="275"/>
      <c r="AB160" s="23"/>
      <c r="AC160"/>
      <c r="AD160" s="92"/>
      <c r="AE160"/>
      <c r="AF160"/>
      <c r="AG160"/>
      <c r="AH160" s="96"/>
      <c r="AI160" s="394"/>
      <c r="AJ160" s="215"/>
      <c r="AK160" s="215"/>
      <c r="AL160" s="215"/>
      <c r="AM160" s="215"/>
      <c r="AN160" s="215"/>
      <c r="AO160" s="215"/>
      <c r="AP160" s="215"/>
      <c r="AQ160" s="215"/>
      <c r="AR160" s="215"/>
      <c r="AS160" s="215"/>
      <c r="AT160" s="215"/>
      <c r="AU160" s="215"/>
      <c r="AV160" s="215"/>
      <c r="AW160" s="215"/>
      <c r="AX160" s="215"/>
      <c r="AY160" s="394"/>
      <c r="AZ160" s="215"/>
      <c r="BA160" s="715"/>
      <c r="BB160"/>
      <c r="BC160" s="715"/>
      <c r="BD160"/>
      <c r="BE160" s="715"/>
      <c r="BF160"/>
      <c r="BG160" s="715"/>
      <c r="BH160"/>
      <c r="BI160" s="715"/>
      <c r="BJ160"/>
      <c r="BK160" s="715"/>
      <c r="BL160"/>
      <c r="BM160" s="715"/>
      <c r="BN160"/>
      <c r="BO160" s="387"/>
      <c r="BP160"/>
      <c r="BQ160" s="387"/>
      <c r="BR160"/>
      <c r="BS160" s="387"/>
      <c r="BT160"/>
      <c r="BU160" s="387"/>
      <c r="BV160"/>
      <c r="BW160" s="387"/>
      <c r="BX160"/>
      <c r="BY160" s="387"/>
      <c r="BZ160"/>
      <c r="CA160" s="387"/>
      <c r="CB160"/>
      <c r="CC160" s="387"/>
      <c r="CD160"/>
      <c r="CE160" s="387"/>
      <c r="CF160"/>
      <c r="CG160" s="387"/>
      <c r="CH160"/>
      <c r="CI160" s="387"/>
      <c r="CJ160"/>
      <c r="CK160" s="215"/>
      <c r="CL160" s="507"/>
      <c r="CM160" s="507"/>
      <c r="CN160" s="507"/>
      <c r="CO160" s="507"/>
      <c r="CP160" s="507"/>
      <c r="CQ160" s="507"/>
      <c r="CR160" s="507"/>
      <c r="CS160" s="507"/>
      <c r="CT160" s="507"/>
      <c r="CU160" s="507"/>
      <c r="CV160" s="507"/>
      <c r="CW160" s="507"/>
      <c r="CX160" s="507"/>
      <c r="CY160" s="507"/>
      <c r="DN160" s="507"/>
      <c r="DO160" s="507"/>
      <c r="DP160" s="507"/>
      <c r="DQ160" s="507"/>
      <c r="DR160" s="507"/>
      <c r="DS160" s="507"/>
      <c r="DT160" s="507"/>
      <c r="DU160" s="507"/>
      <c r="DV160" s="507"/>
      <c r="DW160" s="507"/>
      <c r="DX160" s="507"/>
      <c r="DY160" s="507"/>
      <c r="DZ160" s="507"/>
      <c r="EA160" s="507"/>
      <c r="EB160" s="507"/>
      <c r="EC160" s="507"/>
      <c r="ED160" s="507"/>
      <c r="EE160" s="507"/>
      <c r="EF160" s="507"/>
      <c r="EG160" s="507"/>
      <c r="EH160" s="507"/>
      <c r="EI160" s="507"/>
      <c r="EJ160" s="507"/>
      <c r="EK160" s="507"/>
      <c r="EL160" s="507"/>
      <c r="EM160" s="507"/>
      <c r="EN160" s="507"/>
      <c r="EO160" s="507"/>
      <c r="EP160" s="507"/>
      <c r="EQ160" s="507"/>
      <c r="ER160" s="507"/>
      <c r="ES160" s="507"/>
      <c r="ET160" s="507"/>
      <c r="EU160" s="507"/>
      <c r="EV160" s="507"/>
      <c r="EW160" s="507"/>
      <c r="EX160" s="507"/>
      <c r="EY160" s="507"/>
      <c r="EZ160" s="507"/>
      <c r="FA160" s="507"/>
      <c r="FB160" s="507"/>
      <c r="FC160" s="507"/>
      <c r="FD160" s="507"/>
      <c r="FE160" s="507"/>
      <c r="FF160" s="507"/>
      <c r="FG160" s="507"/>
      <c r="FH160" s="507"/>
      <c r="FI160" s="507"/>
      <c r="FJ160" s="507"/>
      <c r="FK160" s="507"/>
      <c r="FL160" s="507"/>
      <c r="FM160" s="507"/>
      <c r="FN160" s="507"/>
      <c r="FO160" s="507"/>
      <c r="FP160" s="507"/>
      <c r="FQ160" s="507"/>
      <c r="FR160" s="507"/>
      <c r="FS160" s="507"/>
      <c r="FT160" s="507"/>
      <c r="FU160" s="507"/>
      <c r="FV160" s="507"/>
      <c r="FW160" s="507"/>
      <c r="FX160" s="507"/>
      <c r="FY160" s="507"/>
      <c r="FZ160" s="507"/>
      <c r="GA160" s="507"/>
      <c r="GB160" s="507"/>
      <c r="GC160" s="507"/>
      <c r="GD160" s="507"/>
      <c r="GE160" s="507"/>
      <c r="GF160" s="507"/>
      <c r="GG160" s="507"/>
      <c r="GH160" s="507"/>
      <c r="GI160" s="507"/>
      <c r="GJ160" s="507"/>
      <c r="GK160" s="507"/>
      <c r="GL160" s="507"/>
      <c r="GM160" s="507"/>
      <c r="GN160" s="507"/>
      <c r="GO160" s="507"/>
      <c r="GP160" s="507"/>
      <c r="GQ160" s="507"/>
      <c r="GR160" s="507"/>
      <c r="GS160" s="507"/>
      <c r="GT160" s="507"/>
      <c r="GU160" s="507"/>
      <c r="GV160" s="507"/>
      <c r="GW160" s="507"/>
      <c r="GX160" s="507"/>
      <c r="GY160" s="507"/>
      <c r="GZ160" s="507"/>
      <c r="HA160" s="507"/>
      <c r="HB160" s="507"/>
      <c r="HC160" s="507"/>
      <c r="HD160" s="507"/>
      <c r="HE160" s="507"/>
      <c r="HF160" s="507"/>
      <c r="HG160" s="507"/>
      <c r="HH160" s="507"/>
      <c r="HI160" s="507"/>
      <c r="HJ160" s="507"/>
      <c r="HK160" s="507"/>
      <c r="HL160" s="507"/>
      <c r="HM160" s="507"/>
      <c r="HN160" s="507"/>
      <c r="HO160" s="507"/>
      <c r="HP160" s="507"/>
      <c r="HQ160" s="507"/>
      <c r="HR160" s="507"/>
      <c r="HS160" s="507"/>
      <c r="HT160" s="507"/>
      <c r="HU160" s="507"/>
      <c r="HV160" s="507"/>
      <c r="HW160" s="507"/>
      <c r="HX160" s="507"/>
      <c r="HY160" s="507"/>
      <c r="HZ160" s="507"/>
      <c r="IA160" s="507"/>
      <c r="IB160" s="507"/>
      <c r="IC160" s="507"/>
      <c r="ID160" s="507"/>
      <c r="IE160" s="507"/>
      <c r="IF160" s="507"/>
      <c r="IG160" s="507"/>
      <c r="IH160" s="507"/>
      <c r="II160" s="507"/>
      <c r="IJ160" s="507"/>
    </row>
    <row r="161" spans="1:244" s="398" customFormat="1" ht="19" x14ac:dyDescent="0.2">
      <c r="A161"/>
      <c r="B161" s="290"/>
      <c r="C161"/>
      <c r="D161" s="341"/>
      <c r="E161" s="463"/>
      <c r="F161" s="463"/>
      <c r="G161" s="271"/>
      <c r="H161"/>
      <c r="I161" s="99"/>
      <c r="J161"/>
      <c r="K161"/>
      <c r="L161"/>
      <c r="M161" s="275"/>
      <c r="N161" s="275"/>
      <c r="O161" s="275"/>
      <c r="P161" s="275"/>
      <c r="Q161" s="275"/>
      <c r="R161" s="275"/>
      <c r="S161" s="275"/>
      <c r="T161" s="275"/>
      <c r="U161" s="275"/>
      <c r="V161" s="275"/>
      <c r="W161" s="275"/>
      <c r="X161" s="275"/>
      <c r="Y161" s="275"/>
      <c r="Z161" s="275"/>
      <c r="AA161" s="275"/>
      <c r="AB161" s="23"/>
      <c r="AC161"/>
      <c r="AD161" s="92"/>
      <c r="AE161"/>
      <c r="AF161"/>
      <c r="AG161"/>
      <c r="AH161" s="96"/>
      <c r="AI161" s="394"/>
      <c r="AJ161" s="215"/>
      <c r="AK161" s="215"/>
      <c r="AL161" s="215"/>
      <c r="AM161" s="215"/>
      <c r="AN161" s="215"/>
      <c r="AO161" s="215"/>
      <c r="AP161" s="215"/>
      <c r="AQ161" s="215"/>
      <c r="AR161" s="215"/>
      <c r="AS161" s="215"/>
      <c r="AT161" s="215"/>
      <c r="AU161" s="215"/>
      <c r="AV161" s="215"/>
      <c r="AW161" s="215"/>
      <c r="AX161" s="215"/>
      <c r="AY161" s="394"/>
      <c r="AZ161" s="215"/>
      <c r="BA161" s="715"/>
      <c r="BB161"/>
      <c r="BC161" s="715"/>
      <c r="BD161"/>
      <c r="BE161" s="715"/>
      <c r="BF161"/>
      <c r="BG161" s="715"/>
      <c r="BH161"/>
      <c r="BI161" s="715"/>
      <c r="BJ161"/>
      <c r="BK161" s="715"/>
      <c r="BL161"/>
      <c r="BM161" s="715"/>
      <c r="BN161"/>
      <c r="BO161" s="387"/>
      <c r="BP161"/>
      <c r="BQ161" s="387"/>
      <c r="BR161"/>
      <c r="BS161" s="387"/>
      <c r="BT161"/>
      <c r="BU161" s="387"/>
      <c r="BV161"/>
      <c r="BW161" s="387"/>
      <c r="BX161"/>
      <c r="BY161" s="387"/>
      <c r="BZ161"/>
      <c r="CA161" s="387"/>
      <c r="CB161"/>
      <c r="CC161" s="387"/>
      <c r="CD161"/>
      <c r="CE161" s="387"/>
      <c r="CF161"/>
      <c r="CG161" s="387"/>
      <c r="CH161"/>
      <c r="CI161" s="387"/>
      <c r="CJ161"/>
      <c r="CK161" s="215"/>
      <c r="CL161" s="507"/>
      <c r="CM161" s="507"/>
      <c r="CN161" s="507"/>
      <c r="CO161" s="507"/>
      <c r="CP161" s="507"/>
      <c r="CQ161" s="507"/>
      <c r="CR161" s="507"/>
      <c r="CS161" s="507"/>
      <c r="CT161" s="507"/>
      <c r="CU161" s="507"/>
      <c r="CV161" s="507"/>
      <c r="CW161" s="507"/>
      <c r="CX161" s="507"/>
      <c r="CY161" s="507"/>
      <c r="DN161" s="507"/>
      <c r="DO161" s="507"/>
      <c r="DP161" s="507"/>
      <c r="DQ161" s="507"/>
      <c r="DR161" s="507"/>
      <c r="DS161" s="507"/>
      <c r="DT161" s="507"/>
      <c r="DU161" s="507"/>
      <c r="DV161" s="507"/>
      <c r="DW161" s="507"/>
      <c r="DX161" s="507"/>
      <c r="DY161" s="507"/>
      <c r="DZ161" s="507"/>
      <c r="EA161" s="507"/>
      <c r="EB161" s="507"/>
      <c r="EC161" s="507"/>
      <c r="ED161" s="507"/>
      <c r="EE161" s="507"/>
      <c r="EF161" s="507"/>
      <c r="EG161" s="507"/>
      <c r="EH161" s="507"/>
      <c r="EI161" s="507"/>
      <c r="EJ161" s="507"/>
      <c r="EK161" s="507"/>
      <c r="EL161" s="507"/>
      <c r="EM161" s="507"/>
      <c r="EN161" s="507"/>
      <c r="EO161" s="507"/>
      <c r="EP161" s="507"/>
      <c r="EQ161" s="507"/>
      <c r="ER161" s="507"/>
      <c r="ES161" s="507"/>
      <c r="ET161" s="507"/>
      <c r="EU161" s="507"/>
      <c r="EV161" s="507"/>
      <c r="EW161" s="507"/>
      <c r="EX161" s="507"/>
      <c r="EY161" s="507"/>
      <c r="EZ161" s="507"/>
      <c r="FA161" s="507"/>
      <c r="FB161" s="507"/>
      <c r="FC161" s="507"/>
      <c r="FD161" s="507"/>
      <c r="FE161" s="507"/>
      <c r="FF161" s="507"/>
      <c r="FG161" s="507"/>
      <c r="FH161" s="507"/>
      <c r="FI161" s="507"/>
      <c r="FJ161" s="507"/>
      <c r="FK161" s="507"/>
      <c r="FL161" s="507"/>
      <c r="FM161" s="507"/>
      <c r="FN161" s="507"/>
      <c r="FO161" s="507"/>
      <c r="FP161" s="507"/>
      <c r="FQ161" s="507"/>
      <c r="FR161" s="507"/>
      <c r="FS161" s="507"/>
      <c r="FT161" s="507"/>
      <c r="FU161" s="507"/>
      <c r="FV161" s="507"/>
      <c r="FW161" s="507"/>
      <c r="FX161" s="507"/>
      <c r="FY161" s="507"/>
      <c r="FZ161" s="507"/>
      <c r="GA161" s="507"/>
      <c r="GB161" s="507"/>
      <c r="GC161" s="507"/>
      <c r="GD161" s="507"/>
      <c r="GE161" s="507"/>
      <c r="GF161" s="507"/>
      <c r="GG161" s="507"/>
      <c r="GH161" s="507"/>
      <c r="GI161" s="507"/>
      <c r="GJ161" s="507"/>
      <c r="GK161" s="507"/>
      <c r="GL161" s="507"/>
      <c r="GM161" s="507"/>
      <c r="GN161" s="507"/>
      <c r="GO161" s="507"/>
      <c r="GP161" s="507"/>
      <c r="GQ161" s="507"/>
      <c r="GR161" s="507"/>
      <c r="GS161" s="507"/>
      <c r="GT161" s="507"/>
      <c r="GU161" s="507"/>
      <c r="GV161" s="507"/>
      <c r="GW161" s="507"/>
      <c r="GX161" s="507"/>
      <c r="GY161" s="507"/>
      <c r="GZ161" s="507"/>
      <c r="HA161" s="507"/>
      <c r="HB161" s="507"/>
      <c r="HC161" s="507"/>
      <c r="HD161" s="507"/>
      <c r="HE161" s="507"/>
      <c r="HF161" s="507"/>
      <c r="HG161" s="507"/>
      <c r="HH161" s="507"/>
      <c r="HI161" s="507"/>
      <c r="HJ161" s="507"/>
      <c r="HK161" s="507"/>
      <c r="HL161" s="507"/>
      <c r="HM161" s="507"/>
      <c r="HN161" s="507"/>
      <c r="HO161" s="507"/>
      <c r="HP161" s="507"/>
      <c r="HQ161" s="507"/>
      <c r="HR161" s="507"/>
      <c r="HS161" s="507"/>
      <c r="HT161" s="507"/>
      <c r="HU161" s="507"/>
      <c r="HV161" s="507"/>
      <c r="HW161" s="507"/>
      <c r="HX161" s="507"/>
      <c r="HY161" s="507"/>
      <c r="HZ161" s="507"/>
      <c r="IA161" s="507"/>
      <c r="IB161" s="507"/>
      <c r="IC161" s="507"/>
      <c r="ID161" s="507"/>
      <c r="IE161" s="507"/>
      <c r="IF161" s="507"/>
      <c r="IG161" s="507"/>
      <c r="IH161" s="507"/>
      <c r="II161" s="507"/>
      <c r="IJ161" s="507"/>
    </row>
    <row r="162" spans="1:244" s="398" customFormat="1" ht="19" x14ac:dyDescent="0.2">
      <c r="A162"/>
      <c r="B162" s="290"/>
      <c r="C162"/>
      <c r="D162" s="341"/>
      <c r="E162" s="463"/>
      <c r="F162" s="463"/>
      <c r="G162" s="271"/>
      <c r="H162"/>
      <c r="I162" s="99"/>
      <c r="J162"/>
      <c r="K162"/>
      <c r="L162"/>
      <c r="M162" s="275"/>
      <c r="N162" s="275"/>
      <c r="O162" s="275"/>
      <c r="P162" s="275"/>
      <c r="Q162" s="275"/>
      <c r="R162" s="275"/>
      <c r="S162" s="275"/>
      <c r="T162" s="275"/>
      <c r="U162" s="275"/>
      <c r="V162" s="275"/>
      <c r="W162" s="275"/>
      <c r="X162" s="275"/>
      <c r="Y162" s="275"/>
      <c r="Z162" s="275"/>
      <c r="AA162" s="275"/>
      <c r="AB162" s="23"/>
      <c r="AC162"/>
      <c r="AD162" s="92"/>
      <c r="AE162"/>
      <c r="AF162"/>
      <c r="AG162"/>
      <c r="AH162" s="96"/>
      <c r="AI162" s="394"/>
      <c r="AJ162" s="215"/>
      <c r="AK162" s="215"/>
      <c r="AL162" s="215"/>
      <c r="AM162" s="215"/>
      <c r="AN162" s="215"/>
      <c r="AO162" s="215"/>
      <c r="AP162" s="215"/>
      <c r="AQ162" s="215"/>
      <c r="AR162" s="215"/>
      <c r="AS162" s="215"/>
      <c r="AT162" s="215"/>
      <c r="AU162" s="215"/>
      <c r="AV162" s="215"/>
      <c r="AW162" s="215"/>
      <c r="AX162" s="215"/>
      <c r="AY162" s="394"/>
      <c r="AZ162" s="215"/>
      <c r="BA162" s="715"/>
      <c r="BB162"/>
      <c r="BC162" s="715"/>
      <c r="BD162"/>
      <c r="BE162" s="715"/>
      <c r="BF162"/>
      <c r="BG162" s="715"/>
      <c r="BH162"/>
      <c r="BI162" s="715"/>
      <c r="BJ162"/>
      <c r="BK162" s="715"/>
      <c r="BL162"/>
      <c r="BM162" s="715"/>
      <c r="BN162"/>
      <c r="BO162" s="387"/>
      <c r="BP162"/>
      <c r="BQ162" s="387"/>
      <c r="BR162"/>
      <c r="BS162" s="387"/>
      <c r="BT162"/>
      <c r="BU162" s="387"/>
      <c r="BV162"/>
      <c r="BW162" s="387"/>
      <c r="BX162"/>
      <c r="BY162" s="387"/>
      <c r="BZ162"/>
      <c r="CA162" s="387"/>
      <c r="CB162"/>
      <c r="CC162" s="387"/>
      <c r="CD162"/>
      <c r="CE162" s="387"/>
      <c r="CF162"/>
      <c r="CG162" s="387"/>
      <c r="CH162"/>
      <c r="CI162" s="387"/>
      <c r="CJ162"/>
      <c r="CK162" s="215"/>
      <c r="CL162" s="507"/>
      <c r="CM162" s="507"/>
      <c r="CN162" s="507"/>
      <c r="CO162" s="507"/>
      <c r="CP162" s="507"/>
      <c r="CQ162" s="507"/>
      <c r="CR162" s="507"/>
      <c r="CS162" s="507"/>
      <c r="CT162" s="507"/>
      <c r="CU162" s="507"/>
      <c r="CV162" s="507"/>
      <c r="CW162" s="507"/>
      <c r="CX162" s="507"/>
      <c r="CY162" s="507"/>
      <c r="DN162" s="507"/>
      <c r="DO162" s="507"/>
      <c r="DP162" s="507"/>
      <c r="DQ162" s="507"/>
      <c r="DR162" s="507"/>
      <c r="DS162" s="507"/>
      <c r="DT162" s="507"/>
      <c r="DU162" s="507"/>
      <c r="DV162" s="507"/>
      <c r="DW162" s="507"/>
      <c r="DX162" s="507"/>
      <c r="DY162" s="507"/>
      <c r="DZ162" s="507"/>
      <c r="EA162" s="507"/>
      <c r="EB162" s="507"/>
      <c r="EC162" s="507"/>
      <c r="ED162" s="507"/>
      <c r="EE162" s="507"/>
      <c r="EF162" s="507"/>
      <c r="EG162" s="507"/>
      <c r="EH162" s="507"/>
      <c r="EI162" s="507"/>
      <c r="EJ162" s="507"/>
      <c r="EK162" s="507"/>
      <c r="EL162" s="507"/>
      <c r="EM162" s="507"/>
      <c r="EN162" s="507"/>
      <c r="EO162" s="507"/>
      <c r="EP162" s="507"/>
      <c r="EQ162" s="507"/>
      <c r="ER162" s="507"/>
      <c r="ES162" s="507"/>
      <c r="ET162" s="507"/>
      <c r="EU162" s="507"/>
      <c r="EV162" s="507"/>
      <c r="EW162" s="507"/>
      <c r="EX162" s="507"/>
      <c r="EY162" s="507"/>
      <c r="EZ162" s="507"/>
      <c r="FA162" s="507"/>
      <c r="FB162" s="507"/>
      <c r="FC162" s="507"/>
      <c r="FD162" s="507"/>
      <c r="FE162" s="507"/>
      <c r="FF162" s="507"/>
      <c r="FG162" s="507"/>
      <c r="FH162" s="507"/>
      <c r="FI162" s="507"/>
      <c r="FJ162" s="507"/>
      <c r="FK162" s="507"/>
      <c r="FL162" s="507"/>
      <c r="FM162" s="507"/>
      <c r="FN162" s="507"/>
      <c r="FO162" s="507"/>
      <c r="FP162" s="507"/>
      <c r="FQ162" s="507"/>
      <c r="FR162" s="507"/>
      <c r="FS162" s="507"/>
      <c r="FT162" s="507"/>
      <c r="FU162" s="507"/>
      <c r="FV162" s="507"/>
      <c r="FW162" s="507"/>
      <c r="FX162" s="507"/>
      <c r="FY162" s="507"/>
      <c r="FZ162" s="507"/>
      <c r="GA162" s="507"/>
      <c r="GB162" s="507"/>
      <c r="GC162" s="507"/>
      <c r="GD162" s="507"/>
      <c r="GE162" s="507"/>
      <c r="GF162" s="507"/>
      <c r="GG162" s="507"/>
      <c r="GH162" s="507"/>
      <c r="GI162" s="507"/>
      <c r="GJ162" s="507"/>
      <c r="GK162" s="507"/>
      <c r="GL162" s="507"/>
      <c r="GM162" s="507"/>
      <c r="GN162" s="507"/>
      <c r="GO162" s="507"/>
      <c r="GP162" s="507"/>
      <c r="GQ162" s="507"/>
      <c r="GR162" s="507"/>
      <c r="GS162" s="507"/>
      <c r="GT162" s="507"/>
      <c r="GU162" s="507"/>
      <c r="GV162" s="507"/>
      <c r="GW162" s="507"/>
      <c r="GX162" s="507"/>
      <c r="GY162" s="507"/>
      <c r="GZ162" s="507"/>
      <c r="HA162" s="507"/>
      <c r="HB162" s="507"/>
      <c r="HC162" s="507"/>
      <c r="HD162" s="507"/>
      <c r="HE162" s="507"/>
      <c r="HF162" s="507"/>
      <c r="HG162" s="507"/>
      <c r="HH162" s="507"/>
      <c r="HI162" s="507"/>
      <c r="HJ162" s="507"/>
      <c r="HK162" s="507"/>
      <c r="HL162" s="507"/>
      <c r="HM162" s="507"/>
      <c r="HN162" s="507"/>
      <c r="HO162" s="507"/>
      <c r="HP162" s="507"/>
      <c r="HQ162" s="507"/>
      <c r="HR162" s="507"/>
      <c r="HS162" s="507"/>
      <c r="HT162" s="507"/>
      <c r="HU162" s="507"/>
      <c r="HV162" s="507"/>
      <c r="HW162" s="507"/>
      <c r="HX162" s="507"/>
      <c r="HY162" s="507"/>
      <c r="HZ162" s="507"/>
      <c r="IA162" s="507"/>
      <c r="IB162" s="507"/>
      <c r="IC162" s="507"/>
      <c r="ID162" s="507"/>
      <c r="IE162" s="507"/>
      <c r="IF162" s="507"/>
      <c r="IG162" s="507"/>
      <c r="IH162" s="507"/>
      <c r="II162" s="507"/>
      <c r="IJ162" s="507"/>
    </row>
    <row r="163" spans="1:244" s="398" customFormat="1" ht="19" x14ac:dyDescent="0.2">
      <c r="A163"/>
      <c r="B163" s="290"/>
      <c r="C163"/>
      <c r="D163" s="341"/>
      <c r="E163" s="463"/>
      <c r="F163" s="463"/>
      <c r="G163" s="271"/>
      <c r="H163"/>
      <c r="I163" s="99"/>
      <c r="J163"/>
      <c r="K163"/>
      <c r="L163"/>
      <c r="M163" s="275"/>
      <c r="N163" s="275"/>
      <c r="O163" s="275"/>
      <c r="P163" s="275"/>
      <c r="Q163" s="275"/>
      <c r="R163" s="275"/>
      <c r="S163" s="275"/>
      <c r="T163" s="275"/>
      <c r="U163" s="275"/>
      <c r="V163" s="275"/>
      <c r="W163" s="275"/>
      <c r="X163" s="275"/>
      <c r="Y163" s="275"/>
      <c r="Z163" s="275"/>
      <c r="AA163" s="275"/>
      <c r="AB163" s="23"/>
      <c r="AC163"/>
      <c r="AD163" s="92"/>
      <c r="AE163"/>
      <c r="AF163"/>
      <c r="AG163"/>
      <c r="AH163" s="96"/>
      <c r="AI163" s="394"/>
      <c r="AJ163" s="215"/>
      <c r="AK163" s="215"/>
      <c r="AL163" s="215"/>
      <c r="AM163" s="215"/>
      <c r="AN163" s="215"/>
      <c r="AO163" s="215"/>
      <c r="AP163" s="215"/>
      <c r="AQ163" s="215"/>
      <c r="AR163" s="215"/>
      <c r="AS163" s="215"/>
      <c r="AT163" s="215"/>
      <c r="AU163" s="215"/>
      <c r="AV163" s="215"/>
      <c r="AW163" s="215"/>
      <c r="AX163" s="215"/>
      <c r="AY163" s="394"/>
      <c r="AZ163" s="215"/>
      <c r="BA163" s="715"/>
      <c r="BB163"/>
      <c r="BC163" s="715"/>
      <c r="BD163"/>
      <c r="BE163" s="715"/>
      <c r="BF163"/>
      <c r="BG163" s="715"/>
      <c r="BH163"/>
      <c r="BI163" s="715"/>
      <c r="BJ163"/>
      <c r="BK163" s="715"/>
      <c r="BL163"/>
      <c r="BM163" s="715"/>
      <c r="BN163"/>
      <c r="BO163" s="387"/>
      <c r="BP163"/>
      <c r="BQ163" s="387"/>
      <c r="BR163"/>
      <c r="BS163" s="387"/>
      <c r="BT163"/>
      <c r="BU163" s="387"/>
      <c r="BV163"/>
      <c r="BW163" s="387"/>
      <c r="BX163"/>
      <c r="BY163" s="387"/>
      <c r="BZ163"/>
      <c r="CA163" s="387"/>
      <c r="CB163"/>
      <c r="CC163" s="387"/>
      <c r="CD163"/>
      <c r="CE163" s="387"/>
      <c r="CF163"/>
      <c r="CG163" s="387"/>
      <c r="CH163"/>
      <c r="CI163" s="387"/>
      <c r="CJ163"/>
      <c r="CK163" s="215"/>
      <c r="CL163" s="507"/>
      <c r="CM163" s="507"/>
      <c r="CN163" s="507"/>
      <c r="CO163" s="507"/>
      <c r="CP163" s="507"/>
      <c r="CQ163" s="507"/>
      <c r="CR163" s="507"/>
      <c r="CS163" s="507"/>
      <c r="CT163" s="507"/>
      <c r="CU163" s="507"/>
      <c r="CV163" s="507"/>
      <c r="CW163" s="507"/>
      <c r="CX163" s="507"/>
      <c r="CY163" s="507"/>
      <c r="DN163" s="507"/>
      <c r="DO163" s="507"/>
      <c r="DP163" s="507"/>
      <c r="DQ163" s="507"/>
      <c r="DR163" s="507"/>
      <c r="DS163" s="507"/>
      <c r="DT163" s="507"/>
      <c r="DU163" s="507"/>
      <c r="DV163" s="507"/>
      <c r="DW163" s="507"/>
      <c r="DX163" s="507"/>
      <c r="DY163" s="507"/>
      <c r="DZ163" s="507"/>
      <c r="EA163" s="507"/>
      <c r="EB163" s="507"/>
      <c r="EC163" s="507"/>
      <c r="ED163" s="507"/>
      <c r="EE163" s="507"/>
      <c r="EF163" s="507"/>
      <c r="EG163" s="507"/>
      <c r="EH163" s="507"/>
      <c r="EI163" s="507"/>
      <c r="EJ163" s="507"/>
      <c r="EK163" s="507"/>
      <c r="EL163" s="507"/>
      <c r="EM163" s="507"/>
      <c r="EN163" s="507"/>
      <c r="EO163" s="507"/>
      <c r="EP163" s="507"/>
      <c r="EQ163" s="507"/>
      <c r="ER163" s="507"/>
      <c r="ES163" s="507"/>
      <c r="ET163" s="507"/>
      <c r="EU163" s="507"/>
      <c r="EV163" s="507"/>
      <c r="EW163" s="507"/>
      <c r="EX163" s="507"/>
      <c r="EY163" s="507"/>
      <c r="EZ163" s="507"/>
      <c r="FA163" s="507"/>
      <c r="FB163" s="507"/>
      <c r="FC163" s="507"/>
      <c r="FD163" s="507"/>
      <c r="FE163" s="507"/>
      <c r="FF163" s="507"/>
      <c r="FG163" s="507"/>
      <c r="FH163" s="507"/>
      <c r="FI163" s="507"/>
      <c r="FJ163" s="507"/>
      <c r="FK163" s="507"/>
      <c r="FL163" s="507"/>
      <c r="FM163" s="507"/>
      <c r="FN163" s="507"/>
      <c r="FO163" s="507"/>
      <c r="FP163" s="507"/>
      <c r="FQ163" s="507"/>
      <c r="FR163" s="507"/>
      <c r="FS163" s="507"/>
      <c r="FT163" s="507"/>
      <c r="FU163" s="507"/>
      <c r="FV163" s="507"/>
      <c r="FW163" s="507"/>
      <c r="FX163" s="507"/>
      <c r="FY163" s="507"/>
      <c r="FZ163" s="507"/>
      <c r="GA163" s="507"/>
      <c r="GB163" s="507"/>
      <c r="GC163" s="507"/>
      <c r="GD163" s="507"/>
      <c r="GE163" s="507"/>
      <c r="GF163" s="507"/>
      <c r="GG163" s="507"/>
      <c r="GH163" s="507"/>
      <c r="GI163" s="507"/>
      <c r="GJ163" s="507"/>
      <c r="GK163" s="507"/>
      <c r="GL163" s="507"/>
      <c r="GM163" s="507"/>
      <c r="GN163" s="507"/>
      <c r="GO163" s="507"/>
      <c r="GP163" s="507"/>
      <c r="GQ163" s="507"/>
      <c r="GR163" s="507"/>
      <c r="GS163" s="507"/>
      <c r="GT163" s="507"/>
      <c r="GU163" s="507"/>
      <c r="GV163" s="507"/>
      <c r="GW163" s="507"/>
      <c r="GX163" s="507"/>
      <c r="GY163" s="507"/>
      <c r="GZ163" s="507"/>
      <c r="HA163" s="507"/>
      <c r="HB163" s="507"/>
      <c r="HC163" s="507"/>
      <c r="HD163" s="507"/>
      <c r="HE163" s="507"/>
      <c r="HF163" s="507"/>
      <c r="HG163" s="507"/>
      <c r="HH163" s="507"/>
      <c r="HI163" s="507"/>
      <c r="HJ163" s="507"/>
      <c r="HK163" s="507"/>
      <c r="HL163" s="507"/>
      <c r="HM163" s="507"/>
      <c r="HN163" s="507"/>
      <c r="HO163" s="507"/>
      <c r="HP163" s="507"/>
      <c r="HQ163" s="507"/>
      <c r="HR163" s="507"/>
      <c r="HS163" s="507"/>
      <c r="HT163" s="507"/>
      <c r="HU163" s="507"/>
      <c r="HV163" s="507"/>
      <c r="HW163" s="507"/>
      <c r="HX163" s="507"/>
      <c r="HY163" s="507"/>
      <c r="HZ163" s="507"/>
      <c r="IA163" s="507"/>
      <c r="IB163" s="507"/>
      <c r="IC163" s="507"/>
      <c r="ID163" s="507"/>
      <c r="IE163" s="507"/>
      <c r="IF163" s="507"/>
      <c r="IG163" s="507"/>
      <c r="IH163" s="507"/>
      <c r="II163" s="507"/>
      <c r="IJ163" s="507"/>
    </row>
    <row r="164" spans="1:244" s="398" customFormat="1" ht="19" x14ac:dyDescent="0.2">
      <c r="A164"/>
      <c r="B164" s="290"/>
      <c r="C164"/>
      <c r="D164" s="341"/>
      <c r="E164" s="463"/>
      <c r="F164" s="463"/>
      <c r="G164" s="271"/>
      <c r="H164"/>
      <c r="I164" s="99"/>
      <c r="J164"/>
      <c r="K164"/>
      <c r="L164"/>
      <c r="M164" s="275"/>
      <c r="N164" s="275"/>
      <c r="O164" s="275"/>
      <c r="P164" s="275"/>
      <c r="Q164" s="275"/>
      <c r="R164" s="275"/>
      <c r="S164" s="275"/>
      <c r="T164" s="275"/>
      <c r="U164" s="275"/>
      <c r="V164" s="275"/>
      <c r="W164" s="275"/>
      <c r="X164" s="275"/>
      <c r="Y164" s="275"/>
      <c r="Z164" s="275"/>
      <c r="AA164" s="275"/>
      <c r="AB164" s="23"/>
      <c r="AC164"/>
      <c r="AD164" s="92"/>
      <c r="AE164"/>
      <c r="AF164"/>
      <c r="AG164"/>
      <c r="AH164" s="96"/>
      <c r="AI164" s="394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394"/>
      <c r="AZ164" s="215"/>
      <c r="BA164" s="715"/>
      <c r="BB164"/>
      <c r="BC164" s="715"/>
      <c r="BD164"/>
      <c r="BE164" s="715"/>
      <c r="BF164"/>
      <c r="BG164" s="715"/>
      <c r="BH164"/>
      <c r="BI164" s="715"/>
      <c r="BJ164"/>
      <c r="BK164" s="715"/>
      <c r="BL164"/>
      <c r="BM164" s="715"/>
      <c r="BN164"/>
      <c r="BO164" s="387"/>
      <c r="BP164"/>
      <c r="BQ164" s="387"/>
      <c r="BR164"/>
      <c r="BS164" s="387"/>
      <c r="BT164"/>
      <c r="BU164" s="387"/>
      <c r="BV164"/>
      <c r="BW164" s="387"/>
      <c r="BX164"/>
      <c r="BY164" s="387"/>
      <c r="BZ164"/>
      <c r="CA164" s="387"/>
      <c r="CB164"/>
      <c r="CC164" s="387"/>
      <c r="CD164"/>
      <c r="CE164" s="387"/>
      <c r="CF164"/>
      <c r="CG164" s="387"/>
      <c r="CH164"/>
      <c r="CI164" s="387"/>
      <c r="CJ164"/>
      <c r="CK164" s="215"/>
      <c r="CL164" s="507"/>
      <c r="CM164" s="507"/>
      <c r="CN164" s="507"/>
      <c r="CO164" s="507"/>
      <c r="CP164" s="507"/>
      <c r="CQ164" s="507"/>
      <c r="CR164" s="507"/>
      <c r="CS164" s="507"/>
      <c r="CT164" s="507"/>
      <c r="CU164" s="507"/>
      <c r="CV164" s="507"/>
      <c r="CW164" s="507"/>
      <c r="CX164" s="507"/>
      <c r="CY164" s="507"/>
      <c r="DN164" s="507"/>
      <c r="DO164" s="507"/>
      <c r="DP164" s="507"/>
      <c r="DQ164" s="507"/>
      <c r="DR164" s="507"/>
      <c r="DS164" s="507"/>
      <c r="DT164" s="507"/>
      <c r="DU164" s="507"/>
      <c r="DV164" s="507"/>
      <c r="DW164" s="507"/>
      <c r="DX164" s="507"/>
      <c r="DY164" s="507"/>
      <c r="DZ164" s="507"/>
      <c r="EA164" s="507"/>
      <c r="EB164" s="507"/>
      <c r="EC164" s="507"/>
      <c r="ED164" s="507"/>
      <c r="EE164" s="507"/>
      <c r="EF164" s="507"/>
      <c r="EG164" s="507"/>
      <c r="EH164" s="507"/>
      <c r="EI164" s="507"/>
      <c r="EJ164" s="507"/>
      <c r="EK164" s="507"/>
      <c r="EL164" s="507"/>
      <c r="EM164" s="507"/>
      <c r="EN164" s="507"/>
      <c r="EO164" s="507"/>
      <c r="EP164" s="507"/>
      <c r="EQ164" s="507"/>
      <c r="ER164" s="507"/>
      <c r="ES164" s="507"/>
      <c r="ET164" s="507"/>
      <c r="EU164" s="507"/>
      <c r="EV164" s="507"/>
      <c r="EW164" s="507"/>
      <c r="EX164" s="507"/>
      <c r="EY164" s="507"/>
      <c r="EZ164" s="507"/>
      <c r="FA164" s="507"/>
      <c r="FB164" s="507"/>
      <c r="FC164" s="507"/>
      <c r="FD164" s="507"/>
      <c r="FE164" s="507"/>
      <c r="FF164" s="507"/>
      <c r="FG164" s="507"/>
      <c r="FH164" s="507"/>
      <c r="FI164" s="507"/>
      <c r="FJ164" s="507"/>
      <c r="FK164" s="507"/>
      <c r="FL164" s="507"/>
      <c r="FM164" s="507"/>
      <c r="FN164" s="507"/>
      <c r="FO164" s="507"/>
      <c r="FP164" s="507"/>
      <c r="FQ164" s="507"/>
      <c r="FR164" s="507"/>
      <c r="FS164" s="507"/>
      <c r="FT164" s="507"/>
      <c r="FU164" s="507"/>
      <c r="FV164" s="507"/>
      <c r="FW164" s="507"/>
      <c r="FX164" s="507"/>
      <c r="FY164" s="507"/>
      <c r="FZ164" s="507"/>
      <c r="GA164" s="507"/>
      <c r="GB164" s="507"/>
      <c r="GC164" s="507"/>
      <c r="GD164" s="507"/>
      <c r="GE164" s="507"/>
      <c r="GF164" s="507"/>
      <c r="GG164" s="507"/>
      <c r="GH164" s="507"/>
      <c r="GI164" s="507"/>
      <c r="GJ164" s="507"/>
      <c r="GK164" s="507"/>
      <c r="GL164" s="507"/>
      <c r="GM164" s="507"/>
      <c r="GN164" s="507"/>
      <c r="GO164" s="507"/>
      <c r="GP164" s="507"/>
      <c r="GQ164" s="507"/>
      <c r="GR164" s="507"/>
      <c r="GS164" s="507"/>
      <c r="GT164" s="507"/>
      <c r="GU164" s="507"/>
      <c r="GV164" s="507"/>
      <c r="GW164" s="507"/>
      <c r="GX164" s="507"/>
      <c r="GY164" s="507"/>
      <c r="GZ164" s="507"/>
      <c r="HA164" s="507"/>
      <c r="HB164" s="507"/>
      <c r="HC164" s="507"/>
      <c r="HD164" s="507"/>
      <c r="HE164" s="507"/>
      <c r="HF164" s="507"/>
      <c r="HG164" s="507"/>
      <c r="HH164" s="507"/>
      <c r="HI164" s="507"/>
      <c r="HJ164" s="507"/>
      <c r="HK164" s="507"/>
      <c r="HL164" s="507"/>
      <c r="HM164" s="507"/>
      <c r="HN164" s="507"/>
      <c r="HO164" s="507"/>
      <c r="HP164" s="507"/>
      <c r="HQ164" s="507"/>
      <c r="HR164" s="507"/>
      <c r="HS164" s="507"/>
      <c r="HT164" s="507"/>
      <c r="HU164" s="507"/>
      <c r="HV164" s="507"/>
      <c r="HW164" s="507"/>
      <c r="HX164" s="507"/>
      <c r="HY164" s="507"/>
      <c r="HZ164" s="507"/>
      <c r="IA164" s="507"/>
      <c r="IB164" s="507"/>
      <c r="IC164" s="507"/>
      <c r="ID164" s="507"/>
      <c r="IE164" s="507"/>
      <c r="IF164" s="507"/>
      <c r="IG164" s="507"/>
      <c r="IH164" s="507"/>
      <c r="II164" s="507"/>
      <c r="IJ164" s="507"/>
    </row>
    <row r="165" spans="1:244" s="398" customFormat="1" ht="19" x14ac:dyDescent="0.2">
      <c r="A165"/>
      <c r="B165" s="290"/>
      <c r="C165"/>
      <c r="D165" s="341"/>
      <c r="E165" s="463"/>
      <c r="F165" s="463"/>
      <c r="G165" s="271"/>
      <c r="H165"/>
      <c r="I165" s="99"/>
      <c r="J165"/>
      <c r="K165"/>
      <c r="L165"/>
      <c r="M165" s="275"/>
      <c r="N165" s="275"/>
      <c r="O165" s="275"/>
      <c r="P165" s="275"/>
      <c r="Q165" s="275"/>
      <c r="R165" s="275"/>
      <c r="S165" s="275"/>
      <c r="T165" s="275"/>
      <c r="U165" s="275"/>
      <c r="V165" s="275"/>
      <c r="W165" s="275"/>
      <c r="X165" s="275"/>
      <c r="Y165" s="275"/>
      <c r="Z165" s="275"/>
      <c r="AA165" s="275"/>
      <c r="AB165" s="23"/>
      <c r="AC165"/>
      <c r="AD165" s="92"/>
      <c r="AE165"/>
      <c r="AF165"/>
      <c r="AG165"/>
      <c r="AH165" s="96"/>
      <c r="AI165" s="394"/>
      <c r="AJ165" s="215"/>
      <c r="AK165" s="215"/>
      <c r="AL165" s="215"/>
      <c r="AM165" s="215"/>
      <c r="AN165" s="215"/>
      <c r="AO165" s="215"/>
      <c r="AP165" s="215"/>
      <c r="AQ165" s="215"/>
      <c r="AR165" s="215"/>
      <c r="AS165" s="215"/>
      <c r="AT165" s="215"/>
      <c r="AU165" s="215"/>
      <c r="AV165" s="215"/>
      <c r="AW165" s="215"/>
      <c r="AX165" s="215"/>
      <c r="AY165" s="394"/>
      <c r="AZ165" s="215"/>
      <c r="BA165" s="715"/>
      <c r="BB165"/>
      <c r="BC165" s="715"/>
      <c r="BD165"/>
      <c r="BE165" s="715"/>
      <c r="BF165"/>
      <c r="BG165" s="715"/>
      <c r="BH165"/>
      <c r="BI165" s="715"/>
      <c r="BJ165"/>
      <c r="BK165" s="715"/>
      <c r="BL165"/>
      <c r="BM165" s="715"/>
      <c r="BN165"/>
      <c r="BO165" s="387"/>
      <c r="BP165"/>
      <c r="BQ165" s="387"/>
      <c r="BR165"/>
      <c r="BS165" s="387"/>
      <c r="BT165"/>
      <c r="BU165" s="387"/>
      <c r="BV165"/>
      <c r="BW165" s="387"/>
      <c r="BX165"/>
      <c r="BY165" s="387"/>
      <c r="BZ165"/>
      <c r="CA165" s="387"/>
      <c r="CB165"/>
      <c r="CC165" s="387"/>
      <c r="CD165"/>
      <c r="CE165" s="387"/>
      <c r="CF165"/>
      <c r="CG165" s="387"/>
      <c r="CH165"/>
      <c r="CI165" s="387"/>
      <c r="CJ165"/>
      <c r="CK165" s="215"/>
      <c r="CL165" s="507"/>
      <c r="CM165" s="507"/>
      <c r="CN165" s="507"/>
      <c r="CO165" s="507"/>
      <c r="CP165" s="507"/>
      <c r="CQ165" s="507"/>
      <c r="CR165" s="507"/>
      <c r="CS165" s="507"/>
      <c r="CT165" s="507"/>
      <c r="CU165" s="507"/>
      <c r="CV165" s="507"/>
      <c r="CW165" s="507"/>
      <c r="CX165" s="507"/>
      <c r="CY165" s="507"/>
      <c r="DN165" s="507"/>
      <c r="DO165" s="507"/>
      <c r="DP165" s="507"/>
      <c r="DQ165" s="507"/>
      <c r="DR165" s="507"/>
      <c r="DS165" s="507"/>
      <c r="DT165" s="507"/>
      <c r="DU165" s="507"/>
      <c r="DV165" s="507"/>
      <c r="DW165" s="507"/>
      <c r="DX165" s="507"/>
      <c r="DY165" s="507"/>
      <c r="DZ165" s="507"/>
      <c r="EA165" s="507"/>
      <c r="EB165" s="507"/>
      <c r="EC165" s="507"/>
      <c r="ED165" s="507"/>
      <c r="EE165" s="507"/>
      <c r="EF165" s="507"/>
      <c r="EG165" s="507"/>
      <c r="EH165" s="507"/>
      <c r="EI165" s="507"/>
      <c r="EJ165" s="507"/>
      <c r="EK165" s="507"/>
      <c r="EL165" s="507"/>
      <c r="EM165" s="507"/>
      <c r="EN165" s="507"/>
      <c r="EO165" s="507"/>
      <c r="EP165" s="507"/>
      <c r="EQ165" s="507"/>
      <c r="ER165" s="507"/>
      <c r="ES165" s="507"/>
      <c r="ET165" s="507"/>
      <c r="EU165" s="507"/>
      <c r="EV165" s="507"/>
      <c r="EW165" s="507"/>
      <c r="EX165" s="507"/>
      <c r="EY165" s="507"/>
      <c r="EZ165" s="507"/>
      <c r="FA165" s="507"/>
      <c r="FB165" s="507"/>
      <c r="FC165" s="507"/>
      <c r="FD165" s="507"/>
      <c r="FE165" s="507"/>
      <c r="FF165" s="507"/>
      <c r="FG165" s="507"/>
      <c r="FH165" s="507"/>
      <c r="FI165" s="507"/>
      <c r="FJ165" s="507"/>
      <c r="FK165" s="507"/>
      <c r="FL165" s="507"/>
      <c r="FM165" s="507"/>
      <c r="FN165" s="507"/>
      <c r="FO165" s="507"/>
      <c r="FP165" s="507"/>
      <c r="FQ165" s="507"/>
      <c r="FR165" s="507"/>
      <c r="FS165" s="507"/>
      <c r="FT165" s="507"/>
      <c r="FU165" s="507"/>
      <c r="FV165" s="507"/>
      <c r="FW165" s="507"/>
      <c r="FX165" s="507"/>
      <c r="FY165" s="507"/>
      <c r="FZ165" s="507"/>
      <c r="GA165" s="507"/>
      <c r="GB165" s="507"/>
      <c r="GC165" s="507"/>
      <c r="GD165" s="507"/>
      <c r="GE165" s="507"/>
      <c r="GF165" s="507"/>
      <c r="GG165" s="507"/>
      <c r="GH165" s="507"/>
      <c r="GI165" s="507"/>
      <c r="GJ165" s="507"/>
      <c r="GK165" s="507"/>
      <c r="GL165" s="507"/>
      <c r="GM165" s="507"/>
      <c r="GN165" s="507"/>
      <c r="GO165" s="507"/>
      <c r="GP165" s="507"/>
      <c r="GQ165" s="507"/>
      <c r="GR165" s="507"/>
      <c r="GS165" s="507"/>
      <c r="GT165" s="507"/>
      <c r="GU165" s="507"/>
      <c r="GV165" s="507"/>
      <c r="GW165" s="507"/>
      <c r="GX165" s="507"/>
      <c r="GY165" s="507"/>
      <c r="GZ165" s="507"/>
      <c r="HA165" s="507"/>
      <c r="HB165" s="507"/>
      <c r="HC165" s="507"/>
      <c r="HD165" s="507"/>
      <c r="HE165" s="507"/>
      <c r="HF165" s="507"/>
      <c r="HG165" s="507"/>
      <c r="HH165" s="507"/>
      <c r="HI165" s="507"/>
      <c r="HJ165" s="507"/>
      <c r="HK165" s="507"/>
      <c r="HL165" s="507"/>
      <c r="HM165" s="507"/>
      <c r="HN165" s="507"/>
      <c r="HO165" s="507"/>
      <c r="HP165" s="507"/>
      <c r="HQ165" s="507"/>
      <c r="HR165" s="507"/>
      <c r="HS165" s="507"/>
      <c r="HT165" s="507"/>
      <c r="HU165" s="507"/>
      <c r="HV165" s="507"/>
      <c r="HW165" s="507"/>
      <c r="HX165" s="507"/>
      <c r="HY165" s="507"/>
      <c r="HZ165" s="507"/>
      <c r="IA165" s="507"/>
      <c r="IB165" s="507"/>
      <c r="IC165" s="507"/>
      <c r="ID165" s="507"/>
      <c r="IE165" s="507"/>
      <c r="IF165" s="507"/>
      <c r="IG165" s="507"/>
      <c r="IH165" s="507"/>
      <c r="II165" s="507"/>
      <c r="IJ165" s="507"/>
    </row>
    <row r="166" spans="1:244" s="398" customFormat="1" ht="19" x14ac:dyDescent="0.2">
      <c r="A166"/>
      <c r="B166" s="290"/>
      <c r="C166"/>
      <c r="D166" s="341"/>
      <c r="E166" s="463"/>
      <c r="F166" s="463"/>
      <c r="G166" s="271"/>
      <c r="H166"/>
      <c r="I166" s="99"/>
      <c r="J166"/>
      <c r="K166"/>
      <c r="L166"/>
      <c r="M166" s="275"/>
      <c r="N166" s="275"/>
      <c r="O166" s="275"/>
      <c r="P166" s="275"/>
      <c r="Q166" s="275"/>
      <c r="R166" s="275"/>
      <c r="S166" s="275"/>
      <c r="T166" s="275"/>
      <c r="U166" s="275"/>
      <c r="V166" s="275"/>
      <c r="W166" s="275"/>
      <c r="X166" s="275"/>
      <c r="Y166" s="275"/>
      <c r="Z166" s="275"/>
      <c r="AA166" s="275"/>
      <c r="AB166" s="23"/>
      <c r="AC166"/>
      <c r="AD166" s="92"/>
      <c r="AE166"/>
      <c r="AF166"/>
      <c r="AG166"/>
      <c r="AH166" s="96"/>
      <c r="AI166" s="394"/>
      <c r="AJ166" s="215"/>
      <c r="AK166" s="215"/>
      <c r="AL166" s="215"/>
      <c r="AM166" s="215"/>
      <c r="AN166" s="215"/>
      <c r="AO166" s="215"/>
      <c r="AP166" s="215"/>
      <c r="AQ166" s="215"/>
      <c r="AR166" s="215"/>
      <c r="AS166" s="215"/>
      <c r="AT166" s="215"/>
      <c r="AU166" s="215"/>
      <c r="AV166" s="215"/>
      <c r="AW166" s="215"/>
      <c r="AX166" s="215"/>
      <c r="AY166" s="394"/>
      <c r="AZ166" s="215"/>
      <c r="BA166" s="715"/>
      <c r="BB166"/>
      <c r="BC166" s="715"/>
      <c r="BD166"/>
      <c r="BE166" s="715"/>
      <c r="BF166"/>
      <c r="BG166" s="715"/>
      <c r="BH166"/>
      <c r="BI166" s="715"/>
      <c r="BJ166"/>
      <c r="BK166" s="715"/>
      <c r="BL166"/>
      <c r="BM166" s="715"/>
      <c r="BN166"/>
      <c r="BO166" s="387"/>
      <c r="BP166"/>
      <c r="BQ166" s="387"/>
      <c r="BR166"/>
      <c r="BS166" s="387"/>
      <c r="BT166"/>
      <c r="BU166" s="387"/>
      <c r="BV166"/>
      <c r="BW166" s="387"/>
      <c r="BX166"/>
      <c r="BY166" s="387"/>
      <c r="BZ166"/>
      <c r="CA166" s="387"/>
      <c r="CB166"/>
      <c r="CC166" s="387"/>
      <c r="CD166"/>
      <c r="CE166" s="387"/>
      <c r="CF166"/>
      <c r="CG166" s="387"/>
      <c r="CH166"/>
      <c r="CI166" s="387"/>
      <c r="CJ166"/>
      <c r="CK166" s="215"/>
      <c r="CL166" s="507"/>
      <c r="CM166" s="507"/>
      <c r="CN166" s="507"/>
      <c r="CO166" s="507"/>
      <c r="CP166" s="507"/>
      <c r="CQ166" s="507"/>
      <c r="CR166" s="507"/>
      <c r="CS166" s="507"/>
      <c r="CT166" s="507"/>
      <c r="CU166" s="507"/>
      <c r="CV166" s="507"/>
      <c r="CW166" s="507"/>
      <c r="CX166" s="507"/>
      <c r="CY166" s="507"/>
      <c r="DN166" s="507"/>
      <c r="DO166" s="507"/>
      <c r="DP166" s="507"/>
      <c r="DQ166" s="507"/>
      <c r="DR166" s="507"/>
      <c r="DS166" s="507"/>
      <c r="DT166" s="507"/>
      <c r="DU166" s="507"/>
      <c r="DV166" s="507"/>
      <c r="DW166" s="507"/>
      <c r="DX166" s="507"/>
      <c r="DY166" s="507"/>
      <c r="DZ166" s="507"/>
      <c r="EA166" s="507"/>
      <c r="EB166" s="507"/>
      <c r="EC166" s="507"/>
      <c r="ED166" s="507"/>
      <c r="EE166" s="507"/>
      <c r="EF166" s="507"/>
      <c r="EG166" s="507"/>
      <c r="EH166" s="507"/>
      <c r="EI166" s="507"/>
      <c r="EJ166" s="507"/>
      <c r="EK166" s="507"/>
      <c r="EL166" s="507"/>
      <c r="EM166" s="507"/>
      <c r="EN166" s="507"/>
      <c r="EO166" s="507"/>
      <c r="EP166" s="507"/>
      <c r="EQ166" s="507"/>
      <c r="ER166" s="507"/>
      <c r="ES166" s="507"/>
      <c r="ET166" s="507"/>
      <c r="EU166" s="507"/>
      <c r="EV166" s="507"/>
      <c r="EW166" s="507"/>
      <c r="EX166" s="507"/>
      <c r="EY166" s="507"/>
      <c r="EZ166" s="507"/>
      <c r="FA166" s="507"/>
      <c r="FB166" s="507"/>
      <c r="FC166" s="507"/>
      <c r="FD166" s="507"/>
      <c r="FE166" s="507"/>
      <c r="FF166" s="507"/>
      <c r="FG166" s="507"/>
      <c r="FH166" s="507"/>
      <c r="FI166" s="507"/>
      <c r="FJ166" s="507"/>
      <c r="FK166" s="507"/>
      <c r="FL166" s="507"/>
      <c r="FM166" s="507"/>
      <c r="FN166" s="507"/>
      <c r="FO166" s="507"/>
      <c r="FP166" s="507"/>
      <c r="FQ166" s="507"/>
      <c r="FR166" s="507"/>
      <c r="FS166" s="507"/>
      <c r="FT166" s="507"/>
      <c r="FU166" s="507"/>
      <c r="FV166" s="507"/>
      <c r="FW166" s="507"/>
      <c r="FX166" s="507"/>
      <c r="FY166" s="507"/>
      <c r="FZ166" s="507"/>
      <c r="GA166" s="507"/>
      <c r="GB166" s="507"/>
      <c r="GC166" s="507"/>
      <c r="GD166" s="507"/>
      <c r="GE166" s="507"/>
      <c r="GF166" s="507"/>
      <c r="GG166" s="507"/>
      <c r="GH166" s="507"/>
      <c r="GI166" s="507"/>
      <c r="GJ166" s="507"/>
      <c r="GK166" s="507"/>
      <c r="GL166" s="507"/>
      <c r="GM166" s="507"/>
      <c r="GN166" s="507"/>
      <c r="GO166" s="507"/>
      <c r="GP166" s="507"/>
      <c r="GQ166" s="507"/>
      <c r="GR166" s="507"/>
      <c r="GS166" s="507"/>
      <c r="GT166" s="507"/>
      <c r="GU166" s="507"/>
      <c r="GV166" s="507"/>
      <c r="GW166" s="507"/>
      <c r="GX166" s="507"/>
      <c r="GY166" s="507"/>
      <c r="GZ166" s="507"/>
      <c r="HA166" s="507"/>
      <c r="HB166" s="507"/>
      <c r="HC166" s="507"/>
      <c r="HD166" s="507"/>
      <c r="HE166" s="507"/>
      <c r="HF166" s="507"/>
      <c r="HG166" s="507"/>
      <c r="HH166" s="507"/>
      <c r="HI166" s="507"/>
      <c r="HJ166" s="507"/>
      <c r="HK166" s="507"/>
      <c r="HL166" s="507"/>
      <c r="HM166" s="507"/>
      <c r="HN166" s="507"/>
      <c r="HO166" s="507"/>
      <c r="HP166" s="507"/>
      <c r="HQ166" s="507"/>
      <c r="HR166" s="507"/>
      <c r="HS166" s="507"/>
      <c r="HT166" s="507"/>
      <c r="HU166" s="507"/>
      <c r="HV166" s="507"/>
      <c r="HW166" s="507"/>
      <c r="HX166" s="507"/>
      <c r="HY166" s="507"/>
      <c r="HZ166" s="507"/>
      <c r="IA166" s="507"/>
      <c r="IB166" s="507"/>
      <c r="IC166" s="507"/>
      <c r="ID166" s="507"/>
      <c r="IE166" s="507"/>
      <c r="IF166" s="507"/>
      <c r="IG166" s="507"/>
      <c r="IH166" s="507"/>
      <c r="II166" s="507"/>
      <c r="IJ166" s="507"/>
    </row>
    <row r="167" spans="1:244" s="398" customFormat="1" ht="19" x14ac:dyDescent="0.2">
      <c r="A167"/>
      <c r="B167" s="290"/>
      <c r="C167"/>
      <c r="D167" s="341"/>
      <c r="E167" s="463"/>
      <c r="F167" s="463"/>
      <c r="G167" s="271"/>
      <c r="H167"/>
      <c r="I167" s="99"/>
      <c r="J167"/>
      <c r="K167"/>
      <c r="L167"/>
      <c r="M167" s="275"/>
      <c r="N167" s="275"/>
      <c r="O167" s="275"/>
      <c r="P167" s="275"/>
      <c r="Q167" s="275"/>
      <c r="R167" s="275"/>
      <c r="S167" s="275"/>
      <c r="T167" s="275"/>
      <c r="U167" s="275"/>
      <c r="V167" s="275"/>
      <c r="W167" s="275"/>
      <c r="X167" s="275"/>
      <c r="Y167" s="275"/>
      <c r="Z167" s="275"/>
      <c r="AA167" s="275"/>
      <c r="AB167" s="23"/>
      <c r="AC167"/>
      <c r="AD167" s="92"/>
      <c r="AE167"/>
      <c r="AF167"/>
      <c r="AG167"/>
      <c r="AH167" s="96"/>
      <c r="AI167" s="394"/>
      <c r="AJ167" s="215"/>
      <c r="AK167" s="215"/>
      <c r="AL167" s="215"/>
      <c r="AM167" s="215"/>
      <c r="AN167" s="215"/>
      <c r="AO167" s="215"/>
      <c r="AP167" s="215"/>
      <c r="AQ167" s="215"/>
      <c r="AR167" s="215"/>
      <c r="AS167" s="215"/>
      <c r="AT167" s="215"/>
      <c r="AU167" s="215"/>
      <c r="AV167" s="215"/>
      <c r="AW167" s="215"/>
      <c r="AX167" s="215"/>
      <c r="AY167" s="394"/>
      <c r="AZ167" s="215"/>
      <c r="BA167" s="715"/>
      <c r="BB167"/>
      <c r="BC167" s="715"/>
      <c r="BD167"/>
      <c r="BE167" s="715"/>
      <c r="BF167"/>
      <c r="BG167" s="715"/>
      <c r="BH167"/>
      <c r="BI167" s="715"/>
      <c r="BJ167"/>
      <c r="BK167" s="715"/>
      <c r="BL167"/>
      <c r="BM167" s="715"/>
      <c r="BN167"/>
      <c r="BO167" s="387"/>
      <c r="BP167"/>
      <c r="BQ167" s="387"/>
      <c r="BR167"/>
      <c r="BS167" s="387"/>
      <c r="BT167"/>
      <c r="BU167" s="387"/>
      <c r="BV167"/>
      <c r="BW167" s="387"/>
      <c r="BX167"/>
      <c r="BY167" s="387"/>
      <c r="BZ167"/>
      <c r="CA167" s="387"/>
      <c r="CB167"/>
      <c r="CC167" s="387"/>
      <c r="CD167"/>
      <c r="CE167" s="387"/>
      <c r="CF167"/>
      <c r="CG167" s="387"/>
      <c r="CH167"/>
      <c r="CI167" s="387"/>
      <c r="CJ167"/>
      <c r="CK167" s="215"/>
      <c r="CL167" s="507"/>
      <c r="CM167" s="507"/>
      <c r="CN167" s="507"/>
      <c r="CO167" s="507"/>
      <c r="CP167" s="507"/>
      <c r="CQ167" s="507"/>
      <c r="CR167" s="507"/>
      <c r="CS167" s="507"/>
      <c r="CT167" s="507"/>
      <c r="CU167" s="507"/>
      <c r="CV167" s="507"/>
      <c r="CW167" s="507"/>
      <c r="CX167" s="507"/>
      <c r="CY167" s="507"/>
      <c r="DN167" s="507"/>
      <c r="DO167" s="507"/>
      <c r="DP167" s="507"/>
      <c r="DQ167" s="507"/>
      <c r="DR167" s="507"/>
      <c r="DS167" s="507"/>
      <c r="DT167" s="507"/>
      <c r="DU167" s="507"/>
      <c r="DV167" s="507"/>
      <c r="DW167" s="507"/>
      <c r="DX167" s="507"/>
      <c r="DY167" s="507"/>
      <c r="DZ167" s="507"/>
      <c r="EA167" s="507"/>
      <c r="EB167" s="507"/>
      <c r="EC167" s="507"/>
      <c r="ED167" s="507"/>
      <c r="EE167" s="507"/>
      <c r="EF167" s="507"/>
      <c r="EG167" s="507"/>
      <c r="EH167" s="507"/>
      <c r="EI167" s="507"/>
      <c r="EJ167" s="507"/>
      <c r="EK167" s="507"/>
      <c r="EL167" s="507"/>
      <c r="EM167" s="507"/>
      <c r="EN167" s="507"/>
      <c r="EO167" s="507"/>
      <c r="EP167" s="507"/>
      <c r="EQ167" s="507"/>
      <c r="ER167" s="507"/>
      <c r="ES167" s="507"/>
      <c r="ET167" s="507"/>
      <c r="EU167" s="507"/>
      <c r="EV167" s="507"/>
      <c r="EW167" s="507"/>
      <c r="EX167" s="507"/>
      <c r="EY167" s="507"/>
      <c r="EZ167" s="507"/>
      <c r="FA167" s="507"/>
      <c r="FB167" s="507"/>
      <c r="FC167" s="507"/>
      <c r="FD167" s="507"/>
      <c r="FE167" s="507"/>
      <c r="FF167" s="507"/>
      <c r="FG167" s="507"/>
      <c r="FH167" s="507"/>
      <c r="FI167" s="507"/>
      <c r="FJ167" s="507"/>
      <c r="FK167" s="507"/>
      <c r="FL167" s="507"/>
      <c r="FM167" s="507"/>
      <c r="FN167" s="507"/>
      <c r="FO167" s="507"/>
      <c r="FP167" s="507"/>
      <c r="FQ167" s="507"/>
      <c r="FR167" s="507"/>
      <c r="FS167" s="507"/>
      <c r="FT167" s="507"/>
      <c r="FU167" s="507"/>
      <c r="FV167" s="507"/>
      <c r="FW167" s="507"/>
      <c r="FX167" s="507"/>
      <c r="FY167" s="507"/>
      <c r="FZ167" s="507"/>
      <c r="GA167" s="507"/>
      <c r="GB167" s="507"/>
      <c r="GC167" s="507"/>
      <c r="GD167" s="507"/>
      <c r="GE167" s="507"/>
      <c r="GF167" s="507"/>
      <c r="GG167" s="507"/>
      <c r="GH167" s="507"/>
      <c r="GI167" s="507"/>
      <c r="GJ167" s="507"/>
      <c r="GK167" s="507"/>
      <c r="GL167" s="507"/>
      <c r="GM167" s="507"/>
      <c r="GN167" s="507"/>
      <c r="GO167" s="507"/>
      <c r="GP167" s="507"/>
      <c r="GQ167" s="507"/>
      <c r="GR167" s="507"/>
      <c r="GS167" s="507"/>
      <c r="GT167" s="507"/>
      <c r="GU167" s="507"/>
      <c r="GV167" s="507"/>
      <c r="GW167" s="507"/>
      <c r="GX167" s="507"/>
      <c r="GY167" s="507"/>
      <c r="GZ167" s="507"/>
      <c r="HA167" s="507"/>
      <c r="HB167" s="507"/>
      <c r="HC167" s="507"/>
      <c r="HD167" s="507"/>
      <c r="HE167" s="507"/>
      <c r="HF167" s="507"/>
      <c r="HG167" s="507"/>
      <c r="HH167" s="507"/>
      <c r="HI167" s="507"/>
      <c r="HJ167" s="507"/>
      <c r="HK167" s="507"/>
      <c r="HL167" s="507"/>
      <c r="HM167" s="507"/>
      <c r="HN167" s="507"/>
      <c r="HO167" s="507"/>
      <c r="HP167" s="507"/>
      <c r="HQ167" s="507"/>
      <c r="HR167" s="507"/>
      <c r="HS167" s="507"/>
      <c r="HT167" s="507"/>
      <c r="HU167" s="507"/>
      <c r="HV167" s="507"/>
      <c r="HW167" s="507"/>
      <c r="HX167" s="507"/>
      <c r="HY167" s="507"/>
      <c r="HZ167" s="507"/>
      <c r="IA167" s="507"/>
      <c r="IB167" s="507"/>
      <c r="IC167" s="507"/>
      <c r="ID167" s="507"/>
      <c r="IE167" s="507"/>
      <c r="IF167" s="507"/>
      <c r="IG167" s="507"/>
      <c r="IH167" s="507"/>
      <c r="II167" s="507"/>
      <c r="IJ167" s="507"/>
    </row>
    <row r="168" spans="1:244" s="398" customFormat="1" ht="19" x14ac:dyDescent="0.2">
      <c r="A168"/>
      <c r="B168" s="290"/>
      <c r="C168"/>
      <c r="D168" s="341"/>
      <c r="E168" s="463"/>
      <c r="F168" s="463"/>
      <c r="G168" s="271"/>
      <c r="H168"/>
      <c r="I168" s="99"/>
      <c r="J168"/>
      <c r="K168"/>
      <c r="L168"/>
      <c r="M168" s="275"/>
      <c r="N168" s="275"/>
      <c r="O168" s="275"/>
      <c r="P168" s="275"/>
      <c r="Q168" s="275"/>
      <c r="R168" s="275"/>
      <c r="S168" s="275"/>
      <c r="T168" s="275"/>
      <c r="U168" s="275"/>
      <c r="V168" s="275"/>
      <c r="W168" s="275"/>
      <c r="X168" s="275"/>
      <c r="Y168" s="275"/>
      <c r="Z168" s="275"/>
      <c r="AA168" s="275"/>
      <c r="AB168" s="23"/>
      <c r="AC168"/>
      <c r="AD168" s="92"/>
      <c r="AE168"/>
      <c r="AF168"/>
      <c r="AG168"/>
      <c r="AH168" s="96"/>
      <c r="AI168" s="394"/>
      <c r="AJ168" s="215"/>
      <c r="AK168" s="215"/>
      <c r="AL168" s="215"/>
      <c r="AM168" s="215"/>
      <c r="AN168" s="215"/>
      <c r="AO168" s="215"/>
      <c r="AP168" s="215"/>
      <c r="AQ168" s="215"/>
      <c r="AR168" s="215"/>
      <c r="AS168" s="215"/>
      <c r="AT168" s="215"/>
      <c r="AU168" s="215"/>
      <c r="AV168" s="215"/>
      <c r="AW168" s="215"/>
      <c r="AX168" s="215"/>
      <c r="AY168" s="394"/>
      <c r="AZ168" s="215"/>
      <c r="BA168" s="715"/>
      <c r="BB168"/>
      <c r="BC168" s="715"/>
      <c r="BD168"/>
      <c r="BE168" s="715"/>
      <c r="BF168"/>
      <c r="BG168" s="715"/>
      <c r="BH168"/>
      <c r="BI168" s="715"/>
      <c r="BJ168"/>
      <c r="BK168" s="715"/>
      <c r="BL168"/>
      <c r="BM168" s="715"/>
      <c r="BN168"/>
      <c r="BO168" s="387"/>
      <c r="BP168"/>
      <c r="BQ168" s="387"/>
      <c r="BR168"/>
      <c r="BS168" s="387"/>
      <c r="BT168"/>
      <c r="BU168" s="387"/>
      <c r="BV168"/>
      <c r="BW168" s="387"/>
      <c r="BX168"/>
      <c r="BY168" s="387"/>
      <c r="BZ168"/>
      <c r="CA168" s="387"/>
      <c r="CB168"/>
      <c r="CC168" s="387"/>
      <c r="CD168"/>
      <c r="CE168" s="387"/>
      <c r="CF168"/>
      <c r="CG168" s="387"/>
      <c r="CH168"/>
      <c r="CI168" s="387"/>
      <c r="CJ168"/>
      <c r="CK168" s="215"/>
      <c r="CL168" s="507"/>
      <c r="CM168" s="507"/>
      <c r="CN168" s="507"/>
      <c r="CO168" s="507"/>
      <c r="CP168" s="507"/>
      <c r="CQ168" s="507"/>
      <c r="CR168" s="507"/>
      <c r="CS168" s="507"/>
      <c r="CT168" s="507"/>
      <c r="CU168" s="507"/>
      <c r="CV168" s="507"/>
      <c r="CW168" s="507"/>
      <c r="CX168" s="507"/>
      <c r="CY168" s="507"/>
      <c r="DN168" s="507"/>
      <c r="DO168" s="507"/>
      <c r="DP168" s="507"/>
      <c r="DQ168" s="507"/>
      <c r="DR168" s="507"/>
      <c r="DS168" s="507"/>
      <c r="DT168" s="507"/>
      <c r="DU168" s="507"/>
      <c r="DV168" s="507"/>
      <c r="DW168" s="507"/>
      <c r="DX168" s="507"/>
      <c r="DY168" s="507"/>
      <c r="DZ168" s="507"/>
      <c r="EA168" s="507"/>
      <c r="EB168" s="507"/>
      <c r="EC168" s="507"/>
      <c r="ED168" s="507"/>
      <c r="EE168" s="507"/>
      <c r="EF168" s="507"/>
      <c r="EG168" s="507"/>
      <c r="EH168" s="507"/>
      <c r="EI168" s="507"/>
      <c r="EJ168" s="507"/>
      <c r="EK168" s="507"/>
      <c r="EL168" s="507"/>
      <c r="EM168" s="507"/>
      <c r="EN168" s="507"/>
      <c r="EO168" s="507"/>
      <c r="EP168" s="507"/>
      <c r="EQ168" s="507"/>
      <c r="ER168" s="507"/>
      <c r="ES168" s="507"/>
      <c r="ET168" s="507"/>
      <c r="EU168" s="507"/>
      <c r="EV168" s="507"/>
      <c r="EW168" s="507"/>
      <c r="EX168" s="507"/>
      <c r="EY168" s="507"/>
      <c r="EZ168" s="507"/>
      <c r="FA168" s="507"/>
      <c r="FB168" s="507"/>
      <c r="FC168" s="507"/>
      <c r="FD168" s="507"/>
      <c r="FE168" s="507"/>
      <c r="FF168" s="507"/>
      <c r="FG168" s="507"/>
      <c r="FH168" s="507"/>
      <c r="FI168" s="507"/>
      <c r="FJ168" s="507"/>
      <c r="FK168" s="507"/>
      <c r="FL168" s="507"/>
      <c r="FM168" s="507"/>
      <c r="FN168" s="507"/>
      <c r="FO168" s="507"/>
      <c r="FP168" s="507"/>
      <c r="FQ168" s="507"/>
      <c r="FR168" s="507"/>
      <c r="FS168" s="507"/>
      <c r="FT168" s="507"/>
      <c r="FU168" s="507"/>
      <c r="FV168" s="507"/>
      <c r="FW168" s="507"/>
      <c r="FX168" s="507"/>
      <c r="FY168" s="507"/>
      <c r="FZ168" s="507"/>
      <c r="GA168" s="507"/>
      <c r="GB168" s="507"/>
      <c r="GC168" s="507"/>
      <c r="GD168" s="507"/>
      <c r="GE168" s="507"/>
      <c r="GF168" s="507"/>
      <c r="GG168" s="507"/>
      <c r="GH168" s="507"/>
      <c r="GI168" s="507"/>
      <c r="GJ168" s="507"/>
      <c r="GK168" s="507"/>
      <c r="GL168" s="507"/>
      <c r="GM168" s="507"/>
      <c r="GN168" s="507"/>
      <c r="GO168" s="507"/>
      <c r="GP168" s="507"/>
      <c r="GQ168" s="507"/>
      <c r="GR168" s="507"/>
      <c r="GS168" s="507"/>
      <c r="GT168" s="507"/>
      <c r="GU168" s="507"/>
      <c r="GV168" s="507"/>
      <c r="GW168" s="507"/>
      <c r="GX168" s="507"/>
      <c r="GY168" s="507"/>
      <c r="GZ168" s="507"/>
      <c r="HA168" s="507"/>
      <c r="HB168" s="507"/>
      <c r="HC168" s="507"/>
      <c r="HD168" s="507"/>
      <c r="HE168" s="507"/>
      <c r="HF168" s="507"/>
      <c r="HG168" s="507"/>
      <c r="HH168" s="507"/>
      <c r="HI168" s="507"/>
      <c r="HJ168" s="507"/>
      <c r="HK168" s="507"/>
      <c r="HL168" s="507"/>
      <c r="HM168" s="507"/>
      <c r="HN168" s="507"/>
      <c r="HO168" s="507"/>
      <c r="HP168" s="507"/>
      <c r="HQ168" s="507"/>
      <c r="HR168" s="507"/>
      <c r="HS168" s="507"/>
      <c r="HT168" s="507"/>
      <c r="HU168" s="507"/>
      <c r="HV168" s="507"/>
      <c r="HW168" s="507"/>
      <c r="HX168" s="507"/>
      <c r="HY168" s="507"/>
      <c r="HZ168" s="507"/>
      <c r="IA168" s="507"/>
      <c r="IB168" s="507"/>
      <c r="IC168" s="507"/>
      <c r="ID168" s="507"/>
      <c r="IE168" s="507"/>
      <c r="IF168" s="507"/>
      <c r="IG168" s="507"/>
      <c r="IH168" s="507"/>
      <c r="II168" s="507"/>
      <c r="IJ168" s="507"/>
    </row>
    <row r="169" spans="1:244" s="398" customFormat="1" ht="19" x14ac:dyDescent="0.2">
      <c r="A169"/>
      <c r="B169" s="290"/>
      <c r="C169"/>
      <c r="D169" s="341"/>
      <c r="E169" s="463"/>
      <c r="F169" s="463"/>
      <c r="G169" s="271"/>
      <c r="H169"/>
      <c r="I169" s="99"/>
      <c r="J169"/>
      <c r="K169"/>
      <c r="L169"/>
      <c r="M169" s="275"/>
      <c r="N169" s="275"/>
      <c r="O169" s="275"/>
      <c r="P169" s="275"/>
      <c r="Q169" s="275"/>
      <c r="R169" s="275"/>
      <c r="S169" s="275"/>
      <c r="T169" s="275"/>
      <c r="U169" s="275"/>
      <c r="V169" s="275"/>
      <c r="W169" s="275"/>
      <c r="X169" s="275"/>
      <c r="Y169" s="275"/>
      <c r="Z169" s="275"/>
      <c r="AA169" s="275"/>
      <c r="AB169" s="23"/>
      <c r="AC169"/>
      <c r="AD169" s="92"/>
      <c r="AE169"/>
      <c r="AF169"/>
      <c r="AG169"/>
      <c r="AH169" s="96"/>
      <c r="AI169" s="394"/>
      <c r="AJ169" s="215"/>
      <c r="AK169" s="215"/>
      <c r="AL169" s="215"/>
      <c r="AM169" s="215"/>
      <c r="AN169" s="215"/>
      <c r="AO169" s="215"/>
      <c r="AP169" s="215"/>
      <c r="AQ169" s="215"/>
      <c r="AR169" s="215"/>
      <c r="AS169" s="215"/>
      <c r="AT169" s="215"/>
      <c r="AU169" s="215"/>
      <c r="AV169" s="215"/>
      <c r="AW169" s="215"/>
      <c r="AX169" s="215"/>
      <c r="AY169" s="394"/>
      <c r="AZ169" s="215"/>
      <c r="BA169" s="715"/>
      <c r="BB169"/>
      <c r="BC169" s="715"/>
      <c r="BD169"/>
      <c r="BE169" s="715"/>
      <c r="BF169"/>
      <c r="BG169" s="715"/>
      <c r="BH169"/>
      <c r="BI169" s="715"/>
      <c r="BJ169"/>
      <c r="BK169" s="715"/>
      <c r="BL169"/>
      <c r="BM169" s="715"/>
      <c r="BN169"/>
      <c r="BO169" s="387"/>
      <c r="BP169"/>
      <c r="BQ169" s="387"/>
      <c r="BR169"/>
      <c r="BS169" s="387"/>
      <c r="BT169"/>
      <c r="BU169" s="387"/>
      <c r="BV169"/>
      <c r="BW169" s="387"/>
      <c r="BX169"/>
      <c r="BY169" s="387"/>
      <c r="BZ169"/>
      <c r="CA169" s="387"/>
      <c r="CB169"/>
      <c r="CC169" s="387"/>
      <c r="CD169"/>
      <c r="CE169" s="387"/>
      <c r="CF169"/>
      <c r="CG169" s="387"/>
      <c r="CH169"/>
      <c r="CI169" s="387"/>
      <c r="CJ169"/>
      <c r="CK169" s="215"/>
      <c r="CL169" s="507"/>
      <c r="CM169" s="507"/>
      <c r="CN169" s="507"/>
      <c r="CO169" s="507"/>
      <c r="CP169" s="507"/>
      <c r="CQ169" s="507"/>
      <c r="CR169" s="507"/>
      <c r="CS169" s="507"/>
      <c r="CT169" s="507"/>
      <c r="CU169" s="507"/>
      <c r="CV169" s="507"/>
      <c r="CW169" s="507"/>
      <c r="CX169" s="507"/>
      <c r="CY169" s="507"/>
      <c r="DN169" s="507"/>
      <c r="DO169" s="507"/>
      <c r="DP169" s="507"/>
      <c r="DQ169" s="507"/>
      <c r="DR169" s="507"/>
      <c r="DS169" s="507"/>
      <c r="DT169" s="507"/>
      <c r="DU169" s="507"/>
      <c r="DV169" s="507"/>
      <c r="DW169" s="507"/>
      <c r="DX169" s="507"/>
      <c r="DY169" s="507"/>
      <c r="DZ169" s="507"/>
      <c r="EA169" s="507"/>
      <c r="EB169" s="507"/>
      <c r="EC169" s="507"/>
      <c r="ED169" s="507"/>
      <c r="EE169" s="507"/>
      <c r="EF169" s="507"/>
      <c r="EG169" s="507"/>
      <c r="EH169" s="507"/>
      <c r="EI169" s="507"/>
      <c r="EJ169" s="507"/>
      <c r="EK169" s="507"/>
      <c r="EL169" s="507"/>
      <c r="EM169" s="507"/>
      <c r="EN169" s="507"/>
      <c r="EO169" s="507"/>
      <c r="EP169" s="507"/>
      <c r="EQ169" s="507"/>
      <c r="ER169" s="507"/>
      <c r="ES169" s="507"/>
      <c r="ET169" s="507"/>
      <c r="EU169" s="507"/>
      <c r="EV169" s="507"/>
      <c r="EW169" s="507"/>
      <c r="EX169" s="507"/>
      <c r="EY169" s="507"/>
      <c r="EZ169" s="507"/>
      <c r="FA169" s="507"/>
      <c r="FB169" s="507"/>
      <c r="FC169" s="507"/>
      <c r="FD169" s="507"/>
      <c r="FE169" s="507"/>
      <c r="FF169" s="507"/>
      <c r="FG169" s="507"/>
      <c r="FH169" s="507"/>
      <c r="FI169" s="507"/>
      <c r="FJ169" s="507"/>
      <c r="FK169" s="507"/>
      <c r="FL169" s="507"/>
      <c r="FM169" s="507"/>
      <c r="FN169" s="507"/>
      <c r="FO169" s="507"/>
      <c r="FP169" s="507"/>
      <c r="FQ169" s="507"/>
      <c r="FR169" s="507"/>
      <c r="FS169" s="507"/>
      <c r="FT169" s="507"/>
      <c r="FU169" s="507"/>
      <c r="FV169" s="507"/>
      <c r="FW169" s="507"/>
      <c r="FX169" s="507"/>
      <c r="FY169" s="507"/>
      <c r="FZ169" s="507"/>
      <c r="GA169" s="507"/>
      <c r="GB169" s="507"/>
      <c r="GC169" s="507"/>
      <c r="GD169" s="507"/>
      <c r="GE169" s="507"/>
      <c r="GF169" s="507"/>
      <c r="GG169" s="507"/>
      <c r="GH169" s="507"/>
      <c r="GI169" s="507"/>
      <c r="GJ169" s="507"/>
      <c r="GK169" s="507"/>
      <c r="GL169" s="507"/>
      <c r="GM169" s="507"/>
      <c r="GN169" s="507"/>
      <c r="GO169" s="507"/>
      <c r="GP169" s="507"/>
      <c r="GQ169" s="507"/>
      <c r="GR169" s="507"/>
      <c r="GS169" s="507"/>
      <c r="GT169" s="507"/>
      <c r="GU169" s="507"/>
      <c r="GV169" s="507"/>
      <c r="GW169" s="507"/>
      <c r="GX169" s="507"/>
      <c r="GY169" s="507"/>
      <c r="GZ169" s="507"/>
      <c r="HA169" s="507"/>
      <c r="HB169" s="507"/>
      <c r="HC169" s="507"/>
      <c r="HD169" s="507"/>
      <c r="HE169" s="507"/>
      <c r="HF169" s="507"/>
      <c r="HG169" s="507"/>
      <c r="HH169" s="507"/>
      <c r="HI169" s="507"/>
      <c r="HJ169" s="507"/>
      <c r="HK169" s="507"/>
      <c r="HL169" s="507"/>
      <c r="HM169" s="507"/>
      <c r="HN169" s="507"/>
      <c r="HO169" s="507"/>
      <c r="HP169" s="507"/>
      <c r="HQ169" s="507"/>
      <c r="HR169" s="507"/>
      <c r="HS169" s="507"/>
      <c r="HT169" s="507"/>
      <c r="HU169" s="507"/>
      <c r="HV169" s="507"/>
      <c r="HW169" s="507"/>
      <c r="HX169" s="507"/>
      <c r="HY169" s="507"/>
      <c r="HZ169" s="507"/>
      <c r="IA169" s="507"/>
      <c r="IB169" s="507"/>
      <c r="IC169" s="507"/>
      <c r="ID169" s="507"/>
      <c r="IE169" s="507"/>
      <c r="IF169" s="507"/>
      <c r="IG169" s="507"/>
      <c r="IH169" s="507"/>
      <c r="II169" s="507"/>
      <c r="IJ169" s="507"/>
    </row>
    <row r="170" spans="1:244" s="398" customFormat="1" ht="19" x14ac:dyDescent="0.2">
      <c r="A170"/>
      <c r="B170" s="290"/>
      <c r="C170"/>
      <c r="D170" s="341"/>
      <c r="E170" s="463"/>
      <c r="F170" s="463"/>
      <c r="G170" s="271"/>
      <c r="H170"/>
      <c r="I170" s="99"/>
      <c r="J170"/>
      <c r="K170"/>
      <c r="L170"/>
      <c r="M170" s="275"/>
      <c r="N170" s="275"/>
      <c r="O170" s="275"/>
      <c r="P170" s="275"/>
      <c r="Q170" s="275"/>
      <c r="R170" s="275"/>
      <c r="S170" s="275"/>
      <c r="T170" s="275"/>
      <c r="U170" s="275"/>
      <c r="V170" s="275"/>
      <c r="W170" s="275"/>
      <c r="X170" s="275"/>
      <c r="Y170" s="275"/>
      <c r="Z170" s="275"/>
      <c r="AA170" s="275"/>
      <c r="AB170" s="23"/>
      <c r="AC170"/>
      <c r="AD170" s="92"/>
      <c r="AE170"/>
      <c r="AF170"/>
      <c r="AG170"/>
      <c r="AH170" s="96"/>
      <c r="AI170" s="394"/>
      <c r="AJ170" s="215"/>
      <c r="AK170" s="215"/>
      <c r="AL170" s="215"/>
      <c r="AM170" s="215"/>
      <c r="AN170" s="215"/>
      <c r="AO170" s="215"/>
      <c r="AP170" s="215"/>
      <c r="AQ170" s="215"/>
      <c r="AR170" s="215"/>
      <c r="AS170" s="215"/>
      <c r="AT170" s="215"/>
      <c r="AU170" s="215"/>
      <c r="AV170" s="215"/>
      <c r="AW170" s="215"/>
      <c r="AX170" s="215"/>
      <c r="AY170" s="394"/>
      <c r="AZ170" s="215"/>
      <c r="BA170" s="715"/>
      <c r="BB170"/>
      <c r="BC170" s="715"/>
      <c r="BD170"/>
      <c r="BE170" s="715"/>
      <c r="BF170"/>
      <c r="BG170" s="715"/>
      <c r="BH170"/>
      <c r="BI170" s="715"/>
      <c r="BJ170"/>
      <c r="BK170" s="715"/>
      <c r="BL170"/>
      <c r="BM170" s="715"/>
      <c r="BN170"/>
      <c r="BO170" s="387"/>
      <c r="BP170"/>
      <c r="BQ170" s="387"/>
      <c r="BR170"/>
      <c r="BS170" s="387"/>
      <c r="BT170"/>
      <c r="BU170" s="387"/>
      <c r="BV170"/>
      <c r="BW170" s="387"/>
      <c r="BX170"/>
      <c r="BY170" s="387"/>
      <c r="BZ170"/>
      <c r="CA170" s="387"/>
      <c r="CB170"/>
      <c r="CC170" s="387"/>
      <c r="CD170"/>
      <c r="CE170" s="387"/>
      <c r="CF170"/>
      <c r="CG170" s="387"/>
      <c r="CH170"/>
      <c r="CI170" s="387"/>
      <c r="CJ170"/>
      <c r="CK170" s="215"/>
      <c r="CL170" s="507"/>
      <c r="CM170" s="507"/>
      <c r="CN170" s="507"/>
      <c r="CO170" s="507"/>
      <c r="CP170" s="507"/>
      <c r="CQ170" s="507"/>
      <c r="CR170" s="507"/>
      <c r="CS170" s="507"/>
      <c r="CT170" s="507"/>
      <c r="CU170" s="507"/>
      <c r="CV170" s="507"/>
      <c r="CW170" s="507"/>
      <c r="CX170" s="507"/>
      <c r="CY170" s="507"/>
      <c r="DN170" s="507"/>
      <c r="DO170" s="507"/>
      <c r="DP170" s="507"/>
      <c r="DQ170" s="507"/>
      <c r="DR170" s="507"/>
      <c r="DS170" s="507"/>
      <c r="DT170" s="507"/>
      <c r="DU170" s="507"/>
      <c r="DV170" s="507"/>
      <c r="DW170" s="507"/>
      <c r="DX170" s="507"/>
      <c r="DY170" s="507"/>
      <c r="DZ170" s="507"/>
      <c r="EA170" s="507"/>
      <c r="EB170" s="507"/>
      <c r="EC170" s="507"/>
      <c r="ED170" s="507"/>
      <c r="EE170" s="507"/>
      <c r="EF170" s="507"/>
      <c r="EG170" s="507"/>
      <c r="EH170" s="507"/>
      <c r="EI170" s="507"/>
      <c r="EJ170" s="507"/>
      <c r="EK170" s="507"/>
      <c r="EL170" s="507"/>
      <c r="EM170" s="507"/>
      <c r="EN170" s="507"/>
      <c r="EO170" s="507"/>
      <c r="EP170" s="507"/>
      <c r="EQ170" s="507"/>
      <c r="ER170" s="507"/>
      <c r="ES170" s="507"/>
      <c r="ET170" s="507"/>
      <c r="EU170" s="507"/>
      <c r="EV170" s="507"/>
      <c r="EW170" s="507"/>
      <c r="EX170" s="507"/>
      <c r="EY170" s="507"/>
      <c r="EZ170" s="507"/>
      <c r="FA170" s="507"/>
      <c r="FB170" s="507"/>
      <c r="FC170" s="507"/>
      <c r="FD170" s="507"/>
      <c r="FE170" s="507"/>
      <c r="FF170" s="507"/>
      <c r="FG170" s="507"/>
      <c r="FH170" s="507"/>
      <c r="FI170" s="507"/>
      <c r="FJ170" s="507"/>
      <c r="FK170" s="507"/>
      <c r="FL170" s="507"/>
      <c r="FM170" s="507"/>
      <c r="FN170" s="507"/>
      <c r="FO170" s="507"/>
      <c r="FP170" s="507"/>
      <c r="FQ170" s="507"/>
      <c r="FR170" s="507"/>
      <c r="FS170" s="507"/>
      <c r="FT170" s="507"/>
      <c r="FU170" s="507"/>
      <c r="FV170" s="507"/>
      <c r="FW170" s="507"/>
      <c r="FX170" s="507"/>
      <c r="FY170" s="507"/>
      <c r="FZ170" s="507"/>
      <c r="GA170" s="507"/>
      <c r="GB170" s="507"/>
      <c r="GC170" s="507"/>
      <c r="GD170" s="507"/>
      <c r="GE170" s="507"/>
      <c r="GF170" s="507"/>
      <c r="GG170" s="507"/>
      <c r="GH170" s="507"/>
      <c r="GI170" s="507"/>
      <c r="GJ170" s="507"/>
      <c r="GK170" s="507"/>
      <c r="GL170" s="507"/>
      <c r="GM170" s="507"/>
      <c r="GN170" s="507"/>
      <c r="GO170" s="507"/>
      <c r="GP170" s="507"/>
      <c r="GQ170" s="507"/>
      <c r="GR170" s="507"/>
      <c r="GS170" s="507"/>
      <c r="GT170" s="507"/>
      <c r="GU170" s="507"/>
      <c r="GV170" s="507"/>
      <c r="GW170" s="507"/>
      <c r="GX170" s="507"/>
      <c r="GY170" s="507"/>
      <c r="GZ170" s="507"/>
      <c r="HA170" s="507"/>
      <c r="HB170" s="507"/>
      <c r="HC170" s="507"/>
      <c r="HD170" s="507"/>
      <c r="HE170" s="507"/>
      <c r="HF170" s="507"/>
      <c r="HG170" s="507"/>
      <c r="HH170" s="507"/>
      <c r="HI170" s="507"/>
      <c r="HJ170" s="507"/>
      <c r="HK170" s="507"/>
      <c r="HL170" s="507"/>
      <c r="HM170" s="507"/>
      <c r="HN170" s="507"/>
      <c r="HO170" s="507"/>
      <c r="HP170" s="507"/>
      <c r="HQ170" s="507"/>
      <c r="HR170" s="507"/>
      <c r="HS170" s="507"/>
      <c r="HT170" s="507"/>
      <c r="HU170" s="507"/>
      <c r="HV170" s="507"/>
      <c r="HW170" s="507"/>
      <c r="HX170" s="507"/>
      <c r="HY170" s="507"/>
      <c r="HZ170" s="507"/>
      <c r="IA170" s="507"/>
      <c r="IB170" s="507"/>
      <c r="IC170" s="507"/>
      <c r="ID170" s="507"/>
      <c r="IE170" s="507"/>
      <c r="IF170" s="507"/>
      <c r="IG170" s="507"/>
      <c r="IH170" s="507"/>
      <c r="II170" s="507"/>
      <c r="IJ170" s="507"/>
    </row>
    <row r="171" spans="1:244" s="398" customFormat="1" ht="19" x14ac:dyDescent="0.2">
      <c r="A171"/>
      <c r="B171" s="290"/>
      <c r="C171"/>
      <c r="D171" s="341"/>
      <c r="E171" s="463"/>
      <c r="F171" s="463"/>
      <c r="G171" s="271"/>
      <c r="H171"/>
      <c r="I171" s="99"/>
      <c r="J171"/>
      <c r="K171"/>
      <c r="L171"/>
      <c r="M171" s="275"/>
      <c r="N171" s="275"/>
      <c r="O171" s="275"/>
      <c r="P171" s="275"/>
      <c r="Q171" s="275"/>
      <c r="R171" s="275"/>
      <c r="S171" s="275"/>
      <c r="T171" s="275"/>
      <c r="U171" s="275"/>
      <c r="V171" s="275"/>
      <c r="W171" s="275"/>
      <c r="X171" s="275"/>
      <c r="Y171" s="275"/>
      <c r="Z171" s="275"/>
      <c r="AA171" s="275"/>
      <c r="AB171" s="23"/>
      <c r="AC171"/>
      <c r="AD171" s="92"/>
      <c r="AE171"/>
      <c r="AF171"/>
      <c r="AG171"/>
      <c r="AH171" s="96"/>
      <c r="AI171" s="394"/>
      <c r="AJ171" s="215"/>
      <c r="AK171" s="215"/>
      <c r="AL171" s="215"/>
      <c r="AM171" s="215"/>
      <c r="AN171" s="215"/>
      <c r="AO171" s="215"/>
      <c r="AP171" s="215"/>
      <c r="AQ171" s="215"/>
      <c r="AR171" s="215"/>
      <c r="AS171" s="215"/>
      <c r="AT171" s="215"/>
      <c r="AU171" s="215"/>
      <c r="AV171" s="215"/>
      <c r="AW171" s="215"/>
      <c r="AX171" s="215"/>
      <c r="AY171" s="394"/>
      <c r="AZ171" s="215"/>
      <c r="BA171" s="715"/>
      <c r="BB171"/>
      <c r="BC171" s="715"/>
      <c r="BD171"/>
      <c r="BE171" s="715"/>
      <c r="BF171"/>
      <c r="BG171" s="715"/>
      <c r="BH171"/>
      <c r="BI171" s="715"/>
      <c r="BJ171"/>
      <c r="BK171" s="715"/>
      <c r="BL171"/>
      <c r="BM171" s="715"/>
      <c r="BN171"/>
      <c r="BO171" s="387"/>
      <c r="BP171"/>
      <c r="BQ171" s="387"/>
      <c r="BR171"/>
      <c r="BS171" s="387"/>
      <c r="BT171"/>
      <c r="BU171" s="387"/>
      <c r="BV171"/>
      <c r="BW171" s="387"/>
      <c r="BX171"/>
      <c r="BY171" s="387"/>
      <c r="BZ171"/>
      <c r="CA171" s="387"/>
      <c r="CB171"/>
      <c r="CC171" s="387"/>
      <c r="CD171"/>
      <c r="CE171" s="387"/>
      <c r="CF171"/>
      <c r="CG171" s="387"/>
      <c r="CH171"/>
      <c r="CI171" s="387"/>
      <c r="CJ171"/>
      <c r="CK171" s="215"/>
      <c r="CL171" s="507"/>
      <c r="CM171" s="507"/>
      <c r="CN171" s="507"/>
      <c r="CO171" s="507"/>
      <c r="CP171" s="507"/>
      <c r="CQ171" s="507"/>
      <c r="CR171" s="507"/>
      <c r="CS171" s="507"/>
      <c r="CT171" s="507"/>
      <c r="CU171" s="507"/>
      <c r="CV171" s="507"/>
      <c r="CW171" s="507"/>
      <c r="CX171" s="507"/>
      <c r="CY171" s="507"/>
      <c r="DN171" s="507"/>
      <c r="DO171" s="507"/>
      <c r="DP171" s="507"/>
      <c r="DQ171" s="507"/>
      <c r="DR171" s="507"/>
      <c r="DS171" s="507"/>
      <c r="DT171" s="507"/>
      <c r="DU171" s="507"/>
      <c r="DV171" s="507"/>
      <c r="DW171" s="507"/>
      <c r="DX171" s="507"/>
      <c r="DY171" s="507"/>
      <c r="DZ171" s="507"/>
      <c r="EA171" s="507"/>
      <c r="EB171" s="507"/>
      <c r="EC171" s="507"/>
      <c r="ED171" s="507"/>
      <c r="EE171" s="507"/>
      <c r="EF171" s="507"/>
      <c r="EG171" s="507"/>
      <c r="EH171" s="507"/>
      <c r="EI171" s="507"/>
      <c r="EJ171" s="507"/>
      <c r="EK171" s="507"/>
      <c r="EL171" s="507"/>
      <c r="EM171" s="507"/>
      <c r="EN171" s="507"/>
      <c r="EO171" s="507"/>
      <c r="EP171" s="507"/>
      <c r="EQ171" s="507"/>
      <c r="ER171" s="507"/>
      <c r="ES171" s="507"/>
      <c r="ET171" s="507"/>
      <c r="EU171" s="507"/>
      <c r="EV171" s="507"/>
      <c r="EW171" s="507"/>
      <c r="EX171" s="507"/>
      <c r="EY171" s="507"/>
      <c r="EZ171" s="507"/>
      <c r="FA171" s="507"/>
      <c r="FB171" s="507"/>
      <c r="FC171" s="507"/>
      <c r="FD171" s="507"/>
      <c r="FE171" s="507"/>
      <c r="FF171" s="507"/>
      <c r="FG171" s="507"/>
      <c r="FH171" s="507"/>
      <c r="FI171" s="507"/>
      <c r="FJ171" s="507"/>
      <c r="FK171" s="507"/>
      <c r="FL171" s="507"/>
      <c r="FM171" s="507"/>
      <c r="FN171" s="507"/>
      <c r="FO171" s="507"/>
      <c r="FP171" s="507"/>
      <c r="FQ171" s="507"/>
      <c r="FR171" s="507"/>
      <c r="FS171" s="507"/>
      <c r="FT171" s="507"/>
      <c r="FU171" s="507"/>
      <c r="FV171" s="507"/>
      <c r="FW171" s="507"/>
      <c r="FX171" s="507"/>
      <c r="FY171" s="507"/>
      <c r="FZ171" s="507"/>
      <c r="GA171" s="507"/>
      <c r="GB171" s="507"/>
      <c r="GC171" s="507"/>
      <c r="GD171" s="507"/>
      <c r="GE171" s="507"/>
      <c r="GF171" s="507"/>
      <c r="GG171" s="507"/>
      <c r="GH171" s="507"/>
      <c r="GI171" s="507"/>
      <c r="GJ171" s="507"/>
      <c r="GK171" s="507"/>
      <c r="GL171" s="507"/>
      <c r="GM171" s="507"/>
      <c r="GN171" s="507"/>
      <c r="GO171" s="507"/>
      <c r="GP171" s="507"/>
      <c r="GQ171" s="507"/>
      <c r="GR171" s="507"/>
      <c r="GS171" s="507"/>
      <c r="GT171" s="507"/>
      <c r="GU171" s="507"/>
      <c r="GV171" s="507"/>
      <c r="GW171" s="507"/>
      <c r="GX171" s="507"/>
      <c r="GY171" s="507"/>
      <c r="GZ171" s="507"/>
      <c r="HA171" s="507"/>
      <c r="HB171" s="507"/>
      <c r="HC171" s="507"/>
      <c r="HD171" s="507"/>
      <c r="HE171" s="507"/>
      <c r="HF171" s="507"/>
      <c r="HG171" s="507"/>
      <c r="HH171" s="507"/>
      <c r="HI171" s="507"/>
      <c r="HJ171" s="507"/>
      <c r="HK171" s="507"/>
      <c r="HL171" s="507"/>
      <c r="HM171" s="507"/>
      <c r="HN171" s="507"/>
      <c r="HO171" s="507"/>
      <c r="HP171" s="507"/>
      <c r="HQ171" s="507"/>
      <c r="HR171" s="507"/>
      <c r="HS171" s="507"/>
      <c r="HT171" s="507"/>
      <c r="HU171" s="507"/>
      <c r="HV171" s="507"/>
      <c r="HW171" s="507"/>
      <c r="HX171" s="507"/>
      <c r="HY171" s="507"/>
      <c r="HZ171" s="507"/>
      <c r="IA171" s="507"/>
      <c r="IB171" s="507"/>
      <c r="IC171" s="507"/>
      <c r="ID171" s="507"/>
      <c r="IE171" s="507"/>
      <c r="IF171" s="507"/>
      <c r="IG171" s="507"/>
      <c r="IH171" s="507"/>
      <c r="II171" s="507"/>
      <c r="IJ171" s="507"/>
    </row>
    <row r="172" spans="1:244" s="398" customFormat="1" ht="19" x14ac:dyDescent="0.2">
      <c r="A172"/>
      <c r="B172" s="290"/>
      <c r="C172"/>
      <c r="D172" s="341"/>
      <c r="E172" s="463"/>
      <c r="F172" s="463"/>
      <c r="G172" s="271"/>
      <c r="H172"/>
      <c r="I172" s="99"/>
      <c r="J172"/>
      <c r="K172"/>
      <c r="L172"/>
      <c r="M172" s="275"/>
      <c r="N172" s="275"/>
      <c r="O172" s="275"/>
      <c r="P172" s="275"/>
      <c r="Q172" s="275"/>
      <c r="R172" s="275"/>
      <c r="S172" s="275"/>
      <c r="T172" s="275"/>
      <c r="U172" s="275"/>
      <c r="V172" s="275"/>
      <c r="W172" s="275"/>
      <c r="X172" s="275"/>
      <c r="Y172" s="275"/>
      <c r="Z172" s="275"/>
      <c r="AA172" s="275"/>
      <c r="AB172" s="23"/>
      <c r="AC172"/>
      <c r="AD172" s="92"/>
      <c r="AE172"/>
      <c r="AF172"/>
      <c r="AG172"/>
      <c r="AH172" s="96"/>
      <c r="AI172" s="394"/>
      <c r="AJ172" s="215"/>
      <c r="AK172" s="215"/>
      <c r="AL172" s="215"/>
      <c r="AM172" s="215"/>
      <c r="AN172" s="215"/>
      <c r="AO172" s="215"/>
      <c r="AP172" s="215"/>
      <c r="AQ172" s="215"/>
      <c r="AR172" s="215"/>
      <c r="AS172" s="215"/>
      <c r="AT172" s="215"/>
      <c r="AU172" s="215"/>
      <c r="AV172" s="215"/>
      <c r="AW172" s="215"/>
      <c r="AX172" s="215"/>
      <c r="AY172" s="394"/>
      <c r="AZ172" s="215"/>
      <c r="BA172" s="715"/>
      <c r="BB172"/>
      <c r="BC172" s="715"/>
      <c r="BD172"/>
      <c r="BE172" s="715"/>
      <c r="BF172"/>
      <c r="BG172" s="715"/>
      <c r="BH172"/>
      <c r="BI172" s="715"/>
      <c r="BJ172"/>
      <c r="BK172" s="715"/>
      <c r="BL172"/>
      <c r="BM172" s="715"/>
      <c r="BN172"/>
      <c r="BO172" s="387"/>
      <c r="BP172"/>
      <c r="BQ172" s="387"/>
      <c r="BR172"/>
      <c r="BS172" s="387"/>
      <c r="BT172"/>
      <c r="BU172" s="387"/>
      <c r="BV172"/>
      <c r="BW172" s="387"/>
      <c r="BX172"/>
      <c r="BY172" s="387"/>
      <c r="BZ172"/>
      <c r="CA172" s="387"/>
      <c r="CB172"/>
      <c r="CC172" s="387"/>
      <c r="CD172"/>
      <c r="CE172" s="387"/>
      <c r="CF172"/>
      <c r="CG172" s="387"/>
      <c r="CH172"/>
      <c r="CI172" s="387"/>
      <c r="CJ172"/>
      <c r="CK172" s="215"/>
      <c r="CL172" s="507"/>
      <c r="CM172" s="507"/>
      <c r="CN172" s="507"/>
      <c r="CO172" s="507"/>
      <c r="CP172" s="507"/>
      <c r="CQ172" s="507"/>
      <c r="CR172" s="507"/>
      <c r="CS172" s="507"/>
      <c r="CT172" s="507"/>
      <c r="CU172" s="507"/>
      <c r="CV172" s="507"/>
      <c r="CW172" s="507"/>
      <c r="CX172" s="507"/>
      <c r="CY172" s="507"/>
      <c r="DN172" s="507"/>
      <c r="DO172" s="507"/>
      <c r="DP172" s="507"/>
      <c r="DQ172" s="507"/>
      <c r="DR172" s="507"/>
      <c r="DS172" s="507"/>
      <c r="DT172" s="507"/>
      <c r="DU172" s="507"/>
      <c r="DV172" s="507"/>
      <c r="DW172" s="507"/>
      <c r="DX172" s="507"/>
      <c r="DY172" s="507"/>
      <c r="DZ172" s="507"/>
      <c r="EA172" s="507"/>
      <c r="EB172" s="507"/>
      <c r="EC172" s="507"/>
      <c r="ED172" s="507"/>
      <c r="EE172" s="507"/>
      <c r="EF172" s="507"/>
      <c r="EG172" s="507"/>
      <c r="EH172" s="507"/>
      <c r="EI172" s="507"/>
      <c r="EJ172" s="507"/>
      <c r="EK172" s="507"/>
      <c r="EL172" s="507"/>
      <c r="EM172" s="507"/>
      <c r="EN172" s="507"/>
      <c r="EO172" s="507"/>
      <c r="EP172" s="507"/>
      <c r="EQ172" s="507"/>
      <c r="ER172" s="507"/>
      <c r="ES172" s="507"/>
      <c r="ET172" s="507"/>
      <c r="EU172" s="507"/>
      <c r="EV172" s="507"/>
      <c r="EW172" s="507"/>
      <c r="EX172" s="507"/>
      <c r="EY172" s="507"/>
      <c r="EZ172" s="507"/>
      <c r="FA172" s="507"/>
      <c r="FB172" s="507"/>
      <c r="FC172" s="507"/>
      <c r="FD172" s="507"/>
      <c r="FE172" s="507"/>
      <c r="FF172" s="507"/>
      <c r="FG172" s="507"/>
      <c r="FH172" s="507"/>
      <c r="FI172" s="507"/>
      <c r="FJ172" s="507"/>
      <c r="FK172" s="507"/>
      <c r="FL172" s="507"/>
      <c r="FM172" s="507"/>
      <c r="FN172" s="507"/>
      <c r="FO172" s="507"/>
      <c r="FP172" s="507"/>
      <c r="FQ172" s="507"/>
      <c r="FR172" s="507"/>
      <c r="FS172" s="507"/>
      <c r="FT172" s="507"/>
      <c r="FU172" s="507"/>
      <c r="FV172" s="507"/>
      <c r="FW172" s="507"/>
      <c r="FX172" s="507"/>
      <c r="FY172" s="507"/>
      <c r="FZ172" s="507"/>
      <c r="GA172" s="507"/>
      <c r="GB172" s="507"/>
      <c r="GC172" s="507"/>
      <c r="GD172" s="507"/>
      <c r="GE172" s="507"/>
      <c r="GF172" s="507"/>
      <c r="GG172" s="507"/>
      <c r="GH172" s="507"/>
      <c r="GI172" s="507"/>
      <c r="GJ172" s="507"/>
      <c r="GK172" s="507"/>
      <c r="GL172" s="507"/>
      <c r="GM172" s="507"/>
      <c r="GN172" s="507"/>
      <c r="GO172" s="507"/>
      <c r="GP172" s="507"/>
      <c r="GQ172" s="507"/>
      <c r="GR172" s="507"/>
      <c r="GS172" s="507"/>
      <c r="GT172" s="507"/>
      <c r="GU172" s="507"/>
      <c r="GV172" s="507"/>
      <c r="GW172" s="507"/>
      <c r="GX172" s="507"/>
      <c r="GY172" s="507"/>
      <c r="GZ172" s="507"/>
      <c r="HA172" s="507"/>
      <c r="HB172" s="507"/>
      <c r="HC172" s="507"/>
      <c r="HD172" s="507"/>
      <c r="HE172" s="507"/>
      <c r="HF172" s="507"/>
      <c r="HG172" s="507"/>
      <c r="HH172" s="507"/>
      <c r="HI172" s="507"/>
      <c r="HJ172" s="507"/>
      <c r="HK172" s="507"/>
      <c r="HL172" s="507"/>
      <c r="HM172" s="507"/>
      <c r="HN172" s="507"/>
      <c r="HO172" s="507"/>
      <c r="HP172" s="507"/>
      <c r="HQ172" s="507"/>
      <c r="HR172" s="507"/>
      <c r="HS172" s="507"/>
      <c r="HT172" s="507"/>
      <c r="HU172" s="507"/>
      <c r="HV172" s="507"/>
      <c r="HW172" s="507"/>
      <c r="HX172" s="507"/>
      <c r="HY172" s="507"/>
      <c r="HZ172" s="507"/>
      <c r="IA172" s="507"/>
      <c r="IB172" s="507"/>
      <c r="IC172" s="507"/>
      <c r="ID172" s="507"/>
      <c r="IE172" s="507"/>
      <c r="IF172" s="507"/>
      <c r="IG172" s="507"/>
      <c r="IH172" s="507"/>
      <c r="II172" s="507"/>
      <c r="IJ172" s="507"/>
    </row>
    <row r="173" spans="1:244" s="398" customFormat="1" ht="19" x14ac:dyDescent="0.2">
      <c r="A173"/>
      <c r="B173" s="290"/>
      <c r="C173"/>
      <c r="D173" s="341"/>
      <c r="E173" s="463"/>
      <c r="F173" s="463"/>
      <c r="G173" s="271"/>
      <c r="H173"/>
      <c r="I173" s="99"/>
      <c r="J173"/>
      <c r="K173"/>
      <c r="L173"/>
      <c r="M173" s="275"/>
      <c r="N173" s="275"/>
      <c r="O173" s="275"/>
      <c r="P173" s="275"/>
      <c r="Q173" s="275"/>
      <c r="R173" s="275"/>
      <c r="S173" s="275"/>
      <c r="T173" s="275"/>
      <c r="U173" s="275"/>
      <c r="V173" s="275"/>
      <c r="W173" s="275"/>
      <c r="X173" s="275"/>
      <c r="Y173" s="275"/>
      <c r="Z173" s="275"/>
      <c r="AA173" s="275"/>
      <c r="AB173" s="23"/>
      <c r="AC173"/>
      <c r="AD173" s="92"/>
      <c r="AE173"/>
      <c r="AF173"/>
      <c r="AG173"/>
      <c r="AH173" s="96"/>
      <c r="AI173" s="394"/>
      <c r="AJ173" s="215"/>
      <c r="AK173" s="215"/>
      <c r="AL173" s="215"/>
      <c r="AM173" s="215"/>
      <c r="AN173" s="215"/>
      <c r="AO173" s="215"/>
      <c r="AP173" s="215"/>
      <c r="AQ173" s="215"/>
      <c r="AR173" s="215"/>
      <c r="AS173" s="215"/>
      <c r="AT173" s="215"/>
      <c r="AU173" s="215"/>
      <c r="AV173" s="215"/>
      <c r="AW173" s="215"/>
      <c r="AX173" s="215"/>
      <c r="AY173" s="394"/>
      <c r="AZ173" s="215"/>
      <c r="BA173" s="715"/>
      <c r="BB173"/>
      <c r="BC173" s="715"/>
      <c r="BD173"/>
      <c r="BE173" s="715"/>
      <c r="BF173"/>
      <c r="BG173" s="715"/>
      <c r="BH173"/>
      <c r="BI173" s="715"/>
      <c r="BJ173"/>
      <c r="BK173" s="715"/>
      <c r="BL173"/>
      <c r="BM173" s="715"/>
      <c r="BN173"/>
      <c r="BO173" s="387"/>
      <c r="BP173"/>
      <c r="BQ173" s="387"/>
      <c r="BR173"/>
      <c r="BS173" s="387"/>
      <c r="BT173"/>
      <c r="BU173" s="387"/>
      <c r="BV173"/>
      <c r="BW173" s="387"/>
      <c r="BX173"/>
      <c r="BY173" s="387"/>
      <c r="BZ173"/>
      <c r="CA173" s="387"/>
      <c r="CB173"/>
      <c r="CC173" s="387"/>
      <c r="CD173"/>
      <c r="CE173" s="387"/>
      <c r="CF173"/>
      <c r="CG173" s="387"/>
      <c r="CH173"/>
      <c r="CI173" s="387"/>
      <c r="CJ173"/>
      <c r="CK173" s="215"/>
      <c r="CL173" s="507"/>
      <c r="CM173" s="507"/>
      <c r="CN173" s="507"/>
      <c r="CO173" s="507"/>
      <c r="CP173" s="507"/>
      <c r="CQ173" s="507"/>
      <c r="CR173" s="507"/>
      <c r="CS173" s="507"/>
      <c r="CT173" s="507"/>
      <c r="CU173" s="507"/>
      <c r="CV173" s="507"/>
      <c r="CW173" s="507"/>
      <c r="CX173" s="507"/>
      <c r="CY173" s="507"/>
      <c r="DN173" s="507"/>
      <c r="DO173" s="507"/>
      <c r="DP173" s="507"/>
      <c r="DQ173" s="507"/>
      <c r="DR173" s="507"/>
      <c r="DS173" s="507"/>
      <c r="DT173" s="507"/>
      <c r="DU173" s="507"/>
      <c r="DV173" s="507"/>
      <c r="DW173" s="507"/>
      <c r="DX173" s="507"/>
      <c r="DY173" s="507"/>
      <c r="DZ173" s="507"/>
      <c r="EA173" s="507"/>
      <c r="EB173" s="507"/>
      <c r="EC173" s="507"/>
      <c r="ED173" s="507"/>
      <c r="EE173" s="507"/>
      <c r="EF173" s="507"/>
      <c r="EG173" s="507"/>
      <c r="EH173" s="507"/>
      <c r="EI173" s="507"/>
      <c r="EJ173" s="507"/>
      <c r="EK173" s="507"/>
      <c r="EL173" s="507"/>
      <c r="EM173" s="507"/>
      <c r="EN173" s="507"/>
      <c r="EO173" s="507"/>
      <c r="EP173" s="507"/>
      <c r="EQ173" s="507"/>
      <c r="ER173" s="507"/>
      <c r="ES173" s="507"/>
      <c r="ET173" s="507"/>
      <c r="EU173" s="507"/>
      <c r="EV173" s="507"/>
      <c r="EW173" s="507"/>
      <c r="EX173" s="507"/>
      <c r="EY173" s="507"/>
      <c r="EZ173" s="507"/>
      <c r="FA173" s="507"/>
      <c r="FB173" s="507"/>
      <c r="FC173" s="507"/>
      <c r="FD173" s="507"/>
      <c r="FE173" s="507"/>
      <c r="FF173" s="507"/>
      <c r="FG173" s="507"/>
      <c r="FH173" s="507"/>
      <c r="FI173" s="507"/>
      <c r="FJ173" s="507"/>
      <c r="FK173" s="507"/>
      <c r="FL173" s="507"/>
      <c r="FM173" s="507"/>
      <c r="FN173" s="507"/>
      <c r="FO173" s="507"/>
      <c r="FP173" s="507"/>
      <c r="FQ173" s="507"/>
      <c r="FR173" s="507"/>
      <c r="FS173" s="507"/>
      <c r="FT173" s="507"/>
      <c r="FU173" s="507"/>
      <c r="FV173" s="507"/>
      <c r="FW173" s="507"/>
      <c r="FX173" s="507"/>
      <c r="FY173" s="507"/>
      <c r="FZ173" s="507"/>
      <c r="GA173" s="507"/>
      <c r="GB173" s="507"/>
      <c r="GC173" s="507"/>
      <c r="GD173" s="507"/>
      <c r="GE173" s="507"/>
      <c r="GF173" s="507"/>
      <c r="GG173" s="507"/>
      <c r="GH173" s="507"/>
      <c r="GI173" s="507"/>
      <c r="GJ173" s="507"/>
      <c r="GK173" s="507"/>
      <c r="GL173" s="507"/>
      <c r="GM173" s="507"/>
      <c r="GN173" s="507"/>
      <c r="GO173" s="507"/>
      <c r="GP173" s="507"/>
      <c r="GQ173" s="507"/>
      <c r="GR173" s="507"/>
      <c r="GS173" s="507"/>
      <c r="GT173" s="507"/>
      <c r="GU173" s="507"/>
      <c r="GV173" s="507"/>
      <c r="GW173" s="507"/>
      <c r="GX173" s="507"/>
      <c r="GY173" s="507"/>
      <c r="GZ173" s="507"/>
      <c r="HA173" s="507"/>
      <c r="HB173" s="507"/>
      <c r="HC173" s="507"/>
      <c r="HD173" s="507"/>
      <c r="HE173" s="507"/>
      <c r="HF173" s="507"/>
      <c r="HG173" s="507"/>
      <c r="HH173" s="507"/>
      <c r="HI173" s="507"/>
      <c r="HJ173" s="507"/>
      <c r="HK173" s="507"/>
      <c r="HL173" s="507"/>
      <c r="HM173" s="507"/>
      <c r="HN173" s="507"/>
      <c r="HO173" s="507"/>
      <c r="HP173" s="507"/>
      <c r="HQ173" s="507"/>
      <c r="HR173" s="507"/>
      <c r="HS173" s="507"/>
      <c r="HT173" s="507"/>
      <c r="HU173" s="507"/>
      <c r="HV173" s="507"/>
      <c r="HW173" s="507"/>
      <c r="HX173" s="507"/>
      <c r="HY173" s="507"/>
      <c r="HZ173" s="507"/>
      <c r="IA173" s="507"/>
      <c r="IB173" s="507"/>
      <c r="IC173" s="507"/>
      <c r="ID173" s="507"/>
      <c r="IE173" s="507"/>
      <c r="IF173" s="507"/>
      <c r="IG173" s="507"/>
      <c r="IH173" s="507"/>
      <c r="II173" s="507"/>
      <c r="IJ173" s="507"/>
    </row>
    <row r="174" spans="1:244" s="398" customFormat="1" ht="19" x14ac:dyDescent="0.2">
      <c r="A174"/>
      <c r="B174" s="290"/>
      <c r="C174"/>
      <c r="D174" s="341"/>
      <c r="E174" s="463"/>
      <c r="F174" s="463"/>
      <c r="G174" s="271"/>
      <c r="H174"/>
      <c r="I174" s="99"/>
      <c r="J174"/>
      <c r="K174"/>
      <c r="L174"/>
      <c r="M174" s="275"/>
      <c r="N174" s="275"/>
      <c r="O174" s="275"/>
      <c r="P174" s="275"/>
      <c r="Q174" s="275"/>
      <c r="R174" s="275"/>
      <c r="S174" s="275"/>
      <c r="T174" s="275"/>
      <c r="U174" s="275"/>
      <c r="V174" s="275"/>
      <c r="W174" s="275"/>
      <c r="X174" s="275"/>
      <c r="Y174" s="275"/>
      <c r="Z174" s="275"/>
      <c r="AA174" s="275"/>
      <c r="AB174" s="23"/>
      <c r="AC174"/>
      <c r="AD174" s="92"/>
      <c r="AE174"/>
      <c r="AF174"/>
      <c r="AG174"/>
      <c r="AH174" s="96"/>
      <c r="AI174" s="394"/>
      <c r="AJ174" s="215"/>
      <c r="AK174" s="215"/>
      <c r="AL174" s="215"/>
      <c r="AM174" s="215"/>
      <c r="AN174" s="215"/>
      <c r="AO174" s="215"/>
      <c r="AP174" s="215"/>
      <c r="AQ174" s="215"/>
      <c r="AR174" s="215"/>
      <c r="AS174" s="215"/>
      <c r="AT174" s="215"/>
      <c r="AU174" s="215"/>
      <c r="AV174" s="215"/>
      <c r="AW174" s="215"/>
      <c r="AX174" s="215"/>
      <c r="AY174" s="394"/>
      <c r="AZ174" s="215"/>
      <c r="BA174" s="715"/>
      <c r="BB174"/>
      <c r="BC174" s="715"/>
      <c r="BD174"/>
      <c r="BE174" s="715"/>
      <c r="BF174"/>
      <c r="BG174" s="715"/>
      <c r="BH174"/>
      <c r="BI174" s="715"/>
      <c r="BJ174"/>
      <c r="BK174" s="715"/>
      <c r="BL174"/>
      <c r="BM174" s="715"/>
      <c r="BN174"/>
      <c r="BO174" s="387"/>
      <c r="BP174"/>
      <c r="BQ174" s="387"/>
      <c r="BR174"/>
      <c r="BS174" s="387"/>
      <c r="BT174"/>
      <c r="BU174" s="387"/>
      <c r="BV174"/>
      <c r="BW174" s="387"/>
      <c r="BX174"/>
      <c r="BY174" s="387"/>
      <c r="BZ174"/>
      <c r="CA174" s="387"/>
      <c r="CB174"/>
      <c r="CC174" s="387"/>
      <c r="CD174"/>
      <c r="CE174" s="387"/>
      <c r="CF174"/>
      <c r="CG174" s="387"/>
      <c r="CH174"/>
      <c r="CI174" s="387"/>
      <c r="CJ174"/>
      <c r="CK174" s="215"/>
      <c r="CL174" s="507"/>
      <c r="CM174" s="507"/>
      <c r="CN174" s="507"/>
      <c r="CO174" s="507"/>
      <c r="CP174" s="507"/>
      <c r="CQ174" s="507"/>
      <c r="CR174" s="507"/>
      <c r="CS174" s="507"/>
      <c r="CT174" s="507"/>
      <c r="CU174" s="507"/>
      <c r="CV174" s="507"/>
      <c r="CW174" s="507"/>
      <c r="CX174" s="507"/>
      <c r="CY174" s="507"/>
      <c r="DN174" s="507"/>
      <c r="DO174" s="507"/>
      <c r="DP174" s="507"/>
      <c r="DQ174" s="507"/>
      <c r="DR174" s="507"/>
      <c r="DS174" s="507"/>
      <c r="DT174" s="507"/>
      <c r="DU174" s="507"/>
      <c r="DV174" s="507"/>
      <c r="DW174" s="507"/>
      <c r="DX174" s="507"/>
      <c r="DY174" s="507"/>
      <c r="DZ174" s="507"/>
      <c r="EA174" s="507"/>
      <c r="EB174" s="507"/>
      <c r="EC174" s="507"/>
      <c r="ED174" s="507"/>
      <c r="EE174" s="507"/>
      <c r="EF174" s="507"/>
      <c r="EG174" s="507"/>
      <c r="EH174" s="507"/>
      <c r="EI174" s="507"/>
      <c r="EJ174" s="507"/>
      <c r="EK174" s="507"/>
      <c r="EL174" s="507"/>
      <c r="EM174" s="507"/>
      <c r="EN174" s="507"/>
      <c r="EO174" s="507"/>
      <c r="EP174" s="507"/>
      <c r="EQ174" s="507"/>
      <c r="ER174" s="507"/>
      <c r="ES174" s="507"/>
      <c r="ET174" s="507"/>
      <c r="EU174" s="507"/>
      <c r="EV174" s="507"/>
      <c r="EW174" s="507"/>
      <c r="EX174" s="507"/>
      <c r="EY174" s="507"/>
      <c r="EZ174" s="507"/>
      <c r="FA174" s="507"/>
      <c r="FB174" s="507"/>
      <c r="FC174" s="507"/>
      <c r="FD174" s="507"/>
      <c r="FE174" s="507"/>
      <c r="FF174" s="507"/>
      <c r="FG174" s="507"/>
      <c r="FH174" s="507"/>
      <c r="FI174" s="507"/>
      <c r="FJ174" s="507"/>
      <c r="FK174" s="507"/>
      <c r="FL174" s="507"/>
      <c r="FM174" s="507"/>
      <c r="FN174" s="507"/>
      <c r="FO174" s="507"/>
      <c r="FP174" s="507"/>
      <c r="FQ174" s="507"/>
      <c r="FR174" s="507"/>
      <c r="FS174" s="507"/>
      <c r="FT174" s="507"/>
      <c r="FU174" s="507"/>
      <c r="FV174" s="507"/>
      <c r="FW174" s="507"/>
      <c r="FX174" s="507"/>
      <c r="FY174" s="507"/>
      <c r="FZ174" s="507"/>
      <c r="GA174" s="507"/>
      <c r="GB174" s="507"/>
      <c r="GC174" s="507"/>
      <c r="GD174" s="507"/>
      <c r="GE174" s="507"/>
      <c r="GF174" s="507"/>
      <c r="GG174" s="507"/>
      <c r="GH174" s="507"/>
      <c r="GI174" s="507"/>
      <c r="GJ174" s="507"/>
      <c r="GK174" s="507"/>
      <c r="GL174" s="507"/>
      <c r="GM174" s="507"/>
      <c r="GN174" s="507"/>
      <c r="GO174" s="507"/>
      <c r="GP174" s="507"/>
      <c r="GQ174" s="507"/>
      <c r="GR174" s="507"/>
      <c r="GS174" s="507"/>
      <c r="GT174" s="507"/>
      <c r="GU174" s="507"/>
      <c r="GV174" s="507"/>
      <c r="GW174" s="507"/>
      <c r="GX174" s="507"/>
      <c r="GY174" s="507"/>
      <c r="GZ174" s="507"/>
      <c r="HA174" s="507"/>
      <c r="HB174" s="507"/>
      <c r="HC174" s="507"/>
      <c r="HD174" s="507"/>
      <c r="HE174" s="507"/>
      <c r="HF174" s="507"/>
      <c r="HG174" s="507"/>
      <c r="HH174" s="507"/>
      <c r="HI174" s="507"/>
      <c r="HJ174" s="507"/>
      <c r="HK174" s="507"/>
      <c r="HL174" s="507"/>
      <c r="HM174" s="507"/>
      <c r="HN174" s="507"/>
      <c r="HO174" s="507"/>
      <c r="HP174" s="507"/>
      <c r="HQ174" s="507"/>
      <c r="HR174" s="507"/>
      <c r="HS174" s="507"/>
      <c r="HT174" s="507"/>
      <c r="HU174" s="507"/>
      <c r="HV174" s="507"/>
      <c r="HW174" s="507"/>
      <c r="HX174" s="507"/>
      <c r="HY174" s="507"/>
      <c r="HZ174" s="507"/>
      <c r="IA174" s="507"/>
      <c r="IB174" s="507"/>
      <c r="IC174" s="507"/>
      <c r="ID174" s="507"/>
      <c r="IE174" s="507"/>
      <c r="IF174" s="507"/>
      <c r="IG174" s="507"/>
      <c r="IH174" s="507"/>
      <c r="II174" s="507"/>
      <c r="IJ174" s="507"/>
    </row>
    <row r="175" spans="1:244" s="398" customFormat="1" ht="19" x14ac:dyDescent="0.2">
      <c r="A175"/>
      <c r="B175" s="290"/>
      <c r="C175"/>
      <c r="D175" s="341"/>
      <c r="E175" s="463"/>
      <c r="F175" s="463"/>
      <c r="G175" s="271"/>
      <c r="H175"/>
      <c r="I175" s="99"/>
      <c r="J175"/>
      <c r="K175"/>
      <c r="L175"/>
      <c r="M175" s="275"/>
      <c r="N175" s="275"/>
      <c r="O175" s="275"/>
      <c r="P175" s="275"/>
      <c r="Q175" s="275"/>
      <c r="R175" s="275"/>
      <c r="S175" s="275"/>
      <c r="T175" s="275"/>
      <c r="U175" s="275"/>
      <c r="V175" s="275"/>
      <c r="W175" s="275"/>
      <c r="X175" s="275"/>
      <c r="Y175" s="275"/>
      <c r="Z175" s="275"/>
      <c r="AA175" s="275"/>
      <c r="AB175" s="23"/>
      <c r="AC175"/>
      <c r="AD175" s="92"/>
      <c r="AE175"/>
      <c r="AF175"/>
      <c r="AG175"/>
      <c r="AH175" s="96"/>
      <c r="AI175" s="394"/>
      <c r="AJ175" s="215"/>
      <c r="AK175" s="215"/>
      <c r="AL175" s="215"/>
      <c r="AM175" s="215"/>
      <c r="AN175" s="215"/>
      <c r="AO175" s="215"/>
      <c r="AP175" s="215"/>
      <c r="AQ175" s="215"/>
      <c r="AR175" s="215"/>
      <c r="AS175" s="215"/>
      <c r="AT175" s="215"/>
      <c r="AU175" s="215"/>
      <c r="AV175" s="215"/>
      <c r="AW175" s="215"/>
      <c r="AX175" s="215"/>
      <c r="AY175" s="394"/>
      <c r="AZ175" s="215"/>
      <c r="BA175" s="715"/>
      <c r="BB175"/>
      <c r="BC175" s="715"/>
      <c r="BD175"/>
      <c r="BE175" s="715"/>
      <c r="BF175"/>
      <c r="BG175" s="715"/>
      <c r="BH175"/>
      <c r="BI175" s="715"/>
      <c r="BJ175"/>
      <c r="BK175" s="715"/>
      <c r="BL175"/>
      <c r="BM175" s="715"/>
      <c r="BN175"/>
      <c r="BO175" s="387"/>
      <c r="BP175"/>
      <c r="BQ175" s="387"/>
      <c r="BR175"/>
      <c r="BS175" s="387"/>
      <c r="BT175"/>
      <c r="BU175" s="387"/>
      <c r="BV175"/>
      <c r="BW175" s="387"/>
      <c r="BX175"/>
      <c r="BY175" s="387"/>
      <c r="BZ175"/>
      <c r="CA175" s="387"/>
      <c r="CB175"/>
      <c r="CC175" s="387"/>
      <c r="CD175"/>
      <c r="CE175" s="387"/>
      <c r="CF175"/>
      <c r="CG175" s="387"/>
      <c r="CH175"/>
      <c r="CI175" s="387"/>
      <c r="CJ175"/>
      <c r="CK175" s="215"/>
      <c r="CL175" s="507"/>
      <c r="CM175" s="507"/>
      <c r="CN175" s="507"/>
      <c r="CO175" s="507"/>
      <c r="CP175" s="507"/>
      <c r="CQ175" s="507"/>
      <c r="CR175" s="507"/>
      <c r="CS175" s="507"/>
      <c r="CT175" s="507"/>
      <c r="CU175" s="507"/>
      <c r="CV175" s="507"/>
      <c r="CW175" s="507"/>
      <c r="CX175" s="507"/>
      <c r="CY175" s="507"/>
      <c r="DN175" s="507"/>
      <c r="DO175" s="507"/>
      <c r="DP175" s="507"/>
      <c r="DQ175" s="507"/>
      <c r="DR175" s="507"/>
      <c r="DS175" s="507"/>
      <c r="DT175" s="507"/>
      <c r="DU175" s="507"/>
      <c r="DV175" s="507"/>
      <c r="DW175" s="507"/>
      <c r="DX175" s="507"/>
      <c r="DY175" s="507"/>
      <c r="DZ175" s="507"/>
      <c r="EA175" s="507"/>
      <c r="EB175" s="507"/>
      <c r="EC175" s="507"/>
      <c r="ED175" s="507"/>
      <c r="EE175" s="507"/>
      <c r="EF175" s="507"/>
      <c r="EG175" s="507"/>
      <c r="EH175" s="507"/>
      <c r="EI175" s="507"/>
      <c r="EJ175" s="507"/>
      <c r="EK175" s="507"/>
      <c r="EL175" s="507"/>
      <c r="EM175" s="507"/>
      <c r="EN175" s="507"/>
      <c r="EO175" s="507"/>
      <c r="EP175" s="507"/>
      <c r="EQ175" s="507"/>
      <c r="ER175" s="507"/>
      <c r="ES175" s="507"/>
      <c r="ET175" s="507"/>
      <c r="EU175" s="507"/>
      <c r="EV175" s="507"/>
      <c r="EW175" s="507"/>
      <c r="EX175" s="507"/>
      <c r="EY175" s="507"/>
      <c r="EZ175" s="507"/>
      <c r="FA175" s="507"/>
      <c r="FB175" s="507"/>
      <c r="FC175" s="507"/>
      <c r="FD175" s="507"/>
      <c r="FE175" s="507"/>
      <c r="FF175" s="507"/>
      <c r="FG175" s="507"/>
      <c r="FH175" s="507"/>
      <c r="FI175" s="507"/>
      <c r="FJ175" s="507"/>
      <c r="FK175" s="507"/>
      <c r="FL175" s="507"/>
      <c r="FM175" s="507"/>
      <c r="FN175" s="507"/>
      <c r="FO175" s="507"/>
      <c r="FP175" s="507"/>
      <c r="FQ175" s="507"/>
      <c r="FR175" s="507"/>
      <c r="FS175" s="507"/>
      <c r="FT175" s="507"/>
      <c r="FU175" s="507"/>
      <c r="FV175" s="507"/>
      <c r="FW175" s="507"/>
      <c r="FX175" s="507"/>
      <c r="FY175" s="507"/>
      <c r="FZ175" s="507"/>
      <c r="GA175" s="507"/>
      <c r="GB175" s="507"/>
      <c r="GC175" s="507"/>
      <c r="GD175" s="507"/>
      <c r="GE175" s="507"/>
      <c r="GF175" s="507"/>
      <c r="GG175" s="507"/>
      <c r="GH175" s="507"/>
      <c r="GI175" s="507"/>
      <c r="GJ175" s="507"/>
      <c r="GK175" s="507"/>
      <c r="GL175" s="507"/>
      <c r="GM175" s="507"/>
      <c r="GN175" s="507"/>
      <c r="GO175" s="507"/>
      <c r="GP175" s="507"/>
      <c r="GQ175" s="507"/>
      <c r="GR175" s="507"/>
      <c r="GS175" s="507"/>
      <c r="GT175" s="507"/>
      <c r="GU175" s="507"/>
      <c r="GV175" s="507"/>
      <c r="GW175" s="507"/>
      <c r="GX175" s="507"/>
      <c r="GY175" s="507"/>
      <c r="GZ175" s="507"/>
      <c r="HA175" s="507"/>
      <c r="HB175" s="507"/>
      <c r="HC175" s="507"/>
      <c r="HD175" s="507"/>
      <c r="HE175" s="507"/>
      <c r="HF175" s="507"/>
      <c r="HG175" s="507"/>
      <c r="HH175" s="507"/>
      <c r="HI175" s="507"/>
      <c r="HJ175" s="507"/>
      <c r="HK175" s="507"/>
      <c r="HL175" s="507"/>
      <c r="HM175" s="507"/>
      <c r="HN175" s="507"/>
      <c r="HO175" s="507"/>
      <c r="HP175" s="507"/>
      <c r="HQ175" s="507"/>
      <c r="HR175" s="507"/>
      <c r="HS175" s="507"/>
      <c r="HT175" s="507"/>
      <c r="HU175" s="507"/>
      <c r="HV175" s="507"/>
      <c r="HW175" s="507"/>
      <c r="HX175" s="507"/>
      <c r="HY175" s="507"/>
      <c r="HZ175" s="507"/>
      <c r="IA175" s="507"/>
      <c r="IB175" s="507"/>
      <c r="IC175" s="507"/>
      <c r="ID175" s="507"/>
      <c r="IE175" s="507"/>
      <c r="IF175" s="507"/>
      <c r="IG175" s="507"/>
      <c r="IH175" s="507"/>
      <c r="II175" s="507"/>
      <c r="IJ175" s="507"/>
    </row>
    <row r="176" spans="1:244" s="398" customFormat="1" ht="19" x14ac:dyDescent="0.2">
      <c r="A176"/>
      <c r="B176" s="290"/>
      <c r="C176"/>
      <c r="D176" s="341"/>
      <c r="E176" s="463"/>
      <c r="F176" s="463"/>
      <c r="G176" s="271"/>
      <c r="H176"/>
      <c r="I176" s="99"/>
      <c r="J176"/>
      <c r="K176"/>
      <c r="L176"/>
      <c r="M176" s="275"/>
      <c r="N176" s="275"/>
      <c r="O176" s="275"/>
      <c r="P176" s="275"/>
      <c r="Q176" s="275"/>
      <c r="R176" s="275"/>
      <c r="S176" s="275"/>
      <c r="T176" s="275"/>
      <c r="U176" s="275"/>
      <c r="V176" s="275"/>
      <c r="W176" s="275"/>
      <c r="X176" s="275"/>
      <c r="Y176" s="275"/>
      <c r="Z176" s="275"/>
      <c r="AA176" s="275"/>
      <c r="AB176" s="23"/>
      <c r="AC176"/>
      <c r="AD176" s="92"/>
      <c r="AE176"/>
      <c r="AF176"/>
      <c r="AG176"/>
      <c r="AH176" s="96"/>
      <c r="AI176" s="394"/>
      <c r="AJ176" s="215"/>
      <c r="AK176" s="215"/>
      <c r="AL176" s="215"/>
      <c r="AM176" s="215"/>
      <c r="AN176" s="215"/>
      <c r="AO176" s="215"/>
      <c r="AP176" s="215"/>
      <c r="AQ176" s="215"/>
      <c r="AR176" s="215"/>
      <c r="AS176" s="215"/>
      <c r="AT176" s="215"/>
      <c r="AU176" s="215"/>
      <c r="AV176" s="215"/>
      <c r="AW176" s="215"/>
      <c r="AX176" s="215"/>
      <c r="AY176" s="394"/>
      <c r="AZ176" s="215"/>
      <c r="BA176" s="715"/>
      <c r="BB176"/>
      <c r="BC176" s="715"/>
      <c r="BD176"/>
      <c r="BE176" s="715"/>
      <c r="BF176"/>
      <c r="BG176" s="715"/>
      <c r="BH176"/>
      <c r="BI176" s="715"/>
      <c r="BJ176"/>
      <c r="BK176" s="715"/>
      <c r="BL176"/>
      <c r="BM176" s="715"/>
      <c r="BN176"/>
      <c r="BO176" s="387"/>
      <c r="BP176"/>
      <c r="BQ176" s="387"/>
      <c r="BR176"/>
      <c r="BS176" s="387"/>
      <c r="BT176"/>
      <c r="BU176" s="387"/>
      <c r="BV176"/>
      <c r="BW176" s="387"/>
      <c r="BX176"/>
      <c r="BY176" s="387"/>
      <c r="BZ176"/>
      <c r="CA176" s="387"/>
      <c r="CB176"/>
      <c r="CC176" s="387"/>
      <c r="CD176"/>
      <c r="CE176" s="387"/>
      <c r="CF176"/>
      <c r="CG176" s="387"/>
      <c r="CH176"/>
      <c r="CI176" s="387"/>
      <c r="CJ176"/>
      <c r="CK176" s="215"/>
      <c r="CL176" s="507"/>
      <c r="CM176" s="507"/>
      <c r="CN176" s="507"/>
      <c r="CO176" s="507"/>
      <c r="CP176" s="507"/>
      <c r="CQ176" s="507"/>
      <c r="CR176" s="507"/>
      <c r="CS176" s="507"/>
      <c r="CT176" s="507"/>
      <c r="CU176" s="507"/>
      <c r="CV176" s="507"/>
      <c r="CW176" s="507"/>
      <c r="CX176" s="507"/>
      <c r="CY176" s="507"/>
      <c r="DN176" s="507"/>
      <c r="DO176" s="507"/>
      <c r="DP176" s="507"/>
      <c r="DQ176" s="507"/>
      <c r="DR176" s="507"/>
      <c r="DS176" s="507"/>
      <c r="DT176" s="507"/>
      <c r="DU176" s="507"/>
      <c r="DV176" s="507"/>
      <c r="DW176" s="507"/>
      <c r="DX176" s="507"/>
      <c r="DY176" s="507"/>
      <c r="DZ176" s="507"/>
      <c r="EA176" s="507"/>
      <c r="EB176" s="507"/>
      <c r="EC176" s="507"/>
      <c r="ED176" s="507"/>
      <c r="EE176" s="507"/>
      <c r="EF176" s="507"/>
      <c r="EG176" s="507"/>
      <c r="EH176" s="507"/>
      <c r="EI176" s="507"/>
      <c r="EJ176" s="507"/>
      <c r="EK176" s="507"/>
      <c r="EL176" s="507"/>
      <c r="EM176" s="507"/>
      <c r="EN176" s="507"/>
      <c r="EO176" s="507"/>
      <c r="EP176" s="507"/>
      <c r="EQ176" s="507"/>
      <c r="ER176" s="507"/>
      <c r="ES176" s="507"/>
      <c r="ET176" s="507"/>
      <c r="EU176" s="507"/>
      <c r="EV176" s="507"/>
      <c r="EW176" s="507"/>
      <c r="EX176" s="507"/>
      <c r="EY176" s="507"/>
      <c r="EZ176" s="507"/>
      <c r="FA176" s="507"/>
      <c r="FB176" s="507"/>
      <c r="FC176" s="507"/>
      <c r="FD176" s="507"/>
      <c r="FE176" s="507"/>
      <c r="FF176" s="507"/>
      <c r="FG176" s="507"/>
      <c r="FH176" s="507"/>
      <c r="FI176" s="507"/>
      <c r="FJ176" s="507"/>
      <c r="FK176" s="507"/>
      <c r="FL176" s="507"/>
      <c r="FM176" s="507"/>
      <c r="FN176" s="507"/>
      <c r="FO176" s="507"/>
      <c r="FP176" s="507"/>
      <c r="FQ176" s="507"/>
      <c r="FR176" s="507"/>
      <c r="FS176" s="507"/>
      <c r="FT176" s="507"/>
      <c r="FU176" s="507"/>
      <c r="FV176" s="507"/>
      <c r="FW176" s="507"/>
      <c r="FX176" s="507"/>
      <c r="FY176" s="507"/>
      <c r="FZ176" s="507"/>
      <c r="GA176" s="507"/>
      <c r="GB176" s="507"/>
      <c r="GC176" s="507"/>
      <c r="GD176" s="507"/>
      <c r="GE176" s="507"/>
      <c r="GF176" s="507"/>
      <c r="GG176" s="507"/>
      <c r="GH176" s="507"/>
      <c r="GI176" s="507"/>
      <c r="GJ176" s="507"/>
      <c r="GK176" s="507"/>
      <c r="GL176" s="507"/>
      <c r="GM176" s="507"/>
      <c r="GN176" s="507"/>
      <c r="GO176" s="507"/>
      <c r="GP176" s="507"/>
      <c r="GQ176" s="507"/>
      <c r="GR176" s="507"/>
      <c r="GS176" s="507"/>
      <c r="GT176" s="507"/>
      <c r="GU176" s="507"/>
      <c r="GV176" s="507"/>
      <c r="GW176" s="507"/>
      <c r="GX176" s="507"/>
      <c r="GY176" s="507"/>
      <c r="GZ176" s="507"/>
      <c r="HA176" s="507"/>
      <c r="HB176" s="507"/>
      <c r="HC176" s="507"/>
      <c r="HD176" s="507"/>
      <c r="HE176" s="507"/>
      <c r="HF176" s="507"/>
      <c r="HG176" s="507"/>
      <c r="HH176" s="507"/>
      <c r="HI176" s="507"/>
      <c r="HJ176" s="507"/>
      <c r="HK176" s="507"/>
      <c r="HL176" s="507"/>
      <c r="HM176" s="507"/>
      <c r="HN176" s="507"/>
      <c r="HO176" s="507"/>
      <c r="HP176" s="507"/>
      <c r="HQ176" s="507"/>
      <c r="HR176" s="507"/>
      <c r="HS176" s="507"/>
      <c r="HT176" s="507"/>
      <c r="HU176" s="507"/>
      <c r="HV176" s="507"/>
      <c r="HW176" s="507"/>
      <c r="HX176" s="507"/>
      <c r="HY176" s="507"/>
      <c r="HZ176" s="507"/>
      <c r="IA176" s="507"/>
      <c r="IB176" s="507"/>
      <c r="IC176" s="507"/>
      <c r="ID176" s="507"/>
      <c r="IE176" s="507"/>
      <c r="IF176" s="507"/>
      <c r="IG176" s="507"/>
      <c r="IH176" s="507"/>
      <c r="II176" s="507"/>
      <c r="IJ176" s="507"/>
    </row>
    <row r="177" spans="1:244" s="398" customFormat="1" ht="19" x14ac:dyDescent="0.2">
      <c r="A177"/>
      <c r="B177" s="290"/>
      <c r="C177"/>
      <c r="D177" s="341"/>
      <c r="E177" s="463"/>
      <c r="F177" s="463"/>
      <c r="G177" s="271"/>
      <c r="H177"/>
      <c r="I177" s="99"/>
      <c r="J177"/>
      <c r="K177"/>
      <c r="L177"/>
      <c r="M177" s="275"/>
      <c r="N177" s="275"/>
      <c r="O177" s="275"/>
      <c r="P177" s="275"/>
      <c r="Q177" s="275"/>
      <c r="R177" s="275"/>
      <c r="S177" s="275"/>
      <c r="T177" s="275"/>
      <c r="U177" s="275"/>
      <c r="V177" s="275"/>
      <c r="W177" s="275"/>
      <c r="X177" s="275"/>
      <c r="Y177" s="275"/>
      <c r="Z177" s="275"/>
      <c r="AA177" s="275"/>
      <c r="AB177" s="23"/>
      <c r="AC177"/>
      <c r="AD177" s="92"/>
      <c r="AE177"/>
      <c r="AF177"/>
      <c r="AG177"/>
      <c r="AH177" s="96"/>
      <c r="AI177" s="394"/>
      <c r="AJ177" s="215"/>
      <c r="AK177" s="215"/>
      <c r="AL177" s="215"/>
      <c r="AM177" s="215"/>
      <c r="AN177" s="215"/>
      <c r="AO177" s="215"/>
      <c r="AP177" s="215"/>
      <c r="AQ177" s="215"/>
      <c r="AR177" s="215"/>
      <c r="AS177" s="215"/>
      <c r="AT177" s="215"/>
      <c r="AU177" s="215"/>
      <c r="AV177" s="215"/>
      <c r="AW177" s="215"/>
      <c r="AX177" s="215"/>
      <c r="AY177" s="394"/>
      <c r="AZ177" s="215"/>
      <c r="BA177" s="715"/>
      <c r="BB177"/>
      <c r="BC177" s="715"/>
      <c r="BD177"/>
      <c r="BE177" s="715"/>
      <c r="BF177"/>
      <c r="BG177" s="715"/>
      <c r="BH177"/>
      <c r="BI177" s="715"/>
      <c r="BJ177"/>
      <c r="BK177" s="715"/>
      <c r="BL177"/>
      <c r="BM177" s="715"/>
      <c r="BN177"/>
      <c r="BO177" s="387"/>
      <c r="BP177"/>
      <c r="BQ177" s="387"/>
      <c r="BR177"/>
      <c r="BS177" s="387"/>
      <c r="BT177"/>
      <c r="BU177" s="387"/>
      <c r="BV177"/>
      <c r="BW177" s="387"/>
      <c r="BX177"/>
      <c r="BY177" s="387"/>
      <c r="BZ177"/>
      <c r="CA177" s="387"/>
      <c r="CB177"/>
      <c r="CC177" s="387"/>
      <c r="CD177"/>
      <c r="CE177" s="387"/>
      <c r="CF177"/>
      <c r="CG177" s="387"/>
      <c r="CH177"/>
      <c r="CI177" s="387"/>
      <c r="CJ177"/>
      <c r="CK177" s="215"/>
      <c r="CL177" s="507"/>
      <c r="CM177" s="507"/>
      <c r="CN177" s="507"/>
      <c r="CO177" s="507"/>
      <c r="CP177" s="507"/>
      <c r="CQ177" s="507"/>
      <c r="CR177" s="507"/>
      <c r="CS177" s="507"/>
      <c r="CT177" s="507"/>
      <c r="CU177" s="507"/>
      <c r="CV177" s="507"/>
      <c r="CW177" s="507"/>
      <c r="CX177" s="507"/>
      <c r="CY177" s="507"/>
      <c r="DN177" s="507"/>
      <c r="DO177" s="507"/>
      <c r="DP177" s="507"/>
      <c r="DQ177" s="507"/>
      <c r="DR177" s="507"/>
      <c r="DS177" s="507"/>
      <c r="DT177" s="507"/>
      <c r="DU177" s="507"/>
      <c r="DV177" s="507"/>
      <c r="DW177" s="507"/>
      <c r="DX177" s="507"/>
      <c r="DY177" s="507"/>
      <c r="DZ177" s="507"/>
      <c r="EA177" s="507"/>
      <c r="EB177" s="507"/>
      <c r="EC177" s="507"/>
      <c r="ED177" s="507"/>
      <c r="EE177" s="507"/>
      <c r="EF177" s="507"/>
      <c r="EG177" s="507"/>
      <c r="EH177" s="507"/>
      <c r="EI177" s="507"/>
      <c r="EJ177" s="507"/>
      <c r="EK177" s="507"/>
      <c r="EL177" s="507"/>
      <c r="EM177" s="507"/>
      <c r="EN177" s="507"/>
      <c r="EO177" s="507"/>
      <c r="EP177" s="507"/>
      <c r="EQ177" s="507"/>
      <c r="ER177" s="507"/>
      <c r="ES177" s="507"/>
      <c r="ET177" s="507"/>
      <c r="EU177" s="507"/>
      <c r="EV177" s="507"/>
      <c r="EW177" s="507"/>
      <c r="EX177" s="507"/>
      <c r="EY177" s="507"/>
      <c r="EZ177" s="507"/>
      <c r="FA177" s="507"/>
      <c r="FB177" s="507"/>
      <c r="FC177" s="507"/>
      <c r="FD177" s="507"/>
      <c r="FE177" s="507"/>
      <c r="FF177" s="507"/>
      <c r="FG177" s="507"/>
      <c r="FH177" s="507"/>
      <c r="FI177" s="507"/>
      <c r="FJ177" s="507"/>
      <c r="FK177" s="507"/>
      <c r="FL177" s="507"/>
      <c r="FM177" s="507"/>
      <c r="FN177" s="507"/>
      <c r="FO177" s="507"/>
      <c r="FP177" s="507"/>
      <c r="FQ177" s="507"/>
      <c r="FR177" s="507"/>
      <c r="FS177" s="507"/>
      <c r="FT177" s="507"/>
      <c r="FU177" s="507"/>
      <c r="FV177" s="507"/>
      <c r="FW177" s="507"/>
      <c r="FX177" s="507"/>
      <c r="FY177" s="507"/>
      <c r="FZ177" s="507"/>
      <c r="GA177" s="507"/>
      <c r="GB177" s="507"/>
      <c r="GC177" s="507"/>
      <c r="GD177" s="507"/>
      <c r="GE177" s="507"/>
      <c r="GF177" s="507"/>
      <c r="GG177" s="507"/>
      <c r="GH177" s="507"/>
      <c r="GI177" s="507"/>
      <c r="GJ177" s="507"/>
      <c r="GK177" s="507"/>
      <c r="GL177" s="507"/>
      <c r="GM177" s="507"/>
      <c r="GN177" s="507"/>
      <c r="GO177" s="507"/>
      <c r="GP177" s="507"/>
      <c r="GQ177" s="507"/>
      <c r="GR177" s="507"/>
      <c r="GS177" s="507"/>
      <c r="GT177" s="507"/>
      <c r="GU177" s="507"/>
      <c r="GV177" s="507"/>
      <c r="GW177" s="507"/>
      <c r="GX177" s="507"/>
      <c r="GY177" s="507"/>
      <c r="GZ177" s="507"/>
      <c r="HA177" s="507"/>
      <c r="HB177" s="507"/>
      <c r="HC177" s="507"/>
      <c r="HD177" s="507"/>
      <c r="HE177" s="507"/>
      <c r="HF177" s="507"/>
      <c r="HG177" s="507"/>
      <c r="HH177" s="507"/>
      <c r="HI177" s="507"/>
      <c r="HJ177" s="507"/>
      <c r="HK177" s="507"/>
      <c r="HL177" s="507"/>
      <c r="HM177" s="507"/>
      <c r="HN177" s="507"/>
      <c r="HO177" s="507"/>
      <c r="HP177" s="507"/>
      <c r="HQ177" s="507"/>
      <c r="HR177" s="507"/>
      <c r="HS177" s="507"/>
      <c r="HT177" s="507"/>
      <c r="HU177" s="507"/>
      <c r="HV177" s="507"/>
      <c r="HW177" s="507"/>
      <c r="HX177" s="507"/>
      <c r="HY177" s="507"/>
      <c r="HZ177" s="507"/>
      <c r="IA177" s="507"/>
      <c r="IB177" s="507"/>
      <c r="IC177" s="507"/>
      <c r="ID177" s="507"/>
      <c r="IE177" s="507"/>
      <c r="IF177" s="507"/>
      <c r="IG177" s="507"/>
      <c r="IH177" s="507"/>
      <c r="II177" s="507"/>
      <c r="IJ177" s="507"/>
    </row>
    <row r="178" spans="1:244" s="398" customFormat="1" ht="19" x14ac:dyDescent="0.2">
      <c r="A178"/>
      <c r="B178" s="290"/>
      <c r="C178"/>
      <c r="D178" s="341"/>
      <c r="E178" s="463"/>
      <c r="F178" s="463"/>
      <c r="G178" s="271"/>
      <c r="H178"/>
      <c r="I178" s="99"/>
      <c r="J178"/>
      <c r="K178"/>
      <c r="L178"/>
      <c r="M178" s="275"/>
      <c r="N178" s="275"/>
      <c r="O178" s="275"/>
      <c r="P178" s="275"/>
      <c r="Q178" s="275"/>
      <c r="R178" s="275"/>
      <c r="S178" s="275"/>
      <c r="T178" s="275"/>
      <c r="U178" s="275"/>
      <c r="V178" s="275"/>
      <c r="W178" s="275"/>
      <c r="X178" s="275"/>
      <c r="Y178" s="275"/>
      <c r="Z178" s="275"/>
      <c r="AA178" s="275"/>
      <c r="AB178" s="23"/>
      <c r="AC178"/>
      <c r="AD178" s="92"/>
      <c r="AE178"/>
      <c r="AF178"/>
      <c r="AG178"/>
      <c r="AH178" s="96"/>
      <c r="AI178" s="394"/>
      <c r="AJ178" s="215"/>
      <c r="AK178" s="215"/>
      <c r="AL178" s="215"/>
      <c r="AM178" s="215"/>
      <c r="AN178" s="215"/>
      <c r="AO178" s="215"/>
      <c r="AP178" s="215"/>
      <c r="AQ178" s="215"/>
      <c r="AR178" s="215"/>
      <c r="AS178" s="215"/>
      <c r="AT178" s="215"/>
      <c r="AU178" s="215"/>
      <c r="AV178" s="215"/>
      <c r="AW178" s="215"/>
      <c r="AX178" s="215"/>
      <c r="AY178" s="394"/>
      <c r="AZ178" s="215"/>
      <c r="BA178" s="715"/>
      <c r="BB178"/>
      <c r="BC178" s="715"/>
      <c r="BD178"/>
      <c r="BE178" s="715"/>
      <c r="BF178"/>
      <c r="BG178" s="715"/>
      <c r="BH178"/>
      <c r="BI178" s="715"/>
      <c r="BJ178"/>
      <c r="BK178" s="715"/>
      <c r="BL178"/>
      <c r="BM178" s="715"/>
      <c r="BN178"/>
      <c r="BO178" s="387"/>
      <c r="BP178"/>
      <c r="BQ178" s="387"/>
      <c r="BR178"/>
      <c r="BS178" s="387"/>
      <c r="BT178"/>
      <c r="BU178" s="387"/>
      <c r="BV178"/>
      <c r="BW178" s="387"/>
      <c r="BX178"/>
      <c r="BY178" s="387"/>
      <c r="BZ178"/>
      <c r="CA178" s="387"/>
      <c r="CB178"/>
      <c r="CC178" s="387"/>
      <c r="CD178"/>
      <c r="CE178" s="387"/>
      <c r="CF178"/>
      <c r="CG178" s="387"/>
      <c r="CH178"/>
      <c r="CI178" s="387"/>
      <c r="CJ178"/>
      <c r="CK178" s="215"/>
      <c r="CL178" s="507"/>
      <c r="CM178" s="507"/>
      <c r="CN178" s="507"/>
      <c r="CO178" s="507"/>
      <c r="CP178" s="507"/>
      <c r="CQ178" s="507"/>
      <c r="CR178" s="507"/>
      <c r="CS178" s="507"/>
      <c r="CT178" s="507"/>
      <c r="CU178" s="507"/>
      <c r="CV178" s="507"/>
      <c r="CW178" s="507"/>
      <c r="CX178" s="507"/>
      <c r="CY178" s="507"/>
      <c r="DN178" s="507"/>
      <c r="DO178" s="507"/>
      <c r="DP178" s="507"/>
      <c r="DQ178" s="507"/>
      <c r="DR178" s="507"/>
      <c r="DS178" s="507"/>
      <c r="DT178" s="507"/>
      <c r="DU178" s="507"/>
      <c r="DV178" s="507"/>
      <c r="DW178" s="507"/>
      <c r="DX178" s="507"/>
      <c r="DY178" s="507"/>
      <c r="DZ178" s="507"/>
      <c r="EA178" s="507"/>
      <c r="EB178" s="507"/>
      <c r="EC178" s="507"/>
      <c r="ED178" s="507"/>
      <c r="EE178" s="507"/>
      <c r="EF178" s="507"/>
      <c r="EG178" s="507"/>
      <c r="EH178" s="507"/>
      <c r="EI178" s="507"/>
      <c r="EJ178" s="507"/>
      <c r="EK178" s="507"/>
      <c r="EL178" s="507"/>
      <c r="EM178" s="507"/>
      <c r="EN178" s="507"/>
      <c r="EO178" s="507"/>
      <c r="EP178" s="507"/>
      <c r="EQ178" s="507"/>
      <c r="ER178" s="507"/>
      <c r="ES178" s="507"/>
      <c r="ET178" s="507"/>
      <c r="EU178" s="507"/>
      <c r="EV178" s="507"/>
      <c r="EW178" s="507"/>
      <c r="EX178" s="507"/>
      <c r="EY178" s="507"/>
      <c r="EZ178" s="507"/>
      <c r="FA178" s="507"/>
      <c r="FB178" s="507"/>
      <c r="FC178" s="507"/>
      <c r="FD178" s="507"/>
      <c r="FE178" s="507"/>
      <c r="FF178" s="507"/>
      <c r="FG178" s="507"/>
      <c r="FH178" s="507"/>
      <c r="FI178" s="507"/>
      <c r="FJ178" s="507"/>
      <c r="FK178" s="507"/>
      <c r="FL178" s="507"/>
      <c r="FM178" s="507"/>
      <c r="FN178" s="507"/>
      <c r="FO178" s="507"/>
      <c r="FP178" s="507"/>
      <c r="FQ178" s="507"/>
      <c r="FR178" s="507"/>
      <c r="FS178" s="507"/>
      <c r="FT178" s="507"/>
      <c r="FU178" s="507"/>
      <c r="FV178" s="507"/>
      <c r="FW178" s="507"/>
      <c r="FX178" s="507"/>
      <c r="FY178" s="507"/>
      <c r="FZ178" s="507"/>
      <c r="GA178" s="507"/>
      <c r="GB178" s="507"/>
      <c r="GC178" s="507"/>
      <c r="GD178" s="507"/>
      <c r="GE178" s="507"/>
      <c r="GF178" s="507"/>
      <c r="GG178" s="507"/>
      <c r="GH178" s="507"/>
      <c r="GI178" s="507"/>
      <c r="GJ178" s="507"/>
      <c r="GK178" s="507"/>
      <c r="GL178" s="507"/>
      <c r="GM178" s="507"/>
      <c r="GN178" s="507"/>
      <c r="GO178" s="507"/>
      <c r="GP178" s="507"/>
      <c r="GQ178" s="507"/>
      <c r="GR178" s="507"/>
      <c r="GS178" s="507"/>
      <c r="GT178" s="507"/>
      <c r="GU178" s="507"/>
      <c r="GV178" s="507"/>
      <c r="GW178" s="507"/>
      <c r="GX178" s="507"/>
      <c r="GY178" s="507"/>
      <c r="GZ178" s="507"/>
      <c r="HA178" s="507"/>
      <c r="HB178" s="507"/>
      <c r="HC178" s="507"/>
      <c r="HD178" s="507"/>
      <c r="HE178" s="507"/>
      <c r="HF178" s="507"/>
      <c r="HG178" s="507"/>
      <c r="HH178" s="507"/>
      <c r="HI178" s="507"/>
      <c r="HJ178" s="507"/>
      <c r="HK178" s="507"/>
      <c r="HL178" s="507"/>
      <c r="HM178" s="507"/>
      <c r="HN178" s="507"/>
      <c r="HO178" s="507"/>
      <c r="HP178" s="507"/>
      <c r="HQ178" s="507"/>
      <c r="HR178" s="507"/>
      <c r="HS178" s="507"/>
      <c r="HT178" s="507"/>
      <c r="HU178" s="507"/>
      <c r="HV178" s="507"/>
      <c r="HW178" s="507"/>
      <c r="HX178" s="507"/>
      <c r="HY178" s="507"/>
      <c r="HZ178" s="507"/>
      <c r="IA178" s="507"/>
      <c r="IB178" s="507"/>
      <c r="IC178" s="507"/>
      <c r="ID178" s="507"/>
      <c r="IE178" s="507"/>
      <c r="IF178" s="507"/>
      <c r="IG178" s="507"/>
      <c r="IH178" s="507"/>
      <c r="II178" s="507"/>
      <c r="IJ178" s="507"/>
    </row>
    <row r="179" spans="1:244" s="398" customFormat="1" ht="19" x14ac:dyDescent="0.2">
      <c r="A179"/>
      <c r="B179" s="290"/>
      <c r="C179"/>
      <c r="D179" s="341"/>
      <c r="E179" s="463"/>
      <c r="F179" s="463"/>
      <c r="G179" s="271"/>
      <c r="H179"/>
      <c r="I179" s="99"/>
      <c r="J179"/>
      <c r="K179"/>
      <c r="L179"/>
      <c r="M179" s="275"/>
      <c r="N179" s="275"/>
      <c r="O179" s="275"/>
      <c r="P179" s="275"/>
      <c r="Q179" s="275"/>
      <c r="R179" s="275"/>
      <c r="S179" s="275"/>
      <c r="T179" s="275"/>
      <c r="U179" s="275"/>
      <c r="V179" s="275"/>
      <c r="W179" s="275"/>
      <c r="X179" s="275"/>
      <c r="Y179" s="275"/>
      <c r="Z179" s="275"/>
      <c r="AA179" s="275"/>
      <c r="AB179" s="23"/>
      <c r="AC179"/>
      <c r="AD179" s="92"/>
      <c r="AE179"/>
      <c r="AF179"/>
      <c r="AG179"/>
      <c r="AH179" s="96"/>
      <c r="AI179" s="394"/>
      <c r="AJ179" s="215"/>
      <c r="AK179" s="215"/>
      <c r="AL179" s="215"/>
      <c r="AM179" s="215"/>
      <c r="AN179" s="215"/>
      <c r="AO179" s="215"/>
      <c r="AP179" s="215"/>
      <c r="AQ179" s="215"/>
      <c r="AR179" s="215"/>
      <c r="AS179" s="215"/>
      <c r="AT179" s="215"/>
      <c r="AU179" s="215"/>
      <c r="AV179" s="215"/>
      <c r="AW179" s="215"/>
      <c r="AX179" s="215"/>
      <c r="AY179" s="394"/>
      <c r="AZ179" s="215"/>
      <c r="BA179" s="715"/>
      <c r="BB179"/>
      <c r="BC179" s="715"/>
      <c r="BD179"/>
      <c r="BE179" s="715"/>
      <c r="BF179"/>
      <c r="BG179" s="715"/>
      <c r="BH179"/>
      <c r="BI179" s="715"/>
      <c r="BJ179"/>
      <c r="BK179" s="715"/>
      <c r="BL179"/>
      <c r="BM179" s="715"/>
      <c r="BN179"/>
      <c r="BO179" s="387"/>
      <c r="BP179"/>
      <c r="BQ179" s="387"/>
      <c r="BR179"/>
      <c r="BS179" s="387"/>
      <c r="BT179"/>
      <c r="BU179" s="387"/>
      <c r="BV179"/>
      <c r="BW179" s="387"/>
      <c r="BX179"/>
      <c r="BY179" s="387"/>
      <c r="BZ179"/>
      <c r="CA179" s="387"/>
      <c r="CB179"/>
      <c r="CC179" s="387"/>
      <c r="CD179"/>
      <c r="CE179" s="387"/>
      <c r="CF179"/>
      <c r="CG179" s="387"/>
      <c r="CH179"/>
      <c r="CI179" s="387"/>
      <c r="CJ179"/>
      <c r="CK179" s="215"/>
      <c r="CL179" s="507"/>
      <c r="CM179" s="507"/>
      <c r="CN179" s="507"/>
      <c r="CO179" s="507"/>
      <c r="CP179" s="507"/>
      <c r="CQ179" s="507"/>
      <c r="CR179" s="507"/>
      <c r="CS179" s="507"/>
      <c r="CT179" s="507"/>
      <c r="CU179" s="507"/>
      <c r="CV179" s="507"/>
      <c r="CW179" s="507"/>
      <c r="CX179" s="507"/>
      <c r="CY179" s="507"/>
      <c r="DN179" s="507"/>
      <c r="DO179" s="507"/>
      <c r="DP179" s="507"/>
      <c r="DQ179" s="507"/>
      <c r="DR179" s="507"/>
      <c r="DS179" s="507"/>
      <c r="DT179" s="507"/>
      <c r="DU179" s="507"/>
      <c r="DV179" s="507"/>
      <c r="DW179" s="507"/>
      <c r="DX179" s="507"/>
      <c r="DY179" s="507"/>
      <c r="DZ179" s="507"/>
      <c r="EA179" s="507"/>
      <c r="EB179" s="507"/>
      <c r="EC179" s="507"/>
      <c r="ED179" s="507"/>
      <c r="EE179" s="507"/>
      <c r="EF179" s="507"/>
      <c r="EG179" s="507"/>
      <c r="EH179" s="507"/>
      <c r="EI179" s="507"/>
      <c r="EJ179" s="507"/>
      <c r="EK179" s="507"/>
      <c r="EL179" s="507"/>
      <c r="EM179" s="507"/>
      <c r="EN179" s="507"/>
      <c r="EO179" s="507"/>
      <c r="EP179" s="507"/>
      <c r="EQ179" s="507"/>
      <c r="ER179" s="507"/>
      <c r="ES179" s="507"/>
      <c r="ET179" s="507"/>
      <c r="EU179" s="507"/>
      <c r="EV179" s="507"/>
      <c r="EW179" s="507"/>
      <c r="EX179" s="507"/>
      <c r="EY179" s="507"/>
      <c r="EZ179" s="507"/>
      <c r="FA179" s="507"/>
      <c r="FB179" s="507"/>
      <c r="FC179" s="507"/>
      <c r="FD179" s="507"/>
      <c r="FE179" s="507"/>
      <c r="FF179" s="507"/>
      <c r="FG179" s="507"/>
      <c r="FH179" s="507"/>
      <c r="FI179" s="507"/>
      <c r="FJ179" s="507"/>
      <c r="FK179" s="507"/>
      <c r="FL179" s="507"/>
      <c r="FM179" s="507"/>
      <c r="FN179" s="507"/>
      <c r="FO179" s="507"/>
      <c r="FP179" s="507"/>
      <c r="FQ179" s="507"/>
      <c r="FR179" s="507"/>
      <c r="FS179" s="507"/>
      <c r="FT179" s="507"/>
      <c r="FU179" s="507"/>
      <c r="FV179" s="507"/>
      <c r="FW179" s="507"/>
      <c r="FX179" s="507"/>
      <c r="FY179" s="507"/>
      <c r="FZ179" s="507"/>
      <c r="GA179" s="507"/>
      <c r="GB179" s="507"/>
      <c r="GC179" s="507"/>
      <c r="GD179" s="507"/>
      <c r="GE179" s="507"/>
      <c r="GF179" s="507"/>
      <c r="GG179" s="507"/>
      <c r="GH179" s="507"/>
      <c r="GI179" s="507"/>
      <c r="GJ179" s="507"/>
      <c r="GK179" s="507"/>
      <c r="GL179" s="507"/>
      <c r="GM179" s="507"/>
      <c r="GN179" s="507"/>
      <c r="GO179" s="507"/>
      <c r="GP179" s="507"/>
      <c r="GQ179" s="507"/>
      <c r="GR179" s="507"/>
      <c r="GS179" s="507"/>
      <c r="GT179" s="507"/>
      <c r="GU179" s="507"/>
      <c r="GV179" s="507"/>
      <c r="GW179" s="507"/>
      <c r="GX179" s="507"/>
      <c r="GY179" s="507"/>
      <c r="GZ179" s="507"/>
      <c r="HA179" s="507"/>
      <c r="HB179" s="507"/>
      <c r="HC179" s="507"/>
      <c r="HD179" s="507"/>
      <c r="HE179" s="507"/>
      <c r="HF179" s="507"/>
      <c r="HG179" s="507"/>
      <c r="HH179" s="507"/>
      <c r="HI179" s="507"/>
      <c r="HJ179" s="507"/>
      <c r="HK179" s="507"/>
      <c r="HL179" s="507"/>
      <c r="HM179" s="507"/>
      <c r="HN179" s="507"/>
      <c r="HO179" s="507"/>
      <c r="HP179" s="507"/>
      <c r="HQ179" s="507"/>
      <c r="HR179" s="507"/>
      <c r="HS179" s="507"/>
      <c r="HT179" s="507"/>
      <c r="HU179" s="507"/>
      <c r="HV179" s="507"/>
      <c r="HW179" s="507"/>
      <c r="HX179" s="507"/>
      <c r="HY179" s="507"/>
      <c r="HZ179" s="507"/>
      <c r="IA179" s="507"/>
      <c r="IB179" s="507"/>
      <c r="IC179" s="507"/>
      <c r="ID179" s="507"/>
      <c r="IE179" s="507"/>
      <c r="IF179" s="507"/>
      <c r="IG179" s="507"/>
      <c r="IH179" s="507"/>
      <c r="II179" s="507"/>
      <c r="IJ179" s="507"/>
    </row>
    <row r="180" spans="1:244" s="398" customFormat="1" ht="19" x14ac:dyDescent="0.2">
      <c r="A180"/>
      <c r="B180" s="290"/>
      <c r="C180"/>
      <c r="D180" s="341"/>
      <c r="E180" s="463"/>
      <c r="F180" s="463"/>
      <c r="G180" s="271"/>
      <c r="H180"/>
      <c r="I180" s="99"/>
      <c r="J180"/>
      <c r="K180"/>
      <c r="L180"/>
      <c r="M180" s="275"/>
      <c r="N180" s="275"/>
      <c r="O180" s="275"/>
      <c r="P180" s="275"/>
      <c r="Q180" s="275"/>
      <c r="R180" s="275"/>
      <c r="S180" s="275"/>
      <c r="T180" s="275"/>
      <c r="U180" s="275"/>
      <c r="V180" s="275"/>
      <c r="W180" s="275"/>
      <c r="X180" s="275"/>
      <c r="Y180" s="275"/>
      <c r="Z180" s="275"/>
      <c r="AA180" s="275"/>
      <c r="AB180" s="23"/>
      <c r="AC180"/>
      <c r="AD180" s="92"/>
      <c r="AE180"/>
      <c r="AF180"/>
      <c r="AG180"/>
      <c r="AH180" s="96"/>
      <c r="AI180" s="394"/>
      <c r="AJ180" s="215"/>
      <c r="AK180" s="215"/>
      <c r="AL180" s="215"/>
      <c r="AM180" s="215"/>
      <c r="AN180" s="215"/>
      <c r="AO180" s="215"/>
      <c r="AP180" s="215"/>
      <c r="AQ180" s="215"/>
      <c r="AR180" s="215"/>
      <c r="AS180" s="215"/>
      <c r="AT180" s="215"/>
      <c r="AU180" s="215"/>
      <c r="AV180" s="215"/>
      <c r="AW180" s="215"/>
      <c r="AX180" s="215"/>
      <c r="AY180" s="394"/>
      <c r="AZ180" s="215"/>
      <c r="BA180" s="715"/>
      <c r="BB180"/>
      <c r="BC180" s="715"/>
      <c r="BD180"/>
      <c r="BE180" s="715"/>
      <c r="BF180"/>
      <c r="BG180" s="715"/>
      <c r="BH180"/>
      <c r="BI180" s="715"/>
      <c r="BJ180"/>
      <c r="BK180" s="715"/>
      <c r="BL180"/>
      <c r="BM180" s="715"/>
      <c r="BN180"/>
      <c r="BO180" s="387"/>
      <c r="BP180"/>
      <c r="BQ180" s="387"/>
      <c r="BR180"/>
      <c r="BS180" s="387"/>
      <c r="BT180"/>
      <c r="BU180" s="387"/>
      <c r="BV180"/>
      <c r="BW180" s="387"/>
      <c r="BX180"/>
      <c r="BY180" s="387"/>
      <c r="BZ180"/>
      <c r="CA180" s="387"/>
      <c r="CB180"/>
      <c r="CC180" s="387"/>
      <c r="CD180"/>
      <c r="CE180" s="387"/>
      <c r="CF180"/>
      <c r="CG180" s="387"/>
      <c r="CH180"/>
      <c r="CI180" s="387"/>
      <c r="CJ180"/>
      <c r="CK180" s="215"/>
      <c r="CL180" s="507"/>
      <c r="CM180" s="507"/>
      <c r="CN180" s="507"/>
      <c r="CO180" s="507"/>
      <c r="CP180" s="507"/>
      <c r="CQ180" s="507"/>
      <c r="CR180" s="507"/>
      <c r="CS180" s="507"/>
      <c r="CT180" s="507"/>
      <c r="CU180" s="507"/>
      <c r="CV180" s="507"/>
      <c r="CW180" s="507"/>
      <c r="CX180" s="507"/>
      <c r="CY180" s="507"/>
      <c r="DN180" s="507"/>
      <c r="DO180" s="507"/>
      <c r="DP180" s="507"/>
      <c r="DQ180" s="507"/>
      <c r="DR180" s="507"/>
      <c r="DS180" s="507"/>
      <c r="DT180" s="507"/>
      <c r="DU180" s="507"/>
      <c r="DV180" s="507"/>
      <c r="DW180" s="507"/>
      <c r="DX180" s="507"/>
      <c r="DY180" s="507"/>
      <c r="DZ180" s="507"/>
      <c r="EA180" s="507"/>
      <c r="EB180" s="507"/>
      <c r="EC180" s="507"/>
      <c r="ED180" s="507"/>
      <c r="EE180" s="507"/>
      <c r="EF180" s="507"/>
      <c r="EG180" s="507"/>
      <c r="EH180" s="507"/>
      <c r="EI180" s="507"/>
      <c r="EJ180" s="507"/>
      <c r="EK180" s="507"/>
      <c r="EL180" s="507"/>
      <c r="EM180" s="507"/>
      <c r="EN180" s="507"/>
      <c r="EO180" s="507"/>
      <c r="EP180" s="507"/>
      <c r="EQ180" s="507"/>
      <c r="ER180" s="507"/>
      <c r="ES180" s="507"/>
      <c r="ET180" s="507"/>
      <c r="EU180" s="507"/>
      <c r="EV180" s="507"/>
      <c r="EW180" s="507"/>
      <c r="EX180" s="507"/>
      <c r="EY180" s="507"/>
      <c r="EZ180" s="507"/>
      <c r="FA180" s="507"/>
      <c r="FB180" s="507"/>
      <c r="FC180" s="507"/>
      <c r="FD180" s="507"/>
      <c r="FE180" s="507"/>
      <c r="FF180" s="507"/>
      <c r="FG180" s="507"/>
      <c r="FH180" s="507"/>
      <c r="FI180" s="507"/>
      <c r="FJ180" s="507"/>
      <c r="FK180" s="507"/>
      <c r="FL180" s="507"/>
      <c r="FM180" s="507"/>
      <c r="FN180" s="507"/>
      <c r="FO180" s="507"/>
      <c r="FP180" s="507"/>
      <c r="FQ180" s="507"/>
      <c r="FR180" s="507"/>
      <c r="FS180" s="507"/>
      <c r="FT180" s="507"/>
      <c r="FU180" s="507"/>
      <c r="FV180" s="507"/>
      <c r="FW180" s="507"/>
      <c r="FX180" s="507"/>
      <c r="FY180" s="507"/>
      <c r="FZ180" s="507"/>
      <c r="GA180" s="507"/>
      <c r="GB180" s="507"/>
      <c r="GC180" s="507"/>
      <c r="GD180" s="507"/>
      <c r="GE180" s="507"/>
      <c r="GF180" s="507"/>
      <c r="GG180" s="507"/>
      <c r="GH180" s="507"/>
      <c r="GI180" s="507"/>
      <c r="GJ180" s="507"/>
      <c r="GK180" s="507"/>
      <c r="GL180" s="507"/>
      <c r="GM180" s="507"/>
      <c r="GN180" s="507"/>
      <c r="GO180" s="507"/>
      <c r="GP180" s="507"/>
      <c r="GQ180" s="507"/>
      <c r="GR180" s="507"/>
      <c r="GS180" s="507"/>
      <c r="GT180" s="507"/>
      <c r="GU180" s="507"/>
      <c r="GV180" s="507"/>
      <c r="GW180" s="507"/>
      <c r="GX180" s="507"/>
      <c r="GY180" s="507"/>
      <c r="GZ180" s="507"/>
      <c r="HA180" s="507"/>
      <c r="HB180" s="507"/>
      <c r="HC180" s="507"/>
      <c r="HD180" s="507"/>
      <c r="HE180" s="507"/>
      <c r="HF180" s="507"/>
      <c r="HG180" s="507"/>
      <c r="HH180" s="507"/>
      <c r="HI180" s="507"/>
      <c r="HJ180" s="507"/>
      <c r="HK180" s="507"/>
      <c r="HL180" s="507"/>
      <c r="HM180" s="507"/>
      <c r="HN180" s="507"/>
      <c r="HO180" s="507"/>
      <c r="HP180" s="507"/>
      <c r="HQ180" s="507"/>
      <c r="HR180" s="507"/>
      <c r="HS180" s="507"/>
      <c r="HT180" s="507"/>
      <c r="HU180" s="507"/>
      <c r="HV180" s="507"/>
      <c r="HW180" s="507"/>
      <c r="HX180" s="507"/>
      <c r="HY180" s="507"/>
      <c r="HZ180" s="507"/>
      <c r="IA180" s="507"/>
      <c r="IB180" s="507"/>
      <c r="IC180" s="507"/>
      <c r="ID180" s="507"/>
      <c r="IE180" s="507"/>
      <c r="IF180" s="507"/>
      <c r="IG180" s="507"/>
      <c r="IH180" s="507"/>
      <c r="II180" s="507"/>
      <c r="IJ180" s="507"/>
    </row>
    <row r="181" spans="1:244" s="398" customFormat="1" ht="19" x14ac:dyDescent="0.2">
      <c r="A181"/>
      <c r="B181" s="290"/>
      <c r="C181"/>
      <c r="D181" s="341"/>
      <c r="E181" s="463"/>
      <c r="F181" s="463"/>
      <c r="G181" s="271"/>
      <c r="H181"/>
      <c r="I181" s="99"/>
      <c r="J181"/>
      <c r="K181"/>
      <c r="L181"/>
      <c r="M181" s="275"/>
      <c r="N181" s="275"/>
      <c r="O181" s="275"/>
      <c r="P181" s="275"/>
      <c r="Q181" s="275"/>
      <c r="R181" s="275"/>
      <c r="S181" s="275"/>
      <c r="T181" s="275"/>
      <c r="U181" s="275"/>
      <c r="V181" s="275"/>
      <c r="W181" s="275"/>
      <c r="X181" s="275"/>
      <c r="Y181" s="275"/>
      <c r="Z181" s="275"/>
      <c r="AA181" s="275"/>
      <c r="AB181" s="23"/>
      <c r="AC181"/>
      <c r="AD181" s="92"/>
      <c r="AE181"/>
      <c r="AF181"/>
      <c r="AG181"/>
      <c r="AH181" s="96"/>
      <c r="AI181" s="394"/>
      <c r="AJ181" s="215"/>
      <c r="AK181" s="215"/>
      <c r="AL181" s="215"/>
      <c r="AM181" s="215"/>
      <c r="AN181" s="215"/>
      <c r="AO181" s="215"/>
      <c r="AP181" s="215"/>
      <c r="AQ181" s="215"/>
      <c r="AR181" s="215"/>
      <c r="AS181" s="215"/>
      <c r="AT181" s="215"/>
      <c r="AU181" s="215"/>
      <c r="AV181" s="215"/>
      <c r="AW181" s="215"/>
      <c r="AX181" s="215"/>
      <c r="AY181" s="394"/>
      <c r="AZ181" s="215"/>
      <c r="BA181" s="715"/>
      <c r="BB181"/>
      <c r="BC181" s="715"/>
      <c r="BD181"/>
      <c r="BE181" s="715"/>
      <c r="BF181"/>
      <c r="BG181" s="715"/>
      <c r="BH181"/>
      <c r="BI181" s="715"/>
      <c r="BJ181"/>
      <c r="BK181" s="715"/>
      <c r="BL181"/>
      <c r="BM181" s="715"/>
      <c r="BN181"/>
      <c r="BO181" s="387"/>
      <c r="BP181"/>
      <c r="BQ181" s="387"/>
      <c r="BR181"/>
      <c r="BS181" s="387"/>
      <c r="BT181"/>
      <c r="BU181" s="387"/>
      <c r="BV181"/>
      <c r="BW181" s="387"/>
      <c r="BX181"/>
      <c r="BY181" s="387"/>
      <c r="BZ181"/>
      <c r="CA181" s="387"/>
      <c r="CB181"/>
      <c r="CC181" s="387"/>
      <c r="CD181"/>
      <c r="CE181" s="387"/>
      <c r="CF181"/>
      <c r="CG181" s="387"/>
      <c r="CH181"/>
      <c r="CI181" s="387"/>
      <c r="CJ181"/>
      <c r="CK181" s="215"/>
      <c r="CL181" s="507"/>
      <c r="CM181" s="507"/>
      <c r="CN181" s="507"/>
      <c r="CO181" s="507"/>
      <c r="CP181" s="507"/>
      <c r="CQ181" s="507"/>
      <c r="CR181" s="507"/>
      <c r="CS181" s="507"/>
      <c r="CT181" s="507"/>
      <c r="CU181" s="507"/>
      <c r="CV181" s="507"/>
      <c r="CW181" s="507"/>
      <c r="CX181" s="507"/>
      <c r="CY181" s="507"/>
      <c r="DN181" s="507"/>
      <c r="DO181" s="507"/>
      <c r="DP181" s="507"/>
      <c r="DQ181" s="507"/>
      <c r="DR181" s="507"/>
      <c r="DS181" s="507"/>
      <c r="DT181" s="507"/>
      <c r="DU181" s="507"/>
      <c r="DV181" s="507"/>
      <c r="DW181" s="507"/>
      <c r="DX181" s="507"/>
      <c r="DY181" s="507"/>
      <c r="DZ181" s="507"/>
      <c r="EA181" s="507"/>
      <c r="EB181" s="507"/>
      <c r="EC181" s="507"/>
      <c r="ED181" s="507"/>
      <c r="EE181" s="507"/>
      <c r="EF181" s="507"/>
      <c r="EG181" s="507"/>
      <c r="EH181" s="507"/>
      <c r="EI181" s="507"/>
      <c r="EJ181" s="507"/>
      <c r="EK181" s="507"/>
      <c r="EL181" s="507"/>
      <c r="EM181" s="507"/>
      <c r="EN181" s="507"/>
      <c r="EO181" s="507"/>
      <c r="EP181" s="507"/>
      <c r="EQ181" s="507"/>
      <c r="ER181" s="507"/>
      <c r="ES181" s="507"/>
      <c r="ET181" s="507"/>
      <c r="EU181" s="507"/>
      <c r="EV181" s="507"/>
      <c r="EW181" s="507"/>
      <c r="EX181" s="507"/>
      <c r="EY181" s="507"/>
      <c r="EZ181" s="507"/>
      <c r="FA181" s="507"/>
      <c r="FB181" s="507"/>
      <c r="FC181" s="507"/>
      <c r="FD181" s="507"/>
      <c r="FE181" s="507"/>
      <c r="FF181" s="507"/>
      <c r="FG181" s="507"/>
      <c r="FH181" s="507"/>
      <c r="FI181" s="507"/>
      <c r="FJ181" s="507"/>
      <c r="FK181" s="507"/>
      <c r="FL181" s="507"/>
      <c r="FM181" s="507"/>
      <c r="FN181" s="507"/>
      <c r="FO181" s="507"/>
      <c r="FP181" s="507"/>
      <c r="FQ181" s="507"/>
      <c r="FR181" s="507"/>
      <c r="FS181" s="507"/>
      <c r="FT181" s="507"/>
      <c r="FU181" s="507"/>
      <c r="FV181" s="507"/>
      <c r="FW181" s="507"/>
      <c r="FX181" s="507"/>
      <c r="FY181" s="507"/>
      <c r="FZ181" s="507"/>
      <c r="GA181" s="507"/>
      <c r="GB181" s="507"/>
      <c r="GC181" s="507"/>
      <c r="GD181" s="507"/>
      <c r="GE181" s="507"/>
      <c r="GF181" s="507"/>
      <c r="GG181" s="507"/>
      <c r="GH181" s="507"/>
      <c r="GI181" s="507"/>
      <c r="GJ181" s="507"/>
      <c r="GK181" s="507"/>
      <c r="GL181" s="507"/>
      <c r="GM181" s="507"/>
      <c r="GN181" s="507"/>
      <c r="GO181" s="507"/>
      <c r="GP181" s="507"/>
      <c r="GQ181" s="507"/>
      <c r="GR181" s="507"/>
      <c r="GS181" s="507"/>
      <c r="GT181" s="507"/>
      <c r="GU181" s="507"/>
      <c r="GV181" s="507"/>
      <c r="GW181" s="507"/>
      <c r="GX181" s="507"/>
      <c r="GY181" s="507"/>
      <c r="GZ181" s="507"/>
      <c r="HA181" s="507"/>
      <c r="HB181" s="507"/>
      <c r="HC181" s="507"/>
      <c r="HD181" s="507"/>
      <c r="HE181" s="507"/>
      <c r="HF181" s="507"/>
      <c r="HG181" s="507"/>
      <c r="HH181" s="507"/>
      <c r="HI181" s="507"/>
      <c r="HJ181" s="507"/>
      <c r="HK181" s="507"/>
      <c r="HL181" s="507"/>
      <c r="HM181" s="507"/>
      <c r="HN181" s="507"/>
      <c r="HO181" s="507"/>
      <c r="HP181" s="507"/>
      <c r="HQ181" s="507"/>
      <c r="HR181" s="507"/>
      <c r="HS181" s="507"/>
      <c r="HT181" s="507"/>
      <c r="HU181" s="507"/>
      <c r="HV181" s="507"/>
      <c r="HW181" s="507"/>
      <c r="HX181" s="507"/>
      <c r="HY181" s="507"/>
      <c r="HZ181" s="507"/>
      <c r="IA181" s="507"/>
      <c r="IB181" s="507"/>
      <c r="IC181" s="507"/>
      <c r="ID181" s="507"/>
      <c r="IE181" s="507"/>
      <c r="IF181" s="507"/>
      <c r="IG181" s="507"/>
      <c r="IH181" s="507"/>
      <c r="II181" s="507"/>
      <c r="IJ181" s="507"/>
    </row>
    <row r="182" spans="1:244" s="398" customFormat="1" ht="19" x14ac:dyDescent="0.2">
      <c r="A182"/>
      <c r="B182" s="290"/>
      <c r="C182"/>
      <c r="D182" s="341"/>
      <c r="E182" s="463"/>
      <c r="F182" s="463"/>
      <c r="G182" s="271"/>
      <c r="H182"/>
      <c r="I182" s="99"/>
      <c r="J182"/>
      <c r="K182"/>
      <c r="L182"/>
      <c r="M182" s="275"/>
      <c r="N182" s="275"/>
      <c r="O182" s="275"/>
      <c r="P182" s="275"/>
      <c r="Q182" s="275"/>
      <c r="R182" s="275"/>
      <c r="S182" s="275"/>
      <c r="T182" s="275"/>
      <c r="U182" s="275"/>
      <c r="V182" s="275"/>
      <c r="W182" s="275"/>
      <c r="X182" s="275"/>
      <c r="Y182" s="275"/>
      <c r="Z182" s="275"/>
      <c r="AA182" s="275"/>
      <c r="AB182" s="23"/>
      <c r="AC182"/>
      <c r="AD182" s="92"/>
      <c r="AE182"/>
      <c r="AF182"/>
      <c r="AG182"/>
      <c r="AH182" s="96"/>
      <c r="AI182" s="394"/>
      <c r="AJ182" s="215"/>
      <c r="AK182" s="215"/>
      <c r="AL182" s="215"/>
      <c r="AM182" s="215"/>
      <c r="AN182" s="215"/>
      <c r="AO182" s="215"/>
      <c r="AP182" s="215"/>
      <c r="AQ182" s="215"/>
      <c r="AR182" s="215"/>
      <c r="AS182" s="215"/>
      <c r="AT182" s="215"/>
      <c r="AU182" s="215"/>
      <c r="AV182" s="215"/>
      <c r="AW182" s="215"/>
      <c r="AX182" s="215"/>
      <c r="AY182" s="394"/>
      <c r="AZ182" s="215"/>
      <c r="BA182" s="715"/>
      <c r="BB182"/>
      <c r="BC182" s="715"/>
      <c r="BD182"/>
      <c r="BE182" s="715"/>
      <c r="BF182"/>
      <c r="BG182" s="715"/>
      <c r="BH182"/>
      <c r="BI182" s="715"/>
      <c r="BJ182"/>
      <c r="BK182" s="715"/>
      <c r="BL182"/>
      <c r="BM182" s="715"/>
      <c r="BN182"/>
      <c r="BO182" s="387"/>
      <c r="BP182"/>
      <c r="BQ182" s="387"/>
      <c r="BR182"/>
      <c r="BS182" s="387"/>
      <c r="BT182"/>
      <c r="BU182" s="387"/>
      <c r="BV182"/>
      <c r="BW182" s="387"/>
      <c r="BX182"/>
      <c r="BY182" s="387"/>
      <c r="BZ182"/>
      <c r="CA182" s="387"/>
      <c r="CB182"/>
      <c r="CC182" s="387"/>
      <c r="CD182"/>
      <c r="CE182" s="387"/>
      <c r="CF182"/>
      <c r="CG182" s="387"/>
      <c r="CH182"/>
      <c r="CI182" s="387"/>
      <c r="CJ182"/>
      <c r="CK182" s="215"/>
      <c r="CL182" s="507"/>
      <c r="CM182" s="507"/>
      <c r="CN182" s="507"/>
      <c r="CO182" s="507"/>
      <c r="CP182" s="507"/>
      <c r="CQ182" s="507"/>
      <c r="CR182" s="507"/>
      <c r="CS182" s="507"/>
      <c r="CT182" s="507"/>
      <c r="CU182" s="507"/>
      <c r="CV182" s="507"/>
      <c r="CW182" s="507"/>
      <c r="CX182" s="507"/>
      <c r="CY182" s="507"/>
      <c r="DN182" s="507"/>
      <c r="DO182" s="507"/>
      <c r="DP182" s="507"/>
      <c r="DQ182" s="507"/>
      <c r="DR182" s="507"/>
      <c r="DS182" s="507"/>
      <c r="DT182" s="507"/>
      <c r="DU182" s="507"/>
      <c r="DV182" s="507"/>
      <c r="DW182" s="507"/>
      <c r="DX182" s="507"/>
      <c r="DY182" s="507"/>
      <c r="DZ182" s="507"/>
      <c r="EA182" s="507"/>
      <c r="EB182" s="507"/>
      <c r="EC182" s="507"/>
      <c r="ED182" s="507"/>
      <c r="EE182" s="507"/>
      <c r="EF182" s="507"/>
      <c r="EG182" s="507"/>
      <c r="EH182" s="507"/>
      <c r="EI182" s="507"/>
      <c r="EJ182" s="507"/>
      <c r="EK182" s="507"/>
      <c r="EL182" s="507"/>
      <c r="EM182" s="507"/>
      <c r="EN182" s="507"/>
      <c r="EO182" s="507"/>
      <c r="EP182" s="507"/>
      <c r="EQ182" s="507"/>
      <c r="ER182" s="507"/>
      <c r="ES182" s="507"/>
      <c r="ET182" s="507"/>
      <c r="EU182" s="507"/>
      <c r="EV182" s="507"/>
      <c r="EW182" s="507"/>
      <c r="EX182" s="507"/>
      <c r="EY182" s="507"/>
      <c r="EZ182" s="507"/>
      <c r="FA182" s="507"/>
      <c r="FB182" s="507"/>
      <c r="FC182" s="507"/>
      <c r="FD182" s="507"/>
      <c r="FE182" s="507"/>
      <c r="FF182" s="507"/>
      <c r="FG182" s="507"/>
      <c r="FH182" s="507"/>
      <c r="FI182" s="507"/>
      <c r="FJ182" s="507"/>
      <c r="FK182" s="507"/>
      <c r="FL182" s="507"/>
      <c r="FM182" s="507"/>
      <c r="FN182" s="507"/>
      <c r="FO182" s="507"/>
      <c r="FP182" s="507"/>
      <c r="FQ182" s="507"/>
      <c r="FR182" s="507"/>
      <c r="FS182" s="507"/>
      <c r="FT182" s="507"/>
      <c r="FU182" s="507"/>
      <c r="FV182" s="507"/>
      <c r="FW182" s="507"/>
      <c r="FX182" s="507"/>
      <c r="FY182" s="507"/>
      <c r="FZ182" s="507"/>
      <c r="GA182" s="507"/>
      <c r="GB182" s="507"/>
      <c r="GC182" s="507"/>
      <c r="GD182" s="507"/>
      <c r="GE182" s="507"/>
      <c r="GF182" s="507"/>
      <c r="GG182" s="507"/>
      <c r="GH182" s="507"/>
      <c r="GI182" s="507"/>
      <c r="GJ182" s="507"/>
      <c r="GK182" s="507"/>
      <c r="GL182" s="507"/>
      <c r="GM182" s="507"/>
      <c r="GN182" s="507"/>
      <c r="GO182" s="507"/>
      <c r="GP182" s="507"/>
      <c r="GQ182" s="507"/>
      <c r="GR182" s="507"/>
      <c r="GS182" s="507"/>
      <c r="GT182" s="507"/>
      <c r="GU182" s="507"/>
      <c r="GV182" s="507"/>
      <c r="GW182" s="507"/>
      <c r="GX182" s="507"/>
      <c r="GY182" s="507"/>
      <c r="GZ182" s="507"/>
      <c r="HA182" s="507"/>
      <c r="HB182" s="507"/>
      <c r="HC182" s="507"/>
      <c r="HD182" s="507"/>
      <c r="HE182" s="507"/>
      <c r="HF182" s="507"/>
      <c r="HG182" s="507"/>
      <c r="HH182" s="507"/>
      <c r="HI182" s="507"/>
      <c r="HJ182" s="507"/>
      <c r="HK182" s="507"/>
      <c r="HL182" s="507"/>
      <c r="HM182" s="507"/>
      <c r="HN182" s="507"/>
      <c r="HO182" s="507"/>
      <c r="HP182" s="507"/>
      <c r="HQ182" s="507"/>
      <c r="HR182" s="507"/>
      <c r="HS182" s="507"/>
      <c r="HT182" s="507"/>
      <c r="HU182" s="507"/>
      <c r="HV182" s="507"/>
      <c r="HW182" s="507"/>
      <c r="HX182" s="507"/>
      <c r="HY182" s="507"/>
      <c r="HZ182" s="507"/>
      <c r="IA182" s="507"/>
      <c r="IB182" s="507"/>
      <c r="IC182" s="507"/>
      <c r="ID182" s="507"/>
      <c r="IE182" s="507"/>
      <c r="IF182" s="507"/>
      <c r="IG182" s="507"/>
      <c r="IH182" s="507"/>
      <c r="II182" s="507"/>
      <c r="IJ182" s="507"/>
    </row>
    <row r="183" spans="1:244" s="398" customFormat="1" ht="19" x14ac:dyDescent="0.2">
      <c r="A183"/>
      <c r="B183" s="290"/>
      <c r="C183"/>
      <c r="D183" s="341"/>
      <c r="E183" s="463"/>
      <c r="F183" s="463"/>
      <c r="G183" s="271"/>
      <c r="H183"/>
      <c r="I183" s="99"/>
      <c r="J183"/>
      <c r="K183"/>
      <c r="L183"/>
      <c r="M183" s="275"/>
      <c r="N183" s="275"/>
      <c r="O183" s="275"/>
      <c r="P183" s="275"/>
      <c r="Q183" s="275"/>
      <c r="R183" s="275"/>
      <c r="S183" s="275"/>
      <c r="T183" s="275"/>
      <c r="U183" s="275"/>
      <c r="V183" s="275"/>
      <c r="W183" s="275"/>
      <c r="X183" s="275"/>
      <c r="Y183" s="275"/>
      <c r="Z183" s="275"/>
      <c r="AA183" s="275"/>
      <c r="AB183" s="23"/>
      <c r="AC183"/>
      <c r="AD183" s="92"/>
      <c r="AE183"/>
      <c r="AF183"/>
      <c r="AG183"/>
      <c r="AH183" s="96"/>
      <c r="AI183" s="394"/>
      <c r="AJ183" s="215"/>
      <c r="AK183" s="215"/>
      <c r="AL183" s="215"/>
      <c r="AM183" s="215"/>
      <c r="AN183" s="215"/>
      <c r="AO183" s="215"/>
      <c r="AP183" s="215"/>
      <c r="AQ183" s="215"/>
      <c r="AR183" s="215"/>
      <c r="AS183" s="215"/>
      <c r="AT183" s="215"/>
      <c r="AU183" s="215"/>
      <c r="AV183" s="215"/>
      <c r="AW183" s="215"/>
      <c r="AX183" s="215"/>
      <c r="AY183" s="394"/>
      <c r="AZ183" s="215"/>
      <c r="BA183" s="715"/>
      <c r="BB183"/>
      <c r="BC183" s="715"/>
      <c r="BD183"/>
      <c r="BE183" s="715"/>
      <c r="BF183"/>
      <c r="BG183" s="715"/>
      <c r="BH183"/>
      <c r="BI183" s="715"/>
      <c r="BJ183"/>
      <c r="BK183" s="715"/>
      <c r="BL183"/>
      <c r="BM183" s="715"/>
      <c r="BN183"/>
      <c r="BO183" s="387"/>
      <c r="BP183"/>
      <c r="BQ183" s="387"/>
      <c r="BR183"/>
      <c r="BS183" s="387"/>
      <c r="BT183"/>
      <c r="BU183" s="387"/>
      <c r="BV183"/>
      <c r="BW183" s="387"/>
      <c r="BX183"/>
      <c r="BY183" s="387"/>
      <c r="BZ183"/>
      <c r="CA183" s="387"/>
      <c r="CB183"/>
      <c r="CC183" s="387"/>
      <c r="CD183"/>
      <c r="CE183" s="387"/>
      <c r="CF183"/>
      <c r="CG183" s="387"/>
      <c r="CH183"/>
      <c r="CI183" s="387"/>
      <c r="CJ183"/>
      <c r="CK183" s="215"/>
      <c r="CL183" s="507"/>
      <c r="CM183" s="507"/>
      <c r="CN183" s="507"/>
      <c r="CO183" s="507"/>
      <c r="CP183" s="507"/>
      <c r="CQ183" s="507"/>
      <c r="CR183" s="507"/>
      <c r="CS183" s="507"/>
      <c r="CT183" s="507"/>
      <c r="CU183" s="507"/>
      <c r="CV183" s="507"/>
      <c r="CW183" s="507"/>
      <c r="CX183" s="507"/>
      <c r="CY183" s="507"/>
      <c r="DN183" s="507"/>
      <c r="DO183" s="507"/>
      <c r="DP183" s="507"/>
      <c r="DQ183" s="507"/>
      <c r="DR183" s="507"/>
      <c r="DS183" s="507"/>
      <c r="DT183" s="507"/>
      <c r="DU183" s="507"/>
      <c r="DV183" s="507"/>
      <c r="DW183" s="507"/>
      <c r="DX183" s="507"/>
      <c r="DY183" s="507"/>
      <c r="DZ183" s="507"/>
      <c r="EA183" s="507"/>
      <c r="EB183" s="507"/>
      <c r="EC183" s="507"/>
      <c r="ED183" s="507"/>
      <c r="EE183" s="507"/>
      <c r="EF183" s="507"/>
      <c r="EG183" s="507"/>
      <c r="EH183" s="507"/>
      <c r="EI183" s="507"/>
      <c r="EJ183" s="507"/>
      <c r="EK183" s="507"/>
      <c r="EL183" s="507"/>
      <c r="EM183" s="507"/>
      <c r="EN183" s="507"/>
      <c r="EO183" s="507"/>
      <c r="EP183" s="507"/>
      <c r="EQ183" s="507"/>
      <c r="ER183" s="507"/>
      <c r="ES183" s="507"/>
      <c r="ET183" s="507"/>
      <c r="EU183" s="507"/>
      <c r="EV183" s="507"/>
      <c r="EW183" s="507"/>
      <c r="EX183" s="507"/>
      <c r="EY183" s="507"/>
      <c r="EZ183" s="507"/>
      <c r="FA183" s="507"/>
      <c r="FB183" s="507"/>
      <c r="FC183" s="507"/>
      <c r="FD183" s="507"/>
      <c r="FE183" s="507"/>
      <c r="FF183" s="507"/>
      <c r="FG183" s="507"/>
      <c r="FH183" s="507"/>
      <c r="FI183" s="507"/>
      <c r="FJ183" s="507"/>
      <c r="FK183" s="507"/>
      <c r="FL183" s="507"/>
      <c r="FM183" s="507"/>
      <c r="FN183" s="507"/>
      <c r="FO183" s="507"/>
      <c r="FP183" s="507"/>
      <c r="FQ183" s="507"/>
      <c r="FR183" s="507"/>
      <c r="FS183" s="507"/>
      <c r="FT183" s="507"/>
      <c r="FU183" s="507"/>
      <c r="FV183" s="507"/>
      <c r="FW183" s="507"/>
      <c r="FX183" s="507"/>
      <c r="FY183" s="507"/>
      <c r="FZ183" s="507"/>
      <c r="GA183" s="507"/>
      <c r="GB183" s="507"/>
      <c r="GC183" s="507"/>
      <c r="GD183" s="507"/>
      <c r="GE183" s="507"/>
      <c r="GF183" s="507"/>
      <c r="GG183" s="507"/>
      <c r="GH183" s="507"/>
      <c r="GI183" s="507"/>
      <c r="GJ183" s="507"/>
      <c r="GK183" s="507"/>
      <c r="GL183" s="507"/>
      <c r="GM183" s="507"/>
      <c r="GN183" s="507"/>
      <c r="GO183" s="507"/>
      <c r="GP183" s="507"/>
      <c r="GQ183" s="507"/>
      <c r="GR183" s="507"/>
      <c r="GS183" s="507"/>
      <c r="GT183" s="507"/>
      <c r="GU183" s="507"/>
      <c r="GV183" s="507"/>
      <c r="GW183" s="507"/>
      <c r="GX183" s="507"/>
      <c r="GY183" s="507"/>
      <c r="GZ183" s="507"/>
      <c r="HA183" s="507"/>
      <c r="HB183" s="507"/>
      <c r="HC183" s="507"/>
      <c r="HD183" s="507"/>
      <c r="HE183" s="507"/>
      <c r="HF183" s="507"/>
      <c r="HG183" s="507"/>
      <c r="HH183" s="507"/>
      <c r="HI183" s="507"/>
      <c r="HJ183" s="507"/>
      <c r="HK183" s="507"/>
      <c r="HL183" s="507"/>
      <c r="HM183" s="507"/>
      <c r="HN183" s="507"/>
      <c r="HO183" s="507"/>
      <c r="HP183" s="507"/>
      <c r="HQ183" s="507"/>
      <c r="HR183" s="507"/>
      <c r="HS183" s="507"/>
      <c r="HT183" s="507"/>
      <c r="HU183" s="507"/>
      <c r="HV183" s="507"/>
      <c r="HW183" s="507"/>
      <c r="HX183" s="507"/>
      <c r="HY183" s="507"/>
      <c r="HZ183" s="507"/>
      <c r="IA183" s="507"/>
      <c r="IB183" s="507"/>
      <c r="IC183" s="507"/>
      <c r="ID183" s="507"/>
      <c r="IE183" s="507"/>
      <c r="IF183" s="507"/>
      <c r="IG183" s="507"/>
      <c r="IH183" s="507"/>
      <c r="II183" s="507"/>
      <c r="IJ183" s="507"/>
    </row>
    <row r="184" spans="1:244" s="398" customFormat="1" ht="19" x14ac:dyDescent="0.2">
      <c r="A184"/>
      <c r="B184" s="290"/>
      <c r="C184"/>
      <c r="D184" s="341"/>
      <c r="E184" s="463"/>
      <c r="F184" s="463"/>
      <c r="G184" s="271"/>
      <c r="H184"/>
      <c r="I184" s="99"/>
      <c r="J184"/>
      <c r="K184"/>
      <c r="L184"/>
      <c r="M184" s="275"/>
      <c r="N184" s="275"/>
      <c r="O184" s="275"/>
      <c r="P184" s="275"/>
      <c r="Q184" s="275"/>
      <c r="R184" s="275"/>
      <c r="S184" s="275"/>
      <c r="T184" s="275"/>
      <c r="U184" s="275"/>
      <c r="V184" s="275"/>
      <c r="W184" s="275"/>
      <c r="X184" s="275"/>
      <c r="Y184" s="275"/>
      <c r="Z184" s="275"/>
      <c r="AA184" s="275"/>
      <c r="AB184" s="23"/>
      <c r="AC184"/>
      <c r="AD184" s="92"/>
      <c r="AE184"/>
      <c r="AF184"/>
      <c r="AG184"/>
      <c r="AH184" s="96"/>
      <c r="AI184" s="394"/>
      <c r="AJ184" s="215"/>
      <c r="AK184" s="215"/>
      <c r="AL184" s="215"/>
      <c r="AM184" s="215"/>
      <c r="AN184" s="215"/>
      <c r="AO184" s="215"/>
      <c r="AP184" s="215"/>
      <c r="AQ184" s="215"/>
      <c r="AR184" s="215"/>
      <c r="AS184" s="215"/>
      <c r="AT184" s="215"/>
      <c r="AU184" s="215"/>
      <c r="AV184" s="215"/>
      <c r="AW184" s="215"/>
      <c r="AX184" s="215"/>
      <c r="AY184" s="394"/>
      <c r="AZ184" s="215"/>
      <c r="BA184" s="715"/>
      <c r="BB184"/>
      <c r="BC184" s="715"/>
      <c r="BD184"/>
      <c r="BE184" s="715"/>
      <c r="BF184"/>
      <c r="BG184" s="715"/>
      <c r="BH184"/>
      <c r="BI184" s="715"/>
      <c r="BJ184"/>
      <c r="BK184" s="715"/>
      <c r="BL184"/>
      <c r="BM184" s="715"/>
      <c r="BN184"/>
      <c r="BO184" s="387"/>
      <c r="BP184"/>
      <c r="BQ184" s="387"/>
      <c r="BR184"/>
      <c r="BS184" s="387"/>
      <c r="BT184"/>
      <c r="BU184" s="387"/>
      <c r="BV184"/>
      <c r="BW184" s="387"/>
      <c r="BX184"/>
      <c r="BY184" s="387"/>
      <c r="BZ184"/>
      <c r="CA184" s="387"/>
      <c r="CB184"/>
      <c r="CC184" s="387"/>
      <c r="CD184"/>
      <c r="CE184" s="387"/>
      <c r="CF184"/>
      <c r="CG184" s="387"/>
      <c r="CH184"/>
      <c r="CI184" s="387"/>
      <c r="CJ184"/>
      <c r="CK184" s="215"/>
      <c r="CL184" s="507"/>
      <c r="CM184" s="507"/>
      <c r="CN184" s="507"/>
      <c r="CO184" s="507"/>
      <c r="CP184" s="507"/>
      <c r="CQ184" s="507"/>
      <c r="CR184" s="507"/>
      <c r="CS184" s="507"/>
      <c r="CT184" s="507"/>
      <c r="CU184" s="507"/>
      <c r="CV184" s="507"/>
      <c r="CW184" s="507"/>
      <c r="CX184" s="507"/>
      <c r="CY184" s="507"/>
      <c r="DN184" s="507"/>
      <c r="DO184" s="507"/>
      <c r="DP184" s="507"/>
      <c r="DQ184" s="507"/>
      <c r="DR184" s="507"/>
      <c r="DS184" s="507"/>
      <c r="DT184" s="507"/>
      <c r="DU184" s="507"/>
      <c r="DV184" s="507"/>
      <c r="DW184" s="507"/>
      <c r="DX184" s="507"/>
      <c r="DY184" s="507"/>
      <c r="DZ184" s="507"/>
      <c r="EA184" s="507"/>
      <c r="EB184" s="507"/>
      <c r="EC184" s="507"/>
      <c r="ED184" s="507"/>
      <c r="EE184" s="507"/>
      <c r="EF184" s="507"/>
      <c r="EG184" s="507"/>
      <c r="EH184" s="507"/>
      <c r="EI184" s="507"/>
      <c r="EJ184" s="507"/>
      <c r="EK184" s="507"/>
      <c r="EL184" s="507"/>
      <c r="EM184" s="507"/>
      <c r="EN184" s="507"/>
      <c r="EO184" s="507"/>
      <c r="EP184" s="507"/>
      <c r="EQ184" s="507"/>
      <c r="ER184" s="507"/>
      <c r="ES184" s="507"/>
      <c r="ET184" s="507"/>
      <c r="EU184" s="507"/>
      <c r="EV184" s="507"/>
      <c r="EW184" s="507"/>
      <c r="EX184" s="507"/>
      <c r="EY184" s="507"/>
      <c r="EZ184" s="507"/>
      <c r="FA184" s="507"/>
      <c r="FB184" s="507"/>
      <c r="FC184" s="507"/>
      <c r="FD184" s="507"/>
      <c r="FE184" s="507"/>
      <c r="FF184" s="507"/>
      <c r="FG184" s="507"/>
      <c r="FH184" s="507"/>
      <c r="FI184" s="507"/>
      <c r="FJ184" s="507"/>
      <c r="FK184" s="507"/>
      <c r="FL184" s="507"/>
      <c r="FM184" s="507"/>
      <c r="FN184" s="507"/>
      <c r="FO184" s="507"/>
      <c r="FP184" s="507"/>
      <c r="FQ184" s="507"/>
      <c r="FR184" s="507"/>
      <c r="FS184" s="507"/>
      <c r="FT184" s="507"/>
      <c r="FU184" s="507"/>
      <c r="FV184" s="507"/>
      <c r="FW184" s="507"/>
      <c r="FX184" s="507"/>
      <c r="FY184" s="507"/>
      <c r="FZ184" s="507"/>
      <c r="GA184" s="507"/>
      <c r="GB184" s="507"/>
      <c r="GC184" s="507"/>
      <c r="GD184" s="507"/>
      <c r="GE184" s="507"/>
      <c r="GF184" s="507"/>
      <c r="GG184" s="507"/>
      <c r="GH184" s="507"/>
      <c r="GI184" s="507"/>
      <c r="GJ184" s="507"/>
      <c r="GK184" s="507"/>
      <c r="GL184" s="507"/>
      <c r="GM184" s="507"/>
      <c r="GN184" s="507"/>
      <c r="GO184" s="507"/>
      <c r="GP184" s="507"/>
      <c r="GQ184" s="507"/>
      <c r="GR184" s="507"/>
      <c r="GS184" s="507"/>
      <c r="GT184" s="507"/>
      <c r="GU184" s="507"/>
      <c r="GV184" s="507"/>
      <c r="GW184" s="507"/>
      <c r="GX184" s="507"/>
      <c r="GY184" s="507"/>
      <c r="GZ184" s="507"/>
      <c r="HA184" s="507"/>
      <c r="HB184" s="507"/>
      <c r="HC184" s="507"/>
      <c r="HD184" s="507"/>
      <c r="HE184" s="507"/>
      <c r="HF184" s="507"/>
      <c r="HG184" s="507"/>
      <c r="HH184" s="507"/>
      <c r="HI184" s="507"/>
      <c r="HJ184" s="507"/>
      <c r="HK184" s="507"/>
      <c r="HL184" s="507"/>
      <c r="HM184" s="507"/>
      <c r="HN184" s="507"/>
      <c r="HO184" s="507"/>
      <c r="HP184" s="507"/>
      <c r="HQ184" s="507"/>
      <c r="HR184" s="507"/>
      <c r="HS184" s="507"/>
      <c r="HT184" s="507"/>
      <c r="HU184" s="507"/>
      <c r="HV184" s="507"/>
      <c r="HW184" s="507"/>
      <c r="HX184" s="507"/>
      <c r="HY184" s="507"/>
      <c r="HZ184" s="507"/>
      <c r="IA184" s="507"/>
      <c r="IB184" s="507"/>
      <c r="IC184" s="507"/>
      <c r="ID184" s="507"/>
      <c r="IE184" s="507"/>
      <c r="IF184" s="507"/>
      <c r="IG184" s="507"/>
      <c r="IH184" s="507"/>
      <c r="II184" s="507"/>
      <c r="IJ184" s="507"/>
    </row>
    <row r="185" spans="1:244" s="398" customFormat="1" ht="19" x14ac:dyDescent="0.2">
      <c r="A185"/>
      <c r="B185" s="290"/>
      <c r="C185"/>
      <c r="D185" s="341"/>
      <c r="E185" s="463"/>
      <c r="F185" s="463"/>
      <c r="G185" s="271"/>
      <c r="H185"/>
      <c r="I185" s="99"/>
      <c r="J185"/>
      <c r="K185"/>
      <c r="L185"/>
      <c r="M185" s="275"/>
      <c r="N185" s="275"/>
      <c r="O185" s="275"/>
      <c r="P185" s="275"/>
      <c r="Q185" s="275"/>
      <c r="R185" s="275"/>
      <c r="S185" s="275"/>
      <c r="T185" s="275"/>
      <c r="U185" s="275"/>
      <c r="V185" s="275"/>
      <c r="W185" s="275"/>
      <c r="X185" s="275"/>
      <c r="Y185" s="275"/>
      <c r="Z185" s="275"/>
      <c r="AA185" s="275"/>
      <c r="AB185" s="23"/>
      <c r="AC185"/>
      <c r="AD185" s="92"/>
      <c r="AE185"/>
      <c r="AF185"/>
      <c r="AG185"/>
      <c r="AH185" s="96"/>
      <c r="AI185" s="394"/>
      <c r="AJ185" s="215"/>
      <c r="AK185" s="215"/>
      <c r="AL185" s="215"/>
      <c r="AM185" s="215"/>
      <c r="AN185" s="215"/>
      <c r="AO185" s="215"/>
      <c r="AP185" s="215"/>
      <c r="AQ185" s="215"/>
      <c r="AR185" s="215"/>
      <c r="AS185" s="215"/>
      <c r="AT185" s="215"/>
      <c r="AU185" s="215"/>
      <c r="AV185" s="215"/>
      <c r="AW185" s="215"/>
      <c r="AX185" s="215"/>
      <c r="AY185" s="394"/>
      <c r="AZ185" s="215"/>
      <c r="BA185" s="715"/>
      <c r="BB185"/>
      <c r="BC185" s="715"/>
      <c r="BD185"/>
      <c r="BE185" s="715"/>
      <c r="BF185"/>
      <c r="BG185" s="715"/>
      <c r="BH185"/>
      <c r="BI185" s="715"/>
      <c r="BJ185"/>
      <c r="BK185" s="715"/>
      <c r="BL185"/>
      <c r="BM185" s="715"/>
      <c r="BN185"/>
      <c r="BO185" s="387"/>
      <c r="BP185"/>
      <c r="BQ185" s="387"/>
      <c r="BR185"/>
      <c r="BS185" s="387"/>
      <c r="BT185"/>
      <c r="BU185" s="387"/>
      <c r="BV185"/>
      <c r="BW185" s="387"/>
      <c r="BX185"/>
      <c r="BY185" s="387"/>
      <c r="BZ185"/>
      <c r="CA185" s="387"/>
      <c r="CB185"/>
      <c r="CC185" s="387"/>
      <c r="CD185"/>
      <c r="CE185" s="387"/>
      <c r="CF185"/>
      <c r="CG185" s="387"/>
      <c r="CH185"/>
      <c r="CI185" s="387"/>
      <c r="CJ185"/>
      <c r="CK185" s="215"/>
      <c r="CL185" s="507"/>
      <c r="CM185" s="507"/>
      <c r="CN185" s="507"/>
      <c r="CO185" s="507"/>
      <c r="CP185" s="507"/>
      <c r="CQ185" s="507"/>
      <c r="CR185" s="507"/>
      <c r="CS185" s="507"/>
      <c r="CT185" s="507"/>
      <c r="CU185" s="507"/>
      <c r="CV185" s="507"/>
      <c r="CW185" s="507"/>
      <c r="CX185" s="507"/>
      <c r="CY185" s="507"/>
      <c r="DN185" s="507"/>
      <c r="DO185" s="507"/>
      <c r="DP185" s="507"/>
      <c r="DQ185" s="507"/>
      <c r="DR185" s="507"/>
      <c r="DS185" s="507"/>
      <c r="DT185" s="507"/>
      <c r="DU185" s="507"/>
      <c r="DV185" s="507"/>
      <c r="DW185" s="507"/>
      <c r="DX185" s="507"/>
      <c r="DY185" s="507"/>
      <c r="DZ185" s="507"/>
      <c r="EA185" s="507"/>
      <c r="EB185" s="507"/>
      <c r="EC185" s="507"/>
      <c r="ED185" s="507"/>
      <c r="EE185" s="507"/>
      <c r="EF185" s="507"/>
      <c r="EG185" s="507"/>
      <c r="EH185" s="507"/>
      <c r="EI185" s="507"/>
      <c r="EJ185" s="507"/>
      <c r="EK185" s="507"/>
      <c r="EL185" s="507"/>
      <c r="EM185" s="507"/>
      <c r="EN185" s="507"/>
      <c r="EO185" s="507"/>
      <c r="EP185" s="507"/>
      <c r="EQ185" s="507"/>
      <c r="ER185" s="507"/>
      <c r="ES185" s="507"/>
      <c r="ET185" s="507"/>
      <c r="EU185" s="507"/>
      <c r="EV185" s="507"/>
      <c r="EW185" s="507"/>
      <c r="EX185" s="507"/>
      <c r="EY185" s="507"/>
      <c r="EZ185" s="507"/>
      <c r="FA185" s="507"/>
      <c r="FB185" s="507"/>
      <c r="FC185" s="507"/>
      <c r="FD185" s="507"/>
      <c r="FE185" s="507"/>
      <c r="FF185" s="507"/>
      <c r="FG185" s="507"/>
      <c r="FH185" s="507"/>
      <c r="FI185" s="507"/>
      <c r="FJ185" s="507"/>
      <c r="FK185" s="507"/>
      <c r="FL185" s="507"/>
      <c r="FM185" s="507"/>
      <c r="FN185" s="507"/>
      <c r="FO185" s="507"/>
      <c r="FP185" s="507"/>
      <c r="FQ185" s="507"/>
      <c r="FR185" s="507"/>
      <c r="FS185" s="507"/>
      <c r="FT185" s="507"/>
      <c r="FU185" s="507"/>
      <c r="FV185" s="507"/>
      <c r="FW185" s="507"/>
      <c r="FX185" s="507"/>
      <c r="FY185" s="507"/>
      <c r="FZ185" s="507"/>
      <c r="GA185" s="507"/>
      <c r="GB185" s="507"/>
      <c r="GC185" s="507"/>
      <c r="GD185" s="507"/>
      <c r="GE185" s="507"/>
      <c r="GF185" s="507"/>
      <c r="GG185" s="507"/>
      <c r="GH185" s="507"/>
      <c r="GI185" s="507"/>
      <c r="GJ185" s="507"/>
      <c r="GK185" s="507"/>
      <c r="GL185" s="507"/>
      <c r="GM185" s="507"/>
      <c r="GN185" s="507"/>
      <c r="GO185" s="507"/>
      <c r="GP185" s="507"/>
      <c r="GQ185" s="507"/>
      <c r="GR185" s="507"/>
      <c r="GS185" s="507"/>
      <c r="GT185" s="507"/>
      <c r="GU185" s="507"/>
      <c r="GV185" s="507"/>
      <c r="GW185" s="507"/>
      <c r="GX185" s="507"/>
      <c r="GY185" s="507"/>
      <c r="GZ185" s="507"/>
      <c r="HA185" s="507"/>
      <c r="HB185" s="507"/>
      <c r="HC185" s="507"/>
      <c r="HD185" s="507"/>
      <c r="HE185" s="507"/>
      <c r="HF185" s="507"/>
      <c r="HG185" s="507"/>
      <c r="HH185" s="507"/>
      <c r="HI185" s="507"/>
      <c r="HJ185" s="507"/>
      <c r="HK185" s="507"/>
      <c r="HL185" s="507"/>
      <c r="HM185" s="507"/>
      <c r="HN185" s="507"/>
      <c r="HO185" s="507"/>
      <c r="HP185" s="507"/>
      <c r="HQ185" s="507"/>
      <c r="HR185" s="507"/>
      <c r="HS185" s="507"/>
      <c r="HT185" s="507"/>
      <c r="HU185" s="507"/>
      <c r="HV185" s="507"/>
      <c r="HW185" s="507"/>
      <c r="HX185" s="507"/>
      <c r="HY185" s="507"/>
      <c r="HZ185" s="507"/>
      <c r="IA185" s="507"/>
      <c r="IB185" s="507"/>
      <c r="IC185" s="507"/>
      <c r="ID185" s="507"/>
      <c r="IE185" s="507"/>
      <c r="IF185" s="507"/>
      <c r="IG185" s="507"/>
      <c r="IH185" s="507"/>
      <c r="II185" s="507"/>
      <c r="IJ185" s="507"/>
    </row>
    <row r="186" spans="1:244" s="398" customFormat="1" ht="19" x14ac:dyDescent="0.2">
      <c r="A186"/>
      <c r="B186" s="290"/>
      <c r="C186"/>
      <c r="D186" s="341"/>
      <c r="E186" s="463"/>
      <c r="F186" s="463"/>
      <c r="G186" s="271"/>
      <c r="H186"/>
      <c r="I186" s="99"/>
      <c r="J186"/>
      <c r="K186"/>
      <c r="L186"/>
      <c r="M186" s="275"/>
      <c r="N186" s="275"/>
      <c r="O186" s="275"/>
      <c r="P186" s="275"/>
      <c r="Q186" s="275"/>
      <c r="R186" s="275"/>
      <c r="S186" s="275"/>
      <c r="T186" s="275"/>
      <c r="U186" s="275"/>
      <c r="V186" s="275"/>
      <c r="W186" s="275"/>
      <c r="X186" s="275"/>
      <c r="Y186" s="275"/>
      <c r="Z186" s="275"/>
      <c r="AA186" s="275"/>
      <c r="AB186" s="23"/>
      <c r="AC186"/>
      <c r="AD186" s="92"/>
      <c r="AE186"/>
      <c r="AF186"/>
      <c r="AG186"/>
      <c r="AH186" s="96"/>
      <c r="AI186" s="394"/>
      <c r="AJ186" s="215"/>
      <c r="AK186" s="215"/>
      <c r="AL186" s="215"/>
      <c r="AM186" s="215"/>
      <c r="AN186" s="215"/>
      <c r="AO186" s="215"/>
      <c r="AP186" s="215"/>
      <c r="AQ186" s="215"/>
      <c r="AR186" s="215"/>
      <c r="AS186" s="215"/>
      <c r="AT186" s="215"/>
      <c r="AU186" s="215"/>
      <c r="AV186" s="215"/>
      <c r="AW186" s="215"/>
      <c r="AX186" s="215"/>
      <c r="AY186" s="394"/>
      <c r="AZ186" s="215"/>
      <c r="BA186" s="715"/>
      <c r="BB186"/>
      <c r="BC186" s="715"/>
      <c r="BD186"/>
      <c r="BE186" s="715"/>
      <c r="BF186"/>
      <c r="BG186" s="715"/>
      <c r="BH186"/>
      <c r="BI186" s="715"/>
      <c r="BJ186"/>
      <c r="BK186" s="715"/>
      <c r="BL186"/>
      <c r="BM186" s="715"/>
      <c r="BN186"/>
      <c r="BO186" s="387"/>
      <c r="BP186"/>
      <c r="BQ186" s="387"/>
      <c r="BR186"/>
      <c r="BS186" s="387"/>
      <c r="BT186"/>
      <c r="BU186" s="387"/>
      <c r="BV186"/>
      <c r="BW186" s="387"/>
      <c r="BX186"/>
      <c r="BY186" s="387"/>
      <c r="BZ186"/>
      <c r="CA186" s="387"/>
      <c r="CB186"/>
      <c r="CC186" s="387"/>
      <c r="CD186"/>
      <c r="CE186" s="387"/>
      <c r="CF186"/>
      <c r="CG186" s="387"/>
      <c r="CH186"/>
      <c r="CI186" s="387"/>
      <c r="CJ186"/>
      <c r="CK186" s="215"/>
      <c r="CL186" s="507"/>
      <c r="CM186" s="507"/>
      <c r="CN186" s="507"/>
      <c r="CO186" s="507"/>
      <c r="CP186" s="507"/>
      <c r="CQ186" s="507"/>
      <c r="CR186" s="507"/>
      <c r="CS186" s="507"/>
      <c r="CT186" s="507"/>
      <c r="CU186" s="507"/>
      <c r="CV186" s="507"/>
      <c r="CW186" s="507"/>
      <c r="CX186" s="507"/>
      <c r="CY186" s="507"/>
      <c r="DN186" s="507"/>
      <c r="DO186" s="507"/>
      <c r="DP186" s="507"/>
      <c r="DQ186" s="507"/>
      <c r="DR186" s="507"/>
      <c r="DS186" s="507"/>
      <c r="DT186" s="507"/>
      <c r="DU186" s="507"/>
      <c r="DV186" s="507"/>
      <c r="DW186" s="507"/>
      <c r="DX186" s="507"/>
      <c r="DY186" s="507"/>
      <c r="DZ186" s="507"/>
      <c r="EA186" s="507"/>
      <c r="EB186" s="507"/>
      <c r="EC186" s="507"/>
      <c r="ED186" s="507"/>
      <c r="EE186" s="507"/>
      <c r="EF186" s="507"/>
      <c r="EG186" s="507"/>
      <c r="EH186" s="507"/>
      <c r="EI186" s="507"/>
      <c r="EJ186" s="507"/>
      <c r="EK186" s="507"/>
      <c r="EL186" s="507"/>
      <c r="EM186" s="507"/>
      <c r="EN186" s="507"/>
      <c r="EO186" s="507"/>
      <c r="EP186" s="507"/>
      <c r="EQ186" s="507"/>
      <c r="ER186" s="507"/>
      <c r="ES186" s="507"/>
      <c r="ET186" s="507"/>
      <c r="EU186" s="507"/>
      <c r="EV186" s="507"/>
      <c r="EW186" s="507"/>
      <c r="EX186" s="507"/>
      <c r="EY186" s="507"/>
      <c r="EZ186" s="507"/>
      <c r="FA186" s="507"/>
      <c r="FB186" s="507"/>
      <c r="FC186" s="507"/>
      <c r="FD186" s="507"/>
      <c r="FE186" s="507"/>
      <c r="FF186" s="507"/>
      <c r="FG186" s="507"/>
      <c r="FH186" s="507"/>
      <c r="FI186" s="507"/>
      <c r="FJ186" s="507"/>
      <c r="FK186" s="507"/>
      <c r="FL186" s="507"/>
      <c r="FM186" s="507"/>
      <c r="FN186" s="507"/>
      <c r="FO186" s="507"/>
      <c r="FP186" s="507"/>
      <c r="FQ186" s="507"/>
      <c r="FR186" s="507"/>
      <c r="FS186" s="507"/>
      <c r="FT186" s="507"/>
      <c r="FU186" s="507"/>
      <c r="FV186" s="507"/>
      <c r="FW186" s="507"/>
      <c r="FX186" s="507"/>
      <c r="FY186" s="507"/>
      <c r="FZ186" s="507"/>
      <c r="GA186" s="507"/>
      <c r="GB186" s="507"/>
      <c r="GC186" s="507"/>
      <c r="GD186" s="507"/>
      <c r="GE186" s="507"/>
      <c r="GF186" s="507"/>
      <c r="GG186" s="507"/>
      <c r="GH186" s="507"/>
      <c r="GI186" s="507"/>
      <c r="GJ186" s="507"/>
      <c r="GK186" s="507"/>
      <c r="GL186" s="507"/>
      <c r="GM186" s="507"/>
      <c r="GN186" s="507"/>
      <c r="GO186" s="507"/>
      <c r="GP186" s="507"/>
      <c r="GQ186" s="507"/>
      <c r="GR186" s="507"/>
      <c r="GS186" s="507"/>
      <c r="GT186" s="507"/>
      <c r="GU186" s="507"/>
      <c r="GV186" s="507"/>
      <c r="GW186" s="507"/>
      <c r="GX186" s="507"/>
      <c r="GY186" s="507"/>
      <c r="GZ186" s="507"/>
      <c r="HA186" s="507"/>
      <c r="HB186" s="507"/>
      <c r="HC186" s="507"/>
      <c r="HD186" s="507"/>
      <c r="HE186" s="507"/>
      <c r="HF186" s="507"/>
      <c r="HG186" s="507"/>
      <c r="HH186" s="507"/>
      <c r="HI186" s="507"/>
      <c r="HJ186" s="507"/>
      <c r="HK186" s="507"/>
      <c r="HL186" s="507"/>
      <c r="HM186" s="507"/>
      <c r="HN186" s="507"/>
      <c r="HO186" s="507"/>
      <c r="HP186" s="507"/>
      <c r="HQ186" s="507"/>
      <c r="HR186" s="507"/>
      <c r="HS186" s="507"/>
      <c r="HT186" s="507"/>
      <c r="HU186" s="507"/>
      <c r="HV186" s="507"/>
      <c r="HW186" s="507"/>
      <c r="HX186" s="507"/>
      <c r="HY186" s="507"/>
      <c r="HZ186" s="507"/>
      <c r="IA186" s="507"/>
      <c r="IB186" s="507"/>
      <c r="IC186" s="507"/>
      <c r="ID186" s="507"/>
      <c r="IE186" s="507"/>
      <c r="IF186" s="507"/>
      <c r="IG186" s="507"/>
      <c r="IH186" s="507"/>
      <c r="II186" s="507"/>
      <c r="IJ186" s="507"/>
    </row>
    <row r="187" spans="1:244" s="398" customFormat="1" ht="19" x14ac:dyDescent="0.2">
      <c r="A187"/>
      <c r="B187" s="290"/>
      <c r="C187"/>
      <c r="D187" s="341"/>
      <c r="E187" s="463"/>
      <c r="F187" s="463"/>
      <c r="G187" s="271"/>
      <c r="H187"/>
      <c r="I187" s="99"/>
      <c r="J187"/>
      <c r="K187"/>
      <c r="L187"/>
      <c r="M187" s="275"/>
      <c r="N187" s="275"/>
      <c r="O187" s="275"/>
      <c r="P187" s="275"/>
      <c r="Q187" s="275"/>
      <c r="R187" s="275"/>
      <c r="S187" s="275"/>
      <c r="T187" s="275"/>
      <c r="U187" s="275"/>
      <c r="V187" s="275"/>
      <c r="W187" s="275"/>
      <c r="X187" s="275"/>
      <c r="Y187" s="275"/>
      <c r="Z187" s="275"/>
      <c r="AA187" s="275"/>
      <c r="AB187" s="23"/>
      <c r="AC187"/>
      <c r="AD187" s="92"/>
      <c r="AE187"/>
      <c r="AF187"/>
      <c r="AG187"/>
      <c r="AH187" s="96"/>
      <c r="AI187" s="394"/>
      <c r="AJ187" s="215"/>
      <c r="AK187" s="215"/>
      <c r="AL187" s="215"/>
      <c r="AM187" s="215"/>
      <c r="AN187" s="215"/>
      <c r="AO187" s="215"/>
      <c r="AP187" s="215"/>
      <c r="AQ187" s="215"/>
      <c r="AR187" s="215"/>
      <c r="AS187" s="215"/>
      <c r="AT187" s="215"/>
      <c r="AU187" s="215"/>
      <c r="AV187" s="215"/>
      <c r="AW187" s="215"/>
      <c r="AX187" s="215"/>
      <c r="AY187" s="394"/>
      <c r="AZ187" s="215"/>
      <c r="BA187" s="715"/>
      <c r="BB187"/>
      <c r="BC187" s="715"/>
      <c r="BD187"/>
      <c r="BE187" s="715"/>
      <c r="BF187"/>
      <c r="BG187" s="715"/>
      <c r="BH187"/>
      <c r="BI187" s="715"/>
      <c r="BJ187"/>
      <c r="BK187" s="715"/>
      <c r="BL187"/>
      <c r="BM187" s="715"/>
      <c r="BN187"/>
      <c r="BO187" s="387"/>
      <c r="BP187"/>
      <c r="BQ187" s="387"/>
      <c r="BR187"/>
      <c r="BS187" s="387"/>
      <c r="BT187"/>
      <c r="BU187" s="387"/>
      <c r="BV187"/>
      <c r="BW187" s="387"/>
      <c r="BX187"/>
      <c r="BY187" s="387"/>
      <c r="BZ187"/>
      <c r="CA187" s="387"/>
      <c r="CB187"/>
      <c r="CC187" s="387"/>
      <c r="CD187"/>
      <c r="CE187" s="387"/>
      <c r="CF187"/>
      <c r="CG187" s="387"/>
      <c r="CH187"/>
      <c r="CI187" s="387"/>
      <c r="CJ187"/>
      <c r="CK187" s="215"/>
      <c r="CL187" s="507"/>
      <c r="CM187" s="507"/>
      <c r="CN187" s="507"/>
      <c r="CO187" s="507"/>
      <c r="CP187" s="507"/>
      <c r="CQ187" s="507"/>
      <c r="CR187" s="507"/>
      <c r="CS187" s="507"/>
      <c r="CT187" s="507"/>
      <c r="CU187" s="507"/>
      <c r="CV187" s="507"/>
      <c r="CW187" s="507"/>
      <c r="CX187" s="507"/>
      <c r="CY187" s="507"/>
      <c r="DN187" s="507"/>
      <c r="DO187" s="507"/>
      <c r="DP187" s="507"/>
      <c r="DQ187" s="507"/>
      <c r="DR187" s="507"/>
      <c r="DS187" s="507"/>
      <c r="DT187" s="507"/>
      <c r="DU187" s="507"/>
      <c r="DV187" s="507"/>
      <c r="DW187" s="507"/>
      <c r="DX187" s="507"/>
      <c r="DY187" s="507"/>
      <c r="DZ187" s="507"/>
      <c r="EA187" s="507"/>
      <c r="EB187" s="507"/>
      <c r="EC187" s="507"/>
      <c r="ED187" s="507"/>
      <c r="EE187" s="507"/>
      <c r="EF187" s="507"/>
      <c r="EG187" s="507"/>
      <c r="EH187" s="507"/>
      <c r="EI187" s="507"/>
      <c r="EJ187" s="507"/>
      <c r="EK187" s="507"/>
      <c r="EL187" s="507"/>
      <c r="EM187" s="507"/>
      <c r="EN187" s="507"/>
      <c r="EO187" s="507"/>
      <c r="EP187" s="507"/>
      <c r="EQ187" s="507"/>
      <c r="ER187" s="507"/>
      <c r="ES187" s="507"/>
      <c r="ET187" s="507"/>
      <c r="EU187" s="507"/>
      <c r="EV187" s="507"/>
      <c r="EW187" s="507"/>
      <c r="EX187" s="507"/>
      <c r="EY187" s="507"/>
      <c r="EZ187" s="507"/>
      <c r="FA187" s="507"/>
      <c r="FB187" s="507"/>
      <c r="FC187" s="507"/>
      <c r="FD187" s="507"/>
      <c r="FE187" s="507"/>
      <c r="FF187" s="507"/>
      <c r="FG187" s="507"/>
      <c r="FH187" s="507"/>
      <c r="FI187" s="507"/>
      <c r="FJ187" s="507"/>
      <c r="FK187" s="507"/>
      <c r="FL187" s="507"/>
      <c r="FM187" s="507"/>
      <c r="FN187" s="507"/>
      <c r="FO187" s="507"/>
      <c r="FP187" s="507"/>
      <c r="FQ187" s="507"/>
      <c r="FR187" s="507"/>
      <c r="FS187" s="507"/>
      <c r="FT187" s="507"/>
      <c r="FU187" s="507"/>
      <c r="FV187" s="507"/>
      <c r="FW187" s="507"/>
      <c r="FX187" s="507"/>
      <c r="FY187" s="507"/>
      <c r="FZ187" s="507"/>
      <c r="GA187" s="507"/>
      <c r="GB187" s="507"/>
      <c r="GC187" s="507"/>
      <c r="GD187" s="507"/>
      <c r="GE187" s="507"/>
      <c r="GF187" s="507"/>
      <c r="GG187" s="507"/>
      <c r="GH187" s="507"/>
      <c r="GI187" s="507"/>
      <c r="GJ187" s="507"/>
      <c r="GK187" s="507"/>
      <c r="GL187" s="507"/>
      <c r="GM187" s="507"/>
      <c r="GN187" s="507"/>
      <c r="GO187" s="507"/>
      <c r="GP187" s="507"/>
      <c r="GQ187" s="507"/>
      <c r="GR187" s="507"/>
      <c r="GS187" s="507"/>
      <c r="GT187" s="507"/>
      <c r="GU187" s="507"/>
      <c r="GV187" s="507"/>
      <c r="GW187" s="507"/>
      <c r="GX187" s="507"/>
      <c r="GY187" s="507"/>
      <c r="GZ187" s="507"/>
      <c r="HA187" s="507"/>
      <c r="HB187" s="507"/>
      <c r="HC187" s="507"/>
      <c r="HD187" s="507"/>
      <c r="HE187" s="507"/>
      <c r="HF187" s="507"/>
      <c r="HG187" s="507"/>
      <c r="HH187" s="507"/>
      <c r="HI187" s="507"/>
      <c r="HJ187" s="507"/>
      <c r="HK187" s="507"/>
      <c r="HL187" s="507"/>
      <c r="HM187" s="507"/>
      <c r="HN187" s="507"/>
      <c r="HO187" s="507"/>
      <c r="HP187" s="507"/>
      <c r="HQ187" s="507"/>
      <c r="HR187" s="507"/>
      <c r="HS187" s="507"/>
      <c r="HT187" s="507"/>
      <c r="HU187" s="507"/>
      <c r="HV187" s="507"/>
      <c r="HW187" s="507"/>
      <c r="HX187" s="507"/>
      <c r="HY187" s="507"/>
      <c r="HZ187" s="507"/>
      <c r="IA187" s="507"/>
      <c r="IB187" s="507"/>
      <c r="IC187" s="507"/>
      <c r="ID187" s="507"/>
      <c r="IE187" s="507"/>
      <c r="IF187" s="507"/>
      <c r="IG187" s="507"/>
      <c r="IH187" s="507"/>
      <c r="II187" s="507"/>
      <c r="IJ187" s="507"/>
    </row>
    <row r="188" spans="1:244" s="398" customFormat="1" ht="19" x14ac:dyDescent="0.2">
      <c r="A188"/>
      <c r="B188" s="290"/>
      <c r="C188"/>
      <c r="D188" s="341"/>
      <c r="E188" s="463"/>
      <c r="F188" s="463"/>
      <c r="G188" s="271"/>
      <c r="H188"/>
      <c r="I188" s="99"/>
      <c r="J188"/>
      <c r="K188"/>
      <c r="L188"/>
      <c r="M188" s="275"/>
      <c r="N188" s="275"/>
      <c r="O188" s="275"/>
      <c r="P188" s="275"/>
      <c r="Q188" s="275"/>
      <c r="R188" s="275"/>
      <c r="S188" s="275"/>
      <c r="T188" s="275"/>
      <c r="U188" s="275"/>
      <c r="V188" s="275"/>
      <c r="W188" s="275"/>
      <c r="X188" s="275"/>
      <c r="Y188" s="275"/>
      <c r="Z188" s="275"/>
      <c r="AA188" s="275"/>
      <c r="AB188" s="23"/>
      <c r="AC188"/>
      <c r="AD188" s="92"/>
      <c r="AE188"/>
      <c r="AF188"/>
      <c r="AG188"/>
      <c r="AH188" s="96"/>
      <c r="AI188" s="394"/>
      <c r="AJ188" s="215"/>
      <c r="AK188" s="215"/>
      <c r="AL188" s="215"/>
      <c r="AM188" s="215"/>
      <c r="AN188" s="215"/>
      <c r="AO188" s="215"/>
      <c r="AP188" s="215"/>
      <c r="AQ188" s="215"/>
      <c r="AR188" s="215"/>
      <c r="AS188" s="215"/>
      <c r="AT188" s="215"/>
      <c r="AU188" s="215"/>
      <c r="AV188" s="215"/>
      <c r="AW188" s="215"/>
      <c r="AX188" s="215"/>
      <c r="AY188" s="394"/>
      <c r="AZ188" s="215"/>
      <c r="BA188" s="715"/>
      <c r="BB188"/>
      <c r="BC188" s="715"/>
      <c r="BD188"/>
      <c r="BE188" s="715"/>
      <c r="BF188"/>
      <c r="BG188" s="715"/>
      <c r="BH188"/>
      <c r="BI188" s="715"/>
      <c r="BJ188"/>
      <c r="BK188" s="715"/>
      <c r="BL188"/>
      <c r="BM188" s="715"/>
      <c r="BN188"/>
      <c r="BO188" s="387"/>
      <c r="BP188"/>
      <c r="BQ188" s="387"/>
      <c r="BR188"/>
      <c r="BS188" s="387"/>
      <c r="BT188"/>
      <c r="BU188" s="387"/>
      <c r="BV188"/>
      <c r="BW188" s="387"/>
      <c r="BX188"/>
      <c r="BY188" s="387"/>
      <c r="BZ188"/>
      <c r="CA188" s="387"/>
      <c r="CB188"/>
      <c r="CC188" s="387"/>
      <c r="CD188"/>
      <c r="CE188" s="387"/>
      <c r="CF188"/>
      <c r="CG188" s="387"/>
      <c r="CH188"/>
      <c r="CI188" s="387"/>
      <c r="CJ188"/>
      <c r="CK188" s="215"/>
      <c r="CL188" s="507"/>
      <c r="CM188" s="507"/>
      <c r="CN188" s="507"/>
      <c r="CO188" s="507"/>
      <c r="CP188" s="507"/>
      <c r="CQ188" s="507"/>
      <c r="CR188" s="507"/>
      <c r="CS188" s="507"/>
      <c r="CT188" s="507"/>
      <c r="CU188" s="507"/>
      <c r="CV188" s="507"/>
      <c r="CW188" s="507"/>
      <c r="CX188" s="507"/>
      <c r="CY188" s="507"/>
      <c r="DN188" s="507"/>
      <c r="DO188" s="507"/>
      <c r="DP188" s="507"/>
      <c r="DQ188" s="507"/>
      <c r="DR188" s="507"/>
      <c r="DS188" s="507"/>
      <c r="DT188" s="507"/>
      <c r="DU188" s="507"/>
      <c r="DV188" s="507"/>
      <c r="DW188" s="507"/>
      <c r="DX188" s="507"/>
      <c r="DY188" s="507"/>
      <c r="DZ188" s="507"/>
      <c r="EA188" s="507"/>
      <c r="EB188" s="507"/>
      <c r="EC188" s="507"/>
      <c r="ED188" s="507"/>
      <c r="EE188" s="507"/>
      <c r="EF188" s="507"/>
      <c r="EG188" s="507"/>
      <c r="EH188" s="507"/>
      <c r="EI188" s="507"/>
      <c r="EJ188" s="507"/>
      <c r="EK188" s="507"/>
      <c r="EL188" s="507"/>
      <c r="EM188" s="507"/>
      <c r="EN188" s="507"/>
      <c r="EO188" s="507"/>
      <c r="EP188" s="507"/>
      <c r="EQ188" s="507"/>
      <c r="ER188" s="507"/>
      <c r="ES188" s="507"/>
      <c r="ET188" s="507"/>
      <c r="EU188" s="507"/>
      <c r="EV188" s="507"/>
      <c r="EW188" s="507"/>
      <c r="EX188" s="507"/>
      <c r="EY188" s="507"/>
      <c r="EZ188" s="507"/>
      <c r="FA188" s="507"/>
      <c r="FB188" s="507"/>
      <c r="FC188" s="507"/>
      <c r="FD188" s="507"/>
      <c r="FE188" s="507"/>
      <c r="FF188" s="507"/>
      <c r="FG188" s="507"/>
      <c r="FH188" s="507"/>
      <c r="FI188" s="507"/>
      <c r="FJ188" s="507"/>
      <c r="FK188" s="507"/>
      <c r="FL188" s="507"/>
      <c r="FM188" s="507"/>
      <c r="FN188" s="507"/>
      <c r="FO188" s="507"/>
      <c r="FP188" s="507"/>
      <c r="FQ188" s="507"/>
      <c r="FR188" s="507"/>
      <c r="FS188" s="507"/>
      <c r="FT188" s="507"/>
      <c r="FU188" s="507"/>
      <c r="FV188" s="507"/>
      <c r="FW188" s="507"/>
      <c r="FX188" s="507"/>
      <c r="FY188" s="507"/>
      <c r="FZ188" s="507"/>
      <c r="GA188" s="507"/>
      <c r="GB188" s="507"/>
      <c r="GC188" s="507"/>
      <c r="GD188" s="507"/>
      <c r="GE188" s="507"/>
      <c r="GF188" s="507"/>
      <c r="GG188" s="507"/>
      <c r="GH188" s="507"/>
      <c r="GI188" s="507"/>
      <c r="GJ188" s="507"/>
      <c r="GK188" s="507"/>
      <c r="GL188" s="507"/>
      <c r="GM188" s="507"/>
      <c r="GN188" s="507"/>
      <c r="GO188" s="507"/>
      <c r="GP188" s="507"/>
      <c r="GQ188" s="507"/>
      <c r="GR188" s="507"/>
      <c r="GS188" s="507"/>
      <c r="GT188" s="507"/>
      <c r="GU188" s="507"/>
      <c r="GV188" s="507"/>
      <c r="GW188" s="507"/>
      <c r="GX188" s="507"/>
      <c r="GY188" s="507"/>
      <c r="GZ188" s="507"/>
      <c r="HA188" s="507"/>
      <c r="HB188" s="507"/>
      <c r="HC188" s="507"/>
      <c r="HD188" s="507"/>
      <c r="HE188" s="507"/>
      <c r="HF188" s="507"/>
      <c r="HG188" s="507"/>
      <c r="HH188" s="507"/>
      <c r="HI188" s="507"/>
      <c r="HJ188" s="507"/>
      <c r="HK188" s="507"/>
      <c r="HL188" s="507"/>
      <c r="HM188" s="507"/>
      <c r="HN188" s="507"/>
      <c r="HO188" s="507"/>
      <c r="HP188" s="507"/>
      <c r="HQ188" s="507"/>
      <c r="HR188" s="507"/>
      <c r="HS188" s="507"/>
      <c r="HT188" s="507"/>
      <c r="HU188" s="507"/>
      <c r="HV188" s="507"/>
      <c r="HW188" s="507"/>
      <c r="HX188" s="507"/>
      <c r="HY188" s="507"/>
      <c r="HZ188" s="507"/>
      <c r="IA188" s="507"/>
      <c r="IB188" s="507"/>
      <c r="IC188" s="507"/>
      <c r="ID188" s="507"/>
      <c r="IE188" s="507"/>
      <c r="IF188" s="507"/>
      <c r="IG188" s="507"/>
      <c r="IH188" s="507"/>
      <c r="II188" s="507"/>
      <c r="IJ188" s="507"/>
    </row>
    <row r="189" spans="1:244" s="398" customFormat="1" ht="19" x14ac:dyDescent="0.2">
      <c r="A189"/>
      <c r="B189" s="290"/>
      <c r="C189"/>
      <c r="D189" s="341"/>
      <c r="E189" s="463"/>
      <c r="F189" s="463"/>
      <c r="G189" s="271"/>
      <c r="H189"/>
      <c r="I189" s="99"/>
      <c r="J189"/>
      <c r="K189"/>
      <c r="L189"/>
      <c r="M189" s="275"/>
      <c r="N189" s="275"/>
      <c r="O189" s="275"/>
      <c r="P189" s="275"/>
      <c r="Q189" s="275"/>
      <c r="R189" s="275"/>
      <c r="S189" s="275"/>
      <c r="T189" s="275"/>
      <c r="U189" s="275"/>
      <c r="V189" s="275"/>
      <c r="W189" s="275"/>
      <c r="X189" s="275"/>
      <c r="Y189" s="275"/>
      <c r="Z189" s="275"/>
      <c r="AA189" s="275"/>
      <c r="AB189" s="23"/>
      <c r="AC189"/>
      <c r="AD189" s="92"/>
      <c r="AE189"/>
      <c r="AF189"/>
      <c r="AG189"/>
      <c r="AH189" s="96"/>
      <c r="AI189" s="394"/>
      <c r="AJ189" s="215"/>
      <c r="AK189" s="215"/>
      <c r="AL189" s="215"/>
      <c r="AM189" s="215"/>
      <c r="AN189" s="215"/>
      <c r="AO189" s="215"/>
      <c r="AP189" s="215"/>
      <c r="AQ189" s="215"/>
      <c r="AR189" s="215"/>
      <c r="AS189" s="215"/>
      <c r="AT189" s="215"/>
      <c r="AU189" s="215"/>
      <c r="AV189" s="215"/>
      <c r="AW189" s="215"/>
      <c r="AX189" s="215"/>
      <c r="AY189" s="394"/>
      <c r="AZ189" s="215"/>
      <c r="BA189" s="715"/>
      <c r="BB189"/>
      <c r="BC189" s="715"/>
      <c r="BD189"/>
      <c r="BE189" s="715"/>
      <c r="BF189"/>
      <c r="BG189" s="715"/>
      <c r="BH189"/>
      <c r="BI189" s="715"/>
      <c r="BJ189"/>
      <c r="BK189" s="715"/>
      <c r="BL189"/>
      <c r="BM189" s="715"/>
      <c r="BN189"/>
      <c r="BO189" s="387"/>
      <c r="BP189"/>
      <c r="BQ189" s="387"/>
      <c r="BR189"/>
      <c r="BS189" s="387"/>
      <c r="BT189"/>
      <c r="BU189" s="387"/>
      <c r="BV189"/>
      <c r="BW189" s="387"/>
      <c r="BX189"/>
      <c r="BY189" s="387"/>
      <c r="BZ189"/>
      <c r="CA189" s="387"/>
      <c r="CB189"/>
      <c r="CC189" s="387"/>
      <c r="CD189"/>
      <c r="CE189" s="387"/>
      <c r="CF189"/>
      <c r="CG189" s="387"/>
      <c r="CH189"/>
      <c r="CI189" s="387"/>
      <c r="CJ189"/>
      <c r="CK189" s="215"/>
      <c r="CL189" s="507"/>
      <c r="CM189" s="507"/>
      <c r="CN189" s="507"/>
      <c r="CO189" s="507"/>
      <c r="CP189" s="507"/>
      <c r="CQ189" s="507"/>
      <c r="CR189" s="507"/>
      <c r="CS189" s="507"/>
      <c r="CT189" s="507"/>
      <c r="CU189" s="507"/>
      <c r="CV189" s="507"/>
      <c r="CW189" s="507"/>
      <c r="CX189" s="507"/>
      <c r="CY189" s="507"/>
      <c r="DN189" s="507"/>
      <c r="DO189" s="507"/>
      <c r="DP189" s="507"/>
      <c r="DQ189" s="507"/>
      <c r="DR189" s="507"/>
      <c r="DS189" s="507"/>
      <c r="DT189" s="507"/>
      <c r="DU189" s="507"/>
      <c r="DV189" s="507"/>
      <c r="DW189" s="507"/>
      <c r="DX189" s="507"/>
      <c r="DY189" s="507"/>
      <c r="DZ189" s="507"/>
      <c r="EA189" s="507"/>
      <c r="EB189" s="507"/>
      <c r="EC189" s="507"/>
      <c r="ED189" s="507"/>
      <c r="EE189" s="507"/>
      <c r="EF189" s="507"/>
      <c r="EG189" s="507"/>
      <c r="EH189" s="507"/>
      <c r="EI189" s="507"/>
      <c r="EJ189" s="507"/>
      <c r="EK189" s="507"/>
      <c r="EL189" s="507"/>
      <c r="EM189" s="507"/>
      <c r="EN189" s="507"/>
      <c r="EO189" s="507"/>
      <c r="EP189" s="507"/>
      <c r="EQ189" s="507"/>
      <c r="ER189" s="507"/>
      <c r="ES189" s="507"/>
      <c r="ET189" s="507"/>
      <c r="EU189" s="507"/>
      <c r="EV189" s="507"/>
      <c r="EW189" s="507"/>
      <c r="EX189" s="507"/>
      <c r="EY189" s="507"/>
      <c r="EZ189" s="507"/>
      <c r="FA189" s="507"/>
      <c r="FB189" s="507"/>
      <c r="FC189" s="507"/>
      <c r="FD189" s="507"/>
      <c r="FE189" s="507"/>
      <c r="FF189" s="507"/>
      <c r="FG189" s="507"/>
      <c r="FH189" s="507"/>
      <c r="FI189" s="507"/>
      <c r="FJ189" s="507"/>
      <c r="FK189" s="507"/>
      <c r="FL189" s="507"/>
      <c r="FM189" s="507"/>
      <c r="FN189" s="507"/>
      <c r="FO189" s="507"/>
      <c r="FP189" s="507"/>
      <c r="FQ189" s="507"/>
      <c r="FR189" s="507"/>
      <c r="FS189" s="507"/>
      <c r="FT189" s="507"/>
      <c r="FU189" s="507"/>
      <c r="FV189" s="507"/>
      <c r="FW189" s="507"/>
      <c r="FX189" s="507"/>
      <c r="FY189" s="507"/>
      <c r="FZ189" s="507"/>
      <c r="GA189" s="507"/>
      <c r="GB189" s="507"/>
      <c r="GC189" s="507"/>
      <c r="GD189" s="507"/>
      <c r="GE189" s="507"/>
      <c r="GF189" s="507"/>
      <c r="GG189" s="507"/>
      <c r="GH189" s="507"/>
      <c r="GI189" s="507"/>
      <c r="GJ189" s="507"/>
      <c r="GK189" s="507"/>
      <c r="GL189" s="507"/>
      <c r="GM189" s="507"/>
      <c r="GN189" s="507"/>
      <c r="GO189" s="507"/>
      <c r="GP189" s="507"/>
      <c r="GQ189" s="507"/>
      <c r="GR189" s="507"/>
      <c r="GS189" s="507"/>
      <c r="GT189" s="507"/>
      <c r="GU189" s="507"/>
      <c r="GV189" s="507"/>
      <c r="GW189" s="507"/>
      <c r="GX189" s="507"/>
      <c r="GY189" s="507"/>
      <c r="GZ189" s="507"/>
      <c r="HA189" s="507"/>
      <c r="HB189" s="507"/>
      <c r="HC189" s="507"/>
      <c r="HD189" s="507"/>
      <c r="HE189" s="507"/>
      <c r="HF189" s="507"/>
      <c r="HG189" s="507"/>
      <c r="HH189" s="507"/>
      <c r="HI189" s="507"/>
      <c r="HJ189" s="507"/>
      <c r="HK189" s="507"/>
      <c r="HL189" s="507"/>
      <c r="HM189" s="507"/>
      <c r="HN189" s="507"/>
      <c r="HO189" s="507"/>
      <c r="HP189" s="507"/>
      <c r="HQ189" s="507"/>
      <c r="HR189" s="507"/>
      <c r="HS189" s="507"/>
      <c r="HT189" s="507"/>
      <c r="HU189" s="507"/>
      <c r="HV189" s="507"/>
      <c r="HW189" s="507"/>
      <c r="HX189" s="507"/>
      <c r="HY189" s="507"/>
      <c r="HZ189" s="507"/>
      <c r="IA189" s="507"/>
      <c r="IB189" s="507"/>
      <c r="IC189" s="507"/>
      <c r="ID189" s="507"/>
      <c r="IE189" s="507"/>
      <c r="IF189" s="507"/>
      <c r="IG189" s="507"/>
      <c r="IH189" s="507"/>
      <c r="II189" s="507"/>
      <c r="IJ189" s="507"/>
    </row>
    <row r="190" spans="1:244" s="398" customFormat="1" ht="19" x14ac:dyDescent="0.2">
      <c r="A190"/>
      <c r="B190" s="290"/>
      <c r="C190"/>
      <c r="D190" s="341"/>
      <c r="E190" s="463"/>
      <c r="F190" s="463"/>
      <c r="G190" s="271"/>
      <c r="H190"/>
      <c r="I190" s="99"/>
      <c r="J190"/>
      <c r="K190"/>
      <c r="L190"/>
      <c r="M190" s="275"/>
      <c r="N190" s="275"/>
      <c r="O190" s="275"/>
      <c r="P190" s="275"/>
      <c r="Q190" s="275"/>
      <c r="R190" s="275"/>
      <c r="S190" s="275"/>
      <c r="T190" s="275"/>
      <c r="U190" s="275"/>
      <c r="V190" s="275"/>
      <c r="W190" s="275"/>
      <c r="X190" s="275"/>
      <c r="Y190" s="275"/>
      <c r="Z190" s="275"/>
      <c r="AA190" s="275"/>
      <c r="AB190" s="23"/>
      <c r="AC190"/>
      <c r="AD190" s="92"/>
      <c r="AE190"/>
      <c r="AF190"/>
      <c r="AG190"/>
      <c r="AH190" s="96"/>
      <c r="AI190" s="394"/>
      <c r="AJ190" s="215"/>
      <c r="AK190" s="215"/>
      <c r="AL190" s="215"/>
      <c r="AM190" s="215"/>
      <c r="AN190" s="215"/>
      <c r="AO190" s="215"/>
      <c r="AP190" s="215"/>
      <c r="AQ190" s="215"/>
      <c r="AR190" s="215"/>
      <c r="AS190" s="215"/>
      <c r="AT190" s="215"/>
      <c r="AU190" s="215"/>
      <c r="AV190" s="215"/>
      <c r="AW190" s="215"/>
      <c r="AX190" s="215"/>
      <c r="AY190" s="394"/>
      <c r="AZ190" s="215"/>
      <c r="BA190" s="715"/>
      <c r="BB190"/>
      <c r="BC190" s="715"/>
      <c r="BD190"/>
      <c r="BE190" s="715"/>
      <c r="BF190"/>
      <c r="BG190" s="715"/>
      <c r="BH190"/>
      <c r="BI190" s="715"/>
      <c r="BJ190"/>
      <c r="BK190" s="715"/>
      <c r="BL190"/>
      <c r="BM190" s="715"/>
      <c r="BN190"/>
      <c r="BO190" s="387"/>
      <c r="BP190"/>
      <c r="BQ190" s="387"/>
      <c r="BR190"/>
      <c r="BS190" s="387"/>
      <c r="BT190"/>
      <c r="BU190" s="387"/>
      <c r="BV190"/>
      <c r="BW190" s="387"/>
      <c r="BX190"/>
      <c r="BY190" s="387"/>
      <c r="BZ190"/>
      <c r="CA190" s="387"/>
      <c r="CB190"/>
      <c r="CC190" s="387"/>
      <c r="CD190"/>
      <c r="CE190" s="387"/>
      <c r="CF190"/>
      <c r="CG190" s="387"/>
      <c r="CH190"/>
      <c r="CI190" s="387"/>
      <c r="CJ190"/>
      <c r="CK190" s="215"/>
      <c r="CL190" s="507"/>
      <c r="CM190" s="507"/>
      <c r="CN190" s="507"/>
      <c r="CO190" s="507"/>
      <c r="CP190" s="507"/>
      <c r="CQ190" s="507"/>
      <c r="CR190" s="507"/>
      <c r="CS190" s="507"/>
      <c r="CT190" s="507"/>
      <c r="CU190" s="507"/>
      <c r="CV190" s="507"/>
      <c r="CW190" s="507"/>
      <c r="CX190" s="507"/>
      <c r="CY190" s="507"/>
      <c r="DN190" s="507"/>
      <c r="DO190" s="507"/>
      <c r="DP190" s="507"/>
      <c r="DQ190" s="507"/>
      <c r="DR190" s="507"/>
      <c r="DS190" s="507"/>
      <c r="DT190" s="507"/>
      <c r="DU190" s="507"/>
      <c r="DV190" s="507"/>
      <c r="DW190" s="507"/>
      <c r="DX190" s="507"/>
      <c r="DY190" s="507"/>
      <c r="DZ190" s="507"/>
      <c r="EA190" s="507"/>
      <c r="EB190" s="507"/>
      <c r="EC190" s="507"/>
      <c r="ED190" s="507"/>
      <c r="EE190" s="507"/>
      <c r="EF190" s="507"/>
      <c r="EG190" s="507"/>
      <c r="EH190" s="507"/>
      <c r="EI190" s="507"/>
      <c r="EJ190" s="507"/>
      <c r="EK190" s="507"/>
      <c r="EL190" s="507"/>
      <c r="EM190" s="507"/>
      <c r="EN190" s="507"/>
      <c r="EO190" s="507"/>
      <c r="EP190" s="507"/>
      <c r="EQ190" s="507"/>
      <c r="ER190" s="507"/>
      <c r="ES190" s="507"/>
      <c r="ET190" s="507"/>
      <c r="EU190" s="507"/>
      <c r="EV190" s="507"/>
      <c r="EW190" s="507"/>
      <c r="EX190" s="507"/>
      <c r="EY190" s="507"/>
      <c r="EZ190" s="507"/>
      <c r="FA190" s="507"/>
      <c r="FB190" s="507"/>
      <c r="FC190" s="507"/>
      <c r="FD190" s="507"/>
      <c r="FE190" s="507"/>
      <c r="FF190" s="507"/>
      <c r="FG190" s="507"/>
      <c r="FH190" s="507"/>
      <c r="FI190" s="507"/>
      <c r="FJ190" s="507"/>
      <c r="FK190" s="507"/>
      <c r="FL190" s="507"/>
      <c r="FM190" s="507"/>
      <c r="FN190" s="507"/>
      <c r="FO190" s="507"/>
      <c r="FP190" s="507"/>
      <c r="FQ190" s="507"/>
      <c r="FR190" s="507"/>
      <c r="FS190" s="507"/>
      <c r="FT190" s="507"/>
      <c r="FU190" s="507"/>
      <c r="FV190" s="507"/>
      <c r="FW190" s="507"/>
      <c r="FX190" s="507"/>
      <c r="FY190" s="507"/>
      <c r="FZ190" s="507"/>
      <c r="GA190" s="507"/>
      <c r="GB190" s="507"/>
      <c r="GC190" s="507"/>
      <c r="GD190" s="507"/>
      <c r="GE190" s="507"/>
      <c r="GF190" s="507"/>
      <c r="GG190" s="507"/>
      <c r="GH190" s="507"/>
      <c r="GI190" s="507"/>
      <c r="GJ190" s="507"/>
      <c r="GK190" s="507"/>
      <c r="GL190" s="507"/>
      <c r="GM190" s="507"/>
      <c r="GN190" s="507"/>
      <c r="GO190" s="507"/>
      <c r="GP190" s="507"/>
      <c r="GQ190" s="507"/>
      <c r="GR190" s="507"/>
      <c r="GS190" s="507"/>
      <c r="GT190" s="507"/>
      <c r="GU190" s="507"/>
      <c r="GV190" s="507"/>
      <c r="GW190" s="507"/>
      <c r="GX190" s="507"/>
      <c r="GY190" s="507"/>
      <c r="GZ190" s="507"/>
      <c r="HA190" s="507"/>
      <c r="HB190" s="507"/>
      <c r="HC190" s="507"/>
      <c r="HD190" s="507"/>
      <c r="HE190" s="507"/>
      <c r="HF190" s="507"/>
      <c r="HG190" s="507"/>
      <c r="HH190" s="507"/>
      <c r="HI190" s="507"/>
      <c r="HJ190" s="507"/>
      <c r="HK190" s="507"/>
      <c r="HL190" s="507"/>
      <c r="HM190" s="507"/>
      <c r="HN190" s="507"/>
      <c r="HO190" s="507"/>
      <c r="HP190" s="507"/>
      <c r="HQ190" s="507"/>
      <c r="HR190" s="507"/>
      <c r="HS190" s="507"/>
      <c r="HT190" s="507"/>
      <c r="HU190" s="507"/>
      <c r="HV190" s="507"/>
      <c r="HW190" s="507"/>
      <c r="HX190" s="507"/>
      <c r="HY190" s="507"/>
      <c r="HZ190" s="507"/>
      <c r="IA190" s="507"/>
      <c r="IB190" s="507"/>
      <c r="IC190" s="507"/>
      <c r="ID190" s="507"/>
      <c r="IE190" s="507"/>
      <c r="IF190" s="507"/>
      <c r="IG190" s="507"/>
      <c r="IH190" s="507"/>
      <c r="II190" s="507"/>
      <c r="IJ190" s="507"/>
    </row>
    <row r="191" spans="1:244" s="398" customFormat="1" ht="19" x14ac:dyDescent="0.2">
      <c r="A191"/>
      <c r="B191" s="290"/>
      <c r="C191"/>
      <c r="D191" s="341"/>
      <c r="E191" s="463"/>
      <c r="F191" s="463"/>
      <c r="G191" s="271"/>
      <c r="H191"/>
      <c r="I191" s="99"/>
      <c r="J191"/>
      <c r="K191"/>
      <c r="L191"/>
      <c r="M191" s="275"/>
      <c r="N191" s="275"/>
      <c r="O191" s="275"/>
      <c r="P191" s="275"/>
      <c r="Q191" s="275"/>
      <c r="R191" s="275"/>
      <c r="S191" s="275"/>
      <c r="T191" s="275"/>
      <c r="U191" s="275"/>
      <c r="V191" s="275"/>
      <c r="W191" s="275"/>
      <c r="X191" s="275"/>
      <c r="Y191" s="275"/>
      <c r="Z191" s="275"/>
      <c r="AA191" s="275"/>
      <c r="AB191" s="23"/>
      <c r="AC191"/>
      <c r="AD191" s="92"/>
      <c r="AE191"/>
      <c r="AF191"/>
      <c r="AG191"/>
      <c r="AH191" s="96"/>
      <c r="AI191" s="394"/>
      <c r="AJ191" s="215"/>
      <c r="AK191" s="215"/>
      <c r="AL191" s="215"/>
      <c r="AM191" s="215"/>
      <c r="AN191" s="215"/>
      <c r="AO191" s="215"/>
      <c r="AP191" s="215"/>
      <c r="AQ191" s="215"/>
      <c r="AR191" s="215"/>
      <c r="AS191" s="215"/>
      <c r="AT191" s="215"/>
      <c r="AU191" s="215"/>
      <c r="AV191" s="215"/>
      <c r="AW191" s="215"/>
      <c r="AX191" s="215"/>
      <c r="AY191" s="394"/>
      <c r="AZ191" s="215"/>
      <c r="BA191" s="715"/>
      <c r="BB191"/>
      <c r="BC191" s="715"/>
      <c r="BD191"/>
      <c r="BE191" s="715"/>
      <c r="BF191"/>
      <c r="BG191" s="715"/>
      <c r="BH191"/>
      <c r="BI191" s="715"/>
      <c r="BJ191"/>
      <c r="BK191" s="715"/>
      <c r="BL191"/>
      <c r="BM191" s="715"/>
      <c r="BN191"/>
      <c r="BO191" s="387"/>
      <c r="BP191"/>
      <c r="BQ191" s="387"/>
      <c r="BR191"/>
      <c r="BS191" s="387"/>
      <c r="BT191"/>
      <c r="BU191" s="387"/>
      <c r="BV191"/>
      <c r="BW191" s="387"/>
      <c r="BX191"/>
      <c r="BY191" s="387"/>
      <c r="BZ191"/>
      <c r="CA191" s="387"/>
      <c r="CB191"/>
      <c r="CC191" s="387"/>
      <c r="CD191"/>
      <c r="CE191" s="387"/>
      <c r="CF191"/>
      <c r="CG191" s="387"/>
      <c r="CH191"/>
      <c r="CI191" s="387"/>
      <c r="CJ191"/>
      <c r="CK191" s="215"/>
      <c r="CL191" s="507"/>
      <c r="CM191" s="507"/>
      <c r="CN191" s="507"/>
      <c r="CO191" s="507"/>
      <c r="CP191" s="507"/>
      <c r="CQ191" s="507"/>
      <c r="CR191" s="507"/>
      <c r="CS191" s="507"/>
      <c r="CT191" s="507"/>
      <c r="CU191" s="507"/>
      <c r="CV191" s="507"/>
      <c r="CW191" s="507"/>
      <c r="CX191" s="507"/>
      <c r="CY191" s="507"/>
      <c r="DN191" s="507"/>
      <c r="DO191" s="507"/>
      <c r="DP191" s="507"/>
      <c r="DQ191" s="507"/>
      <c r="DR191" s="507"/>
      <c r="DS191" s="507"/>
      <c r="DT191" s="507"/>
      <c r="DU191" s="507"/>
      <c r="DV191" s="507"/>
      <c r="DW191" s="507"/>
      <c r="DX191" s="507"/>
      <c r="DY191" s="507"/>
      <c r="DZ191" s="507"/>
      <c r="EA191" s="507"/>
      <c r="EB191" s="507"/>
      <c r="EC191" s="507"/>
      <c r="ED191" s="507"/>
      <c r="EE191" s="507"/>
      <c r="EF191" s="507"/>
      <c r="EG191" s="507"/>
      <c r="EH191" s="507"/>
      <c r="EI191" s="507"/>
      <c r="EJ191" s="507"/>
      <c r="EK191" s="507"/>
      <c r="EL191" s="507"/>
      <c r="EM191" s="507"/>
      <c r="EN191" s="507"/>
      <c r="EO191" s="507"/>
      <c r="EP191" s="507"/>
      <c r="EQ191" s="507"/>
      <c r="ER191" s="507"/>
      <c r="ES191" s="507"/>
      <c r="ET191" s="507"/>
      <c r="EU191" s="507"/>
      <c r="EV191" s="507"/>
      <c r="EW191" s="507"/>
      <c r="EX191" s="507"/>
      <c r="EY191" s="507"/>
      <c r="EZ191" s="507"/>
      <c r="FA191" s="507"/>
      <c r="FB191" s="507"/>
      <c r="FC191" s="507"/>
      <c r="FD191" s="507"/>
      <c r="FE191" s="507"/>
      <c r="FF191" s="507"/>
      <c r="FG191" s="507"/>
      <c r="FH191" s="507"/>
      <c r="FI191" s="507"/>
      <c r="FJ191" s="507"/>
      <c r="FK191" s="507"/>
      <c r="FL191" s="507"/>
      <c r="FM191" s="507"/>
      <c r="FN191" s="507"/>
      <c r="FO191" s="507"/>
      <c r="FP191" s="507"/>
      <c r="FQ191" s="507"/>
      <c r="FR191" s="507"/>
      <c r="FS191" s="507"/>
      <c r="FT191" s="507"/>
      <c r="FU191" s="507"/>
      <c r="FV191" s="507"/>
      <c r="FW191" s="507"/>
      <c r="FX191" s="507"/>
      <c r="FY191" s="507"/>
      <c r="FZ191" s="507"/>
      <c r="GA191" s="507"/>
      <c r="GB191" s="507"/>
      <c r="GC191" s="507"/>
      <c r="GD191" s="507"/>
      <c r="GE191" s="507"/>
      <c r="GF191" s="507"/>
      <c r="GG191" s="507"/>
      <c r="GH191" s="507"/>
      <c r="GI191" s="507"/>
      <c r="GJ191" s="507"/>
      <c r="GK191" s="507"/>
      <c r="GL191" s="507"/>
      <c r="GM191" s="507"/>
      <c r="GN191" s="507"/>
      <c r="GO191" s="507"/>
      <c r="GP191" s="507"/>
      <c r="GQ191" s="507"/>
      <c r="GR191" s="507"/>
      <c r="GS191" s="507"/>
      <c r="GT191" s="507"/>
      <c r="GU191" s="507"/>
      <c r="GV191" s="507"/>
      <c r="GW191" s="507"/>
      <c r="GX191" s="507"/>
      <c r="GY191" s="507"/>
      <c r="GZ191" s="507"/>
      <c r="HA191" s="507"/>
      <c r="HB191" s="507"/>
      <c r="HC191" s="507"/>
      <c r="HD191" s="507"/>
      <c r="HE191" s="507"/>
      <c r="HF191" s="507"/>
      <c r="HG191" s="507"/>
      <c r="HH191" s="507"/>
      <c r="HI191" s="507"/>
      <c r="HJ191" s="507"/>
      <c r="HK191" s="507"/>
      <c r="HL191" s="507"/>
      <c r="HM191" s="507"/>
      <c r="HN191" s="507"/>
      <c r="HO191" s="507"/>
      <c r="HP191" s="507"/>
      <c r="HQ191" s="507"/>
      <c r="HR191" s="507"/>
      <c r="HS191" s="507"/>
      <c r="HT191" s="507"/>
      <c r="HU191" s="507"/>
      <c r="HV191" s="507"/>
      <c r="HW191" s="507"/>
      <c r="HX191" s="507"/>
      <c r="HY191" s="507"/>
      <c r="HZ191" s="507"/>
      <c r="IA191" s="507"/>
      <c r="IB191" s="507"/>
      <c r="IC191" s="507"/>
      <c r="ID191" s="507"/>
      <c r="IE191" s="507"/>
      <c r="IF191" s="507"/>
      <c r="IG191" s="507"/>
      <c r="IH191" s="507"/>
      <c r="II191" s="507"/>
      <c r="IJ191" s="507"/>
    </row>
    <row r="192" spans="1:244" s="398" customFormat="1" ht="19" x14ac:dyDescent="0.2">
      <c r="A192"/>
      <c r="B192" s="290"/>
      <c r="C192"/>
      <c r="D192" s="341"/>
      <c r="E192" s="463"/>
      <c r="F192" s="463"/>
      <c r="G192" s="271"/>
      <c r="H192"/>
      <c r="I192" s="99"/>
      <c r="J192"/>
      <c r="K192"/>
      <c r="L192"/>
      <c r="M192" s="275"/>
      <c r="N192" s="275"/>
      <c r="O192" s="275"/>
      <c r="P192" s="275"/>
      <c r="Q192" s="275"/>
      <c r="R192" s="275"/>
      <c r="S192" s="275"/>
      <c r="T192" s="275"/>
      <c r="U192" s="275"/>
      <c r="V192" s="275"/>
      <c r="W192" s="275"/>
      <c r="X192" s="275"/>
      <c r="Y192" s="275"/>
      <c r="Z192" s="275"/>
      <c r="AA192" s="275"/>
      <c r="AB192" s="23"/>
      <c r="AC192"/>
      <c r="AD192" s="92"/>
      <c r="AE192"/>
      <c r="AF192"/>
      <c r="AG192"/>
      <c r="AH192" s="96"/>
      <c r="AI192" s="394"/>
      <c r="AJ192" s="215"/>
      <c r="AK192" s="215"/>
      <c r="AL192" s="215"/>
      <c r="AM192" s="215"/>
      <c r="AN192" s="215"/>
      <c r="AO192" s="215"/>
      <c r="AP192" s="215"/>
      <c r="AQ192" s="215"/>
      <c r="AR192" s="215"/>
      <c r="AS192" s="215"/>
      <c r="AT192" s="215"/>
      <c r="AU192" s="215"/>
      <c r="AV192" s="215"/>
      <c r="AW192" s="215"/>
      <c r="AX192" s="215"/>
      <c r="AY192" s="394"/>
      <c r="AZ192" s="215"/>
      <c r="BA192" s="715"/>
      <c r="BB192"/>
      <c r="BC192" s="715"/>
      <c r="BD192"/>
      <c r="BE192" s="715"/>
      <c r="BF192"/>
      <c r="BG192" s="715"/>
      <c r="BH192"/>
      <c r="BI192" s="715"/>
      <c r="BJ192"/>
      <c r="BK192" s="715"/>
      <c r="BL192"/>
      <c r="BM192" s="715"/>
      <c r="BN192"/>
      <c r="BO192" s="387"/>
      <c r="BP192"/>
      <c r="BQ192" s="387"/>
      <c r="BR192"/>
      <c r="BS192" s="387"/>
      <c r="BT192"/>
      <c r="BU192" s="387"/>
      <c r="BV192"/>
      <c r="BW192" s="387"/>
      <c r="BX192"/>
      <c r="BY192" s="387"/>
      <c r="BZ192"/>
      <c r="CA192" s="387"/>
      <c r="CB192"/>
      <c r="CC192" s="387"/>
      <c r="CD192"/>
      <c r="CE192" s="387"/>
      <c r="CF192"/>
      <c r="CG192" s="387"/>
      <c r="CH192"/>
      <c r="CI192" s="387"/>
      <c r="CJ192"/>
      <c r="CK192" s="215"/>
      <c r="CL192" s="507"/>
      <c r="CM192" s="507"/>
      <c r="CN192" s="507"/>
      <c r="CO192" s="507"/>
      <c r="CP192" s="507"/>
      <c r="CQ192" s="507"/>
      <c r="CR192" s="507"/>
      <c r="CS192" s="507"/>
      <c r="CT192" s="507"/>
      <c r="CU192" s="507"/>
      <c r="CV192" s="507"/>
      <c r="CW192" s="507"/>
      <c r="CX192" s="507"/>
      <c r="CY192" s="507"/>
      <c r="DN192" s="507"/>
      <c r="DO192" s="507"/>
      <c r="DP192" s="507"/>
      <c r="DQ192" s="507"/>
      <c r="DR192" s="507"/>
      <c r="DS192" s="507"/>
      <c r="DT192" s="507"/>
      <c r="DU192" s="507"/>
      <c r="DV192" s="507"/>
      <c r="DW192" s="507"/>
      <c r="DX192" s="507"/>
      <c r="DY192" s="507"/>
      <c r="DZ192" s="507"/>
      <c r="EA192" s="507"/>
      <c r="EB192" s="507"/>
      <c r="EC192" s="507"/>
      <c r="ED192" s="507"/>
      <c r="EE192" s="507"/>
      <c r="EF192" s="507"/>
      <c r="EG192" s="507"/>
      <c r="EH192" s="507"/>
      <c r="EI192" s="507"/>
      <c r="EJ192" s="507"/>
      <c r="EK192" s="507"/>
      <c r="EL192" s="507"/>
      <c r="EM192" s="507"/>
      <c r="EN192" s="507"/>
      <c r="EO192" s="507"/>
      <c r="EP192" s="507"/>
      <c r="EQ192" s="507"/>
      <c r="ER192" s="507"/>
      <c r="ES192" s="507"/>
      <c r="ET192" s="507"/>
      <c r="EU192" s="507"/>
      <c r="EV192" s="507"/>
      <c r="EW192" s="507"/>
      <c r="EX192" s="507"/>
      <c r="EY192" s="507"/>
      <c r="EZ192" s="507"/>
      <c r="FA192" s="507"/>
      <c r="FB192" s="507"/>
      <c r="FC192" s="507"/>
      <c r="FD192" s="507"/>
      <c r="FE192" s="507"/>
      <c r="FF192" s="507"/>
      <c r="FG192" s="507"/>
      <c r="FH192" s="507"/>
      <c r="FI192" s="507"/>
      <c r="FJ192" s="507"/>
      <c r="FK192" s="507"/>
      <c r="FL192" s="507"/>
      <c r="FM192" s="507"/>
      <c r="FN192" s="507"/>
      <c r="FO192" s="507"/>
      <c r="FP192" s="507"/>
      <c r="FQ192" s="507"/>
      <c r="FR192" s="507"/>
      <c r="FS192" s="507"/>
      <c r="FT192" s="507"/>
      <c r="FU192" s="507"/>
      <c r="FV192" s="507"/>
      <c r="FW192" s="507"/>
      <c r="FX192" s="507"/>
      <c r="FY192" s="507"/>
      <c r="FZ192" s="507"/>
      <c r="GA192" s="507"/>
      <c r="GB192" s="507"/>
      <c r="GC192" s="507"/>
      <c r="GD192" s="507"/>
      <c r="GE192" s="507"/>
      <c r="GF192" s="507"/>
      <c r="GG192" s="507"/>
      <c r="GH192" s="507"/>
      <c r="GI192" s="507"/>
      <c r="GJ192" s="507"/>
      <c r="GK192" s="507"/>
      <c r="GL192" s="507"/>
      <c r="GM192" s="507"/>
      <c r="GN192" s="507"/>
      <c r="GO192" s="507"/>
      <c r="GP192" s="507"/>
      <c r="GQ192" s="507"/>
      <c r="GR192" s="507"/>
      <c r="GS192" s="507"/>
      <c r="GT192" s="507"/>
      <c r="GU192" s="507"/>
      <c r="GV192" s="507"/>
      <c r="GW192" s="507"/>
      <c r="GX192" s="507"/>
      <c r="GY192" s="507"/>
      <c r="GZ192" s="507"/>
      <c r="HA192" s="507"/>
      <c r="HB192" s="507"/>
      <c r="HC192" s="507"/>
      <c r="HD192" s="507"/>
      <c r="HE192" s="507"/>
      <c r="HF192" s="507"/>
      <c r="HG192" s="507"/>
      <c r="HH192" s="507"/>
      <c r="HI192" s="507"/>
      <c r="HJ192" s="507"/>
      <c r="HK192" s="507"/>
      <c r="HL192" s="507"/>
      <c r="HM192" s="507"/>
      <c r="HN192" s="507"/>
      <c r="HO192" s="507"/>
      <c r="HP192" s="507"/>
      <c r="HQ192" s="507"/>
      <c r="HR192" s="507"/>
      <c r="HS192" s="507"/>
      <c r="HT192" s="507"/>
      <c r="HU192" s="507"/>
      <c r="HV192" s="507"/>
      <c r="HW192" s="507"/>
      <c r="HX192" s="507"/>
      <c r="HY192" s="507"/>
      <c r="HZ192" s="507"/>
      <c r="IA192" s="507"/>
      <c r="IB192" s="507"/>
      <c r="IC192" s="507"/>
      <c r="ID192" s="507"/>
      <c r="IE192" s="507"/>
      <c r="IF192" s="507"/>
      <c r="IG192" s="507"/>
      <c r="IH192" s="507"/>
      <c r="II192" s="507"/>
      <c r="IJ192" s="507"/>
    </row>
    <row r="193" spans="1:244" s="398" customFormat="1" ht="19" x14ac:dyDescent="0.2">
      <c r="A193"/>
      <c r="B193" s="290"/>
      <c r="C193"/>
      <c r="D193" s="341"/>
      <c r="E193" s="463"/>
      <c r="F193" s="463"/>
      <c r="G193" s="271"/>
      <c r="H193"/>
      <c r="I193" s="99"/>
      <c r="J193"/>
      <c r="K193"/>
      <c r="L193"/>
      <c r="M193" s="275"/>
      <c r="N193" s="275"/>
      <c r="O193" s="275"/>
      <c r="P193" s="275"/>
      <c r="Q193" s="275"/>
      <c r="R193" s="275"/>
      <c r="S193" s="275"/>
      <c r="T193" s="275"/>
      <c r="U193" s="275"/>
      <c r="V193" s="275"/>
      <c r="W193" s="275"/>
      <c r="X193" s="275"/>
      <c r="Y193" s="275"/>
      <c r="Z193" s="275"/>
      <c r="AA193" s="275"/>
      <c r="AB193" s="23"/>
      <c r="AC193"/>
      <c r="AD193" s="92"/>
      <c r="AE193"/>
      <c r="AF193"/>
      <c r="AG193"/>
      <c r="AH193" s="96"/>
      <c r="AI193" s="394"/>
      <c r="AJ193" s="215"/>
      <c r="AK193" s="215"/>
      <c r="AL193" s="215"/>
      <c r="AM193" s="215"/>
      <c r="AN193" s="215"/>
      <c r="AO193" s="215"/>
      <c r="AP193" s="215"/>
      <c r="AQ193" s="215"/>
      <c r="AR193" s="215"/>
      <c r="AS193" s="215"/>
      <c r="AT193" s="215"/>
      <c r="AU193" s="215"/>
      <c r="AV193" s="215"/>
      <c r="AW193" s="215"/>
      <c r="AX193" s="215"/>
      <c r="AY193" s="394"/>
      <c r="AZ193" s="215"/>
      <c r="BA193" s="715"/>
      <c r="BB193"/>
      <c r="BC193" s="715"/>
      <c r="BD193"/>
      <c r="BE193" s="715"/>
      <c r="BF193"/>
      <c r="BG193" s="715"/>
      <c r="BH193"/>
      <c r="BI193" s="715"/>
      <c r="BJ193"/>
      <c r="BK193" s="715"/>
      <c r="BL193"/>
      <c r="BM193" s="715"/>
      <c r="BN193"/>
      <c r="BO193" s="387"/>
      <c r="BP193"/>
      <c r="BQ193" s="387"/>
      <c r="BR193"/>
      <c r="BS193" s="387"/>
      <c r="BT193"/>
      <c r="BU193" s="387"/>
      <c r="BV193"/>
      <c r="BW193" s="387"/>
      <c r="BX193"/>
      <c r="BY193" s="387"/>
      <c r="BZ193"/>
      <c r="CA193" s="387"/>
      <c r="CB193"/>
      <c r="CC193" s="387"/>
      <c r="CD193"/>
      <c r="CE193" s="387"/>
      <c r="CF193"/>
      <c r="CG193" s="387"/>
      <c r="CH193"/>
      <c r="CI193" s="387"/>
      <c r="CJ193"/>
      <c r="CK193" s="215"/>
      <c r="CL193" s="507"/>
      <c r="CM193" s="507"/>
      <c r="CN193" s="507"/>
      <c r="CO193" s="507"/>
      <c r="CP193" s="507"/>
      <c r="CQ193" s="507"/>
      <c r="CR193" s="507"/>
      <c r="CS193" s="507"/>
      <c r="CT193" s="507"/>
      <c r="CU193" s="507"/>
      <c r="CV193" s="507"/>
      <c r="CW193" s="507"/>
      <c r="CX193" s="507"/>
      <c r="CY193" s="507"/>
      <c r="DN193" s="507"/>
      <c r="DO193" s="507"/>
      <c r="DP193" s="507"/>
      <c r="DQ193" s="507"/>
      <c r="DR193" s="507"/>
      <c r="DS193" s="507"/>
      <c r="DT193" s="507"/>
      <c r="DU193" s="507"/>
      <c r="DV193" s="507"/>
      <c r="DW193" s="507"/>
      <c r="DX193" s="507"/>
      <c r="DY193" s="507"/>
      <c r="DZ193" s="507"/>
      <c r="EA193" s="507"/>
      <c r="EB193" s="507"/>
      <c r="EC193" s="507"/>
      <c r="ED193" s="507"/>
      <c r="EE193" s="507"/>
      <c r="EF193" s="507"/>
      <c r="EG193" s="507"/>
      <c r="EH193" s="507"/>
      <c r="EI193" s="507"/>
      <c r="EJ193" s="507"/>
      <c r="EK193" s="507"/>
      <c r="EL193" s="507"/>
      <c r="EM193" s="507"/>
      <c r="EN193" s="507"/>
      <c r="EO193" s="507"/>
      <c r="EP193" s="507"/>
      <c r="EQ193" s="507"/>
      <c r="ER193" s="507"/>
      <c r="ES193" s="507"/>
      <c r="ET193" s="507"/>
      <c r="EU193" s="507"/>
      <c r="EV193" s="507"/>
      <c r="EW193" s="507"/>
      <c r="EX193" s="507"/>
      <c r="EY193" s="507"/>
      <c r="EZ193" s="507"/>
      <c r="FA193" s="507"/>
      <c r="FB193" s="507"/>
      <c r="FC193" s="507"/>
      <c r="FD193" s="507"/>
      <c r="FE193" s="507"/>
      <c r="FF193" s="507"/>
      <c r="FG193" s="507"/>
      <c r="FH193" s="507"/>
      <c r="FI193" s="507"/>
      <c r="FJ193" s="507"/>
      <c r="FK193" s="507"/>
      <c r="FL193" s="507"/>
      <c r="FM193" s="507"/>
      <c r="FN193" s="507"/>
      <c r="FO193" s="507"/>
      <c r="FP193" s="507"/>
      <c r="FQ193" s="507"/>
      <c r="FR193" s="507"/>
      <c r="FS193" s="507"/>
      <c r="FT193" s="507"/>
      <c r="FU193" s="507"/>
      <c r="FV193" s="507"/>
      <c r="FW193" s="507"/>
      <c r="FX193" s="507"/>
      <c r="FY193" s="507"/>
      <c r="FZ193" s="507"/>
      <c r="GA193" s="507"/>
      <c r="GB193" s="507"/>
      <c r="GC193" s="507"/>
      <c r="GD193" s="507"/>
      <c r="GE193" s="507"/>
      <c r="GF193" s="507"/>
      <c r="GG193" s="507"/>
      <c r="GH193" s="507"/>
      <c r="GI193" s="507"/>
      <c r="GJ193" s="507"/>
      <c r="GK193" s="507"/>
      <c r="GL193" s="507"/>
      <c r="GM193" s="507"/>
      <c r="GN193" s="507"/>
      <c r="GO193" s="507"/>
      <c r="GP193" s="507"/>
      <c r="GQ193" s="507"/>
      <c r="GR193" s="507"/>
      <c r="GS193" s="507"/>
      <c r="GT193" s="507"/>
      <c r="GU193" s="507"/>
      <c r="GV193" s="507"/>
      <c r="GW193" s="507"/>
      <c r="GX193" s="507"/>
      <c r="GY193" s="507"/>
      <c r="GZ193" s="507"/>
      <c r="HA193" s="507"/>
      <c r="HB193" s="507"/>
      <c r="HC193" s="507"/>
      <c r="HD193" s="507"/>
      <c r="HE193" s="507"/>
      <c r="HF193" s="507"/>
      <c r="HG193" s="507"/>
      <c r="HH193" s="507"/>
      <c r="HI193" s="507"/>
      <c r="HJ193" s="507"/>
      <c r="HK193" s="507"/>
      <c r="HL193" s="507"/>
      <c r="HM193" s="507"/>
      <c r="HN193" s="507"/>
      <c r="HO193" s="507"/>
      <c r="HP193" s="507"/>
      <c r="HQ193" s="507"/>
      <c r="HR193" s="507"/>
      <c r="HS193" s="507"/>
      <c r="HT193" s="507"/>
      <c r="HU193" s="507"/>
      <c r="HV193" s="507"/>
      <c r="HW193" s="507"/>
      <c r="HX193" s="507"/>
      <c r="HY193" s="507"/>
      <c r="HZ193" s="507"/>
      <c r="IA193" s="507"/>
      <c r="IB193" s="507"/>
      <c r="IC193" s="507"/>
      <c r="ID193" s="507"/>
      <c r="IE193" s="507"/>
      <c r="IF193" s="507"/>
      <c r="IG193" s="507"/>
      <c r="IH193" s="507"/>
      <c r="II193" s="507"/>
      <c r="IJ193" s="507"/>
    </row>
    <row r="194" spans="1:244" s="398" customFormat="1" ht="19" x14ac:dyDescent="0.2">
      <c r="A194"/>
      <c r="B194" s="290"/>
      <c r="C194"/>
      <c r="D194" s="341"/>
      <c r="E194" s="463"/>
      <c r="F194" s="463"/>
      <c r="G194" s="271"/>
      <c r="H194"/>
      <c r="I194" s="99"/>
      <c r="J194"/>
      <c r="K194"/>
      <c r="L194"/>
      <c r="M194" s="275"/>
      <c r="N194" s="275"/>
      <c r="O194" s="275"/>
      <c r="P194" s="275"/>
      <c r="Q194" s="275"/>
      <c r="R194" s="275"/>
      <c r="S194" s="275"/>
      <c r="T194" s="275"/>
      <c r="U194" s="275"/>
      <c r="V194" s="275"/>
      <c r="W194" s="275"/>
      <c r="X194" s="275"/>
      <c r="Y194" s="275"/>
      <c r="Z194" s="275"/>
      <c r="AA194" s="275"/>
      <c r="AB194" s="23"/>
      <c r="AC194"/>
      <c r="AD194" s="92"/>
      <c r="AE194"/>
      <c r="AF194"/>
      <c r="AG194"/>
      <c r="AH194" s="96"/>
      <c r="AI194" s="394"/>
      <c r="AJ194" s="215"/>
      <c r="AK194" s="215"/>
      <c r="AL194" s="215"/>
      <c r="AM194" s="215"/>
      <c r="AN194" s="215"/>
      <c r="AO194" s="215"/>
      <c r="AP194" s="215"/>
      <c r="AQ194" s="215"/>
      <c r="AR194" s="215"/>
      <c r="AS194" s="215"/>
      <c r="AT194" s="215"/>
      <c r="AU194" s="215"/>
      <c r="AV194" s="215"/>
      <c r="AW194" s="215"/>
      <c r="AX194" s="215"/>
      <c r="AY194" s="394"/>
      <c r="AZ194" s="215"/>
      <c r="BA194" s="715"/>
      <c r="BB194"/>
      <c r="BC194" s="715"/>
      <c r="BD194"/>
      <c r="BE194" s="715"/>
      <c r="BF194"/>
      <c r="BG194" s="715"/>
      <c r="BH194"/>
      <c r="BI194" s="715"/>
      <c r="BJ194"/>
      <c r="BK194" s="715"/>
      <c r="BL194"/>
      <c r="BM194" s="715"/>
      <c r="BN194"/>
      <c r="BO194" s="387"/>
      <c r="BP194"/>
      <c r="BQ194" s="387"/>
      <c r="BR194"/>
      <c r="BS194" s="387"/>
      <c r="BT194"/>
      <c r="BU194" s="387"/>
      <c r="BV194"/>
      <c r="BW194" s="387"/>
      <c r="BX194"/>
      <c r="BY194" s="387"/>
      <c r="BZ194"/>
      <c r="CA194" s="387"/>
      <c r="CB194"/>
      <c r="CC194" s="387"/>
      <c r="CD194"/>
      <c r="CE194" s="387"/>
      <c r="CF194"/>
      <c r="CG194" s="387"/>
      <c r="CH194"/>
      <c r="CI194" s="387"/>
      <c r="CJ194"/>
      <c r="CK194" s="215"/>
      <c r="CL194" s="507"/>
      <c r="CM194" s="507"/>
      <c r="CN194" s="507"/>
      <c r="CO194" s="507"/>
      <c r="CP194" s="507"/>
      <c r="CQ194" s="507"/>
      <c r="CR194" s="507"/>
      <c r="CS194" s="507"/>
      <c r="CT194" s="507"/>
      <c r="CU194" s="507"/>
      <c r="CV194" s="507"/>
      <c r="CW194" s="507"/>
      <c r="CX194" s="507"/>
      <c r="CY194" s="507"/>
      <c r="DN194" s="507"/>
      <c r="DO194" s="507"/>
      <c r="DP194" s="507"/>
      <c r="DQ194" s="507"/>
      <c r="DR194" s="507"/>
      <c r="DS194" s="507"/>
      <c r="DT194" s="507"/>
      <c r="DU194" s="507"/>
      <c r="DV194" s="507"/>
      <c r="DW194" s="507"/>
      <c r="DX194" s="507"/>
      <c r="DY194" s="507"/>
      <c r="DZ194" s="507"/>
      <c r="EA194" s="507"/>
      <c r="EB194" s="507"/>
      <c r="EC194" s="507"/>
      <c r="ED194" s="507"/>
      <c r="EE194" s="507"/>
      <c r="EF194" s="507"/>
      <c r="EG194" s="507"/>
      <c r="EH194" s="507"/>
      <c r="EI194" s="507"/>
      <c r="EJ194" s="507"/>
      <c r="EK194" s="507"/>
      <c r="EL194" s="507"/>
      <c r="EM194" s="507"/>
      <c r="EN194" s="507"/>
      <c r="EO194" s="507"/>
      <c r="EP194" s="507"/>
      <c r="EQ194" s="507"/>
      <c r="ER194" s="507"/>
      <c r="ES194" s="507"/>
      <c r="ET194" s="507"/>
      <c r="EU194" s="507"/>
      <c r="EV194" s="507"/>
      <c r="EW194" s="507"/>
      <c r="EX194" s="507"/>
      <c r="EY194" s="507"/>
      <c r="EZ194" s="507"/>
      <c r="FA194" s="507"/>
      <c r="FB194" s="507"/>
      <c r="FC194" s="507"/>
      <c r="FD194" s="507"/>
      <c r="FE194" s="507"/>
      <c r="FF194" s="507"/>
      <c r="FG194" s="507"/>
      <c r="FH194" s="507"/>
      <c r="FI194" s="507"/>
      <c r="FJ194" s="507"/>
      <c r="FK194" s="507"/>
      <c r="FL194" s="507"/>
      <c r="FM194" s="507"/>
      <c r="FN194" s="507"/>
      <c r="FO194" s="507"/>
      <c r="FP194" s="507"/>
      <c r="FQ194" s="507"/>
      <c r="FR194" s="507"/>
      <c r="FS194" s="507"/>
      <c r="FT194" s="507"/>
      <c r="FU194" s="507"/>
      <c r="FV194" s="507"/>
      <c r="FW194" s="507"/>
      <c r="FX194" s="507"/>
      <c r="FY194" s="507"/>
      <c r="FZ194" s="507"/>
      <c r="GA194" s="507"/>
      <c r="GB194" s="507"/>
      <c r="GC194" s="507"/>
      <c r="GD194" s="507"/>
      <c r="GE194" s="507"/>
      <c r="GF194" s="507"/>
      <c r="GG194" s="507"/>
      <c r="GH194" s="507"/>
      <c r="GI194" s="507"/>
      <c r="GJ194" s="507"/>
      <c r="GK194" s="507"/>
      <c r="GL194" s="507"/>
      <c r="GM194" s="507"/>
      <c r="GN194" s="507"/>
      <c r="GO194" s="507"/>
      <c r="GP194" s="507"/>
      <c r="GQ194" s="507"/>
      <c r="GR194" s="507"/>
      <c r="GS194" s="507"/>
      <c r="GT194" s="507"/>
      <c r="GU194" s="507"/>
      <c r="GV194" s="507"/>
      <c r="GW194" s="507"/>
      <c r="GX194" s="507"/>
      <c r="GY194" s="507"/>
      <c r="GZ194" s="507"/>
      <c r="HA194" s="507"/>
      <c r="HB194" s="507"/>
      <c r="HC194" s="507"/>
      <c r="HD194" s="507"/>
      <c r="HE194" s="507"/>
      <c r="HF194" s="507"/>
      <c r="HG194" s="507"/>
      <c r="HH194" s="507"/>
      <c r="HI194" s="507"/>
      <c r="HJ194" s="507"/>
      <c r="HK194" s="507"/>
      <c r="HL194" s="507"/>
      <c r="HM194" s="507"/>
      <c r="HN194" s="507"/>
      <c r="HO194" s="507"/>
      <c r="HP194" s="507"/>
      <c r="HQ194" s="507"/>
      <c r="HR194" s="507"/>
      <c r="HS194" s="507"/>
      <c r="HT194" s="507"/>
      <c r="HU194" s="507"/>
      <c r="HV194" s="507"/>
      <c r="HW194" s="507"/>
      <c r="HX194" s="507"/>
      <c r="HY194" s="507"/>
      <c r="HZ194" s="507"/>
      <c r="IA194" s="507"/>
      <c r="IB194" s="507"/>
      <c r="IC194" s="507"/>
      <c r="ID194" s="507"/>
      <c r="IE194" s="507"/>
      <c r="IF194" s="507"/>
      <c r="IG194" s="507"/>
      <c r="IH194" s="507"/>
      <c r="II194" s="507"/>
      <c r="IJ194" s="507"/>
    </row>
    <row r="195" spans="1:244" s="398" customFormat="1" ht="19" x14ac:dyDescent="0.2">
      <c r="A195"/>
      <c r="B195" s="290"/>
      <c r="C195"/>
      <c r="D195" s="341"/>
      <c r="E195" s="463"/>
      <c r="F195" s="463"/>
      <c r="G195" s="271"/>
      <c r="H195"/>
      <c r="I195" s="99"/>
      <c r="J195"/>
      <c r="K195"/>
      <c r="L195"/>
      <c r="M195" s="275"/>
      <c r="N195" s="275"/>
      <c r="O195" s="275"/>
      <c r="P195" s="275"/>
      <c r="Q195" s="275"/>
      <c r="R195" s="275"/>
      <c r="S195" s="275"/>
      <c r="T195" s="275"/>
      <c r="U195" s="275"/>
      <c r="V195" s="275"/>
      <c r="W195" s="275"/>
      <c r="X195" s="275"/>
      <c r="Y195" s="275"/>
      <c r="Z195" s="275"/>
      <c r="AA195" s="275"/>
      <c r="AB195" s="23"/>
      <c r="AC195"/>
      <c r="AD195" s="92"/>
      <c r="AE195"/>
      <c r="AF195"/>
      <c r="AG195"/>
      <c r="AH195" s="96"/>
      <c r="AI195" s="394"/>
      <c r="AJ195" s="215"/>
      <c r="AK195" s="215"/>
      <c r="AL195" s="215"/>
      <c r="AM195" s="215"/>
      <c r="AN195" s="215"/>
      <c r="AO195" s="215"/>
      <c r="AP195" s="215"/>
      <c r="AQ195" s="215"/>
      <c r="AR195" s="215"/>
      <c r="AS195" s="215"/>
      <c r="AT195" s="215"/>
      <c r="AU195" s="215"/>
      <c r="AV195" s="215"/>
      <c r="AW195" s="215"/>
      <c r="AX195" s="215"/>
      <c r="AY195" s="394"/>
      <c r="AZ195" s="215"/>
      <c r="BA195" s="715"/>
      <c r="BB195"/>
      <c r="BC195" s="715"/>
      <c r="BD195"/>
      <c r="BE195" s="715"/>
      <c r="BF195"/>
      <c r="BG195" s="715"/>
      <c r="BH195"/>
      <c r="BI195" s="715"/>
      <c r="BJ195"/>
      <c r="BK195" s="715"/>
      <c r="BL195"/>
      <c r="BM195" s="715"/>
      <c r="BN195"/>
      <c r="BO195" s="387"/>
      <c r="BP195"/>
      <c r="BQ195" s="387"/>
      <c r="BR195"/>
      <c r="BS195" s="387"/>
      <c r="BT195"/>
      <c r="BU195" s="387"/>
      <c r="BV195"/>
      <c r="BW195" s="387"/>
      <c r="BX195"/>
      <c r="BY195" s="387"/>
      <c r="BZ195"/>
      <c r="CA195" s="387"/>
      <c r="CB195"/>
      <c r="CC195" s="387"/>
      <c r="CD195"/>
      <c r="CE195" s="387"/>
      <c r="CF195"/>
      <c r="CG195" s="387"/>
      <c r="CH195"/>
      <c r="CI195" s="387"/>
      <c r="CJ195"/>
      <c r="CK195" s="215"/>
      <c r="CL195" s="507"/>
      <c r="CM195" s="507"/>
      <c r="CN195" s="507"/>
      <c r="CO195" s="507"/>
      <c r="CP195" s="507"/>
      <c r="CQ195" s="507"/>
      <c r="CR195" s="507"/>
      <c r="CS195" s="507"/>
      <c r="CT195" s="507"/>
      <c r="CU195" s="507"/>
      <c r="CV195" s="507"/>
      <c r="CW195" s="507"/>
      <c r="CX195" s="507"/>
      <c r="CY195" s="507"/>
      <c r="DN195" s="507"/>
      <c r="DO195" s="507"/>
      <c r="DP195" s="507"/>
      <c r="DQ195" s="507"/>
      <c r="DR195" s="507"/>
      <c r="DS195" s="507"/>
      <c r="DT195" s="507"/>
      <c r="DU195" s="507"/>
      <c r="DV195" s="507"/>
      <c r="DW195" s="507"/>
      <c r="DX195" s="507"/>
      <c r="DY195" s="507"/>
      <c r="DZ195" s="507"/>
      <c r="EA195" s="507"/>
      <c r="EB195" s="507"/>
      <c r="EC195" s="507"/>
      <c r="ED195" s="507"/>
      <c r="EE195" s="507"/>
      <c r="EF195" s="507"/>
      <c r="EG195" s="507"/>
      <c r="EH195" s="507"/>
      <c r="EI195" s="507"/>
      <c r="EJ195" s="507"/>
      <c r="EK195" s="507"/>
      <c r="EL195" s="507"/>
      <c r="EM195" s="507"/>
      <c r="EN195" s="507"/>
      <c r="EO195" s="507"/>
      <c r="EP195" s="507"/>
      <c r="EQ195" s="507"/>
      <c r="ER195" s="507"/>
      <c r="ES195" s="507"/>
      <c r="ET195" s="507"/>
      <c r="EU195" s="507"/>
      <c r="EV195" s="507"/>
      <c r="EW195" s="507"/>
      <c r="EX195" s="507"/>
      <c r="EY195" s="507"/>
      <c r="EZ195" s="507"/>
      <c r="FA195" s="507"/>
      <c r="FB195" s="507"/>
      <c r="FC195" s="507"/>
      <c r="FD195" s="507"/>
      <c r="FE195" s="507"/>
      <c r="FF195" s="507"/>
      <c r="FG195" s="507"/>
      <c r="FH195" s="507"/>
      <c r="FI195" s="507"/>
      <c r="FJ195" s="507"/>
      <c r="FK195" s="507"/>
      <c r="FL195" s="507"/>
      <c r="FM195" s="507"/>
      <c r="FN195" s="507"/>
      <c r="FO195" s="507"/>
      <c r="FP195" s="507"/>
      <c r="FQ195" s="507"/>
      <c r="FR195" s="507"/>
      <c r="FS195" s="507"/>
      <c r="FT195" s="507"/>
      <c r="FU195" s="507"/>
      <c r="FV195" s="507"/>
      <c r="FW195" s="507"/>
      <c r="FX195" s="507"/>
      <c r="FY195" s="507"/>
      <c r="FZ195" s="507"/>
      <c r="GA195" s="507"/>
      <c r="GB195" s="507"/>
      <c r="GC195" s="507"/>
      <c r="GD195" s="507"/>
      <c r="GE195" s="507"/>
      <c r="GF195" s="507"/>
      <c r="GG195" s="507"/>
      <c r="GH195" s="507"/>
      <c r="GI195" s="507"/>
      <c r="GJ195" s="507"/>
      <c r="GK195" s="507"/>
      <c r="GL195" s="507"/>
      <c r="GM195" s="507"/>
      <c r="GN195" s="507"/>
      <c r="GO195" s="507"/>
      <c r="GP195" s="507"/>
      <c r="GQ195" s="507"/>
      <c r="GR195" s="507"/>
      <c r="GS195" s="507"/>
      <c r="GT195" s="507"/>
      <c r="GU195" s="507"/>
      <c r="GV195" s="507"/>
      <c r="GW195" s="507"/>
      <c r="GX195" s="507"/>
      <c r="GY195" s="507"/>
      <c r="GZ195" s="507"/>
      <c r="HA195" s="507"/>
      <c r="HB195" s="507"/>
      <c r="HC195" s="507"/>
      <c r="HD195" s="507"/>
      <c r="HE195" s="507"/>
      <c r="HF195" s="507"/>
      <c r="HG195" s="507"/>
      <c r="HH195" s="507"/>
      <c r="HI195" s="507"/>
      <c r="HJ195" s="507"/>
      <c r="HK195" s="507"/>
      <c r="HL195" s="507"/>
      <c r="HM195" s="507"/>
      <c r="HN195" s="507"/>
      <c r="HO195" s="507"/>
      <c r="HP195" s="507"/>
      <c r="HQ195" s="507"/>
      <c r="HR195" s="507"/>
      <c r="HS195" s="507"/>
      <c r="HT195" s="507"/>
      <c r="HU195" s="507"/>
      <c r="HV195" s="507"/>
      <c r="HW195" s="507"/>
      <c r="HX195" s="507"/>
      <c r="HY195" s="507"/>
      <c r="HZ195" s="507"/>
      <c r="IA195" s="507"/>
      <c r="IB195" s="507"/>
      <c r="IC195" s="507"/>
      <c r="ID195" s="507"/>
      <c r="IE195" s="507"/>
      <c r="IF195" s="507"/>
      <c r="IG195" s="507"/>
      <c r="IH195" s="507"/>
      <c r="II195" s="507"/>
      <c r="IJ195" s="507"/>
    </row>
    <row r="196" spans="1:244" s="398" customFormat="1" ht="19" x14ac:dyDescent="0.2">
      <c r="A196"/>
      <c r="B196" s="290"/>
      <c r="C196"/>
      <c r="D196" s="341"/>
      <c r="E196" s="463"/>
      <c r="F196" s="463"/>
      <c r="G196" s="271"/>
      <c r="H196"/>
      <c r="I196" s="99"/>
      <c r="J196"/>
      <c r="K196"/>
      <c r="L196"/>
      <c r="M196" s="275"/>
      <c r="N196" s="275"/>
      <c r="O196" s="275"/>
      <c r="P196" s="275"/>
      <c r="Q196" s="275"/>
      <c r="R196" s="275"/>
      <c r="S196" s="275"/>
      <c r="T196" s="275"/>
      <c r="U196" s="275"/>
      <c r="V196" s="275"/>
      <c r="W196" s="275"/>
      <c r="X196" s="275"/>
      <c r="Y196" s="275"/>
      <c r="Z196" s="275"/>
      <c r="AA196" s="275"/>
      <c r="AB196" s="23"/>
      <c r="AC196"/>
      <c r="AD196" s="92"/>
      <c r="AE196"/>
      <c r="AF196"/>
      <c r="AG196"/>
      <c r="AH196" s="96"/>
      <c r="AI196" s="394"/>
      <c r="AJ196" s="215"/>
      <c r="AK196" s="215"/>
      <c r="AL196" s="215"/>
      <c r="AM196" s="215"/>
      <c r="AN196" s="215"/>
      <c r="AO196" s="215"/>
      <c r="AP196" s="215"/>
      <c r="AQ196" s="215"/>
      <c r="AR196" s="215"/>
      <c r="AS196" s="215"/>
      <c r="AT196" s="215"/>
      <c r="AU196" s="215"/>
      <c r="AV196" s="215"/>
      <c r="AW196" s="215"/>
      <c r="AX196" s="215"/>
      <c r="AY196" s="394"/>
      <c r="AZ196" s="215"/>
      <c r="BA196" s="715"/>
      <c r="BB196"/>
      <c r="BC196" s="715"/>
      <c r="BD196"/>
      <c r="BE196" s="715"/>
      <c r="BF196"/>
      <c r="BG196" s="715"/>
      <c r="BH196"/>
      <c r="BI196" s="715"/>
      <c r="BJ196"/>
      <c r="BK196" s="715"/>
      <c r="BL196"/>
      <c r="BM196" s="715"/>
      <c r="BN196"/>
      <c r="BO196" s="387"/>
      <c r="BP196"/>
      <c r="BQ196" s="387"/>
      <c r="BR196"/>
      <c r="BS196" s="387"/>
      <c r="BT196"/>
      <c r="BU196" s="387"/>
      <c r="BV196"/>
      <c r="BW196" s="387"/>
      <c r="BX196"/>
      <c r="BY196" s="387"/>
      <c r="BZ196"/>
      <c r="CA196" s="387"/>
      <c r="CB196"/>
      <c r="CC196" s="387"/>
      <c r="CD196"/>
      <c r="CE196" s="387"/>
      <c r="CF196"/>
      <c r="CG196" s="387"/>
      <c r="CH196"/>
      <c r="CI196" s="387"/>
      <c r="CJ196"/>
      <c r="CK196" s="215"/>
      <c r="CL196" s="507"/>
      <c r="CM196" s="507"/>
      <c r="CN196" s="507"/>
      <c r="CO196" s="507"/>
      <c r="CP196" s="507"/>
      <c r="CQ196" s="507"/>
      <c r="CR196" s="507"/>
      <c r="CS196" s="507"/>
      <c r="CT196" s="507"/>
      <c r="CU196" s="507"/>
      <c r="CV196" s="507"/>
      <c r="CW196" s="507"/>
      <c r="CX196" s="507"/>
      <c r="CY196" s="507"/>
      <c r="DN196" s="507"/>
      <c r="DO196" s="507"/>
      <c r="DP196" s="507"/>
      <c r="DQ196" s="507"/>
      <c r="DR196" s="507"/>
      <c r="DS196" s="507"/>
      <c r="DT196" s="507"/>
      <c r="DU196" s="507"/>
      <c r="DV196" s="507"/>
      <c r="DW196" s="507"/>
      <c r="DX196" s="507"/>
      <c r="DY196" s="507"/>
      <c r="DZ196" s="507"/>
      <c r="EA196" s="507"/>
      <c r="EB196" s="507"/>
      <c r="EC196" s="507"/>
      <c r="ED196" s="507"/>
      <c r="EE196" s="507"/>
      <c r="EF196" s="507"/>
      <c r="EG196" s="507"/>
      <c r="EH196" s="507"/>
      <c r="EI196" s="507"/>
      <c r="EJ196" s="507"/>
      <c r="EK196" s="507"/>
      <c r="EL196" s="507"/>
      <c r="EM196" s="507"/>
      <c r="EN196" s="507"/>
      <c r="EO196" s="507"/>
      <c r="EP196" s="507"/>
      <c r="EQ196" s="507"/>
      <c r="ER196" s="507"/>
      <c r="ES196" s="507"/>
      <c r="ET196" s="507"/>
      <c r="EU196" s="507"/>
      <c r="EV196" s="507"/>
      <c r="EW196" s="507"/>
      <c r="EX196" s="507"/>
      <c r="EY196" s="507"/>
      <c r="EZ196" s="507"/>
      <c r="FA196" s="507"/>
      <c r="FB196" s="507"/>
      <c r="FC196" s="507"/>
      <c r="FD196" s="507"/>
      <c r="FE196" s="507"/>
      <c r="FF196" s="507"/>
      <c r="FG196" s="507"/>
      <c r="FH196" s="507"/>
      <c r="FI196" s="507"/>
      <c r="FJ196" s="507"/>
      <c r="FK196" s="507"/>
      <c r="FL196" s="507"/>
      <c r="FM196" s="507"/>
      <c r="FN196" s="507"/>
      <c r="FO196" s="507"/>
      <c r="FP196" s="507"/>
      <c r="FQ196" s="507"/>
      <c r="FR196" s="507"/>
      <c r="FS196" s="507"/>
      <c r="FT196" s="507"/>
      <c r="FU196" s="507"/>
      <c r="FV196" s="507"/>
      <c r="FW196" s="507"/>
      <c r="FX196" s="507"/>
      <c r="FY196" s="507"/>
      <c r="FZ196" s="507"/>
      <c r="GA196" s="507"/>
      <c r="GB196" s="507"/>
      <c r="GC196" s="507"/>
      <c r="GD196" s="507"/>
      <c r="GE196" s="507"/>
      <c r="GF196" s="507"/>
      <c r="GG196" s="507"/>
      <c r="GH196" s="507"/>
      <c r="GI196" s="507"/>
      <c r="GJ196" s="507"/>
      <c r="GK196" s="507"/>
      <c r="GL196" s="507"/>
      <c r="GM196" s="507"/>
      <c r="GN196" s="507"/>
      <c r="GO196" s="507"/>
      <c r="GP196" s="507"/>
      <c r="GQ196" s="507"/>
      <c r="GR196" s="507"/>
      <c r="GS196" s="507"/>
      <c r="GT196" s="507"/>
      <c r="GU196" s="507"/>
      <c r="GV196" s="507"/>
      <c r="GW196" s="507"/>
      <c r="GX196" s="507"/>
      <c r="GY196" s="507"/>
      <c r="GZ196" s="507"/>
      <c r="HA196" s="507"/>
      <c r="HB196" s="507"/>
      <c r="HC196" s="507"/>
      <c r="HD196" s="507"/>
      <c r="HE196" s="507"/>
      <c r="HF196" s="507"/>
      <c r="HG196" s="507"/>
      <c r="HH196" s="507"/>
      <c r="HI196" s="507"/>
      <c r="HJ196" s="507"/>
      <c r="HK196" s="507"/>
      <c r="HL196" s="507"/>
      <c r="HM196" s="507"/>
      <c r="HN196" s="507"/>
      <c r="HO196" s="507"/>
      <c r="HP196" s="507"/>
      <c r="HQ196" s="507"/>
      <c r="HR196" s="507"/>
      <c r="HS196" s="507"/>
      <c r="HT196" s="507"/>
      <c r="HU196" s="507"/>
      <c r="HV196" s="507"/>
      <c r="HW196" s="507"/>
      <c r="HX196" s="507"/>
      <c r="HY196" s="507"/>
      <c r="HZ196" s="507"/>
      <c r="IA196" s="507"/>
      <c r="IB196" s="507"/>
      <c r="IC196" s="507"/>
      <c r="ID196" s="507"/>
      <c r="IE196" s="507"/>
      <c r="IF196" s="507"/>
      <c r="IG196" s="507"/>
      <c r="IH196" s="507"/>
      <c r="II196" s="507"/>
      <c r="IJ196" s="507"/>
    </row>
    <row r="197" spans="1:244" s="398" customFormat="1" ht="19" x14ac:dyDescent="0.2">
      <c r="A197"/>
      <c r="B197" s="290"/>
      <c r="C197"/>
      <c r="D197" s="341"/>
      <c r="E197" s="463"/>
      <c r="F197" s="463"/>
      <c r="G197" s="271"/>
      <c r="H197"/>
      <c r="I197" s="99"/>
      <c r="J197"/>
      <c r="K197"/>
      <c r="L197"/>
      <c r="M197" s="275"/>
      <c r="N197" s="275"/>
      <c r="O197" s="275"/>
      <c r="P197" s="275"/>
      <c r="Q197" s="275"/>
      <c r="R197" s="275"/>
      <c r="S197" s="275"/>
      <c r="T197" s="275"/>
      <c r="U197" s="275"/>
      <c r="V197" s="275"/>
      <c r="W197" s="275"/>
      <c r="X197" s="275"/>
      <c r="Y197" s="275"/>
      <c r="Z197" s="275"/>
      <c r="AA197" s="275"/>
      <c r="AB197" s="23"/>
      <c r="AC197"/>
      <c r="AD197" s="92"/>
      <c r="AE197"/>
      <c r="AF197"/>
      <c r="AG197"/>
      <c r="AH197" s="96"/>
      <c r="AI197" s="394"/>
      <c r="AJ197" s="215"/>
      <c r="AK197" s="215"/>
      <c r="AL197" s="215"/>
      <c r="AM197" s="215"/>
      <c r="AN197" s="215"/>
      <c r="AO197" s="215"/>
      <c r="AP197" s="215"/>
      <c r="AQ197" s="215"/>
      <c r="AR197" s="215"/>
      <c r="AS197" s="215"/>
      <c r="AT197" s="215"/>
      <c r="AU197" s="215"/>
      <c r="AV197" s="215"/>
      <c r="AW197" s="215"/>
      <c r="AX197" s="215"/>
      <c r="AY197" s="394"/>
      <c r="AZ197" s="215"/>
      <c r="BA197" s="715"/>
      <c r="BB197"/>
      <c r="BC197" s="715"/>
      <c r="BD197"/>
      <c r="BE197" s="715"/>
      <c r="BF197"/>
      <c r="BG197" s="715"/>
      <c r="BH197"/>
      <c r="BI197" s="715"/>
      <c r="BJ197"/>
      <c r="BK197" s="715"/>
      <c r="BL197"/>
      <c r="BM197" s="715"/>
      <c r="BN197"/>
      <c r="BO197" s="387"/>
      <c r="BP197"/>
      <c r="BQ197" s="387"/>
      <c r="BR197"/>
      <c r="BS197" s="387"/>
      <c r="BT197"/>
      <c r="BU197" s="387"/>
      <c r="BV197"/>
      <c r="BW197" s="387"/>
      <c r="BX197"/>
      <c r="BY197" s="387"/>
      <c r="BZ197"/>
      <c r="CA197" s="387"/>
      <c r="CB197"/>
      <c r="CC197" s="387"/>
      <c r="CD197"/>
      <c r="CE197" s="387"/>
      <c r="CF197"/>
      <c r="CG197" s="387"/>
      <c r="CH197"/>
      <c r="CI197" s="387"/>
      <c r="CJ197"/>
      <c r="CK197" s="215"/>
      <c r="CL197" s="507"/>
      <c r="CM197" s="507"/>
      <c r="CN197" s="507"/>
      <c r="CO197" s="507"/>
      <c r="CP197" s="507"/>
      <c r="CQ197" s="507"/>
      <c r="CR197" s="507"/>
      <c r="CS197" s="507"/>
      <c r="CT197" s="507"/>
      <c r="CU197" s="507"/>
      <c r="CV197" s="507"/>
      <c r="CW197" s="507"/>
      <c r="CX197" s="507"/>
      <c r="CY197" s="507"/>
      <c r="DN197" s="507"/>
      <c r="DO197" s="507"/>
      <c r="DP197" s="507"/>
      <c r="DQ197" s="507"/>
      <c r="DR197" s="507"/>
      <c r="DS197" s="507"/>
      <c r="DT197" s="507"/>
      <c r="DU197" s="507"/>
      <c r="DV197" s="507"/>
      <c r="DW197" s="507"/>
      <c r="DX197" s="507"/>
      <c r="DY197" s="507"/>
      <c r="DZ197" s="507"/>
      <c r="EA197" s="507"/>
      <c r="EB197" s="507"/>
      <c r="EC197" s="507"/>
      <c r="ED197" s="507"/>
      <c r="EE197" s="507"/>
      <c r="EF197" s="507"/>
      <c r="EG197" s="507"/>
      <c r="EH197" s="507"/>
      <c r="EI197" s="507"/>
      <c r="EJ197" s="507"/>
      <c r="EK197" s="507"/>
      <c r="EL197" s="507"/>
      <c r="EM197" s="507"/>
      <c r="EN197" s="507"/>
      <c r="EO197" s="507"/>
      <c r="EP197" s="507"/>
      <c r="EQ197" s="507"/>
      <c r="ER197" s="507"/>
      <c r="ES197" s="507"/>
      <c r="ET197" s="507"/>
      <c r="EU197" s="507"/>
      <c r="EV197" s="507"/>
      <c r="EW197" s="507"/>
      <c r="EX197" s="507"/>
      <c r="EY197" s="507"/>
      <c r="EZ197" s="507"/>
      <c r="FA197" s="507"/>
      <c r="FB197" s="507"/>
      <c r="FC197" s="507"/>
      <c r="FD197" s="507"/>
      <c r="FE197" s="507"/>
      <c r="FF197" s="507"/>
      <c r="FG197" s="507"/>
      <c r="FH197" s="507"/>
      <c r="FI197" s="507"/>
      <c r="FJ197" s="507"/>
      <c r="FK197" s="507"/>
      <c r="FL197" s="507"/>
      <c r="FM197" s="507"/>
      <c r="FN197" s="507"/>
      <c r="FO197" s="507"/>
      <c r="FP197" s="507"/>
      <c r="FQ197" s="507"/>
      <c r="FR197" s="507"/>
      <c r="FS197" s="507"/>
      <c r="FT197" s="507"/>
      <c r="FU197" s="507"/>
      <c r="FV197" s="507"/>
      <c r="FW197" s="507"/>
      <c r="FX197" s="507"/>
      <c r="FY197" s="507"/>
      <c r="FZ197" s="507"/>
      <c r="GA197" s="507"/>
      <c r="GB197" s="507"/>
      <c r="GC197" s="507"/>
      <c r="GD197" s="507"/>
      <c r="GE197" s="507"/>
      <c r="GF197" s="507"/>
      <c r="GG197" s="507"/>
      <c r="GH197" s="507"/>
      <c r="GI197" s="507"/>
      <c r="GJ197" s="507"/>
      <c r="GK197" s="507"/>
      <c r="GL197" s="507"/>
      <c r="GM197" s="507"/>
      <c r="GN197" s="507"/>
      <c r="GO197" s="507"/>
      <c r="GP197" s="507"/>
      <c r="GQ197" s="507"/>
      <c r="GR197" s="507"/>
      <c r="GS197" s="507"/>
      <c r="GT197" s="507"/>
      <c r="GU197" s="507"/>
      <c r="GV197" s="507"/>
      <c r="GW197" s="507"/>
      <c r="GX197" s="507"/>
      <c r="GY197" s="507"/>
      <c r="GZ197" s="507"/>
      <c r="HA197" s="507"/>
      <c r="HB197" s="507"/>
      <c r="HC197" s="507"/>
      <c r="HD197" s="507"/>
      <c r="HE197" s="507"/>
      <c r="HF197" s="507"/>
      <c r="HG197" s="507"/>
      <c r="HH197" s="507"/>
      <c r="HI197" s="507"/>
      <c r="HJ197" s="507"/>
      <c r="HK197" s="507"/>
      <c r="HL197" s="507"/>
      <c r="HM197" s="507"/>
      <c r="HN197" s="507"/>
      <c r="HO197" s="507"/>
      <c r="HP197" s="507"/>
      <c r="HQ197" s="507"/>
      <c r="HR197" s="507"/>
      <c r="HS197" s="507"/>
      <c r="HT197" s="507"/>
      <c r="HU197" s="507"/>
      <c r="HV197" s="507"/>
      <c r="HW197" s="507"/>
      <c r="HX197" s="507"/>
      <c r="HY197" s="507"/>
      <c r="HZ197" s="507"/>
      <c r="IA197" s="507"/>
      <c r="IB197" s="507"/>
      <c r="IC197" s="507"/>
      <c r="ID197" s="507"/>
      <c r="IE197" s="507"/>
      <c r="IF197" s="507"/>
      <c r="IG197" s="507"/>
      <c r="IH197" s="507"/>
      <c r="II197" s="507"/>
      <c r="IJ197" s="507"/>
    </row>
    <row r="198" spans="1:244" s="398" customFormat="1" ht="19" x14ac:dyDescent="0.2">
      <c r="A198"/>
      <c r="B198" s="290"/>
      <c r="C198"/>
      <c r="D198" s="341"/>
      <c r="E198" s="463"/>
      <c r="F198" s="463"/>
      <c r="G198" s="271"/>
      <c r="H198"/>
      <c r="I198" s="99"/>
      <c r="J198"/>
      <c r="K198"/>
      <c r="L198"/>
      <c r="M198" s="275"/>
      <c r="N198" s="275"/>
      <c r="O198" s="275"/>
      <c r="P198" s="275"/>
      <c r="Q198" s="275"/>
      <c r="R198" s="275"/>
      <c r="S198" s="275"/>
      <c r="T198" s="275"/>
      <c r="U198" s="275"/>
      <c r="V198" s="275"/>
      <c r="W198" s="275"/>
      <c r="X198" s="275"/>
      <c r="Y198" s="275"/>
      <c r="Z198" s="275"/>
      <c r="AA198" s="275"/>
      <c r="AB198" s="23"/>
      <c r="AC198"/>
      <c r="AD198" s="92"/>
      <c r="AE198"/>
      <c r="AF198"/>
      <c r="AG198"/>
      <c r="AH198" s="96"/>
      <c r="AI198" s="394"/>
      <c r="AJ198" s="215"/>
      <c r="AK198" s="215"/>
      <c r="AL198" s="215"/>
      <c r="AM198" s="215"/>
      <c r="AN198" s="215"/>
      <c r="AO198" s="215"/>
      <c r="AP198" s="215"/>
      <c r="AQ198" s="215"/>
      <c r="AR198" s="215"/>
      <c r="AS198" s="215"/>
      <c r="AT198" s="215"/>
      <c r="AU198" s="215"/>
      <c r="AV198" s="215"/>
      <c r="AW198" s="215"/>
      <c r="AX198" s="215"/>
      <c r="AY198" s="394"/>
      <c r="AZ198" s="215"/>
      <c r="BA198" s="715"/>
      <c r="BB198"/>
      <c r="BC198" s="715"/>
      <c r="BD198"/>
      <c r="BE198" s="715"/>
      <c r="BF198"/>
      <c r="BG198" s="715"/>
      <c r="BH198"/>
      <c r="BI198" s="715"/>
      <c r="BJ198"/>
      <c r="BK198" s="715"/>
      <c r="BL198"/>
      <c r="BM198" s="715"/>
      <c r="BN198"/>
      <c r="BO198" s="387"/>
      <c r="BP198"/>
      <c r="BQ198" s="387"/>
      <c r="BR198"/>
      <c r="BS198" s="387"/>
      <c r="BT198"/>
      <c r="BU198" s="387"/>
      <c r="BV198"/>
      <c r="BW198" s="387"/>
      <c r="BX198"/>
      <c r="BY198" s="387"/>
      <c r="BZ198"/>
      <c r="CA198" s="387"/>
      <c r="CB198"/>
      <c r="CC198" s="387"/>
      <c r="CD198"/>
      <c r="CE198" s="387"/>
      <c r="CF198"/>
      <c r="CG198" s="387"/>
      <c r="CH198"/>
      <c r="CI198" s="387"/>
      <c r="CJ198"/>
      <c r="CK198" s="215"/>
      <c r="CL198" s="507"/>
      <c r="CM198" s="507"/>
      <c r="CN198" s="507"/>
      <c r="CO198" s="507"/>
      <c r="CP198" s="507"/>
      <c r="CQ198" s="507"/>
      <c r="CR198" s="507"/>
      <c r="CS198" s="507"/>
      <c r="CT198" s="507"/>
      <c r="CU198" s="507"/>
      <c r="CV198" s="507"/>
      <c r="CW198" s="507"/>
      <c r="CX198" s="507"/>
      <c r="CY198" s="507"/>
      <c r="DN198" s="507"/>
      <c r="DO198" s="507"/>
      <c r="DP198" s="507"/>
      <c r="DQ198" s="507"/>
      <c r="DR198" s="507"/>
      <c r="DS198" s="507"/>
      <c r="DT198" s="507"/>
      <c r="DU198" s="507"/>
      <c r="DV198" s="507"/>
      <c r="DW198" s="507"/>
      <c r="DX198" s="507"/>
      <c r="DY198" s="507"/>
      <c r="DZ198" s="507"/>
      <c r="EA198" s="507"/>
      <c r="EB198" s="507"/>
      <c r="EC198" s="507"/>
      <c r="ED198" s="507"/>
      <c r="EE198" s="507"/>
      <c r="EF198" s="507"/>
      <c r="EG198" s="507"/>
      <c r="EH198" s="507"/>
      <c r="EI198" s="507"/>
      <c r="EJ198" s="507"/>
      <c r="EK198" s="507"/>
      <c r="EL198" s="507"/>
      <c r="EM198" s="507"/>
      <c r="EN198" s="507"/>
      <c r="EO198" s="507"/>
      <c r="EP198" s="507"/>
      <c r="EQ198" s="507"/>
      <c r="ER198" s="507"/>
      <c r="ES198" s="507"/>
      <c r="ET198" s="507"/>
      <c r="EU198" s="507"/>
      <c r="EV198" s="507"/>
      <c r="EW198" s="507"/>
      <c r="EX198" s="507"/>
      <c r="EY198" s="507"/>
      <c r="EZ198" s="507"/>
      <c r="FA198" s="507"/>
      <c r="FB198" s="507"/>
      <c r="FC198" s="507"/>
      <c r="FD198" s="507"/>
      <c r="FE198" s="507"/>
      <c r="FF198" s="507"/>
      <c r="FG198" s="507"/>
      <c r="FH198" s="507"/>
      <c r="FI198" s="507"/>
      <c r="FJ198" s="507"/>
      <c r="FK198" s="507"/>
      <c r="FL198" s="507"/>
      <c r="FM198" s="507"/>
      <c r="FN198" s="507"/>
      <c r="FO198" s="507"/>
      <c r="FP198" s="507"/>
      <c r="FQ198" s="507"/>
      <c r="FR198" s="507"/>
      <c r="FS198" s="507"/>
      <c r="FT198" s="507"/>
      <c r="FU198" s="507"/>
      <c r="FV198" s="507"/>
      <c r="FW198" s="507"/>
      <c r="FX198" s="507"/>
      <c r="FY198" s="507"/>
      <c r="FZ198" s="507"/>
      <c r="GA198" s="507"/>
      <c r="GB198" s="507"/>
      <c r="GC198" s="507"/>
      <c r="GD198" s="507"/>
      <c r="GE198" s="507"/>
      <c r="GF198" s="507"/>
      <c r="GG198" s="507"/>
      <c r="GH198" s="507"/>
      <c r="GI198" s="507"/>
      <c r="GJ198" s="507"/>
      <c r="GK198" s="507"/>
      <c r="GL198" s="507"/>
      <c r="GM198" s="507"/>
      <c r="GN198" s="507"/>
      <c r="GO198" s="507"/>
      <c r="GP198" s="507"/>
      <c r="GQ198" s="507"/>
      <c r="GR198" s="507"/>
      <c r="GS198" s="507"/>
      <c r="GT198" s="507"/>
      <c r="GU198" s="507"/>
      <c r="GV198" s="507"/>
      <c r="GW198" s="507"/>
      <c r="GX198" s="507"/>
      <c r="GY198" s="507"/>
      <c r="GZ198" s="507"/>
      <c r="HA198" s="507"/>
      <c r="HB198" s="507"/>
      <c r="HC198" s="507"/>
      <c r="HD198" s="507"/>
      <c r="HE198" s="507"/>
      <c r="HF198" s="507"/>
      <c r="HG198" s="507"/>
      <c r="HH198" s="507"/>
      <c r="HI198" s="507"/>
      <c r="HJ198" s="507"/>
      <c r="HK198" s="507"/>
      <c r="HL198" s="507"/>
      <c r="HM198" s="507"/>
      <c r="HN198" s="507"/>
      <c r="HO198" s="507"/>
      <c r="HP198" s="507"/>
      <c r="HQ198" s="507"/>
      <c r="HR198" s="507"/>
      <c r="HS198" s="507"/>
      <c r="HT198" s="507"/>
      <c r="HU198" s="507"/>
      <c r="HV198" s="507"/>
      <c r="HW198" s="507"/>
      <c r="HX198" s="507"/>
      <c r="HY198" s="507"/>
      <c r="HZ198" s="507"/>
      <c r="IA198" s="507"/>
      <c r="IB198" s="507"/>
      <c r="IC198" s="507"/>
      <c r="ID198" s="507"/>
      <c r="IE198" s="507"/>
      <c r="IF198" s="507"/>
      <c r="IG198" s="507"/>
      <c r="IH198" s="507"/>
      <c r="II198" s="507"/>
      <c r="IJ198" s="507"/>
    </row>
    <row r="199" spans="1:244" s="398" customFormat="1" ht="19" x14ac:dyDescent="0.2">
      <c r="A199"/>
      <c r="B199" s="290"/>
      <c r="C199"/>
      <c r="D199" s="341"/>
      <c r="E199" s="463"/>
      <c r="F199" s="463"/>
      <c r="G199" s="271"/>
      <c r="H199"/>
      <c r="I199" s="99"/>
      <c r="J199"/>
      <c r="K199"/>
      <c r="L199"/>
      <c r="M199" s="275"/>
      <c r="N199" s="275"/>
      <c r="O199" s="275"/>
      <c r="P199" s="275"/>
      <c r="Q199" s="275"/>
      <c r="R199" s="275"/>
      <c r="S199" s="275"/>
      <c r="T199" s="275"/>
      <c r="U199" s="275"/>
      <c r="V199" s="275"/>
      <c r="W199" s="275"/>
      <c r="X199" s="275"/>
      <c r="Y199" s="275"/>
      <c r="Z199" s="275"/>
      <c r="AA199" s="275"/>
      <c r="AB199" s="23"/>
      <c r="AC199"/>
      <c r="AD199" s="92"/>
      <c r="AE199"/>
      <c r="AF199"/>
      <c r="AG199"/>
      <c r="AH199" s="96"/>
      <c r="AI199" s="394"/>
      <c r="AJ199" s="215"/>
      <c r="AK199" s="215"/>
      <c r="AL199" s="215"/>
      <c r="AM199" s="215"/>
      <c r="AN199" s="215"/>
      <c r="AO199" s="215"/>
      <c r="AP199" s="215"/>
      <c r="AQ199" s="215"/>
      <c r="AR199" s="215"/>
      <c r="AS199" s="215"/>
      <c r="AT199" s="215"/>
      <c r="AU199" s="215"/>
      <c r="AV199" s="215"/>
      <c r="AW199" s="215"/>
      <c r="AX199" s="215"/>
      <c r="AY199" s="394"/>
      <c r="AZ199" s="215"/>
      <c r="BA199" s="715"/>
      <c r="BB199"/>
      <c r="BC199" s="715"/>
      <c r="BD199"/>
      <c r="BE199" s="715"/>
      <c r="BF199"/>
      <c r="BG199" s="715"/>
      <c r="BH199"/>
      <c r="BI199" s="715"/>
      <c r="BJ199"/>
      <c r="BK199" s="715"/>
      <c r="BL199"/>
      <c r="BM199" s="715"/>
      <c r="BN199"/>
      <c r="BO199" s="387"/>
      <c r="BP199"/>
      <c r="BQ199" s="387"/>
      <c r="BR199"/>
      <c r="BS199" s="387"/>
      <c r="BT199"/>
      <c r="BU199" s="387"/>
      <c r="BV199"/>
      <c r="BW199" s="387"/>
      <c r="BX199"/>
      <c r="BY199" s="387"/>
      <c r="BZ199"/>
      <c r="CA199" s="387"/>
      <c r="CB199"/>
      <c r="CC199" s="387"/>
      <c r="CD199"/>
      <c r="CE199" s="387"/>
      <c r="CF199"/>
      <c r="CG199" s="387"/>
      <c r="CH199"/>
      <c r="CI199" s="387"/>
      <c r="CJ199"/>
      <c r="CK199" s="215"/>
      <c r="CL199" s="507"/>
      <c r="CM199" s="507"/>
      <c r="CN199" s="507"/>
      <c r="CO199" s="507"/>
      <c r="CP199" s="507"/>
      <c r="CQ199" s="507"/>
      <c r="CR199" s="507"/>
      <c r="CS199" s="507"/>
      <c r="CT199" s="507"/>
      <c r="CU199" s="507"/>
      <c r="CV199" s="507"/>
      <c r="CW199" s="507"/>
      <c r="CX199" s="507"/>
      <c r="CY199" s="507"/>
      <c r="DN199" s="507"/>
      <c r="DO199" s="507"/>
      <c r="DP199" s="507"/>
      <c r="DQ199" s="507"/>
      <c r="DR199" s="507"/>
      <c r="DS199" s="507"/>
      <c r="DT199" s="507"/>
      <c r="DU199" s="507"/>
      <c r="DV199" s="507"/>
      <c r="DW199" s="507"/>
      <c r="DX199" s="507"/>
      <c r="DY199" s="507"/>
      <c r="DZ199" s="507"/>
      <c r="EA199" s="507"/>
      <c r="EB199" s="507"/>
      <c r="EC199" s="507"/>
      <c r="ED199" s="507"/>
      <c r="EE199" s="507"/>
      <c r="EF199" s="507"/>
      <c r="EG199" s="507"/>
      <c r="EH199" s="507"/>
      <c r="EI199" s="507"/>
      <c r="EJ199" s="507"/>
      <c r="EK199" s="507"/>
      <c r="EL199" s="507"/>
      <c r="EM199" s="507"/>
      <c r="EN199" s="507"/>
      <c r="EO199" s="507"/>
      <c r="EP199" s="507"/>
      <c r="EQ199" s="507"/>
      <c r="ER199" s="507"/>
      <c r="ES199" s="507"/>
      <c r="ET199" s="507"/>
      <c r="EU199" s="507"/>
      <c r="EV199" s="507"/>
      <c r="EW199" s="507"/>
      <c r="EX199" s="507"/>
      <c r="EY199" s="507"/>
      <c r="EZ199" s="507"/>
      <c r="FA199" s="507"/>
      <c r="FB199" s="507"/>
      <c r="FC199" s="507"/>
      <c r="FD199" s="507"/>
      <c r="FE199" s="507"/>
      <c r="FF199" s="507"/>
      <c r="FG199" s="507"/>
      <c r="FH199" s="507"/>
      <c r="FI199" s="507"/>
      <c r="FJ199" s="507"/>
      <c r="FK199" s="507"/>
      <c r="FL199" s="507"/>
      <c r="FM199" s="507"/>
      <c r="FN199" s="507"/>
      <c r="FO199" s="507"/>
      <c r="FP199" s="507"/>
      <c r="FQ199" s="507"/>
      <c r="FR199" s="507"/>
      <c r="FS199" s="507"/>
      <c r="FT199" s="507"/>
      <c r="FU199" s="507"/>
      <c r="FV199" s="507"/>
      <c r="FW199" s="507"/>
      <c r="FX199" s="507"/>
      <c r="FY199" s="507"/>
      <c r="FZ199" s="507"/>
      <c r="GA199" s="507"/>
      <c r="GB199" s="507"/>
      <c r="GC199" s="507"/>
      <c r="GD199" s="507"/>
      <c r="GE199" s="507"/>
      <c r="GF199" s="507"/>
      <c r="GG199" s="507"/>
      <c r="GH199" s="507"/>
      <c r="GI199" s="507"/>
      <c r="GJ199" s="507"/>
      <c r="GK199" s="507"/>
      <c r="GL199" s="507"/>
      <c r="GM199" s="507"/>
      <c r="GN199" s="507"/>
      <c r="GO199" s="507"/>
      <c r="GP199" s="507"/>
      <c r="GQ199" s="507"/>
      <c r="GR199" s="507"/>
      <c r="GS199" s="507"/>
      <c r="GT199" s="507"/>
      <c r="GU199" s="507"/>
      <c r="GV199" s="507"/>
      <c r="GW199" s="507"/>
      <c r="GX199" s="507"/>
      <c r="GY199" s="507"/>
      <c r="GZ199" s="507"/>
      <c r="HA199" s="507"/>
      <c r="HB199" s="507"/>
      <c r="HC199" s="507"/>
      <c r="HD199" s="507"/>
      <c r="HE199" s="507"/>
      <c r="HF199" s="507"/>
      <c r="HG199" s="507"/>
      <c r="HH199" s="507"/>
      <c r="HI199" s="507"/>
      <c r="HJ199" s="507"/>
      <c r="HK199" s="507"/>
      <c r="HL199" s="507"/>
      <c r="HM199" s="507"/>
      <c r="HN199" s="507"/>
      <c r="HO199" s="507"/>
      <c r="HP199" s="507"/>
      <c r="HQ199" s="507"/>
      <c r="HR199" s="507"/>
      <c r="HS199" s="507"/>
      <c r="HT199" s="507"/>
      <c r="HU199" s="507"/>
      <c r="HV199" s="507"/>
      <c r="HW199" s="507"/>
      <c r="HX199" s="507"/>
      <c r="HY199" s="507"/>
      <c r="HZ199" s="507"/>
      <c r="IA199" s="507"/>
      <c r="IB199" s="507"/>
      <c r="IC199" s="507"/>
      <c r="ID199" s="507"/>
      <c r="IE199" s="507"/>
      <c r="IF199" s="507"/>
      <c r="IG199" s="507"/>
      <c r="IH199" s="507"/>
      <c r="II199" s="507"/>
      <c r="IJ199" s="507"/>
    </row>
    <row r="200" spans="1:244" s="398" customFormat="1" ht="19" x14ac:dyDescent="0.2">
      <c r="A200"/>
      <c r="B200" s="290"/>
      <c r="C200"/>
      <c r="D200" s="341"/>
      <c r="E200" s="463"/>
      <c r="F200" s="463"/>
      <c r="G200" s="271"/>
      <c r="H200"/>
      <c r="I200" s="99"/>
      <c r="J200"/>
      <c r="K200"/>
      <c r="L200"/>
      <c r="M200" s="275"/>
      <c r="N200" s="275"/>
      <c r="O200" s="275"/>
      <c r="P200" s="275"/>
      <c r="Q200" s="275"/>
      <c r="R200" s="275"/>
      <c r="S200" s="275"/>
      <c r="T200" s="275"/>
      <c r="U200" s="275"/>
      <c r="V200" s="275"/>
      <c r="W200" s="275"/>
      <c r="X200" s="275"/>
      <c r="Y200" s="275"/>
      <c r="Z200" s="275"/>
      <c r="AA200" s="275"/>
      <c r="AB200" s="23"/>
      <c r="AC200"/>
      <c r="AD200" s="92"/>
      <c r="AE200"/>
      <c r="AF200"/>
      <c r="AG200"/>
      <c r="AH200" s="96"/>
      <c r="AI200" s="394"/>
      <c r="AJ200" s="215"/>
      <c r="AK200" s="215"/>
      <c r="AL200" s="215"/>
      <c r="AM200" s="215"/>
      <c r="AN200" s="215"/>
      <c r="AO200" s="215"/>
      <c r="AP200" s="215"/>
      <c r="AQ200" s="215"/>
      <c r="AR200" s="215"/>
      <c r="AS200" s="215"/>
      <c r="AT200" s="215"/>
      <c r="AU200" s="215"/>
      <c r="AV200" s="215"/>
      <c r="AW200" s="215"/>
      <c r="AX200" s="215"/>
      <c r="AY200" s="394"/>
      <c r="AZ200" s="215"/>
      <c r="BA200" s="715"/>
      <c r="BB200"/>
      <c r="BC200" s="715"/>
      <c r="BD200"/>
      <c r="BE200" s="715"/>
      <c r="BF200"/>
      <c r="BG200" s="715"/>
      <c r="BH200"/>
      <c r="BI200" s="715"/>
      <c r="BJ200"/>
      <c r="BK200" s="715"/>
      <c r="BL200"/>
      <c r="BM200" s="715"/>
      <c r="BN200"/>
      <c r="BO200" s="387"/>
      <c r="BP200"/>
      <c r="BQ200" s="387"/>
      <c r="BR200"/>
      <c r="BS200" s="387"/>
      <c r="BT200"/>
      <c r="BU200" s="387"/>
      <c r="BV200"/>
      <c r="BW200" s="387"/>
      <c r="BX200"/>
      <c r="BY200" s="387"/>
      <c r="BZ200"/>
      <c r="CA200" s="387"/>
      <c r="CB200"/>
      <c r="CC200" s="387"/>
      <c r="CD200"/>
      <c r="CE200" s="387"/>
      <c r="CF200"/>
      <c r="CG200" s="387"/>
      <c r="CH200"/>
      <c r="CI200" s="387"/>
      <c r="CJ200"/>
      <c r="CK200" s="215"/>
      <c r="CL200" s="507"/>
      <c r="CM200" s="507"/>
      <c r="CN200" s="507"/>
      <c r="CO200" s="507"/>
      <c r="CP200" s="507"/>
      <c r="CQ200" s="507"/>
      <c r="CR200" s="507"/>
      <c r="CS200" s="507"/>
      <c r="CT200" s="507"/>
      <c r="CU200" s="507"/>
      <c r="CV200" s="507"/>
      <c r="CW200" s="507"/>
      <c r="CX200" s="507"/>
      <c r="CY200" s="507"/>
      <c r="DN200" s="507"/>
      <c r="DO200" s="507"/>
      <c r="DP200" s="507"/>
      <c r="DQ200" s="507"/>
      <c r="DR200" s="507"/>
      <c r="DS200" s="507"/>
      <c r="DT200" s="507"/>
      <c r="DU200" s="507"/>
      <c r="DV200" s="507"/>
      <c r="DW200" s="507"/>
      <c r="DX200" s="507"/>
      <c r="DY200" s="507"/>
      <c r="DZ200" s="507"/>
      <c r="EA200" s="507"/>
      <c r="EB200" s="507"/>
      <c r="EC200" s="507"/>
      <c r="ED200" s="507"/>
      <c r="EE200" s="507"/>
      <c r="EF200" s="507"/>
      <c r="EG200" s="507"/>
      <c r="EH200" s="507"/>
      <c r="EI200" s="507"/>
      <c r="EJ200" s="507"/>
      <c r="EK200" s="507"/>
      <c r="EL200" s="507"/>
      <c r="EM200" s="507"/>
      <c r="EN200" s="507"/>
      <c r="EO200" s="507"/>
      <c r="EP200" s="507"/>
      <c r="EQ200" s="507"/>
      <c r="ER200" s="507"/>
      <c r="ES200" s="507"/>
      <c r="ET200" s="507"/>
      <c r="EU200" s="507"/>
      <c r="EV200" s="507"/>
      <c r="EW200" s="507"/>
      <c r="EX200" s="507"/>
      <c r="EY200" s="507"/>
      <c r="EZ200" s="507"/>
      <c r="FA200" s="507"/>
      <c r="FB200" s="507"/>
      <c r="FC200" s="507"/>
      <c r="FD200" s="507"/>
      <c r="FE200" s="507"/>
      <c r="FF200" s="507"/>
      <c r="FG200" s="507"/>
      <c r="FH200" s="507"/>
      <c r="FI200" s="507"/>
      <c r="FJ200" s="507"/>
      <c r="FK200" s="507"/>
      <c r="FL200" s="507"/>
      <c r="FM200" s="507"/>
      <c r="FN200" s="507"/>
      <c r="FO200" s="507"/>
      <c r="FP200" s="507"/>
      <c r="FQ200" s="507"/>
      <c r="FR200" s="507"/>
      <c r="FS200" s="507"/>
      <c r="FT200" s="507"/>
      <c r="FU200" s="507"/>
      <c r="FV200" s="507"/>
      <c r="FW200" s="507"/>
      <c r="FX200" s="507"/>
      <c r="FY200" s="507"/>
      <c r="FZ200" s="507"/>
      <c r="GA200" s="507"/>
      <c r="GB200" s="507"/>
      <c r="GC200" s="507"/>
      <c r="GD200" s="507"/>
      <c r="GE200" s="507"/>
      <c r="GF200" s="507"/>
      <c r="GG200" s="507"/>
      <c r="GH200" s="507"/>
      <c r="GI200" s="507"/>
      <c r="GJ200" s="507"/>
      <c r="GK200" s="507"/>
      <c r="GL200" s="507"/>
      <c r="GM200" s="507"/>
      <c r="GN200" s="507"/>
      <c r="GO200" s="507"/>
      <c r="GP200" s="507"/>
      <c r="GQ200" s="507"/>
      <c r="GR200" s="507"/>
      <c r="GS200" s="507"/>
      <c r="GT200" s="507"/>
      <c r="GU200" s="507"/>
      <c r="GV200" s="507"/>
      <c r="GW200" s="507"/>
      <c r="GX200" s="507"/>
      <c r="GY200" s="507"/>
      <c r="GZ200" s="507"/>
      <c r="HA200" s="507"/>
      <c r="HB200" s="507"/>
      <c r="HC200" s="507"/>
      <c r="HD200" s="507"/>
      <c r="HE200" s="507"/>
      <c r="HF200" s="507"/>
      <c r="HG200" s="507"/>
      <c r="HH200" s="507"/>
      <c r="HI200" s="507"/>
      <c r="HJ200" s="507"/>
      <c r="HK200" s="507"/>
      <c r="HL200" s="507"/>
      <c r="HM200" s="507"/>
      <c r="HN200" s="507"/>
      <c r="HO200" s="507"/>
      <c r="HP200" s="507"/>
      <c r="HQ200" s="507"/>
      <c r="HR200" s="507"/>
      <c r="HS200" s="507"/>
      <c r="HT200" s="507"/>
      <c r="HU200" s="507"/>
      <c r="HV200" s="507"/>
      <c r="HW200" s="507"/>
      <c r="HX200" s="507"/>
      <c r="HY200" s="507"/>
      <c r="HZ200" s="507"/>
      <c r="IA200" s="507"/>
      <c r="IB200" s="507"/>
      <c r="IC200" s="507"/>
      <c r="ID200" s="507"/>
      <c r="IE200" s="507"/>
      <c r="IF200" s="507"/>
      <c r="IG200" s="507"/>
      <c r="IH200" s="507"/>
      <c r="II200" s="507"/>
      <c r="IJ200" s="507"/>
    </row>
    <row r="201" spans="1:244" s="398" customFormat="1" ht="19" x14ac:dyDescent="0.2">
      <c r="A201"/>
      <c r="B201" s="290"/>
      <c r="C201"/>
      <c r="D201" s="341"/>
      <c r="E201" s="463"/>
      <c r="F201" s="463"/>
      <c r="G201" s="271"/>
      <c r="H201"/>
      <c r="I201" s="99"/>
      <c r="J201"/>
      <c r="K201"/>
      <c r="L201"/>
      <c r="M201" s="275"/>
      <c r="N201" s="275"/>
      <c r="O201" s="275"/>
      <c r="P201" s="275"/>
      <c r="Q201" s="275"/>
      <c r="R201" s="275"/>
      <c r="S201" s="275"/>
      <c r="T201" s="275"/>
      <c r="U201" s="275"/>
      <c r="V201" s="275"/>
      <c r="W201" s="275"/>
      <c r="X201" s="275"/>
      <c r="Y201" s="275"/>
      <c r="Z201" s="275"/>
      <c r="AA201" s="275"/>
      <c r="AB201" s="23"/>
      <c r="AC201"/>
      <c r="AD201" s="92"/>
      <c r="AE201"/>
      <c r="AF201"/>
      <c r="AG201"/>
      <c r="AH201" s="96"/>
      <c r="AI201" s="394"/>
      <c r="AJ201" s="215"/>
      <c r="AK201" s="215"/>
      <c r="AL201" s="215"/>
      <c r="AM201" s="215"/>
      <c r="AN201" s="215"/>
      <c r="AO201" s="215"/>
      <c r="AP201" s="215"/>
      <c r="AQ201" s="215"/>
      <c r="AR201" s="215"/>
      <c r="AS201" s="215"/>
      <c r="AT201" s="215"/>
      <c r="AU201" s="215"/>
      <c r="AV201" s="215"/>
      <c r="AW201" s="215"/>
      <c r="AX201" s="215"/>
      <c r="AY201" s="394"/>
      <c r="AZ201" s="215"/>
      <c r="BA201" s="715"/>
      <c r="BB201"/>
      <c r="BC201" s="715"/>
      <c r="BD201"/>
      <c r="BE201" s="715"/>
      <c r="BF201"/>
      <c r="BG201" s="715"/>
      <c r="BH201"/>
      <c r="BI201" s="715"/>
      <c r="BJ201"/>
      <c r="BK201" s="715"/>
      <c r="BL201"/>
      <c r="BM201" s="715"/>
      <c r="BN201"/>
      <c r="BO201" s="387"/>
      <c r="BP201"/>
      <c r="BQ201" s="387"/>
      <c r="BR201"/>
      <c r="BS201" s="387"/>
      <c r="BT201"/>
      <c r="BU201" s="387"/>
      <c r="BV201"/>
      <c r="BW201" s="387"/>
      <c r="BX201"/>
      <c r="BY201" s="387"/>
      <c r="BZ201"/>
      <c r="CA201" s="387"/>
      <c r="CB201"/>
      <c r="CC201" s="387"/>
      <c r="CD201"/>
      <c r="CE201" s="387"/>
      <c r="CF201"/>
      <c r="CG201" s="387"/>
      <c r="CH201"/>
      <c r="CI201" s="387"/>
      <c r="CJ201"/>
      <c r="CK201" s="215"/>
      <c r="CL201" s="507"/>
      <c r="CM201" s="507"/>
      <c r="CN201" s="507"/>
      <c r="CO201" s="507"/>
      <c r="CP201" s="507"/>
      <c r="CQ201" s="507"/>
      <c r="CR201" s="507"/>
      <c r="CS201" s="507"/>
      <c r="CT201" s="507"/>
      <c r="CU201" s="507"/>
      <c r="CV201" s="507"/>
      <c r="CW201" s="507"/>
      <c r="CX201" s="507"/>
      <c r="CY201" s="507"/>
      <c r="DN201" s="507"/>
      <c r="DO201" s="507"/>
      <c r="DP201" s="507"/>
      <c r="DQ201" s="507"/>
      <c r="DR201" s="507"/>
      <c r="DS201" s="507"/>
      <c r="DT201" s="507"/>
      <c r="DU201" s="507"/>
      <c r="DV201" s="507"/>
      <c r="DW201" s="507"/>
      <c r="DX201" s="507"/>
      <c r="DY201" s="507"/>
      <c r="DZ201" s="507"/>
      <c r="EA201" s="507"/>
      <c r="EB201" s="507"/>
      <c r="EC201" s="507"/>
      <c r="ED201" s="507"/>
      <c r="EE201" s="507"/>
      <c r="EF201" s="507"/>
      <c r="EG201" s="507"/>
      <c r="EH201" s="507"/>
      <c r="EI201" s="507"/>
      <c r="EJ201" s="507"/>
      <c r="EK201" s="507"/>
      <c r="EL201" s="507"/>
      <c r="EM201" s="507"/>
      <c r="EN201" s="507"/>
      <c r="EO201" s="507"/>
      <c r="EP201" s="507"/>
      <c r="EQ201" s="507"/>
      <c r="ER201" s="507"/>
      <c r="ES201" s="507"/>
      <c r="ET201" s="507"/>
      <c r="EU201" s="507"/>
      <c r="EV201" s="507"/>
      <c r="EW201" s="507"/>
      <c r="EX201" s="507"/>
      <c r="EY201" s="507"/>
      <c r="EZ201" s="507"/>
      <c r="FA201" s="507"/>
      <c r="FB201" s="507"/>
      <c r="FC201" s="507"/>
      <c r="FD201" s="507"/>
      <c r="FE201" s="507"/>
      <c r="FF201" s="507"/>
      <c r="FG201" s="507"/>
      <c r="FH201" s="507"/>
      <c r="FI201" s="507"/>
      <c r="FJ201" s="507"/>
      <c r="FK201" s="507"/>
      <c r="FL201" s="507"/>
      <c r="FM201" s="507"/>
      <c r="FN201" s="507"/>
      <c r="FO201" s="507"/>
      <c r="FP201" s="507"/>
      <c r="FQ201" s="507"/>
      <c r="FR201" s="507"/>
      <c r="FS201" s="507"/>
      <c r="FT201" s="507"/>
      <c r="FU201" s="507"/>
      <c r="FV201" s="507"/>
      <c r="FW201" s="507"/>
      <c r="FX201" s="507"/>
      <c r="FY201" s="507"/>
      <c r="FZ201" s="507"/>
      <c r="GA201" s="507"/>
      <c r="GB201" s="507"/>
      <c r="GC201" s="507"/>
      <c r="GD201" s="507"/>
      <c r="GE201" s="507"/>
      <c r="GF201" s="507"/>
      <c r="GG201" s="507"/>
      <c r="GH201" s="507"/>
      <c r="GI201" s="507"/>
      <c r="GJ201" s="507"/>
      <c r="GK201" s="507"/>
      <c r="GL201" s="507"/>
      <c r="GM201" s="507"/>
      <c r="GN201" s="507"/>
      <c r="GO201" s="507"/>
      <c r="GP201" s="507"/>
      <c r="GQ201" s="507"/>
      <c r="GR201" s="507"/>
      <c r="GS201" s="507"/>
      <c r="GT201" s="507"/>
      <c r="GU201" s="507"/>
      <c r="GV201" s="507"/>
      <c r="GW201" s="507"/>
      <c r="GX201" s="507"/>
      <c r="GY201" s="507"/>
      <c r="GZ201" s="507"/>
      <c r="HA201" s="507"/>
      <c r="HB201" s="507"/>
      <c r="HC201" s="507"/>
      <c r="HD201" s="507"/>
      <c r="HE201" s="507"/>
      <c r="HF201" s="507"/>
      <c r="HG201" s="507"/>
      <c r="HH201" s="507"/>
      <c r="HI201" s="507"/>
      <c r="HJ201" s="507"/>
      <c r="HK201" s="507"/>
      <c r="HL201" s="507"/>
      <c r="HM201" s="507"/>
      <c r="HN201" s="507"/>
      <c r="HO201" s="507"/>
      <c r="HP201" s="507"/>
      <c r="HQ201" s="507"/>
      <c r="HR201" s="507"/>
      <c r="HS201" s="507"/>
      <c r="HT201" s="507"/>
      <c r="HU201" s="507"/>
      <c r="HV201" s="507"/>
      <c r="HW201" s="507"/>
      <c r="HX201" s="507"/>
      <c r="HY201" s="507"/>
      <c r="HZ201" s="507"/>
      <c r="IA201" s="507"/>
      <c r="IB201" s="507"/>
      <c r="IC201" s="507"/>
      <c r="ID201" s="507"/>
      <c r="IE201" s="507"/>
      <c r="IF201" s="507"/>
      <c r="IG201" s="507"/>
      <c r="IH201" s="507"/>
      <c r="II201" s="507"/>
      <c r="IJ201" s="507"/>
    </row>
    <row r="202" spans="1:244" s="398" customFormat="1" ht="19" x14ac:dyDescent="0.2">
      <c r="A202"/>
      <c r="B202" s="290"/>
      <c r="C202"/>
      <c r="D202" s="341"/>
      <c r="E202" s="463"/>
      <c r="F202" s="463"/>
      <c r="G202" s="271"/>
      <c r="H202"/>
      <c r="I202" s="99"/>
      <c r="J202"/>
      <c r="K202"/>
      <c r="L202"/>
      <c r="M202" s="275"/>
      <c r="N202" s="275"/>
      <c r="O202" s="275"/>
      <c r="P202" s="275"/>
      <c r="Q202" s="275"/>
      <c r="R202" s="275"/>
      <c r="S202" s="275"/>
      <c r="T202" s="275"/>
      <c r="U202" s="275"/>
      <c r="V202" s="275"/>
      <c r="W202" s="275"/>
      <c r="X202" s="275"/>
      <c r="Y202" s="275"/>
      <c r="Z202" s="275"/>
      <c r="AA202" s="275"/>
      <c r="AB202" s="23"/>
      <c r="AC202"/>
      <c r="AD202" s="92"/>
      <c r="AE202"/>
      <c r="AF202"/>
      <c r="AG202"/>
      <c r="AH202" s="96"/>
      <c r="AI202" s="394"/>
      <c r="AJ202" s="215"/>
      <c r="AK202" s="215"/>
      <c r="AL202" s="215"/>
      <c r="AM202" s="215"/>
      <c r="AN202" s="215"/>
      <c r="AO202" s="215"/>
      <c r="AP202" s="215"/>
      <c r="AQ202" s="215"/>
      <c r="AR202" s="215"/>
      <c r="AS202" s="215"/>
      <c r="AT202" s="215"/>
      <c r="AU202" s="215"/>
      <c r="AV202" s="215"/>
      <c r="AW202" s="215"/>
      <c r="AX202" s="215"/>
      <c r="AY202" s="394"/>
      <c r="AZ202" s="215"/>
      <c r="BA202" s="715"/>
      <c r="BB202"/>
      <c r="BC202" s="715"/>
      <c r="BD202"/>
      <c r="BE202" s="715"/>
      <c r="BF202"/>
      <c r="BG202" s="715"/>
      <c r="BH202"/>
      <c r="BI202" s="715"/>
      <c r="BJ202"/>
      <c r="BK202" s="715"/>
      <c r="BL202"/>
      <c r="BM202" s="715"/>
      <c r="BN202"/>
      <c r="BO202" s="387"/>
      <c r="BP202"/>
      <c r="BQ202" s="387"/>
      <c r="BR202"/>
      <c r="BS202" s="387"/>
      <c r="BT202"/>
      <c r="BU202" s="387"/>
      <c r="BV202"/>
      <c r="BW202" s="387"/>
      <c r="BX202"/>
      <c r="BY202" s="387"/>
      <c r="BZ202"/>
      <c r="CA202" s="387"/>
      <c r="CB202"/>
      <c r="CC202" s="387"/>
      <c r="CD202"/>
      <c r="CE202" s="387"/>
      <c r="CF202"/>
      <c r="CG202" s="387"/>
      <c r="CH202"/>
      <c r="CI202" s="387"/>
      <c r="CJ202"/>
      <c r="CK202" s="215"/>
      <c r="CL202" s="507"/>
      <c r="CM202" s="507"/>
      <c r="CN202" s="507"/>
      <c r="CO202" s="507"/>
      <c r="CP202" s="507"/>
      <c r="CQ202" s="507"/>
      <c r="CR202" s="507"/>
      <c r="CS202" s="507"/>
      <c r="CT202" s="507"/>
      <c r="CU202" s="507"/>
      <c r="CV202" s="507"/>
      <c r="CW202" s="507"/>
      <c r="CX202" s="507"/>
      <c r="CY202" s="507"/>
      <c r="DN202" s="507"/>
      <c r="DO202" s="507"/>
      <c r="DP202" s="507"/>
      <c r="DQ202" s="507"/>
      <c r="DR202" s="507"/>
      <c r="DS202" s="507"/>
      <c r="DT202" s="507"/>
      <c r="DU202" s="507"/>
      <c r="DV202" s="507"/>
      <c r="DW202" s="507"/>
      <c r="DX202" s="507"/>
      <c r="DY202" s="507"/>
      <c r="DZ202" s="507"/>
      <c r="EA202" s="507"/>
      <c r="EB202" s="507"/>
      <c r="EC202" s="507"/>
      <c r="ED202" s="507"/>
      <c r="EE202" s="507"/>
      <c r="EF202" s="507"/>
      <c r="EG202" s="507"/>
      <c r="EH202" s="507"/>
      <c r="EI202" s="507"/>
      <c r="EJ202" s="507"/>
      <c r="EK202" s="507"/>
      <c r="EL202" s="507"/>
      <c r="EM202" s="507"/>
      <c r="EN202" s="507"/>
      <c r="EO202" s="507"/>
      <c r="EP202" s="507"/>
      <c r="EQ202" s="507"/>
      <c r="ER202" s="507"/>
      <c r="ES202" s="507"/>
      <c r="ET202" s="507"/>
      <c r="EU202" s="507"/>
      <c r="EV202" s="507"/>
      <c r="EW202" s="507"/>
      <c r="EX202" s="507"/>
      <c r="EY202" s="507"/>
      <c r="EZ202" s="507"/>
      <c r="FA202" s="507"/>
      <c r="FB202" s="507"/>
      <c r="FC202" s="507"/>
      <c r="FD202" s="507"/>
      <c r="FE202" s="507"/>
      <c r="FF202" s="507"/>
      <c r="FG202" s="507"/>
      <c r="FH202" s="507"/>
      <c r="FI202" s="507"/>
      <c r="FJ202" s="507"/>
      <c r="FK202" s="507"/>
      <c r="FL202" s="507"/>
      <c r="FM202" s="507"/>
      <c r="FN202" s="507"/>
      <c r="FO202" s="507"/>
      <c r="FP202" s="507"/>
      <c r="FQ202" s="507"/>
      <c r="FR202" s="507"/>
      <c r="FS202" s="507"/>
      <c r="FT202" s="507"/>
      <c r="FU202" s="507"/>
      <c r="FV202" s="507"/>
      <c r="FW202" s="507"/>
      <c r="FX202" s="507"/>
      <c r="FY202" s="507"/>
      <c r="FZ202" s="507"/>
      <c r="GA202" s="507"/>
      <c r="GB202" s="507"/>
      <c r="GC202" s="507"/>
      <c r="GD202" s="507"/>
      <c r="GE202" s="507"/>
      <c r="GF202" s="507"/>
      <c r="GG202" s="507"/>
      <c r="GH202" s="507"/>
      <c r="GI202" s="507"/>
      <c r="GJ202" s="507"/>
      <c r="GK202" s="507"/>
      <c r="GL202" s="507"/>
      <c r="GM202" s="507"/>
      <c r="GN202" s="507"/>
      <c r="GO202" s="507"/>
      <c r="GP202" s="507"/>
      <c r="GQ202" s="507"/>
      <c r="GR202" s="507"/>
      <c r="GS202" s="507"/>
      <c r="GT202" s="507"/>
      <c r="GU202" s="507"/>
      <c r="GV202" s="507"/>
      <c r="GW202" s="507"/>
      <c r="GX202" s="507"/>
      <c r="GY202" s="507"/>
      <c r="GZ202" s="507"/>
      <c r="HA202" s="507"/>
      <c r="HB202" s="507"/>
      <c r="HC202" s="507"/>
      <c r="HD202" s="507"/>
      <c r="HE202" s="507"/>
      <c r="HF202" s="507"/>
      <c r="HG202" s="507"/>
      <c r="HH202" s="507"/>
      <c r="HI202" s="507"/>
      <c r="HJ202" s="507"/>
      <c r="HK202" s="507"/>
      <c r="HL202" s="507"/>
      <c r="HM202" s="507"/>
      <c r="HN202" s="507"/>
      <c r="HO202" s="507"/>
      <c r="HP202" s="507"/>
      <c r="HQ202" s="507"/>
      <c r="HR202" s="507"/>
      <c r="HS202" s="507"/>
      <c r="HT202" s="507"/>
      <c r="HU202" s="507"/>
      <c r="HV202" s="507"/>
      <c r="HW202" s="507"/>
      <c r="HX202" s="507"/>
      <c r="HY202" s="507"/>
      <c r="HZ202" s="507"/>
      <c r="IA202" s="507"/>
      <c r="IB202" s="507"/>
      <c r="IC202" s="507"/>
      <c r="ID202" s="507"/>
      <c r="IE202" s="507"/>
      <c r="IF202" s="507"/>
      <c r="IG202" s="507"/>
      <c r="IH202" s="507"/>
      <c r="II202" s="507"/>
      <c r="IJ202" s="507"/>
    </row>
    <row r="203" spans="1:244" s="398" customFormat="1" ht="19" x14ac:dyDescent="0.2">
      <c r="A203"/>
      <c r="B203" s="290"/>
      <c r="C203"/>
      <c r="D203" s="341"/>
      <c r="E203" s="463"/>
      <c r="F203" s="463"/>
      <c r="G203" s="271"/>
      <c r="H203"/>
      <c r="I203" s="99"/>
      <c r="J203"/>
      <c r="K203"/>
      <c r="L203"/>
      <c r="M203" s="275"/>
      <c r="N203" s="275"/>
      <c r="O203" s="275"/>
      <c r="P203" s="275"/>
      <c r="Q203" s="275"/>
      <c r="R203" s="275"/>
      <c r="S203" s="275"/>
      <c r="T203" s="275"/>
      <c r="U203" s="275"/>
      <c r="V203" s="275"/>
      <c r="W203" s="275"/>
      <c r="X203" s="275"/>
      <c r="Y203" s="275"/>
      <c r="Z203" s="275"/>
      <c r="AA203" s="275"/>
      <c r="AB203" s="23"/>
      <c r="AC203"/>
      <c r="AD203" s="92"/>
      <c r="AE203"/>
      <c r="AF203"/>
      <c r="AG203"/>
      <c r="AH203" s="96"/>
      <c r="AI203" s="394"/>
      <c r="AJ203" s="215"/>
      <c r="AK203" s="215"/>
      <c r="AL203" s="215"/>
      <c r="AM203" s="215"/>
      <c r="AN203" s="215"/>
      <c r="AO203" s="215"/>
      <c r="AP203" s="215"/>
      <c r="AQ203" s="215"/>
      <c r="AR203" s="215"/>
      <c r="AS203" s="215"/>
      <c r="AT203" s="215"/>
      <c r="AU203" s="215"/>
      <c r="AV203" s="215"/>
      <c r="AW203" s="215"/>
      <c r="AX203" s="215"/>
      <c r="AY203" s="394"/>
      <c r="AZ203" s="215"/>
      <c r="BA203" s="715"/>
      <c r="BB203"/>
      <c r="BC203" s="715"/>
      <c r="BD203"/>
      <c r="BE203" s="715"/>
      <c r="BF203"/>
      <c r="BG203" s="715"/>
      <c r="BH203"/>
      <c r="BI203" s="715"/>
      <c r="BJ203"/>
      <c r="BK203" s="715"/>
      <c r="BL203"/>
      <c r="BM203" s="715"/>
      <c r="BN203"/>
      <c r="BO203" s="387"/>
      <c r="BP203"/>
      <c r="BQ203" s="387"/>
      <c r="BR203"/>
      <c r="BS203" s="387"/>
      <c r="BT203"/>
      <c r="BU203" s="387"/>
      <c r="BV203"/>
      <c r="BW203" s="387"/>
      <c r="BX203"/>
      <c r="BY203" s="387"/>
      <c r="BZ203"/>
      <c r="CA203" s="387"/>
      <c r="CB203"/>
      <c r="CC203" s="387"/>
      <c r="CD203"/>
      <c r="CE203" s="387"/>
      <c r="CF203"/>
      <c r="CG203" s="387"/>
      <c r="CH203"/>
      <c r="CI203" s="387"/>
      <c r="CJ203"/>
      <c r="CK203" s="215"/>
      <c r="CL203" s="507"/>
      <c r="CM203" s="507"/>
      <c r="CN203" s="507"/>
      <c r="CO203" s="507"/>
      <c r="CP203" s="507"/>
      <c r="CQ203" s="507"/>
      <c r="CR203" s="507"/>
      <c r="CS203" s="507"/>
      <c r="CT203" s="507"/>
      <c r="CU203" s="507"/>
      <c r="CV203" s="507"/>
      <c r="CW203" s="507"/>
      <c r="CX203" s="507"/>
      <c r="CY203" s="507"/>
      <c r="DN203" s="507"/>
      <c r="DO203" s="507"/>
      <c r="DP203" s="507"/>
      <c r="DQ203" s="507"/>
      <c r="DR203" s="507"/>
      <c r="DS203" s="507"/>
      <c r="DT203" s="507"/>
      <c r="DU203" s="507"/>
      <c r="DV203" s="507"/>
      <c r="DW203" s="507"/>
      <c r="DX203" s="507"/>
      <c r="DY203" s="507"/>
      <c r="DZ203" s="507"/>
      <c r="EA203" s="507"/>
      <c r="EB203" s="507"/>
      <c r="EC203" s="507"/>
      <c r="ED203" s="507"/>
      <c r="EE203" s="507"/>
      <c r="EF203" s="507"/>
      <c r="EG203" s="507"/>
      <c r="EH203" s="507"/>
      <c r="EI203" s="507"/>
      <c r="EJ203" s="507"/>
      <c r="EK203" s="507"/>
      <c r="EL203" s="507"/>
      <c r="EM203" s="507"/>
      <c r="EN203" s="507"/>
      <c r="EO203" s="507"/>
      <c r="EP203" s="507"/>
      <c r="EQ203" s="507"/>
      <c r="ER203" s="507"/>
      <c r="ES203" s="507"/>
      <c r="ET203" s="507"/>
      <c r="EU203" s="507"/>
      <c r="EV203" s="507"/>
      <c r="EW203" s="507"/>
      <c r="EX203" s="507"/>
      <c r="EY203" s="507"/>
      <c r="EZ203" s="507"/>
      <c r="FA203" s="507"/>
      <c r="FB203" s="507"/>
      <c r="FC203" s="507"/>
      <c r="FD203" s="507"/>
      <c r="FE203" s="507"/>
      <c r="FF203" s="507"/>
      <c r="FG203" s="507"/>
      <c r="FH203" s="507"/>
      <c r="FI203" s="507"/>
      <c r="FJ203" s="507"/>
      <c r="FK203" s="507"/>
      <c r="FL203" s="507"/>
      <c r="FM203" s="507"/>
      <c r="FN203" s="507"/>
      <c r="FO203" s="507"/>
      <c r="FP203" s="507"/>
      <c r="FQ203" s="507"/>
      <c r="FR203" s="507"/>
      <c r="FS203" s="507"/>
      <c r="FT203" s="507"/>
      <c r="FU203" s="507"/>
      <c r="FV203" s="507"/>
      <c r="FW203" s="507"/>
      <c r="FX203" s="507"/>
      <c r="FY203" s="507"/>
      <c r="FZ203" s="507"/>
      <c r="GA203" s="507"/>
      <c r="GB203" s="507"/>
      <c r="GC203" s="507"/>
      <c r="GD203" s="507"/>
      <c r="GE203" s="507"/>
      <c r="GF203" s="507"/>
      <c r="GG203" s="507"/>
      <c r="GH203" s="507"/>
      <c r="GI203" s="507"/>
      <c r="GJ203" s="507"/>
      <c r="GK203" s="507"/>
      <c r="GL203" s="507"/>
      <c r="GM203" s="507"/>
      <c r="GN203" s="507"/>
      <c r="GO203" s="507"/>
      <c r="GP203" s="507"/>
      <c r="GQ203" s="507"/>
      <c r="GR203" s="507"/>
      <c r="GS203" s="507"/>
      <c r="GT203" s="507"/>
      <c r="GU203" s="507"/>
      <c r="GV203" s="507"/>
      <c r="GW203" s="507"/>
      <c r="GX203" s="507"/>
      <c r="GY203" s="507"/>
      <c r="GZ203" s="507"/>
      <c r="HA203" s="507"/>
      <c r="HB203" s="507"/>
      <c r="HC203" s="507"/>
      <c r="HD203" s="507"/>
      <c r="HE203" s="507"/>
      <c r="HF203" s="507"/>
      <c r="HG203" s="507"/>
      <c r="HH203" s="507"/>
      <c r="HI203" s="507"/>
      <c r="HJ203" s="507"/>
      <c r="HK203" s="507"/>
      <c r="HL203" s="507"/>
      <c r="HM203" s="507"/>
      <c r="HN203" s="507"/>
      <c r="HO203" s="507"/>
      <c r="HP203" s="507"/>
      <c r="HQ203" s="507"/>
      <c r="HR203" s="507"/>
      <c r="HS203" s="507"/>
      <c r="HT203" s="507"/>
      <c r="HU203" s="507"/>
      <c r="HV203" s="507"/>
      <c r="HW203" s="507"/>
      <c r="HX203" s="507"/>
      <c r="HY203" s="507"/>
      <c r="HZ203" s="507"/>
      <c r="IA203" s="507"/>
      <c r="IB203" s="507"/>
      <c r="IC203" s="507"/>
      <c r="ID203" s="507"/>
      <c r="IE203" s="507"/>
      <c r="IF203" s="507"/>
      <c r="IG203" s="507"/>
      <c r="IH203" s="507"/>
      <c r="II203" s="507"/>
      <c r="IJ203" s="507"/>
    </row>
    <row r="204" spans="1:244" s="398" customFormat="1" ht="19" x14ac:dyDescent="0.2">
      <c r="A204"/>
      <c r="B204" s="290"/>
      <c r="C204"/>
      <c r="D204" s="341"/>
      <c r="E204" s="463"/>
      <c r="F204" s="463"/>
      <c r="G204" s="271"/>
      <c r="H204"/>
      <c r="I204" s="99"/>
      <c r="J204"/>
      <c r="K204"/>
      <c r="L204"/>
      <c r="M204" s="275"/>
      <c r="N204" s="275"/>
      <c r="O204" s="275"/>
      <c r="P204" s="275"/>
      <c r="Q204" s="275"/>
      <c r="R204" s="275"/>
      <c r="S204" s="275"/>
      <c r="T204" s="275"/>
      <c r="U204" s="275"/>
      <c r="V204" s="275"/>
      <c r="W204" s="275"/>
      <c r="X204" s="275"/>
      <c r="Y204" s="275"/>
      <c r="Z204" s="275"/>
      <c r="AA204" s="275"/>
      <c r="AB204" s="23"/>
      <c r="AC204"/>
      <c r="AD204" s="92"/>
      <c r="AE204"/>
      <c r="AF204"/>
      <c r="AG204"/>
      <c r="AH204" s="96"/>
      <c r="AI204" s="394"/>
      <c r="AJ204" s="215"/>
      <c r="AK204" s="215"/>
      <c r="AL204" s="215"/>
      <c r="AM204" s="215"/>
      <c r="AN204" s="215"/>
      <c r="AO204" s="215"/>
      <c r="AP204" s="215"/>
      <c r="AQ204" s="215"/>
      <c r="AR204" s="215"/>
      <c r="AS204" s="215"/>
      <c r="AT204" s="215"/>
      <c r="AU204" s="215"/>
      <c r="AV204" s="215"/>
      <c r="AW204" s="215"/>
      <c r="AX204" s="215"/>
      <c r="AY204" s="394"/>
      <c r="AZ204" s="215"/>
      <c r="BA204" s="715"/>
      <c r="BB204"/>
      <c r="BC204" s="715"/>
      <c r="BD204"/>
      <c r="BE204" s="715"/>
      <c r="BF204"/>
      <c r="BG204" s="715"/>
      <c r="BH204"/>
      <c r="BI204" s="715"/>
      <c r="BJ204"/>
      <c r="BK204" s="715"/>
      <c r="BL204"/>
      <c r="BM204" s="715"/>
      <c r="BN204"/>
      <c r="BO204" s="387"/>
      <c r="BP204"/>
      <c r="BQ204" s="387"/>
      <c r="BR204"/>
      <c r="BS204" s="387"/>
      <c r="BT204"/>
      <c r="BU204" s="387"/>
      <c r="BV204"/>
      <c r="BW204" s="387"/>
      <c r="BX204"/>
      <c r="BY204" s="387"/>
      <c r="BZ204"/>
      <c r="CA204" s="387"/>
      <c r="CB204"/>
      <c r="CC204" s="387"/>
      <c r="CD204"/>
      <c r="CE204" s="387"/>
      <c r="CF204"/>
      <c r="CG204" s="387"/>
      <c r="CH204"/>
      <c r="CI204" s="387"/>
      <c r="CJ204"/>
      <c r="CK204" s="215"/>
      <c r="CL204" s="507"/>
      <c r="CM204" s="507"/>
      <c r="CN204" s="507"/>
      <c r="CO204" s="507"/>
      <c r="CP204" s="507"/>
      <c r="CQ204" s="507"/>
      <c r="CR204" s="507"/>
      <c r="CS204" s="507"/>
      <c r="CT204" s="507"/>
      <c r="CU204" s="507"/>
      <c r="CV204" s="507"/>
      <c r="CW204" s="507"/>
      <c r="CX204" s="507"/>
      <c r="CY204" s="507"/>
      <c r="DN204" s="507"/>
      <c r="DO204" s="507"/>
      <c r="DP204" s="507"/>
      <c r="DQ204" s="507"/>
      <c r="DR204" s="507"/>
      <c r="DS204" s="507"/>
      <c r="DT204" s="507"/>
      <c r="DU204" s="507"/>
      <c r="DV204" s="507"/>
      <c r="DW204" s="507"/>
      <c r="DX204" s="507"/>
      <c r="DY204" s="507"/>
      <c r="DZ204" s="507"/>
      <c r="EA204" s="507"/>
      <c r="EB204" s="507"/>
      <c r="EC204" s="507"/>
      <c r="ED204" s="507"/>
      <c r="EE204" s="507"/>
      <c r="EF204" s="507"/>
      <c r="EG204" s="507"/>
      <c r="EH204" s="507"/>
      <c r="EI204" s="507"/>
      <c r="EJ204" s="507"/>
      <c r="EK204" s="507"/>
      <c r="EL204" s="507"/>
      <c r="EM204" s="507"/>
      <c r="EN204" s="507"/>
      <c r="EO204" s="507"/>
      <c r="EP204" s="507"/>
      <c r="EQ204" s="507"/>
      <c r="ER204" s="507"/>
      <c r="ES204" s="507"/>
      <c r="ET204" s="507"/>
      <c r="EU204" s="507"/>
      <c r="EV204" s="507"/>
      <c r="EW204" s="507"/>
      <c r="EX204" s="507"/>
      <c r="EY204" s="507"/>
      <c r="EZ204" s="507"/>
      <c r="FA204" s="507"/>
      <c r="FB204" s="507"/>
      <c r="FC204" s="507"/>
      <c r="FD204" s="507"/>
      <c r="FE204" s="507"/>
      <c r="FF204" s="507"/>
      <c r="FG204" s="507"/>
      <c r="FH204" s="507"/>
      <c r="FI204" s="507"/>
      <c r="FJ204" s="507"/>
      <c r="FK204" s="507"/>
      <c r="FL204" s="507"/>
      <c r="FM204" s="507"/>
      <c r="FN204" s="507"/>
      <c r="FO204" s="507"/>
      <c r="FP204" s="507"/>
      <c r="FQ204" s="507"/>
      <c r="FR204" s="507"/>
      <c r="FS204" s="507"/>
      <c r="FT204" s="507"/>
      <c r="FU204" s="507"/>
      <c r="FV204" s="507"/>
      <c r="FW204" s="507"/>
      <c r="FX204" s="507"/>
      <c r="FY204" s="507"/>
      <c r="FZ204" s="507"/>
      <c r="GA204" s="507"/>
      <c r="GB204" s="507"/>
      <c r="GC204" s="507"/>
      <c r="GD204" s="507"/>
      <c r="GE204" s="507"/>
      <c r="GF204" s="507"/>
      <c r="GG204" s="507"/>
      <c r="GH204" s="507"/>
      <c r="GI204" s="507"/>
      <c r="GJ204" s="507"/>
      <c r="GK204" s="507"/>
      <c r="GL204" s="507"/>
      <c r="GM204" s="507"/>
      <c r="GN204" s="507"/>
      <c r="GO204" s="507"/>
      <c r="GP204" s="507"/>
      <c r="GQ204" s="507"/>
      <c r="GR204" s="507"/>
      <c r="GS204" s="507"/>
      <c r="GT204" s="507"/>
      <c r="GU204" s="507"/>
      <c r="GV204" s="507"/>
      <c r="GW204" s="507"/>
      <c r="GX204" s="507"/>
      <c r="GY204" s="507"/>
      <c r="GZ204" s="507"/>
      <c r="HA204" s="507"/>
      <c r="HB204" s="507"/>
      <c r="HC204" s="507"/>
      <c r="HD204" s="507"/>
      <c r="HE204" s="507"/>
      <c r="HF204" s="507"/>
      <c r="HG204" s="507"/>
      <c r="HH204" s="507"/>
      <c r="HI204" s="507"/>
      <c r="HJ204" s="507"/>
      <c r="HK204" s="507"/>
      <c r="HL204" s="507"/>
      <c r="HM204" s="507"/>
      <c r="HN204" s="507"/>
      <c r="HO204" s="507"/>
      <c r="HP204" s="507"/>
      <c r="HQ204" s="507"/>
      <c r="HR204" s="507"/>
      <c r="HS204" s="507"/>
      <c r="HT204" s="507"/>
      <c r="HU204" s="507"/>
      <c r="HV204" s="507"/>
      <c r="HW204" s="507"/>
      <c r="HX204" s="507"/>
      <c r="HY204" s="507"/>
      <c r="HZ204" s="507"/>
      <c r="IA204" s="507"/>
      <c r="IB204" s="507"/>
      <c r="IC204" s="507"/>
      <c r="ID204" s="507"/>
      <c r="IE204" s="507"/>
      <c r="IF204" s="507"/>
      <c r="IG204" s="507"/>
      <c r="IH204" s="507"/>
      <c r="II204" s="507"/>
      <c r="IJ204" s="507"/>
    </row>
    <row r="205" spans="1:244" s="398" customFormat="1" ht="19" x14ac:dyDescent="0.2">
      <c r="A205"/>
      <c r="B205" s="290"/>
      <c r="C205"/>
      <c r="D205" s="341"/>
      <c r="E205" s="463"/>
      <c r="F205" s="463"/>
      <c r="G205" s="271"/>
      <c r="H205"/>
      <c r="I205" s="99"/>
      <c r="J205"/>
      <c r="K205"/>
      <c r="L205"/>
      <c r="M205" s="275"/>
      <c r="N205" s="275"/>
      <c r="O205" s="275"/>
      <c r="P205" s="275"/>
      <c r="Q205" s="275"/>
      <c r="R205" s="275"/>
      <c r="S205" s="275"/>
      <c r="T205" s="275"/>
      <c r="U205" s="275"/>
      <c r="V205" s="275"/>
      <c r="W205" s="275"/>
      <c r="X205" s="275"/>
      <c r="Y205" s="275"/>
      <c r="Z205" s="275"/>
      <c r="AA205" s="275"/>
      <c r="AB205" s="23"/>
      <c r="AC205"/>
      <c r="AD205" s="92"/>
      <c r="AE205"/>
      <c r="AF205"/>
      <c r="AG205"/>
      <c r="AH205" s="96"/>
      <c r="AI205" s="394"/>
      <c r="AJ205" s="215"/>
      <c r="AK205" s="215"/>
      <c r="AL205" s="215"/>
      <c r="AM205" s="215"/>
      <c r="AN205" s="215"/>
      <c r="AO205" s="215"/>
      <c r="AP205" s="215"/>
      <c r="AQ205" s="215"/>
      <c r="AR205" s="215"/>
      <c r="AS205" s="215"/>
      <c r="AT205" s="215"/>
      <c r="AU205" s="215"/>
      <c r="AV205" s="215"/>
      <c r="AW205" s="215"/>
      <c r="AX205" s="215"/>
      <c r="AY205" s="394"/>
      <c r="AZ205" s="215"/>
      <c r="BA205" s="715"/>
      <c r="BB205"/>
      <c r="BC205" s="715"/>
      <c r="BD205"/>
      <c r="BE205" s="715"/>
      <c r="BF205"/>
      <c r="BG205" s="715"/>
      <c r="BH205"/>
      <c r="BI205" s="715"/>
      <c r="BJ205"/>
      <c r="BK205" s="715"/>
      <c r="BL205"/>
      <c r="BM205" s="715"/>
      <c r="BN205"/>
      <c r="BO205" s="387"/>
      <c r="BP205"/>
      <c r="BQ205" s="387"/>
      <c r="BR205"/>
      <c r="BS205" s="387"/>
      <c r="BT205"/>
      <c r="BU205" s="387"/>
      <c r="BV205"/>
      <c r="BW205" s="387"/>
      <c r="BX205"/>
      <c r="BY205" s="387"/>
      <c r="BZ205"/>
      <c r="CA205" s="387"/>
      <c r="CB205"/>
      <c r="CC205" s="387"/>
      <c r="CD205"/>
      <c r="CE205" s="387"/>
      <c r="CF205"/>
      <c r="CG205" s="387"/>
      <c r="CH205"/>
      <c r="CI205" s="387"/>
      <c r="CJ205"/>
      <c r="CK205" s="215"/>
      <c r="CL205" s="507"/>
      <c r="CM205" s="507"/>
      <c r="CN205" s="507"/>
      <c r="CO205" s="507"/>
      <c r="CP205" s="507"/>
      <c r="CQ205" s="507"/>
      <c r="CR205" s="507"/>
      <c r="CS205" s="507"/>
      <c r="CT205" s="507"/>
      <c r="CU205" s="507"/>
      <c r="CV205" s="507"/>
      <c r="CW205" s="507"/>
      <c r="CX205" s="507"/>
      <c r="CY205" s="507"/>
      <c r="DN205" s="507"/>
      <c r="DO205" s="507"/>
      <c r="DP205" s="507"/>
      <c r="DQ205" s="507"/>
      <c r="DR205" s="507"/>
      <c r="DS205" s="507"/>
      <c r="DT205" s="507"/>
      <c r="DU205" s="507"/>
      <c r="DV205" s="507"/>
      <c r="DW205" s="507"/>
      <c r="DX205" s="507"/>
      <c r="DY205" s="507"/>
      <c r="DZ205" s="507"/>
      <c r="EA205" s="507"/>
      <c r="EB205" s="507"/>
      <c r="EC205" s="507"/>
      <c r="ED205" s="507"/>
      <c r="EE205" s="507"/>
      <c r="EF205" s="507"/>
      <c r="EG205" s="507"/>
      <c r="EH205" s="507"/>
      <c r="EI205" s="507"/>
      <c r="EJ205" s="507"/>
      <c r="EK205" s="507"/>
      <c r="EL205" s="507"/>
      <c r="EM205" s="507"/>
      <c r="EN205" s="507"/>
      <c r="EO205" s="507"/>
      <c r="EP205" s="507"/>
      <c r="EQ205" s="507"/>
      <c r="ER205" s="507"/>
      <c r="ES205" s="507"/>
      <c r="ET205" s="507"/>
      <c r="EU205" s="507"/>
      <c r="EV205" s="507"/>
      <c r="EW205" s="507"/>
      <c r="EX205" s="507"/>
      <c r="EY205" s="507"/>
      <c r="EZ205" s="507"/>
      <c r="FA205" s="507"/>
      <c r="FB205" s="507"/>
      <c r="FC205" s="507"/>
      <c r="FD205" s="507"/>
      <c r="FE205" s="507"/>
      <c r="FF205" s="507"/>
      <c r="FG205" s="507"/>
      <c r="FH205" s="507"/>
      <c r="FI205" s="507"/>
      <c r="FJ205" s="507"/>
      <c r="FK205" s="507"/>
      <c r="FL205" s="507"/>
      <c r="FM205" s="507"/>
      <c r="FN205" s="507"/>
      <c r="FO205" s="507"/>
      <c r="FP205" s="507"/>
      <c r="FQ205" s="507"/>
      <c r="FR205" s="507"/>
      <c r="FS205" s="507"/>
      <c r="FT205" s="507"/>
      <c r="FU205" s="507"/>
      <c r="FV205" s="507"/>
      <c r="FW205" s="507"/>
      <c r="FX205" s="507"/>
      <c r="FY205" s="507"/>
      <c r="FZ205" s="507"/>
      <c r="GA205" s="507"/>
      <c r="GB205" s="507"/>
      <c r="GC205" s="507"/>
      <c r="GD205" s="507"/>
      <c r="GE205" s="507"/>
      <c r="GF205" s="507"/>
      <c r="GG205" s="507"/>
      <c r="GH205" s="507"/>
      <c r="GI205" s="507"/>
      <c r="GJ205" s="507"/>
      <c r="GK205" s="507"/>
      <c r="GL205" s="507"/>
      <c r="GM205" s="507"/>
      <c r="GN205" s="507"/>
      <c r="GO205" s="507"/>
      <c r="GP205" s="507"/>
      <c r="GQ205" s="507"/>
      <c r="GR205" s="507"/>
      <c r="GS205" s="507"/>
      <c r="GT205" s="507"/>
      <c r="GU205" s="507"/>
      <c r="GV205" s="507"/>
      <c r="GW205" s="507"/>
      <c r="GX205" s="507"/>
      <c r="GY205" s="507"/>
      <c r="GZ205" s="507"/>
      <c r="HA205" s="507"/>
      <c r="HB205" s="507"/>
      <c r="HC205" s="507"/>
      <c r="HD205" s="507"/>
      <c r="HE205" s="507"/>
      <c r="HF205" s="507"/>
      <c r="HG205" s="507"/>
      <c r="HH205" s="507"/>
      <c r="HI205" s="507"/>
      <c r="HJ205" s="507"/>
      <c r="HK205" s="507"/>
      <c r="HL205" s="507"/>
      <c r="HM205" s="507"/>
      <c r="HN205" s="507"/>
      <c r="HO205" s="507"/>
      <c r="HP205" s="507"/>
      <c r="HQ205" s="507"/>
      <c r="HR205" s="507"/>
      <c r="HS205" s="507"/>
      <c r="HT205" s="507"/>
      <c r="HU205" s="507"/>
      <c r="HV205" s="507"/>
      <c r="HW205" s="507"/>
      <c r="HX205" s="507"/>
      <c r="HY205" s="507"/>
      <c r="HZ205" s="507"/>
      <c r="IA205" s="507"/>
      <c r="IB205" s="507"/>
      <c r="IC205" s="507"/>
      <c r="ID205" s="507"/>
      <c r="IE205" s="507"/>
      <c r="IF205" s="507"/>
      <c r="IG205" s="507"/>
      <c r="IH205" s="507"/>
      <c r="II205" s="507"/>
      <c r="IJ205" s="507"/>
    </row>
    <row r="206" spans="1:244" s="398" customFormat="1" ht="19" x14ac:dyDescent="0.2">
      <c r="A206"/>
      <c r="B206" s="290"/>
      <c r="C206"/>
      <c r="D206" s="341"/>
      <c r="E206" s="463"/>
      <c r="F206" s="463"/>
      <c r="G206" s="271"/>
      <c r="H206"/>
      <c r="I206" s="99"/>
      <c r="J206"/>
      <c r="K206"/>
      <c r="L206"/>
      <c r="M206" s="275"/>
      <c r="N206" s="275"/>
      <c r="O206" s="275"/>
      <c r="P206" s="275"/>
      <c r="Q206" s="275"/>
      <c r="R206" s="275"/>
      <c r="S206" s="275"/>
      <c r="T206" s="275"/>
      <c r="U206" s="275"/>
      <c r="V206" s="275"/>
      <c r="W206" s="275"/>
      <c r="X206" s="275"/>
      <c r="Y206" s="275"/>
      <c r="Z206" s="275"/>
      <c r="AA206" s="275"/>
      <c r="AB206" s="23"/>
      <c r="AC206"/>
      <c r="AD206" s="92"/>
      <c r="AE206"/>
      <c r="AF206"/>
      <c r="AG206"/>
      <c r="AH206" s="96"/>
      <c r="AI206" s="394"/>
      <c r="AJ206" s="215"/>
      <c r="AK206" s="215"/>
      <c r="AL206" s="215"/>
      <c r="AM206" s="215"/>
      <c r="AN206" s="215"/>
      <c r="AO206" s="215"/>
      <c r="AP206" s="215"/>
      <c r="AQ206" s="215"/>
      <c r="AR206" s="215"/>
      <c r="AS206" s="215"/>
      <c r="AT206" s="215"/>
      <c r="AU206" s="215"/>
      <c r="AV206" s="215"/>
      <c r="AW206" s="215"/>
      <c r="AX206" s="215"/>
      <c r="AY206" s="394"/>
      <c r="AZ206" s="215"/>
      <c r="BA206" s="715"/>
      <c r="BB206"/>
      <c r="BC206" s="715"/>
      <c r="BD206"/>
      <c r="BE206" s="715"/>
      <c r="BF206"/>
      <c r="BG206" s="715"/>
      <c r="BH206"/>
      <c r="BI206" s="715"/>
      <c r="BJ206"/>
      <c r="BK206" s="715"/>
      <c r="BL206"/>
      <c r="BM206" s="715"/>
      <c r="BN206"/>
      <c r="BO206" s="387"/>
      <c r="BP206"/>
      <c r="BQ206" s="387"/>
      <c r="BR206"/>
      <c r="BS206" s="387"/>
      <c r="BT206"/>
      <c r="BU206" s="387"/>
      <c r="BV206"/>
      <c r="BW206" s="387"/>
      <c r="BX206"/>
      <c r="BY206" s="387"/>
      <c r="BZ206"/>
      <c r="CA206" s="387"/>
      <c r="CB206"/>
      <c r="CC206" s="387"/>
      <c r="CD206"/>
      <c r="CE206" s="387"/>
      <c r="CF206"/>
      <c r="CG206" s="387"/>
      <c r="CH206"/>
      <c r="CI206" s="387"/>
      <c r="CJ206"/>
      <c r="CK206" s="215"/>
      <c r="CL206" s="507"/>
      <c r="CM206" s="507"/>
      <c r="CN206" s="507"/>
      <c r="CO206" s="507"/>
      <c r="CP206" s="507"/>
      <c r="CQ206" s="507"/>
      <c r="CR206" s="507"/>
      <c r="CS206" s="507"/>
      <c r="CT206" s="507"/>
      <c r="CU206" s="507"/>
      <c r="CV206" s="507"/>
      <c r="CW206" s="507"/>
      <c r="CX206" s="507"/>
      <c r="CY206" s="507"/>
      <c r="DN206" s="507"/>
      <c r="DO206" s="507"/>
      <c r="DP206" s="507"/>
      <c r="DQ206" s="507"/>
      <c r="DR206" s="507"/>
      <c r="DS206" s="507"/>
      <c r="DT206" s="507"/>
      <c r="DU206" s="507"/>
      <c r="DV206" s="507"/>
      <c r="DW206" s="507"/>
      <c r="DX206" s="507"/>
      <c r="DY206" s="507"/>
      <c r="DZ206" s="507"/>
      <c r="EA206" s="507"/>
      <c r="EB206" s="507"/>
      <c r="EC206" s="507"/>
      <c r="ED206" s="507"/>
      <c r="EE206" s="507"/>
      <c r="EF206" s="507"/>
      <c r="EG206" s="507"/>
      <c r="EH206" s="507"/>
      <c r="EI206" s="507"/>
      <c r="EJ206" s="507"/>
      <c r="EK206" s="507"/>
      <c r="EL206" s="507"/>
      <c r="EM206" s="507"/>
      <c r="EN206" s="507"/>
      <c r="EO206" s="507"/>
      <c r="EP206" s="507"/>
      <c r="EQ206" s="507"/>
      <c r="ER206" s="507"/>
      <c r="ES206" s="507"/>
      <c r="ET206" s="507"/>
      <c r="EU206" s="507"/>
      <c r="EV206" s="507"/>
      <c r="EW206" s="507"/>
      <c r="EX206" s="507"/>
      <c r="EY206" s="507"/>
      <c r="EZ206" s="507"/>
      <c r="FA206" s="507"/>
      <c r="FB206" s="507"/>
      <c r="FC206" s="507"/>
      <c r="FD206" s="507"/>
      <c r="FE206" s="507"/>
      <c r="FF206" s="507"/>
      <c r="FG206" s="507"/>
      <c r="FH206" s="507"/>
      <c r="FI206" s="507"/>
      <c r="FJ206" s="507"/>
      <c r="FK206" s="507"/>
      <c r="FL206" s="507"/>
      <c r="FM206" s="507"/>
      <c r="FN206" s="507"/>
      <c r="FO206" s="507"/>
      <c r="FP206" s="507"/>
      <c r="FQ206" s="507"/>
      <c r="FR206" s="507"/>
      <c r="FS206" s="507"/>
      <c r="FT206" s="507"/>
      <c r="FU206" s="507"/>
      <c r="FV206" s="507"/>
      <c r="FW206" s="507"/>
      <c r="FX206" s="507"/>
      <c r="FY206" s="507"/>
      <c r="FZ206" s="507"/>
      <c r="GA206" s="507"/>
      <c r="GB206" s="507"/>
      <c r="GC206" s="507"/>
      <c r="GD206" s="507"/>
      <c r="GE206" s="507"/>
      <c r="GF206" s="507"/>
      <c r="GG206" s="507"/>
      <c r="GH206" s="507"/>
      <c r="GI206" s="507"/>
      <c r="GJ206" s="507"/>
      <c r="GK206" s="507"/>
      <c r="GL206" s="507"/>
      <c r="GM206" s="507"/>
      <c r="GN206" s="507"/>
      <c r="GO206" s="507"/>
      <c r="GP206" s="507"/>
      <c r="GQ206" s="507"/>
      <c r="GR206" s="507"/>
      <c r="GS206" s="507"/>
      <c r="GT206" s="507"/>
      <c r="GU206" s="507"/>
      <c r="GV206" s="507"/>
      <c r="GW206" s="507"/>
      <c r="GX206" s="507"/>
      <c r="GY206" s="507"/>
      <c r="GZ206" s="507"/>
      <c r="HA206" s="507"/>
      <c r="HB206" s="507"/>
      <c r="HC206" s="507"/>
      <c r="HD206" s="507"/>
      <c r="HE206" s="507"/>
      <c r="HF206" s="507"/>
      <c r="HG206" s="507"/>
      <c r="HH206" s="507"/>
      <c r="HI206" s="507"/>
      <c r="HJ206" s="507"/>
      <c r="HK206" s="507"/>
      <c r="HL206" s="507"/>
      <c r="HM206" s="507"/>
      <c r="HN206" s="507"/>
      <c r="HO206" s="507"/>
      <c r="HP206" s="507"/>
      <c r="HQ206" s="507"/>
      <c r="HR206" s="507"/>
      <c r="HS206" s="507"/>
      <c r="HT206" s="507"/>
      <c r="HU206" s="507"/>
      <c r="HV206" s="507"/>
      <c r="HW206" s="507"/>
      <c r="HX206" s="507"/>
      <c r="HY206" s="507"/>
      <c r="HZ206" s="507"/>
      <c r="IA206" s="507"/>
      <c r="IB206" s="507"/>
      <c r="IC206" s="507"/>
      <c r="ID206" s="507"/>
      <c r="IE206" s="507"/>
      <c r="IF206" s="507"/>
      <c r="IG206" s="507"/>
      <c r="IH206" s="507"/>
      <c r="II206" s="507"/>
      <c r="IJ206" s="507"/>
    </row>
    <row r="207" spans="1:244" s="398" customFormat="1" ht="19" x14ac:dyDescent="0.2">
      <c r="A207"/>
      <c r="B207" s="290"/>
      <c r="C207"/>
      <c r="D207" s="341"/>
      <c r="E207" s="463"/>
      <c r="F207" s="463"/>
      <c r="G207" s="271"/>
      <c r="H207"/>
      <c r="I207" s="99"/>
      <c r="J207"/>
      <c r="K207"/>
      <c r="L207"/>
      <c r="M207" s="275"/>
      <c r="N207" s="275"/>
      <c r="O207" s="275"/>
      <c r="P207" s="275"/>
      <c r="Q207" s="275"/>
      <c r="R207" s="275"/>
      <c r="S207" s="275"/>
      <c r="T207" s="275"/>
      <c r="U207" s="275"/>
      <c r="V207" s="275"/>
      <c r="W207" s="275"/>
      <c r="X207" s="275"/>
      <c r="Y207" s="275"/>
      <c r="Z207" s="275"/>
      <c r="AA207" s="275"/>
      <c r="AB207" s="23"/>
      <c r="AC207"/>
      <c r="AD207" s="92"/>
      <c r="AE207"/>
      <c r="AF207"/>
      <c r="AG207"/>
      <c r="AH207" s="96"/>
      <c r="AI207" s="394"/>
      <c r="AJ207" s="215"/>
      <c r="AK207" s="215"/>
      <c r="AL207" s="215"/>
      <c r="AM207" s="215"/>
      <c r="AN207" s="215"/>
      <c r="AO207" s="215"/>
      <c r="AP207" s="215"/>
      <c r="AQ207" s="215"/>
      <c r="AR207" s="215"/>
      <c r="AS207" s="215"/>
      <c r="AT207" s="215"/>
      <c r="AU207" s="215"/>
      <c r="AV207" s="215"/>
      <c r="AW207" s="215"/>
      <c r="AX207" s="215"/>
      <c r="AY207" s="394"/>
      <c r="AZ207" s="215"/>
      <c r="BA207" s="715"/>
      <c r="BB207"/>
      <c r="BC207" s="715"/>
      <c r="BD207"/>
      <c r="BE207" s="715"/>
      <c r="BF207"/>
      <c r="BG207" s="715"/>
      <c r="BH207"/>
      <c r="BI207" s="715"/>
      <c r="BJ207"/>
      <c r="BK207" s="715"/>
      <c r="BL207"/>
      <c r="BM207" s="715"/>
      <c r="BN207"/>
      <c r="BO207" s="387"/>
      <c r="BP207"/>
      <c r="BQ207" s="387"/>
      <c r="BR207"/>
      <c r="BS207" s="387"/>
      <c r="BT207"/>
      <c r="BU207" s="387"/>
      <c r="BV207"/>
      <c r="BW207" s="387"/>
      <c r="BX207"/>
      <c r="BY207" s="387"/>
      <c r="BZ207"/>
      <c r="CA207" s="387"/>
      <c r="CB207"/>
      <c r="CC207" s="387"/>
      <c r="CD207"/>
      <c r="CE207" s="387"/>
      <c r="CF207"/>
      <c r="CG207" s="387"/>
      <c r="CH207"/>
      <c r="CI207" s="387"/>
      <c r="CJ207"/>
      <c r="CK207" s="215"/>
      <c r="CL207" s="507"/>
      <c r="CM207" s="507"/>
      <c r="CN207" s="507"/>
      <c r="CO207" s="507"/>
      <c r="CP207" s="507"/>
      <c r="CQ207" s="507"/>
      <c r="CR207" s="507"/>
      <c r="CS207" s="507"/>
      <c r="CT207" s="507"/>
      <c r="CU207" s="507"/>
      <c r="CV207" s="507"/>
      <c r="CW207" s="507"/>
      <c r="CX207" s="507"/>
      <c r="CY207" s="507"/>
      <c r="DN207" s="507"/>
      <c r="DO207" s="507"/>
      <c r="DP207" s="507"/>
      <c r="DQ207" s="507"/>
      <c r="DR207" s="507"/>
      <c r="DS207" s="507"/>
      <c r="DT207" s="507"/>
      <c r="DU207" s="507"/>
      <c r="DV207" s="507"/>
      <c r="DW207" s="507"/>
      <c r="DX207" s="507"/>
      <c r="DY207" s="507"/>
      <c r="DZ207" s="507"/>
      <c r="EA207" s="507"/>
      <c r="EB207" s="507"/>
      <c r="EC207" s="507"/>
      <c r="ED207" s="507"/>
      <c r="EE207" s="507"/>
      <c r="EF207" s="507"/>
      <c r="EG207" s="507"/>
      <c r="EH207" s="507"/>
      <c r="EI207" s="507"/>
      <c r="EJ207" s="507"/>
      <c r="EK207" s="507"/>
      <c r="EL207" s="507"/>
      <c r="EM207" s="507"/>
      <c r="EN207" s="507"/>
      <c r="EO207" s="507"/>
      <c r="EP207" s="507"/>
      <c r="EQ207" s="507"/>
      <c r="ER207" s="507"/>
      <c r="ES207" s="507"/>
      <c r="ET207" s="507"/>
      <c r="EU207" s="507"/>
      <c r="EV207" s="507"/>
      <c r="EW207" s="507"/>
      <c r="EX207" s="507"/>
      <c r="EY207" s="507"/>
      <c r="EZ207" s="507"/>
      <c r="FA207" s="507"/>
      <c r="FB207" s="507"/>
      <c r="FC207" s="507"/>
      <c r="FD207" s="507"/>
      <c r="FE207" s="507"/>
      <c r="FF207" s="507"/>
      <c r="FG207" s="507"/>
      <c r="FH207" s="507"/>
      <c r="FI207" s="507"/>
      <c r="FJ207" s="507"/>
      <c r="FK207" s="507"/>
      <c r="FL207" s="507"/>
      <c r="FM207" s="507"/>
      <c r="FN207" s="507"/>
      <c r="FO207" s="507"/>
      <c r="FP207" s="507"/>
      <c r="FQ207" s="507"/>
      <c r="FR207" s="507"/>
      <c r="FS207" s="507"/>
      <c r="FT207" s="507"/>
      <c r="FU207" s="507"/>
      <c r="FV207" s="507"/>
      <c r="FW207" s="507"/>
      <c r="FX207" s="507"/>
      <c r="FY207" s="507"/>
      <c r="FZ207" s="507"/>
      <c r="GA207" s="507"/>
      <c r="GB207" s="507"/>
      <c r="GC207" s="507"/>
      <c r="GD207" s="507"/>
      <c r="GE207" s="507"/>
      <c r="GF207" s="507"/>
      <c r="GG207" s="507"/>
      <c r="GH207" s="507"/>
      <c r="GI207" s="507"/>
      <c r="GJ207" s="507"/>
      <c r="GK207" s="507"/>
      <c r="GL207" s="507"/>
      <c r="GM207" s="507"/>
      <c r="GN207" s="507"/>
      <c r="GO207" s="507"/>
      <c r="GP207" s="507"/>
      <c r="GQ207" s="507"/>
      <c r="GR207" s="507"/>
      <c r="GS207" s="507"/>
      <c r="GT207" s="507"/>
      <c r="GU207" s="507"/>
      <c r="GV207" s="507"/>
      <c r="GW207" s="507"/>
      <c r="GX207" s="507"/>
      <c r="GY207" s="507"/>
      <c r="GZ207" s="507"/>
      <c r="HA207" s="507"/>
      <c r="HB207" s="507"/>
      <c r="HC207" s="507"/>
      <c r="HD207" s="507"/>
      <c r="HE207" s="507"/>
      <c r="HF207" s="507"/>
      <c r="HG207" s="507"/>
      <c r="HH207" s="507"/>
      <c r="HI207" s="507"/>
      <c r="HJ207" s="507"/>
      <c r="HK207" s="507"/>
      <c r="HL207" s="507"/>
      <c r="HM207" s="507"/>
      <c r="HN207" s="507"/>
      <c r="HO207" s="507"/>
      <c r="HP207" s="507"/>
      <c r="HQ207" s="507"/>
      <c r="HR207" s="507"/>
      <c r="HS207" s="507"/>
      <c r="HT207" s="507"/>
      <c r="HU207" s="507"/>
      <c r="HV207" s="507"/>
      <c r="HW207" s="507"/>
      <c r="HX207" s="507"/>
      <c r="HY207" s="507"/>
      <c r="HZ207" s="507"/>
      <c r="IA207" s="507"/>
      <c r="IB207" s="507"/>
      <c r="IC207" s="507"/>
      <c r="ID207" s="507"/>
      <c r="IE207" s="507"/>
      <c r="IF207" s="507"/>
      <c r="IG207" s="507"/>
      <c r="IH207" s="507"/>
      <c r="II207" s="507"/>
      <c r="IJ207" s="507"/>
    </row>
    <row r="208" spans="1:244" s="398" customFormat="1" ht="19" x14ac:dyDescent="0.2">
      <c r="A208"/>
      <c r="B208" s="290"/>
      <c r="C208"/>
      <c r="D208" s="341"/>
      <c r="E208" s="463"/>
      <c r="F208" s="463"/>
      <c r="G208" s="271"/>
      <c r="H208"/>
      <c r="I208" s="99"/>
      <c r="J208"/>
      <c r="K208"/>
      <c r="L208"/>
      <c r="M208" s="275"/>
      <c r="N208" s="275"/>
      <c r="O208" s="275"/>
      <c r="P208" s="275"/>
      <c r="Q208" s="275"/>
      <c r="R208" s="275"/>
      <c r="S208" s="275"/>
      <c r="T208" s="275"/>
      <c r="U208" s="275"/>
      <c r="V208" s="275"/>
      <c r="W208" s="275"/>
      <c r="X208" s="275"/>
      <c r="Y208" s="275"/>
      <c r="Z208" s="275"/>
      <c r="AA208" s="275"/>
      <c r="AB208" s="23"/>
      <c r="AC208"/>
      <c r="AD208" s="92"/>
      <c r="AE208"/>
      <c r="AF208"/>
      <c r="AG208"/>
      <c r="AH208" s="96"/>
      <c r="AI208" s="394"/>
      <c r="AJ208" s="215"/>
      <c r="AK208" s="215"/>
      <c r="AL208" s="215"/>
      <c r="AM208" s="215"/>
      <c r="AN208" s="215"/>
      <c r="AO208" s="215"/>
      <c r="AP208" s="215"/>
      <c r="AQ208" s="215"/>
      <c r="AR208" s="215"/>
      <c r="AS208" s="215"/>
      <c r="AT208" s="215"/>
      <c r="AU208" s="215"/>
      <c r="AV208" s="215"/>
      <c r="AW208" s="215"/>
      <c r="AX208" s="215"/>
      <c r="AY208" s="394"/>
      <c r="AZ208" s="215"/>
      <c r="BA208" s="715"/>
      <c r="BB208"/>
      <c r="BC208" s="715"/>
      <c r="BD208"/>
      <c r="BE208" s="715"/>
      <c r="BF208"/>
      <c r="BG208" s="715"/>
      <c r="BH208"/>
      <c r="BI208" s="715"/>
      <c r="BJ208"/>
      <c r="BK208" s="715"/>
      <c r="BL208"/>
      <c r="BM208" s="715"/>
      <c r="BN208"/>
      <c r="BO208" s="387"/>
      <c r="BP208"/>
      <c r="BQ208" s="387"/>
      <c r="BR208"/>
      <c r="BS208" s="387"/>
      <c r="BT208"/>
      <c r="BU208" s="387"/>
      <c r="BV208"/>
      <c r="BW208" s="387"/>
      <c r="BX208"/>
      <c r="BY208" s="387"/>
      <c r="BZ208"/>
      <c r="CA208" s="387"/>
      <c r="CB208"/>
      <c r="CC208" s="387"/>
      <c r="CD208"/>
      <c r="CE208" s="387"/>
      <c r="CF208"/>
      <c r="CG208" s="387"/>
      <c r="CH208"/>
      <c r="CI208" s="387"/>
      <c r="CJ208"/>
      <c r="CK208" s="215"/>
      <c r="CL208" s="507"/>
      <c r="CM208" s="507"/>
      <c r="CN208" s="507"/>
      <c r="CO208" s="507"/>
      <c r="CP208" s="507"/>
      <c r="CQ208" s="507"/>
      <c r="CR208" s="507"/>
      <c r="CS208" s="507"/>
      <c r="CT208" s="507"/>
      <c r="CU208" s="507"/>
      <c r="CV208" s="507"/>
      <c r="CW208" s="507"/>
      <c r="CX208" s="507"/>
      <c r="CY208" s="507"/>
      <c r="DN208" s="507"/>
      <c r="DO208" s="507"/>
      <c r="DP208" s="507"/>
      <c r="DQ208" s="507"/>
      <c r="DR208" s="507"/>
      <c r="DS208" s="507"/>
      <c r="DT208" s="507"/>
      <c r="DU208" s="507"/>
      <c r="DV208" s="507"/>
      <c r="DW208" s="507"/>
      <c r="DX208" s="507"/>
      <c r="DY208" s="507"/>
      <c r="DZ208" s="507"/>
      <c r="EA208" s="507"/>
      <c r="EB208" s="507"/>
      <c r="EC208" s="507"/>
      <c r="ED208" s="507"/>
      <c r="EE208" s="507"/>
      <c r="EF208" s="507"/>
      <c r="EG208" s="507"/>
      <c r="EH208" s="507"/>
      <c r="EI208" s="507"/>
      <c r="EJ208" s="507"/>
      <c r="EK208" s="507"/>
      <c r="EL208" s="507"/>
      <c r="EM208" s="507"/>
      <c r="EN208" s="507"/>
      <c r="EO208" s="507"/>
      <c r="EP208" s="507"/>
      <c r="EQ208" s="507"/>
      <c r="ER208" s="507"/>
      <c r="ES208" s="507"/>
      <c r="ET208" s="507"/>
      <c r="EU208" s="507"/>
      <c r="EV208" s="507"/>
      <c r="EW208" s="507"/>
      <c r="EX208" s="507"/>
      <c r="EY208" s="507"/>
      <c r="EZ208" s="507"/>
      <c r="FA208" s="507"/>
      <c r="FB208" s="507"/>
      <c r="FC208" s="507"/>
      <c r="FD208" s="507"/>
      <c r="FE208" s="507"/>
      <c r="FF208" s="507"/>
      <c r="FG208" s="507"/>
      <c r="FH208" s="507"/>
      <c r="FI208" s="507"/>
      <c r="FJ208" s="507"/>
      <c r="FK208" s="507"/>
      <c r="FL208" s="507"/>
      <c r="FM208" s="507"/>
      <c r="FN208" s="507"/>
      <c r="FO208" s="507"/>
      <c r="FP208" s="507"/>
      <c r="FQ208" s="507"/>
      <c r="FR208" s="507"/>
      <c r="FS208" s="507"/>
      <c r="FT208" s="507"/>
      <c r="FU208" s="507"/>
      <c r="FV208" s="507"/>
      <c r="FW208" s="507"/>
      <c r="FX208" s="507"/>
      <c r="FY208" s="507"/>
      <c r="FZ208" s="507"/>
      <c r="GA208" s="507"/>
      <c r="GB208" s="507"/>
      <c r="GC208" s="507"/>
      <c r="GD208" s="507"/>
      <c r="GE208" s="507"/>
      <c r="GF208" s="507"/>
      <c r="GG208" s="507"/>
      <c r="GH208" s="507"/>
      <c r="GI208" s="507"/>
      <c r="GJ208" s="507"/>
      <c r="GK208" s="507"/>
      <c r="GL208" s="507"/>
      <c r="GM208" s="507"/>
      <c r="GN208" s="507"/>
      <c r="GO208" s="507"/>
      <c r="GP208" s="507"/>
      <c r="GQ208" s="507"/>
      <c r="GR208" s="507"/>
      <c r="GS208" s="507"/>
      <c r="GT208" s="507"/>
      <c r="GU208" s="507"/>
      <c r="GV208" s="507"/>
      <c r="GW208" s="507"/>
      <c r="GX208" s="507"/>
      <c r="GY208" s="507"/>
      <c r="GZ208" s="507"/>
      <c r="HA208" s="507"/>
      <c r="HB208" s="507"/>
      <c r="HC208" s="507"/>
      <c r="HD208" s="507"/>
      <c r="HE208" s="507"/>
      <c r="HF208" s="507"/>
      <c r="HG208" s="507"/>
      <c r="HH208" s="507"/>
      <c r="HI208" s="507"/>
      <c r="HJ208" s="507"/>
      <c r="HK208" s="507"/>
      <c r="HL208" s="507"/>
      <c r="HM208" s="507"/>
      <c r="HN208" s="507"/>
      <c r="HO208" s="507"/>
      <c r="HP208" s="507"/>
      <c r="HQ208" s="507"/>
      <c r="HR208" s="507"/>
      <c r="HS208" s="507"/>
      <c r="HT208" s="507"/>
      <c r="HU208" s="507"/>
      <c r="HV208" s="507"/>
      <c r="HW208" s="507"/>
      <c r="HX208" s="507"/>
      <c r="HY208" s="507"/>
      <c r="HZ208" s="507"/>
      <c r="IA208" s="507"/>
      <c r="IB208" s="507"/>
      <c r="IC208" s="507"/>
      <c r="ID208" s="507"/>
      <c r="IE208" s="507"/>
      <c r="IF208" s="507"/>
      <c r="IG208" s="507"/>
      <c r="IH208" s="507"/>
      <c r="II208" s="507"/>
      <c r="IJ208" s="507"/>
    </row>
    <row r="209" spans="1:244" s="398" customFormat="1" ht="19" x14ac:dyDescent="0.2">
      <c r="A209"/>
      <c r="B209" s="290"/>
      <c r="C209"/>
      <c r="D209" s="341"/>
      <c r="E209" s="463"/>
      <c r="F209" s="463"/>
      <c r="G209" s="271"/>
      <c r="H209"/>
      <c r="I209" s="99"/>
      <c r="J209"/>
      <c r="K209"/>
      <c r="L209"/>
      <c r="M209" s="275"/>
      <c r="N209" s="275"/>
      <c r="O209" s="275"/>
      <c r="P209" s="275"/>
      <c r="Q209" s="275"/>
      <c r="R209" s="275"/>
      <c r="S209" s="275"/>
      <c r="T209" s="275"/>
      <c r="U209" s="275"/>
      <c r="V209" s="275"/>
      <c r="W209" s="275"/>
      <c r="X209" s="275"/>
      <c r="Y209" s="275"/>
      <c r="Z209" s="275"/>
      <c r="AA209" s="275"/>
      <c r="AB209" s="23"/>
      <c r="AC209"/>
      <c r="AD209" s="92"/>
      <c r="AE209"/>
      <c r="AF209"/>
      <c r="AG209"/>
      <c r="AH209" s="96"/>
      <c r="AI209" s="394"/>
      <c r="AJ209" s="215"/>
      <c r="AK209" s="215"/>
      <c r="AL209" s="215"/>
      <c r="AM209" s="215"/>
      <c r="AN209" s="215"/>
      <c r="AO209" s="215"/>
      <c r="AP209" s="215"/>
      <c r="AQ209" s="215"/>
      <c r="AR209" s="215"/>
      <c r="AS209" s="215"/>
      <c r="AT209" s="215"/>
      <c r="AU209" s="215"/>
      <c r="AV209" s="215"/>
      <c r="AW209" s="215"/>
      <c r="AX209" s="215"/>
      <c r="AY209" s="394"/>
      <c r="AZ209" s="215"/>
      <c r="BA209" s="715"/>
      <c r="BB209"/>
      <c r="BC209" s="715"/>
      <c r="BD209"/>
      <c r="BE209" s="715"/>
      <c r="BF209"/>
      <c r="BG209" s="715"/>
      <c r="BH209"/>
      <c r="BI209" s="715"/>
      <c r="BJ209"/>
      <c r="BK209" s="715"/>
      <c r="BL209"/>
      <c r="BM209" s="715"/>
      <c r="BN209"/>
      <c r="BO209" s="387"/>
      <c r="BP209"/>
      <c r="BQ209" s="387"/>
      <c r="BR209"/>
      <c r="BS209" s="387"/>
      <c r="BT209"/>
      <c r="BU209" s="387"/>
      <c r="BV209"/>
      <c r="BW209" s="387"/>
      <c r="BX209"/>
      <c r="BY209" s="387"/>
      <c r="BZ209"/>
      <c r="CA209" s="387"/>
      <c r="CB209"/>
      <c r="CC209" s="387"/>
      <c r="CD209"/>
      <c r="CE209" s="387"/>
      <c r="CF209"/>
      <c r="CG209" s="387"/>
      <c r="CH209"/>
      <c r="CI209" s="387"/>
      <c r="CJ209"/>
      <c r="CK209" s="215"/>
      <c r="CL209" s="507"/>
      <c r="CM209" s="507"/>
      <c r="CN209" s="507"/>
      <c r="CO209" s="507"/>
      <c r="CP209" s="507"/>
      <c r="CQ209" s="507"/>
      <c r="CR209" s="507"/>
      <c r="CS209" s="507"/>
      <c r="CT209" s="507"/>
      <c r="CU209" s="507"/>
      <c r="CV209" s="507"/>
      <c r="CW209" s="507"/>
      <c r="CX209" s="507"/>
      <c r="CY209" s="507"/>
      <c r="DN209" s="507"/>
      <c r="DO209" s="507"/>
      <c r="DP209" s="507"/>
      <c r="DQ209" s="507"/>
      <c r="DR209" s="507"/>
      <c r="DS209" s="507"/>
      <c r="DT209" s="507"/>
      <c r="DU209" s="507"/>
      <c r="DV209" s="507"/>
      <c r="DW209" s="507"/>
      <c r="DX209" s="507"/>
      <c r="DY209" s="507"/>
      <c r="DZ209" s="507"/>
      <c r="EA209" s="507"/>
      <c r="EB209" s="507"/>
      <c r="EC209" s="507"/>
      <c r="ED209" s="507"/>
      <c r="EE209" s="507"/>
      <c r="EF209" s="507"/>
      <c r="EG209" s="507"/>
      <c r="EH209" s="507"/>
      <c r="EI209" s="507"/>
      <c r="EJ209" s="507"/>
      <c r="EK209" s="507"/>
      <c r="EL209" s="507"/>
      <c r="EM209" s="507"/>
      <c r="EN209" s="507"/>
      <c r="EO209" s="507"/>
      <c r="EP209" s="507"/>
      <c r="EQ209" s="507"/>
      <c r="ER209" s="507"/>
      <c r="ES209" s="507"/>
      <c r="ET209" s="507"/>
      <c r="EU209" s="507"/>
      <c r="EV209" s="507"/>
      <c r="EW209" s="507"/>
      <c r="EX209" s="507"/>
      <c r="EY209" s="507"/>
      <c r="EZ209" s="507"/>
      <c r="FA209" s="507"/>
      <c r="FB209" s="507"/>
      <c r="FC209" s="507"/>
      <c r="FD209" s="507"/>
      <c r="FE209" s="507"/>
      <c r="FF209" s="507"/>
      <c r="FG209" s="507"/>
      <c r="FH209" s="507"/>
      <c r="FI209" s="507"/>
      <c r="FJ209" s="507"/>
      <c r="FK209" s="507"/>
      <c r="FL209" s="507"/>
      <c r="FM209" s="507"/>
      <c r="FN209" s="507"/>
      <c r="FO209" s="507"/>
      <c r="FP209" s="507"/>
      <c r="FQ209" s="507"/>
      <c r="FR209" s="507"/>
      <c r="FS209" s="507"/>
      <c r="FT209" s="507"/>
      <c r="FU209" s="507"/>
      <c r="FV209" s="507"/>
      <c r="FW209" s="507"/>
      <c r="FX209" s="507"/>
      <c r="FY209" s="507"/>
      <c r="FZ209" s="507"/>
      <c r="GA209" s="507"/>
      <c r="GB209" s="507"/>
      <c r="GC209" s="507"/>
      <c r="GD209" s="507"/>
      <c r="GE209" s="507"/>
      <c r="GF209" s="507"/>
      <c r="GG209" s="507"/>
      <c r="GH209" s="507"/>
      <c r="GI209" s="507"/>
      <c r="GJ209" s="507"/>
      <c r="GK209" s="507"/>
      <c r="GL209" s="507"/>
      <c r="GM209" s="507"/>
      <c r="GN209" s="507"/>
      <c r="GO209" s="507"/>
      <c r="GP209" s="507"/>
      <c r="GQ209" s="507"/>
      <c r="GR209" s="507"/>
      <c r="GS209" s="507"/>
      <c r="GT209" s="507"/>
      <c r="GU209" s="507"/>
      <c r="GV209" s="507"/>
      <c r="GW209" s="507"/>
      <c r="GX209" s="507"/>
      <c r="GY209" s="507"/>
      <c r="GZ209" s="507"/>
      <c r="HA209" s="507"/>
      <c r="HB209" s="507"/>
      <c r="HC209" s="507"/>
      <c r="HD209" s="507"/>
      <c r="HE209" s="507"/>
      <c r="HF209" s="507"/>
      <c r="HG209" s="507"/>
      <c r="HH209" s="507"/>
      <c r="HI209" s="507"/>
      <c r="HJ209" s="507"/>
      <c r="HK209" s="507"/>
      <c r="HL209" s="507"/>
      <c r="HM209" s="507"/>
      <c r="HN209" s="507"/>
      <c r="HO209" s="507"/>
      <c r="HP209" s="507"/>
      <c r="HQ209" s="507"/>
      <c r="HR209" s="507"/>
      <c r="HS209" s="507"/>
      <c r="HT209" s="507"/>
      <c r="HU209" s="507"/>
      <c r="HV209" s="507"/>
      <c r="HW209" s="507"/>
      <c r="HX209" s="507"/>
      <c r="HY209" s="507"/>
      <c r="HZ209" s="507"/>
      <c r="IA209" s="507"/>
      <c r="IB209" s="507"/>
      <c r="IC209" s="507"/>
      <c r="ID209" s="507"/>
      <c r="IE209" s="507"/>
      <c r="IF209" s="507"/>
      <c r="IG209" s="507"/>
      <c r="IH209" s="507"/>
      <c r="II209" s="507"/>
      <c r="IJ209" s="507"/>
    </row>
    <row r="210" spans="1:244" s="398" customFormat="1" ht="19" x14ac:dyDescent="0.2">
      <c r="A210"/>
      <c r="B210" s="290"/>
      <c r="C210"/>
      <c r="D210" s="341"/>
      <c r="E210" s="463"/>
      <c r="F210" s="463"/>
      <c r="G210" s="271"/>
      <c r="H210"/>
      <c r="I210" s="99"/>
      <c r="J210"/>
      <c r="K210"/>
      <c r="L210"/>
      <c r="M210" s="275"/>
      <c r="N210" s="275"/>
      <c r="O210" s="275"/>
      <c r="P210" s="275"/>
      <c r="Q210" s="275"/>
      <c r="R210" s="275"/>
      <c r="S210" s="275"/>
      <c r="T210" s="275"/>
      <c r="U210" s="275"/>
      <c r="V210" s="275"/>
      <c r="W210" s="275"/>
      <c r="X210" s="275"/>
      <c r="Y210" s="275"/>
      <c r="Z210" s="275"/>
      <c r="AA210" s="275"/>
      <c r="AB210" s="23"/>
      <c r="AC210"/>
      <c r="AD210" s="92"/>
      <c r="AE210"/>
      <c r="AF210"/>
      <c r="AG210"/>
      <c r="AH210" s="96"/>
      <c r="AI210" s="394"/>
      <c r="AJ210" s="215"/>
      <c r="AK210" s="215"/>
      <c r="AL210" s="215"/>
      <c r="AM210" s="215"/>
      <c r="AN210" s="215"/>
      <c r="AO210" s="215"/>
      <c r="AP210" s="215"/>
      <c r="AQ210" s="215"/>
      <c r="AR210" s="215"/>
      <c r="AS210" s="215"/>
      <c r="AT210" s="215"/>
      <c r="AU210" s="215"/>
      <c r="AV210" s="215"/>
      <c r="AW210" s="215"/>
      <c r="AX210" s="215"/>
      <c r="AY210" s="394"/>
      <c r="AZ210" s="215"/>
      <c r="BA210" s="715"/>
      <c r="BB210"/>
      <c r="BC210" s="715"/>
      <c r="BD210"/>
      <c r="BE210" s="715"/>
      <c r="BF210"/>
      <c r="BG210" s="715"/>
      <c r="BH210"/>
      <c r="BI210" s="715"/>
      <c r="BJ210"/>
      <c r="BK210" s="715"/>
      <c r="BL210"/>
      <c r="BM210" s="715"/>
      <c r="BN210"/>
      <c r="BO210" s="387"/>
      <c r="BP210"/>
      <c r="BQ210" s="387"/>
      <c r="BR210"/>
      <c r="BS210" s="387"/>
      <c r="BT210"/>
      <c r="BU210" s="387"/>
      <c r="BV210"/>
      <c r="BW210" s="387"/>
      <c r="BX210"/>
      <c r="BY210" s="387"/>
      <c r="BZ210"/>
      <c r="CA210" s="387"/>
      <c r="CB210"/>
      <c r="CC210" s="387"/>
      <c r="CD210"/>
      <c r="CE210" s="387"/>
      <c r="CF210"/>
      <c r="CG210" s="387"/>
      <c r="CH210"/>
      <c r="CI210" s="387"/>
      <c r="CJ210"/>
      <c r="CK210" s="215"/>
      <c r="CL210" s="507"/>
      <c r="CM210" s="507"/>
      <c r="CN210" s="507"/>
      <c r="CO210" s="507"/>
      <c r="CP210" s="507"/>
      <c r="CQ210" s="507"/>
      <c r="CR210" s="507"/>
      <c r="CS210" s="507"/>
      <c r="CT210" s="507"/>
      <c r="CU210" s="507"/>
      <c r="CV210" s="507"/>
      <c r="CW210" s="507"/>
      <c r="CX210" s="507"/>
      <c r="CY210" s="507"/>
      <c r="DN210" s="507"/>
      <c r="DO210" s="507"/>
      <c r="DP210" s="507"/>
      <c r="DQ210" s="507"/>
      <c r="DR210" s="507"/>
      <c r="DS210" s="507"/>
      <c r="DT210" s="507"/>
      <c r="DU210" s="507"/>
      <c r="DV210" s="507"/>
      <c r="DW210" s="507"/>
      <c r="DX210" s="507"/>
      <c r="DY210" s="507"/>
      <c r="DZ210" s="507"/>
      <c r="EA210" s="507"/>
      <c r="EB210" s="507"/>
      <c r="EC210" s="507"/>
      <c r="ED210" s="507"/>
      <c r="EE210" s="507"/>
      <c r="EF210" s="507"/>
      <c r="EG210" s="507"/>
      <c r="EH210" s="507"/>
      <c r="EI210" s="507"/>
      <c r="EJ210" s="507"/>
      <c r="EK210" s="507"/>
      <c r="EL210" s="507"/>
      <c r="EM210" s="507"/>
      <c r="EN210" s="507"/>
      <c r="EO210" s="507"/>
      <c r="EP210" s="507"/>
      <c r="EQ210" s="507"/>
      <c r="ER210" s="507"/>
      <c r="ES210" s="507"/>
      <c r="ET210" s="507"/>
      <c r="EU210" s="507"/>
      <c r="EV210" s="507"/>
      <c r="EW210" s="507"/>
      <c r="EX210" s="507"/>
      <c r="EY210" s="507"/>
      <c r="EZ210" s="507"/>
      <c r="FA210" s="507"/>
      <c r="FB210" s="507"/>
      <c r="FC210" s="507"/>
      <c r="FD210" s="507"/>
      <c r="FE210" s="507"/>
      <c r="FF210" s="507"/>
      <c r="FG210" s="507"/>
      <c r="FH210" s="507"/>
      <c r="FI210" s="507"/>
      <c r="FJ210" s="507"/>
      <c r="FK210" s="507"/>
      <c r="FL210" s="507"/>
      <c r="FM210" s="507"/>
      <c r="FN210" s="507"/>
      <c r="FO210" s="507"/>
      <c r="FP210" s="507"/>
      <c r="FQ210" s="507"/>
      <c r="FR210" s="507"/>
      <c r="FS210" s="507"/>
      <c r="FT210" s="507"/>
      <c r="FU210" s="507"/>
      <c r="FV210" s="507"/>
      <c r="FW210" s="507"/>
      <c r="FX210" s="507"/>
      <c r="FY210" s="507"/>
      <c r="FZ210" s="507"/>
      <c r="GA210" s="507"/>
      <c r="GB210" s="507"/>
      <c r="GC210" s="507"/>
      <c r="GD210" s="507"/>
      <c r="GE210" s="507"/>
      <c r="GF210" s="507"/>
      <c r="GG210" s="507"/>
      <c r="GH210" s="507"/>
      <c r="GI210" s="507"/>
      <c r="GJ210" s="507"/>
      <c r="GK210" s="507"/>
      <c r="GL210" s="507"/>
      <c r="GM210" s="507"/>
      <c r="GN210" s="507"/>
      <c r="GO210" s="507"/>
      <c r="GP210" s="507"/>
      <c r="GQ210" s="507"/>
      <c r="GR210" s="507"/>
      <c r="GS210" s="507"/>
      <c r="GT210" s="507"/>
      <c r="GU210" s="507"/>
      <c r="GV210" s="507"/>
      <c r="GW210" s="507"/>
      <c r="GX210" s="507"/>
      <c r="GY210" s="507"/>
      <c r="GZ210" s="507"/>
      <c r="HA210" s="507"/>
      <c r="HB210" s="507"/>
      <c r="HC210" s="507"/>
      <c r="HD210" s="507"/>
      <c r="HE210" s="507"/>
      <c r="HF210" s="507"/>
      <c r="HG210" s="507"/>
      <c r="HH210" s="507"/>
      <c r="HI210" s="507"/>
      <c r="HJ210" s="507"/>
      <c r="HK210" s="507"/>
      <c r="HL210" s="507"/>
      <c r="HM210" s="507"/>
      <c r="HN210" s="507"/>
      <c r="HO210" s="507"/>
      <c r="HP210" s="507"/>
      <c r="HQ210" s="507"/>
      <c r="HR210" s="507"/>
      <c r="HS210" s="507"/>
      <c r="HT210" s="507"/>
      <c r="HU210" s="507"/>
      <c r="HV210" s="507"/>
      <c r="HW210" s="507"/>
      <c r="HX210" s="507"/>
      <c r="HY210" s="507"/>
      <c r="HZ210" s="507"/>
      <c r="IA210" s="507"/>
      <c r="IB210" s="507"/>
      <c r="IC210" s="507"/>
      <c r="ID210" s="507"/>
      <c r="IE210" s="507"/>
      <c r="IF210" s="507"/>
      <c r="IG210" s="507"/>
      <c r="IH210" s="507"/>
      <c r="II210" s="507"/>
      <c r="IJ210" s="507"/>
    </row>
    <row r="211" spans="1:244" s="398" customFormat="1" ht="19" x14ac:dyDescent="0.2">
      <c r="A211"/>
      <c r="B211" s="290"/>
      <c r="C211"/>
      <c r="D211" s="341"/>
      <c r="E211" s="463"/>
      <c r="F211" s="463"/>
      <c r="G211" s="271"/>
      <c r="H211"/>
      <c r="I211" s="99"/>
      <c r="J211"/>
      <c r="K211"/>
      <c r="L211"/>
      <c r="M211" s="275"/>
      <c r="N211" s="275"/>
      <c r="O211" s="275"/>
      <c r="P211" s="275"/>
      <c r="Q211" s="275"/>
      <c r="R211" s="275"/>
      <c r="S211" s="275"/>
      <c r="T211" s="275"/>
      <c r="U211" s="275"/>
      <c r="V211" s="275"/>
      <c r="W211" s="275"/>
      <c r="X211" s="275"/>
      <c r="Y211" s="275"/>
      <c r="Z211" s="275"/>
      <c r="AA211" s="275"/>
      <c r="AB211" s="23"/>
      <c r="AC211"/>
      <c r="AD211" s="92"/>
      <c r="AE211"/>
      <c r="AF211"/>
      <c r="AG211"/>
      <c r="AH211" s="96"/>
      <c r="AI211" s="394"/>
      <c r="AJ211" s="215"/>
      <c r="AK211" s="215"/>
      <c r="AL211" s="215"/>
      <c r="AM211" s="215"/>
      <c r="AN211" s="215"/>
      <c r="AO211" s="215"/>
      <c r="AP211" s="215"/>
      <c r="AQ211" s="215"/>
      <c r="AR211" s="215"/>
      <c r="AS211" s="215"/>
      <c r="AT211" s="215"/>
      <c r="AU211" s="215"/>
      <c r="AV211" s="215"/>
      <c r="AW211" s="215"/>
      <c r="AX211" s="215"/>
      <c r="AY211" s="394"/>
      <c r="AZ211" s="215"/>
      <c r="BA211" s="715"/>
      <c r="BB211"/>
      <c r="BC211" s="715"/>
      <c r="BD211"/>
      <c r="BE211" s="715"/>
      <c r="BF211"/>
      <c r="BG211" s="715"/>
      <c r="BH211"/>
      <c r="BI211" s="715"/>
      <c r="BJ211"/>
      <c r="BK211" s="715"/>
      <c r="BL211"/>
      <c r="BM211" s="715"/>
      <c r="BN211"/>
      <c r="BO211" s="387"/>
      <c r="BP211"/>
      <c r="BQ211" s="387"/>
      <c r="BR211"/>
      <c r="BS211" s="387"/>
      <c r="BT211"/>
      <c r="BU211" s="387"/>
      <c r="BV211"/>
      <c r="BW211" s="387"/>
      <c r="BX211"/>
      <c r="BY211" s="387"/>
      <c r="BZ211"/>
      <c r="CA211" s="387"/>
      <c r="CB211"/>
      <c r="CC211" s="387"/>
      <c r="CD211"/>
      <c r="CE211" s="387"/>
      <c r="CF211"/>
      <c r="CG211" s="387"/>
      <c r="CH211"/>
      <c r="CI211" s="387"/>
      <c r="CJ211"/>
      <c r="CK211" s="215"/>
      <c r="CL211" s="507"/>
      <c r="CM211" s="507"/>
      <c r="CN211" s="507"/>
      <c r="CO211" s="507"/>
      <c r="CP211" s="507"/>
      <c r="CQ211" s="507"/>
      <c r="CR211" s="507"/>
      <c r="CS211" s="507"/>
      <c r="CT211" s="507"/>
      <c r="CU211" s="507"/>
      <c r="CV211" s="507"/>
      <c r="CW211" s="507"/>
      <c r="CX211" s="507"/>
      <c r="CY211" s="507"/>
      <c r="DN211" s="507"/>
      <c r="DO211" s="507"/>
      <c r="DP211" s="507"/>
      <c r="DQ211" s="507"/>
      <c r="DR211" s="507"/>
      <c r="DS211" s="507"/>
      <c r="DT211" s="507"/>
      <c r="DU211" s="507"/>
      <c r="DV211" s="507"/>
      <c r="DW211" s="507"/>
      <c r="DX211" s="507"/>
      <c r="DY211" s="507"/>
      <c r="DZ211" s="507"/>
      <c r="EA211" s="507"/>
      <c r="EB211" s="507"/>
      <c r="EC211" s="507"/>
      <c r="ED211" s="507"/>
      <c r="EE211" s="507"/>
      <c r="EF211" s="507"/>
      <c r="EG211" s="507"/>
      <c r="EH211" s="507"/>
      <c r="EI211" s="507"/>
      <c r="EJ211" s="507"/>
      <c r="EK211" s="507"/>
      <c r="EL211" s="507"/>
      <c r="EM211" s="507"/>
      <c r="EN211" s="507"/>
      <c r="EO211" s="507"/>
      <c r="EP211" s="507"/>
      <c r="EQ211" s="507"/>
      <c r="ER211" s="507"/>
      <c r="ES211" s="507"/>
      <c r="ET211" s="507"/>
      <c r="EU211" s="507"/>
      <c r="EV211" s="507"/>
      <c r="EW211" s="507"/>
      <c r="EX211" s="507"/>
      <c r="EY211" s="507"/>
      <c r="EZ211" s="507"/>
      <c r="FA211" s="507"/>
      <c r="FB211" s="507"/>
      <c r="FC211" s="507"/>
      <c r="FD211" s="507"/>
      <c r="FE211" s="507"/>
      <c r="FF211" s="507"/>
      <c r="FG211" s="507"/>
      <c r="FH211" s="507"/>
      <c r="FI211" s="507"/>
      <c r="FJ211" s="507"/>
      <c r="FK211" s="507"/>
      <c r="FL211" s="507"/>
      <c r="FM211" s="507"/>
      <c r="FN211" s="507"/>
      <c r="FO211" s="507"/>
      <c r="FP211" s="507"/>
      <c r="FQ211" s="507"/>
      <c r="FR211" s="507"/>
      <c r="FS211" s="507"/>
      <c r="FT211" s="507"/>
      <c r="FU211" s="507"/>
      <c r="FV211" s="507"/>
      <c r="FW211" s="507"/>
      <c r="FX211" s="507"/>
      <c r="FY211" s="507"/>
      <c r="FZ211" s="507"/>
      <c r="GA211" s="507"/>
      <c r="GB211" s="507"/>
      <c r="GC211" s="507"/>
      <c r="GD211" s="507"/>
      <c r="GE211" s="507"/>
      <c r="GF211" s="507"/>
      <c r="GG211" s="507"/>
      <c r="GH211" s="507"/>
      <c r="GI211" s="507"/>
      <c r="GJ211" s="507"/>
      <c r="GK211" s="507"/>
      <c r="GL211" s="507"/>
      <c r="GM211" s="507"/>
      <c r="GN211" s="507"/>
      <c r="GO211" s="507"/>
      <c r="GP211" s="507"/>
      <c r="GQ211" s="507"/>
      <c r="GR211" s="507"/>
      <c r="GS211" s="507"/>
      <c r="GT211" s="507"/>
      <c r="GU211" s="507"/>
      <c r="GV211" s="507"/>
      <c r="GW211" s="507"/>
      <c r="GX211" s="507"/>
      <c r="GY211" s="507"/>
      <c r="GZ211" s="507"/>
      <c r="HA211" s="507"/>
      <c r="HB211" s="507"/>
      <c r="HC211" s="507"/>
      <c r="HD211" s="507"/>
      <c r="HE211" s="507"/>
      <c r="HF211" s="507"/>
      <c r="HG211" s="507"/>
      <c r="HH211" s="507"/>
      <c r="HI211" s="507"/>
      <c r="HJ211" s="507"/>
      <c r="HK211" s="507"/>
      <c r="HL211" s="507"/>
      <c r="HM211" s="507"/>
      <c r="HN211" s="507"/>
      <c r="HO211" s="507"/>
      <c r="HP211" s="507"/>
      <c r="HQ211" s="507"/>
      <c r="HR211" s="507"/>
      <c r="HS211" s="507"/>
      <c r="HT211" s="507"/>
      <c r="HU211" s="507"/>
      <c r="HV211" s="507"/>
      <c r="HW211" s="507"/>
      <c r="HX211" s="507"/>
      <c r="HY211" s="507"/>
      <c r="HZ211" s="507"/>
      <c r="IA211" s="507"/>
      <c r="IB211" s="507"/>
      <c r="IC211" s="507"/>
      <c r="ID211" s="507"/>
      <c r="IE211" s="507"/>
      <c r="IF211" s="507"/>
      <c r="IG211" s="507"/>
      <c r="IH211" s="507"/>
      <c r="II211" s="507"/>
      <c r="IJ211" s="507"/>
    </row>
    <row r="212" spans="1:244" s="398" customFormat="1" ht="19" x14ac:dyDescent="0.2">
      <c r="A212"/>
      <c r="B212" s="290"/>
      <c r="C212"/>
      <c r="D212" s="341"/>
      <c r="E212" s="463"/>
      <c r="F212" s="463"/>
      <c r="G212" s="271"/>
      <c r="H212"/>
      <c r="I212" s="99"/>
      <c r="J212"/>
      <c r="K212"/>
      <c r="L212"/>
      <c r="M212" s="275"/>
      <c r="N212" s="275"/>
      <c r="O212" s="275"/>
      <c r="P212" s="275"/>
      <c r="Q212" s="275"/>
      <c r="R212" s="275"/>
      <c r="S212" s="275"/>
      <c r="T212" s="275"/>
      <c r="U212" s="275"/>
      <c r="V212" s="275"/>
      <c r="W212" s="275"/>
      <c r="X212" s="275"/>
      <c r="Y212" s="275"/>
      <c r="Z212" s="275"/>
      <c r="AA212" s="275"/>
      <c r="AB212" s="23"/>
      <c r="AC212"/>
      <c r="AD212" s="92"/>
      <c r="AE212"/>
      <c r="AF212"/>
      <c r="AG212"/>
      <c r="AH212" s="96"/>
      <c r="AI212" s="394"/>
      <c r="AJ212" s="215"/>
      <c r="AK212" s="215"/>
      <c r="AL212" s="215"/>
      <c r="AM212" s="215"/>
      <c r="AN212" s="215"/>
      <c r="AO212" s="215"/>
      <c r="AP212" s="215"/>
      <c r="AQ212" s="215"/>
      <c r="AR212" s="215"/>
      <c r="AS212" s="215"/>
      <c r="AT212" s="215"/>
      <c r="AU212" s="215"/>
      <c r="AV212" s="215"/>
      <c r="AW212" s="215"/>
      <c r="AX212" s="215"/>
      <c r="AY212" s="394"/>
      <c r="AZ212" s="215"/>
      <c r="BA212" s="715"/>
      <c r="BB212"/>
      <c r="BC212" s="715"/>
      <c r="BD212"/>
      <c r="BE212" s="715"/>
      <c r="BF212"/>
      <c r="BG212" s="715"/>
      <c r="BH212"/>
      <c r="BI212" s="715"/>
      <c r="BJ212"/>
      <c r="BK212" s="715"/>
      <c r="BL212"/>
      <c r="BM212" s="715"/>
      <c r="BN212"/>
      <c r="BO212" s="387"/>
      <c r="BP212"/>
      <c r="BQ212" s="387"/>
      <c r="BR212"/>
      <c r="BS212" s="387"/>
      <c r="BT212"/>
      <c r="BU212" s="387"/>
      <c r="BV212"/>
      <c r="BW212" s="387"/>
      <c r="BX212"/>
      <c r="BY212" s="387"/>
      <c r="BZ212"/>
      <c r="CA212" s="387"/>
      <c r="CB212"/>
      <c r="CC212" s="387"/>
      <c r="CD212"/>
      <c r="CE212" s="387"/>
      <c r="CF212"/>
      <c r="CG212" s="387"/>
      <c r="CH212"/>
      <c r="CI212" s="387"/>
      <c r="CJ212"/>
      <c r="CK212" s="215"/>
      <c r="CL212" s="507"/>
      <c r="CM212" s="507"/>
      <c r="CN212" s="507"/>
      <c r="CO212" s="507"/>
      <c r="CP212" s="507"/>
      <c r="CQ212" s="507"/>
      <c r="CR212" s="507"/>
      <c r="CS212" s="507"/>
      <c r="CT212" s="507"/>
      <c r="CU212" s="507"/>
      <c r="CV212" s="507"/>
      <c r="CW212" s="507"/>
      <c r="CX212" s="507"/>
      <c r="CY212" s="507"/>
      <c r="DN212" s="507"/>
      <c r="DO212" s="507"/>
      <c r="DP212" s="507"/>
      <c r="DQ212" s="507"/>
      <c r="DR212" s="507"/>
      <c r="DS212" s="507"/>
      <c r="DT212" s="507"/>
      <c r="DU212" s="507"/>
      <c r="DV212" s="507"/>
      <c r="DW212" s="507"/>
      <c r="DX212" s="507"/>
      <c r="DY212" s="507"/>
      <c r="DZ212" s="507"/>
      <c r="EA212" s="507"/>
      <c r="EB212" s="507"/>
      <c r="EC212" s="507"/>
      <c r="ED212" s="507"/>
      <c r="EE212" s="507"/>
      <c r="EF212" s="507"/>
      <c r="EG212" s="507"/>
      <c r="EH212" s="507"/>
      <c r="EI212" s="507"/>
      <c r="EJ212" s="507"/>
      <c r="EK212" s="507"/>
      <c r="EL212" s="507"/>
      <c r="EM212" s="507"/>
      <c r="EN212" s="507"/>
      <c r="EO212" s="507"/>
      <c r="EP212" s="507"/>
      <c r="EQ212" s="507"/>
      <c r="ER212" s="507"/>
      <c r="ES212" s="507"/>
      <c r="ET212" s="507"/>
      <c r="EU212" s="507"/>
      <c r="EV212" s="507"/>
      <c r="EW212" s="507"/>
      <c r="EX212" s="507"/>
      <c r="EY212" s="507"/>
      <c r="EZ212" s="507"/>
      <c r="FA212" s="507"/>
      <c r="FB212" s="507"/>
      <c r="FC212" s="507"/>
      <c r="FD212" s="507"/>
      <c r="FE212" s="507"/>
      <c r="FF212" s="507"/>
      <c r="FG212" s="507"/>
      <c r="FH212" s="507"/>
      <c r="FI212" s="507"/>
      <c r="FJ212" s="507"/>
      <c r="FK212" s="507"/>
      <c r="FL212" s="507"/>
      <c r="FM212" s="507"/>
      <c r="FN212" s="507"/>
      <c r="FO212" s="507"/>
      <c r="FP212" s="507"/>
      <c r="FQ212" s="507"/>
      <c r="FR212" s="507"/>
      <c r="FS212" s="507"/>
      <c r="FT212" s="507"/>
      <c r="FU212" s="507"/>
      <c r="FV212" s="507"/>
      <c r="FW212" s="507"/>
      <c r="FX212" s="507"/>
      <c r="FY212" s="507"/>
      <c r="FZ212" s="507"/>
      <c r="GA212" s="507"/>
      <c r="GB212" s="507"/>
      <c r="GC212" s="507"/>
      <c r="GD212" s="507"/>
      <c r="GE212" s="507"/>
      <c r="GF212" s="507"/>
      <c r="GG212" s="507"/>
      <c r="GH212" s="507"/>
      <c r="GI212" s="507"/>
      <c r="GJ212" s="507"/>
      <c r="GK212" s="507"/>
      <c r="GL212" s="507"/>
      <c r="GM212" s="507"/>
      <c r="GN212" s="507"/>
      <c r="GO212" s="507"/>
      <c r="GP212" s="507"/>
      <c r="GQ212" s="507"/>
      <c r="GR212" s="507"/>
      <c r="GS212" s="507"/>
      <c r="GT212" s="507"/>
      <c r="GU212" s="507"/>
      <c r="GV212" s="507"/>
      <c r="GW212" s="507"/>
      <c r="GX212" s="507"/>
      <c r="GY212" s="507"/>
      <c r="GZ212" s="507"/>
      <c r="HA212" s="507"/>
      <c r="HB212" s="507"/>
      <c r="HC212" s="507"/>
      <c r="HD212" s="507"/>
      <c r="HE212" s="507"/>
      <c r="HF212" s="507"/>
      <c r="HG212" s="507"/>
      <c r="HH212" s="507"/>
      <c r="HI212" s="507"/>
      <c r="HJ212" s="507"/>
      <c r="HK212" s="507"/>
      <c r="HL212" s="507"/>
      <c r="HM212" s="507"/>
      <c r="HN212" s="507"/>
      <c r="HO212" s="507"/>
      <c r="HP212" s="507"/>
      <c r="HQ212" s="507"/>
      <c r="HR212" s="507"/>
      <c r="HS212" s="507"/>
      <c r="HT212" s="507"/>
      <c r="HU212" s="507"/>
      <c r="HV212" s="507"/>
      <c r="HW212" s="507"/>
      <c r="HX212" s="507"/>
      <c r="HY212" s="507"/>
      <c r="HZ212" s="507"/>
      <c r="IA212" s="507"/>
      <c r="IB212" s="507"/>
      <c r="IC212" s="507"/>
      <c r="ID212" s="507"/>
      <c r="IE212" s="507"/>
      <c r="IF212" s="507"/>
      <c r="IG212" s="507"/>
      <c r="IH212" s="507"/>
      <c r="II212" s="507"/>
      <c r="IJ212" s="507"/>
    </row>
    <row r="213" spans="1:244" s="398" customFormat="1" ht="19" x14ac:dyDescent="0.2">
      <c r="A213"/>
      <c r="B213" s="290"/>
      <c r="C213"/>
      <c r="D213" s="341"/>
      <c r="E213" s="463"/>
      <c r="F213" s="463"/>
      <c r="G213" s="271"/>
      <c r="H213"/>
      <c r="I213" s="99"/>
      <c r="J213"/>
      <c r="K213"/>
      <c r="L213"/>
      <c r="M213" s="275"/>
      <c r="N213" s="275"/>
      <c r="O213" s="275"/>
      <c r="P213" s="275"/>
      <c r="Q213" s="275"/>
      <c r="R213" s="275"/>
      <c r="S213" s="275"/>
      <c r="T213" s="275"/>
      <c r="U213" s="275"/>
      <c r="V213" s="275"/>
      <c r="W213" s="275"/>
      <c r="X213" s="275"/>
      <c r="Y213" s="275"/>
      <c r="Z213" s="275"/>
      <c r="AA213" s="275"/>
      <c r="AB213" s="23"/>
      <c r="AC213"/>
      <c r="AD213" s="92"/>
      <c r="AE213"/>
      <c r="AF213"/>
      <c r="AG213"/>
      <c r="AH213" s="96"/>
      <c r="AI213" s="394"/>
      <c r="AJ213" s="215"/>
      <c r="AK213" s="215"/>
      <c r="AL213" s="215"/>
      <c r="AM213" s="215"/>
      <c r="AN213" s="215"/>
      <c r="AO213" s="215"/>
      <c r="AP213" s="215"/>
      <c r="AQ213" s="215"/>
      <c r="AR213" s="215"/>
      <c r="AS213" s="215"/>
      <c r="AT213" s="215"/>
      <c r="AU213" s="215"/>
      <c r="AV213" s="215"/>
      <c r="AW213" s="215"/>
      <c r="AX213" s="215"/>
      <c r="AY213" s="394"/>
      <c r="AZ213" s="215"/>
      <c r="BA213" s="715"/>
      <c r="BB213"/>
      <c r="BC213" s="715"/>
      <c r="BD213"/>
      <c r="BE213" s="715"/>
      <c r="BF213"/>
      <c r="BG213" s="715"/>
      <c r="BH213"/>
      <c r="BI213" s="715"/>
      <c r="BJ213"/>
      <c r="BK213" s="715"/>
      <c r="BL213"/>
      <c r="BM213" s="715"/>
      <c r="BN213"/>
      <c r="BO213" s="387"/>
      <c r="BP213"/>
      <c r="BQ213" s="387"/>
      <c r="BR213"/>
      <c r="BS213" s="387"/>
      <c r="BT213"/>
      <c r="BU213" s="387"/>
      <c r="BV213"/>
      <c r="BW213" s="387"/>
      <c r="BX213"/>
      <c r="BY213" s="387"/>
      <c r="BZ213"/>
      <c r="CA213" s="387"/>
      <c r="CB213"/>
      <c r="CC213" s="387"/>
      <c r="CD213"/>
      <c r="CE213" s="387"/>
      <c r="CF213"/>
      <c r="CG213" s="387"/>
      <c r="CH213"/>
      <c r="CI213" s="387"/>
      <c r="CJ213"/>
      <c r="CK213" s="215"/>
      <c r="CL213" s="507"/>
      <c r="CM213" s="507"/>
      <c r="CN213" s="507"/>
      <c r="CO213" s="507"/>
      <c r="CP213" s="507"/>
      <c r="CQ213" s="507"/>
      <c r="CR213" s="507"/>
      <c r="CS213" s="507"/>
      <c r="CT213" s="507"/>
      <c r="CU213" s="507"/>
      <c r="CV213" s="507"/>
      <c r="CW213" s="507"/>
      <c r="CX213" s="507"/>
      <c r="CY213" s="507"/>
      <c r="DN213" s="507"/>
      <c r="DO213" s="507"/>
      <c r="DP213" s="507"/>
      <c r="DQ213" s="507"/>
      <c r="DR213" s="507"/>
      <c r="DS213" s="507"/>
      <c r="DT213" s="507"/>
      <c r="DU213" s="507"/>
      <c r="DV213" s="507"/>
      <c r="DW213" s="507"/>
      <c r="DX213" s="507"/>
      <c r="DY213" s="507"/>
      <c r="DZ213" s="507"/>
      <c r="EA213" s="507"/>
      <c r="EB213" s="507"/>
      <c r="EC213" s="507"/>
      <c r="ED213" s="507"/>
      <c r="EE213" s="507"/>
      <c r="EF213" s="507"/>
      <c r="EG213" s="507"/>
      <c r="EH213" s="507"/>
      <c r="EI213" s="507"/>
      <c r="EJ213" s="507"/>
      <c r="EK213" s="507"/>
      <c r="EL213" s="507"/>
      <c r="EM213" s="507"/>
      <c r="EN213" s="507"/>
      <c r="EO213" s="507"/>
      <c r="EP213" s="507"/>
      <c r="EQ213" s="507"/>
      <c r="ER213" s="507"/>
      <c r="ES213" s="507"/>
      <c r="ET213" s="507"/>
      <c r="EU213" s="507"/>
      <c r="EV213" s="507"/>
      <c r="EW213" s="507"/>
      <c r="EX213" s="507"/>
      <c r="EY213" s="507"/>
      <c r="EZ213" s="507"/>
      <c r="FA213" s="507"/>
      <c r="FB213" s="507"/>
      <c r="FC213" s="507"/>
      <c r="FD213" s="507"/>
      <c r="FE213" s="507"/>
      <c r="FF213" s="507"/>
      <c r="FG213" s="507"/>
      <c r="FH213" s="507"/>
      <c r="FI213" s="507"/>
      <c r="FJ213" s="507"/>
      <c r="FK213" s="507"/>
      <c r="FL213" s="507"/>
      <c r="FM213" s="507"/>
      <c r="FN213" s="507"/>
      <c r="FO213" s="507"/>
      <c r="FP213" s="507"/>
      <c r="FQ213" s="507"/>
      <c r="FR213" s="507"/>
      <c r="FS213" s="507"/>
      <c r="FT213" s="507"/>
      <c r="FU213" s="507"/>
      <c r="FV213" s="507"/>
      <c r="FW213" s="507"/>
      <c r="FX213" s="507"/>
      <c r="FY213" s="507"/>
      <c r="FZ213" s="507"/>
      <c r="GA213" s="507"/>
      <c r="GB213" s="507"/>
      <c r="GC213" s="507"/>
      <c r="GD213" s="507"/>
      <c r="GE213" s="507"/>
      <c r="GF213" s="507"/>
      <c r="GG213" s="507"/>
      <c r="GH213" s="507"/>
      <c r="GI213" s="507"/>
      <c r="GJ213" s="507"/>
      <c r="GK213" s="507"/>
      <c r="GL213" s="507"/>
      <c r="GM213" s="507"/>
      <c r="GN213" s="507"/>
      <c r="GO213" s="507"/>
      <c r="GP213" s="507"/>
      <c r="GQ213" s="507"/>
      <c r="GR213" s="507"/>
      <c r="GS213" s="507"/>
      <c r="GT213" s="507"/>
      <c r="GU213" s="507"/>
      <c r="GV213" s="507"/>
      <c r="GW213" s="507"/>
      <c r="GX213" s="507"/>
      <c r="GY213" s="507"/>
      <c r="GZ213" s="507"/>
      <c r="HA213" s="507"/>
      <c r="HB213" s="507"/>
      <c r="HC213" s="507"/>
      <c r="HD213" s="507"/>
      <c r="HE213" s="507"/>
      <c r="HF213" s="507"/>
      <c r="HG213" s="507"/>
      <c r="HH213" s="507"/>
      <c r="HI213" s="507"/>
      <c r="HJ213" s="507"/>
      <c r="HK213" s="507"/>
      <c r="HL213" s="507"/>
      <c r="HM213" s="507"/>
      <c r="HN213" s="507"/>
      <c r="HO213" s="507"/>
      <c r="HP213" s="507"/>
      <c r="HQ213" s="507"/>
      <c r="HR213" s="507"/>
      <c r="HS213" s="507"/>
      <c r="HT213" s="507"/>
      <c r="HU213" s="507"/>
      <c r="HV213" s="507"/>
      <c r="HW213" s="507"/>
      <c r="HX213" s="507"/>
      <c r="HY213" s="507"/>
      <c r="HZ213" s="507"/>
      <c r="IA213" s="507"/>
      <c r="IB213" s="507"/>
      <c r="IC213" s="507"/>
      <c r="ID213" s="507"/>
      <c r="IE213" s="507"/>
      <c r="IF213" s="507"/>
      <c r="IG213" s="507"/>
      <c r="IH213" s="507"/>
      <c r="II213" s="507"/>
      <c r="IJ213" s="507"/>
    </row>
    <row r="214" spans="1:244" s="398" customFormat="1" ht="19" x14ac:dyDescent="0.2">
      <c r="A214"/>
      <c r="B214" s="290"/>
      <c r="C214"/>
      <c r="D214" s="341"/>
      <c r="E214" s="463"/>
      <c r="F214" s="463"/>
      <c r="G214" s="271"/>
      <c r="H214"/>
      <c r="I214" s="99"/>
      <c r="J214"/>
      <c r="K214"/>
      <c r="L214"/>
      <c r="M214" s="275"/>
      <c r="N214" s="275"/>
      <c r="O214" s="275"/>
      <c r="P214" s="275"/>
      <c r="Q214" s="275"/>
      <c r="R214" s="275"/>
      <c r="S214" s="275"/>
      <c r="T214" s="275"/>
      <c r="U214" s="275"/>
      <c r="V214" s="275"/>
      <c r="W214" s="275"/>
      <c r="X214" s="275"/>
      <c r="Y214" s="275"/>
      <c r="Z214" s="275"/>
      <c r="AA214" s="275"/>
      <c r="AB214" s="23"/>
      <c r="AC214"/>
      <c r="AD214" s="92"/>
      <c r="AE214"/>
      <c r="AF214"/>
      <c r="AG214"/>
      <c r="AH214" s="96"/>
      <c r="AI214" s="394"/>
      <c r="AJ214" s="215"/>
      <c r="AK214" s="215"/>
      <c r="AL214" s="215"/>
      <c r="AM214" s="215"/>
      <c r="AN214" s="215"/>
      <c r="AO214" s="215"/>
      <c r="AP214" s="215"/>
      <c r="AQ214" s="215"/>
      <c r="AR214" s="215"/>
      <c r="AS214" s="215"/>
      <c r="AT214" s="215"/>
      <c r="AU214" s="215"/>
      <c r="AV214" s="215"/>
      <c r="AW214" s="215"/>
      <c r="AX214" s="215"/>
      <c r="AY214" s="394"/>
      <c r="AZ214" s="215"/>
      <c r="BA214" s="715"/>
      <c r="BB214"/>
      <c r="BC214" s="715"/>
      <c r="BD214"/>
      <c r="BE214" s="715"/>
      <c r="BF214"/>
      <c r="BG214" s="715"/>
      <c r="BH214"/>
      <c r="BI214" s="715"/>
      <c r="BJ214"/>
      <c r="BK214" s="715"/>
      <c r="BL214"/>
      <c r="BM214" s="715"/>
      <c r="BN214"/>
      <c r="BO214" s="387"/>
      <c r="BP214"/>
      <c r="BQ214" s="387"/>
      <c r="BR214"/>
      <c r="BS214" s="387"/>
      <c r="BT214"/>
      <c r="BU214" s="387"/>
      <c r="BV214"/>
      <c r="BW214" s="387"/>
      <c r="BX214"/>
      <c r="BY214" s="387"/>
      <c r="BZ214"/>
      <c r="CA214" s="387"/>
      <c r="CB214"/>
      <c r="CC214" s="387"/>
      <c r="CD214"/>
      <c r="CE214" s="387"/>
      <c r="CF214"/>
      <c r="CG214" s="387"/>
      <c r="CH214"/>
      <c r="CI214" s="387"/>
      <c r="CJ214"/>
      <c r="CK214" s="215"/>
      <c r="CL214" s="507"/>
      <c r="CM214" s="507"/>
      <c r="CN214" s="507"/>
      <c r="CO214" s="507"/>
      <c r="CP214" s="507"/>
      <c r="CQ214" s="507"/>
      <c r="CR214" s="507"/>
      <c r="CS214" s="507"/>
      <c r="CT214" s="507"/>
      <c r="CU214" s="507"/>
      <c r="CV214" s="507"/>
      <c r="CW214" s="507"/>
      <c r="CX214" s="507"/>
      <c r="CY214" s="507"/>
      <c r="DN214" s="507"/>
      <c r="DO214" s="507"/>
      <c r="DP214" s="507"/>
      <c r="DQ214" s="507"/>
      <c r="DR214" s="507"/>
      <c r="DS214" s="507"/>
      <c r="DT214" s="507"/>
      <c r="DU214" s="507"/>
      <c r="DV214" s="507"/>
      <c r="DW214" s="507"/>
      <c r="DX214" s="507"/>
      <c r="DY214" s="507"/>
      <c r="DZ214" s="507"/>
      <c r="EA214" s="507"/>
      <c r="EB214" s="507"/>
      <c r="EC214" s="507"/>
      <c r="ED214" s="507"/>
      <c r="EE214" s="507"/>
      <c r="EF214" s="507"/>
      <c r="EG214" s="507"/>
      <c r="EH214" s="507"/>
      <c r="EI214" s="507"/>
      <c r="EJ214" s="507"/>
      <c r="EK214" s="507"/>
      <c r="EL214" s="507"/>
      <c r="EM214" s="507"/>
      <c r="EN214" s="507"/>
      <c r="EO214" s="507"/>
      <c r="EP214" s="507"/>
      <c r="EQ214" s="507"/>
      <c r="ER214" s="507"/>
      <c r="ES214" s="507"/>
      <c r="ET214" s="507"/>
      <c r="EU214" s="507"/>
      <c r="EV214" s="507"/>
      <c r="EW214" s="507"/>
      <c r="EX214" s="507"/>
      <c r="EY214" s="507"/>
      <c r="EZ214" s="507"/>
      <c r="FA214" s="507"/>
      <c r="FB214" s="507"/>
      <c r="FC214" s="507"/>
      <c r="FD214" s="507"/>
      <c r="FE214" s="507"/>
      <c r="FF214" s="507"/>
      <c r="FG214" s="507"/>
      <c r="FH214" s="507"/>
      <c r="FI214" s="507"/>
      <c r="FJ214" s="507"/>
      <c r="FK214" s="507"/>
      <c r="FL214" s="507"/>
      <c r="FM214" s="507"/>
      <c r="FN214" s="507"/>
      <c r="FO214" s="507"/>
      <c r="FP214" s="507"/>
      <c r="FQ214" s="507"/>
      <c r="FR214" s="507"/>
      <c r="FS214" s="507"/>
      <c r="FT214" s="507"/>
      <c r="FU214" s="507"/>
      <c r="FV214" s="507"/>
      <c r="FW214" s="507"/>
      <c r="FX214" s="507"/>
      <c r="FY214" s="507"/>
      <c r="FZ214" s="507"/>
      <c r="GA214" s="507"/>
      <c r="GB214" s="507"/>
      <c r="GC214" s="507"/>
      <c r="GD214" s="507"/>
      <c r="GE214" s="507"/>
      <c r="GF214" s="507"/>
      <c r="GG214" s="507"/>
      <c r="GH214" s="507"/>
      <c r="GI214" s="507"/>
      <c r="GJ214" s="507"/>
      <c r="GK214" s="507"/>
      <c r="GL214" s="507"/>
      <c r="GM214" s="507"/>
      <c r="GN214" s="507"/>
      <c r="GO214" s="507"/>
      <c r="GP214" s="507"/>
      <c r="GQ214" s="507"/>
      <c r="GR214" s="507"/>
      <c r="GS214" s="507"/>
      <c r="GT214" s="507"/>
      <c r="GU214" s="507"/>
      <c r="GV214" s="507"/>
      <c r="GW214" s="507"/>
      <c r="GX214" s="507"/>
      <c r="GY214" s="507"/>
      <c r="GZ214" s="507"/>
      <c r="HA214" s="507"/>
      <c r="HB214" s="507"/>
      <c r="HC214" s="507"/>
      <c r="HD214" s="507"/>
      <c r="HE214" s="507"/>
      <c r="HF214" s="507"/>
      <c r="HG214" s="507"/>
      <c r="HH214" s="507"/>
      <c r="HI214" s="507"/>
      <c r="HJ214" s="507"/>
      <c r="HK214" s="507"/>
      <c r="HL214" s="507"/>
      <c r="HM214" s="507"/>
      <c r="HN214" s="507"/>
      <c r="HO214" s="507"/>
      <c r="HP214" s="507"/>
      <c r="HQ214" s="507"/>
      <c r="HR214" s="507"/>
      <c r="HS214" s="507"/>
      <c r="HT214" s="507"/>
      <c r="HU214" s="507"/>
      <c r="HV214" s="507"/>
      <c r="HW214" s="507"/>
      <c r="HX214" s="507"/>
      <c r="HY214" s="507"/>
      <c r="HZ214" s="507"/>
      <c r="IA214" s="507"/>
      <c r="IB214" s="507"/>
      <c r="IC214" s="507"/>
      <c r="ID214" s="507"/>
      <c r="IE214" s="507"/>
      <c r="IF214" s="507"/>
      <c r="IG214" s="507"/>
      <c r="IH214" s="507"/>
      <c r="II214" s="507"/>
      <c r="IJ214" s="507"/>
    </row>
    <row r="215" spans="1:244" s="398" customFormat="1" ht="19" x14ac:dyDescent="0.2">
      <c r="A215"/>
      <c r="B215" s="290"/>
      <c r="C215"/>
      <c r="D215" s="341"/>
      <c r="E215" s="463"/>
      <c r="F215" s="463"/>
      <c r="G215" s="271"/>
      <c r="H215"/>
      <c r="I215" s="99"/>
      <c r="J215"/>
      <c r="K215"/>
      <c r="L215"/>
      <c r="M215" s="275"/>
      <c r="N215" s="275"/>
      <c r="O215" s="275"/>
      <c r="P215" s="275"/>
      <c r="Q215" s="275"/>
      <c r="R215" s="275"/>
      <c r="S215" s="275"/>
      <c r="T215" s="275"/>
      <c r="U215" s="275"/>
      <c r="V215" s="275"/>
      <c r="W215" s="275"/>
      <c r="X215" s="275"/>
      <c r="Y215" s="275"/>
      <c r="Z215" s="275"/>
      <c r="AA215" s="275"/>
      <c r="AB215" s="23"/>
      <c r="AC215"/>
      <c r="AD215" s="92"/>
      <c r="AE215"/>
      <c r="AF215"/>
      <c r="AG215"/>
      <c r="AH215" s="96"/>
      <c r="AI215" s="394"/>
      <c r="AJ215" s="215"/>
      <c r="AK215" s="215"/>
      <c r="AL215" s="215"/>
      <c r="AM215" s="215"/>
      <c r="AN215" s="215"/>
      <c r="AO215" s="215"/>
      <c r="AP215" s="215"/>
      <c r="AQ215" s="215"/>
      <c r="AR215" s="215"/>
      <c r="AS215" s="215"/>
      <c r="AT215" s="215"/>
      <c r="AU215" s="215"/>
      <c r="AV215" s="215"/>
      <c r="AW215" s="215"/>
      <c r="AX215" s="215"/>
      <c r="AY215" s="394"/>
      <c r="AZ215" s="215"/>
      <c r="BA215" s="715"/>
      <c r="BB215"/>
      <c r="BC215" s="715"/>
      <c r="BD215"/>
      <c r="BE215" s="715"/>
      <c r="BF215"/>
      <c r="BG215" s="715"/>
      <c r="BH215"/>
      <c r="BI215" s="715"/>
      <c r="BJ215"/>
      <c r="BK215" s="715"/>
      <c r="BL215"/>
      <c r="BM215" s="715"/>
      <c r="BN215"/>
      <c r="BO215" s="387"/>
      <c r="BP215"/>
      <c r="BQ215" s="387"/>
      <c r="BR215"/>
      <c r="BS215" s="387"/>
      <c r="BT215"/>
      <c r="BU215" s="387"/>
      <c r="BV215"/>
      <c r="BW215" s="387"/>
      <c r="BX215"/>
      <c r="BY215" s="387"/>
      <c r="BZ215"/>
      <c r="CA215" s="387"/>
      <c r="CB215"/>
      <c r="CC215" s="387"/>
      <c r="CD215"/>
      <c r="CE215" s="387"/>
      <c r="CF215"/>
      <c r="CG215" s="387"/>
      <c r="CH215"/>
      <c r="CI215" s="387"/>
      <c r="CJ215"/>
      <c r="CK215" s="215"/>
      <c r="CL215" s="507"/>
      <c r="CM215" s="507"/>
      <c r="CN215" s="507"/>
      <c r="CO215" s="507"/>
      <c r="CP215" s="507"/>
      <c r="CQ215" s="507"/>
      <c r="CR215" s="507"/>
      <c r="CS215" s="507"/>
      <c r="CT215" s="507"/>
      <c r="CU215" s="507"/>
      <c r="CV215" s="507"/>
      <c r="CW215" s="507"/>
      <c r="CX215" s="507"/>
      <c r="CY215" s="507"/>
      <c r="DN215" s="507"/>
      <c r="DO215" s="507"/>
      <c r="DP215" s="507"/>
      <c r="DQ215" s="507"/>
      <c r="DR215" s="507"/>
      <c r="DS215" s="507"/>
      <c r="DT215" s="507"/>
      <c r="DU215" s="507"/>
      <c r="DV215" s="507"/>
      <c r="DW215" s="507"/>
      <c r="DX215" s="507"/>
      <c r="DY215" s="507"/>
      <c r="DZ215" s="507"/>
      <c r="EA215" s="507"/>
      <c r="EB215" s="507"/>
      <c r="EC215" s="507"/>
      <c r="ED215" s="507"/>
      <c r="EE215" s="507"/>
      <c r="EF215" s="507"/>
      <c r="EG215" s="507"/>
      <c r="EH215" s="507"/>
      <c r="EI215" s="507"/>
      <c r="EJ215" s="507"/>
      <c r="EK215" s="507"/>
      <c r="EL215" s="507"/>
      <c r="EM215" s="507"/>
      <c r="EN215" s="507"/>
      <c r="EO215" s="507"/>
      <c r="EP215" s="507"/>
      <c r="EQ215" s="507"/>
      <c r="ER215" s="507"/>
      <c r="ES215" s="507"/>
      <c r="ET215" s="507"/>
      <c r="EU215" s="507"/>
      <c r="EV215" s="507"/>
      <c r="EW215" s="507"/>
      <c r="EX215" s="507"/>
      <c r="EY215" s="507"/>
      <c r="EZ215" s="507"/>
      <c r="FA215" s="507"/>
      <c r="FB215" s="507"/>
      <c r="FC215" s="507"/>
      <c r="FD215" s="507"/>
      <c r="FE215" s="507"/>
      <c r="FF215" s="507"/>
      <c r="FG215" s="507"/>
      <c r="FH215" s="507"/>
      <c r="FI215" s="507"/>
      <c r="FJ215" s="507"/>
      <c r="FK215" s="507"/>
      <c r="FL215" s="507"/>
      <c r="FM215" s="507"/>
      <c r="FN215" s="507"/>
      <c r="FO215" s="507"/>
      <c r="FP215" s="507"/>
      <c r="FQ215" s="507"/>
      <c r="FR215" s="507"/>
      <c r="FS215" s="507"/>
      <c r="FT215" s="507"/>
      <c r="FU215" s="507"/>
      <c r="FV215" s="507"/>
      <c r="FW215" s="507"/>
      <c r="FX215" s="507"/>
      <c r="FY215" s="507"/>
      <c r="FZ215" s="507"/>
      <c r="GA215" s="507"/>
      <c r="GB215" s="507"/>
      <c r="GC215" s="507"/>
      <c r="GD215" s="507"/>
      <c r="GE215" s="507"/>
      <c r="GF215" s="507"/>
      <c r="GG215" s="507"/>
      <c r="GH215" s="507"/>
      <c r="GI215" s="507"/>
      <c r="GJ215" s="507"/>
      <c r="GK215" s="507"/>
      <c r="GL215" s="507"/>
      <c r="GM215" s="507"/>
      <c r="GN215" s="507"/>
      <c r="GO215" s="507"/>
      <c r="GP215" s="507"/>
      <c r="GQ215" s="507"/>
      <c r="GR215" s="507"/>
      <c r="GS215" s="507"/>
      <c r="GT215" s="507"/>
      <c r="GU215" s="507"/>
      <c r="GV215" s="507"/>
      <c r="GW215" s="507"/>
      <c r="GX215" s="507"/>
      <c r="GY215" s="507"/>
      <c r="GZ215" s="507"/>
      <c r="HA215" s="507"/>
      <c r="HB215" s="507"/>
      <c r="HC215" s="507"/>
      <c r="HD215" s="507"/>
      <c r="HE215" s="507"/>
      <c r="HF215" s="507"/>
      <c r="HG215" s="507"/>
      <c r="HH215" s="507"/>
      <c r="HI215" s="507"/>
      <c r="HJ215" s="507"/>
      <c r="HK215" s="507"/>
      <c r="HL215" s="507"/>
      <c r="HM215" s="507"/>
      <c r="HN215" s="507"/>
      <c r="HO215" s="507"/>
      <c r="HP215" s="507"/>
      <c r="HQ215" s="507"/>
      <c r="HR215" s="507"/>
      <c r="HS215" s="507"/>
      <c r="HT215" s="507"/>
      <c r="HU215" s="507"/>
      <c r="HV215" s="507"/>
      <c r="HW215" s="507"/>
      <c r="HX215" s="507"/>
      <c r="HY215" s="507"/>
      <c r="HZ215" s="507"/>
      <c r="IA215" s="507"/>
      <c r="IB215" s="507"/>
      <c r="IC215" s="507"/>
      <c r="ID215" s="507"/>
      <c r="IE215" s="507"/>
      <c r="IF215" s="507"/>
      <c r="IG215" s="507"/>
      <c r="IH215" s="507"/>
      <c r="II215" s="507"/>
      <c r="IJ215" s="507"/>
    </row>
    <row r="216" spans="1:244" s="398" customFormat="1" ht="19" x14ac:dyDescent="0.2">
      <c r="A216"/>
      <c r="B216" s="290"/>
      <c r="C216"/>
      <c r="D216" s="341"/>
      <c r="E216" s="463"/>
      <c r="F216" s="463"/>
      <c r="G216" s="271"/>
      <c r="H216"/>
      <c r="I216" s="99"/>
      <c r="J216"/>
      <c r="K216"/>
      <c r="L216"/>
      <c r="M216" s="275"/>
      <c r="N216" s="275"/>
      <c r="O216" s="275"/>
      <c r="P216" s="275"/>
      <c r="Q216" s="275"/>
      <c r="R216" s="275"/>
      <c r="S216" s="275"/>
      <c r="T216" s="275"/>
      <c r="U216" s="275"/>
      <c r="V216" s="275"/>
      <c r="W216" s="275"/>
      <c r="X216" s="275"/>
      <c r="Y216" s="275"/>
      <c r="Z216" s="275"/>
      <c r="AA216" s="275"/>
      <c r="AB216" s="23"/>
      <c r="AC216"/>
      <c r="AD216" s="92"/>
      <c r="AE216"/>
      <c r="AF216"/>
      <c r="AG216"/>
      <c r="AH216" s="96"/>
      <c r="AI216" s="394"/>
      <c r="AJ216" s="215"/>
      <c r="AK216" s="215"/>
      <c r="AL216" s="215"/>
      <c r="AM216" s="215"/>
      <c r="AN216" s="215"/>
      <c r="AO216" s="215"/>
      <c r="AP216" s="215"/>
      <c r="AQ216" s="215"/>
      <c r="AR216" s="215"/>
      <c r="AS216" s="215"/>
      <c r="AT216" s="215"/>
      <c r="AU216" s="215"/>
      <c r="AV216" s="215"/>
      <c r="AW216" s="215"/>
      <c r="AX216" s="215"/>
      <c r="AY216" s="394"/>
      <c r="AZ216" s="215"/>
      <c r="BA216" s="715"/>
      <c r="BB216"/>
      <c r="BC216" s="715"/>
      <c r="BD216"/>
      <c r="BE216" s="715"/>
      <c r="BF216"/>
      <c r="BG216" s="715"/>
      <c r="BH216"/>
      <c r="BI216" s="715"/>
      <c r="BJ216"/>
      <c r="BK216" s="715"/>
      <c r="BL216"/>
      <c r="BM216" s="715"/>
      <c r="BN216"/>
      <c r="BO216" s="387"/>
      <c r="BP216"/>
      <c r="BQ216" s="387"/>
      <c r="BR216"/>
      <c r="BS216" s="387"/>
      <c r="BT216"/>
      <c r="BU216" s="387"/>
      <c r="BV216"/>
      <c r="BW216" s="387"/>
      <c r="BX216"/>
      <c r="BY216" s="387"/>
      <c r="BZ216"/>
      <c r="CA216" s="387"/>
      <c r="CB216"/>
      <c r="CC216" s="387"/>
      <c r="CD216"/>
      <c r="CE216" s="387"/>
      <c r="CF216"/>
      <c r="CG216" s="387"/>
      <c r="CH216"/>
      <c r="CI216" s="387"/>
      <c r="CJ216"/>
      <c r="CK216" s="215"/>
      <c r="CL216" s="507"/>
      <c r="CM216" s="507"/>
      <c r="CN216" s="507"/>
      <c r="CO216" s="507"/>
      <c r="CP216" s="507"/>
      <c r="CQ216" s="507"/>
      <c r="CR216" s="507"/>
      <c r="CS216" s="507"/>
      <c r="CT216" s="507"/>
      <c r="CU216" s="507"/>
      <c r="CV216" s="507"/>
      <c r="CW216" s="507"/>
      <c r="CX216" s="507"/>
      <c r="CY216" s="507"/>
      <c r="DN216" s="507"/>
      <c r="DO216" s="507"/>
      <c r="DP216" s="507"/>
      <c r="DQ216" s="507"/>
      <c r="DR216" s="507"/>
      <c r="DS216" s="507"/>
      <c r="DT216" s="507"/>
      <c r="DU216" s="507"/>
      <c r="DV216" s="507"/>
      <c r="DW216" s="507"/>
      <c r="DX216" s="507"/>
      <c r="DY216" s="507"/>
      <c r="DZ216" s="507"/>
      <c r="EA216" s="507"/>
      <c r="EB216" s="507"/>
      <c r="EC216" s="507"/>
      <c r="ED216" s="507"/>
      <c r="EE216" s="507"/>
      <c r="EF216" s="507"/>
      <c r="EG216" s="507"/>
      <c r="EH216" s="507"/>
      <c r="EI216" s="507"/>
      <c r="EJ216" s="507"/>
      <c r="EK216" s="507"/>
      <c r="EL216" s="507"/>
      <c r="EM216" s="507"/>
      <c r="EN216" s="507"/>
      <c r="EO216" s="507"/>
      <c r="EP216" s="507"/>
      <c r="EQ216" s="507"/>
      <c r="ER216" s="507"/>
      <c r="ES216" s="507"/>
      <c r="ET216" s="507"/>
      <c r="EU216" s="507"/>
      <c r="EV216" s="507"/>
      <c r="EW216" s="507"/>
      <c r="EX216" s="507"/>
      <c r="EY216" s="507"/>
      <c r="EZ216" s="507"/>
      <c r="FA216" s="507"/>
      <c r="FB216" s="507"/>
      <c r="FC216" s="507"/>
      <c r="FD216" s="507"/>
      <c r="FE216" s="507"/>
      <c r="FF216" s="507"/>
      <c r="FG216" s="507"/>
      <c r="FH216" s="507"/>
      <c r="FI216" s="507"/>
      <c r="FJ216" s="507"/>
      <c r="FK216" s="507"/>
      <c r="FL216" s="507"/>
      <c r="FM216" s="507"/>
      <c r="FN216" s="507"/>
      <c r="FO216" s="507"/>
      <c r="FP216" s="507"/>
      <c r="FQ216" s="507"/>
      <c r="FR216" s="507"/>
      <c r="FS216" s="507"/>
      <c r="FT216" s="507"/>
      <c r="FU216" s="507"/>
      <c r="FV216" s="507"/>
      <c r="FW216" s="507"/>
      <c r="FX216" s="507"/>
      <c r="FY216" s="507"/>
      <c r="FZ216" s="507"/>
      <c r="GA216" s="507"/>
      <c r="GB216" s="507"/>
      <c r="GC216" s="507"/>
      <c r="GD216" s="507"/>
      <c r="GE216" s="507"/>
      <c r="GF216" s="507"/>
      <c r="GG216" s="507"/>
      <c r="GH216" s="507"/>
      <c r="GI216" s="507"/>
      <c r="GJ216" s="507"/>
      <c r="GK216" s="507"/>
      <c r="GL216" s="507"/>
      <c r="GM216" s="507"/>
      <c r="GN216" s="507"/>
      <c r="GO216" s="507"/>
      <c r="GP216" s="507"/>
      <c r="GQ216" s="507"/>
      <c r="GR216" s="507"/>
      <c r="GS216" s="507"/>
      <c r="GT216" s="507"/>
      <c r="GU216" s="507"/>
      <c r="GV216" s="507"/>
      <c r="GW216" s="507"/>
      <c r="GX216" s="507"/>
      <c r="GY216" s="507"/>
      <c r="GZ216" s="507"/>
      <c r="HA216" s="507"/>
      <c r="HB216" s="507"/>
      <c r="HC216" s="507"/>
      <c r="HD216" s="507"/>
      <c r="HE216" s="507"/>
      <c r="HF216" s="507"/>
      <c r="HG216" s="507"/>
      <c r="HH216" s="507"/>
      <c r="HI216" s="507"/>
      <c r="HJ216" s="507"/>
      <c r="HK216" s="507"/>
      <c r="HL216" s="507"/>
      <c r="HM216" s="507"/>
      <c r="HN216" s="507"/>
      <c r="HO216" s="507"/>
      <c r="HP216" s="507"/>
      <c r="HQ216" s="507"/>
      <c r="HR216" s="507"/>
      <c r="HS216" s="507"/>
      <c r="HT216" s="507"/>
      <c r="HU216" s="507"/>
      <c r="HV216" s="507"/>
      <c r="HW216" s="507"/>
      <c r="HX216" s="507"/>
      <c r="HY216" s="507"/>
      <c r="HZ216" s="507"/>
      <c r="IA216" s="507"/>
      <c r="IB216" s="507"/>
      <c r="IC216" s="507"/>
      <c r="ID216" s="507"/>
      <c r="IE216" s="507"/>
      <c r="IF216" s="507"/>
      <c r="IG216" s="507"/>
      <c r="IH216" s="507"/>
      <c r="II216" s="507"/>
      <c r="IJ216" s="507"/>
    </row>
    <row r="217" spans="1:244" s="398" customFormat="1" ht="19" x14ac:dyDescent="0.2">
      <c r="A217"/>
      <c r="B217" s="290"/>
      <c r="C217"/>
      <c r="D217" s="341"/>
      <c r="E217" s="463"/>
      <c r="F217" s="463"/>
      <c r="G217" s="271"/>
      <c r="H217"/>
      <c r="I217" s="99"/>
      <c r="J217"/>
      <c r="K217"/>
      <c r="L217"/>
      <c r="M217" s="275"/>
      <c r="N217" s="275"/>
      <c r="O217" s="275"/>
      <c r="P217" s="275"/>
      <c r="Q217" s="275"/>
      <c r="R217" s="275"/>
      <c r="S217" s="275"/>
      <c r="T217" s="275"/>
      <c r="U217" s="275"/>
      <c r="V217" s="275"/>
      <c r="W217" s="275"/>
      <c r="X217" s="275"/>
      <c r="Y217" s="275"/>
      <c r="Z217" s="275"/>
      <c r="AA217" s="275"/>
      <c r="AB217" s="23"/>
      <c r="AC217"/>
      <c r="AD217" s="92"/>
      <c r="AE217"/>
      <c r="AF217"/>
      <c r="AG217"/>
      <c r="AH217" s="96"/>
      <c r="AI217" s="394"/>
      <c r="AJ217" s="215"/>
      <c r="AK217" s="215"/>
      <c r="AL217" s="215"/>
      <c r="AM217" s="215"/>
      <c r="AN217" s="215"/>
      <c r="AO217" s="215"/>
      <c r="AP217" s="215"/>
      <c r="AQ217" s="215"/>
      <c r="AR217" s="215"/>
      <c r="AS217" s="215"/>
      <c r="AT217" s="215"/>
      <c r="AU217" s="215"/>
      <c r="AV217" s="215"/>
      <c r="AW217" s="215"/>
      <c r="AX217" s="215"/>
      <c r="AY217" s="394"/>
      <c r="AZ217" s="215"/>
      <c r="BA217" s="715"/>
      <c r="BB217"/>
      <c r="BC217" s="715"/>
      <c r="BD217"/>
      <c r="BE217" s="715"/>
      <c r="BF217"/>
      <c r="BG217" s="715"/>
      <c r="BH217"/>
      <c r="BI217" s="715"/>
      <c r="BJ217"/>
      <c r="BK217" s="715"/>
      <c r="BL217"/>
      <c r="BM217" s="715"/>
      <c r="BN217"/>
      <c r="BO217" s="387"/>
      <c r="BP217"/>
      <c r="BQ217" s="387"/>
      <c r="BR217"/>
      <c r="BS217" s="387"/>
      <c r="BT217"/>
      <c r="BU217" s="387"/>
      <c r="BV217"/>
      <c r="BW217" s="387"/>
      <c r="BX217"/>
      <c r="BY217" s="387"/>
      <c r="BZ217"/>
      <c r="CA217" s="387"/>
      <c r="CB217"/>
      <c r="CC217" s="387"/>
      <c r="CD217"/>
      <c r="CE217" s="387"/>
      <c r="CF217"/>
      <c r="CG217" s="387"/>
      <c r="CH217"/>
      <c r="CI217" s="387"/>
      <c r="CJ217"/>
      <c r="CK217" s="215"/>
      <c r="CL217" s="507"/>
      <c r="CM217" s="507"/>
      <c r="CN217" s="507"/>
      <c r="CO217" s="507"/>
      <c r="CP217" s="507"/>
      <c r="CQ217" s="507"/>
      <c r="CR217" s="507"/>
      <c r="CS217" s="507"/>
      <c r="CT217" s="507"/>
      <c r="CU217" s="507"/>
      <c r="CV217" s="507"/>
      <c r="CW217" s="507"/>
      <c r="CX217" s="507"/>
      <c r="CY217" s="507"/>
      <c r="DN217" s="507"/>
      <c r="DO217" s="507"/>
      <c r="DP217" s="507"/>
      <c r="DQ217" s="507"/>
      <c r="DR217" s="507"/>
      <c r="DS217" s="507"/>
      <c r="DT217" s="507"/>
      <c r="DU217" s="507"/>
      <c r="DV217" s="507"/>
      <c r="DW217" s="507"/>
      <c r="DX217" s="507"/>
      <c r="DY217" s="507"/>
      <c r="DZ217" s="507"/>
      <c r="EA217" s="507"/>
      <c r="EB217" s="507"/>
      <c r="EC217" s="507"/>
      <c r="ED217" s="507"/>
      <c r="EE217" s="507"/>
      <c r="EF217" s="507"/>
      <c r="EG217" s="507"/>
      <c r="EH217" s="507"/>
      <c r="EI217" s="507"/>
      <c r="EJ217" s="507"/>
      <c r="EK217" s="507"/>
      <c r="EL217" s="507"/>
      <c r="EM217" s="507"/>
      <c r="EN217" s="507"/>
      <c r="EO217" s="507"/>
      <c r="EP217" s="507"/>
      <c r="EQ217" s="507"/>
      <c r="ER217" s="507"/>
      <c r="ES217" s="507"/>
      <c r="ET217" s="507"/>
      <c r="EU217" s="507"/>
      <c r="EV217" s="507"/>
      <c r="EW217" s="507"/>
      <c r="EX217" s="507"/>
      <c r="EY217" s="507"/>
      <c r="EZ217" s="507"/>
      <c r="FA217" s="507"/>
      <c r="FB217" s="507"/>
      <c r="FC217" s="507"/>
      <c r="FD217" s="507"/>
      <c r="FE217" s="507"/>
      <c r="FF217" s="507"/>
      <c r="FG217" s="507"/>
      <c r="FH217" s="507"/>
      <c r="FI217" s="507"/>
      <c r="FJ217" s="507"/>
      <c r="FK217" s="507"/>
      <c r="FL217" s="507"/>
      <c r="FM217" s="507"/>
      <c r="FN217" s="507"/>
      <c r="FO217" s="507"/>
      <c r="FP217" s="507"/>
      <c r="FQ217" s="507"/>
      <c r="FR217" s="507"/>
      <c r="FS217" s="507"/>
      <c r="FT217" s="507"/>
      <c r="FU217" s="507"/>
      <c r="FV217" s="507"/>
      <c r="FW217" s="507"/>
      <c r="FX217" s="507"/>
      <c r="FY217" s="507"/>
      <c r="FZ217" s="507"/>
      <c r="GA217" s="507"/>
      <c r="GB217" s="507"/>
      <c r="GC217" s="507"/>
      <c r="GD217" s="507"/>
      <c r="GE217" s="507"/>
      <c r="GF217" s="507"/>
      <c r="GG217" s="507"/>
      <c r="GH217" s="507"/>
      <c r="GI217" s="507"/>
      <c r="GJ217" s="507"/>
      <c r="GK217" s="507"/>
      <c r="GL217" s="507"/>
      <c r="GM217" s="507"/>
      <c r="GN217" s="507"/>
      <c r="GO217" s="507"/>
      <c r="GP217" s="507"/>
      <c r="GQ217" s="507"/>
      <c r="GR217" s="507"/>
      <c r="GS217" s="507"/>
      <c r="GT217" s="507"/>
      <c r="GU217" s="507"/>
      <c r="GV217" s="507"/>
      <c r="GW217" s="507"/>
      <c r="GX217" s="507"/>
      <c r="GY217" s="507"/>
      <c r="GZ217" s="507"/>
      <c r="HA217" s="507"/>
      <c r="HB217" s="507"/>
      <c r="HC217" s="507"/>
      <c r="HD217" s="507"/>
      <c r="HE217" s="507"/>
      <c r="HF217" s="507"/>
      <c r="HG217" s="507"/>
      <c r="HH217" s="507"/>
      <c r="HI217" s="507"/>
      <c r="HJ217" s="507"/>
      <c r="HK217" s="507"/>
      <c r="HL217" s="507"/>
      <c r="HM217" s="507"/>
      <c r="HN217" s="507"/>
      <c r="HO217" s="507"/>
      <c r="HP217" s="507"/>
      <c r="HQ217" s="507"/>
      <c r="HR217" s="507"/>
      <c r="HS217" s="507"/>
      <c r="HT217" s="507"/>
      <c r="HU217" s="507"/>
      <c r="HV217" s="507"/>
      <c r="HW217" s="507"/>
      <c r="HX217" s="507"/>
      <c r="HY217" s="507"/>
      <c r="HZ217" s="507"/>
      <c r="IA217" s="507"/>
      <c r="IB217" s="507"/>
      <c r="IC217" s="507"/>
      <c r="ID217" s="507"/>
      <c r="IE217" s="507"/>
      <c r="IF217" s="507"/>
      <c r="IG217" s="507"/>
      <c r="IH217" s="507"/>
      <c r="II217" s="507"/>
      <c r="IJ217" s="507"/>
    </row>
    <row r="218" spans="1:244" s="398" customFormat="1" ht="19" x14ac:dyDescent="0.2">
      <c r="A218"/>
      <c r="B218" s="290"/>
      <c r="C218"/>
      <c r="D218" s="341"/>
      <c r="E218" s="463"/>
      <c r="F218" s="463"/>
      <c r="G218" s="271"/>
      <c r="H218"/>
      <c r="I218" s="99"/>
      <c r="J218"/>
      <c r="K218"/>
      <c r="L218"/>
      <c r="M218" s="275"/>
      <c r="N218" s="275"/>
      <c r="O218" s="275"/>
      <c r="P218" s="275"/>
      <c r="Q218" s="275"/>
      <c r="R218" s="275"/>
      <c r="S218" s="275"/>
      <c r="T218" s="275"/>
      <c r="U218" s="275"/>
      <c r="V218" s="275"/>
      <c r="W218" s="275"/>
      <c r="X218" s="275"/>
      <c r="Y218" s="275"/>
      <c r="Z218" s="275"/>
      <c r="AA218" s="275"/>
      <c r="AB218" s="23"/>
      <c r="AC218"/>
      <c r="AD218" s="92"/>
      <c r="AE218"/>
      <c r="AF218"/>
      <c r="AG218"/>
      <c r="AH218" s="96"/>
      <c r="AI218" s="394"/>
      <c r="AJ218" s="215"/>
      <c r="AK218" s="215"/>
      <c r="AL218" s="215"/>
      <c r="AM218" s="215"/>
      <c r="AN218" s="215"/>
      <c r="AO218" s="215"/>
      <c r="AP218" s="215"/>
      <c r="AQ218" s="215"/>
      <c r="AR218" s="215"/>
      <c r="AS218" s="215"/>
      <c r="AT218" s="215"/>
      <c r="AU218" s="215"/>
      <c r="AV218" s="215"/>
      <c r="AW218" s="215"/>
      <c r="AX218" s="215"/>
      <c r="AY218" s="394"/>
      <c r="AZ218" s="215"/>
      <c r="BA218" s="715"/>
      <c r="BB218"/>
      <c r="BC218" s="715"/>
      <c r="BD218"/>
      <c r="BE218" s="715"/>
      <c r="BF218"/>
      <c r="BG218" s="715"/>
      <c r="BH218"/>
      <c r="BI218" s="715"/>
      <c r="BJ218"/>
      <c r="BK218" s="715"/>
      <c r="BL218"/>
      <c r="BM218" s="715"/>
      <c r="BN218"/>
      <c r="BO218" s="387"/>
      <c r="BP218"/>
      <c r="BQ218" s="387"/>
      <c r="BR218"/>
      <c r="BS218" s="387"/>
      <c r="BT218"/>
      <c r="BU218" s="387"/>
      <c r="BV218"/>
      <c r="BW218" s="387"/>
      <c r="BX218"/>
      <c r="BY218" s="387"/>
      <c r="BZ218"/>
      <c r="CA218" s="387"/>
      <c r="CB218"/>
      <c r="CC218" s="387"/>
      <c r="CD218"/>
      <c r="CE218" s="387"/>
      <c r="CF218"/>
      <c r="CG218" s="387"/>
      <c r="CH218"/>
      <c r="CI218" s="387"/>
      <c r="CJ218"/>
      <c r="CK218" s="215"/>
      <c r="CL218" s="507"/>
      <c r="CM218" s="507"/>
      <c r="CN218" s="507"/>
      <c r="CO218" s="507"/>
      <c r="CP218" s="507"/>
      <c r="CQ218" s="507"/>
      <c r="CR218" s="507"/>
      <c r="CS218" s="507"/>
      <c r="CT218" s="507"/>
      <c r="CU218" s="507"/>
      <c r="CV218" s="507"/>
      <c r="CW218" s="507"/>
      <c r="CX218" s="507"/>
      <c r="CY218" s="507"/>
      <c r="DN218" s="507"/>
      <c r="DO218" s="507"/>
      <c r="DP218" s="507"/>
      <c r="DQ218" s="507"/>
      <c r="DR218" s="507"/>
      <c r="DS218" s="507"/>
      <c r="DT218" s="507"/>
      <c r="DU218" s="507"/>
      <c r="DV218" s="507"/>
      <c r="DW218" s="507"/>
      <c r="DX218" s="507"/>
      <c r="DY218" s="507"/>
      <c r="DZ218" s="507"/>
      <c r="EA218" s="507"/>
      <c r="EB218" s="507"/>
      <c r="EC218" s="507"/>
      <c r="ED218" s="507"/>
      <c r="EE218" s="507"/>
      <c r="EF218" s="507"/>
      <c r="EG218" s="507"/>
      <c r="EH218" s="507"/>
      <c r="EI218" s="507"/>
      <c r="EJ218" s="507"/>
      <c r="EK218" s="507"/>
      <c r="EL218" s="507"/>
      <c r="EM218" s="507"/>
      <c r="EN218" s="507"/>
      <c r="EO218" s="507"/>
      <c r="EP218" s="507"/>
      <c r="EQ218" s="507"/>
      <c r="ER218" s="507"/>
      <c r="ES218" s="507"/>
      <c r="ET218" s="507"/>
      <c r="EU218" s="507"/>
      <c r="EV218" s="507"/>
      <c r="EW218" s="507"/>
      <c r="EX218" s="507"/>
      <c r="EY218" s="507"/>
      <c r="EZ218" s="507"/>
      <c r="FA218" s="507"/>
      <c r="FB218" s="507"/>
      <c r="FC218" s="507"/>
      <c r="FD218" s="507"/>
      <c r="FE218" s="507"/>
      <c r="FF218" s="507"/>
      <c r="FG218" s="507"/>
      <c r="FH218" s="507"/>
      <c r="FI218" s="507"/>
      <c r="FJ218" s="507"/>
      <c r="FK218" s="507"/>
      <c r="FL218" s="507"/>
      <c r="FM218" s="507"/>
      <c r="FN218" s="507"/>
      <c r="FO218" s="507"/>
      <c r="FP218" s="507"/>
      <c r="FQ218" s="507"/>
      <c r="FR218" s="507"/>
      <c r="FS218" s="507"/>
      <c r="FT218" s="507"/>
      <c r="FU218" s="507"/>
      <c r="FV218" s="507"/>
      <c r="FW218" s="507"/>
      <c r="FX218" s="507"/>
      <c r="FY218" s="507"/>
      <c r="FZ218" s="507"/>
      <c r="GA218" s="507"/>
      <c r="GB218" s="507"/>
      <c r="GC218" s="507"/>
      <c r="GD218" s="507"/>
      <c r="GE218" s="507"/>
      <c r="GF218" s="507"/>
      <c r="GG218" s="507"/>
      <c r="GH218" s="507"/>
      <c r="GI218" s="507"/>
      <c r="GJ218" s="507"/>
      <c r="GK218" s="507"/>
      <c r="GL218" s="507"/>
      <c r="GM218" s="507"/>
      <c r="GN218" s="507"/>
      <c r="GO218" s="507"/>
      <c r="GP218" s="507"/>
      <c r="GQ218" s="507"/>
      <c r="GR218" s="507"/>
      <c r="GS218" s="507"/>
      <c r="GT218" s="507"/>
      <c r="GU218" s="507"/>
      <c r="GV218" s="507"/>
      <c r="GW218" s="507"/>
      <c r="GX218" s="507"/>
      <c r="GY218" s="507"/>
      <c r="GZ218" s="507"/>
      <c r="HA218" s="507"/>
      <c r="HB218" s="507"/>
      <c r="HC218" s="507"/>
      <c r="HD218" s="507"/>
      <c r="HE218" s="507"/>
      <c r="HF218" s="507"/>
      <c r="HG218" s="507"/>
      <c r="HH218" s="507"/>
      <c r="HI218" s="507"/>
      <c r="HJ218" s="507"/>
      <c r="HK218" s="507"/>
      <c r="HL218" s="507"/>
      <c r="HM218" s="507"/>
      <c r="HN218" s="507"/>
      <c r="HO218" s="507"/>
      <c r="HP218" s="507"/>
      <c r="HQ218" s="507"/>
      <c r="HR218" s="507"/>
      <c r="HS218" s="507"/>
      <c r="HT218" s="507"/>
      <c r="HU218" s="507"/>
      <c r="HV218" s="507"/>
      <c r="HW218" s="507"/>
      <c r="HX218" s="507"/>
      <c r="HY218" s="507"/>
      <c r="HZ218" s="507"/>
      <c r="IA218" s="507"/>
      <c r="IB218" s="507"/>
      <c r="IC218" s="507"/>
      <c r="ID218" s="507"/>
      <c r="IE218" s="507"/>
      <c r="IF218" s="507"/>
      <c r="IG218" s="507"/>
      <c r="IH218" s="507"/>
      <c r="II218" s="507"/>
      <c r="IJ218" s="507"/>
    </row>
    <row r="219" spans="1:244" s="398" customFormat="1" ht="19" x14ac:dyDescent="0.2">
      <c r="A219"/>
      <c r="B219" s="290"/>
      <c r="C219"/>
      <c r="D219" s="341"/>
      <c r="E219" s="463"/>
      <c r="F219" s="463"/>
      <c r="G219" s="271"/>
      <c r="H219"/>
      <c r="I219" s="99"/>
      <c r="J219"/>
      <c r="K219"/>
      <c r="L219"/>
      <c r="M219" s="275"/>
      <c r="N219" s="275"/>
      <c r="O219" s="275"/>
      <c r="P219" s="275"/>
      <c r="Q219" s="275"/>
      <c r="R219" s="275"/>
      <c r="S219" s="275"/>
      <c r="T219" s="275"/>
      <c r="U219" s="275"/>
      <c r="V219" s="275"/>
      <c r="W219" s="275"/>
      <c r="X219" s="275"/>
      <c r="Y219" s="275"/>
      <c r="Z219" s="275"/>
      <c r="AA219" s="275"/>
      <c r="AB219" s="23"/>
      <c r="AC219"/>
      <c r="AD219" s="92"/>
      <c r="AE219"/>
      <c r="AF219"/>
      <c r="AG219"/>
      <c r="AH219" s="96"/>
      <c r="AI219" s="394"/>
      <c r="AJ219" s="215"/>
      <c r="AK219" s="215"/>
      <c r="AL219" s="215"/>
      <c r="AM219" s="215"/>
      <c r="AN219" s="215"/>
      <c r="AO219" s="215"/>
      <c r="AP219" s="215"/>
      <c r="AQ219" s="215"/>
      <c r="AR219" s="215"/>
      <c r="AS219" s="215"/>
      <c r="AT219" s="215"/>
      <c r="AU219" s="215"/>
      <c r="AV219" s="215"/>
      <c r="AW219" s="215"/>
      <c r="AX219" s="215"/>
      <c r="AY219" s="394"/>
      <c r="AZ219" s="215"/>
      <c r="BA219" s="715"/>
      <c r="BB219"/>
      <c r="BC219" s="715"/>
      <c r="BD219"/>
      <c r="BE219" s="715"/>
      <c r="BF219"/>
      <c r="BG219" s="715"/>
      <c r="BH219"/>
      <c r="BI219" s="715"/>
      <c r="BJ219"/>
      <c r="BK219" s="715"/>
      <c r="BL219"/>
      <c r="BM219" s="715"/>
      <c r="BN219"/>
      <c r="BO219" s="387"/>
      <c r="BP219"/>
      <c r="BQ219" s="387"/>
      <c r="BR219"/>
      <c r="BS219" s="387"/>
      <c r="BT219"/>
      <c r="BU219" s="387"/>
      <c r="BV219"/>
      <c r="BW219" s="387"/>
      <c r="BX219"/>
      <c r="BY219" s="387"/>
      <c r="BZ219"/>
      <c r="CA219" s="387"/>
      <c r="CB219"/>
      <c r="CC219" s="387"/>
      <c r="CD219"/>
      <c r="CE219" s="387"/>
      <c r="CF219"/>
      <c r="CG219" s="387"/>
      <c r="CH219"/>
      <c r="CI219" s="387"/>
      <c r="CJ219"/>
      <c r="CK219" s="215"/>
      <c r="CL219" s="507"/>
      <c r="CM219" s="507"/>
      <c r="CN219" s="507"/>
      <c r="CO219" s="507"/>
      <c r="CP219" s="507"/>
      <c r="CQ219" s="507"/>
      <c r="CR219" s="507"/>
      <c r="CS219" s="507"/>
      <c r="CT219" s="507"/>
      <c r="CU219" s="507"/>
      <c r="CV219" s="507"/>
      <c r="CW219" s="507"/>
      <c r="CX219" s="507"/>
      <c r="CY219" s="507"/>
      <c r="DN219" s="507"/>
      <c r="DO219" s="507"/>
      <c r="DP219" s="507"/>
      <c r="DQ219" s="507"/>
      <c r="DR219" s="507"/>
      <c r="DS219" s="507"/>
      <c r="DT219" s="507"/>
      <c r="DU219" s="507"/>
      <c r="DV219" s="507"/>
      <c r="DW219" s="507"/>
      <c r="DX219" s="507"/>
      <c r="DY219" s="507"/>
      <c r="DZ219" s="507"/>
      <c r="EA219" s="507"/>
      <c r="EB219" s="507"/>
      <c r="EC219" s="507"/>
      <c r="ED219" s="507"/>
      <c r="EE219" s="507"/>
      <c r="EF219" s="507"/>
      <c r="EG219" s="507"/>
      <c r="EH219" s="507"/>
      <c r="EI219" s="507"/>
      <c r="EJ219" s="507"/>
      <c r="EK219" s="507"/>
      <c r="EL219" s="507"/>
      <c r="EM219" s="507"/>
      <c r="EN219" s="507"/>
      <c r="EO219" s="507"/>
      <c r="EP219" s="507"/>
      <c r="EQ219" s="507"/>
      <c r="ER219" s="507"/>
      <c r="ES219" s="507"/>
      <c r="ET219" s="507"/>
      <c r="EU219" s="507"/>
      <c r="EV219" s="507"/>
      <c r="EW219" s="507"/>
      <c r="EX219" s="507"/>
      <c r="EY219" s="507"/>
      <c r="EZ219" s="507"/>
      <c r="FA219" s="507"/>
      <c r="FB219" s="507"/>
      <c r="FC219" s="507"/>
      <c r="FD219" s="507"/>
      <c r="FE219" s="507"/>
      <c r="FF219" s="507"/>
      <c r="FG219" s="507"/>
      <c r="FH219" s="507"/>
      <c r="FI219" s="507"/>
      <c r="FJ219" s="507"/>
      <c r="FK219" s="507"/>
      <c r="FL219" s="507"/>
      <c r="FM219" s="507"/>
      <c r="FN219" s="507"/>
      <c r="FO219" s="507"/>
      <c r="FP219" s="507"/>
      <c r="FQ219" s="507"/>
      <c r="FR219" s="507"/>
      <c r="FS219" s="507"/>
      <c r="FT219" s="507"/>
      <c r="FU219" s="507"/>
      <c r="FV219" s="507"/>
      <c r="FW219" s="507"/>
      <c r="FX219" s="507"/>
      <c r="FY219" s="507"/>
      <c r="FZ219" s="507"/>
      <c r="GA219" s="507"/>
      <c r="GB219" s="507"/>
      <c r="GC219" s="507"/>
      <c r="GD219" s="507"/>
      <c r="GE219" s="507"/>
      <c r="GF219" s="507"/>
      <c r="GG219" s="507"/>
      <c r="GH219" s="507"/>
      <c r="GI219" s="507"/>
      <c r="GJ219" s="507"/>
      <c r="GK219" s="507"/>
      <c r="GL219" s="507"/>
      <c r="GM219" s="507"/>
      <c r="GN219" s="507"/>
      <c r="GO219" s="507"/>
      <c r="GP219" s="507"/>
      <c r="GQ219" s="507"/>
      <c r="GR219" s="507"/>
      <c r="GS219" s="507"/>
      <c r="GT219" s="507"/>
      <c r="GU219" s="507"/>
      <c r="GV219" s="507"/>
      <c r="GW219" s="507"/>
      <c r="GX219" s="507"/>
      <c r="GY219" s="507"/>
      <c r="GZ219" s="507"/>
      <c r="HA219" s="507"/>
      <c r="HB219" s="507"/>
      <c r="HC219" s="507"/>
      <c r="HD219" s="507"/>
      <c r="HE219" s="507"/>
      <c r="HF219" s="507"/>
      <c r="HG219" s="507"/>
      <c r="HH219" s="507"/>
      <c r="HI219" s="507"/>
      <c r="HJ219" s="507"/>
      <c r="HK219" s="507"/>
      <c r="HL219" s="507"/>
      <c r="HM219" s="507"/>
      <c r="HN219" s="507"/>
      <c r="HO219" s="507"/>
      <c r="HP219" s="507"/>
      <c r="HQ219" s="507"/>
      <c r="HR219" s="507"/>
      <c r="HS219" s="507"/>
      <c r="HT219" s="507"/>
      <c r="HU219" s="507"/>
      <c r="HV219" s="507"/>
      <c r="HW219" s="507"/>
      <c r="HX219" s="507"/>
      <c r="HY219" s="507"/>
      <c r="HZ219" s="507"/>
      <c r="IA219" s="507"/>
      <c r="IB219" s="507"/>
      <c r="IC219" s="507"/>
      <c r="ID219" s="507"/>
      <c r="IE219" s="507"/>
      <c r="IF219" s="507"/>
      <c r="IG219" s="507"/>
      <c r="IH219" s="507"/>
      <c r="II219" s="507"/>
      <c r="IJ219" s="507"/>
    </row>
    <row r="220" spans="1:244" s="398" customFormat="1" ht="19" x14ac:dyDescent="0.2">
      <c r="A220"/>
      <c r="B220" s="290"/>
      <c r="C220"/>
      <c r="D220" s="341"/>
      <c r="E220" s="463"/>
      <c r="F220" s="463"/>
      <c r="G220" s="271"/>
      <c r="H220"/>
      <c r="I220" s="99"/>
      <c r="J220"/>
      <c r="K220"/>
      <c r="L220"/>
      <c r="M220" s="275"/>
      <c r="N220" s="275"/>
      <c r="O220" s="275"/>
      <c r="P220" s="275"/>
      <c r="Q220" s="275"/>
      <c r="R220" s="275"/>
      <c r="S220" s="275"/>
      <c r="T220" s="275"/>
      <c r="U220" s="275"/>
      <c r="V220" s="275"/>
      <c r="W220" s="275"/>
      <c r="X220" s="275"/>
      <c r="Y220" s="275"/>
      <c r="Z220" s="275"/>
      <c r="AA220" s="275"/>
      <c r="AB220" s="23"/>
      <c r="AC220"/>
      <c r="AD220" s="92"/>
      <c r="AE220"/>
      <c r="AF220"/>
      <c r="AG220"/>
      <c r="AH220" s="96"/>
      <c r="AI220" s="394"/>
      <c r="AJ220" s="215"/>
      <c r="AK220" s="215"/>
      <c r="AL220" s="215"/>
      <c r="AM220" s="215"/>
      <c r="AN220" s="215"/>
      <c r="AO220" s="215"/>
      <c r="AP220" s="215"/>
      <c r="AQ220" s="215"/>
      <c r="AR220" s="215"/>
      <c r="AS220" s="215"/>
      <c r="AT220" s="215"/>
      <c r="AU220" s="215"/>
      <c r="AV220" s="215"/>
      <c r="AW220" s="215"/>
      <c r="AX220" s="215"/>
      <c r="AY220" s="394"/>
      <c r="AZ220" s="215"/>
      <c r="BA220" s="715"/>
      <c r="BB220"/>
      <c r="BC220" s="715"/>
      <c r="BD220"/>
      <c r="BE220" s="715"/>
      <c r="BF220"/>
      <c r="BG220" s="715"/>
      <c r="BH220"/>
      <c r="BI220" s="715"/>
      <c r="BJ220"/>
      <c r="BK220" s="715"/>
      <c r="BL220"/>
      <c r="BM220" s="715"/>
      <c r="BN220"/>
      <c r="BO220" s="387"/>
      <c r="BP220"/>
      <c r="BQ220" s="387"/>
      <c r="BR220"/>
      <c r="BS220" s="387"/>
      <c r="BT220"/>
      <c r="BU220" s="387"/>
      <c r="BV220"/>
      <c r="BW220" s="387"/>
      <c r="BX220"/>
      <c r="BY220" s="387"/>
      <c r="BZ220"/>
      <c r="CA220" s="387"/>
      <c r="CB220"/>
      <c r="CC220" s="387"/>
      <c r="CD220"/>
      <c r="CE220" s="387"/>
      <c r="CF220"/>
      <c r="CG220" s="387"/>
      <c r="CH220"/>
      <c r="CI220" s="387"/>
      <c r="CJ220"/>
      <c r="CK220" s="215"/>
      <c r="CL220" s="507"/>
      <c r="CM220" s="507"/>
      <c r="CN220" s="507"/>
      <c r="CO220" s="507"/>
      <c r="CP220" s="507"/>
      <c r="CQ220" s="507"/>
      <c r="CR220" s="507"/>
      <c r="CS220" s="507"/>
      <c r="CT220" s="507"/>
      <c r="CU220" s="507"/>
      <c r="CV220" s="507"/>
      <c r="CW220" s="507"/>
      <c r="CX220" s="507"/>
      <c r="CY220" s="507"/>
      <c r="DN220" s="507"/>
      <c r="DO220" s="507"/>
      <c r="DP220" s="507"/>
      <c r="DQ220" s="507"/>
      <c r="DR220" s="507"/>
      <c r="DS220" s="507"/>
      <c r="DT220" s="507"/>
      <c r="DU220" s="507"/>
      <c r="DV220" s="507"/>
      <c r="DW220" s="507"/>
      <c r="DX220" s="507"/>
      <c r="DY220" s="507"/>
      <c r="DZ220" s="507"/>
      <c r="EA220" s="507"/>
      <c r="EB220" s="507"/>
      <c r="EC220" s="507"/>
      <c r="ED220" s="507"/>
      <c r="EE220" s="507"/>
      <c r="EF220" s="507"/>
      <c r="EG220" s="507"/>
      <c r="EH220" s="507"/>
      <c r="EI220" s="507"/>
      <c r="EJ220" s="507"/>
      <c r="EK220" s="507"/>
      <c r="EL220" s="507"/>
      <c r="EM220" s="507"/>
      <c r="EN220" s="507"/>
      <c r="EO220" s="507"/>
      <c r="EP220" s="507"/>
      <c r="EQ220" s="507"/>
      <c r="ER220" s="507"/>
      <c r="ES220" s="507"/>
      <c r="ET220" s="507"/>
      <c r="EU220" s="507"/>
      <c r="EV220" s="507"/>
      <c r="EW220" s="507"/>
      <c r="EX220" s="507"/>
      <c r="EY220" s="507"/>
      <c r="EZ220" s="507"/>
      <c r="FA220" s="507"/>
      <c r="FB220" s="507"/>
      <c r="FC220" s="507"/>
      <c r="FD220" s="507"/>
      <c r="FE220" s="507"/>
      <c r="FF220" s="507"/>
      <c r="FG220" s="507"/>
      <c r="FH220" s="507"/>
      <c r="FI220" s="507"/>
      <c r="FJ220" s="507"/>
      <c r="FK220" s="507"/>
      <c r="FL220" s="507"/>
      <c r="FM220" s="507"/>
      <c r="FN220" s="507"/>
      <c r="FO220" s="507"/>
      <c r="FP220" s="507"/>
      <c r="FQ220" s="507"/>
      <c r="FR220" s="507"/>
      <c r="FS220" s="507"/>
      <c r="FT220" s="507"/>
      <c r="FU220" s="507"/>
      <c r="FV220" s="507"/>
      <c r="FW220" s="507"/>
      <c r="FX220" s="507"/>
      <c r="FY220" s="507"/>
      <c r="FZ220" s="507"/>
      <c r="GA220" s="507"/>
      <c r="GB220" s="507"/>
      <c r="GC220" s="507"/>
      <c r="GD220" s="507"/>
      <c r="GE220" s="507"/>
      <c r="GF220" s="507"/>
      <c r="GG220" s="507"/>
      <c r="GH220" s="507"/>
      <c r="GI220" s="507"/>
      <c r="GJ220" s="507"/>
      <c r="GK220" s="507"/>
      <c r="GL220" s="507"/>
      <c r="GM220" s="507"/>
      <c r="GN220" s="507"/>
      <c r="GO220" s="507"/>
      <c r="GP220" s="507"/>
      <c r="GQ220" s="507"/>
      <c r="GR220" s="507"/>
      <c r="GS220" s="507"/>
      <c r="GT220" s="507"/>
      <c r="GU220" s="507"/>
      <c r="GV220" s="507"/>
      <c r="GW220" s="507"/>
      <c r="GX220" s="507"/>
      <c r="GY220" s="507"/>
      <c r="GZ220" s="507"/>
      <c r="HA220" s="507"/>
      <c r="HB220" s="507"/>
      <c r="HC220" s="507"/>
      <c r="HD220" s="507"/>
      <c r="HE220" s="507"/>
      <c r="HF220" s="507"/>
      <c r="HG220" s="507"/>
      <c r="HH220" s="507"/>
      <c r="HI220" s="507"/>
      <c r="HJ220" s="507"/>
      <c r="HK220" s="507"/>
      <c r="HL220" s="507"/>
      <c r="HM220" s="507"/>
      <c r="HN220" s="507"/>
      <c r="HO220" s="507"/>
      <c r="HP220" s="507"/>
      <c r="HQ220" s="507"/>
      <c r="HR220" s="507"/>
      <c r="HS220" s="507"/>
      <c r="HT220" s="507"/>
      <c r="HU220" s="507"/>
      <c r="HV220" s="507"/>
      <c r="HW220" s="507"/>
      <c r="HX220" s="507"/>
      <c r="HY220" s="507"/>
      <c r="HZ220" s="507"/>
      <c r="IA220" s="507"/>
      <c r="IB220" s="507"/>
      <c r="IC220" s="507"/>
      <c r="ID220" s="507"/>
      <c r="IE220" s="507"/>
      <c r="IF220" s="507"/>
      <c r="IG220" s="507"/>
      <c r="IH220" s="507"/>
      <c r="II220" s="507"/>
      <c r="IJ220" s="507"/>
    </row>
    <row r="221" spans="1:244" s="398" customFormat="1" ht="19" x14ac:dyDescent="0.2">
      <c r="A221"/>
      <c r="B221" s="290"/>
      <c r="C221"/>
      <c r="D221" s="341"/>
      <c r="E221" s="463"/>
      <c r="F221" s="463"/>
      <c r="G221" s="271"/>
      <c r="H221"/>
      <c r="I221" s="99"/>
      <c r="J221"/>
      <c r="K221"/>
      <c r="L221"/>
      <c r="M221" s="275"/>
      <c r="N221" s="275"/>
      <c r="O221" s="275"/>
      <c r="P221" s="275"/>
      <c r="Q221" s="275"/>
      <c r="R221" s="275"/>
      <c r="S221" s="275"/>
      <c r="T221" s="275"/>
      <c r="U221" s="275"/>
      <c r="V221" s="275"/>
      <c r="W221" s="275"/>
      <c r="X221" s="275"/>
      <c r="Y221" s="275"/>
      <c r="Z221" s="275"/>
      <c r="AA221" s="275"/>
      <c r="AB221" s="23"/>
      <c r="AC221"/>
      <c r="AD221" s="92"/>
      <c r="AE221"/>
      <c r="AF221"/>
      <c r="AG221"/>
      <c r="AH221" s="96"/>
      <c r="AI221" s="394"/>
      <c r="AJ221" s="215"/>
      <c r="AK221" s="215"/>
      <c r="AL221" s="215"/>
      <c r="AM221" s="215"/>
      <c r="AN221" s="215"/>
      <c r="AO221" s="215"/>
      <c r="AP221" s="215"/>
      <c r="AQ221" s="215"/>
      <c r="AR221" s="215"/>
      <c r="AS221" s="215"/>
      <c r="AT221" s="215"/>
      <c r="AU221" s="215"/>
      <c r="AV221" s="215"/>
      <c r="AW221" s="215"/>
      <c r="AX221" s="215"/>
      <c r="AY221" s="394"/>
      <c r="AZ221" s="215"/>
      <c r="BA221" s="715"/>
      <c r="BB221"/>
      <c r="BC221" s="715"/>
      <c r="BD221"/>
      <c r="BE221" s="715"/>
      <c r="BF221"/>
      <c r="BG221" s="715"/>
      <c r="BH221"/>
      <c r="BI221" s="715"/>
      <c r="BJ221"/>
      <c r="BK221" s="715"/>
      <c r="BL221"/>
      <c r="BM221" s="715"/>
      <c r="BN221"/>
      <c r="BO221" s="387"/>
      <c r="BP221"/>
      <c r="BQ221" s="387"/>
      <c r="BR221"/>
      <c r="BS221" s="387"/>
      <c r="BT221"/>
      <c r="BU221" s="387"/>
      <c r="BV221"/>
      <c r="BW221" s="387"/>
      <c r="BX221"/>
      <c r="BY221" s="387"/>
      <c r="BZ221"/>
      <c r="CA221" s="387"/>
      <c r="CB221"/>
      <c r="CC221" s="387"/>
      <c r="CD221"/>
      <c r="CE221" s="387"/>
      <c r="CF221"/>
      <c r="CG221" s="387"/>
      <c r="CH221"/>
      <c r="CI221" s="387"/>
      <c r="CJ221"/>
      <c r="CK221" s="215"/>
      <c r="CL221" s="507"/>
      <c r="CM221" s="507"/>
      <c r="CN221" s="507"/>
      <c r="CO221" s="507"/>
      <c r="CP221" s="507"/>
      <c r="CQ221" s="507"/>
      <c r="CR221" s="507"/>
      <c r="CS221" s="507"/>
      <c r="CT221" s="507"/>
      <c r="CU221" s="507"/>
      <c r="CV221" s="507"/>
      <c r="CW221" s="507"/>
      <c r="CX221" s="507"/>
      <c r="CY221" s="507"/>
      <c r="DN221" s="507"/>
      <c r="DO221" s="507"/>
      <c r="DP221" s="507"/>
      <c r="DQ221" s="507"/>
      <c r="DR221" s="507"/>
      <c r="DS221" s="507"/>
      <c r="DT221" s="507"/>
      <c r="DU221" s="507"/>
      <c r="DV221" s="507"/>
      <c r="DW221" s="507"/>
      <c r="DX221" s="507"/>
      <c r="DY221" s="507"/>
      <c r="DZ221" s="507"/>
      <c r="EA221" s="507"/>
      <c r="EB221" s="507"/>
      <c r="EC221" s="507"/>
      <c r="ED221" s="507"/>
      <c r="EE221" s="507"/>
      <c r="EF221" s="507"/>
      <c r="EG221" s="507"/>
      <c r="EH221" s="507"/>
      <c r="EI221" s="507"/>
      <c r="EJ221" s="507"/>
      <c r="EK221" s="507"/>
      <c r="EL221" s="507"/>
      <c r="EM221" s="507"/>
      <c r="EN221" s="507"/>
      <c r="EO221" s="507"/>
      <c r="EP221" s="507"/>
      <c r="EQ221" s="507"/>
      <c r="ER221" s="507"/>
      <c r="ES221" s="507"/>
      <c r="ET221" s="507"/>
      <c r="EU221" s="507"/>
      <c r="EV221" s="507"/>
      <c r="EW221" s="507"/>
      <c r="EX221" s="507"/>
      <c r="EY221" s="507"/>
      <c r="EZ221" s="507"/>
      <c r="FA221" s="507"/>
      <c r="FB221" s="507"/>
      <c r="FC221" s="507"/>
      <c r="FD221" s="507"/>
      <c r="FE221" s="507"/>
      <c r="FF221" s="507"/>
      <c r="FG221" s="507"/>
      <c r="FH221" s="507"/>
      <c r="FI221" s="507"/>
      <c r="FJ221" s="507"/>
      <c r="FK221" s="507"/>
      <c r="FL221" s="507"/>
      <c r="FM221" s="507"/>
      <c r="FN221" s="507"/>
      <c r="FO221" s="507"/>
      <c r="FP221" s="507"/>
      <c r="FQ221" s="507"/>
      <c r="FR221" s="507"/>
      <c r="FS221" s="507"/>
      <c r="FT221" s="507"/>
      <c r="FU221" s="507"/>
      <c r="FV221" s="507"/>
      <c r="FW221" s="507"/>
      <c r="FX221" s="507"/>
      <c r="FY221" s="507"/>
      <c r="FZ221" s="507"/>
      <c r="GA221" s="507"/>
      <c r="GB221" s="507"/>
      <c r="GC221" s="507"/>
      <c r="GD221" s="507"/>
      <c r="GE221" s="507"/>
      <c r="GF221" s="507"/>
      <c r="GG221" s="507"/>
      <c r="GH221" s="507"/>
      <c r="GI221" s="507"/>
      <c r="GJ221" s="507"/>
      <c r="GK221" s="507"/>
      <c r="GL221" s="507"/>
      <c r="GM221" s="507"/>
      <c r="GN221" s="507"/>
      <c r="GO221" s="507"/>
      <c r="GP221" s="507"/>
      <c r="GQ221" s="507"/>
      <c r="GR221" s="507"/>
      <c r="GS221" s="507"/>
      <c r="GT221" s="507"/>
      <c r="GU221" s="507"/>
      <c r="GV221" s="507"/>
      <c r="GW221" s="507"/>
      <c r="GX221" s="507"/>
      <c r="GY221" s="507"/>
      <c r="GZ221" s="507"/>
      <c r="HA221" s="507"/>
      <c r="HB221" s="507"/>
      <c r="HC221" s="507"/>
      <c r="HD221" s="507"/>
      <c r="HE221" s="507"/>
      <c r="HF221" s="507"/>
      <c r="HG221" s="507"/>
      <c r="HH221" s="507"/>
      <c r="HI221" s="507"/>
      <c r="HJ221" s="507"/>
      <c r="HK221" s="507"/>
      <c r="HL221" s="507"/>
      <c r="HM221" s="507"/>
      <c r="HN221" s="507"/>
      <c r="HO221" s="507"/>
      <c r="HP221" s="507"/>
      <c r="HQ221" s="507"/>
      <c r="HR221" s="507"/>
      <c r="HS221" s="507"/>
      <c r="HT221" s="507"/>
      <c r="HU221" s="507"/>
      <c r="HV221" s="507"/>
      <c r="HW221" s="507"/>
      <c r="HX221" s="507"/>
      <c r="HY221" s="507"/>
      <c r="HZ221" s="507"/>
      <c r="IA221" s="507"/>
      <c r="IB221" s="507"/>
      <c r="IC221" s="507"/>
      <c r="ID221" s="507"/>
      <c r="IE221" s="507"/>
      <c r="IF221" s="507"/>
      <c r="IG221" s="507"/>
      <c r="IH221" s="507"/>
      <c r="II221" s="507"/>
      <c r="IJ221" s="507"/>
    </row>
    <row r="222" spans="1:244" s="398" customFormat="1" ht="19" x14ac:dyDescent="0.2">
      <c r="A222"/>
      <c r="B222" s="290"/>
      <c r="C222"/>
      <c r="D222" s="341"/>
      <c r="E222" s="463"/>
      <c r="F222" s="463"/>
      <c r="G222" s="271"/>
      <c r="H222"/>
      <c r="I222" s="99"/>
      <c r="J222"/>
      <c r="K222"/>
      <c r="L222"/>
      <c r="M222" s="275"/>
      <c r="N222" s="275"/>
      <c r="O222" s="275"/>
      <c r="P222" s="275"/>
      <c r="Q222" s="275"/>
      <c r="R222" s="275"/>
      <c r="S222" s="275"/>
      <c r="T222" s="275"/>
      <c r="U222" s="275"/>
      <c r="V222" s="275"/>
      <c r="W222" s="275"/>
      <c r="X222" s="275"/>
      <c r="Y222" s="275"/>
      <c r="Z222" s="275"/>
      <c r="AA222" s="275"/>
      <c r="AB222" s="23"/>
      <c r="AC222"/>
      <c r="AD222" s="92"/>
      <c r="AE222"/>
      <c r="AF222"/>
      <c r="AG222"/>
      <c r="AH222" s="96"/>
      <c r="AI222" s="394"/>
      <c r="AJ222" s="215"/>
      <c r="AK222" s="215"/>
      <c r="AL222" s="215"/>
      <c r="AM222" s="215"/>
      <c r="AN222" s="215"/>
      <c r="AO222" s="215"/>
      <c r="AP222" s="215"/>
      <c r="AQ222" s="215"/>
      <c r="AR222" s="215"/>
      <c r="AS222" s="215"/>
      <c r="AT222" s="215"/>
      <c r="AU222" s="215"/>
      <c r="AV222" s="215"/>
      <c r="AW222" s="215"/>
      <c r="AX222" s="215"/>
      <c r="AY222" s="394"/>
      <c r="AZ222" s="215"/>
      <c r="BA222" s="715"/>
      <c r="BB222"/>
      <c r="BC222" s="715"/>
      <c r="BD222"/>
      <c r="BE222" s="715"/>
      <c r="BF222"/>
      <c r="BG222" s="715"/>
      <c r="BH222"/>
      <c r="BI222" s="715"/>
      <c r="BJ222"/>
      <c r="BK222" s="715"/>
      <c r="BL222"/>
      <c r="BM222" s="715"/>
      <c r="BN222"/>
      <c r="BO222" s="387"/>
      <c r="BP222"/>
      <c r="BQ222" s="387"/>
      <c r="BR222"/>
      <c r="BS222" s="387"/>
      <c r="BT222"/>
      <c r="BU222" s="387"/>
      <c r="BV222"/>
      <c r="BW222" s="387"/>
      <c r="BX222"/>
      <c r="BY222" s="387"/>
      <c r="BZ222"/>
      <c r="CA222" s="387"/>
      <c r="CB222"/>
      <c r="CC222" s="387"/>
      <c r="CD222"/>
      <c r="CE222" s="387"/>
      <c r="CF222"/>
      <c r="CG222" s="387"/>
      <c r="CH222"/>
      <c r="CI222" s="387"/>
      <c r="CJ222"/>
      <c r="CK222" s="215"/>
      <c r="CL222" s="507"/>
      <c r="CM222" s="507"/>
      <c r="CN222" s="507"/>
      <c r="CO222" s="507"/>
      <c r="CP222" s="507"/>
      <c r="CQ222" s="507"/>
      <c r="CR222" s="507"/>
      <c r="CS222" s="507"/>
      <c r="CT222" s="507"/>
      <c r="CU222" s="507"/>
      <c r="CV222" s="507"/>
      <c r="CW222" s="507"/>
      <c r="CX222" s="507"/>
      <c r="CY222" s="507"/>
      <c r="DN222" s="507"/>
      <c r="DO222" s="507"/>
      <c r="DP222" s="507"/>
      <c r="DQ222" s="507"/>
      <c r="DR222" s="507"/>
      <c r="DS222" s="507"/>
      <c r="DT222" s="507"/>
      <c r="DU222" s="507"/>
      <c r="DV222" s="507"/>
      <c r="DW222" s="507"/>
      <c r="DX222" s="507"/>
      <c r="DY222" s="507"/>
      <c r="DZ222" s="507"/>
      <c r="EA222" s="507"/>
      <c r="EB222" s="507"/>
      <c r="EC222" s="507"/>
      <c r="ED222" s="507"/>
      <c r="EE222" s="507"/>
      <c r="EF222" s="507"/>
      <c r="EG222" s="507"/>
      <c r="EH222" s="507"/>
      <c r="EI222" s="507"/>
      <c r="EJ222" s="507"/>
      <c r="EK222" s="507"/>
      <c r="EL222" s="507"/>
      <c r="EM222" s="507"/>
      <c r="EN222" s="507"/>
      <c r="EO222" s="507"/>
      <c r="EP222" s="507"/>
      <c r="EQ222" s="507"/>
      <c r="ER222" s="507"/>
      <c r="ES222" s="507"/>
      <c r="ET222" s="507"/>
      <c r="EU222" s="507"/>
      <c r="EV222" s="507"/>
      <c r="EW222" s="507"/>
      <c r="EX222" s="507"/>
      <c r="EY222" s="507"/>
      <c r="EZ222" s="507"/>
      <c r="FA222" s="507"/>
      <c r="FB222" s="507"/>
      <c r="FC222" s="507"/>
      <c r="FD222" s="507"/>
      <c r="FE222" s="507"/>
      <c r="FF222" s="507"/>
      <c r="FG222" s="507"/>
      <c r="FH222" s="507"/>
      <c r="FI222" s="507"/>
      <c r="FJ222" s="507"/>
      <c r="FK222" s="507"/>
      <c r="FL222" s="507"/>
      <c r="FM222" s="507"/>
      <c r="FN222" s="507"/>
      <c r="FO222" s="507"/>
      <c r="FP222" s="507"/>
      <c r="FQ222" s="507"/>
      <c r="FR222" s="507"/>
      <c r="FS222" s="507"/>
      <c r="FT222" s="507"/>
      <c r="FU222" s="507"/>
      <c r="FV222" s="507"/>
      <c r="FW222" s="507"/>
      <c r="FX222" s="507"/>
      <c r="FY222" s="507"/>
      <c r="FZ222" s="507"/>
      <c r="GA222" s="507"/>
      <c r="GB222" s="507"/>
      <c r="GC222" s="507"/>
      <c r="GD222" s="507"/>
      <c r="GE222" s="507"/>
      <c r="GF222" s="507"/>
      <c r="GG222" s="507"/>
      <c r="GH222" s="507"/>
      <c r="GI222" s="507"/>
      <c r="GJ222" s="507"/>
      <c r="GK222" s="507"/>
      <c r="GL222" s="507"/>
      <c r="GM222" s="507"/>
      <c r="GN222" s="507"/>
      <c r="GO222" s="507"/>
      <c r="GP222" s="507"/>
      <c r="GQ222" s="507"/>
      <c r="GR222" s="507"/>
      <c r="GS222" s="507"/>
      <c r="GT222" s="507"/>
      <c r="GU222" s="507"/>
      <c r="GV222" s="507"/>
      <c r="GW222" s="507"/>
      <c r="GX222" s="507"/>
      <c r="GY222" s="507"/>
      <c r="GZ222" s="507"/>
      <c r="HA222" s="507"/>
      <c r="HB222" s="507"/>
      <c r="HC222" s="507"/>
      <c r="HD222" s="507"/>
      <c r="HE222" s="507"/>
      <c r="HF222" s="507"/>
      <c r="HG222" s="507"/>
      <c r="HH222" s="507"/>
      <c r="HI222" s="507"/>
      <c r="HJ222" s="507"/>
      <c r="HK222" s="507"/>
      <c r="HL222" s="507"/>
      <c r="HM222" s="507"/>
      <c r="HN222" s="507"/>
      <c r="HO222" s="507"/>
      <c r="HP222" s="507"/>
      <c r="HQ222" s="507"/>
      <c r="HR222" s="507"/>
      <c r="HS222" s="507"/>
      <c r="HT222" s="507"/>
      <c r="HU222" s="507"/>
      <c r="HV222" s="507"/>
      <c r="HW222" s="507"/>
      <c r="HX222" s="507"/>
      <c r="HY222" s="507"/>
      <c r="HZ222" s="507"/>
      <c r="IA222" s="507"/>
      <c r="IB222" s="507"/>
      <c r="IC222" s="507"/>
      <c r="ID222" s="507"/>
      <c r="IE222" s="507"/>
      <c r="IF222" s="507"/>
      <c r="IG222" s="507"/>
      <c r="IH222" s="507"/>
      <c r="II222" s="507"/>
      <c r="IJ222" s="507"/>
    </row>
    <row r="223" spans="1:244" s="398" customFormat="1" ht="19" x14ac:dyDescent="0.2">
      <c r="A223"/>
      <c r="B223" s="290"/>
      <c r="C223"/>
      <c r="D223" s="341"/>
      <c r="E223" s="463"/>
      <c r="F223" s="463"/>
      <c r="G223" s="271"/>
      <c r="H223"/>
      <c r="I223" s="99"/>
      <c r="J223"/>
      <c r="K223"/>
      <c r="L223"/>
      <c r="M223" s="275"/>
      <c r="N223" s="275"/>
      <c r="O223" s="275"/>
      <c r="P223" s="275"/>
      <c r="Q223" s="275"/>
      <c r="R223" s="275"/>
      <c r="S223" s="275"/>
      <c r="T223" s="275"/>
      <c r="U223" s="275"/>
      <c r="V223" s="275"/>
      <c r="W223" s="275"/>
      <c r="X223" s="275"/>
      <c r="Y223" s="275"/>
      <c r="Z223" s="275"/>
      <c r="AA223" s="275"/>
      <c r="AB223" s="23"/>
      <c r="AC223"/>
      <c r="AD223" s="92"/>
      <c r="AE223"/>
      <c r="AF223"/>
      <c r="AG223"/>
      <c r="AH223" s="96"/>
      <c r="AI223" s="394"/>
      <c r="AJ223" s="215"/>
      <c r="AK223" s="215"/>
      <c r="AL223" s="215"/>
      <c r="AM223" s="215"/>
      <c r="AN223" s="215"/>
      <c r="AO223" s="215"/>
      <c r="AP223" s="215"/>
      <c r="AQ223" s="215"/>
      <c r="AR223" s="215"/>
      <c r="AS223" s="215"/>
      <c r="AT223" s="215"/>
      <c r="AU223" s="215"/>
      <c r="AV223" s="215"/>
      <c r="AW223" s="215"/>
      <c r="AX223" s="215"/>
      <c r="AY223" s="394"/>
      <c r="AZ223" s="215"/>
      <c r="BA223" s="715"/>
      <c r="BB223"/>
      <c r="BC223" s="715"/>
      <c r="BD223"/>
      <c r="BE223" s="715"/>
      <c r="BF223"/>
      <c r="BG223" s="715"/>
      <c r="BH223"/>
      <c r="BI223" s="715"/>
      <c r="BJ223"/>
      <c r="BK223" s="715"/>
      <c r="BL223"/>
      <c r="BM223" s="715"/>
      <c r="BN223"/>
      <c r="BO223" s="387"/>
      <c r="BP223"/>
      <c r="BQ223" s="387"/>
      <c r="BR223"/>
      <c r="BS223" s="387"/>
      <c r="BT223"/>
      <c r="BU223" s="387"/>
      <c r="BV223"/>
      <c r="BW223" s="387"/>
      <c r="BX223"/>
      <c r="BY223" s="387"/>
      <c r="BZ223"/>
      <c r="CA223" s="387"/>
      <c r="CB223"/>
      <c r="CC223" s="387"/>
      <c r="CD223"/>
      <c r="CE223" s="387"/>
      <c r="CF223"/>
      <c r="CG223" s="387"/>
      <c r="CH223"/>
      <c r="CI223" s="387"/>
      <c r="CJ223"/>
      <c r="CK223" s="215"/>
      <c r="CL223" s="507"/>
      <c r="CM223" s="507"/>
      <c r="CN223" s="507"/>
      <c r="CO223" s="507"/>
      <c r="CP223" s="507"/>
      <c r="CQ223" s="507"/>
      <c r="CR223" s="507"/>
      <c r="CS223" s="507"/>
      <c r="CT223" s="507"/>
      <c r="CU223" s="507"/>
      <c r="CV223" s="507"/>
      <c r="CW223" s="507"/>
      <c r="CX223" s="507"/>
      <c r="CY223" s="507"/>
      <c r="DN223" s="507"/>
      <c r="DO223" s="507"/>
      <c r="DP223" s="507"/>
      <c r="DQ223" s="507"/>
      <c r="DR223" s="507"/>
      <c r="DS223" s="507"/>
      <c r="DT223" s="507"/>
      <c r="DU223" s="507"/>
      <c r="DV223" s="507"/>
      <c r="DW223" s="507"/>
      <c r="DX223" s="507"/>
      <c r="DY223" s="507"/>
      <c r="DZ223" s="507"/>
      <c r="EA223" s="507"/>
      <c r="EB223" s="507"/>
      <c r="EC223" s="507"/>
      <c r="ED223" s="507"/>
      <c r="EE223" s="507"/>
      <c r="EF223" s="507"/>
      <c r="EG223" s="507"/>
      <c r="EH223" s="507"/>
      <c r="EI223" s="507"/>
      <c r="EJ223" s="507"/>
      <c r="EK223" s="507"/>
      <c r="EL223" s="507"/>
      <c r="EM223" s="507"/>
      <c r="EN223" s="507"/>
      <c r="EO223" s="507"/>
      <c r="EP223" s="507"/>
      <c r="EQ223" s="507"/>
      <c r="ER223" s="507"/>
      <c r="ES223" s="507"/>
      <c r="ET223" s="507"/>
      <c r="EU223" s="507"/>
      <c r="EV223" s="507"/>
      <c r="EW223" s="507"/>
      <c r="EX223" s="507"/>
      <c r="EY223" s="507"/>
      <c r="EZ223" s="507"/>
      <c r="FA223" s="507"/>
      <c r="FB223" s="507"/>
      <c r="FC223" s="507"/>
      <c r="FD223" s="507"/>
      <c r="FE223" s="507"/>
      <c r="FF223" s="507"/>
      <c r="FG223" s="507"/>
      <c r="FH223" s="507"/>
      <c r="FI223" s="507"/>
      <c r="FJ223" s="507"/>
      <c r="FK223" s="507"/>
      <c r="FL223" s="507"/>
      <c r="FM223" s="507"/>
      <c r="FN223" s="507"/>
      <c r="FO223" s="507"/>
      <c r="FP223" s="507"/>
      <c r="FQ223" s="507"/>
      <c r="FR223" s="507"/>
      <c r="FS223" s="507"/>
      <c r="FT223" s="507"/>
      <c r="FU223" s="507"/>
      <c r="FV223" s="507"/>
      <c r="FW223" s="507"/>
      <c r="FX223" s="507"/>
      <c r="FY223" s="507"/>
      <c r="FZ223" s="507"/>
      <c r="GA223" s="507"/>
      <c r="GB223" s="507"/>
      <c r="GC223" s="507"/>
      <c r="GD223" s="507"/>
      <c r="GE223" s="507"/>
      <c r="GF223" s="507"/>
      <c r="GG223" s="507"/>
      <c r="GH223" s="507"/>
      <c r="GI223" s="507"/>
      <c r="GJ223" s="507"/>
      <c r="GK223" s="507"/>
      <c r="GL223" s="507"/>
      <c r="GM223" s="507"/>
      <c r="GN223" s="507"/>
      <c r="GO223" s="507"/>
      <c r="GP223" s="507"/>
      <c r="GQ223" s="507"/>
      <c r="GR223" s="507"/>
      <c r="GS223" s="507"/>
      <c r="GT223" s="507"/>
      <c r="GU223" s="507"/>
      <c r="GV223" s="507"/>
      <c r="GW223" s="507"/>
      <c r="GX223" s="507"/>
      <c r="GY223" s="507"/>
      <c r="GZ223" s="507"/>
      <c r="HA223" s="507"/>
      <c r="HB223" s="507"/>
      <c r="HC223" s="507"/>
      <c r="HD223" s="507"/>
      <c r="HE223" s="507"/>
      <c r="HF223" s="507"/>
      <c r="HG223" s="507"/>
      <c r="HH223" s="507"/>
      <c r="HI223" s="507"/>
      <c r="HJ223" s="507"/>
      <c r="HK223" s="507"/>
      <c r="HL223" s="507"/>
      <c r="HM223" s="507"/>
      <c r="HN223" s="507"/>
      <c r="HO223" s="507"/>
      <c r="HP223" s="507"/>
      <c r="HQ223" s="507"/>
      <c r="HR223" s="507"/>
      <c r="HS223" s="507"/>
      <c r="HT223" s="507"/>
      <c r="HU223" s="507"/>
      <c r="HV223" s="507"/>
      <c r="HW223" s="507"/>
      <c r="HX223" s="507"/>
      <c r="HY223" s="507"/>
      <c r="HZ223" s="507"/>
      <c r="IA223" s="507"/>
      <c r="IB223" s="507"/>
      <c r="IC223" s="507"/>
      <c r="ID223" s="507"/>
      <c r="IE223" s="507"/>
      <c r="IF223" s="507"/>
      <c r="IG223" s="507"/>
      <c r="IH223" s="507"/>
      <c r="II223" s="507"/>
      <c r="IJ223" s="507"/>
    </row>
    <row r="224" spans="1:244" s="398" customFormat="1" ht="19" x14ac:dyDescent="0.2">
      <c r="A224"/>
      <c r="B224" s="290"/>
      <c r="C224"/>
      <c r="D224" s="341"/>
      <c r="E224" s="463"/>
      <c r="F224" s="463"/>
      <c r="G224" s="271"/>
      <c r="H224"/>
      <c r="I224" s="99"/>
      <c r="J224"/>
      <c r="K224"/>
      <c r="L224"/>
      <c r="M224" s="275"/>
      <c r="N224" s="275"/>
      <c r="O224" s="275"/>
      <c r="P224" s="275"/>
      <c r="Q224" s="275"/>
      <c r="R224" s="275"/>
      <c r="S224" s="275"/>
      <c r="T224" s="275"/>
      <c r="U224" s="275"/>
      <c r="V224" s="275"/>
      <c r="W224" s="275"/>
      <c r="X224" s="275"/>
      <c r="Y224" s="275"/>
      <c r="Z224" s="275"/>
      <c r="AA224" s="275"/>
      <c r="AB224" s="23"/>
      <c r="AC224"/>
      <c r="AD224" s="92"/>
      <c r="AE224"/>
      <c r="AF224"/>
      <c r="AG224"/>
      <c r="AH224" s="96"/>
      <c r="AI224" s="394"/>
      <c r="AJ224" s="215"/>
      <c r="AK224" s="215"/>
      <c r="AL224" s="215"/>
      <c r="AM224" s="215"/>
      <c r="AN224" s="215"/>
      <c r="AO224" s="215"/>
      <c r="AP224" s="215"/>
      <c r="AQ224" s="215"/>
      <c r="AR224" s="215"/>
      <c r="AS224" s="215"/>
      <c r="AT224" s="215"/>
      <c r="AU224" s="215"/>
      <c r="AV224" s="215"/>
      <c r="AW224" s="215"/>
      <c r="AX224" s="215"/>
      <c r="AY224" s="394"/>
      <c r="AZ224" s="215"/>
      <c r="BA224" s="715"/>
      <c r="BB224"/>
      <c r="BC224" s="715"/>
      <c r="BD224"/>
      <c r="BE224" s="715"/>
      <c r="BF224"/>
      <c r="BG224" s="715"/>
      <c r="BH224"/>
      <c r="BI224" s="715"/>
      <c r="BJ224"/>
      <c r="BK224" s="715"/>
      <c r="BL224"/>
      <c r="BM224" s="715"/>
      <c r="BN224"/>
      <c r="BO224" s="387"/>
      <c r="BP224"/>
      <c r="BQ224" s="387"/>
      <c r="BR224"/>
      <c r="BS224" s="387"/>
      <c r="BT224"/>
      <c r="BU224" s="387"/>
      <c r="BV224"/>
      <c r="BW224" s="387"/>
      <c r="BX224"/>
      <c r="BY224" s="387"/>
      <c r="BZ224"/>
      <c r="CA224" s="387"/>
      <c r="CB224"/>
      <c r="CC224" s="387"/>
      <c r="CD224"/>
      <c r="CE224" s="387"/>
      <c r="CF224"/>
      <c r="CG224" s="387"/>
      <c r="CH224"/>
      <c r="CI224" s="387"/>
      <c r="CJ224"/>
      <c r="CK224" s="215"/>
      <c r="CL224" s="507"/>
      <c r="CM224" s="507"/>
      <c r="CN224" s="507"/>
      <c r="CO224" s="507"/>
      <c r="CP224" s="507"/>
      <c r="CQ224" s="507"/>
      <c r="CR224" s="507"/>
      <c r="CS224" s="507"/>
      <c r="CT224" s="507"/>
      <c r="CU224" s="507"/>
      <c r="CV224" s="507"/>
      <c r="CW224" s="507"/>
      <c r="CX224" s="507"/>
      <c r="CY224" s="507"/>
      <c r="DN224" s="507"/>
      <c r="DO224" s="507"/>
      <c r="DP224" s="507"/>
      <c r="DQ224" s="507"/>
      <c r="DR224" s="507"/>
      <c r="DS224" s="507"/>
      <c r="DT224" s="507"/>
      <c r="DU224" s="507"/>
      <c r="DV224" s="507"/>
      <c r="DW224" s="507"/>
      <c r="DX224" s="507"/>
      <c r="DY224" s="507"/>
      <c r="DZ224" s="507"/>
      <c r="EA224" s="507"/>
      <c r="EB224" s="507"/>
      <c r="EC224" s="507"/>
      <c r="ED224" s="507"/>
      <c r="EE224" s="507"/>
      <c r="EF224" s="507"/>
      <c r="EG224" s="507"/>
      <c r="EH224" s="507"/>
      <c r="EI224" s="507"/>
      <c r="EJ224" s="507"/>
      <c r="EK224" s="507"/>
      <c r="EL224" s="507"/>
      <c r="EM224" s="507"/>
      <c r="EN224" s="507"/>
      <c r="EO224" s="507"/>
      <c r="EP224" s="507"/>
      <c r="EQ224" s="507"/>
      <c r="ER224" s="507"/>
      <c r="ES224" s="507"/>
      <c r="ET224" s="507"/>
      <c r="EU224" s="507"/>
      <c r="EV224" s="507"/>
      <c r="EW224" s="507"/>
      <c r="EX224" s="507"/>
      <c r="EY224" s="507"/>
      <c r="EZ224" s="507"/>
      <c r="FA224" s="507"/>
      <c r="FB224" s="507"/>
      <c r="FC224" s="507"/>
      <c r="FD224" s="507"/>
      <c r="FE224" s="507"/>
      <c r="FF224" s="507"/>
      <c r="FG224" s="507"/>
      <c r="FH224" s="507"/>
      <c r="FI224" s="507"/>
      <c r="FJ224" s="507"/>
      <c r="FK224" s="507"/>
      <c r="FL224" s="507"/>
      <c r="FM224" s="507"/>
      <c r="FN224" s="507"/>
      <c r="FO224" s="507"/>
      <c r="FP224" s="507"/>
      <c r="FQ224" s="507"/>
      <c r="FR224" s="507"/>
      <c r="FS224" s="507"/>
      <c r="FT224" s="507"/>
      <c r="FU224" s="507"/>
      <c r="FV224" s="507"/>
      <c r="FW224" s="507"/>
      <c r="FX224" s="507"/>
      <c r="FY224" s="507"/>
      <c r="FZ224" s="507"/>
      <c r="GA224" s="507"/>
      <c r="GB224" s="507"/>
      <c r="GC224" s="507"/>
      <c r="GD224" s="507"/>
      <c r="GE224" s="507"/>
      <c r="GF224" s="507"/>
      <c r="GG224" s="507"/>
      <c r="GH224" s="507"/>
      <c r="GI224" s="507"/>
      <c r="GJ224" s="507"/>
      <c r="GK224" s="507"/>
      <c r="GL224" s="507"/>
      <c r="GM224" s="507"/>
      <c r="GN224" s="507"/>
      <c r="GO224" s="507"/>
      <c r="GP224" s="507"/>
      <c r="GQ224" s="507"/>
      <c r="GR224" s="507"/>
      <c r="GS224" s="507"/>
      <c r="GT224" s="507"/>
      <c r="GU224" s="507"/>
      <c r="GV224" s="507"/>
      <c r="GW224" s="507"/>
      <c r="GX224" s="507"/>
      <c r="GY224" s="507"/>
      <c r="GZ224" s="507"/>
      <c r="HA224" s="507"/>
      <c r="HB224" s="507"/>
      <c r="HC224" s="507"/>
      <c r="HD224" s="507"/>
      <c r="HE224" s="507"/>
      <c r="HF224" s="507"/>
      <c r="HG224" s="507"/>
      <c r="HH224" s="507"/>
      <c r="HI224" s="507"/>
      <c r="HJ224" s="507"/>
      <c r="HK224" s="507"/>
      <c r="HL224" s="507"/>
      <c r="HM224" s="507"/>
      <c r="HN224" s="507"/>
      <c r="HO224" s="507"/>
      <c r="HP224" s="507"/>
      <c r="HQ224" s="507"/>
      <c r="HR224" s="507"/>
      <c r="HS224" s="507"/>
      <c r="HT224" s="507"/>
      <c r="HU224" s="507"/>
      <c r="HV224" s="507"/>
      <c r="HW224" s="507"/>
      <c r="HX224" s="507"/>
      <c r="HY224" s="507"/>
      <c r="HZ224" s="507"/>
      <c r="IA224" s="507"/>
      <c r="IB224" s="507"/>
      <c r="IC224" s="507"/>
      <c r="ID224" s="507"/>
      <c r="IE224" s="507"/>
      <c r="IF224" s="507"/>
      <c r="IG224" s="507"/>
      <c r="IH224" s="507"/>
      <c r="II224" s="507"/>
      <c r="IJ224" s="507"/>
    </row>
    <row r="225" spans="1:244" s="398" customFormat="1" ht="19" x14ac:dyDescent="0.2">
      <c r="A225"/>
      <c r="B225" s="290"/>
      <c r="C225"/>
      <c r="D225" s="341"/>
      <c r="E225" s="463"/>
      <c r="F225" s="463"/>
      <c r="G225" s="271"/>
      <c r="H225"/>
      <c r="I225" s="99"/>
      <c r="J225"/>
      <c r="K225"/>
      <c r="L225"/>
      <c r="M225" s="275"/>
      <c r="N225" s="275"/>
      <c r="O225" s="275"/>
      <c r="P225" s="275"/>
      <c r="Q225" s="275"/>
      <c r="R225" s="275"/>
      <c r="S225" s="275"/>
      <c r="T225" s="275"/>
      <c r="U225" s="275"/>
      <c r="V225" s="275"/>
      <c r="W225" s="275"/>
      <c r="X225" s="275"/>
      <c r="Y225" s="275"/>
      <c r="Z225" s="275"/>
      <c r="AA225" s="275"/>
      <c r="AB225" s="23"/>
      <c r="AC225"/>
      <c r="AD225" s="92"/>
      <c r="AE225"/>
      <c r="AF225"/>
      <c r="AG225"/>
      <c r="AH225" s="96"/>
      <c r="AI225" s="394"/>
      <c r="AJ225" s="215"/>
      <c r="AK225" s="215"/>
      <c r="AL225" s="215"/>
      <c r="AM225" s="215"/>
      <c r="AN225" s="215"/>
      <c r="AO225" s="215"/>
      <c r="AP225" s="215"/>
      <c r="AQ225" s="215"/>
      <c r="AR225" s="215"/>
      <c r="AS225" s="215"/>
      <c r="AT225" s="215"/>
      <c r="AU225" s="215"/>
      <c r="AV225" s="215"/>
      <c r="AW225" s="215"/>
      <c r="AX225" s="215"/>
      <c r="AY225" s="394"/>
      <c r="AZ225" s="215"/>
      <c r="BA225" s="715"/>
      <c r="BB225"/>
      <c r="BC225" s="715"/>
      <c r="BD225"/>
      <c r="BE225" s="715"/>
      <c r="BF225"/>
      <c r="BG225" s="715"/>
      <c r="BH225"/>
      <c r="BI225" s="715"/>
      <c r="BJ225"/>
      <c r="BK225" s="715"/>
      <c r="BL225"/>
      <c r="BM225" s="715"/>
      <c r="BN225"/>
      <c r="BO225" s="387"/>
      <c r="BP225"/>
      <c r="BQ225" s="387"/>
      <c r="BR225"/>
      <c r="BS225" s="387"/>
      <c r="BT225"/>
      <c r="BU225" s="387"/>
      <c r="BV225"/>
      <c r="BW225" s="387"/>
      <c r="BX225"/>
      <c r="BY225" s="387"/>
      <c r="BZ225"/>
      <c r="CA225" s="387"/>
      <c r="CB225"/>
      <c r="CC225" s="387"/>
      <c r="CD225"/>
      <c r="CE225" s="387"/>
      <c r="CF225"/>
      <c r="CG225" s="387"/>
      <c r="CH225"/>
      <c r="CI225" s="387"/>
      <c r="CJ225"/>
      <c r="CK225" s="215"/>
      <c r="CL225" s="507"/>
      <c r="CM225" s="507"/>
      <c r="CN225" s="507"/>
      <c r="CO225" s="507"/>
      <c r="CP225" s="507"/>
      <c r="CQ225" s="507"/>
      <c r="CR225" s="507"/>
      <c r="CS225" s="507"/>
      <c r="CT225" s="507"/>
      <c r="CU225" s="507"/>
      <c r="CV225" s="507"/>
      <c r="CW225" s="507"/>
      <c r="CX225" s="507"/>
      <c r="CY225" s="507"/>
      <c r="DN225" s="507"/>
      <c r="DO225" s="507"/>
      <c r="DP225" s="507"/>
      <c r="DQ225" s="507"/>
      <c r="DR225" s="507"/>
      <c r="DS225" s="507"/>
      <c r="DT225" s="507"/>
      <c r="DU225" s="507"/>
      <c r="DV225" s="507"/>
      <c r="DW225" s="507"/>
      <c r="DX225" s="507"/>
      <c r="DY225" s="507"/>
      <c r="DZ225" s="507"/>
      <c r="EA225" s="507"/>
      <c r="EB225" s="507"/>
      <c r="EC225" s="507"/>
      <c r="ED225" s="507"/>
      <c r="EE225" s="507"/>
      <c r="EF225" s="507"/>
      <c r="EG225" s="507"/>
      <c r="EH225" s="507"/>
      <c r="EI225" s="507"/>
      <c r="EJ225" s="507"/>
      <c r="EK225" s="507"/>
      <c r="EL225" s="507"/>
      <c r="EM225" s="507"/>
      <c r="EN225" s="507"/>
      <c r="EO225" s="507"/>
      <c r="EP225" s="507"/>
      <c r="EQ225" s="507"/>
      <c r="ER225" s="507"/>
      <c r="ES225" s="507"/>
      <c r="ET225" s="507"/>
      <c r="EU225" s="507"/>
      <c r="EV225" s="507"/>
      <c r="EW225" s="507"/>
      <c r="EX225" s="507"/>
      <c r="EY225" s="507"/>
      <c r="EZ225" s="507"/>
      <c r="FA225" s="507"/>
      <c r="FB225" s="507"/>
      <c r="FC225" s="507"/>
      <c r="FD225" s="507"/>
      <c r="FE225" s="507"/>
      <c r="FF225" s="507"/>
      <c r="FG225" s="507"/>
      <c r="FH225" s="507"/>
      <c r="FI225" s="507"/>
      <c r="FJ225" s="507"/>
      <c r="FK225" s="507"/>
      <c r="FL225" s="507"/>
      <c r="FM225" s="507"/>
      <c r="FN225" s="507"/>
      <c r="FO225" s="507"/>
      <c r="FP225" s="507"/>
      <c r="FQ225" s="507"/>
      <c r="FR225" s="507"/>
      <c r="FS225" s="507"/>
      <c r="FT225" s="507"/>
      <c r="FU225" s="507"/>
      <c r="FV225" s="507"/>
      <c r="FW225" s="507"/>
      <c r="FX225" s="507"/>
      <c r="FY225" s="507"/>
      <c r="FZ225" s="507"/>
      <c r="GA225" s="507"/>
      <c r="GB225" s="507"/>
      <c r="GC225" s="507"/>
      <c r="GD225" s="507"/>
      <c r="GE225" s="507"/>
      <c r="GF225" s="507"/>
      <c r="GG225" s="507"/>
      <c r="GH225" s="507"/>
      <c r="GI225" s="507"/>
      <c r="GJ225" s="507"/>
      <c r="GK225" s="507"/>
      <c r="GL225" s="507"/>
      <c r="GM225" s="507"/>
      <c r="GN225" s="507"/>
      <c r="GO225" s="507"/>
      <c r="GP225" s="507"/>
      <c r="GQ225" s="507"/>
      <c r="GR225" s="507"/>
      <c r="GS225" s="507"/>
      <c r="GT225" s="507"/>
      <c r="GU225" s="507"/>
      <c r="GV225" s="507"/>
      <c r="GW225" s="507"/>
      <c r="GX225" s="507"/>
      <c r="GY225" s="507"/>
      <c r="GZ225" s="507"/>
      <c r="HA225" s="507"/>
      <c r="HB225" s="507"/>
      <c r="HC225" s="507"/>
      <c r="HD225" s="507"/>
      <c r="HE225" s="507"/>
      <c r="HF225" s="507"/>
      <c r="HG225" s="507"/>
      <c r="HH225" s="507"/>
      <c r="HI225" s="507"/>
      <c r="HJ225" s="507"/>
      <c r="HK225" s="507"/>
      <c r="HL225" s="507"/>
      <c r="HM225" s="507"/>
      <c r="HN225" s="507"/>
      <c r="HO225" s="507"/>
      <c r="HP225" s="507"/>
      <c r="HQ225" s="507"/>
      <c r="HR225" s="507"/>
      <c r="HS225" s="507"/>
      <c r="HT225" s="507"/>
      <c r="HU225" s="507"/>
      <c r="HV225" s="507"/>
      <c r="HW225" s="507"/>
      <c r="HX225" s="507"/>
      <c r="HY225" s="507"/>
      <c r="HZ225" s="507"/>
      <c r="IA225" s="507"/>
      <c r="IB225" s="507"/>
      <c r="IC225" s="507"/>
      <c r="ID225" s="507"/>
      <c r="IE225" s="507"/>
      <c r="IF225" s="507"/>
      <c r="IG225" s="507"/>
      <c r="IH225" s="507"/>
      <c r="II225" s="507"/>
      <c r="IJ225" s="507"/>
    </row>
    <row r="226" spans="1:244" s="398" customFormat="1" ht="19" x14ac:dyDescent="0.2">
      <c r="A226"/>
      <c r="B226" s="290"/>
      <c r="C226"/>
      <c r="D226" s="341"/>
      <c r="E226" s="463"/>
      <c r="F226" s="463"/>
      <c r="G226" s="271"/>
      <c r="H226"/>
      <c r="I226" s="99"/>
      <c r="J226"/>
      <c r="K226"/>
      <c r="L226"/>
      <c r="M226" s="275"/>
      <c r="N226" s="275"/>
      <c r="O226" s="275"/>
      <c r="P226" s="275"/>
      <c r="Q226" s="275"/>
      <c r="R226" s="275"/>
      <c r="S226" s="275"/>
      <c r="T226" s="275"/>
      <c r="U226" s="275"/>
      <c r="V226" s="275"/>
      <c r="W226" s="275"/>
      <c r="X226" s="275"/>
      <c r="Y226" s="275"/>
      <c r="Z226" s="275"/>
      <c r="AA226" s="275"/>
      <c r="AB226" s="23"/>
      <c r="AC226"/>
      <c r="AD226" s="92"/>
      <c r="AE226"/>
      <c r="AF226"/>
      <c r="AG226"/>
      <c r="AH226" s="96"/>
      <c r="AI226" s="394"/>
      <c r="AJ226" s="215"/>
      <c r="AK226" s="215"/>
      <c r="AL226" s="215"/>
      <c r="AM226" s="215"/>
      <c r="AN226" s="215"/>
      <c r="AO226" s="215"/>
      <c r="AP226" s="215"/>
      <c r="AQ226" s="215"/>
      <c r="AR226" s="215"/>
      <c r="AS226" s="215"/>
      <c r="AT226" s="215"/>
      <c r="AU226" s="215"/>
      <c r="AV226" s="215"/>
      <c r="AW226" s="215"/>
      <c r="AX226" s="215"/>
      <c r="AY226" s="394"/>
      <c r="AZ226" s="215"/>
      <c r="BA226" s="715"/>
      <c r="BB226"/>
      <c r="BC226" s="715"/>
      <c r="BD226"/>
      <c r="BE226" s="715"/>
      <c r="BF226"/>
      <c r="BG226" s="715"/>
      <c r="BH226"/>
      <c r="BI226" s="715"/>
      <c r="BJ226"/>
      <c r="BK226" s="715"/>
      <c r="BL226"/>
      <c r="BM226" s="715"/>
      <c r="BN226"/>
      <c r="BO226" s="387"/>
      <c r="BP226"/>
      <c r="BQ226" s="387"/>
      <c r="BR226"/>
      <c r="BS226" s="387"/>
      <c r="BT226"/>
      <c r="BU226" s="387"/>
      <c r="BV226"/>
      <c r="BW226" s="387"/>
      <c r="BX226"/>
      <c r="BY226" s="387"/>
      <c r="BZ226"/>
      <c r="CA226" s="387"/>
      <c r="CB226"/>
      <c r="CC226" s="387"/>
      <c r="CD226"/>
      <c r="CE226" s="387"/>
      <c r="CF226"/>
      <c r="CG226" s="387"/>
      <c r="CH226"/>
      <c r="CI226" s="387"/>
      <c r="CJ226"/>
      <c r="CK226" s="215"/>
      <c r="CL226" s="507"/>
      <c r="CM226" s="507"/>
      <c r="CN226" s="507"/>
      <c r="CO226" s="507"/>
      <c r="CP226" s="507"/>
      <c r="CQ226" s="507"/>
      <c r="CR226" s="507"/>
      <c r="CS226" s="507"/>
      <c r="CT226" s="507"/>
      <c r="CU226" s="507"/>
      <c r="CV226" s="507"/>
      <c r="CW226" s="507"/>
      <c r="CX226" s="507"/>
      <c r="CY226" s="507"/>
      <c r="DN226" s="507"/>
      <c r="DO226" s="507"/>
      <c r="DP226" s="507"/>
      <c r="DQ226" s="507"/>
      <c r="DR226" s="507"/>
      <c r="DS226" s="507"/>
      <c r="DT226" s="507"/>
      <c r="DU226" s="507"/>
      <c r="DV226" s="507"/>
      <c r="DW226" s="507"/>
      <c r="DX226" s="507"/>
      <c r="DY226" s="507"/>
      <c r="DZ226" s="507"/>
      <c r="EA226" s="507"/>
      <c r="EB226" s="507"/>
      <c r="EC226" s="507"/>
      <c r="ED226" s="507"/>
      <c r="EE226" s="507"/>
      <c r="EF226" s="507"/>
      <c r="EG226" s="507"/>
      <c r="EH226" s="507"/>
      <c r="EI226" s="507"/>
      <c r="EJ226" s="507"/>
      <c r="EK226" s="507"/>
      <c r="EL226" s="507"/>
      <c r="EM226" s="507"/>
      <c r="EN226" s="507"/>
      <c r="EO226" s="507"/>
      <c r="EP226" s="507"/>
      <c r="EQ226" s="507"/>
      <c r="ER226" s="507"/>
      <c r="ES226" s="507"/>
      <c r="ET226" s="507"/>
      <c r="EU226" s="507"/>
      <c r="EV226" s="507"/>
      <c r="EW226" s="507"/>
      <c r="EX226" s="507"/>
      <c r="EY226" s="507"/>
      <c r="EZ226" s="507"/>
      <c r="FA226" s="507"/>
      <c r="FB226" s="507"/>
      <c r="FC226" s="507"/>
      <c r="FD226" s="507"/>
      <c r="FE226" s="507"/>
      <c r="FF226" s="507"/>
      <c r="FG226" s="507"/>
      <c r="FH226" s="507"/>
      <c r="FI226" s="507"/>
      <c r="FJ226" s="507"/>
      <c r="FK226" s="507"/>
      <c r="FL226" s="507"/>
      <c r="FM226" s="507"/>
      <c r="FN226" s="507"/>
      <c r="FO226" s="507"/>
      <c r="FP226" s="507"/>
      <c r="FQ226" s="507"/>
      <c r="FR226" s="507"/>
      <c r="FS226" s="507"/>
      <c r="FT226" s="507"/>
      <c r="FU226" s="507"/>
      <c r="FV226" s="507"/>
      <c r="FW226" s="507"/>
      <c r="FX226" s="507"/>
      <c r="FY226" s="507"/>
      <c r="FZ226" s="507"/>
      <c r="GA226" s="507"/>
      <c r="GB226" s="507"/>
      <c r="GC226" s="507"/>
      <c r="GD226" s="507"/>
      <c r="GE226" s="507"/>
      <c r="GF226" s="507"/>
      <c r="GG226" s="507"/>
      <c r="GH226" s="507"/>
      <c r="GI226" s="507"/>
      <c r="GJ226" s="507"/>
      <c r="GK226" s="507"/>
      <c r="GL226" s="507"/>
      <c r="GM226" s="507"/>
      <c r="GN226" s="507"/>
      <c r="GO226" s="507"/>
      <c r="GP226" s="507"/>
      <c r="GQ226" s="507"/>
      <c r="GR226" s="507"/>
      <c r="GS226" s="507"/>
      <c r="GT226" s="507"/>
      <c r="GU226" s="507"/>
      <c r="GV226" s="507"/>
      <c r="GW226" s="507"/>
      <c r="GX226" s="507"/>
      <c r="GY226" s="507"/>
      <c r="GZ226" s="507"/>
      <c r="HA226" s="507"/>
      <c r="HB226" s="507"/>
      <c r="HC226" s="507"/>
      <c r="HD226" s="507"/>
      <c r="HE226" s="507"/>
      <c r="HF226" s="507"/>
      <c r="HG226" s="507"/>
      <c r="HH226" s="507"/>
      <c r="HI226" s="507"/>
      <c r="HJ226" s="507"/>
      <c r="HK226" s="507"/>
      <c r="HL226" s="507"/>
      <c r="HM226" s="507"/>
      <c r="HN226" s="507"/>
      <c r="HO226" s="507"/>
      <c r="HP226" s="507"/>
      <c r="HQ226" s="507"/>
      <c r="HR226" s="507"/>
      <c r="HS226" s="507"/>
      <c r="HT226" s="507"/>
      <c r="HU226" s="507"/>
      <c r="HV226" s="507"/>
      <c r="HW226" s="507"/>
      <c r="HX226" s="507"/>
      <c r="HY226" s="507"/>
      <c r="HZ226" s="507"/>
      <c r="IA226" s="507"/>
      <c r="IB226" s="507"/>
      <c r="IC226" s="507"/>
      <c r="ID226" s="507"/>
      <c r="IE226" s="507"/>
      <c r="IF226" s="507"/>
      <c r="IG226" s="507"/>
      <c r="IH226" s="507"/>
      <c r="II226" s="507"/>
      <c r="IJ226" s="507"/>
    </row>
    <row r="227" spans="1:244" s="398" customFormat="1" ht="19" x14ac:dyDescent="0.2">
      <c r="A227"/>
      <c r="B227" s="290"/>
      <c r="C227"/>
      <c r="D227" s="341"/>
      <c r="E227" s="463"/>
      <c r="F227" s="463"/>
      <c r="G227" s="271"/>
      <c r="H227"/>
      <c r="I227" s="99"/>
      <c r="J227"/>
      <c r="K227"/>
      <c r="L227"/>
      <c r="M227" s="275"/>
      <c r="N227" s="275"/>
      <c r="O227" s="275"/>
      <c r="P227" s="275"/>
      <c r="Q227" s="275"/>
      <c r="R227" s="275"/>
      <c r="S227" s="275"/>
      <c r="T227" s="275"/>
      <c r="U227" s="275"/>
      <c r="V227" s="275"/>
      <c r="W227" s="275"/>
      <c r="X227" s="275"/>
      <c r="Y227" s="275"/>
      <c r="Z227" s="275"/>
      <c r="AA227" s="275"/>
      <c r="AB227" s="23"/>
      <c r="AC227"/>
      <c r="AD227" s="92"/>
      <c r="AE227"/>
      <c r="AF227"/>
      <c r="AG227"/>
      <c r="AH227" s="96"/>
      <c r="AI227" s="394"/>
      <c r="AJ227" s="215"/>
      <c r="AK227" s="215"/>
      <c r="AL227" s="215"/>
      <c r="AM227" s="215"/>
      <c r="AN227" s="215"/>
      <c r="AO227" s="215"/>
      <c r="AP227" s="215"/>
      <c r="AQ227" s="215"/>
      <c r="AR227" s="215"/>
      <c r="AS227" s="215"/>
      <c r="AT227" s="215"/>
      <c r="AU227" s="215"/>
      <c r="AV227" s="215"/>
      <c r="AW227" s="215"/>
      <c r="AX227" s="215"/>
      <c r="AY227" s="394"/>
      <c r="AZ227" s="215"/>
      <c r="BA227" s="715"/>
      <c r="BB227"/>
      <c r="BC227" s="715"/>
      <c r="BD227"/>
      <c r="BE227" s="715"/>
      <c r="BF227"/>
      <c r="BG227" s="715"/>
      <c r="BH227"/>
      <c r="BI227" s="715"/>
      <c r="BJ227"/>
      <c r="BK227" s="715"/>
      <c r="BL227"/>
      <c r="BM227" s="715"/>
      <c r="BN227"/>
      <c r="BO227" s="387"/>
      <c r="BP227"/>
      <c r="BQ227" s="387"/>
      <c r="BR227"/>
      <c r="BS227" s="387"/>
      <c r="BT227"/>
      <c r="BU227" s="387"/>
      <c r="BV227"/>
      <c r="BW227" s="387"/>
      <c r="BX227"/>
      <c r="BY227" s="387"/>
      <c r="BZ227"/>
      <c r="CA227" s="387"/>
      <c r="CB227"/>
      <c r="CC227" s="387"/>
      <c r="CD227"/>
      <c r="CE227" s="387"/>
      <c r="CF227"/>
      <c r="CG227" s="387"/>
      <c r="CH227"/>
      <c r="CI227" s="387"/>
      <c r="CJ227"/>
      <c r="CK227" s="215"/>
      <c r="CL227" s="507"/>
      <c r="CM227" s="507"/>
      <c r="CN227" s="507"/>
      <c r="CO227" s="507"/>
      <c r="CP227" s="507"/>
      <c r="CQ227" s="507"/>
      <c r="CR227" s="507"/>
      <c r="CS227" s="507"/>
      <c r="CT227" s="507"/>
      <c r="CU227" s="507"/>
      <c r="CV227" s="507"/>
      <c r="CW227" s="507"/>
      <c r="CX227" s="507"/>
      <c r="CY227" s="507"/>
      <c r="DN227" s="507"/>
      <c r="DO227" s="507"/>
      <c r="DP227" s="507"/>
      <c r="DQ227" s="507"/>
      <c r="DR227" s="507"/>
      <c r="DS227" s="507"/>
      <c r="DT227" s="507"/>
      <c r="DU227" s="507"/>
      <c r="DV227" s="507"/>
      <c r="DW227" s="507"/>
      <c r="DX227" s="507"/>
      <c r="DY227" s="507"/>
      <c r="DZ227" s="507"/>
      <c r="EA227" s="507"/>
      <c r="EB227" s="507"/>
      <c r="EC227" s="507"/>
      <c r="ED227" s="507"/>
      <c r="EE227" s="507"/>
      <c r="EF227" s="507"/>
      <c r="EG227" s="507"/>
      <c r="EH227" s="507"/>
      <c r="EI227" s="507"/>
      <c r="EJ227" s="507"/>
      <c r="EK227" s="507"/>
      <c r="EL227" s="507"/>
      <c r="EM227" s="507"/>
      <c r="EN227" s="507"/>
      <c r="EO227" s="507"/>
      <c r="EP227" s="507"/>
      <c r="EQ227" s="507"/>
      <c r="ER227" s="507"/>
      <c r="ES227" s="507"/>
      <c r="ET227" s="507"/>
      <c r="EU227" s="507"/>
      <c r="EV227" s="507"/>
      <c r="EW227" s="507"/>
      <c r="EX227" s="507"/>
      <c r="EY227" s="507"/>
      <c r="EZ227" s="507"/>
      <c r="FA227" s="507"/>
      <c r="FB227" s="507"/>
      <c r="FC227" s="507"/>
      <c r="FD227" s="507"/>
      <c r="FE227" s="507"/>
      <c r="FF227" s="507"/>
      <c r="FG227" s="507"/>
      <c r="FH227" s="507"/>
      <c r="FI227" s="507"/>
      <c r="FJ227" s="507"/>
      <c r="FK227" s="507"/>
      <c r="FL227" s="507"/>
      <c r="FM227" s="507"/>
      <c r="FN227" s="507"/>
      <c r="FO227" s="507"/>
      <c r="FP227" s="507"/>
      <c r="FQ227" s="507"/>
      <c r="FR227" s="507"/>
      <c r="FS227" s="507"/>
      <c r="FT227" s="507"/>
      <c r="FU227" s="507"/>
      <c r="FV227" s="507"/>
      <c r="FW227" s="507"/>
      <c r="FX227" s="507"/>
      <c r="FY227" s="507"/>
      <c r="FZ227" s="507"/>
      <c r="GA227" s="507"/>
      <c r="GB227" s="507"/>
      <c r="GC227" s="507"/>
      <c r="GD227" s="507"/>
      <c r="GE227" s="507"/>
      <c r="GF227" s="507"/>
      <c r="GG227" s="507"/>
      <c r="GH227" s="507"/>
      <c r="GI227" s="507"/>
      <c r="GJ227" s="507"/>
      <c r="GK227" s="507"/>
      <c r="GL227" s="507"/>
      <c r="GM227" s="507"/>
      <c r="GN227" s="507"/>
      <c r="GO227" s="507"/>
      <c r="GP227" s="507"/>
      <c r="GQ227" s="507"/>
      <c r="GR227" s="507"/>
      <c r="GS227" s="507"/>
      <c r="GT227" s="507"/>
      <c r="GU227" s="507"/>
      <c r="GV227" s="507"/>
      <c r="GW227" s="507"/>
      <c r="GX227" s="507"/>
      <c r="GY227" s="507"/>
      <c r="GZ227" s="507"/>
      <c r="HA227" s="507"/>
      <c r="HB227" s="507"/>
      <c r="HC227" s="507"/>
      <c r="HD227" s="507"/>
      <c r="HE227" s="507"/>
      <c r="HF227" s="507"/>
      <c r="HG227" s="507"/>
      <c r="HH227" s="507"/>
      <c r="HI227" s="507"/>
      <c r="HJ227" s="507"/>
      <c r="HK227" s="507"/>
      <c r="HL227" s="507"/>
      <c r="HM227" s="507"/>
      <c r="HN227" s="507"/>
      <c r="HO227" s="507"/>
      <c r="HP227" s="507"/>
      <c r="HQ227" s="507"/>
      <c r="HR227" s="507"/>
      <c r="HS227" s="507"/>
      <c r="HT227" s="507"/>
      <c r="HU227" s="507"/>
      <c r="HV227" s="507"/>
      <c r="HW227" s="507"/>
      <c r="HX227" s="507"/>
      <c r="HY227" s="507"/>
      <c r="HZ227" s="507"/>
      <c r="IA227" s="507"/>
      <c r="IB227" s="507"/>
      <c r="IC227" s="507"/>
      <c r="ID227" s="507"/>
      <c r="IE227" s="507"/>
      <c r="IF227" s="507"/>
      <c r="IG227" s="507"/>
      <c r="IH227" s="507"/>
      <c r="II227" s="507"/>
      <c r="IJ227" s="507"/>
    </row>
    <row r="228" spans="1:244" s="398" customFormat="1" ht="19" x14ac:dyDescent="0.2">
      <c r="A228"/>
      <c r="B228" s="290"/>
      <c r="C228"/>
      <c r="D228" s="341"/>
      <c r="E228" s="463"/>
      <c r="F228" s="463"/>
      <c r="G228" s="271"/>
      <c r="H228"/>
      <c r="I228" s="99"/>
      <c r="J228"/>
      <c r="K228"/>
      <c r="L228"/>
      <c r="M228" s="275"/>
      <c r="N228" s="275"/>
      <c r="O228" s="275"/>
      <c r="P228" s="275"/>
      <c r="Q228" s="275"/>
      <c r="R228" s="275"/>
      <c r="S228" s="275"/>
      <c r="T228" s="275"/>
      <c r="U228" s="275"/>
      <c r="V228" s="275"/>
      <c r="W228" s="275"/>
      <c r="X228" s="275"/>
      <c r="Y228" s="275"/>
      <c r="Z228" s="275"/>
      <c r="AA228" s="275"/>
      <c r="AB228" s="23"/>
      <c r="AC228"/>
      <c r="AD228" s="92"/>
      <c r="AE228"/>
      <c r="AF228"/>
      <c r="AG228"/>
      <c r="AH228" s="96"/>
      <c r="AI228" s="394"/>
      <c r="AJ228" s="215"/>
      <c r="AK228" s="215"/>
      <c r="AL228" s="215"/>
      <c r="AM228" s="215"/>
      <c r="AN228" s="215"/>
      <c r="AO228" s="215"/>
      <c r="AP228" s="215"/>
      <c r="AQ228" s="215"/>
      <c r="AR228" s="215"/>
      <c r="AS228" s="215"/>
      <c r="AT228" s="215"/>
      <c r="AU228" s="215"/>
      <c r="AV228" s="215"/>
      <c r="AW228" s="215"/>
      <c r="AX228" s="215"/>
      <c r="AY228" s="394"/>
      <c r="AZ228" s="215"/>
      <c r="BA228" s="715"/>
      <c r="BB228"/>
      <c r="BC228" s="715"/>
      <c r="BD228"/>
      <c r="BE228" s="715"/>
      <c r="BF228"/>
      <c r="BG228" s="715"/>
      <c r="BH228"/>
      <c r="BI228" s="715"/>
      <c r="BJ228"/>
      <c r="BK228" s="715"/>
      <c r="BL228"/>
      <c r="BM228" s="715"/>
      <c r="BN228"/>
      <c r="BO228" s="387"/>
      <c r="BP228"/>
      <c r="BQ228" s="387"/>
      <c r="BR228"/>
      <c r="BS228" s="387"/>
      <c r="BT228"/>
      <c r="BU228" s="387"/>
      <c r="BV228"/>
      <c r="BW228" s="387"/>
      <c r="BX228"/>
      <c r="BY228" s="387"/>
      <c r="BZ228"/>
      <c r="CA228" s="387"/>
      <c r="CB228"/>
      <c r="CC228" s="387"/>
      <c r="CD228"/>
      <c r="CE228" s="387"/>
      <c r="CF228"/>
      <c r="CG228" s="387"/>
      <c r="CH228"/>
      <c r="CI228" s="387"/>
      <c r="CJ228"/>
      <c r="CK228" s="215"/>
      <c r="CL228" s="507"/>
      <c r="CM228" s="507"/>
      <c r="CN228" s="507"/>
      <c r="CO228" s="507"/>
      <c r="CP228" s="507"/>
      <c r="CQ228" s="507"/>
      <c r="CR228" s="507"/>
      <c r="CS228" s="507"/>
      <c r="CT228" s="507"/>
      <c r="CU228" s="507"/>
      <c r="CV228" s="507"/>
      <c r="CW228" s="507"/>
      <c r="CX228" s="507"/>
      <c r="CY228" s="507"/>
      <c r="DN228" s="507"/>
      <c r="DO228" s="507"/>
      <c r="DP228" s="507"/>
      <c r="DQ228" s="507"/>
      <c r="DR228" s="507"/>
      <c r="DS228" s="507"/>
      <c r="DT228" s="507"/>
      <c r="DU228" s="507"/>
      <c r="DV228" s="507"/>
      <c r="DW228" s="507"/>
      <c r="DX228" s="507"/>
      <c r="DY228" s="507"/>
      <c r="DZ228" s="507"/>
      <c r="EA228" s="507"/>
      <c r="EB228" s="507"/>
      <c r="EC228" s="507"/>
      <c r="ED228" s="507"/>
      <c r="EE228" s="507"/>
      <c r="EF228" s="507"/>
      <c r="EG228" s="507"/>
      <c r="EH228" s="507"/>
      <c r="EI228" s="507"/>
      <c r="EJ228" s="507"/>
      <c r="EK228" s="507"/>
      <c r="EL228" s="507"/>
      <c r="EM228" s="507"/>
      <c r="EN228" s="507"/>
      <c r="EO228" s="507"/>
      <c r="EP228" s="507"/>
      <c r="EQ228" s="507"/>
      <c r="ER228" s="507"/>
      <c r="ES228" s="507"/>
      <c r="ET228" s="507"/>
      <c r="EU228" s="507"/>
      <c r="EV228" s="507"/>
      <c r="EW228" s="507"/>
      <c r="EX228" s="507"/>
      <c r="EY228" s="507"/>
      <c r="EZ228" s="507"/>
      <c r="FA228" s="507"/>
      <c r="FB228" s="507"/>
      <c r="FC228" s="507"/>
      <c r="FD228" s="507"/>
      <c r="FE228" s="507"/>
      <c r="FF228" s="507"/>
      <c r="FG228" s="507"/>
      <c r="FH228" s="507"/>
      <c r="FI228" s="507"/>
      <c r="FJ228" s="507"/>
      <c r="FK228" s="507"/>
      <c r="FL228" s="507"/>
      <c r="FM228" s="507"/>
      <c r="FN228" s="507"/>
      <c r="FO228" s="507"/>
      <c r="FP228" s="507"/>
      <c r="FQ228" s="507"/>
      <c r="FR228" s="507"/>
      <c r="FS228" s="507"/>
      <c r="FT228" s="507"/>
      <c r="FU228" s="507"/>
      <c r="FV228" s="507"/>
      <c r="FW228" s="507"/>
      <c r="FX228" s="507"/>
      <c r="FY228" s="507"/>
      <c r="FZ228" s="507"/>
      <c r="GA228" s="507"/>
      <c r="GB228" s="507"/>
      <c r="GC228" s="507"/>
      <c r="GD228" s="507"/>
      <c r="GE228" s="507"/>
      <c r="GF228" s="507"/>
      <c r="GG228" s="507"/>
      <c r="GH228" s="507"/>
      <c r="GI228" s="507"/>
      <c r="GJ228" s="507"/>
      <c r="GK228" s="507"/>
      <c r="GL228" s="507"/>
      <c r="GM228" s="507"/>
      <c r="GN228" s="507"/>
      <c r="GO228" s="507"/>
      <c r="GP228" s="507"/>
      <c r="GQ228" s="507"/>
      <c r="GR228" s="507"/>
      <c r="GS228" s="507"/>
      <c r="GT228" s="507"/>
      <c r="GU228" s="507"/>
      <c r="GV228" s="507"/>
      <c r="GW228" s="507"/>
      <c r="GX228" s="507"/>
      <c r="GY228" s="507"/>
      <c r="GZ228" s="507"/>
      <c r="HA228" s="507"/>
      <c r="HB228" s="507"/>
      <c r="HC228" s="507"/>
      <c r="HD228" s="507"/>
      <c r="HE228" s="507"/>
      <c r="HF228" s="507"/>
      <c r="HG228" s="507"/>
      <c r="HH228" s="507"/>
      <c r="HI228" s="507"/>
      <c r="HJ228" s="507"/>
      <c r="HK228" s="507"/>
      <c r="HL228" s="507"/>
      <c r="HM228" s="507"/>
      <c r="HN228" s="507"/>
      <c r="HO228" s="507"/>
      <c r="HP228" s="507"/>
      <c r="HQ228" s="507"/>
      <c r="HR228" s="507"/>
      <c r="HS228" s="507"/>
      <c r="HT228" s="507"/>
      <c r="HU228" s="507"/>
      <c r="HV228" s="507"/>
      <c r="HW228" s="507"/>
      <c r="HX228" s="507"/>
      <c r="HY228" s="507"/>
      <c r="HZ228" s="507"/>
      <c r="IA228" s="507"/>
      <c r="IB228" s="507"/>
      <c r="IC228" s="507"/>
      <c r="ID228" s="507"/>
      <c r="IE228" s="507"/>
      <c r="IF228" s="507"/>
      <c r="IG228" s="507"/>
      <c r="IH228" s="507"/>
      <c r="II228" s="507"/>
      <c r="IJ228" s="507"/>
    </row>
    <row r="229" spans="1:244" s="398" customFormat="1" ht="19" x14ac:dyDescent="0.2">
      <c r="A229"/>
      <c r="B229" s="290"/>
      <c r="C229"/>
      <c r="D229" s="341"/>
      <c r="E229" s="463"/>
      <c r="F229" s="463"/>
      <c r="G229" s="271"/>
      <c r="H229"/>
      <c r="I229" s="99"/>
      <c r="J229"/>
      <c r="K229"/>
      <c r="L229"/>
      <c r="M229" s="275"/>
      <c r="N229" s="275"/>
      <c r="O229" s="275"/>
      <c r="P229" s="275"/>
      <c r="Q229" s="275"/>
      <c r="R229" s="275"/>
      <c r="S229" s="275"/>
      <c r="T229" s="275"/>
      <c r="U229" s="275"/>
      <c r="V229" s="275"/>
      <c r="W229" s="275"/>
      <c r="X229" s="275"/>
      <c r="Y229" s="275"/>
      <c r="Z229" s="275"/>
      <c r="AA229" s="275"/>
      <c r="AB229" s="23"/>
      <c r="AC229"/>
      <c r="AD229" s="92"/>
      <c r="AE229"/>
      <c r="AF229"/>
      <c r="AG229"/>
      <c r="AH229" s="96"/>
      <c r="AI229" s="394"/>
      <c r="AJ229" s="215"/>
      <c r="AK229" s="215"/>
      <c r="AL229" s="215"/>
      <c r="AM229" s="215"/>
      <c r="AN229" s="215"/>
      <c r="AO229" s="215"/>
      <c r="AP229" s="215"/>
      <c r="AQ229" s="215"/>
      <c r="AR229" s="215"/>
      <c r="AS229" s="215"/>
      <c r="AT229" s="215"/>
      <c r="AU229" s="215"/>
      <c r="AV229" s="215"/>
      <c r="AW229" s="215"/>
      <c r="AX229" s="215"/>
      <c r="AY229" s="394"/>
      <c r="AZ229" s="215"/>
      <c r="BA229" s="715"/>
      <c r="BB229"/>
      <c r="BC229" s="715"/>
      <c r="BD229"/>
      <c r="BE229" s="715"/>
      <c r="BF229"/>
      <c r="BG229" s="715"/>
      <c r="BH229"/>
      <c r="BI229" s="715"/>
      <c r="BJ229"/>
      <c r="BK229" s="715"/>
      <c r="BL229"/>
      <c r="BM229" s="715"/>
      <c r="BN229"/>
      <c r="BO229" s="387"/>
      <c r="BP229"/>
      <c r="BQ229" s="387"/>
      <c r="BR229"/>
      <c r="BS229" s="387"/>
      <c r="BT229"/>
      <c r="BU229" s="387"/>
      <c r="BV229"/>
      <c r="BW229" s="387"/>
      <c r="BX229"/>
      <c r="BY229" s="387"/>
      <c r="BZ229"/>
      <c r="CA229" s="387"/>
      <c r="CB229"/>
      <c r="CC229" s="387"/>
      <c r="CD229"/>
      <c r="CE229" s="387"/>
      <c r="CF229"/>
      <c r="CG229" s="387"/>
      <c r="CH229"/>
      <c r="CI229" s="387"/>
      <c r="CJ229"/>
      <c r="CK229" s="215"/>
      <c r="CL229" s="507"/>
      <c r="CM229" s="507"/>
      <c r="CN229" s="507"/>
      <c r="CO229" s="507"/>
      <c r="CP229" s="507"/>
      <c r="CQ229" s="507"/>
      <c r="CR229" s="507"/>
      <c r="CS229" s="507"/>
      <c r="CT229" s="507"/>
      <c r="CU229" s="507"/>
      <c r="CV229" s="507"/>
      <c r="CW229" s="507"/>
      <c r="CX229" s="507"/>
      <c r="CY229" s="507"/>
      <c r="DN229" s="507"/>
      <c r="DO229" s="507"/>
      <c r="DP229" s="507"/>
      <c r="DQ229" s="507"/>
      <c r="DR229" s="507"/>
      <c r="DS229" s="507"/>
      <c r="DT229" s="507"/>
      <c r="DU229" s="507"/>
      <c r="DV229" s="507"/>
      <c r="DW229" s="507"/>
      <c r="DX229" s="507"/>
      <c r="DY229" s="507"/>
      <c r="DZ229" s="507"/>
      <c r="EA229" s="507"/>
      <c r="EB229" s="507"/>
      <c r="EC229" s="507"/>
      <c r="ED229" s="507"/>
      <c r="EE229" s="507"/>
      <c r="EF229" s="507"/>
      <c r="EG229" s="507"/>
      <c r="EH229" s="507"/>
      <c r="EI229" s="507"/>
      <c r="EJ229" s="507"/>
      <c r="EK229" s="507"/>
      <c r="EL229" s="507"/>
      <c r="EM229" s="507"/>
      <c r="EN229" s="507"/>
      <c r="EO229" s="507"/>
      <c r="EP229" s="507"/>
      <c r="EQ229" s="507"/>
      <c r="ER229" s="507"/>
      <c r="ES229" s="507"/>
      <c r="ET229" s="507"/>
      <c r="EU229" s="507"/>
      <c r="EV229" s="507"/>
      <c r="EW229" s="507"/>
      <c r="EX229" s="507"/>
      <c r="EY229" s="507"/>
      <c r="EZ229" s="507"/>
      <c r="FA229" s="507"/>
      <c r="FB229" s="507"/>
      <c r="FC229" s="507"/>
      <c r="FD229" s="507"/>
      <c r="FE229" s="507"/>
      <c r="FF229" s="507"/>
      <c r="FG229" s="507"/>
      <c r="FH229" s="507"/>
      <c r="FI229" s="507"/>
      <c r="FJ229" s="507"/>
      <c r="FK229" s="507"/>
      <c r="FL229" s="507"/>
      <c r="FM229" s="507"/>
      <c r="FN229" s="507"/>
      <c r="FO229" s="507"/>
      <c r="FP229" s="507"/>
      <c r="FQ229" s="507"/>
      <c r="FR229" s="507"/>
      <c r="FS229" s="507"/>
      <c r="FT229" s="507"/>
      <c r="FU229" s="507"/>
      <c r="FV229" s="507"/>
      <c r="FW229" s="507"/>
      <c r="FX229" s="507"/>
      <c r="FY229" s="507"/>
      <c r="FZ229" s="507"/>
      <c r="GA229" s="507"/>
      <c r="GB229" s="507"/>
      <c r="GC229" s="507"/>
      <c r="GD229" s="507"/>
      <c r="GE229" s="507"/>
      <c r="GF229" s="507"/>
      <c r="GG229" s="507"/>
      <c r="GH229" s="507"/>
      <c r="GI229" s="507"/>
      <c r="GJ229" s="507"/>
      <c r="GK229" s="507"/>
      <c r="GL229" s="507"/>
      <c r="GM229" s="507"/>
      <c r="GN229" s="507"/>
      <c r="GO229" s="507"/>
      <c r="GP229" s="507"/>
      <c r="GQ229" s="507"/>
      <c r="GR229" s="507"/>
      <c r="GS229" s="507"/>
      <c r="GT229" s="507"/>
      <c r="GU229" s="507"/>
      <c r="GV229" s="507"/>
      <c r="GW229" s="507"/>
      <c r="GX229" s="507"/>
      <c r="GY229" s="507"/>
      <c r="GZ229" s="507"/>
      <c r="HA229" s="507"/>
      <c r="HB229" s="507"/>
      <c r="HC229" s="507"/>
      <c r="HD229" s="507"/>
      <c r="HE229" s="507"/>
      <c r="HF229" s="507"/>
      <c r="HG229" s="507"/>
      <c r="HH229" s="507"/>
      <c r="HI229" s="507"/>
      <c r="HJ229" s="507"/>
      <c r="HK229" s="507"/>
      <c r="HL229" s="507"/>
      <c r="HM229" s="507"/>
      <c r="HN229" s="507"/>
      <c r="HO229" s="507"/>
      <c r="HP229" s="507"/>
      <c r="HQ229" s="507"/>
      <c r="HR229" s="507"/>
      <c r="HS229" s="507"/>
      <c r="HT229" s="507"/>
      <c r="HU229" s="507"/>
      <c r="HV229" s="507"/>
      <c r="HW229" s="507"/>
      <c r="HX229" s="507"/>
      <c r="HY229" s="507"/>
      <c r="HZ229" s="507"/>
      <c r="IA229" s="507"/>
      <c r="IB229" s="507"/>
      <c r="IC229" s="507"/>
      <c r="ID229" s="507"/>
      <c r="IE229" s="507"/>
      <c r="IF229" s="507"/>
      <c r="IG229" s="507"/>
      <c r="IH229" s="507"/>
      <c r="II229" s="507"/>
      <c r="IJ229" s="507"/>
    </row>
    <row r="230" spans="1:244" s="398" customFormat="1" ht="19" x14ac:dyDescent="0.2">
      <c r="A230"/>
      <c r="B230" s="290"/>
      <c r="C230"/>
      <c r="D230" s="341"/>
      <c r="E230" s="463"/>
      <c r="F230" s="463"/>
      <c r="G230" s="271"/>
      <c r="H230"/>
      <c r="I230" s="99"/>
      <c r="J230"/>
      <c r="K230"/>
      <c r="L230"/>
      <c r="M230" s="275"/>
      <c r="N230" s="275"/>
      <c r="O230" s="275"/>
      <c r="P230" s="275"/>
      <c r="Q230" s="275"/>
      <c r="R230" s="275"/>
      <c r="S230" s="275"/>
      <c r="T230" s="275"/>
      <c r="U230" s="275"/>
      <c r="V230" s="275"/>
      <c r="W230" s="275"/>
      <c r="X230" s="275"/>
      <c r="Y230" s="275"/>
      <c r="Z230" s="275"/>
      <c r="AA230" s="275"/>
      <c r="AB230" s="23"/>
      <c r="AC230"/>
      <c r="AD230" s="92"/>
      <c r="AE230"/>
      <c r="AF230"/>
      <c r="AG230"/>
      <c r="AH230" s="96"/>
      <c r="AI230" s="394"/>
      <c r="AJ230" s="215"/>
      <c r="AK230" s="215"/>
      <c r="AL230" s="215"/>
      <c r="AM230" s="215"/>
      <c r="AN230" s="215"/>
      <c r="AO230" s="215"/>
      <c r="AP230" s="215"/>
      <c r="AQ230" s="215"/>
      <c r="AR230" s="215"/>
      <c r="AS230" s="215"/>
      <c r="AT230" s="215"/>
      <c r="AU230" s="215"/>
      <c r="AV230" s="215"/>
      <c r="AW230" s="215"/>
      <c r="AX230" s="215"/>
      <c r="AY230" s="394"/>
      <c r="AZ230" s="215"/>
      <c r="BA230" s="715"/>
      <c r="BB230"/>
      <c r="BC230" s="715"/>
      <c r="BD230"/>
      <c r="BE230" s="715"/>
      <c r="BF230"/>
      <c r="BG230" s="715"/>
      <c r="BH230"/>
      <c r="BI230" s="715"/>
      <c r="BJ230"/>
      <c r="BK230" s="715"/>
      <c r="BL230"/>
      <c r="BM230" s="715"/>
      <c r="BN230"/>
      <c r="BO230" s="387"/>
      <c r="BP230"/>
      <c r="BQ230" s="387"/>
      <c r="BR230"/>
      <c r="BS230" s="387"/>
      <c r="BT230"/>
      <c r="BU230" s="387"/>
      <c r="BV230"/>
      <c r="BW230" s="387"/>
      <c r="BX230"/>
      <c r="BY230" s="387"/>
      <c r="BZ230"/>
      <c r="CA230" s="387"/>
      <c r="CB230"/>
      <c r="CC230" s="387"/>
      <c r="CD230"/>
      <c r="CE230" s="387"/>
      <c r="CF230"/>
      <c r="CG230" s="387"/>
      <c r="CH230"/>
      <c r="CI230" s="387"/>
      <c r="CJ230"/>
      <c r="CK230" s="215"/>
      <c r="CL230" s="507"/>
      <c r="CM230" s="507"/>
      <c r="CN230" s="507"/>
      <c r="CO230" s="507"/>
      <c r="CP230" s="507"/>
      <c r="CQ230" s="507"/>
      <c r="CR230" s="507"/>
      <c r="CS230" s="507"/>
      <c r="CT230" s="507"/>
      <c r="CU230" s="507"/>
      <c r="CV230" s="507"/>
      <c r="CW230" s="507"/>
      <c r="CX230" s="507"/>
      <c r="CY230" s="507"/>
      <c r="DN230" s="507"/>
      <c r="DO230" s="507"/>
      <c r="DP230" s="507"/>
      <c r="DQ230" s="507"/>
      <c r="DR230" s="507"/>
      <c r="DS230" s="507"/>
      <c r="DT230" s="507"/>
      <c r="DU230" s="507"/>
      <c r="DV230" s="507"/>
      <c r="DW230" s="507"/>
      <c r="DX230" s="507"/>
      <c r="DY230" s="507"/>
      <c r="DZ230" s="507"/>
      <c r="EA230" s="507"/>
      <c r="EB230" s="507"/>
      <c r="EC230" s="507"/>
      <c r="ED230" s="507"/>
      <c r="EE230" s="507"/>
      <c r="EF230" s="507"/>
      <c r="EG230" s="507"/>
      <c r="EH230" s="507"/>
      <c r="EI230" s="507"/>
      <c r="EJ230" s="507"/>
      <c r="EK230" s="507"/>
      <c r="EL230" s="507"/>
      <c r="EM230" s="507"/>
      <c r="EN230" s="507"/>
      <c r="EO230" s="507"/>
      <c r="EP230" s="507"/>
      <c r="EQ230" s="507"/>
      <c r="ER230" s="507"/>
      <c r="ES230" s="507"/>
      <c r="ET230" s="507"/>
      <c r="EU230" s="507"/>
      <c r="EV230" s="507"/>
      <c r="EW230" s="507"/>
      <c r="EX230" s="507"/>
      <c r="EY230" s="507"/>
      <c r="EZ230" s="507"/>
      <c r="FA230" s="507"/>
      <c r="FB230" s="507"/>
      <c r="FC230" s="507"/>
      <c r="FD230" s="507"/>
      <c r="FE230" s="507"/>
      <c r="FF230" s="507"/>
      <c r="FG230" s="507"/>
      <c r="FH230" s="507"/>
      <c r="FI230" s="507"/>
      <c r="FJ230" s="507"/>
      <c r="FK230" s="507"/>
      <c r="FL230" s="507"/>
      <c r="FM230" s="507"/>
      <c r="FN230" s="507"/>
      <c r="FO230" s="507"/>
      <c r="FP230" s="507"/>
      <c r="FQ230" s="507"/>
      <c r="FR230" s="507"/>
      <c r="FS230" s="507"/>
      <c r="FT230" s="507"/>
      <c r="FU230" s="507"/>
      <c r="FV230" s="507"/>
      <c r="FW230" s="507"/>
      <c r="FX230" s="507"/>
      <c r="FY230" s="507"/>
      <c r="FZ230" s="507"/>
      <c r="GA230" s="507"/>
      <c r="GB230" s="507"/>
      <c r="GC230" s="507"/>
      <c r="GD230" s="507"/>
      <c r="GE230" s="507"/>
      <c r="GF230" s="507"/>
      <c r="GG230" s="507"/>
      <c r="GH230" s="507"/>
      <c r="GI230" s="507"/>
      <c r="GJ230" s="507"/>
      <c r="GK230" s="507"/>
      <c r="GL230" s="507"/>
      <c r="GM230" s="507"/>
      <c r="GN230" s="507"/>
      <c r="GO230" s="507"/>
      <c r="GP230" s="507"/>
      <c r="GQ230" s="507"/>
      <c r="GR230" s="507"/>
      <c r="GS230" s="507"/>
      <c r="GT230" s="507"/>
      <c r="GU230" s="507"/>
      <c r="GV230" s="507"/>
      <c r="GW230" s="507"/>
      <c r="GX230" s="507"/>
      <c r="GY230" s="507"/>
      <c r="GZ230" s="507"/>
      <c r="HA230" s="507"/>
      <c r="HB230" s="507"/>
      <c r="HC230" s="507"/>
      <c r="HD230" s="507"/>
      <c r="HE230" s="507"/>
      <c r="HF230" s="507"/>
      <c r="HG230" s="507"/>
      <c r="HH230" s="507"/>
      <c r="HI230" s="507"/>
      <c r="HJ230" s="507"/>
      <c r="HK230" s="507"/>
      <c r="HL230" s="507"/>
      <c r="HM230" s="507"/>
      <c r="HN230" s="507"/>
      <c r="HO230" s="507"/>
      <c r="HP230" s="507"/>
      <c r="HQ230" s="507"/>
      <c r="HR230" s="507"/>
      <c r="HS230" s="507"/>
      <c r="HT230" s="507"/>
      <c r="HU230" s="507"/>
      <c r="HV230" s="507"/>
      <c r="HW230" s="507"/>
      <c r="HX230" s="507"/>
      <c r="HY230" s="507"/>
      <c r="HZ230" s="507"/>
      <c r="IA230" s="507"/>
      <c r="IB230" s="507"/>
      <c r="IC230" s="507"/>
      <c r="ID230" s="507"/>
      <c r="IE230" s="507"/>
      <c r="IF230" s="507"/>
      <c r="IG230" s="507"/>
      <c r="IH230" s="507"/>
      <c r="II230" s="507"/>
      <c r="IJ230" s="507"/>
    </row>
    <row r="231" spans="1:244" s="398" customFormat="1" ht="19" x14ac:dyDescent="0.2">
      <c r="A231"/>
      <c r="B231" s="290"/>
      <c r="C231"/>
      <c r="D231" s="341"/>
      <c r="E231" s="463"/>
      <c r="F231" s="463"/>
      <c r="G231" s="271"/>
      <c r="H231"/>
      <c r="I231" s="99"/>
      <c r="J231"/>
      <c r="K231"/>
      <c r="L231"/>
      <c r="M231" s="275"/>
      <c r="N231" s="275"/>
      <c r="O231" s="275"/>
      <c r="P231" s="275"/>
      <c r="Q231" s="275"/>
      <c r="R231" s="275"/>
      <c r="S231" s="275"/>
      <c r="T231" s="275"/>
      <c r="U231" s="275"/>
      <c r="V231" s="275"/>
      <c r="W231" s="275"/>
      <c r="X231" s="275"/>
      <c r="Y231" s="275"/>
      <c r="Z231" s="275"/>
      <c r="AA231" s="275"/>
      <c r="AB231" s="23"/>
      <c r="AC231"/>
      <c r="AD231" s="92"/>
      <c r="AE231"/>
      <c r="AF231"/>
      <c r="AG231"/>
      <c r="AH231" s="96"/>
      <c r="AI231" s="394"/>
      <c r="AJ231" s="215"/>
      <c r="AK231" s="215"/>
      <c r="AL231" s="215"/>
      <c r="AM231" s="215"/>
      <c r="AN231" s="215"/>
      <c r="AO231" s="215"/>
      <c r="AP231" s="215"/>
      <c r="AQ231" s="215"/>
      <c r="AR231" s="215"/>
      <c r="AS231" s="215"/>
      <c r="AT231" s="215"/>
      <c r="AU231" s="215"/>
      <c r="AV231" s="215"/>
      <c r="AW231" s="215"/>
      <c r="AX231" s="215"/>
      <c r="AY231" s="394"/>
      <c r="AZ231" s="215"/>
      <c r="BA231" s="715"/>
      <c r="BB231"/>
      <c r="BC231" s="715"/>
      <c r="BD231"/>
      <c r="BE231" s="715"/>
      <c r="BF231"/>
      <c r="BG231" s="715"/>
      <c r="BH231"/>
      <c r="BI231" s="715"/>
      <c r="BJ231"/>
      <c r="BK231" s="715"/>
      <c r="BL231"/>
      <c r="BM231" s="715"/>
      <c r="BN231"/>
      <c r="BO231" s="387"/>
      <c r="BP231"/>
      <c r="BQ231" s="387"/>
      <c r="BR231"/>
      <c r="BS231" s="387"/>
      <c r="BT231"/>
      <c r="BU231" s="387"/>
      <c r="BV231"/>
      <c r="BW231" s="387"/>
      <c r="BX231"/>
      <c r="BY231" s="387"/>
      <c r="BZ231"/>
      <c r="CA231" s="387"/>
      <c r="CB231"/>
      <c r="CC231" s="387"/>
      <c r="CD231"/>
      <c r="CE231" s="387"/>
      <c r="CF231"/>
      <c r="CG231" s="387"/>
      <c r="CH231"/>
      <c r="CI231" s="387"/>
      <c r="CJ231"/>
      <c r="CK231" s="215"/>
      <c r="CL231" s="507"/>
      <c r="CM231" s="507"/>
      <c r="CN231" s="507"/>
      <c r="CO231" s="507"/>
      <c r="CP231" s="507"/>
      <c r="CQ231" s="507"/>
      <c r="CR231" s="507"/>
      <c r="CS231" s="507"/>
      <c r="CT231" s="507"/>
      <c r="CU231" s="507"/>
      <c r="CV231" s="507"/>
      <c r="CW231" s="507"/>
      <c r="CX231" s="507"/>
      <c r="CY231" s="507"/>
      <c r="DN231" s="507"/>
      <c r="DO231" s="507"/>
      <c r="DP231" s="507"/>
      <c r="DQ231" s="507"/>
      <c r="DR231" s="507"/>
      <c r="DS231" s="507"/>
      <c r="DT231" s="507"/>
      <c r="DU231" s="507"/>
      <c r="DV231" s="507"/>
      <c r="DW231" s="507"/>
      <c r="DX231" s="507"/>
      <c r="DY231" s="507"/>
      <c r="DZ231" s="507"/>
      <c r="EA231" s="507"/>
      <c r="EB231" s="507"/>
      <c r="EC231" s="507"/>
      <c r="ED231" s="507"/>
      <c r="EE231" s="507"/>
      <c r="EF231" s="507"/>
      <c r="EG231" s="507"/>
      <c r="EH231" s="507"/>
      <c r="EI231" s="507"/>
      <c r="EJ231" s="507"/>
      <c r="EK231" s="507"/>
      <c r="EL231" s="507"/>
      <c r="EM231" s="507"/>
      <c r="EN231" s="507"/>
      <c r="EO231" s="507"/>
      <c r="EP231" s="507"/>
      <c r="EQ231" s="507"/>
      <c r="ER231" s="507"/>
      <c r="ES231" s="507"/>
      <c r="ET231" s="507"/>
      <c r="EU231" s="507"/>
      <c r="EV231" s="507"/>
      <c r="EW231" s="507"/>
      <c r="EX231" s="507"/>
      <c r="EY231" s="507"/>
      <c r="EZ231" s="507"/>
      <c r="FA231" s="507"/>
      <c r="FB231" s="507"/>
      <c r="FC231" s="507"/>
      <c r="FD231" s="507"/>
      <c r="FE231" s="507"/>
      <c r="FF231" s="507"/>
      <c r="FG231" s="507"/>
      <c r="FH231" s="507"/>
      <c r="FI231" s="507"/>
      <c r="FJ231" s="507"/>
      <c r="FK231" s="507"/>
      <c r="FL231" s="507"/>
      <c r="FM231" s="507"/>
      <c r="FN231" s="507"/>
      <c r="FO231" s="507"/>
      <c r="FP231" s="507"/>
      <c r="FQ231" s="507"/>
      <c r="FR231" s="507"/>
      <c r="FS231" s="507"/>
      <c r="FT231" s="507"/>
      <c r="FU231" s="507"/>
      <c r="FV231" s="507"/>
      <c r="FW231" s="507"/>
      <c r="FX231" s="507"/>
      <c r="FY231" s="507"/>
      <c r="FZ231" s="507"/>
      <c r="GA231" s="507"/>
      <c r="GB231" s="507"/>
      <c r="GC231" s="507"/>
      <c r="GD231" s="507"/>
      <c r="GE231" s="507"/>
      <c r="GF231" s="507"/>
      <c r="GG231" s="507"/>
      <c r="GH231" s="507"/>
      <c r="GI231" s="507"/>
      <c r="GJ231" s="507"/>
      <c r="GK231" s="507"/>
      <c r="GL231" s="507"/>
      <c r="GM231" s="507"/>
      <c r="GN231" s="507"/>
      <c r="GO231" s="507"/>
      <c r="GP231" s="507"/>
      <c r="GQ231" s="507"/>
      <c r="GR231" s="507"/>
      <c r="GS231" s="507"/>
      <c r="GT231" s="507"/>
      <c r="GU231" s="507"/>
      <c r="GV231" s="507"/>
      <c r="GW231" s="507"/>
      <c r="GX231" s="507"/>
      <c r="GY231" s="507"/>
      <c r="GZ231" s="507"/>
      <c r="HA231" s="507"/>
      <c r="HB231" s="507"/>
      <c r="HC231" s="507"/>
      <c r="HD231" s="507"/>
      <c r="HE231" s="507"/>
      <c r="HF231" s="507"/>
      <c r="HG231" s="507"/>
      <c r="HH231" s="507"/>
      <c r="HI231" s="507"/>
      <c r="HJ231" s="507"/>
      <c r="HK231" s="507"/>
      <c r="HL231" s="507"/>
      <c r="HM231" s="507"/>
      <c r="HN231" s="507"/>
      <c r="HO231" s="507"/>
      <c r="HP231" s="507"/>
      <c r="HQ231" s="507"/>
      <c r="HR231" s="507"/>
      <c r="HS231" s="507"/>
      <c r="HT231" s="507"/>
      <c r="HU231" s="507"/>
      <c r="HV231" s="507"/>
      <c r="HW231" s="507"/>
      <c r="HX231" s="507"/>
      <c r="HY231" s="507"/>
      <c r="HZ231" s="507"/>
      <c r="IA231" s="507"/>
      <c r="IB231" s="507"/>
      <c r="IC231" s="507"/>
      <c r="ID231" s="507"/>
      <c r="IE231" s="507"/>
      <c r="IF231" s="507"/>
      <c r="IG231" s="507"/>
      <c r="IH231" s="507"/>
      <c r="II231" s="507"/>
      <c r="IJ231" s="507"/>
    </row>
    <row r="232" spans="1:244" s="398" customFormat="1" ht="19" x14ac:dyDescent="0.2">
      <c r="A232"/>
      <c r="B232" s="290"/>
      <c r="C232"/>
      <c r="D232" s="341"/>
      <c r="E232" s="463"/>
      <c r="F232" s="463"/>
      <c r="G232" s="271"/>
      <c r="H232"/>
      <c r="I232" s="99"/>
      <c r="J232"/>
      <c r="K232"/>
      <c r="L232"/>
      <c r="M232" s="275"/>
      <c r="N232" s="275"/>
      <c r="O232" s="275"/>
      <c r="P232" s="275"/>
      <c r="Q232" s="275"/>
      <c r="R232" s="275"/>
      <c r="S232" s="275"/>
      <c r="T232" s="275"/>
      <c r="U232" s="275"/>
      <c r="V232" s="275"/>
      <c r="W232" s="275"/>
      <c r="X232" s="275"/>
      <c r="Y232" s="275"/>
      <c r="Z232" s="275"/>
      <c r="AA232" s="275"/>
      <c r="AB232" s="23"/>
      <c r="AC232"/>
      <c r="AD232" s="92"/>
      <c r="AE232"/>
      <c r="AF232"/>
      <c r="AG232"/>
      <c r="AH232" s="96"/>
      <c r="AI232" s="394"/>
      <c r="AJ232" s="215"/>
      <c r="AK232" s="215"/>
      <c r="AL232" s="215"/>
      <c r="AM232" s="215"/>
      <c r="AN232" s="215"/>
      <c r="AO232" s="215"/>
      <c r="AP232" s="215"/>
      <c r="AQ232" s="215"/>
      <c r="AR232" s="215"/>
      <c r="AS232" s="215"/>
      <c r="AT232" s="215"/>
      <c r="AU232" s="215"/>
      <c r="AV232" s="215"/>
      <c r="AW232" s="215"/>
      <c r="AX232" s="215"/>
      <c r="AY232" s="394"/>
      <c r="AZ232" s="215"/>
      <c r="BA232" s="715"/>
      <c r="BB232"/>
      <c r="BC232" s="715"/>
      <c r="BD232"/>
      <c r="BE232" s="715"/>
      <c r="BF232"/>
      <c r="BG232" s="715"/>
      <c r="BH232"/>
      <c r="BI232" s="715"/>
      <c r="BJ232"/>
      <c r="BK232" s="715"/>
      <c r="BL232"/>
      <c r="BM232" s="715"/>
      <c r="BN232"/>
      <c r="BO232" s="387"/>
      <c r="BP232"/>
      <c r="BQ232" s="387"/>
      <c r="BR232"/>
      <c r="BS232" s="387"/>
      <c r="BT232"/>
      <c r="BU232" s="387"/>
      <c r="BV232"/>
      <c r="BW232" s="387"/>
      <c r="BX232"/>
      <c r="BY232" s="387"/>
      <c r="BZ232"/>
      <c r="CA232" s="387"/>
      <c r="CB232"/>
      <c r="CC232" s="387"/>
      <c r="CD232"/>
      <c r="CE232" s="387"/>
      <c r="CF232"/>
      <c r="CG232" s="387"/>
      <c r="CH232"/>
      <c r="CI232" s="387"/>
      <c r="CJ232"/>
      <c r="CK232" s="215"/>
      <c r="CL232" s="507"/>
      <c r="CM232" s="507"/>
      <c r="CN232" s="507"/>
      <c r="CO232" s="507"/>
      <c r="CP232" s="507"/>
      <c r="CQ232" s="507"/>
      <c r="CR232" s="507"/>
      <c r="CS232" s="507"/>
      <c r="CT232" s="507"/>
      <c r="CU232" s="507"/>
      <c r="CV232" s="507"/>
      <c r="CW232" s="507"/>
      <c r="CX232" s="507"/>
      <c r="CY232" s="507"/>
      <c r="DN232" s="507"/>
      <c r="DO232" s="507"/>
      <c r="DP232" s="507"/>
      <c r="DQ232" s="507"/>
      <c r="DR232" s="507"/>
      <c r="DS232" s="507"/>
      <c r="DT232" s="507"/>
      <c r="DU232" s="507"/>
      <c r="DV232" s="507"/>
      <c r="DW232" s="507"/>
      <c r="DX232" s="507"/>
      <c r="DY232" s="507"/>
      <c r="DZ232" s="507"/>
      <c r="EA232" s="507"/>
      <c r="EB232" s="507"/>
      <c r="EC232" s="507"/>
      <c r="ED232" s="507"/>
      <c r="EE232" s="507"/>
      <c r="EF232" s="507"/>
      <c r="EG232" s="507"/>
      <c r="EH232" s="507"/>
      <c r="EI232" s="507"/>
      <c r="EJ232" s="507"/>
      <c r="EK232" s="507"/>
      <c r="EL232" s="507"/>
      <c r="EM232" s="507"/>
      <c r="EN232" s="507"/>
      <c r="EO232" s="507"/>
      <c r="EP232" s="507"/>
      <c r="EQ232" s="507"/>
      <c r="ER232" s="507"/>
      <c r="ES232" s="507"/>
      <c r="ET232" s="507"/>
      <c r="EU232" s="507"/>
      <c r="EV232" s="507"/>
      <c r="EW232" s="507"/>
      <c r="EX232" s="507"/>
      <c r="EY232" s="507"/>
      <c r="EZ232" s="507"/>
      <c r="FA232" s="507"/>
      <c r="FB232" s="507"/>
      <c r="FC232" s="507"/>
      <c r="FD232" s="507"/>
      <c r="FE232" s="507"/>
      <c r="FF232" s="507"/>
      <c r="FG232" s="507"/>
      <c r="FH232" s="507"/>
      <c r="FI232" s="507"/>
      <c r="FJ232" s="507"/>
      <c r="FK232" s="507"/>
      <c r="FL232" s="507"/>
      <c r="FM232" s="507"/>
      <c r="FN232" s="507"/>
      <c r="FO232" s="507"/>
      <c r="FP232" s="507"/>
      <c r="FQ232" s="507"/>
      <c r="FR232" s="507"/>
      <c r="FS232" s="507"/>
      <c r="FT232" s="507"/>
      <c r="FU232" s="507"/>
      <c r="FV232" s="507"/>
      <c r="FW232" s="507"/>
      <c r="FX232" s="507"/>
      <c r="FY232" s="507"/>
      <c r="FZ232" s="507"/>
      <c r="GA232" s="507"/>
      <c r="GB232" s="507"/>
      <c r="GC232" s="507"/>
      <c r="GD232" s="507"/>
      <c r="GE232" s="507"/>
      <c r="GF232" s="507"/>
      <c r="GG232" s="507"/>
      <c r="GH232" s="507"/>
      <c r="GI232" s="507"/>
      <c r="GJ232" s="507"/>
      <c r="GK232" s="507"/>
      <c r="GL232" s="507"/>
      <c r="GM232" s="507"/>
      <c r="GN232" s="507"/>
      <c r="GO232" s="507"/>
      <c r="GP232" s="507"/>
      <c r="GQ232" s="507"/>
      <c r="GR232" s="507"/>
      <c r="GS232" s="507"/>
      <c r="GT232" s="507"/>
      <c r="GU232" s="507"/>
      <c r="GV232" s="507"/>
      <c r="GW232" s="507"/>
      <c r="GX232" s="507"/>
      <c r="GY232" s="507"/>
      <c r="GZ232" s="507"/>
      <c r="HA232" s="507"/>
      <c r="HB232" s="507"/>
      <c r="HC232" s="507"/>
      <c r="HD232" s="507"/>
      <c r="HE232" s="507"/>
      <c r="HF232" s="507"/>
      <c r="HG232" s="507"/>
      <c r="HH232" s="507"/>
      <c r="HI232" s="507"/>
      <c r="HJ232" s="507"/>
      <c r="HK232" s="507"/>
      <c r="HL232" s="507"/>
      <c r="HM232" s="507"/>
      <c r="HN232" s="507"/>
      <c r="HO232" s="507"/>
      <c r="HP232" s="507"/>
      <c r="HQ232" s="507"/>
      <c r="HR232" s="507"/>
      <c r="HS232" s="507"/>
      <c r="HT232" s="507"/>
      <c r="HU232" s="507"/>
      <c r="HV232" s="507"/>
      <c r="HW232" s="507"/>
      <c r="HX232" s="507"/>
      <c r="HY232" s="507"/>
      <c r="HZ232" s="507"/>
      <c r="IA232" s="507"/>
      <c r="IB232" s="507"/>
      <c r="IC232" s="507"/>
      <c r="ID232" s="507"/>
      <c r="IE232" s="507"/>
      <c r="IF232" s="507"/>
      <c r="IG232" s="507"/>
      <c r="IH232" s="507"/>
      <c r="II232" s="507"/>
      <c r="IJ232" s="507"/>
    </row>
    <row r="233" spans="1:244" s="398" customFormat="1" ht="19" x14ac:dyDescent="0.2">
      <c r="A233"/>
      <c r="B233" s="290"/>
      <c r="C233"/>
      <c r="D233" s="341"/>
      <c r="E233" s="463"/>
      <c r="F233" s="463"/>
      <c r="G233" s="271"/>
      <c r="H233"/>
      <c r="I233" s="99"/>
      <c r="J233"/>
      <c r="K233"/>
      <c r="L233"/>
      <c r="M233" s="275"/>
      <c r="N233" s="275"/>
      <c r="O233" s="275"/>
      <c r="P233" s="275"/>
      <c r="Q233" s="275"/>
      <c r="R233" s="275"/>
      <c r="S233" s="275"/>
      <c r="T233" s="275"/>
      <c r="U233" s="275"/>
      <c r="V233" s="275"/>
      <c r="W233" s="275"/>
      <c r="X233" s="275"/>
      <c r="Y233" s="275"/>
      <c r="Z233" s="275"/>
      <c r="AA233" s="275"/>
      <c r="AB233" s="23"/>
      <c r="AC233"/>
      <c r="AD233" s="92"/>
      <c r="AE233"/>
      <c r="AF233"/>
      <c r="AG233"/>
      <c r="AH233" s="96"/>
      <c r="AI233" s="394"/>
      <c r="AJ233" s="215"/>
      <c r="AK233" s="215"/>
      <c r="AL233" s="215"/>
      <c r="AM233" s="215"/>
      <c r="AN233" s="215"/>
      <c r="AO233" s="215"/>
      <c r="AP233" s="215"/>
      <c r="AQ233" s="215"/>
      <c r="AR233" s="215"/>
      <c r="AS233" s="215"/>
      <c r="AT233" s="215"/>
      <c r="AU233" s="215"/>
      <c r="AV233" s="215"/>
      <c r="AW233" s="215"/>
      <c r="AX233" s="215"/>
      <c r="AY233" s="394"/>
      <c r="AZ233" s="215"/>
      <c r="BA233" s="715"/>
      <c r="BB233"/>
      <c r="BC233" s="715"/>
      <c r="BD233"/>
      <c r="BE233" s="715"/>
      <c r="BF233"/>
      <c r="BG233" s="715"/>
      <c r="BH233"/>
      <c r="BI233" s="715"/>
      <c r="BJ233"/>
      <c r="BK233" s="715"/>
      <c r="BL233"/>
      <c r="BM233" s="715"/>
      <c r="BN233"/>
      <c r="BO233" s="387"/>
      <c r="BP233"/>
      <c r="BQ233" s="387"/>
      <c r="BR233"/>
      <c r="BS233" s="387"/>
      <c r="BT233"/>
      <c r="BU233" s="387"/>
      <c r="BV233"/>
      <c r="BW233" s="387"/>
      <c r="BX233"/>
      <c r="BY233" s="387"/>
      <c r="BZ233"/>
      <c r="CA233" s="387"/>
      <c r="CB233"/>
      <c r="CC233" s="387"/>
      <c r="CD233"/>
      <c r="CE233" s="387"/>
      <c r="CF233"/>
      <c r="CG233" s="387"/>
      <c r="CH233"/>
      <c r="CI233" s="387"/>
      <c r="CJ233"/>
      <c r="CK233" s="215"/>
      <c r="CL233" s="507"/>
      <c r="CM233" s="507"/>
      <c r="CN233" s="507"/>
      <c r="CO233" s="507"/>
      <c r="CP233" s="507"/>
      <c r="CQ233" s="507"/>
      <c r="CR233" s="507"/>
      <c r="CS233" s="507"/>
      <c r="CT233" s="507"/>
      <c r="CU233" s="507"/>
      <c r="CV233" s="507"/>
      <c r="CW233" s="507"/>
      <c r="CX233" s="507"/>
      <c r="CY233" s="507"/>
      <c r="DN233" s="507"/>
      <c r="DO233" s="507"/>
      <c r="DP233" s="507"/>
      <c r="DQ233" s="507"/>
      <c r="DR233" s="507"/>
      <c r="DS233" s="507"/>
      <c r="DT233" s="507"/>
      <c r="DU233" s="507"/>
      <c r="DV233" s="507"/>
      <c r="DW233" s="507"/>
      <c r="DX233" s="507"/>
      <c r="DY233" s="507"/>
      <c r="DZ233" s="507"/>
      <c r="EA233" s="507"/>
      <c r="EB233" s="507"/>
      <c r="EC233" s="507"/>
      <c r="ED233" s="507"/>
      <c r="EE233" s="507"/>
      <c r="EF233" s="507"/>
      <c r="EG233" s="507"/>
      <c r="EH233" s="507"/>
      <c r="EI233" s="507"/>
      <c r="EJ233" s="507"/>
      <c r="EK233" s="507"/>
      <c r="EL233" s="507"/>
      <c r="EM233" s="507"/>
      <c r="EN233" s="507"/>
      <c r="EO233" s="507"/>
      <c r="EP233" s="507"/>
      <c r="EQ233" s="507"/>
      <c r="ER233" s="507"/>
      <c r="ES233" s="507"/>
      <c r="ET233" s="507"/>
      <c r="EU233" s="507"/>
      <c r="EV233" s="507"/>
      <c r="EW233" s="507"/>
      <c r="EX233" s="507"/>
      <c r="EY233" s="507"/>
      <c r="EZ233" s="507"/>
      <c r="FA233" s="507"/>
      <c r="FB233" s="507"/>
      <c r="FC233" s="507"/>
      <c r="FD233" s="507"/>
      <c r="FE233" s="507"/>
      <c r="FF233" s="507"/>
      <c r="FG233" s="507"/>
      <c r="FH233" s="507"/>
      <c r="FI233" s="507"/>
      <c r="FJ233" s="507"/>
      <c r="FK233" s="507"/>
      <c r="FL233" s="507"/>
      <c r="FM233" s="507"/>
      <c r="FN233" s="507"/>
      <c r="FO233" s="507"/>
      <c r="FP233" s="507"/>
      <c r="FQ233" s="507"/>
      <c r="FR233" s="507"/>
      <c r="FS233" s="507"/>
      <c r="FT233" s="507"/>
      <c r="FU233" s="507"/>
      <c r="FV233" s="507"/>
      <c r="FW233" s="507"/>
      <c r="FX233" s="507"/>
      <c r="FY233" s="507"/>
      <c r="FZ233" s="507"/>
      <c r="GA233" s="507"/>
      <c r="GB233" s="507"/>
      <c r="GC233" s="507"/>
      <c r="GD233" s="507"/>
      <c r="GE233" s="507"/>
      <c r="GF233" s="507"/>
      <c r="GG233" s="507"/>
      <c r="GH233" s="507"/>
      <c r="GI233" s="507"/>
      <c r="GJ233" s="507"/>
      <c r="GK233" s="507"/>
      <c r="GL233" s="507"/>
      <c r="GM233" s="507"/>
      <c r="GN233" s="507"/>
      <c r="GO233" s="507"/>
      <c r="GP233" s="507"/>
      <c r="GQ233" s="507"/>
      <c r="GR233" s="507"/>
      <c r="GS233" s="507"/>
      <c r="GT233" s="507"/>
      <c r="GU233" s="507"/>
      <c r="GV233" s="507"/>
      <c r="GW233" s="507"/>
      <c r="GX233" s="507"/>
      <c r="GY233" s="507"/>
      <c r="GZ233" s="507"/>
      <c r="HA233" s="507"/>
      <c r="HB233" s="507"/>
      <c r="HC233" s="507"/>
      <c r="HD233" s="507"/>
      <c r="HE233" s="507"/>
      <c r="HF233" s="507"/>
      <c r="HG233" s="507"/>
      <c r="HH233" s="507"/>
      <c r="HI233" s="507"/>
      <c r="HJ233" s="507"/>
      <c r="HK233" s="507"/>
      <c r="HL233" s="507"/>
      <c r="HM233" s="507"/>
      <c r="HN233" s="507"/>
      <c r="HO233" s="507"/>
      <c r="HP233" s="507"/>
      <c r="HQ233" s="507"/>
      <c r="HR233" s="507"/>
      <c r="HS233" s="507"/>
      <c r="HT233" s="507"/>
      <c r="HU233" s="507"/>
      <c r="HV233" s="507"/>
      <c r="HW233" s="507"/>
      <c r="HX233" s="507"/>
      <c r="HY233" s="507"/>
      <c r="HZ233" s="507"/>
      <c r="IA233" s="507"/>
      <c r="IB233" s="507"/>
      <c r="IC233" s="507"/>
      <c r="ID233" s="507"/>
      <c r="IE233" s="507"/>
      <c r="IF233" s="507"/>
      <c r="IG233" s="507"/>
      <c r="IH233" s="507"/>
      <c r="II233" s="507"/>
      <c r="IJ233" s="507"/>
    </row>
    <row r="234" spans="1:244" s="398" customFormat="1" ht="19" x14ac:dyDescent="0.2">
      <c r="A234"/>
      <c r="B234" s="290"/>
      <c r="C234"/>
      <c r="D234" s="341"/>
      <c r="E234" s="463"/>
      <c r="F234" s="463"/>
      <c r="G234" s="271"/>
      <c r="H234"/>
      <c r="I234" s="99"/>
      <c r="J234"/>
      <c r="K234"/>
      <c r="L234"/>
      <c r="M234" s="275"/>
      <c r="N234" s="275"/>
      <c r="O234" s="275"/>
      <c r="P234" s="275"/>
      <c r="Q234" s="275"/>
      <c r="R234" s="275"/>
      <c r="S234" s="275"/>
      <c r="T234" s="275"/>
      <c r="U234" s="275"/>
      <c r="V234" s="275"/>
      <c r="W234" s="275"/>
      <c r="X234" s="275"/>
      <c r="Y234" s="275"/>
      <c r="Z234" s="275"/>
      <c r="AA234" s="275"/>
      <c r="AB234" s="23"/>
      <c r="AC234"/>
      <c r="AD234" s="92"/>
      <c r="AE234"/>
      <c r="AF234"/>
      <c r="AG234"/>
      <c r="AH234" s="96"/>
      <c r="AI234" s="394"/>
      <c r="AJ234" s="215"/>
      <c r="AK234" s="215"/>
      <c r="AL234" s="215"/>
      <c r="AM234" s="215"/>
      <c r="AN234" s="215"/>
      <c r="AO234" s="215"/>
      <c r="AP234" s="215"/>
      <c r="AQ234" s="215"/>
      <c r="AR234" s="215"/>
      <c r="AS234" s="215"/>
      <c r="AT234" s="215"/>
      <c r="AU234" s="215"/>
      <c r="AV234" s="215"/>
      <c r="AW234" s="215"/>
      <c r="AX234" s="215"/>
      <c r="AY234" s="394"/>
      <c r="AZ234" s="215"/>
      <c r="BA234" s="715"/>
      <c r="BB234"/>
      <c r="BC234" s="715"/>
      <c r="BD234"/>
      <c r="BE234" s="715"/>
      <c r="BF234"/>
      <c r="BG234" s="715"/>
      <c r="BH234"/>
      <c r="BI234" s="715"/>
      <c r="BJ234"/>
      <c r="BK234" s="715"/>
      <c r="BL234"/>
      <c r="BM234" s="715"/>
      <c r="BN234"/>
      <c r="BO234" s="387"/>
      <c r="BP234"/>
      <c r="BQ234" s="387"/>
      <c r="BR234"/>
      <c r="BS234" s="387"/>
      <c r="BT234"/>
      <c r="BU234" s="387"/>
      <c r="BV234"/>
      <c r="BW234" s="387"/>
      <c r="BX234"/>
      <c r="BY234" s="387"/>
      <c r="BZ234"/>
      <c r="CA234" s="387"/>
      <c r="CB234"/>
      <c r="CC234" s="387"/>
      <c r="CD234"/>
      <c r="CE234" s="387"/>
      <c r="CF234"/>
      <c r="CG234" s="387"/>
      <c r="CH234"/>
      <c r="CI234" s="387"/>
      <c r="CJ234"/>
      <c r="CK234" s="215"/>
      <c r="CL234" s="507"/>
      <c r="CM234" s="507"/>
      <c r="CN234" s="507"/>
      <c r="CO234" s="507"/>
      <c r="CP234" s="507"/>
      <c r="CQ234" s="507"/>
      <c r="CR234" s="507"/>
      <c r="CS234" s="507"/>
      <c r="CT234" s="507"/>
      <c r="CU234" s="507"/>
      <c r="CV234" s="507"/>
      <c r="CW234" s="507"/>
      <c r="CX234" s="507"/>
      <c r="CY234" s="507"/>
      <c r="DN234" s="507"/>
      <c r="DO234" s="507"/>
      <c r="DP234" s="507"/>
      <c r="DQ234" s="507"/>
      <c r="DR234" s="507"/>
      <c r="DS234" s="507"/>
      <c r="DT234" s="507"/>
      <c r="DU234" s="507"/>
      <c r="DV234" s="507"/>
      <c r="DW234" s="507"/>
      <c r="DX234" s="507"/>
      <c r="DY234" s="507"/>
      <c r="DZ234" s="507"/>
      <c r="EA234" s="507"/>
      <c r="EB234" s="507"/>
      <c r="EC234" s="507"/>
      <c r="ED234" s="507"/>
      <c r="EE234" s="507"/>
      <c r="EF234" s="507"/>
      <c r="EG234" s="507"/>
      <c r="EH234" s="507"/>
      <c r="EI234" s="507"/>
      <c r="EJ234" s="507"/>
      <c r="EK234" s="507"/>
      <c r="EL234" s="507"/>
      <c r="EM234" s="507"/>
      <c r="EN234" s="507"/>
      <c r="EO234" s="507"/>
      <c r="EP234" s="507"/>
      <c r="EQ234" s="507"/>
      <c r="ER234" s="507"/>
      <c r="ES234" s="507"/>
      <c r="ET234" s="507"/>
      <c r="EU234" s="507"/>
      <c r="EV234" s="507"/>
      <c r="EW234" s="507"/>
      <c r="EX234" s="507"/>
      <c r="EY234" s="507"/>
      <c r="EZ234" s="507"/>
      <c r="FA234" s="507"/>
      <c r="FB234" s="507"/>
      <c r="FC234" s="507"/>
      <c r="FD234" s="507"/>
      <c r="FE234" s="507"/>
      <c r="FF234" s="507"/>
      <c r="FG234" s="507"/>
      <c r="FH234" s="507"/>
      <c r="FI234" s="507"/>
      <c r="FJ234" s="507"/>
      <c r="FK234" s="507"/>
      <c r="FL234" s="507"/>
      <c r="FM234" s="507"/>
      <c r="FN234" s="507"/>
      <c r="FO234" s="507"/>
      <c r="FP234" s="507"/>
      <c r="FQ234" s="507"/>
      <c r="FR234" s="507"/>
      <c r="FS234" s="507"/>
      <c r="FT234" s="507"/>
      <c r="FU234" s="507"/>
      <c r="FV234" s="507"/>
      <c r="FW234" s="507"/>
      <c r="FX234" s="507"/>
      <c r="FY234" s="507"/>
      <c r="FZ234" s="507"/>
      <c r="GA234" s="507"/>
      <c r="GB234" s="507"/>
      <c r="GC234" s="507"/>
      <c r="GD234" s="507"/>
      <c r="GE234" s="507"/>
      <c r="GF234" s="507"/>
      <c r="GG234" s="507"/>
      <c r="GH234" s="507"/>
      <c r="GI234" s="507"/>
      <c r="GJ234" s="507"/>
      <c r="GK234" s="507"/>
      <c r="GL234" s="507"/>
      <c r="GM234" s="507"/>
      <c r="GN234" s="507"/>
      <c r="GO234" s="507"/>
      <c r="GP234" s="507"/>
      <c r="GQ234" s="507"/>
      <c r="GR234" s="507"/>
      <c r="GS234" s="507"/>
      <c r="GT234" s="507"/>
      <c r="GU234" s="507"/>
      <c r="GV234" s="507"/>
      <c r="GW234" s="507"/>
      <c r="GX234" s="507"/>
      <c r="GY234" s="507"/>
      <c r="GZ234" s="507"/>
      <c r="HA234" s="507"/>
      <c r="HB234" s="507"/>
      <c r="HC234" s="507"/>
      <c r="HD234" s="507"/>
      <c r="HE234" s="507"/>
      <c r="HF234" s="507"/>
      <c r="HG234" s="507"/>
      <c r="HH234" s="507"/>
      <c r="HI234" s="507"/>
      <c r="HJ234" s="507"/>
      <c r="HK234" s="507"/>
      <c r="HL234" s="507"/>
      <c r="HM234" s="507"/>
      <c r="HN234" s="507"/>
      <c r="HO234" s="507"/>
      <c r="HP234" s="507"/>
      <c r="HQ234" s="507"/>
      <c r="HR234" s="507"/>
      <c r="HS234" s="507"/>
      <c r="HT234" s="507"/>
      <c r="HU234" s="507"/>
      <c r="HV234" s="507"/>
      <c r="HW234" s="507"/>
      <c r="HX234" s="507"/>
      <c r="HY234" s="507"/>
      <c r="HZ234" s="507"/>
      <c r="IA234" s="507"/>
      <c r="IB234" s="507"/>
      <c r="IC234" s="507"/>
      <c r="ID234" s="507"/>
      <c r="IE234" s="507"/>
      <c r="IF234" s="507"/>
      <c r="IG234" s="507"/>
      <c r="IH234" s="507"/>
      <c r="II234" s="507"/>
      <c r="IJ234" s="507"/>
    </row>
    <row r="235" spans="1:244" s="398" customFormat="1" ht="19" x14ac:dyDescent="0.2">
      <c r="A235"/>
      <c r="B235" s="290"/>
      <c r="C235"/>
      <c r="D235" s="341"/>
      <c r="E235" s="463"/>
      <c r="F235" s="463"/>
      <c r="G235" s="271"/>
      <c r="H235"/>
      <c r="I235" s="99"/>
      <c r="J235"/>
      <c r="K235"/>
      <c r="L235"/>
      <c r="M235" s="275"/>
      <c r="N235" s="275"/>
      <c r="O235" s="275"/>
      <c r="P235" s="275"/>
      <c r="Q235" s="275"/>
      <c r="R235" s="275"/>
      <c r="S235" s="275"/>
      <c r="T235" s="275"/>
      <c r="U235" s="275"/>
      <c r="V235" s="275"/>
      <c r="W235" s="275"/>
      <c r="X235" s="275"/>
      <c r="Y235" s="275"/>
      <c r="Z235" s="275"/>
      <c r="AA235" s="275"/>
      <c r="AB235" s="23"/>
      <c r="AC235"/>
      <c r="AD235" s="92"/>
      <c r="AE235"/>
      <c r="AF235"/>
      <c r="AG235"/>
      <c r="AH235" s="96"/>
      <c r="AI235" s="394"/>
      <c r="AJ235" s="215"/>
      <c r="AK235" s="215"/>
      <c r="AL235" s="215"/>
      <c r="AM235" s="215"/>
      <c r="AN235" s="215"/>
      <c r="AO235" s="215"/>
      <c r="AP235" s="215"/>
      <c r="AQ235" s="215"/>
      <c r="AR235" s="215"/>
      <c r="AS235" s="215"/>
      <c r="AT235" s="215"/>
      <c r="AU235" s="215"/>
      <c r="AV235" s="215"/>
      <c r="AW235" s="215"/>
      <c r="AX235" s="215"/>
      <c r="AY235" s="394"/>
      <c r="AZ235" s="215"/>
      <c r="BA235" s="715"/>
      <c r="BB235"/>
      <c r="BC235" s="715"/>
      <c r="BD235"/>
      <c r="BE235" s="715"/>
      <c r="BF235"/>
      <c r="BG235" s="715"/>
      <c r="BH235"/>
      <c r="BI235" s="715"/>
      <c r="BJ235"/>
      <c r="BK235" s="715"/>
      <c r="BL235"/>
      <c r="BM235" s="715"/>
      <c r="BN235"/>
      <c r="BO235" s="387"/>
      <c r="BP235"/>
      <c r="BQ235" s="387"/>
      <c r="BR235"/>
      <c r="BS235" s="387"/>
      <c r="BT235"/>
      <c r="BU235" s="387"/>
      <c r="BV235"/>
      <c r="BW235" s="387"/>
      <c r="BX235"/>
      <c r="BY235" s="387"/>
      <c r="BZ235"/>
      <c r="CA235" s="387"/>
      <c r="CB235"/>
      <c r="CC235" s="387"/>
      <c r="CD235"/>
      <c r="CE235" s="387"/>
      <c r="CF235"/>
      <c r="CG235" s="387"/>
      <c r="CH235"/>
      <c r="CI235" s="387"/>
      <c r="CJ235"/>
      <c r="CK235" s="215"/>
      <c r="CL235" s="507"/>
      <c r="CM235" s="507"/>
      <c r="CN235" s="507"/>
      <c r="CO235" s="507"/>
      <c r="CP235" s="507"/>
      <c r="CQ235" s="507"/>
      <c r="CR235" s="507"/>
      <c r="CS235" s="507"/>
      <c r="CT235" s="507"/>
      <c r="CU235" s="507"/>
      <c r="CV235" s="507"/>
      <c r="CW235" s="507"/>
      <c r="CX235" s="507"/>
      <c r="CY235" s="507"/>
      <c r="DN235" s="507"/>
      <c r="DO235" s="507"/>
      <c r="DP235" s="507"/>
      <c r="DQ235" s="507"/>
      <c r="DR235" s="507"/>
      <c r="DS235" s="507"/>
      <c r="DT235" s="507"/>
      <c r="DU235" s="507"/>
      <c r="DV235" s="507"/>
      <c r="DW235" s="507"/>
      <c r="DX235" s="507"/>
      <c r="DY235" s="507"/>
      <c r="DZ235" s="507"/>
      <c r="EA235" s="507"/>
      <c r="EB235" s="507"/>
      <c r="EC235" s="507"/>
      <c r="ED235" s="507"/>
      <c r="EE235" s="507"/>
      <c r="EF235" s="507"/>
      <c r="EG235" s="507"/>
      <c r="EH235" s="507"/>
      <c r="EI235" s="507"/>
      <c r="EJ235" s="507"/>
      <c r="EK235" s="507"/>
      <c r="EL235" s="507"/>
      <c r="EM235" s="507"/>
      <c r="EN235" s="507"/>
      <c r="EO235" s="507"/>
      <c r="EP235" s="507"/>
      <c r="EQ235" s="507"/>
      <c r="ER235" s="507"/>
      <c r="ES235" s="507"/>
      <c r="ET235" s="507"/>
      <c r="EU235" s="507"/>
      <c r="EV235" s="507"/>
      <c r="EW235" s="507"/>
      <c r="EX235" s="507"/>
      <c r="EY235" s="507"/>
      <c r="EZ235" s="507"/>
      <c r="FA235" s="507"/>
      <c r="FB235" s="507"/>
      <c r="FC235" s="507"/>
      <c r="FD235" s="507"/>
      <c r="FE235" s="507"/>
      <c r="FF235" s="507"/>
      <c r="FG235" s="507"/>
      <c r="FH235" s="507"/>
      <c r="FI235" s="507"/>
      <c r="FJ235" s="507"/>
      <c r="FK235" s="507"/>
      <c r="FL235" s="507"/>
      <c r="FM235" s="507"/>
      <c r="FN235" s="507"/>
      <c r="FO235" s="507"/>
      <c r="FP235" s="507"/>
      <c r="FQ235" s="507"/>
      <c r="FR235" s="507"/>
      <c r="FS235" s="507"/>
      <c r="FT235" s="507"/>
      <c r="FU235" s="507"/>
      <c r="FV235" s="507"/>
      <c r="FW235" s="507"/>
      <c r="FX235" s="507"/>
      <c r="FY235" s="507"/>
      <c r="FZ235" s="507"/>
      <c r="GA235" s="507"/>
      <c r="GB235" s="507"/>
      <c r="GC235" s="507"/>
      <c r="GD235" s="507"/>
      <c r="GE235" s="507"/>
      <c r="GF235" s="507"/>
      <c r="GG235" s="507"/>
      <c r="GH235" s="507"/>
      <c r="GI235" s="507"/>
      <c r="GJ235" s="507"/>
      <c r="GK235" s="507"/>
      <c r="GL235" s="507"/>
      <c r="GM235" s="507"/>
      <c r="GN235" s="507"/>
      <c r="GO235" s="507"/>
      <c r="GP235" s="507"/>
      <c r="GQ235" s="507"/>
      <c r="GR235" s="507"/>
      <c r="GS235" s="507"/>
      <c r="GT235" s="507"/>
      <c r="GU235" s="507"/>
      <c r="GV235" s="507"/>
      <c r="GW235" s="507"/>
      <c r="GX235" s="507"/>
      <c r="GY235" s="507"/>
      <c r="GZ235" s="507"/>
      <c r="HA235" s="507"/>
      <c r="HB235" s="507"/>
      <c r="HC235" s="507"/>
      <c r="HD235" s="507"/>
      <c r="HE235" s="507"/>
      <c r="HF235" s="507"/>
      <c r="HG235" s="507"/>
      <c r="HH235" s="507"/>
      <c r="HI235" s="507"/>
      <c r="HJ235" s="507"/>
      <c r="HK235" s="507"/>
      <c r="HL235" s="507"/>
      <c r="HM235" s="507"/>
      <c r="HN235" s="507"/>
      <c r="HO235" s="507"/>
      <c r="HP235" s="507"/>
      <c r="HQ235" s="507"/>
      <c r="HR235" s="507"/>
      <c r="HS235" s="507"/>
      <c r="HT235" s="507"/>
      <c r="HU235" s="507"/>
      <c r="HV235" s="507"/>
      <c r="HW235" s="507"/>
      <c r="HX235" s="507"/>
      <c r="HY235" s="507"/>
      <c r="HZ235" s="507"/>
      <c r="IA235" s="507"/>
      <c r="IB235" s="507"/>
      <c r="IC235" s="507"/>
      <c r="ID235" s="507"/>
      <c r="IE235" s="507"/>
      <c r="IF235" s="507"/>
      <c r="IG235" s="507"/>
      <c r="IH235" s="507"/>
      <c r="II235" s="507"/>
      <c r="IJ235" s="507"/>
    </row>
    <row r="236" spans="1:244" s="398" customFormat="1" ht="19" x14ac:dyDescent="0.2">
      <c r="A236"/>
      <c r="B236" s="290"/>
      <c r="C236"/>
      <c r="D236" s="341"/>
      <c r="E236" s="463"/>
      <c r="F236" s="463"/>
      <c r="G236" s="271"/>
      <c r="H236"/>
      <c r="I236" s="99"/>
      <c r="J236"/>
      <c r="K236"/>
      <c r="L236"/>
      <c r="M236" s="275"/>
      <c r="N236" s="275"/>
      <c r="O236" s="275"/>
      <c r="P236" s="275"/>
      <c r="Q236" s="275"/>
      <c r="R236" s="275"/>
      <c r="S236" s="275"/>
      <c r="T236" s="275"/>
      <c r="U236" s="275"/>
      <c r="V236" s="275"/>
      <c r="W236" s="275"/>
      <c r="X236" s="275"/>
      <c r="Y236" s="275"/>
      <c r="Z236" s="275"/>
      <c r="AA236" s="275"/>
      <c r="AB236" s="23"/>
      <c r="AC236"/>
      <c r="AD236" s="92"/>
      <c r="AE236"/>
      <c r="AF236"/>
      <c r="AG236"/>
      <c r="AH236" s="96"/>
      <c r="AI236" s="394"/>
      <c r="AJ236" s="215"/>
      <c r="AK236" s="215"/>
      <c r="AL236" s="215"/>
      <c r="AM236" s="215"/>
      <c r="AN236" s="215"/>
      <c r="AO236" s="215"/>
      <c r="AP236" s="215"/>
      <c r="AQ236" s="215"/>
      <c r="AR236" s="215"/>
      <c r="AS236" s="215"/>
      <c r="AT236" s="215"/>
      <c r="AU236" s="215"/>
      <c r="AV236" s="215"/>
      <c r="AW236" s="215"/>
      <c r="AX236" s="215"/>
      <c r="AY236" s="394"/>
      <c r="AZ236" s="215"/>
      <c r="BA236" s="715"/>
      <c r="BB236"/>
      <c r="BC236" s="715"/>
      <c r="BD236"/>
      <c r="BE236" s="715"/>
      <c r="BF236"/>
      <c r="BG236" s="715"/>
      <c r="BH236"/>
      <c r="BI236" s="715"/>
      <c r="BJ236"/>
      <c r="BK236" s="715"/>
      <c r="BL236"/>
      <c r="BM236" s="715"/>
      <c r="BN236"/>
      <c r="BO236" s="387"/>
      <c r="BP236"/>
      <c r="BQ236" s="387"/>
      <c r="BR236"/>
      <c r="BS236" s="387"/>
      <c r="BT236"/>
      <c r="BU236" s="387"/>
      <c r="BV236"/>
      <c r="BW236" s="387"/>
      <c r="BX236"/>
      <c r="BY236" s="387"/>
      <c r="BZ236"/>
      <c r="CA236" s="387"/>
      <c r="CB236"/>
      <c r="CC236" s="387"/>
      <c r="CD236"/>
      <c r="CE236" s="387"/>
      <c r="CF236"/>
      <c r="CG236" s="387"/>
      <c r="CH236"/>
      <c r="CI236" s="387"/>
      <c r="CJ236"/>
      <c r="CK236" s="215"/>
      <c r="CL236" s="507"/>
      <c r="CM236" s="507"/>
      <c r="CN236" s="507"/>
      <c r="CO236" s="507"/>
      <c r="CP236" s="507"/>
      <c r="CQ236" s="507"/>
      <c r="CR236" s="507"/>
      <c r="CS236" s="507"/>
      <c r="CT236" s="507"/>
      <c r="CU236" s="507"/>
      <c r="CV236" s="507"/>
      <c r="CW236" s="507"/>
      <c r="CX236" s="507"/>
      <c r="CY236" s="507"/>
      <c r="DN236" s="507"/>
      <c r="DO236" s="507"/>
      <c r="DP236" s="507"/>
      <c r="DQ236" s="507"/>
      <c r="DR236" s="507"/>
      <c r="DS236" s="507"/>
      <c r="DT236" s="507"/>
      <c r="DU236" s="507"/>
      <c r="DV236" s="507"/>
      <c r="DW236" s="507"/>
      <c r="DX236" s="507"/>
      <c r="DY236" s="507"/>
      <c r="DZ236" s="507"/>
      <c r="EA236" s="507"/>
      <c r="EB236" s="507"/>
      <c r="EC236" s="507"/>
      <c r="ED236" s="507"/>
      <c r="EE236" s="507"/>
      <c r="EF236" s="507"/>
      <c r="EG236" s="507"/>
      <c r="EH236" s="507"/>
      <c r="EI236" s="507"/>
      <c r="EJ236" s="507"/>
      <c r="EK236" s="507"/>
      <c r="EL236" s="507"/>
      <c r="EM236" s="507"/>
      <c r="EN236" s="507"/>
      <c r="EO236" s="507"/>
      <c r="EP236" s="507"/>
      <c r="EQ236" s="507"/>
      <c r="ER236" s="507"/>
      <c r="ES236" s="507"/>
      <c r="ET236" s="507"/>
      <c r="EU236" s="507"/>
      <c r="EV236" s="507"/>
      <c r="EW236" s="507"/>
      <c r="EX236" s="507"/>
      <c r="EY236" s="507"/>
      <c r="EZ236" s="507"/>
      <c r="FA236" s="507"/>
      <c r="FB236" s="507"/>
      <c r="FC236" s="507"/>
      <c r="FD236" s="507"/>
      <c r="FE236" s="507"/>
      <c r="FF236" s="507"/>
      <c r="FG236" s="507"/>
      <c r="FH236" s="507"/>
      <c r="FI236" s="507"/>
      <c r="FJ236" s="507"/>
      <c r="FK236" s="507"/>
      <c r="FL236" s="507"/>
      <c r="FM236" s="507"/>
      <c r="FN236" s="507"/>
      <c r="FO236" s="507"/>
      <c r="FP236" s="507"/>
      <c r="FQ236" s="507"/>
      <c r="FR236" s="507"/>
      <c r="FS236" s="507"/>
      <c r="FT236" s="507"/>
      <c r="FU236" s="507"/>
      <c r="FV236" s="507"/>
      <c r="FW236" s="507"/>
      <c r="FX236" s="507"/>
      <c r="FY236" s="507"/>
      <c r="FZ236" s="507"/>
      <c r="GA236" s="507"/>
      <c r="GB236" s="507"/>
      <c r="GC236" s="507"/>
      <c r="GD236" s="507"/>
      <c r="GE236" s="507"/>
      <c r="GF236" s="507"/>
      <c r="GG236" s="507"/>
      <c r="GH236" s="507"/>
      <c r="GI236" s="507"/>
      <c r="GJ236" s="507"/>
      <c r="GK236" s="507"/>
      <c r="GL236" s="507"/>
      <c r="GM236" s="507"/>
      <c r="GN236" s="507"/>
      <c r="GO236" s="507"/>
      <c r="GP236" s="507"/>
      <c r="GQ236" s="507"/>
      <c r="GR236" s="507"/>
      <c r="GS236" s="507"/>
      <c r="GT236" s="507"/>
      <c r="GU236" s="507"/>
      <c r="GV236" s="507"/>
      <c r="GW236" s="507"/>
      <c r="GX236" s="507"/>
      <c r="GY236" s="507"/>
      <c r="GZ236" s="507"/>
      <c r="HA236" s="507"/>
      <c r="HB236" s="507"/>
      <c r="HC236" s="507"/>
      <c r="HD236" s="507"/>
      <c r="HE236" s="507"/>
      <c r="HF236" s="507"/>
      <c r="HG236" s="507"/>
      <c r="HH236" s="507"/>
      <c r="HI236" s="507"/>
      <c r="HJ236" s="507"/>
      <c r="HK236" s="507"/>
      <c r="HL236" s="507"/>
      <c r="HM236" s="507"/>
      <c r="HN236" s="507"/>
      <c r="HO236" s="507"/>
      <c r="HP236" s="507"/>
      <c r="HQ236" s="507"/>
      <c r="HR236" s="507"/>
      <c r="HS236" s="507"/>
      <c r="HT236" s="507"/>
      <c r="HU236" s="507"/>
      <c r="HV236" s="507"/>
      <c r="HW236" s="507"/>
      <c r="HX236" s="507"/>
      <c r="HY236" s="507"/>
      <c r="HZ236" s="507"/>
      <c r="IA236" s="507"/>
      <c r="IB236" s="507"/>
      <c r="IC236" s="507"/>
      <c r="ID236" s="507"/>
      <c r="IE236" s="507"/>
      <c r="IF236" s="507"/>
      <c r="IG236" s="507"/>
      <c r="IH236" s="507"/>
      <c r="II236" s="507"/>
      <c r="IJ236" s="507"/>
    </row>
    <row r="237" spans="1:244" s="398" customFormat="1" ht="19" x14ac:dyDescent="0.2">
      <c r="A237"/>
      <c r="B237" s="290"/>
      <c r="C237"/>
      <c r="D237" s="341"/>
      <c r="E237" s="463"/>
      <c r="F237" s="463"/>
      <c r="G237" s="271"/>
      <c r="H237"/>
      <c r="I237" s="99"/>
      <c r="J237"/>
      <c r="K237"/>
      <c r="L237"/>
      <c r="M237" s="275"/>
      <c r="N237" s="275"/>
      <c r="O237" s="275"/>
      <c r="P237" s="275"/>
      <c r="Q237" s="275"/>
      <c r="R237" s="275"/>
      <c r="S237" s="275"/>
      <c r="T237" s="275"/>
      <c r="U237" s="275"/>
      <c r="V237" s="275"/>
      <c r="W237" s="275"/>
      <c r="X237" s="275"/>
      <c r="Y237" s="275"/>
      <c r="Z237" s="275"/>
      <c r="AA237" s="275"/>
      <c r="AB237" s="23"/>
      <c r="AC237"/>
      <c r="AD237" s="92"/>
      <c r="AE237"/>
      <c r="AF237"/>
      <c r="AG237"/>
      <c r="AH237" s="96"/>
      <c r="AI237" s="394"/>
      <c r="AJ237" s="215"/>
      <c r="AK237" s="215"/>
      <c r="AL237" s="215"/>
      <c r="AM237" s="215"/>
      <c r="AN237" s="215"/>
      <c r="AO237" s="215"/>
      <c r="AP237" s="215"/>
      <c r="AQ237" s="215"/>
      <c r="AR237" s="215"/>
      <c r="AS237" s="215"/>
      <c r="AT237" s="215"/>
      <c r="AU237" s="215"/>
      <c r="AV237" s="215"/>
      <c r="AW237" s="215"/>
      <c r="AX237" s="215"/>
      <c r="AY237" s="394"/>
      <c r="AZ237" s="215"/>
      <c r="BA237" s="715"/>
      <c r="BB237"/>
      <c r="BC237" s="715"/>
      <c r="BD237"/>
      <c r="BE237" s="715"/>
      <c r="BF237"/>
      <c r="BG237" s="715"/>
      <c r="BH237"/>
      <c r="BI237" s="715"/>
      <c r="BJ237"/>
      <c r="BK237" s="715"/>
      <c r="BL237"/>
      <c r="BM237" s="715"/>
      <c r="BN237"/>
      <c r="BO237" s="387"/>
      <c r="BP237"/>
      <c r="BQ237" s="387"/>
      <c r="BR237"/>
      <c r="BS237" s="387"/>
      <c r="BT237"/>
      <c r="BU237" s="387"/>
      <c r="BV237"/>
      <c r="BW237" s="387"/>
      <c r="BX237"/>
      <c r="BY237" s="387"/>
      <c r="BZ237"/>
      <c r="CA237" s="387"/>
      <c r="CB237"/>
      <c r="CC237" s="387"/>
      <c r="CD237"/>
      <c r="CE237" s="387"/>
      <c r="CF237"/>
      <c r="CG237" s="387"/>
      <c r="CH237"/>
      <c r="CI237" s="387"/>
      <c r="CJ237"/>
      <c r="CK237" s="215"/>
      <c r="CL237" s="507"/>
      <c r="CM237" s="507"/>
      <c r="CN237" s="507"/>
      <c r="CO237" s="507"/>
      <c r="CP237" s="507"/>
      <c r="CQ237" s="507"/>
      <c r="CR237" s="507"/>
      <c r="CS237" s="507"/>
      <c r="CT237" s="507"/>
      <c r="CU237" s="507"/>
      <c r="CV237" s="507"/>
      <c r="CW237" s="507"/>
      <c r="CX237" s="507"/>
      <c r="CY237" s="507"/>
      <c r="DN237" s="507"/>
      <c r="DO237" s="507"/>
      <c r="DP237" s="507"/>
      <c r="DQ237" s="507"/>
      <c r="DR237" s="507"/>
      <c r="DS237" s="507"/>
      <c r="DT237" s="507"/>
      <c r="DU237" s="507"/>
      <c r="DV237" s="507"/>
      <c r="DW237" s="507"/>
      <c r="DX237" s="507"/>
      <c r="DY237" s="507"/>
      <c r="DZ237" s="507"/>
      <c r="EA237" s="507"/>
      <c r="EB237" s="507"/>
      <c r="EC237" s="507"/>
      <c r="ED237" s="507"/>
      <c r="EE237" s="507"/>
      <c r="EF237" s="507"/>
      <c r="EG237" s="507"/>
      <c r="EH237" s="507"/>
      <c r="EI237" s="507"/>
      <c r="EJ237" s="507"/>
      <c r="EK237" s="507"/>
      <c r="EL237" s="507"/>
      <c r="EM237" s="507"/>
      <c r="EN237" s="507"/>
      <c r="EO237" s="507"/>
      <c r="EP237" s="507"/>
      <c r="EQ237" s="507"/>
      <c r="ER237" s="507"/>
      <c r="ES237" s="507"/>
      <c r="ET237" s="507"/>
      <c r="EU237" s="507"/>
      <c r="EV237" s="507"/>
      <c r="EW237" s="507"/>
      <c r="EX237" s="507"/>
      <c r="EY237" s="507"/>
      <c r="EZ237" s="507"/>
      <c r="FA237" s="507"/>
      <c r="FB237" s="507"/>
      <c r="FC237" s="507"/>
      <c r="FD237" s="507"/>
      <c r="FE237" s="507"/>
      <c r="FF237" s="507"/>
      <c r="FG237" s="507"/>
      <c r="FH237" s="507"/>
      <c r="FI237" s="507"/>
      <c r="FJ237" s="507"/>
      <c r="FK237" s="507"/>
      <c r="FL237" s="507"/>
      <c r="FM237" s="507"/>
      <c r="FN237" s="507"/>
      <c r="FO237" s="507"/>
      <c r="FP237" s="507"/>
      <c r="FQ237" s="507"/>
      <c r="FR237" s="507"/>
      <c r="FS237" s="507"/>
      <c r="FT237" s="507"/>
      <c r="FU237" s="507"/>
      <c r="FV237" s="507"/>
      <c r="FW237" s="507"/>
      <c r="FX237" s="507"/>
      <c r="FY237" s="507"/>
      <c r="FZ237" s="507"/>
      <c r="GA237" s="507"/>
      <c r="GB237" s="507"/>
      <c r="GC237" s="507"/>
      <c r="GD237" s="507"/>
      <c r="GE237" s="507"/>
      <c r="GF237" s="507"/>
      <c r="GG237" s="507"/>
      <c r="GH237" s="507"/>
      <c r="GI237" s="507"/>
      <c r="GJ237" s="507"/>
      <c r="GK237" s="507"/>
      <c r="GL237" s="507"/>
      <c r="GM237" s="507"/>
      <c r="GN237" s="507"/>
      <c r="GO237" s="507"/>
      <c r="GP237" s="507"/>
      <c r="GQ237" s="507"/>
      <c r="GR237" s="507"/>
      <c r="GS237" s="507"/>
      <c r="GT237" s="507"/>
      <c r="GU237" s="507"/>
      <c r="GV237" s="507"/>
      <c r="GW237" s="507"/>
      <c r="GX237" s="507"/>
      <c r="GY237" s="507"/>
      <c r="GZ237" s="507"/>
      <c r="HA237" s="507"/>
      <c r="HB237" s="507"/>
      <c r="HC237" s="507"/>
      <c r="HD237" s="507"/>
      <c r="HE237" s="507"/>
      <c r="HF237" s="507"/>
      <c r="HG237" s="507"/>
      <c r="HH237" s="507"/>
      <c r="HI237" s="507"/>
      <c r="HJ237" s="507"/>
      <c r="HK237" s="507"/>
      <c r="HL237" s="507"/>
      <c r="HM237" s="507"/>
      <c r="HN237" s="507"/>
      <c r="HO237" s="507"/>
      <c r="HP237" s="507"/>
      <c r="HQ237" s="507"/>
      <c r="HR237" s="507"/>
      <c r="HS237" s="507"/>
      <c r="HT237" s="507"/>
      <c r="HU237" s="507"/>
      <c r="HV237" s="507"/>
      <c r="HW237" s="507"/>
      <c r="HX237" s="507"/>
      <c r="HY237" s="507"/>
      <c r="HZ237" s="507"/>
      <c r="IA237" s="507"/>
      <c r="IB237" s="507"/>
      <c r="IC237" s="507"/>
      <c r="ID237" s="507"/>
      <c r="IE237" s="507"/>
      <c r="IF237" s="507"/>
      <c r="IG237" s="507"/>
      <c r="IH237" s="507"/>
      <c r="II237" s="507"/>
      <c r="IJ237" s="507"/>
    </row>
    <row r="238" spans="1:244" s="398" customFormat="1" ht="19" x14ac:dyDescent="0.2">
      <c r="A238"/>
      <c r="B238" s="290"/>
      <c r="C238"/>
      <c r="D238" s="341"/>
      <c r="E238" s="463"/>
      <c r="F238" s="463"/>
      <c r="G238" s="271"/>
      <c r="H238"/>
      <c r="I238" s="99"/>
      <c r="J238"/>
      <c r="K238"/>
      <c r="L238"/>
      <c r="M238" s="275"/>
      <c r="N238" s="275"/>
      <c r="O238" s="275"/>
      <c r="P238" s="275"/>
      <c r="Q238" s="275"/>
      <c r="R238" s="275"/>
      <c r="S238" s="275"/>
      <c r="T238" s="275"/>
      <c r="U238" s="275"/>
      <c r="V238" s="275"/>
      <c r="W238" s="275"/>
      <c r="X238" s="275"/>
      <c r="Y238" s="275"/>
      <c r="Z238" s="275"/>
      <c r="AA238" s="275"/>
      <c r="AB238" s="23"/>
      <c r="AC238"/>
      <c r="AD238" s="92"/>
      <c r="AE238"/>
      <c r="AF238"/>
      <c r="AG238"/>
      <c r="AH238" s="96"/>
      <c r="AI238" s="394"/>
      <c r="AJ238" s="215"/>
      <c r="AK238" s="215"/>
      <c r="AL238" s="215"/>
      <c r="AM238" s="215"/>
      <c r="AN238" s="215"/>
      <c r="AO238" s="215"/>
      <c r="AP238" s="215"/>
      <c r="AQ238" s="215"/>
      <c r="AR238" s="215"/>
      <c r="AS238" s="215"/>
      <c r="AT238" s="215"/>
      <c r="AU238" s="215"/>
      <c r="AV238" s="215"/>
      <c r="AW238" s="215"/>
      <c r="AX238" s="215"/>
      <c r="AY238" s="394"/>
      <c r="AZ238" s="215"/>
      <c r="BA238" s="715"/>
      <c r="BB238"/>
      <c r="BC238" s="715"/>
      <c r="BD238"/>
      <c r="BE238" s="715"/>
      <c r="BF238"/>
      <c r="BG238" s="715"/>
      <c r="BH238"/>
      <c r="BI238" s="715"/>
      <c r="BJ238"/>
      <c r="BK238" s="715"/>
      <c r="BL238"/>
      <c r="BM238" s="715"/>
      <c r="BN238"/>
      <c r="BO238" s="387"/>
      <c r="BP238"/>
      <c r="BQ238" s="387"/>
      <c r="BR238"/>
      <c r="BS238" s="387"/>
      <c r="BT238"/>
      <c r="BU238" s="387"/>
      <c r="BV238"/>
      <c r="BW238" s="387"/>
      <c r="BX238"/>
      <c r="BY238" s="387"/>
      <c r="BZ238"/>
      <c r="CA238" s="387"/>
      <c r="CB238"/>
      <c r="CC238" s="387"/>
      <c r="CD238"/>
      <c r="CE238" s="387"/>
      <c r="CF238"/>
      <c r="CG238" s="387"/>
      <c r="CH238"/>
      <c r="CI238" s="387"/>
      <c r="CJ238"/>
      <c r="CK238" s="215"/>
      <c r="CL238" s="507"/>
      <c r="CM238" s="507"/>
      <c r="CN238" s="507"/>
      <c r="CO238" s="507"/>
      <c r="CP238" s="507"/>
      <c r="CQ238" s="507"/>
      <c r="CR238" s="507"/>
      <c r="CS238" s="507"/>
      <c r="CT238" s="507"/>
      <c r="CU238" s="507"/>
      <c r="CV238" s="507"/>
      <c r="CW238" s="507"/>
      <c r="CX238" s="507"/>
      <c r="CY238" s="507"/>
      <c r="DN238" s="507"/>
      <c r="DO238" s="507"/>
      <c r="DP238" s="507"/>
      <c r="DQ238" s="507"/>
      <c r="DR238" s="507"/>
      <c r="DS238" s="507"/>
      <c r="DT238" s="507"/>
      <c r="DU238" s="507"/>
      <c r="DV238" s="507"/>
      <c r="DW238" s="507"/>
      <c r="DX238" s="507"/>
      <c r="DY238" s="507"/>
      <c r="DZ238" s="507"/>
      <c r="EA238" s="507"/>
      <c r="EB238" s="507"/>
      <c r="EC238" s="507"/>
      <c r="ED238" s="507"/>
      <c r="EE238" s="507"/>
      <c r="EF238" s="507"/>
      <c r="EG238" s="507"/>
      <c r="EH238" s="507"/>
      <c r="EI238" s="507"/>
      <c r="EJ238" s="507"/>
      <c r="EK238" s="507"/>
      <c r="EL238" s="507"/>
      <c r="EM238" s="507"/>
      <c r="EN238" s="507"/>
      <c r="EO238" s="507"/>
      <c r="EP238" s="507"/>
      <c r="EQ238" s="507"/>
      <c r="ER238" s="507"/>
      <c r="ES238" s="507"/>
      <c r="ET238" s="507"/>
      <c r="EU238" s="507"/>
      <c r="EV238" s="507"/>
      <c r="EW238" s="507"/>
      <c r="EX238" s="507"/>
      <c r="EY238" s="507"/>
      <c r="EZ238" s="507"/>
      <c r="FA238" s="507"/>
      <c r="FB238" s="507"/>
      <c r="FC238" s="507"/>
      <c r="FD238" s="507"/>
      <c r="FE238" s="507"/>
      <c r="FF238" s="507"/>
      <c r="FG238" s="507"/>
      <c r="FH238" s="507"/>
      <c r="FI238" s="507"/>
      <c r="FJ238" s="507"/>
      <c r="FK238" s="507"/>
      <c r="FL238" s="507"/>
      <c r="FM238" s="507"/>
      <c r="FN238" s="507"/>
      <c r="FO238" s="507"/>
      <c r="FP238" s="507"/>
      <c r="FQ238" s="507"/>
      <c r="FR238" s="507"/>
      <c r="FS238" s="507"/>
      <c r="FT238" s="507"/>
      <c r="FU238" s="507"/>
      <c r="FV238" s="507"/>
      <c r="FW238" s="507"/>
      <c r="FX238" s="507"/>
      <c r="FY238" s="507"/>
      <c r="FZ238" s="507"/>
      <c r="GA238" s="507"/>
      <c r="GB238" s="507"/>
      <c r="GC238" s="507"/>
      <c r="GD238" s="507"/>
      <c r="GE238" s="507"/>
      <c r="GF238" s="507"/>
      <c r="GG238" s="507"/>
      <c r="GH238" s="507"/>
      <c r="GI238" s="507"/>
      <c r="GJ238" s="507"/>
      <c r="GK238" s="507"/>
      <c r="GL238" s="507"/>
      <c r="GM238" s="507"/>
      <c r="GN238" s="507"/>
      <c r="GO238" s="507"/>
      <c r="GP238" s="507"/>
      <c r="GQ238" s="507"/>
      <c r="GR238" s="507"/>
      <c r="GS238" s="507"/>
      <c r="GT238" s="507"/>
      <c r="GU238" s="507"/>
      <c r="GV238" s="507"/>
      <c r="GW238" s="507"/>
      <c r="GX238" s="507"/>
      <c r="GY238" s="507"/>
      <c r="GZ238" s="507"/>
      <c r="HA238" s="507"/>
      <c r="HB238" s="507"/>
      <c r="HC238" s="507"/>
      <c r="HD238" s="507"/>
      <c r="HE238" s="507"/>
      <c r="HF238" s="507"/>
      <c r="HG238" s="507"/>
      <c r="HH238" s="507"/>
      <c r="HI238" s="507"/>
      <c r="HJ238" s="507"/>
      <c r="HK238" s="507"/>
      <c r="HL238" s="507"/>
      <c r="HM238" s="507"/>
      <c r="HN238" s="507"/>
      <c r="HO238" s="507"/>
      <c r="HP238" s="507"/>
      <c r="HQ238" s="507"/>
      <c r="HR238" s="507"/>
      <c r="HS238" s="507"/>
      <c r="HT238" s="507"/>
      <c r="HU238" s="507"/>
      <c r="HV238" s="507"/>
      <c r="HW238" s="507"/>
      <c r="HX238" s="507"/>
      <c r="HY238" s="507"/>
      <c r="HZ238" s="507"/>
      <c r="IA238" s="507"/>
      <c r="IB238" s="507"/>
      <c r="IC238" s="507"/>
      <c r="ID238" s="507"/>
      <c r="IE238" s="507"/>
      <c r="IF238" s="507"/>
      <c r="IG238" s="507"/>
      <c r="IH238" s="507"/>
      <c r="II238" s="507"/>
      <c r="IJ238" s="507"/>
    </row>
    <row r="239" spans="1:244" s="398" customFormat="1" ht="19" x14ac:dyDescent="0.2">
      <c r="A239"/>
      <c r="B239" s="290"/>
      <c r="C239"/>
      <c r="D239" s="341"/>
      <c r="E239" s="463"/>
      <c r="F239" s="463"/>
      <c r="G239" s="271"/>
      <c r="H239"/>
      <c r="I239" s="99"/>
      <c r="J239"/>
      <c r="K239"/>
      <c r="L239"/>
      <c r="M239" s="275"/>
      <c r="N239" s="275"/>
      <c r="O239" s="275"/>
      <c r="P239" s="275"/>
      <c r="Q239" s="275"/>
      <c r="R239" s="275"/>
      <c r="S239" s="275"/>
      <c r="T239" s="275"/>
      <c r="U239" s="275"/>
      <c r="V239" s="275"/>
      <c r="W239" s="275"/>
      <c r="X239" s="275"/>
      <c r="Y239" s="275"/>
      <c r="Z239" s="275"/>
      <c r="AA239" s="275"/>
      <c r="AB239" s="23"/>
      <c r="AC239"/>
      <c r="AD239" s="92"/>
      <c r="AE239"/>
      <c r="AF239"/>
      <c r="AG239"/>
      <c r="AH239" s="96"/>
      <c r="AI239" s="394"/>
      <c r="AJ239" s="215"/>
      <c r="AK239" s="215"/>
      <c r="AL239" s="215"/>
      <c r="AM239" s="215"/>
      <c r="AN239" s="215"/>
      <c r="AO239" s="215"/>
      <c r="AP239" s="215"/>
      <c r="AQ239" s="215"/>
      <c r="AR239" s="215"/>
      <c r="AS239" s="215"/>
      <c r="AT239" s="215"/>
      <c r="AU239" s="215"/>
      <c r="AV239" s="215"/>
      <c r="AW239" s="215"/>
      <c r="AX239" s="215"/>
      <c r="AY239" s="394"/>
      <c r="AZ239" s="215"/>
      <c r="BA239" s="715"/>
      <c r="BB239"/>
      <c r="BC239" s="715"/>
      <c r="BD239"/>
      <c r="BE239" s="715"/>
      <c r="BF239"/>
      <c r="BG239" s="715"/>
      <c r="BH239"/>
      <c r="BI239" s="715"/>
      <c r="BJ239"/>
      <c r="BK239" s="715"/>
      <c r="BL239"/>
      <c r="BM239" s="715"/>
      <c r="BN239"/>
      <c r="BO239" s="387"/>
      <c r="BP239"/>
      <c r="BQ239" s="387"/>
      <c r="BR239"/>
      <c r="BS239" s="387"/>
      <c r="BT239"/>
      <c r="BU239" s="387"/>
      <c r="BV239"/>
      <c r="BW239" s="387"/>
      <c r="BX239"/>
      <c r="BY239" s="387"/>
      <c r="BZ239"/>
      <c r="CA239" s="387"/>
      <c r="CB239"/>
      <c r="CC239" s="387"/>
      <c r="CD239"/>
      <c r="CE239" s="387"/>
      <c r="CF239"/>
      <c r="CG239" s="387"/>
      <c r="CH239"/>
      <c r="CI239" s="387"/>
      <c r="CJ239"/>
      <c r="CK239" s="215"/>
      <c r="CL239" s="507"/>
      <c r="CM239" s="507"/>
      <c r="CN239" s="507"/>
      <c r="CO239" s="507"/>
      <c r="CP239" s="507"/>
      <c r="CQ239" s="507"/>
      <c r="CR239" s="507"/>
      <c r="CS239" s="507"/>
      <c r="CT239" s="507"/>
      <c r="CU239" s="507"/>
      <c r="CV239" s="507"/>
      <c r="CW239" s="507"/>
      <c r="CX239" s="507"/>
      <c r="CY239" s="507"/>
      <c r="DN239" s="507"/>
      <c r="DO239" s="507"/>
      <c r="DP239" s="507"/>
      <c r="DQ239" s="507"/>
      <c r="DR239" s="507"/>
      <c r="DS239" s="507"/>
      <c r="DT239" s="507"/>
      <c r="DU239" s="507"/>
      <c r="DV239" s="507"/>
      <c r="DW239" s="507"/>
      <c r="DX239" s="507"/>
      <c r="DY239" s="507"/>
      <c r="DZ239" s="507"/>
      <c r="EA239" s="507"/>
      <c r="EB239" s="507"/>
      <c r="EC239" s="507"/>
      <c r="ED239" s="507"/>
      <c r="EE239" s="507"/>
      <c r="EF239" s="507"/>
      <c r="EG239" s="507"/>
      <c r="EH239" s="507"/>
      <c r="EI239" s="507"/>
      <c r="EJ239" s="507"/>
      <c r="EK239" s="507"/>
      <c r="EL239" s="507"/>
      <c r="EM239" s="507"/>
      <c r="EN239" s="507"/>
      <c r="EO239" s="507"/>
      <c r="EP239" s="507"/>
      <c r="EQ239" s="507"/>
      <c r="ER239" s="507"/>
      <c r="ES239" s="507"/>
      <c r="ET239" s="507"/>
      <c r="EU239" s="507"/>
      <c r="EV239" s="507"/>
      <c r="EW239" s="507"/>
      <c r="EX239" s="507"/>
      <c r="EY239" s="507"/>
      <c r="EZ239" s="507"/>
      <c r="FA239" s="507"/>
      <c r="FB239" s="507"/>
      <c r="FC239" s="507"/>
      <c r="FD239" s="507"/>
      <c r="FE239" s="507"/>
      <c r="FF239" s="507"/>
      <c r="FG239" s="507"/>
      <c r="FH239" s="507"/>
      <c r="FI239" s="507"/>
      <c r="FJ239" s="507"/>
      <c r="FK239" s="507"/>
      <c r="FL239" s="507"/>
      <c r="FM239" s="507"/>
      <c r="FN239" s="507"/>
      <c r="FO239" s="507"/>
      <c r="FP239" s="507"/>
      <c r="FQ239" s="507"/>
      <c r="FR239" s="507"/>
      <c r="FS239" s="507"/>
      <c r="FT239" s="507"/>
      <c r="FU239" s="507"/>
      <c r="FV239" s="507"/>
      <c r="FW239" s="507"/>
      <c r="FX239" s="507"/>
      <c r="FY239" s="507"/>
      <c r="FZ239" s="507"/>
      <c r="GA239" s="507"/>
      <c r="GB239" s="507"/>
      <c r="GC239" s="507"/>
      <c r="GD239" s="507"/>
      <c r="GE239" s="507"/>
      <c r="GF239" s="507"/>
      <c r="GG239" s="507"/>
      <c r="GH239" s="507"/>
      <c r="GI239" s="507"/>
      <c r="GJ239" s="507"/>
      <c r="GK239" s="507"/>
      <c r="GL239" s="507"/>
      <c r="GM239" s="507"/>
      <c r="GN239" s="507"/>
      <c r="GO239" s="507"/>
      <c r="GP239" s="507"/>
      <c r="GQ239" s="507"/>
      <c r="GR239" s="507"/>
      <c r="GS239" s="507"/>
      <c r="GT239" s="507"/>
      <c r="GU239" s="507"/>
      <c r="GV239" s="507"/>
      <c r="GW239" s="507"/>
      <c r="GX239" s="507"/>
      <c r="GY239" s="507"/>
      <c r="GZ239" s="507"/>
      <c r="HA239" s="507"/>
      <c r="HB239" s="507"/>
      <c r="HC239" s="507"/>
      <c r="HD239" s="507"/>
      <c r="HE239" s="507"/>
      <c r="HF239" s="507"/>
      <c r="HG239" s="507"/>
      <c r="HH239" s="507"/>
      <c r="HI239" s="507"/>
      <c r="HJ239" s="507"/>
      <c r="HK239" s="507"/>
      <c r="HL239" s="507"/>
      <c r="HM239" s="507"/>
      <c r="HN239" s="507"/>
      <c r="HO239" s="507"/>
      <c r="HP239" s="507"/>
      <c r="HQ239" s="507"/>
      <c r="HR239" s="507"/>
      <c r="HS239" s="507"/>
      <c r="HT239" s="507"/>
      <c r="HU239" s="507"/>
      <c r="HV239" s="507"/>
      <c r="HW239" s="507"/>
      <c r="HX239" s="507"/>
      <c r="HY239" s="507"/>
      <c r="HZ239" s="507"/>
      <c r="IA239" s="507"/>
      <c r="IB239" s="507"/>
      <c r="IC239" s="507"/>
      <c r="ID239" s="507"/>
      <c r="IE239" s="507"/>
      <c r="IF239" s="507"/>
      <c r="IG239" s="507"/>
      <c r="IH239" s="507"/>
      <c r="II239" s="507"/>
      <c r="IJ239" s="507"/>
    </row>
    <row r="240" spans="1:244" s="398" customFormat="1" ht="19" x14ac:dyDescent="0.2">
      <c r="A240"/>
      <c r="B240" s="290"/>
      <c r="C240"/>
      <c r="D240" s="341"/>
      <c r="E240" s="463"/>
      <c r="F240" s="463"/>
      <c r="G240" s="271"/>
      <c r="H240"/>
      <c r="I240" s="99"/>
      <c r="J240"/>
      <c r="K240"/>
      <c r="L240"/>
      <c r="M240" s="275"/>
      <c r="N240" s="275"/>
      <c r="O240" s="275"/>
      <c r="P240" s="275"/>
      <c r="Q240" s="275"/>
      <c r="R240" s="275"/>
      <c r="S240" s="275"/>
      <c r="T240" s="275"/>
      <c r="U240" s="275"/>
      <c r="V240" s="275"/>
      <c r="W240" s="275"/>
      <c r="X240" s="275"/>
      <c r="Y240" s="275"/>
      <c r="Z240" s="275"/>
      <c r="AA240" s="275"/>
      <c r="AB240" s="23"/>
      <c r="AC240"/>
      <c r="AD240" s="92"/>
      <c r="AE240"/>
      <c r="AF240"/>
      <c r="AG240"/>
      <c r="AH240" s="96"/>
      <c r="AI240" s="394"/>
      <c r="AJ240" s="215"/>
      <c r="AK240" s="215"/>
      <c r="AL240" s="215"/>
      <c r="AM240" s="215"/>
      <c r="AN240" s="215"/>
      <c r="AO240" s="215"/>
      <c r="AP240" s="215"/>
      <c r="AQ240" s="215"/>
      <c r="AR240" s="215"/>
      <c r="AS240" s="215"/>
      <c r="AT240" s="215"/>
      <c r="AU240" s="215"/>
      <c r="AV240" s="215"/>
      <c r="AW240" s="215"/>
      <c r="AX240" s="215"/>
      <c r="AY240" s="394"/>
      <c r="AZ240" s="215"/>
      <c r="BA240" s="715"/>
      <c r="BB240"/>
      <c r="BC240" s="715"/>
      <c r="BD240"/>
      <c r="BE240" s="715"/>
      <c r="BF240"/>
      <c r="BG240" s="715"/>
      <c r="BH240"/>
      <c r="BI240" s="715"/>
      <c r="BJ240"/>
      <c r="BK240" s="715"/>
      <c r="BL240"/>
      <c r="BM240" s="715"/>
      <c r="BN240"/>
      <c r="BO240" s="387"/>
      <c r="BP240"/>
      <c r="BQ240" s="387"/>
      <c r="BR240"/>
      <c r="BS240" s="387"/>
      <c r="BT240"/>
      <c r="BU240" s="387"/>
      <c r="BV240"/>
      <c r="BW240" s="387"/>
      <c r="BX240"/>
      <c r="BY240" s="387"/>
      <c r="BZ240"/>
      <c r="CA240" s="387"/>
      <c r="CB240"/>
      <c r="CC240" s="387"/>
      <c r="CD240"/>
      <c r="CE240" s="387"/>
      <c r="CF240"/>
      <c r="CG240" s="387"/>
      <c r="CH240"/>
      <c r="CI240" s="387"/>
      <c r="CJ240"/>
      <c r="CK240" s="215"/>
      <c r="CL240" s="507"/>
      <c r="CM240" s="507"/>
      <c r="CN240" s="507"/>
      <c r="CO240" s="507"/>
      <c r="CP240" s="507"/>
      <c r="CQ240" s="507"/>
      <c r="CR240" s="507"/>
      <c r="CS240" s="507"/>
      <c r="CT240" s="507"/>
      <c r="CU240" s="507"/>
      <c r="CV240" s="507"/>
      <c r="CW240" s="507"/>
      <c r="CX240" s="507"/>
      <c r="CY240" s="507"/>
      <c r="DN240" s="507"/>
      <c r="DO240" s="507"/>
      <c r="DP240" s="507"/>
      <c r="DQ240" s="507"/>
      <c r="DR240" s="507"/>
      <c r="DS240" s="507"/>
      <c r="DT240" s="507"/>
      <c r="DU240" s="507"/>
      <c r="DV240" s="507"/>
      <c r="DW240" s="507"/>
      <c r="DX240" s="507"/>
      <c r="DY240" s="507"/>
      <c r="DZ240" s="507"/>
      <c r="EA240" s="507"/>
      <c r="EB240" s="507"/>
      <c r="EC240" s="507"/>
      <c r="ED240" s="507"/>
      <c r="EE240" s="507"/>
      <c r="EF240" s="507"/>
      <c r="EG240" s="507"/>
      <c r="EH240" s="507"/>
      <c r="EI240" s="507"/>
      <c r="EJ240" s="507"/>
      <c r="EK240" s="507"/>
      <c r="EL240" s="507"/>
      <c r="EM240" s="507"/>
      <c r="EN240" s="507"/>
      <c r="EO240" s="507"/>
      <c r="EP240" s="507"/>
      <c r="EQ240" s="507"/>
      <c r="ER240" s="507"/>
      <c r="ES240" s="507"/>
      <c r="ET240" s="507"/>
      <c r="EU240" s="507"/>
      <c r="EV240" s="507"/>
      <c r="EW240" s="507"/>
      <c r="EX240" s="507"/>
      <c r="EY240" s="507"/>
      <c r="EZ240" s="507"/>
      <c r="FA240" s="507"/>
      <c r="FB240" s="507"/>
      <c r="FC240" s="507"/>
      <c r="FD240" s="507"/>
      <c r="FE240" s="507"/>
      <c r="FF240" s="507"/>
      <c r="FG240" s="507"/>
      <c r="FH240" s="507"/>
      <c r="FI240" s="507"/>
      <c r="FJ240" s="507"/>
      <c r="FK240" s="507"/>
      <c r="FL240" s="507"/>
      <c r="FM240" s="507"/>
      <c r="FN240" s="507"/>
      <c r="FO240" s="507"/>
      <c r="FP240" s="507"/>
      <c r="FQ240" s="507"/>
      <c r="FR240" s="507"/>
      <c r="FS240" s="507"/>
      <c r="FT240" s="507"/>
      <c r="FU240" s="507"/>
      <c r="FV240" s="507"/>
      <c r="FW240" s="507"/>
      <c r="FX240" s="507"/>
      <c r="FY240" s="507"/>
      <c r="FZ240" s="507"/>
      <c r="GA240" s="507"/>
      <c r="GB240" s="507"/>
      <c r="GC240" s="507"/>
      <c r="GD240" s="507"/>
      <c r="GE240" s="507"/>
      <c r="GF240" s="507"/>
      <c r="GG240" s="507"/>
      <c r="GH240" s="507"/>
      <c r="GI240" s="507"/>
      <c r="GJ240" s="507"/>
      <c r="GK240" s="507"/>
      <c r="GL240" s="507"/>
      <c r="GM240" s="507"/>
      <c r="GN240" s="507"/>
      <c r="GO240" s="507"/>
      <c r="GP240" s="507"/>
      <c r="GQ240" s="507"/>
      <c r="GR240" s="507"/>
      <c r="GS240" s="507"/>
      <c r="GT240" s="507"/>
      <c r="GU240" s="507"/>
      <c r="GV240" s="507"/>
      <c r="GW240" s="507"/>
      <c r="GX240" s="507"/>
      <c r="GY240" s="507"/>
      <c r="GZ240" s="507"/>
      <c r="HA240" s="507"/>
      <c r="HB240" s="507"/>
      <c r="HC240" s="507"/>
      <c r="HD240" s="507"/>
      <c r="HE240" s="507"/>
      <c r="HF240" s="507"/>
      <c r="HG240" s="507"/>
      <c r="HH240" s="507"/>
      <c r="HI240" s="507"/>
      <c r="HJ240" s="507"/>
      <c r="HK240" s="507"/>
      <c r="HL240" s="507"/>
      <c r="HM240" s="507"/>
      <c r="HN240" s="507"/>
      <c r="HO240" s="507"/>
      <c r="HP240" s="507"/>
      <c r="HQ240" s="507"/>
      <c r="HR240" s="507"/>
      <c r="HS240" s="507"/>
      <c r="HT240" s="507"/>
      <c r="HU240" s="507"/>
      <c r="HV240" s="507"/>
      <c r="HW240" s="507"/>
      <c r="HX240" s="507"/>
      <c r="HY240" s="507"/>
      <c r="HZ240" s="507"/>
      <c r="IA240" s="507"/>
      <c r="IB240" s="507"/>
      <c r="IC240" s="507"/>
      <c r="ID240" s="507"/>
      <c r="IE240" s="507"/>
      <c r="IF240" s="507"/>
      <c r="IG240" s="507"/>
      <c r="IH240" s="507"/>
      <c r="II240" s="507"/>
      <c r="IJ240" s="507"/>
    </row>
    <row r="241" spans="1:244" s="398" customFormat="1" ht="19" x14ac:dyDescent="0.2">
      <c r="A241"/>
      <c r="B241" s="290"/>
      <c r="C241"/>
      <c r="D241" s="341"/>
      <c r="E241" s="463"/>
      <c r="F241" s="463"/>
      <c r="G241" s="271"/>
      <c r="H241"/>
      <c r="I241" s="99"/>
      <c r="J241"/>
      <c r="K241"/>
      <c r="L241"/>
      <c r="M241" s="275"/>
      <c r="N241" s="275"/>
      <c r="O241" s="275"/>
      <c r="P241" s="275"/>
      <c r="Q241" s="275"/>
      <c r="R241" s="275"/>
      <c r="S241" s="275"/>
      <c r="T241" s="275"/>
      <c r="U241" s="275"/>
      <c r="V241" s="275"/>
      <c r="W241" s="275"/>
      <c r="X241" s="275"/>
      <c r="Y241" s="275"/>
      <c r="Z241" s="275"/>
      <c r="AA241" s="275"/>
      <c r="AB241" s="23"/>
      <c r="AC241"/>
      <c r="AD241" s="92"/>
      <c r="AE241"/>
      <c r="AF241"/>
      <c r="AG241"/>
      <c r="AH241" s="96"/>
      <c r="AI241" s="394"/>
      <c r="AJ241" s="215"/>
      <c r="AK241" s="215"/>
      <c r="AL241" s="215"/>
      <c r="AM241" s="215"/>
      <c r="AN241" s="215"/>
      <c r="AO241" s="215"/>
      <c r="AP241" s="215"/>
      <c r="AQ241" s="215"/>
      <c r="AR241" s="215"/>
      <c r="AS241" s="215"/>
      <c r="AT241" s="215"/>
      <c r="AU241" s="215"/>
      <c r="AV241" s="215"/>
      <c r="AW241" s="215"/>
      <c r="AX241" s="215"/>
      <c r="AY241" s="394"/>
      <c r="AZ241" s="215"/>
      <c r="BA241" s="715"/>
      <c r="BB241"/>
      <c r="BC241" s="715"/>
      <c r="BD241"/>
      <c r="BE241" s="715"/>
      <c r="BF241"/>
      <c r="BG241" s="715"/>
      <c r="BH241"/>
      <c r="BI241" s="715"/>
      <c r="BJ241"/>
      <c r="BK241" s="715"/>
      <c r="BL241"/>
      <c r="BM241" s="715"/>
      <c r="BN241"/>
      <c r="BO241" s="387"/>
      <c r="BP241"/>
      <c r="BQ241" s="387"/>
      <c r="BR241"/>
      <c r="BS241" s="387"/>
      <c r="BT241"/>
      <c r="BU241" s="387"/>
      <c r="BV241"/>
      <c r="BW241" s="387"/>
      <c r="BX241"/>
      <c r="BY241" s="387"/>
      <c r="BZ241"/>
      <c r="CA241" s="387"/>
      <c r="CB241"/>
      <c r="CC241" s="387"/>
      <c r="CD241"/>
      <c r="CE241" s="387"/>
      <c r="CF241"/>
      <c r="CG241" s="387"/>
      <c r="CH241"/>
      <c r="CI241" s="387"/>
      <c r="CJ241"/>
      <c r="CK241" s="215"/>
      <c r="CL241" s="507"/>
      <c r="CM241" s="507"/>
      <c r="CN241" s="507"/>
      <c r="CO241" s="507"/>
      <c r="CP241" s="507"/>
      <c r="CQ241" s="507"/>
      <c r="CR241" s="507"/>
      <c r="CS241" s="507"/>
      <c r="CT241" s="507"/>
      <c r="CU241" s="507"/>
      <c r="CV241" s="507"/>
      <c r="CW241" s="507"/>
      <c r="CX241" s="507"/>
      <c r="CY241" s="507"/>
      <c r="DN241" s="507"/>
      <c r="DO241" s="507"/>
      <c r="DP241" s="507"/>
      <c r="DQ241" s="507"/>
      <c r="DR241" s="507"/>
      <c r="DS241" s="507"/>
      <c r="DT241" s="507"/>
      <c r="DU241" s="507"/>
      <c r="DV241" s="507"/>
      <c r="DW241" s="507"/>
      <c r="DX241" s="507"/>
      <c r="DY241" s="507"/>
      <c r="DZ241" s="507"/>
      <c r="EA241" s="507"/>
      <c r="EB241" s="507"/>
      <c r="EC241" s="507"/>
      <c r="ED241" s="507"/>
      <c r="EE241" s="507"/>
      <c r="EF241" s="507"/>
      <c r="EG241" s="507"/>
      <c r="EH241" s="507"/>
      <c r="EI241" s="507"/>
      <c r="EJ241" s="507"/>
      <c r="EK241" s="507"/>
      <c r="EL241" s="507"/>
      <c r="EM241" s="507"/>
      <c r="EN241" s="507"/>
      <c r="EO241" s="507"/>
      <c r="EP241" s="507"/>
      <c r="EQ241" s="507"/>
      <c r="ER241" s="507"/>
      <c r="ES241" s="507"/>
      <c r="ET241" s="507"/>
      <c r="EU241" s="507"/>
      <c r="EV241" s="507"/>
      <c r="EW241" s="507"/>
      <c r="EX241" s="507"/>
      <c r="EY241" s="507"/>
      <c r="EZ241" s="507"/>
      <c r="FA241" s="507"/>
      <c r="FB241" s="507"/>
      <c r="FC241" s="507"/>
      <c r="FD241" s="507"/>
      <c r="FE241" s="507"/>
      <c r="FF241" s="507"/>
      <c r="FG241" s="507"/>
      <c r="FH241" s="507"/>
      <c r="FI241" s="507"/>
      <c r="FJ241" s="507"/>
      <c r="FK241" s="507"/>
      <c r="FL241" s="507"/>
      <c r="FM241" s="507"/>
      <c r="FN241" s="507"/>
      <c r="FO241" s="507"/>
      <c r="FP241" s="507"/>
      <c r="FQ241" s="507"/>
      <c r="FR241" s="507"/>
      <c r="FS241" s="507"/>
      <c r="FT241" s="507"/>
      <c r="FU241" s="507"/>
      <c r="FV241" s="507"/>
      <c r="FW241" s="507"/>
      <c r="FX241" s="507"/>
      <c r="FY241" s="507"/>
      <c r="FZ241" s="507"/>
      <c r="GA241" s="507"/>
      <c r="GB241" s="507"/>
      <c r="GC241" s="507"/>
      <c r="GD241" s="507"/>
      <c r="GE241" s="507"/>
      <c r="GF241" s="507"/>
      <c r="GG241" s="507"/>
      <c r="GH241" s="507"/>
      <c r="GI241" s="507"/>
      <c r="GJ241" s="507"/>
      <c r="GK241" s="507"/>
      <c r="GL241" s="507"/>
      <c r="GM241" s="507"/>
      <c r="GN241" s="507"/>
      <c r="GO241" s="507"/>
      <c r="GP241" s="507"/>
      <c r="GQ241" s="507"/>
      <c r="GR241" s="507"/>
      <c r="GS241" s="507"/>
      <c r="GT241" s="507"/>
      <c r="GU241" s="507"/>
      <c r="GV241" s="507"/>
      <c r="GW241" s="507"/>
      <c r="GX241" s="507"/>
      <c r="GY241" s="507"/>
      <c r="GZ241" s="507"/>
      <c r="HA241" s="507"/>
      <c r="HB241" s="507"/>
      <c r="HC241" s="507"/>
      <c r="HD241" s="507"/>
      <c r="HE241" s="507"/>
      <c r="HF241" s="507"/>
      <c r="HG241" s="507"/>
      <c r="HH241" s="507"/>
      <c r="HI241" s="507"/>
      <c r="HJ241" s="507"/>
      <c r="HK241" s="507"/>
      <c r="HL241" s="507"/>
      <c r="HM241" s="507"/>
      <c r="HN241" s="507"/>
      <c r="HO241" s="507"/>
      <c r="HP241" s="507"/>
      <c r="HQ241" s="507"/>
      <c r="HR241" s="507"/>
      <c r="HS241" s="507"/>
      <c r="HT241" s="507"/>
      <c r="HU241" s="507"/>
      <c r="HV241" s="507"/>
      <c r="HW241" s="507"/>
      <c r="HX241" s="507"/>
      <c r="HY241" s="507"/>
      <c r="HZ241" s="507"/>
      <c r="IA241" s="507"/>
      <c r="IB241" s="507"/>
      <c r="IC241" s="507"/>
      <c r="ID241" s="507"/>
      <c r="IE241" s="507"/>
      <c r="IF241" s="507"/>
      <c r="IG241" s="507"/>
      <c r="IH241" s="507"/>
      <c r="II241" s="507"/>
      <c r="IJ241" s="507"/>
    </row>
    <row r="242" spans="1:244" s="398" customFormat="1" ht="19" x14ac:dyDescent="0.2">
      <c r="A242"/>
      <c r="B242" s="290"/>
      <c r="C242"/>
      <c r="D242" s="341"/>
      <c r="E242" s="463"/>
      <c r="F242" s="463"/>
      <c r="G242" s="271"/>
      <c r="H242"/>
      <c r="I242" s="99"/>
      <c r="J242"/>
      <c r="K242"/>
      <c r="L242"/>
      <c r="M242" s="275"/>
      <c r="N242" s="275"/>
      <c r="O242" s="275"/>
      <c r="P242" s="275"/>
      <c r="Q242" s="275"/>
      <c r="R242" s="275"/>
      <c r="S242" s="275"/>
      <c r="T242" s="275"/>
      <c r="U242" s="275"/>
      <c r="V242" s="275"/>
      <c r="W242" s="275"/>
      <c r="X242" s="275"/>
      <c r="Y242" s="275"/>
      <c r="Z242" s="275"/>
      <c r="AA242" s="275"/>
      <c r="AB242" s="23"/>
      <c r="AC242"/>
      <c r="AD242" s="92"/>
      <c r="AE242"/>
      <c r="AF242"/>
      <c r="AG242"/>
      <c r="AH242" s="96"/>
      <c r="AI242" s="394"/>
      <c r="AJ242" s="215"/>
      <c r="AK242" s="215"/>
      <c r="AL242" s="215"/>
      <c r="AM242" s="215"/>
      <c r="AN242" s="215"/>
      <c r="AO242" s="215"/>
      <c r="AP242" s="215"/>
      <c r="AQ242" s="215"/>
      <c r="AR242" s="215"/>
      <c r="AS242" s="215"/>
      <c r="AT242" s="215"/>
      <c r="AU242" s="215"/>
      <c r="AV242" s="215"/>
      <c r="AW242" s="215"/>
      <c r="AX242" s="215"/>
      <c r="AY242" s="394"/>
      <c r="AZ242" s="215"/>
      <c r="BA242" s="715"/>
      <c r="BB242"/>
      <c r="BC242" s="715"/>
      <c r="BD242"/>
      <c r="BE242" s="715"/>
      <c r="BF242"/>
      <c r="BG242" s="715"/>
      <c r="BH242"/>
      <c r="BI242" s="715"/>
      <c r="BJ242"/>
      <c r="BK242" s="715"/>
      <c r="BL242"/>
      <c r="BM242" s="715"/>
      <c r="BN242"/>
      <c r="BO242" s="387"/>
      <c r="BP242"/>
      <c r="BQ242" s="387"/>
      <c r="BR242"/>
      <c r="BS242" s="387"/>
      <c r="BT242"/>
      <c r="BU242" s="387"/>
      <c r="BV242"/>
      <c r="BW242" s="387"/>
      <c r="BX242"/>
      <c r="BY242" s="387"/>
      <c r="BZ242"/>
      <c r="CA242" s="387"/>
      <c r="CB242"/>
      <c r="CC242" s="387"/>
      <c r="CD242"/>
      <c r="CE242" s="387"/>
      <c r="CF242"/>
      <c r="CG242" s="387"/>
      <c r="CH242"/>
      <c r="CI242" s="387"/>
      <c r="CJ242"/>
      <c r="CK242" s="215"/>
      <c r="CL242" s="507"/>
      <c r="CM242" s="507"/>
      <c r="CN242" s="507"/>
      <c r="CO242" s="507"/>
      <c r="CP242" s="507"/>
      <c r="CQ242" s="507"/>
      <c r="CR242" s="507"/>
      <c r="CS242" s="507"/>
      <c r="CT242" s="507"/>
      <c r="CU242" s="507"/>
      <c r="CV242" s="507"/>
      <c r="CW242" s="507"/>
      <c r="CX242" s="507"/>
      <c r="CY242" s="507"/>
      <c r="DN242" s="507"/>
      <c r="DO242" s="507"/>
      <c r="DP242" s="507"/>
      <c r="DQ242" s="507"/>
      <c r="DR242" s="507"/>
      <c r="DS242" s="507"/>
      <c r="DT242" s="507"/>
      <c r="DU242" s="507"/>
      <c r="DV242" s="507"/>
      <c r="DW242" s="507"/>
      <c r="DX242" s="507"/>
      <c r="DY242" s="507"/>
      <c r="DZ242" s="507"/>
      <c r="EA242" s="507"/>
      <c r="EB242" s="507"/>
      <c r="EC242" s="507"/>
      <c r="ED242" s="507"/>
      <c r="EE242" s="507"/>
      <c r="EF242" s="507"/>
      <c r="EG242" s="507"/>
      <c r="EH242" s="507"/>
      <c r="EI242" s="507"/>
      <c r="EJ242" s="507"/>
      <c r="EK242" s="507"/>
      <c r="EL242" s="507"/>
      <c r="EM242" s="507"/>
      <c r="EN242" s="507"/>
      <c r="EO242" s="507"/>
      <c r="EP242" s="507"/>
      <c r="EQ242" s="507"/>
      <c r="ER242" s="507"/>
      <c r="ES242" s="507"/>
      <c r="ET242" s="507"/>
      <c r="EU242" s="507"/>
      <c r="EV242" s="507"/>
      <c r="EW242" s="507"/>
      <c r="EX242" s="507"/>
      <c r="EY242" s="507"/>
      <c r="EZ242" s="507"/>
      <c r="FA242" s="507"/>
      <c r="FB242" s="507"/>
      <c r="FC242" s="507"/>
      <c r="FD242" s="507"/>
      <c r="FE242" s="507"/>
      <c r="FF242" s="507"/>
      <c r="FG242" s="507"/>
      <c r="FH242" s="507"/>
      <c r="FI242" s="507"/>
      <c r="FJ242" s="507"/>
      <c r="FK242" s="507"/>
      <c r="FL242" s="507"/>
      <c r="FM242" s="507"/>
      <c r="FN242" s="507"/>
      <c r="FO242" s="507"/>
      <c r="FP242" s="507"/>
      <c r="FQ242" s="507"/>
      <c r="FR242" s="507"/>
      <c r="FS242" s="507"/>
      <c r="FT242" s="507"/>
      <c r="FU242" s="507"/>
      <c r="FV242" s="507"/>
      <c r="FW242" s="507"/>
      <c r="FX242" s="507"/>
      <c r="FY242" s="507"/>
      <c r="FZ242" s="507"/>
      <c r="GA242" s="507"/>
      <c r="GB242" s="507"/>
      <c r="GC242" s="507"/>
      <c r="GD242" s="507"/>
      <c r="GE242" s="507"/>
      <c r="GF242" s="507"/>
      <c r="GG242" s="507"/>
      <c r="GH242" s="507"/>
      <c r="GI242" s="507"/>
      <c r="GJ242" s="507"/>
      <c r="GK242" s="507"/>
      <c r="GL242" s="507"/>
      <c r="GM242" s="507"/>
      <c r="GN242" s="507"/>
      <c r="GO242" s="507"/>
      <c r="GP242" s="507"/>
      <c r="GQ242" s="507"/>
      <c r="GR242" s="507"/>
      <c r="GS242" s="507"/>
      <c r="GT242" s="507"/>
      <c r="GU242" s="507"/>
      <c r="GV242" s="507"/>
      <c r="GW242" s="507"/>
      <c r="GX242" s="507"/>
      <c r="GY242" s="507"/>
      <c r="GZ242" s="507"/>
      <c r="HA242" s="507"/>
      <c r="HB242" s="507"/>
      <c r="HC242" s="507"/>
      <c r="HD242" s="507"/>
      <c r="HE242" s="507"/>
      <c r="HF242" s="507"/>
      <c r="HG242" s="507"/>
      <c r="HH242" s="507"/>
      <c r="HI242" s="507"/>
      <c r="HJ242" s="507"/>
      <c r="HK242" s="507"/>
      <c r="HL242" s="507"/>
      <c r="HM242" s="507"/>
      <c r="HN242" s="507"/>
      <c r="HO242" s="507"/>
      <c r="HP242" s="507"/>
      <c r="HQ242" s="507"/>
      <c r="HR242" s="507"/>
      <c r="HS242" s="507"/>
      <c r="HT242" s="507"/>
      <c r="HU242" s="507"/>
      <c r="HV242" s="507"/>
      <c r="HW242" s="507"/>
      <c r="HX242" s="507"/>
      <c r="HY242" s="507"/>
      <c r="HZ242" s="507"/>
      <c r="IA242" s="507"/>
      <c r="IB242" s="507"/>
      <c r="IC242" s="507"/>
      <c r="ID242" s="507"/>
      <c r="IE242" s="507"/>
      <c r="IF242" s="507"/>
      <c r="IG242" s="507"/>
      <c r="IH242" s="507"/>
      <c r="II242" s="507"/>
      <c r="IJ242" s="507"/>
    </row>
    <row r="243" spans="1:244" s="398" customFormat="1" ht="19" x14ac:dyDescent="0.2">
      <c r="A243"/>
      <c r="B243" s="290"/>
      <c r="C243"/>
      <c r="D243" s="341"/>
      <c r="E243" s="463"/>
      <c r="F243" s="463"/>
      <c r="G243" s="271"/>
      <c r="H243"/>
      <c r="I243" s="99"/>
      <c r="J243"/>
      <c r="K243"/>
      <c r="L243"/>
      <c r="M243" s="275"/>
      <c r="N243" s="275"/>
      <c r="O243" s="275"/>
      <c r="P243" s="275"/>
      <c r="Q243" s="275"/>
      <c r="R243" s="275"/>
      <c r="S243" s="275"/>
      <c r="T243" s="275"/>
      <c r="U243" s="275"/>
      <c r="V243" s="275"/>
      <c r="W243" s="275"/>
      <c r="X243" s="275"/>
      <c r="Y243" s="275"/>
      <c r="Z243" s="275"/>
      <c r="AA243" s="275"/>
      <c r="AB243" s="23"/>
      <c r="AC243"/>
      <c r="AD243" s="92"/>
      <c r="AE243"/>
      <c r="AF243"/>
      <c r="AG243"/>
      <c r="AH243" s="96"/>
      <c r="AI243" s="394"/>
      <c r="AJ243" s="215"/>
      <c r="AK243" s="215"/>
      <c r="AL243" s="215"/>
      <c r="AM243" s="215"/>
      <c r="AN243" s="215"/>
      <c r="AO243" s="215"/>
      <c r="AP243" s="215"/>
      <c r="AQ243" s="215"/>
      <c r="AR243" s="215"/>
      <c r="AS243" s="215"/>
      <c r="AT243" s="215"/>
      <c r="AU243" s="215"/>
      <c r="AV243" s="215"/>
      <c r="AW243" s="215"/>
      <c r="AX243" s="215"/>
      <c r="AY243" s="394"/>
      <c r="AZ243" s="215"/>
      <c r="BA243" s="715"/>
      <c r="BB243"/>
      <c r="BC243" s="715"/>
      <c r="BD243"/>
      <c r="BE243" s="715"/>
      <c r="BF243"/>
      <c r="BG243" s="715"/>
      <c r="BH243"/>
      <c r="BI243" s="715"/>
      <c r="BJ243"/>
      <c r="BK243" s="715"/>
      <c r="BL243"/>
      <c r="BM243" s="715"/>
      <c r="BN243"/>
      <c r="BO243" s="387"/>
      <c r="BP243"/>
      <c r="BQ243" s="387"/>
      <c r="BR243"/>
      <c r="BS243" s="387"/>
      <c r="BT243"/>
      <c r="BU243" s="387"/>
      <c r="BV243"/>
      <c r="BW243" s="387"/>
      <c r="BX243"/>
      <c r="BY243" s="387"/>
      <c r="BZ243"/>
      <c r="CA243" s="387"/>
      <c r="CB243"/>
      <c r="CC243" s="387"/>
      <c r="CD243"/>
      <c r="CE243" s="387"/>
      <c r="CF243"/>
      <c r="CG243" s="387"/>
      <c r="CH243"/>
      <c r="CI243" s="387"/>
      <c r="CJ243"/>
      <c r="CK243" s="215"/>
      <c r="CL243" s="507"/>
      <c r="CM243" s="507"/>
      <c r="CN243" s="507"/>
      <c r="CO243" s="507"/>
      <c r="CP243" s="507"/>
      <c r="CQ243" s="507"/>
      <c r="CR243" s="507"/>
      <c r="CS243" s="507"/>
      <c r="CT243" s="507"/>
      <c r="CU243" s="507"/>
      <c r="CV243" s="507"/>
      <c r="CW243" s="507"/>
      <c r="CX243" s="507"/>
      <c r="CY243" s="507"/>
      <c r="DN243" s="507"/>
      <c r="DO243" s="507"/>
      <c r="DP243" s="507"/>
      <c r="DQ243" s="507"/>
      <c r="DR243" s="507"/>
      <c r="DS243" s="507"/>
      <c r="DT243" s="507"/>
      <c r="DU243" s="507"/>
      <c r="DV243" s="507"/>
      <c r="DW243" s="507"/>
      <c r="DX243" s="507"/>
      <c r="DY243" s="507"/>
      <c r="DZ243" s="507"/>
      <c r="EA243" s="507"/>
      <c r="EB243" s="507"/>
      <c r="EC243" s="507"/>
      <c r="ED243" s="507"/>
      <c r="EE243" s="507"/>
      <c r="EF243" s="507"/>
      <c r="EG243" s="507"/>
      <c r="EH243" s="507"/>
      <c r="EI243" s="507"/>
      <c r="EJ243" s="507"/>
      <c r="EK243" s="507"/>
      <c r="EL243" s="507"/>
      <c r="EM243" s="507"/>
      <c r="EN243" s="507"/>
      <c r="EO243" s="507"/>
      <c r="EP243" s="507"/>
      <c r="EQ243" s="507"/>
      <c r="ER243" s="507"/>
      <c r="ES243" s="507"/>
      <c r="ET243" s="507"/>
      <c r="EU243" s="507"/>
      <c r="EV243" s="507"/>
      <c r="EW243" s="507"/>
      <c r="EX243" s="507"/>
      <c r="EY243" s="507"/>
      <c r="EZ243" s="507"/>
      <c r="FA243" s="507"/>
      <c r="FB243" s="507"/>
      <c r="FC243" s="507"/>
      <c r="FD243" s="507"/>
      <c r="FE243" s="507"/>
      <c r="FF243" s="507"/>
      <c r="FG243" s="507"/>
      <c r="FH243" s="507"/>
      <c r="FI243" s="507"/>
      <c r="FJ243" s="507"/>
      <c r="FK243" s="507"/>
      <c r="FL243" s="507"/>
      <c r="FM243" s="507"/>
      <c r="FN243" s="507"/>
      <c r="FO243" s="507"/>
      <c r="FP243" s="507"/>
      <c r="FQ243" s="507"/>
      <c r="FR243" s="507"/>
      <c r="FS243" s="507"/>
      <c r="FT243" s="507"/>
      <c r="FU243" s="507"/>
      <c r="FV243" s="507"/>
      <c r="FW243" s="507"/>
      <c r="FX243" s="507"/>
      <c r="FY243" s="507"/>
      <c r="FZ243" s="507"/>
      <c r="GA243" s="507"/>
      <c r="GB243" s="507"/>
      <c r="GC243" s="507"/>
      <c r="GD243" s="507"/>
      <c r="GE243" s="507"/>
      <c r="GF243" s="507"/>
      <c r="GG243" s="507"/>
      <c r="GH243" s="507"/>
      <c r="GI243" s="507"/>
      <c r="GJ243" s="507"/>
      <c r="GK243" s="507"/>
      <c r="GL243" s="507"/>
      <c r="GM243" s="507"/>
      <c r="GN243" s="507"/>
      <c r="GO243" s="507"/>
      <c r="GP243" s="507"/>
      <c r="GQ243" s="507"/>
      <c r="GR243" s="507"/>
      <c r="GS243" s="507"/>
      <c r="GT243" s="507"/>
      <c r="GU243" s="507"/>
      <c r="GV243" s="507"/>
      <c r="GW243" s="507"/>
      <c r="GX243" s="507"/>
      <c r="GY243" s="507"/>
      <c r="GZ243" s="507"/>
      <c r="HA243" s="507"/>
      <c r="HB243" s="507"/>
      <c r="HC243" s="507"/>
      <c r="HD243" s="507"/>
      <c r="HE243" s="507"/>
      <c r="HF243" s="507"/>
      <c r="HG243" s="507"/>
      <c r="HH243" s="507"/>
      <c r="HI243" s="507"/>
      <c r="HJ243" s="507"/>
      <c r="HK243" s="507"/>
      <c r="HL243" s="507"/>
      <c r="HM243" s="507"/>
      <c r="HN243" s="507"/>
      <c r="HO243" s="507"/>
      <c r="HP243" s="507"/>
      <c r="HQ243" s="507"/>
      <c r="HR243" s="507"/>
      <c r="HS243" s="507"/>
      <c r="HT243" s="507"/>
      <c r="HU243" s="507"/>
      <c r="HV243" s="507"/>
      <c r="HW243" s="507"/>
      <c r="HX243" s="507"/>
      <c r="HY243" s="507"/>
      <c r="HZ243" s="507"/>
      <c r="IA243" s="507"/>
      <c r="IB243" s="507"/>
      <c r="IC243" s="507"/>
      <c r="ID243" s="507"/>
      <c r="IE243" s="507"/>
      <c r="IF243" s="507"/>
      <c r="IG243" s="507"/>
      <c r="IH243" s="507"/>
      <c r="II243" s="507"/>
      <c r="IJ243" s="507"/>
    </row>
    <row r="244" spans="1:244" s="398" customFormat="1" ht="19" x14ac:dyDescent="0.2">
      <c r="A244"/>
      <c r="B244" s="290"/>
      <c r="C244"/>
      <c r="D244" s="341"/>
      <c r="E244" s="463"/>
      <c r="F244" s="463"/>
      <c r="G244" s="271"/>
      <c r="H244"/>
      <c r="I244" s="99"/>
      <c r="J244"/>
      <c r="K244"/>
      <c r="L244"/>
      <c r="M244" s="275"/>
      <c r="N244" s="275"/>
      <c r="O244" s="275"/>
      <c r="P244" s="275"/>
      <c r="Q244" s="275"/>
      <c r="R244" s="275"/>
      <c r="S244" s="275"/>
      <c r="T244" s="275"/>
      <c r="U244" s="275"/>
      <c r="V244" s="275"/>
      <c r="W244" s="275"/>
      <c r="X244" s="275"/>
      <c r="Y244" s="275"/>
      <c r="Z244" s="275"/>
      <c r="AA244" s="275"/>
      <c r="AB244" s="23"/>
      <c r="AC244"/>
      <c r="AD244" s="92"/>
      <c r="AE244"/>
      <c r="AF244"/>
      <c r="AG244"/>
      <c r="AH244" s="96"/>
      <c r="AI244" s="394"/>
      <c r="AJ244" s="215"/>
      <c r="AK244" s="215"/>
      <c r="AL244" s="215"/>
      <c r="AM244" s="215"/>
      <c r="AN244" s="215"/>
      <c r="AO244" s="215"/>
      <c r="AP244" s="215"/>
      <c r="AQ244" s="215"/>
      <c r="AR244" s="215"/>
      <c r="AS244" s="215"/>
      <c r="AT244" s="215"/>
      <c r="AU244" s="215"/>
      <c r="AV244" s="215"/>
      <c r="AW244" s="215"/>
      <c r="AX244" s="215"/>
      <c r="AY244" s="394"/>
      <c r="AZ244" s="215"/>
      <c r="BA244" s="715"/>
      <c r="BB244"/>
      <c r="BC244" s="715"/>
      <c r="BD244"/>
      <c r="BE244" s="715"/>
      <c r="BF244"/>
      <c r="BG244" s="715"/>
      <c r="BH244"/>
      <c r="BI244" s="715"/>
      <c r="BJ244"/>
      <c r="BK244" s="715"/>
      <c r="BL244"/>
      <c r="BM244" s="715"/>
      <c r="BN244"/>
      <c r="BO244" s="387"/>
      <c r="BP244"/>
      <c r="BQ244" s="387"/>
      <c r="BR244"/>
      <c r="BS244" s="387"/>
      <c r="BT244"/>
      <c r="BU244" s="387"/>
      <c r="BV244"/>
      <c r="BW244" s="387"/>
      <c r="BX244"/>
      <c r="BY244" s="387"/>
      <c r="BZ244"/>
      <c r="CA244" s="387"/>
      <c r="CB244"/>
      <c r="CC244" s="387"/>
      <c r="CD244"/>
      <c r="CE244" s="387"/>
      <c r="CF244"/>
      <c r="CG244" s="387"/>
      <c r="CH244"/>
      <c r="CI244" s="387"/>
      <c r="CJ244"/>
      <c r="CK244" s="215"/>
      <c r="CL244" s="507"/>
      <c r="CM244" s="507"/>
      <c r="CN244" s="507"/>
      <c r="CO244" s="507"/>
      <c r="CP244" s="507"/>
      <c r="CQ244" s="507"/>
      <c r="CR244" s="507"/>
      <c r="CS244" s="507"/>
      <c r="CT244" s="507"/>
      <c r="CU244" s="507"/>
      <c r="CV244" s="507"/>
      <c r="CW244" s="507"/>
      <c r="CX244" s="507"/>
      <c r="CY244" s="507"/>
      <c r="DN244" s="507"/>
      <c r="DO244" s="507"/>
      <c r="DP244" s="507"/>
      <c r="DQ244" s="507"/>
      <c r="DR244" s="507"/>
      <c r="DS244" s="507"/>
      <c r="DT244" s="507"/>
      <c r="DU244" s="507"/>
      <c r="DV244" s="507"/>
      <c r="DW244" s="507"/>
      <c r="DX244" s="507"/>
      <c r="DY244" s="507"/>
      <c r="DZ244" s="507"/>
      <c r="EA244" s="507"/>
      <c r="EB244" s="507"/>
      <c r="EC244" s="507"/>
      <c r="ED244" s="507"/>
      <c r="EE244" s="507"/>
      <c r="EF244" s="507"/>
      <c r="EG244" s="507"/>
      <c r="EH244" s="507"/>
      <c r="EI244" s="507"/>
      <c r="EJ244" s="507"/>
      <c r="EK244" s="507"/>
      <c r="EL244" s="507"/>
      <c r="EM244" s="507"/>
      <c r="EN244" s="507"/>
      <c r="EO244" s="507"/>
      <c r="EP244" s="507"/>
      <c r="EQ244" s="507"/>
      <c r="ER244" s="507"/>
      <c r="ES244" s="507"/>
      <c r="ET244" s="507"/>
      <c r="EU244" s="507"/>
      <c r="EV244" s="507"/>
      <c r="EW244" s="507"/>
      <c r="EX244" s="507"/>
      <c r="EY244" s="507"/>
      <c r="EZ244" s="507"/>
      <c r="FA244" s="507"/>
      <c r="FB244" s="507"/>
      <c r="FC244" s="507"/>
      <c r="FD244" s="507"/>
      <c r="FE244" s="507"/>
      <c r="FF244" s="507"/>
      <c r="FG244" s="507"/>
      <c r="FH244" s="507"/>
      <c r="FI244" s="507"/>
      <c r="FJ244" s="507"/>
      <c r="FK244" s="507"/>
      <c r="FL244" s="507"/>
      <c r="FM244" s="507"/>
      <c r="FN244" s="507"/>
      <c r="FO244" s="507"/>
      <c r="FP244" s="507"/>
      <c r="FQ244" s="507"/>
      <c r="FR244" s="507"/>
      <c r="FS244" s="507"/>
      <c r="FT244" s="507"/>
      <c r="FU244" s="507"/>
      <c r="FV244" s="507"/>
      <c r="FW244" s="507"/>
      <c r="FX244" s="507"/>
      <c r="FY244" s="507"/>
      <c r="FZ244" s="507"/>
      <c r="GA244" s="507"/>
      <c r="GB244" s="507"/>
      <c r="GC244" s="507"/>
      <c r="GD244" s="507"/>
      <c r="GE244" s="507"/>
      <c r="GF244" s="507"/>
      <c r="GG244" s="507"/>
      <c r="GH244" s="507"/>
      <c r="GI244" s="507"/>
      <c r="GJ244" s="507"/>
      <c r="GK244" s="507"/>
      <c r="GL244" s="507"/>
      <c r="GM244" s="507"/>
      <c r="GN244" s="507"/>
      <c r="GO244" s="507"/>
      <c r="GP244" s="507"/>
      <c r="GQ244" s="507"/>
      <c r="GR244" s="507"/>
      <c r="GS244" s="507"/>
      <c r="GT244" s="507"/>
      <c r="GU244" s="507"/>
      <c r="GV244" s="507"/>
      <c r="GW244" s="507"/>
      <c r="GX244" s="507"/>
      <c r="GY244" s="507"/>
      <c r="GZ244" s="507"/>
      <c r="HA244" s="507"/>
      <c r="HB244" s="507"/>
      <c r="HC244" s="507"/>
      <c r="HD244" s="507"/>
      <c r="HE244" s="507"/>
      <c r="HF244" s="507"/>
      <c r="HG244" s="507"/>
      <c r="HH244" s="507"/>
      <c r="HI244" s="507"/>
      <c r="HJ244" s="507"/>
      <c r="HK244" s="507"/>
      <c r="HL244" s="507"/>
      <c r="HM244" s="507"/>
      <c r="HN244" s="507"/>
      <c r="HO244" s="507"/>
      <c r="HP244" s="507"/>
      <c r="HQ244" s="507"/>
      <c r="HR244" s="507"/>
      <c r="HS244" s="507"/>
      <c r="HT244" s="507"/>
      <c r="HU244" s="507"/>
      <c r="HV244" s="507"/>
      <c r="HW244" s="507"/>
      <c r="HX244" s="507"/>
      <c r="HY244" s="507"/>
      <c r="HZ244" s="507"/>
      <c r="IA244" s="507"/>
      <c r="IB244" s="507"/>
      <c r="IC244" s="507"/>
      <c r="ID244" s="507"/>
      <c r="IE244" s="507"/>
      <c r="IF244" s="507"/>
      <c r="IG244" s="507"/>
      <c r="IH244" s="507"/>
      <c r="II244" s="507"/>
      <c r="IJ244" s="507"/>
    </row>
    <row r="245" spans="1:244" s="398" customFormat="1" ht="19" x14ac:dyDescent="0.2">
      <c r="A245"/>
      <c r="B245" s="290"/>
      <c r="C245"/>
      <c r="D245" s="341"/>
      <c r="E245" s="463"/>
      <c r="F245" s="463"/>
      <c r="G245" s="271"/>
      <c r="H245"/>
      <c r="I245" s="99"/>
      <c r="J245"/>
      <c r="K245"/>
      <c r="L245"/>
      <c r="M245" s="275"/>
      <c r="N245" s="275"/>
      <c r="O245" s="275"/>
      <c r="P245" s="275"/>
      <c r="Q245" s="275"/>
      <c r="R245" s="275"/>
      <c r="S245" s="275"/>
      <c r="T245" s="275"/>
      <c r="U245" s="275"/>
      <c r="V245" s="275"/>
      <c r="W245" s="275"/>
      <c r="X245" s="275"/>
      <c r="Y245" s="275"/>
      <c r="Z245" s="275"/>
      <c r="AA245" s="275"/>
      <c r="AB245" s="23"/>
      <c r="AC245"/>
      <c r="AD245" s="92"/>
      <c r="AE245"/>
      <c r="AF245"/>
      <c r="AG245"/>
      <c r="AH245" s="96"/>
      <c r="AI245" s="394"/>
      <c r="AJ245" s="215"/>
      <c r="AK245" s="215"/>
      <c r="AL245" s="215"/>
      <c r="AM245" s="215"/>
      <c r="AN245" s="215"/>
      <c r="AO245" s="215"/>
      <c r="AP245" s="215"/>
      <c r="AQ245" s="215"/>
      <c r="AR245" s="215"/>
      <c r="AS245" s="215"/>
      <c r="AT245" s="215"/>
      <c r="AU245" s="215"/>
      <c r="AV245" s="215"/>
      <c r="AW245" s="215"/>
      <c r="AX245" s="215"/>
      <c r="AY245" s="394"/>
      <c r="AZ245" s="215"/>
      <c r="BA245" s="715"/>
      <c r="BB245"/>
      <c r="BC245" s="715"/>
      <c r="BD245"/>
      <c r="BE245" s="715"/>
      <c r="BF245"/>
      <c r="BG245" s="715"/>
      <c r="BH245"/>
      <c r="BI245" s="715"/>
      <c r="BJ245"/>
      <c r="BK245" s="715"/>
      <c r="BL245"/>
      <c r="BM245" s="715"/>
      <c r="BN245"/>
      <c r="BO245" s="387"/>
      <c r="BP245"/>
      <c r="BQ245" s="387"/>
      <c r="BR245"/>
      <c r="BS245" s="387"/>
      <c r="BT245"/>
      <c r="BU245" s="387"/>
      <c r="BV245"/>
      <c r="BW245" s="387"/>
      <c r="BX245"/>
      <c r="BY245" s="387"/>
      <c r="BZ245"/>
      <c r="CA245" s="387"/>
      <c r="CB245"/>
      <c r="CC245" s="387"/>
      <c r="CD245"/>
      <c r="CE245" s="387"/>
      <c r="CF245"/>
      <c r="CG245" s="387"/>
      <c r="CH245"/>
      <c r="CI245" s="387"/>
      <c r="CJ245"/>
      <c r="CK245" s="215"/>
      <c r="CL245" s="507"/>
      <c r="CM245" s="507"/>
      <c r="CN245" s="507"/>
      <c r="CO245" s="507"/>
      <c r="CP245" s="507"/>
      <c r="CQ245" s="507"/>
      <c r="CR245" s="507"/>
      <c r="CS245" s="507"/>
      <c r="CT245" s="507"/>
      <c r="CU245" s="507"/>
      <c r="CV245" s="507"/>
      <c r="CW245" s="507"/>
      <c r="CX245" s="507"/>
      <c r="CY245" s="507"/>
      <c r="DN245" s="507"/>
      <c r="DO245" s="507"/>
      <c r="DP245" s="507"/>
      <c r="DQ245" s="507"/>
      <c r="DR245" s="507"/>
      <c r="DS245" s="507"/>
      <c r="DT245" s="507"/>
      <c r="DU245" s="507"/>
      <c r="DV245" s="507"/>
      <c r="DW245" s="507"/>
      <c r="DX245" s="507"/>
      <c r="DY245" s="507"/>
      <c r="DZ245" s="507"/>
      <c r="EA245" s="507"/>
      <c r="EB245" s="507"/>
      <c r="EC245" s="507"/>
      <c r="ED245" s="507"/>
      <c r="EE245" s="507"/>
      <c r="EF245" s="507"/>
      <c r="EG245" s="507"/>
      <c r="EH245" s="507"/>
      <c r="EI245" s="507"/>
      <c r="EJ245" s="507"/>
      <c r="EK245" s="507"/>
      <c r="EL245" s="507"/>
      <c r="EM245" s="507"/>
      <c r="EN245" s="507"/>
      <c r="EO245" s="507"/>
      <c r="EP245" s="507"/>
      <c r="EQ245" s="507"/>
      <c r="ER245" s="507"/>
      <c r="ES245" s="507"/>
      <c r="ET245" s="507"/>
      <c r="EU245" s="507"/>
      <c r="EV245" s="507"/>
      <c r="EW245" s="507"/>
      <c r="EX245" s="507"/>
      <c r="EY245" s="507"/>
      <c r="EZ245" s="507"/>
      <c r="FA245" s="507"/>
      <c r="FB245" s="507"/>
      <c r="FC245" s="507"/>
      <c r="FD245" s="507"/>
      <c r="FE245" s="507"/>
      <c r="FF245" s="507"/>
      <c r="FG245" s="507"/>
      <c r="FH245" s="507"/>
      <c r="FI245" s="507"/>
      <c r="FJ245" s="507"/>
      <c r="FK245" s="507"/>
      <c r="FL245" s="507"/>
      <c r="FM245" s="507"/>
      <c r="FN245" s="507"/>
      <c r="FO245" s="507"/>
      <c r="FP245" s="507"/>
      <c r="FQ245" s="507"/>
      <c r="FR245" s="507"/>
      <c r="FS245" s="507"/>
      <c r="FT245" s="507"/>
      <c r="FU245" s="507"/>
      <c r="FV245" s="507"/>
      <c r="FW245" s="507"/>
      <c r="FX245" s="507"/>
      <c r="FY245" s="507"/>
      <c r="FZ245" s="507"/>
      <c r="GA245" s="507"/>
      <c r="GB245" s="507"/>
      <c r="GC245" s="507"/>
      <c r="GD245" s="507"/>
      <c r="GE245" s="507"/>
      <c r="GF245" s="507"/>
      <c r="GG245" s="507"/>
      <c r="GH245" s="507"/>
      <c r="GI245" s="507"/>
      <c r="GJ245" s="507"/>
      <c r="GK245" s="507"/>
      <c r="GL245" s="507"/>
      <c r="GM245" s="507"/>
      <c r="GN245" s="507"/>
      <c r="GO245" s="507"/>
      <c r="GP245" s="507"/>
      <c r="GQ245" s="507"/>
      <c r="GR245" s="507"/>
      <c r="GS245" s="507"/>
      <c r="GT245" s="507"/>
      <c r="GU245" s="507"/>
      <c r="GV245" s="507"/>
      <c r="GW245" s="507"/>
      <c r="GX245" s="507"/>
      <c r="GY245" s="507"/>
      <c r="GZ245" s="507"/>
      <c r="HA245" s="507"/>
      <c r="HB245" s="507"/>
      <c r="HC245" s="507"/>
      <c r="HD245" s="507"/>
      <c r="HE245" s="507"/>
      <c r="HF245" s="507"/>
      <c r="HG245" s="507"/>
      <c r="HH245" s="507"/>
      <c r="HI245" s="507"/>
      <c r="HJ245" s="507"/>
      <c r="HK245" s="507"/>
      <c r="HL245" s="507"/>
      <c r="HM245" s="507"/>
      <c r="HN245" s="507"/>
      <c r="HO245" s="507"/>
      <c r="HP245" s="507"/>
      <c r="HQ245" s="507"/>
      <c r="HR245" s="507"/>
      <c r="HS245" s="507"/>
      <c r="HT245" s="507"/>
      <c r="HU245" s="507"/>
      <c r="HV245" s="507"/>
      <c r="HW245" s="507"/>
      <c r="HX245" s="507"/>
      <c r="HY245" s="507"/>
      <c r="HZ245" s="507"/>
      <c r="IA245" s="507"/>
      <c r="IB245" s="507"/>
      <c r="IC245" s="507"/>
      <c r="ID245" s="507"/>
      <c r="IE245" s="507"/>
      <c r="IF245" s="507"/>
      <c r="IG245" s="507"/>
      <c r="IH245" s="507"/>
      <c r="II245" s="507"/>
      <c r="IJ245" s="507"/>
    </row>
    <row r="246" spans="1:244" s="398" customFormat="1" ht="19" x14ac:dyDescent="0.2">
      <c r="A246"/>
      <c r="B246" s="290"/>
      <c r="C246"/>
      <c r="D246" s="341"/>
      <c r="E246" s="463"/>
      <c r="F246" s="463"/>
      <c r="G246" s="271"/>
      <c r="H246"/>
      <c r="I246" s="99"/>
      <c r="J246"/>
      <c r="K246"/>
      <c r="L246"/>
      <c r="M246" s="275"/>
      <c r="N246" s="275"/>
      <c r="O246" s="275"/>
      <c r="P246" s="275"/>
      <c r="Q246" s="275"/>
      <c r="R246" s="275"/>
      <c r="S246" s="275"/>
      <c r="T246" s="275"/>
      <c r="U246" s="275"/>
      <c r="V246" s="275"/>
      <c r="W246" s="275"/>
      <c r="X246" s="275"/>
      <c r="Y246" s="275"/>
      <c r="Z246" s="275"/>
      <c r="AA246" s="275"/>
      <c r="AB246" s="23"/>
      <c r="AC246"/>
      <c r="AD246" s="92"/>
      <c r="AE246"/>
      <c r="AF246"/>
      <c r="AG246"/>
      <c r="AH246" s="96"/>
      <c r="AI246" s="394"/>
      <c r="AJ246" s="215"/>
      <c r="AK246" s="215"/>
      <c r="AL246" s="215"/>
      <c r="AM246" s="215"/>
      <c r="AN246" s="215"/>
      <c r="AO246" s="215"/>
      <c r="AP246" s="215"/>
      <c r="AQ246" s="215"/>
      <c r="AR246" s="215"/>
      <c r="AS246" s="215"/>
      <c r="AT246" s="215"/>
      <c r="AU246" s="215"/>
      <c r="AV246" s="215"/>
      <c r="AW246" s="215"/>
      <c r="AX246" s="215"/>
      <c r="AY246" s="394"/>
      <c r="AZ246" s="215"/>
      <c r="BA246" s="715"/>
      <c r="BB246"/>
      <c r="BC246" s="715"/>
      <c r="BD246"/>
      <c r="BE246" s="715"/>
      <c r="BF246"/>
      <c r="BG246" s="715"/>
      <c r="BH246"/>
      <c r="BI246" s="715"/>
      <c r="BJ246"/>
      <c r="BK246" s="715"/>
      <c r="BL246"/>
      <c r="BM246" s="715"/>
      <c r="BN246"/>
      <c r="BO246" s="387"/>
      <c r="BP246"/>
      <c r="BQ246" s="387"/>
      <c r="BR246"/>
      <c r="BS246" s="387"/>
      <c r="BT246"/>
      <c r="BU246" s="387"/>
      <c r="BV246"/>
      <c r="BW246" s="387"/>
      <c r="BX246"/>
      <c r="BY246" s="387"/>
      <c r="BZ246"/>
      <c r="CA246" s="387"/>
      <c r="CB246"/>
      <c r="CC246" s="387"/>
      <c r="CD246"/>
      <c r="CE246" s="387"/>
      <c r="CF246"/>
      <c r="CG246" s="387"/>
      <c r="CH246"/>
      <c r="CI246" s="387"/>
      <c r="CJ246"/>
      <c r="CK246" s="215"/>
      <c r="CL246" s="507"/>
      <c r="CM246" s="507"/>
      <c r="CN246" s="507"/>
      <c r="CO246" s="507"/>
      <c r="CP246" s="507"/>
      <c r="CQ246" s="507"/>
      <c r="CR246" s="507"/>
      <c r="CS246" s="507"/>
      <c r="CT246" s="507"/>
      <c r="CU246" s="507"/>
      <c r="CV246" s="507"/>
      <c r="CW246" s="507"/>
      <c r="CX246" s="507"/>
      <c r="CY246" s="507"/>
      <c r="DN246" s="507"/>
      <c r="DO246" s="507"/>
      <c r="DP246" s="507"/>
      <c r="DQ246" s="507"/>
      <c r="DR246" s="507"/>
      <c r="DS246" s="507"/>
      <c r="DT246" s="507"/>
      <c r="DU246" s="507"/>
      <c r="DV246" s="507"/>
      <c r="DW246" s="507"/>
      <c r="DX246" s="507"/>
      <c r="DY246" s="507"/>
      <c r="DZ246" s="507"/>
      <c r="EA246" s="507"/>
      <c r="EB246" s="507"/>
      <c r="EC246" s="507"/>
      <c r="ED246" s="507"/>
      <c r="EE246" s="507"/>
      <c r="EF246" s="507"/>
      <c r="EG246" s="507"/>
      <c r="EH246" s="507"/>
      <c r="EI246" s="507"/>
      <c r="EJ246" s="507"/>
      <c r="EK246" s="507"/>
      <c r="EL246" s="507"/>
      <c r="EM246" s="507"/>
      <c r="EN246" s="507"/>
      <c r="EO246" s="507"/>
      <c r="EP246" s="507"/>
      <c r="EQ246" s="507"/>
      <c r="ER246" s="507"/>
      <c r="ES246" s="507"/>
      <c r="ET246" s="507"/>
      <c r="EU246" s="507"/>
      <c r="EV246" s="507"/>
      <c r="EW246" s="507"/>
      <c r="EX246" s="507"/>
      <c r="EY246" s="507"/>
      <c r="EZ246" s="507"/>
      <c r="FA246" s="507"/>
      <c r="FB246" s="507"/>
      <c r="FC246" s="507"/>
      <c r="FD246" s="507"/>
      <c r="FE246" s="507"/>
      <c r="FF246" s="507"/>
      <c r="FG246" s="507"/>
      <c r="FH246" s="507"/>
      <c r="FI246" s="507"/>
      <c r="FJ246" s="507"/>
      <c r="FK246" s="507"/>
      <c r="FL246" s="507"/>
      <c r="FM246" s="507"/>
      <c r="FN246" s="507"/>
      <c r="FO246" s="507"/>
      <c r="FP246" s="507"/>
      <c r="FQ246" s="507"/>
      <c r="FR246" s="507"/>
      <c r="FS246" s="507"/>
      <c r="FT246" s="507"/>
      <c r="FU246" s="507"/>
      <c r="FV246" s="507"/>
      <c r="FW246" s="507"/>
      <c r="FX246" s="507"/>
      <c r="FY246" s="507"/>
      <c r="FZ246" s="507"/>
      <c r="GA246" s="507"/>
      <c r="GB246" s="507"/>
      <c r="GC246" s="507"/>
      <c r="GD246" s="507"/>
      <c r="GE246" s="507"/>
      <c r="GF246" s="507"/>
      <c r="GG246" s="507"/>
      <c r="GH246" s="507"/>
      <c r="GI246" s="507"/>
      <c r="GJ246" s="507"/>
      <c r="GK246" s="507"/>
      <c r="GL246" s="507"/>
      <c r="GM246" s="507"/>
      <c r="GN246" s="507"/>
      <c r="GO246" s="507"/>
      <c r="GP246" s="507"/>
      <c r="GQ246" s="507"/>
      <c r="GR246" s="507"/>
      <c r="GS246" s="507"/>
      <c r="GT246" s="507"/>
      <c r="GU246" s="507"/>
      <c r="GV246" s="507"/>
      <c r="GW246" s="507"/>
      <c r="GX246" s="507"/>
      <c r="GY246" s="507"/>
      <c r="GZ246" s="507"/>
      <c r="HA246" s="507"/>
      <c r="HB246" s="507"/>
      <c r="HC246" s="507"/>
      <c r="HD246" s="507"/>
      <c r="HE246" s="507"/>
      <c r="HF246" s="507"/>
      <c r="HG246" s="507"/>
      <c r="HH246" s="507"/>
      <c r="HI246" s="507"/>
      <c r="HJ246" s="507"/>
      <c r="HK246" s="507"/>
      <c r="HL246" s="507"/>
      <c r="HM246" s="507"/>
      <c r="HN246" s="507"/>
      <c r="HO246" s="507"/>
      <c r="HP246" s="507"/>
      <c r="HQ246" s="507"/>
      <c r="HR246" s="507"/>
      <c r="HS246" s="507"/>
      <c r="HT246" s="507"/>
      <c r="HU246" s="507"/>
      <c r="HV246" s="507"/>
      <c r="HW246" s="507"/>
      <c r="HX246" s="507"/>
      <c r="HY246" s="507"/>
      <c r="HZ246" s="507"/>
      <c r="IA246" s="507"/>
      <c r="IB246" s="507"/>
      <c r="IC246" s="507"/>
      <c r="ID246" s="507"/>
      <c r="IE246" s="507"/>
      <c r="IF246" s="507"/>
      <c r="IG246" s="507"/>
      <c r="IH246" s="507"/>
      <c r="II246" s="507"/>
      <c r="IJ246" s="507"/>
    </row>
    <row r="247" spans="1:244" s="398" customFormat="1" ht="19" x14ac:dyDescent="0.2">
      <c r="A247"/>
      <c r="B247" s="290"/>
      <c r="C247"/>
      <c r="D247" s="341"/>
      <c r="E247" s="463"/>
      <c r="F247" s="463"/>
      <c r="G247" s="271"/>
      <c r="H247"/>
      <c r="I247" s="99"/>
      <c r="J247"/>
      <c r="K247"/>
      <c r="L247"/>
      <c r="M247" s="275"/>
      <c r="N247" s="275"/>
      <c r="O247" s="275"/>
      <c r="P247" s="275"/>
      <c r="Q247" s="275"/>
      <c r="R247" s="275"/>
      <c r="S247" s="275"/>
      <c r="T247" s="275"/>
      <c r="U247" s="275"/>
      <c r="V247" s="275"/>
      <c r="W247" s="275"/>
      <c r="X247" s="275"/>
      <c r="Y247" s="275"/>
      <c r="Z247" s="275"/>
      <c r="AA247" s="275"/>
      <c r="AB247" s="23"/>
      <c r="AC247"/>
      <c r="AD247" s="92"/>
      <c r="AE247"/>
      <c r="AF247"/>
      <c r="AG247"/>
      <c r="AH247" s="96"/>
      <c r="AI247" s="394"/>
      <c r="AJ247" s="215"/>
      <c r="AK247" s="215"/>
      <c r="AL247" s="215"/>
      <c r="AM247" s="215"/>
      <c r="AN247" s="215"/>
      <c r="AO247" s="215"/>
      <c r="AP247" s="215"/>
      <c r="AQ247" s="215"/>
      <c r="AR247" s="215"/>
      <c r="AS247" s="215"/>
      <c r="AT247" s="215"/>
      <c r="AU247" s="215"/>
      <c r="AV247" s="215"/>
      <c r="AW247" s="215"/>
      <c r="AX247" s="215"/>
      <c r="AY247" s="394"/>
      <c r="AZ247" s="215"/>
      <c r="BA247" s="715"/>
      <c r="BB247"/>
      <c r="BC247" s="715"/>
      <c r="BD247"/>
      <c r="BE247" s="715"/>
      <c r="BF247"/>
      <c r="BG247" s="715"/>
      <c r="BH247"/>
      <c r="BI247" s="715"/>
      <c r="BJ247"/>
      <c r="BK247" s="715"/>
      <c r="BL247"/>
      <c r="BM247" s="715"/>
      <c r="BN247"/>
      <c r="BO247" s="387"/>
      <c r="BP247"/>
      <c r="BQ247" s="387"/>
      <c r="BR247"/>
      <c r="BS247" s="387"/>
      <c r="BT247"/>
      <c r="BU247" s="387"/>
      <c r="BV247"/>
      <c r="BW247" s="387"/>
      <c r="BX247"/>
      <c r="BY247" s="387"/>
      <c r="BZ247"/>
      <c r="CA247" s="387"/>
      <c r="CB247"/>
      <c r="CC247" s="387"/>
      <c r="CD247"/>
      <c r="CE247" s="387"/>
      <c r="CF247"/>
      <c r="CG247" s="387"/>
      <c r="CH247"/>
      <c r="CI247" s="387"/>
      <c r="CJ247"/>
      <c r="CK247" s="215"/>
      <c r="CL247" s="507"/>
      <c r="CM247" s="507"/>
      <c r="CN247" s="507"/>
      <c r="CO247" s="507"/>
      <c r="CP247" s="507"/>
      <c r="CQ247" s="507"/>
      <c r="CR247" s="507"/>
      <c r="CS247" s="507"/>
      <c r="CT247" s="507"/>
      <c r="CU247" s="507"/>
      <c r="CV247" s="507"/>
      <c r="CW247" s="507"/>
      <c r="CX247" s="507"/>
      <c r="CY247" s="507"/>
      <c r="DN247" s="507"/>
      <c r="DO247" s="507"/>
      <c r="DP247" s="507"/>
      <c r="DQ247" s="507"/>
      <c r="DR247" s="507"/>
      <c r="DS247" s="507"/>
      <c r="DT247" s="507"/>
      <c r="DU247" s="507"/>
      <c r="DV247" s="507"/>
      <c r="DW247" s="507"/>
      <c r="DX247" s="507"/>
      <c r="DY247" s="507"/>
      <c r="DZ247" s="507"/>
      <c r="EA247" s="507"/>
      <c r="EB247" s="507"/>
      <c r="EC247" s="507"/>
      <c r="ED247" s="507"/>
      <c r="EE247" s="507"/>
      <c r="EF247" s="507"/>
      <c r="EG247" s="507"/>
      <c r="EH247" s="507"/>
      <c r="EI247" s="507"/>
      <c r="EJ247" s="507"/>
      <c r="EK247" s="507"/>
      <c r="EL247" s="507"/>
      <c r="EM247" s="507"/>
      <c r="EN247" s="507"/>
      <c r="EO247" s="507"/>
      <c r="EP247" s="507"/>
      <c r="EQ247" s="507"/>
      <c r="ER247" s="507"/>
      <c r="ES247" s="507"/>
      <c r="ET247" s="507"/>
      <c r="EU247" s="507"/>
      <c r="EV247" s="507"/>
      <c r="EW247" s="507"/>
      <c r="EX247" s="507"/>
      <c r="EY247" s="507"/>
      <c r="EZ247" s="507"/>
      <c r="FA247" s="507"/>
      <c r="FB247" s="507"/>
      <c r="FC247" s="507"/>
      <c r="FD247" s="507"/>
      <c r="FE247" s="507"/>
      <c r="FF247" s="507"/>
      <c r="FG247" s="507"/>
      <c r="FH247" s="507"/>
      <c r="FI247" s="507"/>
      <c r="FJ247" s="507"/>
      <c r="FK247" s="507"/>
      <c r="FL247" s="507"/>
      <c r="FM247" s="507"/>
      <c r="FN247" s="507"/>
      <c r="FO247" s="507"/>
      <c r="FP247" s="507"/>
      <c r="FQ247" s="507"/>
      <c r="FR247" s="507"/>
      <c r="FS247" s="507"/>
      <c r="FT247" s="507"/>
      <c r="FU247" s="507"/>
      <c r="FV247" s="507"/>
      <c r="FW247" s="507"/>
      <c r="FX247" s="507"/>
      <c r="FY247" s="507"/>
      <c r="FZ247" s="507"/>
      <c r="GA247" s="507"/>
      <c r="GB247" s="507"/>
      <c r="GC247" s="507"/>
      <c r="GD247" s="507"/>
      <c r="GE247" s="507"/>
      <c r="GF247" s="507"/>
      <c r="GG247" s="507"/>
      <c r="GH247" s="507"/>
      <c r="GI247" s="507"/>
      <c r="GJ247" s="507"/>
      <c r="GK247" s="507"/>
      <c r="GL247" s="507"/>
      <c r="GM247" s="507"/>
      <c r="GN247" s="507"/>
      <c r="GO247" s="507"/>
      <c r="GP247" s="507"/>
      <c r="GQ247" s="507"/>
      <c r="GR247" s="507"/>
      <c r="GS247" s="507"/>
      <c r="GT247" s="507"/>
      <c r="GU247" s="507"/>
      <c r="GV247" s="507"/>
      <c r="GW247" s="507"/>
      <c r="GX247" s="507"/>
      <c r="GY247" s="507"/>
      <c r="GZ247" s="507"/>
      <c r="HA247" s="507"/>
      <c r="HB247" s="507"/>
      <c r="HC247" s="507"/>
      <c r="HD247" s="507"/>
      <c r="HE247" s="507"/>
      <c r="HF247" s="507"/>
      <c r="HG247" s="507"/>
      <c r="HH247" s="507"/>
      <c r="HI247" s="507"/>
      <c r="HJ247" s="507"/>
      <c r="HK247" s="507"/>
      <c r="HL247" s="507"/>
      <c r="HM247" s="507"/>
      <c r="HN247" s="507"/>
      <c r="HO247" s="507"/>
      <c r="HP247" s="507"/>
      <c r="HQ247" s="507"/>
      <c r="HR247" s="507"/>
      <c r="HS247" s="507"/>
      <c r="HT247" s="507"/>
      <c r="HU247" s="507"/>
      <c r="HV247" s="507"/>
      <c r="HW247" s="507"/>
      <c r="HX247" s="507"/>
      <c r="HY247" s="507"/>
      <c r="HZ247" s="507"/>
      <c r="IA247" s="507"/>
      <c r="IB247" s="507"/>
      <c r="IC247" s="507"/>
      <c r="ID247" s="507"/>
      <c r="IE247" s="507"/>
      <c r="IF247" s="507"/>
      <c r="IG247" s="507"/>
      <c r="IH247" s="507"/>
      <c r="II247" s="507"/>
      <c r="IJ247" s="507"/>
    </row>
    <row r="248" spans="1:244" s="398" customFormat="1" ht="19" x14ac:dyDescent="0.2">
      <c r="A248"/>
      <c r="B248" s="290"/>
      <c r="C248"/>
      <c r="D248" s="341"/>
      <c r="E248" s="463"/>
      <c r="F248" s="463"/>
      <c r="G248" s="271"/>
      <c r="H248"/>
      <c r="I248" s="99"/>
      <c r="J248"/>
      <c r="K248"/>
      <c r="L248"/>
      <c r="M248" s="275"/>
      <c r="N248" s="275"/>
      <c r="O248" s="275"/>
      <c r="P248" s="275"/>
      <c r="Q248" s="275"/>
      <c r="R248" s="275"/>
      <c r="S248" s="275"/>
      <c r="T248" s="275"/>
      <c r="U248" s="275"/>
      <c r="V248" s="275"/>
      <c r="W248" s="275"/>
      <c r="X248" s="275"/>
      <c r="Y248" s="275"/>
      <c r="Z248" s="275"/>
      <c r="AA248" s="275"/>
      <c r="AB248" s="23"/>
      <c r="AC248"/>
      <c r="AD248" s="92"/>
      <c r="AE248"/>
      <c r="AF248"/>
      <c r="AG248"/>
      <c r="AH248" s="96"/>
      <c r="AI248" s="394"/>
      <c r="AJ248" s="215"/>
      <c r="AK248" s="215"/>
      <c r="AL248" s="215"/>
      <c r="AM248" s="215"/>
      <c r="AN248" s="215"/>
      <c r="AO248" s="215"/>
      <c r="AP248" s="215"/>
      <c r="AQ248" s="215"/>
      <c r="AR248" s="215"/>
      <c r="AS248" s="215"/>
      <c r="AT248" s="215"/>
      <c r="AU248" s="215"/>
      <c r="AV248" s="215"/>
      <c r="AW248" s="215"/>
      <c r="AX248" s="215"/>
      <c r="AY248" s="394"/>
      <c r="AZ248" s="215"/>
      <c r="BA248" s="715"/>
      <c r="BB248"/>
      <c r="BC248" s="715"/>
      <c r="BD248"/>
      <c r="BE248" s="715"/>
      <c r="BF248"/>
      <c r="BG248" s="715"/>
      <c r="BH248"/>
      <c r="BI248" s="715"/>
      <c r="BJ248"/>
      <c r="BK248" s="715"/>
      <c r="BL248"/>
      <c r="BM248" s="715"/>
      <c r="BN248"/>
      <c r="BO248" s="387"/>
      <c r="BP248"/>
      <c r="BQ248" s="387"/>
      <c r="BR248"/>
      <c r="BS248" s="387"/>
      <c r="BT248"/>
      <c r="BU248" s="387"/>
      <c r="BV248"/>
      <c r="BW248" s="387"/>
      <c r="BX248"/>
      <c r="BY248" s="387"/>
      <c r="BZ248"/>
      <c r="CA248" s="387"/>
      <c r="CB248"/>
      <c r="CC248" s="387"/>
      <c r="CD248"/>
      <c r="CE248" s="387"/>
      <c r="CF248"/>
      <c r="CG248" s="387"/>
      <c r="CH248"/>
      <c r="CI248" s="387"/>
      <c r="CJ248"/>
      <c r="CK248" s="215"/>
      <c r="CL248" s="507"/>
      <c r="CM248" s="507"/>
      <c r="CN248" s="507"/>
      <c r="CO248" s="507"/>
      <c r="CP248" s="507"/>
      <c r="CQ248" s="507"/>
      <c r="CR248" s="507"/>
      <c r="CS248" s="507"/>
      <c r="CT248" s="507"/>
      <c r="CU248" s="507"/>
      <c r="CV248" s="507"/>
      <c r="CW248" s="507"/>
      <c r="CX248" s="507"/>
      <c r="CY248" s="507"/>
      <c r="DN248" s="507"/>
      <c r="DO248" s="507"/>
      <c r="DP248" s="507"/>
      <c r="DQ248" s="507"/>
      <c r="DR248" s="507"/>
      <c r="DS248" s="507"/>
      <c r="DT248" s="507"/>
      <c r="DU248" s="507"/>
      <c r="DV248" s="507"/>
      <c r="DW248" s="507"/>
      <c r="DX248" s="507"/>
      <c r="DY248" s="507"/>
      <c r="DZ248" s="507"/>
      <c r="EA248" s="507"/>
      <c r="EB248" s="507"/>
      <c r="EC248" s="507"/>
      <c r="ED248" s="507"/>
      <c r="EE248" s="507"/>
      <c r="EF248" s="507"/>
      <c r="EG248" s="507"/>
      <c r="EH248" s="507"/>
      <c r="EI248" s="507"/>
      <c r="EJ248" s="507"/>
      <c r="EK248" s="507"/>
      <c r="EL248" s="507"/>
      <c r="EM248" s="507"/>
      <c r="EN248" s="507"/>
      <c r="EO248" s="507"/>
      <c r="EP248" s="507"/>
      <c r="EQ248" s="507"/>
      <c r="ER248" s="507"/>
      <c r="ES248" s="507"/>
      <c r="ET248" s="507"/>
      <c r="EU248" s="507"/>
      <c r="EV248" s="507"/>
      <c r="EW248" s="507"/>
      <c r="EX248" s="507"/>
      <c r="EY248" s="507"/>
      <c r="EZ248" s="507"/>
      <c r="FA248" s="507"/>
      <c r="FB248" s="507"/>
      <c r="FC248" s="507"/>
      <c r="FD248" s="507"/>
      <c r="FE248" s="507"/>
      <c r="FF248" s="507"/>
      <c r="FG248" s="507"/>
      <c r="FH248" s="507"/>
      <c r="FI248" s="507"/>
      <c r="FJ248" s="507"/>
      <c r="FK248" s="507"/>
      <c r="FL248" s="507"/>
      <c r="FM248" s="507"/>
      <c r="FN248" s="507"/>
      <c r="FO248" s="507"/>
      <c r="FP248" s="507"/>
      <c r="FQ248" s="507"/>
      <c r="FR248" s="507"/>
      <c r="FS248" s="507"/>
      <c r="FT248" s="507"/>
      <c r="FU248" s="507"/>
      <c r="FV248" s="507"/>
      <c r="FW248" s="507"/>
      <c r="FX248" s="507"/>
      <c r="FY248" s="507"/>
      <c r="FZ248" s="507"/>
      <c r="GA248" s="507"/>
      <c r="GB248" s="507"/>
      <c r="GC248" s="507"/>
      <c r="GD248" s="507"/>
      <c r="GE248" s="507"/>
      <c r="GF248" s="507"/>
      <c r="GG248" s="507"/>
      <c r="GH248" s="507"/>
      <c r="GI248" s="507"/>
      <c r="GJ248" s="507"/>
      <c r="GK248" s="507"/>
      <c r="GL248" s="507"/>
      <c r="GM248" s="507"/>
      <c r="GN248" s="507"/>
      <c r="GO248" s="507"/>
      <c r="GP248" s="507"/>
      <c r="GQ248" s="507"/>
      <c r="GR248" s="507"/>
      <c r="GS248" s="507"/>
      <c r="GT248" s="507"/>
      <c r="GU248" s="507"/>
      <c r="GV248" s="507"/>
      <c r="GW248" s="507"/>
      <c r="GX248" s="507"/>
      <c r="GY248" s="507"/>
      <c r="GZ248" s="507"/>
      <c r="HA248" s="507"/>
      <c r="HB248" s="507"/>
      <c r="HC248" s="507"/>
      <c r="HD248" s="507"/>
      <c r="HE248" s="507"/>
      <c r="HF248" s="507"/>
      <c r="HG248" s="507"/>
      <c r="HH248" s="507"/>
      <c r="HI248" s="507"/>
      <c r="HJ248" s="507"/>
      <c r="HK248" s="507"/>
      <c r="HL248" s="507"/>
      <c r="HM248" s="507"/>
      <c r="HN248" s="507"/>
      <c r="HO248" s="507"/>
      <c r="HP248" s="507"/>
      <c r="HQ248" s="507"/>
      <c r="HR248" s="507"/>
      <c r="HS248" s="507"/>
      <c r="HT248" s="507"/>
      <c r="HU248" s="507"/>
      <c r="HV248" s="507"/>
      <c r="HW248" s="507"/>
      <c r="HX248" s="507"/>
      <c r="HY248" s="507"/>
      <c r="HZ248" s="507"/>
      <c r="IA248" s="507"/>
      <c r="IB248" s="507"/>
      <c r="IC248" s="507"/>
      <c r="ID248" s="507"/>
      <c r="IE248" s="507"/>
      <c r="IF248" s="507"/>
      <c r="IG248" s="507"/>
      <c r="IH248" s="507"/>
      <c r="II248" s="507"/>
      <c r="IJ248" s="507"/>
    </row>
    <row r="249" spans="1:244" s="398" customFormat="1" ht="19" x14ac:dyDescent="0.2">
      <c r="A249"/>
      <c r="B249" s="290"/>
      <c r="C249"/>
      <c r="D249" s="341"/>
      <c r="E249" s="463"/>
      <c r="F249" s="463"/>
      <c r="G249" s="271"/>
      <c r="H249"/>
      <c r="I249" s="99"/>
      <c r="J249"/>
      <c r="K249"/>
      <c r="L249"/>
      <c r="M249" s="275"/>
      <c r="N249" s="275"/>
      <c r="O249" s="275"/>
      <c r="P249" s="275"/>
      <c r="Q249" s="275"/>
      <c r="R249" s="275"/>
      <c r="S249" s="275"/>
      <c r="T249" s="275"/>
      <c r="U249" s="275"/>
      <c r="V249" s="275"/>
      <c r="W249" s="275"/>
      <c r="X249" s="275"/>
      <c r="Y249" s="275"/>
      <c r="Z249" s="275"/>
      <c r="AA249" s="275"/>
      <c r="AB249" s="23"/>
      <c r="AC249"/>
      <c r="AD249" s="92"/>
      <c r="AE249"/>
      <c r="AF249"/>
      <c r="AG249"/>
      <c r="AH249" s="96"/>
      <c r="AI249" s="394"/>
      <c r="AJ249" s="215"/>
      <c r="AK249" s="215"/>
      <c r="AL249" s="215"/>
      <c r="AM249" s="215"/>
      <c r="AN249" s="215"/>
      <c r="AO249" s="215"/>
      <c r="AP249" s="215"/>
      <c r="AQ249" s="215"/>
      <c r="AR249" s="215"/>
      <c r="AS249" s="215"/>
      <c r="AT249" s="215"/>
      <c r="AU249" s="215"/>
      <c r="AV249" s="215"/>
      <c r="AW249" s="215"/>
      <c r="AX249" s="215"/>
      <c r="AY249" s="394"/>
      <c r="AZ249" s="215"/>
      <c r="BA249" s="715"/>
      <c r="BB249"/>
      <c r="BC249" s="715"/>
      <c r="BD249"/>
      <c r="BE249" s="715"/>
      <c r="BF249"/>
      <c r="BG249" s="715"/>
      <c r="BH249"/>
      <c r="BI249" s="715"/>
      <c r="BJ249"/>
      <c r="BK249" s="715"/>
      <c r="BL249"/>
      <c r="BM249" s="715"/>
      <c r="BN249"/>
      <c r="BO249" s="387"/>
      <c r="BP249"/>
      <c r="BQ249" s="387"/>
      <c r="BR249"/>
      <c r="BS249" s="387"/>
      <c r="BT249"/>
      <c r="BU249" s="387"/>
      <c r="BV249"/>
      <c r="BW249" s="387"/>
      <c r="BX249"/>
      <c r="BY249" s="387"/>
      <c r="BZ249"/>
      <c r="CA249" s="387"/>
      <c r="CB249"/>
      <c r="CC249" s="387"/>
      <c r="CD249"/>
      <c r="CE249" s="387"/>
      <c r="CF249"/>
      <c r="CG249" s="387"/>
      <c r="CH249"/>
      <c r="CI249" s="387"/>
      <c r="CJ249"/>
      <c r="CK249" s="215"/>
      <c r="CL249" s="507"/>
      <c r="CM249" s="507"/>
      <c r="CN249" s="507"/>
      <c r="CO249" s="507"/>
      <c r="CP249" s="507"/>
      <c r="CQ249" s="507"/>
      <c r="CR249" s="507"/>
      <c r="CS249" s="507"/>
      <c r="CT249" s="507"/>
      <c r="CU249" s="507"/>
      <c r="CV249" s="507"/>
      <c r="CW249" s="507"/>
      <c r="CX249" s="507"/>
      <c r="CY249" s="507"/>
      <c r="DN249" s="507"/>
      <c r="DO249" s="507"/>
      <c r="DP249" s="507"/>
      <c r="DQ249" s="507"/>
      <c r="DR249" s="507"/>
      <c r="DS249" s="507"/>
      <c r="DT249" s="507"/>
      <c r="DU249" s="507"/>
      <c r="DV249" s="507"/>
      <c r="DW249" s="507"/>
      <c r="DX249" s="507"/>
      <c r="DY249" s="507"/>
      <c r="DZ249" s="507"/>
      <c r="EA249" s="507"/>
      <c r="EB249" s="507"/>
      <c r="EC249" s="507"/>
      <c r="ED249" s="507"/>
      <c r="EE249" s="507"/>
      <c r="EF249" s="507"/>
      <c r="EG249" s="507"/>
      <c r="EH249" s="507"/>
      <c r="EI249" s="507"/>
      <c r="EJ249" s="507"/>
      <c r="EK249" s="507"/>
      <c r="EL249" s="507"/>
      <c r="EM249" s="507"/>
      <c r="EN249" s="507"/>
      <c r="EO249" s="507"/>
      <c r="EP249" s="507"/>
      <c r="EQ249" s="507"/>
      <c r="ER249" s="507"/>
      <c r="ES249" s="507"/>
      <c r="ET249" s="507"/>
      <c r="EU249" s="507"/>
      <c r="EV249" s="507"/>
      <c r="EW249" s="507"/>
      <c r="EX249" s="507"/>
      <c r="EY249" s="507"/>
      <c r="EZ249" s="507"/>
      <c r="FA249" s="507"/>
      <c r="FB249" s="507"/>
      <c r="FC249" s="507"/>
      <c r="FD249" s="507"/>
      <c r="FE249" s="507"/>
      <c r="FF249" s="507"/>
      <c r="FG249" s="507"/>
      <c r="FH249" s="507"/>
      <c r="FI249" s="507"/>
      <c r="FJ249" s="507"/>
      <c r="FK249" s="507"/>
      <c r="FL249" s="507"/>
      <c r="FM249" s="507"/>
      <c r="FN249" s="507"/>
      <c r="FO249" s="507"/>
      <c r="FP249" s="507"/>
      <c r="FQ249" s="507"/>
      <c r="FR249" s="507"/>
      <c r="FS249" s="507"/>
      <c r="FT249" s="507"/>
      <c r="FU249" s="507"/>
      <c r="FV249" s="507"/>
      <c r="FW249" s="507"/>
      <c r="FX249" s="507"/>
      <c r="FY249" s="507"/>
      <c r="FZ249" s="507"/>
      <c r="GA249" s="507"/>
      <c r="GB249" s="507"/>
      <c r="GC249" s="507"/>
      <c r="GD249" s="507"/>
      <c r="GE249" s="507"/>
      <c r="GF249" s="507"/>
      <c r="GG249" s="507"/>
      <c r="GH249" s="507"/>
      <c r="GI249" s="507"/>
      <c r="GJ249" s="507"/>
      <c r="GK249" s="507"/>
      <c r="GL249" s="507"/>
      <c r="GM249" s="507"/>
      <c r="GN249" s="507"/>
      <c r="GO249" s="507"/>
      <c r="GP249" s="507"/>
      <c r="GQ249" s="507"/>
      <c r="GR249" s="507"/>
      <c r="GS249" s="507"/>
      <c r="GT249" s="507"/>
      <c r="GU249" s="507"/>
      <c r="GV249" s="507"/>
      <c r="GW249" s="507"/>
      <c r="GX249" s="507"/>
      <c r="GY249" s="507"/>
      <c r="GZ249" s="507"/>
      <c r="HA249" s="507"/>
      <c r="HB249" s="507"/>
      <c r="HC249" s="507"/>
      <c r="HD249" s="507"/>
      <c r="HE249" s="507"/>
      <c r="HF249" s="507"/>
      <c r="HG249" s="507"/>
      <c r="HH249" s="507"/>
      <c r="HI249" s="507"/>
      <c r="HJ249" s="507"/>
      <c r="HK249" s="507"/>
      <c r="HL249" s="507"/>
      <c r="HM249" s="507"/>
      <c r="HN249" s="507"/>
      <c r="HO249" s="507"/>
      <c r="HP249" s="507"/>
      <c r="HQ249" s="507"/>
      <c r="HR249" s="507"/>
      <c r="HS249" s="507"/>
      <c r="HT249" s="507"/>
      <c r="HU249" s="507"/>
      <c r="HV249" s="507"/>
      <c r="HW249" s="507"/>
      <c r="HX249" s="507"/>
      <c r="HY249" s="507"/>
      <c r="HZ249" s="507"/>
      <c r="IA249" s="507"/>
      <c r="IB249" s="507"/>
      <c r="IC249" s="507"/>
      <c r="ID249" s="507"/>
      <c r="IE249" s="507"/>
      <c r="IF249" s="507"/>
      <c r="IG249" s="507"/>
      <c r="IH249" s="507"/>
      <c r="II249" s="507"/>
      <c r="IJ249" s="507"/>
    </row>
    <row r="250" spans="1:244" s="398" customFormat="1" ht="19" x14ac:dyDescent="0.2">
      <c r="A250"/>
      <c r="B250" s="290"/>
      <c r="C250"/>
      <c r="D250" s="341"/>
      <c r="E250" s="463"/>
      <c r="F250" s="463"/>
      <c r="G250" s="271"/>
      <c r="H250"/>
      <c r="I250" s="99"/>
      <c r="J250"/>
      <c r="K250"/>
      <c r="L250"/>
      <c r="M250" s="275"/>
      <c r="N250" s="275"/>
      <c r="O250" s="275"/>
      <c r="P250" s="275"/>
      <c r="Q250" s="275"/>
      <c r="R250" s="275"/>
      <c r="S250" s="275"/>
      <c r="T250" s="275"/>
      <c r="U250" s="275"/>
      <c r="V250" s="275"/>
      <c r="W250" s="275"/>
      <c r="X250" s="275"/>
      <c r="Y250" s="275"/>
      <c r="Z250" s="275"/>
      <c r="AA250" s="275"/>
      <c r="AB250" s="23"/>
      <c r="AC250"/>
      <c r="AD250" s="92"/>
      <c r="AE250"/>
      <c r="AF250"/>
      <c r="AG250"/>
      <c r="AH250" s="96"/>
      <c r="AI250" s="394"/>
      <c r="AJ250" s="215"/>
      <c r="AK250" s="215"/>
      <c r="AL250" s="215"/>
      <c r="AM250" s="215"/>
      <c r="AN250" s="215"/>
      <c r="AO250" s="215"/>
      <c r="AP250" s="215"/>
      <c r="AQ250" s="215"/>
      <c r="AR250" s="215"/>
      <c r="AS250" s="215"/>
      <c r="AT250" s="215"/>
      <c r="AU250" s="215"/>
      <c r="AV250" s="215"/>
      <c r="AW250" s="215"/>
      <c r="AX250" s="215"/>
      <c r="AY250" s="394"/>
      <c r="AZ250" s="215"/>
      <c r="BA250" s="715"/>
      <c r="BB250"/>
      <c r="BC250" s="715"/>
      <c r="BD250"/>
      <c r="BE250" s="715"/>
      <c r="BF250"/>
      <c r="BG250" s="715"/>
      <c r="BH250"/>
      <c r="BI250" s="715"/>
      <c r="BJ250"/>
      <c r="BK250" s="715"/>
      <c r="BL250"/>
      <c r="BM250" s="715"/>
      <c r="BN250"/>
      <c r="BO250" s="387"/>
      <c r="BP250"/>
      <c r="BQ250" s="387"/>
      <c r="BR250"/>
      <c r="BS250" s="387"/>
      <c r="BT250"/>
      <c r="BU250" s="387"/>
      <c r="BV250"/>
      <c r="BW250" s="387"/>
      <c r="BX250"/>
      <c r="BY250" s="387"/>
      <c r="BZ250"/>
      <c r="CA250" s="387"/>
      <c r="CB250"/>
      <c r="CC250" s="387"/>
      <c r="CD250"/>
      <c r="CE250" s="387"/>
      <c r="CF250"/>
      <c r="CG250" s="387"/>
      <c r="CH250"/>
      <c r="CI250" s="387"/>
      <c r="CJ250"/>
      <c r="CK250" s="215"/>
      <c r="CL250" s="507"/>
      <c r="CM250" s="507"/>
      <c r="CN250" s="507"/>
      <c r="CO250" s="507"/>
      <c r="CP250" s="507"/>
      <c r="CQ250" s="507"/>
      <c r="CR250" s="507"/>
      <c r="CS250" s="507"/>
      <c r="CT250" s="507"/>
      <c r="CU250" s="507"/>
      <c r="CV250" s="507"/>
      <c r="CW250" s="507"/>
      <c r="CX250" s="507"/>
      <c r="CY250" s="507"/>
      <c r="DN250" s="507"/>
      <c r="DO250" s="507"/>
      <c r="DP250" s="507"/>
      <c r="DQ250" s="507"/>
      <c r="DR250" s="507"/>
      <c r="DS250" s="507"/>
      <c r="DT250" s="507"/>
      <c r="DU250" s="507"/>
      <c r="DV250" s="507"/>
      <c r="DW250" s="507"/>
      <c r="DX250" s="507"/>
      <c r="DY250" s="507"/>
      <c r="DZ250" s="507"/>
      <c r="EA250" s="507"/>
      <c r="EB250" s="507"/>
      <c r="EC250" s="507"/>
      <c r="ED250" s="507"/>
      <c r="EE250" s="507"/>
      <c r="EF250" s="507"/>
      <c r="EG250" s="507"/>
      <c r="EH250" s="507"/>
      <c r="EI250" s="507"/>
      <c r="EJ250" s="507"/>
      <c r="EK250" s="507"/>
      <c r="EL250" s="507"/>
      <c r="EM250" s="507"/>
      <c r="EN250" s="507"/>
      <c r="EO250" s="507"/>
      <c r="EP250" s="507"/>
      <c r="EQ250" s="507"/>
      <c r="ER250" s="507"/>
      <c r="ES250" s="507"/>
      <c r="ET250" s="507"/>
      <c r="EU250" s="507"/>
      <c r="EV250" s="507"/>
      <c r="EW250" s="507"/>
      <c r="EX250" s="507"/>
      <c r="EY250" s="507"/>
      <c r="EZ250" s="507"/>
      <c r="FA250" s="507"/>
      <c r="FB250" s="507"/>
      <c r="FC250" s="507"/>
      <c r="FD250" s="507"/>
      <c r="FE250" s="507"/>
      <c r="FF250" s="507"/>
      <c r="FG250" s="507"/>
      <c r="FH250" s="507"/>
      <c r="FI250" s="507"/>
      <c r="FJ250" s="507"/>
      <c r="FK250" s="507"/>
      <c r="FL250" s="507"/>
      <c r="FM250" s="507"/>
      <c r="FN250" s="507"/>
      <c r="FO250" s="507"/>
      <c r="FP250" s="507"/>
      <c r="FQ250" s="507"/>
      <c r="FR250" s="507"/>
      <c r="FS250" s="507"/>
      <c r="FT250" s="507"/>
      <c r="FU250" s="507"/>
      <c r="FV250" s="507"/>
      <c r="FW250" s="507"/>
      <c r="FX250" s="507"/>
      <c r="FY250" s="507"/>
      <c r="FZ250" s="507"/>
      <c r="GA250" s="507"/>
      <c r="GB250" s="507"/>
      <c r="GC250" s="507"/>
      <c r="GD250" s="507"/>
      <c r="GE250" s="507"/>
      <c r="GF250" s="507"/>
      <c r="GG250" s="507"/>
      <c r="GH250" s="507"/>
      <c r="GI250" s="507"/>
      <c r="GJ250" s="507"/>
      <c r="GK250" s="507"/>
      <c r="GL250" s="507"/>
      <c r="GM250" s="507"/>
      <c r="GN250" s="507"/>
      <c r="GO250" s="507"/>
      <c r="GP250" s="507"/>
      <c r="GQ250" s="507"/>
      <c r="GR250" s="507"/>
      <c r="GS250" s="507"/>
      <c r="GT250" s="507"/>
      <c r="GU250" s="507"/>
      <c r="GV250" s="507"/>
      <c r="GW250" s="507"/>
      <c r="GX250" s="507"/>
      <c r="GY250" s="507"/>
      <c r="GZ250" s="507"/>
      <c r="HA250" s="507"/>
      <c r="HB250" s="507"/>
      <c r="HC250" s="507"/>
      <c r="HD250" s="507"/>
      <c r="HE250" s="507"/>
      <c r="HF250" s="507"/>
      <c r="HG250" s="507"/>
      <c r="HH250" s="507"/>
      <c r="HI250" s="507"/>
      <c r="HJ250" s="507"/>
      <c r="HK250" s="507"/>
      <c r="HL250" s="507"/>
      <c r="HM250" s="507"/>
      <c r="HN250" s="507"/>
      <c r="HO250" s="507"/>
      <c r="HP250" s="507"/>
      <c r="HQ250" s="507"/>
      <c r="HR250" s="507"/>
      <c r="HS250" s="507"/>
      <c r="HT250" s="507"/>
      <c r="HU250" s="507"/>
      <c r="HV250" s="507"/>
      <c r="HW250" s="507"/>
      <c r="HX250" s="507"/>
      <c r="HY250" s="507"/>
      <c r="HZ250" s="507"/>
      <c r="IA250" s="507"/>
      <c r="IB250" s="507"/>
      <c r="IC250" s="507"/>
      <c r="ID250" s="507"/>
      <c r="IE250" s="507"/>
      <c r="IF250" s="507"/>
      <c r="IG250" s="507"/>
      <c r="IH250" s="507"/>
      <c r="II250" s="507"/>
      <c r="IJ250" s="507"/>
    </row>
    <row r="251" spans="1:244" s="398" customFormat="1" ht="19" x14ac:dyDescent="0.2">
      <c r="A251"/>
      <c r="B251" s="290"/>
      <c r="C251"/>
      <c r="D251" s="341"/>
      <c r="E251" s="463"/>
      <c r="F251" s="463"/>
      <c r="G251" s="271"/>
      <c r="H251"/>
      <c r="I251" s="99"/>
      <c r="J251"/>
      <c r="K251"/>
      <c r="L251"/>
      <c r="M251" s="275"/>
      <c r="N251" s="275"/>
      <c r="O251" s="275"/>
      <c r="P251" s="275"/>
      <c r="Q251" s="275"/>
      <c r="R251" s="275"/>
      <c r="S251" s="275"/>
      <c r="T251" s="275"/>
      <c r="U251" s="275"/>
      <c r="V251" s="275"/>
      <c r="W251" s="275"/>
      <c r="X251" s="275"/>
      <c r="Y251" s="275"/>
      <c r="Z251" s="275"/>
      <c r="AA251" s="275"/>
      <c r="AB251" s="23"/>
      <c r="AC251"/>
      <c r="AD251" s="92"/>
      <c r="AE251"/>
      <c r="AF251"/>
      <c r="AG251"/>
      <c r="AH251" s="96"/>
      <c r="AI251" s="394"/>
      <c r="AJ251" s="215"/>
      <c r="AK251" s="215"/>
      <c r="AL251" s="215"/>
      <c r="AM251" s="215"/>
      <c r="AN251" s="215"/>
      <c r="AO251" s="215"/>
      <c r="AP251" s="215"/>
      <c r="AQ251" s="215"/>
      <c r="AR251" s="215"/>
      <c r="AS251" s="215"/>
      <c r="AT251" s="215"/>
      <c r="AU251" s="215"/>
      <c r="AV251" s="215"/>
      <c r="AW251" s="215"/>
      <c r="AX251" s="215"/>
      <c r="AY251" s="394"/>
      <c r="AZ251" s="215"/>
      <c r="BA251" s="715"/>
      <c r="BB251"/>
      <c r="BC251" s="715"/>
      <c r="BD251"/>
      <c r="BE251" s="715"/>
      <c r="BF251"/>
      <c r="BG251" s="715"/>
      <c r="BH251"/>
      <c r="BI251" s="715"/>
      <c r="BJ251"/>
      <c r="BK251" s="715"/>
      <c r="BL251"/>
      <c r="BM251" s="715"/>
      <c r="BN251"/>
      <c r="BO251" s="387"/>
      <c r="BP251"/>
      <c r="BQ251" s="387"/>
      <c r="BR251"/>
      <c r="BS251" s="387"/>
      <c r="BT251"/>
      <c r="BU251" s="387"/>
      <c r="BV251"/>
      <c r="BW251" s="387"/>
      <c r="BX251"/>
      <c r="BY251" s="387"/>
      <c r="BZ251"/>
      <c r="CA251" s="387"/>
      <c r="CB251"/>
      <c r="CC251" s="387"/>
      <c r="CD251"/>
      <c r="CE251" s="387"/>
      <c r="CF251"/>
      <c r="CG251" s="387"/>
      <c r="CH251"/>
      <c r="CI251" s="387"/>
      <c r="CJ251"/>
      <c r="CK251" s="215"/>
      <c r="CL251" s="507"/>
      <c r="CM251" s="507"/>
      <c r="CN251" s="507"/>
      <c r="CO251" s="507"/>
      <c r="CP251" s="507"/>
      <c r="CQ251" s="507"/>
      <c r="CR251" s="507"/>
      <c r="CS251" s="507"/>
      <c r="CT251" s="507"/>
      <c r="CU251" s="507"/>
      <c r="CV251" s="507"/>
      <c r="CW251" s="507"/>
      <c r="CX251" s="507"/>
      <c r="CY251" s="507"/>
      <c r="DN251" s="507"/>
      <c r="DO251" s="507"/>
      <c r="DP251" s="507"/>
      <c r="DQ251" s="507"/>
      <c r="DR251" s="507"/>
      <c r="DS251" s="507"/>
      <c r="DT251" s="507"/>
      <c r="DU251" s="507"/>
      <c r="DV251" s="507"/>
      <c r="DW251" s="507"/>
      <c r="DX251" s="507"/>
      <c r="DY251" s="507"/>
      <c r="DZ251" s="507"/>
      <c r="EA251" s="507"/>
      <c r="EB251" s="507"/>
      <c r="EC251" s="507"/>
      <c r="ED251" s="507"/>
      <c r="EE251" s="507"/>
      <c r="EF251" s="507"/>
      <c r="EG251" s="507"/>
      <c r="EH251" s="507"/>
      <c r="EI251" s="507"/>
      <c r="EJ251" s="507"/>
      <c r="EK251" s="507"/>
      <c r="EL251" s="507"/>
      <c r="EM251" s="507"/>
      <c r="EN251" s="507"/>
      <c r="EO251" s="507"/>
      <c r="EP251" s="507"/>
      <c r="EQ251" s="507"/>
      <c r="ER251" s="507"/>
      <c r="ES251" s="507"/>
      <c r="ET251" s="507"/>
      <c r="EU251" s="507"/>
      <c r="EV251" s="507"/>
      <c r="EW251" s="507"/>
      <c r="EX251" s="507"/>
      <c r="EY251" s="507"/>
      <c r="EZ251" s="507"/>
      <c r="FA251" s="507"/>
      <c r="FB251" s="507"/>
      <c r="FC251" s="507"/>
      <c r="FD251" s="507"/>
      <c r="FE251" s="507"/>
      <c r="FF251" s="507"/>
      <c r="FG251" s="507"/>
      <c r="FH251" s="507"/>
      <c r="FI251" s="507"/>
      <c r="FJ251" s="507"/>
      <c r="FK251" s="507"/>
      <c r="FL251" s="507"/>
      <c r="FM251" s="507"/>
      <c r="FN251" s="507"/>
      <c r="FO251" s="507"/>
      <c r="FP251" s="507"/>
      <c r="FQ251" s="507"/>
      <c r="FR251" s="507"/>
      <c r="FS251" s="507"/>
      <c r="FT251" s="507"/>
      <c r="FU251" s="507"/>
      <c r="FV251" s="507"/>
      <c r="FW251" s="507"/>
      <c r="FX251" s="507"/>
      <c r="FY251" s="507"/>
      <c r="FZ251" s="507"/>
      <c r="GA251" s="507"/>
      <c r="GB251" s="507"/>
      <c r="GC251" s="507"/>
      <c r="GD251" s="507"/>
      <c r="GE251" s="507"/>
      <c r="GF251" s="507"/>
      <c r="GG251" s="507"/>
      <c r="GH251" s="507"/>
      <c r="GI251" s="507"/>
      <c r="GJ251" s="507"/>
      <c r="GK251" s="507"/>
      <c r="GL251" s="507"/>
      <c r="GM251" s="507"/>
      <c r="GN251" s="507"/>
      <c r="GO251" s="507"/>
      <c r="GP251" s="507"/>
      <c r="GQ251" s="507"/>
      <c r="GR251" s="507"/>
      <c r="GS251" s="507"/>
      <c r="GT251" s="507"/>
      <c r="GU251" s="507"/>
      <c r="GV251" s="507"/>
      <c r="GW251" s="507"/>
      <c r="GX251" s="507"/>
      <c r="GY251" s="507"/>
      <c r="GZ251" s="507"/>
      <c r="HA251" s="507"/>
      <c r="HB251" s="507"/>
      <c r="HC251" s="507"/>
      <c r="HD251" s="507"/>
      <c r="HE251" s="507"/>
      <c r="HF251" s="507"/>
      <c r="HG251" s="507"/>
      <c r="HH251" s="507"/>
      <c r="HI251" s="507"/>
      <c r="HJ251" s="507"/>
      <c r="HK251" s="507"/>
      <c r="HL251" s="507"/>
      <c r="HM251" s="507"/>
      <c r="HN251" s="507"/>
      <c r="HO251" s="507"/>
      <c r="HP251" s="507"/>
      <c r="HQ251" s="507"/>
      <c r="HR251" s="507"/>
      <c r="HS251" s="507"/>
      <c r="HT251" s="507"/>
      <c r="HU251" s="507"/>
      <c r="HV251" s="507"/>
      <c r="HW251" s="507"/>
      <c r="HX251" s="507"/>
      <c r="HY251" s="507"/>
      <c r="HZ251" s="507"/>
      <c r="IA251" s="507"/>
      <c r="IB251" s="507"/>
      <c r="IC251" s="507"/>
      <c r="ID251" s="507"/>
      <c r="IE251" s="507"/>
      <c r="IF251" s="507"/>
      <c r="IG251" s="507"/>
      <c r="IH251" s="507"/>
      <c r="II251" s="507"/>
      <c r="IJ251" s="507"/>
    </row>
    <row r="252" spans="1:244" s="398" customFormat="1" ht="19" x14ac:dyDescent="0.2">
      <c r="A252"/>
      <c r="B252" s="290"/>
      <c r="C252"/>
      <c r="D252" s="341"/>
      <c r="E252" s="463"/>
      <c r="F252" s="463"/>
      <c r="G252" s="271"/>
      <c r="H252"/>
      <c r="I252" s="99"/>
      <c r="J252"/>
      <c r="K252"/>
      <c r="L252"/>
      <c r="M252" s="275"/>
      <c r="N252" s="275"/>
      <c r="O252" s="275"/>
      <c r="P252" s="275"/>
      <c r="Q252" s="275"/>
      <c r="R252" s="275"/>
      <c r="S252" s="275"/>
      <c r="T252" s="275"/>
      <c r="U252" s="275"/>
      <c r="V252" s="275"/>
      <c r="W252" s="275"/>
      <c r="X252" s="275"/>
      <c r="Y252" s="275"/>
      <c r="Z252" s="275"/>
      <c r="AA252" s="275"/>
      <c r="AB252" s="23"/>
      <c r="AC252"/>
      <c r="AD252" s="92"/>
      <c r="AE252"/>
      <c r="AF252"/>
      <c r="AG252"/>
      <c r="AH252" s="96"/>
      <c r="AI252" s="394"/>
      <c r="AJ252" s="215"/>
      <c r="AK252" s="215"/>
      <c r="AL252" s="215"/>
      <c r="AM252" s="215"/>
      <c r="AN252" s="215"/>
      <c r="AO252" s="215"/>
      <c r="AP252" s="215"/>
      <c r="AQ252" s="215"/>
      <c r="AR252" s="215"/>
      <c r="AS252" s="215"/>
      <c r="AT252" s="215"/>
      <c r="AU252" s="215"/>
      <c r="AV252" s="215"/>
      <c r="AW252" s="215"/>
      <c r="AX252" s="215"/>
      <c r="AY252" s="394"/>
      <c r="AZ252" s="215"/>
      <c r="BA252" s="715"/>
      <c r="BB252"/>
      <c r="BC252" s="715"/>
      <c r="BD252"/>
      <c r="BE252" s="715"/>
      <c r="BF252"/>
      <c r="BG252" s="715"/>
      <c r="BH252"/>
      <c r="BI252" s="715"/>
      <c r="BJ252"/>
      <c r="BK252" s="715"/>
      <c r="BL252"/>
      <c r="BM252" s="715"/>
      <c r="BN252"/>
      <c r="BO252" s="387"/>
      <c r="BP252"/>
      <c r="BQ252" s="387"/>
      <c r="BR252"/>
      <c r="BS252" s="387"/>
      <c r="BT252"/>
      <c r="BU252" s="387"/>
      <c r="BV252"/>
      <c r="BW252" s="387"/>
      <c r="BX252"/>
      <c r="BY252" s="387"/>
      <c r="BZ252"/>
      <c r="CA252" s="387"/>
      <c r="CB252"/>
      <c r="CC252" s="387"/>
      <c r="CD252"/>
      <c r="CE252" s="387"/>
      <c r="CF252"/>
      <c r="CG252" s="387"/>
      <c r="CH252"/>
      <c r="CI252" s="387"/>
      <c r="CJ252"/>
      <c r="CK252" s="215"/>
      <c r="CL252" s="507"/>
      <c r="CM252" s="507"/>
      <c r="CN252" s="507"/>
      <c r="CO252" s="507"/>
      <c r="CP252" s="507"/>
      <c r="CQ252" s="507"/>
      <c r="CR252" s="507"/>
      <c r="CS252" s="507"/>
      <c r="CT252" s="507"/>
      <c r="CU252" s="507"/>
      <c r="CV252" s="507"/>
      <c r="CW252" s="507"/>
      <c r="CX252" s="507"/>
      <c r="CY252" s="507"/>
      <c r="DN252" s="507"/>
      <c r="DO252" s="507"/>
      <c r="DP252" s="507"/>
      <c r="DQ252" s="507"/>
      <c r="DR252" s="507"/>
      <c r="DS252" s="507"/>
      <c r="DT252" s="507"/>
      <c r="DU252" s="507"/>
      <c r="DV252" s="507"/>
      <c r="DW252" s="507"/>
      <c r="DX252" s="507"/>
      <c r="DY252" s="507"/>
      <c r="DZ252" s="507"/>
      <c r="EA252" s="507"/>
      <c r="EB252" s="507"/>
      <c r="EC252" s="507"/>
      <c r="ED252" s="507"/>
      <c r="EE252" s="507"/>
      <c r="EF252" s="507"/>
      <c r="EG252" s="507"/>
      <c r="EH252" s="507"/>
      <c r="EI252" s="507"/>
      <c r="EJ252" s="507"/>
      <c r="EK252" s="507"/>
      <c r="EL252" s="507"/>
      <c r="EM252" s="507"/>
      <c r="EN252" s="507"/>
      <c r="EO252" s="507"/>
      <c r="EP252" s="507"/>
      <c r="EQ252" s="507"/>
      <c r="ER252" s="507"/>
      <c r="ES252" s="507"/>
      <c r="ET252" s="507"/>
      <c r="EU252" s="507"/>
      <c r="EV252" s="507"/>
      <c r="EW252" s="507"/>
      <c r="EX252" s="507"/>
      <c r="EY252" s="507"/>
      <c r="EZ252" s="507"/>
      <c r="FA252" s="507"/>
      <c r="FB252" s="507"/>
      <c r="FC252" s="507"/>
      <c r="FD252" s="507"/>
      <c r="FE252" s="507"/>
      <c r="FF252" s="507"/>
      <c r="FG252" s="507"/>
      <c r="FH252" s="507"/>
      <c r="FI252" s="507"/>
      <c r="FJ252" s="507"/>
      <c r="FK252" s="507"/>
      <c r="FL252" s="507"/>
      <c r="FM252" s="507"/>
      <c r="FN252" s="507"/>
      <c r="FO252" s="507"/>
      <c r="FP252" s="507"/>
      <c r="FQ252" s="507"/>
      <c r="FR252" s="507"/>
      <c r="FS252" s="507"/>
      <c r="FT252" s="507"/>
      <c r="FU252" s="507"/>
      <c r="FV252" s="507"/>
      <c r="FW252" s="507"/>
      <c r="FX252" s="507"/>
      <c r="FY252" s="507"/>
      <c r="FZ252" s="507"/>
      <c r="GA252" s="507"/>
      <c r="GB252" s="507"/>
      <c r="GC252" s="507"/>
      <c r="GD252" s="507"/>
      <c r="GE252" s="507"/>
      <c r="GF252" s="507"/>
      <c r="GG252" s="507"/>
      <c r="GH252" s="507"/>
      <c r="GI252" s="507"/>
      <c r="GJ252" s="507"/>
      <c r="GK252" s="507"/>
      <c r="GL252" s="507"/>
      <c r="GM252" s="507"/>
      <c r="GN252" s="507"/>
      <c r="GO252" s="507"/>
      <c r="GP252" s="507"/>
      <c r="GQ252" s="507"/>
      <c r="GR252" s="507"/>
      <c r="GS252" s="507"/>
      <c r="GT252" s="507"/>
      <c r="GU252" s="507"/>
      <c r="GV252" s="507"/>
      <c r="GW252" s="507"/>
      <c r="GX252" s="507"/>
      <c r="GY252" s="507"/>
      <c r="GZ252" s="507"/>
      <c r="HA252" s="507"/>
      <c r="HB252" s="507"/>
      <c r="HC252" s="507"/>
      <c r="HD252" s="507"/>
      <c r="HE252" s="507"/>
      <c r="HF252" s="507"/>
      <c r="HG252" s="507"/>
      <c r="HH252" s="507"/>
      <c r="HI252" s="507"/>
      <c r="HJ252" s="507"/>
      <c r="HK252" s="507"/>
      <c r="HL252" s="507"/>
      <c r="HM252" s="507"/>
      <c r="HN252" s="507"/>
      <c r="HO252" s="507"/>
      <c r="HP252" s="507"/>
      <c r="HQ252" s="507"/>
      <c r="HR252" s="507"/>
      <c r="HS252" s="507"/>
      <c r="HT252" s="507"/>
      <c r="HU252" s="507"/>
      <c r="HV252" s="507"/>
      <c r="HW252" s="507"/>
      <c r="HX252" s="507"/>
      <c r="HY252" s="507"/>
      <c r="HZ252" s="507"/>
      <c r="IA252" s="507"/>
      <c r="IB252" s="507"/>
      <c r="IC252" s="507"/>
      <c r="ID252" s="507"/>
      <c r="IE252" s="507"/>
      <c r="IF252" s="507"/>
      <c r="IG252" s="507"/>
      <c r="IH252" s="507"/>
      <c r="II252" s="507"/>
      <c r="IJ252" s="507"/>
    </row>
    <row r="253" spans="1:244" s="398" customFormat="1" ht="19" x14ac:dyDescent="0.2">
      <c r="A253"/>
      <c r="B253" s="290"/>
      <c r="C253"/>
      <c r="D253" s="341"/>
      <c r="E253" s="463"/>
      <c r="F253" s="463"/>
      <c r="G253" s="271"/>
      <c r="H253"/>
      <c r="I253" s="99"/>
      <c r="J253"/>
      <c r="K253"/>
      <c r="L253"/>
      <c r="M253" s="275"/>
      <c r="N253" s="275"/>
      <c r="O253" s="275"/>
      <c r="P253" s="275"/>
      <c r="Q253" s="275"/>
      <c r="R253" s="275"/>
      <c r="S253" s="275"/>
      <c r="T253" s="275"/>
      <c r="U253" s="275"/>
      <c r="V253" s="275"/>
      <c r="W253" s="275"/>
      <c r="X253" s="275"/>
      <c r="Y253" s="275"/>
      <c r="Z253" s="275"/>
      <c r="AA253" s="275"/>
      <c r="AB253" s="23"/>
      <c r="AC253"/>
      <c r="AD253" s="92"/>
      <c r="AE253"/>
      <c r="AF253"/>
      <c r="AG253"/>
      <c r="AH253" s="96"/>
      <c r="AI253" s="394"/>
      <c r="AJ253" s="215"/>
      <c r="AK253" s="215"/>
      <c r="AL253" s="215"/>
      <c r="AM253" s="215"/>
      <c r="AN253" s="215"/>
      <c r="AO253" s="215"/>
      <c r="AP253" s="215"/>
      <c r="AQ253" s="215"/>
      <c r="AR253" s="215"/>
      <c r="AS253" s="215"/>
      <c r="AT253" s="215"/>
      <c r="AU253" s="215"/>
      <c r="AV253" s="215"/>
      <c r="AW253" s="215"/>
      <c r="AX253" s="215"/>
      <c r="AY253" s="394"/>
      <c r="AZ253" s="215"/>
      <c r="BA253" s="715"/>
      <c r="BB253"/>
      <c r="BC253" s="715"/>
      <c r="BD253"/>
      <c r="BE253" s="715"/>
      <c r="BF253"/>
      <c r="BG253" s="715"/>
      <c r="BH253"/>
      <c r="BI253" s="715"/>
      <c r="BJ253"/>
      <c r="BK253" s="715"/>
      <c r="BL253"/>
      <c r="BM253" s="715"/>
      <c r="BN253"/>
      <c r="BO253" s="387"/>
      <c r="BP253"/>
      <c r="BQ253" s="387"/>
      <c r="BR253"/>
      <c r="BS253" s="387"/>
      <c r="BT253"/>
      <c r="BU253" s="387"/>
      <c r="BV253"/>
      <c r="BW253" s="387"/>
      <c r="BX253"/>
      <c r="BY253" s="387"/>
      <c r="BZ253"/>
      <c r="CA253" s="387"/>
      <c r="CB253"/>
      <c r="CC253" s="387"/>
      <c r="CD253"/>
      <c r="CE253" s="387"/>
      <c r="CF253"/>
      <c r="CG253" s="387"/>
      <c r="CH253"/>
      <c r="CI253" s="387"/>
      <c r="CJ253"/>
      <c r="CK253" s="215"/>
      <c r="CL253" s="507"/>
      <c r="CM253" s="507"/>
      <c r="CN253" s="507"/>
      <c r="CO253" s="507"/>
      <c r="CP253" s="507"/>
      <c r="CQ253" s="507"/>
      <c r="CR253" s="507"/>
      <c r="CS253" s="507"/>
      <c r="CT253" s="507"/>
      <c r="CU253" s="507"/>
      <c r="CV253" s="507"/>
      <c r="CW253" s="507"/>
      <c r="CX253" s="507"/>
      <c r="CY253" s="507"/>
      <c r="DN253" s="507"/>
      <c r="DO253" s="507"/>
      <c r="DP253" s="507"/>
      <c r="DQ253" s="507"/>
      <c r="DR253" s="507"/>
      <c r="DS253" s="507"/>
      <c r="DT253" s="507"/>
      <c r="DU253" s="507"/>
      <c r="DV253" s="507"/>
      <c r="DW253" s="507"/>
      <c r="DX253" s="507"/>
      <c r="DY253" s="507"/>
      <c r="DZ253" s="507"/>
      <c r="EA253" s="507"/>
      <c r="EB253" s="507"/>
      <c r="EC253" s="507"/>
      <c r="ED253" s="507"/>
      <c r="EE253" s="507"/>
      <c r="EF253" s="507"/>
      <c r="EG253" s="507"/>
      <c r="EH253" s="507"/>
      <c r="EI253" s="507"/>
      <c r="EJ253" s="507"/>
      <c r="EK253" s="507"/>
      <c r="EL253" s="507"/>
      <c r="EM253" s="507"/>
      <c r="EN253" s="507"/>
      <c r="EO253" s="507"/>
      <c r="EP253" s="507"/>
      <c r="EQ253" s="507"/>
      <c r="ER253" s="507"/>
      <c r="ES253" s="507"/>
      <c r="ET253" s="507"/>
      <c r="EU253" s="507"/>
      <c r="EV253" s="507"/>
      <c r="EW253" s="507"/>
      <c r="EX253" s="507"/>
      <c r="EY253" s="507"/>
      <c r="EZ253" s="507"/>
      <c r="FA253" s="507"/>
      <c r="FB253" s="507"/>
      <c r="FC253" s="507"/>
      <c r="FD253" s="507"/>
      <c r="FE253" s="507"/>
      <c r="FF253" s="507"/>
      <c r="FG253" s="507"/>
      <c r="FH253" s="507"/>
      <c r="FI253" s="507"/>
      <c r="FJ253" s="507"/>
      <c r="FK253" s="507"/>
      <c r="FL253" s="507"/>
      <c r="FM253" s="507"/>
      <c r="FN253" s="507"/>
      <c r="FO253" s="507"/>
      <c r="FP253" s="507"/>
      <c r="FQ253" s="507"/>
      <c r="FR253" s="507"/>
      <c r="FS253" s="507"/>
      <c r="FT253" s="507"/>
      <c r="FU253" s="507"/>
      <c r="FV253" s="507"/>
      <c r="FW253" s="507"/>
      <c r="FX253" s="507"/>
      <c r="FY253" s="507"/>
      <c r="FZ253" s="507"/>
      <c r="GA253" s="507"/>
      <c r="GB253" s="507"/>
      <c r="GC253" s="507"/>
      <c r="GD253" s="507"/>
      <c r="GE253" s="507"/>
      <c r="GF253" s="507"/>
      <c r="GG253" s="507"/>
      <c r="GH253" s="507"/>
      <c r="GI253" s="507"/>
      <c r="GJ253" s="507"/>
      <c r="GK253" s="507"/>
      <c r="GL253" s="507"/>
      <c r="GM253" s="507"/>
      <c r="GN253" s="507"/>
      <c r="GO253" s="507"/>
      <c r="GP253" s="507"/>
      <c r="GQ253" s="507"/>
      <c r="GR253" s="507"/>
      <c r="GS253" s="507"/>
      <c r="GT253" s="507"/>
      <c r="GU253" s="507"/>
      <c r="GV253" s="507"/>
      <c r="GW253" s="507"/>
      <c r="GX253" s="507"/>
      <c r="GY253" s="507"/>
      <c r="GZ253" s="507"/>
      <c r="HA253" s="507"/>
      <c r="HB253" s="507"/>
      <c r="HC253" s="507"/>
      <c r="HD253" s="507"/>
      <c r="HE253" s="507"/>
      <c r="HF253" s="507"/>
      <c r="HG253" s="507"/>
      <c r="HH253" s="507"/>
      <c r="HI253" s="507"/>
      <c r="HJ253" s="507"/>
      <c r="HK253" s="507"/>
      <c r="HL253" s="507"/>
      <c r="HM253" s="507"/>
      <c r="HN253" s="507"/>
      <c r="HO253" s="507"/>
      <c r="HP253" s="507"/>
      <c r="HQ253" s="507"/>
      <c r="HR253" s="507"/>
      <c r="HS253" s="507"/>
      <c r="HT253" s="507"/>
      <c r="HU253" s="507"/>
      <c r="HV253" s="507"/>
      <c r="HW253" s="507"/>
      <c r="HX253" s="507"/>
      <c r="HY253" s="507"/>
      <c r="HZ253" s="507"/>
      <c r="IA253" s="507"/>
      <c r="IB253" s="507"/>
      <c r="IC253" s="507"/>
      <c r="ID253" s="507"/>
      <c r="IE253" s="507"/>
      <c r="IF253" s="507"/>
      <c r="IG253" s="507"/>
      <c r="IH253" s="507"/>
      <c r="II253" s="507"/>
      <c r="IJ253" s="507"/>
    </row>
    <row r="254" spans="1:244" s="398" customFormat="1" ht="19" x14ac:dyDescent="0.2">
      <c r="A254"/>
      <c r="B254" s="290"/>
      <c r="C254"/>
      <c r="D254" s="341"/>
      <c r="E254" s="463"/>
      <c r="F254" s="463"/>
      <c r="G254" s="271"/>
      <c r="H254"/>
      <c r="I254" s="99"/>
      <c r="J254"/>
      <c r="K254"/>
      <c r="L254"/>
      <c r="M254" s="275"/>
      <c r="N254" s="275"/>
      <c r="O254" s="275"/>
      <c r="P254" s="275"/>
      <c r="Q254" s="275"/>
      <c r="R254" s="275"/>
      <c r="S254" s="275"/>
      <c r="T254" s="275"/>
      <c r="U254" s="275"/>
      <c r="V254" s="275"/>
      <c r="W254" s="275"/>
      <c r="X254" s="275"/>
      <c r="Y254" s="275"/>
      <c r="Z254" s="275"/>
      <c r="AA254" s="275"/>
      <c r="AB254" s="23"/>
      <c r="AC254"/>
      <c r="AD254" s="92"/>
      <c r="AE254"/>
      <c r="AF254"/>
      <c r="AG254"/>
      <c r="AH254" s="96"/>
      <c r="AI254" s="394"/>
      <c r="AJ254" s="215"/>
      <c r="AK254" s="215"/>
      <c r="AL254" s="215"/>
      <c r="AM254" s="215"/>
      <c r="AN254" s="215"/>
      <c r="AO254" s="215"/>
      <c r="AP254" s="215"/>
      <c r="AQ254" s="215"/>
      <c r="AR254" s="215"/>
      <c r="AS254" s="215"/>
      <c r="AT254" s="215"/>
      <c r="AU254" s="215"/>
      <c r="AV254" s="215"/>
      <c r="AW254" s="215"/>
      <c r="AX254" s="215"/>
      <c r="AY254" s="394"/>
      <c r="AZ254" s="215"/>
      <c r="BA254" s="715"/>
      <c r="BB254"/>
      <c r="BC254" s="715"/>
      <c r="BD254"/>
      <c r="BE254" s="715"/>
      <c r="BF254"/>
      <c r="BG254" s="715"/>
      <c r="BH254"/>
      <c r="BI254" s="715"/>
      <c r="BJ254"/>
      <c r="BK254" s="715"/>
      <c r="BL254"/>
      <c r="BM254" s="715"/>
      <c r="BN254"/>
      <c r="BO254" s="387"/>
      <c r="BP254"/>
      <c r="BQ254" s="387"/>
      <c r="BR254"/>
      <c r="BS254" s="387"/>
      <c r="BT254"/>
      <c r="BU254" s="387"/>
      <c r="BV254"/>
      <c r="BW254" s="387"/>
      <c r="BX254"/>
      <c r="BY254" s="387"/>
      <c r="BZ254"/>
      <c r="CA254" s="387"/>
      <c r="CB254"/>
      <c r="CC254" s="387"/>
      <c r="CD254"/>
      <c r="CE254" s="387"/>
      <c r="CF254"/>
      <c r="CG254" s="387"/>
      <c r="CH254"/>
      <c r="CI254" s="387"/>
      <c r="CJ254"/>
      <c r="CK254" s="215"/>
      <c r="CL254" s="507"/>
      <c r="CM254" s="507"/>
      <c r="CN254" s="507"/>
      <c r="CO254" s="507"/>
      <c r="CP254" s="507"/>
      <c r="CQ254" s="507"/>
      <c r="CR254" s="507"/>
      <c r="CS254" s="507"/>
      <c r="CT254" s="507"/>
      <c r="CU254" s="507"/>
      <c r="CV254" s="507"/>
      <c r="CW254" s="507"/>
      <c r="CX254" s="507"/>
      <c r="CY254" s="507"/>
      <c r="DN254" s="507"/>
      <c r="DO254" s="507"/>
      <c r="DP254" s="507"/>
      <c r="DQ254" s="507"/>
      <c r="DR254" s="507"/>
      <c r="DS254" s="507"/>
      <c r="DT254" s="507"/>
      <c r="DU254" s="507"/>
      <c r="DV254" s="507"/>
      <c r="DW254" s="507"/>
      <c r="DX254" s="507"/>
      <c r="DY254" s="507"/>
      <c r="DZ254" s="507"/>
      <c r="EA254" s="507"/>
      <c r="EB254" s="507"/>
      <c r="EC254" s="507"/>
      <c r="ED254" s="507"/>
      <c r="EE254" s="507"/>
      <c r="EF254" s="507"/>
      <c r="EG254" s="507"/>
      <c r="EH254" s="507"/>
      <c r="EI254" s="507"/>
      <c r="EJ254" s="507"/>
      <c r="EK254" s="507"/>
      <c r="EL254" s="507"/>
      <c r="EM254" s="507"/>
      <c r="EN254" s="507"/>
      <c r="EO254" s="507"/>
      <c r="EP254" s="507"/>
      <c r="EQ254" s="507"/>
      <c r="ER254" s="507"/>
      <c r="ES254" s="507"/>
      <c r="ET254" s="507"/>
      <c r="EU254" s="507"/>
      <c r="EV254" s="507"/>
      <c r="EW254" s="507"/>
      <c r="EX254" s="507"/>
      <c r="EY254" s="507"/>
      <c r="EZ254" s="507"/>
      <c r="FA254" s="507"/>
      <c r="FB254" s="507"/>
      <c r="FC254" s="507"/>
      <c r="FD254" s="507"/>
      <c r="FE254" s="507"/>
      <c r="FF254" s="507"/>
      <c r="FG254" s="507"/>
      <c r="FH254" s="507"/>
      <c r="FI254" s="507"/>
      <c r="FJ254" s="507"/>
      <c r="FK254" s="507"/>
      <c r="FL254" s="507"/>
      <c r="FM254" s="507"/>
      <c r="FN254" s="507"/>
      <c r="FO254" s="507"/>
      <c r="FP254" s="507"/>
      <c r="FQ254" s="507"/>
      <c r="FR254" s="507"/>
      <c r="FS254" s="507"/>
      <c r="FT254" s="507"/>
      <c r="FU254" s="507"/>
      <c r="FV254" s="507"/>
      <c r="FW254" s="507"/>
      <c r="FX254" s="507"/>
      <c r="FY254" s="507"/>
      <c r="FZ254" s="507"/>
      <c r="GA254" s="507"/>
      <c r="GB254" s="507"/>
      <c r="GC254" s="507"/>
      <c r="GD254" s="507"/>
      <c r="GE254" s="507"/>
      <c r="GF254" s="507"/>
      <c r="GG254" s="507"/>
      <c r="GH254" s="507"/>
      <c r="GI254" s="507"/>
      <c r="GJ254" s="507"/>
      <c r="GK254" s="507"/>
      <c r="GL254" s="507"/>
      <c r="GM254" s="507"/>
      <c r="GN254" s="507"/>
      <c r="GO254" s="507"/>
      <c r="GP254" s="507"/>
      <c r="GQ254" s="507"/>
      <c r="GR254" s="507"/>
      <c r="GS254" s="507"/>
      <c r="GT254" s="507"/>
      <c r="GU254" s="507"/>
      <c r="GV254" s="507"/>
      <c r="GW254" s="507"/>
      <c r="GX254" s="507"/>
      <c r="GY254" s="507"/>
      <c r="GZ254" s="507"/>
      <c r="HA254" s="507"/>
      <c r="HB254" s="507"/>
      <c r="HC254" s="507"/>
      <c r="HD254" s="507"/>
      <c r="HE254" s="507"/>
      <c r="HF254" s="507"/>
      <c r="HG254" s="507"/>
      <c r="HH254" s="507"/>
      <c r="HI254" s="507"/>
      <c r="HJ254" s="507"/>
      <c r="HK254" s="507"/>
      <c r="HL254" s="507"/>
      <c r="HM254" s="507"/>
      <c r="HN254" s="507"/>
      <c r="HO254" s="507"/>
      <c r="HP254" s="507"/>
      <c r="HQ254" s="507"/>
      <c r="HR254" s="507"/>
      <c r="HS254" s="507"/>
      <c r="HT254" s="507"/>
      <c r="HU254" s="507"/>
      <c r="HV254" s="507"/>
      <c r="HW254" s="507"/>
      <c r="HX254" s="507"/>
      <c r="HY254" s="507"/>
      <c r="HZ254" s="507"/>
      <c r="IA254" s="507"/>
      <c r="IB254" s="507"/>
      <c r="IC254" s="507"/>
      <c r="ID254" s="507"/>
      <c r="IE254" s="507"/>
      <c r="IF254" s="507"/>
      <c r="IG254" s="507"/>
      <c r="IH254" s="507"/>
      <c r="II254" s="507"/>
      <c r="IJ254" s="507"/>
    </row>
    <row r="255" spans="1:244" s="398" customFormat="1" ht="19" x14ac:dyDescent="0.2">
      <c r="A255"/>
      <c r="B255" s="290"/>
      <c r="C255"/>
      <c r="D255" s="341"/>
      <c r="E255" s="463"/>
      <c r="F255" s="463"/>
      <c r="G255" s="271"/>
      <c r="H255"/>
      <c r="I255" s="99"/>
      <c r="J255"/>
      <c r="K255"/>
      <c r="L255"/>
      <c r="M255" s="275"/>
      <c r="N255" s="275"/>
      <c r="O255" s="275"/>
      <c r="P255" s="275"/>
      <c r="Q255" s="275"/>
      <c r="R255" s="275"/>
      <c r="S255" s="275"/>
      <c r="T255" s="275"/>
      <c r="U255" s="275"/>
      <c r="V255" s="275"/>
      <c r="W255" s="275"/>
      <c r="X255" s="275"/>
      <c r="Y255" s="275"/>
      <c r="Z255" s="275"/>
      <c r="AA255" s="275"/>
      <c r="AB255" s="23"/>
      <c r="AC255"/>
      <c r="AD255" s="92"/>
      <c r="AE255"/>
      <c r="AF255"/>
      <c r="AG255"/>
      <c r="AH255" s="96"/>
      <c r="AI255" s="394"/>
      <c r="AJ255" s="215"/>
      <c r="AK255" s="215"/>
      <c r="AL255" s="215"/>
      <c r="AM255" s="215"/>
      <c r="AN255" s="215"/>
      <c r="AO255" s="215"/>
      <c r="AP255" s="215"/>
      <c r="AQ255" s="215"/>
      <c r="AR255" s="215"/>
      <c r="AS255" s="215"/>
      <c r="AT255" s="215"/>
      <c r="AU255" s="215"/>
      <c r="AV255" s="215"/>
      <c r="AW255" s="215"/>
      <c r="AX255" s="215"/>
      <c r="AY255" s="394"/>
      <c r="AZ255" s="215"/>
      <c r="BA255" s="715"/>
      <c r="BB255"/>
      <c r="BC255" s="715"/>
      <c r="BD255"/>
      <c r="BE255" s="715"/>
      <c r="BF255"/>
      <c r="BG255" s="715"/>
      <c r="BH255"/>
      <c r="BI255" s="715"/>
      <c r="BJ255"/>
      <c r="BK255" s="715"/>
      <c r="BL255"/>
      <c r="BM255" s="715"/>
      <c r="BN255"/>
      <c r="BO255" s="387"/>
      <c r="BP255"/>
      <c r="BQ255" s="387"/>
      <c r="BR255"/>
      <c r="BS255" s="387"/>
      <c r="BT255"/>
      <c r="BU255" s="387"/>
      <c r="BV255"/>
      <c r="BW255" s="387"/>
      <c r="BX255"/>
      <c r="BY255" s="387"/>
      <c r="BZ255"/>
      <c r="CA255" s="387"/>
      <c r="CB255"/>
      <c r="CC255" s="387"/>
      <c r="CD255"/>
      <c r="CE255" s="387"/>
      <c r="CF255"/>
      <c r="CG255" s="387"/>
      <c r="CH255"/>
      <c r="CI255" s="387"/>
      <c r="CJ255"/>
      <c r="CK255" s="215"/>
      <c r="CL255" s="507"/>
      <c r="CM255" s="507"/>
      <c r="CN255" s="507"/>
      <c r="CO255" s="507"/>
      <c r="CP255" s="507"/>
      <c r="CQ255" s="507"/>
      <c r="CR255" s="507"/>
      <c r="CS255" s="507"/>
      <c r="CT255" s="507"/>
      <c r="CU255" s="507"/>
      <c r="CV255" s="507"/>
      <c r="CW255" s="507"/>
      <c r="CX255" s="507"/>
      <c r="CY255" s="507"/>
      <c r="DN255" s="507"/>
      <c r="DO255" s="507"/>
      <c r="DP255" s="507"/>
      <c r="DQ255" s="507"/>
      <c r="DR255" s="507"/>
      <c r="DS255" s="507"/>
      <c r="DT255" s="507"/>
      <c r="DU255" s="507"/>
      <c r="DV255" s="507"/>
      <c r="DW255" s="507"/>
      <c r="DX255" s="507"/>
      <c r="DY255" s="507"/>
      <c r="DZ255" s="507"/>
      <c r="EA255" s="507"/>
      <c r="EB255" s="507"/>
      <c r="EC255" s="507"/>
      <c r="ED255" s="507"/>
      <c r="EE255" s="507"/>
      <c r="EF255" s="507"/>
      <c r="EG255" s="507"/>
      <c r="EH255" s="507"/>
      <c r="EI255" s="507"/>
      <c r="EJ255" s="507"/>
      <c r="EK255" s="507"/>
      <c r="EL255" s="507"/>
      <c r="EM255" s="507"/>
      <c r="EN255" s="507"/>
      <c r="EO255" s="507"/>
      <c r="EP255" s="507"/>
      <c r="EQ255" s="507"/>
      <c r="ER255" s="507"/>
      <c r="ES255" s="507"/>
      <c r="ET255" s="507"/>
      <c r="EU255" s="507"/>
      <c r="EV255" s="507"/>
      <c r="EW255" s="507"/>
      <c r="EX255" s="507"/>
      <c r="EY255" s="507"/>
      <c r="EZ255" s="507"/>
      <c r="FA255" s="507"/>
      <c r="FB255" s="507"/>
      <c r="FC255" s="507"/>
      <c r="FD255" s="507"/>
      <c r="FE255" s="507"/>
      <c r="FF255" s="507"/>
      <c r="FG255" s="507"/>
      <c r="FH255" s="507"/>
      <c r="FI255" s="507"/>
      <c r="FJ255" s="507"/>
      <c r="FK255" s="507"/>
      <c r="FL255" s="507"/>
      <c r="FM255" s="507"/>
      <c r="FN255" s="507"/>
      <c r="FO255" s="507"/>
      <c r="FP255" s="507"/>
      <c r="FQ255" s="507"/>
      <c r="FR255" s="507"/>
      <c r="FS255" s="507"/>
      <c r="FT255" s="507"/>
      <c r="FU255" s="507"/>
      <c r="FV255" s="507"/>
      <c r="FW255" s="507"/>
      <c r="FX255" s="507"/>
      <c r="FY255" s="507"/>
      <c r="FZ255" s="507"/>
      <c r="GA255" s="507"/>
      <c r="GB255" s="507"/>
      <c r="GC255" s="507"/>
      <c r="GD255" s="507"/>
      <c r="GE255" s="507"/>
      <c r="GF255" s="507"/>
      <c r="GG255" s="507"/>
      <c r="GH255" s="507"/>
      <c r="GI255" s="507"/>
      <c r="GJ255" s="507"/>
      <c r="GK255" s="507"/>
      <c r="GL255" s="507"/>
      <c r="GM255" s="507"/>
      <c r="GN255" s="507"/>
      <c r="GO255" s="507"/>
      <c r="GP255" s="507"/>
      <c r="GQ255" s="507"/>
      <c r="GR255" s="507"/>
      <c r="GS255" s="507"/>
      <c r="GT255" s="507"/>
      <c r="GU255" s="507"/>
      <c r="GV255" s="507"/>
      <c r="GW255" s="507"/>
      <c r="GX255" s="507"/>
      <c r="GY255" s="507"/>
      <c r="GZ255" s="507"/>
      <c r="HA255" s="507"/>
      <c r="HB255" s="507"/>
      <c r="HC255" s="507"/>
      <c r="HD255" s="507"/>
      <c r="HE255" s="507"/>
      <c r="HF255" s="507"/>
      <c r="HG255" s="507"/>
      <c r="HH255" s="507"/>
      <c r="HI255" s="507"/>
      <c r="HJ255" s="507"/>
      <c r="HK255" s="507"/>
      <c r="HL255" s="507"/>
      <c r="HM255" s="507"/>
      <c r="HN255" s="507"/>
      <c r="HO255" s="507"/>
      <c r="HP255" s="507"/>
      <c r="HQ255" s="507"/>
      <c r="HR255" s="507"/>
      <c r="HS255" s="507"/>
      <c r="HT255" s="507"/>
      <c r="HU255" s="507"/>
      <c r="HV255" s="507"/>
      <c r="HW255" s="507"/>
      <c r="HX255" s="507"/>
      <c r="HY255" s="507"/>
      <c r="HZ255" s="507"/>
      <c r="IA255" s="507"/>
      <c r="IB255" s="507"/>
      <c r="IC255" s="507"/>
      <c r="ID255" s="507"/>
      <c r="IE255" s="507"/>
      <c r="IF255" s="507"/>
      <c r="IG255" s="507"/>
      <c r="IH255" s="507"/>
      <c r="II255" s="507"/>
      <c r="IJ255" s="507"/>
    </row>
    <row r="256" spans="1:244" s="398" customFormat="1" ht="19" x14ac:dyDescent="0.2">
      <c r="A256"/>
      <c r="B256" s="290"/>
      <c r="C256"/>
      <c r="D256" s="341"/>
      <c r="E256" s="463"/>
      <c r="F256" s="463"/>
      <c r="G256" s="271"/>
      <c r="H256"/>
      <c r="I256" s="99"/>
      <c r="J256"/>
      <c r="K256"/>
      <c r="L256"/>
      <c r="M256" s="275"/>
      <c r="N256" s="275"/>
      <c r="O256" s="275"/>
      <c r="P256" s="275"/>
      <c r="Q256" s="275"/>
      <c r="R256" s="275"/>
      <c r="S256" s="275"/>
      <c r="T256" s="275"/>
      <c r="U256" s="275"/>
      <c r="V256" s="275"/>
      <c r="W256" s="275"/>
      <c r="X256" s="275"/>
      <c r="Y256" s="275"/>
      <c r="Z256" s="275"/>
      <c r="AA256" s="275"/>
      <c r="AB256" s="23"/>
      <c r="AC256"/>
      <c r="AD256" s="92"/>
      <c r="AE256"/>
      <c r="AF256"/>
      <c r="AG256"/>
      <c r="AH256" s="96"/>
      <c r="AI256" s="394"/>
      <c r="AJ256" s="215"/>
      <c r="AK256" s="215"/>
      <c r="AL256" s="215"/>
      <c r="AM256" s="215"/>
      <c r="AN256" s="215"/>
      <c r="AO256" s="215"/>
      <c r="AP256" s="215"/>
      <c r="AQ256" s="215"/>
      <c r="AR256" s="215"/>
      <c r="AS256" s="215"/>
      <c r="AT256" s="215"/>
      <c r="AU256" s="215"/>
      <c r="AV256" s="215"/>
      <c r="AW256" s="215"/>
      <c r="AX256" s="215"/>
      <c r="AY256" s="394"/>
      <c r="AZ256" s="215"/>
      <c r="BA256" s="715"/>
      <c r="BB256"/>
      <c r="BC256" s="715"/>
      <c r="BD256"/>
      <c r="BE256" s="715"/>
      <c r="BF256"/>
      <c r="BG256" s="715"/>
      <c r="BH256"/>
      <c r="BI256" s="715"/>
      <c r="BJ256"/>
      <c r="BK256" s="715"/>
      <c r="BL256"/>
      <c r="BM256" s="715"/>
      <c r="BN256"/>
      <c r="BO256" s="387"/>
      <c r="BP256"/>
      <c r="BQ256" s="387"/>
      <c r="BR256"/>
      <c r="BS256" s="387"/>
      <c r="BT256"/>
      <c r="BU256" s="387"/>
      <c r="BV256"/>
      <c r="BW256" s="387"/>
      <c r="BX256"/>
      <c r="BY256" s="387"/>
      <c r="BZ256"/>
      <c r="CA256" s="387"/>
      <c r="CB256"/>
      <c r="CC256" s="387"/>
      <c r="CD256"/>
      <c r="CE256" s="387"/>
      <c r="CF256"/>
      <c r="CG256" s="387"/>
      <c r="CH256"/>
      <c r="CI256" s="387"/>
      <c r="CJ256"/>
      <c r="CK256" s="215"/>
      <c r="CL256" s="507"/>
      <c r="CM256" s="507"/>
      <c r="CN256" s="507"/>
      <c r="CO256" s="507"/>
      <c r="CP256" s="507"/>
      <c r="CQ256" s="507"/>
      <c r="CR256" s="507"/>
      <c r="CS256" s="507"/>
      <c r="CT256" s="507"/>
      <c r="CU256" s="507"/>
      <c r="CV256" s="507"/>
      <c r="CW256" s="507"/>
      <c r="CX256" s="507"/>
      <c r="CY256" s="507"/>
      <c r="DN256" s="507"/>
      <c r="DO256" s="507"/>
      <c r="DP256" s="507"/>
      <c r="DQ256" s="507"/>
      <c r="DR256" s="507"/>
      <c r="DS256" s="507"/>
      <c r="DT256" s="507"/>
      <c r="DU256" s="507"/>
      <c r="DV256" s="507"/>
      <c r="DW256" s="507"/>
      <c r="DX256" s="507"/>
      <c r="DY256" s="507"/>
      <c r="DZ256" s="507"/>
      <c r="EA256" s="507"/>
      <c r="EB256" s="507"/>
      <c r="EC256" s="507"/>
      <c r="ED256" s="507"/>
      <c r="EE256" s="507"/>
      <c r="EF256" s="507"/>
      <c r="EG256" s="507"/>
      <c r="EH256" s="507"/>
      <c r="EI256" s="507"/>
      <c r="EJ256" s="507"/>
      <c r="EK256" s="507"/>
      <c r="EL256" s="507"/>
      <c r="EM256" s="507"/>
      <c r="EN256" s="507"/>
      <c r="EO256" s="507"/>
      <c r="EP256" s="507"/>
      <c r="EQ256" s="507"/>
      <c r="ER256" s="507"/>
      <c r="ES256" s="507"/>
      <c r="ET256" s="507"/>
      <c r="EU256" s="507"/>
      <c r="EV256" s="507"/>
      <c r="EW256" s="507"/>
      <c r="EX256" s="507"/>
      <c r="EY256" s="507"/>
      <c r="EZ256" s="507"/>
      <c r="FA256" s="507"/>
      <c r="FB256" s="507"/>
      <c r="FC256" s="507"/>
      <c r="FD256" s="507"/>
      <c r="FE256" s="507"/>
      <c r="FF256" s="507"/>
      <c r="FG256" s="507"/>
      <c r="FH256" s="507"/>
      <c r="FI256" s="507"/>
      <c r="FJ256" s="507"/>
      <c r="FK256" s="507"/>
      <c r="FL256" s="507"/>
      <c r="FM256" s="507"/>
      <c r="FN256" s="507"/>
      <c r="FO256" s="507"/>
      <c r="FP256" s="507"/>
      <c r="FQ256" s="507"/>
      <c r="FR256" s="507"/>
      <c r="FS256" s="507"/>
      <c r="FT256" s="507"/>
      <c r="FU256" s="507"/>
      <c r="FV256" s="507"/>
      <c r="FW256" s="507"/>
      <c r="FX256" s="507"/>
      <c r="FY256" s="507"/>
      <c r="FZ256" s="507"/>
      <c r="GA256" s="507"/>
      <c r="GB256" s="507"/>
      <c r="GC256" s="507"/>
      <c r="GD256" s="507"/>
      <c r="GE256" s="507"/>
      <c r="GF256" s="507"/>
      <c r="GG256" s="507"/>
      <c r="GH256" s="507"/>
      <c r="GI256" s="507"/>
      <c r="GJ256" s="507"/>
      <c r="GK256" s="507"/>
      <c r="GL256" s="507"/>
      <c r="GM256" s="507"/>
      <c r="GN256" s="507"/>
      <c r="GO256" s="507"/>
      <c r="GP256" s="507"/>
      <c r="GQ256" s="507"/>
      <c r="GR256" s="507"/>
      <c r="GS256" s="507"/>
      <c r="GT256" s="507"/>
      <c r="GU256" s="507"/>
      <c r="GV256" s="507"/>
      <c r="GW256" s="507"/>
      <c r="GX256" s="507"/>
      <c r="GY256" s="507"/>
      <c r="GZ256" s="507"/>
      <c r="HA256" s="507"/>
      <c r="HB256" s="507"/>
      <c r="HC256" s="507"/>
      <c r="HD256" s="507"/>
      <c r="HE256" s="507"/>
      <c r="HF256" s="507"/>
      <c r="HG256" s="507"/>
      <c r="HH256" s="507"/>
      <c r="HI256" s="507"/>
      <c r="HJ256" s="507"/>
      <c r="HK256" s="507"/>
      <c r="HL256" s="507"/>
      <c r="HM256" s="507"/>
      <c r="HN256" s="507"/>
      <c r="HO256" s="507"/>
      <c r="HP256" s="507"/>
      <c r="HQ256" s="507"/>
      <c r="HR256" s="507"/>
      <c r="HS256" s="507"/>
      <c r="HT256" s="507"/>
      <c r="HU256" s="507"/>
      <c r="HV256" s="507"/>
      <c r="HW256" s="507"/>
      <c r="HX256" s="507"/>
      <c r="HY256" s="507"/>
      <c r="HZ256" s="507"/>
      <c r="IA256" s="507"/>
      <c r="IB256" s="507"/>
      <c r="IC256" s="507"/>
      <c r="ID256" s="507"/>
      <c r="IE256" s="507"/>
      <c r="IF256" s="507"/>
      <c r="IG256" s="507"/>
      <c r="IH256" s="507"/>
      <c r="II256" s="507"/>
      <c r="IJ256" s="507"/>
    </row>
    <row r="257" spans="1:244" s="398" customFormat="1" ht="19" x14ac:dyDescent="0.2">
      <c r="A257"/>
      <c r="B257" s="290"/>
      <c r="C257"/>
      <c r="D257" s="341"/>
      <c r="E257" s="463"/>
      <c r="F257" s="463"/>
      <c r="G257" s="271"/>
      <c r="H257"/>
      <c r="I257" s="99"/>
      <c r="J257"/>
      <c r="K257"/>
      <c r="L257"/>
      <c r="M257" s="275"/>
      <c r="N257" s="275"/>
      <c r="O257" s="275"/>
      <c r="P257" s="275"/>
      <c r="Q257" s="275"/>
      <c r="R257" s="275"/>
      <c r="S257" s="275"/>
      <c r="T257" s="275"/>
      <c r="U257" s="275"/>
      <c r="V257" s="275"/>
      <c r="W257" s="275"/>
      <c r="X257" s="275"/>
      <c r="Y257" s="275"/>
      <c r="Z257" s="275"/>
      <c r="AA257" s="275"/>
      <c r="AB257" s="23"/>
      <c r="AC257"/>
      <c r="AD257" s="92"/>
      <c r="AE257"/>
      <c r="AF257"/>
      <c r="AG257"/>
      <c r="AH257" s="96"/>
      <c r="AI257" s="394"/>
      <c r="AJ257" s="215"/>
      <c r="AK257" s="215"/>
      <c r="AL257" s="215"/>
      <c r="AM257" s="215"/>
      <c r="AN257" s="215"/>
      <c r="AO257" s="215"/>
      <c r="AP257" s="215"/>
      <c r="AQ257" s="215"/>
      <c r="AR257" s="215"/>
      <c r="AS257" s="215"/>
      <c r="AT257" s="215"/>
      <c r="AU257" s="215"/>
      <c r="AV257" s="215"/>
      <c r="AW257" s="215"/>
      <c r="AX257" s="215"/>
      <c r="AY257" s="394"/>
      <c r="AZ257" s="215"/>
      <c r="BA257" s="715"/>
      <c r="BB257"/>
      <c r="BC257" s="715"/>
      <c r="BD257"/>
      <c r="BE257" s="715"/>
      <c r="BF257"/>
      <c r="BG257" s="715"/>
      <c r="BH257"/>
      <c r="BI257" s="715"/>
      <c r="BJ257"/>
      <c r="BK257" s="715"/>
      <c r="BL257"/>
      <c r="BM257" s="715"/>
      <c r="BN257"/>
      <c r="BO257" s="387"/>
      <c r="BP257"/>
      <c r="BQ257" s="387"/>
      <c r="BR257"/>
      <c r="BS257" s="387"/>
      <c r="BT257"/>
      <c r="BU257" s="387"/>
      <c r="BV257"/>
      <c r="BW257" s="387"/>
      <c r="BX257"/>
      <c r="BY257" s="387"/>
      <c r="BZ257"/>
      <c r="CA257" s="387"/>
      <c r="CB257"/>
      <c r="CC257" s="387"/>
      <c r="CD257"/>
      <c r="CE257" s="387"/>
      <c r="CF257"/>
      <c r="CG257" s="387"/>
      <c r="CH257"/>
      <c r="CI257" s="387"/>
      <c r="CJ257"/>
      <c r="CK257" s="215"/>
      <c r="CL257" s="507"/>
      <c r="CM257" s="507"/>
      <c r="CN257" s="507"/>
      <c r="CO257" s="507"/>
      <c r="CP257" s="507"/>
      <c r="CQ257" s="507"/>
      <c r="CR257" s="507"/>
      <c r="CS257" s="507"/>
      <c r="CT257" s="507"/>
      <c r="CU257" s="507"/>
      <c r="CV257" s="507"/>
      <c r="CW257" s="507"/>
      <c r="CX257" s="507"/>
      <c r="CY257" s="507"/>
      <c r="DN257" s="507"/>
      <c r="DO257" s="507"/>
      <c r="DP257" s="507"/>
      <c r="DQ257" s="507"/>
      <c r="DR257" s="507"/>
      <c r="DS257" s="507"/>
      <c r="DT257" s="507"/>
      <c r="DU257" s="507"/>
      <c r="DV257" s="507"/>
      <c r="DW257" s="507"/>
      <c r="DX257" s="507"/>
      <c r="DY257" s="507"/>
      <c r="DZ257" s="507"/>
      <c r="EA257" s="507"/>
      <c r="EB257" s="507"/>
      <c r="EC257" s="507"/>
      <c r="ED257" s="507"/>
      <c r="EE257" s="507"/>
      <c r="EF257" s="507"/>
      <c r="EG257" s="507"/>
      <c r="EH257" s="507"/>
      <c r="EI257" s="507"/>
      <c r="EJ257" s="507"/>
      <c r="EK257" s="507"/>
      <c r="EL257" s="507"/>
      <c r="EM257" s="507"/>
      <c r="EN257" s="507"/>
      <c r="EO257" s="507"/>
      <c r="EP257" s="507"/>
      <c r="EQ257" s="507"/>
      <c r="ER257" s="507"/>
      <c r="ES257" s="507"/>
      <c r="ET257" s="507"/>
      <c r="EU257" s="507"/>
      <c r="EV257" s="507"/>
      <c r="EW257" s="507"/>
      <c r="EX257" s="507"/>
      <c r="EY257" s="507"/>
      <c r="EZ257" s="507"/>
      <c r="FA257" s="507"/>
      <c r="FB257" s="507"/>
      <c r="FC257" s="507"/>
      <c r="FD257" s="507"/>
      <c r="FE257" s="507"/>
      <c r="FF257" s="507"/>
      <c r="FG257" s="507"/>
      <c r="FH257" s="507"/>
      <c r="FI257" s="507"/>
      <c r="FJ257" s="507"/>
      <c r="FK257" s="507"/>
      <c r="FL257" s="507"/>
      <c r="FM257" s="507"/>
      <c r="FN257" s="507"/>
      <c r="FO257" s="507"/>
      <c r="FP257" s="507"/>
      <c r="FQ257" s="507"/>
      <c r="FR257" s="507"/>
      <c r="FS257" s="507"/>
      <c r="FT257" s="507"/>
      <c r="FU257" s="507"/>
      <c r="FV257" s="507"/>
      <c r="FW257" s="507"/>
      <c r="FX257" s="507"/>
      <c r="FY257" s="507"/>
      <c r="FZ257" s="507"/>
      <c r="GA257" s="507"/>
      <c r="GB257" s="507"/>
      <c r="GC257" s="507"/>
      <c r="GD257" s="507"/>
      <c r="GE257" s="507"/>
      <c r="GF257" s="507"/>
      <c r="GG257" s="507"/>
      <c r="GH257" s="507"/>
      <c r="GI257" s="507"/>
      <c r="GJ257" s="507"/>
      <c r="GK257" s="507"/>
      <c r="GL257" s="507"/>
      <c r="GM257" s="507"/>
      <c r="GN257" s="507"/>
      <c r="GO257" s="507"/>
      <c r="GP257" s="507"/>
      <c r="GQ257" s="507"/>
      <c r="GR257" s="507"/>
      <c r="GS257" s="507"/>
      <c r="GT257" s="507"/>
      <c r="GU257" s="507"/>
      <c r="GV257" s="507"/>
      <c r="GW257" s="507"/>
      <c r="GX257" s="507"/>
      <c r="GY257" s="507"/>
      <c r="GZ257" s="507"/>
      <c r="HA257" s="507"/>
      <c r="HB257" s="507"/>
      <c r="HC257" s="507"/>
      <c r="HD257" s="507"/>
      <c r="HE257" s="507"/>
      <c r="HF257" s="507"/>
      <c r="HG257" s="507"/>
      <c r="HH257" s="507"/>
      <c r="HI257" s="507"/>
      <c r="HJ257" s="507"/>
      <c r="HK257" s="507"/>
      <c r="HL257" s="507"/>
      <c r="HM257" s="507"/>
      <c r="HN257" s="507"/>
      <c r="HO257" s="507"/>
      <c r="HP257" s="507"/>
      <c r="HQ257" s="507"/>
      <c r="HR257" s="507"/>
      <c r="HS257" s="507"/>
      <c r="HT257" s="507"/>
      <c r="HU257" s="507"/>
      <c r="HV257" s="507"/>
      <c r="HW257" s="507"/>
      <c r="HX257" s="507"/>
      <c r="HY257" s="507"/>
      <c r="HZ257" s="507"/>
      <c r="IA257" s="507"/>
      <c r="IB257" s="507"/>
      <c r="IC257" s="507"/>
      <c r="ID257" s="507"/>
      <c r="IE257" s="507"/>
      <c r="IF257" s="507"/>
      <c r="IG257" s="507"/>
      <c r="IH257" s="507"/>
      <c r="II257" s="507"/>
      <c r="IJ257" s="507"/>
    </row>
    <row r="258" spans="1:244" s="398" customFormat="1" ht="19" x14ac:dyDescent="0.2">
      <c r="A258"/>
      <c r="B258" s="290"/>
      <c r="C258"/>
      <c r="D258" s="341"/>
      <c r="E258" s="463"/>
      <c r="F258" s="463"/>
      <c r="G258" s="271"/>
      <c r="H258"/>
      <c r="I258" s="99"/>
      <c r="J258"/>
      <c r="K258"/>
      <c r="L258"/>
      <c r="M258" s="275"/>
      <c r="N258" s="275"/>
      <c r="O258" s="275"/>
      <c r="P258" s="275"/>
      <c r="Q258" s="275"/>
      <c r="R258" s="275"/>
      <c r="S258" s="275"/>
      <c r="T258" s="275"/>
      <c r="U258" s="275"/>
      <c r="V258" s="275"/>
      <c r="W258" s="275"/>
      <c r="X258" s="275"/>
      <c r="Y258" s="275"/>
      <c r="Z258" s="275"/>
      <c r="AA258" s="275"/>
      <c r="AB258" s="23"/>
      <c r="AC258"/>
      <c r="AD258" s="92"/>
      <c r="AE258"/>
      <c r="AF258"/>
      <c r="AG258"/>
      <c r="AH258" s="96"/>
      <c r="AI258" s="394"/>
      <c r="AJ258" s="215"/>
      <c r="AK258" s="215"/>
      <c r="AL258" s="215"/>
      <c r="AM258" s="215"/>
      <c r="AN258" s="215"/>
      <c r="AO258" s="215"/>
      <c r="AP258" s="215"/>
      <c r="AQ258" s="215"/>
      <c r="AR258" s="215"/>
      <c r="AS258" s="215"/>
      <c r="AT258" s="215"/>
      <c r="AU258" s="215"/>
      <c r="AV258" s="215"/>
      <c r="AW258" s="215"/>
      <c r="AX258" s="215"/>
      <c r="AY258" s="394"/>
      <c r="AZ258" s="215"/>
      <c r="BA258" s="715"/>
      <c r="BB258"/>
      <c r="BC258" s="715"/>
      <c r="BD258"/>
      <c r="BE258" s="715"/>
      <c r="BF258"/>
      <c r="BG258" s="715"/>
      <c r="BH258"/>
      <c r="BI258" s="715"/>
      <c r="BJ258"/>
      <c r="BK258" s="715"/>
      <c r="BL258"/>
      <c r="BM258" s="715"/>
      <c r="BN258"/>
      <c r="BO258" s="387"/>
      <c r="BP258"/>
      <c r="BQ258" s="387"/>
      <c r="BR258"/>
      <c r="BS258" s="387"/>
      <c r="BT258"/>
      <c r="BU258" s="387"/>
      <c r="BV258"/>
      <c r="BW258" s="387"/>
      <c r="BX258"/>
      <c r="BY258" s="387"/>
      <c r="BZ258"/>
      <c r="CA258" s="387"/>
      <c r="CB258"/>
      <c r="CC258" s="387"/>
      <c r="CD258"/>
      <c r="CE258" s="387"/>
      <c r="CF258"/>
      <c r="CG258" s="387"/>
      <c r="CH258"/>
      <c r="CI258" s="387"/>
      <c r="CJ258"/>
      <c r="CK258" s="215"/>
      <c r="CL258" s="507"/>
      <c r="CM258" s="507"/>
      <c r="CN258" s="507"/>
      <c r="CO258" s="507"/>
      <c r="CP258" s="507"/>
      <c r="CQ258" s="507"/>
      <c r="CR258" s="507"/>
      <c r="CS258" s="507"/>
      <c r="CT258" s="507"/>
      <c r="CU258" s="507"/>
      <c r="CV258" s="507"/>
      <c r="CW258" s="507"/>
      <c r="CX258" s="507"/>
      <c r="CY258" s="507"/>
      <c r="DN258" s="507"/>
      <c r="DO258" s="507"/>
      <c r="DP258" s="507"/>
      <c r="DQ258" s="507"/>
      <c r="DR258" s="507"/>
      <c r="DS258" s="507"/>
      <c r="DT258" s="507"/>
      <c r="DU258" s="507"/>
      <c r="DV258" s="507"/>
      <c r="DW258" s="507"/>
      <c r="DX258" s="507"/>
      <c r="DY258" s="507"/>
      <c r="DZ258" s="507"/>
      <c r="EA258" s="507"/>
      <c r="EB258" s="507"/>
      <c r="EC258" s="507"/>
      <c r="ED258" s="507"/>
      <c r="EE258" s="507"/>
      <c r="EF258" s="507"/>
      <c r="EG258" s="507"/>
      <c r="EH258" s="507"/>
      <c r="EI258" s="507"/>
      <c r="EJ258" s="507"/>
      <c r="EK258" s="507"/>
      <c r="EL258" s="507"/>
      <c r="EM258" s="507"/>
      <c r="EN258" s="507"/>
      <c r="EO258" s="507"/>
      <c r="EP258" s="507"/>
      <c r="EQ258" s="507"/>
      <c r="ER258" s="507"/>
      <c r="ES258" s="507"/>
      <c r="ET258" s="507"/>
      <c r="EU258" s="507"/>
      <c r="EV258" s="507"/>
      <c r="EW258" s="507"/>
      <c r="EX258" s="507"/>
      <c r="EY258" s="507"/>
      <c r="EZ258" s="507"/>
      <c r="FA258" s="507"/>
      <c r="FB258" s="507"/>
      <c r="FC258" s="507"/>
      <c r="FD258" s="507"/>
      <c r="FE258" s="507"/>
      <c r="FF258" s="507"/>
      <c r="FG258" s="507"/>
      <c r="FH258" s="507"/>
      <c r="FI258" s="507"/>
      <c r="FJ258" s="507"/>
      <c r="FK258" s="507"/>
      <c r="FL258" s="507"/>
      <c r="FM258" s="507"/>
      <c r="FN258" s="507"/>
      <c r="FO258" s="507"/>
      <c r="FP258" s="507"/>
      <c r="FQ258" s="507"/>
      <c r="FR258" s="507"/>
      <c r="FS258" s="507"/>
      <c r="FT258" s="507"/>
      <c r="FU258" s="507"/>
      <c r="FV258" s="507"/>
      <c r="FW258" s="507"/>
      <c r="FX258" s="507"/>
      <c r="FY258" s="507"/>
      <c r="FZ258" s="507"/>
      <c r="GA258" s="507"/>
      <c r="GB258" s="507"/>
      <c r="GC258" s="507"/>
      <c r="GD258" s="507"/>
      <c r="GE258" s="507"/>
      <c r="GF258" s="507"/>
      <c r="GG258" s="507"/>
      <c r="GH258" s="507"/>
      <c r="GI258" s="507"/>
      <c r="GJ258" s="507"/>
      <c r="GK258" s="507"/>
      <c r="GL258" s="507"/>
      <c r="GM258" s="507"/>
      <c r="GN258" s="507"/>
      <c r="GO258" s="507"/>
      <c r="GP258" s="507"/>
      <c r="GQ258" s="507"/>
      <c r="GR258" s="507"/>
      <c r="GS258" s="507"/>
      <c r="GT258" s="507"/>
      <c r="GU258" s="507"/>
      <c r="GV258" s="507"/>
      <c r="GW258" s="507"/>
      <c r="GX258" s="507"/>
      <c r="GY258" s="507"/>
      <c r="GZ258" s="507"/>
      <c r="HA258" s="507"/>
      <c r="HB258" s="507"/>
      <c r="HC258" s="507"/>
      <c r="HD258" s="507"/>
      <c r="HE258" s="507"/>
      <c r="HF258" s="507"/>
      <c r="HG258" s="507"/>
      <c r="HH258" s="507"/>
      <c r="HI258" s="507"/>
      <c r="HJ258" s="507"/>
      <c r="HK258" s="507"/>
      <c r="HL258" s="507"/>
      <c r="HM258" s="507"/>
      <c r="HN258" s="507"/>
      <c r="HO258" s="507"/>
      <c r="HP258" s="507"/>
      <c r="HQ258" s="507"/>
      <c r="HR258" s="507"/>
      <c r="HS258" s="507"/>
      <c r="HT258" s="507"/>
      <c r="HU258" s="507"/>
      <c r="HV258" s="507"/>
      <c r="HW258" s="507"/>
      <c r="HX258" s="507"/>
      <c r="HY258" s="507"/>
      <c r="HZ258" s="507"/>
      <c r="IA258" s="507"/>
      <c r="IB258" s="507"/>
      <c r="IC258" s="507"/>
      <c r="ID258" s="507"/>
      <c r="IE258" s="507"/>
      <c r="IF258" s="507"/>
      <c r="IG258" s="507"/>
      <c r="IH258" s="507"/>
      <c r="II258" s="507"/>
      <c r="IJ258" s="507"/>
    </row>
    <row r="259" spans="1:244" s="398" customFormat="1" ht="19" x14ac:dyDescent="0.2">
      <c r="A259"/>
      <c r="B259" s="290"/>
      <c r="C259"/>
      <c r="D259" s="341"/>
      <c r="E259" s="463"/>
      <c r="F259" s="463"/>
      <c r="G259" s="271"/>
      <c r="H259"/>
      <c r="I259" s="99"/>
      <c r="J259"/>
      <c r="K259"/>
      <c r="L259"/>
      <c r="M259" s="275"/>
      <c r="N259" s="275"/>
      <c r="O259" s="275"/>
      <c r="P259" s="275"/>
      <c r="Q259" s="275"/>
      <c r="R259" s="275"/>
      <c r="S259" s="275"/>
      <c r="T259" s="275"/>
      <c r="U259" s="275"/>
      <c r="V259" s="275"/>
      <c r="W259" s="275"/>
      <c r="X259" s="275"/>
      <c r="Y259" s="275"/>
      <c r="Z259" s="275"/>
      <c r="AA259" s="275"/>
      <c r="AB259" s="23"/>
      <c r="AC259"/>
      <c r="AD259" s="92"/>
      <c r="AE259"/>
      <c r="AF259"/>
      <c r="AG259"/>
      <c r="AH259" s="96"/>
      <c r="AI259" s="394"/>
      <c r="AJ259" s="215"/>
      <c r="AK259" s="215"/>
      <c r="AL259" s="215"/>
      <c r="AM259" s="215"/>
      <c r="AN259" s="215"/>
      <c r="AO259" s="215"/>
      <c r="AP259" s="215"/>
      <c r="AQ259" s="215"/>
      <c r="AR259" s="215"/>
      <c r="AS259" s="215"/>
      <c r="AT259" s="215"/>
      <c r="AU259" s="215"/>
      <c r="AV259" s="215"/>
      <c r="AW259" s="215"/>
      <c r="AX259" s="215"/>
      <c r="AY259" s="394"/>
      <c r="AZ259" s="215"/>
      <c r="BA259" s="715"/>
      <c r="BB259"/>
      <c r="BC259" s="715"/>
      <c r="BD259"/>
      <c r="BE259" s="715"/>
      <c r="BF259"/>
      <c r="BG259" s="715"/>
      <c r="BH259"/>
      <c r="BI259" s="715"/>
      <c r="BJ259"/>
      <c r="BK259" s="715"/>
      <c r="BL259"/>
      <c r="BM259" s="715"/>
      <c r="BN259"/>
      <c r="BO259" s="387"/>
      <c r="BP259"/>
      <c r="BQ259" s="387"/>
      <c r="BR259"/>
      <c r="BS259" s="387"/>
      <c r="BT259"/>
      <c r="BU259" s="387"/>
      <c r="BV259"/>
      <c r="BW259" s="387"/>
      <c r="BX259"/>
      <c r="BY259" s="387"/>
      <c r="BZ259"/>
      <c r="CA259" s="387"/>
      <c r="CB259"/>
      <c r="CC259" s="387"/>
      <c r="CD259"/>
      <c r="CE259" s="387"/>
      <c r="CF259"/>
      <c r="CG259" s="387"/>
      <c r="CH259"/>
      <c r="CI259" s="387"/>
      <c r="CJ259"/>
      <c r="CK259" s="215"/>
      <c r="CL259" s="507"/>
      <c r="CM259" s="507"/>
      <c r="CN259" s="507"/>
      <c r="CO259" s="507"/>
      <c r="CP259" s="507"/>
      <c r="CQ259" s="507"/>
      <c r="CR259" s="507"/>
      <c r="CS259" s="507"/>
      <c r="CT259" s="507"/>
      <c r="CU259" s="507"/>
      <c r="CV259" s="507"/>
      <c r="CW259" s="507"/>
      <c r="CX259" s="507"/>
      <c r="CY259" s="507"/>
      <c r="DN259" s="507"/>
      <c r="DO259" s="507"/>
      <c r="DP259" s="507"/>
      <c r="DQ259" s="507"/>
      <c r="DR259" s="507"/>
      <c r="DS259" s="507"/>
      <c r="DT259" s="507"/>
      <c r="DU259" s="507"/>
      <c r="DV259" s="507"/>
      <c r="DW259" s="507"/>
      <c r="DX259" s="507"/>
      <c r="DY259" s="507"/>
      <c r="DZ259" s="507"/>
      <c r="EA259" s="507"/>
      <c r="EB259" s="507"/>
      <c r="EC259" s="507"/>
      <c r="ED259" s="507"/>
      <c r="EE259" s="507"/>
      <c r="EF259" s="507"/>
      <c r="EG259" s="507"/>
      <c r="EH259" s="507"/>
      <c r="EI259" s="507"/>
      <c r="EJ259" s="507"/>
      <c r="EK259" s="507"/>
      <c r="EL259" s="507"/>
      <c r="EM259" s="507"/>
      <c r="EN259" s="507"/>
      <c r="EO259" s="507"/>
      <c r="EP259" s="507"/>
      <c r="EQ259" s="507"/>
      <c r="ER259" s="507"/>
      <c r="ES259" s="507"/>
      <c r="ET259" s="507"/>
      <c r="EU259" s="507"/>
      <c r="EV259" s="507"/>
      <c r="EW259" s="507"/>
      <c r="EX259" s="507"/>
      <c r="EY259" s="507"/>
      <c r="EZ259" s="507"/>
      <c r="FA259" s="507"/>
      <c r="FB259" s="507"/>
      <c r="FC259" s="507"/>
      <c r="FD259" s="507"/>
      <c r="FE259" s="507"/>
      <c r="FF259" s="507"/>
      <c r="FG259" s="507"/>
      <c r="FH259" s="507"/>
      <c r="FI259" s="507"/>
      <c r="FJ259" s="507"/>
      <c r="FK259" s="507"/>
      <c r="FL259" s="507"/>
      <c r="FM259" s="507"/>
      <c r="FN259" s="507"/>
      <c r="FO259" s="507"/>
      <c r="FP259" s="507"/>
      <c r="FQ259" s="507"/>
      <c r="FR259" s="507"/>
      <c r="FS259" s="507"/>
      <c r="FT259" s="507"/>
      <c r="FU259" s="507"/>
      <c r="FV259" s="507"/>
      <c r="FW259" s="507"/>
      <c r="FX259" s="507"/>
      <c r="FY259" s="507"/>
      <c r="FZ259" s="507"/>
      <c r="GA259" s="507"/>
      <c r="GB259" s="507"/>
      <c r="GC259" s="507"/>
      <c r="GD259" s="507"/>
      <c r="GE259" s="507"/>
      <c r="GF259" s="507"/>
      <c r="GG259" s="507"/>
      <c r="GH259" s="507"/>
      <c r="GI259" s="507"/>
      <c r="GJ259" s="507"/>
      <c r="GK259" s="507"/>
      <c r="GL259" s="507"/>
      <c r="GM259" s="507"/>
      <c r="GN259" s="507"/>
      <c r="GO259" s="507"/>
      <c r="GP259" s="507"/>
      <c r="GQ259" s="507"/>
      <c r="GR259" s="507"/>
      <c r="GS259" s="507"/>
      <c r="GT259" s="507"/>
      <c r="GU259" s="507"/>
      <c r="GV259" s="507"/>
      <c r="GW259" s="507"/>
      <c r="GX259" s="507"/>
      <c r="GY259" s="507"/>
      <c r="GZ259" s="507"/>
      <c r="HA259" s="507"/>
      <c r="HB259" s="507"/>
      <c r="HC259" s="507"/>
      <c r="HD259" s="507"/>
      <c r="HE259" s="507"/>
      <c r="HF259" s="507"/>
      <c r="HG259" s="507"/>
      <c r="HH259" s="507"/>
      <c r="HI259" s="507"/>
      <c r="HJ259" s="507"/>
      <c r="HK259" s="507"/>
      <c r="HL259" s="507"/>
      <c r="HM259" s="507"/>
      <c r="HN259" s="507"/>
      <c r="HO259" s="507"/>
      <c r="HP259" s="507"/>
      <c r="HQ259" s="507"/>
      <c r="HR259" s="507"/>
      <c r="HS259" s="507"/>
      <c r="HT259" s="507"/>
      <c r="HU259" s="507"/>
      <c r="HV259" s="507"/>
      <c r="HW259" s="507"/>
      <c r="HX259" s="507"/>
      <c r="HY259" s="507"/>
      <c r="HZ259" s="507"/>
      <c r="IA259" s="507"/>
      <c r="IB259" s="507"/>
      <c r="IC259" s="507"/>
      <c r="ID259" s="507"/>
      <c r="IE259" s="507"/>
      <c r="IF259" s="507"/>
      <c r="IG259" s="507"/>
      <c r="IH259" s="507"/>
      <c r="II259" s="507"/>
      <c r="IJ259" s="507"/>
    </row>
    <row r="260" spans="1:244" s="398" customFormat="1" ht="19" x14ac:dyDescent="0.2">
      <c r="A260"/>
      <c r="B260" s="290"/>
      <c r="C260"/>
      <c r="D260" s="341"/>
      <c r="E260" s="463"/>
      <c r="F260" s="463"/>
      <c r="G260" s="271"/>
      <c r="H260"/>
      <c r="I260" s="99"/>
      <c r="J260"/>
      <c r="K260"/>
      <c r="L260"/>
      <c r="M260" s="275"/>
      <c r="N260" s="275"/>
      <c r="O260" s="275"/>
      <c r="P260" s="275"/>
      <c r="Q260" s="275"/>
      <c r="R260" s="275"/>
      <c r="S260" s="275"/>
      <c r="T260" s="275"/>
      <c r="U260" s="275"/>
      <c r="V260" s="275"/>
      <c r="W260" s="275"/>
      <c r="X260" s="275"/>
      <c r="Y260" s="275"/>
      <c r="Z260" s="275"/>
      <c r="AA260" s="275"/>
      <c r="AB260" s="23"/>
      <c r="AC260"/>
      <c r="AD260" s="92"/>
      <c r="AE260"/>
      <c r="AF260"/>
      <c r="AG260"/>
      <c r="AH260" s="96"/>
      <c r="AI260" s="394"/>
      <c r="AJ260" s="215"/>
      <c r="AK260" s="215"/>
      <c r="AL260" s="215"/>
      <c r="AM260" s="215"/>
      <c r="AN260" s="215"/>
      <c r="AO260" s="215"/>
      <c r="AP260" s="215"/>
      <c r="AQ260" s="215"/>
      <c r="AR260" s="215"/>
      <c r="AS260" s="215"/>
      <c r="AT260" s="215"/>
      <c r="AU260" s="215"/>
      <c r="AV260" s="215"/>
      <c r="AW260" s="215"/>
      <c r="AX260" s="215"/>
      <c r="AY260" s="394"/>
      <c r="AZ260" s="215"/>
      <c r="BA260" s="715"/>
      <c r="BB260"/>
      <c r="BC260" s="715"/>
      <c r="BD260"/>
      <c r="BE260" s="715"/>
      <c r="BF260"/>
      <c r="BG260" s="715"/>
      <c r="BH260"/>
      <c r="BI260" s="715"/>
      <c r="BJ260"/>
      <c r="BK260" s="715"/>
      <c r="BL260"/>
      <c r="BM260" s="715"/>
      <c r="BN260"/>
      <c r="BO260" s="387"/>
      <c r="BP260"/>
      <c r="BQ260" s="387"/>
      <c r="BR260"/>
      <c r="BS260" s="387"/>
      <c r="BT260"/>
      <c r="BU260" s="387"/>
      <c r="BV260"/>
      <c r="BW260" s="387"/>
      <c r="BX260"/>
      <c r="BY260" s="387"/>
      <c r="BZ260"/>
      <c r="CA260" s="387"/>
      <c r="CB260"/>
      <c r="CC260" s="387"/>
      <c r="CD260"/>
      <c r="CE260" s="387"/>
      <c r="CF260"/>
      <c r="CG260" s="387"/>
      <c r="CH260"/>
      <c r="CI260" s="387"/>
      <c r="CJ260"/>
      <c r="CK260" s="215"/>
      <c r="CL260" s="507"/>
      <c r="CM260" s="507"/>
      <c r="CN260" s="507"/>
      <c r="CO260" s="507"/>
      <c r="CP260" s="507"/>
      <c r="CQ260" s="507"/>
      <c r="CR260" s="507"/>
      <c r="CS260" s="507"/>
      <c r="CT260" s="507"/>
      <c r="CU260" s="507"/>
      <c r="CV260" s="507"/>
      <c r="CW260" s="507"/>
      <c r="CX260" s="507"/>
      <c r="CY260" s="507"/>
      <c r="DN260" s="507"/>
      <c r="DO260" s="507"/>
      <c r="DP260" s="507"/>
      <c r="DQ260" s="507"/>
      <c r="DR260" s="507"/>
      <c r="DS260" s="507"/>
      <c r="DT260" s="507"/>
      <c r="DU260" s="507"/>
      <c r="DV260" s="507"/>
      <c r="DW260" s="507"/>
      <c r="DX260" s="507"/>
      <c r="DY260" s="507"/>
      <c r="DZ260" s="507"/>
      <c r="EA260" s="507"/>
      <c r="EB260" s="507"/>
      <c r="EC260" s="507"/>
      <c r="ED260" s="507"/>
      <c r="EE260" s="507"/>
      <c r="EF260" s="507"/>
      <c r="EG260" s="507"/>
      <c r="EH260" s="507"/>
      <c r="EI260" s="507"/>
      <c r="EJ260" s="507"/>
      <c r="EK260" s="507"/>
      <c r="EL260" s="507"/>
      <c r="EM260" s="507"/>
      <c r="EN260" s="507"/>
      <c r="EO260" s="507"/>
      <c r="EP260" s="507"/>
      <c r="EQ260" s="507"/>
      <c r="ER260" s="507"/>
      <c r="ES260" s="507"/>
      <c r="ET260" s="507"/>
      <c r="EU260" s="507"/>
      <c r="EV260" s="507"/>
      <c r="EW260" s="507"/>
      <c r="EX260" s="507"/>
      <c r="EY260" s="507"/>
      <c r="EZ260" s="507"/>
      <c r="FA260" s="507"/>
      <c r="FB260" s="507"/>
      <c r="FC260" s="507"/>
      <c r="FD260" s="507"/>
      <c r="FE260" s="507"/>
      <c r="FF260" s="507"/>
      <c r="FG260" s="507"/>
      <c r="FH260" s="507"/>
      <c r="FI260" s="507"/>
      <c r="FJ260" s="507"/>
      <c r="FK260" s="507"/>
      <c r="FL260" s="507"/>
      <c r="FM260" s="507"/>
      <c r="FN260" s="507"/>
      <c r="FO260" s="507"/>
      <c r="FP260" s="507"/>
      <c r="FQ260" s="507"/>
      <c r="FR260" s="507"/>
      <c r="FS260" s="507"/>
      <c r="FT260" s="507"/>
      <c r="FU260" s="507"/>
      <c r="FV260" s="507"/>
      <c r="FW260" s="507"/>
      <c r="FX260" s="507"/>
      <c r="FY260" s="507"/>
      <c r="FZ260" s="507"/>
      <c r="GA260" s="507"/>
      <c r="GB260" s="507"/>
      <c r="GC260" s="507"/>
      <c r="GD260" s="507"/>
      <c r="GE260" s="507"/>
      <c r="GF260" s="507"/>
      <c r="GG260" s="507"/>
      <c r="GH260" s="507"/>
      <c r="GI260" s="507"/>
      <c r="GJ260" s="507"/>
      <c r="GK260" s="507"/>
      <c r="GL260" s="507"/>
      <c r="GM260" s="507"/>
      <c r="GN260" s="507"/>
      <c r="GO260" s="507"/>
      <c r="GP260" s="507"/>
      <c r="GQ260" s="507"/>
      <c r="GR260" s="507"/>
      <c r="GS260" s="507"/>
      <c r="GT260" s="507"/>
      <c r="GU260" s="507"/>
      <c r="GV260" s="507"/>
      <c r="GW260" s="507"/>
      <c r="GX260" s="507"/>
      <c r="GY260" s="507"/>
      <c r="GZ260" s="507"/>
      <c r="HA260" s="507"/>
      <c r="HB260" s="507"/>
      <c r="HC260" s="507"/>
      <c r="HD260" s="507"/>
      <c r="HE260" s="507"/>
      <c r="HF260" s="507"/>
      <c r="HG260" s="507"/>
      <c r="HH260" s="507"/>
      <c r="HI260" s="507"/>
      <c r="HJ260" s="507"/>
      <c r="HK260" s="507"/>
      <c r="HL260" s="507"/>
      <c r="HM260" s="507"/>
      <c r="HN260" s="507"/>
      <c r="HO260" s="507"/>
      <c r="HP260" s="507"/>
      <c r="HQ260" s="507"/>
      <c r="HR260" s="507"/>
      <c r="HS260" s="507"/>
      <c r="HT260" s="507"/>
      <c r="HU260" s="507"/>
      <c r="HV260" s="507"/>
      <c r="HW260" s="507"/>
      <c r="HX260" s="507"/>
      <c r="HY260" s="507"/>
      <c r="HZ260" s="507"/>
      <c r="IA260" s="507"/>
      <c r="IB260" s="507"/>
      <c r="IC260" s="507"/>
      <c r="ID260" s="507"/>
      <c r="IE260" s="507"/>
      <c r="IF260" s="507"/>
      <c r="IG260" s="507"/>
      <c r="IH260" s="507"/>
      <c r="II260" s="507"/>
      <c r="IJ260" s="507"/>
    </row>
    <row r="261" spans="1:244" s="398" customFormat="1" ht="19" x14ac:dyDescent="0.2">
      <c r="A261"/>
      <c r="B261" s="290"/>
      <c r="C261"/>
      <c r="D261" s="341"/>
      <c r="E261" s="463"/>
      <c r="F261" s="463"/>
      <c r="G261" s="271"/>
      <c r="H261"/>
      <c r="I261" s="99"/>
      <c r="J261"/>
      <c r="K261"/>
      <c r="L261"/>
      <c r="M261" s="275"/>
      <c r="N261" s="275"/>
      <c r="O261" s="275"/>
      <c r="P261" s="275"/>
      <c r="Q261" s="275"/>
      <c r="R261" s="275"/>
      <c r="S261" s="275"/>
      <c r="T261" s="275"/>
      <c r="U261" s="275"/>
      <c r="V261" s="275"/>
      <c r="W261" s="275"/>
      <c r="X261" s="275"/>
      <c r="Y261" s="275"/>
      <c r="Z261" s="275"/>
      <c r="AA261" s="275"/>
      <c r="AB261" s="23"/>
      <c r="AC261"/>
      <c r="AD261" s="92"/>
      <c r="AE261"/>
      <c r="AF261"/>
      <c r="AG261"/>
      <c r="AH261" s="96"/>
      <c r="AI261" s="394"/>
      <c r="AJ261" s="215"/>
      <c r="AK261" s="215"/>
      <c r="AL261" s="215"/>
      <c r="AM261" s="215"/>
      <c r="AN261" s="215"/>
      <c r="AO261" s="215"/>
      <c r="AP261" s="215"/>
      <c r="AQ261" s="215"/>
      <c r="AR261" s="215"/>
      <c r="AS261" s="215"/>
      <c r="AT261" s="215"/>
      <c r="AU261" s="215"/>
      <c r="AV261" s="215"/>
      <c r="AW261" s="215"/>
      <c r="AX261" s="215"/>
      <c r="AY261" s="394"/>
      <c r="AZ261" s="215"/>
      <c r="BA261" s="715"/>
      <c r="BB261"/>
      <c r="BC261" s="715"/>
      <c r="BD261"/>
      <c r="BE261" s="715"/>
      <c r="BF261"/>
      <c r="BG261" s="715"/>
      <c r="BH261"/>
      <c r="BI261" s="715"/>
      <c r="BJ261"/>
      <c r="BK261" s="715"/>
      <c r="BL261"/>
      <c r="BM261" s="715"/>
      <c r="BN261"/>
      <c r="BO261" s="387"/>
      <c r="BP261"/>
      <c r="BQ261" s="387"/>
      <c r="BR261"/>
      <c r="BS261" s="387"/>
      <c r="BT261"/>
      <c r="BU261" s="387"/>
      <c r="BV261"/>
      <c r="BW261" s="387"/>
      <c r="BX261"/>
      <c r="BY261" s="387"/>
      <c r="BZ261"/>
      <c r="CA261" s="387"/>
      <c r="CB261"/>
      <c r="CC261" s="387"/>
      <c r="CD261"/>
      <c r="CE261" s="387"/>
      <c r="CF261"/>
      <c r="CG261" s="387"/>
      <c r="CH261"/>
      <c r="CI261" s="387"/>
      <c r="CJ261"/>
      <c r="CK261" s="215"/>
      <c r="CL261" s="507"/>
      <c r="CM261" s="507"/>
      <c r="CN261" s="507"/>
      <c r="CO261" s="507"/>
      <c r="CP261" s="507"/>
      <c r="CQ261" s="507"/>
      <c r="CR261" s="507"/>
      <c r="CS261" s="507"/>
      <c r="CT261" s="507"/>
      <c r="CU261" s="507"/>
      <c r="CV261" s="507"/>
      <c r="CW261" s="507"/>
      <c r="CX261" s="507"/>
      <c r="CY261" s="507"/>
      <c r="DN261" s="507"/>
      <c r="DO261" s="507"/>
      <c r="DP261" s="507"/>
      <c r="DQ261" s="507"/>
      <c r="DR261" s="507"/>
      <c r="DS261" s="507"/>
      <c r="DT261" s="507"/>
      <c r="DU261" s="507"/>
      <c r="DV261" s="507"/>
      <c r="DW261" s="507"/>
      <c r="DX261" s="507"/>
      <c r="DY261" s="507"/>
      <c r="DZ261" s="507"/>
      <c r="EA261" s="507"/>
      <c r="EB261" s="507"/>
      <c r="EC261" s="507"/>
      <c r="ED261" s="507"/>
      <c r="EE261" s="507"/>
      <c r="EF261" s="507"/>
      <c r="EG261" s="507"/>
      <c r="EH261" s="507"/>
      <c r="EI261" s="507"/>
      <c r="EJ261" s="507"/>
      <c r="EK261" s="507"/>
      <c r="EL261" s="507"/>
      <c r="EM261" s="507"/>
      <c r="EN261" s="507"/>
      <c r="EO261" s="507"/>
      <c r="EP261" s="507"/>
      <c r="EQ261" s="507"/>
      <c r="ER261" s="507"/>
      <c r="ES261" s="507"/>
      <c r="ET261" s="507"/>
      <c r="EU261" s="507"/>
      <c r="EV261" s="507"/>
      <c r="EW261" s="507"/>
      <c r="EX261" s="507"/>
      <c r="EY261" s="507"/>
      <c r="EZ261" s="507"/>
      <c r="FA261" s="507"/>
      <c r="FB261" s="507"/>
      <c r="FC261" s="507"/>
      <c r="FD261" s="507"/>
      <c r="FE261" s="507"/>
      <c r="FF261" s="507"/>
      <c r="FG261" s="507"/>
      <c r="FH261" s="507"/>
      <c r="FI261" s="507"/>
      <c r="FJ261" s="507"/>
      <c r="FK261" s="507"/>
      <c r="FL261" s="507"/>
      <c r="FM261" s="507"/>
      <c r="FN261" s="507"/>
      <c r="FO261" s="507"/>
      <c r="FP261" s="507"/>
      <c r="FQ261" s="507"/>
      <c r="FR261" s="507"/>
      <c r="FS261" s="507"/>
      <c r="FT261" s="507"/>
      <c r="FU261" s="507"/>
      <c r="FV261" s="507"/>
      <c r="FW261" s="507"/>
      <c r="FX261" s="507"/>
      <c r="FY261" s="507"/>
      <c r="FZ261" s="507"/>
      <c r="GA261" s="507"/>
      <c r="GB261" s="507"/>
      <c r="GC261" s="507"/>
      <c r="GD261" s="507"/>
      <c r="GE261" s="507"/>
      <c r="GF261" s="507"/>
      <c r="GG261" s="507"/>
      <c r="GH261" s="507"/>
      <c r="GI261" s="507"/>
      <c r="GJ261" s="507"/>
      <c r="GK261" s="507"/>
      <c r="GL261" s="507"/>
      <c r="GM261" s="507"/>
      <c r="GN261" s="507"/>
      <c r="GO261" s="507"/>
      <c r="GP261" s="507"/>
      <c r="GQ261" s="507"/>
      <c r="GR261" s="507"/>
      <c r="GS261" s="507"/>
      <c r="GT261" s="507"/>
      <c r="GU261" s="507"/>
      <c r="GV261" s="507"/>
      <c r="GW261" s="507"/>
      <c r="GX261" s="507"/>
      <c r="GY261" s="507"/>
      <c r="GZ261" s="507"/>
      <c r="HA261" s="507"/>
      <c r="HB261" s="507"/>
      <c r="HC261" s="507"/>
      <c r="HD261" s="507"/>
      <c r="HE261" s="507"/>
      <c r="HF261" s="507"/>
      <c r="HG261" s="507"/>
      <c r="HH261" s="507"/>
      <c r="HI261" s="507"/>
      <c r="HJ261" s="507"/>
      <c r="HK261" s="507"/>
      <c r="HL261" s="507"/>
      <c r="HM261" s="507"/>
      <c r="HN261" s="507"/>
      <c r="HO261" s="507"/>
      <c r="HP261" s="507"/>
      <c r="HQ261" s="507"/>
      <c r="HR261" s="507"/>
      <c r="HS261" s="507"/>
      <c r="HT261" s="507"/>
      <c r="HU261" s="507"/>
      <c r="HV261" s="507"/>
      <c r="HW261" s="507"/>
      <c r="HX261" s="507"/>
      <c r="HY261" s="507"/>
      <c r="HZ261" s="507"/>
      <c r="IA261" s="507"/>
      <c r="IB261" s="507"/>
      <c r="IC261" s="507"/>
      <c r="ID261" s="507"/>
      <c r="IE261" s="507"/>
      <c r="IF261" s="507"/>
      <c r="IG261" s="507"/>
      <c r="IH261" s="507"/>
      <c r="II261" s="507"/>
      <c r="IJ261" s="507"/>
    </row>
    <row r="262" spans="1:244" s="398" customFormat="1" ht="19" x14ac:dyDescent="0.2">
      <c r="A262"/>
      <c r="B262" s="290"/>
      <c r="C262"/>
      <c r="D262" s="341"/>
      <c r="E262" s="463"/>
      <c r="F262" s="463"/>
      <c r="G262" s="271"/>
      <c r="H262"/>
      <c r="I262" s="99"/>
      <c r="J262"/>
      <c r="K262"/>
      <c r="L262"/>
      <c r="M262" s="275"/>
      <c r="N262" s="275"/>
      <c r="O262" s="275"/>
      <c r="P262" s="275"/>
      <c r="Q262" s="275"/>
      <c r="R262" s="275"/>
      <c r="S262" s="275"/>
      <c r="T262" s="275"/>
      <c r="U262" s="275"/>
      <c r="V262" s="275"/>
      <c r="W262" s="275"/>
      <c r="X262" s="275"/>
      <c r="Y262" s="275"/>
      <c r="Z262" s="275"/>
      <c r="AA262" s="275"/>
      <c r="AB262" s="23"/>
      <c r="AC262"/>
      <c r="AD262" s="92"/>
      <c r="AE262"/>
      <c r="AF262"/>
      <c r="AG262"/>
      <c r="AH262" s="96"/>
      <c r="AI262" s="394"/>
      <c r="AJ262" s="215"/>
      <c r="AK262" s="215"/>
      <c r="AL262" s="215"/>
      <c r="AM262" s="215"/>
      <c r="AN262" s="215"/>
      <c r="AO262" s="215"/>
      <c r="AP262" s="215"/>
      <c r="AQ262" s="215"/>
      <c r="AR262" s="215"/>
      <c r="AS262" s="215"/>
      <c r="AT262" s="215"/>
      <c r="AU262" s="215"/>
      <c r="AV262" s="215"/>
      <c r="AW262" s="215"/>
      <c r="AX262" s="215"/>
      <c r="AY262" s="394"/>
      <c r="AZ262" s="215"/>
      <c r="BA262" s="715"/>
      <c r="BB262"/>
      <c r="BC262" s="715"/>
      <c r="BD262"/>
      <c r="BE262" s="715"/>
      <c r="BF262"/>
      <c r="BG262" s="715"/>
      <c r="BH262"/>
      <c r="BI262" s="715"/>
      <c r="BJ262"/>
      <c r="BK262" s="715"/>
      <c r="BL262"/>
      <c r="BM262" s="715"/>
      <c r="BN262"/>
      <c r="BO262" s="387"/>
      <c r="BP262"/>
      <c r="BQ262" s="387"/>
      <c r="BR262"/>
      <c r="BS262" s="387"/>
      <c r="BT262"/>
      <c r="BU262" s="387"/>
      <c r="BV262"/>
      <c r="BW262" s="387"/>
      <c r="BX262"/>
      <c r="BY262" s="387"/>
      <c r="BZ262"/>
      <c r="CA262" s="387"/>
      <c r="CB262"/>
      <c r="CC262" s="387"/>
      <c r="CD262"/>
      <c r="CE262" s="387"/>
      <c r="CF262"/>
      <c r="CG262" s="387"/>
      <c r="CH262"/>
      <c r="CI262" s="387"/>
      <c r="CJ262"/>
      <c r="CK262" s="215"/>
      <c r="CL262" s="507"/>
      <c r="CM262" s="507"/>
      <c r="CN262" s="507"/>
      <c r="CO262" s="507"/>
      <c r="CP262" s="507"/>
      <c r="CQ262" s="507"/>
      <c r="CR262" s="507"/>
      <c r="CS262" s="507"/>
      <c r="CT262" s="507"/>
      <c r="CU262" s="507"/>
      <c r="CV262" s="507"/>
      <c r="CW262" s="507"/>
      <c r="CX262" s="507"/>
      <c r="CY262" s="507"/>
      <c r="DN262" s="507"/>
      <c r="DO262" s="507"/>
      <c r="DP262" s="507"/>
      <c r="DQ262" s="507"/>
      <c r="DR262" s="507"/>
      <c r="DS262" s="507"/>
      <c r="DT262" s="507"/>
      <c r="DU262" s="507"/>
      <c r="DV262" s="507"/>
      <c r="DW262" s="507"/>
      <c r="DX262" s="507"/>
      <c r="DY262" s="507"/>
      <c r="DZ262" s="507"/>
      <c r="EA262" s="507"/>
      <c r="EB262" s="507"/>
      <c r="EC262" s="507"/>
      <c r="ED262" s="507"/>
      <c r="EE262" s="507"/>
      <c r="EF262" s="507"/>
      <c r="EG262" s="507"/>
      <c r="EH262" s="507"/>
      <c r="EI262" s="507"/>
      <c r="EJ262" s="507"/>
      <c r="EK262" s="507"/>
      <c r="EL262" s="507"/>
      <c r="EM262" s="507"/>
      <c r="EN262" s="507"/>
      <c r="EO262" s="507"/>
      <c r="EP262" s="507"/>
      <c r="EQ262" s="507"/>
      <c r="ER262" s="507"/>
      <c r="ES262" s="507"/>
      <c r="ET262" s="507"/>
      <c r="EU262" s="507"/>
      <c r="EV262" s="507"/>
      <c r="EW262" s="507"/>
      <c r="EX262" s="507"/>
      <c r="EY262" s="507"/>
      <c r="EZ262" s="507"/>
      <c r="FA262" s="507"/>
      <c r="FB262" s="507"/>
      <c r="FC262" s="507"/>
      <c r="FD262" s="507"/>
      <c r="FE262" s="507"/>
      <c r="FF262" s="507"/>
      <c r="FG262" s="507"/>
      <c r="FH262" s="507"/>
      <c r="FI262" s="507"/>
      <c r="FJ262" s="507"/>
      <c r="FK262" s="507"/>
      <c r="FL262" s="507"/>
      <c r="FM262" s="507"/>
      <c r="FN262" s="507"/>
      <c r="FO262" s="507"/>
      <c r="FP262" s="507"/>
      <c r="FQ262" s="507"/>
      <c r="FR262" s="507"/>
      <c r="FS262" s="507"/>
      <c r="FT262" s="507"/>
      <c r="FU262" s="507"/>
      <c r="FV262" s="507"/>
      <c r="FW262" s="507"/>
      <c r="FX262" s="507"/>
      <c r="FY262" s="507"/>
      <c r="FZ262" s="507"/>
      <c r="GA262" s="507"/>
      <c r="GB262" s="507"/>
      <c r="GC262" s="507"/>
      <c r="GD262" s="507"/>
      <c r="GE262" s="507"/>
      <c r="GF262" s="507"/>
      <c r="GG262" s="507"/>
      <c r="GH262" s="507"/>
      <c r="GI262" s="507"/>
      <c r="GJ262" s="507"/>
      <c r="GK262" s="507"/>
      <c r="GL262" s="507"/>
      <c r="GM262" s="507"/>
      <c r="GN262" s="507"/>
      <c r="GO262" s="507"/>
      <c r="GP262" s="507"/>
      <c r="GQ262" s="507"/>
      <c r="GR262" s="507"/>
      <c r="GS262" s="507"/>
      <c r="GT262" s="507"/>
      <c r="GU262" s="507"/>
      <c r="GV262" s="507"/>
      <c r="GW262" s="507"/>
      <c r="GX262" s="507"/>
      <c r="GY262" s="507"/>
      <c r="GZ262" s="507"/>
      <c r="HA262" s="507"/>
      <c r="HB262" s="507"/>
      <c r="HC262" s="507"/>
      <c r="HD262" s="507"/>
      <c r="HE262" s="507"/>
      <c r="HF262" s="507"/>
      <c r="HG262" s="507"/>
      <c r="HH262" s="507"/>
      <c r="HI262" s="507"/>
      <c r="HJ262" s="507"/>
      <c r="HK262" s="507"/>
      <c r="HL262" s="507"/>
      <c r="HM262" s="507"/>
      <c r="HN262" s="507"/>
      <c r="HO262" s="507"/>
      <c r="HP262" s="507"/>
      <c r="HQ262" s="507"/>
      <c r="HR262" s="507"/>
      <c r="HS262" s="507"/>
      <c r="HT262" s="507"/>
      <c r="HU262" s="507"/>
      <c r="HV262" s="507"/>
      <c r="HW262" s="507"/>
      <c r="HX262" s="507"/>
      <c r="HY262" s="507"/>
      <c r="HZ262" s="507"/>
      <c r="IA262" s="507"/>
      <c r="IB262" s="507"/>
      <c r="IC262" s="507"/>
      <c r="ID262" s="507"/>
      <c r="IE262" s="507"/>
      <c r="IF262" s="507"/>
      <c r="IG262" s="507"/>
      <c r="IH262" s="507"/>
      <c r="II262" s="507"/>
      <c r="IJ262" s="507"/>
    </row>
    <row r="263" spans="1:244" s="398" customFormat="1" ht="19" x14ac:dyDescent="0.2">
      <c r="A263"/>
      <c r="B263" s="290"/>
      <c r="C263"/>
      <c r="D263" s="341"/>
      <c r="E263" s="463"/>
      <c r="F263" s="463"/>
      <c r="G263" s="271"/>
      <c r="H263"/>
      <c r="I263" s="99"/>
      <c r="J263"/>
      <c r="K263"/>
      <c r="L263"/>
      <c r="M263" s="275"/>
      <c r="N263" s="275"/>
      <c r="O263" s="275"/>
      <c r="P263" s="275"/>
      <c r="Q263" s="275"/>
      <c r="R263" s="275"/>
      <c r="S263" s="275"/>
      <c r="T263" s="275"/>
      <c r="U263" s="275"/>
      <c r="V263" s="275"/>
      <c r="W263" s="275"/>
      <c r="X263" s="275"/>
      <c r="Y263" s="275"/>
      <c r="Z263" s="275"/>
      <c r="AA263" s="275"/>
      <c r="AB263" s="23"/>
      <c r="AC263"/>
      <c r="AD263" s="92"/>
      <c r="AE263"/>
      <c r="AF263"/>
      <c r="AG263"/>
      <c r="AH263" s="96"/>
      <c r="AI263" s="394"/>
      <c r="AJ263" s="215"/>
      <c r="AK263" s="215"/>
      <c r="AL263" s="215"/>
      <c r="AM263" s="215"/>
      <c r="AN263" s="215"/>
      <c r="AO263" s="215"/>
      <c r="AP263" s="215"/>
      <c r="AQ263" s="215"/>
      <c r="AR263" s="215"/>
      <c r="AS263" s="215"/>
      <c r="AT263" s="215"/>
      <c r="AU263" s="215"/>
      <c r="AV263" s="215"/>
      <c r="AW263" s="215"/>
      <c r="AX263" s="215"/>
      <c r="AY263" s="394"/>
      <c r="AZ263" s="215"/>
      <c r="BA263" s="715"/>
      <c r="BB263"/>
      <c r="BC263" s="715"/>
      <c r="BD263"/>
      <c r="BE263" s="715"/>
      <c r="BF263"/>
      <c r="BG263" s="715"/>
      <c r="BH263"/>
      <c r="BI263" s="715"/>
      <c r="BJ263"/>
      <c r="BK263" s="715"/>
      <c r="BL263"/>
      <c r="BM263" s="715"/>
      <c r="BN263"/>
      <c r="BO263" s="387"/>
      <c r="BP263"/>
      <c r="BQ263" s="387"/>
      <c r="BR263"/>
      <c r="BS263" s="387"/>
      <c r="BT263"/>
      <c r="BU263" s="387"/>
      <c r="BV263"/>
      <c r="BW263" s="387"/>
      <c r="BX263"/>
      <c r="BY263" s="387"/>
      <c r="BZ263"/>
      <c r="CA263" s="387"/>
      <c r="CB263"/>
      <c r="CC263" s="387"/>
      <c r="CD263"/>
      <c r="CE263" s="387"/>
      <c r="CF263"/>
      <c r="CG263" s="387"/>
      <c r="CH263"/>
      <c r="CI263" s="387"/>
      <c r="CJ263"/>
      <c r="CK263" s="215"/>
      <c r="CL263" s="507"/>
      <c r="CM263" s="507"/>
      <c r="CN263" s="507"/>
      <c r="CO263" s="507"/>
      <c r="CP263" s="507"/>
      <c r="CQ263" s="507"/>
      <c r="CR263" s="507"/>
      <c r="CS263" s="507"/>
      <c r="CT263" s="507"/>
      <c r="CU263" s="507"/>
      <c r="CV263" s="507"/>
      <c r="CW263" s="507"/>
      <c r="CX263" s="507"/>
      <c r="CY263" s="507"/>
      <c r="DN263" s="507"/>
      <c r="DO263" s="507"/>
      <c r="DP263" s="507"/>
      <c r="DQ263" s="507"/>
      <c r="DR263" s="507"/>
      <c r="DS263" s="507"/>
      <c r="DT263" s="507"/>
      <c r="DU263" s="507"/>
      <c r="DV263" s="507"/>
      <c r="DW263" s="507"/>
      <c r="DX263" s="507"/>
      <c r="DY263" s="507"/>
      <c r="DZ263" s="507"/>
      <c r="EA263" s="507"/>
      <c r="EB263" s="507"/>
      <c r="EC263" s="507"/>
      <c r="ED263" s="507"/>
      <c r="EE263" s="507"/>
      <c r="EF263" s="507"/>
      <c r="EG263" s="507"/>
      <c r="EH263" s="507"/>
      <c r="EI263" s="507"/>
      <c r="EJ263" s="507"/>
      <c r="EK263" s="507"/>
      <c r="EL263" s="507"/>
      <c r="EM263" s="507"/>
      <c r="EN263" s="507"/>
      <c r="EO263" s="507"/>
      <c r="EP263" s="507"/>
      <c r="EQ263" s="507"/>
      <c r="ER263" s="507"/>
      <c r="ES263" s="507"/>
      <c r="ET263" s="507"/>
      <c r="EU263" s="507"/>
      <c r="EV263" s="507"/>
      <c r="EW263" s="507"/>
      <c r="EX263" s="507"/>
      <c r="EY263" s="507"/>
      <c r="EZ263" s="507"/>
      <c r="FA263" s="507"/>
      <c r="FB263" s="507"/>
      <c r="FC263" s="507"/>
      <c r="FD263" s="507"/>
      <c r="FE263" s="507"/>
      <c r="FF263" s="507"/>
      <c r="FG263" s="507"/>
      <c r="FH263" s="507"/>
      <c r="FI263" s="507"/>
      <c r="FJ263" s="507"/>
      <c r="FK263" s="507"/>
      <c r="FL263" s="507"/>
      <c r="FM263" s="507"/>
      <c r="FN263" s="507"/>
      <c r="FO263" s="507"/>
      <c r="FP263" s="507"/>
      <c r="FQ263" s="507"/>
      <c r="FR263" s="507"/>
      <c r="FS263" s="507"/>
      <c r="FT263" s="507"/>
      <c r="FU263" s="507"/>
      <c r="FV263" s="507"/>
      <c r="FW263" s="507"/>
      <c r="FX263" s="507"/>
      <c r="FY263" s="507"/>
      <c r="FZ263" s="507"/>
      <c r="GA263" s="507"/>
      <c r="GB263" s="507"/>
      <c r="GC263" s="507"/>
      <c r="GD263" s="507"/>
      <c r="GE263" s="507"/>
      <c r="GF263" s="507"/>
      <c r="GG263" s="507"/>
      <c r="GH263" s="507"/>
      <c r="GI263" s="507"/>
      <c r="GJ263" s="507"/>
      <c r="GK263" s="507"/>
      <c r="GL263" s="507"/>
      <c r="GM263" s="507"/>
      <c r="GN263" s="507"/>
      <c r="GO263" s="507"/>
      <c r="GP263" s="507"/>
      <c r="GQ263" s="507"/>
      <c r="GR263" s="507"/>
      <c r="GS263" s="507"/>
      <c r="GT263" s="507"/>
      <c r="GU263" s="507"/>
      <c r="GV263" s="507"/>
      <c r="GW263" s="507"/>
      <c r="GX263" s="507"/>
      <c r="GY263" s="507"/>
      <c r="GZ263" s="507"/>
      <c r="HA263" s="507"/>
      <c r="HB263" s="507"/>
      <c r="HC263" s="507"/>
      <c r="HD263" s="507"/>
      <c r="HE263" s="507"/>
      <c r="HF263" s="507"/>
      <c r="HG263" s="507"/>
      <c r="HH263" s="507"/>
      <c r="HI263" s="507"/>
      <c r="HJ263" s="507"/>
      <c r="HK263" s="507"/>
      <c r="HL263" s="507"/>
      <c r="HM263" s="507"/>
      <c r="HN263" s="507"/>
      <c r="HO263" s="507"/>
      <c r="HP263" s="507"/>
      <c r="HQ263" s="507"/>
      <c r="HR263" s="507"/>
      <c r="HS263" s="507"/>
      <c r="HT263" s="507"/>
      <c r="HU263" s="507"/>
      <c r="HV263" s="507"/>
      <c r="HW263" s="507"/>
      <c r="HX263" s="507"/>
      <c r="HY263" s="507"/>
      <c r="HZ263" s="507"/>
      <c r="IA263" s="507"/>
      <c r="IB263" s="507"/>
      <c r="IC263" s="507"/>
      <c r="ID263" s="507"/>
      <c r="IE263" s="507"/>
      <c r="IF263" s="507"/>
      <c r="IG263" s="507"/>
      <c r="IH263" s="507"/>
      <c r="II263" s="507"/>
      <c r="IJ263" s="507"/>
    </row>
    <row r="264" spans="1:244" s="398" customFormat="1" ht="19" x14ac:dyDescent="0.2">
      <c r="A264"/>
      <c r="B264" s="290"/>
      <c r="C264"/>
      <c r="D264" s="341"/>
      <c r="E264" s="463"/>
      <c r="F264" s="463"/>
      <c r="G264" s="271"/>
      <c r="H264"/>
      <c r="I264" s="99"/>
      <c r="J264"/>
      <c r="K264"/>
      <c r="L264"/>
      <c r="M264" s="275"/>
      <c r="N264" s="275"/>
      <c r="O264" s="275"/>
      <c r="P264" s="275"/>
      <c r="Q264" s="275"/>
      <c r="R264" s="275"/>
      <c r="S264" s="275"/>
      <c r="T264" s="275"/>
      <c r="U264" s="275"/>
      <c r="V264" s="275"/>
      <c r="W264" s="275"/>
      <c r="X264" s="275"/>
      <c r="Y264" s="275"/>
      <c r="Z264" s="275"/>
      <c r="AA264" s="275"/>
      <c r="AB264" s="23"/>
      <c r="AC264"/>
      <c r="AD264" s="92"/>
      <c r="AE264"/>
      <c r="AF264"/>
      <c r="AG264"/>
      <c r="AH264" s="96"/>
      <c r="AI264" s="394"/>
      <c r="AJ264" s="215"/>
      <c r="AK264" s="215"/>
      <c r="AL264" s="215"/>
      <c r="AM264" s="215"/>
      <c r="AN264" s="215"/>
      <c r="AO264" s="215"/>
      <c r="AP264" s="215"/>
      <c r="AQ264" s="215"/>
      <c r="AR264" s="215"/>
      <c r="AS264" s="215"/>
      <c r="AT264" s="215"/>
      <c r="AU264" s="215"/>
      <c r="AV264" s="215"/>
      <c r="AW264" s="215"/>
      <c r="AX264" s="215"/>
      <c r="AY264" s="394"/>
      <c r="AZ264" s="215"/>
      <c r="BA264" s="715"/>
      <c r="BB264"/>
      <c r="BC264" s="715"/>
      <c r="BD264"/>
      <c r="BE264" s="715"/>
      <c r="BF264"/>
      <c r="BG264" s="715"/>
      <c r="BH264"/>
      <c r="BI264" s="715"/>
      <c r="BJ264"/>
      <c r="BK264" s="715"/>
      <c r="BL264"/>
      <c r="BM264" s="715"/>
      <c r="BN264"/>
      <c r="BO264" s="387"/>
      <c r="BP264"/>
      <c r="BQ264" s="387"/>
      <c r="BR264"/>
      <c r="BS264" s="387"/>
      <c r="BT264"/>
      <c r="BU264" s="387"/>
      <c r="BV264"/>
      <c r="BW264" s="387"/>
      <c r="BX264"/>
      <c r="BY264" s="387"/>
      <c r="BZ264"/>
      <c r="CA264" s="387"/>
      <c r="CB264"/>
      <c r="CC264" s="387"/>
      <c r="CD264"/>
      <c r="CE264" s="387"/>
      <c r="CF264"/>
      <c r="CG264" s="387"/>
      <c r="CH264"/>
      <c r="CI264" s="387"/>
      <c r="CJ264"/>
      <c r="CK264" s="215"/>
      <c r="CL264" s="507"/>
      <c r="CM264" s="507"/>
      <c r="CN264" s="507"/>
      <c r="CO264" s="507"/>
      <c r="CP264" s="507"/>
      <c r="CQ264" s="507"/>
      <c r="CR264" s="507"/>
      <c r="CS264" s="507"/>
      <c r="CT264" s="507"/>
      <c r="CU264" s="507"/>
      <c r="CV264" s="507"/>
      <c r="CW264" s="507"/>
      <c r="CX264" s="507"/>
      <c r="CY264" s="507"/>
      <c r="DN264" s="507"/>
      <c r="DO264" s="507"/>
      <c r="DP264" s="507"/>
      <c r="DQ264" s="507"/>
      <c r="DR264" s="507"/>
      <c r="DS264" s="507"/>
      <c r="DT264" s="507"/>
      <c r="DU264" s="507"/>
      <c r="DV264" s="507"/>
      <c r="DW264" s="507"/>
      <c r="DX264" s="507"/>
      <c r="DY264" s="507"/>
      <c r="DZ264" s="507"/>
      <c r="EA264" s="507"/>
      <c r="EB264" s="507"/>
      <c r="EC264" s="507"/>
      <c r="ED264" s="507"/>
      <c r="EE264" s="507"/>
      <c r="EF264" s="507"/>
      <c r="EG264" s="507"/>
      <c r="EH264" s="507"/>
      <c r="EI264" s="507"/>
      <c r="EJ264" s="507"/>
      <c r="EK264" s="507"/>
      <c r="EL264" s="507"/>
      <c r="EM264" s="507"/>
      <c r="EN264" s="507"/>
      <c r="EO264" s="507"/>
      <c r="EP264" s="507"/>
      <c r="EQ264" s="507"/>
      <c r="ER264" s="507"/>
      <c r="ES264" s="507"/>
      <c r="ET264" s="507"/>
      <c r="EU264" s="507"/>
      <c r="EV264" s="507"/>
      <c r="EW264" s="507"/>
      <c r="EX264" s="507"/>
      <c r="EY264" s="507"/>
      <c r="EZ264" s="507"/>
      <c r="FA264" s="507"/>
      <c r="FB264" s="507"/>
      <c r="FC264" s="507"/>
      <c r="FD264" s="507"/>
      <c r="FE264" s="507"/>
      <c r="FF264" s="507"/>
      <c r="FG264" s="507"/>
      <c r="FH264" s="507"/>
      <c r="FI264" s="507"/>
      <c r="FJ264" s="507"/>
      <c r="FK264" s="507"/>
      <c r="FL264" s="507"/>
      <c r="FM264" s="507"/>
      <c r="FN264" s="507"/>
      <c r="FO264" s="507"/>
      <c r="FP264" s="507"/>
      <c r="FQ264" s="507"/>
      <c r="FR264" s="507"/>
      <c r="FS264" s="507"/>
      <c r="FT264" s="507"/>
      <c r="FU264" s="507"/>
      <c r="FV264" s="507"/>
      <c r="FW264" s="507"/>
      <c r="FX264" s="507"/>
      <c r="FY264" s="507"/>
      <c r="FZ264" s="507"/>
      <c r="GA264" s="507"/>
      <c r="GB264" s="507"/>
      <c r="GC264" s="507"/>
      <c r="GD264" s="507"/>
      <c r="GE264" s="507"/>
      <c r="GF264" s="507"/>
      <c r="GG264" s="507"/>
      <c r="GH264" s="507"/>
      <c r="GI264" s="507"/>
      <c r="GJ264" s="507"/>
      <c r="GK264" s="507"/>
      <c r="GL264" s="507"/>
      <c r="GM264" s="507"/>
      <c r="GN264" s="507"/>
      <c r="GO264" s="507"/>
      <c r="GP264" s="507"/>
      <c r="GQ264" s="507"/>
      <c r="GR264" s="507"/>
      <c r="GS264" s="507"/>
      <c r="GT264" s="507"/>
      <c r="GU264" s="507"/>
      <c r="GV264" s="507"/>
      <c r="GW264" s="507"/>
      <c r="GX264" s="507"/>
      <c r="GY264" s="507"/>
      <c r="GZ264" s="507"/>
      <c r="HA264" s="507"/>
      <c r="HB264" s="507"/>
      <c r="HC264" s="507"/>
      <c r="HD264" s="507"/>
      <c r="HE264" s="507"/>
      <c r="HF264" s="507"/>
      <c r="HG264" s="507"/>
      <c r="HH264" s="507"/>
      <c r="HI264" s="507"/>
      <c r="HJ264" s="507"/>
      <c r="HK264" s="507"/>
      <c r="HL264" s="507"/>
      <c r="HM264" s="507"/>
      <c r="HN264" s="507"/>
      <c r="HO264" s="507"/>
      <c r="HP264" s="507"/>
      <c r="HQ264" s="507"/>
      <c r="HR264" s="507"/>
      <c r="HS264" s="507"/>
      <c r="HT264" s="507"/>
      <c r="HU264" s="507"/>
      <c r="HV264" s="507"/>
      <c r="HW264" s="507"/>
      <c r="HX264" s="507"/>
      <c r="HY264" s="507"/>
      <c r="HZ264" s="507"/>
      <c r="IA264" s="507"/>
      <c r="IB264" s="507"/>
      <c r="IC264" s="507"/>
      <c r="ID264" s="507"/>
      <c r="IE264" s="507"/>
      <c r="IF264" s="507"/>
      <c r="IG264" s="507"/>
      <c r="IH264" s="507"/>
      <c r="II264" s="507"/>
      <c r="IJ264" s="507"/>
    </row>
    <row r="265" spans="1:244" s="398" customFormat="1" ht="19" x14ac:dyDescent="0.2">
      <c r="A265"/>
      <c r="B265" s="290"/>
      <c r="C265"/>
      <c r="D265" s="341"/>
      <c r="E265" s="463"/>
      <c r="F265" s="463"/>
      <c r="G265" s="271"/>
      <c r="H265"/>
      <c r="I265" s="99"/>
      <c r="J265"/>
      <c r="K265"/>
      <c r="L265"/>
      <c r="M265" s="275"/>
      <c r="N265" s="275"/>
      <c r="O265" s="275"/>
      <c r="P265" s="275"/>
      <c r="Q265" s="275"/>
      <c r="R265" s="275"/>
      <c r="S265" s="275"/>
      <c r="T265" s="275"/>
      <c r="U265" s="275"/>
      <c r="V265" s="275"/>
      <c r="W265" s="275"/>
      <c r="X265" s="275"/>
      <c r="Y265" s="275"/>
      <c r="Z265" s="275"/>
      <c r="AA265" s="275"/>
      <c r="AB265" s="23"/>
      <c r="AC265"/>
      <c r="AD265" s="92"/>
      <c r="AE265"/>
      <c r="AF265"/>
      <c r="AG265"/>
      <c r="AH265" s="96"/>
      <c r="AI265" s="394"/>
      <c r="AJ265" s="215"/>
      <c r="AK265" s="215"/>
      <c r="AL265" s="215"/>
      <c r="AM265" s="215"/>
      <c r="AN265" s="215"/>
      <c r="AO265" s="215"/>
      <c r="AP265" s="215"/>
      <c r="AQ265" s="215"/>
      <c r="AR265" s="215"/>
      <c r="AS265" s="215"/>
      <c r="AT265" s="215"/>
      <c r="AU265" s="215"/>
      <c r="AV265" s="215"/>
      <c r="AW265" s="215"/>
      <c r="AX265" s="215"/>
      <c r="AY265" s="394"/>
      <c r="AZ265" s="215"/>
      <c r="BA265" s="715"/>
      <c r="BB265"/>
      <c r="BC265" s="715"/>
      <c r="BD265"/>
      <c r="BE265" s="715"/>
      <c r="BF265"/>
      <c r="BG265" s="715"/>
      <c r="BH265"/>
      <c r="BI265" s="715"/>
      <c r="BJ265"/>
      <c r="BK265" s="715"/>
      <c r="BL265"/>
      <c r="BM265" s="715"/>
      <c r="BN265"/>
      <c r="BO265" s="387"/>
      <c r="BP265"/>
      <c r="BQ265" s="387"/>
      <c r="BR265"/>
      <c r="BS265" s="387"/>
      <c r="BT265"/>
      <c r="BU265" s="387"/>
      <c r="BV265"/>
      <c r="BW265" s="387"/>
      <c r="BX265"/>
      <c r="BY265" s="387"/>
      <c r="BZ265"/>
      <c r="CA265" s="387"/>
      <c r="CB265"/>
      <c r="CC265" s="387"/>
      <c r="CD265"/>
      <c r="CE265" s="387"/>
      <c r="CF265"/>
      <c r="CG265" s="387"/>
      <c r="CH265"/>
      <c r="CI265" s="387"/>
      <c r="CJ265"/>
      <c r="CK265" s="215"/>
      <c r="CL265" s="507"/>
      <c r="CM265" s="507"/>
      <c r="CN265" s="507"/>
      <c r="CO265" s="507"/>
      <c r="CP265" s="507"/>
      <c r="CQ265" s="507"/>
      <c r="CR265" s="507"/>
      <c r="CS265" s="507"/>
      <c r="CT265" s="507"/>
      <c r="CU265" s="507"/>
      <c r="CV265" s="507"/>
      <c r="CW265" s="507"/>
      <c r="CX265" s="507"/>
      <c r="CY265" s="507"/>
      <c r="DN265" s="507"/>
      <c r="DO265" s="507"/>
      <c r="DP265" s="507"/>
      <c r="DQ265" s="507"/>
      <c r="DR265" s="507"/>
      <c r="DS265" s="507"/>
      <c r="DT265" s="507"/>
      <c r="DU265" s="507"/>
      <c r="DV265" s="507"/>
      <c r="DW265" s="507"/>
      <c r="DX265" s="507"/>
      <c r="DY265" s="507"/>
      <c r="DZ265" s="507"/>
      <c r="EA265" s="507"/>
      <c r="EB265" s="507"/>
      <c r="EC265" s="507"/>
      <c r="ED265" s="507"/>
      <c r="EE265" s="507"/>
      <c r="EF265" s="507"/>
      <c r="EG265" s="507"/>
      <c r="EH265" s="507"/>
      <c r="EI265" s="507"/>
      <c r="EJ265" s="507"/>
      <c r="EK265" s="507"/>
      <c r="EL265" s="507"/>
      <c r="EM265" s="507"/>
      <c r="EN265" s="507"/>
      <c r="EO265" s="507"/>
      <c r="EP265" s="507"/>
      <c r="EQ265" s="507"/>
      <c r="ER265" s="507"/>
      <c r="ES265" s="507"/>
      <c r="ET265" s="507"/>
      <c r="EU265" s="507"/>
      <c r="EV265" s="507"/>
      <c r="EW265" s="507"/>
      <c r="EX265" s="507"/>
      <c r="EY265" s="507"/>
      <c r="EZ265" s="507"/>
      <c r="FA265" s="507"/>
      <c r="FB265" s="507"/>
      <c r="FC265" s="507"/>
      <c r="FD265" s="507"/>
      <c r="FE265" s="507"/>
      <c r="FF265" s="507"/>
      <c r="FG265" s="507"/>
      <c r="FH265" s="507"/>
      <c r="FI265" s="507"/>
      <c r="FJ265" s="507"/>
      <c r="FK265" s="507"/>
      <c r="FL265" s="507"/>
      <c r="FM265" s="507"/>
      <c r="FN265" s="507"/>
      <c r="FO265" s="507"/>
      <c r="FP265" s="507"/>
      <c r="FQ265" s="507"/>
      <c r="FR265" s="507"/>
      <c r="FS265" s="507"/>
      <c r="FT265" s="507"/>
      <c r="FU265" s="507"/>
      <c r="FV265" s="507"/>
      <c r="FW265" s="507"/>
      <c r="FX265" s="507"/>
      <c r="FY265" s="507"/>
      <c r="FZ265" s="507"/>
      <c r="GA265" s="507"/>
      <c r="GB265" s="507"/>
      <c r="GC265" s="507"/>
      <c r="GD265" s="507"/>
      <c r="GE265" s="507"/>
      <c r="GF265" s="507"/>
      <c r="GG265" s="507"/>
      <c r="GH265" s="507"/>
      <c r="GI265" s="507"/>
      <c r="GJ265" s="507"/>
      <c r="GK265" s="507"/>
      <c r="GL265" s="507"/>
      <c r="GM265" s="507"/>
      <c r="GN265" s="507"/>
      <c r="GO265" s="507"/>
      <c r="GP265" s="507"/>
      <c r="GQ265" s="507"/>
      <c r="GR265" s="507"/>
      <c r="GS265" s="507"/>
      <c r="GT265" s="507"/>
      <c r="GU265" s="507"/>
      <c r="GV265" s="507"/>
      <c r="GW265" s="507"/>
      <c r="GX265" s="507"/>
      <c r="GY265" s="507"/>
      <c r="GZ265" s="507"/>
      <c r="HA265" s="507"/>
      <c r="HB265" s="507"/>
      <c r="HC265" s="507"/>
      <c r="HD265" s="507"/>
      <c r="HE265" s="507"/>
      <c r="HF265" s="507"/>
      <c r="HG265" s="507"/>
      <c r="HH265" s="507"/>
      <c r="HI265" s="507"/>
      <c r="HJ265" s="507"/>
      <c r="HK265" s="507"/>
      <c r="HL265" s="507"/>
      <c r="HM265" s="507"/>
      <c r="HN265" s="507"/>
      <c r="HO265" s="507"/>
      <c r="HP265" s="507"/>
      <c r="HQ265" s="507"/>
      <c r="HR265" s="507"/>
      <c r="HS265" s="507"/>
      <c r="HT265" s="507"/>
      <c r="HU265" s="507"/>
      <c r="HV265" s="507"/>
      <c r="HW265" s="507"/>
      <c r="HX265" s="507"/>
      <c r="HY265" s="507"/>
      <c r="HZ265" s="507"/>
      <c r="IA265" s="507"/>
      <c r="IB265" s="507"/>
      <c r="IC265" s="507"/>
      <c r="ID265" s="507"/>
      <c r="IE265" s="507"/>
      <c r="IF265" s="507"/>
      <c r="IG265" s="507"/>
      <c r="IH265" s="507"/>
      <c r="II265" s="507"/>
      <c r="IJ265" s="507"/>
    </row>
    <row r="266" spans="1:244" s="398" customFormat="1" ht="19" x14ac:dyDescent="0.2">
      <c r="A266"/>
      <c r="B266" s="290"/>
      <c r="C266"/>
      <c r="D266" s="341"/>
      <c r="E266" s="463"/>
      <c r="F266" s="463"/>
      <c r="G266" s="271"/>
      <c r="H266"/>
      <c r="I266" s="99"/>
      <c r="J266"/>
      <c r="K266"/>
      <c r="L266"/>
      <c r="M266" s="275"/>
      <c r="N266" s="275"/>
      <c r="O266" s="275"/>
      <c r="P266" s="275"/>
      <c r="Q266" s="275"/>
      <c r="R266" s="275"/>
      <c r="S266" s="275"/>
      <c r="T266" s="275"/>
      <c r="U266" s="275"/>
      <c r="V266" s="275"/>
      <c r="W266" s="275"/>
      <c r="X266" s="275"/>
      <c r="Y266" s="275"/>
      <c r="Z266" s="275"/>
      <c r="AA266" s="275"/>
      <c r="AB266" s="23"/>
      <c r="AC266"/>
      <c r="AD266" s="92"/>
      <c r="AE266"/>
      <c r="AF266"/>
      <c r="AG266"/>
      <c r="AH266" s="96"/>
      <c r="AI266" s="394"/>
      <c r="AJ266" s="215"/>
      <c r="AK266" s="215"/>
      <c r="AL266" s="215"/>
      <c r="AM266" s="215"/>
      <c r="AN266" s="215"/>
      <c r="AO266" s="215"/>
      <c r="AP266" s="215"/>
      <c r="AQ266" s="215"/>
      <c r="AR266" s="215"/>
      <c r="AS266" s="215"/>
      <c r="AT266" s="215"/>
      <c r="AU266" s="215"/>
      <c r="AV266" s="215"/>
      <c r="AW266" s="215"/>
      <c r="AX266" s="215"/>
      <c r="AY266" s="394"/>
      <c r="AZ266" s="215"/>
      <c r="BA266" s="715"/>
      <c r="BB266"/>
      <c r="BC266" s="715"/>
      <c r="BD266"/>
      <c r="BE266" s="715"/>
      <c r="BF266"/>
      <c r="BG266" s="715"/>
      <c r="BH266"/>
      <c r="BI266" s="715"/>
      <c r="BJ266"/>
      <c r="BK266" s="715"/>
      <c r="BL266"/>
      <c r="BM266" s="715"/>
      <c r="BN266"/>
      <c r="BO266" s="387"/>
      <c r="BP266"/>
      <c r="BQ266" s="387"/>
      <c r="BR266"/>
      <c r="BS266" s="387"/>
      <c r="BT266"/>
      <c r="BU266" s="387"/>
      <c r="BV266"/>
      <c r="BW266" s="387"/>
      <c r="BX266"/>
      <c r="BY266" s="387"/>
      <c r="BZ266"/>
      <c r="CA266" s="387"/>
      <c r="CB266"/>
      <c r="CC266" s="387"/>
      <c r="CD266"/>
      <c r="CE266" s="387"/>
      <c r="CF266"/>
      <c r="CG266" s="387"/>
      <c r="CH266"/>
      <c r="CI266" s="387"/>
      <c r="CJ266"/>
      <c r="CK266" s="215"/>
      <c r="CL266" s="507"/>
      <c r="CM266" s="507"/>
      <c r="CN266" s="507"/>
      <c r="CO266" s="507"/>
      <c r="CP266" s="507"/>
      <c r="CQ266" s="507"/>
      <c r="CR266" s="507"/>
      <c r="CS266" s="507"/>
      <c r="CT266" s="507"/>
      <c r="CU266" s="507"/>
      <c r="CV266" s="507"/>
      <c r="CW266" s="507"/>
      <c r="CX266" s="507"/>
      <c r="CY266" s="507"/>
      <c r="DN266" s="507"/>
      <c r="DO266" s="507"/>
      <c r="DP266" s="507"/>
      <c r="DQ266" s="507"/>
      <c r="DR266" s="507"/>
      <c r="DS266" s="507"/>
      <c r="DT266" s="507"/>
      <c r="DU266" s="507"/>
      <c r="DV266" s="507"/>
      <c r="DW266" s="507"/>
      <c r="DX266" s="507"/>
      <c r="DY266" s="507"/>
      <c r="DZ266" s="507"/>
      <c r="EA266" s="507"/>
      <c r="EB266" s="507"/>
      <c r="EC266" s="507"/>
      <c r="ED266" s="507"/>
      <c r="EE266" s="507"/>
      <c r="EF266" s="507"/>
      <c r="EG266" s="507"/>
      <c r="EH266" s="507"/>
      <c r="EI266" s="507"/>
      <c r="EJ266" s="507"/>
      <c r="EK266" s="507"/>
      <c r="EL266" s="507"/>
      <c r="EM266" s="507"/>
      <c r="EN266" s="507"/>
      <c r="EO266" s="507"/>
      <c r="EP266" s="507"/>
      <c r="EQ266" s="507"/>
      <c r="ER266" s="507"/>
      <c r="ES266" s="507"/>
      <c r="ET266" s="507"/>
      <c r="EU266" s="507"/>
      <c r="EV266" s="507"/>
      <c r="EW266" s="507"/>
      <c r="EX266" s="507"/>
      <c r="EY266" s="507"/>
      <c r="EZ266" s="507"/>
      <c r="FA266" s="507"/>
      <c r="FB266" s="507"/>
      <c r="FC266" s="507"/>
      <c r="FD266" s="507"/>
      <c r="FE266" s="507"/>
      <c r="FF266" s="507"/>
      <c r="FG266" s="507"/>
      <c r="FH266" s="507"/>
      <c r="FI266" s="507"/>
      <c r="FJ266" s="507"/>
      <c r="FK266" s="507"/>
      <c r="FL266" s="507"/>
      <c r="FM266" s="507"/>
      <c r="FN266" s="507"/>
      <c r="FO266" s="507"/>
      <c r="FP266" s="507"/>
      <c r="FQ266" s="507"/>
      <c r="FR266" s="507"/>
      <c r="FS266" s="507"/>
      <c r="FT266" s="507"/>
      <c r="FU266" s="507"/>
      <c r="FV266" s="507"/>
      <c r="FW266" s="507"/>
      <c r="FX266" s="507"/>
      <c r="FY266" s="507"/>
      <c r="FZ266" s="507"/>
      <c r="GA266" s="507"/>
      <c r="GB266" s="507"/>
      <c r="GC266" s="507"/>
      <c r="GD266" s="507"/>
      <c r="GE266" s="507"/>
      <c r="GF266" s="507"/>
      <c r="GG266" s="507"/>
      <c r="GH266" s="507"/>
      <c r="GI266" s="507"/>
      <c r="GJ266" s="507"/>
      <c r="GK266" s="507"/>
      <c r="GL266" s="507"/>
      <c r="GM266" s="507"/>
      <c r="GN266" s="507"/>
      <c r="GO266" s="507"/>
      <c r="GP266" s="507"/>
      <c r="GQ266" s="507"/>
      <c r="GR266" s="507"/>
      <c r="GS266" s="507"/>
      <c r="GT266" s="507"/>
      <c r="GU266" s="507"/>
      <c r="GV266" s="507"/>
      <c r="GW266" s="507"/>
      <c r="GX266" s="507"/>
      <c r="GY266" s="507"/>
      <c r="GZ266" s="507"/>
      <c r="HA266" s="507"/>
      <c r="HB266" s="507"/>
      <c r="HC266" s="507"/>
      <c r="HD266" s="507"/>
      <c r="HE266" s="507"/>
      <c r="HF266" s="507"/>
      <c r="HG266" s="507"/>
      <c r="HH266" s="507"/>
      <c r="HI266" s="507"/>
      <c r="HJ266" s="507"/>
      <c r="HK266" s="507"/>
      <c r="HL266" s="507"/>
      <c r="HM266" s="507"/>
      <c r="HN266" s="507"/>
      <c r="HO266" s="507"/>
      <c r="HP266" s="507"/>
      <c r="HQ266" s="507"/>
      <c r="HR266" s="507"/>
      <c r="HS266" s="507"/>
      <c r="HT266" s="507"/>
      <c r="HU266" s="507"/>
      <c r="HV266" s="507"/>
      <c r="HW266" s="507"/>
      <c r="HX266" s="507"/>
      <c r="HY266" s="507"/>
      <c r="HZ266" s="507"/>
      <c r="IA266" s="507"/>
      <c r="IB266" s="507"/>
      <c r="IC266" s="507"/>
      <c r="ID266" s="507"/>
      <c r="IE266" s="507"/>
      <c r="IF266" s="507"/>
      <c r="IG266" s="507"/>
      <c r="IH266" s="507"/>
      <c r="II266" s="507"/>
      <c r="IJ266" s="507"/>
    </row>
    <row r="267" spans="1:244" s="398" customFormat="1" ht="19" x14ac:dyDescent="0.2">
      <c r="A267"/>
      <c r="B267" s="290"/>
      <c r="C267"/>
      <c r="D267" s="341"/>
      <c r="E267" s="463"/>
      <c r="F267" s="463"/>
      <c r="G267" s="271"/>
      <c r="H267"/>
      <c r="I267" s="99"/>
      <c r="J267"/>
      <c r="K267"/>
      <c r="L267"/>
      <c r="M267" s="275"/>
      <c r="N267" s="275"/>
      <c r="O267" s="275"/>
      <c r="P267" s="275"/>
      <c r="Q267" s="275"/>
      <c r="R267" s="275"/>
      <c r="S267" s="275"/>
      <c r="T267" s="275"/>
      <c r="U267" s="275"/>
      <c r="V267" s="275"/>
      <c r="W267" s="275"/>
      <c r="X267" s="275"/>
      <c r="Y267" s="275"/>
      <c r="Z267" s="275"/>
      <c r="AA267" s="275"/>
      <c r="AB267" s="23"/>
      <c r="AC267"/>
      <c r="AD267" s="92"/>
      <c r="AE267"/>
      <c r="AF267"/>
      <c r="AG267"/>
      <c r="AH267" s="96"/>
      <c r="AI267" s="394"/>
      <c r="AJ267" s="215"/>
      <c r="AK267" s="215"/>
      <c r="AL267" s="215"/>
      <c r="AM267" s="215"/>
      <c r="AN267" s="215"/>
      <c r="AO267" s="215"/>
      <c r="AP267" s="215"/>
      <c r="AQ267" s="215"/>
      <c r="AR267" s="215"/>
      <c r="AS267" s="215"/>
      <c r="AT267" s="215"/>
      <c r="AU267" s="215"/>
      <c r="AV267" s="215"/>
      <c r="AW267" s="215"/>
      <c r="AX267" s="215"/>
      <c r="AY267" s="394"/>
      <c r="AZ267" s="215"/>
      <c r="BA267" s="715"/>
      <c r="BB267"/>
      <c r="BC267" s="715"/>
      <c r="BD267"/>
      <c r="BE267" s="715"/>
      <c r="BF267"/>
      <c r="BG267" s="715"/>
      <c r="BH267"/>
      <c r="BI267" s="715"/>
      <c r="BJ267"/>
      <c r="BK267" s="715"/>
      <c r="BL267"/>
      <c r="BM267" s="715"/>
      <c r="BN267"/>
      <c r="BO267" s="387"/>
      <c r="BP267"/>
      <c r="BQ267" s="387"/>
      <c r="BR267"/>
      <c r="BS267" s="387"/>
      <c r="BT267"/>
      <c r="BU267" s="387"/>
      <c r="BV267"/>
      <c r="BW267" s="387"/>
      <c r="BX267"/>
      <c r="BY267" s="387"/>
      <c r="BZ267"/>
      <c r="CA267" s="387"/>
      <c r="CB267"/>
      <c r="CC267" s="387"/>
      <c r="CD267"/>
      <c r="CE267" s="387"/>
      <c r="CF267"/>
      <c r="CG267" s="387"/>
      <c r="CH267"/>
      <c r="CI267" s="387"/>
      <c r="CJ267"/>
      <c r="CK267" s="215"/>
      <c r="CL267" s="507"/>
      <c r="CM267" s="507"/>
      <c r="CN267" s="507"/>
      <c r="CO267" s="507"/>
      <c r="CP267" s="507"/>
      <c r="CQ267" s="507"/>
      <c r="CR267" s="507"/>
      <c r="CS267" s="507"/>
      <c r="CT267" s="507"/>
      <c r="CU267" s="507"/>
      <c r="CV267" s="507"/>
      <c r="CW267" s="507"/>
      <c r="CX267" s="507"/>
      <c r="CY267" s="507"/>
      <c r="DN267" s="507"/>
      <c r="DO267" s="507"/>
      <c r="DP267" s="507"/>
      <c r="DQ267" s="507"/>
      <c r="DR267" s="507"/>
      <c r="DS267" s="507"/>
      <c r="DT267" s="507"/>
      <c r="DU267" s="507"/>
      <c r="DV267" s="507"/>
      <c r="DW267" s="507"/>
      <c r="DX267" s="507"/>
      <c r="DY267" s="507"/>
      <c r="DZ267" s="507"/>
      <c r="EA267" s="507"/>
      <c r="EB267" s="507"/>
      <c r="EC267" s="507"/>
      <c r="ED267" s="507"/>
      <c r="EE267" s="507"/>
      <c r="EF267" s="507"/>
      <c r="EG267" s="507"/>
      <c r="EH267" s="507"/>
      <c r="EI267" s="507"/>
      <c r="EJ267" s="507"/>
      <c r="EK267" s="507"/>
      <c r="EL267" s="507"/>
      <c r="EM267" s="507"/>
      <c r="EN267" s="507"/>
      <c r="EO267" s="507"/>
      <c r="EP267" s="507"/>
      <c r="EQ267" s="507"/>
      <c r="ER267" s="507"/>
      <c r="ES267" s="507"/>
      <c r="ET267" s="507"/>
      <c r="EU267" s="507"/>
      <c r="EV267" s="507"/>
      <c r="EW267" s="507"/>
      <c r="EX267" s="507"/>
      <c r="EY267" s="507"/>
      <c r="EZ267" s="507"/>
      <c r="FA267" s="507"/>
      <c r="FB267" s="507"/>
      <c r="FC267" s="507"/>
      <c r="FD267" s="507"/>
      <c r="FE267" s="507"/>
      <c r="FF267" s="507"/>
      <c r="FG267" s="507"/>
      <c r="FH267" s="507"/>
      <c r="FI267" s="507"/>
      <c r="FJ267" s="507"/>
      <c r="FK267" s="507"/>
      <c r="FL267" s="507"/>
      <c r="FM267" s="507"/>
      <c r="FN267" s="507"/>
      <c r="FO267" s="507"/>
      <c r="FP267" s="507"/>
      <c r="FQ267" s="507"/>
      <c r="FR267" s="507"/>
      <c r="FS267" s="507"/>
      <c r="FT267" s="507"/>
      <c r="FU267" s="507"/>
      <c r="FV267" s="507"/>
      <c r="FW267" s="507"/>
      <c r="FX267" s="507"/>
      <c r="FY267" s="507"/>
      <c r="FZ267" s="507"/>
      <c r="GA267" s="507"/>
      <c r="GB267" s="507"/>
      <c r="GC267" s="507"/>
      <c r="GD267" s="507"/>
      <c r="GE267" s="507"/>
      <c r="GF267" s="507"/>
      <c r="GG267" s="507"/>
      <c r="GH267" s="507"/>
      <c r="GI267" s="507"/>
      <c r="GJ267" s="507"/>
      <c r="GK267" s="507"/>
      <c r="GL267" s="507"/>
      <c r="GM267" s="507"/>
      <c r="GN267" s="507"/>
      <c r="GO267" s="507"/>
      <c r="GP267" s="507"/>
      <c r="GQ267" s="507"/>
      <c r="GR267" s="507"/>
      <c r="GS267" s="507"/>
      <c r="GT267" s="507"/>
      <c r="GU267" s="507"/>
      <c r="GV267" s="507"/>
      <c r="GW267" s="507"/>
      <c r="GX267" s="507"/>
      <c r="GY267" s="507"/>
      <c r="GZ267" s="507"/>
      <c r="HA267" s="507"/>
      <c r="HB267" s="507"/>
      <c r="HC267" s="507"/>
      <c r="HD267" s="507"/>
      <c r="HE267" s="507"/>
      <c r="HF267" s="507"/>
      <c r="HG267" s="507"/>
      <c r="HH267" s="507"/>
      <c r="HI267" s="507"/>
      <c r="HJ267" s="507"/>
      <c r="HK267" s="507"/>
      <c r="HL267" s="507"/>
      <c r="HM267" s="507"/>
      <c r="HN267" s="507"/>
      <c r="HO267" s="507"/>
      <c r="HP267" s="507"/>
      <c r="HQ267" s="507"/>
      <c r="HR267" s="507"/>
      <c r="HS267" s="507"/>
      <c r="HT267" s="507"/>
      <c r="HU267" s="507"/>
      <c r="HV267" s="507"/>
      <c r="HW267" s="507"/>
      <c r="HX267" s="507"/>
      <c r="HY267" s="507"/>
      <c r="HZ267" s="507"/>
      <c r="IA267" s="507"/>
      <c r="IB267" s="507"/>
      <c r="IC267" s="507"/>
      <c r="ID267" s="507"/>
      <c r="IE267" s="507"/>
      <c r="IF267" s="507"/>
      <c r="IG267" s="507"/>
      <c r="IH267" s="507"/>
      <c r="II267" s="507"/>
      <c r="IJ267" s="507"/>
    </row>
    <row r="268" spans="1:244" s="398" customFormat="1" ht="19" x14ac:dyDescent="0.2">
      <c r="A268"/>
      <c r="B268" s="290"/>
      <c r="C268"/>
      <c r="D268" s="341"/>
      <c r="E268" s="463"/>
      <c r="F268" s="463"/>
      <c r="G268" s="271"/>
      <c r="H268"/>
      <c r="I268" s="99"/>
      <c r="J268"/>
      <c r="K268"/>
      <c r="L268"/>
      <c r="M268" s="275"/>
      <c r="N268" s="275"/>
      <c r="O268" s="275"/>
      <c r="P268" s="275"/>
      <c r="Q268" s="275"/>
      <c r="R268" s="275"/>
      <c r="S268" s="275"/>
      <c r="T268" s="275"/>
      <c r="U268" s="275"/>
      <c r="V268" s="275"/>
      <c r="W268" s="275"/>
      <c r="X268" s="275"/>
      <c r="Y268" s="275"/>
      <c r="Z268" s="275"/>
      <c r="AA268" s="275"/>
      <c r="AB268" s="23"/>
      <c r="AC268"/>
      <c r="AD268" s="92"/>
      <c r="AE268"/>
      <c r="AF268"/>
      <c r="AG268"/>
      <c r="AH268" s="96"/>
      <c r="AI268" s="394"/>
      <c r="AJ268" s="215"/>
      <c r="AK268" s="215"/>
      <c r="AL268" s="215"/>
      <c r="AM268" s="215"/>
      <c r="AN268" s="215"/>
      <c r="AO268" s="215"/>
      <c r="AP268" s="215"/>
      <c r="AQ268" s="215"/>
      <c r="AR268" s="215"/>
      <c r="AS268" s="215"/>
      <c r="AT268" s="215"/>
      <c r="AU268" s="215"/>
      <c r="AV268" s="215"/>
      <c r="AW268" s="215"/>
      <c r="AX268" s="215"/>
      <c r="AY268" s="394"/>
      <c r="AZ268" s="215"/>
      <c r="BA268" s="715"/>
      <c r="BB268"/>
      <c r="BC268" s="715"/>
      <c r="BD268"/>
      <c r="BE268" s="715"/>
      <c r="BF268"/>
      <c r="BG268" s="715"/>
      <c r="BH268"/>
      <c r="BI268" s="715"/>
      <c r="BJ268"/>
      <c r="BK268" s="715"/>
      <c r="BL268"/>
      <c r="BM268" s="715"/>
      <c r="BN268"/>
      <c r="BO268" s="387"/>
      <c r="BP268"/>
      <c r="BQ268" s="387"/>
      <c r="BR268"/>
      <c r="BS268" s="387"/>
      <c r="BT268"/>
      <c r="BU268" s="387"/>
      <c r="BV268"/>
      <c r="BW268" s="387"/>
      <c r="BX268"/>
      <c r="BY268" s="387"/>
      <c r="BZ268"/>
      <c r="CA268" s="387"/>
      <c r="CB268"/>
      <c r="CC268" s="387"/>
      <c r="CD268"/>
      <c r="CE268" s="387"/>
      <c r="CF268"/>
      <c r="CG268" s="387"/>
      <c r="CH268"/>
      <c r="CI268" s="387"/>
      <c r="CJ268"/>
      <c r="CK268" s="215"/>
      <c r="CL268" s="507"/>
      <c r="CM268" s="507"/>
      <c r="CN268" s="507"/>
      <c r="CO268" s="507"/>
      <c r="CP268" s="507"/>
      <c r="CQ268" s="507"/>
      <c r="CR268" s="507"/>
      <c r="CS268" s="507"/>
      <c r="CT268" s="507"/>
      <c r="CU268" s="507"/>
      <c r="CV268" s="507"/>
      <c r="CW268" s="507"/>
      <c r="CX268" s="507"/>
      <c r="CY268" s="507"/>
      <c r="DN268" s="507"/>
      <c r="DO268" s="507"/>
      <c r="DP268" s="507"/>
      <c r="DQ268" s="507"/>
      <c r="DR268" s="507"/>
      <c r="DS268" s="507"/>
      <c r="DT268" s="507"/>
      <c r="DU268" s="507"/>
      <c r="DV268" s="507"/>
      <c r="DW268" s="507"/>
      <c r="DX268" s="507"/>
      <c r="DY268" s="507"/>
      <c r="DZ268" s="507"/>
      <c r="EA268" s="507"/>
      <c r="EB268" s="507"/>
      <c r="EC268" s="507"/>
      <c r="ED268" s="507"/>
      <c r="EE268" s="507"/>
      <c r="EF268" s="507"/>
      <c r="EG268" s="507"/>
      <c r="EH268" s="507"/>
      <c r="EI268" s="507"/>
      <c r="EJ268" s="507"/>
      <c r="EK268" s="507"/>
      <c r="EL268" s="507"/>
      <c r="EM268" s="507"/>
      <c r="EN268" s="507"/>
      <c r="EO268" s="507"/>
      <c r="EP268" s="507"/>
      <c r="EQ268" s="507"/>
      <c r="ER268" s="507"/>
      <c r="ES268" s="507"/>
      <c r="ET268" s="507"/>
      <c r="EU268" s="507"/>
      <c r="EV268" s="507"/>
      <c r="EW268" s="507"/>
      <c r="EX268" s="507"/>
      <c r="EY268" s="507"/>
      <c r="EZ268" s="507"/>
      <c r="FA268" s="507"/>
      <c r="FB268" s="507"/>
      <c r="FC268" s="507"/>
      <c r="FD268" s="507"/>
      <c r="FE268" s="507"/>
      <c r="FF268" s="507"/>
      <c r="FG268" s="507"/>
      <c r="FH268" s="507"/>
      <c r="FI268" s="507"/>
      <c r="FJ268" s="507"/>
      <c r="FK268" s="507"/>
      <c r="FL268" s="507"/>
      <c r="FM268" s="507"/>
      <c r="FN268" s="507"/>
      <c r="FO268" s="507"/>
      <c r="FP268" s="507"/>
      <c r="FQ268" s="507"/>
      <c r="FR268" s="507"/>
      <c r="FS268" s="507"/>
      <c r="FT268" s="507"/>
      <c r="FU268" s="507"/>
      <c r="FV268" s="507"/>
      <c r="FW268" s="507"/>
      <c r="FX268" s="507"/>
      <c r="FY268" s="507"/>
      <c r="FZ268" s="507"/>
      <c r="GA268" s="507"/>
      <c r="GB268" s="507"/>
      <c r="GC268" s="507"/>
      <c r="GD268" s="507"/>
      <c r="GE268" s="507"/>
      <c r="GF268" s="507"/>
      <c r="GG268" s="507"/>
      <c r="GH268" s="507"/>
      <c r="GI268" s="507"/>
      <c r="GJ268" s="507"/>
      <c r="GK268" s="507"/>
      <c r="GL268" s="507"/>
      <c r="GM268" s="507"/>
      <c r="GN268" s="507"/>
      <c r="GO268" s="507"/>
      <c r="GP268" s="507"/>
      <c r="GQ268" s="507"/>
      <c r="GR268" s="507"/>
      <c r="GS268" s="507"/>
      <c r="GT268" s="507"/>
      <c r="GU268" s="507"/>
      <c r="GV268" s="507"/>
      <c r="GW268" s="507"/>
      <c r="GX268" s="507"/>
      <c r="GY268" s="507"/>
      <c r="GZ268" s="507"/>
      <c r="HA268" s="507"/>
      <c r="HB268" s="507"/>
      <c r="HC268" s="507"/>
      <c r="HD268" s="507"/>
      <c r="HE268" s="507"/>
      <c r="HF268" s="507"/>
      <c r="HG268" s="507"/>
      <c r="HH268" s="507"/>
      <c r="HI268" s="507"/>
      <c r="HJ268" s="507"/>
      <c r="HK268" s="507"/>
      <c r="HL268" s="507"/>
      <c r="HM268" s="507"/>
      <c r="HN268" s="507"/>
      <c r="HO268" s="507"/>
      <c r="HP268" s="507"/>
      <c r="HQ268" s="507"/>
      <c r="HR268" s="507"/>
      <c r="HS268" s="507"/>
      <c r="HT268" s="507"/>
      <c r="HU268" s="507"/>
      <c r="HV268" s="507"/>
      <c r="HW268" s="507"/>
      <c r="HX268" s="507"/>
      <c r="HY268" s="507"/>
      <c r="HZ268" s="507"/>
      <c r="IA268" s="507"/>
      <c r="IB268" s="507"/>
      <c r="IC268" s="507"/>
      <c r="ID268" s="507"/>
      <c r="IE268" s="507"/>
      <c r="IF268" s="507"/>
      <c r="IG268" s="507"/>
      <c r="IH268" s="507"/>
      <c r="II268" s="507"/>
      <c r="IJ268" s="507"/>
    </row>
    <row r="269" spans="1:244" s="398" customFormat="1" ht="19" x14ac:dyDescent="0.2">
      <c r="A269"/>
      <c r="B269" s="290"/>
      <c r="C269"/>
      <c r="D269" s="341"/>
      <c r="E269" s="463"/>
      <c r="F269" s="463"/>
      <c r="G269" s="271"/>
      <c r="H269"/>
      <c r="I269" s="99"/>
      <c r="J269"/>
      <c r="K269"/>
      <c r="L269"/>
      <c r="M269" s="275"/>
      <c r="N269" s="275"/>
      <c r="O269" s="275"/>
      <c r="P269" s="275"/>
      <c r="Q269" s="275"/>
      <c r="R269" s="275"/>
      <c r="S269" s="275"/>
      <c r="T269" s="275"/>
      <c r="U269" s="275"/>
      <c r="V269" s="275"/>
      <c r="W269" s="275"/>
      <c r="X269" s="275"/>
      <c r="Y269" s="275"/>
      <c r="Z269" s="275"/>
      <c r="AA269" s="275"/>
      <c r="AB269" s="23"/>
      <c r="AC269"/>
      <c r="AD269" s="92"/>
      <c r="AE269"/>
      <c r="AF269"/>
      <c r="AG269"/>
      <c r="AH269" s="96"/>
      <c r="AI269" s="394"/>
      <c r="AJ269" s="215"/>
      <c r="AK269" s="215"/>
      <c r="AL269" s="215"/>
      <c r="AM269" s="215"/>
      <c r="AN269" s="215"/>
      <c r="AO269" s="215"/>
      <c r="AP269" s="215"/>
      <c r="AQ269" s="215"/>
      <c r="AR269" s="215"/>
      <c r="AS269" s="215"/>
      <c r="AT269" s="215"/>
      <c r="AU269" s="215"/>
      <c r="AV269" s="215"/>
      <c r="AW269" s="215"/>
      <c r="AX269" s="215"/>
      <c r="AY269" s="394"/>
      <c r="AZ269" s="215"/>
      <c r="BA269" s="715"/>
      <c r="BB269"/>
      <c r="BC269" s="715"/>
      <c r="BD269"/>
      <c r="BE269" s="715"/>
      <c r="BF269"/>
      <c r="BG269" s="715"/>
      <c r="BH269"/>
      <c r="BI269" s="715"/>
      <c r="BJ269"/>
      <c r="BK269" s="715"/>
      <c r="BL269"/>
      <c r="BM269" s="715"/>
      <c r="BN269"/>
      <c r="BO269" s="387"/>
      <c r="BP269"/>
      <c r="BQ269" s="387"/>
      <c r="BR269"/>
      <c r="BS269" s="387"/>
      <c r="BT269"/>
      <c r="BU269" s="387"/>
      <c r="BV269"/>
      <c r="BW269" s="387"/>
      <c r="BX269"/>
      <c r="BY269" s="387"/>
      <c r="BZ269"/>
      <c r="CA269" s="387"/>
      <c r="CB269"/>
      <c r="CC269" s="387"/>
      <c r="CD269"/>
      <c r="CE269" s="387"/>
      <c r="CF269"/>
      <c r="CG269" s="387"/>
      <c r="CH269"/>
      <c r="CI269" s="387"/>
      <c r="CJ269"/>
      <c r="CK269" s="215"/>
      <c r="CL269" s="507"/>
      <c r="CM269" s="507"/>
      <c r="CN269" s="507"/>
      <c r="CO269" s="507"/>
      <c r="CP269" s="507"/>
      <c r="CQ269" s="507"/>
      <c r="CR269" s="507"/>
      <c r="CS269" s="507"/>
      <c r="CT269" s="507"/>
      <c r="CU269" s="507"/>
      <c r="CV269" s="507"/>
      <c r="CW269" s="507"/>
      <c r="CX269" s="507"/>
      <c r="CY269" s="507"/>
      <c r="DN269" s="507"/>
      <c r="DO269" s="507"/>
      <c r="DP269" s="507"/>
      <c r="DQ269" s="507"/>
      <c r="DR269" s="507"/>
      <c r="DS269" s="507"/>
      <c r="DT269" s="507"/>
      <c r="DU269" s="507"/>
      <c r="DV269" s="507"/>
      <c r="DW269" s="507"/>
      <c r="DX269" s="507"/>
      <c r="DY269" s="507"/>
      <c r="DZ269" s="507"/>
      <c r="EA269" s="507"/>
      <c r="EB269" s="507"/>
      <c r="EC269" s="507"/>
      <c r="ED269" s="507"/>
      <c r="EE269" s="507"/>
      <c r="EF269" s="507"/>
      <c r="EG269" s="507"/>
      <c r="EH269" s="507"/>
      <c r="EI269" s="507"/>
      <c r="EJ269" s="507"/>
      <c r="EK269" s="507"/>
      <c r="EL269" s="507"/>
      <c r="EM269" s="507"/>
      <c r="EN269" s="507"/>
      <c r="EO269" s="507"/>
      <c r="EP269" s="507"/>
      <c r="EQ269" s="507"/>
      <c r="ER269" s="507"/>
      <c r="ES269" s="507"/>
      <c r="ET269" s="507"/>
      <c r="EU269" s="507"/>
      <c r="EV269" s="507"/>
      <c r="EW269" s="507"/>
      <c r="EX269" s="507"/>
      <c r="EY269" s="507"/>
      <c r="EZ269" s="507"/>
      <c r="FA269" s="507"/>
      <c r="FB269" s="507"/>
      <c r="FC269" s="507"/>
      <c r="FD269" s="507"/>
      <c r="FE269" s="507"/>
      <c r="FF269" s="507"/>
      <c r="FG269" s="507"/>
      <c r="FH269" s="507"/>
      <c r="FI269" s="507"/>
      <c r="FJ269" s="507"/>
      <c r="FK269" s="507"/>
      <c r="FL269" s="507"/>
      <c r="FM269" s="507"/>
      <c r="FN269" s="507"/>
      <c r="FO269" s="507"/>
      <c r="FP269" s="507"/>
      <c r="FQ269" s="507"/>
      <c r="FR269" s="507"/>
      <c r="FS269" s="507"/>
      <c r="FT269" s="507"/>
      <c r="FU269" s="507"/>
      <c r="FV269" s="507"/>
      <c r="FW269" s="507"/>
      <c r="FX269" s="507"/>
      <c r="FY269" s="507"/>
      <c r="FZ269" s="507"/>
      <c r="GA269" s="507"/>
      <c r="GB269" s="507"/>
      <c r="GC269" s="507"/>
      <c r="GD269" s="507"/>
      <c r="GE269" s="507"/>
      <c r="GF269" s="507"/>
      <c r="GG269" s="507"/>
      <c r="GH269" s="507"/>
      <c r="GI269" s="507"/>
      <c r="GJ269" s="507"/>
      <c r="GK269" s="507"/>
      <c r="GL269" s="507"/>
      <c r="GM269" s="507"/>
      <c r="GN269" s="507"/>
      <c r="GO269" s="507"/>
      <c r="GP269" s="507"/>
      <c r="GQ269" s="507"/>
      <c r="GR269" s="507"/>
      <c r="GS269" s="507"/>
      <c r="GT269" s="507"/>
      <c r="GU269" s="507"/>
      <c r="GV269" s="507"/>
      <c r="GW269" s="507"/>
      <c r="GX269" s="507"/>
      <c r="GY269" s="507"/>
      <c r="GZ269" s="507"/>
      <c r="HA269" s="507"/>
      <c r="HB269" s="507"/>
      <c r="HC269" s="507"/>
      <c r="HD269" s="507"/>
      <c r="HE269" s="507"/>
      <c r="HF269" s="507"/>
      <c r="HG269" s="507"/>
      <c r="HH269" s="507"/>
      <c r="HI269" s="507"/>
      <c r="HJ269" s="507"/>
      <c r="HK269" s="507"/>
      <c r="HL269" s="507"/>
      <c r="HM269" s="507"/>
      <c r="HN269" s="507"/>
      <c r="HO269" s="507"/>
      <c r="HP269" s="507"/>
      <c r="HQ269" s="507"/>
      <c r="HR269" s="507"/>
      <c r="HS269" s="507"/>
      <c r="HT269" s="507"/>
      <c r="HU269" s="507"/>
      <c r="HV269" s="507"/>
      <c r="HW269" s="507"/>
      <c r="HX269" s="507"/>
      <c r="HY269" s="507"/>
      <c r="HZ269" s="507"/>
      <c r="IA269" s="507"/>
      <c r="IB269" s="507"/>
      <c r="IC269" s="507"/>
      <c r="ID269" s="507"/>
      <c r="IE269" s="507"/>
      <c r="IF269" s="507"/>
      <c r="IG269" s="507"/>
      <c r="IH269" s="507"/>
      <c r="II269" s="507"/>
      <c r="IJ269" s="507"/>
    </row>
    <row r="270" spans="1:244" s="398" customFormat="1" ht="19" x14ac:dyDescent="0.2">
      <c r="A270"/>
      <c r="B270" s="290"/>
      <c r="C270"/>
      <c r="D270" s="341"/>
      <c r="E270" s="463"/>
      <c r="F270" s="463"/>
      <c r="G270" s="271"/>
      <c r="H270"/>
      <c r="I270" s="99"/>
      <c r="J270"/>
      <c r="K270"/>
      <c r="L270"/>
      <c r="M270" s="275"/>
      <c r="N270" s="275"/>
      <c r="O270" s="275"/>
      <c r="P270" s="275"/>
      <c r="Q270" s="275"/>
      <c r="R270" s="275"/>
      <c r="S270" s="275"/>
      <c r="T270" s="275"/>
      <c r="U270" s="275"/>
      <c r="V270" s="275"/>
      <c r="W270" s="275"/>
      <c r="X270" s="275"/>
      <c r="Y270" s="275"/>
      <c r="Z270" s="275"/>
      <c r="AA270" s="275"/>
      <c r="AB270" s="23"/>
      <c r="AC270"/>
      <c r="AD270" s="92"/>
      <c r="AE270"/>
      <c r="AF270"/>
      <c r="AG270"/>
      <c r="AH270" s="96"/>
      <c r="AI270" s="394"/>
      <c r="AJ270" s="215"/>
      <c r="AK270" s="215"/>
      <c r="AL270" s="215"/>
      <c r="AM270" s="215"/>
      <c r="AN270" s="215"/>
      <c r="AO270" s="215"/>
      <c r="AP270" s="215"/>
      <c r="AQ270" s="215"/>
      <c r="AR270" s="215"/>
      <c r="AS270" s="215"/>
      <c r="AT270" s="215"/>
      <c r="AU270" s="215"/>
      <c r="AV270" s="215"/>
      <c r="AW270" s="215"/>
      <c r="AX270" s="215"/>
      <c r="AY270" s="394"/>
      <c r="AZ270" s="215"/>
      <c r="BA270" s="715"/>
      <c r="BB270"/>
      <c r="BC270" s="715"/>
      <c r="BD270"/>
      <c r="BE270" s="715"/>
      <c r="BF270"/>
      <c r="BG270" s="715"/>
      <c r="BH270"/>
      <c r="BI270" s="715"/>
      <c r="BJ270"/>
      <c r="BK270" s="715"/>
      <c r="BL270"/>
      <c r="BM270" s="715"/>
      <c r="BN270"/>
      <c r="BO270" s="387"/>
      <c r="BP270"/>
      <c r="BQ270" s="387"/>
      <c r="BR270"/>
      <c r="BS270" s="387"/>
      <c r="BT270"/>
      <c r="BU270" s="387"/>
      <c r="BV270"/>
      <c r="BW270" s="387"/>
      <c r="BX270"/>
      <c r="BY270" s="387"/>
      <c r="BZ270"/>
      <c r="CA270" s="387"/>
      <c r="CB270"/>
      <c r="CC270" s="387"/>
      <c r="CD270"/>
      <c r="CE270" s="387"/>
      <c r="CF270"/>
      <c r="CG270" s="387"/>
      <c r="CH270"/>
      <c r="CI270" s="387"/>
      <c r="CJ270"/>
      <c r="CK270" s="215"/>
      <c r="CL270" s="507"/>
      <c r="CM270" s="507"/>
      <c r="CN270" s="507"/>
      <c r="CO270" s="507"/>
      <c r="CP270" s="507"/>
      <c r="CQ270" s="507"/>
      <c r="CR270" s="507"/>
      <c r="CS270" s="507"/>
      <c r="CT270" s="507"/>
      <c r="CU270" s="507"/>
      <c r="CV270" s="507"/>
      <c r="CW270" s="507"/>
      <c r="CX270" s="507"/>
      <c r="CY270" s="507"/>
      <c r="DN270" s="507"/>
      <c r="DO270" s="507"/>
      <c r="DP270" s="507"/>
      <c r="DQ270" s="507"/>
      <c r="DR270" s="507"/>
      <c r="DS270" s="507"/>
      <c r="DT270" s="507"/>
      <c r="DU270" s="507"/>
      <c r="DV270" s="507"/>
      <c r="DW270" s="507"/>
      <c r="DX270" s="507"/>
      <c r="DY270" s="507"/>
      <c r="DZ270" s="507"/>
      <c r="EA270" s="507"/>
      <c r="EB270" s="507"/>
      <c r="EC270" s="507"/>
      <c r="ED270" s="507"/>
      <c r="EE270" s="507"/>
      <c r="EF270" s="507"/>
      <c r="EG270" s="507"/>
      <c r="EH270" s="507"/>
      <c r="EI270" s="507"/>
      <c r="EJ270" s="507"/>
      <c r="EK270" s="507"/>
      <c r="EL270" s="507"/>
      <c r="EM270" s="507"/>
      <c r="EN270" s="507"/>
      <c r="EO270" s="507"/>
      <c r="EP270" s="507"/>
      <c r="EQ270" s="507"/>
      <c r="ER270" s="507"/>
      <c r="ES270" s="507"/>
      <c r="ET270" s="507"/>
      <c r="EU270" s="507"/>
      <c r="EV270" s="507"/>
      <c r="EW270" s="507"/>
      <c r="EX270" s="507"/>
      <c r="EY270" s="507"/>
      <c r="EZ270" s="507"/>
      <c r="FA270" s="507"/>
      <c r="FB270" s="507"/>
      <c r="FC270" s="507"/>
      <c r="FD270" s="507"/>
      <c r="FE270" s="507"/>
      <c r="FF270" s="507"/>
      <c r="FG270" s="507"/>
      <c r="FH270" s="507"/>
      <c r="FI270" s="507"/>
      <c r="FJ270" s="507"/>
      <c r="FK270" s="507"/>
      <c r="FL270" s="507"/>
      <c r="FM270" s="507"/>
      <c r="FN270" s="507"/>
      <c r="FO270" s="507"/>
      <c r="FP270" s="507"/>
      <c r="FQ270" s="507"/>
      <c r="FR270" s="507"/>
      <c r="FS270" s="507"/>
      <c r="FT270" s="507"/>
      <c r="FU270" s="507"/>
      <c r="FV270" s="507"/>
      <c r="FW270" s="507"/>
      <c r="FX270" s="507"/>
      <c r="FY270" s="507"/>
      <c r="FZ270" s="507"/>
      <c r="GA270" s="507"/>
      <c r="GB270" s="507"/>
      <c r="GC270" s="507"/>
      <c r="GD270" s="507"/>
      <c r="GE270" s="507"/>
      <c r="GF270" s="507"/>
      <c r="GG270" s="507"/>
      <c r="GH270" s="507"/>
      <c r="GI270" s="507"/>
      <c r="GJ270" s="507"/>
      <c r="GK270" s="507"/>
      <c r="GL270" s="507"/>
      <c r="GM270" s="507"/>
      <c r="GN270" s="507"/>
      <c r="GO270" s="507"/>
      <c r="GP270" s="507"/>
      <c r="GQ270" s="507"/>
      <c r="GR270" s="507"/>
      <c r="GS270" s="507"/>
      <c r="GT270" s="507"/>
      <c r="GU270" s="507"/>
      <c r="GV270" s="507"/>
      <c r="GW270" s="507"/>
      <c r="GX270" s="507"/>
      <c r="GY270" s="507"/>
      <c r="GZ270" s="507"/>
      <c r="HA270" s="507"/>
      <c r="HB270" s="507"/>
      <c r="HC270" s="507"/>
      <c r="HD270" s="507"/>
      <c r="HE270" s="507"/>
      <c r="HF270" s="507"/>
      <c r="HG270" s="507"/>
      <c r="HH270" s="507"/>
      <c r="HI270" s="507"/>
      <c r="HJ270" s="507"/>
      <c r="HK270" s="507"/>
      <c r="HL270" s="507"/>
      <c r="HM270" s="507"/>
      <c r="HN270" s="507"/>
      <c r="HO270" s="507"/>
      <c r="HP270" s="507"/>
      <c r="HQ270" s="507"/>
      <c r="HR270" s="507"/>
      <c r="HS270" s="507"/>
      <c r="HT270" s="507"/>
      <c r="HU270" s="507"/>
      <c r="HV270" s="507"/>
      <c r="HW270" s="507"/>
      <c r="HX270" s="507"/>
      <c r="HY270" s="507"/>
      <c r="HZ270" s="507"/>
      <c r="IA270" s="507"/>
      <c r="IB270" s="507"/>
      <c r="IC270" s="507"/>
      <c r="ID270" s="507"/>
      <c r="IE270" s="507"/>
      <c r="IF270" s="507"/>
      <c r="IG270" s="507"/>
      <c r="IH270" s="507"/>
      <c r="II270" s="507"/>
      <c r="IJ270" s="507"/>
    </row>
    <row r="271" spans="1:244" s="398" customFormat="1" ht="19" x14ac:dyDescent="0.2">
      <c r="A271"/>
      <c r="B271" s="290"/>
      <c r="C271"/>
      <c r="D271" s="341"/>
      <c r="E271" s="463"/>
      <c r="F271" s="463"/>
      <c r="G271" s="271"/>
      <c r="H271"/>
      <c r="I271" s="99"/>
      <c r="J271"/>
      <c r="K271"/>
      <c r="L271"/>
      <c r="M271" s="275"/>
      <c r="N271" s="275"/>
      <c r="O271" s="275"/>
      <c r="P271" s="275"/>
      <c r="Q271" s="275"/>
      <c r="R271" s="275"/>
      <c r="S271" s="275"/>
      <c r="T271" s="275"/>
      <c r="U271" s="275"/>
      <c r="V271" s="275"/>
      <c r="W271" s="275"/>
      <c r="X271" s="275"/>
      <c r="Y271" s="275"/>
      <c r="Z271" s="275"/>
      <c r="AA271" s="275"/>
      <c r="AB271" s="23"/>
      <c r="AC271"/>
      <c r="AD271" s="92"/>
      <c r="AE271"/>
      <c r="AF271"/>
      <c r="AG271"/>
      <c r="AH271" s="96"/>
      <c r="AI271" s="394"/>
      <c r="AJ271" s="215"/>
      <c r="AK271" s="215"/>
      <c r="AL271" s="215"/>
      <c r="AM271" s="215"/>
      <c r="AN271" s="215"/>
      <c r="AO271" s="215"/>
      <c r="AP271" s="215"/>
      <c r="AQ271" s="215"/>
      <c r="AR271" s="215"/>
      <c r="AS271" s="215"/>
      <c r="AT271" s="215"/>
      <c r="AU271" s="215"/>
      <c r="AV271" s="215"/>
      <c r="AW271" s="215"/>
      <c r="AX271" s="215"/>
      <c r="AY271" s="394"/>
      <c r="AZ271" s="215"/>
      <c r="BA271" s="715"/>
      <c r="BB271"/>
      <c r="BC271" s="715"/>
      <c r="BD271"/>
      <c r="BE271" s="715"/>
      <c r="BF271"/>
      <c r="BG271" s="715"/>
      <c r="BH271"/>
      <c r="BI271" s="715"/>
      <c r="BJ271"/>
      <c r="BK271" s="715"/>
      <c r="BL271"/>
      <c r="BM271" s="715"/>
      <c r="BN271"/>
      <c r="BO271" s="387"/>
      <c r="BP271"/>
      <c r="BQ271" s="387"/>
      <c r="BR271"/>
      <c r="BS271" s="387"/>
      <c r="BT271"/>
      <c r="BU271" s="387"/>
      <c r="BV271"/>
      <c r="BW271" s="387"/>
      <c r="BX271"/>
      <c r="BY271" s="387"/>
      <c r="BZ271"/>
      <c r="CA271" s="387"/>
      <c r="CB271"/>
      <c r="CC271" s="387"/>
      <c r="CD271"/>
      <c r="CE271" s="387"/>
      <c r="CF271"/>
      <c r="CG271" s="387"/>
      <c r="CH271"/>
      <c r="CI271" s="387"/>
      <c r="CJ271"/>
      <c r="CK271" s="215"/>
      <c r="CL271" s="507"/>
      <c r="CM271" s="507"/>
      <c r="CN271" s="507"/>
      <c r="CO271" s="507"/>
      <c r="CP271" s="507"/>
      <c r="CQ271" s="507"/>
      <c r="CR271" s="507"/>
      <c r="CS271" s="507"/>
      <c r="CT271" s="507"/>
      <c r="CU271" s="507"/>
      <c r="CV271" s="507"/>
      <c r="CW271" s="507"/>
      <c r="CX271" s="507"/>
      <c r="CY271" s="507"/>
      <c r="DN271" s="507"/>
      <c r="DO271" s="507"/>
      <c r="DP271" s="507"/>
      <c r="DQ271" s="507"/>
      <c r="DR271" s="507"/>
      <c r="DS271" s="507"/>
      <c r="DT271" s="507"/>
      <c r="DU271" s="507"/>
      <c r="DV271" s="507"/>
      <c r="DW271" s="507"/>
      <c r="DX271" s="507"/>
      <c r="DY271" s="507"/>
      <c r="DZ271" s="507"/>
      <c r="EA271" s="507"/>
      <c r="EB271" s="507"/>
      <c r="EC271" s="507"/>
      <c r="ED271" s="507"/>
      <c r="EE271" s="507"/>
      <c r="EF271" s="507"/>
      <c r="EG271" s="507"/>
      <c r="EH271" s="507"/>
      <c r="EI271" s="507"/>
      <c r="EJ271" s="507"/>
      <c r="EK271" s="507"/>
      <c r="EL271" s="507"/>
      <c r="EM271" s="507"/>
      <c r="EN271" s="507"/>
      <c r="EO271" s="507"/>
      <c r="EP271" s="507"/>
      <c r="EQ271" s="507"/>
      <c r="ER271" s="507"/>
      <c r="ES271" s="507"/>
      <c r="ET271" s="507"/>
      <c r="EU271" s="507"/>
      <c r="EV271" s="507"/>
      <c r="EW271" s="507"/>
      <c r="EX271" s="507"/>
      <c r="EY271" s="507"/>
      <c r="EZ271" s="507"/>
      <c r="FA271" s="507"/>
      <c r="FB271" s="507"/>
      <c r="FC271" s="507"/>
      <c r="FD271" s="507"/>
      <c r="FE271" s="507"/>
      <c r="FF271" s="507"/>
      <c r="FG271" s="507"/>
      <c r="FH271" s="507"/>
      <c r="FI271" s="507"/>
      <c r="FJ271" s="507"/>
      <c r="FK271" s="507"/>
      <c r="FL271" s="507"/>
      <c r="FM271" s="507"/>
      <c r="FN271" s="507"/>
      <c r="FO271" s="507"/>
      <c r="FP271" s="507"/>
      <c r="FQ271" s="507"/>
      <c r="FR271" s="507"/>
      <c r="FS271" s="507"/>
      <c r="FT271" s="507"/>
      <c r="FU271" s="507"/>
      <c r="FV271" s="507"/>
      <c r="FW271" s="507"/>
      <c r="FX271" s="507"/>
      <c r="FY271" s="507"/>
      <c r="FZ271" s="507"/>
      <c r="GA271" s="507"/>
      <c r="GB271" s="507"/>
      <c r="GC271" s="507"/>
      <c r="GD271" s="507"/>
      <c r="GE271" s="507"/>
      <c r="GF271" s="507"/>
      <c r="GG271" s="507"/>
      <c r="GH271" s="507"/>
      <c r="GI271" s="507"/>
      <c r="GJ271" s="507"/>
      <c r="GK271" s="507"/>
      <c r="GL271" s="507"/>
      <c r="GM271" s="507"/>
      <c r="GN271" s="507"/>
      <c r="GO271" s="507"/>
      <c r="GP271" s="507"/>
      <c r="GQ271" s="507"/>
      <c r="GR271" s="507"/>
      <c r="GS271" s="507"/>
      <c r="GT271" s="507"/>
      <c r="GU271" s="507"/>
      <c r="GV271" s="507"/>
      <c r="GW271" s="507"/>
      <c r="GX271" s="507"/>
      <c r="GY271" s="507"/>
      <c r="GZ271" s="507"/>
      <c r="HA271" s="507"/>
      <c r="HB271" s="507"/>
      <c r="HC271" s="507"/>
      <c r="HD271" s="507"/>
      <c r="HE271" s="507"/>
      <c r="HF271" s="507"/>
      <c r="HG271" s="507"/>
      <c r="HH271" s="507"/>
      <c r="HI271" s="507"/>
      <c r="HJ271" s="507"/>
      <c r="HK271" s="507"/>
      <c r="HL271" s="507"/>
      <c r="HM271" s="507"/>
      <c r="HN271" s="507"/>
      <c r="HO271" s="507"/>
      <c r="HP271" s="507"/>
      <c r="HQ271" s="507"/>
      <c r="HR271" s="507"/>
      <c r="HS271" s="507"/>
      <c r="HT271" s="507"/>
      <c r="HU271" s="507"/>
      <c r="HV271" s="507"/>
      <c r="HW271" s="507"/>
      <c r="HX271" s="507"/>
      <c r="HY271" s="507"/>
      <c r="HZ271" s="507"/>
      <c r="IA271" s="507"/>
      <c r="IB271" s="507"/>
      <c r="IC271" s="507"/>
      <c r="ID271" s="507"/>
      <c r="IE271" s="507"/>
      <c r="IF271" s="507"/>
      <c r="IG271" s="507"/>
      <c r="IH271" s="507"/>
      <c r="II271" s="507"/>
      <c r="IJ271" s="507"/>
    </row>
    <row r="272" spans="1:244" s="398" customFormat="1" ht="19" x14ac:dyDescent="0.2">
      <c r="A272"/>
      <c r="B272" s="290"/>
      <c r="C272"/>
      <c r="D272" s="341"/>
      <c r="E272" s="463"/>
      <c r="F272" s="463"/>
      <c r="G272" s="271"/>
      <c r="H272"/>
      <c r="I272" s="99"/>
      <c r="J272"/>
      <c r="K272"/>
      <c r="L272"/>
      <c r="M272" s="275"/>
      <c r="N272" s="275"/>
      <c r="O272" s="275"/>
      <c r="P272" s="275"/>
      <c r="Q272" s="275"/>
      <c r="R272" s="275"/>
      <c r="S272" s="275"/>
      <c r="T272" s="275"/>
      <c r="U272" s="275"/>
      <c r="V272" s="275"/>
      <c r="W272" s="275"/>
      <c r="X272" s="275"/>
      <c r="Y272" s="275"/>
      <c r="Z272" s="275"/>
      <c r="AA272" s="275"/>
      <c r="AB272" s="23"/>
      <c r="AC272"/>
      <c r="AD272" s="92"/>
      <c r="AE272"/>
      <c r="AF272"/>
      <c r="AG272"/>
      <c r="AH272" s="96"/>
      <c r="AI272" s="394"/>
      <c r="AJ272" s="215"/>
      <c r="AK272" s="215"/>
      <c r="AL272" s="215"/>
      <c r="AM272" s="215"/>
      <c r="AN272" s="215"/>
      <c r="AO272" s="215"/>
      <c r="AP272" s="215"/>
      <c r="AQ272" s="215"/>
      <c r="AR272" s="215"/>
      <c r="AS272" s="215"/>
      <c r="AT272" s="215"/>
      <c r="AU272" s="215"/>
      <c r="AV272" s="215"/>
      <c r="AW272" s="215"/>
      <c r="AX272" s="215"/>
      <c r="AY272" s="394"/>
      <c r="AZ272" s="215"/>
      <c r="BA272" s="715"/>
      <c r="BB272"/>
      <c r="BC272" s="715"/>
      <c r="BD272"/>
      <c r="BE272" s="715"/>
      <c r="BF272"/>
      <c r="BG272" s="715"/>
      <c r="BH272"/>
      <c r="BI272" s="715"/>
      <c r="BJ272"/>
      <c r="BK272" s="715"/>
      <c r="BL272"/>
      <c r="BM272" s="715"/>
      <c r="BN272"/>
      <c r="BO272" s="387"/>
      <c r="BP272"/>
      <c r="BQ272" s="387"/>
      <c r="BR272"/>
      <c r="BS272" s="387"/>
      <c r="BT272"/>
      <c r="BU272" s="387"/>
      <c r="BV272"/>
      <c r="BW272" s="387"/>
      <c r="BX272"/>
      <c r="BY272" s="387"/>
      <c r="BZ272"/>
      <c r="CA272" s="387"/>
      <c r="CB272"/>
      <c r="CC272" s="387"/>
      <c r="CD272"/>
      <c r="CE272" s="387"/>
      <c r="CF272"/>
      <c r="CG272" s="387"/>
      <c r="CH272"/>
      <c r="CI272" s="387"/>
      <c r="CJ272"/>
      <c r="CK272" s="215"/>
      <c r="CL272" s="507"/>
      <c r="CM272" s="507"/>
      <c r="CN272" s="507"/>
      <c r="CO272" s="507"/>
      <c r="CP272" s="507"/>
      <c r="CQ272" s="507"/>
      <c r="CR272" s="507"/>
      <c r="CS272" s="507"/>
      <c r="CT272" s="507"/>
      <c r="CU272" s="507"/>
      <c r="CV272" s="507"/>
      <c r="CW272" s="507"/>
      <c r="CX272" s="507"/>
      <c r="CY272" s="507"/>
      <c r="DN272" s="507"/>
      <c r="DO272" s="507"/>
      <c r="DP272" s="507"/>
      <c r="DQ272" s="507"/>
      <c r="DR272" s="507"/>
      <c r="DS272" s="507"/>
      <c r="DT272" s="507"/>
      <c r="DU272" s="507"/>
      <c r="DV272" s="507"/>
      <c r="DW272" s="507"/>
      <c r="DX272" s="507"/>
      <c r="DY272" s="507"/>
      <c r="DZ272" s="507"/>
      <c r="EA272" s="507"/>
      <c r="EB272" s="507"/>
      <c r="EC272" s="507"/>
      <c r="ED272" s="507"/>
      <c r="EE272" s="507"/>
      <c r="EF272" s="507"/>
      <c r="EG272" s="507"/>
      <c r="EH272" s="507"/>
      <c r="EI272" s="507"/>
      <c r="EJ272" s="507"/>
      <c r="EK272" s="507"/>
      <c r="EL272" s="507"/>
      <c r="EM272" s="507"/>
      <c r="EN272" s="507"/>
      <c r="EO272" s="507"/>
      <c r="EP272" s="507"/>
      <c r="EQ272" s="507"/>
      <c r="ER272" s="507"/>
      <c r="ES272" s="507"/>
      <c r="ET272" s="507"/>
      <c r="EU272" s="507"/>
      <c r="EV272" s="507"/>
      <c r="EW272" s="507"/>
      <c r="EX272" s="507"/>
      <c r="EY272" s="507"/>
      <c r="EZ272" s="507"/>
      <c r="FA272" s="507"/>
      <c r="FB272" s="507"/>
      <c r="FC272" s="507"/>
      <c r="FD272" s="507"/>
      <c r="FE272" s="507"/>
      <c r="FF272" s="507"/>
      <c r="FG272" s="507"/>
      <c r="FH272" s="507"/>
      <c r="FI272" s="507"/>
      <c r="FJ272" s="507"/>
      <c r="FK272" s="507"/>
      <c r="FL272" s="507"/>
      <c r="FM272" s="507"/>
      <c r="FN272" s="507"/>
      <c r="FO272" s="507"/>
      <c r="FP272" s="507"/>
      <c r="FQ272" s="507"/>
      <c r="FR272" s="507"/>
      <c r="FS272" s="507"/>
      <c r="FT272" s="507"/>
      <c r="FU272" s="507"/>
      <c r="FV272" s="507"/>
      <c r="FW272" s="507"/>
      <c r="FX272" s="507"/>
      <c r="FY272" s="507"/>
      <c r="FZ272" s="507"/>
      <c r="GA272" s="507"/>
      <c r="GB272" s="507"/>
      <c r="GC272" s="507"/>
      <c r="GD272" s="507"/>
      <c r="GE272" s="507"/>
      <c r="GF272" s="507"/>
      <c r="GG272" s="507"/>
      <c r="GH272" s="507"/>
      <c r="GI272" s="507"/>
      <c r="GJ272" s="507"/>
      <c r="GK272" s="507"/>
      <c r="GL272" s="507"/>
      <c r="GM272" s="507"/>
      <c r="GN272" s="507"/>
      <c r="GO272" s="507"/>
      <c r="GP272" s="507"/>
      <c r="GQ272" s="507"/>
      <c r="GR272" s="507"/>
      <c r="GS272" s="507"/>
      <c r="GT272" s="507"/>
      <c r="GU272" s="507"/>
      <c r="GV272" s="507"/>
      <c r="GW272" s="507"/>
      <c r="GX272" s="507"/>
      <c r="GY272" s="507"/>
      <c r="GZ272" s="507"/>
      <c r="HA272" s="507"/>
      <c r="HB272" s="507"/>
      <c r="HC272" s="507"/>
      <c r="HD272" s="507"/>
      <c r="HE272" s="507"/>
      <c r="HF272" s="507"/>
      <c r="HG272" s="507"/>
      <c r="HH272" s="507"/>
      <c r="HI272" s="507"/>
      <c r="HJ272" s="507"/>
      <c r="HK272" s="507"/>
      <c r="HL272" s="507"/>
      <c r="HM272" s="507"/>
      <c r="HN272" s="507"/>
      <c r="HO272" s="507"/>
      <c r="HP272" s="507"/>
      <c r="HQ272" s="507"/>
      <c r="HR272" s="507"/>
      <c r="HS272" s="507"/>
      <c r="HT272" s="507"/>
      <c r="HU272" s="507"/>
      <c r="HV272" s="507"/>
      <c r="HW272" s="507"/>
      <c r="HX272" s="507"/>
      <c r="HY272" s="507"/>
      <c r="HZ272" s="507"/>
      <c r="IA272" s="507"/>
      <c r="IB272" s="507"/>
      <c r="IC272" s="507"/>
      <c r="ID272" s="507"/>
      <c r="IE272" s="507"/>
      <c r="IF272" s="507"/>
      <c r="IG272" s="507"/>
      <c r="IH272" s="507"/>
      <c r="II272" s="507"/>
      <c r="IJ272" s="507"/>
    </row>
    <row r="273" spans="1:244" s="398" customFormat="1" ht="19" x14ac:dyDescent="0.2">
      <c r="A273"/>
      <c r="B273" s="290"/>
      <c r="C273"/>
      <c r="D273" s="341"/>
      <c r="E273" s="463"/>
      <c r="F273" s="463"/>
      <c r="G273" s="271"/>
      <c r="H273"/>
      <c r="I273" s="99"/>
      <c r="J273"/>
      <c r="K273"/>
      <c r="L273"/>
      <c r="M273" s="275"/>
      <c r="N273" s="275"/>
      <c r="O273" s="275"/>
      <c r="P273" s="275"/>
      <c r="Q273" s="275"/>
      <c r="R273" s="275"/>
      <c r="S273" s="275"/>
      <c r="T273" s="275"/>
      <c r="U273" s="275"/>
      <c r="V273" s="275"/>
      <c r="W273" s="275"/>
      <c r="X273" s="275"/>
      <c r="Y273" s="275"/>
      <c r="Z273" s="275"/>
      <c r="AA273" s="275"/>
      <c r="AB273" s="23"/>
      <c r="AC273"/>
      <c r="AD273" s="92"/>
      <c r="AE273"/>
      <c r="AF273"/>
      <c r="AG273"/>
      <c r="AH273" s="96"/>
      <c r="AI273" s="394"/>
      <c r="AJ273" s="215"/>
      <c r="AK273" s="215"/>
      <c r="AL273" s="215"/>
      <c r="AM273" s="215"/>
      <c r="AN273" s="215"/>
      <c r="AO273" s="215"/>
      <c r="AP273" s="215"/>
      <c r="AQ273" s="215"/>
      <c r="AR273" s="215"/>
      <c r="AS273" s="215"/>
      <c r="AT273" s="215"/>
      <c r="AU273" s="215"/>
      <c r="AV273" s="215"/>
      <c r="AW273" s="215"/>
      <c r="AX273" s="215"/>
      <c r="AY273" s="394"/>
      <c r="AZ273" s="215"/>
      <c r="BA273" s="715"/>
      <c r="BB273"/>
      <c r="BC273" s="715"/>
      <c r="BD273"/>
      <c r="BE273" s="715"/>
      <c r="BF273"/>
      <c r="BG273" s="715"/>
      <c r="BH273"/>
      <c r="BI273" s="715"/>
      <c r="BJ273"/>
      <c r="BK273" s="715"/>
      <c r="BL273"/>
      <c r="BM273" s="715"/>
      <c r="BN273"/>
      <c r="BO273" s="387"/>
      <c r="BP273"/>
      <c r="BQ273" s="387"/>
      <c r="BR273"/>
      <c r="BS273" s="387"/>
      <c r="BT273"/>
      <c r="BU273" s="387"/>
      <c r="BV273"/>
      <c r="BW273" s="387"/>
      <c r="BX273"/>
      <c r="BY273" s="387"/>
      <c r="BZ273"/>
      <c r="CA273" s="387"/>
      <c r="CB273"/>
      <c r="CC273" s="387"/>
      <c r="CD273"/>
      <c r="CE273" s="387"/>
      <c r="CF273"/>
      <c r="CG273" s="387"/>
      <c r="CH273"/>
      <c r="CI273" s="387"/>
      <c r="CJ273"/>
      <c r="CK273" s="215"/>
      <c r="CL273" s="507"/>
      <c r="CM273" s="507"/>
      <c r="CN273" s="507"/>
      <c r="CO273" s="507"/>
      <c r="CP273" s="507"/>
      <c r="CQ273" s="507"/>
      <c r="CR273" s="507"/>
      <c r="CS273" s="507"/>
      <c r="CT273" s="507"/>
      <c r="CU273" s="507"/>
      <c r="CV273" s="507"/>
      <c r="CW273" s="507"/>
      <c r="CX273" s="507"/>
      <c r="CY273" s="507"/>
      <c r="DN273" s="507"/>
      <c r="DO273" s="507"/>
      <c r="DP273" s="507"/>
      <c r="DQ273" s="507"/>
      <c r="DR273" s="507"/>
      <c r="DS273" s="507"/>
      <c r="DT273" s="507"/>
      <c r="DU273" s="507"/>
      <c r="DV273" s="507"/>
      <c r="DW273" s="507"/>
      <c r="DX273" s="507"/>
      <c r="DY273" s="507"/>
      <c r="DZ273" s="507"/>
      <c r="EA273" s="507"/>
      <c r="EB273" s="507"/>
      <c r="EC273" s="507"/>
      <c r="ED273" s="507"/>
      <c r="EE273" s="507"/>
      <c r="EF273" s="507"/>
      <c r="EG273" s="507"/>
      <c r="EH273" s="507"/>
      <c r="EI273" s="507"/>
      <c r="EJ273" s="507"/>
      <c r="EK273" s="507"/>
      <c r="EL273" s="507"/>
      <c r="EM273" s="507"/>
      <c r="EN273" s="507"/>
      <c r="EO273" s="507"/>
      <c r="EP273" s="507"/>
      <c r="EQ273" s="507"/>
      <c r="ER273" s="507"/>
      <c r="ES273" s="507"/>
      <c r="ET273" s="507"/>
      <c r="EU273" s="507"/>
      <c r="EV273" s="507"/>
      <c r="EW273" s="507"/>
      <c r="EX273" s="507"/>
      <c r="EY273" s="507"/>
      <c r="EZ273" s="507"/>
      <c r="FA273" s="507"/>
      <c r="FB273" s="507"/>
      <c r="FC273" s="507"/>
      <c r="FD273" s="507"/>
      <c r="FE273" s="507"/>
      <c r="FF273" s="507"/>
      <c r="FG273" s="507"/>
      <c r="FH273" s="507"/>
      <c r="FI273" s="507"/>
      <c r="FJ273" s="507"/>
      <c r="FK273" s="507"/>
      <c r="FL273" s="507"/>
      <c r="FM273" s="507"/>
      <c r="FN273" s="507"/>
      <c r="FO273" s="507"/>
      <c r="FP273" s="507"/>
      <c r="FQ273" s="507"/>
      <c r="FR273" s="507"/>
      <c r="FS273" s="507"/>
      <c r="FT273" s="507"/>
      <c r="FU273" s="507"/>
      <c r="FV273" s="507"/>
      <c r="FW273" s="507"/>
      <c r="FX273" s="507"/>
      <c r="FY273" s="507"/>
      <c r="FZ273" s="507"/>
      <c r="GA273" s="507"/>
      <c r="GB273" s="507"/>
      <c r="GC273" s="507"/>
      <c r="GD273" s="507"/>
      <c r="GE273" s="507"/>
      <c r="GF273" s="507"/>
      <c r="GG273" s="507"/>
      <c r="GH273" s="507"/>
      <c r="GI273" s="507"/>
      <c r="GJ273" s="507"/>
      <c r="GK273" s="507"/>
      <c r="GL273" s="507"/>
      <c r="GM273" s="507"/>
      <c r="GN273" s="507"/>
      <c r="GO273" s="507"/>
      <c r="GP273" s="507"/>
      <c r="GQ273" s="507"/>
      <c r="GR273" s="507"/>
      <c r="GS273" s="507"/>
      <c r="GT273" s="507"/>
      <c r="GU273" s="507"/>
      <c r="GV273" s="507"/>
      <c r="GW273" s="507"/>
      <c r="GX273" s="507"/>
      <c r="GY273" s="507"/>
      <c r="GZ273" s="507"/>
      <c r="HA273" s="507"/>
      <c r="HB273" s="507"/>
      <c r="HC273" s="507"/>
      <c r="HD273" s="507"/>
      <c r="HE273" s="507"/>
      <c r="HF273" s="507"/>
      <c r="HG273" s="507"/>
      <c r="HH273" s="507"/>
      <c r="HI273" s="507"/>
      <c r="HJ273" s="507"/>
      <c r="HK273" s="507"/>
      <c r="HL273" s="507"/>
      <c r="HM273" s="507"/>
      <c r="HN273" s="507"/>
      <c r="HO273" s="507"/>
      <c r="HP273" s="507"/>
      <c r="HQ273" s="507"/>
      <c r="HR273" s="507"/>
      <c r="HS273" s="507"/>
      <c r="HT273" s="507"/>
      <c r="HU273" s="507"/>
      <c r="HV273" s="507"/>
      <c r="HW273" s="507"/>
      <c r="HX273" s="507"/>
      <c r="HY273" s="507"/>
      <c r="HZ273" s="507"/>
      <c r="IA273" s="507"/>
      <c r="IB273" s="507"/>
      <c r="IC273" s="507"/>
      <c r="ID273" s="507"/>
      <c r="IE273" s="507"/>
      <c r="IF273" s="507"/>
      <c r="IG273" s="507"/>
      <c r="IH273" s="507"/>
      <c r="II273" s="507"/>
      <c r="IJ273" s="507"/>
    </row>
    <row r="274" spans="1:244" s="398" customFormat="1" ht="19" x14ac:dyDescent="0.2">
      <c r="A274"/>
      <c r="B274" s="290"/>
      <c r="C274"/>
      <c r="D274" s="341"/>
      <c r="E274" s="463"/>
      <c r="F274" s="463"/>
      <c r="G274" s="271"/>
      <c r="H274"/>
      <c r="I274" s="99"/>
      <c r="J274"/>
      <c r="K274"/>
      <c r="L274"/>
      <c r="M274" s="275"/>
      <c r="N274" s="275"/>
      <c r="O274" s="275"/>
      <c r="P274" s="275"/>
      <c r="Q274" s="275"/>
      <c r="R274" s="275"/>
      <c r="S274" s="275"/>
      <c r="T274" s="275"/>
      <c r="U274" s="275"/>
      <c r="V274" s="275"/>
      <c r="W274" s="275"/>
      <c r="X274" s="275"/>
      <c r="Y274" s="275"/>
      <c r="Z274" s="275"/>
      <c r="AA274" s="275"/>
      <c r="AB274" s="23"/>
      <c r="AC274"/>
      <c r="AD274" s="92"/>
      <c r="AE274"/>
      <c r="AF274"/>
      <c r="AG274"/>
      <c r="AH274" s="96"/>
      <c r="AI274" s="394"/>
      <c r="AJ274" s="215"/>
      <c r="AK274" s="215"/>
      <c r="AL274" s="215"/>
      <c r="AM274" s="215"/>
      <c r="AN274" s="215"/>
      <c r="AO274" s="215"/>
      <c r="AP274" s="215"/>
      <c r="AQ274" s="215"/>
      <c r="AR274" s="215"/>
      <c r="AS274" s="215"/>
      <c r="AT274" s="215"/>
      <c r="AU274" s="215"/>
      <c r="AV274" s="215"/>
      <c r="AW274" s="215"/>
      <c r="AX274" s="215"/>
      <c r="AY274" s="394"/>
      <c r="AZ274" s="215"/>
      <c r="BA274" s="715"/>
      <c r="BB274"/>
      <c r="BC274" s="715"/>
      <c r="BD274"/>
      <c r="BE274" s="715"/>
      <c r="BF274"/>
      <c r="BG274" s="715"/>
      <c r="BH274"/>
      <c r="BI274" s="715"/>
      <c r="BJ274"/>
      <c r="BK274" s="715"/>
      <c r="BL274"/>
      <c r="BM274" s="715"/>
      <c r="BN274"/>
      <c r="BO274" s="387"/>
      <c r="BP274"/>
      <c r="BQ274" s="387"/>
      <c r="BR274"/>
      <c r="BS274" s="387"/>
      <c r="BT274"/>
      <c r="BU274" s="387"/>
      <c r="BV274"/>
      <c r="BW274" s="387"/>
      <c r="BX274"/>
      <c r="BY274" s="387"/>
      <c r="BZ274"/>
      <c r="CA274" s="387"/>
      <c r="CB274"/>
      <c r="CC274" s="387"/>
      <c r="CD274"/>
      <c r="CE274" s="387"/>
      <c r="CF274"/>
      <c r="CG274" s="387"/>
      <c r="CH274"/>
      <c r="CI274" s="387"/>
      <c r="CJ274"/>
      <c r="CK274" s="215"/>
      <c r="CL274" s="507"/>
      <c r="CM274" s="507"/>
      <c r="CN274" s="507"/>
      <c r="CO274" s="507"/>
      <c r="CP274" s="507"/>
      <c r="CQ274" s="507"/>
      <c r="CR274" s="507"/>
      <c r="CS274" s="507"/>
      <c r="CT274" s="507"/>
      <c r="CU274" s="507"/>
      <c r="CV274" s="507"/>
      <c r="CW274" s="507"/>
      <c r="CX274" s="507"/>
      <c r="CY274" s="507"/>
      <c r="DN274" s="507"/>
      <c r="DO274" s="507"/>
      <c r="DP274" s="507"/>
      <c r="DQ274" s="507"/>
      <c r="DR274" s="507"/>
      <c r="DS274" s="507"/>
      <c r="DT274" s="507"/>
      <c r="DU274" s="507"/>
      <c r="DV274" s="507"/>
      <c r="DW274" s="507"/>
      <c r="DX274" s="507"/>
      <c r="DY274" s="507"/>
      <c r="DZ274" s="507"/>
      <c r="EA274" s="507"/>
      <c r="EB274" s="507"/>
      <c r="EC274" s="507"/>
      <c r="ED274" s="507"/>
      <c r="EE274" s="507"/>
      <c r="EF274" s="507"/>
      <c r="EG274" s="507"/>
      <c r="EH274" s="507"/>
      <c r="EI274" s="507"/>
      <c r="EJ274" s="507"/>
      <c r="EK274" s="507"/>
      <c r="EL274" s="507"/>
      <c r="EM274" s="507"/>
      <c r="EN274" s="507"/>
      <c r="EO274" s="507"/>
      <c r="EP274" s="507"/>
      <c r="EQ274" s="507"/>
      <c r="ER274" s="507"/>
      <c r="ES274" s="507"/>
      <c r="ET274" s="507"/>
      <c r="EU274" s="507"/>
      <c r="EV274" s="507"/>
      <c r="EW274" s="507"/>
      <c r="EX274" s="507"/>
      <c r="EY274" s="507"/>
      <c r="EZ274" s="507"/>
      <c r="FA274" s="507"/>
      <c r="FB274" s="507"/>
      <c r="FC274" s="507"/>
      <c r="FD274" s="507"/>
      <c r="FE274" s="507"/>
      <c r="FF274" s="507"/>
      <c r="FG274" s="507"/>
      <c r="FH274" s="507"/>
      <c r="FI274" s="507"/>
      <c r="FJ274" s="507"/>
      <c r="FK274" s="507"/>
      <c r="FL274" s="507"/>
      <c r="FM274" s="507"/>
      <c r="FN274" s="507"/>
      <c r="FO274" s="507"/>
      <c r="FP274" s="507"/>
      <c r="FQ274" s="507"/>
      <c r="FR274" s="507"/>
      <c r="FS274" s="507"/>
      <c r="FT274" s="507"/>
      <c r="FU274" s="507"/>
      <c r="FV274" s="507"/>
      <c r="FW274" s="507"/>
      <c r="FX274" s="507"/>
      <c r="FY274" s="507"/>
      <c r="FZ274" s="507"/>
      <c r="GA274" s="507"/>
      <c r="GB274" s="507"/>
      <c r="GC274" s="507"/>
      <c r="GD274" s="507"/>
      <c r="GE274" s="507"/>
      <c r="GF274" s="507"/>
      <c r="GG274" s="507"/>
      <c r="GH274" s="507"/>
      <c r="GI274" s="507"/>
      <c r="GJ274" s="507"/>
      <c r="GK274" s="507"/>
      <c r="GL274" s="507"/>
      <c r="GM274" s="507"/>
      <c r="GN274" s="507"/>
      <c r="GO274" s="507"/>
      <c r="GP274" s="507"/>
      <c r="GQ274" s="507"/>
      <c r="GR274" s="507"/>
      <c r="GS274" s="507"/>
      <c r="GT274" s="507"/>
      <c r="GU274" s="507"/>
      <c r="GV274" s="507"/>
      <c r="GW274" s="507"/>
      <c r="GX274" s="507"/>
      <c r="GY274" s="507"/>
      <c r="GZ274" s="507"/>
      <c r="HA274" s="507"/>
      <c r="HB274" s="507"/>
      <c r="HC274" s="507"/>
      <c r="HD274" s="507"/>
      <c r="HE274" s="507"/>
      <c r="HF274" s="507"/>
      <c r="HG274" s="507"/>
      <c r="HH274" s="507"/>
      <c r="HI274" s="507"/>
      <c r="HJ274" s="507"/>
      <c r="HK274" s="507"/>
      <c r="HL274" s="507"/>
      <c r="HM274" s="507"/>
      <c r="HN274" s="507"/>
      <c r="HO274" s="507"/>
      <c r="HP274" s="507"/>
      <c r="HQ274" s="507"/>
      <c r="HR274" s="507"/>
      <c r="HS274" s="507"/>
      <c r="HT274" s="507"/>
      <c r="HU274" s="507"/>
      <c r="HV274" s="507"/>
      <c r="HW274" s="507"/>
      <c r="HX274" s="507"/>
      <c r="HY274" s="507"/>
      <c r="HZ274" s="507"/>
      <c r="IA274" s="507"/>
      <c r="IB274" s="507"/>
      <c r="IC274" s="507"/>
      <c r="ID274" s="507"/>
      <c r="IE274" s="507"/>
      <c r="IF274" s="507"/>
      <c r="IG274" s="507"/>
      <c r="IH274" s="507"/>
      <c r="II274" s="507"/>
      <c r="IJ274" s="507"/>
    </row>
    <row r="275" spans="1:244" s="398" customFormat="1" ht="19" x14ac:dyDescent="0.2">
      <c r="A275"/>
      <c r="B275" s="290"/>
      <c r="C275"/>
      <c r="D275" s="341"/>
      <c r="E275" s="463"/>
      <c r="F275" s="463"/>
      <c r="G275" s="271"/>
      <c r="H275"/>
      <c r="I275" s="99"/>
      <c r="J275"/>
      <c r="K275"/>
      <c r="L275"/>
      <c r="M275" s="275"/>
      <c r="N275" s="275"/>
      <c r="O275" s="275"/>
      <c r="P275" s="275"/>
      <c r="Q275" s="275"/>
      <c r="R275" s="275"/>
      <c r="S275" s="275"/>
      <c r="T275" s="275"/>
      <c r="U275" s="275"/>
      <c r="V275" s="275"/>
      <c r="W275" s="275"/>
      <c r="X275" s="275"/>
      <c r="Y275" s="275"/>
      <c r="Z275" s="275"/>
      <c r="AA275" s="275"/>
      <c r="AB275" s="23"/>
      <c r="AC275"/>
      <c r="AD275" s="92"/>
      <c r="AE275"/>
      <c r="AF275"/>
      <c r="AG275"/>
      <c r="AH275" s="96"/>
      <c r="AI275" s="394"/>
      <c r="AJ275" s="215"/>
      <c r="AK275" s="215"/>
      <c r="AL275" s="215"/>
      <c r="AM275" s="215"/>
      <c r="AN275" s="215"/>
      <c r="AO275" s="215"/>
      <c r="AP275" s="215"/>
      <c r="AQ275" s="215"/>
      <c r="AR275" s="215"/>
      <c r="AS275" s="215"/>
      <c r="AT275" s="215"/>
      <c r="AU275" s="215"/>
      <c r="AV275" s="215"/>
      <c r="AW275" s="215"/>
      <c r="AX275" s="215"/>
      <c r="AY275" s="394"/>
      <c r="AZ275" s="215"/>
      <c r="BA275" s="715"/>
      <c r="BB275"/>
      <c r="BC275" s="715"/>
      <c r="BD275"/>
      <c r="BE275" s="715"/>
      <c r="BF275"/>
      <c r="BG275" s="715"/>
      <c r="BH275"/>
      <c r="BI275" s="715"/>
      <c r="BJ275"/>
      <c r="BK275" s="715"/>
      <c r="BL275"/>
      <c r="BM275" s="715"/>
      <c r="BN275"/>
      <c r="BO275" s="387"/>
      <c r="BP275"/>
      <c r="BQ275" s="387"/>
      <c r="BR275"/>
      <c r="BS275" s="387"/>
      <c r="BT275"/>
      <c r="BU275" s="387"/>
      <c r="BV275"/>
      <c r="BW275" s="387"/>
      <c r="BX275"/>
      <c r="BY275" s="387"/>
      <c r="BZ275"/>
      <c r="CA275" s="387"/>
      <c r="CB275"/>
      <c r="CC275" s="387"/>
      <c r="CD275"/>
      <c r="CE275" s="387"/>
      <c r="CF275"/>
      <c r="CG275" s="387"/>
      <c r="CH275"/>
      <c r="CI275" s="387"/>
      <c r="CJ275"/>
      <c r="CK275" s="215"/>
      <c r="CL275" s="507"/>
      <c r="CM275" s="507"/>
      <c r="CN275" s="507"/>
      <c r="CO275" s="507"/>
      <c r="CP275" s="507"/>
      <c r="CQ275" s="507"/>
      <c r="CR275" s="507"/>
      <c r="CS275" s="507"/>
      <c r="CT275" s="507"/>
      <c r="CU275" s="507"/>
      <c r="CV275" s="507"/>
      <c r="CW275" s="507"/>
      <c r="CX275" s="507"/>
      <c r="CY275" s="507"/>
      <c r="DN275" s="507"/>
      <c r="DO275" s="507"/>
      <c r="DP275" s="507"/>
      <c r="DQ275" s="507"/>
      <c r="DR275" s="507"/>
      <c r="DS275" s="507"/>
      <c r="DT275" s="507"/>
      <c r="DU275" s="507"/>
      <c r="DV275" s="507"/>
      <c r="DW275" s="507"/>
      <c r="DX275" s="507"/>
      <c r="DY275" s="507"/>
      <c r="DZ275" s="507"/>
      <c r="EA275" s="507"/>
      <c r="EB275" s="507"/>
      <c r="EC275" s="507"/>
      <c r="ED275" s="507"/>
      <c r="EE275" s="507"/>
      <c r="EF275" s="507"/>
      <c r="EG275" s="507"/>
      <c r="EH275" s="507"/>
      <c r="EI275" s="507"/>
      <c r="EJ275" s="507"/>
      <c r="EK275" s="507"/>
      <c r="EL275" s="507"/>
      <c r="EM275" s="507"/>
      <c r="EN275" s="507"/>
      <c r="EO275" s="507"/>
      <c r="EP275" s="507"/>
      <c r="EQ275" s="507"/>
      <c r="ER275" s="507"/>
      <c r="ES275" s="507"/>
      <c r="ET275" s="507"/>
      <c r="EU275" s="507"/>
      <c r="EV275" s="507"/>
      <c r="EW275" s="507"/>
      <c r="EX275" s="507"/>
      <c r="EY275" s="507"/>
      <c r="EZ275" s="507"/>
      <c r="FA275" s="507"/>
      <c r="FB275" s="507"/>
      <c r="FC275" s="507"/>
      <c r="FD275" s="507"/>
      <c r="FE275" s="507"/>
      <c r="FF275" s="507"/>
      <c r="FG275" s="507"/>
      <c r="FH275" s="507"/>
      <c r="FI275" s="507"/>
      <c r="FJ275" s="507"/>
      <c r="FK275" s="507"/>
      <c r="FL275" s="507"/>
      <c r="FM275" s="507"/>
      <c r="FN275" s="507"/>
      <c r="FO275" s="507"/>
      <c r="FP275" s="507"/>
      <c r="FQ275" s="507"/>
      <c r="FR275" s="507"/>
      <c r="FS275" s="507"/>
      <c r="FT275" s="507"/>
      <c r="FU275" s="507"/>
      <c r="FV275" s="507"/>
      <c r="FW275" s="507"/>
      <c r="FX275" s="507"/>
      <c r="FY275" s="507"/>
      <c r="FZ275" s="507"/>
      <c r="GA275" s="507"/>
      <c r="GB275" s="507"/>
      <c r="GC275" s="507"/>
      <c r="GD275" s="507"/>
      <c r="GE275" s="507"/>
      <c r="GF275" s="507"/>
      <c r="GG275" s="507"/>
      <c r="GH275" s="507"/>
      <c r="GI275" s="507"/>
      <c r="GJ275" s="507"/>
      <c r="GK275" s="507"/>
      <c r="GL275" s="507"/>
      <c r="GM275" s="507"/>
      <c r="GN275" s="507"/>
      <c r="GO275" s="507"/>
      <c r="GP275" s="507"/>
      <c r="GQ275" s="507"/>
      <c r="GR275" s="507"/>
      <c r="GS275" s="507"/>
      <c r="GT275" s="507"/>
      <c r="GU275" s="507"/>
      <c r="GV275" s="507"/>
      <c r="GW275" s="507"/>
      <c r="GX275" s="507"/>
      <c r="GY275" s="507"/>
      <c r="GZ275" s="507"/>
      <c r="HA275" s="507"/>
      <c r="HB275" s="507"/>
      <c r="HC275" s="507"/>
      <c r="HD275" s="507"/>
      <c r="HE275" s="507"/>
      <c r="HF275" s="507"/>
      <c r="HG275" s="507"/>
      <c r="HH275" s="507"/>
      <c r="HI275" s="507"/>
      <c r="HJ275" s="507"/>
      <c r="HK275" s="507"/>
      <c r="HL275" s="507"/>
      <c r="HM275" s="507"/>
      <c r="HN275" s="507"/>
      <c r="HO275" s="507"/>
      <c r="HP275" s="507"/>
      <c r="HQ275" s="507"/>
      <c r="HR275" s="507"/>
      <c r="HS275" s="507"/>
      <c r="HT275" s="507"/>
      <c r="HU275" s="507"/>
      <c r="HV275" s="507"/>
      <c r="HW275" s="507"/>
      <c r="HX275" s="507"/>
      <c r="HY275" s="507"/>
      <c r="HZ275" s="507"/>
      <c r="IA275" s="507"/>
      <c r="IB275" s="507"/>
      <c r="IC275" s="507"/>
      <c r="ID275" s="507"/>
      <c r="IE275" s="507"/>
      <c r="IF275" s="507"/>
      <c r="IG275" s="507"/>
      <c r="IH275" s="507"/>
      <c r="II275" s="507"/>
      <c r="IJ275" s="507"/>
    </row>
    <row r="276" spans="1:244" s="398" customFormat="1" ht="19" x14ac:dyDescent="0.2">
      <c r="A276"/>
      <c r="B276" s="290"/>
      <c r="C276"/>
      <c r="D276" s="341"/>
      <c r="E276" s="463"/>
      <c r="F276" s="463"/>
      <c r="G276" s="271"/>
      <c r="H276"/>
      <c r="I276" s="99"/>
      <c r="J276"/>
      <c r="K276"/>
      <c r="L276"/>
      <c r="M276" s="275"/>
      <c r="N276" s="275"/>
      <c r="O276" s="275"/>
      <c r="P276" s="275"/>
      <c r="Q276" s="275"/>
      <c r="R276" s="275"/>
      <c r="S276" s="275"/>
      <c r="T276" s="275"/>
      <c r="U276" s="275"/>
      <c r="V276" s="275"/>
      <c r="W276" s="275"/>
      <c r="X276" s="275"/>
      <c r="Y276" s="275"/>
      <c r="Z276" s="275"/>
      <c r="AA276" s="275"/>
      <c r="AB276" s="23"/>
      <c r="AC276"/>
      <c r="AD276" s="92"/>
      <c r="AE276"/>
      <c r="AF276"/>
      <c r="AG276"/>
      <c r="AH276" s="96"/>
      <c r="AI276" s="394"/>
      <c r="AJ276" s="215"/>
      <c r="AK276" s="215"/>
      <c r="AL276" s="215"/>
      <c r="AM276" s="215"/>
      <c r="AN276" s="215"/>
      <c r="AO276" s="215"/>
      <c r="AP276" s="215"/>
      <c r="AQ276" s="215"/>
      <c r="AR276" s="215"/>
      <c r="AS276" s="215"/>
      <c r="AT276" s="215"/>
      <c r="AU276" s="215"/>
      <c r="AV276" s="215"/>
      <c r="AW276" s="215"/>
      <c r="AX276" s="215"/>
      <c r="AY276" s="394"/>
      <c r="AZ276" s="215"/>
      <c r="BA276" s="715"/>
      <c r="BB276"/>
      <c r="BC276" s="715"/>
      <c r="BD276"/>
      <c r="BE276" s="715"/>
      <c r="BF276"/>
      <c r="BG276" s="715"/>
      <c r="BH276"/>
      <c r="BI276" s="715"/>
      <c r="BJ276"/>
      <c r="BK276" s="715"/>
      <c r="BL276"/>
      <c r="BM276" s="715"/>
      <c r="BN276"/>
      <c r="BO276" s="387"/>
      <c r="BP276"/>
      <c r="BQ276" s="387"/>
      <c r="BR276"/>
      <c r="BS276" s="387"/>
      <c r="BT276"/>
      <c r="BU276" s="387"/>
      <c r="BV276"/>
      <c r="BW276" s="387"/>
      <c r="BX276"/>
      <c r="BY276" s="387"/>
      <c r="BZ276"/>
      <c r="CA276" s="387"/>
      <c r="CB276"/>
      <c r="CC276" s="387"/>
      <c r="CD276"/>
      <c r="CE276" s="387"/>
      <c r="CF276"/>
      <c r="CG276" s="387"/>
      <c r="CH276"/>
      <c r="CI276" s="387"/>
      <c r="CJ276"/>
      <c r="CK276" s="215"/>
      <c r="CL276" s="507"/>
      <c r="CM276" s="507"/>
      <c r="CN276" s="507"/>
      <c r="CO276" s="507"/>
      <c r="CP276" s="507"/>
      <c r="CQ276" s="507"/>
      <c r="CR276" s="507"/>
      <c r="CS276" s="507"/>
      <c r="CT276" s="507"/>
      <c r="CU276" s="507"/>
      <c r="CV276" s="507"/>
      <c r="CW276" s="507"/>
      <c r="CX276" s="507"/>
      <c r="CY276" s="507"/>
      <c r="DN276" s="507"/>
      <c r="DO276" s="507"/>
      <c r="DP276" s="507"/>
      <c r="DQ276" s="507"/>
      <c r="DR276" s="507"/>
      <c r="DS276" s="507"/>
      <c r="DT276" s="507"/>
      <c r="DU276" s="507"/>
      <c r="DV276" s="507"/>
      <c r="DW276" s="507"/>
      <c r="DX276" s="507"/>
      <c r="DY276" s="507"/>
      <c r="DZ276" s="507"/>
      <c r="EA276" s="507"/>
      <c r="EB276" s="507"/>
      <c r="EC276" s="507"/>
      <c r="ED276" s="507"/>
      <c r="EE276" s="507"/>
      <c r="EF276" s="507"/>
      <c r="EG276" s="507"/>
      <c r="EH276" s="507"/>
      <c r="EI276" s="507"/>
      <c r="EJ276" s="507"/>
      <c r="EK276" s="507"/>
      <c r="EL276" s="507"/>
      <c r="EM276" s="507"/>
      <c r="EN276" s="507"/>
      <c r="EO276" s="507"/>
      <c r="EP276" s="507"/>
      <c r="EQ276" s="507"/>
      <c r="ER276" s="507"/>
      <c r="ES276" s="507"/>
      <c r="ET276" s="507"/>
      <c r="EU276" s="507"/>
      <c r="EV276" s="507"/>
      <c r="EW276" s="507"/>
      <c r="EX276" s="507"/>
      <c r="EY276" s="507"/>
      <c r="EZ276" s="507"/>
      <c r="FA276" s="507"/>
      <c r="FB276" s="507"/>
      <c r="FC276" s="507"/>
      <c r="FD276" s="507"/>
      <c r="FE276" s="507"/>
      <c r="FF276" s="507"/>
      <c r="FG276" s="507"/>
      <c r="FH276" s="507"/>
      <c r="FI276" s="507"/>
      <c r="FJ276" s="507"/>
      <c r="FK276" s="507"/>
      <c r="FL276" s="507"/>
      <c r="FM276" s="507"/>
      <c r="FN276" s="507"/>
      <c r="FO276" s="507"/>
      <c r="FP276" s="507"/>
      <c r="FQ276" s="507"/>
      <c r="FR276" s="507"/>
      <c r="FS276" s="507"/>
      <c r="FT276" s="507"/>
      <c r="FU276" s="507"/>
      <c r="FV276" s="507"/>
      <c r="FW276" s="507"/>
      <c r="FX276" s="507"/>
      <c r="FY276" s="507"/>
      <c r="FZ276" s="507"/>
      <c r="GA276" s="507"/>
      <c r="GB276" s="507"/>
      <c r="GC276" s="507"/>
      <c r="GD276" s="507"/>
      <c r="GE276" s="507"/>
      <c r="GF276" s="507"/>
      <c r="GG276" s="507"/>
      <c r="GH276" s="507"/>
      <c r="GI276" s="507"/>
      <c r="GJ276" s="507"/>
      <c r="GK276" s="507"/>
      <c r="GL276" s="507"/>
      <c r="GM276" s="507"/>
      <c r="GN276" s="507"/>
      <c r="GO276" s="507"/>
      <c r="GP276" s="507"/>
      <c r="GQ276" s="507"/>
      <c r="GR276" s="507"/>
      <c r="GS276" s="507"/>
      <c r="GT276" s="507"/>
      <c r="GU276" s="507"/>
      <c r="GV276" s="507"/>
      <c r="GW276" s="507"/>
      <c r="GX276" s="507"/>
      <c r="GY276" s="507"/>
      <c r="GZ276" s="507"/>
      <c r="HA276" s="507"/>
      <c r="HB276" s="507"/>
      <c r="HC276" s="507"/>
      <c r="HD276" s="507"/>
      <c r="HE276" s="507"/>
      <c r="HF276" s="507"/>
      <c r="HG276" s="507"/>
      <c r="HH276" s="507"/>
      <c r="HI276" s="507"/>
      <c r="HJ276" s="507"/>
      <c r="HK276" s="507"/>
      <c r="HL276" s="507"/>
      <c r="HM276" s="507"/>
      <c r="HN276" s="507"/>
      <c r="HO276" s="507"/>
      <c r="HP276" s="507"/>
      <c r="HQ276" s="507"/>
      <c r="HR276" s="507"/>
      <c r="HS276" s="507"/>
      <c r="HT276" s="507"/>
      <c r="HU276" s="507"/>
      <c r="HV276" s="507"/>
      <c r="HW276" s="507"/>
      <c r="HX276" s="507"/>
      <c r="HY276" s="507"/>
      <c r="HZ276" s="507"/>
      <c r="IA276" s="507"/>
      <c r="IB276" s="507"/>
      <c r="IC276" s="507"/>
      <c r="ID276" s="507"/>
      <c r="IE276" s="507"/>
      <c r="IF276" s="507"/>
      <c r="IG276" s="507"/>
      <c r="IH276" s="507"/>
      <c r="II276" s="507"/>
      <c r="IJ276" s="507"/>
    </row>
    <row r="277" spans="1:244" s="398" customFormat="1" ht="19" x14ac:dyDescent="0.2">
      <c r="A277"/>
      <c r="B277" s="290"/>
      <c r="C277"/>
      <c r="D277" s="341"/>
      <c r="E277" s="463"/>
      <c r="F277" s="463"/>
      <c r="G277" s="271"/>
      <c r="H277"/>
      <c r="I277" s="99"/>
      <c r="J277"/>
      <c r="K277"/>
      <c r="L277"/>
      <c r="M277" s="275"/>
      <c r="N277" s="275"/>
      <c r="O277" s="275"/>
      <c r="P277" s="275"/>
      <c r="Q277" s="275"/>
      <c r="R277" s="275"/>
      <c r="S277" s="275"/>
      <c r="T277" s="275"/>
      <c r="U277" s="275"/>
      <c r="V277" s="275"/>
      <c r="W277" s="275"/>
      <c r="X277" s="275"/>
      <c r="Y277" s="275"/>
      <c r="Z277" s="275"/>
      <c r="AA277" s="275"/>
      <c r="AB277" s="23"/>
      <c r="AC277"/>
      <c r="AD277" s="92"/>
      <c r="AE277"/>
      <c r="AF277"/>
      <c r="AG277"/>
      <c r="AH277" s="96"/>
      <c r="AI277" s="394"/>
      <c r="AJ277" s="215"/>
      <c r="AK277" s="215"/>
      <c r="AL277" s="215"/>
      <c r="AM277" s="215"/>
      <c r="AN277" s="215"/>
      <c r="AO277" s="215"/>
      <c r="AP277" s="215"/>
      <c r="AQ277" s="215"/>
      <c r="AR277" s="215"/>
      <c r="AS277" s="215"/>
      <c r="AT277" s="215"/>
      <c r="AU277" s="215"/>
      <c r="AV277" s="215"/>
      <c r="AW277" s="215"/>
      <c r="AX277" s="215"/>
      <c r="AY277" s="394"/>
      <c r="AZ277" s="215"/>
      <c r="BA277" s="715"/>
      <c r="BB277"/>
      <c r="BC277" s="715"/>
      <c r="BD277"/>
      <c r="BE277" s="715"/>
      <c r="BF277"/>
      <c r="BG277" s="715"/>
      <c r="BH277"/>
      <c r="BI277" s="715"/>
      <c r="BJ277"/>
      <c r="BK277" s="715"/>
      <c r="BL277"/>
      <c r="BM277" s="715"/>
      <c r="BN277"/>
      <c r="BO277" s="387"/>
      <c r="BP277"/>
      <c r="BQ277" s="387"/>
      <c r="BR277"/>
      <c r="BS277" s="387"/>
      <c r="BT277"/>
      <c r="BU277" s="387"/>
      <c r="BV277"/>
      <c r="BW277" s="387"/>
      <c r="BX277"/>
      <c r="BY277" s="387"/>
      <c r="BZ277"/>
      <c r="CA277" s="387"/>
      <c r="CB277"/>
      <c r="CC277" s="387"/>
      <c r="CD277"/>
      <c r="CE277" s="387"/>
      <c r="CF277"/>
      <c r="CG277" s="387"/>
      <c r="CH277"/>
      <c r="CI277" s="387"/>
      <c r="CJ277"/>
      <c r="CK277" s="215"/>
      <c r="CL277" s="507"/>
      <c r="CM277" s="507"/>
      <c r="CN277" s="507"/>
      <c r="CO277" s="507"/>
      <c r="CP277" s="507"/>
      <c r="CQ277" s="507"/>
      <c r="CR277" s="507"/>
      <c r="CS277" s="507"/>
      <c r="CT277" s="507"/>
      <c r="CU277" s="507"/>
      <c r="CV277" s="507"/>
      <c r="CW277" s="507"/>
      <c r="CX277" s="507"/>
      <c r="CY277" s="507"/>
      <c r="DN277" s="507"/>
      <c r="DO277" s="507"/>
      <c r="DP277" s="507"/>
      <c r="DQ277" s="507"/>
      <c r="DR277" s="507"/>
      <c r="DS277" s="507"/>
      <c r="DT277" s="507"/>
      <c r="DU277" s="507"/>
      <c r="DV277" s="507"/>
      <c r="DW277" s="507"/>
      <c r="DX277" s="507"/>
      <c r="DY277" s="507"/>
      <c r="DZ277" s="507"/>
      <c r="EA277" s="507"/>
      <c r="EB277" s="507"/>
      <c r="EC277" s="507"/>
      <c r="ED277" s="507"/>
      <c r="EE277" s="507"/>
      <c r="EF277" s="507"/>
      <c r="EG277" s="507"/>
      <c r="EH277" s="507"/>
      <c r="EI277" s="507"/>
      <c r="EJ277" s="507"/>
      <c r="EK277" s="507"/>
      <c r="EL277" s="507"/>
      <c r="EM277" s="507"/>
      <c r="EN277" s="507"/>
      <c r="EO277" s="507"/>
      <c r="EP277" s="507"/>
      <c r="EQ277" s="507"/>
      <c r="ER277" s="507"/>
      <c r="ES277" s="507"/>
      <c r="ET277" s="507"/>
      <c r="EU277" s="507"/>
      <c r="EV277" s="507"/>
      <c r="EW277" s="507"/>
      <c r="EX277" s="507"/>
      <c r="EY277" s="507"/>
      <c r="EZ277" s="507"/>
      <c r="FA277" s="507"/>
      <c r="FB277" s="507"/>
      <c r="FC277" s="507"/>
      <c r="FD277" s="507"/>
      <c r="FE277" s="507"/>
      <c r="FF277" s="507"/>
      <c r="FG277" s="507"/>
      <c r="FH277" s="507"/>
      <c r="FI277" s="507"/>
      <c r="FJ277" s="507"/>
      <c r="FK277" s="507"/>
      <c r="FL277" s="507"/>
      <c r="FM277" s="507"/>
      <c r="FN277" s="507"/>
      <c r="FO277" s="507"/>
      <c r="FP277" s="507"/>
      <c r="FQ277" s="507"/>
      <c r="FR277" s="507"/>
      <c r="FS277" s="507"/>
      <c r="FT277" s="507"/>
      <c r="FU277" s="507"/>
      <c r="FV277" s="507"/>
      <c r="FW277" s="507"/>
      <c r="FX277" s="507"/>
      <c r="FY277" s="507"/>
      <c r="FZ277" s="507"/>
      <c r="GA277" s="507"/>
      <c r="GB277" s="507"/>
      <c r="GC277" s="507"/>
      <c r="GD277" s="507"/>
      <c r="GE277" s="507"/>
      <c r="GF277" s="507"/>
      <c r="GG277" s="507"/>
      <c r="GH277" s="507"/>
      <c r="GI277" s="507"/>
      <c r="GJ277" s="507"/>
      <c r="GK277" s="507"/>
      <c r="GL277" s="507"/>
      <c r="GM277" s="507"/>
      <c r="GN277" s="507"/>
      <c r="GO277" s="507"/>
      <c r="GP277" s="507"/>
      <c r="GQ277" s="507"/>
      <c r="GR277" s="507"/>
      <c r="GS277" s="507"/>
      <c r="GT277" s="507"/>
      <c r="GU277" s="507"/>
      <c r="GV277" s="507"/>
      <c r="GW277" s="507"/>
      <c r="GX277" s="507"/>
      <c r="GY277" s="507"/>
      <c r="GZ277" s="507"/>
      <c r="HA277" s="507"/>
      <c r="HB277" s="507"/>
      <c r="HC277" s="507"/>
      <c r="HD277" s="507"/>
      <c r="HE277" s="507"/>
      <c r="HF277" s="507"/>
      <c r="HG277" s="507"/>
      <c r="HH277" s="507"/>
      <c r="HI277" s="507"/>
      <c r="HJ277" s="507"/>
      <c r="HK277" s="507"/>
      <c r="HL277" s="507"/>
      <c r="HM277" s="507"/>
      <c r="HN277" s="507"/>
      <c r="HO277" s="507"/>
      <c r="HP277" s="507"/>
      <c r="HQ277" s="507"/>
      <c r="HR277" s="507"/>
      <c r="HS277" s="507"/>
      <c r="HT277" s="507"/>
      <c r="HU277" s="507"/>
      <c r="HV277" s="507"/>
      <c r="HW277" s="507"/>
      <c r="HX277" s="507"/>
      <c r="HY277" s="507"/>
      <c r="HZ277" s="507"/>
      <c r="IA277" s="507"/>
      <c r="IB277" s="507"/>
      <c r="IC277" s="507"/>
      <c r="ID277" s="507"/>
      <c r="IE277" s="507"/>
      <c r="IF277" s="507"/>
      <c r="IG277" s="507"/>
      <c r="IH277" s="507"/>
      <c r="II277" s="507"/>
      <c r="IJ277" s="507"/>
    </row>
    <row r="278" spans="1:244" s="398" customFormat="1" ht="19" x14ac:dyDescent="0.2">
      <c r="A278"/>
      <c r="B278" s="290"/>
      <c r="C278"/>
      <c r="D278" s="341"/>
      <c r="E278" s="463"/>
      <c r="F278" s="463"/>
      <c r="G278" s="271"/>
      <c r="H278"/>
      <c r="I278" s="99"/>
      <c r="J278"/>
      <c r="K278"/>
      <c r="L278"/>
      <c r="M278" s="275"/>
      <c r="N278" s="275"/>
      <c r="O278" s="275"/>
      <c r="P278" s="275"/>
      <c r="Q278" s="275"/>
      <c r="R278" s="275"/>
      <c r="S278" s="275"/>
      <c r="T278" s="275"/>
      <c r="U278" s="275"/>
      <c r="V278" s="275"/>
      <c r="W278" s="275"/>
      <c r="X278" s="275"/>
      <c r="Y278" s="275"/>
      <c r="Z278" s="275"/>
      <c r="AA278" s="275"/>
      <c r="AB278" s="23"/>
      <c r="AC278"/>
      <c r="AD278" s="92"/>
      <c r="AE278"/>
      <c r="AF278"/>
      <c r="AG278"/>
      <c r="AH278" s="96"/>
      <c r="AI278" s="394"/>
      <c r="AJ278" s="215"/>
      <c r="AK278" s="215"/>
      <c r="AL278" s="215"/>
      <c r="AM278" s="215"/>
      <c r="AN278" s="215"/>
      <c r="AO278" s="215"/>
      <c r="AP278" s="215"/>
      <c r="AQ278" s="215"/>
      <c r="AR278" s="215"/>
      <c r="AS278" s="215"/>
      <c r="AT278" s="215"/>
      <c r="AU278" s="215"/>
      <c r="AV278" s="215"/>
      <c r="AW278" s="215"/>
      <c r="AX278" s="215"/>
      <c r="AY278" s="394"/>
      <c r="AZ278" s="215"/>
      <c r="BA278" s="715"/>
      <c r="BB278"/>
      <c r="BC278" s="715"/>
      <c r="BD278"/>
      <c r="BE278" s="715"/>
      <c r="BF278"/>
      <c r="BG278" s="715"/>
      <c r="BH278"/>
      <c r="BI278" s="715"/>
      <c r="BJ278"/>
      <c r="BK278" s="715"/>
      <c r="BL278"/>
      <c r="BM278" s="715"/>
      <c r="BN278"/>
      <c r="BO278" s="387"/>
      <c r="BP278"/>
      <c r="BQ278" s="387"/>
      <c r="BR278"/>
      <c r="BS278" s="387"/>
      <c r="BT278"/>
      <c r="BU278" s="387"/>
      <c r="BV278"/>
      <c r="BW278" s="387"/>
      <c r="BX278"/>
      <c r="BY278" s="387"/>
      <c r="BZ278"/>
      <c r="CA278" s="387"/>
      <c r="CB278"/>
      <c r="CC278" s="387"/>
      <c r="CD278"/>
      <c r="CE278" s="387"/>
      <c r="CF278"/>
      <c r="CG278" s="387"/>
      <c r="CH278"/>
      <c r="CI278" s="387"/>
      <c r="CJ278"/>
      <c r="CK278" s="215"/>
      <c r="CL278" s="507"/>
      <c r="CM278" s="507"/>
      <c r="CN278" s="507"/>
      <c r="CO278" s="507"/>
      <c r="CP278" s="507"/>
      <c r="CQ278" s="507"/>
      <c r="CR278" s="507"/>
      <c r="CS278" s="507"/>
      <c r="CT278" s="507"/>
      <c r="CU278" s="507"/>
      <c r="CV278" s="507"/>
      <c r="CW278" s="507"/>
      <c r="CX278" s="507"/>
      <c r="CY278" s="507"/>
      <c r="DN278" s="507"/>
      <c r="DO278" s="507"/>
      <c r="DP278" s="507"/>
      <c r="DQ278" s="507"/>
      <c r="DR278" s="507"/>
      <c r="DS278" s="507"/>
      <c r="DT278" s="507"/>
      <c r="DU278" s="507"/>
      <c r="DV278" s="507"/>
      <c r="DW278" s="507"/>
      <c r="DX278" s="507"/>
      <c r="DY278" s="507"/>
      <c r="DZ278" s="507"/>
      <c r="EA278" s="507"/>
      <c r="EB278" s="507"/>
      <c r="EC278" s="507"/>
      <c r="ED278" s="507"/>
      <c r="EE278" s="507"/>
      <c r="EF278" s="507"/>
      <c r="EG278" s="507"/>
      <c r="EH278" s="507"/>
      <c r="EI278" s="507"/>
      <c r="EJ278" s="507"/>
      <c r="EK278" s="507"/>
      <c r="EL278" s="507"/>
      <c r="EM278" s="507"/>
      <c r="EN278" s="507"/>
      <c r="EO278" s="507"/>
      <c r="EP278" s="507"/>
      <c r="EQ278" s="507"/>
      <c r="ER278" s="507"/>
      <c r="ES278" s="507"/>
      <c r="ET278" s="507"/>
      <c r="EU278" s="507"/>
      <c r="EV278" s="507"/>
      <c r="EW278" s="507"/>
      <c r="EX278" s="507"/>
      <c r="EY278" s="507"/>
      <c r="EZ278" s="507"/>
      <c r="FA278" s="507"/>
      <c r="FB278" s="507"/>
      <c r="FC278" s="507"/>
      <c r="FD278" s="507"/>
      <c r="FE278" s="507"/>
      <c r="FF278" s="507"/>
      <c r="FG278" s="507"/>
      <c r="FH278" s="507"/>
      <c r="FI278" s="507"/>
      <c r="FJ278" s="507"/>
      <c r="FK278" s="507"/>
      <c r="FL278" s="507"/>
      <c r="FM278" s="507"/>
      <c r="FN278" s="507"/>
      <c r="FO278" s="507"/>
      <c r="FP278" s="507"/>
      <c r="FQ278" s="507"/>
      <c r="FR278" s="507"/>
      <c r="FS278" s="507"/>
      <c r="FT278" s="507"/>
      <c r="FU278" s="507"/>
      <c r="FV278" s="507"/>
      <c r="FW278" s="507"/>
      <c r="FX278" s="507"/>
      <c r="FY278" s="507"/>
      <c r="FZ278" s="507"/>
      <c r="GA278" s="507"/>
      <c r="GB278" s="507"/>
      <c r="GC278" s="507"/>
      <c r="GD278" s="507"/>
      <c r="GE278" s="507"/>
      <c r="GF278" s="507"/>
      <c r="GG278" s="507"/>
      <c r="GH278" s="507"/>
      <c r="GI278" s="507"/>
      <c r="GJ278" s="507"/>
      <c r="GK278" s="507"/>
      <c r="GL278" s="507"/>
      <c r="GM278" s="507"/>
      <c r="GN278" s="507"/>
      <c r="GO278" s="507"/>
      <c r="GP278" s="507"/>
      <c r="GQ278" s="507"/>
      <c r="GR278" s="507"/>
      <c r="GS278" s="507"/>
      <c r="GT278" s="507"/>
      <c r="GU278" s="507"/>
      <c r="GV278" s="507"/>
      <c r="GW278" s="507"/>
      <c r="GX278" s="507"/>
      <c r="GY278" s="507"/>
      <c r="GZ278" s="507"/>
      <c r="HA278" s="507"/>
      <c r="HB278" s="507"/>
      <c r="HC278" s="507"/>
      <c r="HD278" s="507"/>
      <c r="HE278" s="507"/>
      <c r="HF278" s="507"/>
      <c r="HG278" s="507"/>
      <c r="HH278" s="507"/>
      <c r="HI278" s="507"/>
      <c r="HJ278" s="507"/>
      <c r="HK278" s="507"/>
      <c r="HL278" s="507"/>
      <c r="HM278" s="507"/>
      <c r="HN278" s="507"/>
      <c r="HO278" s="507"/>
      <c r="HP278" s="507"/>
      <c r="HQ278" s="507"/>
      <c r="HR278" s="507"/>
      <c r="HS278" s="507"/>
      <c r="HT278" s="507"/>
      <c r="HU278" s="507"/>
      <c r="HV278" s="507"/>
      <c r="HW278" s="507"/>
      <c r="HX278" s="507"/>
      <c r="HY278" s="507"/>
      <c r="HZ278" s="507"/>
      <c r="IA278" s="507"/>
      <c r="IB278" s="507"/>
      <c r="IC278" s="507"/>
      <c r="ID278" s="507"/>
      <c r="IE278" s="507"/>
      <c r="IF278" s="507"/>
      <c r="IG278" s="507"/>
      <c r="IH278" s="507"/>
      <c r="II278" s="507"/>
      <c r="IJ278" s="507"/>
    </row>
    <row r="279" spans="1:244" s="398" customFormat="1" ht="19" x14ac:dyDescent="0.2">
      <c r="A279"/>
      <c r="B279" s="290"/>
      <c r="C279"/>
      <c r="D279" s="341"/>
      <c r="E279" s="463"/>
      <c r="F279" s="463"/>
      <c r="G279" s="271"/>
      <c r="H279"/>
      <c r="I279" s="99"/>
      <c r="J279"/>
      <c r="K279"/>
      <c r="L279"/>
      <c r="M279" s="275"/>
      <c r="N279" s="275"/>
      <c r="O279" s="275"/>
      <c r="P279" s="275"/>
      <c r="Q279" s="275"/>
      <c r="R279" s="275"/>
      <c r="S279" s="275"/>
      <c r="T279" s="275"/>
      <c r="U279" s="275"/>
      <c r="V279" s="275"/>
      <c r="W279" s="275"/>
      <c r="X279" s="275"/>
      <c r="Y279" s="275"/>
      <c r="Z279" s="275"/>
      <c r="AA279" s="275"/>
      <c r="AB279" s="23"/>
      <c r="AC279"/>
      <c r="AD279" s="92"/>
      <c r="AE279"/>
      <c r="AF279"/>
      <c r="AG279"/>
      <c r="AH279" s="96"/>
      <c r="AI279" s="394"/>
      <c r="AJ279" s="215"/>
      <c r="AK279" s="215"/>
      <c r="AL279" s="215"/>
      <c r="AM279" s="215"/>
      <c r="AN279" s="215"/>
      <c r="AO279" s="215"/>
      <c r="AP279" s="215"/>
      <c r="AQ279" s="215"/>
      <c r="AR279" s="215"/>
      <c r="AS279" s="215"/>
      <c r="AT279" s="215"/>
      <c r="AU279" s="215"/>
      <c r="AV279" s="215"/>
      <c r="AW279" s="215"/>
      <c r="AX279" s="215"/>
      <c r="AY279" s="394"/>
      <c r="AZ279" s="215"/>
      <c r="BA279" s="715"/>
      <c r="BB279"/>
      <c r="BC279" s="715"/>
      <c r="BD279"/>
      <c r="BE279" s="715"/>
      <c r="BF279"/>
      <c r="BG279" s="715"/>
      <c r="BH279"/>
      <c r="BI279" s="715"/>
      <c r="BJ279"/>
      <c r="BK279" s="715"/>
      <c r="BL279"/>
      <c r="BM279" s="715"/>
      <c r="BN279"/>
      <c r="BO279" s="387"/>
      <c r="BP279"/>
      <c r="BQ279" s="387"/>
      <c r="BR279"/>
      <c r="BS279" s="387"/>
      <c r="BT279"/>
      <c r="BU279" s="387"/>
      <c r="BV279"/>
      <c r="BW279" s="387"/>
      <c r="BX279"/>
      <c r="BY279" s="387"/>
      <c r="BZ279"/>
      <c r="CA279" s="387"/>
      <c r="CB279"/>
      <c r="CC279" s="387"/>
      <c r="CD279"/>
      <c r="CE279" s="387"/>
      <c r="CF279"/>
      <c r="CG279" s="387"/>
      <c r="CH279"/>
      <c r="CI279" s="387"/>
      <c r="CJ279"/>
      <c r="CK279" s="215"/>
      <c r="CL279" s="507"/>
      <c r="CM279" s="507"/>
      <c r="CN279" s="507"/>
      <c r="CO279" s="507"/>
      <c r="CP279" s="507"/>
      <c r="CQ279" s="507"/>
      <c r="CR279" s="507"/>
      <c r="CS279" s="507"/>
      <c r="CT279" s="507"/>
      <c r="CU279" s="507"/>
      <c r="CV279" s="507"/>
      <c r="CW279" s="507"/>
      <c r="CX279" s="507"/>
      <c r="CY279" s="507"/>
      <c r="DN279" s="507"/>
      <c r="DO279" s="507"/>
      <c r="DP279" s="507"/>
      <c r="DQ279" s="507"/>
      <c r="DR279" s="507"/>
      <c r="DS279" s="507"/>
      <c r="DT279" s="507"/>
      <c r="DU279" s="507"/>
      <c r="DV279" s="507"/>
      <c r="DW279" s="507"/>
      <c r="DX279" s="507"/>
      <c r="DY279" s="507"/>
      <c r="DZ279" s="507"/>
      <c r="EA279" s="507"/>
      <c r="EB279" s="507"/>
      <c r="EC279" s="507"/>
      <c r="ED279" s="507"/>
      <c r="EE279" s="507"/>
      <c r="EF279" s="507"/>
      <c r="EG279" s="507"/>
      <c r="EH279" s="507"/>
      <c r="EI279" s="507"/>
      <c r="EJ279" s="507"/>
      <c r="EK279" s="507"/>
      <c r="EL279" s="507"/>
      <c r="EM279" s="507"/>
      <c r="EN279" s="507"/>
      <c r="EO279" s="507"/>
      <c r="EP279" s="507"/>
      <c r="EQ279" s="507"/>
      <c r="ER279" s="507"/>
      <c r="ES279" s="507"/>
      <c r="ET279" s="507"/>
      <c r="EU279" s="507"/>
      <c r="EV279" s="507"/>
      <c r="EW279" s="507"/>
      <c r="EX279" s="507"/>
      <c r="EY279" s="507"/>
      <c r="EZ279" s="507"/>
      <c r="FA279" s="507"/>
      <c r="FB279" s="507"/>
      <c r="FC279" s="507"/>
      <c r="FD279" s="507"/>
      <c r="FE279" s="507"/>
      <c r="FF279" s="507"/>
      <c r="FG279" s="507"/>
      <c r="FH279" s="507"/>
      <c r="FI279" s="507"/>
      <c r="FJ279" s="507"/>
      <c r="FK279" s="507"/>
      <c r="FL279" s="507"/>
      <c r="FM279" s="507"/>
      <c r="FN279" s="507"/>
      <c r="FO279" s="507"/>
      <c r="FP279" s="507"/>
      <c r="FQ279" s="507"/>
      <c r="FR279" s="507"/>
      <c r="FS279" s="507"/>
      <c r="FT279" s="507"/>
      <c r="FU279" s="507"/>
      <c r="FV279" s="507"/>
      <c r="FW279" s="507"/>
      <c r="FX279" s="507"/>
      <c r="FY279" s="507"/>
      <c r="FZ279" s="507"/>
      <c r="GA279" s="507"/>
      <c r="GB279" s="507"/>
      <c r="GC279" s="507"/>
      <c r="GD279" s="507"/>
      <c r="GE279" s="507"/>
      <c r="GF279" s="507"/>
      <c r="GG279" s="507"/>
      <c r="GH279" s="507"/>
      <c r="GI279" s="507"/>
      <c r="GJ279" s="507"/>
      <c r="GK279" s="507"/>
      <c r="GL279" s="507"/>
      <c r="GM279" s="507"/>
      <c r="GN279" s="507"/>
      <c r="GO279" s="507"/>
      <c r="GP279" s="507"/>
      <c r="GQ279" s="507"/>
      <c r="GR279" s="507"/>
      <c r="GS279" s="507"/>
      <c r="GT279" s="507"/>
      <c r="GU279" s="507"/>
      <c r="GV279" s="507"/>
      <c r="GW279" s="507"/>
      <c r="GX279" s="507"/>
      <c r="GY279" s="507"/>
      <c r="GZ279" s="507"/>
      <c r="HA279" s="507"/>
      <c r="HB279" s="507"/>
      <c r="HC279" s="507"/>
      <c r="HD279" s="507"/>
      <c r="HE279" s="507"/>
      <c r="HF279" s="507"/>
      <c r="HG279" s="507"/>
      <c r="HH279" s="507"/>
      <c r="HI279" s="507"/>
      <c r="HJ279" s="507"/>
      <c r="HK279" s="507"/>
      <c r="HL279" s="507"/>
      <c r="HM279" s="507"/>
      <c r="HN279" s="507"/>
      <c r="HO279" s="507"/>
      <c r="HP279" s="507"/>
      <c r="HQ279" s="507"/>
      <c r="HR279" s="507"/>
      <c r="HS279" s="507"/>
      <c r="HT279" s="507"/>
      <c r="HU279" s="507"/>
      <c r="HV279" s="507"/>
      <c r="HW279" s="507"/>
      <c r="HX279" s="507"/>
      <c r="HY279" s="507"/>
      <c r="HZ279" s="507"/>
      <c r="IA279" s="507"/>
      <c r="IB279" s="507"/>
      <c r="IC279" s="507"/>
      <c r="ID279" s="507"/>
      <c r="IE279" s="507"/>
      <c r="IF279" s="507"/>
      <c r="IG279" s="507"/>
      <c r="IH279" s="507"/>
      <c r="II279" s="507"/>
      <c r="IJ279" s="507"/>
    </row>
    <row r="280" spans="1:244" s="398" customFormat="1" ht="19" x14ac:dyDescent="0.2">
      <c r="A280"/>
      <c r="B280" s="290"/>
      <c r="C280"/>
      <c r="D280" s="341"/>
      <c r="E280" s="463"/>
      <c r="F280" s="463"/>
      <c r="G280" s="271"/>
      <c r="H280"/>
      <c r="I280" s="99"/>
      <c r="J280"/>
      <c r="K280"/>
      <c r="L280"/>
      <c r="M280" s="275"/>
      <c r="N280" s="275"/>
      <c r="O280" s="275"/>
      <c r="P280" s="275"/>
      <c r="Q280" s="275"/>
      <c r="R280" s="275"/>
      <c r="S280" s="275"/>
      <c r="T280" s="275"/>
      <c r="U280" s="275"/>
      <c r="V280" s="275"/>
      <c r="W280" s="275"/>
      <c r="X280" s="275"/>
      <c r="Y280" s="275"/>
      <c r="Z280" s="275"/>
      <c r="AA280" s="275"/>
      <c r="AB280" s="23"/>
      <c r="AC280"/>
      <c r="AD280" s="92"/>
      <c r="AE280"/>
      <c r="AF280"/>
      <c r="AG280"/>
      <c r="AH280" s="96"/>
      <c r="AI280" s="394"/>
      <c r="AJ280" s="215"/>
      <c r="AK280" s="215"/>
      <c r="AL280" s="215"/>
      <c r="AM280" s="215"/>
      <c r="AN280" s="215"/>
      <c r="AO280" s="215"/>
      <c r="AP280" s="215"/>
      <c r="AQ280" s="215"/>
      <c r="AR280" s="215"/>
      <c r="AS280" s="215"/>
      <c r="AT280" s="215"/>
      <c r="AU280" s="215"/>
      <c r="AV280" s="215"/>
      <c r="AW280" s="215"/>
      <c r="AX280" s="215"/>
      <c r="AY280" s="394"/>
      <c r="AZ280" s="215"/>
      <c r="BA280" s="715"/>
      <c r="BB280"/>
      <c r="BC280" s="715"/>
      <c r="BD280"/>
      <c r="BE280" s="715"/>
      <c r="BF280"/>
      <c r="BG280" s="715"/>
      <c r="BH280"/>
      <c r="BI280" s="715"/>
      <c r="BJ280"/>
      <c r="BK280" s="715"/>
      <c r="BL280"/>
      <c r="BM280" s="715"/>
      <c r="BN280"/>
      <c r="BO280" s="387"/>
      <c r="BP280"/>
      <c r="BQ280" s="387"/>
      <c r="BR280"/>
      <c r="BS280" s="387"/>
      <c r="BT280"/>
      <c r="BU280" s="387"/>
      <c r="BV280"/>
      <c r="BW280" s="387"/>
      <c r="BX280"/>
      <c r="BY280" s="387"/>
      <c r="BZ280"/>
      <c r="CA280" s="387"/>
      <c r="CB280"/>
      <c r="CC280" s="387"/>
      <c r="CD280"/>
      <c r="CE280" s="387"/>
      <c r="CF280"/>
      <c r="CG280" s="387"/>
      <c r="CH280"/>
      <c r="CI280" s="387"/>
      <c r="CJ280"/>
      <c r="CK280" s="215"/>
      <c r="CL280" s="507"/>
      <c r="CM280" s="507"/>
      <c r="CN280" s="507"/>
      <c r="CO280" s="507"/>
      <c r="CP280" s="507"/>
      <c r="CQ280" s="507"/>
      <c r="CR280" s="507"/>
      <c r="CS280" s="507"/>
      <c r="CT280" s="507"/>
      <c r="CU280" s="507"/>
      <c r="CV280" s="507"/>
      <c r="CW280" s="507"/>
      <c r="CX280" s="507"/>
      <c r="CY280" s="507"/>
      <c r="DN280" s="507"/>
      <c r="DO280" s="507"/>
      <c r="DP280" s="507"/>
      <c r="DQ280" s="507"/>
      <c r="DR280" s="507"/>
      <c r="DS280" s="507"/>
      <c r="DT280" s="507"/>
      <c r="DU280" s="507"/>
      <c r="DV280" s="507"/>
      <c r="DW280" s="507"/>
      <c r="DX280" s="507"/>
      <c r="DY280" s="507"/>
      <c r="DZ280" s="507"/>
      <c r="EA280" s="507"/>
      <c r="EB280" s="507"/>
      <c r="EC280" s="507"/>
      <c r="ED280" s="507"/>
      <c r="EE280" s="507"/>
      <c r="EF280" s="507"/>
      <c r="EG280" s="507"/>
      <c r="EH280" s="507"/>
      <c r="EI280" s="507"/>
      <c r="EJ280" s="507"/>
      <c r="EK280" s="507"/>
      <c r="EL280" s="507"/>
      <c r="EM280" s="507"/>
      <c r="EN280" s="507"/>
      <c r="EO280" s="507"/>
      <c r="EP280" s="507"/>
      <c r="EQ280" s="507"/>
      <c r="ER280" s="507"/>
      <c r="ES280" s="507"/>
      <c r="ET280" s="507"/>
      <c r="EU280" s="507"/>
      <c r="EV280" s="507"/>
      <c r="EW280" s="507"/>
      <c r="EX280" s="507"/>
      <c r="EY280" s="507"/>
      <c r="EZ280" s="507"/>
      <c r="FA280" s="507"/>
      <c r="FB280" s="507"/>
      <c r="FC280" s="507"/>
      <c r="FD280" s="507"/>
      <c r="FE280" s="507"/>
      <c r="FF280" s="507"/>
      <c r="FG280" s="507"/>
      <c r="FH280" s="507"/>
      <c r="FI280" s="507"/>
      <c r="FJ280" s="507"/>
      <c r="FK280" s="507"/>
      <c r="FL280" s="507"/>
      <c r="FM280" s="507"/>
      <c r="FN280" s="507"/>
      <c r="FO280" s="507"/>
      <c r="FP280" s="507"/>
      <c r="FQ280" s="507"/>
      <c r="FR280" s="507"/>
      <c r="FS280" s="507"/>
      <c r="FT280" s="507"/>
      <c r="FU280" s="507"/>
      <c r="FV280" s="507"/>
      <c r="FW280" s="507"/>
      <c r="FX280" s="507"/>
      <c r="FY280" s="507"/>
      <c r="FZ280" s="507"/>
      <c r="GA280" s="507"/>
      <c r="GB280" s="507"/>
      <c r="GC280" s="507"/>
      <c r="GD280" s="507"/>
      <c r="GE280" s="507"/>
      <c r="GF280" s="507"/>
      <c r="GG280" s="507"/>
      <c r="GH280" s="507"/>
      <c r="GI280" s="507"/>
      <c r="GJ280" s="507"/>
      <c r="GK280" s="507"/>
      <c r="GL280" s="507"/>
      <c r="GM280" s="507"/>
      <c r="GN280" s="507"/>
      <c r="GO280" s="507"/>
      <c r="GP280" s="507"/>
      <c r="GQ280" s="507"/>
      <c r="GR280" s="507"/>
      <c r="GS280" s="507"/>
      <c r="GT280" s="507"/>
      <c r="GU280" s="507"/>
      <c r="GV280" s="507"/>
      <c r="GW280" s="507"/>
      <c r="GX280" s="507"/>
      <c r="GY280" s="507"/>
      <c r="GZ280" s="507"/>
      <c r="HA280" s="507"/>
      <c r="HB280" s="507"/>
      <c r="HC280" s="507"/>
      <c r="HD280" s="507"/>
      <c r="HE280" s="507"/>
      <c r="HF280" s="507"/>
      <c r="HG280" s="507"/>
      <c r="HH280" s="507"/>
      <c r="HI280" s="507"/>
      <c r="HJ280" s="507"/>
      <c r="HK280" s="507"/>
      <c r="HL280" s="507"/>
      <c r="HM280" s="507"/>
      <c r="HN280" s="507"/>
      <c r="HO280" s="507"/>
      <c r="HP280" s="507"/>
      <c r="HQ280" s="507"/>
      <c r="HR280" s="507"/>
      <c r="HS280" s="507"/>
      <c r="HT280" s="507"/>
      <c r="HU280" s="507"/>
      <c r="HV280" s="507"/>
      <c r="HW280" s="507"/>
      <c r="HX280" s="507"/>
      <c r="HY280" s="507"/>
      <c r="HZ280" s="507"/>
      <c r="IA280" s="507"/>
      <c r="IB280" s="507"/>
      <c r="IC280" s="507"/>
      <c r="ID280" s="507"/>
      <c r="IE280" s="507"/>
      <c r="IF280" s="507"/>
      <c r="IG280" s="507"/>
      <c r="IH280" s="507"/>
      <c r="II280" s="507"/>
      <c r="IJ280" s="507"/>
    </row>
    <row r="281" spans="1:244" s="398" customFormat="1" ht="19" x14ac:dyDescent="0.2">
      <c r="A281"/>
      <c r="B281" s="290"/>
      <c r="C281"/>
      <c r="D281" s="341"/>
      <c r="E281" s="463"/>
      <c r="F281" s="463"/>
      <c r="G281" s="271"/>
      <c r="H281"/>
      <c r="I281" s="99"/>
      <c r="J281"/>
      <c r="K281"/>
      <c r="L281"/>
      <c r="M281" s="275"/>
      <c r="N281" s="275"/>
      <c r="O281" s="275"/>
      <c r="P281" s="275"/>
      <c r="Q281" s="275"/>
      <c r="R281" s="275"/>
      <c r="S281" s="275"/>
      <c r="T281" s="275"/>
      <c r="U281" s="275"/>
      <c r="V281" s="275"/>
      <c r="W281" s="275"/>
      <c r="X281" s="275"/>
      <c r="Y281" s="275"/>
      <c r="Z281" s="275"/>
      <c r="AA281" s="275"/>
      <c r="AB281" s="23"/>
      <c r="AC281"/>
      <c r="AD281" s="92"/>
      <c r="AE281"/>
      <c r="AF281"/>
      <c r="AG281"/>
      <c r="AH281" s="96"/>
      <c r="AI281" s="394"/>
      <c r="AJ281" s="215"/>
      <c r="AK281" s="215"/>
      <c r="AL281" s="215"/>
      <c r="AM281" s="215"/>
      <c r="AN281" s="215"/>
      <c r="AO281" s="215"/>
      <c r="AP281" s="215"/>
      <c r="AQ281" s="215"/>
      <c r="AR281" s="215"/>
      <c r="AS281" s="215"/>
      <c r="AT281" s="215"/>
      <c r="AU281" s="215"/>
      <c r="AV281" s="215"/>
      <c r="AW281" s="215"/>
      <c r="AX281" s="215"/>
      <c r="AY281" s="394"/>
      <c r="AZ281" s="215"/>
      <c r="BA281" s="715"/>
      <c r="BB281"/>
      <c r="BC281" s="715"/>
      <c r="BD281"/>
      <c r="BE281" s="715"/>
      <c r="BF281"/>
      <c r="BG281" s="715"/>
      <c r="BH281"/>
      <c r="BI281" s="715"/>
      <c r="BJ281"/>
      <c r="BK281" s="715"/>
      <c r="BL281"/>
      <c r="BM281" s="715"/>
      <c r="BN281"/>
      <c r="BO281" s="387"/>
      <c r="BP281"/>
      <c r="BQ281" s="387"/>
      <c r="BR281"/>
      <c r="BS281" s="387"/>
      <c r="BT281"/>
      <c r="BU281" s="387"/>
      <c r="BV281"/>
      <c r="BW281" s="387"/>
      <c r="BX281"/>
      <c r="BY281" s="387"/>
      <c r="BZ281"/>
      <c r="CA281" s="387"/>
      <c r="CB281"/>
      <c r="CC281" s="387"/>
      <c r="CD281"/>
      <c r="CE281" s="387"/>
      <c r="CF281"/>
      <c r="CG281" s="387"/>
      <c r="CH281"/>
      <c r="CI281" s="387"/>
      <c r="CJ281"/>
      <c r="CK281" s="215"/>
      <c r="CL281" s="507"/>
      <c r="CM281" s="507"/>
      <c r="CN281" s="507"/>
      <c r="CO281" s="507"/>
      <c r="CP281" s="507"/>
      <c r="CQ281" s="507"/>
      <c r="CR281" s="507"/>
      <c r="CS281" s="507"/>
      <c r="CT281" s="507"/>
      <c r="CU281" s="507"/>
      <c r="CV281" s="507"/>
      <c r="CW281" s="507"/>
      <c r="CX281" s="507"/>
      <c r="CY281" s="507"/>
      <c r="DN281" s="507"/>
      <c r="DO281" s="507"/>
      <c r="DP281" s="507"/>
      <c r="DQ281" s="507"/>
      <c r="DR281" s="507"/>
      <c r="DS281" s="507"/>
      <c r="DT281" s="507"/>
      <c r="DU281" s="507"/>
      <c r="DV281" s="507"/>
      <c r="DW281" s="507"/>
      <c r="DX281" s="507"/>
      <c r="DY281" s="507"/>
      <c r="DZ281" s="507"/>
      <c r="EA281" s="507"/>
      <c r="EB281" s="507"/>
      <c r="EC281" s="507"/>
      <c r="ED281" s="507"/>
      <c r="EE281" s="507"/>
      <c r="EF281" s="507"/>
      <c r="EG281" s="507"/>
      <c r="EH281" s="507"/>
      <c r="EI281" s="507"/>
      <c r="EJ281" s="507"/>
      <c r="EK281" s="507"/>
      <c r="EL281" s="507"/>
      <c r="EM281" s="507"/>
      <c r="EN281" s="507"/>
      <c r="EO281" s="507"/>
      <c r="EP281" s="507"/>
      <c r="EQ281" s="507"/>
      <c r="ER281" s="507"/>
      <c r="ES281" s="507"/>
      <c r="ET281" s="507"/>
      <c r="EU281" s="507"/>
      <c r="EV281" s="507"/>
      <c r="EW281" s="507"/>
      <c r="EX281" s="507"/>
      <c r="EY281" s="507"/>
      <c r="EZ281" s="507"/>
      <c r="FA281" s="507"/>
      <c r="FB281" s="507"/>
      <c r="FC281" s="507"/>
      <c r="FD281" s="507"/>
      <c r="FE281" s="507"/>
      <c r="FF281" s="507"/>
      <c r="FG281" s="507"/>
      <c r="FH281" s="507"/>
      <c r="FI281" s="507"/>
      <c r="FJ281" s="507"/>
      <c r="FK281" s="507"/>
      <c r="FL281" s="507"/>
      <c r="FM281" s="507"/>
      <c r="FN281" s="507"/>
      <c r="FO281" s="507"/>
      <c r="FP281" s="507"/>
      <c r="FQ281" s="507"/>
      <c r="FR281" s="507"/>
      <c r="FS281" s="507"/>
      <c r="FT281" s="507"/>
      <c r="FU281" s="507"/>
      <c r="FV281" s="507"/>
      <c r="FW281" s="507"/>
      <c r="FX281" s="507"/>
      <c r="FY281" s="507"/>
      <c r="FZ281" s="507"/>
      <c r="GA281" s="507"/>
      <c r="GB281" s="507"/>
      <c r="GC281" s="507"/>
      <c r="GD281" s="507"/>
      <c r="GE281" s="507"/>
      <c r="GF281" s="507"/>
      <c r="GG281" s="507"/>
      <c r="GH281" s="507"/>
      <c r="GI281" s="507"/>
      <c r="GJ281" s="507"/>
      <c r="GK281" s="507"/>
      <c r="GL281" s="507"/>
      <c r="GM281" s="507"/>
      <c r="GN281" s="507"/>
      <c r="GO281" s="507"/>
      <c r="GP281" s="507"/>
      <c r="GQ281" s="507"/>
      <c r="GR281" s="507"/>
      <c r="GS281" s="507"/>
      <c r="GT281" s="507"/>
      <c r="GU281" s="507"/>
      <c r="GV281" s="507"/>
      <c r="GW281" s="507"/>
      <c r="GX281" s="507"/>
      <c r="GY281" s="507"/>
      <c r="GZ281" s="507"/>
      <c r="HA281" s="507"/>
      <c r="HB281" s="507"/>
      <c r="HC281" s="507"/>
      <c r="HD281" s="507"/>
      <c r="HE281" s="507"/>
      <c r="HF281" s="507"/>
      <c r="HG281" s="507"/>
      <c r="HH281" s="507"/>
      <c r="HI281" s="507"/>
      <c r="HJ281" s="507"/>
      <c r="HK281" s="507"/>
      <c r="HL281" s="507"/>
      <c r="HM281" s="507"/>
      <c r="HN281" s="507"/>
      <c r="HO281" s="507"/>
      <c r="HP281" s="507"/>
      <c r="HQ281" s="507"/>
      <c r="HR281" s="507"/>
      <c r="HS281" s="507"/>
      <c r="HT281" s="507"/>
      <c r="HU281" s="507"/>
      <c r="HV281" s="507"/>
      <c r="HW281" s="507"/>
      <c r="HX281" s="507"/>
      <c r="HY281" s="507"/>
      <c r="HZ281" s="507"/>
      <c r="IA281" s="507"/>
      <c r="IB281" s="507"/>
      <c r="IC281" s="507"/>
      <c r="ID281" s="507"/>
      <c r="IE281" s="507"/>
      <c r="IF281" s="507"/>
      <c r="IG281" s="507"/>
      <c r="IH281" s="507"/>
      <c r="II281" s="507"/>
      <c r="IJ281" s="507"/>
    </row>
    <row r="282" spans="1:244" s="398" customFormat="1" ht="19" x14ac:dyDescent="0.2">
      <c r="A282"/>
      <c r="B282" s="290"/>
      <c r="C282"/>
      <c r="D282" s="341"/>
      <c r="E282" s="463"/>
      <c r="F282" s="463"/>
      <c r="G282" s="271"/>
      <c r="H282"/>
      <c r="I282" s="99"/>
      <c r="J282"/>
      <c r="K282"/>
      <c r="L282"/>
      <c r="M282" s="275"/>
      <c r="N282" s="275"/>
      <c r="O282" s="275"/>
      <c r="P282" s="275"/>
      <c r="Q282" s="275"/>
      <c r="R282" s="275"/>
      <c r="S282" s="275"/>
      <c r="T282" s="275"/>
      <c r="U282" s="275"/>
      <c r="V282" s="275"/>
      <c r="W282" s="275"/>
      <c r="X282" s="275"/>
      <c r="Y282" s="275"/>
      <c r="Z282" s="275"/>
      <c r="AA282" s="275"/>
      <c r="AB282" s="23"/>
      <c r="AC282"/>
      <c r="AD282" s="92"/>
      <c r="AE282"/>
      <c r="AF282"/>
      <c r="AG282"/>
      <c r="AH282" s="96"/>
      <c r="AI282" s="394"/>
      <c r="AJ282" s="215"/>
      <c r="AK282" s="215"/>
      <c r="AL282" s="215"/>
      <c r="AM282" s="215"/>
      <c r="AN282" s="215"/>
      <c r="AO282" s="215"/>
      <c r="AP282" s="215"/>
      <c r="AQ282" s="215"/>
      <c r="AR282" s="215"/>
      <c r="AS282" s="215"/>
      <c r="AT282" s="215"/>
      <c r="AU282" s="215"/>
      <c r="AV282" s="215"/>
      <c r="AW282" s="215"/>
      <c r="AX282" s="215"/>
      <c r="AY282" s="394"/>
      <c r="AZ282" s="215"/>
      <c r="BA282" s="715"/>
      <c r="BB282"/>
      <c r="BC282" s="715"/>
      <c r="BD282"/>
      <c r="BE282" s="715"/>
      <c r="BF282"/>
      <c r="BG282" s="715"/>
      <c r="BH282"/>
      <c r="BI282" s="715"/>
      <c r="BJ282"/>
      <c r="BK282" s="715"/>
      <c r="BL282"/>
      <c r="BM282" s="715"/>
      <c r="BN282"/>
      <c r="BO282" s="387"/>
      <c r="BP282"/>
      <c r="BQ282" s="387"/>
      <c r="BR282"/>
      <c r="BS282" s="387"/>
      <c r="BT282"/>
      <c r="BU282" s="387"/>
      <c r="BV282"/>
      <c r="BW282" s="387"/>
      <c r="BX282"/>
      <c r="BY282" s="387"/>
      <c r="BZ282"/>
      <c r="CA282" s="387"/>
      <c r="CB282"/>
      <c r="CC282" s="387"/>
      <c r="CD282"/>
      <c r="CE282" s="387"/>
      <c r="CF282"/>
      <c r="CG282" s="387"/>
      <c r="CH282"/>
      <c r="CI282" s="387"/>
      <c r="CJ282"/>
      <c r="CK282" s="215"/>
      <c r="CL282" s="507"/>
      <c r="CM282" s="507"/>
      <c r="CN282" s="507"/>
      <c r="CO282" s="507"/>
      <c r="CP282" s="507"/>
      <c r="CQ282" s="507"/>
      <c r="CR282" s="507"/>
      <c r="CS282" s="507"/>
      <c r="CT282" s="507"/>
      <c r="CU282" s="507"/>
      <c r="CV282" s="507"/>
      <c r="CW282" s="507"/>
      <c r="CX282" s="507"/>
      <c r="CY282" s="507"/>
      <c r="DN282" s="507"/>
      <c r="DO282" s="507"/>
      <c r="DP282" s="507"/>
      <c r="DQ282" s="507"/>
      <c r="DR282" s="507"/>
      <c r="DS282" s="507"/>
      <c r="DT282" s="507"/>
      <c r="DU282" s="507"/>
      <c r="DV282" s="507"/>
      <c r="DW282" s="507"/>
      <c r="DX282" s="507"/>
      <c r="DY282" s="507"/>
      <c r="DZ282" s="507"/>
      <c r="EA282" s="507"/>
      <c r="EB282" s="507"/>
      <c r="EC282" s="507"/>
      <c r="ED282" s="507"/>
      <c r="EE282" s="507"/>
      <c r="EF282" s="507"/>
      <c r="EG282" s="507"/>
      <c r="EH282" s="507"/>
      <c r="EI282" s="507"/>
      <c r="EJ282" s="507"/>
      <c r="EK282" s="507"/>
      <c r="EL282" s="507"/>
      <c r="EM282" s="507"/>
      <c r="EN282" s="507"/>
      <c r="EO282" s="507"/>
      <c r="EP282" s="507"/>
      <c r="EQ282" s="507"/>
      <c r="ER282" s="507"/>
      <c r="ES282" s="507"/>
      <c r="ET282" s="507"/>
      <c r="EU282" s="507"/>
      <c r="EV282" s="507"/>
      <c r="EW282" s="507"/>
      <c r="EX282" s="507"/>
      <c r="EY282" s="507"/>
      <c r="EZ282" s="507"/>
      <c r="FA282" s="507"/>
      <c r="FB282" s="507"/>
      <c r="FC282" s="507"/>
      <c r="FD282" s="507"/>
      <c r="FE282" s="507"/>
      <c r="FF282" s="507"/>
      <c r="FG282" s="507"/>
      <c r="FH282" s="507"/>
      <c r="FI282" s="507"/>
      <c r="FJ282" s="507"/>
      <c r="FK282" s="507"/>
      <c r="FL282" s="507"/>
      <c r="FM282" s="507"/>
      <c r="FN282" s="507"/>
      <c r="FO282" s="507"/>
      <c r="FP282" s="507"/>
      <c r="FQ282" s="507"/>
      <c r="FR282" s="507"/>
      <c r="FS282" s="507"/>
      <c r="FT282" s="507"/>
      <c r="FU282" s="507"/>
      <c r="FV282" s="507"/>
      <c r="FW282" s="507"/>
      <c r="FX282" s="507"/>
      <c r="FY282" s="507"/>
      <c r="FZ282" s="507"/>
      <c r="GA282" s="507"/>
      <c r="GB282" s="507"/>
      <c r="GC282" s="507"/>
      <c r="GD282" s="507"/>
      <c r="GE282" s="507"/>
      <c r="GF282" s="507"/>
      <c r="GG282" s="507"/>
      <c r="GH282" s="507"/>
      <c r="GI282" s="507"/>
      <c r="GJ282" s="507"/>
      <c r="GK282" s="507"/>
      <c r="GL282" s="507"/>
      <c r="GM282" s="507"/>
      <c r="GN282" s="507"/>
      <c r="GO282" s="507"/>
      <c r="GP282" s="507"/>
      <c r="GQ282" s="507"/>
      <c r="GR282" s="507"/>
      <c r="GS282" s="507"/>
      <c r="GT282" s="507"/>
      <c r="GU282" s="507"/>
      <c r="GV282" s="507"/>
      <c r="GW282" s="507"/>
      <c r="GX282" s="507"/>
      <c r="GY282" s="507"/>
      <c r="GZ282" s="507"/>
      <c r="HA282" s="507"/>
      <c r="HB282" s="507"/>
      <c r="HC282" s="507"/>
      <c r="HD282" s="507"/>
      <c r="HE282" s="507"/>
      <c r="HF282" s="507"/>
      <c r="HG282" s="507"/>
      <c r="HH282" s="507"/>
      <c r="HI282" s="507"/>
      <c r="HJ282" s="507"/>
      <c r="HK282" s="507"/>
      <c r="HL282" s="507"/>
      <c r="HM282" s="507"/>
      <c r="HN282" s="507"/>
      <c r="HO282" s="507"/>
      <c r="HP282" s="507"/>
      <c r="HQ282" s="507"/>
      <c r="HR282" s="507"/>
      <c r="HS282" s="507"/>
      <c r="HT282" s="507"/>
      <c r="HU282" s="507"/>
      <c r="HV282" s="507"/>
      <c r="HW282" s="507"/>
      <c r="HX282" s="507"/>
      <c r="HY282" s="507"/>
      <c r="HZ282" s="507"/>
      <c r="IA282" s="507"/>
      <c r="IB282" s="507"/>
      <c r="IC282" s="507"/>
      <c r="ID282" s="507"/>
      <c r="IE282" s="507"/>
      <c r="IF282" s="507"/>
      <c r="IG282" s="507"/>
      <c r="IH282" s="507"/>
      <c r="II282" s="507"/>
      <c r="IJ282" s="507"/>
    </row>
    <row r="283" spans="1:244" s="398" customFormat="1" ht="19" x14ac:dyDescent="0.2">
      <c r="A283"/>
      <c r="B283" s="290"/>
      <c r="C283"/>
      <c r="D283" s="341"/>
      <c r="E283" s="463"/>
      <c r="F283" s="463"/>
      <c r="G283" s="271"/>
      <c r="H283"/>
      <c r="I283" s="99"/>
      <c r="J283"/>
      <c r="K283"/>
      <c r="L283"/>
      <c r="M283" s="275"/>
      <c r="N283" s="275"/>
      <c r="O283" s="275"/>
      <c r="P283" s="275"/>
      <c r="Q283" s="275"/>
      <c r="R283" s="275"/>
      <c r="S283" s="275"/>
      <c r="T283" s="275"/>
      <c r="U283" s="275"/>
      <c r="V283" s="275"/>
      <c r="W283" s="275"/>
      <c r="X283" s="275"/>
      <c r="Y283" s="275"/>
      <c r="Z283" s="275"/>
      <c r="AA283" s="275"/>
      <c r="AB283" s="23"/>
      <c r="AC283"/>
      <c r="AD283" s="92"/>
      <c r="AE283"/>
      <c r="AF283"/>
      <c r="AG283"/>
      <c r="AH283" s="96"/>
      <c r="AI283" s="394"/>
      <c r="AJ283" s="215"/>
      <c r="AK283" s="215"/>
      <c r="AL283" s="215"/>
      <c r="AM283" s="215"/>
      <c r="AN283" s="215"/>
      <c r="AO283" s="215"/>
      <c r="AP283" s="215"/>
      <c r="AQ283" s="215"/>
      <c r="AR283" s="215"/>
      <c r="AS283" s="215"/>
      <c r="AT283" s="215"/>
      <c r="AU283" s="215"/>
      <c r="AV283" s="215"/>
      <c r="AW283" s="215"/>
      <c r="AX283" s="215"/>
      <c r="AY283" s="394"/>
      <c r="AZ283" s="215"/>
      <c r="BA283" s="715"/>
      <c r="BB283"/>
      <c r="BC283" s="715"/>
      <c r="BD283"/>
      <c r="BE283" s="715"/>
      <c r="BF283"/>
      <c r="BG283" s="715"/>
      <c r="BH283"/>
      <c r="BI283" s="715"/>
      <c r="BJ283"/>
      <c r="BK283" s="715"/>
      <c r="BL283"/>
      <c r="BM283" s="715"/>
      <c r="BN283"/>
      <c r="BO283" s="387"/>
      <c r="BP283"/>
      <c r="BQ283" s="387"/>
      <c r="BR283"/>
      <c r="BS283" s="387"/>
      <c r="BT283"/>
      <c r="BU283" s="387"/>
      <c r="BV283"/>
      <c r="BW283" s="387"/>
      <c r="BX283"/>
      <c r="BY283" s="387"/>
      <c r="BZ283"/>
      <c r="CA283" s="387"/>
      <c r="CB283"/>
      <c r="CC283" s="387"/>
      <c r="CD283"/>
      <c r="CE283" s="387"/>
      <c r="CF283"/>
      <c r="CG283" s="387"/>
      <c r="CH283"/>
      <c r="CI283" s="387"/>
      <c r="CJ283"/>
      <c r="CK283" s="215"/>
      <c r="CL283" s="507"/>
      <c r="CM283" s="507"/>
      <c r="CN283" s="507"/>
      <c r="CO283" s="507"/>
      <c r="CP283" s="507"/>
      <c r="CQ283" s="507"/>
      <c r="CR283" s="507"/>
      <c r="CS283" s="507"/>
      <c r="CT283" s="507"/>
      <c r="CU283" s="507"/>
      <c r="CV283" s="507"/>
      <c r="CW283" s="507"/>
      <c r="CX283" s="507"/>
      <c r="CY283" s="507"/>
      <c r="DN283" s="507"/>
      <c r="DO283" s="507"/>
      <c r="DP283" s="507"/>
      <c r="DQ283" s="507"/>
      <c r="DR283" s="507"/>
      <c r="DS283" s="507"/>
      <c r="DT283" s="507"/>
      <c r="DU283" s="507"/>
      <c r="DV283" s="507"/>
      <c r="DW283" s="507"/>
      <c r="DX283" s="507"/>
      <c r="DY283" s="507"/>
      <c r="DZ283" s="507"/>
      <c r="EA283" s="507"/>
      <c r="EB283" s="507"/>
      <c r="EC283" s="507"/>
      <c r="ED283" s="507"/>
      <c r="EE283" s="507"/>
      <c r="EF283" s="507"/>
      <c r="EG283" s="507"/>
      <c r="EH283" s="507"/>
      <c r="EI283" s="507"/>
      <c r="EJ283" s="507"/>
      <c r="EK283" s="507"/>
      <c r="EL283" s="507"/>
      <c r="EM283" s="507"/>
      <c r="EN283" s="507"/>
      <c r="EO283" s="507"/>
      <c r="EP283" s="507"/>
      <c r="EQ283" s="507"/>
      <c r="ER283" s="507"/>
      <c r="ES283" s="507"/>
      <c r="ET283" s="507"/>
      <c r="EU283" s="507"/>
      <c r="EV283" s="507"/>
      <c r="EW283" s="507"/>
      <c r="EX283" s="507"/>
      <c r="EY283" s="507"/>
      <c r="EZ283" s="507"/>
      <c r="FA283" s="507"/>
      <c r="FB283" s="507"/>
      <c r="FC283" s="507"/>
      <c r="FD283" s="507"/>
      <c r="FE283" s="507"/>
      <c r="FF283" s="507"/>
      <c r="FG283" s="507"/>
      <c r="FH283" s="507"/>
      <c r="FI283" s="507"/>
      <c r="FJ283" s="507"/>
      <c r="FK283" s="507"/>
      <c r="FL283" s="507"/>
      <c r="FM283" s="507"/>
      <c r="FN283" s="507"/>
      <c r="FO283" s="507"/>
      <c r="FP283" s="507"/>
      <c r="FQ283" s="507"/>
      <c r="FR283" s="507"/>
      <c r="FS283" s="507"/>
      <c r="FT283" s="507"/>
      <c r="FU283" s="507"/>
      <c r="FV283" s="507"/>
      <c r="FW283" s="507"/>
      <c r="FX283" s="507"/>
      <c r="FY283" s="507"/>
      <c r="FZ283" s="507"/>
      <c r="GA283" s="507"/>
      <c r="GB283" s="507"/>
      <c r="GC283" s="507"/>
      <c r="GD283" s="507"/>
      <c r="GE283" s="507"/>
      <c r="GF283" s="507"/>
      <c r="GG283" s="507"/>
      <c r="GH283" s="507"/>
      <c r="GI283" s="507"/>
      <c r="GJ283" s="507"/>
      <c r="GK283" s="507"/>
      <c r="GL283" s="507"/>
      <c r="GM283" s="507"/>
      <c r="GN283" s="507"/>
      <c r="GO283" s="507"/>
      <c r="GP283" s="507"/>
      <c r="GQ283" s="507"/>
      <c r="GR283" s="507"/>
      <c r="GS283" s="507"/>
      <c r="GT283" s="507"/>
      <c r="GU283" s="507"/>
      <c r="GV283" s="507"/>
      <c r="GW283" s="507"/>
      <c r="GX283" s="507"/>
      <c r="GY283" s="507"/>
      <c r="GZ283" s="507"/>
      <c r="HA283" s="507"/>
      <c r="HB283" s="507"/>
      <c r="HC283" s="507"/>
      <c r="HD283" s="507"/>
      <c r="HE283" s="507"/>
      <c r="HF283" s="507"/>
      <c r="HG283" s="507"/>
      <c r="HH283" s="507"/>
      <c r="HI283" s="507"/>
      <c r="HJ283" s="507"/>
      <c r="HK283" s="507"/>
      <c r="HL283" s="507"/>
      <c r="HM283" s="507"/>
      <c r="HN283" s="507"/>
      <c r="HO283" s="507"/>
      <c r="HP283" s="507"/>
      <c r="HQ283" s="507"/>
      <c r="HR283" s="507"/>
      <c r="HS283" s="507"/>
      <c r="HT283" s="507"/>
      <c r="HU283" s="507"/>
      <c r="HV283" s="507"/>
      <c r="HW283" s="507"/>
      <c r="HX283" s="507"/>
      <c r="HY283" s="507"/>
      <c r="HZ283" s="507"/>
      <c r="IA283" s="507"/>
      <c r="IB283" s="507"/>
      <c r="IC283" s="507"/>
      <c r="ID283" s="507"/>
      <c r="IE283" s="507"/>
      <c r="IF283" s="507"/>
      <c r="IG283" s="507"/>
      <c r="IH283" s="507"/>
      <c r="II283" s="507"/>
      <c r="IJ283" s="507"/>
    </row>
    <row r="284" spans="1:244" s="398" customFormat="1" ht="19" x14ac:dyDescent="0.2">
      <c r="A284"/>
      <c r="B284" s="290"/>
      <c r="C284"/>
      <c r="D284" s="341"/>
      <c r="E284" s="463"/>
      <c r="F284" s="463"/>
      <c r="G284" s="271"/>
      <c r="H284"/>
      <c r="I284" s="99"/>
      <c r="J284"/>
      <c r="K284"/>
      <c r="L284"/>
      <c r="M284" s="275"/>
      <c r="N284" s="275"/>
      <c r="O284" s="275"/>
      <c r="P284" s="275"/>
      <c r="Q284" s="275"/>
      <c r="R284" s="275"/>
      <c r="S284" s="275"/>
      <c r="T284" s="275"/>
      <c r="U284" s="275"/>
      <c r="V284" s="275"/>
      <c r="W284" s="275"/>
      <c r="X284" s="275"/>
      <c r="Y284" s="275"/>
      <c r="Z284" s="275"/>
      <c r="AA284" s="275"/>
      <c r="AB284" s="23"/>
      <c r="AC284"/>
      <c r="AD284" s="92"/>
      <c r="AE284"/>
      <c r="AF284"/>
      <c r="AG284"/>
      <c r="AH284" s="96"/>
      <c r="AI284" s="394"/>
      <c r="AJ284" s="215"/>
      <c r="AK284" s="215"/>
      <c r="AL284" s="215"/>
      <c r="AM284" s="215"/>
      <c r="AN284" s="215"/>
      <c r="AO284" s="215"/>
      <c r="AP284" s="215"/>
      <c r="AQ284" s="215"/>
      <c r="AR284" s="215"/>
      <c r="AS284" s="215"/>
      <c r="AT284" s="215"/>
      <c r="AU284" s="215"/>
      <c r="AV284" s="215"/>
      <c r="AW284" s="215"/>
      <c r="AX284" s="215"/>
      <c r="AY284" s="394"/>
      <c r="AZ284" s="215"/>
      <c r="BA284" s="715"/>
      <c r="BB284"/>
      <c r="BC284" s="715"/>
      <c r="BD284"/>
      <c r="BE284" s="715"/>
      <c r="BF284"/>
      <c r="BG284" s="715"/>
      <c r="BH284"/>
      <c r="BI284" s="715"/>
      <c r="BJ284"/>
      <c r="BK284" s="715"/>
      <c r="BL284"/>
      <c r="BM284" s="715"/>
      <c r="BN284"/>
      <c r="BO284" s="387"/>
      <c r="BP284"/>
      <c r="BQ284" s="387"/>
      <c r="BR284"/>
      <c r="BS284" s="387"/>
      <c r="BT284"/>
      <c r="BU284" s="387"/>
      <c r="BV284"/>
      <c r="BW284" s="387"/>
      <c r="BX284"/>
      <c r="BY284" s="387"/>
      <c r="BZ284"/>
      <c r="CA284" s="387"/>
      <c r="CB284"/>
      <c r="CC284" s="387"/>
      <c r="CD284"/>
      <c r="CE284" s="387"/>
      <c r="CF284"/>
      <c r="CG284" s="387"/>
      <c r="CH284"/>
      <c r="CI284" s="387"/>
      <c r="CJ284"/>
      <c r="CK284" s="215"/>
      <c r="CL284" s="507"/>
      <c r="CM284" s="507"/>
      <c r="CN284" s="507"/>
      <c r="CO284" s="507"/>
      <c r="CP284" s="507"/>
      <c r="CQ284" s="507"/>
      <c r="CR284" s="507"/>
      <c r="CS284" s="507"/>
      <c r="CT284" s="507"/>
      <c r="CU284" s="507"/>
      <c r="CV284" s="507"/>
      <c r="CW284" s="507"/>
      <c r="CX284" s="507"/>
      <c r="CY284" s="507"/>
      <c r="DN284" s="507"/>
      <c r="DO284" s="507"/>
      <c r="DP284" s="507"/>
      <c r="DQ284" s="507"/>
      <c r="DR284" s="507"/>
      <c r="DS284" s="507"/>
      <c r="DT284" s="507"/>
      <c r="DU284" s="507"/>
      <c r="DV284" s="507"/>
      <c r="DW284" s="507"/>
      <c r="DX284" s="507"/>
      <c r="DY284" s="507"/>
      <c r="DZ284" s="507"/>
      <c r="EA284" s="507"/>
      <c r="EB284" s="507"/>
      <c r="EC284" s="507"/>
      <c r="ED284" s="507"/>
      <c r="EE284" s="507"/>
      <c r="EF284" s="507"/>
      <c r="EG284" s="507"/>
      <c r="EH284" s="507"/>
      <c r="EI284" s="507"/>
      <c r="EJ284" s="507"/>
      <c r="EK284" s="507"/>
      <c r="EL284" s="507"/>
      <c r="EM284" s="507"/>
      <c r="EN284" s="507"/>
      <c r="EO284" s="507"/>
      <c r="EP284" s="507"/>
      <c r="EQ284" s="507"/>
      <c r="ER284" s="507"/>
      <c r="ES284" s="507"/>
      <c r="ET284" s="507"/>
      <c r="EU284" s="507"/>
      <c r="EV284" s="507"/>
      <c r="EW284" s="507"/>
      <c r="EX284" s="507"/>
      <c r="EY284" s="507"/>
      <c r="EZ284" s="507"/>
      <c r="FA284" s="507"/>
      <c r="FB284" s="507"/>
      <c r="FC284" s="507"/>
      <c r="FD284" s="507"/>
      <c r="FE284" s="507"/>
      <c r="FF284" s="507"/>
      <c r="FG284" s="507"/>
      <c r="FH284" s="507"/>
      <c r="FI284" s="507"/>
      <c r="FJ284" s="507"/>
      <c r="FK284" s="507"/>
      <c r="FL284" s="507"/>
      <c r="FM284" s="507"/>
      <c r="FN284" s="507"/>
      <c r="FO284" s="507"/>
      <c r="FP284" s="507"/>
      <c r="FQ284" s="507"/>
      <c r="FR284" s="507"/>
      <c r="FS284" s="507"/>
      <c r="FT284" s="507"/>
      <c r="FU284" s="507"/>
      <c r="FV284" s="507"/>
      <c r="FW284" s="507"/>
      <c r="FX284" s="507"/>
      <c r="FY284" s="507"/>
      <c r="FZ284" s="507"/>
      <c r="GA284" s="507"/>
      <c r="GB284" s="507"/>
      <c r="GC284" s="507"/>
      <c r="GD284" s="507"/>
      <c r="GE284" s="507"/>
      <c r="GF284" s="507"/>
      <c r="GG284" s="507"/>
      <c r="GH284" s="507"/>
      <c r="GI284" s="507"/>
      <c r="GJ284" s="507"/>
      <c r="GK284" s="507"/>
      <c r="GL284" s="507"/>
      <c r="GM284" s="507"/>
      <c r="GN284" s="507"/>
      <c r="GO284" s="507"/>
      <c r="GP284" s="507"/>
      <c r="GQ284" s="507"/>
      <c r="GR284" s="507"/>
      <c r="GS284" s="507"/>
      <c r="GT284" s="507"/>
      <c r="GU284" s="507"/>
      <c r="GV284" s="507"/>
      <c r="GW284" s="507"/>
      <c r="GX284" s="507"/>
      <c r="GY284" s="507"/>
      <c r="GZ284" s="507"/>
      <c r="HA284" s="507"/>
      <c r="HB284" s="507"/>
      <c r="HC284" s="507"/>
      <c r="HD284" s="507"/>
      <c r="HE284" s="507"/>
      <c r="HF284" s="507"/>
      <c r="HG284" s="507"/>
      <c r="HH284" s="507"/>
      <c r="HI284" s="507"/>
      <c r="HJ284" s="507"/>
      <c r="HK284" s="507"/>
      <c r="HL284" s="507"/>
      <c r="HM284" s="507"/>
      <c r="HN284" s="507"/>
      <c r="HO284" s="507"/>
      <c r="HP284" s="507"/>
      <c r="HQ284" s="507"/>
      <c r="HR284" s="507"/>
      <c r="HS284" s="507"/>
      <c r="HT284" s="507"/>
      <c r="HU284" s="507"/>
      <c r="HV284" s="507"/>
      <c r="HW284" s="507"/>
      <c r="HX284" s="507"/>
      <c r="HY284" s="507"/>
      <c r="HZ284" s="507"/>
      <c r="IA284" s="507"/>
      <c r="IB284" s="507"/>
      <c r="IC284" s="507"/>
      <c r="ID284" s="507"/>
      <c r="IE284" s="507"/>
      <c r="IF284" s="507"/>
      <c r="IG284" s="507"/>
      <c r="IH284" s="507"/>
      <c r="II284" s="507"/>
      <c r="IJ284" s="507"/>
    </row>
    <row r="285" spans="1:244" s="398" customFormat="1" ht="19" x14ac:dyDescent="0.2">
      <c r="A285"/>
      <c r="B285" s="290"/>
      <c r="C285"/>
      <c r="D285" s="341"/>
      <c r="E285" s="463"/>
      <c r="F285" s="463"/>
      <c r="G285" s="271"/>
      <c r="H285"/>
      <c r="I285" s="99"/>
      <c r="J285"/>
      <c r="K285"/>
      <c r="L285"/>
      <c r="M285" s="275"/>
      <c r="N285" s="275"/>
      <c r="O285" s="275"/>
      <c r="P285" s="275"/>
      <c r="Q285" s="275"/>
      <c r="R285" s="275"/>
      <c r="S285" s="275"/>
      <c r="T285" s="275"/>
      <c r="U285" s="275"/>
      <c r="V285" s="275"/>
      <c r="W285" s="275"/>
      <c r="X285" s="275"/>
      <c r="Y285" s="275"/>
      <c r="Z285" s="275"/>
      <c r="AA285" s="275"/>
      <c r="AB285" s="23"/>
      <c r="AC285"/>
      <c r="AD285" s="92"/>
      <c r="AE285"/>
      <c r="AF285"/>
      <c r="AG285"/>
      <c r="AH285" s="96"/>
      <c r="AI285" s="394"/>
      <c r="AJ285" s="215"/>
      <c r="AK285" s="215"/>
      <c r="AL285" s="215"/>
      <c r="AM285" s="215"/>
      <c r="AN285" s="215"/>
      <c r="AO285" s="215"/>
      <c r="AP285" s="215"/>
      <c r="AQ285" s="215"/>
      <c r="AR285" s="215"/>
      <c r="AS285" s="215"/>
      <c r="AT285" s="215"/>
      <c r="AU285" s="215"/>
      <c r="AV285" s="215"/>
      <c r="AW285" s="215"/>
      <c r="AX285" s="215"/>
      <c r="AY285" s="394"/>
      <c r="AZ285" s="215"/>
      <c r="BA285" s="715"/>
      <c r="BB285"/>
      <c r="BC285" s="715"/>
      <c r="BD285"/>
      <c r="BE285" s="715"/>
      <c r="BF285"/>
      <c r="BG285" s="715"/>
      <c r="BH285"/>
      <c r="BI285" s="715"/>
      <c r="BJ285"/>
      <c r="BK285" s="715"/>
      <c r="BL285"/>
      <c r="BM285" s="715"/>
      <c r="BN285"/>
      <c r="BO285" s="387"/>
      <c r="BP285"/>
      <c r="BQ285" s="387"/>
      <c r="BR285"/>
      <c r="BS285" s="387"/>
      <c r="BT285"/>
      <c r="BU285" s="387"/>
      <c r="BV285"/>
      <c r="BW285" s="387"/>
      <c r="BX285"/>
      <c r="BY285" s="387"/>
      <c r="BZ285"/>
      <c r="CA285" s="387"/>
      <c r="CB285"/>
      <c r="CC285" s="387"/>
      <c r="CD285"/>
      <c r="CE285" s="387"/>
      <c r="CF285"/>
      <c r="CG285" s="387"/>
      <c r="CH285"/>
      <c r="CI285" s="387"/>
      <c r="CJ285"/>
      <c r="CK285" s="215"/>
      <c r="CL285" s="507"/>
      <c r="CM285" s="507"/>
      <c r="CN285" s="507"/>
      <c r="CO285" s="507"/>
      <c r="CP285" s="507"/>
      <c r="CQ285" s="507"/>
      <c r="CR285" s="507"/>
      <c r="CS285" s="507"/>
      <c r="CT285" s="507"/>
      <c r="CU285" s="507"/>
      <c r="CV285" s="507"/>
      <c r="CW285" s="507"/>
      <c r="CX285" s="507"/>
      <c r="CY285" s="507"/>
      <c r="DN285" s="507"/>
      <c r="DO285" s="507"/>
      <c r="DP285" s="507"/>
      <c r="DQ285" s="507"/>
      <c r="DR285" s="507"/>
      <c r="DS285" s="507"/>
      <c r="DT285" s="507"/>
      <c r="DU285" s="507"/>
      <c r="DV285" s="507"/>
      <c r="DW285" s="507"/>
      <c r="DX285" s="507"/>
      <c r="DY285" s="507"/>
      <c r="DZ285" s="507"/>
      <c r="EA285" s="507"/>
      <c r="EB285" s="507"/>
      <c r="EC285" s="507"/>
      <c r="ED285" s="507"/>
      <c r="EE285" s="507"/>
      <c r="EF285" s="507"/>
      <c r="EG285" s="507"/>
      <c r="EH285" s="507"/>
      <c r="EI285" s="507"/>
      <c r="EJ285" s="507"/>
      <c r="EK285" s="507"/>
      <c r="EL285" s="507"/>
      <c r="EM285" s="507"/>
      <c r="EN285" s="507"/>
      <c r="EO285" s="507"/>
      <c r="EP285" s="507"/>
      <c r="EQ285" s="507"/>
      <c r="ER285" s="507"/>
      <c r="ES285" s="507"/>
      <c r="ET285" s="507"/>
      <c r="EU285" s="507"/>
      <c r="EV285" s="507"/>
      <c r="EW285" s="507"/>
      <c r="EX285" s="507"/>
      <c r="EY285" s="507"/>
      <c r="EZ285" s="507"/>
      <c r="FA285" s="507"/>
      <c r="FB285" s="507"/>
      <c r="FC285" s="507"/>
      <c r="FD285" s="507"/>
      <c r="FE285" s="507"/>
      <c r="FF285" s="507"/>
      <c r="FG285" s="507"/>
      <c r="FH285" s="507"/>
      <c r="FI285" s="507"/>
      <c r="FJ285" s="507"/>
      <c r="FK285" s="507"/>
      <c r="FL285" s="507"/>
      <c r="FM285" s="507"/>
      <c r="FN285" s="507"/>
      <c r="FO285" s="507"/>
      <c r="FP285" s="507"/>
      <c r="FQ285" s="507"/>
      <c r="FR285" s="507"/>
      <c r="FS285" s="507"/>
      <c r="FT285" s="507"/>
      <c r="FU285" s="507"/>
      <c r="FV285" s="507"/>
      <c r="FW285" s="507"/>
      <c r="FX285" s="507"/>
      <c r="FY285" s="507"/>
      <c r="FZ285" s="507"/>
      <c r="GA285" s="507"/>
      <c r="GB285" s="507"/>
      <c r="GC285" s="507"/>
      <c r="GD285" s="507"/>
      <c r="GE285" s="507"/>
      <c r="GF285" s="507"/>
      <c r="GG285" s="507"/>
      <c r="GH285" s="507"/>
      <c r="GI285" s="507"/>
      <c r="GJ285" s="507"/>
      <c r="GK285" s="507"/>
      <c r="GL285" s="507"/>
      <c r="GM285" s="507"/>
      <c r="GN285" s="507"/>
      <c r="GO285" s="507"/>
      <c r="GP285" s="507"/>
      <c r="GQ285" s="507"/>
      <c r="GR285" s="507"/>
      <c r="GS285" s="507"/>
      <c r="GT285" s="507"/>
      <c r="GU285" s="507"/>
      <c r="GV285" s="507"/>
      <c r="GW285" s="507"/>
      <c r="GX285" s="507"/>
      <c r="GY285" s="507"/>
      <c r="GZ285" s="507"/>
      <c r="HA285" s="507"/>
      <c r="HB285" s="507"/>
      <c r="HC285" s="507"/>
      <c r="HD285" s="507"/>
      <c r="HE285" s="507"/>
      <c r="HF285" s="507"/>
      <c r="HG285" s="507"/>
      <c r="HH285" s="507"/>
      <c r="HI285" s="507"/>
      <c r="HJ285" s="507"/>
      <c r="HK285" s="507"/>
      <c r="HL285" s="507"/>
      <c r="HM285" s="507"/>
      <c r="HN285" s="507"/>
      <c r="HO285" s="507"/>
      <c r="HP285" s="507"/>
      <c r="HQ285" s="507"/>
      <c r="HR285" s="507"/>
      <c r="HS285" s="507"/>
      <c r="HT285" s="507"/>
      <c r="HU285" s="507"/>
      <c r="HV285" s="507"/>
      <c r="HW285" s="507"/>
      <c r="HX285" s="507"/>
      <c r="HY285" s="507"/>
      <c r="HZ285" s="507"/>
      <c r="IA285" s="507"/>
      <c r="IB285" s="507"/>
      <c r="IC285" s="507"/>
      <c r="ID285" s="507"/>
      <c r="IE285" s="507"/>
      <c r="IF285" s="507"/>
      <c r="IG285" s="507"/>
      <c r="IH285" s="507"/>
      <c r="II285" s="507"/>
      <c r="IJ285" s="507"/>
    </row>
    <row r="286" spans="1:244" s="398" customFormat="1" ht="19" x14ac:dyDescent="0.2">
      <c r="A286"/>
      <c r="B286" s="290"/>
      <c r="C286"/>
      <c r="D286" s="341"/>
      <c r="E286" s="463"/>
      <c r="F286" s="463"/>
      <c r="G286" s="271"/>
      <c r="H286"/>
      <c r="I286" s="99"/>
      <c r="J286"/>
      <c r="K286"/>
      <c r="L286"/>
      <c r="M286" s="275"/>
      <c r="N286" s="275"/>
      <c r="O286" s="275"/>
      <c r="P286" s="275"/>
      <c r="Q286" s="275"/>
      <c r="R286" s="275"/>
      <c r="S286" s="275"/>
      <c r="T286" s="275"/>
      <c r="U286" s="275"/>
      <c r="V286" s="275"/>
      <c r="W286" s="275"/>
      <c r="X286" s="275"/>
      <c r="Y286" s="275"/>
      <c r="Z286" s="275"/>
      <c r="AA286" s="275"/>
      <c r="AB286" s="23"/>
      <c r="AC286"/>
      <c r="AD286" s="92"/>
      <c r="AE286"/>
      <c r="AF286"/>
      <c r="AG286"/>
      <c r="AH286" s="96"/>
      <c r="AI286" s="394"/>
      <c r="AJ286" s="215"/>
      <c r="AK286" s="215"/>
      <c r="AL286" s="215"/>
      <c r="AM286" s="215"/>
      <c r="AN286" s="215"/>
      <c r="AO286" s="215"/>
      <c r="AP286" s="215"/>
      <c r="AQ286" s="215"/>
      <c r="AR286" s="215"/>
      <c r="AS286" s="215"/>
      <c r="AT286" s="215"/>
      <c r="AU286" s="215"/>
      <c r="AV286" s="215"/>
      <c r="AW286" s="215"/>
      <c r="AX286" s="215"/>
      <c r="AY286" s="394"/>
      <c r="AZ286" s="215"/>
      <c r="BA286" s="715"/>
      <c r="BB286"/>
      <c r="BC286" s="715"/>
      <c r="BD286"/>
      <c r="BE286" s="715"/>
      <c r="BF286"/>
      <c r="BG286" s="715"/>
      <c r="BH286"/>
      <c r="BI286" s="715"/>
      <c r="BJ286"/>
      <c r="BK286" s="715"/>
      <c r="BL286"/>
      <c r="BM286" s="715"/>
      <c r="BN286"/>
      <c r="BO286" s="387"/>
      <c r="BP286"/>
      <c r="BQ286" s="387"/>
      <c r="BR286"/>
      <c r="BS286" s="387"/>
      <c r="BT286"/>
      <c r="BU286" s="387"/>
      <c r="BV286"/>
      <c r="BW286" s="387"/>
      <c r="BX286"/>
      <c r="BY286" s="387"/>
      <c r="BZ286"/>
      <c r="CA286" s="387"/>
      <c r="CB286"/>
      <c r="CC286" s="387"/>
      <c r="CD286"/>
      <c r="CE286" s="387"/>
      <c r="CF286"/>
      <c r="CG286" s="387"/>
      <c r="CH286"/>
      <c r="CI286" s="387"/>
      <c r="CJ286"/>
      <c r="CK286" s="215"/>
      <c r="CL286" s="507"/>
      <c r="CM286" s="507"/>
      <c r="CN286" s="507"/>
      <c r="CO286" s="507"/>
      <c r="CP286" s="507"/>
      <c r="CQ286" s="507"/>
      <c r="CR286" s="507"/>
      <c r="CS286" s="507"/>
      <c r="CT286" s="507"/>
      <c r="CU286" s="507"/>
      <c r="CV286" s="507"/>
      <c r="CW286" s="507"/>
      <c r="CX286" s="507"/>
      <c r="CY286" s="507"/>
      <c r="DN286" s="507"/>
      <c r="DO286" s="507"/>
      <c r="DP286" s="507"/>
      <c r="DQ286" s="507"/>
      <c r="DR286" s="507"/>
      <c r="DS286" s="507"/>
      <c r="DT286" s="507"/>
      <c r="DU286" s="507"/>
      <c r="DV286" s="507"/>
      <c r="DW286" s="507"/>
      <c r="DX286" s="507"/>
      <c r="DY286" s="507"/>
      <c r="DZ286" s="507"/>
      <c r="EA286" s="507"/>
      <c r="EB286" s="507"/>
      <c r="EC286" s="507"/>
      <c r="ED286" s="507"/>
      <c r="EE286" s="507"/>
      <c r="EF286" s="507"/>
      <c r="EG286" s="507"/>
      <c r="EH286" s="507"/>
      <c r="EI286" s="507"/>
      <c r="EJ286" s="507"/>
      <c r="EK286" s="507"/>
      <c r="EL286" s="507"/>
      <c r="EM286" s="507"/>
      <c r="EN286" s="507"/>
      <c r="EO286" s="507"/>
      <c r="EP286" s="507"/>
      <c r="EQ286" s="507"/>
      <c r="ER286" s="507"/>
      <c r="ES286" s="507"/>
      <c r="ET286" s="507"/>
      <c r="EU286" s="507"/>
      <c r="EV286" s="507"/>
      <c r="EW286" s="507"/>
      <c r="EX286" s="507"/>
      <c r="EY286" s="507"/>
      <c r="EZ286" s="507"/>
      <c r="FA286" s="507"/>
      <c r="FB286" s="507"/>
      <c r="FC286" s="507"/>
      <c r="FD286" s="507"/>
      <c r="FE286" s="507"/>
      <c r="FF286" s="507"/>
      <c r="FG286" s="507"/>
      <c r="FH286" s="507"/>
      <c r="FI286" s="507"/>
      <c r="FJ286" s="507"/>
      <c r="FK286" s="507"/>
      <c r="FL286" s="507"/>
      <c r="FM286" s="507"/>
      <c r="FN286" s="507"/>
      <c r="FO286" s="507"/>
      <c r="FP286" s="507"/>
      <c r="FQ286" s="507"/>
      <c r="FR286" s="507"/>
      <c r="FS286" s="507"/>
      <c r="FT286" s="507"/>
      <c r="FU286" s="507"/>
      <c r="FV286" s="507"/>
      <c r="FW286" s="507"/>
      <c r="FX286" s="507"/>
      <c r="FY286" s="507"/>
      <c r="FZ286" s="507"/>
      <c r="GA286" s="507"/>
      <c r="GB286" s="507"/>
      <c r="GC286" s="507"/>
      <c r="GD286" s="507"/>
      <c r="GE286" s="507"/>
      <c r="GF286" s="507"/>
      <c r="GG286" s="507"/>
      <c r="GH286" s="507"/>
      <c r="GI286" s="507"/>
      <c r="GJ286" s="507"/>
      <c r="GK286" s="507"/>
      <c r="GL286" s="507"/>
      <c r="GM286" s="507"/>
      <c r="GN286" s="507"/>
      <c r="GO286" s="507"/>
      <c r="GP286" s="507"/>
      <c r="GQ286" s="507"/>
      <c r="GR286" s="507"/>
      <c r="GS286" s="507"/>
      <c r="GT286" s="507"/>
      <c r="GU286" s="507"/>
      <c r="GV286" s="507"/>
      <c r="GW286" s="507"/>
      <c r="GX286" s="507"/>
      <c r="GY286" s="507"/>
      <c r="GZ286" s="507"/>
      <c r="HA286" s="507"/>
      <c r="HB286" s="507"/>
      <c r="HC286" s="507"/>
      <c r="HD286" s="507"/>
      <c r="HE286" s="507"/>
      <c r="HF286" s="507"/>
      <c r="HG286" s="507"/>
      <c r="HH286" s="507"/>
      <c r="HI286" s="507"/>
      <c r="HJ286" s="507"/>
      <c r="HK286" s="507"/>
      <c r="HL286" s="507"/>
      <c r="HM286" s="507"/>
      <c r="HN286" s="507"/>
      <c r="HO286" s="507"/>
      <c r="HP286" s="507"/>
      <c r="HQ286" s="507"/>
      <c r="HR286" s="507"/>
      <c r="HS286" s="507"/>
      <c r="HT286" s="507"/>
      <c r="HU286" s="507"/>
      <c r="HV286" s="507"/>
      <c r="HW286" s="507"/>
      <c r="HX286" s="507"/>
      <c r="HY286" s="507"/>
      <c r="HZ286" s="507"/>
      <c r="IA286" s="507"/>
      <c r="IB286" s="507"/>
      <c r="IC286" s="507"/>
      <c r="ID286" s="507"/>
      <c r="IE286" s="507"/>
      <c r="IF286" s="507"/>
      <c r="IG286" s="507"/>
      <c r="IH286" s="507"/>
      <c r="II286" s="507"/>
      <c r="IJ286" s="507"/>
    </row>
    <row r="287" spans="1:244" s="398" customFormat="1" ht="19" x14ac:dyDescent="0.2">
      <c r="A287"/>
      <c r="B287" s="290"/>
      <c r="C287"/>
      <c r="D287" s="341"/>
      <c r="E287" s="463"/>
      <c r="F287" s="463"/>
      <c r="G287" s="271"/>
      <c r="H287"/>
      <c r="I287" s="99"/>
      <c r="J287"/>
      <c r="K287"/>
      <c r="L287"/>
      <c r="M287" s="275"/>
      <c r="N287" s="275"/>
      <c r="O287" s="275"/>
      <c r="P287" s="275"/>
      <c r="Q287" s="275"/>
      <c r="R287" s="275"/>
      <c r="S287" s="275"/>
      <c r="T287" s="275"/>
      <c r="U287" s="275"/>
      <c r="V287" s="275"/>
      <c r="W287" s="275"/>
      <c r="X287" s="275"/>
      <c r="Y287" s="275"/>
      <c r="Z287" s="275"/>
      <c r="AA287" s="275"/>
      <c r="AB287" s="23"/>
      <c r="AC287"/>
      <c r="AD287" s="92"/>
      <c r="AE287"/>
      <c r="AF287"/>
      <c r="AG287"/>
      <c r="AH287" s="96"/>
      <c r="AI287" s="394"/>
      <c r="AJ287" s="215"/>
      <c r="AK287" s="215"/>
      <c r="AL287" s="215"/>
      <c r="AM287" s="215"/>
      <c r="AN287" s="215"/>
      <c r="AO287" s="215"/>
      <c r="AP287" s="215"/>
      <c r="AQ287" s="215"/>
      <c r="AR287" s="215"/>
      <c r="AS287" s="215"/>
      <c r="AT287" s="215"/>
      <c r="AU287" s="215"/>
      <c r="AV287" s="215"/>
      <c r="AW287" s="215"/>
      <c r="AX287" s="215"/>
      <c r="AY287" s="394"/>
      <c r="AZ287" s="215"/>
      <c r="BA287" s="715"/>
      <c r="BB287"/>
      <c r="BC287" s="715"/>
      <c r="BD287"/>
      <c r="BE287" s="715"/>
      <c r="BF287"/>
      <c r="BG287" s="715"/>
      <c r="BH287"/>
      <c r="BI287" s="715"/>
      <c r="BJ287"/>
      <c r="BK287" s="715"/>
      <c r="BL287"/>
      <c r="BM287" s="715"/>
      <c r="BN287"/>
      <c r="BO287" s="387"/>
      <c r="BP287"/>
      <c r="BQ287" s="387"/>
      <c r="BR287"/>
      <c r="BS287" s="387"/>
      <c r="BT287"/>
      <c r="BU287" s="387"/>
      <c r="BV287"/>
      <c r="BW287" s="387"/>
      <c r="BX287"/>
      <c r="BY287" s="387"/>
      <c r="BZ287"/>
      <c r="CA287" s="387"/>
      <c r="CB287"/>
      <c r="CC287" s="387"/>
      <c r="CD287"/>
      <c r="CE287" s="387"/>
      <c r="CF287"/>
      <c r="CG287" s="387"/>
      <c r="CH287"/>
      <c r="CI287" s="387"/>
      <c r="CJ287"/>
      <c r="CK287" s="215"/>
      <c r="CL287" s="507"/>
      <c r="CM287" s="507"/>
      <c r="CN287" s="507"/>
      <c r="CO287" s="507"/>
      <c r="CP287" s="507"/>
      <c r="CQ287" s="507"/>
      <c r="CR287" s="507"/>
      <c r="CS287" s="507"/>
      <c r="CT287" s="507"/>
      <c r="CU287" s="507"/>
      <c r="CV287" s="507"/>
      <c r="CW287" s="507"/>
      <c r="CX287" s="507"/>
      <c r="CY287" s="507"/>
      <c r="DN287" s="507"/>
      <c r="DO287" s="507"/>
      <c r="DP287" s="507"/>
      <c r="DQ287" s="507"/>
      <c r="DR287" s="507"/>
      <c r="DS287" s="507"/>
      <c r="DT287" s="507"/>
      <c r="DU287" s="507"/>
      <c r="DV287" s="507"/>
      <c r="DW287" s="507"/>
      <c r="DX287" s="507"/>
      <c r="DY287" s="507"/>
      <c r="DZ287" s="507"/>
      <c r="EA287" s="507"/>
      <c r="EB287" s="507"/>
      <c r="EC287" s="507"/>
      <c r="ED287" s="507"/>
      <c r="EE287" s="507"/>
      <c r="EF287" s="507"/>
      <c r="EG287" s="507"/>
      <c r="EH287" s="507"/>
      <c r="EI287" s="507"/>
      <c r="EJ287" s="507"/>
      <c r="EK287" s="507"/>
      <c r="EL287" s="507"/>
      <c r="EM287" s="507"/>
      <c r="EN287" s="507"/>
      <c r="EO287" s="507"/>
      <c r="EP287" s="507"/>
      <c r="EQ287" s="507"/>
      <c r="ER287" s="507"/>
      <c r="ES287" s="507"/>
      <c r="ET287" s="507"/>
      <c r="EU287" s="507"/>
      <c r="EV287" s="507"/>
      <c r="EW287" s="507"/>
      <c r="EX287" s="507"/>
      <c r="EY287" s="507"/>
      <c r="EZ287" s="507"/>
      <c r="FA287" s="507"/>
      <c r="FB287" s="507"/>
      <c r="FC287" s="507"/>
      <c r="FD287" s="507"/>
      <c r="FE287" s="507"/>
      <c r="FF287" s="507"/>
      <c r="FG287" s="507"/>
      <c r="FH287" s="507"/>
      <c r="FI287" s="507"/>
      <c r="FJ287" s="507"/>
      <c r="FK287" s="507"/>
      <c r="FL287" s="507"/>
      <c r="FM287" s="507"/>
      <c r="FN287" s="507"/>
      <c r="FO287" s="507"/>
      <c r="FP287" s="507"/>
      <c r="FQ287" s="507"/>
      <c r="FR287" s="507"/>
      <c r="FS287" s="507"/>
      <c r="FT287" s="507"/>
      <c r="FU287" s="507"/>
      <c r="FV287" s="507"/>
      <c r="FW287" s="507"/>
      <c r="FX287" s="507"/>
      <c r="FY287" s="507"/>
      <c r="FZ287" s="507"/>
      <c r="GA287" s="507"/>
      <c r="GB287" s="507"/>
      <c r="GC287" s="507"/>
      <c r="GD287" s="507"/>
      <c r="GE287" s="507"/>
      <c r="GF287" s="507"/>
      <c r="GG287" s="507"/>
      <c r="GH287" s="507"/>
      <c r="GI287" s="507"/>
      <c r="GJ287" s="507"/>
      <c r="GK287" s="507"/>
      <c r="GL287" s="507"/>
      <c r="GM287" s="507"/>
      <c r="GN287" s="507"/>
      <c r="GO287" s="507"/>
      <c r="GP287" s="507"/>
      <c r="GQ287" s="507"/>
      <c r="GR287" s="507"/>
      <c r="GS287" s="507"/>
      <c r="GT287" s="507"/>
      <c r="GU287" s="507"/>
      <c r="GV287" s="507"/>
      <c r="GW287" s="507"/>
      <c r="GX287" s="507"/>
      <c r="GY287" s="507"/>
      <c r="GZ287" s="507"/>
      <c r="HA287" s="507"/>
      <c r="HB287" s="507"/>
      <c r="HC287" s="507"/>
      <c r="HD287" s="507"/>
      <c r="HE287" s="507"/>
      <c r="HF287" s="507"/>
      <c r="HG287" s="507"/>
      <c r="HH287" s="507"/>
      <c r="HI287" s="507"/>
      <c r="HJ287" s="507"/>
      <c r="HK287" s="507"/>
      <c r="HL287" s="507"/>
      <c r="HM287" s="507"/>
      <c r="HN287" s="507"/>
      <c r="HO287" s="507"/>
      <c r="HP287" s="507"/>
      <c r="HQ287" s="507"/>
      <c r="HR287" s="507"/>
      <c r="HS287" s="507"/>
      <c r="HT287" s="507"/>
      <c r="HU287" s="507"/>
      <c r="HV287" s="507"/>
      <c r="HW287" s="507"/>
      <c r="HX287" s="507"/>
      <c r="HY287" s="507"/>
      <c r="HZ287" s="507"/>
      <c r="IA287" s="507"/>
      <c r="IB287" s="507"/>
      <c r="IC287" s="507"/>
      <c r="ID287" s="507"/>
      <c r="IE287" s="507"/>
      <c r="IF287" s="507"/>
      <c r="IG287" s="507"/>
      <c r="IH287" s="507"/>
      <c r="II287" s="507"/>
      <c r="IJ287" s="507"/>
    </row>
    <row r="288" spans="1:244" s="398" customFormat="1" ht="19" x14ac:dyDescent="0.2">
      <c r="A288"/>
      <c r="B288" s="290"/>
      <c r="C288"/>
      <c r="D288" s="341"/>
      <c r="E288" s="463"/>
      <c r="F288" s="463"/>
      <c r="G288" s="271"/>
      <c r="H288"/>
      <c r="I288" s="99"/>
      <c r="J288"/>
      <c r="K288"/>
      <c r="L288"/>
      <c r="M288" s="275"/>
      <c r="N288" s="275"/>
      <c r="O288" s="275"/>
      <c r="P288" s="275"/>
      <c r="Q288" s="275"/>
      <c r="R288" s="275"/>
      <c r="S288" s="275"/>
      <c r="T288" s="275"/>
      <c r="U288" s="275"/>
      <c r="V288" s="275"/>
      <c r="W288" s="275"/>
      <c r="X288" s="275"/>
      <c r="Y288" s="275"/>
      <c r="Z288" s="275"/>
      <c r="AA288" s="275"/>
      <c r="AB288" s="23"/>
      <c r="AC288"/>
      <c r="AD288" s="92"/>
      <c r="AE288"/>
      <c r="AF288"/>
      <c r="AG288"/>
      <c r="AH288" s="96"/>
      <c r="AI288" s="394"/>
      <c r="AJ288" s="215"/>
      <c r="AK288" s="215"/>
      <c r="AL288" s="215"/>
      <c r="AM288" s="215"/>
      <c r="AN288" s="215"/>
      <c r="AO288" s="215"/>
      <c r="AP288" s="215"/>
      <c r="AQ288" s="215"/>
      <c r="AR288" s="215"/>
      <c r="AS288" s="215"/>
      <c r="AT288" s="215"/>
      <c r="AU288" s="215"/>
      <c r="AV288" s="215"/>
      <c r="AW288" s="215"/>
      <c r="AX288" s="215"/>
      <c r="AY288" s="394"/>
      <c r="AZ288" s="215"/>
      <c r="BA288" s="715"/>
      <c r="BB288"/>
      <c r="BC288" s="715"/>
      <c r="BD288"/>
      <c r="BE288" s="715"/>
      <c r="BF288"/>
      <c r="BG288" s="715"/>
      <c r="BH288"/>
      <c r="BI288" s="715"/>
      <c r="BJ288"/>
      <c r="BK288" s="715"/>
      <c r="BL288"/>
      <c r="BM288" s="715"/>
      <c r="BN288"/>
      <c r="BO288" s="387"/>
      <c r="BP288"/>
      <c r="BQ288" s="387"/>
      <c r="BR288"/>
      <c r="BS288" s="387"/>
      <c r="BT288"/>
      <c r="BU288" s="387"/>
      <c r="BV288"/>
      <c r="BW288" s="387"/>
      <c r="BX288"/>
      <c r="BY288" s="387"/>
      <c r="BZ288"/>
      <c r="CA288" s="387"/>
      <c r="CB288"/>
      <c r="CC288" s="387"/>
      <c r="CD288"/>
      <c r="CE288" s="387"/>
      <c r="CF288"/>
      <c r="CG288" s="387"/>
      <c r="CH288"/>
      <c r="CI288" s="387"/>
      <c r="CJ288"/>
      <c r="CK288" s="215"/>
      <c r="CL288" s="507"/>
      <c r="CM288" s="507"/>
      <c r="CN288" s="507"/>
      <c r="CO288" s="507"/>
      <c r="CP288" s="507"/>
      <c r="CQ288" s="507"/>
      <c r="CR288" s="507"/>
      <c r="CS288" s="507"/>
      <c r="CT288" s="507"/>
      <c r="CU288" s="507"/>
      <c r="CV288" s="507"/>
      <c r="CW288" s="507"/>
      <c r="CX288" s="507"/>
      <c r="CY288" s="507"/>
      <c r="DN288" s="507"/>
      <c r="DO288" s="507"/>
      <c r="DP288" s="507"/>
      <c r="DQ288" s="507"/>
      <c r="DR288" s="507"/>
      <c r="DS288" s="507"/>
      <c r="DT288" s="507"/>
      <c r="DU288" s="507"/>
      <c r="DV288" s="507"/>
      <c r="DW288" s="507"/>
      <c r="DX288" s="507"/>
      <c r="DY288" s="507"/>
      <c r="DZ288" s="507"/>
      <c r="EA288" s="507"/>
      <c r="EB288" s="507"/>
      <c r="EC288" s="507"/>
      <c r="ED288" s="507"/>
      <c r="EE288" s="507"/>
      <c r="EF288" s="507"/>
      <c r="EG288" s="507"/>
      <c r="EH288" s="507"/>
      <c r="EI288" s="507"/>
      <c r="EJ288" s="507"/>
      <c r="EK288" s="507"/>
      <c r="EL288" s="507"/>
      <c r="EM288" s="507"/>
      <c r="EN288" s="507"/>
      <c r="EO288" s="507"/>
      <c r="EP288" s="507"/>
      <c r="EQ288" s="507"/>
      <c r="ER288" s="507"/>
      <c r="ES288" s="507"/>
      <c r="ET288" s="507"/>
      <c r="EU288" s="507"/>
      <c r="EV288" s="507"/>
      <c r="EW288" s="507"/>
      <c r="EX288" s="507"/>
      <c r="EY288" s="507"/>
      <c r="EZ288" s="507"/>
      <c r="FA288" s="507"/>
      <c r="FB288" s="507"/>
      <c r="FC288" s="507"/>
      <c r="FD288" s="507"/>
      <c r="FE288" s="507"/>
      <c r="FF288" s="507"/>
      <c r="FG288" s="507"/>
      <c r="FH288" s="507"/>
      <c r="FI288" s="507"/>
      <c r="FJ288" s="507"/>
      <c r="FK288" s="507"/>
      <c r="FL288" s="507"/>
      <c r="FM288" s="507"/>
      <c r="FN288" s="507"/>
      <c r="FO288" s="507"/>
      <c r="FP288" s="507"/>
      <c r="FQ288" s="507"/>
      <c r="FR288" s="507"/>
      <c r="FS288" s="507"/>
      <c r="FT288" s="507"/>
      <c r="FU288" s="507"/>
      <c r="FV288" s="507"/>
      <c r="FW288" s="507"/>
      <c r="FX288" s="507"/>
      <c r="FY288" s="507"/>
      <c r="FZ288" s="507"/>
      <c r="GA288" s="507"/>
      <c r="GB288" s="507"/>
      <c r="GC288" s="507"/>
      <c r="GD288" s="507"/>
      <c r="GE288" s="507"/>
      <c r="GF288" s="507"/>
      <c r="GG288" s="507"/>
      <c r="GH288" s="507"/>
      <c r="GI288" s="507"/>
      <c r="GJ288" s="507"/>
      <c r="GK288" s="507"/>
      <c r="GL288" s="507"/>
      <c r="GM288" s="507"/>
      <c r="GN288" s="507"/>
      <c r="GO288" s="507"/>
      <c r="GP288" s="507"/>
      <c r="GQ288" s="507"/>
      <c r="GR288" s="507"/>
      <c r="GS288" s="507"/>
      <c r="GT288" s="507"/>
      <c r="GU288" s="507"/>
      <c r="GV288" s="507"/>
      <c r="GW288" s="507"/>
      <c r="GX288" s="507"/>
      <c r="GY288" s="507"/>
      <c r="GZ288" s="507"/>
      <c r="HA288" s="507"/>
      <c r="HB288" s="507"/>
      <c r="HC288" s="507"/>
      <c r="HD288" s="507"/>
      <c r="HE288" s="507"/>
      <c r="HF288" s="507"/>
      <c r="HG288" s="507"/>
      <c r="HH288" s="507"/>
      <c r="HI288" s="507"/>
      <c r="HJ288" s="507"/>
      <c r="HK288" s="507"/>
      <c r="HL288" s="507"/>
      <c r="HM288" s="507"/>
      <c r="HN288" s="507"/>
      <c r="HO288" s="507"/>
      <c r="HP288" s="507"/>
      <c r="HQ288" s="507"/>
      <c r="HR288" s="507"/>
      <c r="HS288" s="507"/>
      <c r="HT288" s="507"/>
      <c r="HU288" s="507"/>
      <c r="HV288" s="507"/>
      <c r="HW288" s="507"/>
      <c r="HX288" s="507"/>
      <c r="HY288" s="507"/>
      <c r="HZ288" s="507"/>
      <c r="IA288" s="507"/>
      <c r="IB288" s="507"/>
      <c r="IC288" s="507"/>
      <c r="ID288" s="507"/>
      <c r="IE288" s="507"/>
      <c r="IF288" s="507"/>
      <c r="IG288" s="507"/>
      <c r="IH288" s="507"/>
      <c r="II288" s="507"/>
      <c r="IJ288" s="507"/>
    </row>
    <row r="289" spans="1:244" s="398" customFormat="1" ht="19" x14ac:dyDescent="0.2">
      <c r="A289"/>
      <c r="B289" s="290"/>
      <c r="C289"/>
      <c r="D289" s="341"/>
      <c r="E289" s="463"/>
      <c r="F289" s="463"/>
      <c r="G289" s="271"/>
      <c r="H289"/>
      <c r="I289" s="99"/>
      <c r="J289"/>
      <c r="K289"/>
      <c r="L289"/>
      <c r="M289" s="275"/>
      <c r="N289" s="275"/>
      <c r="O289" s="275"/>
      <c r="P289" s="275"/>
      <c r="Q289" s="275"/>
      <c r="R289" s="275"/>
      <c r="S289" s="275"/>
      <c r="T289" s="275"/>
      <c r="U289" s="275"/>
      <c r="V289" s="275"/>
      <c r="W289" s="275"/>
      <c r="X289" s="275"/>
      <c r="Y289" s="275"/>
      <c r="Z289" s="275"/>
      <c r="AA289" s="275"/>
      <c r="AB289" s="23"/>
      <c r="AC289"/>
      <c r="AD289" s="92"/>
      <c r="AE289"/>
      <c r="AF289"/>
      <c r="AG289"/>
      <c r="AH289" s="96"/>
      <c r="AI289" s="394"/>
      <c r="AJ289" s="215"/>
      <c r="AK289" s="215"/>
      <c r="AL289" s="215"/>
      <c r="AM289" s="215"/>
      <c r="AN289" s="215"/>
      <c r="AO289" s="215"/>
      <c r="AP289" s="215"/>
      <c r="AQ289" s="215"/>
      <c r="AR289" s="215"/>
      <c r="AS289" s="215"/>
      <c r="AT289" s="215"/>
      <c r="AU289" s="215"/>
      <c r="AV289" s="215"/>
      <c r="AW289" s="215"/>
      <c r="AX289" s="215"/>
      <c r="AY289" s="394"/>
      <c r="AZ289" s="215"/>
      <c r="BA289" s="715"/>
      <c r="BB289"/>
      <c r="BC289" s="715"/>
      <c r="BD289"/>
      <c r="BE289" s="715"/>
      <c r="BF289"/>
      <c r="BG289" s="715"/>
      <c r="BH289"/>
      <c r="BI289" s="715"/>
      <c r="BJ289"/>
      <c r="BK289" s="715"/>
      <c r="BL289"/>
      <c r="BM289" s="715"/>
      <c r="BN289"/>
      <c r="BO289" s="387"/>
      <c r="BP289"/>
      <c r="BQ289" s="387"/>
      <c r="BR289"/>
      <c r="BS289" s="387"/>
      <c r="BT289"/>
      <c r="BU289" s="387"/>
      <c r="BV289"/>
      <c r="BW289" s="387"/>
      <c r="BX289"/>
      <c r="BY289" s="387"/>
      <c r="BZ289"/>
      <c r="CA289" s="387"/>
      <c r="CB289"/>
      <c r="CC289" s="387"/>
      <c r="CD289"/>
      <c r="CE289" s="387"/>
      <c r="CF289"/>
      <c r="CG289" s="387"/>
      <c r="CH289"/>
      <c r="CI289" s="387"/>
      <c r="CJ289"/>
      <c r="CK289" s="215"/>
      <c r="CL289" s="507"/>
      <c r="CM289" s="507"/>
      <c r="CN289" s="507"/>
      <c r="CO289" s="507"/>
      <c r="CP289" s="507"/>
      <c r="CQ289" s="507"/>
      <c r="CR289" s="507"/>
      <c r="CS289" s="507"/>
      <c r="CT289" s="507"/>
      <c r="CU289" s="507"/>
      <c r="CV289" s="507"/>
      <c r="CW289" s="507"/>
      <c r="CX289" s="507"/>
      <c r="CY289" s="507"/>
      <c r="DN289" s="507"/>
      <c r="DO289" s="507"/>
      <c r="DP289" s="507"/>
      <c r="DQ289" s="507"/>
      <c r="DR289" s="507"/>
      <c r="DS289" s="507"/>
      <c r="DT289" s="507"/>
      <c r="DU289" s="507"/>
      <c r="DV289" s="507"/>
      <c r="DW289" s="507"/>
      <c r="DX289" s="507"/>
      <c r="DY289" s="507"/>
      <c r="DZ289" s="507"/>
      <c r="EA289" s="507"/>
      <c r="EB289" s="507"/>
      <c r="EC289" s="507"/>
      <c r="ED289" s="507"/>
      <c r="EE289" s="507"/>
      <c r="EF289" s="507"/>
      <c r="EG289" s="507"/>
      <c r="EH289" s="507"/>
      <c r="EI289" s="507"/>
      <c r="EJ289" s="507"/>
      <c r="EK289" s="507"/>
      <c r="EL289" s="507"/>
      <c r="EM289" s="507"/>
      <c r="EN289" s="507"/>
      <c r="EO289" s="507"/>
      <c r="EP289" s="507"/>
      <c r="EQ289" s="507"/>
      <c r="ER289" s="507"/>
      <c r="ES289" s="507"/>
      <c r="ET289" s="507"/>
      <c r="EU289" s="507"/>
      <c r="EV289" s="507"/>
      <c r="EW289" s="507"/>
      <c r="EX289" s="507"/>
      <c r="EY289" s="507"/>
      <c r="EZ289" s="507"/>
      <c r="FA289" s="507"/>
      <c r="FB289" s="507"/>
      <c r="FC289" s="507"/>
      <c r="FD289" s="507"/>
      <c r="FE289" s="507"/>
      <c r="FF289" s="507"/>
      <c r="FG289" s="507"/>
      <c r="FH289" s="507"/>
      <c r="FI289" s="507"/>
      <c r="FJ289" s="507"/>
      <c r="FK289" s="507"/>
      <c r="FL289" s="507"/>
      <c r="FM289" s="507"/>
      <c r="FN289" s="507"/>
      <c r="FO289" s="507"/>
      <c r="FP289" s="507"/>
      <c r="FQ289" s="507"/>
      <c r="FR289" s="507"/>
      <c r="FS289" s="507"/>
      <c r="FT289" s="507"/>
      <c r="FU289" s="507"/>
      <c r="FV289" s="507"/>
      <c r="FW289" s="507"/>
      <c r="FX289" s="507"/>
      <c r="FY289" s="507"/>
      <c r="FZ289" s="507"/>
      <c r="GA289" s="507"/>
      <c r="GB289" s="507"/>
      <c r="GC289" s="507"/>
      <c r="GD289" s="507"/>
      <c r="GE289" s="507"/>
      <c r="GF289" s="507"/>
      <c r="GG289" s="507"/>
      <c r="GH289" s="507"/>
      <c r="GI289" s="507"/>
      <c r="GJ289" s="507"/>
      <c r="GK289" s="507"/>
      <c r="GL289" s="507"/>
      <c r="GM289" s="507"/>
      <c r="GN289" s="507"/>
      <c r="GO289" s="507"/>
      <c r="GP289" s="507"/>
      <c r="GQ289" s="507"/>
      <c r="GR289" s="507"/>
      <c r="GS289" s="507"/>
      <c r="GT289" s="507"/>
      <c r="GU289" s="507"/>
      <c r="GV289" s="507"/>
      <c r="GW289" s="507"/>
      <c r="GX289" s="507"/>
      <c r="GY289" s="507"/>
      <c r="GZ289" s="507"/>
      <c r="HA289" s="507"/>
      <c r="HB289" s="507"/>
      <c r="HC289" s="507"/>
      <c r="HD289" s="507"/>
      <c r="HE289" s="507"/>
      <c r="HF289" s="507"/>
      <c r="HG289" s="507"/>
      <c r="HH289" s="507"/>
      <c r="HI289" s="507"/>
      <c r="HJ289" s="507"/>
      <c r="HK289" s="507"/>
      <c r="HL289" s="507"/>
      <c r="HM289" s="507"/>
      <c r="HN289" s="507"/>
      <c r="HO289" s="507"/>
      <c r="HP289" s="507"/>
      <c r="HQ289" s="507"/>
      <c r="HR289" s="507"/>
      <c r="HS289" s="507"/>
      <c r="HT289" s="507"/>
      <c r="HU289" s="507"/>
      <c r="HV289" s="507"/>
      <c r="HW289" s="507"/>
      <c r="HX289" s="507"/>
      <c r="HY289" s="507"/>
      <c r="HZ289" s="507"/>
      <c r="IA289" s="507"/>
      <c r="IB289" s="507"/>
      <c r="IC289" s="507"/>
      <c r="ID289" s="507"/>
      <c r="IE289" s="507"/>
      <c r="IF289" s="507"/>
      <c r="IG289" s="507"/>
      <c r="IH289" s="507"/>
      <c r="II289" s="507"/>
      <c r="IJ289" s="507"/>
    </row>
    <row r="290" spans="1:244" s="398" customFormat="1" ht="19" x14ac:dyDescent="0.2">
      <c r="A290"/>
      <c r="B290" s="290"/>
      <c r="C290"/>
      <c r="D290" s="341"/>
      <c r="E290" s="463"/>
      <c r="F290" s="463"/>
      <c r="G290" s="271"/>
      <c r="H290"/>
      <c r="I290" s="99"/>
      <c r="J290"/>
      <c r="K290"/>
      <c r="L290"/>
      <c r="M290" s="275"/>
      <c r="N290" s="275"/>
      <c r="O290" s="275"/>
      <c r="P290" s="275"/>
      <c r="Q290" s="275"/>
      <c r="R290" s="275"/>
      <c r="S290" s="275"/>
      <c r="T290" s="275"/>
      <c r="U290" s="275"/>
      <c r="V290" s="275"/>
      <c r="W290" s="275"/>
      <c r="X290" s="275"/>
      <c r="Y290" s="275"/>
      <c r="Z290" s="275"/>
      <c r="AA290" s="275"/>
      <c r="AB290" s="23"/>
      <c r="AC290"/>
      <c r="AD290" s="92"/>
      <c r="AE290"/>
      <c r="AF290"/>
      <c r="AG290"/>
      <c r="AH290" s="96"/>
      <c r="AI290" s="394"/>
      <c r="AJ290" s="215"/>
      <c r="AK290" s="215"/>
      <c r="AL290" s="215"/>
      <c r="AM290" s="215"/>
      <c r="AN290" s="215"/>
      <c r="AO290" s="215"/>
      <c r="AP290" s="215"/>
      <c r="AQ290" s="215"/>
      <c r="AR290" s="215"/>
      <c r="AS290" s="215"/>
      <c r="AT290" s="215"/>
      <c r="AU290" s="215"/>
      <c r="AV290" s="215"/>
      <c r="AW290" s="215"/>
      <c r="AX290" s="215"/>
      <c r="AY290" s="394"/>
      <c r="AZ290" s="215"/>
      <c r="BA290" s="715"/>
      <c r="BB290"/>
      <c r="BC290" s="715"/>
      <c r="BD290"/>
      <c r="BE290" s="715"/>
      <c r="BF290"/>
      <c r="BG290" s="715"/>
      <c r="BH290"/>
      <c r="BI290" s="715"/>
      <c r="BJ290"/>
      <c r="BK290" s="715"/>
      <c r="BL290"/>
      <c r="BM290" s="715"/>
      <c r="BN290"/>
      <c r="BO290" s="387"/>
      <c r="BP290"/>
      <c r="BQ290" s="387"/>
      <c r="BR290"/>
      <c r="BS290" s="387"/>
      <c r="BT290"/>
      <c r="BU290" s="387"/>
      <c r="BV290"/>
      <c r="BW290" s="387"/>
      <c r="BX290"/>
      <c r="BY290" s="387"/>
      <c r="BZ290"/>
      <c r="CA290" s="387"/>
      <c r="CB290"/>
      <c r="CC290" s="387"/>
      <c r="CD290"/>
      <c r="CE290" s="387"/>
      <c r="CF290"/>
      <c r="CG290" s="387"/>
      <c r="CH290"/>
      <c r="CI290" s="387"/>
      <c r="CJ290"/>
      <c r="CK290" s="215"/>
      <c r="CL290" s="507"/>
      <c r="CM290" s="507"/>
      <c r="CN290" s="507"/>
      <c r="CO290" s="507"/>
      <c r="CP290" s="507"/>
      <c r="CQ290" s="507"/>
      <c r="CR290" s="507"/>
      <c r="CS290" s="507"/>
      <c r="CT290" s="507"/>
      <c r="CU290" s="507"/>
      <c r="CV290" s="507"/>
      <c r="CW290" s="507"/>
      <c r="CX290" s="507"/>
      <c r="CY290" s="507"/>
      <c r="DN290" s="507"/>
      <c r="DO290" s="507"/>
      <c r="DP290" s="507"/>
      <c r="DQ290" s="507"/>
      <c r="DR290" s="507"/>
      <c r="DS290" s="507"/>
      <c r="DT290" s="507"/>
      <c r="DU290" s="507"/>
      <c r="DV290" s="507"/>
      <c r="DW290" s="507"/>
      <c r="DX290" s="507"/>
      <c r="DY290" s="507"/>
      <c r="DZ290" s="507"/>
      <c r="EA290" s="507"/>
      <c r="EB290" s="507"/>
      <c r="EC290" s="507"/>
      <c r="ED290" s="507"/>
      <c r="EE290" s="507"/>
      <c r="EF290" s="507"/>
      <c r="EG290" s="507"/>
      <c r="EH290" s="507"/>
      <c r="EI290" s="507"/>
      <c r="EJ290" s="507"/>
      <c r="EK290" s="507"/>
      <c r="EL290" s="507"/>
      <c r="EM290" s="507"/>
      <c r="EN290" s="507"/>
      <c r="EO290" s="507"/>
      <c r="EP290" s="507"/>
      <c r="EQ290" s="507"/>
      <c r="ER290" s="507"/>
      <c r="ES290" s="507"/>
      <c r="ET290" s="507"/>
      <c r="EU290" s="507"/>
      <c r="EV290" s="507"/>
      <c r="EW290" s="507"/>
      <c r="EX290" s="507"/>
      <c r="EY290" s="507"/>
      <c r="EZ290" s="507"/>
      <c r="FA290" s="507"/>
      <c r="FB290" s="507"/>
      <c r="FC290" s="507"/>
      <c r="FD290" s="507"/>
      <c r="FE290" s="507"/>
      <c r="FF290" s="507"/>
      <c r="FG290" s="507"/>
      <c r="FH290" s="507"/>
      <c r="FI290" s="507"/>
      <c r="FJ290" s="507"/>
      <c r="FK290" s="507"/>
      <c r="FL290" s="507"/>
      <c r="FM290" s="507"/>
      <c r="FN290" s="507"/>
      <c r="FO290" s="507"/>
      <c r="FP290" s="507"/>
      <c r="FQ290" s="507"/>
      <c r="FR290" s="507"/>
      <c r="FS290" s="507"/>
      <c r="FT290" s="507"/>
      <c r="FU290" s="507"/>
      <c r="FV290" s="507"/>
      <c r="FW290" s="507"/>
      <c r="FX290" s="507"/>
      <c r="FY290" s="507"/>
      <c r="FZ290" s="507"/>
      <c r="GA290" s="507"/>
      <c r="GB290" s="507"/>
      <c r="GC290" s="507"/>
      <c r="GD290" s="507"/>
      <c r="GE290" s="507"/>
      <c r="GF290" s="507"/>
      <c r="GG290" s="507"/>
      <c r="GH290" s="507"/>
      <c r="GI290" s="507"/>
      <c r="GJ290" s="507"/>
      <c r="GK290" s="507"/>
      <c r="GL290" s="507"/>
      <c r="GM290" s="507"/>
      <c r="GN290" s="507"/>
      <c r="GO290" s="507"/>
      <c r="GP290" s="507"/>
      <c r="GQ290" s="507"/>
      <c r="GR290" s="507"/>
      <c r="GS290" s="507"/>
      <c r="GT290" s="507"/>
      <c r="GU290" s="507"/>
      <c r="GV290" s="507"/>
      <c r="GW290" s="507"/>
      <c r="GX290" s="507"/>
      <c r="GY290" s="507"/>
      <c r="GZ290" s="507"/>
      <c r="HA290" s="507"/>
      <c r="HB290" s="507"/>
      <c r="HC290" s="507"/>
      <c r="HD290" s="507"/>
      <c r="HE290" s="507"/>
      <c r="HF290" s="507"/>
      <c r="HG290" s="507"/>
      <c r="HH290" s="507"/>
      <c r="HI290" s="507"/>
      <c r="HJ290" s="507"/>
      <c r="HK290" s="507"/>
      <c r="HL290" s="507"/>
      <c r="HM290" s="507"/>
      <c r="HN290" s="507"/>
      <c r="HO290" s="507"/>
      <c r="HP290" s="507"/>
      <c r="HQ290" s="507"/>
      <c r="HR290" s="507"/>
      <c r="HS290" s="507"/>
      <c r="HT290" s="507"/>
      <c r="HU290" s="507"/>
      <c r="HV290" s="507"/>
      <c r="HW290" s="507"/>
      <c r="HX290" s="507"/>
      <c r="HY290" s="507"/>
      <c r="HZ290" s="507"/>
      <c r="IA290" s="507"/>
      <c r="IB290" s="507"/>
      <c r="IC290" s="507"/>
      <c r="ID290" s="507"/>
      <c r="IE290" s="507"/>
      <c r="IF290" s="507"/>
      <c r="IG290" s="507"/>
      <c r="IH290" s="507"/>
      <c r="II290" s="507"/>
      <c r="IJ290" s="507"/>
    </row>
    <row r="291" spans="1:244" s="398" customFormat="1" ht="19" x14ac:dyDescent="0.2">
      <c r="A291"/>
      <c r="B291" s="290"/>
      <c r="C291"/>
      <c r="D291" s="341"/>
      <c r="E291" s="463"/>
      <c r="F291" s="463"/>
      <c r="G291" s="271"/>
      <c r="H291"/>
      <c r="I291" s="99"/>
      <c r="J291"/>
      <c r="K291"/>
      <c r="L291"/>
      <c r="M291" s="275"/>
      <c r="N291" s="275"/>
      <c r="O291" s="275"/>
      <c r="P291" s="275"/>
      <c r="Q291" s="275"/>
      <c r="R291" s="275"/>
      <c r="S291" s="275"/>
      <c r="T291" s="275"/>
      <c r="U291" s="275"/>
      <c r="V291" s="275"/>
      <c r="W291" s="275"/>
      <c r="X291" s="275"/>
      <c r="Y291" s="275"/>
      <c r="Z291" s="275"/>
      <c r="AA291" s="275"/>
      <c r="AB291" s="23"/>
      <c r="AC291"/>
      <c r="AD291" s="92"/>
      <c r="AE291"/>
      <c r="AF291"/>
      <c r="AG291"/>
      <c r="AH291" s="96"/>
      <c r="AI291" s="394"/>
      <c r="AJ291" s="215"/>
      <c r="AK291" s="215"/>
      <c r="AL291" s="215"/>
      <c r="AM291" s="215"/>
      <c r="AN291" s="215"/>
      <c r="AO291" s="215"/>
      <c r="AP291" s="215"/>
      <c r="AQ291" s="215"/>
      <c r="AR291" s="215"/>
      <c r="AS291" s="215"/>
      <c r="AT291" s="215"/>
      <c r="AU291" s="215"/>
      <c r="AV291" s="215"/>
      <c r="AW291" s="215"/>
      <c r="AX291" s="215"/>
      <c r="AY291" s="394"/>
      <c r="AZ291" s="215"/>
      <c r="BA291" s="715"/>
      <c r="BB291"/>
      <c r="BC291" s="715"/>
      <c r="BD291"/>
      <c r="BE291" s="715"/>
      <c r="BF291"/>
      <c r="BG291" s="715"/>
      <c r="BH291"/>
      <c r="BI291" s="715"/>
      <c r="BJ291"/>
      <c r="BK291" s="715"/>
      <c r="BL291"/>
      <c r="BM291" s="715"/>
      <c r="BN291"/>
      <c r="BO291" s="387"/>
      <c r="BP291"/>
      <c r="BQ291" s="387"/>
      <c r="BR291"/>
      <c r="BS291" s="387"/>
      <c r="BT291"/>
      <c r="BU291" s="387"/>
      <c r="BV291"/>
      <c r="BW291" s="387"/>
      <c r="BX291"/>
      <c r="BY291" s="387"/>
      <c r="BZ291"/>
      <c r="CA291" s="387"/>
      <c r="CB291"/>
      <c r="CC291" s="387"/>
      <c r="CD291"/>
      <c r="CE291" s="387"/>
      <c r="CF291"/>
      <c r="CG291" s="387"/>
      <c r="CH291"/>
      <c r="CI291" s="387"/>
      <c r="CJ291"/>
      <c r="CK291" s="215"/>
      <c r="CL291" s="507"/>
      <c r="CM291" s="507"/>
      <c r="CN291" s="507"/>
      <c r="CO291" s="507"/>
      <c r="CP291" s="507"/>
      <c r="CQ291" s="507"/>
      <c r="CR291" s="507"/>
      <c r="CS291" s="507"/>
      <c r="CT291" s="507"/>
      <c r="CU291" s="507"/>
      <c r="CV291" s="507"/>
      <c r="CW291" s="507"/>
      <c r="CX291" s="507"/>
      <c r="CY291" s="507"/>
      <c r="DN291" s="507"/>
      <c r="DO291" s="507"/>
      <c r="DP291" s="507"/>
      <c r="DQ291" s="507"/>
      <c r="DR291" s="507"/>
      <c r="DS291" s="507"/>
      <c r="DT291" s="507"/>
      <c r="DU291" s="507"/>
      <c r="DV291" s="507"/>
      <c r="DW291" s="507"/>
      <c r="DX291" s="507"/>
      <c r="DY291" s="507"/>
      <c r="DZ291" s="507"/>
      <c r="EA291" s="507"/>
      <c r="EB291" s="507"/>
      <c r="EC291" s="507"/>
      <c r="ED291" s="507"/>
      <c r="EE291" s="507"/>
      <c r="EF291" s="507"/>
      <c r="EG291" s="507"/>
      <c r="EH291" s="507"/>
      <c r="EI291" s="507"/>
      <c r="EJ291" s="507"/>
      <c r="EK291" s="507"/>
      <c r="EL291" s="507"/>
      <c r="EM291" s="507"/>
      <c r="EN291" s="507"/>
      <c r="EO291" s="507"/>
      <c r="EP291" s="507"/>
      <c r="EQ291" s="507"/>
      <c r="ER291" s="507"/>
      <c r="ES291" s="507"/>
      <c r="ET291" s="507"/>
      <c r="EU291" s="507"/>
      <c r="EV291" s="507"/>
      <c r="EW291" s="507"/>
      <c r="EX291" s="507"/>
      <c r="EY291" s="507"/>
      <c r="EZ291" s="507"/>
      <c r="FA291" s="507"/>
      <c r="FB291" s="507"/>
      <c r="FC291" s="507"/>
      <c r="FD291" s="507"/>
      <c r="FE291" s="507"/>
      <c r="FF291" s="507"/>
      <c r="FG291" s="507"/>
      <c r="FH291" s="507"/>
      <c r="FI291" s="507"/>
      <c r="FJ291" s="507"/>
      <c r="FK291" s="507"/>
      <c r="FL291" s="507"/>
      <c r="FM291" s="507"/>
      <c r="FN291" s="507"/>
      <c r="FO291" s="507"/>
      <c r="FP291" s="507"/>
      <c r="FQ291" s="507"/>
      <c r="FR291" s="507"/>
      <c r="FS291" s="507"/>
      <c r="FT291" s="507"/>
      <c r="FU291" s="507"/>
      <c r="FV291" s="507"/>
      <c r="FW291" s="507"/>
      <c r="FX291" s="507"/>
      <c r="FY291" s="507"/>
      <c r="FZ291" s="507"/>
      <c r="GA291" s="507"/>
      <c r="GB291" s="507"/>
      <c r="GC291" s="507"/>
      <c r="GD291" s="507"/>
      <c r="GE291" s="507"/>
      <c r="GF291" s="507"/>
      <c r="GG291" s="507"/>
      <c r="GH291" s="507"/>
      <c r="GI291" s="507"/>
      <c r="GJ291" s="507"/>
      <c r="GK291" s="507"/>
      <c r="GL291" s="507"/>
      <c r="GM291" s="507"/>
      <c r="GN291" s="507"/>
      <c r="GO291" s="507"/>
      <c r="GP291" s="507"/>
      <c r="GQ291" s="507"/>
      <c r="GR291" s="507"/>
      <c r="GS291" s="507"/>
      <c r="GT291" s="507"/>
      <c r="GU291" s="507"/>
      <c r="GV291" s="507"/>
      <c r="GW291" s="507"/>
      <c r="GX291" s="507"/>
      <c r="GY291" s="507"/>
      <c r="GZ291" s="507"/>
      <c r="HA291" s="507"/>
      <c r="HB291" s="507"/>
      <c r="HC291" s="507"/>
      <c r="HD291" s="507"/>
      <c r="HE291" s="507"/>
      <c r="HF291" s="507"/>
      <c r="HG291" s="507"/>
      <c r="HH291" s="507"/>
      <c r="HI291" s="507"/>
      <c r="HJ291" s="507"/>
      <c r="HK291" s="507"/>
      <c r="HL291" s="507"/>
      <c r="HM291" s="507"/>
      <c r="HN291" s="507"/>
      <c r="HO291" s="507"/>
      <c r="HP291" s="507"/>
      <c r="HQ291" s="507"/>
      <c r="HR291" s="507"/>
      <c r="HS291" s="507"/>
      <c r="HT291" s="507"/>
      <c r="HU291" s="507"/>
      <c r="HV291" s="507"/>
      <c r="HW291" s="507"/>
      <c r="HX291" s="507"/>
      <c r="HY291" s="507"/>
      <c r="HZ291" s="507"/>
      <c r="IA291" s="507"/>
      <c r="IB291" s="507"/>
      <c r="IC291" s="507"/>
      <c r="ID291" s="507"/>
      <c r="IE291" s="507"/>
      <c r="IF291" s="507"/>
      <c r="IG291" s="507"/>
      <c r="IH291" s="507"/>
      <c r="II291" s="507"/>
      <c r="IJ291" s="507"/>
    </row>
    <row r="292" spans="1:244" s="398" customFormat="1" ht="19" x14ac:dyDescent="0.2">
      <c r="A292"/>
      <c r="B292" s="290"/>
      <c r="C292"/>
      <c r="D292" s="341"/>
      <c r="E292" s="463"/>
      <c r="F292" s="463"/>
      <c r="G292" s="271"/>
      <c r="H292"/>
      <c r="I292" s="99"/>
      <c r="J292"/>
      <c r="K292"/>
      <c r="L292"/>
      <c r="M292" s="275"/>
      <c r="N292" s="275"/>
      <c r="O292" s="275"/>
      <c r="P292" s="275"/>
      <c r="Q292" s="275"/>
      <c r="R292" s="275"/>
      <c r="S292" s="275"/>
      <c r="T292" s="275"/>
      <c r="U292" s="275"/>
      <c r="V292" s="275"/>
      <c r="W292" s="275"/>
      <c r="X292" s="275"/>
      <c r="Y292" s="275"/>
      <c r="Z292" s="275"/>
      <c r="AA292" s="275"/>
      <c r="AB292" s="23"/>
      <c r="AC292"/>
      <c r="AD292" s="92"/>
      <c r="AE292"/>
      <c r="AF292"/>
      <c r="AG292"/>
      <c r="AH292" s="96"/>
      <c r="AI292" s="394"/>
      <c r="AJ292" s="215"/>
      <c r="AK292" s="215"/>
      <c r="AL292" s="215"/>
      <c r="AM292" s="215"/>
      <c r="AN292" s="215"/>
      <c r="AO292" s="215"/>
      <c r="AP292" s="215"/>
      <c r="AQ292" s="215"/>
      <c r="AR292" s="215"/>
      <c r="AS292" s="215"/>
      <c r="AT292" s="215"/>
      <c r="AU292" s="215"/>
      <c r="AV292" s="215"/>
      <c r="AW292" s="215"/>
      <c r="AX292" s="215"/>
      <c r="AY292" s="394"/>
      <c r="AZ292" s="215"/>
      <c r="BA292" s="715"/>
      <c r="BB292"/>
      <c r="BC292" s="715"/>
      <c r="BD292"/>
      <c r="BE292" s="715"/>
      <c r="BF292"/>
      <c r="BG292" s="715"/>
      <c r="BH292"/>
      <c r="BI292" s="715"/>
      <c r="BJ292"/>
      <c r="BK292" s="715"/>
      <c r="BL292"/>
      <c r="BM292" s="715"/>
      <c r="BN292"/>
      <c r="BO292" s="387"/>
      <c r="BP292"/>
      <c r="BQ292" s="387"/>
      <c r="BR292"/>
      <c r="BS292" s="387"/>
      <c r="BT292"/>
      <c r="BU292" s="387"/>
      <c r="BV292"/>
      <c r="BW292" s="387"/>
      <c r="BX292"/>
      <c r="BY292" s="387"/>
      <c r="BZ292"/>
      <c r="CA292" s="387"/>
      <c r="CB292"/>
      <c r="CC292" s="387"/>
      <c r="CD292"/>
      <c r="CE292" s="387"/>
      <c r="CF292"/>
      <c r="CG292" s="387"/>
      <c r="CH292"/>
      <c r="CI292" s="387"/>
      <c r="CJ292"/>
      <c r="CK292" s="215"/>
      <c r="CL292" s="507"/>
      <c r="CM292" s="507"/>
      <c r="CN292" s="507"/>
      <c r="CO292" s="507"/>
      <c r="CP292" s="507"/>
      <c r="CQ292" s="507"/>
      <c r="CR292" s="507"/>
      <c r="CS292" s="507"/>
      <c r="CT292" s="507"/>
      <c r="CU292" s="507"/>
      <c r="CV292" s="507"/>
      <c r="CW292" s="507"/>
      <c r="CX292" s="507"/>
      <c r="CY292" s="507"/>
      <c r="DN292" s="507"/>
      <c r="DO292" s="507"/>
      <c r="DP292" s="507"/>
      <c r="DQ292" s="507"/>
      <c r="DR292" s="507"/>
      <c r="DS292" s="507"/>
      <c r="DT292" s="507"/>
      <c r="DU292" s="507"/>
      <c r="DV292" s="507"/>
      <c r="DW292" s="507"/>
      <c r="DX292" s="507"/>
      <c r="DY292" s="507"/>
      <c r="DZ292" s="507"/>
      <c r="EA292" s="507"/>
      <c r="EB292" s="507"/>
      <c r="EC292" s="507"/>
      <c r="ED292" s="507"/>
      <c r="EE292" s="507"/>
      <c r="EF292" s="507"/>
      <c r="EG292" s="507"/>
      <c r="EH292" s="507"/>
      <c r="EI292" s="507"/>
      <c r="EJ292" s="507"/>
      <c r="EK292" s="507"/>
      <c r="EL292" s="507"/>
      <c r="EM292" s="507"/>
      <c r="EN292" s="507"/>
      <c r="EO292" s="507"/>
      <c r="EP292" s="507"/>
      <c r="EQ292" s="507"/>
      <c r="ER292" s="507"/>
      <c r="ES292" s="507"/>
      <c r="ET292" s="507"/>
      <c r="EU292" s="507"/>
      <c r="EV292" s="507"/>
      <c r="EW292" s="507"/>
      <c r="EX292" s="507"/>
      <c r="EY292" s="507"/>
      <c r="EZ292" s="507"/>
      <c r="FA292" s="507"/>
      <c r="FB292" s="507"/>
      <c r="FC292" s="507"/>
      <c r="FD292" s="507"/>
      <c r="FE292" s="507"/>
      <c r="FF292" s="507"/>
      <c r="FG292" s="507"/>
      <c r="FH292" s="507"/>
      <c r="FI292" s="507"/>
      <c r="FJ292" s="507"/>
      <c r="FK292" s="507"/>
      <c r="FL292" s="507"/>
      <c r="FM292" s="507"/>
      <c r="FN292" s="507"/>
      <c r="FO292" s="507"/>
      <c r="FP292" s="507"/>
      <c r="FQ292" s="507"/>
      <c r="FR292" s="507"/>
      <c r="FS292" s="507"/>
      <c r="FT292" s="507"/>
      <c r="FU292" s="507"/>
      <c r="FV292" s="507"/>
      <c r="FW292" s="507"/>
      <c r="FX292" s="507"/>
      <c r="FY292" s="507"/>
      <c r="FZ292" s="507"/>
      <c r="GA292" s="507"/>
      <c r="GB292" s="507"/>
      <c r="GC292" s="507"/>
      <c r="GD292" s="507"/>
      <c r="GE292" s="507"/>
      <c r="GF292" s="507"/>
      <c r="GG292" s="507"/>
      <c r="GH292" s="507"/>
      <c r="GI292" s="507"/>
      <c r="GJ292" s="507"/>
      <c r="GK292" s="507"/>
      <c r="GL292" s="507"/>
      <c r="GM292" s="507"/>
      <c r="GN292" s="507"/>
      <c r="GO292" s="507"/>
      <c r="GP292" s="507"/>
      <c r="GQ292" s="507"/>
      <c r="GR292" s="507"/>
      <c r="GS292" s="507"/>
      <c r="GT292" s="507"/>
      <c r="GU292" s="507"/>
      <c r="GV292" s="507"/>
      <c r="GW292" s="507"/>
      <c r="GX292" s="507"/>
      <c r="GY292" s="507"/>
      <c r="GZ292" s="507"/>
      <c r="HA292" s="507"/>
      <c r="HB292" s="507"/>
      <c r="HC292" s="507"/>
      <c r="HD292" s="507"/>
      <c r="HE292" s="507"/>
      <c r="HF292" s="507"/>
      <c r="HG292" s="507"/>
      <c r="HH292" s="507"/>
      <c r="HI292" s="507"/>
      <c r="HJ292" s="507"/>
      <c r="HK292" s="507"/>
      <c r="HL292" s="507"/>
      <c r="HM292" s="507"/>
      <c r="HN292" s="507"/>
      <c r="HO292" s="507"/>
      <c r="HP292" s="507"/>
      <c r="HQ292" s="507"/>
      <c r="HR292" s="507"/>
      <c r="HS292" s="507"/>
      <c r="HT292" s="507"/>
      <c r="HU292" s="507"/>
      <c r="HV292" s="507"/>
      <c r="HW292" s="507"/>
      <c r="HX292" s="507"/>
      <c r="HY292" s="507"/>
      <c r="HZ292" s="507"/>
      <c r="IA292" s="507"/>
      <c r="IB292" s="507"/>
      <c r="IC292" s="507"/>
      <c r="ID292" s="507"/>
      <c r="IE292" s="507"/>
      <c r="IF292" s="507"/>
      <c r="IG292" s="507"/>
      <c r="IH292" s="507"/>
      <c r="II292" s="507"/>
      <c r="IJ292" s="507"/>
    </row>
    <row r="293" spans="1:244" s="398" customFormat="1" ht="19" x14ac:dyDescent="0.2">
      <c r="A293"/>
      <c r="B293" s="290"/>
      <c r="C293"/>
      <c r="D293" s="341"/>
      <c r="E293" s="463"/>
      <c r="F293" s="463"/>
      <c r="G293" s="271"/>
      <c r="H293"/>
      <c r="I293" s="99"/>
      <c r="J293"/>
      <c r="K293"/>
      <c r="L293"/>
      <c r="M293" s="275"/>
      <c r="N293" s="275"/>
      <c r="O293" s="275"/>
      <c r="P293" s="275"/>
      <c r="Q293" s="275"/>
      <c r="R293" s="275"/>
      <c r="S293" s="275"/>
      <c r="T293" s="275"/>
      <c r="U293" s="275"/>
      <c r="V293" s="275"/>
      <c r="W293" s="275"/>
      <c r="X293" s="275"/>
      <c r="Y293" s="275"/>
      <c r="Z293" s="275"/>
      <c r="AA293" s="275"/>
      <c r="AB293" s="23"/>
      <c r="AC293"/>
      <c r="AD293" s="92"/>
      <c r="AE293"/>
      <c r="AF293"/>
      <c r="AG293"/>
      <c r="AH293" s="96"/>
      <c r="AI293" s="394"/>
      <c r="AJ293" s="215"/>
      <c r="AK293" s="215"/>
      <c r="AL293" s="215"/>
      <c r="AM293" s="215"/>
      <c r="AN293" s="215"/>
      <c r="AO293" s="215"/>
      <c r="AP293" s="215"/>
      <c r="AQ293" s="215"/>
      <c r="AR293" s="215"/>
      <c r="AS293" s="215"/>
      <c r="AT293" s="215"/>
      <c r="AU293" s="215"/>
      <c r="AV293" s="215"/>
      <c r="AW293" s="215"/>
      <c r="AX293" s="215"/>
      <c r="AY293" s="394"/>
      <c r="AZ293" s="215"/>
      <c r="BA293" s="715"/>
      <c r="BB293"/>
      <c r="BC293" s="715"/>
      <c r="BD293"/>
      <c r="BE293" s="715"/>
      <c r="BF293"/>
      <c r="BG293" s="715"/>
      <c r="BH293"/>
      <c r="BI293" s="715"/>
      <c r="BJ293"/>
      <c r="BK293" s="715"/>
      <c r="BL293"/>
      <c r="BM293" s="715"/>
      <c r="BN293"/>
      <c r="BO293" s="387"/>
      <c r="BP293"/>
      <c r="BQ293" s="387"/>
      <c r="BR293"/>
      <c r="BS293" s="387"/>
      <c r="BT293"/>
      <c r="BU293" s="387"/>
      <c r="BV293"/>
      <c r="BW293" s="387"/>
      <c r="BX293"/>
      <c r="BY293" s="387"/>
      <c r="BZ293"/>
      <c r="CA293" s="387"/>
      <c r="CB293"/>
      <c r="CC293" s="387"/>
      <c r="CD293"/>
      <c r="CE293" s="387"/>
      <c r="CF293"/>
      <c r="CG293" s="387"/>
      <c r="CH293"/>
      <c r="CI293" s="387"/>
      <c r="CJ293"/>
      <c r="CK293" s="215"/>
      <c r="CL293" s="507"/>
      <c r="CM293" s="507"/>
      <c r="CN293" s="507"/>
      <c r="CO293" s="507"/>
      <c r="CP293" s="507"/>
      <c r="CQ293" s="507"/>
      <c r="CR293" s="507"/>
      <c r="CS293" s="507"/>
      <c r="CT293" s="507"/>
      <c r="CU293" s="507"/>
      <c r="CV293" s="507"/>
      <c r="CW293" s="507"/>
      <c r="CX293" s="507"/>
      <c r="CY293" s="507"/>
      <c r="DN293" s="507"/>
      <c r="DO293" s="507"/>
      <c r="DP293" s="507"/>
      <c r="DQ293" s="507"/>
      <c r="DR293" s="507"/>
      <c r="DS293" s="507"/>
      <c r="DT293" s="507"/>
      <c r="DU293" s="507"/>
      <c r="DV293" s="507"/>
      <c r="DW293" s="507"/>
      <c r="DX293" s="507"/>
      <c r="DY293" s="507"/>
      <c r="DZ293" s="507"/>
      <c r="EA293" s="507"/>
      <c r="EB293" s="507"/>
      <c r="EC293" s="507"/>
      <c r="ED293" s="507"/>
      <c r="EE293" s="507"/>
      <c r="EF293" s="507"/>
      <c r="EG293" s="507"/>
      <c r="EH293" s="507"/>
      <c r="EI293" s="507"/>
      <c r="EJ293" s="507"/>
      <c r="EK293" s="507"/>
      <c r="EL293" s="507"/>
      <c r="EM293" s="507"/>
      <c r="EN293" s="507"/>
      <c r="EO293" s="507"/>
      <c r="EP293" s="507"/>
      <c r="EQ293" s="507"/>
      <c r="ER293" s="507"/>
      <c r="ES293" s="507"/>
      <c r="ET293" s="507"/>
      <c r="EU293" s="507"/>
      <c r="EV293" s="507"/>
      <c r="EW293" s="507"/>
      <c r="EX293" s="507"/>
      <c r="EY293" s="507"/>
      <c r="EZ293" s="507"/>
      <c r="FA293" s="507"/>
      <c r="FB293" s="507"/>
      <c r="FC293" s="507"/>
      <c r="FD293" s="507"/>
      <c r="FE293" s="507"/>
      <c r="FF293" s="507"/>
      <c r="FG293" s="507"/>
      <c r="FH293" s="507"/>
      <c r="FI293" s="507"/>
      <c r="FJ293" s="507"/>
      <c r="FK293" s="507"/>
      <c r="FL293" s="507"/>
      <c r="FM293" s="507"/>
      <c r="FN293" s="507"/>
      <c r="FO293" s="507"/>
      <c r="FP293" s="507"/>
      <c r="FQ293" s="507"/>
      <c r="FR293" s="507"/>
      <c r="FS293" s="507"/>
      <c r="FT293" s="507"/>
      <c r="FU293" s="507"/>
      <c r="FV293" s="507"/>
      <c r="FW293" s="507"/>
      <c r="FX293" s="507"/>
      <c r="FY293" s="507"/>
      <c r="FZ293" s="507"/>
      <c r="GA293" s="507"/>
      <c r="GB293" s="507"/>
      <c r="GC293" s="507"/>
      <c r="GD293" s="507"/>
      <c r="GE293" s="507"/>
      <c r="GF293" s="507"/>
      <c r="GG293" s="507"/>
      <c r="GH293" s="507"/>
      <c r="GI293" s="507"/>
      <c r="GJ293" s="507"/>
      <c r="GK293" s="507"/>
      <c r="GL293" s="507"/>
      <c r="GM293" s="507"/>
      <c r="GN293" s="507"/>
      <c r="GO293" s="507"/>
      <c r="GP293" s="507"/>
      <c r="GQ293" s="507"/>
      <c r="GR293" s="507"/>
      <c r="GS293" s="507"/>
      <c r="GT293" s="507"/>
      <c r="GU293" s="507"/>
      <c r="GV293" s="507"/>
      <c r="GW293" s="507"/>
      <c r="GX293" s="507"/>
      <c r="GY293" s="507"/>
      <c r="GZ293" s="507"/>
      <c r="HA293" s="507"/>
      <c r="HB293" s="507"/>
      <c r="HC293" s="507"/>
      <c r="HD293" s="507"/>
      <c r="HE293" s="507"/>
      <c r="HF293" s="507"/>
      <c r="HG293" s="507"/>
      <c r="HH293" s="507"/>
      <c r="HI293" s="507"/>
      <c r="HJ293" s="507"/>
      <c r="HK293" s="507"/>
      <c r="HL293" s="507"/>
      <c r="HM293" s="507"/>
      <c r="HN293" s="507"/>
      <c r="HO293" s="507"/>
      <c r="HP293" s="507"/>
      <c r="HQ293" s="507"/>
      <c r="HR293" s="507"/>
      <c r="HS293" s="507"/>
      <c r="HT293" s="507"/>
      <c r="HU293" s="507"/>
      <c r="HV293" s="507"/>
      <c r="HW293" s="507"/>
      <c r="HX293" s="507"/>
      <c r="HY293" s="507"/>
      <c r="HZ293" s="507"/>
      <c r="IA293" s="507"/>
      <c r="IB293" s="507"/>
      <c r="IC293" s="507"/>
      <c r="ID293" s="507"/>
      <c r="IE293" s="507"/>
      <c r="IF293" s="507"/>
      <c r="IG293" s="507"/>
      <c r="IH293" s="507"/>
      <c r="II293" s="507"/>
      <c r="IJ293" s="507"/>
    </row>
    <row r="294" spans="1:244" s="398" customFormat="1" ht="19" x14ac:dyDescent="0.2">
      <c r="A294"/>
      <c r="B294" s="290"/>
      <c r="C294"/>
      <c r="D294" s="341"/>
      <c r="E294" s="463"/>
      <c r="F294" s="463"/>
      <c r="G294" s="271"/>
      <c r="H294"/>
      <c r="I294" s="99"/>
      <c r="J294"/>
      <c r="K294"/>
      <c r="L294"/>
      <c r="M294" s="275"/>
      <c r="N294" s="275"/>
      <c r="O294" s="275"/>
      <c r="P294" s="275"/>
      <c r="Q294" s="275"/>
      <c r="R294" s="275"/>
      <c r="S294" s="275"/>
      <c r="T294" s="275"/>
      <c r="U294" s="275"/>
      <c r="V294" s="275"/>
      <c r="W294" s="275"/>
      <c r="X294" s="275"/>
      <c r="Y294" s="275"/>
      <c r="Z294" s="275"/>
      <c r="AA294" s="275"/>
      <c r="AB294" s="23"/>
      <c r="AC294"/>
      <c r="AD294" s="92"/>
      <c r="AE294"/>
      <c r="AF294"/>
      <c r="AG294"/>
      <c r="AH294" s="96"/>
      <c r="AI294" s="394"/>
      <c r="AJ294" s="215"/>
      <c r="AK294" s="215"/>
      <c r="AL294" s="215"/>
      <c r="AM294" s="215"/>
      <c r="AN294" s="215"/>
      <c r="AO294" s="215"/>
      <c r="AP294" s="215"/>
      <c r="AQ294" s="215"/>
      <c r="AR294" s="215"/>
      <c r="AS294" s="215"/>
      <c r="AT294" s="215"/>
      <c r="AU294" s="215"/>
      <c r="AV294" s="215"/>
      <c r="AW294" s="215"/>
      <c r="AX294" s="215"/>
      <c r="AY294" s="394"/>
      <c r="AZ294" s="215"/>
      <c r="BA294" s="715"/>
      <c r="BB294"/>
      <c r="BC294" s="715"/>
      <c r="BD294"/>
      <c r="BE294" s="715"/>
      <c r="BF294"/>
      <c r="BG294" s="715"/>
      <c r="BH294"/>
      <c r="BI294" s="715"/>
      <c r="BJ294"/>
      <c r="BK294" s="715"/>
      <c r="BL294"/>
      <c r="BM294" s="715"/>
      <c r="BN294"/>
      <c r="BO294" s="387"/>
      <c r="BP294"/>
      <c r="BQ294" s="387"/>
      <c r="BR294"/>
      <c r="BS294" s="387"/>
      <c r="BT294"/>
      <c r="BU294" s="387"/>
      <c r="BV294"/>
      <c r="BW294" s="387"/>
      <c r="BX294"/>
      <c r="BY294" s="387"/>
      <c r="BZ294"/>
      <c r="CA294" s="387"/>
      <c r="CB294"/>
      <c r="CC294" s="387"/>
      <c r="CD294"/>
      <c r="CE294" s="387"/>
      <c r="CF294"/>
      <c r="CG294" s="387"/>
      <c r="CH294"/>
      <c r="CI294" s="387"/>
      <c r="CJ294"/>
      <c r="CK294" s="215"/>
      <c r="CL294" s="507"/>
      <c r="CM294" s="507"/>
      <c r="CN294" s="507"/>
      <c r="CO294" s="507"/>
      <c r="CP294" s="507"/>
      <c r="CQ294" s="507"/>
      <c r="CR294" s="507"/>
      <c r="CS294" s="507"/>
      <c r="CT294" s="507"/>
      <c r="CU294" s="507"/>
      <c r="CV294" s="507"/>
      <c r="CW294" s="507"/>
      <c r="CX294" s="507"/>
      <c r="CY294" s="507"/>
      <c r="DN294" s="507"/>
      <c r="DO294" s="507"/>
      <c r="DP294" s="507"/>
      <c r="DQ294" s="507"/>
      <c r="DR294" s="507"/>
      <c r="DS294" s="507"/>
      <c r="DT294" s="507"/>
      <c r="DU294" s="507"/>
      <c r="DV294" s="507"/>
      <c r="DW294" s="507"/>
      <c r="DX294" s="507"/>
      <c r="DY294" s="507"/>
      <c r="DZ294" s="507"/>
      <c r="EA294" s="507"/>
      <c r="EB294" s="507"/>
      <c r="EC294" s="507"/>
      <c r="ED294" s="507"/>
      <c r="EE294" s="507"/>
      <c r="EF294" s="507"/>
      <c r="EG294" s="507"/>
      <c r="EH294" s="507"/>
      <c r="EI294" s="507"/>
      <c r="EJ294" s="507"/>
      <c r="EK294" s="507"/>
      <c r="EL294" s="507"/>
      <c r="EM294" s="507"/>
      <c r="EN294" s="507"/>
      <c r="EO294" s="507"/>
      <c r="EP294" s="507"/>
      <c r="EQ294" s="507"/>
      <c r="ER294" s="507"/>
      <c r="ES294" s="507"/>
      <c r="ET294" s="507"/>
      <c r="EU294" s="507"/>
      <c r="EV294" s="507"/>
      <c r="EW294" s="507"/>
      <c r="EX294" s="507"/>
      <c r="EY294" s="507"/>
      <c r="EZ294" s="507"/>
      <c r="FA294" s="507"/>
      <c r="FB294" s="507"/>
      <c r="FC294" s="507"/>
      <c r="FD294" s="507"/>
      <c r="FE294" s="507"/>
      <c r="FF294" s="507"/>
      <c r="FG294" s="507"/>
      <c r="FH294" s="507"/>
      <c r="FI294" s="507"/>
      <c r="FJ294" s="507"/>
      <c r="FK294" s="507"/>
      <c r="FL294" s="507"/>
      <c r="FM294" s="507"/>
      <c r="FN294" s="507"/>
      <c r="FO294" s="507"/>
      <c r="FP294" s="507"/>
      <c r="FQ294" s="507"/>
      <c r="FR294" s="507"/>
      <c r="FS294" s="507"/>
      <c r="FT294" s="507"/>
      <c r="FU294" s="507"/>
      <c r="FV294" s="507"/>
      <c r="FW294" s="507"/>
      <c r="FX294" s="507"/>
      <c r="FY294" s="507"/>
      <c r="FZ294" s="507"/>
      <c r="GA294" s="507"/>
      <c r="GB294" s="507"/>
      <c r="GC294" s="507"/>
      <c r="GD294" s="507"/>
      <c r="GE294" s="507"/>
      <c r="GF294" s="507"/>
      <c r="GG294" s="507"/>
      <c r="GH294" s="507"/>
      <c r="GI294" s="507"/>
      <c r="GJ294" s="507"/>
      <c r="GK294" s="507"/>
      <c r="GL294" s="507"/>
      <c r="GM294" s="507"/>
      <c r="GN294" s="507"/>
      <c r="GO294" s="507"/>
      <c r="GP294" s="507"/>
      <c r="GQ294" s="507"/>
      <c r="GR294" s="507"/>
      <c r="GS294" s="507"/>
      <c r="GT294" s="507"/>
      <c r="GU294" s="507"/>
      <c r="GV294" s="507"/>
      <c r="GW294" s="507"/>
      <c r="GX294" s="507"/>
      <c r="GY294" s="507"/>
      <c r="GZ294" s="507"/>
      <c r="HA294" s="507"/>
      <c r="HB294" s="507"/>
      <c r="HC294" s="507"/>
      <c r="HD294" s="507"/>
      <c r="HE294" s="507"/>
      <c r="HF294" s="507"/>
      <c r="HG294" s="507"/>
      <c r="HH294" s="507"/>
      <c r="HI294" s="507"/>
      <c r="HJ294" s="507"/>
      <c r="HK294" s="507"/>
      <c r="HL294" s="507"/>
      <c r="HM294" s="507"/>
      <c r="HN294" s="507"/>
      <c r="HO294" s="507"/>
      <c r="HP294" s="507"/>
      <c r="HQ294" s="507"/>
      <c r="HR294" s="507"/>
      <c r="HS294" s="507"/>
      <c r="HT294" s="507"/>
      <c r="HU294" s="507"/>
      <c r="HV294" s="507"/>
      <c r="HW294" s="507"/>
      <c r="HX294" s="507"/>
      <c r="HY294" s="507"/>
      <c r="HZ294" s="507"/>
      <c r="IA294" s="507"/>
      <c r="IB294" s="507"/>
      <c r="IC294" s="507"/>
      <c r="ID294" s="507"/>
      <c r="IE294" s="507"/>
      <c r="IF294" s="507"/>
      <c r="IG294" s="507"/>
      <c r="IH294" s="507"/>
      <c r="II294" s="507"/>
      <c r="IJ294" s="507"/>
    </row>
    <row r="295" spans="1:244" s="398" customFormat="1" ht="19" x14ac:dyDescent="0.2">
      <c r="A295"/>
      <c r="B295" s="290"/>
      <c r="C295"/>
      <c r="D295" s="341"/>
      <c r="E295" s="463"/>
      <c r="F295" s="463"/>
      <c r="G295" s="271"/>
      <c r="H295"/>
      <c r="I295" s="99"/>
      <c r="J295"/>
      <c r="K295"/>
      <c r="L295"/>
      <c r="M295" s="275"/>
      <c r="N295" s="275"/>
      <c r="O295" s="275"/>
      <c r="P295" s="275"/>
      <c r="Q295" s="275"/>
      <c r="R295" s="275"/>
      <c r="S295" s="275"/>
      <c r="T295" s="275"/>
      <c r="U295" s="275"/>
      <c r="V295" s="275"/>
      <c r="W295" s="275"/>
      <c r="X295" s="275"/>
      <c r="Y295" s="275"/>
      <c r="Z295" s="275"/>
      <c r="AA295" s="275"/>
      <c r="AB295" s="23"/>
      <c r="AC295"/>
      <c r="AD295" s="92"/>
      <c r="AE295"/>
      <c r="AF295"/>
      <c r="AG295"/>
      <c r="AH295" s="96"/>
      <c r="AI295" s="394"/>
      <c r="AJ295" s="215"/>
      <c r="AK295" s="215"/>
      <c r="AL295" s="215"/>
      <c r="AM295" s="215"/>
      <c r="AN295" s="215"/>
      <c r="AO295" s="215"/>
      <c r="AP295" s="215"/>
      <c r="AQ295" s="215"/>
      <c r="AR295" s="215"/>
      <c r="AS295" s="215"/>
      <c r="AT295" s="215"/>
      <c r="AU295" s="215"/>
      <c r="AV295" s="215"/>
      <c r="AW295" s="215"/>
      <c r="AX295" s="215"/>
      <c r="AY295" s="394"/>
      <c r="AZ295" s="215"/>
      <c r="BA295" s="715"/>
      <c r="BB295"/>
      <c r="BC295" s="715"/>
      <c r="BD295"/>
      <c r="BE295" s="715"/>
      <c r="BF295"/>
      <c r="BG295" s="715"/>
      <c r="BH295"/>
      <c r="BI295" s="715"/>
      <c r="BJ295"/>
      <c r="BK295" s="715"/>
      <c r="BL295"/>
      <c r="BM295" s="715"/>
      <c r="BN295"/>
      <c r="BO295" s="387"/>
      <c r="BP295"/>
      <c r="BQ295" s="387"/>
      <c r="BR295"/>
      <c r="BS295" s="387"/>
      <c r="BT295"/>
      <c r="BU295" s="387"/>
      <c r="BV295"/>
      <c r="BW295" s="387"/>
      <c r="BX295"/>
      <c r="BY295" s="387"/>
      <c r="BZ295"/>
      <c r="CA295" s="387"/>
      <c r="CB295"/>
      <c r="CC295" s="387"/>
      <c r="CD295"/>
      <c r="CE295" s="387"/>
      <c r="CF295"/>
      <c r="CG295" s="387"/>
      <c r="CH295"/>
      <c r="CI295" s="387"/>
      <c r="CJ295"/>
      <c r="CK295" s="215"/>
      <c r="CL295" s="507"/>
      <c r="CM295" s="507"/>
      <c r="CN295" s="507"/>
      <c r="CO295" s="507"/>
      <c r="CP295" s="507"/>
      <c r="CQ295" s="507"/>
      <c r="CR295" s="507"/>
      <c r="CS295" s="507"/>
      <c r="CT295" s="507"/>
      <c r="CU295" s="507"/>
      <c r="CV295" s="507"/>
      <c r="CW295" s="507"/>
      <c r="CX295" s="507"/>
      <c r="CY295" s="507"/>
      <c r="DN295" s="507"/>
      <c r="DO295" s="507"/>
      <c r="DP295" s="507"/>
      <c r="DQ295" s="507"/>
      <c r="DR295" s="507"/>
      <c r="DS295" s="507"/>
      <c r="DT295" s="507"/>
      <c r="DU295" s="507"/>
      <c r="DV295" s="507"/>
      <c r="DW295" s="507"/>
      <c r="DX295" s="507"/>
      <c r="DY295" s="507"/>
      <c r="DZ295" s="507"/>
      <c r="EA295" s="507"/>
      <c r="EB295" s="507"/>
      <c r="EC295" s="507"/>
      <c r="ED295" s="507"/>
      <c r="EE295" s="507"/>
      <c r="EF295" s="507"/>
      <c r="EG295" s="507"/>
      <c r="EH295" s="507"/>
      <c r="EI295" s="507"/>
      <c r="EJ295" s="507"/>
      <c r="EK295" s="507"/>
      <c r="EL295" s="507"/>
      <c r="EM295" s="507"/>
      <c r="EN295" s="507"/>
      <c r="EO295" s="507"/>
      <c r="EP295" s="507"/>
      <c r="EQ295" s="507"/>
      <c r="ER295" s="507"/>
      <c r="ES295" s="507"/>
      <c r="ET295" s="507"/>
      <c r="EU295" s="507"/>
      <c r="EV295" s="507"/>
      <c r="EW295" s="507"/>
      <c r="EX295" s="507"/>
      <c r="EY295" s="507"/>
      <c r="EZ295" s="507"/>
      <c r="FA295" s="507"/>
      <c r="FB295" s="507"/>
      <c r="FC295" s="507"/>
      <c r="FD295" s="507"/>
      <c r="FE295" s="507"/>
      <c r="FF295" s="507"/>
      <c r="FG295" s="507"/>
      <c r="FH295" s="507"/>
      <c r="FI295" s="507"/>
      <c r="FJ295" s="507"/>
      <c r="FK295" s="507"/>
      <c r="FL295" s="507"/>
      <c r="FM295" s="507"/>
      <c r="FN295" s="507"/>
      <c r="FO295" s="507"/>
      <c r="FP295" s="507"/>
      <c r="FQ295" s="507"/>
      <c r="FR295" s="507"/>
      <c r="FS295" s="507"/>
      <c r="FT295" s="507"/>
      <c r="FU295" s="507"/>
      <c r="FV295" s="507"/>
      <c r="FW295" s="507"/>
      <c r="FX295" s="507"/>
      <c r="FY295" s="507"/>
      <c r="FZ295" s="507"/>
      <c r="GA295" s="507"/>
      <c r="GB295" s="507"/>
      <c r="GC295" s="507"/>
      <c r="GD295" s="507"/>
      <c r="GE295" s="507"/>
      <c r="GF295" s="507"/>
      <c r="GG295" s="507"/>
      <c r="GH295" s="507"/>
      <c r="GI295" s="507"/>
      <c r="GJ295" s="507"/>
      <c r="GK295" s="507"/>
      <c r="GL295" s="507"/>
      <c r="GM295" s="507"/>
      <c r="GN295" s="507"/>
      <c r="GO295" s="507"/>
      <c r="GP295" s="507"/>
      <c r="GQ295" s="507"/>
      <c r="GR295" s="507"/>
      <c r="GS295" s="507"/>
      <c r="GT295" s="507"/>
      <c r="GU295" s="507"/>
      <c r="GV295" s="507"/>
      <c r="GW295" s="507"/>
      <c r="GX295" s="507"/>
      <c r="GY295" s="507"/>
      <c r="GZ295" s="507"/>
      <c r="HA295" s="507"/>
      <c r="HB295" s="507"/>
      <c r="HC295" s="507"/>
      <c r="HD295" s="507"/>
      <c r="HE295" s="507"/>
      <c r="HF295" s="507"/>
      <c r="HG295" s="507"/>
      <c r="HH295" s="507"/>
      <c r="HI295" s="507"/>
      <c r="HJ295" s="507"/>
      <c r="HK295" s="507"/>
      <c r="HL295" s="507"/>
      <c r="HM295" s="507"/>
      <c r="HN295" s="507"/>
      <c r="HO295" s="507"/>
      <c r="HP295" s="507"/>
      <c r="HQ295" s="507"/>
      <c r="HR295" s="507"/>
      <c r="HS295" s="507"/>
      <c r="HT295" s="507"/>
      <c r="HU295" s="507"/>
      <c r="HV295" s="507"/>
      <c r="HW295" s="507"/>
      <c r="HX295" s="507"/>
      <c r="HY295" s="507"/>
      <c r="HZ295" s="507"/>
      <c r="IA295" s="507"/>
      <c r="IB295" s="507"/>
      <c r="IC295" s="507"/>
      <c r="ID295" s="507"/>
      <c r="IE295" s="507"/>
      <c r="IF295" s="507"/>
      <c r="IG295" s="507"/>
      <c r="IH295" s="507"/>
      <c r="II295" s="507"/>
      <c r="IJ295" s="507"/>
    </row>
    <row r="296" spans="1:244" s="398" customFormat="1" ht="19" x14ac:dyDescent="0.2">
      <c r="A296"/>
      <c r="B296" s="290"/>
      <c r="C296"/>
      <c r="D296" s="341"/>
      <c r="E296" s="463"/>
      <c r="F296" s="463"/>
      <c r="G296" s="271"/>
      <c r="H296"/>
      <c r="I296" s="99"/>
      <c r="J296"/>
      <c r="K296"/>
      <c r="L296"/>
      <c r="M296" s="275"/>
      <c r="N296" s="275"/>
      <c r="O296" s="275"/>
      <c r="P296" s="275"/>
      <c r="Q296" s="275"/>
      <c r="R296" s="275"/>
      <c r="S296" s="275"/>
      <c r="T296" s="275"/>
      <c r="U296" s="275"/>
      <c r="V296" s="275"/>
      <c r="W296" s="275"/>
      <c r="X296" s="275"/>
      <c r="Y296" s="275"/>
      <c r="Z296" s="275"/>
      <c r="AA296" s="275"/>
      <c r="AB296" s="23"/>
      <c r="AC296"/>
      <c r="AD296" s="92"/>
      <c r="AE296"/>
      <c r="AF296"/>
      <c r="AG296"/>
      <c r="AH296" s="96"/>
      <c r="AI296" s="394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394"/>
      <c r="AZ296" s="215"/>
      <c r="BA296" s="715"/>
      <c r="BB296"/>
      <c r="BC296" s="715"/>
      <c r="BD296"/>
      <c r="BE296" s="715"/>
      <c r="BF296"/>
      <c r="BG296" s="715"/>
      <c r="BH296"/>
      <c r="BI296" s="715"/>
      <c r="BJ296"/>
      <c r="BK296" s="715"/>
      <c r="BL296"/>
      <c r="BM296" s="715"/>
      <c r="BN296"/>
      <c r="BO296" s="387"/>
      <c r="BP296"/>
      <c r="BQ296" s="387"/>
      <c r="BR296"/>
      <c r="BS296" s="387"/>
      <c r="BT296"/>
      <c r="BU296" s="387"/>
      <c r="BV296"/>
      <c r="BW296" s="387"/>
      <c r="BX296"/>
      <c r="BY296" s="387"/>
      <c r="BZ296"/>
      <c r="CA296" s="387"/>
      <c r="CB296"/>
      <c r="CC296" s="387"/>
      <c r="CD296"/>
      <c r="CE296" s="387"/>
      <c r="CF296"/>
      <c r="CG296" s="387"/>
      <c r="CH296"/>
      <c r="CI296" s="387"/>
      <c r="CJ296"/>
      <c r="CK296" s="215"/>
      <c r="CL296" s="507"/>
      <c r="CM296" s="507"/>
      <c r="CN296" s="507"/>
      <c r="CO296" s="507"/>
      <c r="CP296" s="507"/>
      <c r="CQ296" s="507"/>
      <c r="CR296" s="507"/>
      <c r="CS296" s="507"/>
      <c r="CT296" s="507"/>
      <c r="CU296" s="507"/>
      <c r="CV296" s="507"/>
      <c r="CW296" s="507"/>
      <c r="CX296" s="507"/>
      <c r="CY296" s="507"/>
      <c r="DN296" s="507"/>
      <c r="DO296" s="507"/>
      <c r="DP296" s="507"/>
      <c r="DQ296" s="507"/>
      <c r="DR296" s="507"/>
      <c r="DS296" s="507"/>
      <c r="DT296" s="507"/>
      <c r="DU296" s="507"/>
      <c r="DV296" s="507"/>
      <c r="DW296" s="507"/>
      <c r="DX296" s="507"/>
      <c r="DY296" s="507"/>
      <c r="DZ296" s="507"/>
      <c r="EA296" s="507"/>
      <c r="EB296" s="507"/>
      <c r="EC296" s="507"/>
      <c r="ED296" s="507"/>
      <c r="EE296" s="507"/>
      <c r="EF296" s="507"/>
      <c r="EG296" s="507"/>
      <c r="EH296" s="507"/>
      <c r="EI296" s="507"/>
      <c r="EJ296" s="507"/>
      <c r="EK296" s="507"/>
      <c r="EL296" s="507"/>
      <c r="EM296" s="507"/>
      <c r="EN296" s="507"/>
      <c r="EO296" s="507"/>
      <c r="EP296" s="507"/>
      <c r="EQ296" s="507"/>
      <c r="ER296" s="507"/>
      <c r="ES296" s="507"/>
      <c r="ET296" s="507"/>
      <c r="EU296" s="507"/>
      <c r="EV296" s="507"/>
      <c r="EW296" s="507"/>
      <c r="EX296" s="507"/>
      <c r="EY296" s="507"/>
      <c r="EZ296" s="507"/>
      <c r="FA296" s="507"/>
      <c r="FB296" s="507"/>
      <c r="FC296" s="507"/>
      <c r="FD296" s="507"/>
      <c r="FE296" s="507"/>
      <c r="FF296" s="507"/>
      <c r="FG296" s="507"/>
      <c r="FH296" s="507"/>
      <c r="FI296" s="507"/>
      <c r="FJ296" s="507"/>
      <c r="FK296" s="507"/>
      <c r="FL296" s="507"/>
      <c r="FM296" s="507"/>
      <c r="FN296" s="507"/>
      <c r="FO296" s="507"/>
      <c r="FP296" s="507"/>
      <c r="FQ296" s="507"/>
      <c r="FR296" s="507"/>
      <c r="FS296" s="507"/>
      <c r="FT296" s="507"/>
      <c r="FU296" s="507"/>
      <c r="FV296" s="507"/>
      <c r="FW296" s="507"/>
      <c r="FX296" s="507"/>
      <c r="FY296" s="507"/>
      <c r="FZ296" s="507"/>
      <c r="GA296" s="507"/>
      <c r="GB296" s="507"/>
      <c r="GC296" s="507"/>
      <c r="GD296" s="507"/>
      <c r="GE296" s="507"/>
      <c r="GF296" s="507"/>
      <c r="GG296" s="507"/>
      <c r="GH296" s="507"/>
      <c r="GI296" s="507"/>
      <c r="GJ296" s="507"/>
      <c r="GK296" s="507"/>
      <c r="GL296" s="507"/>
      <c r="GM296" s="507"/>
      <c r="GN296" s="507"/>
      <c r="GO296" s="507"/>
      <c r="GP296" s="507"/>
      <c r="GQ296" s="507"/>
      <c r="GR296" s="507"/>
      <c r="GS296" s="507"/>
      <c r="GT296" s="507"/>
      <c r="GU296" s="507"/>
      <c r="GV296" s="507"/>
      <c r="GW296" s="507"/>
      <c r="GX296" s="507"/>
      <c r="GY296" s="507"/>
      <c r="GZ296" s="507"/>
      <c r="HA296" s="507"/>
      <c r="HB296" s="507"/>
      <c r="HC296" s="507"/>
      <c r="HD296" s="507"/>
      <c r="HE296" s="507"/>
      <c r="HF296" s="507"/>
      <c r="HG296" s="507"/>
      <c r="HH296" s="507"/>
      <c r="HI296" s="507"/>
      <c r="HJ296" s="507"/>
      <c r="HK296" s="507"/>
      <c r="HL296" s="507"/>
      <c r="HM296" s="507"/>
      <c r="HN296" s="507"/>
      <c r="HO296" s="507"/>
      <c r="HP296" s="507"/>
      <c r="HQ296" s="507"/>
      <c r="HR296" s="507"/>
      <c r="HS296" s="507"/>
      <c r="HT296" s="507"/>
      <c r="HU296" s="507"/>
      <c r="HV296" s="507"/>
      <c r="HW296" s="507"/>
      <c r="HX296" s="507"/>
      <c r="HY296" s="507"/>
      <c r="HZ296" s="507"/>
      <c r="IA296" s="507"/>
      <c r="IB296" s="507"/>
      <c r="IC296" s="507"/>
      <c r="ID296" s="507"/>
      <c r="IE296" s="507"/>
      <c r="IF296" s="507"/>
      <c r="IG296" s="507"/>
      <c r="IH296" s="507"/>
      <c r="II296" s="507"/>
      <c r="IJ296" s="507"/>
    </row>
    <row r="297" spans="1:244" s="398" customFormat="1" ht="19" x14ac:dyDescent="0.2">
      <c r="A297"/>
      <c r="B297" s="290"/>
      <c r="C297"/>
      <c r="D297" s="341"/>
      <c r="E297" s="463"/>
      <c r="F297" s="463"/>
      <c r="G297" s="271"/>
      <c r="H297"/>
      <c r="I297" s="99"/>
      <c r="J297"/>
      <c r="K297"/>
      <c r="L297"/>
      <c r="M297" s="275"/>
      <c r="N297" s="275"/>
      <c r="O297" s="275"/>
      <c r="P297" s="275"/>
      <c r="Q297" s="275"/>
      <c r="R297" s="275"/>
      <c r="S297" s="275"/>
      <c r="T297" s="275"/>
      <c r="U297" s="275"/>
      <c r="V297" s="275"/>
      <c r="W297" s="275"/>
      <c r="X297" s="275"/>
      <c r="Y297" s="275"/>
      <c r="Z297" s="275"/>
      <c r="AA297" s="275"/>
      <c r="AB297" s="23"/>
      <c r="AC297"/>
      <c r="AD297" s="92"/>
      <c r="AE297"/>
      <c r="AF297"/>
      <c r="AG297"/>
      <c r="AH297" s="96"/>
      <c r="AI297" s="394"/>
      <c r="AJ297" s="215"/>
      <c r="AK297" s="215"/>
      <c r="AL297" s="215"/>
      <c r="AM297" s="215"/>
      <c r="AN297" s="215"/>
      <c r="AO297" s="215"/>
      <c r="AP297" s="215"/>
      <c r="AQ297" s="215"/>
      <c r="AR297" s="215"/>
      <c r="AS297" s="215"/>
      <c r="AT297" s="215"/>
      <c r="AU297" s="215"/>
      <c r="AV297" s="215"/>
      <c r="AW297" s="215"/>
      <c r="AX297" s="215"/>
      <c r="AY297" s="394"/>
      <c r="AZ297" s="215"/>
      <c r="BA297" s="715"/>
      <c r="BB297"/>
      <c r="BC297" s="715"/>
      <c r="BD297"/>
      <c r="BE297" s="715"/>
      <c r="BF297"/>
      <c r="BG297" s="715"/>
      <c r="BH297"/>
      <c r="BI297" s="715"/>
      <c r="BJ297"/>
      <c r="BK297" s="715"/>
      <c r="BL297"/>
      <c r="BM297" s="715"/>
      <c r="BN297"/>
      <c r="BO297" s="387"/>
      <c r="BP297"/>
      <c r="BQ297" s="387"/>
      <c r="BR297"/>
      <c r="BS297" s="387"/>
      <c r="BT297"/>
      <c r="BU297" s="387"/>
      <c r="BV297"/>
      <c r="BW297" s="387"/>
      <c r="BX297"/>
      <c r="BY297" s="387"/>
      <c r="BZ297"/>
      <c r="CA297" s="387"/>
      <c r="CB297"/>
      <c r="CC297" s="387"/>
      <c r="CD297"/>
      <c r="CE297" s="387"/>
      <c r="CF297"/>
      <c r="CG297" s="387"/>
      <c r="CH297"/>
      <c r="CI297" s="387"/>
      <c r="CJ297"/>
      <c r="CK297" s="215"/>
      <c r="CL297" s="507"/>
      <c r="CM297" s="507"/>
      <c r="CN297" s="507"/>
      <c r="CO297" s="507"/>
      <c r="CP297" s="507"/>
      <c r="CQ297" s="507"/>
      <c r="CR297" s="507"/>
      <c r="CS297" s="507"/>
      <c r="CT297" s="507"/>
      <c r="CU297" s="507"/>
      <c r="CV297" s="507"/>
      <c r="CW297" s="507"/>
      <c r="CX297" s="507"/>
      <c r="CY297" s="507"/>
      <c r="DN297" s="507"/>
      <c r="DO297" s="507"/>
      <c r="DP297" s="507"/>
      <c r="DQ297" s="507"/>
      <c r="DR297" s="507"/>
      <c r="DS297" s="507"/>
      <c r="DT297" s="507"/>
      <c r="DU297" s="507"/>
      <c r="DV297" s="507"/>
      <c r="DW297" s="507"/>
      <c r="DX297" s="507"/>
      <c r="DY297" s="507"/>
      <c r="DZ297" s="507"/>
      <c r="EA297" s="507"/>
      <c r="EB297" s="507"/>
      <c r="EC297" s="507"/>
      <c r="ED297" s="507"/>
      <c r="EE297" s="507"/>
      <c r="EF297" s="507"/>
      <c r="EG297" s="507"/>
      <c r="EH297" s="507"/>
      <c r="EI297" s="507"/>
      <c r="EJ297" s="507"/>
      <c r="EK297" s="507"/>
      <c r="EL297" s="507"/>
      <c r="EM297" s="507"/>
      <c r="EN297" s="507"/>
      <c r="EO297" s="507"/>
      <c r="EP297" s="507"/>
      <c r="EQ297" s="507"/>
      <c r="ER297" s="507"/>
      <c r="ES297" s="507"/>
      <c r="ET297" s="507"/>
      <c r="EU297" s="507"/>
      <c r="EV297" s="507"/>
      <c r="EW297" s="507"/>
      <c r="EX297" s="507"/>
      <c r="EY297" s="507"/>
      <c r="EZ297" s="507"/>
      <c r="FA297" s="507"/>
      <c r="FB297" s="507"/>
      <c r="FC297" s="507"/>
      <c r="FD297" s="507"/>
      <c r="FE297" s="507"/>
      <c r="FF297" s="507"/>
      <c r="FG297" s="507"/>
      <c r="FH297" s="507"/>
      <c r="FI297" s="507"/>
      <c r="FJ297" s="507"/>
      <c r="FK297" s="507"/>
      <c r="FL297" s="507"/>
      <c r="FM297" s="507"/>
      <c r="FN297" s="507"/>
      <c r="FO297" s="507"/>
      <c r="FP297" s="507"/>
      <c r="FQ297" s="507"/>
      <c r="FR297" s="507"/>
      <c r="FS297" s="507"/>
      <c r="FT297" s="507"/>
      <c r="FU297" s="507"/>
      <c r="FV297" s="507"/>
      <c r="FW297" s="507"/>
      <c r="FX297" s="507"/>
      <c r="FY297" s="507"/>
      <c r="FZ297" s="507"/>
      <c r="GA297" s="507"/>
      <c r="GB297" s="507"/>
      <c r="GC297" s="507"/>
      <c r="GD297" s="507"/>
      <c r="GE297" s="507"/>
      <c r="GF297" s="507"/>
      <c r="GG297" s="507"/>
      <c r="GH297" s="507"/>
      <c r="GI297" s="507"/>
      <c r="GJ297" s="507"/>
      <c r="GK297" s="507"/>
      <c r="GL297" s="507"/>
      <c r="GM297" s="507"/>
      <c r="GN297" s="507"/>
      <c r="GO297" s="507"/>
      <c r="GP297" s="507"/>
      <c r="GQ297" s="507"/>
      <c r="GR297" s="507"/>
      <c r="GS297" s="507"/>
      <c r="GT297" s="507"/>
      <c r="GU297" s="507"/>
      <c r="GV297" s="507"/>
      <c r="GW297" s="507"/>
      <c r="GX297" s="507"/>
      <c r="GY297" s="507"/>
      <c r="GZ297" s="507"/>
      <c r="HA297" s="507"/>
      <c r="HB297" s="507"/>
      <c r="HC297" s="507"/>
      <c r="HD297" s="507"/>
      <c r="HE297" s="507"/>
      <c r="HF297" s="507"/>
      <c r="HG297" s="507"/>
      <c r="HH297" s="507"/>
      <c r="HI297" s="507"/>
      <c r="HJ297" s="507"/>
      <c r="HK297" s="507"/>
      <c r="HL297" s="507"/>
      <c r="HM297" s="507"/>
      <c r="HN297" s="507"/>
      <c r="HO297" s="507"/>
      <c r="HP297" s="507"/>
      <c r="HQ297" s="507"/>
      <c r="HR297" s="507"/>
      <c r="HS297" s="507"/>
      <c r="HT297" s="507"/>
      <c r="HU297" s="507"/>
      <c r="HV297" s="507"/>
      <c r="HW297" s="507"/>
      <c r="HX297" s="507"/>
      <c r="HY297" s="507"/>
      <c r="HZ297" s="507"/>
      <c r="IA297" s="507"/>
      <c r="IB297" s="507"/>
      <c r="IC297" s="507"/>
      <c r="ID297" s="507"/>
      <c r="IE297" s="507"/>
      <c r="IF297" s="507"/>
      <c r="IG297" s="507"/>
      <c r="IH297" s="507"/>
      <c r="II297" s="507"/>
      <c r="IJ297" s="507"/>
    </row>
    <row r="298" spans="1:244" s="398" customFormat="1" ht="19" x14ac:dyDescent="0.2">
      <c r="A298"/>
      <c r="B298" s="290"/>
      <c r="C298"/>
      <c r="D298" s="341"/>
      <c r="E298" s="463"/>
      <c r="F298" s="463"/>
      <c r="G298" s="271"/>
      <c r="H298"/>
      <c r="I298" s="99"/>
      <c r="J298"/>
      <c r="K298"/>
      <c r="L298"/>
      <c r="M298" s="275"/>
      <c r="N298" s="275"/>
      <c r="O298" s="275"/>
      <c r="P298" s="275"/>
      <c r="Q298" s="275"/>
      <c r="R298" s="275"/>
      <c r="S298" s="275"/>
      <c r="T298" s="275"/>
      <c r="U298" s="275"/>
      <c r="V298" s="275"/>
      <c r="W298" s="275"/>
      <c r="X298" s="275"/>
      <c r="Y298" s="275"/>
      <c r="Z298" s="275"/>
      <c r="AA298" s="275"/>
      <c r="AB298" s="23"/>
      <c r="AC298"/>
      <c r="AD298" s="92"/>
      <c r="AE298"/>
      <c r="AF298"/>
      <c r="AG298"/>
      <c r="AH298" s="96"/>
      <c r="AI298" s="394"/>
      <c r="AJ298" s="215"/>
      <c r="AK298" s="215"/>
      <c r="AL298" s="215"/>
      <c r="AM298" s="215"/>
      <c r="AN298" s="215"/>
      <c r="AO298" s="215"/>
      <c r="AP298" s="215"/>
      <c r="AQ298" s="215"/>
      <c r="AR298" s="215"/>
      <c r="AS298" s="215"/>
      <c r="AT298" s="215"/>
      <c r="AU298" s="215"/>
      <c r="AV298" s="215"/>
      <c r="AW298" s="215"/>
      <c r="AX298" s="215"/>
      <c r="AY298" s="394"/>
      <c r="AZ298" s="215"/>
      <c r="BA298" s="715"/>
      <c r="BB298"/>
      <c r="BC298" s="715"/>
      <c r="BD298"/>
      <c r="BE298" s="715"/>
      <c r="BF298"/>
      <c r="BG298" s="715"/>
      <c r="BH298"/>
      <c r="BI298" s="715"/>
      <c r="BJ298"/>
      <c r="BK298" s="715"/>
      <c r="BL298"/>
      <c r="BM298" s="715"/>
      <c r="BN298"/>
      <c r="BO298" s="387"/>
      <c r="BP298"/>
      <c r="BQ298" s="387"/>
      <c r="BR298"/>
      <c r="BS298" s="387"/>
      <c r="BT298"/>
      <c r="BU298" s="387"/>
      <c r="BV298"/>
      <c r="BW298" s="387"/>
      <c r="BX298"/>
      <c r="BY298" s="387"/>
      <c r="BZ298"/>
      <c r="CA298" s="387"/>
      <c r="CB298"/>
      <c r="CC298" s="387"/>
      <c r="CD298"/>
      <c r="CE298" s="387"/>
      <c r="CF298"/>
      <c r="CG298" s="387"/>
      <c r="CH298"/>
      <c r="CI298" s="387"/>
      <c r="CJ298"/>
      <c r="CK298" s="215"/>
      <c r="CL298" s="507"/>
      <c r="CM298" s="507"/>
      <c r="CN298" s="507"/>
      <c r="CO298" s="507"/>
      <c r="CP298" s="507"/>
      <c r="CQ298" s="507"/>
      <c r="CR298" s="507"/>
      <c r="CS298" s="507"/>
      <c r="CT298" s="507"/>
      <c r="CU298" s="507"/>
      <c r="CV298" s="507"/>
      <c r="CW298" s="507"/>
      <c r="CX298" s="507"/>
      <c r="CY298" s="507"/>
      <c r="DN298" s="507"/>
      <c r="DO298" s="507"/>
      <c r="DP298" s="507"/>
      <c r="DQ298" s="507"/>
      <c r="DR298" s="507"/>
      <c r="DS298" s="507"/>
      <c r="DT298" s="507"/>
      <c r="DU298" s="507"/>
      <c r="DV298" s="507"/>
      <c r="DW298" s="507"/>
      <c r="DX298" s="507"/>
      <c r="DY298" s="507"/>
      <c r="DZ298" s="507"/>
      <c r="EA298" s="507"/>
      <c r="EB298" s="507"/>
      <c r="EC298" s="507"/>
      <c r="ED298" s="507"/>
      <c r="EE298" s="507"/>
      <c r="EF298" s="507"/>
      <c r="EG298" s="507"/>
      <c r="EH298" s="507"/>
      <c r="EI298" s="507"/>
      <c r="EJ298" s="507"/>
      <c r="EK298" s="507"/>
      <c r="EL298" s="507"/>
      <c r="EM298" s="507"/>
      <c r="EN298" s="507"/>
      <c r="EO298" s="507"/>
      <c r="EP298" s="507"/>
      <c r="EQ298" s="507"/>
      <c r="ER298" s="507"/>
      <c r="ES298" s="507"/>
      <c r="ET298" s="507"/>
      <c r="EU298" s="507"/>
      <c r="EV298" s="507"/>
      <c r="EW298" s="507"/>
      <c r="EX298" s="507"/>
      <c r="EY298" s="507"/>
      <c r="EZ298" s="507"/>
      <c r="FA298" s="507"/>
      <c r="FB298" s="507"/>
      <c r="FC298" s="507"/>
      <c r="FD298" s="507"/>
      <c r="FE298" s="507"/>
      <c r="FF298" s="507"/>
      <c r="FG298" s="507"/>
      <c r="FH298" s="507"/>
      <c r="FI298" s="507"/>
      <c r="FJ298" s="507"/>
      <c r="FK298" s="507"/>
      <c r="FL298" s="507"/>
      <c r="FM298" s="507"/>
      <c r="FN298" s="507"/>
      <c r="FO298" s="507"/>
      <c r="FP298" s="507"/>
      <c r="FQ298" s="507"/>
      <c r="FR298" s="507"/>
      <c r="FS298" s="507"/>
      <c r="FT298" s="507"/>
      <c r="FU298" s="507"/>
      <c r="FV298" s="507"/>
      <c r="FW298" s="507"/>
      <c r="FX298" s="507"/>
      <c r="FY298" s="507"/>
      <c r="FZ298" s="507"/>
      <c r="GA298" s="507"/>
      <c r="GB298" s="507"/>
      <c r="GC298" s="507"/>
      <c r="GD298" s="507"/>
      <c r="GE298" s="507"/>
      <c r="GF298" s="507"/>
      <c r="GG298" s="507"/>
      <c r="GH298" s="507"/>
      <c r="GI298" s="507"/>
      <c r="GJ298" s="507"/>
      <c r="GK298" s="507"/>
      <c r="GL298" s="507"/>
      <c r="GM298" s="507"/>
      <c r="GN298" s="507"/>
      <c r="GO298" s="507"/>
      <c r="GP298" s="507"/>
      <c r="GQ298" s="507"/>
      <c r="GR298" s="507"/>
      <c r="GS298" s="507"/>
      <c r="GT298" s="507"/>
      <c r="GU298" s="507"/>
      <c r="GV298" s="507"/>
      <c r="GW298" s="507"/>
      <c r="GX298" s="507"/>
      <c r="GY298" s="507"/>
      <c r="GZ298" s="507"/>
      <c r="HA298" s="507"/>
      <c r="HB298" s="507"/>
      <c r="HC298" s="507"/>
      <c r="HD298" s="507"/>
      <c r="HE298" s="507"/>
      <c r="HF298" s="507"/>
      <c r="HG298" s="507"/>
      <c r="HH298" s="507"/>
      <c r="HI298" s="507"/>
      <c r="HJ298" s="507"/>
      <c r="HK298" s="507"/>
      <c r="HL298" s="507"/>
      <c r="HM298" s="507"/>
      <c r="HN298" s="507"/>
      <c r="HO298" s="507"/>
      <c r="HP298" s="507"/>
      <c r="HQ298" s="507"/>
      <c r="HR298" s="507"/>
      <c r="HS298" s="507"/>
      <c r="HT298" s="507"/>
      <c r="HU298" s="507"/>
      <c r="HV298" s="507"/>
      <c r="HW298" s="507"/>
      <c r="HX298" s="507"/>
      <c r="HY298" s="507"/>
      <c r="HZ298" s="507"/>
      <c r="IA298" s="507"/>
      <c r="IB298" s="507"/>
      <c r="IC298" s="507"/>
      <c r="ID298" s="507"/>
      <c r="IE298" s="507"/>
      <c r="IF298" s="507"/>
      <c r="IG298" s="507"/>
      <c r="IH298" s="507"/>
      <c r="II298" s="507"/>
      <c r="IJ298" s="507"/>
    </row>
    <row r="299" spans="1:244" s="398" customFormat="1" ht="19" x14ac:dyDescent="0.2">
      <c r="A299"/>
      <c r="B299" s="290"/>
      <c r="C299"/>
      <c r="D299" s="341"/>
      <c r="E299" s="463"/>
      <c r="F299" s="463"/>
      <c r="G299" s="271"/>
      <c r="H299"/>
      <c r="I299" s="99"/>
      <c r="J299"/>
      <c r="K299"/>
      <c r="L299"/>
      <c r="M299" s="275"/>
      <c r="N299" s="275"/>
      <c r="O299" s="275"/>
      <c r="P299" s="275"/>
      <c r="Q299" s="275"/>
      <c r="R299" s="275"/>
      <c r="S299" s="275"/>
      <c r="T299" s="275"/>
      <c r="U299" s="275"/>
      <c r="V299" s="275"/>
      <c r="W299" s="275"/>
      <c r="X299" s="275"/>
      <c r="Y299" s="275"/>
      <c r="Z299" s="275"/>
      <c r="AA299" s="275"/>
      <c r="AB299" s="23"/>
      <c r="AC299"/>
      <c r="AD299" s="92"/>
      <c r="AE299"/>
      <c r="AF299"/>
      <c r="AG299"/>
      <c r="AH299" s="96"/>
      <c r="AI299" s="394"/>
      <c r="AJ299" s="215"/>
      <c r="AK299" s="215"/>
      <c r="AL299" s="215"/>
      <c r="AM299" s="215"/>
      <c r="AN299" s="215"/>
      <c r="AO299" s="215"/>
      <c r="AP299" s="215"/>
      <c r="AQ299" s="215"/>
      <c r="AR299" s="215"/>
      <c r="AS299" s="215"/>
      <c r="AT299" s="215"/>
      <c r="AU299" s="215"/>
      <c r="AV299" s="215"/>
      <c r="AW299" s="215"/>
      <c r="AX299" s="215"/>
      <c r="AY299" s="394"/>
      <c r="AZ299" s="215"/>
      <c r="BA299" s="715"/>
      <c r="BB299"/>
      <c r="BC299" s="715"/>
      <c r="BD299"/>
      <c r="BE299" s="715"/>
      <c r="BF299"/>
      <c r="BG299" s="715"/>
      <c r="BH299"/>
      <c r="BI299" s="715"/>
      <c r="BJ299"/>
      <c r="BK299" s="715"/>
      <c r="BL299"/>
      <c r="BM299" s="715"/>
      <c r="BN299"/>
      <c r="BO299" s="387"/>
      <c r="BP299"/>
      <c r="BQ299" s="387"/>
      <c r="BR299"/>
      <c r="BS299" s="387"/>
      <c r="BT299"/>
      <c r="BU299" s="387"/>
      <c r="BV299"/>
      <c r="BW299" s="387"/>
      <c r="BX299"/>
      <c r="BY299" s="387"/>
      <c r="BZ299"/>
      <c r="CA299" s="387"/>
      <c r="CB299"/>
      <c r="CC299" s="387"/>
      <c r="CD299"/>
      <c r="CE299" s="387"/>
      <c r="CF299"/>
      <c r="CG299" s="387"/>
      <c r="CH299"/>
      <c r="CI299" s="387"/>
      <c r="CJ299"/>
      <c r="CK299" s="215"/>
      <c r="CL299" s="507"/>
      <c r="CM299" s="507"/>
      <c r="CN299" s="507"/>
      <c r="CO299" s="507"/>
      <c r="CP299" s="507"/>
      <c r="CQ299" s="507"/>
      <c r="CR299" s="507"/>
      <c r="CS299" s="507"/>
      <c r="CT299" s="507"/>
      <c r="CU299" s="507"/>
      <c r="CV299" s="507"/>
      <c r="CW299" s="507"/>
      <c r="CX299" s="507"/>
      <c r="CY299" s="507"/>
      <c r="DN299" s="507"/>
      <c r="DO299" s="507"/>
      <c r="DP299" s="507"/>
      <c r="DQ299" s="507"/>
      <c r="DR299" s="507"/>
      <c r="DS299" s="507"/>
      <c r="DT299" s="507"/>
      <c r="DU299" s="507"/>
      <c r="DV299" s="507"/>
      <c r="DW299" s="507"/>
      <c r="DX299" s="507"/>
      <c r="DY299" s="507"/>
      <c r="DZ299" s="507"/>
      <c r="EA299" s="507"/>
      <c r="EB299" s="507"/>
      <c r="EC299" s="507"/>
      <c r="ED299" s="507"/>
      <c r="EE299" s="507"/>
      <c r="EF299" s="507"/>
      <c r="EG299" s="507"/>
      <c r="EH299" s="507"/>
      <c r="EI299" s="507"/>
      <c r="EJ299" s="507"/>
      <c r="EK299" s="507"/>
      <c r="EL299" s="507"/>
      <c r="EM299" s="507"/>
      <c r="EN299" s="507"/>
      <c r="EO299" s="507"/>
      <c r="EP299" s="507"/>
      <c r="EQ299" s="507"/>
      <c r="ER299" s="507"/>
      <c r="ES299" s="507"/>
      <c r="ET299" s="507"/>
      <c r="EU299" s="507"/>
      <c r="EV299" s="507"/>
      <c r="EW299" s="507"/>
      <c r="EX299" s="507"/>
      <c r="EY299" s="507"/>
      <c r="EZ299" s="507"/>
      <c r="FA299" s="507"/>
      <c r="FB299" s="507"/>
      <c r="FC299" s="507"/>
      <c r="FD299" s="507"/>
      <c r="FE299" s="507"/>
      <c r="FF299" s="507"/>
      <c r="FG299" s="507"/>
      <c r="FH299" s="507"/>
      <c r="FI299" s="507"/>
      <c r="FJ299" s="507"/>
      <c r="FK299" s="507"/>
      <c r="FL299" s="507"/>
      <c r="FM299" s="507"/>
      <c r="FN299" s="507"/>
      <c r="FO299" s="507"/>
      <c r="FP299" s="507"/>
      <c r="FQ299" s="507"/>
      <c r="FR299" s="507"/>
      <c r="FS299" s="507"/>
      <c r="FT299" s="507"/>
      <c r="FU299" s="507"/>
      <c r="FV299" s="507"/>
      <c r="FW299" s="507"/>
      <c r="FX299" s="507"/>
      <c r="FY299" s="507"/>
      <c r="FZ299" s="507"/>
      <c r="GA299" s="507"/>
      <c r="GB299" s="507"/>
      <c r="GC299" s="507"/>
      <c r="GD299" s="507"/>
      <c r="GE299" s="507"/>
      <c r="GF299" s="507"/>
      <c r="GG299" s="507"/>
      <c r="GH299" s="507"/>
      <c r="GI299" s="507"/>
      <c r="GJ299" s="507"/>
      <c r="GK299" s="507"/>
      <c r="GL299" s="507"/>
      <c r="GM299" s="507"/>
      <c r="GN299" s="507"/>
      <c r="GO299" s="507"/>
      <c r="GP299" s="507"/>
      <c r="GQ299" s="507"/>
      <c r="GR299" s="507"/>
      <c r="GS299" s="507"/>
      <c r="GT299" s="507"/>
      <c r="GU299" s="507"/>
      <c r="GV299" s="507"/>
      <c r="GW299" s="507"/>
      <c r="GX299" s="507"/>
      <c r="GY299" s="507"/>
      <c r="GZ299" s="507"/>
      <c r="HA299" s="507"/>
      <c r="HB299" s="507"/>
      <c r="HC299" s="507"/>
      <c r="HD299" s="507"/>
      <c r="HE299" s="507"/>
      <c r="HF299" s="507"/>
      <c r="HG299" s="507"/>
      <c r="HH299" s="507"/>
      <c r="HI299" s="507"/>
      <c r="HJ299" s="507"/>
      <c r="HK299" s="507"/>
      <c r="HL299" s="507"/>
      <c r="HM299" s="507"/>
      <c r="HN299" s="507"/>
      <c r="HO299" s="507"/>
      <c r="HP299" s="507"/>
      <c r="HQ299" s="507"/>
      <c r="HR299" s="507"/>
      <c r="HS299" s="507"/>
      <c r="HT299" s="507"/>
      <c r="HU299" s="507"/>
      <c r="HV299" s="507"/>
      <c r="HW299" s="507"/>
      <c r="HX299" s="507"/>
      <c r="HY299" s="507"/>
      <c r="HZ299" s="507"/>
      <c r="IA299" s="507"/>
      <c r="IB299" s="507"/>
      <c r="IC299" s="507"/>
      <c r="ID299" s="507"/>
      <c r="IE299" s="507"/>
      <c r="IF299" s="507"/>
      <c r="IG299" s="507"/>
      <c r="IH299" s="507"/>
      <c r="II299" s="507"/>
      <c r="IJ299" s="507"/>
    </row>
    <row r="300" spans="1:244" s="398" customFormat="1" ht="19" x14ac:dyDescent="0.2">
      <c r="A300"/>
      <c r="B300" s="290"/>
      <c r="C300"/>
      <c r="D300" s="341"/>
      <c r="E300" s="463"/>
      <c r="F300" s="463"/>
      <c r="G300" s="271"/>
      <c r="H300"/>
      <c r="I300" s="99"/>
      <c r="J300"/>
      <c r="K300"/>
      <c r="L300"/>
      <c r="M300" s="275"/>
      <c r="N300" s="275"/>
      <c r="O300" s="275"/>
      <c r="P300" s="275"/>
      <c r="Q300" s="275"/>
      <c r="R300" s="275"/>
      <c r="S300" s="275"/>
      <c r="T300" s="275"/>
      <c r="U300" s="275"/>
      <c r="V300" s="275"/>
      <c r="W300" s="275"/>
      <c r="X300" s="275"/>
      <c r="Y300" s="275"/>
      <c r="Z300" s="275"/>
      <c r="AA300" s="275"/>
      <c r="AB300" s="23"/>
      <c r="AC300"/>
      <c r="AD300" s="92"/>
      <c r="AE300"/>
      <c r="AF300"/>
      <c r="AG300"/>
      <c r="AH300" s="96"/>
      <c r="AI300" s="394"/>
      <c r="AJ300" s="215"/>
      <c r="AK300" s="215"/>
      <c r="AL300" s="215"/>
      <c r="AM300" s="215"/>
      <c r="AN300" s="215"/>
      <c r="AO300" s="215"/>
      <c r="AP300" s="215"/>
      <c r="AQ300" s="215"/>
      <c r="AR300" s="215"/>
      <c r="AS300" s="215"/>
      <c r="AT300" s="215"/>
      <c r="AU300" s="215"/>
      <c r="AV300" s="215"/>
      <c r="AW300" s="215"/>
      <c r="AX300" s="215"/>
      <c r="AY300" s="394"/>
      <c r="AZ300" s="215"/>
      <c r="BA300" s="715"/>
      <c r="BB300"/>
      <c r="BC300" s="715"/>
      <c r="BD300"/>
      <c r="BE300" s="715"/>
      <c r="BF300"/>
      <c r="BG300" s="715"/>
      <c r="BH300"/>
      <c r="BI300" s="715"/>
      <c r="BJ300"/>
      <c r="BK300" s="715"/>
      <c r="BL300"/>
      <c r="BM300" s="715"/>
      <c r="BN300"/>
      <c r="BO300" s="387"/>
      <c r="BP300"/>
      <c r="BQ300" s="387"/>
      <c r="BR300"/>
      <c r="BS300" s="387"/>
      <c r="BT300"/>
      <c r="BU300" s="387"/>
      <c r="BV300"/>
      <c r="BW300" s="387"/>
      <c r="BX300"/>
      <c r="BY300" s="387"/>
      <c r="BZ300"/>
      <c r="CA300" s="387"/>
      <c r="CB300"/>
      <c r="CC300" s="387"/>
      <c r="CD300"/>
      <c r="CE300" s="387"/>
      <c r="CF300"/>
      <c r="CG300" s="387"/>
      <c r="CH300"/>
      <c r="CI300" s="387"/>
      <c r="CJ300"/>
      <c r="CK300" s="215"/>
      <c r="CL300" s="507"/>
      <c r="CM300" s="507"/>
      <c r="CN300" s="507"/>
      <c r="CO300" s="507"/>
      <c r="CP300" s="507"/>
      <c r="CQ300" s="507"/>
      <c r="CR300" s="507"/>
      <c r="CS300" s="507"/>
      <c r="CT300" s="507"/>
      <c r="CU300" s="507"/>
      <c r="CV300" s="507"/>
      <c r="CW300" s="507"/>
      <c r="CX300" s="507"/>
      <c r="CY300" s="507"/>
      <c r="DN300" s="507"/>
      <c r="DO300" s="507"/>
      <c r="DP300" s="507"/>
      <c r="DQ300" s="507"/>
      <c r="DR300" s="507"/>
      <c r="DS300" s="507"/>
      <c r="DT300" s="507"/>
      <c r="DU300" s="507"/>
      <c r="DV300" s="507"/>
      <c r="DW300" s="507"/>
      <c r="DX300" s="507"/>
      <c r="DY300" s="507"/>
      <c r="DZ300" s="507"/>
      <c r="EA300" s="507"/>
      <c r="EB300" s="507"/>
      <c r="EC300" s="507"/>
      <c r="ED300" s="507"/>
      <c r="EE300" s="507"/>
      <c r="EF300" s="507"/>
      <c r="EG300" s="507"/>
      <c r="EH300" s="507"/>
      <c r="EI300" s="507"/>
      <c r="EJ300" s="507"/>
      <c r="EK300" s="507"/>
      <c r="EL300" s="507"/>
      <c r="EM300" s="507"/>
      <c r="EN300" s="507"/>
      <c r="EO300" s="507"/>
      <c r="EP300" s="507"/>
      <c r="EQ300" s="507"/>
      <c r="ER300" s="507"/>
      <c r="ES300" s="507"/>
      <c r="ET300" s="507"/>
      <c r="EU300" s="507"/>
      <c r="EV300" s="507"/>
      <c r="EW300" s="507"/>
      <c r="EX300" s="507"/>
      <c r="EY300" s="507"/>
      <c r="EZ300" s="507"/>
      <c r="FA300" s="507"/>
      <c r="FB300" s="507"/>
      <c r="FC300" s="507"/>
      <c r="FD300" s="507"/>
      <c r="FE300" s="507"/>
      <c r="FF300" s="507"/>
      <c r="FG300" s="507"/>
      <c r="FH300" s="507"/>
      <c r="FI300" s="507"/>
      <c r="FJ300" s="507"/>
      <c r="FK300" s="507"/>
      <c r="FL300" s="507"/>
      <c r="FM300" s="507"/>
      <c r="FN300" s="507"/>
      <c r="FO300" s="507"/>
      <c r="FP300" s="507"/>
      <c r="FQ300" s="507"/>
      <c r="FR300" s="507"/>
      <c r="FS300" s="507"/>
      <c r="FT300" s="507"/>
      <c r="FU300" s="507"/>
      <c r="FV300" s="507"/>
      <c r="FW300" s="507"/>
      <c r="FX300" s="507"/>
      <c r="FY300" s="507"/>
      <c r="FZ300" s="507"/>
      <c r="GA300" s="507"/>
      <c r="GB300" s="507"/>
      <c r="GC300" s="507"/>
      <c r="GD300" s="507"/>
      <c r="GE300" s="507"/>
      <c r="GF300" s="507"/>
      <c r="GG300" s="507"/>
      <c r="GH300" s="507"/>
      <c r="GI300" s="507"/>
      <c r="GJ300" s="507"/>
      <c r="GK300" s="507"/>
      <c r="GL300" s="507"/>
      <c r="GM300" s="507"/>
      <c r="GN300" s="507"/>
      <c r="GO300" s="507"/>
      <c r="GP300" s="507"/>
      <c r="GQ300" s="507"/>
      <c r="GR300" s="507"/>
      <c r="GS300" s="507"/>
      <c r="GT300" s="507"/>
      <c r="GU300" s="507"/>
      <c r="GV300" s="507"/>
      <c r="GW300" s="507"/>
      <c r="GX300" s="507"/>
      <c r="GY300" s="507"/>
      <c r="GZ300" s="507"/>
      <c r="HA300" s="507"/>
      <c r="HB300" s="507"/>
      <c r="HC300" s="507"/>
      <c r="HD300" s="507"/>
      <c r="HE300" s="507"/>
      <c r="HF300" s="507"/>
      <c r="HG300" s="507"/>
      <c r="HH300" s="507"/>
      <c r="HI300" s="507"/>
      <c r="HJ300" s="507"/>
      <c r="HK300" s="507"/>
      <c r="HL300" s="507"/>
      <c r="HM300" s="507"/>
      <c r="HN300" s="507"/>
      <c r="HO300" s="507"/>
      <c r="HP300" s="507"/>
      <c r="HQ300" s="507"/>
      <c r="HR300" s="507"/>
      <c r="HS300" s="507"/>
      <c r="HT300" s="507"/>
      <c r="HU300" s="507"/>
      <c r="HV300" s="507"/>
      <c r="HW300" s="507"/>
      <c r="HX300" s="507"/>
      <c r="HY300" s="507"/>
      <c r="HZ300" s="507"/>
      <c r="IA300" s="507"/>
      <c r="IB300" s="507"/>
      <c r="IC300" s="507"/>
      <c r="ID300" s="507"/>
      <c r="IE300" s="507"/>
      <c r="IF300" s="507"/>
      <c r="IG300" s="507"/>
      <c r="IH300" s="507"/>
      <c r="II300" s="507"/>
      <c r="IJ300" s="507"/>
    </row>
    <row r="301" spans="1:244" s="398" customFormat="1" ht="19" x14ac:dyDescent="0.2">
      <c r="A301"/>
      <c r="B301" s="290"/>
      <c r="C301"/>
      <c r="D301" s="341"/>
      <c r="E301" s="463"/>
      <c r="F301" s="463"/>
      <c r="G301" s="271"/>
      <c r="H301"/>
      <c r="I301" s="99"/>
      <c r="J301"/>
      <c r="K301"/>
      <c r="L301"/>
      <c r="M301" s="275"/>
      <c r="N301" s="275"/>
      <c r="O301" s="275"/>
      <c r="P301" s="275"/>
      <c r="Q301" s="275"/>
      <c r="R301" s="275"/>
      <c r="S301" s="275"/>
      <c r="T301" s="275"/>
      <c r="U301" s="275"/>
      <c r="V301" s="275"/>
      <c r="W301" s="275"/>
      <c r="X301" s="275"/>
      <c r="Y301" s="275"/>
      <c r="Z301" s="275"/>
      <c r="AA301" s="275"/>
      <c r="AB301" s="23"/>
      <c r="AC301"/>
      <c r="AD301" s="92"/>
      <c r="AE301"/>
      <c r="AF301"/>
      <c r="AG301"/>
      <c r="AH301" s="96"/>
      <c r="AI301" s="394"/>
      <c r="AJ301" s="215"/>
      <c r="AK301" s="215"/>
      <c r="AL301" s="215"/>
      <c r="AM301" s="215"/>
      <c r="AN301" s="215"/>
      <c r="AO301" s="215"/>
      <c r="AP301" s="215"/>
      <c r="AQ301" s="215"/>
      <c r="AR301" s="215"/>
      <c r="AS301" s="215"/>
      <c r="AT301" s="215"/>
      <c r="AU301" s="215"/>
      <c r="AV301" s="215"/>
      <c r="AW301" s="215"/>
      <c r="AX301" s="215"/>
      <c r="AY301" s="394"/>
      <c r="AZ301" s="215"/>
      <c r="BA301" s="715"/>
      <c r="BB301"/>
      <c r="BC301" s="715"/>
      <c r="BD301"/>
      <c r="BE301" s="715"/>
      <c r="BF301"/>
      <c r="BG301" s="715"/>
      <c r="BH301"/>
      <c r="BI301" s="715"/>
      <c r="BJ301"/>
      <c r="BK301" s="715"/>
      <c r="BL301"/>
      <c r="BM301" s="715"/>
      <c r="BN301"/>
      <c r="BO301" s="387"/>
      <c r="BP301"/>
      <c r="BQ301" s="387"/>
      <c r="BR301"/>
      <c r="BS301" s="387"/>
      <c r="BT301"/>
      <c r="BU301" s="387"/>
      <c r="BV301"/>
      <c r="BW301" s="387"/>
      <c r="BX301"/>
      <c r="BY301" s="387"/>
      <c r="BZ301"/>
      <c r="CA301" s="387"/>
      <c r="CB301"/>
      <c r="CC301" s="387"/>
      <c r="CD301"/>
      <c r="CE301" s="387"/>
      <c r="CF301"/>
      <c r="CG301" s="387"/>
      <c r="CH301"/>
      <c r="CI301" s="387"/>
      <c r="CJ301"/>
      <c r="CK301" s="215"/>
      <c r="CL301" s="507"/>
      <c r="CM301" s="507"/>
      <c r="CN301" s="507"/>
      <c r="CO301" s="507"/>
      <c r="CP301" s="507"/>
      <c r="CQ301" s="507"/>
      <c r="CR301" s="507"/>
      <c r="CS301" s="507"/>
      <c r="CT301" s="507"/>
      <c r="CU301" s="507"/>
      <c r="CV301" s="507"/>
      <c r="CW301" s="507"/>
      <c r="CX301" s="507"/>
      <c r="CY301" s="507"/>
      <c r="DN301" s="507"/>
      <c r="DO301" s="507"/>
      <c r="DP301" s="507"/>
      <c r="DQ301" s="507"/>
      <c r="DR301" s="507"/>
      <c r="DS301" s="507"/>
      <c r="DT301" s="507"/>
      <c r="DU301" s="507"/>
      <c r="DV301" s="507"/>
      <c r="DW301" s="507"/>
      <c r="DX301" s="507"/>
      <c r="DY301" s="507"/>
      <c r="DZ301" s="507"/>
      <c r="EA301" s="507"/>
      <c r="EB301" s="507"/>
      <c r="EC301" s="507"/>
      <c r="ED301" s="507"/>
      <c r="EE301" s="507"/>
      <c r="EF301" s="507"/>
      <c r="EG301" s="507"/>
      <c r="EH301" s="507"/>
      <c r="EI301" s="507"/>
      <c r="EJ301" s="507"/>
      <c r="EK301" s="507"/>
      <c r="EL301" s="507"/>
      <c r="EM301" s="507"/>
      <c r="EN301" s="507"/>
      <c r="EO301" s="507"/>
      <c r="EP301" s="507"/>
      <c r="EQ301" s="507"/>
      <c r="ER301" s="507"/>
      <c r="ES301" s="507"/>
      <c r="ET301" s="507"/>
      <c r="EU301" s="507"/>
      <c r="EV301" s="507"/>
      <c r="EW301" s="507"/>
      <c r="EX301" s="507"/>
      <c r="EY301" s="507"/>
      <c r="EZ301" s="507"/>
      <c r="FA301" s="507"/>
      <c r="FB301" s="507"/>
      <c r="FC301" s="507"/>
      <c r="FD301" s="507"/>
      <c r="FE301" s="507"/>
      <c r="FF301" s="507"/>
      <c r="FG301" s="507"/>
      <c r="FH301" s="507"/>
      <c r="FI301" s="507"/>
      <c r="FJ301" s="507"/>
      <c r="FK301" s="507"/>
      <c r="FL301" s="507"/>
      <c r="FM301" s="507"/>
      <c r="FN301" s="507"/>
      <c r="FO301" s="507"/>
      <c r="FP301" s="507"/>
      <c r="FQ301" s="507"/>
      <c r="FR301" s="507"/>
      <c r="FS301" s="507"/>
      <c r="FT301" s="507"/>
      <c r="FU301" s="507"/>
      <c r="FV301" s="507"/>
      <c r="FW301" s="507"/>
      <c r="FX301" s="507"/>
      <c r="FY301" s="507"/>
      <c r="FZ301" s="507"/>
      <c r="GA301" s="507"/>
      <c r="GB301" s="507"/>
      <c r="GC301" s="507"/>
      <c r="GD301" s="507"/>
      <c r="GE301" s="507"/>
      <c r="GF301" s="507"/>
      <c r="GG301" s="507"/>
      <c r="GH301" s="507"/>
      <c r="GI301" s="507"/>
      <c r="GJ301" s="507"/>
      <c r="GK301" s="507"/>
      <c r="GL301" s="507"/>
      <c r="GM301" s="507"/>
      <c r="GN301" s="507"/>
      <c r="GO301" s="507"/>
      <c r="GP301" s="507"/>
      <c r="GQ301" s="507"/>
      <c r="GR301" s="507"/>
      <c r="GS301" s="507"/>
      <c r="GT301" s="507"/>
      <c r="GU301" s="507"/>
      <c r="GV301" s="507"/>
      <c r="GW301" s="507"/>
      <c r="GX301" s="507"/>
      <c r="GY301" s="507"/>
      <c r="GZ301" s="507"/>
      <c r="HA301" s="507"/>
      <c r="HB301" s="507"/>
      <c r="HC301" s="507"/>
      <c r="HD301" s="507"/>
      <c r="HE301" s="507"/>
      <c r="HF301" s="507"/>
      <c r="HG301" s="507"/>
      <c r="HH301" s="507"/>
      <c r="HI301" s="507"/>
      <c r="HJ301" s="507"/>
      <c r="HK301" s="507"/>
      <c r="HL301" s="507"/>
      <c r="HM301" s="507"/>
      <c r="HN301" s="507"/>
      <c r="HO301" s="507"/>
      <c r="HP301" s="507"/>
      <c r="HQ301" s="507"/>
      <c r="HR301" s="507"/>
      <c r="HS301" s="507"/>
      <c r="HT301" s="507"/>
      <c r="HU301" s="507"/>
      <c r="HV301" s="507"/>
      <c r="HW301" s="507"/>
      <c r="HX301" s="507"/>
      <c r="HY301" s="507"/>
      <c r="HZ301" s="507"/>
      <c r="IA301" s="507"/>
      <c r="IB301" s="507"/>
      <c r="IC301" s="507"/>
      <c r="ID301" s="507"/>
      <c r="IE301" s="507"/>
      <c r="IF301" s="507"/>
      <c r="IG301" s="507"/>
      <c r="IH301" s="507"/>
      <c r="II301" s="507"/>
      <c r="IJ301" s="507"/>
    </row>
    <row r="302" spans="1:244" s="398" customFormat="1" ht="19" x14ac:dyDescent="0.2">
      <c r="A302"/>
      <c r="B302" s="290"/>
      <c r="C302"/>
      <c r="D302" s="341"/>
      <c r="E302" s="463"/>
      <c r="F302" s="463"/>
      <c r="G302" s="271"/>
      <c r="H302"/>
      <c r="I302" s="99"/>
      <c r="J302"/>
      <c r="K302"/>
      <c r="L302"/>
      <c r="M302" s="275"/>
      <c r="N302" s="275"/>
      <c r="O302" s="275"/>
      <c r="P302" s="275"/>
      <c r="Q302" s="275"/>
      <c r="R302" s="275"/>
      <c r="S302" s="275"/>
      <c r="T302" s="275"/>
      <c r="U302" s="275"/>
      <c r="V302" s="275"/>
      <c r="W302" s="275"/>
      <c r="X302" s="275"/>
      <c r="Y302" s="275"/>
      <c r="Z302" s="275"/>
      <c r="AA302" s="275"/>
      <c r="AB302" s="23"/>
      <c r="AC302"/>
      <c r="AD302" s="92"/>
      <c r="AE302"/>
      <c r="AF302"/>
      <c r="AG302"/>
      <c r="AH302" s="96"/>
      <c r="AI302" s="394"/>
      <c r="AJ302" s="215"/>
      <c r="AK302" s="215"/>
      <c r="AL302" s="215"/>
      <c r="AM302" s="215"/>
      <c r="AN302" s="215"/>
      <c r="AO302" s="215"/>
      <c r="AP302" s="215"/>
      <c r="AQ302" s="215"/>
      <c r="AR302" s="215"/>
      <c r="AS302" s="215"/>
      <c r="AT302" s="215"/>
      <c r="AU302" s="215"/>
      <c r="AV302" s="215"/>
      <c r="AW302" s="215"/>
      <c r="AX302" s="215"/>
      <c r="AY302" s="394"/>
      <c r="AZ302" s="215"/>
      <c r="BA302" s="715"/>
      <c r="BB302"/>
      <c r="BC302" s="715"/>
      <c r="BD302"/>
      <c r="BE302" s="715"/>
      <c r="BF302"/>
      <c r="BG302" s="715"/>
      <c r="BH302"/>
      <c r="BI302" s="715"/>
      <c r="BJ302"/>
      <c r="BK302" s="715"/>
      <c r="BL302"/>
      <c r="BM302" s="715"/>
      <c r="BN302"/>
      <c r="BO302" s="387"/>
      <c r="BP302"/>
      <c r="BQ302" s="387"/>
      <c r="BR302"/>
      <c r="BS302" s="387"/>
      <c r="BT302"/>
      <c r="BU302" s="387"/>
      <c r="BV302"/>
      <c r="BW302" s="387"/>
      <c r="BX302"/>
      <c r="BY302" s="387"/>
      <c r="BZ302"/>
      <c r="CA302" s="387"/>
      <c r="CB302"/>
      <c r="CC302" s="387"/>
      <c r="CD302"/>
      <c r="CE302" s="387"/>
      <c r="CF302"/>
      <c r="CG302" s="387"/>
      <c r="CH302"/>
      <c r="CI302" s="387"/>
      <c r="CJ302"/>
      <c r="CK302" s="215"/>
      <c r="CL302" s="507"/>
      <c r="CM302" s="507"/>
      <c r="CN302" s="507"/>
      <c r="CO302" s="507"/>
      <c r="CP302" s="507"/>
      <c r="CQ302" s="507"/>
      <c r="CR302" s="507"/>
      <c r="CS302" s="507"/>
      <c r="CT302" s="507"/>
      <c r="CU302" s="507"/>
      <c r="CV302" s="507"/>
      <c r="CW302" s="507"/>
      <c r="CX302" s="507"/>
      <c r="CY302" s="507"/>
      <c r="DN302" s="507"/>
      <c r="DO302" s="507"/>
      <c r="DP302" s="507"/>
      <c r="DQ302" s="507"/>
      <c r="DR302" s="507"/>
      <c r="DS302" s="507"/>
      <c r="DT302" s="507"/>
      <c r="DU302" s="507"/>
      <c r="DV302" s="507"/>
      <c r="DW302" s="507"/>
      <c r="DX302" s="507"/>
      <c r="DY302" s="507"/>
      <c r="DZ302" s="507"/>
      <c r="EA302" s="507"/>
      <c r="EB302" s="507"/>
      <c r="EC302" s="507"/>
      <c r="ED302" s="507"/>
      <c r="EE302" s="507"/>
      <c r="EF302" s="507"/>
      <c r="EG302" s="507"/>
      <c r="EH302" s="507"/>
      <c r="EI302" s="507"/>
      <c r="EJ302" s="507"/>
      <c r="EK302" s="507"/>
      <c r="EL302" s="507"/>
      <c r="EM302" s="507"/>
      <c r="EN302" s="507"/>
      <c r="EO302" s="507"/>
      <c r="EP302" s="507"/>
      <c r="EQ302" s="507"/>
      <c r="ER302" s="507"/>
      <c r="ES302" s="507"/>
      <c r="ET302" s="507"/>
      <c r="EU302" s="507"/>
      <c r="EV302" s="507"/>
      <c r="EW302" s="507"/>
      <c r="EX302" s="507"/>
      <c r="EY302" s="507"/>
      <c r="EZ302" s="507"/>
      <c r="FA302" s="507"/>
      <c r="FB302" s="507"/>
      <c r="FC302" s="507"/>
      <c r="FD302" s="507"/>
      <c r="FE302" s="507"/>
      <c r="FF302" s="507"/>
      <c r="FG302" s="507"/>
      <c r="FH302" s="507"/>
      <c r="FI302" s="507"/>
      <c r="FJ302" s="507"/>
      <c r="FK302" s="507"/>
      <c r="FL302" s="507"/>
      <c r="FM302" s="507"/>
      <c r="FN302" s="507"/>
      <c r="FO302" s="507"/>
      <c r="FP302" s="507"/>
      <c r="FQ302" s="507"/>
      <c r="FR302" s="507"/>
      <c r="FS302" s="507"/>
      <c r="FT302" s="507"/>
      <c r="FU302" s="507"/>
      <c r="FV302" s="507"/>
      <c r="FW302" s="507"/>
      <c r="FX302" s="507"/>
      <c r="FY302" s="507"/>
      <c r="FZ302" s="507"/>
      <c r="GA302" s="507"/>
      <c r="GB302" s="507"/>
      <c r="GC302" s="507"/>
      <c r="GD302" s="507"/>
      <c r="GE302" s="507"/>
      <c r="GF302" s="507"/>
      <c r="GG302" s="507"/>
      <c r="GH302" s="507"/>
      <c r="GI302" s="507"/>
      <c r="GJ302" s="507"/>
      <c r="GK302" s="507"/>
      <c r="GL302" s="507"/>
      <c r="GM302" s="507"/>
      <c r="GN302" s="507"/>
      <c r="GO302" s="507"/>
      <c r="GP302" s="507"/>
      <c r="GQ302" s="507"/>
      <c r="GR302" s="507"/>
      <c r="GS302" s="507"/>
      <c r="GT302" s="507"/>
      <c r="GU302" s="507"/>
      <c r="GV302" s="507"/>
      <c r="GW302" s="507"/>
      <c r="GX302" s="507"/>
      <c r="GY302" s="507"/>
      <c r="GZ302" s="507"/>
      <c r="HA302" s="507"/>
      <c r="HB302" s="507"/>
      <c r="HC302" s="507"/>
      <c r="HD302" s="507"/>
      <c r="HE302" s="507"/>
      <c r="HF302" s="507"/>
      <c r="HG302" s="507"/>
      <c r="HH302" s="507"/>
      <c r="HI302" s="507"/>
      <c r="HJ302" s="507"/>
      <c r="HK302" s="507"/>
      <c r="HL302" s="507"/>
      <c r="HM302" s="507"/>
      <c r="HN302" s="507"/>
      <c r="HO302" s="507"/>
      <c r="HP302" s="507"/>
      <c r="HQ302" s="507"/>
      <c r="HR302" s="507"/>
      <c r="HS302" s="507"/>
      <c r="HT302" s="507"/>
      <c r="HU302" s="507"/>
      <c r="HV302" s="507"/>
      <c r="HW302" s="507"/>
      <c r="HX302" s="507"/>
      <c r="HY302" s="507"/>
      <c r="HZ302" s="507"/>
      <c r="IA302" s="507"/>
      <c r="IB302" s="507"/>
      <c r="IC302" s="507"/>
      <c r="ID302" s="507"/>
      <c r="IE302" s="507"/>
      <c r="IF302" s="507"/>
      <c r="IG302" s="507"/>
      <c r="IH302" s="507"/>
      <c r="II302" s="507"/>
      <c r="IJ302" s="507"/>
    </row>
    <row r="303" spans="1:244" s="398" customFormat="1" ht="19" x14ac:dyDescent="0.2">
      <c r="A303"/>
      <c r="B303" s="290"/>
      <c r="C303"/>
      <c r="D303" s="341"/>
      <c r="E303" s="463"/>
      <c r="F303" s="463"/>
      <c r="G303" s="271"/>
      <c r="H303"/>
      <c r="I303" s="99"/>
      <c r="J303"/>
      <c r="K303"/>
      <c r="L303"/>
      <c r="M303" s="275"/>
      <c r="N303" s="275"/>
      <c r="O303" s="275"/>
      <c r="P303" s="275"/>
      <c r="Q303" s="275"/>
      <c r="R303" s="275"/>
      <c r="S303" s="275"/>
      <c r="T303" s="275"/>
      <c r="U303" s="275"/>
      <c r="V303" s="275"/>
      <c r="W303" s="275"/>
      <c r="X303" s="275"/>
      <c r="Y303" s="275"/>
      <c r="Z303" s="275"/>
      <c r="AA303" s="275"/>
      <c r="AB303" s="23"/>
      <c r="AC303"/>
      <c r="AD303" s="92"/>
      <c r="AE303"/>
      <c r="AF303"/>
      <c r="AG303"/>
      <c r="AH303" s="96"/>
      <c r="AI303" s="394"/>
      <c r="AJ303" s="215"/>
      <c r="AK303" s="215"/>
      <c r="AL303" s="215"/>
      <c r="AM303" s="215"/>
      <c r="AN303" s="215"/>
      <c r="AO303" s="215"/>
      <c r="AP303" s="215"/>
      <c r="AQ303" s="215"/>
      <c r="AR303" s="215"/>
      <c r="AS303" s="215"/>
      <c r="AT303" s="215"/>
      <c r="AU303" s="215"/>
      <c r="AV303" s="215"/>
      <c r="AW303" s="215"/>
      <c r="AX303" s="215"/>
      <c r="AY303" s="394"/>
      <c r="AZ303" s="215"/>
      <c r="BA303" s="715"/>
      <c r="BB303"/>
      <c r="BC303" s="715"/>
      <c r="BD303"/>
      <c r="BE303" s="715"/>
      <c r="BF303"/>
      <c r="BG303" s="715"/>
      <c r="BH303"/>
      <c r="BI303" s="715"/>
      <c r="BJ303"/>
      <c r="BK303" s="715"/>
      <c r="BL303"/>
      <c r="BM303" s="715"/>
      <c r="BN303"/>
      <c r="BO303" s="387"/>
      <c r="BP303"/>
      <c r="BQ303" s="387"/>
      <c r="BR303"/>
      <c r="BS303" s="387"/>
      <c r="BT303"/>
      <c r="BU303" s="387"/>
      <c r="BV303"/>
      <c r="BW303" s="387"/>
      <c r="BX303"/>
      <c r="BY303" s="387"/>
      <c r="BZ303"/>
      <c r="CA303" s="387"/>
      <c r="CB303"/>
      <c r="CC303" s="387"/>
      <c r="CD303"/>
      <c r="CE303" s="387"/>
      <c r="CF303"/>
      <c r="CG303" s="387"/>
      <c r="CH303"/>
      <c r="CI303" s="387"/>
      <c r="CJ303"/>
      <c r="CK303" s="215"/>
      <c r="CL303" s="507"/>
      <c r="CM303" s="507"/>
      <c r="CN303" s="507"/>
      <c r="CO303" s="507"/>
      <c r="CP303" s="507"/>
      <c r="CQ303" s="507"/>
      <c r="CR303" s="507"/>
      <c r="CS303" s="507"/>
      <c r="CT303" s="507"/>
      <c r="CU303" s="507"/>
      <c r="CV303" s="507"/>
      <c r="CW303" s="507"/>
      <c r="CX303" s="507"/>
      <c r="CY303" s="507"/>
      <c r="DN303" s="507"/>
      <c r="DO303" s="507"/>
      <c r="DP303" s="507"/>
      <c r="DQ303" s="507"/>
      <c r="DR303" s="507"/>
      <c r="DS303" s="507"/>
      <c r="DT303" s="507"/>
      <c r="DU303" s="507"/>
      <c r="DV303" s="507"/>
      <c r="DW303" s="507"/>
      <c r="DX303" s="507"/>
      <c r="DY303" s="507"/>
      <c r="DZ303" s="507"/>
      <c r="EA303" s="507"/>
      <c r="EB303" s="507"/>
      <c r="EC303" s="507"/>
      <c r="ED303" s="507"/>
      <c r="EE303" s="507"/>
      <c r="EF303" s="507"/>
      <c r="EG303" s="507"/>
      <c r="EH303" s="507"/>
      <c r="EI303" s="507"/>
      <c r="EJ303" s="507"/>
      <c r="EK303" s="507"/>
      <c r="EL303" s="507"/>
      <c r="EM303" s="507"/>
      <c r="EN303" s="507"/>
      <c r="EO303" s="507"/>
      <c r="EP303" s="507"/>
      <c r="EQ303" s="507"/>
      <c r="ER303" s="507"/>
      <c r="ES303" s="507"/>
      <c r="ET303" s="507"/>
      <c r="EU303" s="507"/>
      <c r="EV303" s="507"/>
      <c r="EW303" s="507"/>
      <c r="EX303" s="507"/>
      <c r="EY303" s="507"/>
      <c r="EZ303" s="507"/>
      <c r="FA303" s="507"/>
      <c r="FB303" s="507"/>
      <c r="FC303" s="507"/>
      <c r="FD303" s="507"/>
      <c r="FE303" s="507"/>
      <c r="FF303" s="507"/>
      <c r="FG303" s="507"/>
      <c r="FH303" s="507"/>
      <c r="FI303" s="507"/>
      <c r="FJ303" s="507"/>
      <c r="FK303" s="507"/>
      <c r="FL303" s="507"/>
      <c r="FM303" s="507"/>
      <c r="FN303" s="507"/>
      <c r="FO303" s="507"/>
      <c r="FP303" s="507"/>
      <c r="FQ303" s="507"/>
      <c r="FR303" s="507"/>
      <c r="FS303" s="507"/>
      <c r="FT303" s="507"/>
      <c r="FU303" s="507"/>
      <c r="FV303" s="507"/>
      <c r="FW303" s="507"/>
      <c r="FX303" s="507"/>
      <c r="FY303" s="507"/>
      <c r="FZ303" s="507"/>
      <c r="GA303" s="507"/>
      <c r="GB303" s="507"/>
      <c r="GC303" s="507"/>
      <c r="GD303" s="507"/>
      <c r="GE303" s="507"/>
      <c r="GF303" s="507"/>
      <c r="GG303" s="507"/>
      <c r="GH303" s="507"/>
      <c r="GI303" s="507"/>
      <c r="GJ303" s="507"/>
      <c r="GK303" s="507"/>
      <c r="GL303" s="507"/>
      <c r="GM303" s="507"/>
      <c r="GN303" s="507"/>
      <c r="GO303" s="507"/>
      <c r="GP303" s="507"/>
      <c r="GQ303" s="507"/>
      <c r="GR303" s="507"/>
      <c r="GS303" s="507"/>
      <c r="GT303" s="507"/>
      <c r="GU303" s="507"/>
      <c r="GV303" s="507"/>
      <c r="GW303" s="507"/>
      <c r="GX303" s="507"/>
      <c r="GY303" s="507"/>
      <c r="GZ303" s="507"/>
      <c r="HA303" s="507"/>
      <c r="HB303" s="507"/>
      <c r="HC303" s="507"/>
      <c r="HD303" s="507"/>
      <c r="HE303" s="507"/>
      <c r="HF303" s="507"/>
      <c r="HG303" s="507"/>
      <c r="HH303" s="507"/>
      <c r="HI303" s="507"/>
      <c r="HJ303" s="507"/>
      <c r="HK303" s="507"/>
      <c r="HL303" s="507"/>
      <c r="HM303" s="507"/>
      <c r="HN303" s="507"/>
      <c r="HO303" s="507"/>
      <c r="HP303" s="507"/>
      <c r="HQ303" s="507"/>
      <c r="HR303" s="507"/>
      <c r="HS303" s="507"/>
      <c r="HT303" s="507"/>
      <c r="HU303" s="507"/>
      <c r="HV303" s="507"/>
      <c r="HW303" s="507"/>
      <c r="HX303" s="507"/>
      <c r="HY303" s="507"/>
      <c r="HZ303" s="507"/>
      <c r="IA303" s="507"/>
      <c r="IB303" s="507"/>
      <c r="IC303" s="507"/>
      <c r="ID303" s="507"/>
      <c r="IE303" s="507"/>
      <c r="IF303" s="507"/>
      <c r="IG303" s="507"/>
      <c r="IH303" s="507"/>
      <c r="II303" s="507"/>
      <c r="IJ303" s="507"/>
    </row>
    <row r="304" spans="1:244" s="398" customFormat="1" ht="19" x14ac:dyDescent="0.2">
      <c r="A304"/>
      <c r="B304" s="290"/>
      <c r="C304"/>
      <c r="D304" s="341"/>
      <c r="E304" s="463"/>
      <c r="F304" s="463"/>
      <c r="G304" s="271"/>
      <c r="H304"/>
      <c r="I304" s="99"/>
      <c r="J304"/>
      <c r="K304"/>
      <c r="L304"/>
      <c r="M304" s="275"/>
      <c r="N304" s="275"/>
      <c r="O304" s="275"/>
      <c r="P304" s="275"/>
      <c r="Q304" s="275"/>
      <c r="R304" s="275"/>
      <c r="S304" s="275"/>
      <c r="T304" s="275"/>
      <c r="U304" s="275"/>
      <c r="V304" s="275"/>
      <c r="W304" s="275"/>
      <c r="X304" s="275"/>
      <c r="Y304" s="275"/>
      <c r="Z304" s="275"/>
      <c r="AA304" s="275"/>
      <c r="AB304" s="23"/>
      <c r="AC304"/>
      <c r="AD304" s="92"/>
      <c r="AE304"/>
      <c r="AF304"/>
      <c r="AG304"/>
      <c r="AH304" s="96"/>
      <c r="AI304" s="394"/>
      <c r="AJ304" s="215"/>
      <c r="AK304" s="215"/>
      <c r="AL304" s="215"/>
      <c r="AM304" s="215"/>
      <c r="AN304" s="215"/>
      <c r="AO304" s="215"/>
      <c r="AP304" s="215"/>
      <c r="AQ304" s="215"/>
      <c r="AR304" s="215"/>
      <c r="AS304" s="215"/>
      <c r="AT304" s="215"/>
      <c r="AU304" s="215"/>
      <c r="AV304" s="215"/>
      <c r="AW304" s="215"/>
      <c r="AX304" s="215"/>
      <c r="AY304" s="394"/>
      <c r="AZ304" s="215"/>
      <c r="BA304" s="715"/>
      <c r="BB304"/>
      <c r="BC304" s="715"/>
      <c r="BD304"/>
      <c r="BE304" s="715"/>
      <c r="BF304"/>
      <c r="BG304" s="715"/>
      <c r="BH304"/>
      <c r="BI304" s="715"/>
      <c r="BJ304"/>
      <c r="BK304" s="715"/>
      <c r="BL304"/>
      <c r="BM304" s="715"/>
      <c r="BN304"/>
      <c r="BO304" s="387"/>
      <c r="BP304"/>
      <c r="BQ304" s="387"/>
      <c r="BR304"/>
      <c r="BS304" s="387"/>
      <c r="BT304"/>
      <c r="BU304" s="387"/>
      <c r="BV304"/>
      <c r="BW304" s="387"/>
      <c r="BX304"/>
      <c r="BY304" s="387"/>
      <c r="BZ304"/>
      <c r="CA304" s="387"/>
      <c r="CB304"/>
      <c r="CC304" s="387"/>
      <c r="CD304"/>
      <c r="CE304" s="387"/>
      <c r="CF304"/>
      <c r="CG304" s="387"/>
      <c r="CH304"/>
      <c r="CI304" s="387"/>
      <c r="CJ304"/>
      <c r="CK304" s="215"/>
      <c r="CL304" s="507"/>
      <c r="CM304" s="507"/>
      <c r="CN304" s="507"/>
      <c r="CO304" s="507"/>
      <c r="CP304" s="507"/>
      <c r="CQ304" s="507"/>
      <c r="CR304" s="507"/>
      <c r="CS304" s="507"/>
      <c r="CT304" s="507"/>
      <c r="CU304" s="507"/>
      <c r="CV304" s="507"/>
      <c r="CW304" s="507"/>
      <c r="CX304" s="507"/>
      <c r="CY304" s="507"/>
      <c r="DN304" s="507"/>
      <c r="DO304" s="507"/>
      <c r="DP304" s="507"/>
      <c r="DQ304" s="507"/>
      <c r="DR304" s="507"/>
      <c r="DS304" s="507"/>
      <c r="DT304" s="507"/>
      <c r="DU304" s="507"/>
      <c r="DV304" s="507"/>
      <c r="DW304" s="507"/>
      <c r="DX304" s="507"/>
      <c r="DY304" s="507"/>
      <c r="DZ304" s="507"/>
      <c r="EA304" s="507"/>
      <c r="EB304" s="507"/>
      <c r="EC304" s="507"/>
      <c r="ED304" s="507"/>
      <c r="EE304" s="507"/>
      <c r="EF304" s="507"/>
      <c r="EG304" s="507"/>
      <c r="EH304" s="507"/>
      <c r="EI304" s="507"/>
      <c r="EJ304" s="507"/>
      <c r="EK304" s="507"/>
      <c r="EL304" s="507"/>
      <c r="EM304" s="507"/>
      <c r="EN304" s="507"/>
      <c r="EO304" s="507"/>
      <c r="EP304" s="507"/>
      <c r="EQ304" s="507"/>
      <c r="ER304" s="507"/>
      <c r="ES304" s="507"/>
      <c r="ET304" s="507"/>
      <c r="EU304" s="507"/>
      <c r="EV304" s="507"/>
      <c r="EW304" s="507"/>
      <c r="EX304" s="507"/>
      <c r="EY304" s="507"/>
      <c r="EZ304" s="507"/>
      <c r="FA304" s="507"/>
      <c r="FB304" s="507"/>
      <c r="FC304" s="507"/>
      <c r="FD304" s="507"/>
      <c r="FE304" s="507"/>
      <c r="FF304" s="507"/>
      <c r="FG304" s="507"/>
      <c r="FH304" s="507"/>
      <c r="FI304" s="507"/>
      <c r="FJ304" s="507"/>
      <c r="FK304" s="507"/>
      <c r="FL304" s="507"/>
      <c r="FM304" s="507"/>
      <c r="FN304" s="507"/>
      <c r="FO304" s="507"/>
      <c r="FP304" s="507"/>
      <c r="FQ304" s="507"/>
      <c r="FR304" s="507"/>
      <c r="FS304" s="507"/>
      <c r="FT304" s="507"/>
      <c r="FU304" s="507"/>
      <c r="FV304" s="507"/>
      <c r="FW304" s="507"/>
      <c r="FX304" s="507"/>
      <c r="FY304" s="507"/>
      <c r="FZ304" s="507"/>
      <c r="GA304" s="507"/>
      <c r="GB304" s="507"/>
      <c r="GC304" s="507"/>
      <c r="GD304" s="507"/>
      <c r="GE304" s="507"/>
      <c r="GF304" s="507"/>
      <c r="GG304" s="507"/>
      <c r="GH304" s="507"/>
      <c r="GI304" s="507"/>
      <c r="GJ304" s="507"/>
      <c r="GK304" s="507"/>
      <c r="GL304" s="507"/>
      <c r="GM304" s="507"/>
      <c r="GN304" s="507"/>
      <c r="GO304" s="507"/>
      <c r="GP304" s="507"/>
      <c r="GQ304" s="507"/>
      <c r="GR304" s="507"/>
      <c r="GS304" s="507"/>
      <c r="GT304" s="507"/>
      <c r="GU304" s="507"/>
      <c r="GV304" s="507"/>
      <c r="GW304" s="507"/>
      <c r="GX304" s="507"/>
      <c r="GY304" s="507"/>
      <c r="GZ304" s="507"/>
      <c r="HA304" s="507"/>
      <c r="HB304" s="507"/>
      <c r="HC304" s="507"/>
      <c r="HD304" s="507"/>
      <c r="HE304" s="507"/>
      <c r="HF304" s="507"/>
      <c r="HG304" s="507"/>
      <c r="HH304" s="507"/>
      <c r="HI304" s="507"/>
      <c r="HJ304" s="507"/>
      <c r="HK304" s="507"/>
      <c r="HL304" s="507"/>
      <c r="HM304" s="507"/>
      <c r="HN304" s="507"/>
      <c r="HO304" s="507"/>
      <c r="HP304" s="507"/>
      <c r="HQ304" s="507"/>
      <c r="HR304" s="507"/>
      <c r="HS304" s="507"/>
      <c r="HT304" s="507"/>
      <c r="HU304" s="507"/>
      <c r="HV304" s="507"/>
      <c r="HW304" s="507"/>
      <c r="HX304" s="507"/>
      <c r="HY304" s="507"/>
      <c r="HZ304" s="507"/>
      <c r="IA304" s="507"/>
      <c r="IB304" s="507"/>
      <c r="IC304" s="507"/>
      <c r="ID304" s="507"/>
      <c r="IE304" s="507"/>
      <c r="IF304" s="507"/>
      <c r="IG304" s="507"/>
      <c r="IH304" s="507"/>
      <c r="II304" s="507"/>
      <c r="IJ304" s="507"/>
    </row>
    <row r="305" spans="1:244" s="398" customFormat="1" ht="19" x14ac:dyDescent="0.2">
      <c r="A305"/>
      <c r="B305" s="290"/>
      <c r="C305"/>
      <c r="D305" s="341"/>
      <c r="E305" s="463"/>
      <c r="F305" s="463"/>
      <c r="G305" s="271"/>
      <c r="H305"/>
      <c r="I305" s="99"/>
      <c r="J305"/>
      <c r="K305"/>
      <c r="L305"/>
      <c r="M305" s="275"/>
      <c r="N305" s="275"/>
      <c r="O305" s="275"/>
      <c r="P305" s="275"/>
      <c r="Q305" s="275"/>
      <c r="R305" s="275"/>
      <c r="S305" s="275"/>
      <c r="T305" s="275"/>
      <c r="U305" s="275"/>
      <c r="V305" s="275"/>
      <c r="W305" s="275"/>
      <c r="X305" s="275"/>
      <c r="Y305" s="275"/>
      <c r="Z305" s="275"/>
      <c r="AA305" s="275"/>
      <c r="AB305" s="23"/>
      <c r="AC305"/>
      <c r="AD305" s="92"/>
      <c r="AE305"/>
      <c r="AF305"/>
      <c r="AG305"/>
      <c r="AH305" s="96"/>
      <c r="AI305" s="394"/>
      <c r="AJ305" s="215"/>
      <c r="AK305" s="215"/>
      <c r="AL305" s="215"/>
      <c r="AM305" s="215"/>
      <c r="AN305" s="215"/>
      <c r="AO305" s="215"/>
      <c r="AP305" s="215"/>
      <c r="AQ305" s="215"/>
      <c r="AR305" s="215"/>
      <c r="AS305" s="215"/>
      <c r="AT305" s="215"/>
      <c r="AU305" s="215"/>
      <c r="AV305" s="215"/>
      <c r="AW305" s="215"/>
      <c r="AX305" s="215"/>
      <c r="AY305" s="394"/>
      <c r="AZ305" s="215"/>
      <c r="BA305" s="715"/>
      <c r="BB305"/>
      <c r="BC305" s="715"/>
      <c r="BD305"/>
      <c r="BE305" s="715"/>
      <c r="BF305"/>
      <c r="BG305" s="715"/>
      <c r="BH305"/>
      <c r="BI305" s="715"/>
      <c r="BJ305"/>
      <c r="BK305" s="715"/>
      <c r="BL305"/>
      <c r="BM305" s="715"/>
      <c r="BN305"/>
      <c r="BO305" s="387"/>
      <c r="BP305"/>
      <c r="BQ305" s="387"/>
      <c r="BR305"/>
      <c r="BS305" s="387"/>
      <c r="BT305"/>
      <c r="BU305" s="387"/>
      <c r="BV305"/>
      <c r="BW305" s="387"/>
      <c r="BX305"/>
      <c r="BY305" s="387"/>
      <c r="BZ305"/>
      <c r="CA305" s="387"/>
      <c r="CB305"/>
      <c r="CC305" s="387"/>
      <c r="CD305"/>
      <c r="CE305" s="387"/>
      <c r="CF305"/>
      <c r="CG305" s="387"/>
      <c r="CH305"/>
      <c r="CI305" s="387"/>
      <c r="CJ305"/>
      <c r="CK305" s="215"/>
      <c r="CL305" s="507"/>
      <c r="CM305" s="507"/>
      <c r="CN305" s="507"/>
      <c r="CO305" s="507"/>
      <c r="CP305" s="507"/>
      <c r="CQ305" s="507"/>
      <c r="CR305" s="507"/>
      <c r="CS305" s="507"/>
      <c r="CT305" s="507"/>
      <c r="CU305" s="507"/>
      <c r="CV305" s="507"/>
      <c r="CW305" s="507"/>
      <c r="CX305" s="507"/>
      <c r="CY305" s="507"/>
      <c r="DN305" s="507"/>
      <c r="DO305" s="507"/>
      <c r="DP305" s="507"/>
      <c r="DQ305" s="507"/>
      <c r="DR305" s="507"/>
      <c r="DS305" s="507"/>
      <c r="DT305" s="507"/>
      <c r="DU305" s="507"/>
      <c r="DV305" s="507"/>
      <c r="DW305" s="507"/>
      <c r="DX305" s="507"/>
      <c r="DY305" s="507"/>
      <c r="DZ305" s="507"/>
      <c r="EA305" s="507"/>
      <c r="EB305" s="507"/>
      <c r="EC305" s="507"/>
      <c r="ED305" s="507"/>
      <c r="EE305" s="507"/>
      <c r="EF305" s="507"/>
      <c r="EG305" s="507"/>
      <c r="EH305" s="507"/>
      <c r="EI305" s="507"/>
      <c r="EJ305" s="507"/>
      <c r="EK305" s="507"/>
      <c r="EL305" s="507"/>
      <c r="EM305" s="507"/>
      <c r="EN305" s="507"/>
      <c r="EO305" s="507"/>
      <c r="EP305" s="507"/>
      <c r="EQ305" s="507"/>
      <c r="ER305" s="507"/>
      <c r="ES305" s="507"/>
      <c r="ET305" s="507"/>
      <c r="EU305" s="507"/>
      <c r="EV305" s="507"/>
      <c r="EW305" s="507"/>
      <c r="EX305" s="507"/>
      <c r="EY305" s="507"/>
      <c r="EZ305" s="507"/>
      <c r="FA305" s="507"/>
      <c r="FB305" s="507"/>
      <c r="FC305" s="507"/>
      <c r="FD305" s="507"/>
      <c r="FE305" s="507"/>
      <c r="FF305" s="507"/>
      <c r="FG305" s="507"/>
      <c r="FH305" s="507"/>
      <c r="FI305" s="507"/>
      <c r="FJ305" s="507"/>
      <c r="FK305" s="507"/>
      <c r="FL305" s="507"/>
      <c r="FM305" s="507"/>
      <c r="FN305" s="507"/>
      <c r="FO305" s="507"/>
      <c r="FP305" s="507"/>
      <c r="FQ305" s="507"/>
      <c r="FR305" s="507"/>
      <c r="FS305" s="507"/>
      <c r="FT305" s="507"/>
      <c r="FU305" s="507"/>
      <c r="FV305" s="507"/>
      <c r="FW305" s="507"/>
      <c r="FX305" s="507"/>
      <c r="FY305" s="507"/>
      <c r="FZ305" s="507"/>
      <c r="GA305" s="507"/>
      <c r="GB305" s="507"/>
      <c r="GC305" s="507"/>
      <c r="GD305" s="507"/>
      <c r="GE305" s="507"/>
      <c r="GF305" s="507"/>
      <c r="GG305" s="507"/>
      <c r="GH305" s="507"/>
      <c r="GI305" s="507"/>
      <c r="GJ305" s="507"/>
      <c r="GK305" s="507"/>
      <c r="GL305" s="507"/>
      <c r="GM305" s="507"/>
      <c r="GN305" s="507"/>
      <c r="GO305" s="507"/>
      <c r="GP305" s="507"/>
      <c r="GQ305" s="507"/>
      <c r="GR305" s="507"/>
      <c r="GS305" s="507"/>
      <c r="GT305" s="507"/>
      <c r="GU305" s="507"/>
      <c r="GV305" s="507"/>
      <c r="GW305" s="507"/>
      <c r="GX305" s="507"/>
      <c r="GY305" s="507"/>
      <c r="GZ305" s="507"/>
      <c r="HA305" s="507"/>
      <c r="HB305" s="507"/>
      <c r="HC305" s="507"/>
      <c r="HD305" s="507"/>
      <c r="HE305" s="507"/>
      <c r="HF305" s="507"/>
      <c r="HG305" s="507"/>
      <c r="HH305" s="507"/>
      <c r="HI305" s="507"/>
      <c r="HJ305" s="507"/>
      <c r="HK305" s="507"/>
      <c r="HL305" s="507"/>
      <c r="HM305" s="507"/>
      <c r="HN305" s="507"/>
      <c r="HO305" s="507"/>
      <c r="HP305" s="507"/>
      <c r="HQ305" s="507"/>
      <c r="HR305" s="507"/>
      <c r="HS305" s="507"/>
      <c r="HT305" s="507"/>
      <c r="HU305" s="507"/>
      <c r="HV305" s="507"/>
      <c r="HW305" s="507"/>
      <c r="HX305" s="507"/>
      <c r="HY305" s="507"/>
      <c r="HZ305" s="507"/>
      <c r="IA305" s="507"/>
      <c r="IB305" s="507"/>
      <c r="IC305" s="507"/>
      <c r="ID305" s="507"/>
      <c r="IE305" s="507"/>
      <c r="IF305" s="507"/>
      <c r="IG305" s="507"/>
      <c r="IH305" s="507"/>
      <c r="II305" s="507"/>
      <c r="IJ305" s="507"/>
    </row>
    <row r="306" spans="1:244" s="398" customFormat="1" ht="19" x14ac:dyDescent="0.2">
      <c r="A306"/>
      <c r="B306" s="290"/>
      <c r="C306"/>
      <c r="D306" s="341"/>
      <c r="E306" s="463"/>
      <c r="F306" s="463"/>
      <c r="G306" s="271"/>
      <c r="H306"/>
      <c r="I306" s="99"/>
      <c r="J306"/>
      <c r="K306"/>
      <c r="L306"/>
      <c r="M306" s="275"/>
      <c r="N306" s="275"/>
      <c r="O306" s="275"/>
      <c r="P306" s="275"/>
      <c r="Q306" s="275"/>
      <c r="R306" s="275"/>
      <c r="S306" s="275"/>
      <c r="T306" s="275"/>
      <c r="U306" s="275"/>
      <c r="V306" s="275"/>
      <c r="W306" s="275"/>
      <c r="X306" s="275"/>
      <c r="Y306" s="275"/>
      <c r="Z306" s="275"/>
      <c r="AA306" s="275"/>
      <c r="AB306" s="23"/>
      <c r="AC306"/>
      <c r="AD306" s="92"/>
      <c r="AE306"/>
      <c r="AF306"/>
      <c r="AG306"/>
      <c r="AH306" s="96"/>
      <c r="AI306" s="394"/>
      <c r="AJ306" s="215"/>
      <c r="AK306" s="215"/>
      <c r="AL306" s="215"/>
      <c r="AM306" s="215"/>
      <c r="AN306" s="215"/>
      <c r="AO306" s="215"/>
      <c r="AP306" s="215"/>
      <c r="AQ306" s="215"/>
      <c r="AR306" s="215"/>
      <c r="AS306" s="215"/>
      <c r="AT306" s="215"/>
      <c r="AU306" s="215"/>
      <c r="AV306" s="215"/>
      <c r="AW306" s="215"/>
      <c r="AX306" s="215"/>
      <c r="AY306" s="394"/>
      <c r="AZ306" s="215"/>
      <c r="BA306" s="715"/>
      <c r="BB306"/>
      <c r="BC306" s="715"/>
      <c r="BD306"/>
      <c r="BE306" s="715"/>
      <c r="BF306"/>
      <c r="BG306" s="715"/>
      <c r="BH306"/>
      <c r="BI306" s="715"/>
      <c r="BJ306"/>
      <c r="BK306" s="715"/>
      <c r="BL306"/>
      <c r="BM306" s="715"/>
      <c r="BN306"/>
      <c r="BO306" s="387"/>
      <c r="BP306"/>
      <c r="BQ306" s="387"/>
      <c r="BR306"/>
      <c r="BS306" s="387"/>
      <c r="BT306"/>
      <c r="BU306" s="387"/>
      <c r="BV306"/>
      <c r="BW306" s="387"/>
      <c r="BX306"/>
      <c r="BY306" s="387"/>
      <c r="BZ306"/>
      <c r="CA306" s="387"/>
      <c r="CB306"/>
      <c r="CC306" s="387"/>
      <c r="CD306"/>
      <c r="CE306" s="387"/>
      <c r="CF306"/>
      <c r="CG306" s="387"/>
      <c r="CH306"/>
      <c r="CI306" s="387"/>
      <c r="CJ306"/>
      <c r="CK306" s="215"/>
      <c r="CL306" s="507"/>
      <c r="CM306" s="507"/>
      <c r="CN306" s="507"/>
      <c r="CO306" s="507"/>
      <c r="CP306" s="507"/>
      <c r="CQ306" s="507"/>
      <c r="CR306" s="507"/>
      <c r="CS306" s="507"/>
      <c r="CT306" s="507"/>
      <c r="CU306" s="507"/>
      <c r="CV306" s="507"/>
      <c r="CW306" s="507"/>
      <c r="CX306" s="507"/>
      <c r="CY306" s="507"/>
      <c r="DN306" s="507"/>
      <c r="DO306" s="507"/>
      <c r="DP306" s="507"/>
      <c r="DQ306" s="507"/>
      <c r="DR306" s="507"/>
      <c r="DS306" s="507"/>
      <c r="DT306" s="507"/>
      <c r="DU306" s="507"/>
      <c r="DV306" s="507"/>
      <c r="DW306" s="507"/>
      <c r="DX306" s="507"/>
      <c r="DY306" s="507"/>
      <c r="DZ306" s="507"/>
      <c r="EA306" s="507"/>
      <c r="EB306" s="507"/>
      <c r="EC306" s="507"/>
      <c r="ED306" s="507"/>
      <c r="EE306" s="507"/>
      <c r="EF306" s="507"/>
      <c r="EG306" s="507"/>
      <c r="EH306" s="507"/>
      <c r="EI306" s="507"/>
      <c r="EJ306" s="507"/>
      <c r="EK306" s="507"/>
      <c r="EL306" s="507"/>
      <c r="EM306" s="507"/>
      <c r="EN306" s="507"/>
      <c r="EO306" s="507"/>
      <c r="EP306" s="507"/>
      <c r="EQ306" s="507"/>
      <c r="ER306" s="507"/>
      <c r="ES306" s="507"/>
      <c r="ET306" s="507"/>
      <c r="EU306" s="507"/>
      <c r="EV306" s="507"/>
      <c r="EW306" s="507"/>
      <c r="EX306" s="507"/>
      <c r="EY306" s="507"/>
      <c r="EZ306" s="507"/>
      <c r="FA306" s="507"/>
      <c r="FB306" s="507"/>
      <c r="FC306" s="507"/>
      <c r="FD306" s="507"/>
      <c r="FE306" s="507"/>
      <c r="FF306" s="507"/>
      <c r="FG306" s="507"/>
      <c r="FH306" s="507"/>
      <c r="FI306" s="507"/>
      <c r="FJ306" s="507"/>
      <c r="FK306" s="507"/>
      <c r="FL306" s="507"/>
      <c r="FM306" s="507"/>
      <c r="FN306" s="507"/>
      <c r="FO306" s="507"/>
      <c r="FP306" s="507"/>
      <c r="FQ306" s="507"/>
      <c r="FR306" s="507"/>
      <c r="FS306" s="507"/>
      <c r="FT306" s="507"/>
      <c r="FU306" s="507"/>
      <c r="FV306" s="507"/>
      <c r="FW306" s="507"/>
      <c r="FX306" s="507"/>
      <c r="FY306" s="507"/>
      <c r="FZ306" s="507"/>
      <c r="GA306" s="507"/>
      <c r="GB306" s="507"/>
      <c r="GC306" s="507"/>
      <c r="GD306" s="507"/>
      <c r="GE306" s="507"/>
      <c r="GF306" s="507"/>
      <c r="GG306" s="507"/>
      <c r="GH306" s="507"/>
      <c r="GI306" s="507"/>
      <c r="GJ306" s="507"/>
      <c r="GK306" s="507"/>
      <c r="GL306" s="507"/>
      <c r="GM306" s="507"/>
      <c r="GN306" s="507"/>
      <c r="GO306" s="507"/>
      <c r="GP306" s="507"/>
      <c r="GQ306" s="507"/>
      <c r="GR306" s="507"/>
      <c r="GS306" s="507"/>
      <c r="GT306" s="507"/>
      <c r="GU306" s="507"/>
      <c r="GV306" s="507"/>
      <c r="GW306" s="507"/>
      <c r="GX306" s="507"/>
      <c r="GY306" s="507"/>
      <c r="GZ306" s="507"/>
      <c r="HA306" s="507"/>
      <c r="HB306" s="507"/>
      <c r="HC306" s="507"/>
      <c r="HD306" s="507"/>
      <c r="HE306" s="507"/>
      <c r="HF306" s="507"/>
      <c r="HG306" s="507"/>
      <c r="HH306" s="507"/>
      <c r="HI306" s="507"/>
      <c r="HJ306" s="507"/>
      <c r="HK306" s="507"/>
      <c r="HL306" s="507"/>
      <c r="HM306" s="507"/>
      <c r="HN306" s="507"/>
      <c r="HO306" s="507"/>
      <c r="HP306" s="507"/>
      <c r="HQ306" s="507"/>
      <c r="HR306" s="507"/>
      <c r="HS306" s="507"/>
      <c r="HT306" s="507"/>
      <c r="HU306" s="507"/>
      <c r="HV306" s="507"/>
      <c r="HW306" s="507"/>
      <c r="HX306" s="507"/>
      <c r="HY306" s="507"/>
      <c r="HZ306" s="507"/>
      <c r="IA306" s="507"/>
      <c r="IB306" s="507"/>
      <c r="IC306" s="507"/>
      <c r="ID306" s="507"/>
      <c r="IE306" s="507"/>
      <c r="IF306" s="507"/>
      <c r="IG306" s="507"/>
      <c r="IH306" s="507"/>
      <c r="II306" s="507"/>
      <c r="IJ306" s="507"/>
    </row>
    <row r="307" spans="1:244" s="398" customFormat="1" ht="19" x14ac:dyDescent="0.2">
      <c r="A307"/>
      <c r="B307" s="290"/>
      <c r="C307"/>
      <c r="D307" s="341"/>
      <c r="E307" s="463"/>
      <c r="F307" s="463"/>
      <c r="G307" s="271"/>
      <c r="H307"/>
      <c r="I307" s="99"/>
      <c r="J307"/>
      <c r="K307"/>
      <c r="L307"/>
      <c r="M307" s="275"/>
      <c r="N307" s="275"/>
      <c r="O307" s="275"/>
      <c r="P307" s="275"/>
      <c r="Q307" s="275"/>
      <c r="R307" s="275"/>
      <c r="S307" s="275"/>
      <c r="T307" s="275"/>
      <c r="U307" s="275"/>
      <c r="V307" s="275"/>
      <c r="W307" s="275"/>
      <c r="X307" s="275"/>
      <c r="Y307" s="275"/>
      <c r="Z307" s="275"/>
      <c r="AA307" s="275"/>
      <c r="AB307" s="23"/>
      <c r="AC307"/>
      <c r="AD307" s="92"/>
      <c r="AE307"/>
      <c r="AF307"/>
      <c r="AG307"/>
      <c r="AH307" s="96"/>
      <c r="AI307" s="394"/>
      <c r="AJ307" s="215"/>
      <c r="AK307" s="215"/>
      <c r="AL307" s="215"/>
      <c r="AM307" s="215"/>
      <c r="AN307" s="215"/>
      <c r="AO307" s="215"/>
      <c r="AP307" s="215"/>
      <c r="AQ307" s="215"/>
      <c r="AR307" s="215"/>
      <c r="AS307" s="215"/>
      <c r="AT307" s="215"/>
      <c r="AU307" s="215"/>
      <c r="AV307" s="215"/>
      <c r="AW307" s="215"/>
      <c r="AX307" s="215"/>
      <c r="AY307" s="394"/>
      <c r="AZ307" s="215"/>
      <c r="BA307" s="715"/>
      <c r="BB307"/>
      <c r="BC307" s="715"/>
      <c r="BD307"/>
      <c r="BE307" s="715"/>
      <c r="BF307"/>
      <c r="BG307" s="715"/>
      <c r="BH307"/>
      <c r="BI307" s="715"/>
      <c r="BJ307"/>
      <c r="BK307" s="715"/>
      <c r="BL307"/>
      <c r="BM307" s="715"/>
      <c r="BN307"/>
      <c r="BO307" s="387"/>
      <c r="BP307"/>
      <c r="BQ307" s="387"/>
      <c r="BR307"/>
      <c r="BS307" s="387"/>
      <c r="BT307"/>
      <c r="BU307" s="387"/>
      <c r="BV307"/>
      <c r="BW307" s="387"/>
      <c r="BX307"/>
      <c r="BY307" s="387"/>
      <c r="BZ307"/>
      <c r="CA307" s="387"/>
      <c r="CB307"/>
      <c r="CC307" s="387"/>
      <c r="CD307"/>
      <c r="CE307" s="387"/>
      <c r="CF307"/>
      <c r="CG307" s="387"/>
      <c r="CH307"/>
      <c r="CI307" s="387"/>
      <c r="CJ307"/>
      <c r="CK307" s="215"/>
      <c r="CL307" s="507"/>
      <c r="CM307" s="507"/>
      <c r="CN307" s="507"/>
      <c r="CO307" s="507"/>
      <c r="CP307" s="507"/>
      <c r="CQ307" s="507"/>
      <c r="CR307" s="507"/>
      <c r="CS307" s="507"/>
      <c r="CT307" s="507"/>
      <c r="CU307" s="507"/>
      <c r="CV307" s="507"/>
      <c r="CW307" s="507"/>
      <c r="CX307" s="507"/>
      <c r="CY307" s="507"/>
      <c r="DN307" s="507"/>
      <c r="DO307" s="507"/>
      <c r="DP307" s="507"/>
      <c r="DQ307" s="507"/>
      <c r="DR307" s="507"/>
      <c r="DS307" s="507"/>
      <c r="DT307" s="507"/>
      <c r="DU307" s="507"/>
      <c r="DV307" s="507"/>
      <c r="DW307" s="507"/>
      <c r="DX307" s="507"/>
      <c r="DY307" s="507"/>
      <c r="DZ307" s="507"/>
      <c r="EA307" s="507"/>
      <c r="EB307" s="507"/>
      <c r="EC307" s="507"/>
      <c r="ED307" s="507"/>
      <c r="EE307" s="507"/>
      <c r="EF307" s="507"/>
      <c r="EG307" s="507"/>
      <c r="EH307" s="507"/>
      <c r="EI307" s="507"/>
      <c r="EJ307" s="507"/>
      <c r="EK307" s="507"/>
      <c r="EL307" s="507"/>
      <c r="EM307" s="507"/>
      <c r="EN307" s="507"/>
      <c r="EO307" s="507"/>
      <c r="EP307" s="507"/>
      <c r="EQ307" s="507"/>
      <c r="ER307" s="507"/>
      <c r="ES307" s="507"/>
      <c r="ET307" s="507"/>
      <c r="EU307" s="507"/>
      <c r="EV307" s="507"/>
      <c r="EW307" s="507"/>
      <c r="EX307" s="507"/>
      <c r="EY307" s="507"/>
      <c r="EZ307" s="507"/>
      <c r="FA307" s="507"/>
      <c r="FB307" s="507"/>
      <c r="FC307" s="507"/>
      <c r="FD307" s="507"/>
      <c r="FE307" s="507"/>
      <c r="FF307" s="507"/>
      <c r="FG307" s="507"/>
      <c r="FH307" s="507"/>
      <c r="FI307" s="507"/>
      <c r="FJ307" s="507"/>
      <c r="FK307" s="507"/>
      <c r="FL307" s="507"/>
      <c r="FM307" s="507"/>
      <c r="FN307" s="507"/>
      <c r="FO307" s="507"/>
      <c r="FP307" s="507"/>
      <c r="FQ307" s="507"/>
      <c r="FR307" s="507"/>
      <c r="FS307" s="507"/>
      <c r="FT307" s="507"/>
      <c r="FU307" s="507"/>
      <c r="FV307" s="507"/>
      <c r="FW307" s="507"/>
      <c r="FX307" s="507"/>
      <c r="FY307" s="507"/>
      <c r="FZ307" s="507"/>
      <c r="GA307" s="507"/>
      <c r="GB307" s="507"/>
      <c r="GC307" s="507"/>
      <c r="GD307" s="507"/>
      <c r="GE307" s="507"/>
      <c r="GF307" s="507"/>
      <c r="GG307" s="507"/>
      <c r="GH307" s="507"/>
      <c r="GI307" s="507"/>
      <c r="GJ307" s="507"/>
      <c r="GK307" s="507"/>
      <c r="GL307" s="507"/>
      <c r="GM307" s="507"/>
      <c r="GN307" s="507"/>
      <c r="GO307" s="507"/>
      <c r="GP307" s="507"/>
      <c r="GQ307" s="507"/>
      <c r="GR307" s="507"/>
      <c r="GS307" s="507"/>
      <c r="GT307" s="507"/>
      <c r="GU307" s="507"/>
      <c r="GV307" s="507"/>
      <c r="GW307" s="507"/>
      <c r="GX307" s="507"/>
      <c r="GY307" s="507"/>
      <c r="GZ307" s="507"/>
      <c r="HA307" s="507"/>
      <c r="HB307" s="507"/>
      <c r="HC307" s="507"/>
      <c r="HD307" s="507"/>
      <c r="HE307" s="507"/>
      <c r="HF307" s="507"/>
      <c r="HG307" s="507"/>
      <c r="HH307" s="507"/>
      <c r="HI307" s="507"/>
      <c r="HJ307" s="507"/>
      <c r="HK307" s="507"/>
      <c r="HL307" s="507"/>
      <c r="HM307" s="507"/>
      <c r="HN307" s="507"/>
      <c r="HO307" s="507"/>
      <c r="HP307" s="507"/>
      <c r="HQ307" s="507"/>
      <c r="HR307" s="507"/>
      <c r="HS307" s="507"/>
      <c r="HT307" s="507"/>
      <c r="HU307" s="507"/>
      <c r="HV307" s="507"/>
      <c r="HW307" s="507"/>
      <c r="HX307" s="507"/>
      <c r="HY307" s="507"/>
      <c r="HZ307" s="507"/>
      <c r="IA307" s="507"/>
      <c r="IB307" s="507"/>
      <c r="IC307" s="507"/>
      <c r="ID307" s="507"/>
      <c r="IE307" s="507"/>
      <c r="IF307" s="507"/>
      <c r="IG307" s="507"/>
      <c r="IH307" s="507"/>
      <c r="II307" s="507"/>
      <c r="IJ307" s="507"/>
    </row>
    <row r="308" spans="1:244" s="398" customFormat="1" ht="19" x14ac:dyDescent="0.2">
      <c r="A308"/>
      <c r="B308" s="290"/>
      <c r="C308"/>
      <c r="D308" s="341"/>
      <c r="E308" s="463"/>
      <c r="F308" s="463"/>
      <c r="G308" s="271"/>
      <c r="H308"/>
      <c r="I308" s="99"/>
      <c r="J308"/>
      <c r="K308"/>
      <c r="L308"/>
      <c r="M308" s="275"/>
      <c r="N308" s="275"/>
      <c r="O308" s="275"/>
      <c r="P308" s="275"/>
      <c r="Q308" s="275"/>
      <c r="R308" s="275"/>
      <c r="S308" s="275"/>
      <c r="T308" s="275"/>
      <c r="U308" s="275"/>
      <c r="V308" s="275"/>
      <c r="W308" s="275"/>
      <c r="X308" s="275"/>
      <c r="Y308" s="275"/>
      <c r="Z308" s="275"/>
      <c r="AA308" s="275"/>
      <c r="AB308" s="23"/>
      <c r="AC308"/>
      <c r="AD308" s="92"/>
      <c r="AE308"/>
      <c r="AF308"/>
      <c r="AG308"/>
      <c r="AH308" s="96"/>
      <c r="AI308" s="394"/>
      <c r="AJ308" s="215"/>
      <c r="AK308" s="215"/>
      <c r="AL308" s="215"/>
      <c r="AM308" s="215"/>
      <c r="AN308" s="215"/>
      <c r="AO308" s="215"/>
      <c r="AP308" s="215"/>
      <c r="AQ308" s="215"/>
      <c r="AR308" s="215"/>
      <c r="AS308" s="215"/>
      <c r="AT308" s="215"/>
      <c r="AU308" s="215"/>
      <c r="AV308" s="215"/>
      <c r="AW308" s="215"/>
      <c r="AX308" s="215"/>
      <c r="AY308" s="394"/>
      <c r="AZ308" s="215"/>
      <c r="BA308" s="715"/>
      <c r="BB308"/>
      <c r="BC308" s="715"/>
      <c r="BD308"/>
      <c r="BE308" s="715"/>
      <c r="BF308"/>
      <c r="BG308" s="715"/>
      <c r="BH308"/>
      <c r="BI308" s="715"/>
      <c r="BJ308"/>
      <c r="BK308" s="715"/>
      <c r="BL308"/>
      <c r="BM308" s="715"/>
      <c r="BN308"/>
      <c r="BO308" s="387"/>
      <c r="BP308"/>
      <c r="BQ308" s="387"/>
      <c r="BR308"/>
      <c r="BS308" s="387"/>
      <c r="BT308"/>
      <c r="BU308" s="387"/>
      <c r="BV308"/>
      <c r="BW308" s="387"/>
      <c r="BX308"/>
      <c r="BY308" s="387"/>
      <c r="BZ308"/>
      <c r="CA308" s="387"/>
      <c r="CB308"/>
      <c r="CC308" s="387"/>
      <c r="CD308"/>
      <c r="CE308" s="387"/>
      <c r="CF308"/>
      <c r="CG308" s="387"/>
      <c r="CH308"/>
      <c r="CI308" s="387"/>
      <c r="CJ308"/>
      <c r="CK308" s="215"/>
      <c r="CL308" s="507"/>
      <c r="CM308" s="507"/>
      <c r="CN308" s="507"/>
      <c r="CO308" s="507"/>
      <c r="CP308" s="507"/>
      <c r="CQ308" s="507"/>
      <c r="CR308" s="507"/>
      <c r="CS308" s="507"/>
      <c r="CT308" s="507"/>
      <c r="CU308" s="507"/>
      <c r="CV308" s="507"/>
      <c r="CW308" s="507"/>
      <c r="CX308" s="507"/>
      <c r="CY308" s="507"/>
      <c r="DN308" s="507"/>
      <c r="DO308" s="507"/>
      <c r="DP308" s="507"/>
      <c r="DQ308" s="507"/>
      <c r="DR308" s="507"/>
      <c r="DS308" s="507"/>
      <c r="DT308" s="507"/>
      <c r="DU308" s="507"/>
      <c r="DV308" s="507"/>
      <c r="DW308" s="507"/>
      <c r="DX308" s="507"/>
      <c r="DY308" s="507"/>
      <c r="DZ308" s="507"/>
      <c r="EA308" s="507"/>
      <c r="EB308" s="507"/>
      <c r="EC308" s="507"/>
      <c r="ED308" s="507"/>
      <c r="EE308" s="507"/>
      <c r="EF308" s="507"/>
      <c r="EG308" s="507"/>
      <c r="EH308" s="507"/>
      <c r="EI308" s="507"/>
      <c r="EJ308" s="507"/>
      <c r="EK308" s="507"/>
      <c r="EL308" s="507"/>
      <c r="EM308" s="507"/>
      <c r="EN308" s="507"/>
      <c r="EO308" s="507"/>
      <c r="EP308" s="507"/>
      <c r="EQ308" s="507"/>
      <c r="ER308" s="507"/>
      <c r="ES308" s="507"/>
      <c r="ET308" s="507"/>
      <c r="EU308" s="507"/>
      <c r="EV308" s="507"/>
      <c r="EW308" s="507"/>
      <c r="EX308" s="507"/>
      <c r="EY308" s="507"/>
      <c r="EZ308" s="507"/>
      <c r="FA308" s="507"/>
      <c r="FB308" s="507"/>
      <c r="FC308" s="507"/>
      <c r="FD308" s="507"/>
      <c r="FE308" s="507"/>
      <c r="FF308" s="507"/>
      <c r="FG308" s="507"/>
      <c r="FH308" s="507"/>
      <c r="FI308" s="507"/>
      <c r="FJ308" s="507"/>
      <c r="FK308" s="507"/>
      <c r="FL308" s="507"/>
      <c r="FM308" s="507"/>
      <c r="FN308" s="507"/>
      <c r="FO308" s="507"/>
      <c r="FP308" s="507"/>
      <c r="FQ308" s="507"/>
      <c r="FR308" s="507"/>
      <c r="FS308" s="507"/>
      <c r="FT308" s="507"/>
      <c r="FU308" s="507"/>
      <c r="FV308" s="507"/>
      <c r="FW308" s="507"/>
      <c r="FX308" s="507"/>
      <c r="FY308" s="507"/>
      <c r="FZ308" s="507"/>
      <c r="GA308" s="507"/>
      <c r="GB308" s="507"/>
      <c r="GC308" s="507"/>
      <c r="GD308" s="507"/>
      <c r="GE308" s="507"/>
      <c r="GF308" s="507"/>
      <c r="GG308" s="507"/>
      <c r="GH308" s="507"/>
      <c r="GI308" s="507"/>
      <c r="GJ308" s="507"/>
      <c r="GK308" s="507"/>
      <c r="GL308" s="507"/>
      <c r="GM308" s="507"/>
      <c r="GN308" s="507"/>
      <c r="GO308" s="507"/>
      <c r="GP308" s="507"/>
      <c r="GQ308" s="507"/>
      <c r="GR308" s="507"/>
      <c r="GS308" s="507"/>
      <c r="GT308" s="507"/>
      <c r="GU308" s="507"/>
      <c r="GV308" s="507"/>
      <c r="GW308" s="507"/>
      <c r="GX308" s="507"/>
      <c r="GY308" s="507"/>
      <c r="GZ308" s="507"/>
      <c r="HA308" s="507"/>
      <c r="HB308" s="507"/>
      <c r="HC308" s="507"/>
      <c r="HD308" s="507"/>
      <c r="HE308" s="507"/>
      <c r="HF308" s="507"/>
      <c r="HG308" s="507"/>
      <c r="HH308" s="507"/>
      <c r="HI308" s="507"/>
      <c r="HJ308" s="507"/>
      <c r="HK308" s="507"/>
      <c r="HL308" s="507"/>
      <c r="HM308" s="507"/>
      <c r="HN308" s="507"/>
      <c r="HO308" s="507"/>
      <c r="HP308" s="507"/>
      <c r="HQ308" s="507"/>
      <c r="HR308" s="507"/>
      <c r="HS308" s="507"/>
      <c r="HT308" s="507"/>
      <c r="HU308" s="507"/>
      <c r="HV308" s="507"/>
      <c r="HW308" s="507"/>
      <c r="HX308" s="507"/>
      <c r="HY308" s="507"/>
      <c r="HZ308" s="507"/>
      <c r="IA308" s="507"/>
      <c r="IB308" s="507"/>
      <c r="IC308" s="507"/>
      <c r="ID308" s="507"/>
      <c r="IE308" s="507"/>
      <c r="IF308" s="507"/>
      <c r="IG308" s="507"/>
      <c r="IH308" s="507"/>
      <c r="II308" s="507"/>
      <c r="IJ308" s="507"/>
    </row>
    <row r="309" spans="1:244" s="398" customFormat="1" ht="19" x14ac:dyDescent="0.2">
      <c r="A309"/>
      <c r="B309" s="290"/>
      <c r="C309"/>
      <c r="D309" s="341"/>
      <c r="E309" s="463"/>
      <c r="F309" s="463"/>
      <c r="G309" s="271"/>
      <c r="H309"/>
      <c r="I309" s="99"/>
      <c r="J309"/>
      <c r="K309"/>
      <c r="L309"/>
      <c r="M309" s="275"/>
      <c r="N309" s="275"/>
      <c r="O309" s="275"/>
      <c r="P309" s="275"/>
      <c r="Q309" s="275"/>
      <c r="R309" s="275"/>
      <c r="S309" s="275"/>
      <c r="T309" s="275"/>
      <c r="U309" s="275"/>
      <c r="V309" s="275"/>
      <c r="W309" s="275"/>
      <c r="X309" s="275"/>
      <c r="Y309" s="275"/>
      <c r="Z309" s="275"/>
      <c r="AA309" s="275"/>
      <c r="AB309" s="23"/>
      <c r="AC309"/>
      <c r="AD309" s="92"/>
      <c r="AE309"/>
      <c r="AF309"/>
      <c r="AG309"/>
      <c r="AH309" s="96"/>
      <c r="AI309" s="394"/>
      <c r="AJ309" s="215"/>
      <c r="AK309" s="215"/>
      <c r="AL309" s="215"/>
      <c r="AM309" s="215"/>
      <c r="AN309" s="215"/>
      <c r="AO309" s="215"/>
      <c r="AP309" s="215"/>
      <c r="AQ309" s="215"/>
      <c r="AR309" s="215"/>
      <c r="AS309" s="215"/>
      <c r="AT309" s="215"/>
      <c r="AU309" s="215"/>
      <c r="AV309" s="215"/>
      <c r="AW309" s="215"/>
      <c r="AX309" s="215"/>
      <c r="AY309" s="394"/>
      <c r="AZ309" s="215"/>
      <c r="BA309" s="715"/>
      <c r="BB309"/>
      <c r="BC309" s="715"/>
      <c r="BD309"/>
      <c r="BE309" s="715"/>
      <c r="BF309"/>
      <c r="BG309" s="715"/>
      <c r="BH309"/>
      <c r="BI309" s="715"/>
      <c r="BJ309"/>
      <c r="BK309" s="715"/>
      <c r="BL309"/>
      <c r="BM309" s="715"/>
      <c r="BN309"/>
      <c r="BO309" s="387"/>
      <c r="BP309"/>
      <c r="BQ309" s="387"/>
      <c r="BR309"/>
      <c r="BS309" s="387"/>
      <c r="BT309"/>
      <c r="BU309" s="387"/>
      <c r="BV309"/>
      <c r="BW309" s="387"/>
      <c r="BX309"/>
      <c r="BY309" s="387"/>
      <c r="BZ309"/>
      <c r="CA309" s="387"/>
      <c r="CB309"/>
      <c r="CC309" s="387"/>
      <c r="CD309"/>
      <c r="CE309" s="387"/>
      <c r="CF309"/>
      <c r="CG309" s="387"/>
      <c r="CH309"/>
      <c r="CI309" s="387"/>
      <c r="CJ309"/>
      <c r="CK309" s="215"/>
      <c r="CL309" s="507"/>
      <c r="CM309" s="507"/>
      <c r="CN309" s="507"/>
      <c r="CO309" s="507"/>
      <c r="CP309" s="507"/>
      <c r="CQ309" s="507"/>
      <c r="CR309" s="507"/>
      <c r="CS309" s="507"/>
      <c r="CT309" s="507"/>
      <c r="CU309" s="507"/>
      <c r="CV309" s="507"/>
      <c r="CW309" s="507"/>
      <c r="CX309" s="507"/>
      <c r="CY309" s="507"/>
      <c r="DN309" s="507"/>
      <c r="DO309" s="507"/>
      <c r="DP309" s="507"/>
      <c r="DQ309" s="507"/>
      <c r="DR309" s="507"/>
      <c r="DS309" s="507"/>
      <c r="DT309" s="507"/>
      <c r="DU309" s="507"/>
      <c r="DV309" s="507"/>
      <c r="DW309" s="507"/>
      <c r="DX309" s="507"/>
      <c r="DY309" s="507"/>
      <c r="DZ309" s="507"/>
      <c r="EA309" s="507"/>
      <c r="EB309" s="507"/>
      <c r="EC309" s="507"/>
      <c r="ED309" s="507"/>
      <c r="EE309" s="507"/>
      <c r="EF309" s="507"/>
      <c r="EG309" s="507"/>
      <c r="EH309" s="507"/>
      <c r="EI309" s="507"/>
      <c r="EJ309" s="507"/>
      <c r="EK309" s="507"/>
      <c r="EL309" s="507"/>
      <c r="EM309" s="507"/>
      <c r="EN309" s="507"/>
      <c r="EO309" s="507"/>
      <c r="EP309" s="507"/>
      <c r="EQ309" s="507"/>
      <c r="ER309" s="507"/>
      <c r="ES309" s="507"/>
      <c r="ET309" s="507"/>
      <c r="EU309" s="507"/>
      <c r="EV309" s="507"/>
      <c r="EW309" s="507"/>
      <c r="EX309" s="507"/>
      <c r="EY309" s="507"/>
      <c r="EZ309" s="507"/>
      <c r="FA309" s="507"/>
      <c r="FB309" s="507"/>
      <c r="FC309" s="507"/>
      <c r="FD309" s="507"/>
      <c r="FE309" s="507"/>
      <c r="FF309" s="507"/>
      <c r="FG309" s="507"/>
      <c r="FH309" s="507"/>
      <c r="FI309" s="507"/>
      <c r="FJ309" s="507"/>
      <c r="FK309" s="507"/>
      <c r="FL309" s="507"/>
      <c r="FM309" s="507"/>
      <c r="FN309" s="507"/>
      <c r="FO309" s="507"/>
      <c r="FP309" s="507"/>
      <c r="FQ309" s="507"/>
      <c r="FR309" s="507"/>
      <c r="FS309" s="507"/>
      <c r="FT309" s="507"/>
      <c r="FU309" s="507"/>
      <c r="FV309" s="507"/>
      <c r="FW309" s="507"/>
      <c r="FX309" s="507"/>
      <c r="FY309" s="507"/>
      <c r="FZ309" s="507"/>
      <c r="GA309" s="507"/>
      <c r="GB309" s="507"/>
      <c r="GC309" s="507"/>
      <c r="GD309" s="507"/>
      <c r="GE309" s="507"/>
      <c r="GF309" s="507"/>
      <c r="GG309" s="507"/>
      <c r="GH309" s="507"/>
      <c r="GI309" s="507"/>
      <c r="GJ309" s="507"/>
      <c r="GK309" s="507"/>
      <c r="GL309" s="507"/>
      <c r="GM309" s="507"/>
      <c r="GN309" s="507"/>
      <c r="GO309" s="507"/>
      <c r="GP309" s="507"/>
      <c r="GQ309" s="507"/>
      <c r="GR309" s="507"/>
      <c r="GS309" s="507"/>
      <c r="GT309" s="507"/>
      <c r="GU309" s="507"/>
      <c r="GV309" s="507"/>
      <c r="GW309" s="507"/>
      <c r="GX309" s="507"/>
      <c r="GY309" s="507"/>
      <c r="GZ309" s="507"/>
      <c r="HA309" s="507"/>
      <c r="HB309" s="507"/>
      <c r="HC309" s="507"/>
      <c r="HD309" s="507"/>
      <c r="HE309" s="507"/>
      <c r="HF309" s="507"/>
      <c r="HG309" s="507"/>
      <c r="HH309" s="507"/>
      <c r="HI309" s="507"/>
      <c r="HJ309" s="507"/>
      <c r="HK309" s="507"/>
      <c r="HL309" s="507"/>
      <c r="HM309" s="507"/>
      <c r="HN309" s="507"/>
      <c r="HO309" s="507"/>
      <c r="HP309" s="507"/>
      <c r="HQ309" s="507"/>
      <c r="HR309" s="507"/>
      <c r="HS309" s="507"/>
      <c r="HT309" s="507"/>
      <c r="HU309" s="507"/>
      <c r="HV309" s="507"/>
      <c r="HW309" s="507"/>
      <c r="HX309" s="507"/>
      <c r="HY309" s="507"/>
      <c r="HZ309" s="507"/>
      <c r="IA309" s="507"/>
      <c r="IB309" s="507"/>
      <c r="IC309" s="507"/>
      <c r="ID309" s="507"/>
      <c r="IE309" s="507"/>
      <c r="IF309" s="507"/>
      <c r="IG309" s="507"/>
      <c r="IH309" s="507"/>
      <c r="II309" s="507"/>
      <c r="IJ309" s="507"/>
    </row>
    <row r="310" spans="1:244" s="398" customFormat="1" ht="19" x14ac:dyDescent="0.2">
      <c r="A310"/>
      <c r="B310" s="290"/>
      <c r="C310"/>
      <c r="D310" s="341"/>
      <c r="E310" s="463"/>
      <c r="F310" s="463"/>
      <c r="G310" s="271"/>
      <c r="H310"/>
      <c r="I310" s="99"/>
      <c r="J310"/>
      <c r="K310"/>
      <c r="L310"/>
      <c r="M310" s="275"/>
      <c r="N310" s="275"/>
      <c r="O310" s="275"/>
      <c r="P310" s="275"/>
      <c r="Q310" s="275"/>
      <c r="R310" s="275"/>
      <c r="S310" s="275"/>
      <c r="T310" s="275"/>
      <c r="U310" s="275"/>
      <c r="V310" s="275"/>
      <c r="W310" s="275"/>
      <c r="X310" s="275"/>
      <c r="Y310" s="275"/>
      <c r="Z310" s="275"/>
      <c r="AA310" s="275"/>
      <c r="AB310" s="23"/>
      <c r="AC310"/>
      <c r="AD310" s="92"/>
      <c r="AE310"/>
      <c r="AF310"/>
      <c r="AG310"/>
      <c r="AH310" s="96"/>
      <c r="AI310" s="394"/>
      <c r="AJ310" s="215"/>
      <c r="AK310" s="215"/>
      <c r="AL310" s="215"/>
      <c r="AM310" s="215"/>
      <c r="AN310" s="215"/>
      <c r="AO310" s="215"/>
      <c r="AP310" s="215"/>
      <c r="AQ310" s="215"/>
      <c r="AR310" s="215"/>
      <c r="AS310" s="215"/>
      <c r="AT310" s="215"/>
      <c r="AU310" s="215"/>
      <c r="AV310" s="215"/>
      <c r="AW310" s="215"/>
      <c r="AX310" s="215"/>
      <c r="AY310" s="394"/>
      <c r="AZ310" s="215"/>
      <c r="BA310" s="715"/>
      <c r="BB310"/>
      <c r="BC310" s="715"/>
      <c r="BD310"/>
      <c r="BE310" s="715"/>
      <c r="BF310"/>
      <c r="BG310" s="715"/>
      <c r="BH310"/>
      <c r="BI310" s="715"/>
      <c r="BJ310"/>
      <c r="BK310" s="715"/>
      <c r="BL310"/>
      <c r="BM310" s="715"/>
      <c r="BN310"/>
      <c r="BO310" s="387"/>
      <c r="BP310"/>
      <c r="BQ310" s="387"/>
      <c r="BR310"/>
      <c r="BS310" s="387"/>
      <c r="BT310"/>
      <c r="BU310" s="387"/>
      <c r="BV310"/>
      <c r="BW310" s="387"/>
      <c r="BX310"/>
      <c r="BY310" s="387"/>
      <c r="BZ310"/>
      <c r="CA310" s="387"/>
      <c r="CB310"/>
      <c r="CC310" s="387"/>
      <c r="CD310"/>
      <c r="CE310" s="387"/>
      <c r="CF310"/>
      <c r="CG310" s="387"/>
      <c r="CH310"/>
      <c r="CI310" s="387"/>
      <c r="CJ310"/>
      <c r="CK310" s="215"/>
      <c r="CL310" s="507"/>
      <c r="CM310" s="507"/>
      <c r="CN310" s="507"/>
      <c r="CO310" s="507"/>
      <c r="CP310" s="507"/>
      <c r="CQ310" s="507"/>
      <c r="CR310" s="507"/>
      <c r="CS310" s="507"/>
      <c r="CT310" s="507"/>
      <c r="CU310" s="507"/>
      <c r="CV310" s="507"/>
      <c r="CW310" s="507"/>
      <c r="CX310" s="507"/>
      <c r="CY310" s="507"/>
      <c r="DN310" s="507"/>
      <c r="DO310" s="507"/>
      <c r="DP310" s="507"/>
      <c r="DQ310" s="507"/>
      <c r="DR310" s="507"/>
      <c r="DS310" s="507"/>
      <c r="DT310" s="507"/>
      <c r="DU310" s="507"/>
      <c r="DV310" s="507"/>
      <c r="DW310" s="507"/>
      <c r="DX310" s="507"/>
      <c r="DY310" s="507"/>
      <c r="DZ310" s="507"/>
      <c r="EA310" s="507"/>
      <c r="EB310" s="507"/>
      <c r="EC310" s="507"/>
      <c r="ED310" s="507"/>
      <c r="EE310" s="507"/>
      <c r="EF310" s="507"/>
      <c r="EG310" s="507"/>
      <c r="EH310" s="507"/>
      <c r="EI310" s="507"/>
      <c r="EJ310" s="507"/>
      <c r="EK310" s="507"/>
      <c r="EL310" s="507"/>
      <c r="EM310" s="507"/>
      <c r="EN310" s="507"/>
      <c r="EO310" s="507"/>
      <c r="EP310" s="507"/>
      <c r="EQ310" s="507"/>
      <c r="ER310" s="507"/>
      <c r="ES310" s="507"/>
      <c r="ET310" s="507"/>
      <c r="EU310" s="507"/>
      <c r="EV310" s="507"/>
      <c r="EW310" s="507"/>
      <c r="EX310" s="507"/>
      <c r="EY310" s="507"/>
      <c r="EZ310" s="507"/>
      <c r="FA310" s="507"/>
      <c r="FB310" s="507"/>
      <c r="FC310" s="507"/>
      <c r="FD310" s="507"/>
      <c r="FE310" s="507"/>
      <c r="FF310" s="507"/>
      <c r="FG310" s="507"/>
      <c r="FH310" s="507"/>
      <c r="FI310" s="507"/>
      <c r="FJ310" s="507"/>
      <c r="FK310" s="507"/>
      <c r="FL310" s="507"/>
      <c r="FM310" s="507"/>
      <c r="FN310" s="507"/>
      <c r="FO310" s="507"/>
      <c r="FP310" s="507"/>
      <c r="FQ310" s="507"/>
      <c r="FR310" s="507"/>
      <c r="FS310" s="507"/>
      <c r="FT310" s="507"/>
      <c r="FU310" s="507"/>
      <c r="FV310" s="507"/>
      <c r="FW310" s="507"/>
      <c r="FX310" s="507"/>
      <c r="FY310" s="507"/>
      <c r="FZ310" s="507"/>
      <c r="GA310" s="507"/>
      <c r="GB310" s="507"/>
      <c r="GC310" s="507"/>
      <c r="GD310" s="507"/>
      <c r="GE310" s="507"/>
      <c r="GF310" s="507"/>
      <c r="GG310" s="507"/>
      <c r="GH310" s="507"/>
      <c r="GI310" s="507"/>
      <c r="GJ310" s="507"/>
      <c r="GK310" s="507"/>
      <c r="GL310" s="507"/>
      <c r="GM310" s="507"/>
      <c r="GN310" s="507"/>
      <c r="GO310" s="507"/>
      <c r="GP310" s="507"/>
      <c r="GQ310" s="507"/>
      <c r="GR310" s="507"/>
      <c r="GS310" s="507"/>
      <c r="GT310" s="507"/>
      <c r="GU310" s="507"/>
      <c r="GV310" s="507"/>
      <c r="GW310" s="507"/>
      <c r="GX310" s="507"/>
      <c r="GY310" s="507"/>
      <c r="GZ310" s="507"/>
      <c r="HA310" s="507"/>
      <c r="HB310" s="507"/>
      <c r="HC310" s="507"/>
      <c r="HD310" s="507"/>
      <c r="HE310" s="507"/>
      <c r="HF310" s="507"/>
      <c r="HG310" s="507"/>
      <c r="HH310" s="507"/>
      <c r="HI310" s="507"/>
      <c r="HJ310" s="507"/>
      <c r="HK310" s="507"/>
      <c r="HL310" s="507"/>
      <c r="HM310" s="507"/>
      <c r="HN310" s="507"/>
      <c r="HO310" s="507"/>
      <c r="HP310" s="507"/>
      <c r="HQ310" s="507"/>
      <c r="HR310" s="507"/>
      <c r="HS310" s="507"/>
      <c r="HT310" s="507"/>
      <c r="HU310" s="507"/>
      <c r="HV310" s="507"/>
      <c r="HW310" s="507"/>
      <c r="HX310" s="507"/>
      <c r="HY310" s="507"/>
      <c r="HZ310" s="507"/>
      <c r="IA310" s="507"/>
      <c r="IB310" s="507"/>
      <c r="IC310" s="507"/>
      <c r="ID310" s="507"/>
      <c r="IE310" s="507"/>
      <c r="IF310" s="507"/>
      <c r="IG310" s="507"/>
      <c r="IH310" s="507"/>
      <c r="II310" s="507"/>
      <c r="IJ310" s="507"/>
    </row>
    <row r="311" spans="1:244" s="398" customFormat="1" ht="19" x14ac:dyDescent="0.2">
      <c r="A311"/>
      <c r="B311" s="290"/>
      <c r="C311"/>
      <c r="D311" s="341"/>
      <c r="E311" s="463"/>
      <c r="F311" s="463"/>
      <c r="G311" s="271"/>
      <c r="H311"/>
      <c r="I311" s="99"/>
      <c r="J311"/>
      <c r="K311"/>
      <c r="L311"/>
      <c r="M311" s="275"/>
      <c r="N311" s="275"/>
      <c r="O311" s="275"/>
      <c r="P311" s="275"/>
      <c r="Q311" s="275"/>
      <c r="R311" s="275"/>
      <c r="S311" s="275"/>
      <c r="T311" s="275"/>
      <c r="U311" s="275"/>
      <c r="V311" s="275"/>
      <c r="W311" s="275"/>
      <c r="X311" s="275"/>
      <c r="Y311" s="275"/>
      <c r="Z311" s="275"/>
      <c r="AA311" s="275"/>
      <c r="AB311" s="23"/>
      <c r="AC311"/>
      <c r="AD311" s="92"/>
      <c r="AE311"/>
      <c r="AF311"/>
      <c r="AG311"/>
      <c r="AH311" s="96"/>
      <c r="AI311" s="394"/>
      <c r="AJ311" s="215"/>
      <c r="AK311" s="215"/>
      <c r="AL311" s="215"/>
      <c r="AM311" s="215"/>
      <c r="AN311" s="215"/>
      <c r="AO311" s="215"/>
      <c r="AP311" s="215"/>
      <c r="AQ311" s="215"/>
      <c r="AR311" s="215"/>
      <c r="AS311" s="215"/>
      <c r="AT311" s="215"/>
      <c r="AU311" s="215"/>
      <c r="AV311" s="215"/>
      <c r="AW311" s="215"/>
      <c r="AX311" s="215"/>
      <c r="AY311" s="394"/>
      <c r="AZ311" s="215"/>
      <c r="BA311" s="715"/>
      <c r="BB311"/>
      <c r="BC311" s="715"/>
      <c r="BD311"/>
      <c r="BE311" s="715"/>
      <c r="BF311"/>
      <c r="BG311" s="715"/>
      <c r="BH311"/>
      <c r="BI311" s="715"/>
      <c r="BJ311"/>
      <c r="BK311" s="715"/>
      <c r="BL311"/>
      <c r="BM311" s="715"/>
      <c r="BN311"/>
      <c r="BO311" s="387"/>
      <c r="BP311"/>
      <c r="BQ311" s="387"/>
      <c r="BR311"/>
      <c r="BS311" s="387"/>
      <c r="BT311"/>
      <c r="BU311" s="387"/>
      <c r="BV311"/>
      <c r="BW311" s="387"/>
      <c r="BX311"/>
      <c r="BY311" s="387"/>
      <c r="BZ311"/>
      <c r="CA311" s="387"/>
      <c r="CB311"/>
      <c r="CC311" s="387"/>
      <c r="CD311"/>
      <c r="CE311" s="387"/>
      <c r="CF311"/>
      <c r="CG311" s="387"/>
      <c r="CH311"/>
      <c r="CI311" s="387"/>
      <c r="CJ311"/>
      <c r="CK311" s="215"/>
      <c r="CL311" s="507"/>
      <c r="CM311" s="507"/>
      <c r="CN311" s="507"/>
      <c r="CO311" s="507"/>
      <c r="CP311" s="507"/>
      <c r="CQ311" s="507"/>
      <c r="CR311" s="507"/>
      <c r="CS311" s="507"/>
      <c r="CT311" s="507"/>
      <c r="CU311" s="507"/>
      <c r="CV311" s="507"/>
      <c r="CW311" s="507"/>
      <c r="CX311" s="507"/>
      <c r="CY311" s="507"/>
      <c r="DN311" s="507"/>
      <c r="DO311" s="507"/>
      <c r="DP311" s="507"/>
      <c r="DQ311" s="507"/>
      <c r="DR311" s="507"/>
      <c r="DS311" s="507"/>
      <c r="DT311" s="507"/>
      <c r="DU311" s="507"/>
      <c r="DV311" s="507"/>
      <c r="DW311" s="507"/>
      <c r="DX311" s="507"/>
      <c r="DY311" s="507"/>
      <c r="DZ311" s="507"/>
      <c r="EA311" s="507"/>
      <c r="EB311" s="507"/>
      <c r="EC311" s="507"/>
      <c r="ED311" s="507"/>
      <c r="EE311" s="507"/>
      <c r="EF311" s="507"/>
      <c r="EG311" s="507"/>
      <c r="EH311" s="507"/>
      <c r="EI311" s="507"/>
      <c r="EJ311" s="507"/>
      <c r="EK311" s="507"/>
      <c r="EL311" s="507"/>
      <c r="EM311" s="507"/>
      <c r="EN311" s="507"/>
      <c r="EO311" s="507"/>
      <c r="EP311" s="507"/>
      <c r="EQ311" s="507"/>
      <c r="ER311" s="507"/>
      <c r="ES311" s="507"/>
      <c r="ET311" s="507"/>
      <c r="EU311" s="507"/>
      <c r="EV311" s="507"/>
      <c r="EW311" s="507"/>
      <c r="EX311" s="507"/>
      <c r="EY311" s="507"/>
      <c r="EZ311" s="507"/>
      <c r="FA311" s="507"/>
      <c r="FB311" s="507"/>
      <c r="FC311" s="507"/>
      <c r="FD311" s="507"/>
      <c r="FE311" s="507"/>
      <c r="FF311" s="507"/>
      <c r="FG311" s="507"/>
      <c r="FH311" s="507"/>
      <c r="FI311" s="507"/>
      <c r="FJ311" s="507"/>
      <c r="FK311" s="507"/>
      <c r="FL311" s="507"/>
      <c r="FM311" s="507"/>
      <c r="FN311" s="507"/>
      <c r="FO311" s="507"/>
      <c r="FP311" s="507"/>
      <c r="FQ311" s="507"/>
      <c r="FR311" s="507"/>
      <c r="FS311" s="507"/>
      <c r="FT311" s="507"/>
      <c r="FU311" s="507"/>
      <c r="FV311" s="507"/>
      <c r="FW311" s="507"/>
      <c r="FX311" s="507"/>
      <c r="FY311" s="507"/>
      <c r="FZ311" s="507"/>
      <c r="GA311" s="507"/>
      <c r="GB311" s="507"/>
      <c r="GC311" s="507"/>
      <c r="GD311" s="507"/>
      <c r="GE311" s="507"/>
      <c r="GF311" s="507"/>
      <c r="GG311" s="507"/>
      <c r="GH311" s="507"/>
      <c r="GI311" s="507"/>
      <c r="GJ311" s="507"/>
      <c r="GK311" s="507"/>
      <c r="GL311" s="507"/>
      <c r="GM311" s="507"/>
      <c r="GN311" s="507"/>
      <c r="GO311" s="507"/>
      <c r="GP311" s="507"/>
      <c r="GQ311" s="507"/>
      <c r="GR311" s="507"/>
      <c r="GS311" s="507"/>
      <c r="GT311" s="507"/>
      <c r="GU311" s="507"/>
      <c r="GV311" s="507"/>
      <c r="GW311" s="507"/>
      <c r="GX311" s="507"/>
      <c r="GY311" s="507"/>
      <c r="GZ311" s="507"/>
      <c r="HA311" s="507"/>
      <c r="HB311" s="507"/>
      <c r="HC311" s="507"/>
      <c r="HD311" s="507"/>
      <c r="HE311" s="507"/>
      <c r="HF311" s="507"/>
      <c r="HG311" s="507"/>
      <c r="HH311" s="507"/>
      <c r="HI311" s="507"/>
      <c r="HJ311" s="507"/>
      <c r="HK311" s="507"/>
      <c r="HL311" s="507"/>
      <c r="HM311" s="507"/>
      <c r="HN311" s="507"/>
      <c r="HO311" s="507"/>
      <c r="HP311" s="507"/>
      <c r="HQ311" s="507"/>
      <c r="HR311" s="507"/>
      <c r="HS311" s="507"/>
      <c r="HT311" s="507"/>
      <c r="HU311" s="507"/>
      <c r="HV311" s="507"/>
      <c r="HW311" s="507"/>
      <c r="HX311" s="507"/>
      <c r="HY311" s="507"/>
      <c r="HZ311" s="507"/>
      <c r="IA311" s="507"/>
      <c r="IB311" s="507"/>
      <c r="IC311" s="507"/>
      <c r="ID311" s="507"/>
      <c r="IE311" s="507"/>
      <c r="IF311" s="507"/>
      <c r="IG311" s="507"/>
      <c r="IH311" s="507"/>
      <c r="II311" s="507"/>
      <c r="IJ311" s="507"/>
    </row>
    <row r="312" spans="1:244" s="398" customFormat="1" ht="19" x14ac:dyDescent="0.2">
      <c r="A312"/>
      <c r="B312" s="290"/>
      <c r="C312"/>
      <c r="D312" s="341"/>
      <c r="E312" s="463"/>
      <c r="F312" s="463"/>
      <c r="G312" s="271"/>
      <c r="H312"/>
      <c r="I312" s="99"/>
      <c r="J312"/>
      <c r="K312"/>
      <c r="L312"/>
      <c r="M312" s="275"/>
      <c r="N312" s="275"/>
      <c r="O312" s="275"/>
      <c r="P312" s="275"/>
      <c r="Q312" s="275"/>
      <c r="R312" s="275"/>
      <c r="S312" s="275"/>
      <c r="T312" s="275"/>
      <c r="U312" s="275"/>
      <c r="V312" s="275"/>
      <c r="W312" s="275"/>
      <c r="X312" s="275"/>
      <c r="Y312" s="275"/>
      <c r="Z312" s="275"/>
      <c r="AA312" s="275"/>
      <c r="AB312" s="23"/>
      <c r="AC312"/>
      <c r="AD312" s="92"/>
      <c r="AE312"/>
      <c r="AF312"/>
      <c r="AG312"/>
      <c r="AH312" s="96"/>
      <c r="AI312" s="394"/>
      <c r="AJ312" s="215"/>
      <c r="AK312" s="215"/>
      <c r="AL312" s="215"/>
      <c r="AM312" s="215"/>
      <c r="AN312" s="215"/>
      <c r="AO312" s="215"/>
      <c r="AP312" s="215"/>
      <c r="AQ312" s="215"/>
      <c r="AR312" s="215"/>
      <c r="AS312" s="215"/>
      <c r="AT312" s="215"/>
      <c r="AU312" s="215"/>
      <c r="AV312" s="215"/>
      <c r="AW312" s="215"/>
      <c r="AX312" s="215"/>
      <c r="AY312" s="394"/>
      <c r="AZ312" s="215"/>
      <c r="BA312" s="715"/>
      <c r="BB312"/>
      <c r="BC312" s="715"/>
      <c r="BD312"/>
      <c r="BE312" s="715"/>
      <c r="BF312"/>
      <c r="BG312" s="715"/>
      <c r="BH312"/>
      <c r="BI312" s="715"/>
      <c r="BJ312"/>
      <c r="BK312" s="715"/>
      <c r="BL312"/>
      <c r="BM312" s="715"/>
      <c r="BN312"/>
      <c r="BO312" s="387"/>
      <c r="BP312"/>
      <c r="BQ312" s="387"/>
      <c r="BR312"/>
      <c r="BS312" s="387"/>
      <c r="BT312"/>
      <c r="BU312" s="387"/>
      <c r="BV312"/>
      <c r="BW312" s="387"/>
      <c r="BX312"/>
      <c r="BY312" s="387"/>
      <c r="BZ312"/>
      <c r="CA312" s="387"/>
      <c r="CB312"/>
      <c r="CC312" s="387"/>
      <c r="CD312"/>
      <c r="CE312" s="387"/>
      <c r="CF312"/>
      <c r="CG312" s="387"/>
      <c r="CH312"/>
      <c r="CI312" s="387"/>
      <c r="CJ312"/>
      <c r="CK312" s="215"/>
      <c r="CL312" s="507"/>
      <c r="CM312" s="507"/>
      <c r="CN312" s="507"/>
      <c r="CO312" s="507"/>
      <c r="CP312" s="507"/>
      <c r="CQ312" s="507"/>
      <c r="CR312" s="507"/>
      <c r="CS312" s="507"/>
      <c r="CT312" s="507"/>
      <c r="CU312" s="507"/>
      <c r="CV312" s="507"/>
      <c r="CW312" s="507"/>
      <c r="CX312" s="507"/>
      <c r="CY312" s="507"/>
      <c r="DN312" s="507"/>
      <c r="DO312" s="507"/>
      <c r="DP312" s="507"/>
      <c r="DQ312" s="507"/>
      <c r="DR312" s="507"/>
      <c r="DS312" s="507"/>
      <c r="DT312" s="507"/>
      <c r="DU312" s="507"/>
      <c r="DV312" s="507"/>
      <c r="DW312" s="507"/>
      <c r="DX312" s="507"/>
      <c r="DY312" s="507"/>
      <c r="DZ312" s="507"/>
      <c r="EA312" s="507"/>
      <c r="EB312" s="507"/>
      <c r="EC312" s="507"/>
      <c r="ED312" s="507"/>
      <c r="EE312" s="507"/>
      <c r="EF312" s="507"/>
      <c r="EG312" s="507"/>
      <c r="EH312" s="507"/>
      <c r="EI312" s="507"/>
      <c r="EJ312" s="507"/>
      <c r="EK312" s="507"/>
      <c r="EL312" s="507"/>
      <c r="EM312" s="507"/>
      <c r="EN312" s="507"/>
      <c r="EO312" s="507"/>
      <c r="EP312" s="507"/>
      <c r="EQ312" s="507"/>
      <c r="ER312" s="507"/>
      <c r="ES312" s="507"/>
      <c r="ET312" s="507"/>
      <c r="EU312" s="507"/>
      <c r="EV312" s="507"/>
      <c r="EW312" s="507"/>
      <c r="EX312" s="507"/>
      <c r="EY312" s="507"/>
      <c r="EZ312" s="507"/>
      <c r="FA312" s="507"/>
      <c r="FB312" s="507"/>
      <c r="FC312" s="507"/>
      <c r="FD312" s="507"/>
      <c r="FE312" s="507"/>
      <c r="FF312" s="507"/>
      <c r="FG312" s="507"/>
      <c r="FH312" s="507"/>
      <c r="FI312" s="507"/>
      <c r="FJ312" s="507"/>
      <c r="FK312" s="507"/>
      <c r="FL312" s="507"/>
      <c r="FM312" s="507"/>
      <c r="FN312" s="507"/>
      <c r="FO312" s="507"/>
      <c r="FP312" s="507"/>
      <c r="FQ312" s="507"/>
      <c r="FR312" s="507"/>
      <c r="FS312" s="507"/>
      <c r="FT312" s="507"/>
      <c r="FU312" s="507"/>
      <c r="FV312" s="507"/>
      <c r="FW312" s="507"/>
      <c r="FX312" s="507"/>
      <c r="FY312" s="507"/>
      <c r="FZ312" s="507"/>
      <c r="GA312" s="507"/>
      <c r="GB312" s="507"/>
      <c r="GC312" s="507"/>
      <c r="GD312" s="507"/>
      <c r="GE312" s="507"/>
      <c r="GF312" s="507"/>
      <c r="GG312" s="507"/>
      <c r="GH312" s="507"/>
      <c r="GI312" s="507"/>
      <c r="GJ312" s="507"/>
      <c r="GK312" s="507"/>
      <c r="GL312" s="507"/>
      <c r="GM312" s="507"/>
      <c r="GN312" s="507"/>
      <c r="GO312" s="507"/>
      <c r="GP312" s="507"/>
      <c r="GQ312" s="507"/>
      <c r="GR312" s="507"/>
      <c r="GS312" s="507"/>
      <c r="GT312" s="507"/>
      <c r="GU312" s="507"/>
      <c r="GV312" s="507"/>
      <c r="GW312" s="507"/>
      <c r="GX312" s="507"/>
      <c r="GY312" s="507"/>
      <c r="GZ312" s="507"/>
      <c r="HA312" s="507"/>
      <c r="HB312" s="507"/>
      <c r="HC312" s="507"/>
      <c r="HD312" s="507"/>
      <c r="HE312" s="507"/>
      <c r="HF312" s="507"/>
      <c r="HG312" s="507"/>
      <c r="HH312" s="507"/>
      <c r="HI312" s="507"/>
      <c r="HJ312" s="507"/>
      <c r="HK312" s="507"/>
      <c r="HL312" s="507"/>
      <c r="HM312" s="507"/>
      <c r="HN312" s="507"/>
      <c r="HO312" s="507"/>
      <c r="HP312" s="507"/>
      <c r="HQ312" s="507"/>
      <c r="HR312" s="507"/>
      <c r="HS312" s="507"/>
      <c r="HT312" s="507"/>
      <c r="HU312" s="507"/>
      <c r="HV312" s="507"/>
      <c r="HW312" s="507"/>
      <c r="HX312" s="507"/>
      <c r="HY312" s="507"/>
      <c r="HZ312" s="507"/>
      <c r="IA312" s="507"/>
      <c r="IB312" s="507"/>
      <c r="IC312" s="507"/>
      <c r="ID312" s="507"/>
      <c r="IE312" s="507"/>
      <c r="IF312" s="507"/>
      <c r="IG312" s="507"/>
      <c r="IH312" s="507"/>
      <c r="II312" s="507"/>
      <c r="IJ312" s="507"/>
    </row>
    <row r="313" spans="1:244" s="398" customFormat="1" ht="19" x14ac:dyDescent="0.2">
      <c r="A313"/>
      <c r="B313" s="290"/>
      <c r="C313"/>
      <c r="D313" s="341"/>
      <c r="E313" s="463"/>
      <c r="F313" s="463"/>
      <c r="G313" s="271"/>
      <c r="H313"/>
      <c r="I313" s="99"/>
      <c r="J313"/>
      <c r="K313"/>
      <c r="L313"/>
      <c r="M313" s="275"/>
      <c r="N313" s="275"/>
      <c r="O313" s="275"/>
      <c r="P313" s="275"/>
      <c r="Q313" s="275"/>
      <c r="R313" s="275"/>
      <c r="S313" s="275"/>
      <c r="T313" s="275"/>
      <c r="U313" s="275"/>
      <c r="V313" s="275"/>
      <c r="W313" s="275"/>
      <c r="X313" s="275"/>
      <c r="Y313" s="275"/>
      <c r="Z313" s="275"/>
      <c r="AA313" s="275"/>
      <c r="AB313" s="23"/>
      <c r="AC313"/>
      <c r="AD313" s="92"/>
      <c r="AE313"/>
      <c r="AF313"/>
      <c r="AG313"/>
      <c r="AH313" s="96"/>
      <c r="AI313" s="394"/>
      <c r="AJ313" s="215"/>
      <c r="AK313" s="215"/>
      <c r="AL313" s="215"/>
      <c r="AM313" s="215"/>
      <c r="AN313" s="215"/>
      <c r="AO313" s="215"/>
      <c r="AP313" s="215"/>
      <c r="AQ313" s="215"/>
      <c r="AR313" s="215"/>
      <c r="AS313" s="215"/>
      <c r="AT313" s="215"/>
      <c r="AU313" s="215"/>
      <c r="AV313" s="215"/>
      <c r="AW313" s="215"/>
      <c r="AX313" s="215"/>
      <c r="AY313" s="394"/>
      <c r="AZ313" s="215"/>
      <c r="BA313" s="715"/>
      <c r="BB313"/>
      <c r="BC313" s="715"/>
      <c r="BD313"/>
      <c r="BE313" s="715"/>
      <c r="BF313"/>
      <c r="BG313" s="715"/>
      <c r="BH313"/>
      <c r="BI313" s="715"/>
      <c r="BJ313"/>
      <c r="BK313" s="715"/>
      <c r="BL313"/>
      <c r="BM313" s="715"/>
      <c r="BN313"/>
      <c r="BO313" s="387"/>
      <c r="BP313"/>
      <c r="BQ313" s="387"/>
      <c r="BR313"/>
      <c r="BS313" s="387"/>
      <c r="BT313"/>
      <c r="BU313" s="387"/>
      <c r="BV313"/>
      <c r="BW313" s="387"/>
      <c r="BX313"/>
      <c r="BY313" s="387"/>
      <c r="BZ313"/>
      <c r="CA313" s="387"/>
      <c r="CB313"/>
      <c r="CC313" s="387"/>
      <c r="CD313"/>
      <c r="CE313" s="387"/>
      <c r="CF313"/>
      <c r="CG313" s="387"/>
      <c r="CH313"/>
      <c r="CI313" s="387"/>
      <c r="CJ313"/>
      <c r="CK313" s="215"/>
      <c r="CL313" s="507"/>
      <c r="CM313" s="507"/>
      <c r="CN313" s="507"/>
      <c r="CO313" s="507"/>
      <c r="CP313" s="507"/>
      <c r="CQ313" s="507"/>
      <c r="CR313" s="507"/>
      <c r="CS313" s="507"/>
      <c r="CT313" s="507"/>
      <c r="CU313" s="507"/>
      <c r="CV313" s="507"/>
      <c r="CW313" s="507"/>
      <c r="CX313" s="507"/>
      <c r="CY313" s="507"/>
      <c r="DN313" s="507"/>
      <c r="DO313" s="507"/>
      <c r="DP313" s="507"/>
      <c r="DQ313" s="507"/>
      <c r="DR313" s="507"/>
      <c r="DS313" s="507"/>
      <c r="DT313" s="507"/>
      <c r="DU313" s="507"/>
      <c r="DV313" s="507"/>
      <c r="DW313" s="507"/>
      <c r="DX313" s="507"/>
      <c r="DY313" s="507"/>
      <c r="DZ313" s="507"/>
      <c r="EA313" s="507"/>
      <c r="EB313" s="507"/>
      <c r="EC313" s="507"/>
      <c r="ED313" s="507"/>
      <c r="EE313" s="507"/>
      <c r="EF313" s="507"/>
      <c r="EG313" s="507"/>
      <c r="EH313" s="507"/>
      <c r="EI313" s="507"/>
      <c r="EJ313" s="507"/>
      <c r="EK313" s="507"/>
      <c r="EL313" s="507"/>
      <c r="EM313" s="507"/>
      <c r="EN313" s="507"/>
      <c r="EO313" s="507"/>
      <c r="EP313" s="507"/>
      <c r="EQ313" s="507"/>
      <c r="ER313" s="507"/>
      <c r="ES313" s="507"/>
      <c r="ET313" s="507"/>
      <c r="EU313" s="507"/>
      <c r="EV313" s="507"/>
      <c r="EW313" s="507"/>
      <c r="EX313" s="507"/>
      <c r="EY313" s="507"/>
      <c r="EZ313" s="507"/>
      <c r="FA313" s="507"/>
      <c r="FB313" s="507"/>
      <c r="FC313" s="507"/>
      <c r="FD313" s="507"/>
      <c r="FE313" s="507"/>
      <c r="FF313" s="507"/>
      <c r="FG313" s="507"/>
      <c r="FH313" s="507"/>
      <c r="FI313" s="507"/>
      <c r="FJ313" s="507"/>
      <c r="FK313" s="507"/>
      <c r="FL313" s="507"/>
      <c r="FM313" s="507"/>
      <c r="FN313" s="507"/>
      <c r="FO313" s="507"/>
      <c r="FP313" s="507"/>
      <c r="FQ313" s="507"/>
      <c r="FR313" s="507"/>
      <c r="FS313" s="507"/>
      <c r="FT313" s="507"/>
      <c r="FU313" s="507"/>
      <c r="FV313" s="507"/>
      <c r="FW313" s="507"/>
      <c r="FX313" s="507"/>
      <c r="FY313" s="507"/>
      <c r="FZ313" s="507"/>
      <c r="GA313" s="507"/>
      <c r="GB313" s="507"/>
      <c r="GC313" s="507"/>
      <c r="GD313" s="507"/>
      <c r="GE313" s="507"/>
      <c r="GF313" s="507"/>
      <c r="GG313" s="507"/>
      <c r="GH313" s="507"/>
      <c r="GI313" s="507"/>
      <c r="GJ313" s="507"/>
      <c r="GK313" s="507"/>
      <c r="GL313" s="507"/>
      <c r="GM313" s="507"/>
      <c r="GN313" s="507"/>
      <c r="GO313" s="507"/>
      <c r="GP313" s="507"/>
      <c r="GQ313" s="507"/>
      <c r="GR313" s="507"/>
      <c r="GS313" s="507"/>
      <c r="GT313" s="507"/>
      <c r="GU313" s="507"/>
      <c r="GV313" s="507"/>
      <c r="GW313" s="507"/>
      <c r="GX313" s="507"/>
      <c r="GY313" s="507"/>
      <c r="GZ313" s="507"/>
      <c r="HA313" s="507"/>
      <c r="HB313" s="507"/>
      <c r="HC313" s="507"/>
      <c r="HD313" s="507"/>
      <c r="HE313" s="507"/>
      <c r="HF313" s="507"/>
      <c r="HG313" s="507"/>
      <c r="HH313" s="507"/>
      <c r="HI313" s="507"/>
      <c r="HJ313" s="507"/>
      <c r="HK313" s="507"/>
      <c r="HL313" s="507"/>
      <c r="HM313" s="507"/>
      <c r="HN313" s="507"/>
      <c r="HO313" s="507"/>
      <c r="HP313" s="507"/>
      <c r="HQ313" s="507"/>
      <c r="HR313" s="507"/>
      <c r="HS313" s="507"/>
      <c r="HT313" s="507"/>
      <c r="HU313" s="507"/>
      <c r="HV313" s="507"/>
      <c r="HW313" s="507"/>
      <c r="HX313" s="507"/>
      <c r="HY313" s="507"/>
      <c r="HZ313" s="507"/>
      <c r="IA313" s="507"/>
      <c r="IB313" s="507"/>
      <c r="IC313" s="507"/>
      <c r="ID313" s="507"/>
      <c r="IE313" s="507"/>
      <c r="IF313" s="507"/>
      <c r="IG313" s="507"/>
      <c r="IH313" s="507"/>
      <c r="II313" s="507"/>
      <c r="IJ313" s="507"/>
    </row>
    <row r="314" spans="1:244" s="398" customFormat="1" ht="19" x14ac:dyDescent="0.2">
      <c r="A314"/>
      <c r="B314" s="290"/>
      <c r="C314"/>
      <c r="D314" s="341"/>
      <c r="E314" s="463"/>
      <c r="F314" s="463"/>
      <c r="G314" s="271"/>
      <c r="H314"/>
      <c r="I314" s="99"/>
      <c r="J314"/>
      <c r="K314"/>
      <c r="L314"/>
      <c r="M314" s="275"/>
      <c r="N314" s="275"/>
      <c r="O314" s="275"/>
      <c r="P314" s="275"/>
      <c r="Q314" s="275"/>
      <c r="R314" s="275"/>
      <c r="S314" s="275"/>
      <c r="T314" s="275"/>
      <c r="U314" s="275"/>
      <c r="V314" s="275"/>
      <c r="W314" s="275"/>
      <c r="X314" s="275"/>
      <c r="Y314" s="275"/>
      <c r="Z314" s="275"/>
      <c r="AA314" s="275"/>
      <c r="AB314" s="23"/>
      <c r="AC314"/>
      <c r="AD314" s="92"/>
      <c r="AE314"/>
      <c r="AF314"/>
      <c r="AG314"/>
      <c r="AH314" s="96"/>
      <c r="AI314" s="394"/>
      <c r="AJ314" s="215"/>
      <c r="AK314" s="215"/>
      <c r="AL314" s="215"/>
      <c r="AM314" s="215"/>
      <c r="AN314" s="215"/>
      <c r="AO314" s="215"/>
      <c r="AP314" s="215"/>
      <c r="AQ314" s="215"/>
      <c r="AR314" s="215"/>
      <c r="AS314" s="215"/>
      <c r="AT314" s="215"/>
      <c r="AU314" s="215"/>
      <c r="AV314" s="215"/>
      <c r="AW314" s="215"/>
      <c r="AX314" s="215"/>
      <c r="AY314" s="394"/>
      <c r="AZ314" s="215"/>
      <c r="BA314" s="715"/>
      <c r="BB314"/>
      <c r="BC314" s="715"/>
      <c r="BD314"/>
      <c r="BE314" s="715"/>
      <c r="BF314"/>
      <c r="BG314" s="715"/>
      <c r="BH314"/>
      <c r="BI314" s="715"/>
      <c r="BJ314"/>
      <c r="BK314" s="715"/>
      <c r="BL314"/>
      <c r="BM314" s="715"/>
      <c r="BN314"/>
      <c r="BO314" s="387"/>
      <c r="BP314"/>
      <c r="BQ314" s="387"/>
      <c r="BR314"/>
      <c r="BS314" s="387"/>
      <c r="BT314"/>
      <c r="BU314" s="387"/>
      <c r="BV314"/>
      <c r="BW314" s="387"/>
      <c r="BX314"/>
      <c r="BY314" s="387"/>
      <c r="BZ314"/>
      <c r="CA314" s="387"/>
      <c r="CB314"/>
      <c r="CC314" s="387"/>
      <c r="CD314"/>
      <c r="CE314" s="387"/>
      <c r="CF314"/>
      <c r="CG314" s="387"/>
      <c r="CH314"/>
      <c r="CI314" s="387"/>
      <c r="CJ314"/>
      <c r="CK314" s="215"/>
      <c r="CL314" s="507"/>
      <c r="CM314" s="507"/>
      <c r="CN314" s="507"/>
      <c r="CO314" s="507"/>
      <c r="CP314" s="507"/>
      <c r="CQ314" s="507"/>
      <c r="CR314" s="507"/>
      <c r="CS314" s="507"/>
      <c r="CT314" s="507"/>
      <c r="CU314" s="507"/>
      <c r="CV314" s="507"/>
      <c r="CW314" s="507"/>
      <c r="CX314" s="507"/>
      <c r="CY314" s="507"/>
      <c r="DN314" s="507"/>
      <c r="DO314" s="507"/>
      <c r="DP314" s="507"/>
      <c r="DQ314" s="507"/>
      <c r="DR314" s="507"/>
      <c r="DS314" s="507"/>
      <c r="DT314" s="507"/>
      <c r="DU314" s="507"/>
      <c r="DV314" s="507"/>
      <c r="DW314" s="507"/>
      <c r="DX314" s="507"/>
      <c r="DY314" s="507"/>
      <c r="DZ314" s="507"/>
      <c r="EA314" s="507"/>
      <c r="EB314" s="507"/>
      <c r="EC314" s="507"/>
      <c r="ED314" s="507"/>
      <c r="EE314" s="507"/>
      <c r="EF314" s="507"/>
      <c r="EG314" s="507"/>
      <c r="EH314" s="507"/>
      <c r="EI314" s="507"/>
      <c r="EJ314" s="507"/>
      <c r="EK314" s="507"/>
      <c r="EL314" s="507"/>
      <c r="EM314" s="507"/>
      <c r="EN314" s="507"/>
      <c r="EO314" s="507"/>
      <c r="EP314" s="507"/>
      <c r="EQ314" s="507"/>
      <c r="ER314" s="507"/>
      <c r="ES314" s="507"/>
      <c r="ET314" s="507"/>
      <c r="EU314" s="507"/>
      <c r="EV314" s="507"/>
      <c r="EW314" s="507"/>
      <c r="EX314" s="507"/>
      <c r="EY314" s="507"/>
      <c r="EZ314" s="507"/>
      <c r="FA314" s="507"/>
      <c r="FB314" s="507"/>
      <c r="FC314" s="507"/>
      <c r="FD314" s="507"/>
      <c r="FE314" s="507"/>
      <c r="FF314" s="507"/>
      <c r="FG314" s="507"/>
      <c r="FH314" s="507"/>
      <c r="FI314" s="507"/>
      <c r="FJ314" s="507"/>
      <c r="FK314" s="507"/>
      <c r="FL314" s="507"/>
      <c r="FM314" s="507"/>
      <c r="FN314" s="507"/>
      <c r="FO314" s="507"/>
      <c r="FP314" s="507"/>
      <c r="FQ314" s="507"/>
      <c r="FR314" s="507"/>
      <c r="FS314" s="507"/>
      <c r="FT314" s="507"/>
      <c r="FU314" s="507"/>
      <c r="FV314" s="507"/>
      <c r="FW314" s="507"/>
      <c r="FX314" s="507"/>
      <c r="FY314" s="507"/>
      <c r="FZ314" s="507"/>
      <c r="GA314" s="507"/>
      <c r="GB314" s="507"/>
      <c r="GC314" s="507"/>
      <c r="GD314" s="507"/>
      <c r="GE314" s="507"/>
      <c r="GF314" s="507"/>
      <c r="GG314" s="507"/>
      <c r="GH314" s="507"/>
      <c r="GI314" s="507"/>
      <c r="GJ314" s="507"/>
      <c r="GK314" s="507"/>
      <c r="GL314" s="507"/>
      <c r="GM314" s="507"/>
      <c r="GN314" s="507"/>
      <c r="GO314" s="507"/>
      <c r="GP314" s="507"/>
      <c r="GQ314" s="507"/>
      <c r="GR314" s="507"/>
      <c r="GS314" s="507"/>
      <c r="GT314" s="507"/>
      <c r="GU314" s="507"/>
      <c r="GV314" s="507"/>
      <c r="GW314" s="507"/>
      <c r="GX314" s="507"/>
      <c r="GY314" s="507"/>
      <c r="GZ314" s="507"/>
      <c r="HA314" s="507"/>
      <c r="HB314" s="507"/>
      <c r="HC314" s="507"/>
      <c r="HD314" s="507"/>
      <c r="HE314" s="507"/>
      <c r="HF314" s="507"/>
      <c r="HG314" s="507"/>
      <c r="HH314" s="507"/>
      <c r="HI314" s="507"/>
      <c r="HJ314" s="507"/>
      <c r="HK314" s="507"/>
      <c r="HL314" s="507"/>
      <c r="HM314" s="507"/>
      <c r="HN314" s="507"/>
      <c r="HO314" s="507"/>
      <c r="HP314" s="507"/>
      <c r="HQ314" s="507"/>
      <c r="HR314" s="507"/>
      <c r="HS314" s="507"/>
      <c r="HT314" s="507"/>
      <c r="HU314" s="507"/>
      <c r="HV314" s="507"/>
      <c r="HW314" s="507"/>
      <c r="HX314" s="507"/>
      <c r="HY314" s="507"/>
      <c r="HZ314" s="507"/>
      <c r="IA314" s="507"/>
      <c r="IB314" s="507"/>
      <c r="IC314" s="507"/>
      <c r="ID314" s="507"/>
      <c r="IE314" s="507"/>
      <c r="IF314" s="507"/>
      <c r="IG314" s="507"/>
      <c r="IH314" s="507"/>
      <c r="II314" s="507"/>
      <c r="IJ314" s="507"/>
    </row>
    <row r="315" spans="1:244" s="398" customFormat="1" ht="19" x14ac:dyDescent="0.2">
      <c r="A315"/>
      <c r="B315" s="290"/>
      <c r="C315"/>
      <c r="D315" s="341"/>
      <c r="E315" s="463"/>
      <c r="F315" s="463"/>
      <c r="G315" s="271"/>
      <c r="H315"/>
      <c r="I315" s="99"/>
      <c r="J315"/>
      <c r="K315"/>
      <c r="L315"/>
      <c r="M315" s="275"/>
      <c r="N315" s="275"/>
      <c r="O315" s="275"/>
      <c r="P315" s="275"/>
      <c r="Q315" s="275"/>
      <c r="R315" s="275"/>
      <c r="S315" s="275"/>
      <c r="T315" s="275"/>
      <c r="U315" s="275"/>
      <c r="V315" s="275"/>
      <c r="W315" s="275"/>
      <c r="X315" s="275"/>
      <c r="Y315" s="275"/>
      <c r="Z315" s="275"/>
      <c r="AA315" s="275"/>
      <c r="AB315" s="23"/>
      <c r="AC315"/>
      <c r="AD315" s="92"/>
      <c r="AE315"/>
      <c r="AF315"/>
      <c r="AG315"/>
      <c r="AH315" s="96"/>
      <c r="AI315" s="394"/>
      <c r="AJ315" s="215"/>
      <c r="AK315" s="215"/>
      <c r="AL315" s="215"/>
      <c r="AM315" s="215"/>
      <c r="AN315" s="215"/>
      <c r="AO315" s="215"/>
      <c r="AP315" s="215"/>
      <c r="AQ315" s="215"/>
      <c r="AR315" s="215"/>
      <c r="AS315" s="215"/>
      <c r="AT315" s="215"/>
      <c r="AU315" s="215"/>
      <c r="AV315" s="215"/>
      <c r="AW315" s="215"/>
      <c r="AX315" s="215"/>
      <c r="AY315" s="394"/>
      <c r="AZ315" s="215"/>
      <c r="BA315" s="715"/>
      <c r="BB315"/>
      <c r="BC315" s="715"/>
      <c r="BD315"/>
      <c r="BE315" s="715"/>
      <c r="BF315"/>
      <c r="BG315" s="715"/>
      <c r="BH315"/>
      <c r="BI315" s="715"/>
      <c r="BJ315"/>
      <c r="BK315" s="715"/>
      <c r="BL315"/>
      <c r="BM315" s="715"/>
      <c r="BN315"/>
      <c r="BO315" s="387"/>
      <c r="BP315"/>
      <c r="BQ315" s="387"/>
      <c r="BR315"/>
      <c r="BS315" s="387"/>
      <c r="BT315"/>
      <c r="BU315" s="387"/>
      <c r="BV315"/>
      <c r="BW315" s="387"/>
      <c r="BX315"/>
      <c r="BY315" s="387"/>
      <c r="BZ315"/>
      <c r="CA315" s="387"/>
      <c r="CB315"/>
      <c r="CC315" s="387"/>
      <c r="CD315"/>
      <c r="CE315" s="387"/>
      <c r="CF315"/>
      <c r="CG315" s="387"/>
      <c r="CH315"/>
      <c r="CI315" s="387"/>
      <c r="CJ315"/>
      <c r="CK315" s="215"/>
      <c r="CL315" s="507"/>
      <c r="CM315" s="507"/>
      <c r="CN315" s="507"/>
      <c r="CO315" s="507"/>
      <c r="CP315" s="507"/>
      <c r="CQ315" s="507"/>
      <c r="CR315" s="507"/>
      <c r="CS315" s="507"/>
      <c r="CT315" s="507"/>
      <c r="CU315" s="507"/>
      <c r="CV315" s="507"/>
      <c r="CW315" s="507"/>
      <c r="CX315" s="507"/>
      <c r="CY315" s="507"/>
      <c r="DN315" s="507"/>
      <c r="DO315" s="507"/>
      <c r="DP315" s="507"/>
      <c r="DQ315" s="507"/>
      <c r="DR315" s="507"/>
      <c r="DS315" s="507"/>
      <c r="DT315" s="507"/>
      <c r="DU315" s="507"/>
      <c r="DV315" s="507"/>
      <c r="DW315" s="507"/>
      <c r="DX315" s="507"/>
      <c r="DY315" s="507"/>
      <c r="DZ315" s="507"/>
      <c r="EA315" s="507"/>
      <c r="EB315" s="507"/>
      <c r="EC315" s="507"/>
      <c r="ED315" s="507"/>
      <c r="EE315" s="507"/>
      <c r="EF315" s="507"/>
      <c r="EG315" s="507"/>
      <c r="EH315" s="507"/>
      <c r="EI315" s="507"/>
      <c r="EJ315" s="507"/>
      <c r="EK315" s="507"/>
      <c r="EL315" s="507"/>
      <c r="EM315" s="507"/>
      <c r="EN315" s="507"/>
      <c r="EO315" s="507"/>
      <c r="EP315" s="507"/>
      <c r="EQ315" s="507"/>
      <c r="ER315" s="507"/>
      <c r="ES315" s="507"/>
      <c r="ET315" s="507"/>
      <c r="EU315" s="507"/>
      <c r="EV315" s="507"/>
      <c r="EW315" s="507"/>
      <c r="EX315" s="507"/>
      <c r="EY315" s="507"/>
      <c r="EZ315" s="507"/>
      <c r="FA315" s="507"/>
      <c r="FB315" s="507"/>
      <c r="FC315" s="507"/>
      <c r="FD315" s="507"/>
      <c r="FE315" s="507"/>
      <c r="FF315" s="507"/>
      <c r="FG315" s="507"/>
      <c r="FH315" s="507"/>
      <c r="FI315" s="507"/>
      <c r="FJ315" s="507"/>
      <c r="FK315" s="507"/>
      <c r="FL315" s="507"/>
      <c r="FM315" s="507"/>
      <c r="FN315" s="507"/>
      <c r="FO315" s="507"/>
      <c r="FP315" s="507"/>
      <c r="FQ315" s="507"/>
      <c r="FR315" s="507"/>
      <c r="FS315" s="507"/>
      <c r="FT315" s="507"/>
      <c r="FU315" s="507"/>
      <c r="FV315" s="507"/>
      <c r="FW315" s="507"/>
      <c r="FX315" s="507"/>
      <c r="FY315" s="507"/>
      <c r="FZ315" s="507"/>
      <c r="GA315" s="507"/>
      <c r="GB315" s="507"/>
      <c r="GC315" s="507"/>
      <c r="GD315" s="507"/>
      <c r="GE315" s="507"/>
      <c r="GF315" s="507"/>
      <c r="GG315" s="507"/>
      <c r="GH315" s="507"/>
      <c r="GI315" s="507"/>
      <c r="GJ315" s="507"/>
      <c r="GK315" s="507"/>
      <c r="GL315" s="507"/>
      <c r="GM315" s="507"/>
      <c r="GN315" s="507"/>
      <c r="GO315" s="507"/>
      <c r="GP315" s="507"/>
      <c r="GQ315" s="507"/>
      <c r="GR315" s="507"/>
      <c r="GS315" s="507"/>
      <c r="GT315" s="507"/>
      <c r="GU315" s="507"/>
      <c r="GV315" s="507"/>
      <c r="GW315" s="507"/>
      <c r="GX315" s="507"/>
      <c r="GY315" s="507"/>
      <c r="GZ315" s="507"/>
      <c r="HA315" s="507"/>
      <c r="HB315" s="507"/>
      <c r="HC315" s="507"/>
      <c r="HD315" s="507"/>
      <c r="HE315" s="507"/>
      <c r="HF315" s="507"/>
      <c r="HG315" s="507"/>
      <c r="HH315" s="507"/>
      <c r="HI315" s="507"/>
      <c r="HJ315" s="507"/>
      <c r="HK315" s="507"/>
      <c r="HL315" s="507"/>
      <c r="HM315" s="507"/>
      <c r="HN315" s="507"/>
      <c r="HO315" s="507"/>
      <c r="HP315" s="507"/>
      <c r="HQ315" s="507"/>
      <c r="HR315" s="507"/>
      <c r="HS315" s="507"/>
      <c r="HT315" s="507"/>
      <c r="HU315" s="507"/>
      <c r="HV315" s="507"/>
      <c r="HW315" s="507"/>
      <c r="HX315" s="507"/>
      <c r="HY315" s="507"/>
      <c r="HZ315" s="507"/>
      <c r="IA315" s="507"/>
      <c r="IB315" s="507"/>
      <c r="IC315" s="507"/>
      <c r="ID315" s="507"/>
      <c r="IE315" s="507"/>
      <c r="IF315" s="507"/>
      <c r="IG315" s="507"/>
      <c r="IH315" s="507"/>
      <c r="II315" s="507"/>
      <c r="IJ315" s="507"/>
    </row>
    <row r="316" spans="1:244" s="398" customFormat="1" ht="19" x14ac:dyDescent="0.2">
      <c r="A316"/>
      <c r="B316" s="290"/>
      <c r="C316"/>
      <c r="D316" s="341"/>
      <c r="E316" s="463"/>
      <c r="F316" s="463"/>
      <c r="G316" s="271"/>
      <c r="H316"/>
      <c r="I316" s="99"/>
      <c r="J316"/>
      <c r="K316"/>
      <c r="L316"/>
      <c r="M316" s="275"/>
      <c r="N316" s="275"/>
      <c r="O316" s="275"/>
      <c r="P316" s="275"/>
      <c r="Q316" s="275"/>
      <c r="R316" s="275"/>
      <c r="S316" s="275"/>
      <c r="T316" s="275"/>
      <c r="U316" s="275"/>
      <c r="V316" s="275"/>
      <c r="W316" s="275"/>
      <c r="X316" s="275"/>
      <c r="Y316" s="275"/>
      <c r="Z316" s="275"/>
      <c r="AA316" s="275"/>
      <c r="AB316" s="23"/>
      <c r="AC316"/>
      <c r="AD316" s="92"/>
      <c r="AE316"/>
      <c r="AF316"/>
      <c r="AG316"/>
      <c r="AH316" s="96"/>
      <c r="AI316" s="394"/>
      <c r="AJ316" s="215"/>
      <c r="AK316" s="215"/>
      <c r="AL316" s="215"/>
      <c r="AM316" s="215"/>
      <c r="AN316" s="215"/>
      <c r="AO316" s="215"/>
      <c r="AP316" s="215"/>
      <c r="AQ316" s="215"/>
      <c r="AR316" s="215"/>
      <c r="AS316" s="215"/>
      <c r="AT316" s="215"/>
      <c r="AU316" s="215"/>
      <c r="AV316" s="215"/>
      <c r="AW316" s="215"/>
      <c r="AX316" s="215"/>
      <c r="AY316" s="394"/>
      <c r="AZ316" s="215"/>
      <c r="BA316" s="715"/>
      <c r="BB316"/>
      <c r="BC316" s="715"/>
      <c r="BD316"/>
      <c r="BE316" s="715"/>
      <c r="BF316"/>
      <c r="BG316" s="715"/>
      <c r="BH316"/>
      <c r="BI316" s="715"/>
      <c r="BJ316"/>
      <c r="BK316" s="715"/>
      <c r="BL316"/>
      <c r="BM316" s="715"/>
      <c r="BN316"/>
      <c r="BO316" s="387"/>
      <c r="BP316"/>
      <c r="BQ316" s="387"/>
      <c r="BR316"/>
      <c r="BS316" s="387"/>
      <c r="BT316"/>
      <c r="BU316" s="387"/>
      <c r="BV316"/>
      <c r="BW316" s="387"/>
      <c r="BX316"/>
      <c r="BY316" s="387"/>
      <c r="BZ316"/>
      <c r="CA316" s="387"/>
      <c r="CB316"/>
      <c r="CC316" s="387"/>
      <c r="CD316"/>
      <c r="CE316" s="387"/>
      <c r="CF316"/>
      <c r="CG316" s="387"/>
      <c r="CH316"/>
      <c r="CI316" s="387"/>
      <c r="CJ316"/>
      <c r="CK316" s="215"/>
      <c r="CL316" s="507"/>
      <c r="CM316" s="507"/>
      <c r="CN316" s="507"/>
      <c r="CO316" s="507"/>
      <c r="CP316" s="507"/>
      <c r="CQ316" s="507"/>
      <c r="CR316" s="507"/>
      <c r="CS316" s="507"/>
      <c r="CT316" s="507"/>
      <c r="CU316" s="507"/>
      <c r="CV316" s="507"/>
      <c r="CW316" s="507"/>
      <c r="CX316" s="507"/>
      <c r="CY316" s="507"/>
      <c r="DN316" s="507"/>
      <c r="DO316" s="507"/>
      <c r="DP316" s="507"/>
      <c r="DQ316" s="507"/>
      <c r="DR316" s="507"/>
      <c r="DS316" s="507"/>
      <c r="DT316" s="507"/>
      <c r="DU316" s="507"/>
      <c r="DV316" s="507"/>
      <c r="DW316" s="507"/>
      <c r="DX316" s="507"/>
      <c r="DY316" s="507"/>
      <c r="DZ316" s="507"/>
      <c r="EA316" s="507"/>
      <c r="EB316" s="507"/>
      <c r="EC316" s="507"/>
      <c r="ED316" s="507"/>
      <c r="EE316" s="507"/>
      <c r="EF316" s="507"/>
      <c r="EG316" s="507"/>
      <c r="EH316" s="507"/>
      <c r="EI316" s="507"/>
      <c r="EJ316" s="507"/>
      <c r="EK316" s="507"/>
      <c r="EL316" s="507"/>
      <c r="EM316" s="507"/>
      <c r="EN316" s="507"/>
      <c r="EO316" s="507"/>
      <c r="EP316" s="507"/>
      <c r="EQ316" s="507"/>
      <c r="ER316" s="507"/>
      <c r="ES316" s="507"/>
      <c r="ET316" s="507"/>
      <c r="EU316" s="507"/>
      <c r="EV316" s="507"/>
      <c r="EW316" s="507"/>
      <c r="EX316" s="507"/>
      <c r="EY316" s="507"/>
      <c r="EZ316" s="507"/>
      <c r="FA316" s="507"/>
      <c r="FB316" s="507"/>
      <c r="FC316" s="507"/>
      <c r="FD316" s="507"/>
      <c r="FE316" s="507"/>
      <c r="FF316" s="507"/>
      <c r="FG316" s="507"/>
      <c r="FH316" s="507"/>
      <c r="FI316" s="507"/>
      <c r="FJ316" s="507"/>
      <c r="FK316" s="507"/>
      <c r="FL316" s="507"/>
      <c r="FM316" s="507"/>
      <c r="FN316" s="507"/>
      <c r="FO316" s="507"/>
      <c r="FP316" s="507"/>
      <c r="FQ316" s="507"/>
      <c r="FR316" s="507"/>
      <c r="FS316" s="507"/>
      <c r="FT316" s="507"/>
      <c r="FU316" s="507"/>
      <c r="FV316" s="507"/>
      <c r="FW316" s="507"/>
      <c r="FX316" s="507"/>
      <c r="FY316" s="507"/>
      <c r="FZ316" s="507"/>
      <c r="GA316" s="507"/>
      <c r="GB316" s="507"/>
      <c r="GC316" s="507"/>
      <c r="GD316" s="507"/>
      <c r="GE316" s="507"/>
      <c r="GF316" s="507"/>
      <c r="GG316" s="507"/>
      <c r="GH316" s="507"/>
      <c r="GI316" s="507"/>
      <c r="GJ316" s="507"/>
      <c r="GK316" s="507"/>
      <c r="GL316" s="507"/>
      <c r="GM316" s="507"/>
      <c r="GN316" s="507"/>
      <c r="GO316" s="507"/>
      <c r="GP316" s="507"/>
      <c r="GQ316" s="507"/>
      <c r="GR316" s="507"/>
      <c r="GS316" s="507"/>
      <c r="GT316" s="507"/>
      <c r="GU316" s="507"/>
      <c r="GV316" s="507"/>
      <c r="GW316" s="507"/>
      <c r="GX316" s="507"/>
      <c r="GY316" s="507"/>
      <c r="GZ316" s="507"/>
      <c r="HA316" s="507"/>
      <c r="HB316" s="507"/>
      <c r="HC316" s="507"/>
      <c r="HD316" s="507"/>
      <c r="HE316" s="507"/>
      <c r="HF316" s="507"/>
      <c r="HG316" s="507"/>
      <c r="HH316" s="507"/>
      <c r="HI316" s="507"/>
      <c r="HJ316" s="507"/>
      <c r="HK316" s="507"/>
      <c r="HL316" s="507"/>
      <c r="HM316" s="507"/>
      <c r="HN316" s="507"/>
      <c r="HO316" s="507"/>
      <c r="HP316" s="507"/>
      <c r="HQ316" s="507"/>
      <c r="HR316" s="507"/>
      <c r="HS316" s="507"/>
      <c r="HT316" s="507"/>
      <c r="HU316" s="507"/>
      <c r="HV316" s="507"/>
      <c r="HW316" s="507"/>
      <c r="HX316" s="507"/>
      <c r="HY316" s="507"/>
      <c r="HZ316" s="507"/>
      <c r="IA316" s="507"/>
      <c r="IB316" s="507"/>
      <c r="IC316" s="507"/>
      <c r="ID316" s="507"/>
      <c r="IE316" s="507"/>
      <c r="IF316" s="507"/>
      <c r="IG316" s="507"/>
      <c r="IH316" s="507"/>
      <c r="II316" s="507"/>
      <c r="IJ316" s="507"/>
    </row>
    <row r="317" spans="1:244" s="398" customFormat="1" ht="19" x14ac:dyDescent="0.2">
      <c r="A317"/>
      <c r="B317" s="290"/>
      <c r="C317"/>
      <c r="D317" s="341"/>
      <c r="E317" s="463"/>
      <c r="F317" s="463"/>
      <c r="G317" s="271"/>
      <c r="H317"/>
      <c r="I317" s="99"/>
      <c r="J317"/>
      <c r="K317"/>
      <c r="L317"/>
      <c r="M317" s="275"/>
      <c r="N317" s="275"/>
      <c r="O317" s="275"/>
      <c r="P317" s="275"/>
      <c r="Q317" s="275"/>
      <c r="R317" s="275"/>
      <c r="S317" s="275"/>
      <c r="T317" s="275"/>
      <c r="U317" s="275"/>
      <c r="V317" s="275"/>
      <c r="W317" s="275"/>
      <c r="X317" s="275"/>
      <c r="Y317" s="275"/>
      <c r="Z317" s="275"/>
      <c r="AA317" s="275"/>
      <c r="AB317" s="23"/>
      <c r="AC317"/>
      <c r="AD317" s="92"/>
      <c r="AE317"/>
      <c r="AF317"/>
      <c r="AG317"/>
      <c r="AH317" s="96"/>
      <c r="AI317" s="394"/>
      <c r="AJ317" s="215"/>
      <c r="AK317" s="215"/>
      <c r="AL317" s="215"/>
      <c r="AM317" s="215"/>
      <c r="AN317" s="215"/>
      <c r="AO317" s="215"/>
      <c r="AP317" s="215"/>
      <c r="AQ317" s="215"/>
      <c r="AR317" s="215"/>
      <c r="AS317" s="215"/>
      <c r="AT317" s="215"/>
      <c r="AU317" s="215"/>
      <c r="AV317" s="215"/>
      <c r="AW317" s="215"/>
      <c r="AX317" s="215"/>
      <c r="AY317" s="394"/>
      <c r="AZ317" s="215"/>
      <c r="BA317" s="715"/>
      <c r="BB317"/>
      <c r="BC317" s="715"/>
      <c r="BD317"/>
      <c r="BE317" s="715"/>
      <c r="BF317"/>
      <c r="BG317" s="715"/>
      <c r="BH317"/>
      <c r="BI317" s="715"/>
      <c r="BJ317"/>
      <c r="BK317" s="715"/>
      <c r="BL317"/>
      <c r="BM317" s="715"/>
      <c r="BN317"/>
      <c r="BO317" s="387"/>
      <c r="BP317"/>
      <c r="BQ317" s="387"/>
      <c r="BR317"/>
      <c r="BS317" s="387"/>
      <c r="BT317"/>
      <c r="BU317" s="387"/>
      <c r="BV317"/>
      <c r="BW317" s="387"/>
      <c r="BX317"/>
      <c r="BY317" s="387"/>
      <c r="BZ317"/>
      <c r="CA317" s="387"/>
      <c r="CB317"/>
      <c r="CC317" s="387"/>
      <c r="CD317"/>
      <c r="CE317" s="387"/>
      <c r="CF317"/>
      <c r="CG317" s="387"/>
      <c r="CH317"/>
      <c r="CI317" s="387"/>
      <c r="CJ317"/>
      <c r="CK317" s="215"/>
      <c r="CL317" s="507"/>
      <c r="CM317" s="507"/>
      <c r="CN317" s="507"/>
      <c r="CO317" s="507"/>
      <c r="CP317" s="507"/>
      <c r="CQ317" s="507"/>
      <c r="CR317" s="507"/>
      <c r="CS317" s="507"/>
      <c r="CT317" s="507"/>
      <c r="CU317" s="507"/>
      <c r="CV317" s="507"/>
      <c r="CW317" s="507"/>
      <c r="CX317" s="507"/>
      <c r="CY317" s="507"/>
      <c r="DN317" s="507"/>
      <c r="DO317" s="507"/>
      <c r="DP317" s="507"/>
      <c r="DQ317" s="507"/>
      <c r="DR317" s="507"/>
      <c r="DS317" s="507"/>
      <c r="DT317" s="507"/>
      <c r="DU317" s="507"/>
      <c r="DV317" s="507"/>
      <c r="DW317" s="507"/>
      <c r="DX317" s="507"/>
      <c r="DY317" s="507"/>
      <c r="DZ317" s="507"/>
      <c r="EA317" s="507"/>
      <c r="EB317" s="507"/>
      <c r="EC317" s="507"/>
      <c r="ED317" s="507"/>
      <c r="EE317" s="507"/>
      <c r="EF317" s="507"/>
      <c r="EG317" s="507"/>
      <c r="EH317" s="507"/>
      <c r="EI317" s="507"/>
      <c r="EJ317" s="507"/>
      <c r="EK317" s="507"/>
      <c r="EL317" s="507"/>
      <c r="EM317" s="507"/>
      <c r="EN317" s="507"/>
      <c r="EO317" s="507"/>
      <c r="EP317" s="507"/>
      <c r="EQ317" s="507"/>
      <c r="ER317" s="507"/>
      <c r="ES317" s="507"/>
      <c r="ET317" s="507"/>
      <c r="EU317" s="507"/>
      <c r="EV317" s="507"/>
      <c r="EW317" s="507"/>
      <c r="EX317" s="507"/>
      <c r="EY317" s="507"/>
      <c r="EZ317" s="507"/>
      <c r="FA317" s="507"/>
      <c r="FB317" s="507"/>
      <c r="FC317" s="507"/>
      <c r="FD317" s="507"/>
      <c r="FE317" s="507"/>
      <c r="FF317" s="507"/>
      <c r="FG317" s="507"/>
      <c r="FH317" s="507"/>
      <c r="FI317" s="507"/>
      <c r="FJ317" s="507"/>
      <c r="FK317" s="507"/>
      <c r="FL317" s="507"/>
      <c r="FM317" s="507"/>
      <c r="FN317" s="507"/>
      <c r="FO317" s="507"/>
      <c r="FP317" s="507"/>
      <c r="FQ317" s="507"/>
      <c r="FR317" s="507"/>
      <c r="FS317" s="507"/>
      <c r="FT317" s="507"/>
      <c r="FU317" s="507"/>
      <c r="FV317" s="507"/>
      <c r="FW317" s="507"/>
      <c r="FX317" s="507"/>
      <c r="FY317" s="507"/>
      <c r="FZ317" s="507"/>
      <c r="GA317" s="507"/>
      <c r="GB317" s="507"/>
      <c r="GC317" s="507"/>
      <c r="GD317" s="507"/>
      <c r="GE317" s="507"/>
      <c r="GF317" s="507"/>
      <c r="GG317" s="507"/>
      <c r="GH317" s="507"/>
      <c r="GI317" s="507"/>
      <c r="GJ317" s="507"/>
      <c r="GK317" s="507"/>
      <c r="GL317" s="507"/>
      <c r="GM317" s="507"/>
      <c r="GN317" s="507"/>
      <c r="GO317" s="507"/>
      <c r="GP317" s="507"/>
      <c r="GQ317" s="507"/>
      <c r="GR317" s="507"/>
      <c r="GS317" s="507"/>
      <c r="GT317" s="507"/>
      <c r="GU317" s="507"/>
      <c r="GV317" s="507"/>
      <c r="GW317" s="507"/>
      <c r="GX317" s="507"/>
      <c r="GY317" s="507"/>
      <c r="GZ317" s="507"/>
      <c r="HA317" s="507"/>
      <c r="HB317" s="507"/>
      <c r="HC317" s="507"/>
      <c r="HD317" s="507"/>
      <c r="HE317" s="507"/>
      <c r="HF317" s="507"/>
      <c r="HG317" s="507"/>
      <c r="HH317" s="507"/>
      <c r="HI317" s="507"/>
      <c r="HJ317" s="507"/>
      <c r="HK317" s="507"/>
      <c r="HL317" s="507"/>
      <c r="HM317" s="507"/>
      <c r="HN317" s="507"/>
      <c r="HO317" s="507"/>
      <c r="HP317" s="507"/>
      <c r="HQ317" s="507"/>
      <c r="HR317" s="507"/>
      <c r="HS317" s="507"/>
      <c r="HT317" s="507"/>
      <c r="HU317" s="507"/>
      <c r="HV317" s="507"/>
      <c r="HW317" s="507"/>
      <c r="HX317" s="507"/>
      <c r="HY317" s="507"/>
      <c r="HZ317" s="507"/>
      <c r="IA317" s="507"/>
      <c r="IB317" s="507"/>
      <c r="IC317" s="507"/>
      <c r="ID317" s="507"/>
      <c r="IE317" s="507"/>
      <c r="IF317" s="507"/>
      <c r="IG317" s="507"/>
      <c r="IH317" s="507"/>
      <c r="II317" s="507"/>
      <c r="IJ317" s="507"/>
    </row>
    <row r="318" spans="1:244" s="398" customFormat="1" ht="19" x14ac:dyDescent="0.2">
      <c r="A318"/>
      <c r="B318" s="290"/>
      <c r="C318"/>
      <c r="D318" s="341"/>
      <c r="E318" s="463"/>
      <c r="F318" s="463"/>
      <c r="G318" s="271"/>
      <c r="H318"/>
      <c r="I318" s="99"/>
      <c r="J318"/>
      <c r="K318"/>
      <c r="L318"/>
      <c r="M318" s="275"/>
      <c r="N318" s="275"/>
      <c r="O318" s="275"/>
      <c r="P318" s="275"/>
      <c r="Q318" s="275"/>
      <c r="R318" s="275"/>
      <c r="S318" s="275"/>
      <c r="T318" s="275"/>
      <c r="U318" s="275"/>
      <c r="V318" s="275"/>
      <c r="W318" s="275"/>
      <c r="X318" s="275"/>
      <c r="Y318" s="275"/>
      <c r="Z318" s="275"/>
      <c r="AA318" s="275"/>
      <c r="AB318" s="23"/>
      <c r="AC318"/>
      <c r="AD318" s="92"/>
      <c r="AE318"/>
      <c r="AF318"/>
      <c r="AG318"/>
      <c r="AH318" s="96"/>
      <c r="AI318" s="394"/>
      <c r="AJ318" s="215"/>
      <c r="AK318" s="215"/>
      <c r="AL318" s="215"/>
      <c r="AM318" s="215"/>
      <c r="AN318" s="215"/>
      <c r="AO318" s="215"/>
      <c r="AP318" s="215"/>
      <c r="AQ318" s="215"/>
      <c r="AR318" s="215"/>
      <c r="AS318" s="215"/>
      <c r="AT318" s="215"/>
      <c r="AU318" s="215"/>
      <c r="AV318" s="215"/>
      <c r="AW318" s="215"/>
      <c r="AX318" s="215"/>
      <c r="AY318" s="394"/>
      <c r="AZ318" s="215"/>
      <c r="BA318" s="715"/>
      <c r="BB318"/>
      <c r="BC318" s="715"/>
      <c r="BD318"/>
      <c r="BE318" s="715"/>
      <c r="BF318"/>
      <c r="BG318" s="715"/>
      <c r="BH318"/>
      <c r="BI318" s="715"/>
      <c r="BJ318"/>
      <c r="BK318" s="715"/>
      <c r="BL318"/>
      <c r="BM318" s="715"/>
      <c r="BN318"/>
      <c r="BO318" s="387"/>
      <c r="BP318"/>
      <c r="BQ318" s="387"/>
      <c r="BR318"/>
      <c r="BS318" s="387"/>
      <c r="BT318"/>
      <c r="BU318" s="387"/>
      <c r="BV318"/>
      <c r="BW318" s="387"/>
      <c r="BX318"/>
      <c r="BY318" s="387"/>
      <c r="BZ318"/>
      <c r="CA318" s="387"/>
      <c r="CB318"/>
      <c r="CC318" s="387"/>
      <c r="CD318"/>
      <c r="CE318" s="387"/>
      <c r="CF318"/>
      <c r="CG318" s="387"/>
      <c r="CH318"/>
      <c r="CI318" s="387"/>
      <c r="CJ318"/>
      <c r="CK318" s="215"/>
      <c r="CL318" s="507"/>
      <c r="CM318" s="507"/>
      <c r="CN318" s="507"/>
      <c r="CO318" s="507"/>
      <c r="CP318" s="507"/>
      <c r="CQ318" s="507"/>
      <c r="CR318" s="507"/>
      <c r="CS318" s="507"/>
      <c r="CT318" s="507"/>
      <c r="CU318" s="507"/>
      <c r="CV318" s="507"/>
      <c r="CW318" s="507"/>
      <c r="CX318" s="507"/>
      <c r="CY318" s="507"/>
      <c r="DN318" s="507"/>
      <c r="DO318" s="507"/>
      <c r="DP318" s="507"/>
      <c r="DQ318" s="507"/>
      <c r="DR318" s="507"/>
      <c r="DS318" s="507"/>
      <c r="DT318" s="507"/>
      <c r="DU318" s="507"/>
      <c r="DV318" s="507"/>
      <c r="DW318" s="507"/>
      <c r="DX318" s="507"/>
      <c r="DY318" s="507"/>
      <c r="DZ318" s="507"/>
      <c r="EA318" s="507"/>
      <c r="EB318" s="507"/>
      <c r="EC318" s="507"/>
      <c r="ED318" s="507"/>
      <c r="EE318" s="507"/>
      <c r="EF318" s="507"/>
      <c r="EG318" s="507"/>
      <c r="EH318" s="507"/>
      <c r="EI318" s="507"/>
      <c r="EJ318" s="507"/>
      <c r="EK318" s="507"/>
      <c r="EL318" s="507"/>
      <c r="EM318" s="507"/>
      <c r="EN318" s="507"/>
      <c r="EO318" s="507"/>
      <c r="EP318" s="507"/>
      <c r="EQ318" s="507"/>
      <c r="ER318" s="507"/>
      <c r="ES318" s="507"/>
      <c r="ET318" s="507"/>
      <c r="EU318" s="507"/>
      <c r="EV318" s="507"/>
      <c r="EW318" s="507"/>
      <c r="EX318" s="507"/>
      <c r="EY318" s="507"/>
      <c r="EZ318" s="507"/>
      <c r="FA318" s="507"/>
      <c r="FB318" s="507"/>
      <c r="FC318" s="507"/>
      <c r="FD318" s="507"/>
      <c r="FE318" s="507"/>
      <c r="FF318" s="507"/>
      <c r="FG318" s="507"/>
      <c r="FH318" s="507"/>
      <c r="FI318" s="507"/>
      <c r="FJ318" s="507"/>
      <c r="FK318" s="507"/>
      <c r="FL318" s="507"/>
      <c r="FM318" s="507"/>
      <c r="FN318" s="507"/>
      <c r="FO318" s="507"/>
      <c r="FP318" s="507"/>
      <c r="FQ318" s="507"/>
      <c r="FR318" s="507"/>
      <c r="FS318" s="507"/>
      <c r="FT318" s="507"/>
      <c r="FU318" s="507"/>
      <c r="FV318" s="507"/>
      <c r="FW318" s="507"/>
      <c r="FX318" s="507"/>
      <c r="FY318" s="507"/>
      <c r="FZ318" s="507"/>
      <c r="GA318" s="507"/>
      <c r="GB318" s="507"/>
      <c r="GC318" s="507"/>
      <c r="GD318" s="507"/>
      <c r="GE318" s="507"/>
      <c r="GF318" s="507"/>
      <c r="GG318" s="507"/>
      <c r="GH318" s="507"/>
      <c r="GI318" s="507"/>
      <c r="GJ318" s="507"/>
      <c r="GK318" s="507"/>
      <c r="GL318" s="507"/>
      <c r="GM318" s="507"/>
      <c r="GN318" s="507"/>
      <c r="GO318" s="507"/>
      <c r="GP318" s="507"/>
      <c r="GQ318" s="507"/>
      <c r="GR318" s="507"/>
      <c r="GS318" s="507"/>
      <c r="GT318" s="507"/>
      <c r="GU318" s="507"/>
      <c r="GV318" s="507"/>
      <c r="GW318" s="507"/>
      <c r="GX318" s="507"/>
      <c r="GY318" s="507"/>
      <c r="GZ318" s="507"/>
      <c r="HA318" s="507"/>
      <c r="HB318" s="507"/>
      <c r="HC318" s="507"/>
      <c r="HD318" s="507"/>
      <c r="HE318" s="507"/>
      <c r="HF318" s="507"/>
      <c r="HG318" s="507"/>
      <c r="HH318" s="507"/>
      <c r="HI318" s="507"/>
      <c r="HJ318" s="507"/>
      <c r="HK318" s="507"/>
      <c r="HL318" s="507"/>
      <c r="HM318" s="507"/>
      <c r="HN318" s="507"/>
      <c r="HO318" s="507"/>
      <c r="HP318" s="507"/>
      <c r="HQ318" s="507"/>
      <c r="HR318" s="507"/>
      <c r="HS318" s="507"/>
      <c r="HT318" s="507"/>
      <c r="HU318" s="507"/>
      <c r="HV318" s="507"/>
      <c r="HW318" s="507"/>
      <c r="HX318" s="507"/>
      <c r="HY318" s="507"/>
      <c r="HZ318" s="507"/>
      <c r="IA318" s="507"/>
      <c r="IB318" s="507"/>
      <c r="IC318" s="507"/>
      <c r="ID318" s="507"/>
      <c r="IE318" s="507"/>
      <c r="IF318" s="507"/>
      <c r="IG318" s="507"/>
      <c r="IH318" s="507"/>
      <c r="II318" s="507"/>
      <c r="IJ318" s="507"/>
    </row>
    <row r="319" spans="1:244" s="398" customFormat="1" ht="19" x14ac:dyDescent="0.2">
      <c r="A319"/>
      <c r="B319" s="290"/>
      <c r="C319"/>
      <c r="D319" s="341"/>
      <c r="E319" s="463"/>
      <c r="F319" s="463"/>
      <c r="G319" s="271"/>
      <c r="H319"/>
      <c r="I319" s="99"/>
      <c r="J319"/>
      <c r="K319"/>
      <c r="L319"/>
      <c r="M319" s="275"/>
      <c r="N319" s="275"/>
      <c r="O319" s="275"/>
      <c r="P319" s="275"/>
      <c r="Q319" s="275"/>
      <c r="R319" s="275"/>
      <c r="S319" s="275"/>
      <c r="T319" s="275"/>
      <c r="U319" s="275"/>
      <c r="V319" s="275"/>
      <c r="W319" s="275"/>
      <c r="X319" s="275"/>
      <c r="Y319" s="275"/>
      <c r="Z319" s="275"/>
      <c r="AA319" s="275"/>
      <c r="AB319" s="23"/>
      <c r="AC319"/>
      <c r="AD319" s="92"/>
      <c r="AE319"/>
      <c r="AF319"/>
      <c r="AG319"/>
      <c r="AH319" s="96"/>
      <c r="AI319" s="394"/>
      <c r="AJ319" s="215"/>
      <c r="AK319" s="215"/>
      <c r="AL319" s="215"/>
      <c r="AM319" s="215"/>
      <c r="AN319" s="215"/>
      <c r="AO319" s="215"/>
      <c r="AP319" s="215"/>
      <c r="AQ319" s="215"/>
      <c r="AR319" s="215"/>
      <c r="AS319" s="215"/>
      <c r="AT319" s="215"/>
      <c r="AU319" s="215"/>
      <c r="AV319" s="215"/>
      <c r="AW319" s="215"/>
      <c r="AX319" s="215"/>
      <c r="AY319" s="394"/>
      <c r="AZ319" s="215"/>
      <c r="BA319" s="715"/>
      <c r="BB319"/>
      <c r="BC319" s="715"/>
      <c r="BD319"/>
      <c r="BE319" s="715"/>
      <c r="BF319"/>
      <c r="BG319" s="715"/>
      <c r="BH319"/>
      <c r="BI319" s="715"/>
      <c r="BJ319"/>
      <c r="BK319" s="715"/>
      <c r="BL319"/>
      <c r="BM319" s="715"/>
      <c r="BN319"/>
      <c r="BO319" s="387"/>
      <c r="BP319"/>
      <c r="BQ319" s="387"/>
      <c r="BR319"/>
      <c r="BS319" s="387"/>
      <c r="BT319"/>
      <c r="BU319" s="387"/>
      <c r="BV319"/>
      <c r="BW319" s="387"/>
      <c r="BX319"/>
      <c r="BY319" s="387"/>
      <c r="BZ319"/>
      <c r="CA319" s="387"/>
      <c r="CB319"/>
      <c r="CC319" s="387"/>
      <c r="CD319"/>
      <c r="CE319" s="387"/>
      <c r="CF319"/>
      <c r="CG319" s="387"/>
      <c r="CH319"/>
      <c r="CI319" s="387"/>
      <c r="CJ319"/>
      <c r="CK319" s="215"/>
      <c r="CL319" s="507"/>
      <c r="CM319" s="507"/>
      <c r="CN319" s="507"/>
      <c r="CO319" s="507"/>
      <c r="CP319" s="507"/>
      <c r="CQ319" s="507"/>
      <c r="CR319" s="507"/>
      <c r="CS319" s="507"/>
      <c r="CT319" s="507"/>
      <c r="CU319" s="507"/>
      <c r="CV319" s="507"/>
      <c r="CW319" s="507"/>
      <c r="CX319" s="507"/>
      <c r="CY319" s="507"/>
      <c r="DN319" s="507"/>
      <c r="DO319" s="507"/>
      <c r="DP319" s="507"/>
      <c r="DQ319" s="507"/>
      <c r="DR319" s="507"/>
      <c r="DS319" s="507"/>
      <c r="DT319" s="507"/>
      <c r="DU319" s="507"/>
      <c r="DV319" s="507"/>
      <c r="DW319" s="507"/>
      <c r="DX319" s="507"/>
      <c r="DY319" s="507"/>
      <c r="DZ319" s="507"/>
      <c r="EA319" s="507"/>
      <c r="EB319" s="507"/>
      <c r="EC319" s="507"/>
      <c r="ED319" s="507"/>
      <c r="EE319" s="507"/>
      <c r="EF319" s="507"/>
      <c r="EG319" s="507"/>
      <c r="EH319" s="507"/>
      <c r="EI319" s="507"/>
      <c r="EJ319" s="507"/>
      <c r="EK319" s="507"/>
      <c r="EL319" s="507"/>
      <c r="EM319" s="507"/>
      <c r="EN319" s="507"/>
      <c r="EO319" s="507"/>
      <c r="EP319" s="507"/>
      <c r="EQ319" s="507"/>
      <c r="ER319" s="507"/>
      <c r="ES319" s="507"/>
      <c r="ET319" s="507"/>
      <c r="EU319" s="507"/>
      <c r="EV319" s="507"/>
      <c r="EW319" s="507"/>
      <c r="EX319" s="507"/>
      <c r="EY319" s="507"/>
      <c r="EZ319" s="507"/>
      <c r="FA319" s="507"/>
      <c r="FB319" s="507"/>
      <c r="FC319" s="507"/>
      <c r="FD319" s="507"/>
      <c r="FE319" s="507"/>
      <c r="FF319" s="507"/>
      <c r="FG319" s="507"/>
      <c r="FH319" s="507"/>
      <c r="FI319" s="507"/>
      <c r="FJ319" s="507"/>
      <c r="FK319" s="507"/>
      <c r="FL319" s="507"/>
      <c r="FM319" s="507"/>
      <c r="FN319" s="507"/>
      <c r="FO319" s="507"/>
      <c r="FP319" s="507"/>
      <c r="FQ319" s="507"/>
      <c r="FR319" s="507"/>
      <c r="FS319" s="507"/>
      <c r="FT319" s="507"/>
      <c r="FU319" s="507"/>
      <c r="FV319" s="507"/>
      <c r="FW319" s="507"/>
      <c r="FX319" s="507"/>
      <c r="FY319" s="507"/>
      <c r="FZ319" s="507"/>
      <c r="GA319" s="507"/>
      <c r="GB319" s="507"/>
      <c r="GC319" s="507"/>
      <c r="GD319" s="507"/>
      <c r="GE319" s="507"/>
      <c r="GF319" s="507"/>
      <c r="GG319" s="507"/>
      <c r="GH319" s="507"/>
      <c r="GI319" s="507"/>
      <c r="GJ319" s="507"/>
      <c r="GK319" s="507"/>
      <c r="GL319" s="507"/>
      <c r="GM319" s="507"/>
      <c r="GN319" s="507"/>
      <c r="GO319" s="507"/>
      <c r="GP319" s="507"/>
      <c r="GQ319" s="507"/>
      <c r="GR319" s="507"/>
      <c r="GS319" s="507"/>
      <c r="GT319" s="507"/>
      <c r="GU319" s="507"/>
      <c r="GV319" s="507"/>
      <c r="GW319" s="507"/>
      <c r="GX319" s="507"/>
      <c r="GY319" s="507"/>
      <c r="GZ319" s="507"/>
      <c r="HA319" s="507"/>
      <c r="HB319" s="507"/>
      <c r="HC319" s="507"/>
      <c r="HD319" s="507"/>
      <c r="HE319" s="507"/>
      <c r="HF319" s="507"/>
      <c r="HG319" s="507"/>
      <c r="HH319" s="507"/>
      <c r="HI319" s="507"/>
      <c r="HJ319" s="507"/>
      <c r="HK319" s="507"/>
      <c r="HL319" s="507"/>
      <c r="HM319" s="507"/>
      <c r="HN319" s="507"/>
      <c r="HO319" s="507"/>
      <c r="HP319" s="507"/>
      <c r="HQ319" s="507"/>
      <c r="HR319" s="507"/>
      <c r="HS319" s="507"/>
      <c r="HT319" s="507"/>
      <c r="HU319" s="507"/>
      <c r="HV319" s="507"/>
      <c r="HW319" s="507"/>
      <c r="HX319" s="507"/>
      <c r="HY319" s="507"/>
      <c r="HZ319" s="507"/>
      <c r="IA319" s="507"/>
      <c r="IB319" s="507"/>
      <c r="IC319" s="507"/>
      <c r="ID319" s="507"/>
      <c r="IE319" s="507"/>
      <c r="IF319" s="507"/>
      <c r="IG319" s="507"/>
      <c r="IH319" s="507"/>
      <c r="II319" s="507"/>
      <c r="IJ319" s="507"/>
    </row>
    <row r="320" spans="1:244" s="398" customFormat="1" ht="19" x14ac:dyDescent="0.2">
      <c r="A320"/>
      <c r="B320" s="290"/>
      <c r="C320"/>
      <c r="D320" s="341"/>
      <c r="E320" s="463"/>
      <c r="F320" s="463"/>
      <c r="G320" s="271"/>
      <c r="H320"/>
      <c r="I320" s="99"/>
      <c r="J320"/>
      <c r="K320"/>
      <c r="L320"/>
      <c r="M320" s="275"/>
      <c r="N320" s="275"/>
      <c r="O320" s="275"/>
      <c r="P320" s="275"/>
      <c r="Q320" s="275"/>
      <c r="R320" s="275"/>
      <c r="S320" s="275"/>
      <c r="T320" s="275"/>
      <c r="U320" s="275"/>
      <c r="V320" s="275"/>
      <c r="W320" s="275"/>
      <c r="X320" s="275"/>
      <c r="Y320" s="275"/>
      <c r="Z320" s="275"/>
      <c r="AA320" s="275"/>
      <c r="AB320" s="23"/>
      <c r="AC320"/>
      <c r="AD320" s="92"/>
      <c r="AE320"/>
      <c r="AF320"/>
      <c r="AG320"/>
      <c r="AH320" s="96"/>
      <c r="AI320" s="394"/>
      <c r="AJ320" s="215"/>
      <c r="AK320" s="215"/>
      <c r="AL320" s="215"/>
      <c r="AM320" s="215"/>
      <c r="AN320" s="215"/>
      <c r="AO320" s="215"/>
      <c r="AP320" s="215"/>
      <c r="AQ320" s="215"/>
      <c r="AR320" s="215"/>
      <c r="AS320" s="215"/>
      <c r="AT320" s="215"/>
      <c r="AU320" s="215"/>
      <c r="AV320" s="215"/>
      <c r="AW320" s="215"/>
      <c r="AX320" s="215"/>
      <c r="AY320" s="394"/>
      <c r="AZ320" s="215"/>
      <c r="BA320" s="715"/>
      <c r="BB320"/>
      <c r="BC320" s="715"/>
      <c r="BD320"/>
      <c r="BE320" s="715"/>
      <c r="BF320"/>
      <c r="BG320" s="715"/>
      <c r="BH320"/>
      <c r="BI320" s="715"/>
      <c r="BJ320"/>
      <c r="BK320" s="715"/>
      <c r="BL320"/>
      <c r="BM320" s="715"/>
      <c r="BN320"/>
      <c r="BO320" s="387"/>
      <c r="BP320"/>
      <c r="BQ320" s="387"/>
      <c r="BR320"/>
      <c r="BS320" s="387"/>
      <c r="BT320"/>
      <c r="BU320" s="387"/>
      <c r="BV320"/>
      <c r="BW320" s="387"/>
      <c r="BX320"/>
      <c r="BY320" s="387"/>
      <c r="BZ320"/>
      <c r="CA320" s="387"/>
      <c r="CB320"/>
      <c r="CC320" s="387"/>
      <c r="CD320"/>
      <c r="CE320" s="387"/>
      <c r="CF320"/>
      <c r="CG320" s="387"/>
      <c r="CH320"/>
      <c r="CI320" s="387"/>
      <c r="CJ320"/>
      <c r="CK320" s="215"/>
      <c r="CL320" s="507"/>
      <c r="CM320" s="507"/>
      <c r="CN320" s="507"/>
      <c r="CO320" s="507"/>
      <c r="CP320" s="507"/>
      <c r="CQ320" s="507"/>
      <c r="CR320" s="507"/>
      <c r="CS320" s="507"/>
      <c r="CT320" s="507"/>
      <c r="CU320" s="507"/>
      <c r="CV320" s="507"/>
      <c r="CW320" s="507"/>
      <c r="CX320" s="507"/>
      <c r="CY320" s="507"/>
      <c r="DN320" s="507"/>
      <c r="DO320" s="507"/>
      <c r="DP320" s="507"/>
      <c r="DQ320" s="507"/>
      <c r="DR320" s="507"/>
      <c r="DS320" s="507"/>
      <c r="DT320" s="507"/>
      <c r="DU320" s="507"/>
      <c r="DV320" s="507"/>
      <c r="DW320" s="507"/>
      <c r="DX320" s="507"/>
      <c r="DY320" s="507"/>
      <c r="DZ320" s="507"/>
      <c r="EA320" s="507"/>
      <c r="EB320" s="507"/>
      <c r="EC320" s="507"/>
      <c r="ED320" s="507"/>
      <c r="EE320" s="507"/>
      <c r="EF320" s="507"/>
      <c r="EG320" s="507"/>
      <c r="EH320" s="507"/>
      <c r="EI320" s="507"/>
      <c r="EJ320" s="507"/>
      <c r="EK320" s="507"/>
      <c r="EL320" s="507"/>
      <c r="EM320" s="507"/>
      <c r="EN320" s="507"/>
      <c r="EO320" s="507"/>
      <c r="EP320" s="507"/>
      <c r="EQ320" s="507"/>
      <c r="ER320" s="507"/>
      <c r="ES320" s="507"/>
      <c r="ET320" s="507"/>
      <c r="EU320" s="507"/>
      <c r="EV320" s="507"/>
      <c r="EW320" s="507"/>
      <c r="EX320" s="507"/>
      <c r="EY320" s="507"/>
      <c r="EZ320" s="507"/>
      <c r="FA320" s="507"/>
      <c r="FB320" s="507"/>
      <c r="FC320" s="507"/>
      <c r="FD320" s="507"/>
      <c r="FE320" s="507"/>
      <c r="FF320" s="507"/>
      <c r="FG320" s="507"/>
      <c r="FH320" s="507"/>
      <c r="FI320" s="507"/>
      <c r="FJ320" s="507"/>
      <c r="FK320" s="507"/>
      <c r="FL320" s="507"/>
      <c r="FM320" s="507"/>
      <c r="FN320" s="507"/>
      <c r="FO320" s="507"/>
      <c r="FP320" s="507"/>
      <c r="FQ320" s="507"/>
      <c r="FR320" s="507"/>
      <c r="FS320" s="507"/>
      <c r="FT320" s="507"/>
      <c r="FU320" s="507"/>
      <c r="FV320" s="507"/>
      <c r="FW320" s="507"/>
      <c r="FX320" s="507"/>
      <c r="FY320" s="507"/>
      <c r="FZ320" s="507"/>
      <c r="GA320" s="507"/>
      <c r="GB320" s="507"/>
      <c r="GC320" s="507"/>
      <c r="GD320" s="507"/>
      <c r="GE320" s="507"/>
      <c r="GF320" s="507"/>
      <c r="GG320" s="507"/>
      <c r="GH320" s="507"/>
      <c r="GI320" s="507"/>
      <c r="GJ320" s="507"/>
      <c r="GK320" s="507"/>
      <c r="GL320" s="507"/>
      <c r="GM320" s="507"/>
      <c r="GN320" s="507"/>
      <c r="GO320" s="507"/>
      <c r="GP320" s="507"/>
      <c r="GQ320" s="507"/>
      <c r="GR320" s="507"/>
      <c r="GS320" s="507"/>
      <c r="GT320" s="507"/>
      <c r="GU320" s="507"/>
      <c r="GV320" s="507"/>
      <c r="GW320" s="507"/>
      <c r="GX320" s="507"/>
      <c r="GY320" s="507"/>
      <c r="GZ320" s="507"/>
      <c r="HA320" s="507"/>
      <c r="HB320" s="507"/>
      <c r="HC320" s="507"/>
      <c r="HD320" s="507"/>
      <c r="HE320" s="507"/>
      <c r="HF320" s="507"/>
      <c r="HG320" s="507"/>
      <c r="HH320" s="507"/>
      <c r="HI320" s="507"/>
      <c r="HJ320" s="507"/>
      <c r="HK320" s="507"/>
      <c r="HL320" s="507"/>
      <c r="HM320" s="507"/>
      <c r="HN320" s="507"/>
      <c r="HO320" s="507"/>
      <c r="HP320" s="507"/>
      <c r="HQ320" s="507"/>
      <c r="HR320" s="507"/>
      <c r="HS320" s="507"/>
      <c r="HT320" s="507"/>
      <c r="HU320" s="507"/>
      <c r="HV320" s="507"/>
      <c r="HW320" s="507"/>
      <c r="HX320" s="507"/>
      <c r="HY320" s="507"/>
      <c r="HZ320" s="507"/>
      <c r="IA320" s="507"/>
      <c r="IB320" s="507"/>
      <c r="IC320" s="507"/>
      <c r="ID320" s="507"/>
      <c r="IE320" s="507"/>
      <c r="IF320" s="507"/>
      <c r="IG320" s="507"/>
      <c r="IH320" s="507"/>
      <c r="II320" s="507"/>
      <c r="IJ320" s="507"/>
    </row>
    <row r="321" spans="1:244" s="398" customFormat="1" ht="19" x14ac:dyDescent="0.2">
      <c r="A321"/>
      <c r="B321" s="290"/>
      <c r="C321"/>
      <c r="D321" s="341"/>
      <c r="E321" s="463"/>
      <c r="F321" s="463"/>
      <c r="G321" s="271"/>
      <c r="H321"/>
      <c r="I321" s="99"/>
      <c r="J321"/>
      <c r="K321"/>
      <c r="L321"/>
      <c r="M321" s="275"/>
      <c r="N321" s="275"/>
      <c r="O321" s="275"/>
      <c r="P321" s="275"/>
      <c r="Q321" s="275"/>
      <c r="R321" s="275"/>
      <c r="S321" s="275"/>
      <c r="T321" s="275"/>
      <c r="U321" s="275"/>
      <c r="V321" s="275"/>
      <c r="W321" s="275"/>
      <c r="X321" s="275"/>
      <c r="Y321" s="275"/>
      <c r="Z321" s="275"/>
      <c r="AA321" s="275"/>
      <c r="AB321" s="23"/>
      <c r="AC321"/>
      <c r="AD321" s="92"/>
      <c r="AE321"/>
      <c r="AF321"/>
      <c r="AG321"/>
      <c r="AH321" s="96"/>
      <c r="AI321" s="394"/>
      <c r="AJ321" s="215"/>
      <c r="AK321" s="215"/>
      <c r="AL321" s="215"/>
      <c r="AM321" s="215"/>
      <c r="AN321" s="215"/>
      <c r="AO321" s="215"/>
      <c r="AP321" s="215"/>
      <c r="AQ321" s="215"/>
      <c r="AR321" s="215"/>
      <c r="AS321" s="215"/>
      <c r="AT321" s="215"/>
      <c r="AU321" s="215"/>
      <c r="AV321" s="215"/>
      <c r="AW321" s="215"/>
      <c r="AX321" s="215"/>
      <c r="AY321" s="394"/>
      <c r="AZ321" s="215"/>
      <c r="BA321" s="715"/>
      <c r="BB321"/>
      <c r="BC321" s="715"/>
      <c r="BD321"/>
      <c r="BE321" s="715"/>
      <c r="BF321"/>
      <c r="BG321" s="715"/>
      <c r="BH321"/>
      <c r="BI321" s="715"/>
      <c r="BJ321"/>
      <c r="BK321" s="715"/>
      <c r="BL321"/>
      <c r="BM321" s="715"/>
      <c r="BN321"/>
      <c r="BO321" s="387"/>
      <c r="BP321"/>
      <c r="BQ321" s="387"/>
      <c r="BR321"/>
      <c r="BS321" s="387"/>
      <c r="BT321"/>
      <c r="BU321" s="387"/>
      <c r="BV321"/>
      <c r="BW321" s="387"/>
      <c r="BX321"/>
      <c r="BY321" s="387"/>
      <c r="BZ321"/>
      <c r="CA321" s="387"/>
      <c r="CB321"/>
      <c r="CC321" s="387"/>
      <c r="CD321"/>
      <c r="CE321" s="387"/>
      <c r="CF321"/>
      <c r="CG321" s="387"/>
      <c r="CH321"/>
      <c r="CI321" s="387"/>
      <c r="CJ321"/>
      <c r="CK321" s="215"/>
      <c r="CL321" s="507"/>
      <c r="CM321" s="507"/>
      <c r="CN321" s="507"/>
      <c r="CO321" s="507"/>
      <c r="CP321" s="507"/>
      <c r="CQ321" s="507"/>
      <c r="CR321" s="507"/>
      <c r="CS321" s="507"/>
      <c r="CT321" s="507"/>
      <c r="CU321" s="507"/>
      <c r="CV321" s="507"/>
      <c r="CW321" s="507"/>
      <c r="CX321" s="507"/>
      <c r="CY321" s="507"/>
      <c r="DN321" s="507"/>
      <c r="DO321" s="507"/>
      <c r="DP321" s="507"/>
      <c r="DQ321" s="507"/>
      <c r="DR321" s="507"/>
      <c r="DS321" s="507"/>
      <c r="DT321" s="507"/>
      <c r="DU321" s="507"/>
      <c r="DV321" s="507"/>
      <c r="DW321" s="507"/>
      <c r="DX321" s="507"/>
      <c r="DY321" s="507"/>
      <c r="DZ321" s="507"/>
      <c r="EA321" s="507"/>
      <c r="EB321" s="507"/>
      <c r="EC321" s="507"/>
      <c r="ED321" s="507"/>
      <c r="EE321" s="507"/>
      <c r="EF321" s="507"/>
      <c r="EG321" s="507"/>
      <c r="EH321" s="507"/>
      <c r="EI321" s="507"/>
      <c r="EJ321" s="507"/>
      <c r="EK321" s="507"/>
      <c r="EL321" s="507"/>
      <c r="EM321" s="507"/>
      <c r="EN321" s="507"/>
      <c r="EO321" s="507"/>
      <c r="EP321" s="507"/>
      <c r="EQ321" s="507"/>
      <c r="ER321" s="507"/>
      <c r="ES321" s="507"/>
      <c r="ET321" s="507"/>
      <c r="EU321" s="507"/>
      <c r="EV321" s="507"/>
      <c r="EW321" s="507"/>
      <c r="EX321" s="507"/>
      <c r="EY321" s="507"/>
      <c r="EZ321" s="507"/>
      <c r="FA321" s="507"/>
      <c r="FB321" s="507"/>
      <c r="FC321" s="507"/>
      <c r="FD321" s="507"/>
      <c r="FE321" s="507"/>
      <c r="FF321" s="507"/>
      <c r="FG321" s="507"/>
      <c r="FH321" s="507"/>
      <c r="FI321" s="507"/>
      <c r="FJ321" s="507"/>
      <c r="FK321" s="507"/>
      <c r="FL321" s="507"/>
      <c r="FM321" s="507"/>
      <c r="FN321" s="507"/>
      <c r="FO321" s="507"/>
      <c r="FP321" s="507"/>
      <c r="FQ321" s="507"/>
      <c r="FR321" s="507"/>
      <c r="FS321" s="507"/>
      <c r="FT321" s="507"/>
      <c r="FU321" s="507"/>
      <c r="FV321" s="507"/>
      <c r="FW321" s="507"/>
      <c r="FX321" s="507"/>
      <c r="FY321" s="507"/>
      <c r="FZ321" s="507"/>
      <c r="GA321" s="507"/>
      <c r="GB321" s="507"/>
      <c r="GC321" s="507"/>
      <c r="GD321" s="507"/>
      <c r="GE321" s="507"/>
      <c r="GF321" s="507"/>
      <c r="GG321" s="507"/>
      <c r="GH321" s="507"/>
      <c r="GI321" s="507"/>
      <c r="GJ321" s="507"/>
      <c r="GK321" s="507"/>
      <c r="GL321" s="507"/>
      <c r="GM321" s="507"/>
      <c r="GN321" s="507"/>
      <c r="GO321" s="507"/>
      <c r="GP321" s="507"/>
      <c r="GQ321" s="507"/>
      <c r="GR321" s="507"/>
      <c r="GS321" s="507"/>
      <c r="GT321" s="507"/>
      <c r="GU321" s="507"/>
      <c r="GV321" s="507"/>
      <c r="GW321" s="507"/>
      <c r="GX321" s="507"/>
      <c r="GY321" s="507"/>
      <c r="GZ321" s="507"/>
      <c r="HA321" s="507"/>
      <c r="HB321" s="507"/>
      <c r="HC321" s="507"/>
      <c r="HD321" s="507"/>
      <c r="HE321" s="507"/>
      <c r="HF321" s="507"/>
      <c r="HG321" s="507"/>
      <c r="HH321" s="507"/>
      <c r="HI321" s="507"/>
      <c r="HJ321" s="507"/>
      <c r="HK321" s="507"/>
      <c r="HL321" s="507"/>
      <c r="HM321" s="507"/>
      <c r="HN321" s="507"/>
      <c r="HO321" s="507"/>
      <c r="HP321" s="507"/>
      <c r="HQ321" s="507"/>
      <c r="HR321" s="507"/>
      <c r="HS321" s="507"/>
      <c r="HT321" s="507"/>
      <c r="HU321" s="507"/>
      <c r="HV321" s="507"/>
      <c r="HW321" s="507"/>
      <c r="HX321" s="507"/>
      <c r="HY321" s="507"/>
      <c r="HZ321" s="507"/>
      <c r="IA321" s="507"/>
      <c r="IB321" s="507"/>
      <c r="IC321" s="507"/>
      <c r="ID321" s="507"/>
      <c r="IE321" s="507"/>
      <c r="IF321" s="507"/>
      <c r="IG321" s="507"/>
      <c r="IH321" s="507"/>
      <c r="II321" s="507"/>
      <c r="IJ321" s="507"/>
    </row>
    <row r="322" spans="1:244" s="398" customFormat="1" ht="19" x14ac:dyDescent="0.2">
      <c r="A322"/>
      <c r="B322" s="290"/>
      <c r="C322"/>
      <c r="D322" s="341"/>
      <c r="E322" s="463"/>
      <c r="F322" s="463"/>
      <c r="G322" s="271"/>
      <c r="H322"/>
      <c r="I322" s="99"/>
      <c r="J322"/>
      <c r="K322"/>
      <c r="L322"/>
      <c r="M322" s="275"/>
      <c r="N322" s="275"/>
      <c r="O322" s="275"/>
      <c r="P322" s="275"/>
      <c r="Q322" s="275"/>
      <c r="R322" s="275"/>
      <c r="S322" s="275"/>
      <c r="T322" s="275"/>
      <c r="U322" s="275"/>
      <c r="V322" s="275"/>
      <c r="W322" s="275"/>
      <c r="X322" s="275"/>
      <c r="Y322" s="275"/>
      <c r="Z322" s="275"/>
      <c r="AA322" s="275"/>
      <c r="AB322" s="23"/>
      <c r="AC322"/>
      <c r="AD322" s="92"/>
      <c r="AE322"/>
      <c r="AF322"/>
      <c r="AG322"/>
      <c r="AH322" s="96"/>
      <c r="AI322" s="394"/>
      <c r="AJ322" s="215"/>
      <c r="AK322" s="215"/>
      <c r="AL322" s="215"/>
      <c r="AM322" s="215"/>
      <c r="AN322" s="215"/>
      <c r="AO322" s="215"/>
      <c r="AP322" s="215"/>
      <c r="AQ322" s="215"/>
      <c r="AR322" s="215"/>
      <c r="AS322" s="215"/>
      <c r="AT322" s="215"/>
      <c r="AU322" s="215"/>
      <c r="AV322" s="215"/>
      <c r="AW322" s="215"/>
      <c r="AX322" s="215"/>
      <c r="AY322" s="394"/>
      <c r="AZ322" s="215"/>
      <c r="BA322" s="715"/>
      <c r="BB322"/>
      <c r="BC322" s="715"/>
      <c r="BD322"/>
      <c r="BE322" s="715"/>
      <c r="BF322"/>
      <c r="BG322" s="715"/>
      <c r="BH322"/>
      <c r="BI322" s="715"/>
      <c r="BJ322"/>
      <c r="BK322" s="715"/>
      <c r="BL322"/>
      <c r="BM322" s="715"/>
      <c r="BN322"/>
      <c r="BO322" s="387"/>
      <c r="BP322"/>
      <c r="BQ322" s="387"/>
      <c r="BR322"/>
      <c r="BS322" s="387"/>
      <c r="BT322"/>
      <c r="BU322" s="387"/>
      <c r="BV322"/>
      <c r="BW322" s="387"/>
      <c r="BX322"/>
      <c r="BY322" s="387"/>
      <c r="BZ322"/>
      <c r="CA322" s="387"/>
      <c r="CB322"/>
      <c r="CC322" s="387"/>
      <c r="CD322"/>
      <c r="CE322" s="387"/>
      <c r="CF322"/>
      <c r="CG322" s="387"/>
      <c r="CH322"/>
      <c r="CI322" s="387"/>
      <c r="CJ322"/>
      <c r="CK322" s="215"/>
      <c r="CL322" s="507"/>
      <c r="CM322" s="507"/>
      <c r="CN322" s="507"/>
      <c r="CO322" s="507"/>
      <c r="CP322" s="507"/>
      <c r="CQ322" s="507"/>
      <c r="CR322" s="507"/>
      <c r="CS322" s="507"/>
      <c r="CT322" s="507"/>
      <c r="CU322" s="507"/>
      <c r="CV322" s="507"/>
      <c r="CW322" s="507"/>
      <c r="CX322" s="507"/>
      <c r="CY322" s="507"/>
      <c r="DN322" s="507"/>
      <c r="DO322" s="507"/>
      <c r="DP322" s="507"/>
      <c r="DQ322" s="507"/>
      <c r="DR322" s="507"/>
      <c r="DS322" s="507"/>
      <c r="DT322" s="507"/>
      <c r="DU322" s="507"/>
      <c r="DV322" s="507"/>
      <c r="DW322" s="507"/>
      <c r="DX322" s="507"/>
      <c r="DY322" s="507"/>
      <c r="DZ322" s="507"/>
      <c r="EA322" s="507"/>
      <c r="EB322" s="507"/>
      <c r="EC322" s="507"/>
      <c r="ED322" s="507"/>
      <c r="EE322" s="507"/>
      <c r="EF322" s="507"/>
      <c r="EG322" s="507"/>
      <c r="EH322" s="507"/>
      <c r="EI322" s="507"/>
      <c r="EJ322" s="507"/>
      <c r="EK322" s="507"/>
      <c r="EL322" s="507"/>
      <c r="EM322" s="507"/>
      <c r="EN322" s="507"/>
      <c r="EO322" s="507"/>
      <c r="EP322" s="507"/>
      <c r="EQ322" s="507"/>
      <c r="ER322" s="507"/>
      <c r="ES322" s="507"/>
      <c r="ET322" s="507"/>
      <c r="EU322" s="507"/>
      <c r="EV322" s="507"/>
      <c r="EW322" s="507"/>
      <c r="EX322" s="507"/>
      <c r="EY322" s="507"/>
      <c r="EZ322" s="507"/>
      <c r="FA322" s="507"/>
      <c r="FB322" s="507"/>
      <c r="FC322" s="507"/>
      <c r="FD322" s="507"/>
      <c r="FE322" s="507"/>
      <c r="FF322" s="507"/>
      <c r="FG322" s="507"/>
      <c r="FH322" s="507"/>
      <c r="FI322" s="507"/>
      <c r="FJ322" s="507"/>
      <c r="FK322" s="507"/>
      <c r="FL322" s="507"/>
      <c r="FM322" s="507"/>
      <c r="FN322" s="507"/>
      <c r="FO322" s="507"/>
      <c r="FP322" s="507"/>
      <c r="FQ322" s="507"/>
      <c r="FR322" s="507"/>
      <c r="FS322" s="507"/>
      <c r="FT322" s="507"/>
      <c r="FU322" s="507"/>
      <c r="FV322" s="507"/>
      <c r="FW322" s="507"/>
      <c r="FX322" s="507"/>
      <c r="FY322" s="507"/>
      <c r="FZ322" s="507"/>
      <c r="GA322" s="507"/>
      <c r="GB322" s="507"/>
      <c r="GC322" s="507"/>
      <c r="GD322" s="507"/>
      <c r="GE322" s="507"/>
      <c r="GF322" s="507"/>
      <c r="GG322" s="507"/>
      <c r="GH322" s="507"/>
      <c r="GI322" s="507"/>
      <c r="GJ322" s="507"/>
      <c r="GK322" s="507"/>
      <c r="GL322" s="507"/>
      <c r="GM322" s="507"/>
      <c r="GN322" s="507"/>
      <c r="GO322" s="507"/>
      <c r="GP322" s="507"/>
      <c r="GQ322" s="507"/>
      <c r="GR322" s="507"/>
      <c r="GS322" s="507"/>
      <c r="GT322" s="507"/>
      <c r="GU322" s="507"/>
      <c r="GV322" s="507"/>
      <c r="GW322" s="507"/>
      <c r="GX322" s="507"/>
      <c r="GY322" s="507"/>
      <c r="GZ322" s="507"/>
      <c r="HA322" s="507"/>
      <c r="HB322" s="507"/>
      <c r="HC322" s="507"/>
      <c r="HD322" s="507"/>
      <c r="HE322" s="507"/>
      <c r="HF322" s="507"/>
      <c r="HG322" s="507"/>
      <c r="HH322" s="507"/>
      <c r="HI322" s="507"/>
      <c r="HJ322" s="507"/>
      <c r="HK322" s="507"/>
      <c r="HL322" s="507"/>
      <c r="HM322" s="507"/>
      <c r="HN322" s="507"/>
      <c r="HO322" s="507"/>
      <c r="HP322" s="507"/>
      <c r="HQ322" s="507"/>
      <c r="HR322" s="507"/>
      <c r="HS322" s="507"/>
      <c r="HT322" s="507"/>
      <c r="HU322" s="507"/>
      <c r="HV322" s="507"/>
      <c r="HW322" s="507"/>
      <c r="HX322" s="507"/>
      <c r="HY322" s="507"/>
      <c r="HZ322" s="507"/>
      <c r="IA322" s="507"/>
      <c r="IB322" s="507"/>
      <c r="IC322" s="507"/>
      <c r="ID322" s="507"/>
      <c r="IE322" s="507"/>
      <c r="IF322" s="507"/>
      <c r="IG322" s="507"/>
      <c r="IH322" s="507"/>
      <c r="II322" s="507"/>
      <c r="IJ322" s="507"/>
    </row>
    <row r="323" spans="1:244" s="398" customFormat="1" ht="19" x14ac:dyDescent="0.2">
      <c r="A323"/>
      <c r="B323" s="290"/>
      <c r="C323"/>
      <c r="D323" s="341"/>
      <c r="E323" s="463"/>
      <c r="F323" s="463"/>
      <c r="G323" s="271"/>
      <c r="H323"/>
      <c r="I323" s="99"/>
      <c r="J323"/>
      <c r="K323"/>
      <c r="L323"/>
      <c r="M323" s="275"/>
      <c r="N323" s="275"/>
      <c r="O323" s="275"/>
      <c r="P323" s="275"/>
      <c r="Q323" s="275"/>
      <c r="R323" s="275"/>
      <c r="S323" s="275"/>
      <c r="T323" s="275"/>
      <c r="U323" s="275"/>
      <c r="V323" s="275"/>
      <c r="W323" s="275"/>
      <c r="X323" s="275"/>
      <c r="Y323" s="275"/>
      <c r="Z323" s="275"/>
      <c r="AA323" s="275"/>
      <c r="AB323" s="23"/>
      <c r="AC323"/>
      <c r="AD323" s="92"/>
      <c r="AE323"/>
      <c r="AF323"/>
      <c r="AG323"/>
      <c r="AH323" s="96"/>
      <c r="AI323" s="394"/>
      <c r="AJ323" s="215"/>
      <c r="AK323" s="215"/>
      <c r="AL323" s="215"/>
      <c r="AM323" s="215"/>
      <c r="AN323" s="215"/>
      <c r="AO323" s="215"/>
      <c r="AP323" s="215"/>
      <c r="AQ323" s="215"/>
      <c r="AR323" s="215"/>
      <c r="AS323" s="215"/>
      <c r="AT323" s="215"/>
      <c r="AU323" s="215"/>
      <c r="AV323" s="215"/>
      <c r="AW323" s="215"/>
      <c r="AX323" s="215"/>
      <c r="AY323" s="394"/>
      <c r="AZ323" s="215"/>
      <c r="BA323" s="715"/>
      <c r="BB323"/>
      <c r="BC323" s="715"/>
      <c r="BD323"/>
      <c r="BE323" s="715"/>
      <c r="BF323"/>
      <c r="BG323" s="715"/>
      <c r="BH323"/>
      <c r="BI323" s="715"/>
      <c r="BJ323"/>
      <c r="BK323" s="715"/>
      <c r="BL323"/>
      <c r="BM323" s="715"/>
      <c r="BN323"/>
      <c r="BO323" s="387"/>
      <c r="BP323"/>
      <c r="BQ323" s="387"/>
      <c r="BR323"/>
      <c r="BS323" s="387"/>
      <c r="BT323"/>
      <c r="BU323" s="387"/>
      <c r="BV323"/>
      <c r="BW323" s="387"/>
      <c r="BX323"/>
      <c r="BY323" s="387"/>
      <c r="BZ323"/>
      <c r="CA323" s="387"/>
      <c r="CB323"/>
      <c r="CC323" s="387"/>
      <c r="CD323"/>
      <c r="CE323" s="387"/>
      <c r="CF323"/>
      <c r="CG323" s="387"/>
      <c r="CH323"/>
      <c r="CI323" s="387"/>
      <c r="CJ323"/>
      <c r="CK323" s="215"/>
      <c r="CL323" s="507"/>
      <c r="CM323" s="507"/>
      <c r="CN323" s="507"/>
      <c r="CO323" s="507"/>
      <c r="CP323" s="507"/>
      <c r="CQ323" s="507"/>
      <c r="CR323" s="507"/>
      <c r="CS323" s="507"/>
      <c r="CT323" s="507"/>
      <c r="CU323" s="507"/>
      <c r="CV323" s="507"/>
      <c r="CW323" s="507"/>
      <c r="CX323" s="507"/>
      <c r="CY323" s="507"/>
      <c r="DN323" s="507"/>
      <c r="DO323" s="507"/>
      <c r="DP323" s="507"/>
      <c r="DQ323" s="507"/>
      <c r="DR323" s="507"/>
      <c r="DS323" s="507"/>
      <c r="DT323" s="507"/>
      <c r="DU323" s="507"/>
      <c r="DV323" s="507"/>
      <c r="DW323" s="507"/>
      <c r="DX323" s="507"/>
      <c r="DY323" s="507"/>
      <c r="DZ323" s="507"/>
      <c r="EA323" s="507"/>
      <c r="EB323" s="507"/>
      <c r="EC323" s="507"/>
      <c r="ED323" s="507"/>
      <c r="EE323" s="507"/>
      <c r="EF323" s="507"/>
      <c r="EG323" s="507"/>
      <c r="EH323" s="507"/>
      <c r="EI323" s="507"/>
      <c r="EJ323" s="507"/>
      <c r="EK323" s="507"/>
      <c r="EL323" s="507"/>
      <c r="EM323" s="507"/>
      <c r="EN323" s="507"/>
      <c r="EO323" s="507"/>
      <c r="EP323" s="507"/>
      <c r="EQ323" s="507"/>
      <c r="ER323" s="507"/>
      <c r="ES323" s="507"/>
      <c r="ET323" s="507"/>
      <c r="EU323" s="507"/>
      <c r="EV323" s="507"/>
      <c r="EW323" s="507"/>
      <c r="EX323" s="507"/>
      <c r="EY323" s="507"/>
      <c r="EZ323" s="507"/>
      <c r="FA323" s="507"/>
      <c r="FB323" s="507"/>
      <c r="FC323" s="507"/>
      <c r="FD323" s="507"/>
      <c r="FE323" s="507"/>
      <c r="FF323" s="507"/>
      <c r="FG323" s="507"/>
      <c r="FH323" s="507"/>
      <c r="FI323" s="507"/>
      <c r="FJ323" s="507"/>
      <c r="FK323" s="507"/>
      <c r="FL323" s="507"/>
      <c r="FM323" s="507"/>
      <c r="FN323" s="507"/>
      <c r="FO323" s="507"/>
      <c r="FP323" s="507"/>
      <c r="FQ323" s="507"/>
      <c r="FR323" s="507"/>
      <c r="FS323" s="507"/>
      <c r="FT323" s="507"/>
      <c r="FU323" s="507"/>
      <c r="FV323" s="507"/>
      <c r="FW323" s="507"/>
      <c r="FX323" s="507"/>
      <c r="FY323" s="507"/>
      <c r="FZ323" s="507"/>
      <c r="GA323" s="507"/>
      <c r="GB323" s="507"/>
      <c r="GC323" s="507"/>
      <c r="GD323" s="507"/>
      <c r="GE323" s="507"/>
      <c r="GF323" s="507"/>
      <c r="GG323" s="507"/>
      <c r="GH323" s="507"/>
      <c r="GI323" s="507"/>
      <c r="GJ323" s="507"/>
      <c r="GK323" s="507"/>
      <c r="GL323" s="507"/>
      <c r="GM323" s="507"/>
      <c r="GN323" s="507"/>
      <c r="GO323" s="507"/>
      <c r="GP323" s="507"/>
      <c r="GQ323" s="507"/>
      <c r="GR323" s="507"/>
      <c r="GS323" s="507"/>
      <c r="GT323" s="507"/>
      <c r="GU323" s="507"/>
      <c r="GV323" s="507"/>
      <c r="GW323" s="507"/>
      <c r="GX323" s="507"/>
      <c r="GY323" s="507"/>
      <c r="GZ323" s="507"/>
      <c r="HA323" s="507"/>
      <c r="HB323" s="507"/>
      <c r="HC323" s="507"/>
      <c r="HD323" s="507"/>
      <c r="HE323" s="507"/>
      <c r="HF323" s="507"/>
      <c r="HG323" s="507"/>
      <c r="HH323" s="507"/>
      <c r="HI323" s="507"/>
      <c r="HJ323" s="507"/>
      <c r="HK323" s="507"/>
      <c r="HL323" s="507"/>
      <c r="HM323" s="507"/>
      <c r="HN323" s="507"/>
      <c r="HO323" s="507"/>
      <c r="HP323" s="507"/>
      <c r="HQ323" s="507"/>
      <c r="HR323" s="507"/>
      <c r="HS323" s="507"/>
      <c r="HT323" s="507"/>
      <c r="HU323" s="507"/>
      <c r="HV323" s="507"/>
      <c r="HW323" s="507"/>
      <c r="HX323" s="507"/>
      <c r="HY323" s="507"/>
      <c r="HZ323" s="507"/>
      <c r="IA323" s="507"/>
      <c r="IB323" s="507"/>
      <c r="IC323" s="507"/>
      <c r="ID323" s="507"/>
      <c r="IE323" s="507"/>
      <c r="IF323" s="507"/>
      <c r="IG323" s="507"/>
      <c r="IH323" s="507"/>
      <c r="II323" s="507"/>
      <c r="IJ323" s="507"/>
    </row>
    <row r="324" spans="1:244" s="398" customFormat="1" ht="19" x14ac:dyDescent="0.2">
      <c r="A324"/>
      <c r="B324" s="290"/>
      <c r="C324"/>
      <c r="D324" s="341"/>
      <c r="E324" s="463"/>
      <c r="F324" s="463"/>
      <c r="G324" s="271"/>
      <c r="H324"/>
      <c r="I324" s="99"/>
      <c r="J324"/>
      <c r="K324"/>
      <c r="L324"/>
      <c r="M324" s="275"/>
      <c r="N324" s="275"/>
      <c r="O324" s="275"/>
      <c r="P324" s="275"/>
      <c r="Q324" s="275"/>
      <c r="R324" s="275"/>
      <c r="S324" s="275"/>
      <c r="T324" s="275"/>
      <c r="U324" s="275"/>
      <c r="V324" s="275"/>
      <c r="W324" s="275"/>
      <c r="X324" s="275"/>
      <c r="Y324" s="275"/>
      <c r="Z324" s="275"/>
      <c r="AA324" s="275"/>
      <c r="AB324" s="23"/>
      <c r="AC324"/>
      <c r="AD324" s="92"/>
      <c r="AE324"/>
      <c r="AF324"/>
      <c r="AG324"/>
      <c r="AH324" s="96"/>
      <c r="AI324" s="394"/>
      <c r="AJ324" s="215"/>
      <c r="AK324" s="215"/>
      <c r="AL324" s="215"/>
      <c r="AM324" s="215"/>
      <c r="AN324" s="215"/>
      <c r="AO324" s="215"/>
      <c r="AP324" s="215"/>
      <c r="AQ324" s="215"/>
      <c r="AR324" s="215"/>
      <c r="AS324" s="215"/>
      <c r="AT324" s="215"/>
      <c r="AU324" s="215"/>
      <c r="AV324" s="215"/>
      <c r="AW324" s="215"/>
      <c r="AX324" s="215"/>
      <c r="AY324" s="394"/>
      <c r="AZ324" s="215"/>
      <c r="BA324" s="715"/>
      <c r="BB324"/>
      <c r="BC324" s="715"/>
      <c r="BD324"/>
      <c r="BE324" s="715"/>
      <c r="BF324"/>
      <c r="BG324" s="715"/>
      <c r="BH324"/>
      <c r="BI324" s="715"/>
      <c r="BJ324"/>
      <c r="BK324" s="715"/>
      <c r="BL324"/>
      <c r="BM324" s="715"/>
      <c r="BN324"/>
      <c r="BO324" s="387"/>
      <c r="BP324"/>
      <c r="BQ324" s="387"/>
      <c r="BR324"/>
      <c r="BS324" s="387"/>
      <c r="BT324"/>
      <c r="BU324" s="387"/>
      <c r="BV324"/>
      <c r="BW324" s="387"/>
      <c r="BX324"/>
      <c r="BY324" s="387"/>
      <c r="BZ324"/>
      <c r="CA324" s="387"/>
      <c r="CB324"/>
      <c r="CC324" s="387"/>
      <c r="CD324"/>
      <c r="CE324" s="387"/>
      <c r="CF324"/>
      <c r="CG324" s="387"/>
      <c r="CH324"/>
      <c r="CI324" s="387"/>
      <c r="CJ324"/>
      <c r="CK324" s="215"/>
      <c r="CL324" s="507"/>
      <c r="CM324" s="507"/>
      <c r="CN324" s="507"/>
      <c r="CO324" s="507"/>
      <c r="CP324" s="507"/>
      <c r="CQ324" s="507"/>
      <c r="CR324" s="507"/>
      <c r="CS324" s="507"/>
      <c r="CT324" s="507"/>
      <c r="CU324" s="507"/>
      <c r="CV324" s="507"/>
      <c r="CW324" s="507"/>
      <c r="CX324" s="507"/>
      <c r="CY324" s="507"/>
      <c r="DN324" s="507"/>
      <c r="DO324" s="507"/>
      <c r="DP324" s="507"/>
      <c r="DQ324" s="507"/>
      <c r="DR324" s="507"/>
      <c r="DS324" s="507"/>
      <c r="DT324" s="507"/>
      <c r="DU324" s="507"/>
      <c r="DV324" s="507"/>
      <c r="DW324" s="507"/>
      <c r="DX324" s="507"/>
      <c r="DY324" s="507"/>
      <c r="DZ324" s="507"/>
      <c r="EA324" s="507"/>
      <c r="EB324" s="507"/>
      <c r="EC324" s="507"/>
      <c r="ED324" s="507"/>
      <c r="EE324" s="507"/>
      <c r="EF324" s="507"/>
      <c r="EG324" s="507"/>
      <c r="EH324" s="507"/>
      <c r="EI324" s="507"/>
      <c r="EJ324" s="507"/>
      <c r="EK324" s="507"/>
      <c r="EL324" s="507"/>
      <c r="EM324" s="507"/>
      <c r="EN324" s="507"/>
      <c r="EO324" s="507"/>
      <c r="EP324" s="507"/>
      <c r="EQ324" s="507"/>
      <c r="ER324" s="507"/>
      <c r="ES324" s="507"/>
      <c r="ET324" s="507"/>
      <c r="EU324" s="507"/>
      <c r="EV324" s="507"/>
      <c r="EW324" s="507"/>
      <c r="EX324" s="507"/>
      <c r="EY324" s="507"/>
      <c r="EZ324" s="507"/>
      <c r="FA324" s="507"/>
      <c r="FB324" s="507"/>
      <c r="FC324" s="507"/>
      <c r="FD324" s="507"/>
      <c r="FE324" s="507"/>
      <c r="FF324" s="507"/>
      <c r="FG324" s="507"/>
      <c r="FH324" s="507"/>
      <c r="FI324" s="507"/>
      <c r="FJ324" s="507"/>
      <c r="FK324" s="507"/>
      <c r="FL324" s="507"/>
      <c r="FM324" s="507"/>
      <c r="FN324" s="507"/>
      <c r="FO324" s="507"/>
      <c r="FP324" s="507"/>
      <c r="FQ324" s="507"/>
      <c r="FR324" s="507"/>
      <c r="FS324" s="507"/>
      <c r="FT324" s="507"/>
      <c r="FU324" s="507"/>
      <c r="FV324" s="507"/>
      <c r="FW324" s="507"/>
      <c r="FX324" s="507"/>
      <c r="FY324" s="507"/>
      <c r="FZ324" s="507"/>
      <c r="GA324" s="507"/>
      <c r="GB324" s="507"/>
      <c r="GC324" s="507"/>
      <c r="GD324" s="507"/>
      <c r="GE324" s="507"/>
      <c r="GF324" s="507"/>
      <c r="GG324" s="507"/>
      <c r="GH324" s="507"/>
      <c r="GI324" s="507"/>
      <c r="GJ324" s="507"/>
      <c r="GK324" s="507"/>
      <c r="GL324" s="507"/>
      <c r="GM324" s="507"/>
      <c r="GN324" s="507"/>
      <c r="GO324" s="507"/>
      <c r="GP324" s="507"/>
      <c r="GQ324" s="507"/>
      <c r="GR324" s="507"/>
      <c r="GS324" s="507"/>
      <c r="GT324" s="507"/>
      <c r="GU324" s="507"/>
      <c r="GV324" s="507"/>
      <c r="GW324" s="507"/>
      <c r="GX324" s="507"/>
      <c r="GY324" s="507"/>
      <c r="GZ324" s="507"/>
      <c r="HA324" s="507"/>
      <c r="HB324" s="507"/>
      <c r="HC324" s="507"/>
      <c r="HD324" s="507"/>
      <c r="HE324" s="507"/>
      <c r="HF324" s="507"/>
      <c r="HG324" s="507"/>
      <c r="HH324" s="507"/>
      <c r="HI324" s="507"/>
      <c r="HJ324" s="507"/>
      <c r="HK324" s="507"/>
      <c r="HL324" s="507"/>
      <c r="HM324" s="507"/>
      <c r="HN324" s="507"/>
      <c r="HO324" s="507"/>
      <c r="HP324" s="507"/>
      <c r="HQ324" s="507"/>
      <c r="HR324" s="507"/>
      <c r="HS324" s="507"/>
      <c r="HT324" s="507"/>
      <c r="HU324" s="507"/>
      <c r="HV324" s="507"/>
      <c r="HW324" s="507"/>
      <c r="HX324" s="507"/>
      <c r="HY324" s="507"/>
      <c r="HZ324" s="507"/>
      <c r="IA324" s="507"/>
      <c r="IB324" s="507"/>
      <c r="IC324" s="507"/>
      <c r="ID324" s="507"/>
      <c r="IE324" s="507"/>
      <c r="IF324" s="507"/>
      <c r="IG324" s="507"/>
      <c r="IH324" s="507"/>
      <c r="II324" s="507"/>
      <c r="IJ324" s="507"/>
    </row>
    <row r="325" spans="1:244" s="398" customFormat="1" ht="19" x14ac:dyDescent="0.2">
      <c r="A325"/>
      <c r="B325" s="290"/>
      <c r="C325"/>
      <c r="D325" s="341"/>
      <c r="E325" s="463"/>
      <c r="F325" s="463"/>
      <c r="G325" s="271"/>
      <c r="H325"/>
      <c r="I325" s="99"/>
      <c r="J325"/>
      <c r="K325"/>
      <c r="L325"/>
      <c r="M325" s="275"/>
      <c r="N325" s="275"/>
      <c r="O325" s="275"/>
      <c r="P325" s="275"/>
      <c r="Q325" s="275"/>
      <c r="R325" s="275"/>
      <c r="S325" s="275"/>
      <c r="T325" s="275"/>
      <c r="U325" s="275"/>
      <c r="V325" s="275"/>
      <c r="W325" s="275"/>
      <c r="X325" s="275"/>
      <c r="Y325" s="275"/>
      <c r="Z325" s="275"/>
      <c r="AA325" s="275"/>
      <c r="AB325" s="23"/>
      <c r="AC325"/>
      <c r="AD325" s="92"/>
      <c r="AE325"/>
      <c r="AF325"/>
      <c r="AG325"/>
      <c r="AH325" s="96"/>
      <c r="AI325" s="394"/>
      <c r="AJ325" s="215"/>
      <c r="AK325" s="215"/>
      <c r="AL325" s="215"/>
      <c r="AM325" s="215"/>
      <c r="AN325" s="215"/>
      <c r="AO325" s="215"/>
      <c r="AP325" s="215"/>
      <c r="AQ325" s="215"/>
      <c r="AR325" s="215"/>
      <c r="AS325" s="215"/>
      <c r="AT325" s="215"/>
      <c r="AU325" s="215"/>
      <c r="AV325" s="215"/>
      <c r="AW325" s="215"/>
      <c r="AX325" s="215"/>
      <c r="AY325" s="394"/>
      <c r="AZ325" s="215"/>
      <c r="BA325" s="715"/>
      <c r="BB325"/>
      <c r="BC325" s="715"/>
      <c r="BD325"/>
      <c r="BE325" s="715"/>
      <c r="BF325"/>
      <c r="BG325" s="715"/>
      <c r="BH325"/>
      <c r="BI325" s="715"/>
      <c r="BJ325"/>
      <c r="BK325" s="715"/>
      <c r="BL325"/>
      <c r="BM325" s="715"/>
      <c r="BN325"/>
      <c r="BO325" s="387"/>
      <c r="BP325"/>
      <c r="BQ325" s="387"/>
      <c r="BR325"/>
      <c r="BS325" s="387"/>
      <c r="BT325"/>
      <c r="BU325" s="387"/>
      <c r="BV325"/>
      <c r="BW325" s="387"/>
      <c r="BX325"/>
      <c r="BY325" s="387"/>
      <c r="BZ325"/>
      <c r="CA325" s="387"/>
      <c r="CB325"/>
      <c r="CC325" s="387"/>
      <c r="CD325"/>
      <c r="CE325" s="387"/>
      <c r="CF325"/>
      <c r="CG325" s="387"/>
      <c r="CH325"/>
      <c r="CI325" s="387"/>
      <c r="CJ325"/>
      <c r="CK325" s="215"/>
      <c r="CL325" s="507"/>
      <c r="CM325" s="507"/>
      <c r="CN325" s="507"/>
      <c r="CO325" s="507"/>
      <c r="CP325" s="507"/>
      <c r="CQ325" s="507"/>
      <c r="CR325" s="507"/>
      <c r="CS325" s="507"/>
      <c r="CT325" s="507"/>
      <c r="CU325" s="507"/>
      <c r="CV325" s="507"/>
      <c r="CW325" s="507"/>
      <c r="CX325" s="507"/>
      <c r="CY325" s="507"/>
      <c r="DN325" s="507"/>
      <c r="DO325" s="507"/>
      <c r="DP325" s="507"/>
      <c r="DQ325" s="507"/>
      <c r="DR325" s="507"/>
      <c r="DS325" s="507"/>
      <c r="DT325" s="507"/>
      <c r="DU325" s="507"/>
      <c r="DV325" s="507"/>
      <c r="DW325" s="507"/>
      <c r="DX325" s="507"/>
      <c r="DY325" s="507"/>
      <c r="DZ325" s="507"/>
      <c r="EA325" s="507"/>
      <c r="EB325" s="507"/>
      <c r="EC325" s="507"/>
      <c r="ED325" s="507"/>
      <c r="EE325" s="507"/>
      <c r="EF325" s="507"/>
      <c r="EG325" s="507"/>
      <c r="EH325" s="507"/>
      <c r="EI325" s="507"/>
      <c r="EJ325" s="507"/>
      <c r="EK325" s="507"/>
      <c r="EL325" s="507"/>
      <c r="EM325" s="507"/>
      <c r="EN325" s="507"/>
      <c r="EO325" s="507"/>
      <c r="EP325" s="507"/>
      <c r="EQ325" s="507"/>
      <c r="ER325" s="507"/>
      <c r="ES325" s="507"/>
      <c r="ET325" s="507"/>
      <c r="EU325" s="507"/>
      <c r="EV325" s="507"/>
      <c r="EW325" s="507"/>
      <c r="EX325" s="507"/>
      <c r="EY325" s="507"/>
      <c r="EZ325" s="507"/>
      <c r="FA325" s="507"/>
      <c r="FB325" s="507"/>
      <c r="FC325" s="507"/>
      <c r="FD325" s="507"/>
      <c r="FE325" s="507"/>
      <c r="FF325" s="507"/>
      <c r="FG325" s="507"/>
      <c r="FH325" s="507"/>
      <c r="FI325" s="507"/>
      <c r="FJ325" s="507"/>
      <c r="FK325" s="507"/>
      <c r="FL325" s="507"/>
      <c r="FM325" s="507"/>
      <c r="FN325" s="507"/>
      <c r="FO325" s="507"/>
      <c r="FP325" s="507"/>
      <c r="FQ325" s="507"/>
      <c r="FR325" s="507"/>
      <c r="FS325" s="507"/>
      <c r="FT325" s="507"/>
      <c r="FU325" s="507"/>
      <c r="FV325" s="507"/>
      <c r="FW325" s="507"/>
      <c r="FX325" s="507"/>
      <c r="FY325" s="507"/>
      <c r="FZ325" s="507"/>
      <c r="GA325" s="507"/>
      <c r="GB325" s="507"/>
      <c r="GC325" s="507"/>
      <c r="GD325" s="507"/>
      <c r="GE325" s="507"/>
      <c r="GF325" s="507"/>
      <c r="GG325" s="507"/>
      <c r="GH325" s="507"/>
      <c r="GI325" s="507"/>
      <c r="GJ325" s="507"/>
      <c r="GK325" s="507"/>
      <c r="GL325" s="507"/>
      <c r="GM325" s="507"/>
      <c r="GN325" s="507"/>
      <c r="GO325" s="507"/>
      <c r="GP325" s="507"/>
      <c r="GQ325" s="507"/>
      <c r="GR325" s="507"/>
      <c r="GS325" s="507"/>
      <c r="GT325" s="507"/>
      <c r="GU325" s="507"/>
      <c r="GV325" s="507"/>
      <c r="GW325" s="507"/>
      <c r="GX325" s="507"/>
      <c r="GY325" s="507"/>
      <c r="GZ325" s="507"/>
      <c r="HA325" s="507"/>
      <c r="HB325" s="507"/>
      <c r="HC325" s="507"/>
      <c r="HD325" s="507"/>
      <c r="HE325" s="507"/>
      <c r="HF325" s="507"/>
      <c r="HG325" s="507"/>
      <c r="HH325" s="507"/>
      <c r="HI325" s="507"/>
      <c r="HJ325" s="507"/>
      <c r="HK325" s="507"/>
      <c r="HL325" s="507"/>
      <c r="HM325" s="507"/>
      <c r="HN325" s="507"/>
      <c r="HO325" s="507"/>
      <c r="HP325" s="507"/>
      <c r="HQ325" s="507"/>
      <c r="HR325" s="507"/>
      <c r="HS325" s="507"/>
      <c r="HT325" s="507"/>
      <c r="HU325" s="507"/>
      <c r="HV325" s="507"/>
      <c r="HW325" s="507"/>
      <c r="HX325" s="507"/>
      <c r="HY325" s="507"/>
      <c r="HZ325" s="507"/>
      <c r="IA325" s="507"/>
      <c r="IB325" s="507"/>
      <c r="IC325" s="507"/>
      <c r="ID325" s="507"/>
      <c r="IE325" s="507"/>
      <c r="IF325" s="507"/>
      <c r="IG325" s="507"/>
      <c r="IH325" s="507"/>
      <c r="II325" s="507"/>
      <c r="IJ325" s="507"/>
    </row>
    <row r="326" spans="1:244" s="398" customFormat="1" ht="19" x14ac:dyDescent="0.2">
      <c r="A326"/>
      <c r="B326" s="290"/>
      <c r="C326"/>
      <c r="D326" s="341"/>
      <c r="E326" s="463"/>
      <c r="F326" s="463"/>
      <c r="G326" s="271"/>
      <c r="H326"/>
      <c r="I326" s="99"/>
      <c r="J326"/>
      <c r="K326"/>
      <c r="L326"/>
      <c r="M326" s="275"/>
      <c r="N326" s="275"/>
      <c r="O326" s="275"/>
      <c r="P326" s="275"/>
      <c r="Q326" s="275"/>
      <c r="R326" s="275"/>
      <c r="S326" s="275"/>
      <c r="T326" s="275"/>
      <c r="U326" s="275"/>
      <c r="V326" s="275"/>
      <c r="W326" s="275"/>
      <c r="X326" s="275"/>
      <c r="Y326" s="275"/>
      <c r="Z326" s="275"/>
      <c r="AA326" s="275"/>
      <c r="AB326" s="23"/>
      <c r="AC326"/>
      <c r="AD326" s="92"/>
      <c r="AE326"/>
      <c r="AF326"/>
      <c r="AG326"/>
      <c r="AH326" s="96"/>
      <c r="AI326" s="394"/>
      <c r="AJ326" s="215"/>
      <c r="AK326" s="215"/>
      <c r="AL326" s="215"/>
      <c r="AM326" s="215"/>
      <c r="AN326" s="215"/>
      <c r="AO326" s="215"/>
      <c r="AP326" s="215"/>
      <c r="AQ326" s="215"/>
      <c r="AR326" s="215"/>
      <c r="AS326" s="215"/>
      <c r="AT326" s="215"/>
      <c r="AU326" s="215"/>
      <c r="AV326" s="215"/>
      <c r="AW326" s="215"/>
      <c r="AX326" s="215"/>
      <c r="AY326" s="394"/>
      <c r="AZ326" s="215"/>
      <c r="BA326" s="715"/>
      <c r="BB326"/>
      <c r="BC326" s="715"/>
      <c r="BD326"/>
      <c r="BE326" s="715"/>
      <c r="BF326"/>
      <c r="BG326" s="715"/>
      <c r="BH326"/>
      <c r="BI326" s="715"/>
      <c r="BJ326"/>
      <c r="BK326" s="715"/>
      <c r="BL326"/>
      <c r="BM326" s="715"/>
      <c r="BN326"/>
      <c r="BO326" s="387"/>
      <c r="BP326"/>
      <c r="BQ326" s="387"/>
      <c r="BR326"/>
      <c r="BS326" s="387"/>
      <c r="BT326"/>
      <c r="BU326" s="387"/>
      <c r="BV326"/>
      <c r="BW326" s="387"/>
      <c r="BX326"/>
      <c r="BY326" s="387"/>
      <c r="BZ326"/>
      <c r="CA326" s="387"/>
      <c r="CB326"/>
      <c r="CC326" s="387"/>
      <c r="CD326"/>
      <c r="CE326" s="387"/>
      <c r="CF326"/>
      <c r="CG326" s="387"/>
      <c r="CH326"/>
      <c r="CI326" s="387"/>
      <c r="CJ326"/>
      <c r="CK326" s="215"/>
      <c r="CL326" s="507"/>
      <c r="CM326" s="507"/>
      <c r="CN326" s="507"/>
      <c r="CO326" s="507"/>
      <c r="CP326" s="507"/>
      <c r="CQ326" s="507"/>
      <c r="CR326" s="507"/>
      <c r="CS326" s="507"/>
      <c r="CT326" s="507"/>
      <c r="CU326" s="507"/>
      <c r="CV326" s="507"/>
      <c r="CW326" s="507"/>
      <c r="CX326" s="507"/>
      <c r="CY326" s="507"/>
      <c r="DN326" s="507"/>
      <c r="DO326" s="507"/>
      <c r="DP326" s="507"/>
      <c r="DQ326" s="507"/>
      <c r="DR326" s="507"/>
      <c r="DS326" s="507"/>
      <c r="DT326" s="507"/>
      <c r="DU326" s="507"/>
      <c r="DV326" s="507"/>
      <c r="DW326" s="507"/>
      <c r="DX326" s="507"/>
      <c r="DY326" s="507"/>
      <c r="DZ326" s="507"/>
      <c r="EA326" s="507"/>
      <c r="EB326" s="507"/>
      <c r="EC326" s="507"/>
      <c r="ED326" s="507"/>
      <c r="EE326" s="507"/>
      <c r="EF326" s="507"/>
      <c r="EG326" s="507"/>
      <c r="EH326" s="507"/>
      <c r="EI326" s="507"/>
      <c r="EJ326" s="507"/>
      <c r="EK326" s="507"/>
      <c r="EL326" s="507"/>
      <c r="EM326" s="507"/>
      <c r="EN326" s="507"/>
      <c r="EO326" s="507"/>
      <c r="EP326" s="507"/>
      <c r="EQ326" s="507"/>
      <c r="ER326" s="507"/>
      <c r="ES326" s="507"/>
      <c r="ET326" s="507"/>
      <c r="EU326" s="507"/>
      <c r="EV326" s="507"/>
      <c r="EW326" s="507"/>
      <c r="EX326" s="507"/>
      <c r="EY326" s="507"/>
      <c r="EZ326" s="507"/>
      <c r="FA326" s="507"/>
      <c r="FB326" s="507"/>
      <c r="FC326" s="507"/>
      <c r="FD326" s="507"/>
      <c r="FE326" s="507"/>
      <c r="FF326" s="507"/>
      <c r="FG326" s="507"/>
      <c r="FH326" s="507"/>
      <c r="FI326" s="507"/>
      <c r="FJ326" s="507"/>
      <c r="FK326" s="507"/>
      <c r="FL326" s="507"/>
      <c r="FM326" s="507"/>
      <c r="FN326" s="507"/>
      <c r="FO326" s="507"/>
      <c r="FP326" s="507"/>
      <c r="FQ326" s="507"/>
      <c r="FR326" s="507"/>
      <c r="FS326" s="507"/>
      <c r="FT326" s="507"/>
      <c r="FU326" s="507"/>
      <c r="FV326" s="507"/>
      <c r="FW326" s="507"/>
      <c r="FX326" s="507"/>
      <c r="FY326" s="507"/>
      <c r="FZ326" s="507"/>
      <c r="GA326" s="507"/>
      <c r="GB326" s="507"/>
      <c r="GC326" s="507"/>
      <c r="GD326" s="507"/>
      <c r="GE326" s="507"/>
      <c r="GF326" s="507"/>
      <c r="GG326" s="507"/>
      <c r="GH326" s="507"/>
      <c r="GI326" s="507"/>
      <c r="GJ326" s="507"/>
      <c r="GK326" s="507"/>
      <c r="GL326" s="507"/>
      <c r="GM326" s="507"/>
      <c r="GN326" s="507"/>
      <c r="GO326" s="507"/>
      <c r="GP326" s="507"/>
      <c r="GQ326" s="507"/>
      <c r="GR326" s="507"/>
      <c r="GS326" s="507"/>
      <c r="GT326" s="507"/>
      <c r="GU326" s="507"/>
      <c r="GV326" s="507"/>
      <c r="GW326" s="507"/>
      <c r="GX326" s="507"/>
      <c r="GY326" s="507"/>
      <c r="GZ326" s="507"/>
      <c r="HA326" s="507"/>
      <c r="HB326" s="507"/>
      <c r="HC326" s="507"/>
      <c r="HD326" s="507"/>
      <c r="HE326" s="507"/>
      <c r="HF326" s="507"/>
      <c r="HG326" s="507"/>
      <c r="HH326" s="507"/>
      <c r="HI326" s="507"/>
      <c r="HJ326" s="507"/>
      <c r="HK326" s="507"/>
      <c r="HL326" s="507"/>
      <c r="HM326" s="507"/>
      <c r="HN326" s="507"/>
      <c r="HO326" s="507"/>
      <c r="HP326" s="507"/>
      <c r="HQ326" s="507"/>
      <c r="HR326" s="507"/>
      <c r="HS326" s="507"/>
      <c r="HT326" s="507"/>
      <c r="HU326" s="507"/>
      <c r="HV326" s="507"/>
      <c r="HW326" s="507"/>
      <c r="HX326" s="507"/>
      <c r="HY326" s="507"/>
      <c r="HZ326" s="507"/>
      <c r="IA326" s="507"/>
      <c r="IB326" s="507"/>
      <c r="IC326" s="507"/>
      <c r="ID326" s="507"/>
      <c r="IE326" s="507"/>
      <c r="IF326" s="507"/>
      <c r="IG326" s="507"/>
      <c r="IH326" s="507"/>
      <c r="II326" s="507"/>
      <c r="IJ326" s="507"/>
    </row>
    <row r="327" spans="1:244" s="398" customFormat="1" ht="19" x14ac:dyDescent="0.2">
      <c r="A327"/>
      <c r="B327" s="290"/>
      <c r="C327"/>
      <c r="D327" s="341"/>
      <c r="E327" s="463"/>
      <c r="F327" s="463"/>
      <c r="G327" s="271"/>
      <c r="H327"/>
      <c r="I327" s="99"/>
      <c r="J327"/>
      <c r="K327"/>
      <c r="L327"/>
      <c r="M327" s="275"/>
      <c r="N327" s="275"/>
      <c r="O327" s="275"/>
      <c r="P327" s="275"/>
      <c r="Q327" s="275"/>
      <c r="R327" s="275"/>
      <c r="S327" s="275"/>
      <c r="T327" s="275"/>
      <c r="U327" s="275"/>
      <c r="V327" s="275"/>
      <c r="W327" s="275"/>
      <c r="X327" s="275"/>
      <c r="Y327" s="275"/>
      <c r="Z327" s="275"/>
      <c r="AA327" s="275"/>
      <c r="AB327" s="23"/>
      <c r="AC327"/>
      <c r="AD327" s="92"/>
      <c r="AE327"/>
      <c r="AF327"/>
      <c r="AG327"/>
      <c r="AH327" s="96"/>
      <c r="AI327" s="394"/>
      <c r="AJ327" s="215"/>
      <c r="AK327" s="215"/>
      <c r="AL327" s="215"/>
      <c r="AM327" s="215"/>
      <c r="AN327" s="215"/>
      <c r="AO327" s="215"/>
      <c r="AP327" s="215"/>
      <c r="AQ327" s="215"/>
      <c r="AR327" s="215"/>
      <c r="AS327" s="215"/>
      <c r="AT327" s="215"/>
      <c r="AU327" s="215"/>
      <c r="AV327" s="215"/>
      <c r="AW327" s="215"/>
      <c r="AX327" s="215"/>
      <c r="AY327" s="394"/>
      <c r="AZ327" s="215"/>
      <c r="BA327" s="715"/>
      <c r="BB327"/>
      <c r="BC327" s="715"/>
      <c r="BD327"/>
      <c r="BE327" s="715"/>
      <c r="BF327"/>
      <c r="BG327" s="715"/>
      <c r="BH327"/>
      <c r="BI327" s="715"/>
      <c r="BJ327"/>
      <c r="BK327" s="715"/>
      <c r="BL327"/>
      <c r="BM327" s="715"/>
      <c r="BN327"/>
      <c r="BO327" s="387"/>
      <c r="BP327"/>
      <c r="BQ327" s="387"/>
      <c r="BR327"/>
      <c r="BS327" s="387"/>
      <c r="BT327"/>
      <c r="BU327" s="387"/>
      <c r="BV327"/>
      <c r="BW327" s="387"/>
      <c r="BX327"/>
      <c r="BY327" s="387"/>
      <c r="BZ327"/>
      <c r="CA327" s="387"/>
      <c r="CB327"/>
      <c r="CC327" s="387"/>
      <c r="CD327"/>
      <c r="CE327" s="387"/>
      <c r="CF327"/>
      <c r="CG327" s="387"/>
      <c r="CH327"/>
      <c r="CI327" s="387"/>
      <c r="CJ327"/>
      <c r="CK327" s="215"/>
      <c r="CL327" s="507"/>
      <c r="CM327" s="507"/>
      <c r="CN327" s="507"/>
      <c r="CO327" s="507"/>
      <c r="CP327" s="507"/>
      <c r="CQ327" s="507"/>
      <c r="CR327" s="507"/>
      <c r="CS327" s="507"/>
      <c r="CT327" s="507"/>
      <c r="CU327" s="507"/>
      <c r="CV327" s="507"/>
      <c r="CW327" s="507"/>
      <c r="CX327" s="507"/>
      <c r="CY327" s="507"/>
      <c r="DN327" s="507"/>
      <c r="DO327" s="507"/>
      <c r="DP327" s="507"/>
      <c r="DQ327" s="507"/>
      <c r="DR327" s="507"/>
      <c r="DS327" s="507"/>
      <c r="DT327" s="507"/>
      <c r="DU327" s="507"/>
      <c r="DV327" s="507"/>
      <c r="DW327" s="507"/>
      <c r="DX327" s="507"/>
      <c r="DY327" s="507"/>
      <c r="DZ327" s="507"/>
      <c r="EA327" s="507"/>
      <c r="EB327" s="507"/>
      <c r="EC327" s="507"/>
      <c r="ED327" s="507"/>
      <c r="EE327" s="507"/>
      <c r="EF327" s="507"/>
      <c r="EG327" s="507"/>
      <c r="EH327" s="507"/>
      <c r="EI327" s="507"/>
      <c r="EJ327" s="507"/>
      <c r="EK327" s="507"/>
      <c r="EL327" s="507"/>
      <c r="EM327" s="507"/>
      <c r="EN327" s="507"/>
      <c r="EO327" s="507"/>
      <c r="EP327" s="507"/>
      <c r="EQ327" s="507"/>
      <c r="ER327" s="507"/>
      <c r="ES327" s="507"/>
      <c r="ET327" s="507"/>
      <c r="EU327" s="507"/>
      <c r="EV327" s="507"/>
      <c r="EW327" s="507"/>
      <c r="EX327" s="507"/>
      <c r="EY327" s="507"/>
      <c r="EZ327" s="507"/>
      <c r="FA327" s="507"/>
      <c r="FB327" s="507"/>
      <c r="FC327" s="507"/>
      <c r="FD327" s="507"/>
      <c r="FE327" s="507"/>
      <c r="FF327" s="507"/>
      <c r="FG327" s="507"/>
      <c r="FH327" s="507"/>
      <c r="FI327" s="507"/>
      <c r="FJ327" s="507"/>
      <c r="FK327" s="507"/>
      <c r="FL327" s="507"/>
      <c r="FM327" s="507"/>
      <c r="FN327" s="507"/>
      <c r="FO327" s="507"/>
      <c r="FP327" s="507"/>
      <c r="FQ327" s="507"/>
      <c r="FR327" s="507"/>
      <c r="FS327" s="507"/>
      <c r="FT327" s="507"/>
      <c r="FU327" s="507"/>
      <c r="FV327" s="507"/>
      <c r="FW327" s="507"/>
      <c r="FX327" s="507"/>
      <c r="FY327" s="507"/>
      <c r="FZ327" s="507"/>
      <c r="GA327" s="507"/>
      <c r="GB327" s="507"/>
      <c r="GC327" s="507"/>
      <c r="GD327" s="507"/>
      <c r="GE327" s="507"/>
      <c r="GF327" s="507"/>
      <c r="GG327" s="507"/>
      <c r="GH327" s="507"/>
      <c r="GI327" s="507"/>
      <c r="GJ327" s="507"/>
      <c r="GK327" s="507"/>
      <c r="GL327" s="507"/>
      <c r="GM327" s="507"/>
      <c r="GN327" s="507"/>
      <c r="GO327" s="507"/>
      <c r="GP327" s="507"/>
      <c r="GQ327" s="507"/>
      <c r="GR327" s="507"/>
      <c r="GS327" s="507"/>
      <c r="GT327" s="507"/>
      <c r="GU327" s="507"/>
      <c r="GV327" s="507"/>
      <c r="GW327" s="507"/>
      <c r="GX327" s="507"/>
      <c r="GY327" s="507"/>
      <c r="GZ327" s="507"/>
      <c r="HA327" s="507"/>
      <c r="HB327" s="507"/>
      <c r="HC327" s="507"/>
      <c r="HD327" s="507"/>
      <c r="HE327" s="507"/>
      <c r="HF327" s="507"/>
      <c r="HG327" s="507"/>
      <c r="HH327" s="507"/>
      <c r="HI327" s="507"/>
      <c r="HJ327" s="507"/>
      <c r="HK327" s="507"/>
      <c r="HL327" s="507"/>
      <c r="HM327" s="507"/>
      <c r="HN327" s="507"/>
      <c r="HO327" s="507"/>
      <c r="HP327" s="507"/>
      <c r="HQ327" s="507"/>
      <c r="HR327" s="507"/>
      <c r="HS327" s="507"/>
      <c r="HT327" s="507"/>
      <c r="HU327" s="507"/>
      <c r="HV327" s="507"/>
      <c r="HW327" s="507"/>
      <c r="HX327" s="507"/>
      <c r="HY327" s="507"/>
      <c r="HZ327" s="507"/>
      <c r="IA327" s="507"/>
      <c r="IB327" s="507"/>
      <c r="IC327" s="507"/>
      <c r="ID327" s="507"/>
      <c r="IE327" s="507"/>
      <c r="IF327" s="507"/>
      <c r="IG327" s="507"/>
      <c r="IH327" s="507"/>
      <c r="II327" s="507"/>
      <c r="IJ327" s="507"/>
    </row>
    <row r="328" spans="1:244" s="398" customFormat="1" ht="19" x14ac:dyDescent="0.2">
      <c r="A328"/>
      <c r="B328" s="290"/>
      <c r="C328"/>
      <c r="D328" s="341"/>
      <c r="E328" s="463"/>
      <c r="F328" s="463"/>
      <c r="G328" s="271"/>
      <c r="H328"/>
      <c r="I328" s="99"/>
      <c r="J328"/>
      <c r="K328"/>
      <c r="L328"/>
      <c r="M328" s="275"/>
      <c r="N328" s="275"/>
      <c r="O328" s="275"/>
      <c r="P328" s="275"/>
      <c r="Q328" s="275"/>
      <c r="R328" s="275"/>
      <c r="S328" s="275"/>
      <c r="T328" s="275"/>
      <c r="U328" s="275"/>
      <c r="V328" s="275"/>
      <c r="W328" s="275"/>
      <c r="X328" s="275"/>
      <c r="Y328" s="275"/>
      <c r="Z328" s="275"/>
      <c r="AA328" s="275"/>
      <c r="AB328" s="23"/>
      <c r="AC328"/>
      <c r="AD328" s="92"/>
      <c r="AE328"/>
      <c r="AF328"/>
      <c r="AG328"/>
      <c r="AH328" s="96"/>
      <c r="AI328" s="394"/>
      <c r="AJ328" s="215"/>
      <c r="AK328" s="215"/>
      <c r="AL328" s="215"/>
      <c r="AM328" s="215"/>
      <c r="AN328" s="215"/>
      <c r="AO328" s="215"/>
      <c r="AP328" s="215"/>
      <c r="AQ328" s="215"/>
      <c r="AR328" s="215"/>
      <c r="AS328" s="215"/>
      <c r="AT328" s="215"/>
      <c r="AU328" s="215"/>
      <c r="AV328" s="215"/>
      <c r="AW328" s="215"/>
      <c r="AX328" s="215"/>
      <c r="AY328" s="394"/>
      <c r="AZ328" s="215"/>
      <c r="BA328" s="715"/>
      <c r="BB328"/>
      <c r="BC328" s="715"/>
      <c r="BD328"/>
      <c r="BE328" s="715"/>
      <c r="BF328"/>
      <c r="BG328" s="715"/>
      <c r="BH328"/>
      <c r="BI328" s="715"/>
      <c r="BJ328"/>
      <c r="BK328" s="715"/>
      <c r="BL328"/>
      <c r="BM328" s="715"/>
      <c r="BN328"/>
      <c r="BO328" s="387"/>
      <c r="BP328"/>
      <c r="BQ328" s="387"/>
      <c r="BR328"/>
      <c r="BS328" s="387"/>
      <c r="BT328"/>
      <c r="BU328" s="387"/>
      <c r="BV328"/>
      <c r="BW328" s="387"/>
      <c r="BX328"/>
      <c r="BY328" s="387"/>
      <c r="BZ328"/>
      <c r="CA328" s="387"/>
      <c r="CB328"/>
      <c r="CC328" s="387"/>
      <c r="CD328"/>
      <c r="CE328" s="387"/>
      <c r="CF328"/>
      <c r="CG328" s="387"/>
      <c r="CH328"/>
      <c r="CI328" s="387"/>
      <c r="CJ328"/>
      <c r="CK328" s="215"/>
      <c r="CL328" s="507"/>
      <c r="CM328" s="507"/>
      <c r="CN328" s="507"/>
      <c r="CO328" s="507"/>
      <c r="CP328" s="507"/>
      <c r="CQ328" s="507"/>
      <c r="CR328" s="507"/>
      <c r="CS328" s="507"/>
      <c r="CT328" s="507"/>
      <c r="CU328" s="507"/>
      <c r="CV328" s="507"/>
      <c r="CW328" s="507"/>
      <c r="CX328" s="507"/>
      <c r="CY328" s="507"/>
      <c r="DN328" s="507"/>
      <c r="DO328" s="507"/>
      <c r="DP328" s="507"/>
      <c r="DQ328" s="507"/>
      <c r="DR328" s="507"/>
      <c r="DS328" s="507"/>
      <c r="DT328" s="507"/>
      <c r="DU328" s="507"/>
      <c r="DV328" s="507"/>
      <c r="DW328" s="507"/>
      <c r="DX328" s="507"/>
      <c r="DY328" s="507"/>
      <c r="DZ328" s="507"/>
      <c r="EA328" s="507"/>
      <c r="EB328" s="507"/>
      <c r="EC328" s="507"/>
      <c r="ED328" s="507"/>
      <c r="EE328" s="507"/>
      <c r="EF328" s="507"/>
      <c r="EG328" s="507"/>
      <c r="EH328" s="507"/>
      <c r="EI328" s="507"/>
      <c r="EJ328" s="507"/>
      <c r="EK328" s="507"/>
      <c r="EL328" s="507"/>
      <c r="EM328" s="507"/>
      <c r="EN328" s="507"/>
      <c r="EO328" s="507"/>
      <c r="EP328" s="507"/>
      <c r="EQ328" s="507"/>
      <c r="ER328" s="507"/>
      <c r="ES328" s="507"/>
      <c r="ET328" s="507"/>
      <c r="EU328" s="507"/>
      <c r="EV328" s="507"/>
      <c r="EW328" s="507"/>
      <c r="EX328" s="507"/>
      <c r="EY328" s="507"/>
      <c r="EZ328" s="507"/>
      <c r="FA328" s="507"/>
      <c r="FB328" s="507"/>
      <c r="FC328" s="507"/>
      <c r="FD328" s="507"/>
      <c r="FE328" s="507"/>
      <c r="FF328" s="507"/>
      <c r="FG328" s="507"/>
      <c r="FH328" s="507"/>
      <c r="FI328" s="507"/>
      <c r="FJ328" s="507"/>
      <c r="FK328" s="507"/>
      <c r="FL328" s="507"/>
      <c r="FM328" s="507"/>
      <c r="FN328" s="507"/>
      <c r="FO328" s="507"/>
      <c r="FP328" s="507"/>
      <c r="FQ328" s="507"/>
      <c r="FR328" s="507"/>
      <c r="FS328" s="507"/>
      <c r="FT328" s="507"/>
      <c r="FU328" s="507"/>
      <c r="FV328" s="507"/>
      <c r="FW328" s="507"/>
      <c r="FX328" s="507"/>
      <c r="FY328" s="507"/>
      <c r="FZ328" s="507"/>
      <c r="GA328" s="507"/>
      <c r="GB328" s="507"/>
      <c r="GC328" s="507"/>
      <c r="GD328" s="507"/>
      <c r="GE328" s="507"/>
      <c r="GF328" s="507"/>
      <c r="GG328" s="507"/>
      <c r="GH328" s="507"/>
      <c r="GI328" s="507"/>
      <c r="GJ328" s="507"/>
      <c r="GK328" s="507"/>
      <c r="GL328" s="507"/>
      <c r="GM328" s="507"/>
      <c r="GN328" s="507"/>
      <c r="GO328" s="507"/>
      <c r="GP328" s="507"/>
      <c r="GQ328" s="507"/>
      <c r="GR328" s="507"/>
      <c r="GS328" s="507"/>
      <c r="GT328" s="507"/>
      <c r="GU328" s="507"/>
      <c r="GV328" s="507"/>
      <c r="GW328" s="507"/>
      <c r="GX328" s="507"/>
      <c r="GY328" s="507"/>
      <c r="GZ328" s="507"/>
      <c r="HA328" s="507"/>
      <c r="HB328" s="507"/>
      <c r="HC328" s="507"/>
      <c r="HD328" s="507"/>
      <c r="HE328" s="507"/>
      <c r="HF328" s="507"/>
      <c r="HG328" s="507"/>
      <c r="HH328" s="507"/>
      <c r="HI328" s="507"/>
      <c r="HJ328" s="507"/>
      <c r="HK328" s="507"/>
      <c r="HL328" s="507"/>
      <c r="HM328" s="507"/>
      <c r="HN328" s="507"/>
      <c r="HO328" s="507"/>
      <c r="HP328" s="507"/>
      <c r="HQ328" s="507"/>
      <c r="HR328" s="507"/>
      <c r="HS328" s="507"/>
      <c r="HT328" s="507"/>
      <c r="HU328" s="507"/>
      <c r="HV328" s="507"/>
      <c r="HW328" s="507"/>
      <c r="HX328" s="507"/>
      <c r="HY328" s="507"/>
      <c r="HZ328" s="507"/>
      <c r="IA328" s="507"/>
      <c r="IB328" s="507"/>
      <c r="IC328" s="507"/>
      <c r="ID328" s="507"/>
      <c r="IE328" s="507"/>
      <c r="IF328" s="507"/>
      <c r="IG328" s="507"/>
      <c r="IH328" s="507"/>
      <c r="II328" s="507"/>
      <c r="IJ328" s="507"/>
    </row>
    <row r="329" spans="1:244" s="398" customFormat="1" ht="19" x14ac:dyDescent="0.2">
      <c r="A329"/>
      <c r="B329" s="290"/>
      <c r="C329"/>
      <c r="D329" s="341"/>
      <c r="E329" s="463"/>
      <c r="F329" s="463"/>
      <c r="G329" s="271"/>
      <c r="H329"/>
      <c r="I329" s="99"/>
      <c r="J329"/>
      <c r="K329"/>
      <c r="L329"/>
      <c r="M329" s="275"/>
      <c r="N329" s="275"/>
      <c r="O329" s="275"/>
      <c r="P329" s="275"/>
      <c r="Q329" s="275"/>
      <c r="R329" s="275"/>
      <c r="S329" s="275"/>
      <c r="T329" s="275"/>
      <c r="U329" s="275"/>
      <c r="V329" s="275"/>
      <c r="W329" s="275"/>
      <c r="X329" s="275"/>
      <c r="Y329" s="275"/>
      <c r="Z329" s="275"/>
      <c r="AA329" s="275"/>
      <c r="AB329" s="23"/>
      <c r="AC329"/>
      <c r="AD329" s="92"/>
      <c r="AE329"/>
      <c r="AF329"/>
      <c r="AG329"/>
      <c r="AH329" s="96"/>
      <c r="AI329" s="394"/>
      <c r="AJ329" s="215"/>
      <c r="AK329" s="215"/>
      <c r="AL329" s="215"/>
      <c r="AM329" s="215"/>
      <c r="AN329" s="215"/>
      <c r="AO329" s="215"/>
      <c r="AP329" s="215"/>
      <c r="AQ329" s="215"/>
      <c r="AR329" s="215"/>
      <c r="AS329" s="215"/>
      <c r="AT329" s="215"/>
      <c r="AU329" s="215"/>
      <c r="AV329" s="215"/>
      <c r="AW329" s="215"/>
      <c r="AX329" s="215"/>
      <c r="AY329" s="394"/>
      <c r="AZ329" s="215"/>
      <c r="BA329" s="715"/>
      <c r="BB329"/>
      <c r="BC329" s="715"/>
      <c r="BD329"/>
      <c r="BE329" s="715"/>
      <c r="BF329"/>
      <c r="BG329" s="715"/>
      <c r="BH329"/>
      <c r="BI329" s="715"/>
      <c r="BJ329"/>
      <c r="BK329" s="715"/>
      <c r="BL329"/>
      <c r="BM329" s="715"/>
      <c r="BN329"/>
      <c r="BO329" s="387"/>
      <c r="BP329"/>
      <c r="BQ329" s="387"/>
      <c r="BR329"/>
      <c r="BS329" s="387"/>
      <c r="BT329"/>
      <c r="BU329" s="387"/>
      <c r="BV329"/>
      <c r="BW329" s="387"/>
      <c r="BX329"/>
      <c r="BY329" s="387"/>
      <c r="BZ329"/>
      <c r="CA329" s="387"/>
      <c r="CB329"/>
      <c r="CC329" s="387"/>
      <c r="CD329"/>
      <c r="CE329" s="387"/>
      <c r="CF329"/>
      <c r="CG329" s="387"/>
      <c r="CH329"/>
      <c r="CI329" s="387"/>
      <c r="CJ329"/>
      <c r="CK329" s="215"/>
      <c r="CL329" s="507"/>
      <c r="CM329" s="507"/>
      <c r="CN329" s="507"/>
      <c r="CO329" s="507"/>
      <c r="CP329" s="507"/>
      <c r="CQ329" s="507"/>
      <c r="CR329" s="507"/>
      <c r="CS329" s="507"/>
      <c r="CT329" s="507"/>
      <c r="CU329" s="507"/>
      <c r="CV329" s="507"/>
      <c r="CW329" s="507"/>
      <c r="CX329" s="507"/>
      <c r="CY329" s="507"/>
      <c r="DN329" s="507"/>
      <c r="DO329" s="507"/>
      <c r="DP329" s="507"/>
      <c r="DQ329" s="507"/>
      <c r="DR329" s="507"/>
      <c r="DS329" s="507"/>
      <c r="DT329" s="507"/>
      <c r="DU329" s="507"/>
      <c r="DV329" s="507"/>
      <c r="DW329" s="507"/>
      <c r="DX329" s="507"/>
      <c r="DY329" s="507"/>
      <c r="DZ329" s="507"/>
      <c r="EA329" s="507"/>
      <c r="EB329" s="507"/>
      <c r="EC329" s="507"/>
      <c r="ED329" s="507"/>
      <c r="EE329" s="507"/>
      <c r="EF329" s="507"/>
      <c r="EG329" s="507"/>
      <c r="EH329" s="507"/>
      <c r="EI329" s="507"/>
      <c r="EJ329" s="507"/>
      <c r="EK329" s="507"/>
      <c r="EL329" s="507"/>
      <c r="EM329" s="507"/>
      <c r="EN329" s="507"/>
      <c r="EO329" s="507"/>
      <c r="EP329" s="507"/>
      <c r="EQ329" s="507"/>
      <c r="ER329" s="507"/>
      <c r="ES329" s="507"/>
      <c r="ET329" s="507"/>
      <c r="EU329" s="507"/>
      <c r="EV329" s="507"/>
      <c r="EW329" s="507"/>
      <c r="EX329" s="507"/>
      <c r="EY329" s="507"/>
      <c r="EZ329" s="507"/>
      <c r="FA329" s="507"/>
      <c r="FB329" s="507"/>
      <c r="FC329" s="507"/>
      <c r="FD329" s="507"/>
      <c r="FE329" s="507"/>
      <c r="FF329" s="507"/>
      <c r="FG329" s="507"/>
      <c r="FH329" s="507"/>
      <c r="FI329" s="507"/>
      <c r="FJ329" s="507"/>
      <c r="FK329" s="507"/>
      <c r="FL329" s="507"/>
      <c r="FM329" s="507"/>
      <c r="FN329" s="507"/>
      <c r="FO329" s="507"/>
      <c r="FP329" s="507"/>
      <c r="FQ329" s="507"/>
      <c r="FR329" s="507"/>
      <c r="FS329" s="507"/>
      <c r="FT329" s="507"/>
      <c r="FU329" s="507"/>
      <c r="FV329" s="507"/>
      <c r="FW329" s="507"/>
      <c r="FX329" s="507"/>
      <c r="FY329" s="507"/>
      <c r="FZ329" s="507"/>
      <c r="GA329" s="507"/>
      <c r="GB329" s="507"/>
      <c r="GC329" s="507"/>
      <c r="GD329" s="507"/>
      <c r="GE329" s="507"/>
      <c r="GF329" s="507"/>
      <c r="GG329" s="507"/>
      <c r="GH329" s="507"/>
      <c r="GI329" s="507"/>
      <c r="GJ329" s="507"/>
      <c r="GK329" s="507"/>
      <c r="GL329" s="507"/>
      <c r="GM329" s="507"/>
      <c r="GN329" s="507"/>
      <c r="GO329" s="507"/>
      <c r="GP329" s="507"/>
      <c r="GQ329" s="507"/>
      <c r="GR329" s="507"/>
      <c r="GS329" s="507"/>
      <c r="GT329" s="507"/>
      <c r="GU329" s="507"/>
      <c r="GV329" s="507"/>
      <c r="GW329" s="507"/>
      <c r="GX329" s="507"/>
      <c r="GY329" s="507"/>
      <c r="GZ329" s="507"/>
      <c r="HA329" s="507"/>
      <c r="HB329" s="507"/>
      <c r="HC329" s="507"/>
      <c r="HD329" s="507"/>
      <c r="HE329" s="507"/>
      <c r="HF329" s="507"/>
      <c r="HG329" s="507"/>
      <c r="HH329" s="507"/>
      <c r="HI329" s="507"/>
      <c r="HJ329" s="507"/>
      <c r="HK329" s="507"/>
      <c r="HL329" s="507"/>
      <c r="HM329" s="507"/>
      <c r="HN329" s="507"/>
      <c r="HO329" s="507"/>
      <c r="HP329" s="507"/>
      <c r="HQ329" s="507"/>
      <c r="HR329" s="507"/>
      <c r="HS329" s="507"/>
      <c r="HT329" s="507"/>
      <c r="HU329" s="507"/>
      <c r="HV329" s="507"/>
      <c r="HW329" s="507"/>
      <c r="HX329" s="507"/>
      <c r="HY329" s="507"/>
      <c r="HZ329" s="507"/>
      <c r="IA329" s="507"/>
      <c r="IB329" s="507"/>
      <c r="IC329" s="507"/>
      <c r="ID329" s="507"/>
      <c r="IE329" s="507"/>
      <c r="IF329" s="507"/>
      <c r="IG329" s="507"/>
      <c r="IH329" s="507"/>
      <c r="II329" s="507"/>
      <c r="IJ329" s="507"/>
    </row>
    <row r="330" spans="1:244" s="398" customFormat="1" ht="19" x14ac:dyDescent="0.2">
      <c r="A330"/>
      <c r="B330" s="290"/>
      <c r="C330"/>
      <c r="D330" s="341"/>
      <c r="E330" s="463"/>
      <c r="F330" s="463"/>
      <c r="G330" s="271"/>
      <c r="H330"/>
      <c r="I330" s="99"/>
      <c r="J330"/>
      <c r="K330"/>
      <c r="L330"/>
      <c r="M330" s="275"/>
      <c r="N330" s="275"/>
      <c r="O330" s="275"/>
      <c r="P330" s="275"/>
      <c r="Q330" s="275"/>
      <c r="R330" s="275"/>
      <c r="S330" s="275"/>
      <c r="T330" s="275"/>
      <c r="U330" s="275"/>
      <c r="V330" s="275"/>
      <c r="W330" s="275"/>
      <c r="X330" s="275"/>
      <c r="Y330" s="275"/>
      <c r="Z330" s="275"/>
      <c r="AA330" s="275"/>
      <c r="AB330" s="23"/>
      <c r="AC330"/>
      <c r="AD330" s="92"/>
      <c r="AE330"/>
      <c r="AF330"/>
      <c r="AG330"/>
      <c r="AH330" s="96"/>
      <c r="AI330" s="394"/>
      <c r="AJ330" s="215"/>
      <c r="AK330" s="215"/>
      <c r="AL330" s="215"/>
      <c r="AM330" s="215"/>
      <c r="AN330" s="215"/>
      <c r="AO330" s="215"/>
      <c r="AP330" s="215"/>
      <c r="AQ330" s="215"/>
      <c r="AR330" s="215"/>
      <c r="AS330" s="215"/>
      <c r="AT330" s="215"/>
      <c r="AU330" s="215"/>
      <c r="AV330" s="215"/>
      <c r="AW330" s="215"/>
      <c r="AX330" s="215"/>
      <c r="AY330" s="394"/>
      <c r="AZ330" s="215"/>
      <c r="BA330" s="715"/>
      <c r="BB330"/>
      <c r="BC330" s="715"/>
      <c r="BD330"/>
      <c r="BE330" s="715"/>
      <c r="BF330"/>
      <c r="BG330" s="715"/>
      <c r="BH330"/>
      <c r="BI330" s="715"/>
      <c r="BJ330"/>
      <c r="BK330" s="715"/>
      <c r="BL330"/>
      <c r="BM330" s="715"/>
      <c r="BN330"/>
      <c r="BO330" s="387"/>
      <c r="BP330"/>
      <c r="BQ330" s="387"/>
      <c r="BR330"/>
      <c r="BS330" s="387"/>
      <c r="BT330"/>
      <c r="BU330" s="387"/>
      <c r="BV330"/>
      <c r="BW330" s="387"/>
      <c r="BX330"/>
      <c r="BY330" s="387"/>
      <c r="BZ330"/>
      <c r="CA330" s="387"/>
      <c r="CB330"/>
      <c r="CC330" s="387"/>
      <c r="CD330"/>
      <c r="CE330" s="387"/>
      <c r="CF330"/>
      <c r="CG330" s="387"/>
      <c r="CH330"/>
      <c r="CI330" s="387"/>
      <c r="CJ330"/>
      <c r="CK330" s="215"/>
      <c r="CL330" s="507"/>
      <c r="CM330" s="507"/>
      <c r="CN330" s="507"/>
      <c r="CO330" s="507"/>
      <c r="CP330" s="507"/>
      <c r="CQ330" s="507"/>
      <c r="CR330" s="507"/>
      <c r="CS330" s="507"/>
      <c r="CT330" s="507"/>
      <c r="CU330" s="507"/>
      <c r="CV330" s="507"/>
      <c r="CW330" s="507"/>
      <c r="CX330" s="507"/>
      <c r="CY330" s="507"/>
      <c r="DN330" s="507"/>
      <c r="DO330" s="507"/>
      <c r="DP330" s="507"/>
      <c r="DQ330" s="507"/>
      <c r="DR330" s="507"/>
      <c r="DS330" s="507"/>
      <c r="DT330" s="507"/>
      <c r="DU330" s="507"/>
      <c r="DV330" s="507"/>
      <c r="DW330" s="507"/>
      <c r="DX330" s="507"/>
      <c r="DY330" s="507"/>
      <c r="DZ330" s="507"/>
      <c r="EA330" s="507"/>
      <c r="EB330" s="507"/>
      <c r="EC330" s="507"/>
      <c r="ED330" s="507"/>
      <c r="EE330" s="507"/>
      <c r="EF330" s="507"/>
      <c r="EG330" s="507"/>
      <c r="EH330" s="507"/>
      <c r="EI330" s="507"/>
      <c r="EJ330" s="507"/>
      <c r="EK330" s="507"/>
      <c r="EL330" s="507"/>
      <c r="EM330" s="507"/>
      <c r="EN330" s="507"/>
      <c r="EO330" s="507"/>
      <c r="EP330" s="507"/>
      <c r="EQ330" s="507"/>
      <c r="ER330" s="507"/>
      <c r="ES330" s="507"/>
      <c r="ET330" s="507"/>
      <c r="EU330" s="507"/>
      <c r="EV330" s="507"/>
      <c r="EW330" s="507"/>
      <c r="EX330" s="507"/>
      <c r="EY330" s="507"/>
      <c r="EZ330" s="507"/>
      <c r="FA330" s="507"/>
      <c r="FB330" s="507"/>
      <c r="FC330" s="507"/>
      <c r="FD330" s="507"/>
      <c r="FE330" s="507"/>
      <c r="FF330" s="507"/>
      <c r="FG330" s="507"/>
      <c r="FH330" s="507"/>
      <c r="FI330" s="507"/>
      <c r="FJ330" s="507"/>
      <c r="FK330" s="507"/>
      <c r="FL330" s="507"/>
      <c r="FM330" s="507"/>
      <c r="FN330" s="507"/>
      <c r="FO330" s="507"/>
      <c r="FP330" s="507"/>
      <c r="FQ330" s="507"/>
      <c r="FR330" s="507"/>
      <c r="FS330" s="507"/>
      <c r="FT330" s="507"/>
      <c r="FU330" s="507"/>
      <c r="FV330" s="507"/>
      <c r="FW330" s="507"/>
      <c r="FX330" s="507"/>
      <c r="FY330" s="507"/>
      <c r="FZ330" s="507"/>
      <c r="GA330" s="507"/>
      <c r="GB330" s="507"/>
      <c r="GC330" s="507"/>
      <c r="GD330" s="507"/>
      <c r="GE330" s="507"/>
      <c r="GF330" s="507"/>
      <c r="GG330" s="507"/>
      <c r="GH330" s="507"/>
      <c r="GI330" s="507"/>
      <c r="GJ330" s="507"/>
      <c r="GK330" s="507"/>
      <c r="GL330" s="507"/>
      <c r="GM330" s="507"/>
      <c r="GN330" s="507"/>
      <c r="GO330" s="507"/>
      <c r="GP330" s="507"/>
      <c r="GQ330" s="507"/>
      <c r="GR330" s="507"/>
      <c r="GS330" s="507"/>
      <c r="GT330" s="507"/>
      <c r="GU330" s="507"/>
      <c r="GV330" s="507"/>
      <c r="GW330" s="507"/>
      <c r="GX330" s="507"/>
      <c r="GY330" s="507"/>
      <c r="GZ330" s="507"/>
      <c r="HA330" s="507"/>
      <c r="HB330" s="507"/>
      <c r="HC330" s="507"/>
      <c r="HD330" s="507"/>
      <c r="HE330" s="507"/>
      <c r="HF330" s="507"/>
      <c r="HG330" s="507"/>
      <c r="HH330" s="507"/>
      <c r="HI330" s="507"/>
      <c r="HJ330" s="507"/>
      <c r="HK330" s="507"/>
      <c r="HL330" s="507"/>
      <c r="HM330" s="507"/>
      <c r="HN330" s="507"/>
      <c r="HO330" s="507"/>
      <c r="HP330" s="507"/>
      <c r="HQ330" s="507"/>
      <c r="HR330" s="507"/>
      <c r="HS330" s="507"/>
      <c r="HT330" s="507"/>
      <c r="HU330" s="507"/>
      <c r="HV330" s="507"/>
      <c r="HW330" s="507"/>
      <c r="HX330" s="507"/>
      <c r="HY330" s="507"/>
      <c r="HZ330" s="507"/>
      <c r="IA330" s="507"/>
      <c r="IB330" s="507"/>
      <c r="IC330" s="507"/>
      <c r="ID330" s="507"/>
      <c r="IE330" s="507"/>
      <c r="IF330" s="507"/>
      <c r="IG330" s="507"/>
      <c r="IH330" s="507"/>
      <c r="II330" s="507"/>
      <c r="IJ330" s="507"/>
    </row>
    <row r="331" spans="1:244" s="398" customFormat="1" ht="19" x14ac:dyDescent="0.2">
      <c r="A331"/>
      <c r="B331" s="290"/>
      <c r="C331"/>
      <c r="D331" s="341"/>
      <c r="E331" s="463"/>
      <c r="F331" s="463"/>
      <c r="G331" s="271"/>
      <c r="H331"/>
      <c r="I331" s="99"/>
      <c r="J331"/>
      <c r="K331"/>
      <c r="L331"/>
      <c r="M331" s="275"/>
      <c r="N331" s="275"/>
      <c r="O331" s="275"/>
      <c r="P331" s="275"/>
      <c r="Q331" s="275"/>
      <c r="R331" s="275"/>
      <c r="S331" s="275"/>
      <c r="T331" s="275"/>
      <c r="U331" s="275"/>
      <c r="V331" s="275"/>
      <c r="W331" s="275"/>
      <c r="X331" s="275"/>
      <c r="Y331" s="275"/>
      <c r="Z331" s="275"/>
      <c r="AA331" s="275"/>
      <c r="AB331" s="23"/>
      <c r="AC331"/>
      <c r="AD331" s="92"/>
      <c r="AE331"/>
      <c r="AF331"/>
      <c r="AG331"/>
      <c r="AH331" s="96"/>
      <c r="AI331" s="394"/>
      <c r="AJ331" s="215"/>
      <c r="AK331" s="215"/>
      <c r="AL331" s="215"/>
      <c r="AM331" s="215"/>
      <c r="AN331" s="215"/>
      <c r="AO331" s="215"/>
      <c r="AP331" s="215"/>
      <c r="AQ331" s="215"/>
      <c r="AR331" s="215"/>
      <c r="AS331" s="215"/>
      <c r="AT331" s="215"/>
      <c r="AU331" s="215"/>
      <c r="AV331" s="215"/>
      <c r="AW331" s="215"/>
      <c r="AX331" s="215"/>
      <c r="AY331" s="394"/>
      <c r="AZ331" s="215"/>
      <c r="BA331" s="715"/>
      <c r="BB331"/>
      <c r="BC331" s="715"/>
      <c r="BD331"/>
      <c r="BE331" s="715"/>
      <c r="BF331"/>
      <c r="BG331" s="715"/>
      <c r="BH331"/>
      <c r="BI331" s="715"/>
      <c r="BJ331"/>
      <c r="BK331" s="715"/>
      <c r="BL331"/>
      <c r="BM331" s="715"/>
      <c r="BN331"/>
      <c r="BO331" s="387"/>
      <c r="BP331"/>
      <c r="BQ331" s="387"/>
      <c r="BR331"/>
      <c r="BS331" s="387"/>
      <c r="BT331"/>
      <c r="BU331" s="387"/>
      <c r="BV331"/>
      <c r="BW331" s="387"/>
      <c r="BX331"/>
      <c r="BY331" s="387"/>
      <c r="BZ331"/>
      <c r="CA331" s="387"/>
      <c r="CB331"/>
      <c r="CC331" s="387"/>
      <c r="CD331"/>
      <c r="CE331" s="387"/>
      <c r="CF331"/>
      <c r="CG331" s="387"/>
      <c r="CH331"/>
      <c r="CI331" s="387"/>
      <c r="CJ331"/>
      <c r="CK331" s="215"/>
      <c r="CL331" s="507"/>
      <c r="CM331" s="507"/>
      <c r="CN331" s="507"/>
      <c r="CO331" s="507"/>
      <c r="CP331" s="507"/>
      <c r="CQ331" s="507"/>
      <c r="CR331" s="507"/>
      <c r="CS331" s="507"/>
      <c r="CT331" s="507"/>
      <c r="CU331" s="507"/>
      <c r="CV331" s="507"/>
      <c r="CW331" s="507"/>
      <c r="CX331" s="507"/>
      <c r="CY331" s="507"/>
      <c r="DN331" s="507"/>
      <c r="DO331" s="507"/>
      <c r="DP331" s="507"/>
      <c r="DQ331" s="507"/>
      <c r="DR331" s="507"/>
      <c r="DS331" s="507"/>
      <c r="DT331" s="507"/>
      <c r="DU331" s="507"/>
      <c r="DV331" s="507"/>
      <c r="DW331" s="507"/>
      <c r="DX331" s="507"/>
      <c r="DY331" s="507"/>
      <c r="DZ331" s="507"/>
      <c r="EA331" s="507"/>
      <c r="EB331" s="507"/>
      <c r="EC331" s="507"/>
      <c r="ED331" s="507"/>
      <c r="EE331" s="507"/>
      <c r="EF331" s="507"/>
      <c r="EG331" s="507"/>
      <c r="EH331" s="507"/>
      <c r="EI331" s="507"/>
      <c r="EJ331" s="507"/>
      <c r="EK331" s="507"/>
      <c r="EL331" s="507"/>
      <c r="EM331" s="507"/>
      <c r="EN331" s="507"/>
      <c r="EO331" s="507"/>
      <c r="EP331" s="507"/>
      <c r="EQ331" s="507"/>
      <c r="ER331" s="507"/>
      <c r="ES331" s="507"/>
      <c r="ET331" s="507"/>
      <c r="EU331" s="507"/>
      <c r="EV331" s="507"/>
      <c r="EW331" s="507"/>
      <c r="EX331" s="507"/>
      <c r="EY331" s="507"/>
      <c r="EZ331" s="507"/>
      <c r="FA331" s="507"/>
      <c r="FB331" s="507"/>
      <c r="FC331" s="507"/>
      <c r="FD331" s="507"/>
      <c r="FE331" s="507"/>
      <c r="FF331" s="507"/>
      <c r="FG331" s="507"/>
      <c r="FH331" s="507"/>
      <c r="FI331" s="507"/>
      <c r="FJ331" s="507"/>
      <c r="FK331" s="507"/>
      <c r="FL331" s="507"/>
      <c r="FM331" s="507"/>
      <c r="FN331" s="507"/>
      <c r="FO331" s="507"/>
      <c r="FP331" s="507"/>
      <c r="FQ331" s="507"/>
      <c r="FR331" s="507"/>
      <c r="FS331" s="507"/>
      <c r="FT331" s="507"/>
      <c r="FU331" s="507"/>
      <c r="FV331" s="507"/>
      <c r="FW331" s="507"/>
      <c r="FX331" s="507"/>
      <c r="FY331" s="507"/>
      <c r="FZ331" s="507"/>
      <c r="GA331" s="507"/>
      <c r="GB331" s="507"/>
      <c r="GC331" s="507"/>
      <c r="GD331" s="507"/>
      <c r="GE331" s="507"/>
      <c r="GF331" s="507"/>
      <c r="GG331" s="507"/>
      <c r="GH331" s="507"/>
      <c r="GI331" s="507"/>
      <c r="GJ331" s="507"/>
      <c r="GK331" s="507"/>
      <c r="GL331" s="507"/>
      <c r="GM331" s="507"/>
      <c r="GN331" s="507"/>
      <c r="GO331" s="507"/>
      <c r="GP331" s="507"/>
      <c r="GQ331" s="507"/>
      <c r="GR331" s="507"/>
      <c r="GS331" s="507"/>
      <c r="GT331" s="507"/>
      <c r="GU331" s="507"/>
      <c r="GV331" s="507"/>
      <c r="GW331" s="507"/>
      <c r="GX331" s="507"/>
      <c r="GY331" s="507"/>
      <c r="GZ331" s="507"/>
      <c r="HA331" s="507"/>
      <c r="HB331" s="507"/>
      <c r="HC331" s="507"/>
      <c r="HD331" s="507"/>
      <c r="HE331" s="507"/>
      <c r="HF331" s="507"/>
      <c r="HG331" s="507"/>
      <c r="HH331" s="507"/>
      <c r="HI331" s="507"/>
      <c r="HJ331" s="507"/>
      <c r="HK331" s="507"/>
      <c r="HL331" s="507"/>
      <c r="HM331" s="507"/>
      <c r="HN331" s="507"/>
      <c r="HO331" s="507"/>
      <c r="HP331" s="507"/>
      <c r="HQ331" s="507"/>
      <c r="HR331" s="507"/>
      <c r="HS331" s="507"/>
      <c r="HT331" s="507"/>
      <c r="HU331" s="507"/>
      <c r="HV331" s="507"/>
      <c r="HW331" s="507"/>
      <c r="HX331" s="507"/>
      <c r="HY331" s="507"/>
      <c r="HZ331" s="507"/>
      <c r="IA331" s="507"/>
      <c r="IB331" s="507"/>
      <c r="IC331" s="507"/>
      <c r="ID331" s="507"/>
      <c r="IE331" s="507"/>
      <c r="IF331" s="507"/>
      <c r="IG331" s="507"/>
      <c r="IH331" s="507"/>
      <c r="II331" s="507"/>
      <c r="IJ331" s="507"/>
    </row>
    <row r="332" spans="1:244" s="398" customFormat="1" ht="19" x14ac:dyDescent="0.2">
      <c r="A332"/>
      <c r="B332" s="290"/>
      <c r="C332"/>
      <c r="D332" s="341"/>
      <c r="E332" s="463"/>
      <c r="F332" s="463"/>
      <c r="G332" s="271"/>
      <c r="H332"/>
      <c r="I332" s="99"/>
      <c r="J332"/>
      <c r="K332"/>
      <c r="L332"/>
      <c r="M332" s="275"/>
      <c r="N332" s="275"/>
      <c r="O332" s="275"/>
      <c r="P332" s="275"/>
      <c r="Q332" s="275"/>
      <c r="R332" s="275"/>
      <c r="S332" s="275"/>
      <c r="T332" s="275"/>
      <c r="U332" s="275"/>
      <c r="V332" s="275"/>
      <c r="W332" s="275"/>
      <c r="X332" s="275"/>
      <c r="Y332" s="275"/>
      <c r="Z332" s="275"/>
      <c r="AA332" s="275"/>
      <c r="AB332" s="23"/>
      <c r="AC332"/>
      <c r="AD332" s="92"/>
      <c r="AE332"/>
      <c r="AF332"/>
      <c r="AG332"/>
      <c r="AH332" s="96"/>
      <c r="AI332" s="394"/>
      <c r="AJ332" s="215"/>
      <c r="AK332" s="215"/>
      <c r="AL332" s="215"/>
      <c r="AM332" s="215"/>
      <c r="AN332" s="215"/>
      <c r="AO332" s="215"/>
      <c r="AP332" s="215"/>
      <c r="AQ332" s="215"/>
      <c r="AR332" s="215"/>
      <c r="AS332" s="215"/>
      <c r="AT332" s="215"/>
      <c r="AU332" s="215"/>
      <c r="AV332" s="215"/>
      <c r="AW332" s="215"/>
      <c r="AX332" s="215"/>
      <c r="AY332" s="394"/>
      <c r="AZ332" s="215"/>
      <c r="BA332" s="715"/>
      <c r="BB332"/>
      <c r="BC332" s="715"/>
      <c r="BD332"/>
      <c r="BE332" s="715"/>
      <c r="BF332"/>
      <c r="BG332" s="715"/>
      <c r="BH332"/>
      <c r="BI332" s="715"/>
      <c r="BJ332"/>
      <c r="BK332" s="715"/>
      <c r="BL332"/>
      <c r="BM332" s="715"/>
      <c r="BN332"/>
      <c r="BO332" s="387"/>
      <c r="BP332"/>
      <c r="BQ332" s="387"/>
      <c r="BR332"/>
      <c r="BS332" s="387"/>
      <c r="BT332"/>
      <c r="BU332" s="387"/>
      <c r="BV332"/>
      <c r="BW332" s="387"/>
      <c r="BX332"/>
      <c r="BY332" s="387"/>
      <c r="BZ332"/>
      <c r="CA332" s="387"/>
      <c r="CB332"/>
      <c r="CC332" s="387"/>
      <c r="CD332"/>
      <c r="CE332" s="387"/>
      <c r="CF332"/>
      <c r="CG332" s="387"/>
      <c r="CH332"/>
      <c r="CI332" s="387"/>
      <c r="CJ332"/>
      <c r="CK332" s="215"/>
      <c r="CL332" s="507"/>
      <c r="CM332" s="507"/>
      <c r="CN332" s="507"/>
      <c r="CO332" s="507"/>
      <c r="CP332" s="507"/>
      <c r="CQ332" s="507"/>
      <c r="CR332" s="507"/>
      <c r="CS332" s="507"/>
      <c r="CT332" s="507"/>
      <c r="CU332" s="507"/>
      <c r="CV332" s="507"/>
      <c r="CW332" s="507"/>
      <c r="CX332" s="507"/>
      <c r="CY332" s="507"/>
      <c r="DN332" s="507"/>
      <c r="DO332" s="507"/>
      <c r="DP332" s="507"/>
      <c r="DQ332" s="507"/>
      <c r="DR332" s="507"/>
      <c r="DS332" s="507"/>
      <c r="DT332" s="507"/>
      <c r="DU332" s="507"/>
      <c r="DV332" s="507"/>
      <c r="DW332" s="507"/>
      <c r="DX332" s="507"/>
      <c r="DY332" s="507"/>
      <c r="DZ332" s="507"/>
      <c r="EA332" s="507"/>
      <c r="EB332" s="507"/>
      <c r="EC332" s="507"/>
      <c r="ED332" s="507"/>
      <c r="EE332" s="507"/>
      <c r="EF332" s="507"/>
      <c r="EG332" s="507"/>
      <c r="EH332" s="507"/>
      <c r="EI332" s="507"/>
      <c r="EJ332" s="507"/>
      <c r="EK332" s="507"/>
      <c r="EL332" s="507"/>
      <c r="EM332" s="507"/>
      <c r="EN332" s="507"/>
      <c r="EO332" s="507"/>
      <c r="EP332" s="507"/>
      <c r="EQ332" s="507"/>
      <c r="ER332" s="507"/>
      <c r="ES332" s="507"/>
      <c r="ET332" s="507"/>
      <c r="EU332" s="507"/>
      <c r="EV332" s="507"/>
      <c r="EW332" s="507"/>
      <c r="EX332" s="507"/>
      <c r="EY332" s="507"/>
      <c r="EZ332" s="507"/>
      <c r="FA332" s="507"/>
      <c r="FB332" s="507"/>
      <c r="FC332" s="507"/>
      <c r="FD332" s="507"/>
      <c r="FE332" s="507"/>
      <c r="FF332" s="507"/>
      <c r="FG332" s="507"/>
      <c r="FH332" s="507"/>
      <c r="FI332" s="507"/>
      <c r="FJ332" s="507"/>
      <c r="FK332" s="507"/>
      <c r="FL332" s="507"/>
      <c r="FM332" s="507"/>
      <c r="FN332" s="507"/>
      <c r="FO332" s="507"/>
      <c r="FP332" s="507"/>
      <c r="FQ332" s="507"/>
      <c r="FR332" s="507"/>
      <c r="FS332" s="507"/>
      <c r="FT332" s="507"/>
      <c r="FU332" s="507"/>
      <c r="FV332" s="507"/>
      <c r="FW332" s="507"/>
      <c r="FX332" s="507"/>
      <c r="FY332" s="507"/>
      <c r="FZ332" s="507"/>
      <c r="GA332" s="507"/>
      <c r="GB332" s="507"/>
      <c r="GC332" s="507"/>
      <c r="GD332" s="507"/>
      <c r="GE332" s="507"/>
      <c r="GF332" s="507"/>
      <c r="GG332" s="507"/>
      <c r="GH332" s="507"/>
      <c r="GI332" s="507"/>
      <c r="GJ332" s="507"/>
      <c r="GK332" s="507"/>
      <c r="GL332" s="507"/>
      <c r="GM332" s="507"/>
      <c r="GN332" s="507"/>
      <c r="GO332" s="507"/>
      <c r="GP332" s="507"/>
      <c r="GQ332" s="507"/>
      <c r="GR332" s="507"/>
      <c r="GS332" s="507"/>
      <c r="GT332" s="507"/>
      <c r="GU332" s="507"/>
      <c r="GV332" s="507"/>
      <c r="GW332" s="507"/>
      <c r="GX332" s="507"/>
      <c r="GY332" s="507"/>
      <c r="GZ332" s="507"/>
      <c r="HA332" s="507"/>
      <c r="HB332" s="507"/>
      <c r="HC332" s="507"/>
      <c r="HD332" s="507"/>
      <c r="HE332" s="507"/>
      <c r="HF332" s="507"/>
      <c r="HG332" s="507"/>
      <c r="HH332" s="507"/>
      <c r="HI332" s="507"/>
      <c r="HJ332" s="507"/>
      <c r="HK332" s="507"/>
      <c r="HL332" s="507"/>
      <c r="HM332" s="507"/>
      <c r="HN332" s="507"/>
      <c r="HO332" s="507"/>
      <c r="HP332" s="507"/>
      <c r="HQ332" s="507"/>
      <c r="HR332" s="507"/>
      <c r="HS332" s="507"/>
      <c r="HT332" s="507"/>
      <c r="HU332" s="507"/>
      <c r="HV332" s="507"/>
      <c r="HW332" s="507"/>
      <c r="HX332" s="507"/>
      <c r="HY332" s="507"/>
      <c r="HZ332" s="507"/>
      <c r="IA332" s="507"/>
      <c r="IB332" s="507"/>
      <c r="IC332" s="507"/>
      <c r="ID332" s="507"/>
      <c r="IE332" s="507"/>
      <c r="IF332" s="507"/>
      <c r="IG332" s="507"/>
      <c r="IH332" s="507"/>
      <c r="II332" s="507"/>
      <c r="IJ332" s="507"/>
    </row>
    <row r="333" spans="1:244" s="398" customFormat="1" ht="19" x14ac:dyDescent="0.2">
      <c r="A333"/>
      <c r="B333" s="290"/>
      <c r="C333"/>
      <c r="D333" s="341"/>
      <c r="E333" s="463"/>
      <c r="F333" s="463"/>
      <c r="G333" s="271"/>
      <c r="H333"/>
      <c r="I333" s="99"/>
      <c r="J333"/>
      <c r="K333"/>
      <c r="L333"/>
      <c r="M333" s="275"/>
      <c r="N333" s="275"/>
      <c r="O333" s="275"/>
      <c r="P333" s="275"/>
      <c r="Q333" s="275"/>
      <c r="R333" s="275"/>
      <c r="S333" s="275"/>
      <c r="T333" s="275"/>
      <c r="U333" s="275"/>
      <c r="V333" s="275"/>
      <c r="W333" s="275"/>
      <c r="X333" s="275"/>
      <c r="Y333" s="275"/>
      <c r="Z333" s="275"/>
      <c r="AA333" s="275"/>
      <c r="AB333" s="23"/>
      <c r="AC333"/>
      <c r="AD333" s="92"/>
      <c r="AE333"/>
      <c r="AF333"/>
      <c r="AG333"/>
      <c r="AH333" s="96"/>
      <c r="AI333" s="394"/>
      <c r="AJ333" s="215"/>
      <c r="AK333" s="215"/>
      <c r="AL333" s="215"/>
      <c r="AM333" s="215"/>
      <c r="AN333" s="215"/>
      <c r="AO333" s="215"/>
      <c r="AP333" s="215"/>
      <c r="AQ333" s="215"/>
      <c r="AR333" s="215"/>
      <c r="AS333" s="215"/>
      <c r="AT333" s="215"/>
      <c r="AU333" s="215"/>
      <c r="AV333" s="215"/>
      <c r="AW333" s="215"/>
      <c r="AX333" s="215"/>
      <c r="AY333" s="394"/>
      <c r="AZ333" s="215"/>
      <c r="BA333" s="715"/>
      <c r="BB333"/>
      <c r="BC333" s="715"/>
      <c r="BD333"/>
      <c r="BE333" s="715"/>
      <c r="BF333"/>
      <c r="BG333" s="715"/>
      <c r="BH333"/>
      <c r="BI333" s="715"/>
      <c r="BJ333"/>
      <c r="BK333" s="715"/>
      <c r="BL333"/>
      <c r="BM333" s="715"/>
      <c r="BN333"/>
      <c r="BO333" s="387"/>
      <c r="BP333"/>
      <c r="BQ333" s="387"/>
      <c r="BR333"/>
      <c r="BS333" s="387"/>
      <c r="BT333"/>
      <c r="BU333" s="387"/>
      <c r="BV333"/>
      <c r="BW333" s="387"/>
      <c r="BX333"/>
      <c r="BY333" s="387"/>
      <c r="BZ333"/>
      <c r="CA333" s="387"/>
      <c r="CB333"/>
      <c r="CC333" s="387"/>
      <c r="CD333"/>
      <c r="CE333" s="387"/>
      <c r="CF333"/>
      <c r="CG333" s="387"/>
      <c r="CH333"/>
      <c r="CI333" s="387"/>
      <c r="CJ333"/>
      <c r="CK333" s="215"/>
      <c r="CL333" s="507"/>
      <c r="CM333" s="507"/>
      <c r="CN333" s="507"/>
      <c r="CO333" s="507"/>
      <c r="CP333" s="507"/>
      <c r="CQ333" s="507"/>
      <c r="CR333" s="507"/>
      <c r="CS333" s="507"/>
      <c r="CT333" s="507"/>
      <c r="CU333" s="507"/>
      <c r="CV333" s="507"/>
      <c r="CW333" s="507"/>
      <c r="CX333" s="507"/>
      <c r="CY333" s="507"/>
      <c r="DN333" s="507"/>
      <c r="DO333" s="507"/>
      <c r="DP333" s="507"/>
      <c r="DQ333" s="507"/>
      <c r="DR333" s="507"/>
      <c r="DS333" s="507"/>
      <c r="DT333" s="507"/>
      <c r="DU333" s="507"/>
      <c r="DV333" s="507"/>
      <c r="DW333" s="507"/>
      <c r="DX333" s="507"/>
      <c r="DY333" s="507"/>
      <c r="DZ333" s="507"/>
      <c r="EA333" s="507"/>
      <c r="EB333" s="507"/>
      <c r="EC333" s="507"/>
      <c r="ED333" s="507"/>
      <c r="EE333" s="507"/>
      <c r="EF333" s="507"/>
      <c r="EG333" s="507"/>
      <c r="EH333" s="507"/>
      <c r="EI333" s="507"/>
      <c r="EJ333" s="507"/>
      <c r="EK333" s="507"/>
      <c r="EL333" s="507"/>
      <c r="EM333" s="507"/>
      <c r="EN333" s="507"/>
      <c r="EO333" s="507"/>
      <c r="EP333" s="507"/>
      <c r="EQ333" s="507"/>
      <c r="ER333" s="507"/>
      <c r="ES333" s="507"/>
      <c r="ET333" s="507"/>
      <c r="EU333" s="507"/>
      <c r="EV333" s="507"/>
      <c r="EW333" s="507"/>
      <c r="EX333" s="507"/>
      <c r="EY333" s="507"/>
      <c r="EZ333" s="507"/>
      <c r="FA333" s="507"/>
      <c r="FB333" s="507"/>
      <c r="FC333" s="507"/>
      <c r="FD333" s="507"/>
      <c r="FE333" s="507"/>
      <c r="FF333" s="507"/>
      <c r="FG333" s="507"/>
      <c r="FH333" s="507"/>
      <c r="FI333" s="507"/>
      <c r="FJ333" s="507"/>
      <c r="FK333" s="507"/>
      <c r="FL333" s="507"/>
      <c r="FM333" s="507"/>
      <c r="FN333" s="507"/>
      <c r="FO333" s="507"/>
      <c r="FP333" s="507"/>
      <c r="FQ333" s="507"/>
      <c r="FR333" s="507"/>
      <c r="FS333" s="507"/>
      <c r="FT333" s="507"/>
      <c r="FU333" s="507"/>
      <c r="FV333" s="507"/>
      <c r="FW333" s="507"/>
      <c r="FX333" s="507"/>
      <c r="FY333" s="507"/>
      <c r="FZ333" s="507"/>
      <c r="GA333" s="507"/>
      <c r="GB333" s="507"/>
      <c r="GC333" s="507"/>
      <c r="GD333" s="507"/>
      <c r="GE333" s="507"/>
      <c r="GF333" s="507"/>
      <c r="GG333" s="507"/>
      <c r="GH333" s="507"/>
      <c r="GI333" s="507"/>
      <c r="GJ333" s="507"/>
      <c r="GK333" s="507"/>
      <c r="GL333" s="507"/>
      <c r="GM333" s="507"/>
      <c r="GN333" s="507"/>
      <c r="GO333" s="507"/>
      <c r="GP333" s="507"/>
      <c r="GQ333" s="507"/>
      <c r="GR333" s="507"/>
      <c r="GS333" s="507"/>
      <c r="GT333" s="507"/>
      <c r="GU333" s="507"/>
      <c r="GV333" s="507"/>
      <c r="GW333" s="507"/>
      <c r="GX333" s="507"/>
      <c r="GY333" s="507"/>
      <c r="GZ333" s="507"/>
      <c r="HA333" s="507"/>
      <c r="HB333" s="507"/>
      <c r="HC333" s="507"/>
      <c r="HD333" s="507"/>
      <c r="HE333" s="507"/>
      <c r="HF333" s="507"/>
      <c r="HG333" s="507"/>
      <c r="HH333" s="507"/>
      <c r="HI333" s="507"/>
      <c r="HJ333" s="507"/>
      <c r="HK333" s="507"/>
      <c r="HL333" s="507"/>
      <c r="HM333" s="507"/>
      <c r="HN333" s="507"/>
      <c r="HO333" s="507"/>
      <c r="HP333" s="507"/>
      <c r="HQ333" s="507"/>
      <c r="HR333" s="507"/>
      <c r="HS333" s="507"/>
      <c r="HT333" s="507"/>
      <c r="HU333" s="507"/>
      <c r="HV333" s="507"/>
      <c r="HW333" s="507"/>
      <c r="HX333" s="507"/>
      <c r="HY333" s="507"/>
      <c r="HZ333" s="507"/>
      <c r="IA333" s="507"/>
      <c r="IB333" s="507"/>
      <c r="IC333" s="507"/>
      <c r="ID333" s="507"/>
      <c r="IE333" s="507"/>
      <c r="IF333" s="507"/>
      <c r="IG333" s="507"/>
      <c r="IH333" s="507"/>
      <c r="II333" s="507"/>
      <c r="IJ333" s="507"/>
    </row>
    <row r="334" spans="1:244" s="398" customFormat="1" ht="19" x14ac:dyDescent="0.2">
      <c r="A334"/>
      <c r="B334" s="290"/>
      <c r="C334"/>
      <c r="D334" s="341"/>
      <c r="E334" s="463"/>
      <c r="F334" s="463"/>
      <c r="G334" s="271"/>
      <c r="H334"/>
      <c r="I334" s="99"/>
      <c r="J334"/>
      <c r="K334"/>
      <c r="L334"/>
      <c r="M334" s="275"/>
      <c r="N334" s="275"/>
      <c r="O334" s="275"/>
      <c r="P334" s="275"/>
      <c r="Q334" s="275"/>
      <c r="R334" s="275"/>
      <c r="S334" s="275"/>
      <c r="T334" s="275"/>
      <c r="U334" s="275"/>
      <c r="V334" s="275"/>
      <c r="W334" s="275"/>
      <c r="X334" s="275"/>
      <c r="Y334" s="275"/>
      <c r="Z334" s="275"/>
      <c r="AA334" s="275"/>
      <c r="AB334" s="23"/>
      <c r="AC334"/>
      <c r="AD334" s="92"/>
      <c r="AE334"/>
      <c r="AF334"/>
      <c r="AG334"/>
      <c r="AH334" s="96"/>
      <c r="AI334" s="394"/>
      <c r="AJ334" s="215"/>
      <c r="AK334" s="215"/>
      <c r="AL334" s="215"/>
      <c r="AM334" s="215"/>
      <c r="AN334" s="215"/>
      <c r="AO334" s="215"/>
      <c r="AP334" s="215"/>
      <c r="AQ334" s="215"/>
      <c r="AR334" s="215"/>
      <c r="AS334" s="215"/>
      <c r="AT334" s="215"/>
      <c r="AU334" s="215"/>
      <c r="AV334" s="215"/>
      <c r="AW334" s="215"/>
      <c r="AX334" s="215"/>
      <c r="AY334" s="394"/>
      <c r="AZ334" s="215"/>
      <c r="BA334" s="715"/>
      <c r="BB334"/>
      <c r="BC334" s="715"/>
      <c r="BD334"/>
      <c r="BE334" s="715"/>
      <c r="BF334"/>
      <c r="BG334" s="715"/>
      <c r="BH334"/>
      <c r="BI334" s="715"/>
      <c r="BJ334"/>
      <c r="BK334" s="715"/>
      <c r="BL334"/>
      <c r="BM334" s="715"/>
      <c r="BN334"/>
      <c r="BO334" s="387"/>
      <c r="BP334"/>
      <c r="BQ334" s="387"/>
      <c r="BR334"/>
      <c r="BS334" s="387"/>
      <c r="BT334"/>
      <c r="BU334" s="387"/>
      <c r="BV334"/>
      <c r="BW334" s="387"/>
      <c r="BX334"/>
      <c r="BY334" s="387"/>
      <c r="BZ334"/>
      <c r="CA334" s="387"/>
      <c r="CB334"/>
      <c r="CC334" s="387"/>
      <c r="CD334"/>
      <c r="CE334" s="387"/>
      <c r="CF334"/>
      <c r="CG334" s="387"/>
      <c r="CH334"/>
      <c r="CI334" s="387"/>
      <c r="CJ334"/>
      <c r="CK334" s="215"/>
      <c r="CL334" s="507"/>
      <c r="CM334" s="507"/>
      <c r="CN334" s="507"/>
      <c r="CO334" s="507"/>
      <c r="CP334" s="507"/>
      <c r="CQ334" s="507"/>
      <c r="CR334" s="507"/>
      <c r="CS334" s="507"/>
      <c r="CT334" s="507"/>
      <c r="CU334" s="507"/>
      <c r="CV334" s="507"/>
      <c r="CW334" s="507"/>
      <c r="CX334" s="507"/>
      <c r="CY334" s="507"/>
      <c r="DN334" s="507"/>
      <c r="DO334" s="507"/>
      <c r="DP334" s="507"/>
      <c r="DQ334" s="507"/>
      <c r="DR334" s="507"/>
      <c r="DS334" s="507"/>
      <c r="DT334" s="507"/>
      <c r="DU334" s="507"/>
      <c r="DV334" s="507"/>
      <c r="DW334" s="507"/>
      <c r="DX334" s="507"/>
      <c r="DY334" s="507"/>
      <c r="DZ334" s="507"/>
      <c r="EA334" s="507"/>
      <c r="EB334" s="507"/>
      <c r="EC334" s="507"/>
      <c r="ED334" s="507"/>
      <c r="EE334" s="507"/>
      <c r="EF334" s="507"/>
      <c r="EG334" s="507"/>
      <c r="EH334" s="507"/>
      <c r="EI334" s="507"/>
      <c r="EJ334" s="507"/>
      <c r="EK334" s="507"/>
      <c r="EL334" s="507"/>
      <c r="EM334" s="507"/>
      <c r="EN334" s="507"/>
      <c r="EO334" s="507"/>
      <c r="EP334" s="507"/>
      <c r="EQ334" s="507"/>
      <c r="ER334" s="507"/>
      <c r="ES334" s="507"/>
      <c r="ET334" s="507"/>
      <c r="EU334" s="507"/>
      <c r="EV334" s="507"/>
      <c r="EW334" s="507"/>
      <c r="EX334" s="507"/>
      <c r="EY334" s="507"/>
      <c r="EZ334" s="507"/>
      <c r="FA334" s="507"/>
      <c r="FB334" s="507"/>
      <c r="FC334" s="507"/>
      <c r="FD334" s="507"/>
      <c r="FE334" s="507"/>
      <c r="FF334" s="507"/>
      <c r="FG334" s="507"/>
      <c r="FH334" s="507"/>
      <c r="FI334" s="507"/>
      <c r="FJ334" s="507"/>
      <c r="FK334" s="507"/>
      <c r="FL334" s="507"/>
      <c r="FM334" s="507"/>
      <c r="FN334" s="507"/>
      <c r="FO334" s="507"/>
      <c r="FP334" s="507"/>
      <c r="FQ334" s="507"/>
      <c r="FR334" s="507"/>
      <c r="FS334" s="507"/>
      <c r="FT334" s="507"/>
      <c r="FU334" s="507"/>
      <c r="FV334" s="507"/>
      <c r="FW334" s="507"/>
      <c r="FX334" s="507"/>
      <c r="FY334" s="507"/>
      <c r="FZ334" s="507"/>
      <c r="GA334" s="507"/>
      <c r="GB334" s="507"/>
      <c r="GC334" s="507"/>
      <c r="GD334" s="507"/>
      <c r="GE334" s="507"/>
      <c r="GF334" s="507"/>
      <c r="GG334" s="507"/>
      <c r="GH334" s="507"/>
      <c r="GI334" s="507"/>
      <c r="GJ334" s="507"/>
      <c r="GK334" s="507"/>
      <c r="GL334" s="507"/>
      <c r="GM334" s="507"/>
      <c r="GN334" s="507"/>
      <c r="GO334" s="507"/>
      <c r="GP334" s="507"/>
      <c r="GQ334" s="507"/>
      <c r="GR334" s="507"/>
      <c r="GS334" s="507"/>
      <c r="GT334" s="507"/>
      <c r="GU334" s="507"/>
      <c r="GV334" s="507"/>
      <c r="GW334" s="507"/>
      <c r="GX334" s="507"/>
      <c r="GY334" s="507"/>
      <c r="GZ334" s="507"/>
      <c r="HA334" s="507"/>
      <c r="HB334" s="507"/>
      <c r="HC334" s="507"/>
      <c r="HD334" s="507"/>
      <c r="HE334" s="507"/>
      <c r="HF334" s="507"/>
      <c r="HG334" s="507"/>
      <c r="HH334" s="507"/>
      <c r="HI334" s="507"/>
      <c r="HJ334" s="507"/>
      <c r="HK334" s="507"/>
      <c r="HL334" s="507"/>
      <c r="HM334" s="507"/>
      <c r="HN334" s="507"/>
      <c r="HO334" s="507"/>
      <c r="HP334" s="507"/>
      <c r="HQ334" s="507"/>
      <c r="HR334" s="507"/>
      <c r="HS334" s="507"/>
      <c r="HT334" s="507"/>
      <c r="HU334" s="507"/>
      <c r="HV334" s="507"/>
      <c r="HW334" s="507"/>
      <c r="HX334" s="507"/>
      <c r="HY334" s="507"/>
      <c r="HZ334" s="507"/>
      <c r="IA334" s="507"/>
      <c r="IB334" s="507"/>
      <c r="IC334" s="507"/>
      <c r="ID334" s="507"/>
      <c r="IE334" s="507"/>
      <c r="IF334" s="507"/>
      <c r="IG334" s="507"/>
      <c r="IH334" s="507"/>
      <c r="II334" s="507"/>
      <c r="IJ334" s="507"/>
    </row>
    <row r="335" spans="1:244" s="398" customFormat="1" ht="19" x14ac:dyDescent="0.2">
      <c r="A335"/>
      <c r="B335" s="290"/>
      <c r="C335"/>
      <c r="D335" s="341"/>
      <c r="E335" s="463"/>
      <c r="F335" s="463"/>
      <c r="G335" s="271"/>
      <c r="H335"/>
      <c r="I335" s="99"/>
      <c r="J335"/>
      <c r="K335"/>
      <c r="L335"/>
      <c r="M335" s="275"/>
      <c r="N335" s="275"/>
      <c r="O335" s="275"/>
      <c r="P335" s="275"/>
      <c r="Q335" s="275"/>
      <c r="R335" s="275"/>
      <c r="S335" s="275"/>
      <c r="T335" s="275"/>
      <c r="U335" s="275"/>
      <c r="V335" s="275"/>
      <c r="W335" s="275"/>
      <c r="X335" s="275"/>
      <c r="Y335" s="275"/>
      <c r="Z335" s="275"/>
      <c r="AA335" s="275"/>
      <c r="AB335" s="23"/>
      <c r="AC335"/>
      <c r="AD335" s="92"/>
      <c r="AE335"/>
      <c r="AF335"/>
      <c r="AG335"/>
      <c r="AH335" s="96"/>
      <c r="AI335" s="394"/>
      <c r="AJ335" s="215"/>
      <c r="AK335" s="215"/>
      <c r="AL335" s="215"/>
      <c r="AM335" s="215"/>
      <c r="AN335" s="215"/>
      <c r="AO335" s="215"/>
      <c r="AP335" s="215"/>
      <c r="AQ335" s="215"/>
      <c r="AR335" s="215"/>
      <c r="AS335" s="215"/>
      <c r="AT335" s="215"/>
      <c r="AU335" s="215"/>
      <c r="AV335" s="215"/>
      <c r="AW335" s="215"/>
      <c r="AX335" s="215"/>
      <c r="AY335" s="394"/>
      <c r="AZ335" s="215"/>
      <c r="BA335" s="715"/>
      <c r="BB335"/>
      <c r="BC335" s="715"/>
      <c r="BD335"/>
      <c r="BE335" s="715"/>
      <c r="BF335"/>
      <c r="BG335" s="715"/>
      <c r="BH335"/>
      <c r="BI335" s="715"/>
      <c r="BJ335"/>
      <c r="BK335" s="715"/>
      <c r="BL335"/>
      <c r="BM335" s="715"/>
      <c r="BN335"/>
      <c r="BO335" s="387"/>
      <c r="BP335"/>
      <c r="BQ335" s="387"/>
      <c r="BR335"/>
      <c r="BS335" s="387"/>
      <c r="BT335"/>
      <c r="BU335" s="387"/>
      <c r="BV335"/>
      <c r="BW335" s="387"/>
      <c r="BX335"/>
      <c r="BY335" s="387"/>
      <c r="BZ335"/>
      <c r="CA335" s="387"/>
      <c r="CB335"/>
      <c r="CC335" s="387"/>
      <c r="CD335"/>
      <c r="CE335" s="387"/>
      <c r="CF335"/>
      <c r="CG335" s="387"/>
      <c r="CH335"/>
      <c r="CI335" s="387"/>
      <c r="CJ335"/>
      <c r="CK335" s="215"/>
      <c r="CL335" s="507"/>
      <c r="CM335" s="507"/>
      <c r="CN335" s="507"/>
      <c r="CO335" s="507"/>
      <c r="CP335" s="507"/>
      <c r="CQ335" s="507"/>
      <c r="CR335" s="507"/>
      <c r="CS335" s="507"/>
      <c r="CT335" s="507"/>
      <c r="CU335" s="507"/>
      <c r="CV335" s="507"/>
      <c r="CW335" s="507"/>
      <c r="CX335" s="507"/>
      <c r="CY335" s="507"/>
      <c r="DN335" s="507"/>
      <c r="DO335" s="507"/>
      <c r="DP335" s="507"/>
      <c r="DQ335" s="507"/>
      <c r="DR335" s="507"/>
      <c r="DS335" s="507"/>
      <c r="DT335" s="507"/>
      <c r="DU335" s="507"/>
      <c r="DV335" s="507"/>
      <c r="DW335" s="507"/>
      <c r="DX335" s="507"/>
      <c r="DY335" s="507"/>
      <c r="DZ335" s="507"/>
      <c r="EA335" s="507"/>
      <c r="EB335" s="507"/>
      <c r="EC335" s="507"/>
      <c r="ED335" s="507"/>
      <c r="EE335" s="507"/>
      <c r="EF335" s="507"/>
      <c r="EG335" s="507"/>
      <c r="EH335" s="507"/>
      <c r="EI335" s="507"/>
      <c r="EJ335" s="507"/>
      <c r="EK335" s="507"/>
      <c r="EL335" s="507"/>
      <c r="EM335" s="507"/>
      <c r="EN335" s="507"/>
      <c r="EO335" s="507"/>
      <c r="EP335" s="507"/>
      <c r="EQ335" s="507"/>
      <c r="ER335" s="507"/>
      <c r="ES335" s="507"/>
      <c r="ET335" s="507"/>
      <c r="EU335" s="507"/>
      <c r="EV335" s="507"/>
      <c r="EW335" s="507"/>
      <c r="EX335" s="507"/>
      <c r="EY335" s="507"/>
      <c r="EZ335" s="507"/>
      <c r="FA335" s="507"/>
      <c r="FB335" s="507"/>
      <c r="FC335" s="507"/>
      <c r="FD335" s="507"/>
      <c r="FE335" s="507"/>
      <c r="FF335" s="507"/>
      <c r="FG335" s="507"/>
      <c r="FH335" s="507"/>
      <c r="FI335" s="507"/>
      <c r="FJ335" s="507"/>
      <c r="FK335" s="507"/>
      <c r="FL335" s="507"/>
      <c r="FM335" s="507"/>
      <c r="FN335" s="507"/>
      <c r="FO335" s="507"/>
      <c r="FP335" s="507"/>
      <c r="FQ335" s="507"/>
      <c r="FR335" s="507"/>
      <c r="FS335" s="507"/>
      <c r="FT335" s="507"/>
      <c r="FU335" s="507"/>
      <c r="FV335" s="507"/>
      <c r="FW335" s="507"/>
      <c r="FX335" s="507"/>
      <c r="FY335" s="507"/>
      <c r="FZ335" s="507"/>
      <c r="GA335" s="507"/>
      <c r="GB335" s="507"/>
      <c r="GC335" s="507"/>
      <c r="GD335" s="507"/>
      <c r="GE335" s="507"/>
      <c r="GF335" s="507"/>
      <c r="GG335" s="507"/>
      <c r="GH335" s="507"/>
      <c r="GI335" s="507"/>
      <c r="GJ335" s="507"/>
      <c r="GK335" s="507"/>
      <c r="GL335" s="507"/>
      <c r="GM335" s="507"/>
      <c r="GN335" s="507"/>
      <c r="GO335" s="507"/>
      <c r="GP335" s="507"/>
      <c r="GQ335" s="507"/>
      <c r="GR335" s="507"/>
      <c r="GS335" s="507"/>
      <c r="GT335" s="507"/>
      <c r="GU335" s="507"/>
      <c r="GV335" s="507"/>
      <c r="GW335" s="507"/>
      <c r="GX335" s="507"/>
      <c r="GY335" s="507"/>
      <c r="GZ335" s="507"/>
      <c r="HA335" s="507"/>
      <c r="HB335" s="507"/>
      <c r="HC335" s="507"/>
      <c r="HD335" s="507"/>
      <c r="HE335" s="507"/>
      <c r="HF335" s="507"/>
      <c r="HG335" s="507"/>
      <c r="HH335" s="507"/>
      <c r="HI335" s="507"/>
      <c r="HJ335" s="507"/>
      <c r="HK335" s="507"/>
      <c r="HL335" s="507"/>
      <c r="HM335" s="507"/>
      <c r="HN335" s="507"/>
      <c r="HO335" s="507"/>
      <c r="HP335" s="507"/>
      <c r="HQ335" s="507"/>
      <c r="HR335" s="507"/>
      <c r="HS335" s="507"/>
      <c r="HT335" s="507"/>
      <c r="HU335" s="507"/>
      <c r="HV335" s="507"/>
      <c r="HW335" s="507"/>
      <c r="HX335" s="507"/>
      <c r="HY335" s="507"/>
      <c r="HZ335" s="507"/>
      <c r="IA335" s="507"/>
      <c r="IB335" s="507"/>
      <c r="IC335" s="507"/>
      <c r="ID335" s="507"/>
      <c r="IE335" s="507"/>
      <c r="IF335" s="507"/>
      <c r="IG335" s="507"/>
      <c r="IH335" s="507"/>
      <c r="II335" s="507"/>
      <c r="IJ335" s="507"/>
    </row>
    <row r="336" spans="1:244" s="398" customFormat="1" ht="19" x14ac:dyDescent="0.2">
      <c r="A336"/>
      <c r="B336" s="290"/>
      <c r="C336"/>
      <c r="D336" s="341"/>
      <c r="E336" s="463"/>
      <c r="F336" s="463"/>
      <c r="G336" s="271"/>
      <c r="H336"/>
      <c r="I336" s="99"/>
      <c r="J336"/>
      <c r="K336"/>
      <c r="L336"/>
      <c r="M336" s="275"/>
      <c r="N336" s="275"/>
      <c r="O336" s="275"/>
      <c r="P336" s="275"/>
      <c r="Q336" s="275"/>
      <c r="R336" s="275"/>
      <c r="S336" s="275"/>
      <c r="T336" s="275"/>
      <c r="U336" s="275"/>
      <c r="V336" s="275"/>
      <c r="W336" s="275"/>
      <c r="X336" s="275"/>
      <c r="Y336" s="275"/>
      <c r="Z336" s="275"/>
      <c r="AA336" s="275"/>
      <c r="AB336" s="23"/>
      <c r="AC336"/>
      <c r="AD336" s="92"/>
      <c r="AE336"/>
      <c r="AF336"/>
      <c r="AG336"/>
      <c r="AH336" s="96"/>
      <c r="AI336" s="394"/>
      <c r="AJ336" s="215"/>
      <c r="AK336" s="215"/>
      <c r="AL336" s="215"/>
      <c r="AM336" s="215"/>
      <c r="AN336" s="215"/>
      <c r="AO336" s="215"/>
      <c r="AP336" s="215"/>
      <c r="AQ336" s="215"/>
      <c r="AR336" s="215"/>
      <c r="AS336" s="215"/>
      <c r="AT336" s="215"/>
      <c r="AU336" s="215"/>
      <c r="AV336" s="215"/>
      <c r="AW336" s="215"/>
      <c r="AX336" s="215"/>
      <c r="AY336" s="394"/>
      <c r="AZ336" s="215"/>
      <c r="BA336" s="715"/>
      <c r="BB336"/>
      <c r="BC336" s="715"/>
      <c r="BD336"/>
      <c r="BE336" s="715"/>
      <c r="BF336"/>
      <c r="BG336" s="715"/>
      <c r="BH336"/>
      <c r="BI336" s="715"/>
      <c r="BJ336"/>
      <c r="BK336" s="715"/>
      <c r="BL336"/>
      <c r="BM336" s="715"/>
      <c r="BN336"/>
      <c r="BO336" s="387"/>
      <c r="BP336"/>
      <c r="BQ336" s="387"/>
      <c r="BR336"/>
      <c r="BS336" s="387"/>
      <c r="BT336"/>
      <c r="BU336" s="387"/>
      <c r="BV336"/>
      <c r="BW336" s="387"/>
      <c r="BX336"/>
      <c r="BY336" s="387"/>
      <c r="BZ336"/>
      <c r="CA336" s="387"/>
      <c r="CB336"/>
      <c r="CC336" s="387"/>
      <c r="CD336"/>
      <c r="CE336" s="387"/>
      <c r="CF336"/>
      <c r="CG336" s="387"/>
      <c r="CH336"/>
      <c r="CI336" s="387"/>
      <c r="CJ336"/>
      <c r="CK336" s="215"/>
      <c r="CL336" s="507"/>
      <c r="CM336" s="507"/>
      <c r="CN336" s="507"/>
      <c r="CO336" s="507"/>
      <c r="CP336" s="507"/>
      <c r="CQ336" s="507"/>
      <c r="CR336" s="507"/>
      <c r="CS336" s="507"/>
      <c r="CT336" s="507"/>
      <c r="CU336" s="507"/>
      <c r="CV336" s="507"/>
      <c r="CW336" s="507"/>
      <c r="CX336" s="507"/>
      <c r="CY336" s="507"/>
      <c r="DN336" s="507"/>
      <c r="DO336" s="507"/>
      <c r="DP336" s="507"/>
      <c r="DQ336" s="507"/>
      <c r="DR336" s="507"/>
      <c r="DS336" s="507"/>
      <c r="DT336" s="507"/>
      <c r="DU336" s="507"/>
      <c r="DV336" s="507"/>
      <c r="DW336" s="507"/>
      <c r="DX336" s="507"/>
      <c r="DY336" s="507"/>
      <c r="DZ336" s="507"/>
      <c r="EA336" s="507"/>
      <c r="EB336" s="507"/>
      <c r="EC336" s="507"/>
      <c r="ED336" s="507"/>
      <c r="EE336" s="507"/>
      <c r="EF336" s="507"/>
      <c r="EG336" s="507"/>
      <c r="EH336" s="507"/>
      <c r="EI336" s="507"/>
      <c r="EJ336" s="507"/>
      <c r="EK336" s="507"/>
      <c r="EL336" s="507"/>
      <c r="EM336" s="507"/>
      <c r="EN336" s="507"/>
      <c r="EO336" s="507"/>
      <c r="EP336" s="507"/>
      <c r="EQ336" s="507"/>
      <c r="ER336" s="507"/>
      <c r="ES336" s="507"/>
      <c r="ET336" s="507"/>
      <c r="EU336" s="507"/>
      <c r="EV336" s="507"/>
      <c r="EW336" s="507"/>
      <c r="EX336" s="507"/>
      <c r="EY336" s="507"/>
      <c r="EZ336" s="507"/>
      <c r="FA336" s="507"/>
      <c r="FB336" s="507"/>
      <c r="FC336" s="507"/>
      <c r="FD336" s="507"/>
      <c r="FE336" s="507"/>
      <c r="FF336" s="507"/>
      <c r="FG336" s="507"/>
      <c r="FH336" s="507"/>
      <c r="FI336" s="507"/>
      <c r="FJ336" s="507"/>
      <c r="FK336" s="507"/>
      <c r="FL336" s="507"/>
      <c r="FM336" s="507"/>
      <c r="FN336" s="507"/>
      <c r="FO336" s="507"/>
      <c r="FP336" s="507"/>
      <c r="FQ336" s="507"/>
      <c r="FR336" s="507"/>
      <c r="FS336" s="507"/>
      <c r="FT336" s="507"/>
      <c r="FU336" s="507"/>
      <c r="FV336" s="507"/>
      <c r="FW336" s="507"/>
      <c r="FX336" s="507"/>
      <c r="FY336" s="507"/>
      <c r="FZ336" s="507"/>
      <c r="GA336" s="507"/>
      <c r="GB336" s="507"/>
      <c r="GC336" s="507"/>
      <c r="GD336" s="507"/>
      <c r="GE336" s="507"/>
      <c r="GF336" s="507"/>
      <c r="GG336" s="507"/>
      <c r="GH336" s="507"/>
      <c r="GI336" s="507"/>
      <c r="GJ336" s="507"/>
      <c r="GK336" s="507"/>
      <c r="GL336" s="507"/>
      <c r="GM336" s="507"/>
      <c r="GN336" s="507"/>
      <c r="GO336" s="507"/>
      <c r="GP336" s="507"/>
      <c r="GQ336" s="507"/>
      <c r="GR336" s="507"/>
      <c r="GS336" s="507"/>
      <c r="GT336" s="507"/>
      <c r="GU336" s="507"/>
      <c r="GV336" s="507"/>
      <c r="GW336" s="507"/>
      <c r="GX336" s="507"/>
      <c r="GY336" s="507"/>
      <c r="GZ336" s="507"/>
      <c r="HA336" s="507"/>
      <c r="HB336" s="507"/>
      <c r="HC336" s="507"/>
      <c r="HD336" s="507"/>
      <c r="HE336" s="507"/>
      <c r="HF336" s="507"/>
      <c r="HG336" s="507"/>
      <c r="HH336" s="507"/>
      <c r="HI336" s="507"/>
      <c r="HJ336" s="507"/>
      <c r="HK336" s="507"/>
      <c r="HL336" s="507"/>
      <c r="HM336" s="507"/>
      <c r="HN336" s="507"/>
      <c r="HO336" s="507"/>
      <c r="HP336" s="507"/>
      <c r="HQ336" s="507"/>
      <c r="HR336" s="507"/>
      <c r="HS336" s="507"/>
      <c r="HT336" s="507"/>
      <c r="HU336" s="507"/>
      <c r="HV336" s="507"/>
      <c r="HW336" s="507"/>
      <c r="HX336" s="507"/>
      <c r="HY336" s="507"/>
      <c r="HZ336" s="507"/>
      <c r="IA336" s="507"/>
      <c r="IB336" s="507"/>
      <c r="IC336" s="507"/>
      <c r="ID336" s="507"/>
      <c r="IE336" s="507"/>
      <c r="IF336" s="507"/>
      <c r="IG336" s="507"/>
      <c r="IH336" s="507"/>
      <c r="II336" s="507"/>
      <c r="IJ336" s="507"/>
    </row>
    <row r="337" spans="1:244" s="398" customFormat="1" ht="19" x14ac:dyDescent="0.2">
      <c r="A337"/>
      <c r="B337" s="290"/>
      <c r="C337"/>
      <c r="D337" s="341"/>
      <c r="E337" s="463"/>
      <c r="F337" s="463"/>
      <c r="G337" s="271"/>
      <c r="H337"/>
      <c r="I337" s="99"/>
      <c r="J337"/>
      <c r="K337"/>
      <c r="L337"/>
      <c r="M337" s="275"/>
      <c r="N337" s="275"/>
      <c r="O337" s="275"/>
      <c r="P337" s="275"/>
      <c r="Q337" s="275"/>
      <c r="R337" s="275"/>
      <c r="S337" s="275"/>
      <c r="T337" s="275"/>
      <c r="U337" s="275"/>
      <c r="V337" s="275"/>
      <c r="W337" s="275"/>
      <c r="X337" s="275"/>
      <c r="Y337" s="275"/>
      <c r="Z337" s="275"/>
      <c r="AA337" s="275"/>
      <c r="AB337" s="23"/>
      <c r="AC337"/>
      <c r="AD337" s="92"/>
      <c r="AE337"/>
      <c r="AF337"/>
      <c r="AG337"/>
      <c r="AH337" s="96"/>
      <c r="AI337" s="394"/>
      <c r="AJ337" s="215"/>
      <c r="AK337" s="215"/>
      <c r="AL337" s="215"/>
      <c r="AM337" s="215"/>
      <c r="AN337" s="215"/>
      <c r="AO337" s="215"/>
      <c r="AP337" s="215"/>
      <c r="AQ337" s="215"/>
      <c r="AR337" s="215"/>
      <c r="AS337" s="215"/>
      <c r="AT337" s="215"/>
      <c r="AU337" s="215"/>
      <c r="AV337" s="215"/>
      <c r="AW337" s="215"/>
      <c r="AX337" s="215"/>
      <c r="AY337" s="394"/>
      <c r="AZ337" s="215"/>
      <c r="BA337" s="715"/>
      <c r="BB337"/>
      <c r="BC337" s="715"/>
      <c r="BD337"/>
      <c r="BE337" s="715"/>
      <c r="BF337"/>
      <c r="BG337" s="715"/>
      <c r="BH337"/>
      <c r="BI337" s="715"/>
      <c r="BJ337"/>
      <c r="BK337" s="715"/>
      <c r="BL337"/>
      <c r="BM337" s="715"/>
      <c r="BN337"/>
      <c r="BO337" s="387"/>
      <c r="BP337"/>
      <c r="BQ337" s="387"/>
      <c r="BR337"/>
      <c r="BS337" s="387"/>
      <c r="BT337"/>
      <c r="BU337" s="387"/>
      <c r="BV337"/>
      <c r="BW337" s="387"/>
      <c r="BX337"/>
      <c r="BY337" s="387"/>
      <c r="BZ337"/>
      <c r="CA337" s="387"/>
      <c r="CB337"/>
      <c r="CC337" s="387"/>
      <c r="CD337"/>
      <c r="CE337" s="387"/>
      <c r="CF337"/>
      <c r="CG337" s="387"/>
      <c r="CH337"/>
      <c r="CI337" s="387"/>
      <c r="CJ337"/>
      <c r="CK337" s="215"/>
      <c r="CL337" s="507"/>
      <c r="CM337" s="507"/>
      <c r="CN337" s="507"/>
      <c r="CO337" s="507"/>
      <c r="CP337" s="507"/>
      <c r="CQ337" s="507"/>
      <c r="CR337" s="507"/>
      <c r="CS337" s="507"/>
      <c r="CT337" s="507"/>
      <c r="CU337" s="507"/>
      <c r="CV337" s="507"/>
      <c r="CW337" s="507"/>
      <c r="CX337" s="507"/>
      <c r="CY337" s="507"/>
      <c r="DN337" s="507"/>
      <c r="DO337" s="507"/>
      <c r="DP337" s="507"/>
      <c r="DQ337" s="507"/>
      <c r="DR337" s="507"/>
      <c r="DS337" s="507"/>
      <c r="DT337" s="507"/>
      <c r="DU337" s="507"/>
      <c r="DV337" s="507"/>
      <c r="DW337" s="507"/>
      <c r="DX337" s="507"/>
      <c r="DY337" s="507"/>
      <c r="DZ337" s="507"/>
      <c r="EA337" s="507"/>
      <c r="EB337" s="507"/>
      <c r="EC337" s="507"/>
      <c r="ED337" s="507"/>
      <c r="EE337" s="507"/>
      <c r="EF337" s="507"/>
      <c r="EG337" s="507"/>
      <c r="EH337" s="507"/>
      <c r="EI337" s="507"/>
      <c r="EJ337" s="507"/>
      <c r="EK337" s="507"/>
      <c r="EL337" s="507"/>
      <c r="EM337" s="507"/>
      <c r="EN337" s="507"/>
      <c r="EO337" s="507"/>
      <c r="EP337" s="507"/>
      <c r="EQ337" s="507"/>
      <c r="ER337" s="507"/>
      <c r="ES337" s="507"/>
      <c r="ET337" s="507"/>
      <c r="EU337" s="507"/>
      <c r="EV337" s="507"/>
      <c r="EW337" s="507"/>
      <c r="EX337" s="507"/>
      <c r="EY337" s="507"/>
      <c r="EZ337" s="507"/>
      <c r="FA337" s="507"/>
      <c r="FB337" s="507"/>
      <c r="FC337" s="507"/>
      <c r="FD337" s="507"/>
      <c r="FE337" s="507"/>
      <c r="FF337" s="507"/>
      <c r="FG337" s="507"/>
      <c r="FH337" s="507"/>
      <c r="FI337" s="507"/>
      <c r="FJ337" s="507"/>
      <c r="FK337" s="507"/>
      <c r="FL337" s="507"/>
      <c r="FM337" s="507"/>
      <c r="FN337" s="507"/>
      <c r="FO337" s="507"/>
      <c r="FP337" s="507"/>
      <c r="FQ337" s="507"/>
      <c r="FR337" s="507"/>
      <c r="FS337" s="507"/>
      <c r="FT337" s="507"/>
      <c r="FU337" s="507"/>
      <c r="FV337" s="507"/>
      <c r="FW337" s="507"/>
      <c r="FX337" s="507"/>
      <c r="FY337" s="507"/>
      <c r="FZ337" s="507"/>
      <c r="GA337" s="507"/>
      <c r="GB337" s="507"/>
      <c r="GC337" s="507"/>
      <c r="GD337" s="507"/>
      <c r="GE337" s="507"/>
      <c r="GF337" s="507"/>
      <c r="GG337" s="507"/>
      <c r="GH337" s="507"/>
      <c r="GI337" s="507"/>
      <c r="GJ337" s="507"/>
      <c r="GK337" s="507"/>
      <c r="GL337" s="507"/>
      <c r="GM337" s="507"/>
      <c r="GN337" s="507"/>
      <c r="GO337" s="507"/>
      <c r="GP337" s="507"/>
      <c r="GQ337" s="507"/>
      <c r="GR337" s="507"/>
      <c r="GS337" s="507"/>
      <c r="GT337" s="507"/>
      <c r="GU337" s="507"/>
      <c r="GV337" s="507"/>
      <c r="GW337" s="507"/>
      <c r="GX337" s="507"/>
      <c r="GY337" s="507"/>
      <c r="GZ337" s="507"/>
      <c r="HA337" s="507"/>
      <c r="HB337" s="507"/>
      <c r="HC337" s="507"/>
      <c r="HD337" s="507"/>
      <c r="HE337" s="507"/>
      <c r="HF337" s="507"/>
      <c r="HG337" s="507"/>
      <c r="HH337" s="507"/>
      <c r="HI337" s="507"/>
      <c r="HJ337" s="507"/>
      <c r="HK337" s="507"/>
      <c r="HL337" s="507"/>
      <c r="HM337" s="507"/>
      <c r="HN337" s="507"/>
      <c r="HO337" s="507"/>
      <c r="HP337" s="507"/>
      <c r="HQ337" s="507"/>
      <c r="HR337" s="507"/>
      <c r="HS337" s="507"/>
      <c r="HT337" s="507"/>
      <c r="HU337" s="507"/>
      <c r="HV337" s="507"/>
      <c r="HW337" s="507"/>
      <c r="HX337" s="507"/>
      <c r="HY337" s="507"/>
      <c r="HZ337" s="507"/>
      <c r="IA337" s="507"/>
      <c r="IB337" s="507"/>
      <c r="IC337" s="507"/>
      <c r="ID337" s="507"/>
      <c r="IE337" s="507"/>
      <c r="IF337" s="507"/>
      <c r="IG337" s="507"/>
      <c r="IH337" s="507"/>
      <c r="II337" s="507"/>
      <c r="IJ337" s="507"/>
    </row>
    <row r="338" spans="1:244" s="398" customFormat="1" ht="19" x14ac:dyDescent="0.2">
      <c r="A338"/>
      <c r="B338" s="290"/>
      <c r="C338"/>
      <c r="D338" s="341"/>
      <c r="E338" s="463"/>
      <c r="F338" s="463"/>
      <c r="G338" s="271"/>
      <c r="H338"/>
      <c r="I338" s="99"/>
      <c r="J338"/>
      <c r="K338"/>
      <c r="L338"/>
      <c r="M338" s="275"/>
      <c r="N338" s="275"/>
      <c r="O338" s="275"/>
      <c r="P338" s="275"/>
      <c r="Q338" s="275"/>
      <c r="R338" s="275"/>
      <c r="S338" s="275"/>
      <c r="T338" s="275"/>
      <c r="U338" s="275"/>
      <c r="V338" s="275"/>
      <c r="W338" s="275"/>
      <c r="X338" s="275"/>
      <c r="Y338" s="275"/>
      <c r="Z338" s="275"/>
      <c r="AA338" s="275"/>
      <c r="AB338" s="23"/>
      <c r="AC338"/>
      <c r="AD338" s="92"/>
      <c r="AE338"/>
      <c r="AF338"/>
      <c r="AG338"/>
      <c r="AH338" s="96"/>
      <c r="AI338" s="394"/>
      <c r="AJ338" s="215"/>
      <c r="AK338" s="215"/>
      <c r="AL338" s="215"/>
      <c r="AM338" s="215"/>
      <c r="AN338" s="215"/>
      <c r="AO338" s="215"/>
      <c r="AP338" s="215"/>
      <c r="AQ338" s="215"/>
      <c r="AR338" s="215"/>
      <c r="AS338" s="215"/>
      <c r="AT338" s="215"/>
      <c r="AU338" s="215"/>
      <c r="AV338" s="215"/>
      <c r="AW338" s="215"/>
      <c r="AX338" s="215"/>
      <c r="AY338" s="394"/>
      <c r="AZ338" s="215"/>
      <c r="BA338" s="715"/>
      <c r="BB338"/>
      <c r="BC338" s="715"/>
      <c r="BD338"/>
      <c r="BE338" s="715"/>
      <c r="BF338"/>
      <c r="BG338" s="715"/>
      <c r="BH338"/>
      <c r="BI338" s="715"/>
      <c r="BJ338"/>
      <c r="BK338" s="715"/>
      <c r="BL338"/>
      <c r="BM338" s="715"/>
      <c r="BN338"/>
      <c r="BO338" s="387"/>
      <c r="BP338"/>
      <c r="BQ338" s="387"/>
      <c r="BR338"/>
      <c r="BS338" s="387"/>
      <c r="BT338"/>
      <c r="BU338" s="387"/>
      <c r="BV338"/>
      <c r="BW338" s="387"/>
      <c r="BX338"/>
      <c r="BY338" s="387"/>
      <c r="BZ338"/>
      <c r="CA338" s="387"/>
      <c r="CB338"/>
      <c r="CC338" s="387"/>
      <c r="CD338"/>
      <c r="CE338" s="387"/>
      <c r="CF338"/>
      <c r="CG338" s="387"/>
      <c r="CH338"/>
      <c r="CI338" s="387"/>
      <c r="CJ338"/>
      <c r="CK338" s="215"/>
      <c r="CL338" s="507"/>
      <c r="CM338" s="507"/>
      <c r="CN338" s="507"/>
      <c r="CO338" s="507"/>
      <c r="CP338" s="507"/>
      <c r="CQ338" s="507"/>
      <c r="CR338" s="507"/>
      <c r="CS338" s="507"/>
      <c r="CT338" s="507"/>
      <c r="CU338" s="507"/>
      <c r="CV338" s="507"/>
      <c r="CW338" s="507"/>
      <c r="CX338" s="507"/>
      <c r="CY338" s="507"/>
      <c r="DN338" s="507"/>
      <c r="DO338" s="507"/>
      <c r="DP338" s="507"/>
      <c r="DQ338" s="507"/>
      <c r="DR338" s="507"/>
      <c r="DS338" s="507"/>
      <c r="DT338" s="507"/>
      <c r="DU338" s="507"/>
      <c r="DV338" s="507"/>
      <c r="DW338" s="507"/>
      <c r="DX338" s="507"/>
      <c r="DY338" s="507"/>
      <c r="DZ338" s="507"/>
      <c r="EA338" s="507"/>
      <c r="EB338" s="507"/>
      <c r="EC338" s="507"/>
      <c r="ED338" s="507"/>
      <c r="EE338" s="507"/>
      <c r="EF338" s="507"/>
      <c r="EG338" s="507"/>
      <c r="EH338" s="507"/>
      <c r="EI338" s="507"/>
      <c r="EJ338" s="507"/>
      <c r="EK338" s="507"/>
      <c r="EL338" s="507"/>
      <c r="EM338" s="507"/>
      <c r="EN338" s="507"/>
      <c r="EO338" s="507"/>
      <c r="EP338" s="507"/>
      <c r="EQ338" s="507"/>
      <c r="ER338" s="507"/>
      <c r="ES338" s="507"/>
      <c r="ET338" s="507"/>
      <c r="EU338" s="507"/>
      <c r="EV338" s="507"/>
      <c r="EW338" s="507"/>
      <c r="EX338" s="507"/>
      <c r="EY338" s="507"/>
      <c r="EZ338" s="507"/>
      <c r="FA338" s="507"/>
      <c r="FB338" s="507"/>
      <c r="FC338" s="507"/>
      <c r="FD338" s="507"/>
      <c r="FE338" s="507"/>
      <c r="FF338" s="507"/>
      <c r="FG338" s="507"/>
      <c r="FH338" s="507"/>
      <c r="FI338" s="507"/>
      <c r="FJ338" s="507"/>
      <c r="FK338" s="507"/>
      <c r="FL338" s="507"/>
      <c r="FM338" s="507"/>
      <c r="FN338" s="507"/>
      <c r="FO338" s="507"/>
      <c r="FP338" s="507"/>
      <c r="FQ338" s="507"/>
      <c r="FR338" s="507"/>
      <c r="FS338" s="507"/>
      <c r="FT338" s="507"/>
      <c r="FU338" s="507"/>
      <c r="FV338" s="507"/>
      <c r="FW338" s="507"/>
      <c r="FX338" s="507"/>
      <c r="FY338" s="507"/>
      <c r="FZ338" s="507"/>
      <c r="GA338" s="507"/>
      <c r="GB338" s="507"/>
      <c r="GC338" s="507"/>
      <c r="GD338" s="507"/>
      <c r="GE338" s="507"/>
      <c r="GF338" s="507"/>
      <c r="GG338" s="507"/>
      <c r="GH338" s="507"/>
      <c r="GI338" s="507"/>
      <c r="GJ338" s="507"/>
      <c r="GK338" s="507"/>
      <c r="GL338" s="507"/>
      <c r="GM338" s="507"/>
      <c r="GN338" s="507"/>
      <c r="GO338" s="507"/>
      <c r="GP338" s="507"/>
      <c r="GQ338" s="507"/>
      <c r="GR338" s="507"/>
      <c r="GS338" s="507"/>
      <c r="GT338" s="507"/>
      <c r="GU338" s="507"/>
      <c r="GV338" s="507"/>
      <c r="GW338" s="507"/>
      <c r="GX338" s="507"/>
      <c r="GY338" s="507"/>
      <c r="GZ338" s="507"/>
      <c r="HA338" s="507"/>
      <c r="HB338" s="507"/>
      <c r="HC338" s="507"/>
      <c r="HD338" s="507"/>
      <c r="HE338" s="507"/>
      <c r="HF338" s="507"/>
      <c r="HG338" s="507"/>
      <c r="HH338" s="507"/>
      <c r="HI338" s="507"/>
      <c r="HJ338" s="507"/>
      <c r="HK338" s="507"/>
      <c r="HL338" s="507"/>
      <c r="HM338" s="507"/>
      <c r="HN338" s="507"/>
      <c r="HO338" s="507"/>
      <c r="HP338" s="507"/>
      <c r="HQ338" s="507"/>
      <c r="HR338" s="507"/>
      <c r="HS338" s="507"/>
      <c r="HT338" s="507"/>
      <c r="HU338" s="507"/>
      <c r="HV338" s="507"/>
      <c r="HW338" s="507"/>
      <c r="HX338" s="507"/>
      <c r="HY338" s="507"/>
      <c r="HZ338" s="507"/>
      <c r="IA338" s="507"/>
      <c r="IB338" s="507"/>
      <c r="IC338" s="507"/>
      <c r="ID338" s="507"/>
      <c r="IE338" s="507"/>
      <c r="IF338" s="507"/>
      <c r="IG338" s="507"/>
      <c r="IH338" s="507"/>
      <c r="II338" s="507"/>
      <c r="IJ338" s="507"/>
    </row>
    <row r="339" spans="1:244" s="398" customFormat="1" ht="19" x14ac:dyDescent="0.2">
      <c r="A339"/>
      <c r="B339" s="290"/>
      <c r="C339"/>
      <c r="D339" s="341"/>
      <c r="E339" s="463"/>
      <c r="F339" s="463"/>
      <c r="G339" s="271"/>
      <c r="H339"/>
      <c r="I339" s="99"/>
      <c r="J339"/>
      <c r="K339"/>
      <c r="L339"/>
      <c r="M339" s="275"/>
      <c r="N339" s="275"/>
      <c r="O339" s="275"/>
      <c r="P339" s="275"/>
      <c r="Q339" s="275"/>
      <c r="R339" s="275"/>
      <c r="S339" s="275"/>
      <c r="T339" s="275"/>
      <c r="U339" s="275"/>
      <c r="V339" s="275"/>
      <c r="W339" s="275"/>
      <c r="X339" s="275"/>
      <c r="Y339" s="275"/>
      <c r="Z339" s="275"/>
      <c r="AA339" s="275"/>
      <c r="AB339" s="23"/>
      <c r="AC339"/>
      <c r="AD339" s="92"/>
      <c r="AE339"/>
      <c r="AF339"/>
      <c r="AG339"/>
      <c r="AH339" s="96"/>
      <c r="AI339" s="394"/>
      <c r="AJ339" s="215"/>
      <c r="AK339" s="215"/>
      <c r="AL339" s="215"/>
      <c r="AM339" s="215"/>
      <c r="AN339" s="215"/>
      <c r="AO339" s="215"/>
      <c r="AP339" s="215"/>
      <c r="AQ339" s="215"/>
      <c r="AR339" s="215"/>
      <c r="AS339" s="215"/>
      <c r="AT339" s="215"/>
      <c r="AU339" s="215"/>
      <c r="AV339" s="215"/>
      <c r="AW339" s="215"/>
      <c r="AX339" s="215"/>
      <c r="AY339" s="394"/>
      <c r="AZ339" s="215"/>
      <c r="BA339" s="715"/>
      <c r="BB339"/>
      <c r="BC339" s="715"/>
      <c r="BD339"/>
      <c r="BE339" s="715"/>
      <c r="BF339"/>
      <c r="BG339" s="715"/>
      <c r="BH339"/>
      <c r="BI339" s="715"/>
      <c r="BJ339"/>
      <c r="BK339" s="715"/>
      <c r="BL339"/>
      <c r="BM339" s="715"/>
      <c r="BN339"/>
      <c r="BO339" s="387"/>
      <c r="BP339"/>
      <c r="BQ339" s="387"/>
      <c r="BR339"/>
      <c r="BS339" s="387"/>
      <c r="BT339"/>
      <c r="BU339" s="387"/>
      <c r="BV339"/>
      <c r="BW339" s="387"/>
      <c r="BX339"/>
      <c r="BY339" s="387"/>
      <c r="BZ339"/>
      <c r="CA339" s="387"/>
      <c r="CB339"/>
      <c r="CC339" s="387"/>
      <c r="CD339"/>
      <c r="CE339" s="387"/>
      <c r="CF339"/>
      <c r="CG339" s="387"/>
      <c r="CH339"/>
      <c r="CI339" s="387"/>
      <c r="CJ339"/>
      <c r="CK339" s="215"/>
      <c r="CL339" s="507"/>
      <c r="CM339" s="507"/>
      <c r="CN339" s="507"/>
      <c r="CO339" s="507"/>
      <c r="CP339" s="507"/>
      <c r="CQ339" s="507"/>
      <c r="CR339" s="507"/>
      <c r="CS339" s="507"/>
      <c r="CT339" s="507"/>
      <c r="CU339" s="507"/>
      <c r="CV339" s="507"/>
      <c r="CW339" s="507"/>
      <c r="CX339" s="507"/>
      <c r="CY339" s="507"/>
      <c r="DN339" s="507"/>
      <c r="DO339" s="507"/>
      <c r="DP339" s="507"/>
      <c r="DQ339" s="507"/>
      <c r="DR339" s="507"/>
      <c r="DS339" s="507"/>
      <c r="DT339" s="507"/>
      <c r="DU339" s="507"/>
      <c r="DV339" s="507"/>
      <c r="DW339" s="507"/>
      <c r="DX339" s="507"/>
      <c r="DY339" s="507"/>
      <c r="DZ339" s="507"/>
      <c r="EA339" s="507"/>
      <c r="EB339" s="507"/>
      <c r="EC339" s="507"/>
      <c r="ED339" s="507"/>
      <c r="EE339" s="507"/>
      <c r="EF339" s="507"/>
      <c r="EG339" s="507"/>
      <c r="EH339" s="507"/>
      <c r="EI339" s="507"/>
      <c r="EJ339" s="507"/>
      <c r="EK339" s="507"/>
      <c r="EL339" s="507"/>
      <c r="EM339" s="507"/>
      <c r="EN339" s="507"/>
      <c r="EO339" s="507"/>
      <c r="EP339" s="507"/>
      <c r="EQ339" s="507"/>
      <c r="ER339" s="507"/>
      <c r="ES339" s="507"/>
      <c r="ET339" s="507"/>
      <c r="EU339" s="507"/>
      <c r="EV339" s="507"/>
      <c r="EW339" s="507"/>
      <c r="EX339" s="507"/>
      <c r="EY339" s="507"/>
      <c r="EZ339" s="507"/>
      <c r="FA339" s="507"/>
      <c r="FB339" s="507"/>
      <c r="FC339" s="507"/>
      <c r="FD339" s="507"/>
      <c r="FE339" s="507"/>
      <c r="FF339" s="507"/>
      <c r="FG339" s="507"/>
      <c r="FH339" s="507"/>
      <c r="FI339" s="507"/>
      <c r="FJ339" s="507"/>
      <c r="FK339" s="507"/>
      <c r="FL339" s="507"/>
      <c r="FM339" s="507"/>
      <c r="FN339" s="507"/>
      <c r="FO339" s="507"/>
      <c r="FP339" s="507"/>
      <c r="FQ339" s="507"/>
      <c r="FR339" s="507"/>
      <c r="FS339" s="507"/>
      <c r="FT339" s="507"/>
      <c r="FU339" s="507"/>
      <c r="FV339" s="507"/>
      <c r="FW339" s="507"/>
      <c r="FX339" s="507"/>
      <c r="FY339" s="507"/>
      <c r="FZ339" s="507"/>
      <c r="GA339" s="507"/>
      <c r="GB339" s="507"/>
      <c r="GC339" s="507"/>
      <c r="GD339" s="507"/>
      <c r="GE339" s="507"/>
      <c r="GF339" s="507"/>
      <c r="GG339" s="507"/>
      <c r="GH339" s="507"/>
      <c r="GI339" s="507"/>
      <c r="GJ339" s="507"/>
      <c r="GK339" s="507"/>
      <c r="GL339" s="507"/>
      <c r="GM339" s="507"/>
      <c r="GN339" s="507"/>
      <c r="GO339" s="507"/>
      <c r="GP339" s="507"/>
      <c r="GQ339" s="507"/>
      <c r="GR339" s="507"/>
      <c r="GS339" s="507"/>
      <c r="GT339" s="507"/>
      <c r="GU339" s="507"/>
      <c r="GV339" s="507"/>
      <c r="GW339" s="507"/>
      <c r="GX339" s="507"/>
      <c r="GY339" s="507"/>
      <c r="GZ339" s="507"/>
      <c r="HA339" s="507"/>
      <c r="HB339" s="507"/>
      <c r="HC339" s="507"/>
      <c r="HD339" s="507"/>
      <c r="HE339" s="507"/>
      <c r="HF339" s="507"/>
      <c r="HG339" s="507"/>
      <c r="HH339" s="507"/>
      <c r="HI339" s="507"/>
      <c r="HJ339" s="507"/>
      <c r="HK339" s="507"/>
      <c r="HL339" s="507"/>
      <c r="HM339" s="507"/>
      <c r="HN339" s="507"/>
      <c r="HO339" s="507"/>
      <c r="HP339" s="507"/>
      <c r="HQ339" s="507"/>
      <c r="HR339" s="507"/>
      <c r="HS339" s="507"/>
      <c r="HT339" s="507"/>
      <c r="HU339" s="507"/>
      <c r="HV339" s="507"/>
      <c r="HW339" s="507"/>
      <c r="HX339" s="507"/>
      <c r="HY339" s="507"/>
      <c r="HZ339" s="507"/>
      <c r="IA339" s="507"/>
      <c r="IB339" s="507"/>
      <c r="IC339" s="507"/>
      <c r="ID339" s="507"/>
      <c r="IE339" s="507"/>
      <c r="IF339" s="507"/>
      <c r="IG339" s="507"/>
      <c r="IH339" s="507"/>
      <c r="II339" s="507"/>
      <c r="IJ339" s="507"/>
    </row>
    <row r="340" spans="1:244" s="398" customFormat="1" ht="19" x14ac:dyDescent="0.2">
      <c r="A340"/>
      <c r="B340" s="290"/>
      <c r="C340"/>
      <c r="D340" s="341"/>
      <c r="E340" s="463"/>
      <c r="F340" s="463"/>
      <c r="G340" s="271"/>
      <c r="H340"/>
      <c r="I340" s="99"/>
      <c r="J340"/>
      <c r="K340"/>
      <c r="L340"/>
      <c r="M340" s="275"/>
      <c r="N340" s="275"/>
      <c r="O340" s="275"/>
      <c r="P340" s="275"/>
      <c r="Q340" s="275"/>
      <c r="R340" s="275"/>
      <c r="S340" s="275"/>
      <c r="T340" s="275"/>
      <c r="U340" s="275"/>
      <c r="V340" s="275"/>
      <c r="W340" s="275"/>
      <c r="X340" s="275"/>
      <c r="Y340" s="275"/>
      <c r="Z340" s="275"/>
      <c r="AA340" s="275"/>
      <c r="AB340" s="23"/>
      <c r="AC340"/>
      <c r="AD340" s="92"/>
      <c r="AE340"/>
      <c r="AF340"/>
      <c r="AG340"/>
      <c r="AH340" s="96"/>
      <c r="AI340" s="394"/>
      <c r="AJ340" s="215"/>
      <c r="AK340" s="215"/>
      <c r="AL340" s="215"/>
      <c r="AM340" s="215"/>
      <c r="AN340" s="215"/>
      <c r="AO340" s="215"/>
      <c r="AP340" s="215"/>
      <c r="AQ340" s="215"/>
      <c r="AR340" s="215"/>
      <c r="AS340" s="215"/>
      <c r="AT340" s="215"/>
      <c r="AU340" s="215"/>
      <c r="AV340" s="215"/>
      <c r="AW340" s="215"/>
      <c r="AX340" s="215"/>
      <c r="AY340" s="394"/>
      <c r="AZ340" s="215"/>
      <c r="BA340" s="715"/>
      <c r="BB340"/>
      <c r="BC340" s="715"/>
      <c r="BD340"/>
      <c r="BE340" s="715"/>
      <c r="BF340"/>
      <c r="BG340" s="715"/>
      <c r="BH340"/>
      <c r="BI340" s="715"/>
      <c r="BJ340"/>
      <c r="BK340" s="715"/>
      <c r="BL340"/>
      <c r="BM340" s="715"/>
      <c r="BN340"/>
      <c r="BO340" s="387"/>
      <c r="BP340"/>
      <c r="BQ340" s="387"/>
      <c r="BR340"/>
      <c r="BS340" s="387"/>
      <c r="BT340"/>
      <c r="BU340" s="387"/>
      <c r="BV340"/>
      <c r="BW340" s="387"/>
      <c r="BX340"/>
      <c r="BY340" s="387"/>
      <c r="BZ340"/>
      <c r="CA340" s="387"/>
      <c r="CB340"/>
      <c r="CC340" s="387"/>
      <c r="CD340"/>
      <c r="CE340" s="387"/>
      <c r="CF340"/>
      <c r="CG340" s="387"/>
      <c r="CH340"/>
      <c r="CI340" s="387"/>
      <c r="CJ340"/>
      <c r="CK340" s="215"/>
      <c r="CL340" s="507"/>
      <c r="CM340" s="507"/>
      <c r="CN340" s="507"/>
      <c r="CO340" s="507"/>
      <c r="CP340" s="507"/>
      <c r="CQ340" s="507"/>
      <c r="CR340" s="507"/>
      <c r="CS340" s="507"/>
      <c r="CT340" s="507"/>
      <c r="CU340" s="507"/>
      <c r="CV340" s="507"/>
      <c r="CW340" s="507"/>
      <c r="CX340" s="507"/>
      <c r="CY340" s="507"/>
      <c r="DN340" s="507"/>
      <c r="DO340" s="507"/>
      <c r="DP340" s="507"/>
      <c r="DQ340" s="507"/>
      <c r="DR340" s="507"/>
      <c r="DS340" s="507"/>
      <c r="DT340" s="507"/>
      <c r="DU340" s="507"/>
      <c r="DV340" s="507"/>
      <c r="DW340" s="507"/>
      <c r="DX340" s="507"/>
      <c r="DY340" s="507"/>
      <c r="DZ340" s="507"/>
      <c r="EA340" s="507"/>
      <c r="EB340" s="507"/>
      <c r="EC340" s="507"/>
      <c r="ED340" s="507"/>
      <c r="EE340" s="507"/>
      <c r="EF340" s="507"/>
      <c r="EG340" s="507"/>
      <c r="EH340" s="507"/>
      <c r="EI340" s="507"/>
      <c r="EJ340" s="507"/>
      <c r="EK340" s="507"/>
      <c r="EL340" s="507"/>
      <c r="EM340" s="507"/>
      <c r="EN340" s="507"/>
      <c r="EO340" s="507"/>
      <c r="EP340" s="507"/>
      <c r="EQ340" s="507"/>
      <c r="ER340" s="507"/>
      <c r="ES340" s="507"/>
      <c r="ET340" s="507"/>
      <c r="EU340" s="507"/>
      <c r="EV340" s="507"/>
      <c r="EW340" s="507"/>
      <c r="EX340" s="507"/>
      <c r="EY340" s="507"/>
      <c r="EZ340" s="507"/>
      <c r="FA340" s="507"/>
      <c r="FB340" s="507"/>
      <c r="FC340" s="507"/>
      <c r="FD340" s="507"/>
      <c r="FE340" s="507"/>
      <c r="FF340" s="507"/>
      <c r="FG340" s="507"/>
      <c r="FH340" s="507"/>
      <c r="FI340" s="507"/>
      <c r="FJ340" s="507"/>
      <c r="FK340" s="507"/>
      <c r="FL340" s="507"/>
      <c r="FM340" s="507"/>
      <c r="FN340" s="507"/>
      <c r="FO340" s="507"/>
      <c r="FP340" s="507"/>
      <c r="FQ340" s="507"/>
      <c r="FR340" s="507"/>
      <c r="FS340" s="507"/>
      <c r="FT340" s="507"/>
      <c r="FU340" s="507"/>
      <c r="FV340" s="507"/>
      <c r="FW340" s="507"/>
      <c r="FX340" s="507"/>
      <c r="FY340" s="507"/>
      <c r="FZ340" s="507"/>
      <c r="GA340" s="507"/>
      <c r="GB340" s="507"/>
      <c r="GC340" s="507"/>
      <c r="GD340" s="507"/>
      <c r="GE340" s="507"/>
      <c r="GF340" s="507"/>
      <c r="GG340" s="507"/>
      <c r="GH340" s="507"/>
      <c r="GI340" s="507"/>
      <c r="GJ340" s="507"/>
      <c r="GK340" s="507"/>
      <c r="GL340" s="507"/>
      <c r="GM340" s="507"/>
      <c r="GN340" s="507"/>
      <c r="GO340" s="507"/>
      <c r="GP340" s="507"/>
      <c r="GQ340" s="507"/>
      <c r="GR340" s="507"/>
      <c r="GS340" s="507"/>
      <c r="GT340" s="507"/>
      <c r="GU340" s="507"/>
      <c r="GV340" s="507"/>
      <c r="GW340" s="507"/>
      <c r="GX340" s="507"/>
      <c r="GY340" s="507"/>
      <c r="GZ340" s="507"/>
      <c r="HA340" s="507"/>
      <c r="HB340" s="507"/>
      <c r="HC340" s="507"/>
      <c r="HD340" s="507"/>
      <c r="HE340" s="507"/>
      <c r="HF340" s="507"/>
      <c r="HG340" s="507"/>
      <c r="HH340" s="507"/>
      <c r="HI340" s="507"/>
      <c r="HJ340" s="507"/>
      <c r="HK340" s="507"/>
      <c r="HL340" s="507"/>
      <c r="HM340" s="507"/>
      <c r="HN340" s="507"/>
      <c r="HO340" s="507"/>
      <c r="HP340" s="507"/>
      <c r="HQ340" s="507"/>
      <c r="HR340" s="507"/>
      <c r="HS340" s="507"/>
      <c r="HT340" s="507"/>
      <c r="HU340" s="507"/>
      <c r="HV340" s="507"/>
      <c r="HW340" s="507"/>
      <c r="HX340" s="507"/>
      <c r="HY340" s="507"/>
      <c r="HZ340" s="507"/>
      <c r="IA340" s="507"/>
      <c r="IB340" s="507"/>
      <c r="IC340" s="507"/>
      <c r="ID340" s="507"/>
      <c r="IE340" s="507"/>
      <c r="IF340" s="507"/>
      <c r="IG340" s="507"/>
      <c r="IH340" s="507"/>
      <c r="II340" s="507"/>
      <c r="IJ340" s="507"/>
    </row>
    <row r="341" spans="1:244" s="398" customFormat="1" ht="19" x14ac:dyDescent="0.2">
      <c r="A341"/>
      <c r="B341" s="290"/>
      <c r="C341"/>
      <c r="D341" s="341"/>
      <c r="E341" s="463"/>
      <c r="F341" s="463"/>
      <c r="G341" s="271"/>
      <c r="H341"/>
      <c r="I341" s="99"/>
      <c r="J341"/>
      <c r="K341"/>
      <c r="L341"/>
      <c r="M341" s="275"/>
      <c r="N341" s="275"/>
      <c r="O341" s="275"/>
      <c r="P341" s="275"/>
      <c r="Q341" s="275"/>
      <c r="R341" s="275"/>
      <c r="S341" s="275"/>
      <c r="T341" s="275"/>
      <c r="U341" s="275"/>
      <c r="V341" s="275"/>
      <c r="W341" s="275"/>
      <c r="X341" s="275"/>
      <c r="Y341" s="275"/>
      <c r="Z341" s="275"/>
      <c r="AA341" s="275"/>
      <c r="AB341" s="23"/>
      <c r="AC341"/>
      <c r="AD341" s="92"/>
      <c r="AE341"/>
      <c r="AF341"/>
      <c r="AG341"/>
      <c r="AH341" s="96"/>
      <c r="AI341" s="394"/>
      <c r="AJ341" s="215"/>
      <c r="AK341" s="215"/>
      <c r="AL341" s="215"/>
      <c r="AM341" s="215"/>
      <c r="AN341" s="215"/>
      <c r="AO341" s="215"/>
      <c r="AP341" s="215"/>
      <c r="AQ341" s="215"/>
      <c r="AR341" s="215"/>
      <c r="AS341" s="215"/>
      <c r="AT341" s="215"/>
      <c r="AU341" s="215"/>
      <c r="AV341" s="215"/>
      <c r="AW341" s="215"/>
      <c r="AX341" s="215"/>
      <c r="AY341" s="394"/>
      <c r="AZ341" s="215"/>
      <c r="BA341" s="715"/>
      <c r="BB341"/>
      <c r="BC341" s="715"/>
      <c r="BD341"/>
      <c r="BE341" s="715"/>
      <c r="BF341"/>
      <c r="BG341" s="715"/>
      <c r="BH341"/>
      <c r="BI341" s="715"/>
      <c r="BJ341"/>
      <c r="BK341" s="715"/>
      <c r="BL341"/>
      <c r="BM341" s="715"/>
      <c r="BN341"/>
      <c r="BO341" s="387"/>
      <c r="BP341"/>
      <c r="BQ341" s="387"/>
      <c r="BR341"/>
      <c r="BS341" s="387"/>
      <c r="BT341"/>
      <c r="BU341" s="387"/>
      <c r="BV341"/>
      <c r="BW341" s="387"/>
      <c r="BX341"/>
      <c r="BY341" s="387"/>
      <c r="BZ341"/>
      <c r="CA341" s="387"/>
      <c r="CB341"/>
      <c r="CC341" s="387"/>
      <c r="CD341"/>
      <c r="CE341" s="387"/>
      <c r="CF341"/>
      <c r="CG341" s="387"/>
      <c r="CH341"/>
      <c r="CI341" s="387"/>
      <c r="CJ341"/>
      <c r="CK341" s="215"/>
      <c r="CL341" s="507"/>
      <c r="CM341" s="507"/>
      <c r="CN341" s="507"/>
      <c r="CO341" s="507"/>
      <c r="CP341" s="507"/>
      <c r="CQ341" s="507"/>
      <c r="CR341" s="507"/>
      <c r="CS341" s="507"/>
      <c r="CT341" s="507"/>
      <c r="CU341" s="507"/>
      <c r="CV341" s="507"/>
      <c r="CW341" s="507"/>
      <c r="CX341" s="507"/>
      <c r="CY341" s="507"/>
      <c r="DN341" s="507"/>
      <c r="DO341" s="507"/>
      <c r="DP341" s="507"/>
      <c r="DQ341" s="507"/>
      <c r="DR341" s="507"/>
      <c r="DS341" s="507"/>
      <c r="DT341" s="507"/>
      <c r="DU341" s="507"/>
      <c r="DV341" s="507"/>
      <c r="DW341" s="507"/>
      <c r="DX341" s="507"/>
      <c r="DY341" s="507"/>
      <c r="DZ341" s="507"/>
      <c r="EA341" s="507"/>
      <c r="EB341" s="507"/>
      <c r="EC341" s="507"/>
      <c r="ED341" s="507"/>
      <c r="EE341" s="507"/>
      <c r="EF341" s="507"/>
      <c r="EG341" s="507"/>
      <c r="EH341" s="507"/>
      <c r="EI341" s="507"/>
      <c r="EJ341" s="507"/>
      <c r="EK341" s="507"/>
      <c r="EL341" s="507"/>
      <c r="EM341" s="507"/>
      <c r="EN341" s="507"/>
      <c r="EO341" s="507"/>
      <c r="EP341" s="507"/>
      <c r="EQ341" s="507"/>
      <c r="ER341" s="507"/>
      <c r="ES341" s="507"/>
      <c r="ET341" s="507"/>
      <c r="EU341" s="507"/>
      <c r="EV341" s="507"/>
      <c r="EW341" s="507"/>
      <c r="EX341" s="507"/>
      <c r="EY341" s="507"/>
      <c r="EZ341" s="507"/>
      <c r="FA341" s="507"/>
      <c r="FB341" s="507"/>
      <c r="FC341" s="507"/>
      <c r="FD341" s="507"/>
      <c r="FE341" s="507"/>
      <c r="FF341" s="507"/>
      <c r="FG341" s="507"/>
      <c r="FH341" s="507"/>
      <c r="FI341" s="507"/>
      <c r="FJ341" s="507"/>
      <c r="FK341" s="507"/>
      <c r="FL341" s="507"/>
      <c r="FM341" s="507"/>
      <c r="FN341" s="507"/>
      <c r="FO341" s="507"/>
      <c r="FP341" s="507"/>
      <c r="FQ341" s="507"/>
      <c r="FR341" s="507"/>
      <c r="FS341" s="507"/>
      <c r="FT341" s="507"/>
      <c r="FU341" s="507"/>
      <c r="FV341" s="507"/>
      <c r="FW341" s="507"/>
      <c r="FX341" s="507"/>
      <c r="FY341" s="507"/>
      <c r="FZ341" s="507"/>
      <c r="GA341" s="507"/>
      <c r="GB341" s="507"/>
      <c r="GC341" s="507"/>
      <c r="GD341" s="507"/>
      <c r="GE341" s="507"/>
      <c r="GF341" s="507"/>
      <c r="GG341" s="507"/>
      <c r="GH341" s="507"/>
      <c r="GI341" s="507"/>
      <c r="GJ341" s="507"/>
      <c r="GK341" s="507"/>
      <c r="GL341" s="507"/>
      <c r="GM341" s="507"/>
      <c r="GN341" s="507"/>
      <c r="GO341" s="507"/>
      <c r="GP341" s="507"/>
      <c r="GQ341" s="507"/>
      <c r="GR341" s="507"/>
      <c r="GS341" s="507"/>
      <c r="GT341" s="507"/>
      <c r="GU341" s="507"/>
      <c r="GV341" s="507"/>
      <c r="GW341" s="507"/>
      <c r="GX341" s="507"/>
      <c r="GY341" s="507"/>
      <c r="GZ341" s="507"/>
      <c r="HA341" s="507"/>
      <c r="HB341" s="507"/>
      <c r="HC341" s="507"/>
      <c r="HD341" s="507"/>
      <c r="HE341" s="507"/>
      <c r="HF341" s="507"/>
      <c r="HG341" s="507"/>
      <c r="HH341" s="507"/>
      <c r="HI341" s="507"/>
      <c r="HJ341" s="507"/>
      <c r="HK341" s="507"/>
      <c r="HL341" s="507"/>
      <c r="HM341" s="507"/>
      <c r="HN341" s="507"/>
      <c r="HO341" s="507"/>
      <c r="HP341" s="507"/>
      <c r="HQ341" s="507"/>
      <c r="HR341" s="507"/>
      <c r="HS341" s="507"/>
      <c r="HT341" s="507"/>
      <c r="HU341" s="507"/>
      <c r="HV341" s="507"/>
      <c r="HW341" s="507"/>
      <c r="HX341" s="507"/>
      <c r="HY341" s="507"/>
      <c r="HZ341" s="507"/>
      <c r="IA341" s="507"/>
      <c r="IB341" s="507"/>
      <c r="IC341" s="507"/>
      <c r="ID341" s="507"/>
      <c r="IE341" s="507"/>
      <c r="IF341" s="507"/>
      <c r="IG341" s="507"/>
      <c r="IH341" s="507"/>
      <c r="II341" s="507"/>
      <c r="IJ341" s="507"/>
    </row>
    <row r="342" spans="1:244" s="398" customFormat="1" ht="19" x14ac:dyDescent="0.2">
      <c r="A342"/>
      <c r="B342" s="290"/>
      <c r="C342"/>
      <c r="D342" s="341"/>
      <c r="E342" s="463"/>
      <c r="F342" s="463"/>
      <c r="G342" s="271"/>
      <c r="H342"/>
      <c r="I342" s="99"/>
      <c r="J342"/>
      <c r="K342"/>
      <c r="L342"/>
      <c r="M342" s="275"/>
      <c r="N342" s="275"/>
      <c r="O342" s="275"/>
      <c r="P342" s="275"/>
      <c r="Q342" s="275"/>
      <c r="R342" s="275"/>
      <c r="S342" s="275"/>
      <c r="T342" s="275"/>
      <c r="U342" s="275"/>
      <c r="V342" s="275"/>
      <c r="W342" s="275"/>
      <c r="X342" s="275"/>
      <c r="Y342" s="275"/>
      <c r="Z342" s="275"/>
      <c r="AA342" s="275"/>
      <c r="AB342" s="23"/>
      <c r="AC342"/>
      <c r="AD342" s="92"/>
      <c r="AE342"/>
      <c r="AF342"/>
      <c r="AG342"/>
      <c r="AH342" s="96"/>
      <c r="AI342" s="394"/>
      <c r="AJ342" s="215"/>
      <c r="AK342" s="215"/>
      <c r="AL342" s="215"/>
      <c r="AM342" s="215"/>
      <c r="AN342" s="215"/>
      <c r="AO342" s="215"/>
      <c r="AP342" s="215"/>
      <c r="AQ342" s="215"/>
      <c r="AR342" s="215"/>
      <c r="AS342" s="215"/>
      <c r="AT342" s="215"/>
      <c r="AU342" s="215"/>
      <c r="AV342" s="215"/>
      <c r="AW342" s="215"/>
      <c r="AX342" s="215"/>
      <c r="AY342" s="394"/>
      <c r="AZ342" s="215"/>
      <c r="BA342" s="715"/>
      <c r="BB342"/>
      <c r="BC342" s="715"/>
      <c r="BD342"/>
      <c r="BE342" s="715"/>
      <c r="BF342"/>
      <c r="BG342" s="715"/>
      <c r="BH342"/>
      <c r="BI342" s="715"/>
      <c r="BJ342"/>
      <c r="BK342" s="715"/>
      <c r="BL342"/>
      <c r="BM342" s="715"/>
      <c r="BN342"/>
      <c r="BO342" s="387"/>
      <c r="BP342"/>
      <c r="BQ342" s="387"/>
      <c r="BR342"/>
      <c r="BS342" s="387"/>
      <c r="BT342"/>
      <c r="BU342" s="387"/>
      <c r="BV342"/>
      <c r="BW342" s="387"/>
      <c r="BX342"/>
      <c r="BY342" s="387"/>
      <c r="BZ342"/>
      <c r="CA342" s="387"/>
      <c r="CB342"/>
      <c r="CC342" s="387"/>
      <c r="CD342"/>
      <c r="CE342" s="387"/>
      <c r="CF342"/>
      <c r="CG342" s="387"/>
      <c r="CH342"/>
      <c r="CI342" s="387"/>
      <c r="CJ342"/>
      <c r="CK342" s="215"/>
      <c r="CL342" s="507"/>
      <c r="CM342" s="507"/>
      <c r="CN342" s="507"/>
      <c r="CO342" s="507"/>
      <c r="CP342" s="507"/>
      <c r="CQ342" s="507"/>
      <c r="CR342" s="507"/>
      <c r="CS342" s="507"/>
      <c r="CT342" s="507"/>
      <c r="CU342" s="507"/>
      <c r="CV342" s="507"/>
      <c r="CW342" s="507"/>
      <c r="CX342" s="507"/>
      <c r="CY342" s="507"/>
      <c r="DN342" s="507"/>
      <c r="DO342" s="507"/>
      <c r="DP342" s="507"/>
      <c r="DQ342" s="507"/>
      <c r="DR342" s="507"/>
      <c r="DS342" s="507"/>
      <c r="DT342" s="507"/>
      <c r="DU342" s="507"/>
      <c r="DV342" s="507"/>
      <c r="DW342" s="507"/>
      <c r="DX342" s="507"/>
      <c r="DY342" s="507"/>
      <c r="DZ342" s="507"/>
      <c r="EA342" s="507"/>
      <c r="EB342" s="507"/>
      <c r="EC342" s="507"/>
      <c r="ED342" s="507"/>
      <c r="EE342" s="507"/>
      <c r="EF342" s="507"/>
      <c r="EG342" s="507"/>
      <c r="EH342" s="507"/>
      <c r="EI342" s="507"/>
      <c r="EJ342" s="507"/>
      <c r="EK342" s="507"/>
      <c r="EL342" s="507"/>
      <c r="EM342" s="507"/>
      <c r="EN342" s="507"/>
      <c r="EO342" s="507"/>
      <c r="EP342" s="507"/>
      <c r="EQ342" s="507"/>
      <c r="ER342" s="507"/>
      <c r="ES342" s="507"/>
      <c r="ET342" s="507"/>
      <c r="EU342" s="507"/>
      <c r="EV342" s="507"/>
      <c r="EW342" s="507"/>
      <c r="EX342" s="507"/>
      <c r="EY342" s="507"/>
      <c r="EZ342" s="507"/>
      <c r="FA342" s="507"/>
      <c r="FB342" s="507"/>
      <c r="FC342" s="507"/>
      <c r="FD342" s="507"/>
      <c r="FE342" s="507"/>
      <c r="FF342" s="507"/>
      <c r="FG342" s="507"/>
      <c r="FH342" s="507"/>
      <c r="FI342" s="507"/>
      <c r="FJ342" s="507"/>
      <c r="FK342" s="507"/>
      <c r="FL342" s="507"/>
      <c r="FM342" s="507"/>
      <c r="FN342" s="507"/>
      <c r="FO342" s="507"/>
      <c r="FP342" s="507"/>
      <c r="FQ342" s="507"/>
      <c r="FR342" s="507"/>
      <c r="FS342" s="507"/>
      <c r="FT342" s="507"/>
      <c r="FU342" s="507"/>
      <c r="FV342" s="507"/>
      <c r="FW342" s="507"/>
      <c r="FX342" s="507"/>
      <c r="FY342" s="507"/>
      <c r="FZ342" s="507"/>
      <c r="GA342" s="507"/>
      <c r="GB342" s="507"/>
      <c r="GC342" s="507"/>
      <c r="GD342" s="507"/>
      <c r="GE342" s="507"/>
      <c r="GF342" s="507"/>
      <c r="GG342" s="507"/>
      <c r="GH342" s="507"/>
      <c r="GI342" s="507"/>
      <c r="GJ342" s="507"/>
      <c r="GK342" s="507"/>
      <c r="GL342" s="507"/>
      <c r="GM342" s="507"/>
      <c r="GN342" s="507"/>
      <c r="GO342" s="507"/>
      <c r="GP342" s="507"/>
      <c r="GQ342" s="507"/>
      <c r="GR342" s="507"/>
      <c r="GS342" s="507"/>
      <c r="GT342" s="507"/>
      <c r="GU342" s="507"/>
      <c r="GV342" s="507"/>
      <c r="GW342" s="507"/>
      <c r="GX342" s="507"/>
      <c r="GY342" s="507"/>
      <c r="GZ342" s="507"/>
      <c r="HA342" s="507"/>
      <c r="HB342" s="507"/>
      <c r="HC342" s="507"/>
      <c r="HD342" s="507"/>
      <c r="HE342" s="507"/>
      <c r="HF342" s="507"/>
      <c r="HG342" s="507"/>
      <c r="HH342" s="507"/>
      <c r="HI342" s="507"/>
      <c r="HJ342" s="507"/>
      <c r="HK342" s="507"/>
      <c r="HL342" s="507"/>
      <c r="HM342" s="507"/>
      <c r="HN342" s="507"/>
      <c r="HO342" s="507"/>
      <c r="HP342" s="507"/>
      <c r="HQ342" s="507"/>
      <c r="HR342" s="507"/>
      <c r="HS342" s="507"/>
      <c r="HT342" s="507"/>
      <c r="HU342" s="507"/>
      <c r="HV342" s="507"/>
      <c r="HW342" s="507"/>
      <c r="HX342" s="507"/>
      <c r="HY342" s="507"/>
      <c r="HZ342" s="507"/>
      <c r="IA342" s="507"/>
      <c r="IB342" s="507"/>
      <c r="IC342" s="507"/>
      <c r="ID342" s="507"/>
      <c r="IE342" s="507"/>
      <c r="IF342" s="507"/>
      <c r="IG342" s="507"/>
      <c r="IH342" s="507"/>
      <c r="II342" s="507"/>
      <c r="IJ342" s="507"/>
    </row>
    <row r="343" spans="1:244" s="398" customFormat="1" ht="19" x14ac:dyDescent="0.2">
      <c r="A343"/>
      <c r="B343" s="290"/>
      <c r="C343"/>
      <c r="D343" s="341"/>
      <c r="E343" s="463"/>
      <c r="F343" s="463"/>
      <c r="G343" s="271"/>
      <c r="H343"/>
      <c r="I343" s="99"/>
      <c r="J343"/>
      <c r="K343"/>
      <c r="L343"/>
      <c r="M343" s="275"/>
      <c r="N343" s="275"/>
      <c r="O343" s="275"/>
      <c r="P343" s="275"/>
      <c r="Q343" s="275"/>
      <c r="R343" s="275"/>
      <c r="S343" s="275"/>
      <c r="T343" s="275"/>
      <c r="U343" s="275"/>
      <c r="V343" s="275"/>
      <c r="W343" s="275"/>
      <c r="X343" s="275"/>
      <c r="Y343" s="275"/>
      <c r="Z343" s="275"/>
      <c r="AA343" s="275"/>
      <c r="AB343" s="23"/>
      <c r="AC343"/>
      <c r="AD343" s="92"/>
      <c r="AE343"/>
      <c r="AF343"/>
      <c r="AG343"/>
      <c r="AH343" s="96"/>
      <c r="AI343" s="394"/>
      <c r="AJ343" s="215"/>
      <c r="AK343" s="215"/>
      <c r="AL343" s="215"/>
      <c r="AM343" s="215"/>
      <c r="AN343" s="215"/>
      <c r="AO343" s="215"/>
      <c r="AP343" s="215"/>
      <c r="AQ343" s="215"/>
      <c r="AR343" s="215"/>
      <c r="AS343" s="215"/>
      <c r="AT343" s="215"/>
      <c r="AU343" s="215"/>
      <c r="AV343" s="215"/>
      <c r="AW343" s="215"/>
      <c r="AX343" s="215"/>
      <c r="AY343" s="394"/>
      <c r="AZ343" s="215"/>
      <c r="BA343" s="715"/>
      <c r="BB343"/>
      <c r="BC343" s="715"/>
      <c r="BD343"/>
      <c r="BE343" s="715"/>
      <c r="BF343"/>
      <c r="BG343" s="715"/>
      <c r="BH343"/>
      <c r="BI343" s="715"/>
      <c r="BJ343"/>
      <c r="BK343" s="715"/>
      <c r="BL343"/>
      <c r="BM343" s="715"/>
      <c r="BN343"/>
      <c r="BO343" s="387"/>
      <c r="BP343"/>
      <c r="BQ343" s="387"/>
      <c r="BR343"/>
      <c r="BS343" s="387"/>
      <c r="BT343"/>
      <c r="BU343" s="387"/>
      <c r="BV343"/>
      <c r="BW343" s="387"/>
      <c r="BX343"/>
      <c r="BY343" s="387"/>
      <c r="BZ343"/>
      <c r="CA343" s="387"/>
      <c r="CB343"/>
      <c r="CC343" s="387"/>
      <c r="CD343"/>
      <c r="CE343" s="387"/>
      <c r="CF343"/>
      <c r="CG343" s="387"/>
      <c r="CH343"/>
      <c r="CI343" s="387"/>
      <c r="CJ343"/>
      <c r="CK343" s="215"/>
      <c r="CL343" s="507"/>
      <c r="CM343" s="507"/>
      <c r="CN343" s="507"/>
      <c r="CO343" s="507"/>
      <c r="CP343" s="507"/>
      <c r="CQ343" s="507"/>
      <c r="CR343" s="507"/>
      <c r="CS343" s="507"/>
      <c r="CT343" s="507"/>
      <c r="CU343" s="507"/>
      <c r="CV343" s="507"/>
      <c r="CW343" s="507"/>
      <c r="CX343" s="507"/>
      <c r="CY343" s="507"/>
      <c r="DN343" s="507"/>
      <c r="DO343" s="507"/>
      <c r="DP343" s="507"/>
      <c r="DQ343" s="507"/>
      <c r="DR343" s="507"/>
      <c r="DS343" s="507"/>
      <c r="DT343" s="507"/>
      <c r="DU343" s="507"/>
      <c r="DV343" s="507"/>
      <c r="DW343" s="507"/>
      <c r="DX343" s="507"/>
      <c r="DY343" s="507"/>
      <c r="DZ343" s="507"/>
      <c r="EA343" s="507"/>
      <c r="EB343" s="507"/>
      <c r="EC343" s="507"/>
      <c r="ED343" s="507"/>
      <c r="EE343" s="507"/>
      <c r="EF343" s="507"/>
      <c r="EG343" s="507"/>
      <c r="EH343" s="507"/>
      <c r="EI343" s="507"/>
      <c r="EJ343" s="507"/>
      <c r="EK343" s="507"/>
      <c r="EL343" s="507"/>
      <c r="EM343" s="507"/>
      <c r="EN343" s="507"/>
      <c r="EO343" s="507"/>
      <c r="EP343" s="507"/>
      <c r="EQ343" s="507"/>
      <c r="ER343" s="507"/>
      <c r="ES343" s="507"/>
      <c r="ET343" s="507"/>
      <c r="EU343" s="507"/>
      <c r="EV343" s="507"/>
      <c r="EW343" s="507"/>
      <c r="EX343" s="507"/>
      <c r="EY343" s="507"/>
      <c r="EZ343" s="507"/>
      <c r="FA343" s="507"/>
      <c r="FB343" s="507"/>
      <c r="FC343" s="507"/>
      <c r="FD343" s="507"/>
      <c r="FE343" s="507"/>
      <c r="FF343" s="507"/>
      <c r="FG343" s="507"/>
      <c r="FH343" s="507"/>
      <c r="FI343" s="507"/>
      <c r="FJ343" s="507"/>
      <c r="FK343" s="507"/>
      <c r="FL343" s="507"/>
      <c r="FM343" s="507"/>
      <c r="FN343" s="507"/>
      <c r="FO343" s="507"/>
      <c r="FP343" s="507"/>
      <c r="FQ343" s="507"/>
      <c r="FR343" s="507"/>
      <c r="FS343" s="507"/>
      <c r="FT343" s="507"/>
      <c r="FU343" s="507"/>
      <c r="FV343" s="507"/>
      <c r="FW343" s="507"/>
      <c r="FX343" s="507"/>
      <c r="FY343" s="507"/>
      <c r="FZ343" s="507"/>
      <c r="GA343" s="507"/>
      <c r="GB343" s="507"/>
      <c r="GC343" s="507"/>
      <c r="GD343" s="507"/>
      <c r="GE343" s="507"/>
      <c r="GF343" s="507"/>
      <c r="GG343" s="507"/>
      <c r="GH343" s="507"/>
      <c r="GI343" s="507"/>
      <c r="GJ343" s="507"/>
      <c r="GK343" s="507"/>
      <c r="GL343" s="507"/>
      <c r="GM343" s="507"/>
      <c r="GN343" s="507"/>
      <c r="GO343" s="507"/>
      <c r="GP343" s="507"/>
      <c r="GQ343" s="507"/>
      <c r="GR343" s="507"/>
      <c r="GS343" s="507"/>
      <c r="GT343" s="507"/>
      <c r="GU343" s="507"/>
      <c r="GV343" s="507"/>
      <c r="GW343" s="507"/>
      <c r="GX343" s="507"/>
      <c r="GY343" s="507"/>
      <c r="GZ343" s="507"/>
      <c r="HA343" s="507"/>
      <c r="HB343" s="507"/>
      <c r="HC343" s="507"/>
      <c r="HD343" s="507"/>
      <c r="HE343" s="507"/>
      <c r="HF343" s="507"/>
      <c r="HG343" s="507"/>
      <c r="HH343" s="507"/>
      <c r="HI343" s="507"/>
      <c r="HJ343" s="507"/>
      <c r="HK343" s="507"/>
      <c r="HL343" s="507"/>
      <c r="HM343" s="507"/>
      <c r="HN343" s="507"/>
      <c r="HO343" s="507"/>
      <c r="HP343" s="507"/>
      <c r="HQ343" s="507"/>
      <c r="HR343" s="507"/>
      <c r="HS343" s="507"/>
      <c r="HT343" s="507"/>
      <c r="HU343" s="507"/>
      <c r="HV343" s="507"/>
      <c r="HW343" s="507"/>
      <c r="HX343" s="507"/>
      <c r="HY343" s="507"/>
      <c r="HZ343" s="507"/>
      <c r="IA343" s="507"/>
      <c r="IB343" s="507"/>
      <c r="IC343" s="507"/>
      <c r="ID343" s="507"/>
      <c r="IE343" s="507"/>
      <c r="IF343" s="507"/>
      <c r="IG343" s="507"/>
      <c r="IH343" s="507"/>
      <c r="II343" s="507"/>
      <c r="IJ343" s="507"/>
    </row>
    <row r="344" spans="1:244" s="398" customFormat="1" ht="19" x14ac:dyDescent="0.2">
      <c r="A344"/>
      <c r="B344" s="290"/>
      <c r="C344"/>
      <c r="D344" s="341"/>
      <c r="E344" s="463"/>
      <c r="F344" s="463"/>
      <c r="G344" s="271"/>
      <c r="H344"/>
      <c r="I344" s="99"/>
      <c r="J344"/>
      <c r="K344"/>
      <c r="L344"/>
      <c r="M344" s="275"/>
      <c r="N344" s="275"/>
      <c r="O344" s="275"/>
      <c r="P344" s="275"/>
      <c r="Q344" s="275"/>
      <c r="R344" s="275"/>
      <c r="S344" s="275"/>
      <c r="T344" s="275"/>
      <c r="U344" s="275"/>
      <c r="V344" s="275"/>
      <c r="W344" s="275"/>
      <c r="X344" s="275"/>
      <c r="Y344" s="275"/>
      <c r="Z344" s="275"/>
      <c r="AA344" s="275"/>
      <c r="AB344" s="23"/>
      <c r="AC344"/>
      <c r="AD344" s="92"/>
      <c r="AE344"/>
      <c r="AF344"/>
      <c r="AG344"/>
      <c r="AH344" s="96"/>
      <c r="AI344" s="394"/>
      <c r="AJ344" s="215"/>
      <c r="AK344" s="215"/>
      <c r="AL344" s="215"/>
      <c r="AM344" s="215"/>
      <c r="AN344" s="215"/>
      <c r="AO344" s="215"/>
      <c r="AP344" s="215"/>
      <c r="AQ344" s="215"/>
      <c r="AR344" s="215"/>
      <c r="AS344" s="215"/>
      <c r="AT344" s="215"/>
      <c r="AU344" s="215"/>
      <c r="AV344" s="215"/>
      <c r="AW344" s="215"/>
      <c r="AX344" s="215"/>
      <c r="AY344" s="394"/>
      <c r="AZ344" s="215"/>
      <c r="BA344" s="715"/>
      <c r="BB344"/>
      <c r="BC344" s="715"/>
      <c r="BD344"/>
      <c r="BE344" s="715"/>
      <c r="BF344"/>
      <c r="BG344" s="715"/>
      <c r="BH344"/>
      <c r="BI344" s="715"/>
      <c r="BJ344"/>
      <c r="BK344" s="715"/>
      <c r="BL344"/>
      <c r="BM344" s="715"/>
      <c r="BN344"/>
      <c r="BO344" s="387"/>
      <c r="BP344"/>
      <c r="BQ344" s="387"/>
      <c r="BR344"/>
      <c r="BS344" s="387"/>
      <c r="BT344"/>
      <c r="BU344" s="387"/>
      <c r="BV344"/>
      <c r="BW344" s="387"/>
      <c r="BX344"/>
      <c r="BY344" s="387"/>
      <c r="BZ344"/>
      <c r="CA344" s="387"/>
      <c r="CB344"/>
      <c r="CC344" s="387"/>
      <c r="CD344"/>
      <c r="CE344" s="387"/>
      <c r="CF344"/>
      <c r="CG344" s="387"/>
      <c r="CH344"/>
      <c r="CI344" s="387"/>
      <c r="CJ344"/>
      <c r="CK344" s="215"/>
      <c r="CL344" s="507"/>
      <c r="CM344" s="507"/>
      <c r="CN344" s="507"/>
      <c r="CO344" s="507"/>
      <c r="CP344" s="507"/>
      <c r="CQ344" s="507"/>
      <c r="CR344" s="507"/>
      <c r="CS344" s="507"/>
      <c r="CT344" s="507"/>
      <c r="CU344" s="507"/>
      <c r="CV344" s="507"/>
      <c r="CW344" s="507"/>
      <c r="CX344" s="507"/>
      <c r="CY344" s="507"/>
      <c r="DN344" s="507"/>
      <c r="DO344" s="507"/>
      <c r="DP344" s="507"/>
      <c r="DQ344" s="507"/>
      <c r="DR344" s="507"/>
      <c r="DS344" s="507"/>
      <c r="DT344" s="507"/>
      <c r="DU344" s="507"/>
      <c r="DV344" s="507"/>
      <c r="DW344" s="507"/>
      <c r="DX344" s="507"/>
      <c r="DY344" s="507"/>
      <c r="DZ344" s="507"/>
      <c r="EA344" s="507"/>
      <c r="EB344" s="507"/>
      <c r="EC344" s="507"/>
      <c r="ED344" s="507"/>
      <c r="EE344" s="507"/>
      <c r="EF344" s="507"/>
      <c r="EG344" s="507"/>
      <c r="EH344" s="507"/>
      <c r="EI344" s="507"/>
      <c r="EJ344" s="507"/>
      <c r="EK344" s="507"/>
      <c r="EL344" s="507"/>
      <c r="EM344" s="507"/>
      <c r="EN344" s="507"/>
      <c r="EO344" s="507"/>
      <c r="EP344" s="507"/>
      <c r="EQ344" s="507"/>
      <c r="ER344" s="507"/>
      <c r="ES344" s="507"/>
      <c r="ET344" s="507"/>
      <c r="EU344" s="507"/>
      <c r="EV344" s="507"/>
      <c r="EW344" s="507"/>
      <c r="EX344" s="507"/>
      <c r="EY344" s="507"/>
      <c r="EZ344" s="507"/>
      <c r="FA344" s="507"/>
      <c r="FB344" s="507"/>
      <c r="FC344" s="507"/>
      <c r="FD344" s="507"/>
      <c r="FE344" s="507"/>
      <c r="FF344" s="507"/>
      <c r="FG344" s="507"/>
      <c r="FH344" s="507"/>
      <c r="FI344" s="507"/>
      <c r="FJ344" s="507"/>
      <c r="FK344" s="507"/>
      <c r="FL344" s="507"/>
      <c r="FM344" s="507"/>
      <c r="FN344" s="507"/>
      <c r="FO344" s="507"/>
      <c r="FP344" s="507"/>
      <c r="FQ344" s="507"/>
      <c r="FR344" s="507"/>
      <c r="FS344" s="507"/>
      <c r="FT344" s="507"/>
      <c r="FU344" s="507"/>
      <c r="FV344" s="507"/>
      <c r="FW344" s="507"/>
      <c r="FX344" s="507"/>
      <c r="FY344" s="507"/>
      <c r="FZ344" s="507"/>
      <c r="GA344" s="507"/>
      <c r="GB344" s="507"/>
      <c r="GC344" s="507"/>
      <c r="GD344" s="507"/>
      <c r="GE344" s="507"/>
      <c r="GF344" s="507"/>
      <c r="GG344" s="507"/>
      <c r="GH344" s="507"/>
      <c r="GI344" s="507"/>
      <c r="GJ344" s="507"/>
      <c r="GK344" s="507"/>
      <c r="GL344" s="507"/>
      <c r="GM344" s="507"/>
      <c r="GN344" s="507"/>
      <c r="GO344" s="507"/>
      <c r="GP344" s="507"/>
      <c r="GQ344" s="507"/>
      <c r="GR344" s="507"/>
      <c r="GS344" s="507"/>
      <c r="GT344" s="507"/>
      <c r="GU344" s="507"/>
      <c r="GV344" s="507"/>
      <c r="GW344" s="507"/>
      <c r="GX344" s="507"/>
      <c r="GY344" s="507"/>
      <c r="GZ344" s="507"/>
      <c r="HA344" s="507"/>
      <c r="HB344" s="507"/>
      <c r="HC344" s="507"/>
      <c r="HD344" s="507"/>
      <c r="HE344" s="507"/>
      <c r="HF344" s="507"/>
      <c r="HG344" s="507"/>
      <c r="HH344" s="507"/>
      <c r="HI344" s="507"/>
      <c r="HJ344" s="507"/>
      <c r="HK344" s="507"/>
      <c r="HL344" s="507"/>
      <c r="HM344" s="507"/>
      <c r="HN344" s="507"/>
      <c r="HO344" s="507"/>
      <c r="HP344" s="507"/>
      <c r="HQ344" s="507"/>
      <c r="HR344" s="507"/>
      <c r="HS344" s="507"/>
      <c r="HT344" s="507"/>
      <c r="HU344" s="507"/>
      <c r="HV344" s="507"/>
      <c r="HW344" s="507"/>
      <c r="HX344" s="507"/>
      <c r="HY344" s="507"/>
      <c r="HZ344" s="507"/>
      <c r="IA344" s="507"/>
      <c r="IB344" s="507"/>
      <c r="IC344" s="507"/>
      <c r="ID344" s="507"/>
      <c r="IE344" s="507"/>
      <c r="IF344" s="507"/>
      <c r="IG344" s="507"/>
      <c r="IH344" s="507"/>
      <c r="II344" s="507"/>
      <c r="IJ344" s="507"/>
    </row>
    <row r="345" spans="1:244" s="398" customFormat="1" ht="19" x14ac:dyDescent="0.2">
      <c r="A345"/>
      <c r="B345" s="290"/>
      <c r="C345"/>
      <c r="D345" s="341"/>
      <c r="E345" s="463"/>
      <c r="F345" s="463"/>
      <c r="G345" s="271"/>
      <c r="H345"/>
      <c r="I345" s="99"/>
      <c r="J345"/>
      <c r="K345"/>
      <c r="L345"/>
      <c r="M345" s="275"/>
      <c r="N345" s="275"/>
      <c r="O345" s="275"/>
      <c r="P345" s="275"/>
      <c r="Q345" s="275"/>
      <c r="R345" s="275"/>
      <c r="S345" s="275"/>
      <c r="T345" s="275"/>
      <c r="U345" s="275"/>
      <c r="V345" s="275"/>
      <c r="W345" s="275"/>
      <c r="X345" s="275"/>
      <c r="Y345" s="275"/>
      <c r="Z345" s="275"/>
      <c r="AA345" s="275"/>
      <c r="AB345" s="23"/>
      <c r="AC345"/>
      <c r="AD345" s="92"/>
      <c r="AE345"/>
      <c r="AF345"/>
      <c r="AG345"/>
      <c r="AH345" s="96"/>
      <c r="AI345" s="471"/>
      <c r="AJ345" s="445"/>
      <c r="AK345" s="498"/>
      <c r="AL345" s="498"/>
      <c r="AM345" s="498"/>
      <c r="AN345" s="498"/>
      <c r="AO345" s="498"/>
      <c r="AP345" s="498"/>
      <c r="AQ345" s="498"/>
      <c r="AR345" s="498"/>
      <c r="AS345" s="498"/>
      <c r="AT345" s="498"/>
      <c r="AU345" s="498"/>
      <c r="AV345" s="498"/>
      <c r="AW345" s="498"/>
      <c r="AX345" s="498"/>
      <c r="AY345" s="448"/>
      <c r="AZ345" s="235"/>
      <c r="BA345" s="715"/>
      <c r="BB345"/>
      <c r="BC345" s="715"/>
      <c r="BD345"/>
      <c r="BE345" s="715"/>
      <c r="BF345"/>
      <c r="BG345" s="715"/>
      <c r="BH345"/>
      <c r="BI345" s="715"/>
      <c r="BJ345"/>
      <c r="BK345" s="715"/>
      <c r="BL345"/>
      <c r="BM345" s="715"/>
      <c r="BN345"/>
      <c r="BO345" s="387"/>
      <c r="BP345"/>
      <c r="BQ345" s="387"/>
      <c r="BR345"/>
      <c r="BS345" s="387"/>
      <c r="BT345"/>
      <c r="BU345" s="387"/>
      <c r="BV345"/>
      <c r="BW345" s="387"/>
      <c r="BX345"/>
      <c r="BY345" s="387"/>
      <c r="BZ345"/>
      <c r="CA345" s="387"/>
      <c r="CB345"/>
      <c r="CC345" s="387"/>
      <c r="CD345"/>
      <c r="CE345" s="387"/>
      <c r="CF345"/>
      <c r="CG345" s="387"/>
      <c r="CH345"/>
      <c r="CI345" s="387"/>
      <c r="CJ345"/>
      <c r="CK345" s="235"/>
      <c r="DN345" s="507"/>
      <c r="DO345" s="507"/>
      <c r="DP345" s="507"/>
      <c r="DQ345" s="507"/>
      <c r="DR345" s="507"/>
      <c r="DS345" s="507"/>
      <c r="DT345" s="507"/>
      <c r="DU345" s="507"/>
      <c r="DV345" s="507"/>
      <c r="DW345" s="507"/>
      <c r="DX345" s="507"/>
      <c r="DY345" s="507"/>
      <c r="DZ345" s="507"/>
      <c r="EA345" s="507"/>
      <c r="EB345" s="507"/>
      <c r="EC345" s="507"/>
      <c r="ED345" s="507"/>
      <c r="EE345" s="507"/>
      <c r="EF345" s="507"/>
      <c r="EG345" s="507"/>
      <c r="EH345" s="507"/>
      <c r="EI345" s="507"/>
      <c r="EJ345" s="507"/>
      <c r="EK345" s="507"/>
      <c r="EL345" s="507"/>
      <c r="EM345" s="507"/>
      <c r="EN345" s="507"/>
      <c r="EO345" s="507"/>
      <c r="EP345" s="507"/>
      <c r="EQ345" s="507"/>
      <c r="ER345" s="507"/>
      <c r="ES345" s="507"/>
      <c r="ET345" s="507"/>
      <c r="EU345" s="507"/>
      <c r="EV345" s="507"/>
      <c r="EW345" s="507"/>
      <c r="EX345" s="507"/>
      <c r="EY345" s="507"/>
      <c r="EZ345" s="507"/>
      <c r="FA345" s="507"/>
      <c r="FB345" s="507"/>
      <c r="FC345" s="507"/>
      <c r="FD345" s="507"/>
      <c r="FE345" s="507"/>
      <c r="FF345" s="507"/>
      <c r="FG345" s="507"/>
      <c r="FH345" s="507"/>
      <c r="FI345" s="507"/>
      <c r="FJ345" s="507"/>
      <c r="FK345" s="507"/>
      <c r="FL345" s="507"/>
      <c r="FM345" s="507"/>
      <c r="FN345" s="507"/>
      <c r="FO345" s="507"/>
      <c r="FP345" s="507"/>
      <c r="FQ345" s="507"/>
      <c r="FR345" s="507"/>
      <c r="FS345" s="507"/>
      <c r="FT345" s="507"/>
      <c r="FU345" s="507"/>
      <c r="FV345" s="507"/>
      <c r="FW345" s="507"/>
      <c r="FX345" s="507"/>
      <c r="FY345" s="507"/>
      <c r="FZ345" s="507"/>
      <c r="GA345" s="507"/>
      <c r="GB345" s="507"/>
      <c r="GC345" s="507"/>
      <c r="GD345" s="507"/>
      <c r="GE345" s="507"/>
      <c r="GF345" s="507"/>
      <c r="GG345" s="507"/>
      <c r="GH345" s="507"/>
      <c r="GI345" s="507"/>
      <c r="GJ345" s="507"/>
      <c r="GK345" s="507"/>
      <c r="GL345" s="507"/>
      <c r="GM345" s="507"/>
      <c r="GN345" s="507"/>
      <c r="GO345" s="507"/>
      <c r="GP345" s="507"/>
      <c r="GQ345" s="507"/>
      <c r="GR345" s="507"/>
      <c r="GS345" s="507"/>
      <c r="GT345" s="507"/>
      <c r="GU345" s="507"/>
      <c r="GV345" s="507"/>
      <c r="GW345" s="507"/>
      <c r="GX345" s="507"/>
      <c r="GY345" s="507"/>
      <c r="GZ345" s="507"/>
      <c r="HA345" s="507"/>
      <c r="HB345" s="507"/>
      <c r="HC345" s="507"/>
      <c r="HD345" s="507"/>
      <c r="HE345" s="507"/>
      <c r="HF345" s="507"/>
      <c r="HG345" s="507"/>
      <c r="HH345" s="507"/>
      <c r="HI345" s="507"/>
      <c r="HJ345" s="507"/>
      <c r="HK345" s="507"/>
      <c r="HL345" s="507"/>
      <c r="HM345" s="507"/>
      <c r="HN345" s="507"/>
      <c r="HO345" s="507"/>
      <c r="HP345" s="507"/>
      <c r="HQ345" s="507"/>
      <c r="HR345" s="507"/>
      <c r="HS345" s="507"/>
      <c r="HT345" s="507"/>
      <c r="HU345" s="507"/>
      <c r="HV345" s="507"/>
      <c r="HW345" s="507"/>
      <c r="HX345" s="507"/>
      <c r="HY345" s="507"/>
      <c r="HZ345" s="507"/>
      <c r="IA345" s="507"/>
      <c r="IB345" s="507"/>
      <c r="IC345" s="507"/>
      <c r="ID345" s="507"/>
      <c r="IE345" s="507"/>
      <c r="IF345" s="507"/>
      <c r="IG345" s="507"/>
      <c r="IH345" s="507"/>
      <c r="II345" s="507"/>
      <c r="IJ345" s="507"/>
    </row>
    <row r="346" spans="1:244" s="398" customFormat="1" ht="19" x14ac:dyDescent="0.2">
      <c r="A346"/>
      <c r="B346" s="290"/>
      <c r="C346"/>
      <c r="D346" s="341"/>
      <c r="E346" s="463"/>
      <c r="F346" s="463"/>
      <c r="G346" s="271"/>
      <c r="H346"/>
      <c r="I346" s="99"/>
      <c r="J346"/>
      <c r="K346"/>
      <c r="L346"/>
      <c r="M346" s="275"/>
      <c r="N346" s="275"/>
      <c r="O346" s="275"/>
      <c r="P346" s="275"/>
      <c r="Q346" s="275"/>
      <c r="R346" s="275"/>
      <c r="S346" s="275"/>
      <c r="T346" s="275"/>
      <c r="U346" s="275"/>
      <c r="V346" s="275"/>
      <c r="W346" s="275"/>
      <c r="X346" s="275"/>
      <c r="Y346" s="275"/>
      <c r="Z346" s="275"/>
      <c r="AA346" s="275"/>
      <c r="AB346" s="23"/>
      <c r="AC346"/>
      <c r="AD346" s="92"/>
      <c r="AE346"/>
      <c r="AF346"/>
      <c r="AG346"/>
      <c r="AH346" s="96"/>
      <c r="AI346" s="471"/>
      <c r="AJ346" s="445"/>
      <c r="AK346" s="498"/>
      <c r="AL346" s="498"/>
      <c r="AM346" s="498"/>
      <c r="AN346" s="498"/>
      <c r="AO346" s="498"/>
      <c r="AP346" s="498"/>
      <c r="AQ346" s="498"/>
      <c r="AR346" s="498"/>
      <c r="AS346" s="498"/>
      <c r="AT346" s="498"/>
      <c r="AU346" s="498"/>
      <c r="AV346" s="498"/>
      <c r="AW346" s="498"/>
      <c r="AX346" s="498"/>
      <c r="AY346" s="448"/>
      <c r="AZ346" s="235"/>
      <c r="BA346" s="715"/>
      <c r="BB346"/>
      <c r="BC346" s="715"/>
      <c r="BD346"/>
      <c r="BE346" s="715"/>
      <c r="BF346"/>
      <c r="BG346" s="715"/>
      <c r="BH346"/>
      <c r="BI346" s="715"/>
      <c r="BJ346"/>
      <c r="BK346" s="715"/>
      <c r="BL346"/>
      <c r="BM346" s="715"/>
      <c r="BN346"/>
      <c r="BO346" s="387"/>
      <c r="BP346"/>
      <c r="BQ346" s="387"/>
      <c r="BR346"/>
      <c r="BS346" s="387"/>
      <c r="BT346"/>
      <c r="BU346" s="387"/>
      <c r="BV346"/>
      <c r="BW346" s="387"/>
      <c r="BX346"/>
      <c r="BY346" s="387"/>
      <c r="BZ346"/>
      <c r="CA346" s="387"/>
      <c r="CB346"/>
      <c r="CC346" s="387"/>
      <c r="CD346"/>
      <c r="CE346" s="387"/>
      <c r="CF346"/>
      <c r="CG346" s="387"/>
      <c r="CH346"/>
      <c r="CI346" s="387"/>
      <c r="CJ346"/>
      <c r="CK346" s="235"/>
      <c r="DN346" s="507"/>
      <c r="DO346" s="507"/>
      <c r="DP346" s="507"/>
      <c r="DQ346" s="507"/>
      <c r="DR346" s="507"/>
      <c r="DS346" s="507"/>
      <c r="DT346" s="507"/>
      <c r="DU346" s="507"/>
      <c r="DV346" s="507"/>
      <c r="DW346" s="507"/>
      <c r="DX346" s="507"/>
      <c r="DY346" s="507"/>
      <c r="DZ346" s="507"/>
      <c r="EA346" s="507"/>
      <c r="EB346" s="507"/>
      <c r="EC346" s="507"/>
      <c r="ED346" s="507"/>
      <c r="EE346" s="507"/>
      <c r="EF346" s="507"/>
      <c r="EG346" s="507"/>
      <c r="EH346" s="507"/>
      <c r="EI346" s="507"/>
      <c r="EJ346" s="507"/>
      <c r="EK346" s="507"/>
      <c r="EL346" s="507"/>
      <c r="EM346" s="507"/>
      <c r="EN346" s="507"/>
      <c r="EO346" s="507"/>
      <c r="EP346" s="507"/>
      <c r="EQ346" s="507"/>
      <c r="ER346" s="507"/>
      <c r="ES346" s="507"/>
      <c r="ET346" s="507"/>
      <c r="EU346" s="507"/>
      <c r="EV346" s="507"/>
      <c r="EW346" s="507"/>
      <c r="EX346" s="507"/>
      <c r="EY346" s="507"/>
      <c r="EZ346" s="507"/>
      <c r="FA346" s="507"/>
      <c r="FB346" s="507"/>
      <c r="FC346" s="507"/>
      <c r="FD346" s="507"/>
      <c r="FE346" s="507"/>
      <c r="FF346" s="507"/>
      <c r="FG346" s="507"/>
      <c r="FH346" s="507"/>
      <c r="FI346" s="507"/>
      <c r="FJ346" s="507"/>
      <c r="FK346" s="507"/>
      <c r="FL346" s="507"/>
      <c r="FM346" s="507"/>
      <c r="FN346" s="507"/>
      <c r="FO346" s="507"/>
      <c r="FP346" s="507"/>
      <c r="FQ346" s="507"/>
      <c r="FR346" s="507"/>
      <c r="FS346" s="507"/>
      <c r="FT346" s="507"/>
      <c r="FU346" s="507"/>
      <c r="FV346" s="507"/>
      <c r="FW346" s="507"/>
      <c r="FX346" s="507"/>
      <c r="FY346" s="507"/>
      <c r="FZ346" s="507"/>
      <c r="GA346" s="507"/>
      <c r="GB346" s="507"/>
      <c r="GC346" s="507"/>
      <c r="GD346" s="507"/>
      <c r="GE346" s="507"/>
      <c r="GF346" s="507"/>
      <c r="GG346" s="507"/>
      <c r="GH346" s="507"/>
      <c r="GI346" s="507"/>
      <c r="GJ346" s="507"/>
      <c r="GK346" s="507"/>
      <c r="GL346" s="507"/>
      <c r="GM346" s="507"/>
      <c r="GN346" s="507"/>
      <c r="GO346" s="507"/>
      <c r="GP346" s="507"/>
      <c r="GQ346" s="507"/>
      <c r="GR346" s="507"/>
      <c r="GS346" s="507"/>
      <c r="GT346" s="507"/>
      <c r="GU346" s="507"/>
      <c r="GV346" s="507"/>
      <c r="GW346" s="507"/>
      <c r="GX346" s="507"/>
      <c r="GY346" s="507"/>
      <c r="GZ346" s="507"/>
      <c r="HA346" s="507"/>
      <c r="HB346" s="507"/>
      <c r="HC346" s="507"/>
      <c r="HD346" s="507"/>
      <c r="HE346" s="507"/>
      <c r="HF346" s="507"/>
      <c r="HG346" s="507"/>
      <c r="HH346" s="507"/>
      <c r="HI346" s="507"/>
      <c r="HJ346" s="507"/>
      <c r="HK346" s="507"/>
      <c r="HL346" s="507"/>
      <c r="HM346" s="507"/>
      <c r="HN346" s="507"/>
      <c r="HO346" s="507"/>
      <c r="HP346" s="507"/>
      <c r="HQ346" s="507"/>
      <c r="HR346" s="507"/>
      <c r="HS346" s="507"/>
      <c r="HT346" s="507"/>
      <c r="HU346" s="507"/>
      <c r="HV346" s="507"/>
      <c r="HW346" s="507"/>
      <c r="HX346" s="507"/>
      <c r="HY346" s="507"/>
      <c r="HZ346" s="507"/>
      <c r="IA346" s="507"/>
      <c r="IB346" s="507"/>
      <c r="IC346" s="507"/>
      <c r="ID346" s="507"/>
      <c r="IE346" s="507"/>
      <c r="IF346" s="507"/>
      <c r="IG346" s="507"/>
      <c r="IH346" s="507"/>
      <c r="II346" s="507"/>
      <c r="IJ346" s="507"/>
    </row>
    <row r="347" spans="1:244" s="398" customFormat="1" ht="19" x14ac:dyDescent="0.2">
      <c r="A347"/>
      <c r="B347" s="290"/>
      <c r="C347"/>
      <c r="D347" s="341"/>
      <c r="E347" s="463"/>
      <c r="F347" s="463"/>
      <c r="G347" s="271"/>
      <c r="H347"/>
      <c r="I347" s="99"/>
      <c r="J347"/>
      <c r="K347"/>
      <c r="L347"/>
      <c r="M347" s="275"/>
      <c r="N347" s="275"/>
      <c r="O347" s="275"/>
      <c r="P347" s="275"/>
      <c r="Q347" s="275"/>
      <c r="R347" s="275"/>
      <c r="S347" s="275"/>
      <c r="T347" s="275"/>
      <c r="U347" s="275"/>
      <c r="V347" s="275"/>
      <c r="W347" s="275"/>
      <c r="X347" s="275"/>
      <c r="Y347" s="275"/>
      <c r="Z347" s="275"/>
      <c r="AA347" s="275"/>
      <c r="AB347" s="23"/>
      <c r="AC347"/>
      <c r="AD347" s="92"/>
      <c r="AE347"/>
      <c r="AF347"/>
      <c r="AG347"/>
      <c r="AH347" s="96"/>
      <c r="AI347" s="471"/>
      <c r="AJ347" s="445"/>
      <c r="AK347" s="498"/>
      <c r="AL347" s="498"/>
      <c r="AM347" s="498"/>
      <c r="AN347" s="498"/>
      <c r="AO347" s="498"/>
      <c r="AP347" s="498"/>
      <c r="AQ347" s="498"/>
      <c r="AR347" s="498"/>
      <c r="AS347" s="498"/>
      <c r="AT347" s="498"/>
      <c r="AU347" s="498"/>
      <c r="AV347" s="498"/>
      <c r="AW347" s="498"/>
      <c r="AX347" s="498"/>
      <c r="AY347" s="448"/>
      <c r="AZ347" s="235"/>
      <c r="BA347" s="715"/>
      <c r="BB347"/>
      <c r="BC347" s="715"/>
      <c r="BD347"/>
      <c r="BE347" s="715"/>
      <c r="BF347"/>
      <c r="BG347" s="715"/>
      <c r="BH347"/>
      <c r="BI347" s="715"/>
      <c r="BJ347"/>
      <c r="BK347" s="715"/>
      <c r="BL347"/>
      <c r="BM347" s="715"/>
      <c r="BN347"/>
      <c r="BO347" s="387"/>
      <c r="BP347"/>
      <c r="BQ347" s="387"/>
      <c r="BR347"/>
      <c r="BS347" s="387"/>
      <c r="BT347"/>
      <c r="BU347" s="387"/>
      <c r="BV347"/>
      <c r="BW347" s="387"/>
      <c r="BX347"/>
      <c r="BY347" s="387"/>
      <c r="BZ347"/>
      <c r="CA347" s="387"/>
      <c r="CB347"/>
      <c r="CC347" s="387"/>
      <c r="CD347"/>
      <c r="CE347" s="387"/>
      <c r="CF347"/>
      <c r="CG347" s="387"/>
      <c r="CH347"/>
      <c r="CI347" s="387"/>
      <c r="CJ347"/>
      <c r="CK347" s="235"/>
      <c r="DN347" s="507"/>
      <c r="DO347" s="507"/>
      <c r="DP347" s="507"/>
      <c r="DQ347" s="507"/>
      <c r="DR347" s="507"/>
      <c r="DS347" s="507"/>
      <c r="DT347" s="507"/>
      <c r="DU347" s="507"/>
      <c r="DV347" s="507"/>
      <c r="DW347" s="507"/>
      <c r="DX347" s="507"/>
      <c r="DY347" s="507"/>
      <c r="DZ347" s="507"/>
      <c r="EA347" s="507"/>
      <c r="EB347" s="507"/>
      <c r="EC347" s="507"/>
      <c r="ED347" s="507"/>
      <c r="EE347" s="507"/>
      <c r="EF347" s="507"/>
      <c r="EG347" s="507"/>
      <c r="EH347" s="507"/>
      <c r="EI347" s="507"/>
      <c r="EJ347" s="507"/>
      <c r="EK347" s="507"/>
      <c r="EL347" s="507"/>
      <c r="EM347" s="507"/>
      <c r="EN347" s="507"/>
      <c r="EO347" s="507"/>
      <c r="EP347" s="507"/>
      <c r="EQ347" s="507"/>
      <c r="ER347" s="507"/>
      <c r="ES347" s="507"/>
      <c r="ET347" s="507"/>
      <c r="EU347" s="507"/>
      <c r="EV347" s="507"/>
      <c r="EW347" s="507"/>
      <c r="EX347" s="507"/>
      <c r="EY347" s="507"/>
      <c r="EZ347" s="507"/>
      <c r="FA347" s="507"/>
      <c r="FB347" s="507"/>
      <c r="FC347" s="507"/>
      <c r="FD347" s="507"/>
      <c r="FE347" s="507"/>
      <c r="FF347" s="507"/>
      <c r="FG347" s="507"/>
      <c r="FH347" s="507"/>
      <c r="FI347" s="507"/>
      <c r="FJ347" s="507"/>
      <c r="FK347" s="507"/>
      <c r="FL347" s="507"/>
      <c r="FM347" s="507"/>
      <c r="FN347" s="507"/>
      <c r="FO347" s="507"/>
      <c r="FP347" s="507"/>
      <c r="FQ347" s="507"/>
      <c r="FR347" s="507"/>
      <c r="FS347" s="507"/>
      <c r="FT347" s="507"/>
      <c r="FU347" s="507"/>
      <c r="FV347" s="507"/>
      <c r="FW347" s="507"/>
      <c r="FX347" s="507"/>
      <c r="FY347" s="507"/>
      <c r="FZ347" s="507"/>
      <c r="GA347" s="507"/>
      <c r="GB347" s="507"/>
      <c r="GC347" s="507"/>
      <c r="GD347" s="507"/>
      <c r="GE347" s="507"/>
      <c r="GF347" s="507"/>
      <c r="GG347" s="507"/>
      <c r="GH347" s="507"/>
      <c r="GI347" s="507"/>
      <c r="GJ347" s="507"/>
      <c r="GK347" s="507"/>
      <c r="GL347" s="507"/>
      <c r="GM347" s="507"/>
      <c r="GN347" s="507"/>
      <c r="GO347" s="507"/>
      <c r="GP347" s="507"/>
      <c r="GQ347" s="507"/>
      <c r="GR347" s="507"/>
      <c r="GS347" s="507"/>
      <c r="GT347" s="507"/>
      <c r="GU347" s="507"/>
      <c r="GV347" s="507"/>
      <c r="GW347" s="507"/>
      <c r="GX347" s="507"/>
      <c r="GY347" s="507"/>
      <c r="GZ347" s="507"/>
      <c r="HA347" s="507"/>
      <c r="HB347" s="507"/>
      <c r="HC347" s="507"/>
      <c r="HD347" s="507"/>
      <c r="HE347" s="507"/>
      <c r="HF347" s="507"/>
      <c r="HG347" s="507"/>
      <c r="HH347" s="507"/>
      <c r="HI347" s="507"/>
      <c r="HJ347" s="507"/>
      <c r="HK347" s="507"/>
      <c r="HL347" s="507"/>
      <c r="HM347" s="507"/>
      <c r="HN347" s="507"/>
      <c r="HO347" s="507"/>
      <c r="HP347" s="507"/>
      <c r="HQ347" s="507"/>
      <c r="HR347" s="507"/>
      <c r="HS347" s="507"/>
      <c r="HT347" s="507"/>
      <c r="HU347" s="507"/>
      <c r="HV347" s="507"/>
      <c r="HW347" s="507"/>
      <c r="HX347" s="507"/>
      <c r="HY347" s="507"/>
      <c r="HZ347" s="507"/>
      <c r="IA347" s="507"/>
      <c r="IB347" s="507"/>
      <c r="IC347" s="507"/>
      <c r="ID347" s="507"/>
      <c r="IE347" s="507"/>
      <c r="IF347" s="507"/>
      <c r="IG347" s="507"/>
      <c r="IH347" s="507"/>
      <c r="II347" s="507"/>
      <c r="IJ347" s="507"/>
    </row>
    <row r="348" spans="1:244" s="398" customFormat="1" ht="19" x14ac:dyDescent="0.2">
      <c r="A348"/>
      <c r="B348" s="290"/>
      <c r="C348"/>
      <c r="D348" s="341"/>
      <c r="E348" s="463"/>
      <c r="F348" s="463"/>
      <c r="G348" s="271"/>
      <c r="H348"/>
      <c r="I348" s="99"/>
      <c r="J348"/>
      <c r="K348"/>
      <c r="L348"/>
      <c r="M348" s="275"/>
      <c r="N348" s="275"/>
      <c r="O348" s="275"/>
      <c r="P348" s="275"/>
      <c r="Q348" s="275"/>
      <c r="R348" s="275"/>
      <c r="S348" s="275"/>
      <c r="T348" s="275"/>
      <c r="U348" s="275"/>
      <c r="V348" s="275"/>
      <c r="W348" s="275"/>
      <c r="X348" s="275"/>
      <c r="Y348" s="275"/>
      <c r="Z348" s="275"/>
      <c r="AA348" s="275"/>
      <c r="AB348" s="23"/>
      <c r="AC348"/>
      <c r="AD348" s="92"/>
      <c r="AE348"/>
      <c r="AF348"/>
      <c r="AG348"/>
      <c r="AH348" s="96"/>
      <c r="AI348" s="471"/>
      <c r="AJ348" s="445"/>
      <c r="AK348" s="498"/>
      <c r="AL348" s="498"/>
      <c r="AM348" s="498"/>
      <c r="AN348" s="498"/>
      <c r="AO348" s="498"/>
      <c r="AP348" s="498"/>
      <c r="AQ348" s="498"/>
      <c r="AR348" s="498"/>
      <c r="AS348" s="498"/>
      <c r="AT348" s="498"/>
      <c r="AU348" s="498"/>
      <c r="AV348" s="498"/>
      <c r="AW348" s="498"/>
      <c r="AX348" s="498"/>
      <c r="AY348" s="448"/>
      <c r="AZ348" s="235"/>
      <c r="BA348" s="715"/>
      <c r="BB348"/>
      <c r="BC348" s="715"/>
      <c r="BD348"/>
      <c r="BE348" s="715"/>
      <c r="BF348"/>
      <c r="BG348" s="715"/>
      <c r="BH348"/>
      <c r="BI348" s="715"/>
      <c r="BJ348"/>
      <c r="BK348" s="715"/>
      <c r="BL348"/>
      <c r="BM348" s="715"/>
      <c r="BN348"/>
      <c r="BO348" s="387"/>
      <c r="BP348"/>
      <c r="BQ348" s="387"/>
      <c r="BR348"/>
      <c r="BS348" s="387"/>
      <c r="BT348"/>
      <c r="BU348" s="387"/>
      <c r="BV348"/>
      <c r="BW348" s="387"/>
      <c r="BX348"/>
      <c r="BY348" s="387"/>
      <c r="BZ348"/>
      <c r="CA348" s="387"/>
      <c r="CB348"/>
      <c r="CC348" s="387"/>
      <c r="CD348"/>
      <c r="CE348" s="387"/>
      <c r="CF348"/>
      <c r="CG348" s="387"/>
      <c r="CH348"/>
      <c r="CI348" s="387"/>
      <c r="CJ348"/>
      <c r="CK348" s="235"/>
      <c r="DN348" s="507"/>
      <c r="DO348" s="507"/>
      <c r="DP348" s="507"/>
      <c r="DQ348" s="507"/>
      <c r="DR348" s="507"/>
      <c r="DS348" s="507"/>
      <c r="DT348" s="507"/>
      <c r="DU348" s="507"/>
      <c r="DV348" s="507"/>
      <c r="DW348" s="507"/>
      <c r="DX348" s="507"/>
      <c r="DY348" s="507"/>
      <c r="DZ348" s="507"/>
      <c r="EA348" s="507"/>
      <c r="EB348" s="507"/>
      <c r="EC348" s="507"/>
      <c r="ED348" s="507"/>
      <c r="EE348" s="507"/>
      <c r="EF348" s="507"/>
      <c r="EG348" s="507"/>
      <c r="EH348" s="507"/>
      <c r="EI348" s="507"/>
      <c r="EJ348" s="507"/>
      <c r="EK348" s="507"/>
      <c r="EL348" s="507"/>
      <c r="EM348" s="507"/>
      <c r="EN348" s="507"/>
      <c r="EO348" s="507"/>
      <c r="EP348" s="507"/>
      <c r="EQ348" s="507"/>
      <c r="ER348" s="507"/>
      <c r="ES348" s="507"/>
      <c r="ET348" s="507"/>
      <c r="EU348" s="507"/>
      <c r="EV348" s="507"/>
      <c r="EW348" s="507"/>
      <c r="EX348" s="507"/>
      <c r="EY348" s="507"/>
      <c r="EZ348" s="507"/>
      <c r="FA348" s="507"/>
      <c r="FB348" s="507"/>
      <c r="FC348" s="507"/>
      <c r="FD348" s="507"/>
      <c r="FE348" s="507"/>
      <c r="FF348" s="507"/>
      <c r="FG348" s="507"/>
      <c r="FH348" s="507"/>
      <c r="FI348" s="507"/>
      <c r="FJ348" s="507"/>
      <c r="FK348" s="507"/>
      <c r="FL348" s="507"/>
      <c r="FM348" s="507"/>
      <c r="FN348" s="507"/>
      <c r="FO348" s="507"/>
      <c r="FP348" s="507"/>
      <c r="FQ348" s="507"/>
      <c r="FR348" s="507"/>
      <c r="FS348" s="507"/>
      <c r="FT348" s="507"/>
      <c r="FU348" s="507"/>
      <c r="FV348" s="507"/>
      <c r="FW348" s="507"/>
      <c r="FX348" s="507"/>
      <c r="FY348" s="507"/>
      <c r="FZ348" s="507"/>
      <c r="GA348" s="507"/>
      <c r="GB348" s="507"/>
      <c r="GC348" s="507"/>
      <c r="GD348" s="507"/>
      <c r="GE348" s="507"/>
      <c r="GF348" s="507"/>
      <c r="GG348" s="507"/>
      <c r="GH348" s="507"/>
      <c r="GI348" s="507"/>
      <c r="GJ348" s="507"/>
      <c r="GK348" s="507"/>
      <c r="GL348" s="507"/>
      <c r="GM348" s="507"/>
      <c r="GN348" s="507"/>
      <c r="GO348" s="507"/>
      <c r="GP348" s="507"/>
      <c r="GQ348" s="507"/>
      <c r="GR348" s="507"/>
      <c r="GS348" s="507"/>
      <c r="GT348" s="507"/>
      <c r="GU348" s="507"/>
      <c r="GV348" s="507"/>
      <c r="GW348" s="507"/>
      <c r="GX348" s="507"/>
      <c r="GY348" s="507"/>
      <c r="GZ348" s="507"/>
      <c r="HA348" s="507"/>
      <c r="HB348" s="507"/>
      <c r="HC348" s="507"/>
      <c r="HD348" s="507"/>
      <c r="HE348" s="507"/>
      <c r="HF348" s="507"/>
      <c r="HG348" s="507"/>
      <c r="HH348" s="507"/>
      <c r="HI348" s="507"/>
      <c r="HJ348" s="507"/>
      <c r="HK348" s="507"/>
      <c r="HL348" s="507"/>
      <c r="HM348" s="507"/>
      <c r="HN348" s="507"/>
      <c r="HO348" s="507"/>
      <c r="HP348" s="507"/>
      <c r="HQ348" s="507"/>
      <c r="HR348" s="507"/>
      <c r="HS348" s="507"/>
      <c r="HT348" s="507"/>
      <c r="HU348" s="507"/>
      <c r="HV348" s="507"/>
      <c r="HW348" s="507"/>
      <c r="HX348" s="507"/>
      <c r="HY348" s="507"/>
      <c r="HZ348" s="507"/>
      <c r="IA348" s="507"/>
      <c r="IB348" s="507"/>
      <c r="IC348" s="507"/>
      <c r="ID348" s="507"/>
      <c r="IE348" s="507"/>
      <c r="IF348" s="507"/>
      <c r="IG348" s="507"/>
      <c r="IH348" s="507"/>
      <c r="II348" s="507"/>
      <c r="IJ348" s="507"/>
    </row>
    <row r="349" spans="1:244" s="398" customFormat="1" ht="19" x14ac:dyDescent="0.2">
      <c r="A349"/>
      <c r="B349" s="290"/>
      <c r="C349"/>
      <c r="D349" s="341"/>
      <c r="E349" s="463"/>
      <c r="F349" s="463"/>
      <c r="G349" s="271"/>
      <c r="H349"/>
      <c r="I349" s="99"/>
      <c r="J349"/>
      <c r="K349"/>
      <c r="L349"/>
      <c r="M349" s="275"/>
      <c r="N349" s="275"/>
      <c r="O349" s="275"/>
      <c r="P349" s="275"/>
      <c r="Q349" s="275"/>
      <c r="R349" s="275"/>
      <c r="S349" s="275"/>
      <c r="T349" s="275"/>
      <c r="U349" s="275"/>
      <c r="V349" s="275"/>
      <c r="W349" s="275"/>
      <c r="X349" s="275"/>
      <c r="Y349" s="275"/>
      <c r="Z349" s="275"/>
      <c r="AA349" s="275"/>
      <c r="AB349" s="23"/>
      <c r="AC349"/>
      <c r="AD349" s="92"/>
      <c r="AE349"/>
      <c r="AF349"/>
      <c r="AG349"/>
      <c r="AH349" s="96"/>
      <c r="AI349" s="471"/>
      <c r="AJ349" s="445"/>
      <c r="AK349" s="498"/>
      <c r="AL349" s="498"/>
      <c r="AM349" s="498"/>
      <c r="AN349" s="498"/>
      <c r="AO349" s="498"/>
      <c r="AP349" s="498"/>
      <c r="AQ349" s="498"/>
      <c r="AR349" s="498"/>
      <c r="AS349" s="498"/>
      <c r="AT349" s="498"/>
      <c r="AU349" s="498"/>
      <c r="AV349" s="498"/>
      <c r="AW349" s="498"/>
      <c r="AX349" s="498"/>
      <c r="AY349" s="448"/>
      <c r="AZ349" s="235"/>
      <c r="BA349" s="715"/>
      <c r="BB349"/>
      <c r="BC349" s="715"/>
      <c r="BD349"/>
      <c r="BE349" s="715"/>
      <c r="BF349"/>
      <c r="BG349" s="715"/>
      <c r="BH349"/>
      <c r="BI349" s="715"/>
      <c r="BJ349"/>
      <c r="BK349" s="715"/>
      <c r="BL349"/>
      <c r="BM349" s="715"/>
      <c r="BN349"/>
      <c r="BO349" s="387"/>
      <c r="BP349"/>
      <c r="BQ349" s="387"/>
      <c r="BR349"/>
      <c r="BS349" s="387"/>
      <c r="BT349"/>
      <c r="BU349" s="387"/>
      <c r="BV349"/>
      <c r="BW349" s="387"/>
      <c r="BX349"/>
      <c r="BY349" s="387"/>
      <c r="BZ349"/>
      <c r="CA349" s="387"/>
      <c r="CB349"/>
      <c r="CC349" s="387"/>
      <c r="CD349"/>
      <c r="CE349" s="387"/>
      <c r="CF349"/>
      <c r="CG349" s="387"/>
      <c r="CH349"/>
      <c r="CI349" s="387"/>
      <c r="CJ349"/>
      <c r="CK349" s="235"/>
      <c r="DN349" s="507"/>
      <c r="DO349" s="507"/>
      <c r="DP349" s="507"/>
      <c r="DQ349" s="507"/>
      <c r="DR349" s="507"/>
      <c r="DS349" s="507"/>
      <c r="DT349" s="507"/>
      <c r="DU349" s="507"/>
      <c r="DV349" s="507"/>
      <c r="DW349" s="507"/>
      <c r="DX349" s="507"/>
      <c r="DY349" s="507"/>
      <c r="DZ349" s="507"/>
      <c r="EA349" s="507"/>
      <c r="EB349" s="507"/>
      <c r="EC349" s="507"/>
      <c r="ED349" s="507"/>
      <c r="EE349" s="507"/>
      <c r="EF349" s="507"/>
      <c r="EG349" s="507"/>
      <c r="EH349" s="507"/>
      <c r="EI349" s="507"/>
      <c r="EJ349" s="507"/>
      <c r="EK349" s="507"/>
      <c r="EL349" s="507"/>
      <c r="EM349" s="507"/>
      <c r="EN349" s="507"/>
      <c r="EO349" s="507"/>
      <c r="EP349" s="507"/>
      <c r="EQ349" s="507"/>
      <c r="ER349" s="507"/>
      <c r="ES349" s="507"/>
      <c r="ET349" s="507"/>
      <c r="EU349" s="507"/>
      <c r="EV349" s="507"/>
      <c r="EW349" s="507"/>
      <c r="EX349" s="507"/>
      <c r="EY349" s="507"/>
      <c r="EZ349" s="507"/>
      <c r="FA349" s="507"/>
      <c r="FB349" s="507"/>
      <c r="FC349" s="507"/>
      <c r="FD349" s="507"/>
      <c r="FE349" s="507"/>
      <c r="FF349" s="507"/>
      <c r="FG349" s="507"/>
      <c r="FH349" s="507"/>
      <c r="FI349" s="507"/>
      <c r="FJ349" s="507"/>
      <c r="FK349" s="507"/>
      <c r="FL349" s="507"/>
      <c r="FM349" s="507"/>
      <c r="FN349" s="507"/>
      <c r="FO349" s="507"/>
      <c r="FP349" s="507"/>
      <c r="FQ349" s="507"/>
      <c r="FR349" s="507"/>
      <c r="FS349" s="507"/>
      <c r="FT349" s="507"/>
      <c r="FU349" s="507"/>
      <c r="FV349" s="507"/>
      <c r="FW349" s="507"/>
      <c r="FX349" s="507"/>
      <c r="FY349" s="507"/>
      <c r="FZ349" s="507"/>
      <c r="GA349" s="507"/>
      <c r="GB349" s="507"/>
      <c r="GC349" s="507"/>
      <c r="GD349" s="507"/>
      <c r="GE349" s="507"/>
      <c r="GF349" s="507"/>
      <c r="GG349" s="507"/>
      <c r="GH349" s="507"/>
      <c r="GI349" s="507"/>
      <c r="GJ349" s="507"/>
      <c r="GK349" s="507"/>
      <c r="GL349" s="507"/>
      <c r="GM349" s="507"/>
      <c r="GN349" s="507"/>
      <c r="GO349" s="507"/>
      <c r="GP349" s="507"/>
      <c r="GQ349" s="507"/>
      <c r="GR349" s="507"/>
      <c r="GS349" s="507"/>
      <c r="GT349" s="507"/>
      <c r="GU349" s="507"/>
      <c r="GV349" s="507"/>
      <c r="GW349" s="507"/>
      <c r="GX349" s="507"/>
      <c r="GY349" s="507"/>
      <c r="GZ349" s="507"/>
      <c r="HA349" s="507"/>
      <c r="HB349" s="507"/>
      <c r="HC349" s="507"/>
      <c r="HD349" s="507"/>
      <c r="HE349" s="507"/>
      <c r="HF349" s="507"/>
      <c r="HG349" s="507"/>
      <c r="HH349" s="507"/>
      <c r="HI349" s="507"/>
      <c r="HJ349" s="507"/>
      <c r="HK349" s="507"/>
      <c r="HL349" s="507"/>
      <c r="HM349" s="507"/>
      <c r="HN349" s="507"/>
      <c r="HO349" s="507"/>
      <c r="HP349" s="507"/>
      <c r="HQ349" s="507"/>
      <c r="HR349" s="507"/>
      <c r="HS349" s="507"/>
      <c r="HT349" s="507"/>
      <c r="HU349" s="507"/>
      <c r="HV349" s="507"/>
      <c r="HW349" s="507"/>
      <c r="HX349" s="507"/>
      <c r="HY349" s="507"/>
      <c r="HZ349" s="507"/>
      <c r="IA349" s="507"/>
      <c r="IB349" s="507"/>
      <c r="IC349" s="507"/>
      <c r="ID349" s="507"/>
      <c r="IE349" s="507"/>
      <c r="IF349" s="507"/>
      <c r="IG349" s="507"/>
      <c r="IH349" s="507"/>
      <c r="II349" s="507"/>
      <c r="IJ349" s="507"/>
    </row>
    <row r="350" spans="1:244" s="398" customFormat="1" ht="19" x14ac:dyDescent="0.2">
      <c r="A350"/>
      <c r="B350" s="290"/>
      <c r="C350"/>
      <c r="D350" s="341"/>
      <c r="E350" s="463"/>
      <c r="F350" s="463"/>
      <c r="G350" s="271"/>
      <c r="H350"/>
      <c r="I350" s="99"/>
      <c r="J350"/>
      <c r="K350"/>
      <c r="L350"/>
      <c r="M350" s="275"/>
      <c r="N350" s="275"/>
      <c r="O350" s="275"/>
      <c r="P350" s="275"/>
      <c r="Q350" s="275"/>
      <c r="R350" s="275"/>
      <c r="S350" s="275"/>
      <c r="T350" s="275"/>
      <c r="U350" s="275"/>
      <c r="V350" s="275"/>
      <c r="W350" s="275"/>
      <c r="X350" s="275"/>
      <c r="Y350" s="275"/>
      <c r="Z350" s="275"/>
      <c r="AA350" s="275"/>
      <c r="AB350" s="23"/>
      <c r="AC350"/>
      <c r="AD350" s="92"/>
      <c r="AE350"/>
      <c r="AF350"/>
      <c r="AG350"/>
      <c r="AH350" s="96"/>
      <c r="AI350" s="471"/>
      <c r="AJ350" s="445"/>
      <c r="AK350" s="498"/>
      <c r="AL350" s="498"/>
      <c r="AM350" s="498"/>
      <c r="AN350" s="498"/>
      <c r="AO350" s="498"/>
      <c r="AP350" s="498"/>
      <c r="AQ350" s="498"/>
      <c r="AR350" s="498"/>
      <c r="AS350" s="498"/>
      <c r="AT350" s="498"/>
      <c r="AU350" s="498"/>
      <c r="AV350" s="498"/>
      <c r="AW350" s="498"/>
      <c r="AX350" s="498"/>
      <c r="AY350" s="448"/>
      <c r="AZ350" s="235"/>
      <c r="BA350" s="715"/>
      <c r="BB350"/>
      <c r="BC350" s="715"/>
      <c r="BD350"/>
      <c r="BE350" s="715"/>
      <c r="BF350"/>
      <c r="BG350" s="715"/>
      <c r="BH350"/>
      <c r="BI350" s="715"/>
      <c r="BJ350"/>
      <c r="BK350" s="715"/>
      <c r="BL350"/>
      <c r="BM350" s="715"/>
      <c r="BN350"/>
      <c r="BO350" s="387"/>
      <c r="BP350"/>
      <c r="BQ350" s="387"/>
      <c r="BR350"/>
      <c r="BS350" s="387"/>
      <c r="BT350"/>
      <c r="BU350" s="387"/>
      <c r="BV350"/>
      <c r="BW350" s="387"/>
      <c r="BX350"/>
      <c r="BY350" s="387"/>
      <c r="BZ350"/>
      <c r="CA350" s="387"/>
      <c r="CB350"/>
      <c r="CC350" s="387"/>
      <c r="CD350"/>
      <c r="CE350" s="387"/>
      <c r="CF350"/>
      <c r="CG350" s="387"/>
      <c r="CH350"/>
      <c r="CI350" s="387"/>
      <c r="CJ350"/>
      <c r="CK350" s="235"/>
      <c r="DN350" s="507"/>
      <c r="DO350" s="507"/>
      <c r="DP350" s="507"/>
      <c r="DQ350" s="507"/>
      <c r="DR350" s="507"/>
      <c r="DS350" s="507"/>
      <c r="DT350" s="507"/>
      <c r="DU350" s="507"/>
      <c r="DV350" s="507"/>
      <c r="DW350" s="507"/>
      <c r="DX350" s="507"/>
      <c r="DY350" s="507"/>
      <c r="DZ350" s="507"/>
      <c r="EA350" s="507"/>
      <c r="EB350" s="507"/>
      <c r="EC350" s="507"/>
      <c r="ED350" s="507"/>
      <c r="EE350" s="507"/>
      <c r="EF350" s="507"/>
      <c r="EG350" s="507"/>
      <c r="EH350" s="507"/>
      <c r="EI350" s="507"/>
      <c r="EJ350" s="507"/>
      <c r="EK350" s="507"/>
      <c r="EL350" s="507"/>
      <c r="EM350" s="507"/>
      <c r="EN350" s="507"/>
      <c r="EO350" s="507"/>
      <c r="EP350" s="507"/>
      <c r="EQ350" s="507"/>
      <c r="ER350" s="507"/>
      <c r="ES350" s="507"/>
      <c r="ET350" s="507"/>
      <c r="EU350" s="507"/>
      <c r="EV350" s="507"/>
      <c r="EW350" s="507"/>
      <c r="EX350" s="507"/>
      <c r="EY350" s="507"/>
      <c r="EZ350" s="507"/>
      <c r="FA350" s="507"/>
      <c r="FB350" s="507"/>
      <c r="FC350" s="507"/>
      <c r="FD350" s="507"/>
      <c r="FE350" s="507"/>
      <c r="FF350" s="507"/>
      <c r="FG350" s="507"/>
      <c r="FH350" s="507"/>
      <c r="FI350" s="507"/>
      <c r="FJ350" s="507"/>
      <c r="FK350" s="507"/>
      <c r="FL350" s="507"/>
      <c r="FM350" s="507"/>
      <c r="FN350" s="507"/>
      <c r="FO350" s="507"/>
      <c r="FP350" s="507"/>
      <c r="FQ350" s="507"/>
      <c r="FR350" s="507"/>
      <c r="FS350" s="507"/>
      <c r="FT350" s="507"/>
      <c r="FU350" s="507"/>
      <c r="FV350" s="507"/>
      <c r="FW350" s="507"/>
      <c r="FX350" s="507"/>
      <c r="FY350" s="507"/>
      <c r="FZ350" s="507"/>
      <c r="GA350" s="507"/>
      <c r="GB350" s="507"/>
      <c r="GC350" s="507"/>
      <c r="GD350" s="507"/>
      <c r="GE350" s="507"/>
      <c r="GF350" s="507"/>
      <c r="GG350" s="507"/>
      <c r="GH350" s="507"/>
      <c r="GI350" s="507"/>
      <c r="GJ350" s="507"/>
      <c r="GK350" s="507"/>
      <c r="GL350" s="507"/>
      <c r="GM350" s="507"/>
      <c r="GN350" s="507"/>
      <c r="GO350" s="507"/>
      <c r="GP350" s="507"/>
      <c r="GQ350" s="507"/>
      <c r="GR350" s="507"/>
      <c r="GS350" s="507"/>
      <c r="GT350" s="507"/>
      <c r="GU350" s="507"/>
      <c r="GV350" s="507"/>
      <c r="GW350" s="507"/>
      <c r="GX350" s="507"/>
      <c r="GY350" s="507"/>
      <c r="GZ350" s="507"/>
      <c r="HA350" s="507"/>
      <c r="HB350" s="507"/>
      <c r="HC350" s="507"/>
      <c r="HD350" s="507"/>
      <c r="HE350" s="507"/>
      <c r="HF350" s="507"/>
      <c r="HG350" s="507"/>
      <c r="HH350" s="507"/>
      <c r="HI350" s="507"/>
      <c r="HJ350" s="507"/>
      <c r="HK350" s="507"/>
      <c r="HL350" s="507"/>
      <c r="HM350" s="507"/>
      <c r="HN350" s="507"/>
      <c r="HO350" s="507"/>
      <c r="HP350" s="507"/>
      <c r="HQ350" s="507"/>
      <c r="HR350" s="507"/>
      <c r="HS350" s="507"/>
      <c r="HT350" s="507"/>
      <c r="HU350" s="507"/>
      <c r="HV350" s="507"/>
      <c r="HW350" s="507"/>
      <c r="HX350" s="507"/>
      <c r="HY350" s="507"/>
      <c r="HZ350" s="507"/>
      <c r="IA350" s="507"/>
      <c r="IB350" s="507"/>
      <c r="IC350" s="507"/>
      <c r="ID350" s="507"/>
      <c r="IE350" s="507"/>
      <c r="IF350" s="507"/>
      <c r="IG350" s="507"/>
      <c r="IH350" s="507"/>
      <c r="II350" s="507"/>
      <c r="IJ350" s="507"/>
    </row>
    <row r="351" spans="1:244" s="398" customFormat="1" ht="19" x14ac:dyDescent="0.2">
      <c r="A351"/>
      <c r="B351" s="290"/>
      <c r="C351"/>
      <c r="D351" s="341"/>
      <c r="E351" s="463"/>
      <c r="F351" s="463"/>
      <c r="G351" s="271"/>
      <c r="H351"/>
      <c r="I351" s="99"/>
      <c r="J351"/>
      <c r="K351"/>
      <c r="L351"/>
      <c r="M351" s="275"/>
      <c r="N351" s="275"/>
      <c r="O351" s="275"/>
      <c r="P351" s="275"/>
      <c r="Q351" s="275"/>
      <c r="R351" s="275"/>
      <c r="S351" s="275"/>
      <c r="T351" s="275"/>
      <c r="U351" s="275"/>
      <c r="V351" s="275"/>
      <c r="W351" s="275"/>
      <c r="X351" s="275"/>
      <c r="Y351" s="275"/>
      <c r="Z351" s="275"/>
      <c r="AA351" s="275"/>
      <c r="AB351" s="23"/>
      <c r="AC351"/>
      <c r="AD351" s="92"/>
      <c r="AE351"/>
      <c r="AF351"/>
      <c r="AG351"/>
      <c r="AH351" s="96"/>
      <c r="AI351" s="471"/>
      <c r="AJ351" s="445"/>
      <c r="AK351" s="498"/>
      <c r="AL351" s="498"/>
      <c r="AM351" s="498"/>
      <c r="AN351" s="498"/>
      <c r="AO351" s="498"/>
      <c r="AP351" s="498"/>
      <c r="AQ351" s="498"/>
      <c r="AR351" s="498"/>
      <c r="AS351" s="498"/>
      <c r="AT351" s="498"/>
      <c r="AU351" s="498"/>
      <c r="AV351" s="498"/>
      <c r="AW351" s="498"/>
      <c r="AX351" s="498"/>
      <c r="AY351" s="448"/>
      <c r="AZ351" s="235"/>
      <c r="BA351" s="715"/>
      <c r="BB351"/>
      <c r="BC351" s="715"/>
      <c r="BD351"/>
      <c r="BE351" s="715"/>
      <c r="BF351"/>
      <c r="BG351" s="715"/>
      <c r="BH351"/>
      <c r="BI351" s="715"/>
      <c r="BJ351"/>
      <c r="BK351" s="715"/>
      <c r="BL351"/>
      <c r="BM351" s="715"/>
      <c r="BN351"/>
      <c r="BO351" s="387"/>
      <c r="BP351"/>
      <c r="BQ351" s="387"/>
      <c r="BR351"/>
      <c r="BS351" s="387"/>
      <c r="BT351"/>
      <c r="BU351" s="387"/>
      <c r="BV351"/>
      <c r="BW351" s="387"/>
      <c r="BX351"/>
      <c r="BY351" s="387"/>
      <c r="BZ351"/>
      <c r="CA351" s="387"/>
      <c r="CB351"/>
      <c r="CC351" s="387"/>
      <c r="CD351"/>
      <c r="CE351" s="387"/>
      <c r="CF351"/>
      <c r="CG351" s="387"/>
      <c r="CH351"/>
      <c r="CI351" s="387"/>
      <c r="CJ351"/>
      <c r="CK351" s="235"/>
      <c r="DN351" s="507"/>
      <c r="DO351" s="507"/>
      <c r="DP351" s="507"/>
      <c r="DQ351" s="507"/>
      <c r="DR351" s="507"/>
      <c r="DS351" s="507"/>
      <c r="DT351" s="507"/>
      <c r="DU351" s="507"/>
      <c r="DV351" s="507"/>
      <c r="DW351" s="507"/>
      <c r="DX351" s="507"/>
      <c r="DY351" s="507"/>
      <c r="DZ351" s="507"/>
      <c r="EA351" s="507"/>
      <c r="EB351" s="507"/>
      <c r="EC351" s="507"/>
      <c r="ED351" s="507"/>
      <c r="EE351" s="507"/>
      <c r="EF351" s="507"/>
      <c r="EG351" s="507"/>
      <c r="EH351" s="507"/>
      <c r="EI351" s="507"/>
      <c r="EJ351" s="507"/>
      <c r="EK351" s="507"/>
      <c r="EL351" s="507"/>
      <c r="EM351" s="507"/>
      <c r="EN351" s="507"/>
      <c r="EO351" s="507"/>
      <c r="EP351" s="507"/>
      <c r="EQ351" s="507"/>
      <c r="ER351" s="507"/>
      <c r="ES351" s="507"/>
      <c r="ET351" s="507"/>
      <c r="EU351" s="507"/>
      <c r="EV351" s="507"/>
      <c r="EW351" s="507"/>
      <c r="EX351" s="507"/>
      <c r="EY351" s="507"/>
      <c r="EZ351" s="507"/>
      <c r="FA351" s="507"/>
      <c r="FB351" s="507"/>
      <c r="FC351" s="507"/>
      <c r="FD351" s="507"/>
      <c r="FE351" s="507"/>
      <c r="FF351" s="507"/>
      <c r="FG351" s="507"/>
      <c r="FH351" s="507"/>
      <c r="FI351" s="507"/>
      <c r="FJ351" s="507"/>
      <c r="FK351" s="507"/>
      <c r="FL351" s="507"/>
      <c r="FM351" s="507"/>
      <c r="FN351" s="507"/>
      <c r="FO351" s="507"/>
      <c r="FP351" s="507"/>
      <c r="FQ351" s="507"/>
      <c r="FR351" s="507"/>
      <c r="FS351" s="507"/>
      <c r="FT351" s="507"/>
      <c r="FU351" s="507"/>
      <c r="FV351" s="507"/>
      <c r="FW351" s="507"/>
      <c r="FX351" s="507"/>
      <c r="FY351" s="507"/>
      <c r="FZ351" s="507"/>
      <c r="GA351" s="507"/>
      <c r="GB351" s="507"/>
      <c r="GC351" s="507"/>
      <c r="GD351" s="507"/>
      <c r="GE351" s="507"/>
      <c r="GF351" s="507"/>
      <c r="GG351" s="507"/>
      <c r="GH351" s="507"/>
      <c r="GI351" s="507"/>
      <c r="GJ351" s="507"/>
      <c r="GK351" s="507"/>
      <c r="GL351" s="507"/>
      <c r="GM351" s="507"/>
      <c r="GN351" s="507"/>
      <c r="GO351" s="507"/>
      <c r="GP351" s="507"/>
      <c r="GQ351" s="507"/>
      <c r="GR351" s="507"/>
      <c r="GS351" s="507"/>
      <c r="GT351" s="507"/>
      <c r="GU351" s="507"/>
      <c r="GV351" s="507"/>
      <c r="GW351" s="507"/>
      <c r="GX351" s="507"/>
      <c r="GY351" s="507"/>
      <c r="GZ351" s="507"/>
      <c r="HA351" s="507"/>
      <c r="HB351" s="507"/>
      <c r="HC351" s="507"/>
      <c r="HD351" s="507"/>
      <c r="HE351" s="507"/>
      <c r="HF351" s="507"/>
      <c r="HG351" s="507"/>
      <c r="HH351" s="507"/>
      <c r="HI351" s="507"/>
      <c r="HJ351" s="507"/>
      <c r="HK351" s="507"/>
      <c r="HL351" s="507"/>
      <c r="HM351" s="507"/>
      <c r="HN351" s="507"/>
      <c r="HO351" s="507"/>
      <c r="HP351" s="507"/>
      <c r="HQ351" s="507"/>
      <c r="HR351" s="507"/>
      <c r="HS351" s="507"/>
      <c r="HT351" s="507"/>
      <c r="HU351" s="507"/>
      <c r="HV351" s="507"/>
      <c r="HW351" s="507"/>
      <c r="HX351" s="507"/>
      <c r="HY351" s="507"/>
      <c r="HZ351" s="507"/>
      <c r="IA351" s="507"/>
      <c r="IB351" s="507"/>
      <c r="IC351" s="507"/>
      <c r="ID351" s="507"/>
      <c r="IE351" s="507"/>
      <c r="IF351" s="507"/>
      <c r="IG351" s="507"/>
      <c r="IH351" s="507"/>
      <c r="II351" s="507"/>
      <c r="IJ351" s="507"/>
    </row>
    <row r="352" spans="1:244" s="398" customFormat="1" ht="19" x14ac:dyDescent="0.2">
      <c r="A352"/>
      <c r="B352" s="290"/>
      <c r="C352"/>
      <c r="D352" s="341"/>
      <c r="E352" s="463"/>
      <c r="F352" s="463"/>
      <c r="G352" s="271"/>
      <c r="H352"/>
      <c r="I352" s="99"/>
      <c r="J352"/>
      <c r="K352"/>
      <c r="L352"/>
      <c r="M352" s="275"/>
      <c r="N352" s="275"/>
      <c r="O352" s="275"/>
      <c r="P352" s="275"/>
      <c r="Q352" s="275"/>
      <c r="R352" s="275"/>
      <c r="S352" s="275"/>
      <c r="T352" s="275"/>
      <c r="U352" s="275"/>
      <c r="V352" s="275"/>
      <c r="W352" s="275"/>
      <c r="X352" s="275"/>
      <c r="Y352" s="275"/>
      <c r="Z352" s="275"/>
      <c r="AA352" s="275"/>
      <c r="AB352" s="23"/>
      <c r="AC352"/>
      <c r="AD352" s="92"/>
      <c r="AE352"/>
      <c r="AF352"/>
      <c r="AG352"/>
      <c r="AH352" s="96"/>
      <c r="AI352" s="471"/>
      <c r="AJ352" s="445"/>
      <c r="AK352" s="498"/>
      <c r="AL352" s="498"/>
      <c r="AM352" s="498"/>
      <c r="AN352" s="498"/>
      <c r="AO352" s="498"/>
      <c r="AP352" s="498"/>
      <c r="AQ352" s="498"/>
      <c r="AR352" s="498"/>
      <c r="AS352" s="498"/>
      <c r="AT352" s="498"/>
      <c r="AU352" s="498"/>
      <c r="AV352" s="498"/>
      <c r="AW352" s="498"/>
      <c r="AX352" s="498"/>
      <c r="AY352" s="448"/>
      <c r="AZ352" s="235"/>
      <c r="BA352" s="715"/>
      <c r="BB352"/>
      <c r="BC352" s="715"/>
      <c r="BD352"/>
      <c r="BE352" s="715"/>
      <c r="BF352"/>
      <c r="BG352" s="715"/>
      <c r="BH352"/>
      <c r="BI352" s="715"/>
      <c r="BJ352"/>
      <c r="BK352" s="715"/>
      <c r="BL352"/>
      <c r="BM352" s="715"/>
      <c r="BN352"/>
      <c r="BO352" s="387"/>
      <c r="BP352"/>
      <c r="BQ352" s="387"/>
      <c r="BR352"/>
      <c r="BS352" s="387"/>
      <c r="BT352"/>
      <c r="BU352" s="387"/>
      <c r="BV352"/>
      <c r="BW352" s="387"/>
      <c r="BX352"/>
      <c r="BY352" s="387"/>
      <c r="BZ352"/>
      <c r="CA352" s="387"/>
      <c r="CB352"/>
      <c r="CC352" s="387"/>
      <c r="CD352"/>
      <c r="CE352" s="387"/>
      <c r="CF352"/>
      <c r="CG352" s="387"/>
      <c r="CH352"/>
      <c r="CI352" s="387"/>
      <c r="CJ352"/>
      <c r="CK352" s="235"/>
      <c r="DN352" s="507"/>
      <c r="DO352" s="507"/>
      <c r="DP352" s="507"/>
      <c r="DQ352" s="507"/>
      <c r="DR352" s="507"/>
      <c r="DS352" s="507"/>
      <c r="DT352" s="507"/>
      <c r="DU352" s="507"/>
      <c r="DV352" s="507"/>
      <c r="DW352" s="507"/>
      <c r="DX352" s="507"/>
      <c r="DY352" s="507"/>
      <c r="DZ352" s="507"/>
      <c r="EA352" s="507"/>
      <c r="EB352" s="507"/>
      <c r="EC352" s="507"/>
      <c r="ED352" s="507"/>
      <c r="EE352" s="507"/>
      <c r="EF352" s="507"/>
      <c r="EG352" s="507"/>
      <c r="EH352" s="507"/>
      <c r="EI352" s="507"/>
      <c r="EJ352" s="507"/>
      <c r="EK352" s="507"/>
      <c r="EL352" s="507"/>
      <c r="EM352" s="507"/>
      <c r="EN352" s="507"/>
      <c r="EO352" s="507"/>
      <c r="EP352" s="507"/>
      <c r="EQ352" s="507"/>
      <c r="ER352" s="507"/>
      <c r="ES352" s="507"/>
      <c r="ET352" s="507"/>
      <c r="EU352" s="507"/>
      <c r="EV352" s="507"/>
      <c r="EW352" s="507"/>
      <c r="EX352" s="507"/>
      <c r="EY352" s="507"/>
      <c r="EZ352" s="507"/>
      <c r="FA352" s="507"/>
      <c r="FB352" s="507"/>
      <c r="FC352" s="507"/>
      <c r="FD352" s="507"/>
      <c r="FE352" s="507"/>
      <c r="FF352" s="507"/>
      <c r="FG352" s="507"/>
      <c r="FH352" s="507"/>
      <c r="FI352" s="507"/>
      <c r="FJ352" s="507"/>
      <c r="FK352" s="507"/>
      <c r="FL352" s="507"/>
      <c r="FM352" s="507"/>
      <c r="FN352" s="507"/>
      <c r="FO352" s="507"/>
      <c r="FP352" s="507"/>
      <c r="FQ352" s="507"/>
      <c r="FR352" s="507"/>
      <c r="FS352" s="507"/>
      <c r="FT352" s="507"/>
      <c r="FU352" s="507"/>
      <c r="FV352" s="507"/>
      <c r="FW352" s="507"/>
      <c r="FX352" s="507"/>
      <c r="FY352" s="507"/>
      <c r="FZ352" s="507"/>
      <c r="GA352" s="507"/>
      <c r="GB352" s="507"/>
      <c r="GC352" s="507"/>
      <c r="GD352" s="507"/>
      <c r="GE352" s="507"/>
      <c r="GF352" s="507"/>
      <c r="GG352" s="507"/>
      <c r="GH352" s="507"/>
      <c r="GI352" s="507"/>
      <c r="GJ352" s="507"/>
      <c r="GK352" s="507"/>
      <c r="GL352" s="507"/>
      <c r="GM352" s="507"/>
      <c r="GN352" s="507"/>
      <c r="GO352" s="507"/>
      <c r="GP352" s="507"/>
      <c r="GQ352" s="507"/>
      <c r="GR352" s="507"/>
      <c r="GS352" s="507"/>
      <c r="GT352" s="507"/>
      <c r="GU352" s="507"/>
      <c r="GV352" s="507"/>
      <c r="GW352" s="507"/>
      <c r="GX352" s="507"/>
      <c r="GY352" s="507"/>
      <c r="GZ352" s="507"/>
      <c r="HA352" s="507"/>
      <c r="HB352" s="507"/>
      <c r="HC352" s="507"/>
      <c r="HD352" s="507"/>
      <c r="HE352" s="507"/>
      <c r="HF352" s="507"/>
      <c r="HG352" s="507"/>
      <c r="HH352" s="507"/>
      <c r="HI352" s="507"/>
      <c r="HJ352" s="507"/>
      <c r="HK352" s="507"/>
      <c r="HL352" s="507"/>
      <c r="HM352" s="507"/>
      <c r="HN352" s="507"/>
      <c r="HO352" s="507"/>
      <c r="HP352" s="507"/>
      <c r="HQ352" s="507"/>
      <c r="HR352" s="507"/>
      <c r="HS352" s="507"/>
      <c r="HT352" s="507"/>
      <c r="HU352" s="507"/>
      <c r="HV352" s="507"/>
      <c r="HW352" s="507"/>
      <c r="HX352" s="507"/>
      <c r="HY352" s="507"/>
      <c r="HZ352" s="507"/>
      <c r="IA352" s="507"/>
      <c r="IB352" s="507"/>
      <c r="IC352" s="507"/>
      <c r="ID352" s="507"/>
      <c r="IE352" s="507"/>
      <c r="IF352" s="507"/>
      <c r="IG352" s="507"/>
      <c r="IH352" s="507"/>
      <c r="II352" s="507"/>
      <c r="IJ352" s="507"/>
    </row>
    <row r="353" spans="1:244" s="398" customFormat="1" ht="19" x14ac:dyDescent="0.2">
      <c r="A353"/>
      <c r="B353" s="290"/>
      <c r="C353"/>
      <c r="D353" s="341"/>
      <c r="E353" s="463"/>
      <c r="F353" s="463"/>
      <c r="G353" s="271"/>
      <c r="H353"/>
      <c r="I353" s="99"/>
      <c r="J353"/>
      <c r="K353"/>
      <c r="L353"/>
      <c r="M353" s="275"/>
      <c r="N353" s="275"/>
      <c r="O353" s="275"/>
      <c r="P353" s="275"/>
      <c r="Q353" s="275"/>
      <c r="R353" s="275"/>
      <c r="S353" s="275"/>
      <c r="T353" s="275"/>
      <c r="U353" s="275"/>
      <c r="V353" s="275"/>
      <c r="W353" s="275"/>
      <c r="X353" s="275"/>
      <c r="Y353" s="275"/>
      <c r="Z353" s="275"/>
      <c r="AA353" s="275"/>
      <c r="AB353" s="23"/>
      <c r="AC353"/>
      <c r="AD353" s="92"/>
      <c r="AE353"/>
      <c r="AF353"/>
      <c r="AG353"/>
      <c r="AH353" s="96"/>
      <c r="AI353" s="471"/>
      <c r="AJ353" s="445"/>
      <c r="AK353" s="498"/>
      <c r="AL353" s="498"/>
      <c r="AM353" s="498"/>
      <c r="AN353" s="498"/>
      <c r="AO353" s="498"/>
      <c r="AP353" s="498"/>
      <c r="AQ353" s="498"/>
      <c r="AR353" s="498"/>
      <c r="AS353" s="498"/>
      <c r="AT353" s="498"/>
      <c r="AU353" s="498"/>
      <c r="AV353" s="498"/>
      <c r="AW353" s="498"/>
      <c r="AX353" s="498"/>
      <c r="AY353" s="448"/>
      <c r="AZ353" s="235"/>
      <c r="BA353" s="715"/>
      <c r="BB353"/>
      <c r="BC353" s="715"/>
      <c r="BD353"/>
      <c r="BE353" s="715"/>
      <c r="BF353"/>
      <c r="BG353" s="715"/>
      <c r="BH353"/>
      <c r="BI353" s="715"/>
      <c r="BJ353"/>
      <c r="BK353" s="715"/>
      <c r="BL353"/>
      <c r="BM353" s="715"/>
      <c r="BN353"/>
      <c r="BO353" s="387"/>
      <c r="BP353"/>
      <c r="BQ353" s="387"/>
      <c r="BR353"/>
      <c r="BS353" s="387"/>
      <c r="BT353"/>
      <c r="BU353" s="387"/>
      <c r="BV353"/>
      <c r="BW353" s="387"/>
      <c r="BX353"/>
      <c r="BY353" s="387"/>
      <c r="BZ353"/>
      <c r="CA353" s="387"/>
      <c r="CB353"/>
      <c r="CC353" s="387"/>
      <c r="CD353"/>
      <c r="CE353" s="387"/>
      <c r="CF353"/>
      <c r="CG353" s="387"/>
      <c r="CH353"/>
      <c r="CI353" s="387"/>
      <c r="CJ353"/>
      <c r="CK353" s="235"/>
      <c r="DN353" s="507"/>
      <c r="DO353" s="507"/>
      <c r="DP353" s="507"/>
      <c r="DQ353" s="507"/>
      <c r="DR353" s="507"/>
      <c r="DS353" s="507"/>
      <c r="DT353" s="507"/>
      <c r="DU353" s="507"/>
      <c r="DV353" s="507"/>
      <c r="DW353" s="507"/>
      <c r="DX353" s="507"/>
      <c r="DY353" s="507"/>
      <c r="DZ353" s="507"/>
      <c r="EA353" s="507"/>
      <c r="EB353" s="507"/>
      <c r="EC353" s="507"/>
      <c r="ED353" s="507"/>
      <c r="EE353" s="507"/>
      <c r="EF353" s="507"/>
      <c r="EG353" s="507"/>
      <c r="EH353" s="507"/>
      <c r="EI353" s="507"/>
      <c r="EJ353" s="507"/>
      <c r="EK353" s="507"/>
      <c r="EL353" s="507"/>
      <c r="EM353" s="507"/>
      <c r="EN353" s="507"/>
      <c r="EO353" s="507"/>
      <c r="EP353" s="507"/>
      <c r="EQ353" s="507"/>
      <c r="ER353" s="507"/>
      <c r="ES353" s="507"/>
      <c r="ET353" s="507"/>
      <c r="EU353" s="507"/>
      <c r="EV353" s="507"/>
      <c r="EW353" s="507"/>
      <c r="EX353" s="507"/>
      <c r="EY353" s="507"/>
      <c r="EZ353" s="507"/>
      <c r="FA353" s="507"/>
      <c r="FB353" s="507"/>
      <c r="FC353" s="507"/>
      <c r="FD353" s="507"/>
      <c r="FE353" s="507"/>
      <c r="FF353" s="507"/>
      <c r="FG353" s="507"/>
      <c r="FH353" s="507"/>
      <c r="FI353" s="507"/>
      <c r="FJ353" s="507"/>
      <c r="FK353" s="507"/>
      <c r="FL353" s="507"/>
      <c r="FM353" s="507"/>
      <c r="FN353" s="507"/>
      <c r="FO353" s="507"/>
      <c r="FP353" s="507"/>
      <c r="FQ353" s="507"/>
      <c r="FR353" s="507"/>
      <c r="FS353" s="507"/>
      <c r="FT353" s="507"/>
      <c r="FU353" s="507"/>
      <c r="FV353" s="507"/>
      <c r="FW353" s="507"/>
      <c r="FX353" s="507"/>
      <c r="FY353" s="507"/>
      <c r="FZ353" s="507"/>
      <c r="GA353" s="507"/>
      <c r="GB353" s="507"/>
      <c r="GC353" s="507"/>
      <c r="GD353" s="507"/>
      <c r="GE353" s="507"/>
      <c r="GF353" s="507"/>
      <c r="GG353" s="507"/>
      <c r="GH353" s="507"/>
      <c r="GI353" s="507"/>
      <c r="GJ353" s="507"/>
      <c r="GK353" s="507"/>
      <c r="GL353" s="507"/>
      <c r="GM353" s="507"/>
      <c r="GN353" s="507"/>
      <c r="GO353" s="507"/>
      <c r="GP353" s="507"/>
      <c r="GQ353" s="507"/>
      <c r="GR353" s="507"/>
      <c r="GS353" s="507"/>
      <c r="GT353" s="507"/>
      <c r="GU353" s="507"/>
      <c r="GV353" s="507"/>
      <c r="GW353" s="507"/>
      <c r="GX353" s="507"/>
      <c r="GY353" s="507"/>
      <c r="GZ353" s="507"/>
      <c r="HA353" s="507"/>
      <c r="HB353" s="507"/>
      <c r="HC353" s="507"/>
      <c r="HD353" s="507"/>
      <c r="HE353" s="507"/>
      <c r="HF353" s="507"/>
      <c r="HG353" s="507"/>
      <c r="HH353" s="507"/>
      <c r="HI353" s="507"/>
      <c r="HJ353" s="507"/>
      <c r="HK353" s="507"/>
      <c r="HL353" s="507"/>
      <c r="HM353" s="507"/>
      <c r="HN353" s="507"/>
      <c r="HO353" s="507"/>
      <c r="HP353" s="507"/>
      <c r="HQ353" s="507"/>
      <c r="HR353" s="507"/>
      <c r="HS353" s="507"/>
      <c r="HT353" s="507"/>
      <c r="HU353" s="507"/>
      <c r="HV353" s="507"/>
      <c r="HW353" s="507"/>
      <c r="HX353" s="507"/>
      <c r="HY353" s="507"/>
      <c r="HZ353" s="507"/>
      <c r="IA353" s="507"/>
      <c r="IB353" s="507"/>
      <c r="IC353" s="507"/>
      <c r="ID353" s="507"/>
      <c r="IE353" s="507"/>
      <c r="IF353" s="507"/>
      <c r="IG353" s="507"/>
      <c r="IH353" s="507"/>
      <c r="II353" s="507"/>
      <c r="IJ353" s="507"/>
    </row>
    <row r="354" spans="1:244" s="398" customFormat="1" ht="19" x14ac:dyDescent="0.2">
      <c r="A354"/>
      <c r="B354" s="290"/>
      <c r="C354"/>
      <c r="D354" s="341"/>
      <c r="E354" s="463"/>
      <c r="F354" s="463"/>
      <c r="G354" s="271"/>
      <c r="H354"/>
      <c r="I354" s="99"/>
      <c r="J354"/>
      <c r="K354"/>
      <c r="L354"/>
      <c r="M354" s="275"/>
      <c r="N354" s="275"/>
      <c r="O354" s="275"/>
      <c r="P354" s="275"/>
      <c r="Q354" s="275"/>
      <c r="R354" s="275"/>
      <c r="S354" s="275"/>
      <c r="T354" s="275"/>
      <c r="U354" s="275"/>
      <c r="V354" s="275"/>
      <c r="W354" s="275"/>
      <c r="X354" s="275"/>
      <c r="Y354" s="275"/>
      <c r="Z354" s="275"/>
      <c r="AA354" s="275"/>
      <c r="AB354" s="23"/>
      <c r="AC354"/>
      <c r="AD354" s="92"/>
      <c r="AE354"/>
      <c r="AF354"/>
      <c r="AG354"/>
      <c r="AH354" s="96"/>
      <c r="AI354" s="471"/>
      <c r="AJ354" s="445"/>
      <c r="AK354" s="498"/>
      <c r="AL354" s="498"/>
      <c r="AM354" s="498"/>
      <c r="AN354" s="498"/>
      <c r="AO354" s="498"/>
      <c r="AP354" s="498"/>
      <c r="AQ354" s="498"/>
      <c r="AR354" s="498"/>
      <c r="AS354" s="498"/>
      <c r="AT354" s="498"/>
      <c r="AU354" s="498"/>
      <c r="AV354" s="498"/>
      <c r="AW354" s="498"/>
      <c r="AX354" s="498"/>
      <c r="AY354" s="448"/>
      <c r="AZ354" s="235"/>
      <c r="BA354" s="715"/>
      <c r="BB354"/>
      <c r="BC354" s="715"/>
      <c r="BD354"/>
      <c r="BE354" s="715"/>
      <c r="BF354"/>
      <c r="BG354" s="715"/>
      <c r="BH354"/>
      <c r="BI354" s="715"/>
      <c r="BJ354"/>
      <c r="BK354" s="715"/>
      <c r="BL354"/>
      <c r="BM354" s="715"/>
      <c r="BN354"/>
      <c r="BO354" s="387"/>
      <c r="BP354"/>
      <c r="BQ354" s="387"/>
      <c r="BR354"/>
      <c r="BS354" s="387"/>
      <c r="BT354"/>
      <c r="BU354" s="387"/>
      <c r="BV354"/>
      <c r="BW354" s="387"/>
      <c r="BX354"/>
      <c r="BY354" s="387"/>
      <c r="BZ354"/>
      <c r="CA354" s="387"/>
      <c r="CB354"/>
      <c r="CC354" s="387"/>
      <c r="CD354"/>
      <c r="CE354" s="387"/>
      <c r="CF354"/>
      <c r="CG354" s="387"/>
      <c r="CH354"/>
      <c r="CI354" s="387"/>
      <c r="CJ354"/>
      <c r="CK354" s="235"/>
      <c r="DN354" s="507"/>
      <c r="DO354" s="507"/>
      <c r="DP354" s="507"/>
      <c r="DQ354" s="507"/>
      <c r="DR354" s="507"/>
      <c r="DS354" s="507"/>
      <c r="DT354" s="507"/>
      <c r="DU354" s="507"/>
      <c r="DV354" s="507"/>
      <c r="DW354" s="507"/>
      <c r="DX354" s="507"/>
      <c r="DY354" s="507"/>
      <c r="DZ354" s="507"/>
      <c r="EA354" s="507"/>
      <c r="EB354" s="507"/>
      <c r="EC354" s="507"/>
      <c r="ED354" s="507"/>
      <c r="EE354" s="507"/>
      <c r="EF354" s="507"/>
      <c r="EG354" s="507"/>
      <c r="EH354" s="507"/>
      <c r="EI354" s="507"/>
      <c r="EJ354" s="507"/>
      <c r="EK354" s="507"/>
      <c r="EL354" s="507"/>
      <c r="EM354" s="507"/>
      <c r="EN354" s="507"/>
      <c r="EO354" s="507"/>
      <c r="EP354" s="507"/>
      <c r="EQ354" s="507"/>
      <c r="ER354" s="507"/>
      <c r="ES354" s="507"/>
      <c r="ET354" s="507"/>
      <c r="EU354" s="507"/>
      <c r="EV354" s="507"/>
      <c r="EW354" s="507"/>
      <c r="EX354" s="507"/>
      <c r="EY354" s="507"/>
      <c r="EZ354" s="507"/>
      <c r="FA354" s="507"/>
      <c r="FB354" s="507"/>
      <c r="FC354" s="507"/>
      <c r="FD354" s="507"/>
      <c r="FE354" s="507"/>
      <c r="FF354" s="507"/>
      <c r="FG354" s="507"/>
      <c r="FH354" s="507"/>
      <c r="FI354" s="507"/>
      <c r="FJ354" s="507"/>
      <c r="FK354" s="507"/>
      <c r="FL354" s="507"/>
      <c r="FM354" s="507"/>
      <c r="FN354" s="507"/>
      <c r="FO354" s="507"/>
      <c r="FP354" s="507"/>
      <c r="FQ354" s="507"/>
      <c r="FR354" s="507"/>
      <c r="FS354" s="507"/>
      <c r="FT354" s="507"/>
      <c r="FU354" s="507"/>
      <c r="FV354" s="507"/>
      <c r="FW354" s="507"/>
      <c r="FX354" s="507"/>
      <c r="FY354" s="507"/>
      <c r="FZ354" s="507"/>
      <c r="GA354" s="507"/>
      <c r="GB354" s="507"/>
      <c r="GC354" s="507"/>
      <c r="GD354" s="507"/>
      <c r="GE354" s="507"/>
      <c r="GF354" s="507"/>
      <c r="GG354" s="507"/>
      <c r="GH354" s="507"/>
      <c r="GI354" s="507"/>
      <c r="GJ354" s="507"/>
      <c r="GK354" s="507"/>
      <c r="GL354" s="507"/>
      <c r="GM354" s="507"/>
      <c r="GN354" s="507"/>
      <c r="GO354" s="507"/>
      <c r="GP354" s="507"/>
      <c r="GQ354" s="507"/>
      <c r="GR354" s="507"/>
      <c r="GS354" s="507"/>
      <c r="GT354" s="507"/>
      <c r="GU354" s="507"/>
      <c r="GV354" s="507"/>
      <c r="GW354" s="507"/>
      <c r="GX354" s="507"/>
      <c r="GY354" s="507"/>
      <c r="GZ354" s="507"/>
      <c r="HA354" s="507"/>
      <c r="HB354" s="507"/>
      <c r="HC354" s="507"/>
      <c r="HD354" s="507"/>
      <c r="HE354" s="507"/>
      <c r="HF354" s="507"/>
      <c r="HG354" s="507"/>
      <c r="HH354" s="507"/>
      <c r="HI354" s="507"/>
      <c r="HJ354" s="507"/>
      <c r="HK354" s="507"/>
      <c r="HL354" s="507"/>
      <c r="HM354" s="507"/>
      <c r="HN354" s="507"/>
      <c r="HO354" s="507"/>
      <c r="HP354" s="507"/>
      <c r="HQ354" s="507"/>
      <c r="HR354" s="507"/>
      <c r="HS354" s="507"/>
      <c r="HT354" s="507"/>
      <c r="HU354" s="507"/>
      <c r="HV354" s="507"/>
      <c r="HW354" s="507"/>
      <c r="HX354" s="507"/>
      <c r="HY354" s="507"/>
      <c r="HZ354" s="507"/>
      <c r="IA354" s="507"/>
      <c r="IB354" s="507"/>
      <c r="IC354" s="507"/>
      <c r="ID354" s="507"/>
      <c r="IE354" s="507"/>
      <c r="IF354" s="507"/>
      <c r="IG354" s="507"/>
      <c r="IH354" s="507"/>
      <c r="II354" s="507"/>
      <c r="IJ354" s="507"/>
    </row>
    <row r="355" spans="1:244" s="398" customFormat="1" ht="19" x14ac:dyDescent="0.2">
      <c r="A355"/>
      <c r="B355" s="290"/>
      <c r="C355"/>
      <c r="D355" s="341"/>
      <c r="E355" s="463"/>
      <c r="F355" s="463"/>
      <c r="G355" s="271"/>
      <c r="H355"/>
      <c r="I355" s="99"/>
      <c r="J355"/>
      <c r="K355"/>
      <c r="L355"/>
      <c r="M355" s="275"/>
      <c r="N355" s="275"/>
      <c r="O355" s="275"/>
      <c r="P355" s="275"/>
      <c r="Q355" s="275"/>
      <c r="R355" s="275"/>
      <c r="S355" s="275"/>
      <c r="T355" s="275"/>
      <c r="U355" s="275"/>
      <c r="V355" s="275"/>
      <c r="W355" s="275"/>
      <c r="X355" s="275"/>
      <c r="Y355" s="275"/>
      <c r="Z355" s="275"/>
      <c r="AA355" s="275"/>
      <c r="AB355" s="23"/>
      <c r="AC355"/>
      <c r="AD355" s="92"/>
      <c r="AE355"/>
      <c r="AF355"/>
      <c r="AG355"/>
      <c r="AH355" s="96"/>
      <c r="AI355" s="471"/>
      <c r="AJ355" s="445"/>
      <c r="AK355" s="498"/>
      <c r="AL355" s="498"/>
      <c r="AM355" s="498"/>
      <c r="AN355" s="498"/>
      <c r="AO355" s="498"/>
      <c r="AP355" s="498"/>
      <c r="AQ355" s="498"/>
      <c r="AR355" s="498"/>
      <c r="AS355" s="498"/>
      <c r="AT355" s="498"/>
      <c r="AU355" s="498"/>
      <c r="AV355" s="498"/>
      <c r="AW355" s="498"/>
      <c r="AX355" s="498"/>
      <c r="AY355" s="448"/>
      <c r="AZ355" s="235"/>
      <c r="BA355" s="715"/>
      <c r="BB355"/>
      <c r="BC355" s="715"/>
      <c r="BD355"/>
      <c r="BE355" s="715"/>
      <c r="BF355"/>
      <c r="BG355" s="715"/>
      <c r="BH355"/>
      <c r="BI355" s="715"/>
      <c r="BJ355"/>
      <c r="BK355" s="715"/>
      <c r="BL355"/>
      <c r="BM355" s="715"/>
      <c r="BN355"/>
      <c r="BO355" s="387"/>
      <c r="BP355"/>
      <c r="BQ355" s="387"/>
      <c r="BR355"/>
      <c r="BS355" s="387"/>
      <c r="BT355"/>
      <c r="BU355" s="387"/>
      <c r="BV355"/>
      <c r="BW355" s="387"/>
      <c r="BX355"/>
      <c r="BY355" s="387"/>
      <c r="BZ355"/>
      <c r="CA355" s="387"/>
      <c r="CB355"/>
      <c r="CC355" s="387"/>
      <c r="CD355"/>
      <c r="CE355" s="387"/>
      <c r="CF355"/>
      <c r="CG355" s="387"/>
      <c r="CH355"/>
      <c r="CI355" s="387"/>
      <c r="CJ355"/>
      <c r="CK355" s="235"/>
      <c r="DN355" s="507"/>
      <c r="DO355" s="507"/>
      <c r="DP355" s="507"/>
      <c r="DQ355" s="507"/>
      <c r="DR355" s="507"/>
      <c r="DS355" s="507"/>
      <c r="DT355" s="507"/>
      <c r="DU355" s="507"/>
      <c r="DV355" s="507"/>
      <c r="DW355" s="507"/>
      <c r="DX355" s="507"/>
      <c r="DY355" s="507"/>
      <c r="DZ355" s="507"/>
      <c r="EA355" s="507"/>
      <c r="EB355" s="507"/>
      <c r="EC355" s="507"/>
      <c r="ED355" s="507"/>
      <c r="EE355" s="507"/>
      <c r="EF355" s="507"/>
      <c r="EG355" s="507"/>
      <c r="EH355" s="507"/>
      <c r="EI355" s="507"/>
      <c r="EJ355" s="507"/>
      <c r="EK355" s="507"/>
      <c r="EL355" s="507"/>
      <c r="EM355" s="507"/>
      <c r="EN355" s="507"/>
      <c r="EO355" s="507"/>
      <c r="EP355" s="507"/>
      <c r="EQ355" s="507"/>
      <c r="ER355" s="507"/>
      <c r="ES355" s="507"/>
      <c r="ET355" s="507"/>
      <c r="EU355" s="507"/>
      <c r="EV355" s="507"/>
      <c r="EW355" s="507"/>
      <c r="EX355" s="507"/>
      <c r="EY355" s="507"/>
      <c r="EZ355" s="507"/>
      <c r="FA355" s="507"/>
      <c r="FB355" s="507"/>
      <c r="FC355" s="507"/>
      <c r="FD355" s="507"/>
      <c r="FE355" s="507"/>
      <c r="FF355" s="507"/>
      <c r="FG355" s="507"/>
      <c r="FH355" s="507"/>
      <c r="FI355" s="507"/>
      <c r="FJ355" s="507"/>
      <c r="FK355" s="507"/>
      <c r="FL355" s="507"/>
      <c r="FM355" s="507"/>
      <c r="FN355" s="507"/>
      <c r="FO355" s="507"/>
      <c r="FP355" s="507"/>
      <c r="FQ355" s="507"/>
      <c r="FR355" s="507"/>
      <c r="FS355" s="507"/>
      <c r="FT355" s="507"/>
      <c r="FU355" s="507"/>
      <c r="FV355" s="507"/>
      <c r="FW355" s="507"/>
      <c r="FX355" s="507"/>
      <c r="FY355" s="507"/>
      <c r="FZ355" s="507"/>
      <c r="GA355" s="507"/>
      <c r="GB355" s="507"/>
      <c r="GC355" s="507"/>
      <c r="GD355" s="507"/>
      <c r="GE355" s="507"/>
      <c r="GF355" s="507"/>
      <c r="GG355" s="507"/>
      <c r="GH355" s="507"/>
      <c r="GI355" s="507"/>
      <c r="GJ355" s="507"/>
      <c r="GK355" s="507"/>
      <c r="GL355" s="507"/>
      <c r="GM355" s="507"/>
      <c r="GN355" s="507"/>
      <c r="GO355" s="507"/>
      <c r="GP355" s="507"/>
      <c r="GQ355" s="507"/>
      <c r="GR355" s="507"/>
      <c r="GS355" s="507"/>
      <c r="GT355" s="507"/>
      <c r="GU355" s="507"/>
      <c r="GV355" s="507"/>
      <c r="GW355" s="507"/>
      <c r="GX355" s="507"/>
      <c r="GY355" s="507"/>
      <c r="GZ355" s="507"/>
      <c r="HA355" s="507"/>
      <c r="HB355" s="507"/>
      <c r="HC355" s="507"/>
      <c r="HD355" s="507"/>
      <c r="HE355" s="507"/>
      <c r="HF355" s="507"/>
      <c r="HG355" s="507"/>
      <c r="HH355" s="507"/>
      <c r="HI355" s="507"/>
      <c r="HJ355" s="507"/>
      <c r="HK355" s="507"/>
      <c r="HL355" s="507"/>
      <c r="HM355" s="507"/>
      <c r="HN355" s="507"/>
      <c r="HO355" s="507"/>
      <c r="HP355" s="507"/>
      <c r="HQ355" s="507"/>
      <c r="HR355" s="507"/>
      <c r="HS355" s="507"/>
      <c r="HT355" s="507"/>
      <c r="HU355" s="507"/>
      <c r="HV355" s="507"/>
      <c r="HW355" s="507"/>
      <c r="HX355" s="507"/>
      <c r="HY355" s="507"/>
      <c r="HZ355" s="507"/>
      <c r="IA355" s="507"/>
      <c r="IB355" s="507"/>
      <c r="IC355" s="507"/>
      <c r="ID355" s="507"/>
      <c r="IE355" s="507"/>
      <c r="IF355" s="507"/>
      <c r="IG355" s="507"/>
      <c r="IH355" s="507"/>
      <c r="II355" s="507"/>
      <c r="IJ355" s="507"/>
    </row>
    <row r="356" spans="1:244" s="398" customFormat="1" ht="19" x14ac:dyDescent="0.2">
      <c r="A356"/>
      <c r="B356" s="290"/>
      <c r="C356"/>
      <c r="D356" s="341"/>
      <c r="E356" s="463"/>
      <c r="F356" s="463"/>
      <c r="G356" s="271"/>
      <c r="H356"/>
      <c r="I356" s="99"/>
      <c r="J356"/>
      <c r="K356"/>
      <c r="L356"/>
      <c r="M356" s="275"/>
      <c r="N356" s="275"/>
      <c r="O356" s="275"/>
      <c r="P356" s="275"/>
      <c r="Q356" s="275"/>
      <c r="R356" s="275"/>
      <c r="S356" s="275"/>
      <c r="T356" s="275"/>
      <c r="U356" s="275"/>
      <c r="V356" s="275"/>
      <c r="W356" s="275"/>
      <c r="X356" s="275"/>
      <c r="Y356" s="275"/>
      <c r="Z356" s="275"/>
      <c r="AA356" s="275"/>
      <c r="AB356" s="23"/>
      <c r="AC356"/>
      <c r="AD356" s="92"/>
      <c r="AE356"/>
      <c r="AF356"/>
      <c r="AG356"/>
      <c r="AH356" s="96"/>
      <c r="AI356" s="471"/>
      <c r="AJ356" s="445"/>
      <c r="AK356" s="498"/>
      <c r="AL356" s="498"/>
      <c r="AM356" s="498"/>
      <c r="AN356" s="498"/>
      <c r="AO356" s="498"/>
      <c r="AP356" s="498"/>
      <c r="AQ356" s="498"/>
      <c r="AR356" s="498"/>
      <c r="AS356" s="498"/>
      <c r="AT356" s="498"/>
      <c r="AU356" s="498"/>
      <c r="AV356" s="498"/>
      <c r="AW356" s="498"/>
      <c r="AX356" s="498"/>
      <c r="AY356" s="448"/>
      <c r="AZ356" s="235"/>
      <c r="BA356" s="715"/>
      <c r="BB356"/>
      <c r="BC356" s="715"/>
      <c r="BD356"/>
      <c r="BE356" s="715"/>
      <c r="BF356"/>
      <c r="BG356" s="715"/>
      <c r="BH356"/>
      <c r="BI356" s="715"/>
      <c r="BJ356"/>
      <c r="BK356" s="715"/>
      <c r="BL356"/>
      <c r="BM356" s="715"/>
      <c r="BN356"/>
      <c r="BO356" s="387"/>
      <c r="BP356"/>
      <c r="BQ356" s="387"/>
      <c r="BR356"/>
      <c r="BS356" s="387"/>
      <c r="BT356"/>
      <c r="BU356" s="387"/>
      <c r="BV356"/>
      <c r="BW356" s="387"/>
      <c r="BX356"/>
      <c r="BY356" s="387"/>
      <c r="BZ356"/>
      <c r="CA356" s="387"/>
      <c r="CB356"/>
      <c r="CC356" s="387"/>
      <c r="CD356"/>
      <c r="CE356" s="387"/>
      <c r="CF356"/>
      <c r="CG356" s="387"/>
      <c r="CH356"/>
      <c r="CI356" s="387"/>
      <c r="CJ356"/>
      <c r="CK356" s="235"/>
      <c r="DN356" s="507"/>
      <c r="DO356" s="507"/>
      <c r="DP356" s="507"/>
      <c r="DQ356" s="507"/>
      <c r="DR356" s="507"/>
      <c r="DS356" s="507"/>
      <c r="DT356" s="507"/>
      <c r="DU356" s="507"/>
      <c r="DV356" s="507"/>
      <c r="DW356" s="507"/>
      <c r="DX356" s="507"/>
      <c r="DY356" s="507"/>
      <c r="DZ356" s="507"/>
      <c r="EA356" s="507"/>
      <c r="EB356" s="507"/>
      <c r="EC356" s="507"/>
      <c r="ED356" s="507"/>
      <c r="EE356" s="507"/>
      <c r="EF356" s="507"/>
      <c r="EG356" s="507"/>
      <c r="EH356" s="507"/>
      <c r="EI356" s="507"/>
      <c r="EJ356" s="507"/>
      <c r="EK356" s="507"/>
      <c r="EL356" s="507"/>
      <c r="EM356" s="507"/>
      <c r="EN356" s="507"/>
      <c r="EO356" s="507"/>
      <c r="EP356" s="507"/>
      <c r="EQ356" s="507"/>
      <c r="ER356" s="507"/>
      <c r="ES356" s="507"/>
      <c r="ET356" s="507"/>
      <c r="EU356" s="507"/>
      <c r="EV356" s="507"/>
      <c r="EW356" s="507"/>
      <c r="EX356" s="507"/>
      <c r="EY356" s="507"/>
      <c r="EZ356" s="507"/>
      <c r="FA356" s="507"/>
      <c r="FB356" s="507"/>
      <c r="FC356" s="507"/>
      <c r="FD356" s="507"/>
      <c r="FE356" s="507"/>
      <c r="FF356" s="507"/>
      <c r="FG356" s="507"/>
      <c r="FH356" s="507"/>
      <c r="FI356" s="507"/>
      <c r="FJ356" s="507"/>
      <c r="FK356" s="507"/>
      <c r="FL356" s="507"/>
      <c r="FM356" s="507"/>
      <c r="FN356" s="507"/>
      <c r="FO356" s="507"/>
      <c r="FP356" s="507"/>
      <c r="FQ356" s="507"/>
      <c r="FR356" s="507"/>
      <c r="FS356" s="507"/>
      <c r="FT356" s="507"/>
      <c r="FU356" s="507"/>
      <c r="FV356" s="507"/>
      <c r="FW356" s="507"/>
      <c r="FX356" s="507"/>
      <c r="FY356" s="507"/>
      <c r="FZ356" s="507"/>
      <c r="GA356" s="507"/>
      <c r="GB356" s="507"/>
      <c r="GC356" s="507"/>
      <c r="GD356" s="507"/>
      <c r="GE356" s="507"/>
      <c r="GF356" s="507"/>
      <c r="GG356" s="507"/>
      <c r="GH356" s="507"/>
      <c r="GI356" s="507"/>
      <c r="GJ356" s="507"/>
      <c r="GK356" s="507"/>
      <c r="GL356" s="507"/>
      <c r="GM356" s="507"/>
      <c r="GN356" s="507"/>
      <c r="GO356" s="507"/>
      <c r="GP356" s="507"/>
      <c r="GQ356" s="507"/>
      <c r="GR356" s="507"/>
      <c r="GS356" s="507"/>
      <c r="GT356" s="507"/>
      <c r="GU356" s="507"/>
      <c r="GV356" s="507"/>
      <c r="GW356" s="507"/>
      <c r="GX356" s="507"/>
      <c r="GY356" s="507"/>
      <c r="GZ356" s="507"/>
      <c r="HA356" s="507"/>
      <c r="HB356" s="507"/>
      <c r="HC356" s="507"/>
      <c r="HD356" s="507"/>
      <c r="HE356" s="507"/>
      <c r="HF356" s="507"/>
      <c r="HG356" s="507"/>
      <c r="HH356" s="507"/>
      <c r="HI356" s="507"/>
      <c r="HJ356" s="507"/>
      <c r="HK356" s="507"/>
      <c r="HL356" s="507"/>
      <c r="HM356" s="507"/>
      <c r="HN356" s="507"/>
      <c r="HO356" s="507"/>
      <c r="HP356" s="507"/>
      <c r="HQ356" s="507"/>
      <c r="HR356" s="507"/>
      <c r="HS356" s="507"/>
      <c r="HT356" s="507"/>
      <c r="HU356" s="507"/>
      <c r="HV356" s="507"/>
      <c r="HW356" s="507"/>
      <c r="HX356" s="507"/>
      <c r="HY356" s="507"/>
      <c r="HZ356" s="507"/>
      <c r="IA356" s="507"/>
      <c r="IB356" s="507"/>
      <c r="IC356" s="507"/>
      <c r="ID356" s="507"/>
      <c r="IE356" s="507"/>
      <c r="IF356" s="507"/>
      <c r="IG356" s="507"/>
      <c r="IH356" s="507"/>
      <c r="II356" s="507"/>
      <c r="IJ356" s="507"/>
    </row>
    <row r="357" spans="1:244" s="398" customFormat="1" ht="19" x14ac:dyDescent="0.2">
      <c r="A357"/>
      <c r="B357" s="290"/>
      <c r="C357"/>
      <c r="D357" s="341"/>
      <c r="E357" s="463"/>
      <c r="F357" s="463"/>
      <c r="G357" s="271"/>
      <c r="H357"/>
      <c r="I357" s="99"/>
      <c r="J357"/>
      <c r="K357"/>
      <c r="L357"/>
      <c r="M357" s="275"/>
      <c r="N357" s="275"/>
      <c r="O357" s="275"/>
      <c r="P357" s="275"/>
      <c r="Q357" s="275"/>
      <c r="R357" s="275"/>
      <c r="S357" s="275"/>
      <c r="T357" s="275"/>
      <c r="U357" s="275"/>
      <c r="V357" s="275"/>
      <c r="W357" s="275"/>
      <c r="X357" s="275"/>
      <c r="Y357" s="275"/>
      <c r="Z357" s="275"/>
      <c r="AA357" s="275"/>
      <c r="AB357" s="23"/>
      <c r="AC357"/>
      <c r="AD357" s="92"/>
      <c r="AE357"/>
      <c r="AF357"/>
      <c r="AG357"/>
      <c r="AH357" s="96"/>
      <c r="AI357" s="471"/>
      <c r="AJ357" s="445"/>
      <c r="AK357" s="498"/>
      <c r="AL357" s="498"/>
      <c r="AM357" s="498"/>
      <c r="AN357" s="498"/>
      <c r="AO357" s="498"/>
      <c r="AP357" s="498"/>
      <c r="AQ357" s="498"/>
      <c r="AR357" s="498"/>
      <c r="AS357" s="498"/>
      <c r="AT357" s="498"/>
      <c r="AU357" s="498"/>
      <c r="AV357" s="498"/>
      <c r="AW357" s="498"/>
      <c r="AX357" s="498"/>
      <c r="AY357" s="448"/>
      <c r="AZ357" s="235"/>
      <c r="BA357" s="715"/>
      <c r="BB357"/>
      <c r="BC357" s="715"/>
      <c r="BD357"/>
      <c r="BE357" s="715"/>
      <c r="BF357"/>
      <c r="BG357" s="715"/>
      <c r="BH357"/>
      <c r="BI357" s="715"/>
      <c r="BJ357"/>
      <c r="BK357" s="715"/>
      <c r="BL357"/>
      <c r="BM357" s="715"/>
      <c r="BN357"/>
      <c r="BO357" s="387"/>
      <c r="BP357"/>
      <c r="BQ357" s="387"/>
      <c r="BR357"/>
      <c r="BS357" s="387"/>
      <c r="BT357"/>
      <c r="BU357" s="387"/>
      <c r="BV357"/>
      <c r="BW357" s="387"/>
      <c r="BX357"/>
      <c r="BY357" s="387"/>
      <c r="BZ357"/>
      <c r="CA357" s="387"/>
      <c r="CB357"/>
      <c r="CC357" s="387"/>
      <c r="CD357"/>
      <c r="CE357" s="387"/>
      <c r="CF357"/>
      <c r="CG357" s="387"/>
      <c r="CH357"/>
      <c r="CI357" s="387"/>
      <c r="CJ357"/>
      <c r="CK357" s="235"/>
      <c r="DN357" s="507"/>
      <c r="DO357" s="507"/>
      <c r="DP357" s="507"/>
      <c r="DQ357" s="507"/>
      <c r="DR357" s="507"/>
      <c r="DS357" s="507"/>
      <c r="DT357" s="507"/>
      <c r="DU357" s="507"/>
      <c r="DV357" s="507"/>
      <c r="DW357" s="507"/>
      <c r="DX357" s="507"/>
      <c r="DY357" s="507"/>
      <c r="DZ357" s="507"/>
      <c r="EA357" s="507"/>
      <c r="EB357" s="507"/>
      <c r="EC357" s="507"/>
      <c r="ED357" s="507"/>
      <c r="EE357" s="507"/>
      <c r="EF357" s="507"/>
      <c r="EG357" s="507"/>
      <c r="EH357" s="507"/>
      <c r="EI357" s="507"/>
      <c r="EJ357" s="507"/>
      <c r="EK357" s="507"/>
      <c r="EL357" s="507"/>
      <c r="EM357" s="507"/>
      <c r="EN357" s="507"/>
      <c r="EO357" s="507"/>
      <c r="EP357" s="507"/>
      <c r="EQ357" s="507"/>
      <c r="ER357" s="507"/>
      <c r="ES357" s="507"/>
      <c r="ET357" s="507"/>
      <c r="EU357" s="507"/>
      <c r="EV357" s="507"/>
      <c r="EW357" s="507"/>
      <c r="EX357" s="507"/>
      <c r="EY357" s="507"/>
      <c r="EZ357" s="507"/>
      <c r="FA357" s="507"/>
      <c r="FB357" s="507"/>
      <c r="FC357" s="507"/>
      <c r="FD357" s="507"/>
      <c r="FE357" s="507"/>
      <c r="FF357" s="507"/>
      <c r="FG357" s="507"/>
      <c r="FH357" s="507"/>
      <c r="FI357" s="507"/>
      <c r="FJ357" s="507"/>
      <c r="FK357" s="507"/>
      <c r="FL357" s="507"/>
      <c r="FM357" s="507"/>
      <c r="FN357" s="507"/>
      <c r="FO357" s="507"/>
      <c r="FP357" s="507"/>
      <c r="FQ357" s="507"/>
      <c r="FR357" s="507"/>
      <c r="FS357" s="507"/>
      <c r="FT357" s="507"/>
      <c r="FU357" s="507"/>
      <c r="FV357" s="507"/>
      <c r="FW357" s="507"/>
      <c r="FX357" s="507"/>
      <c r="FY357" s="507"/>
      <c r="FZ357" s="507"/>
      <c r="GA357" s="507"/>
      <c r="GB357" s="507"/>
      <c r="GC357" s="507"/>
      <c r="GD357" s="507"/>
      <c r="GE357" s="507"/>
      <c r="GF357" s="507"/>
      <c r="GG357" s="507"/>
      <c r="GH357" s="507"/>
      <c r="GI357" s="507"/>
      <c r="GJ357" s="507"/>
      <c r="GK357" s="507"/>
      <c r="GL357" s="507"/>
      <c r="GM357" s="507"/>
      <c r="GN357" s="507"/>
      <c r="GO357" s="507"/>
      <c r="GP357" s="507"/>
      <c r="GQ357" s="507"/>
      <c r="GR357" s="507"/>
      <c r="GS357" s="507"/>
      <c r="GT357" s="507"/>
      <c r="GU357" s="507"/>
      <c r="GV357" s="507"/>
      <c r="GW357" s="507"/>
      <c r="GX357" s="507"/>
      <c r="GY357" s="507"/>
      <c r="GZ357" s="507"/>
      <c r="HA357" s="507"/>
      <c r="HB357" s="507"/>
      <c r="HC357" s="507"/>
      <c r="HD357" s="507"/>
      <c r="HE357" s="507"/>
      <c r="HF357" s="507"/>
      <c r="HG357" s="507"/>
      <c r="HH357" s="507"/>
      <c r="HI357" s="507"/>
      <c r="HJ357" s="507"/>
      <c r="HK357" s="507"/>
      <c r="HL357" s="507"/>
      <c r="HM357" s="507"/>
      <c r="HN357" s="507"/>
      <c r="HO357" s="507"/>
      <c r="HP357" s="507"/>
      <c r="HQ357" s="507"/>
      <c r="HR357" s="507"/>
      <c r="HS357" s="507"/>
      <c r="HT357" s="507"/>
      <c r="HU357" s="507"/>
      <c r="HV357" s="507"/>
      <c r="HW357" s="507"/>
      <c r="HX357" s="507"/>
      <c r="HY357" s="507"/>
      <c r="HZ357" s="507"/>
      <c r="IA357" s="507"/>
      <c r="IB357" s="507"/>
      <c r="IC357" s="507"/>
      <c r="ID357" s="507"/>
      <c r="IE357" s="507"/>
      <c r="IF357" s="507"/>
      <c r="IG357" s="507"/>
      <c r="IH357" s="507"/>
      <c r="II357" s="507"/>
      <c r="IJ357" s="507"/>
    </row>
    <row r="358" spans="1:244" s="398" customFormat="1" ht="19" x14ac:dyDescent="0.2">
      <c r="A358"/>
      <c r="B358" s="290"/>
      <c r="C358"/>
      <c r="D358" s="341"/>
      <c r="E358" s="463"/>
      <c r="F358" s="463"/>
      <c r="G358" s="271"/>
      <c r="H358"/>
      <c r="I358" s="99"/>
      <c r="J358"/>
      <c r="K358"/>
      <c r="L358"/>
      <c r="M358" s="275"/>
      <c r="N358" s="275"/>
      <c r="O358" s="275"/>
      <c r="P358" s="275"/>
      <c r="Q358" s="275"/>
      <c r="R358" s="275"/>
      <c r="S358" s="275"/>
      <c r="T358" s="275"/>
      <c r="U358" s="275"/>
      <c r="V358" s="275"/>
      <c r="W358" s="275"/>
      <c r="X358" s="275"/>
      <c r="Y358" s="275"/>
      <c r="Z358" s="275"/>
      <c r="AA358" s="275"/>
      <c r="AB358" s="23"/>
      <c r="AC358"/>
      <c r="AD358" s="92"/>
      <c r="AE358"/>
      <c r="AF358"/>
      <c r="AG358"/>
      <c r="AH358" s="96"/>
      <c r="AI358" s="471"/>
      <c r="AJ358" s="445"/>
      <c r="AK358" s="498"/>
      <c r="AL358" s="498"/>
      <c r="AM358" s="498"/>
      <c r="AN358" s="498"/>
      <c r="AO358" s="498"/>
      <c r="AP358" s="498"/>
      <c r="AQ358" s="498"/>
      <c r="AR358" s="498"/>
      <c r="AS358" s="498"/>
      <c r="AT358" s="498"/>
      <c r="AU358" s="498"/>
      <c r="AV358" s="498"/>
      <c r="AW358" s="498"/>
      <c r="AX358" s="498"/>
      <c r="AY358" s="448"/>
      <c r="AZ358" s="235"/>
      <c r="BA358" s="715"/>
      <c r="BB358"/>
      <c r="BC358" s="715"/>
      <c r="BD358"/>
      <c r="BE358" s="715"/>
      <c r="BF358"/>
      <c r="BG358" s="715"/>
      <c r="BH358"/>
      <c r="BI358" s="715"/>
      <c r="BJ358"/>
      <c r="BK358" s="715"/>
      <c r="BL358"/>
      <c r="BM358" s="715"/>
      <c r="BN358"/>
      <c r="BO358" s="387"/>
      <c r="BP358"/>
      <c r="BQ358" s="387"/>
      <c r="BR358"/>
      <c r="BS358" s="387"/>
      <c r="BT358"/>
      <c r="BU358" s="387"/>
      <c r="BV358"/>
      <c r="BW358" s="387"/>
      <c r="BX358"/>
      <c r="BY358" s="387"/>
      <c r="BZ358"/>
      <c r="CA358" s="387"/>
      <c r="CB358"/>
      <c r="CC358" s="387"/>
      <c r="CD358"/>
      <c r="CE358" s="387"/>
      <c r="CF358"/>
      <c r="CG358" s="387"/>
      <c r="CH358"/>
      <c r="CI358" s="387"/>
      <c r="CJ358"/>
      <c r="CK358" s="235"/>
      <c r="DN358" s="507"/>
      <c r="DO358" s="507"/>
      <c r="DP358" s="507"/>
      <c r="DQ358" s="507"/>
      <c r="DR358" s="507"/>
      <c r="DS358" s="507"/>
      <c r="DT358" s="507"/>
      <c r="DU358" s="507"/>
      <c r="DV358" s="507"/>
      <c r="DW358" s="507"/>
      <c r="DX358" s="507"/>
      <c r="DY358" s="507"/>
      <c r="DZ358" s="507"/>
      <c r="EA358" s="507"/>
      <c r="EB358" s="507"/>
      <c r="EC358" s="507"/>
      <c r="ED358" s="507"/>
      <c r="EE358" s="507"/>
      <c r="EF358" s="507"/>
      <c r="EG358" s="507"/>
      <c r="EH358" s="507"/>
      <c r="EI358" s="507"/>
      <c r="EJ358" s="507"/>
      <c r="EK358" s="507"/>
      <c r="EL358" s="507"/>
      <c r="EM358" s="507"/>
      <c r="EN358" s="507"/>
      <c r="EO358" s="507"/>
      <c r="EP358" s="507"/>
      <c r="EQ358" s="507"/>
      <c r="ER358" s="507"/>
      <c r="ES358" s="507"/>
      <c r="ET358" s="507"/>
      <c r="EU358" s="507"/>
      <c r="EV358" s="507"/>
      <c r="EW358" s="507"/>
      <c r="EX358" s="507"/>
      <c r="EY358" s="507"/>
      <c r="EZ358" s="507"/>
      <c r="FA358" s="507"/>
      <c r="FB358" s="507"/>
      <c r="FC358" s="507"/>
      <c r="FD358" s="507"/>
      <c r="FE358" s="507"/>
      <c r="FF358" s="507"/>
      <c r="FG358" s="507"/>
      <c r="FH358" s="507"/>
      <c r="FI358" s="507"/>
      <c r="FJ358" s="507"/>
      <c r="FK358" s="507"/>
      <c r="FL358" s="507"/>
      <c r="FM358" s="507"/>
      <c r="FN358" s="507"/>
      <c r="FO358" s="507"/>
      <c r="FP358" s="507"/>
      <c r="FQ358" s="507"/>
      <c r="FR358" s="507"/>
      <c r="FS358" s="507"/>
      <c r="FT358" s="507"/>
      <c r="FU358" s="507"/>
      <c r="FV358" s="507"/>
      <c r="FW358" s="507"/>
      <c r="FX358" s="507"/>
      <c r="FY358" s="507"/>
      <c r="FZ358" s="507"/>
      <c r="GA358" s="507"/>
      <c r="GB358" s="507"/>
      <c r="GC358" s="507"/>
      <c r="GD358" s="507"/>
      <c r="GE358" s="507"/>
      <c r="GF358" s="507"/>
      <c r="GG358" s="507"/>
      <c r="GH358" s="507"/>
      <c r="GI358" s="507"/>
      <c r="GJ358" s="507"/>
      <c r="GK358" s="507"/>
      <c r="GL358" s="507"/>
      <c r="GM358" s="507"/>
      <c r="GN358" s="507"/>
      <c r="GO358" s="507"/>
      <c r="GP358" s="507"/>
      <c r="GQ358" s="507"/>
      <c r="GR358" s="507"/>
      <c r="GS358" s="507"/>
      <c r="GT358" s="507"/>
      <c r="GU358" s="507"/>
      <c r="GV358" s="507"/>
      <c r="GW358" s="507"/>
      <c r="GX358" s="507"/>
      <c r="GY358" s="507"/>
      <c r="GZ358" s="507"/>
      <c r="HA358" s="507"/>
      <c r="HB358" s="507"/>
      <c r="HC358" s="507"/>
      <c r="HD358" s="507"/>
      <c r="HE358" s="507"/>
      <c r="HF358" s="507"/>
      <c r="HG358" s="507"/>
      <c r="HH358" s="507"/>
      <c r="HI358" s="507"/>
      <c r="HJ358" s="507"/>
      <c r="HK358" s="507"/>
      <c r="HL358" s="507"/>
      <c r="HM358" s="507"/>
      <c r="HN358" s="507"/>
      <c r="HO358" s="507"/>
      <c r="HP358" s="507"/>
      <c r="HQ358" s="507"/>
      <c r="HR358" s="507"/>
      <c r="HS358" s="507"/>
      <c r="HT358" s="507"/>
      <c r="HU358" s="507"/>
      <c r="HV358" s="507"/>
      <c r="HW358" s="507"/>
      <c r="HX358" s="507"/>
      <c r="HY358" s="507"/>
      <c r="HZ358" s="507"/>
      <c r="IA358" s="507"/>
      <c r="IB358" s="507"/>
      <c r="IC358" s="507"/>
      <c r="ID358" s="507"/>
      <c r="IE358" s="507"/>
      <c r="IF358" s="507"/>
      <c r="IG358" s="507"/>
      <c r="IH358" s="507"/>
      <c r="II358" s="507"/>
      <c r="IJ358" s="507"/>
    </row>
    <row r="359" spans="1:244" s="398" customFormat="1" ht="19" x14ac:dyDescent="0.2">
      <c r="A359"/>
      <c r="B359" s="290"/>
      <c r="C359"/>
      <c r="D359" s="341"/>
      <c r="E359" s="463"/>
      <c r="F359" s="463"/>
      <c r="G359" s="271"/>
      <c r="H359"/>
      <c r="I359" s="99"/>
      <c r="J359"/>
      <c r="K359"/>
      <c r="L359"/>
      <c r="M359" s="275"/>
      <c r="N359" s="275"/>
      <c r="O359" s="275"/>
      <c r="P359" s="275"/>
      <c r="Q359" s="275"/>
      <c r="R359" s="275"/>
      <c r="S359" s="275"/>
      <c r="T359" s="275"/>
      <c r="U359" s="275"/>
      <c r="V359" s="275"/>
      <c r="W359" s="275"/>
      <c r="X359" s="275"/>
      <c r="Y359" s="275"/>
      <c r="Z359" s="275"/>
      <c r="AA359" s="275"/>
      <c r="AB359" s="23"/>
      <c r="AC359"/>
      <c r="AD359" s="92"/>
      <c r="AE359"/>
      <c r="AF359"/>
      <c r="AG359"/>
      <c r="AH359" s="96"/>
      <c r="AI359" s="471"/>
      <c r="AJ359" s="445"/>
      <c r="AK359" s="498"/>
      <c r="AL359" s="498"/>
      <c r="AM359" s="498"/>
      <c r="AN359" s="498"/>
      <c r="AO359" s="498"/>
      <c r="AP359" s="498"/>
      <c r="AQ359" s="498"/>
      <c r="AR359" s="498"/>
      <c r="AS359" s="498"/>
      <c r="AT359" s="498"/>
      <c r="AU359" s="498"/>
      <c r="AV359" s="498"/>
      <c r="AW359" s="498"/>
      <c r="AX359" s="498"/>
      <c r="AY359" s="448"/>
      <c r="AZ359" s="235"/>
      <c r="BA359" s="715"/>
      <c r="BB359"/>
      <c r="BC359" s="715"/>
      <c r="BD359"/>
      <c r="BE359" s="715"/>
      <c r="BF359"/>
      <c r="BG359" s="715"/>
      <c r="BH359"/>
      <c r="BI359" s="715"/>
      <c r="BJ359"/>
      <c r="BK359" s="715"/>
      <c r="BL359"/>
      <c r="BM359" s="715"/>
      <c r="BN359"/>
      <c r="BO359" s="387"/>
      <c r="BP359"/>
      <c r="BQ359" s="387"/>
      <c r="BR359"/>
      <c r="BS359" s="387"/>
      <c r="BT359"/>
      <c r="BU359" s="387"/>
      <c r="BV359"/>
      <c r="BW359" s="387"/>
      <c r="BX359"/>
      <c r="BY359" s="387"/>
      <c r="BZ359"/>
      <c r="CA359" s="387"/>
      <c r="CB359"/>
      <c r="CC359" s="387"/>
      <c r="CD359"/>
      <c r="CE359" s="387"/>
      <c r="CF359"/>
      <c r="CG359" s="387"/>
      <c r="CH359"/>
      <c r="CI359" s="387"/>
      <c r="CJ359"/>
      <c r="CK359" s="235"/>
      <c r="DN359" s="507"/>
      <c r="DO359" s="507"/>
      <c r="DP359" s="507"/>
      <c r="DQ359" s="507"/>
      <c r="DR359" s="507"/>
      <c r="DS359" s="507"/>
      <c r="DT359" s="507"/>
      <c r="DU359" s="507"/>
      <c r="DV359" s="507"/>
      <c r="DW359" s="507"/>
      <c r="DX359" s="507"/>
      <c r="DY359" s="507"/>
      <c r="DZ359" s="507"/>
      <c r="EA359" s="507"/>
      <c r="EB359" s="507"/>
      <c r="EC359" s="507"/>
      <c r="ED359" s="507"/>
      <c r="EE359" s="507"/>
      <c r="EF359" s="507"/>
      <c r="EG359" s="507"/>
      <c r="EH359" s="507"/>
      <c r="EI359" s="507"/>
      <c r="EJ359" s="507"/>
      <c r="EK359" s="507"/>
      <c r="EL359" s="507"/>
      <c r="EM359" s="507"/>
      <c r="EN359" s="507"/>
      <c r="EO359" s="507"/>
      <c r="EP359" s="507"/>
      <c r="EQ359" s="507"/>
      <c r="ER359" s="507"/>
      <c r="ES359" s="507"/>
      <c r="ET359" s="507"/>
      <c r="EU359" s="507"/>
      <c r="EV359" s="507"/>
      <c r="EW359" s="507"/>
      <c r="EX359" s="507"/>
      <c r="EY359" s="507"/>
      <c r="EZ359" s="507"/>
      <c r="FA359" s="507"/>
      <c r="FB359" s="507"/>
      <c r="FC359" s="507"/>
      <c r="FD359" s="507"/>
      <c r="FE359" s="507"/>
      <c r="FF359" s="507"/>
      <c r="FG359" s="507"/>
      <c r="FH359" s="507"/>
      <c r="FI359" s="507"/>
      <c r="FJ359" s="507"/>
      <c r="FK359" s="507"/>
      <c r="FL359" s="507"/>
      <c r="FM359" s="507"/>
      <c r="FN359" s="507"/>
      <c r="FO359" s="507"/>
      <c r="FP359" s="507"/>
      <c r="FQ359" s="507"/>
      <c r="FR359" s="507"/>
      <c r="FS359" s="507"/>
      <c r="FT359" s="507"/>
      <c r="FU359" s="507"/>
      <c r="FV359" s="507"/>
      <c r="FW359" s="507"/>
      <c r="FX359" s="507"/>
      <c r="FY359" s="507"/>
      <c r="FZ359" s="507"/>
      <c r="GA359" s="507"/>
      <c r="GB359" s="507"/>
      <c r="GC359" s="507"/>
      <c r="GD359" s="507"/>
      <c r="GE359" s="507"/>
      <c r="GF359" s="507"/>
      <c r="GG359" s="507"/>
      <c r="GH359" s="507"/>
      <c r="GI359" s="507"/>
      <c r="GJ359" s="507"/>
      <c r="GK359" s="507"/>
      <c r="GL359" s="507"/>
      <c r="GM359" s="507"/>
      <c r="GN359" s="507"/>
      <c r="GO359" s="507"/>
      <c r="GP359" s="507"/>
      <c r="GQ359" s="507"/>
      <c r="GR359" s="507"/>
      <c r="GS359" s="507"/>
      <c r="GT359" s="507"/>
      <c r="GU359" s="507"/>
      <c r="GV359" s="507"/>
      <c r="GW359" s="507"/>
      <c r="GX359" s="507"/>
      <c r="GY359" s="507"/>
      <c r="GZ359" s="507"/>
      <c r="HA359" s="507"/>
      <c r="HB359" s="507"/>
      <c r="HC359" s="507"/>
      <c r="HD359" s="507"/>
      <c r="HE359" s="507"/>
      <c r="HF359" s="507"/>
      <c r="HG359" s="507"/>
      <c r="HH359" s="507"/>
      <c r="HI359" s="507"/>
      <c r="HJ359" s="507"/>
      <c r="HK359" s="507"/>
      <c r="HL359" s="507"/>
      <c r="HM359" s="507"/>
      <c r="HN359" s="507"/>
      <c r="HO359" s="507"/>
      <c r="HP359" s="507"/>
      <c r="HQ359" s="507"/>
      <c r="HR359" s="507"/>
      <c r="HS359" s="507"/>
      <c r="HT359" s="507"/>
      <c r="HU359" s="507"/>
      <c r="HV359" s="507"/>
      <c r="HW359" s="507"/>
      <c r="HX359" s="507"/>
      <c r="HY359" s="507"/>
      <c r="HZ359" s="507"/>
      <c r="IA359" s="507"/>
      <c r="IB359" s="507"/>
      <c r="IC359" s="507"/>
      <c r="ID359" s="507"/>
      <c r="IE359" s="507"/>
      <c r="IF359" s="507"/>
      <c r="IG359" s="507"/>
      <c r="IH359" s="507"/>
      <c r="II359" s="507"/>
      <c r="IJ359" s="507"/>
    </row>
    <row r="360" spans="1:244" s="398" customFormat="1" ht="19" x14ac:dyDescent="0.2">
      <c r="A360"/>
      <c r="B360" s="290"/>
      <c r="C360"/>
      <c r="D360" s="341"/>
      <c r="E360" s="463"/>
      <c r="F360" s="463"/>
      <c r="G360" s="271"/>
      <c r="H360"/>
      <c r="I360" s="99"/>
      <c r="J360"/>
      <c r="K360"/>
      <c r="L360"/>
      <c r="M360" s="275"/>
      <c r="N360" s="275"/>
      <c r="O360" s="275"/>
      <c r="P360" s="275"/>
      <c r="Q360" s="275"/>
      <c r="R360" s="275"/>
      <c r="S360" s="275"/>
      <c r="T360" s="275"/>
      <c r="U360" s="275"/>
      <c r="V360" s="275"/>
      <c r="W360" s="275"/>
      <c r="X360" s="275"/>
      <c r="Y360" s="275"/>
      <c r="Z360" s="275"/>
      <c r="AA360" s="275"/>
      <c r="AB360" s="23"/>
      <c r="AC360"/>
      <c r="AD360" s="92"/>
      <c r="AE360"/>
      <c r="AF360"/>
      <c r="AG360"/>
      <c r="AH360" s="96"/>
      <c r="AI360" s="471"/>
      <c r="AJ360" s="445"/>
      <c r="AK360" s="498"/>
      <c r="AL360" s="498"/>
      <c r="AM360" s="498"/>
      <c r="AN360" s="498"/>
      <c r="AO360" s="498"/>
      <c r="AP360" s="498"/>
      <c r="AQ360" s="498"/>
      <c r="AR360" s="498"/>
      <c r="AS360" s="498"/>
      <c r="AT360" s="498"/>
      <c r="AU360" s="498"/>
      <c r="AV360" s="498"/>
      <c r="AW360" s="498"/>
      <c r="AX360" s="498"/>
      <c r="AY360" s="448"/>
      <c r="AZ360" s="235"/>
      <c r="BA360" s="715"/>
      <c r="BB360"/>
      <c r="BC360" s="715"/>
      <c r="BD360"/>
      <c r="BE360" s="715"/>
      <c r="BF360"/>
      <c r="BG360" s="715"/>
      <c r="BH360"/>
      <c r="BI360" s="715"/>
      <c r="BJ360"/>
      <c r="BK360" s="715"/>
      <c r="BL360"/>
      <c r="BM360" s="715"/>
      <c r="BN360"/>
      <c r="BO360" s="387"/>
      <c r="BP360"/>
      <c r="BQ360" s="387"/>
      <c r="BR360"/>
      <c r="BS360" s="387"/>
      <c r="BT360"/>
      <c r="BU360" s="387"/>
      <c r="BV360"/>
      <c r="BW360" s="387"/>
      <c r="BX360"/>
      <c r="BY360" s="387"/>
      <c r="BZ360"/>
      <c r="CA360" s="387"/>
      <c r="CB360"/>
      <c r="CC360" s="387"/>
      <c r="CD360"/>
      <c r="CE360" s="387"/>
      <c r="CF360"/>
      <c r="CG360" s="387"/>
      <c r="CH360"/>
      <c r="CI360" s="387"/>
      <c r="CJ360"/>
      <c r="CK360" s="235"/>
      <c r="DN360" s="507"/>
      <c r="DO360" s="507"/>
      <c r="DP360" s="507"/>
      <c r="DQ360" s="507"/>
      <c r="DR360" s="507"/>
      <c r="DS360" s="507"/>
      <c r="DT360" s="507"/>
      <c r="DU360" s="507"/>
      <c r="DV360" s="507"/>
      <c r="DW360" s="507"/>
      <c r="DX360" s="507"/>
      <c r="DY360" s="507"/>
      <c r="DZ360" s="507"/>
      <c r="EA360" s="507"/>
      <c r="EB360" s="507"/>
      <c r="EC360" s="507"/>
      <c r="ED360" s="507"/>
      <c r="EE360" s="507"/>
      <c r="EF360" s="507"/>
      <c r="EG360" s="507"/>
      <c r="EH360" s="507"/>
      <c r="EI360" s="507"/>
      <c r="EJ360" s="507"/>
      <c r="EK360" s="507"/>
      <c r="EL360" s="507"/>
      <c r="EM360" s="507"/>
      <c r="EN360" s="507"/>
      <c r="EO360" s="507"/>
      <c r="EP360" s="507"/>
      <c r="EQ360" s="507"/>
      <c r="ER360" s="507"/>
      <c r="ES360" s="507"/>
      <c r="ET360" s="507"/>
      <c r="EU360" s="507"/>
      <c r="EV360" s="507"/>
      <c r="EW360" s="507"/>
      <c r="EX360" s="507"/>
      <c r="EY360" s="507"/>
      <c r="EZ360" s="507"/>
      <c r="FA360" s="507"/>
      <c r="FB360" s="507"/>
      <c r="FC360" s="507"/>
      <c r="FD360" s="507"/>
      <c r="FE360" s="507"/>
      <c r="FF360" s="507"/>
      <c r="FG360" s="507"/>
      <c r="FH360" s="507"/>
      <c r="FI360" s="507"/>
      <c r="FJ360" s="507"/>
      <c r="FK360" s="507"/>
      <c r="FL360" s="507"/>
      <c r="FM360" s="507"/>
      <c r="FN360" s="507"/>
      <c r="FO360" s="507"/>
      <c r="FP360" s="507"/>
      <c r="FQ360" s="507"/>
      <c r="FR360" s="507"/>
      <c r="FS360" s="507"/>
      <c r="FT360" s="507"/>
      <c r="FU360" s="507"/>
      <c r="FV360" s="507"/>
      <c r="FW360" s="507"/>
      <c r="FX360" s="507"/>
      <c r="FY360" s="507"/>
      <c r="FZ360" s="507"/>
      <c r="GA360" s="507"/>
      <c r="GB360" s="507"/>
      <c r="GC360" s="507"/>
      <c r="GD360" s="507"/>
      <c r="GE360" s="507"/>
      <c r="GF360" s="507"/>
      <c r="GG360" s="507"/>
      <c r="GH360" s="507"/>
      <c r="GI360" s="507"/>
      <c r="GJ360" s="507"/>
      <c r="GK360" s="507"/>
      <c r="GL360" s="507"/>
      <c r="GM360" s="507"/>
      <c r="GN360" s="507"/>
      <c r="GO360" s="507"/>
      <c r="GP360" s="507"/>
      <c r="GQ360" s="507"/>
      <c r="GR360" s="507"/>
      <c r="GS360" s="507"/>
      <c r="GT360" s="507"/>
      <c r="GU360" s="507"/>
      <c r="GV360" s="507"/>
      <c r="GW360" s="507"/>
      <c r="GX360" s="507"/>
      <c r="GY360" s="507"/>
      <c r="GZ360" s="507"/>
      <c r="HA360" s="507"/>
      <c r="HB360" s="507"/>
      <c r="HC360" s="507"/>
      <c r="HD360" s="507"/>
      <c r="HE360" s="507"/>
      <c r="HF360" s="507"/>
      <c r="HG360" s="507"/>
      <c r="HH360" s="507"/>
      <c r="HI360" s="507"/>
      <c r="HJ360" s="507"/>
      <c r="HK360" s="507"/>
      <c r="HL360" s="507"/>
      <c r="HM360" s="507"/>
      <c r="HN360" s="507"/>
      <c r="HO360" s="507"/>
      <c r="HP360" s="507"/>
      <c r="HQ360" s="507"/>
      <c r="HR360" s="507"/>
      <c r="HS360" s="507"/>
      <c r="HT360" s="507"/>
      <c r="HU360" s="507"/>
      <c r="HV360" s="507"/>
      <c r="HW360" s="507"/>
      <c r="HX360" s="507"/>
      <c r="HY360" s="507"/>
      <c r="HZ360" s="507"/>
      <c r="IA360" s="507"/>
      <c r="IB360" s="507"/>
      <c r="IC360" s="507"/>
      <c r="ID360" s="507"/>
      <c r="IE360" s="507"/>
      <c r="IF360" s="507"/>
      <c r="IG360" s="507"/>
      <c r="IH360" s="507"/>
      <c r="II360" s="507"/>
      <c r="IJ360" s="507"/>
    </row>
    <row r="361" spans="1:244" s="398" customFormat="1" ht="19" x14ac:dyDescent="0.2">
      <c r="A361"/>
      <c r="B361" s="290"/>
      <c r="C361"/>
      <c r="D361" s="341"/>
      <c r="E361" s="463"/>
      <c r="F361" s="463"/>
      <c r="G361" s="271"/>
      <c r="H361"/>
      <c r="I361" s="99"/>
      <c r="J361"/>
      <c r="K361"/>
      <c r="L361"/>
      <c r="M361" s="275"/>
      <c r="N361" s="275"/>
      <c r="O361" s="275"/>
      <c r="P361" s="275"/>
      <c r="Q361" s="275"/>
      <c r="R361" s="275"/>
      <c r="S361" s="275"/>
      <c r="T361" s="275"/>
      <c r="U361" s="275"/>
      <c r="V361" s="275"/>
      <c r="W361" s="275"/>
      <c r="X361" s="275"/>
      <c r="Y361" s="275"/>
      <c r="Z361" s="275"/>
      <c r="AA361" s="275"/>
      <c r="AB361" s="23"/>
      <c r="AC361"/>
      <c r="AD361" s="92"/>
      <c r="AE361"/>
      <c r="AF361"/>
      <c r="AG361"/>
      <c r="AH361" s="96"/>
      <c r="AI361" s="471"/>
      <c r="AJ361" s="445"/>
      <c r="AK361" s="498"/>
      <c r="AL361" s="498"/>
      <c r="AM361" s="498"/>
      <c r="AN361" s="498"/>
      <c r="AO361" s="498"/>
      <c r="AP361" s="498"/>
      <c r="AQ361" s="498"/>
      <c r="AR361" s="498"/>
      <c r="AS361" s="498"/>
      <c r="AT361" s="498"/>
      <c r="AU361" s="498"/>
      <c r="AV361" s="498"/>
      <c r="AW361" s="498"/>
      <c r="AX361" s="498"/>
      <c r="AY361" s="448"/>
      <c r="AZ361" s="235"/>
      <c r="BA361" s="715"/>
      <c r="BB361"/>
      <c r="BC361" s="715"/>
      <c r="BD361"/>
      <c r="BE361" s="715"/>
      <c r="BF361"/>
      <c r="BG361" s="715"/>
      <c r="BH361"/>
      <c r="BI361" s="715"/>
      <c r="BJ361"/>
      <c r="BK361" s="715"/>
      <c r="BL361"/>
      <c r="BM361" s="715"/>
      <c r="BN361"/>
      <c r="BO361" s="387"/>
      <c r="BP361"/>
      <c r="BQ361" s="387"/>
      <c r="BR361"/>
      <c r="BS361" s="387"/>
      <c r="BT361"/>
      <c r="BU361" s="387"/>
      <c r="BV361"/>
      <c r="BW361" s="387"/>
      <c r="BX361"/>
      <c r="BY361" s="387"/>
      <c r="BZ361"/>
      <c r="CA361" s="387"/>
      <c r="CB361"/>
      <c r="CC361" s="387"/>
      <c r="CD361"/>
      <c r="CE361" s="387"/>
      <c r="CF361"/>
      <c r="CG361" s="387"/>
      <c r="CH361"/>
      <c r="CI361" s="387"/>
      <c r="CJ361"/>
      <c r="CK361" s="235"/>
      <c r="DN361" s="507"/>
      <c r="DO361" s="507"/>
      <c r="DP361" s="507"/>
      <c r="DQ361" s="507"/>
      <c r="DR361" s="507"/>
      <c r="DS361" s="507"/>
      <c r="DT361" s="507"/>
      <c r="DU361" s="507"/>
      <c r="DV361" s="507"/>
      <c r="DW361" s="507"/>
      <c r="DX361" s="507"/>
      <c r="DY361" s="507"/>
      <c r="DZ361" s="507"/>
      <c r="EA361" s="507"/>
      <c r="EB361" s="507"/>
      <c r="EC361" s="507"/>
      <c r="ED361" s="507"/>
      <c r="EE361" s="507"/>
      <c r="EF361" s="507"/>
      <c r="EG361" s="507"/>
      <c r="EH361" s="507"/>
      <c r="EI361" s="507"/>
      <c r="EJ361" s="507"/>
      <c r="EK361" s="507"/>
      <c r="EL361" s="507"/>
      <c r="EM361" s="507"/>
      <c r="EN361" s="507"/>
      <c r="EO361" s="507"/>
      <c r="EP361" s="507"/>
      <c r="EQ361" s="507"/>
      <c r="ER361" s="507"/>
      <c r="ES361" s="507"/>
      <c r="ET361" s="507"/>
      <c r="EU361" s="507"/>
      <c r="EV361" s="507"/>
      <c r="EW361" s="507"/>
      <c r="EX361" s="507"/>
      <c r="EY361" s="507"/>
      <c r="EZ361" s="507"/>
      <c r="FA361" s="507"/>
      <c r="FB361" s="507"/>
      <c r="FC361" s="507"/>
      <c r="FD361" s="507"/>
      <c r="FE361" s="507"/>
      <c r="FF361" s="507"/>
      <c r="FG361" s="507"/>
      <c r="FH361" s="507"/>
      <c r="FI361" s="507"/>
      <c r="FJ361" s="507"/>
      <c r="FK361" s="507"/>
      <c r="FL361" s="507"/>
      <c r="FM361" s="507"/>
      <c r="FN361" s="507"/>
      <c r="FO361" s="507"/>
      <c r="FP361" s="507"/>
      <c r="FQ361" s="507"/>
      <c r="FR361" s="507"/>
      <c r="FS361" s="507"/>
      <c r="FT361" s="507"/>
      <c r="FU361" s="507"/>
      <c r="FV361" s="507"/>
      <c r="FW361" s="507"/>
      <c r="FX361" s="507"/>
      <c r="FY361" s="507"/>
      <c r="FZ361" s="507"/>
      <c r="GA361" s="507"/>
      <c r="GB361" s="507"/>
      <c r="GC361" s="507"/>
      <c r="GD361" s="507"/>
      <c r="GE361" s="507"/>
      <c r="GF361" s="507"/>
      <c r="GG361" s="507"/>
      <c r="GH361" s="507"/>
      <c r="GI361" s="507"/>
      <c r="GJ361" s="507"/>
      <c r="GK361" s="507"/>
      <c r="GL361" s="507"/>
      <c r="GM361" s="507"/>
      <c r="GN361" s="507"/>
      <c r="GO361" s="507"/>
      <c r="GP361" s="507"/>
      <c r="GQ361" s="507"/>
      <c r="GR361" s="507"/>
      <c r="GS361" s="507"/>
      <c r="GT361" s="507"/>
      <c r="GU361" s="507"/>
      <c r="GV361" s="507"/>
      <c r="GW361" s="507"/>
      <c r="GX361" s="507"/>
      <c r="GY361" s="507"/>
      <c r="GZ361" s="507"/>
      <c r="HA361" s="507"/>
      <c r="HB361" s="507"/>
      <c r="HC361" s="507"/>
      <c r="HD361" s="507"/>
      <c r="HE361" s="507"/>
      <c r="HF361" s="507"/>
      <c r="HG361" s="507"/>
      <c r="HH361" s="507"/>
      <c r="HI361" s="507"/>
      <c r="HJ361" s="507"/>
      <c r="HK361" s="507"/>
      <c r="HL361" s="507"/>
      <c r="HM361" s="507"/>
      <c r="HN361" s="507"/>
      <c r="HO361" s="507"/>
      <c r="HP361" s="507"/>
      <c r="HQ361" s="507"/>
      <c r="HR361" s="507"/>
      <c r="HS361" s="507"/>
      <c r="HT361" s="507"/>
      <c r="HU361" s="507"/>
      <c r="HV361" s="507"/>
      <c r="HW361" s="507"/>
      <c r="HX361" s="507"/>
      <c r="HY361" s="507"/>
      <c r="HZ361" s="507"/>
      <c r="IA361" s="507"/>
      <c r="IB361" s="507"/>
      <c r="IC361" s="507"/>
      <c r="ID361" s="507"/>
      <c r="IE361" s="507"/>
      <c r="IF361" s="507"/>
      <c r="IG361" s="507"/>
      <c r="IH361" s="507"/>
      <c r="II361" s="507"/>
      <c r="IJ361" s="507"/>
    </row>
    <row r="362" spans="1:244" s="398" customFormat="1" ht="19" x14ac:dyDescent="0.2">
      <c r="A362"/>
      <c r="B362" s="290"/>
      <c r="C362"/>
      <c r="D362" s="341"/>
      <c r="E362" s="463"/>
      <c r="F362" s="463"/>
      <c r="G362" s="271"/>
      <c r="H362"/>
      <c r="I362" s="99"/>
      <c r="J362"/>
      <c r="K362"/>
      <c r="L362"/>
      <c r="M362" s="275"/>
      <c r="N362" s="275"/>
      <c r="O362" s="275"/>
      <c r="P362" s="275"/>
      <c r="Q362" s="275"/>
      <c r="R362" s="275"/>
      <c r="S362" s="275"/>
      <c r="T362" s="275"/>
      <c r="U362" s="275"/>
      <c r="V362" s="275"/>
      <c r="W362" s="275"/>
      <c r="X362" s="275"/>
      <c r="Y362" s="275"/>
      <c r="Z362" s="275"/>
      <c r="AA362" s="275"/>
      <c r="AB362" s="23"/>
      <c r="AC362"/>
      <c r="AD362" s="92"/>
      <c r="AE362"/>
      <c r="AF362"/>
      <c r="AG362"/>
      <c r="AH362" s="96"/>
      <c r="AI362" s="471"/>
      <c r="AJ362" s="445"/>
      <c r="AK362" s="498"/>
      <c r="AL362" s="498"/>
      <c r="AM362" s="498"/>
      <c r="AN362" s="498"/>
      <c r="AO362" s="498"/>
      <c r="AP362" s="498"/>
      <c r="AQ362" s="498"/>
      <c r="AR362" s="498"/>
      <c r="AS362" s="498"/>
      <c r="AT362" s="498"/>
      <c r="AU362" s="498"/>
      <c r="AV362" s="498"/>
      <c r="AW362" s="498"/>
      <c r="AX362" s="498"/>
      <c r="AY362" s="448"/>
      <c r="AZ362" s="235"/>
      <c r="BA362" s="715"/>
      <c r="BB362"/>
      <c r="BC362" s="715"/>
      <c r="BD362"/>
      <c r="BE362" s="715"/>
      <c r="BF362"/>
      <c r="BG362" s="715"/>
      <c r="BH362"/>
      <c r="BI362" s="715"/>
      <c r="BJ362"/>
      <c r="BK362" s="715"/>
      <c r="BL362"/>
      <c r="BM362" s="715"/>
      <c r="BN362"/>
      <c r="BO362" s="387"/>
      <c r="BP362"/>
      <c r="BQ362" s="387"/>
      <c r="BR362"/>
      <c r="BS362" s="387"/>
      <c r="BT362"/>
      <c r="BU362" s="387"/>
      <c r="BV362"/>
      <c r="BW362" s="387"/>
      <c r="BX362"/>
      <c r="BY362" s="387"/>
      <c r="BZ362"/>
      <c r="CA362" s="387"/>
      <c r="CB362"/>
      <c r="CC362" s="387"/>
      <c r="CD362"/>
      <c r="CE362" s="387"/>
      <c r="CF362"/>
      <c r="CG362" s="387"/>
      <c r="CH362"/>
      <c r="CI362" s="387"/>
      <c r="CJ362"/>
      <c r="CK362" s="235"/>
      <c r="DN362" s="507"/>
      <c r="DO362" s="507"/>
      <c r="DP362" s="507"/>
      <c r="DQ362" s="507"/>
      <c r="DR362" s="507"/>
      <c r="DS362" s="507"/>
      <c r="DT362" s="507"/>
      <c r="DU362" s="507"/>
      <c r="DV362" s="507"/>
      <c r="DW362" s="507"/>
      <c r="DX362" s="507"/>
      <c r="DY362" s="507"/>
      <c r="DZ362" s="507"/>
      <c r="EA362" s="507"/>
      <c r="EB362" s="507"/>
      <c r="EC362" s="507"/>
      <c r="ED362" s="507"/>
      <c r="EE362" s="507"/>
      <c r="EF362" s="507"/>
      <c r="EG362" s="507"/>
      <c r="EH362" s="507"/>
      <c r="EI362" s="507"/>
      <c r="EJ362" s="507"/>
      <c r="EK362" s="507"/>
      <c r="EL362" s="507"/>
      <c r="EM362" s="507"/>
      <c r="EN362" s="507"/>
      <c r="EO362" s="507"/>
      <c r="EP362" s="507"/>
      <c r="EQ362" s="507"/>
      <c r="ER362" s="507"/>
      <c r="ES362" s="507"/>
      <c r="ET362" s="507"/>
      <c r="EU362" s="507"/>
      <c r="EV362" s="507"/>
      <c r="EW362" s="507"/>
      <c r="EX362" s="507"/>
      <c r="EY362" s="507"/>
      <c r="EZ362" s="507"/>
      <c r="FA362" s="507"/>
      <c r="FB362" s="507"/>
      <c r="FC362" s="507"/>
      <c r="FD362" s="507"/>
      <c r="FE362" s="507"/>
      <c r="FF362" s="507"/>
      <c r="FG362" s="507"/>
      <c r="FH362" s="507"/>
      <c r="FI362" s="507"/>
      <c r="FJ362" s="507"/>
      <c r="FK362" s="507"/>
      <c r="FL362" s="507"/>
      <c r="FM362" s="507"/>
      <c r="FN362" s="507"/>
      <c r="FO362" s="507"/>
      <c r="FP362" s="507"/>
      <c r="FQ362" s="507"/>
      <c r="FR362" s="507"/>
      <c r="FS362" s="507"/>
      <c r="FT362" s="507"/>
      <c r="FU362" s="507"/>
      <c r="FV362" s="507"/>
      <c r="FW362" s="507"/>
      <c r="FX362" s="507"/>
      <c r="FY362" s="507"/>
      <c r="FZ362" s="507"/>
      <c r="GA362" s="507"/>
      <c r="GB362" s="507"/>
      <c r="GC362" s="507"/>
      <c r="GD362" s="507"/>
      <c r="GE362" s="507"/>
      <c r="GF362" s="507"/>
      <c r="GG362" s="507"/>
      <c r="GH362" s="507"/>
      <c r="GI362" s="507"/>
      <c r="GJ362" s="507"/>
      <c r="GK362" s="507"/>
      <c r="GL362" s="507"/>
      <c r="GM362" s="507"/>
      <c r="GN362" s="507"/>
      <c r="GO362" s="507"/>
      <c r="GP362" s="507"/>
      <c r="GQ362" s="507"/>
      <c r="GR362" s="507"/>
      <c r="GS362" s="507"/>
      <c r="GT362" s="507"/>
      <c r="GU362" s="507"/>
      <c r="GV362" s="507"/>
      <c r="GW362" s="507"/>
      <c r="GX362" s="507"/>
      <c r="GY362" s="507"/>
      <c r="GZ362" s="507"/>
      <c r="HA362" s="507"/>
      <c r="HB362" s="507"/>
      <c r="HC362" s="507"/>
      <c r="HD362" s="507"/>
      <c r="HE362" s="507"/>
      <c r="HF362" s="507"/>
      <c r="HG362" s="507"/>
      <c r="HH362" s="507"/>
      <c r="HI362" s="507"/>
      <c r="HJ362" s="507"/>
      <c r="HK362" s="507"/>
      <c r="HL362" s="507"/>
      <c r="HM362" s="507"/>
      <c r="HN362" s="507"/>
      <c r="HO362" s="507"/>
      <c r="HP362" s="507"/>
      <c r="HQ362" s="507"/>
      <c r="HR362" s="507"/>
      <c r="HS362" s="507"/>
      <c r="HT362" s="507"/>
      <c r="HU362" s="507"/>
      <c r="HV362" s="507"/>
      <c r="HW362" s="507"/>
      <c r="HX362" s="507"/>
      <c r="HY362" s="507"/>
      <c r="HZ362" s="507"/>
      <c r="IA362" s="507"/>
      <c r="IB362" s="507"/>
      <c r="IC362" s="507"/>
      <c r="ID362" s="507"/>
      <c r="IE362" s="507"/>
      <c r="IF362" s="507"/>
      <c r="IG362" s="507"/>
      <c r="IH362" s="507"/>
      <c r="II362" s="507"/>
      <c r="IJ362" s="507"/>
    </row>
    <row r="363" spans="1:244" s="398" customFormat="1" ht="19" x14ac:dyDescent="0.2">
      <c r="A363"/>
      <c r="B363" s="290"/>
      <c r="C363"/>
      <c r="D363" s="341"/>
      <c r="E363" s="463"/>
      <c r="F363" s="463"/>
      <c r="G363" s="271"/>
      <c r="H363"/>
      <c r="I363" s="99"/>
      <c r="J363"/>
      <c r="K363"/>
      <c r="L363"/>
      <c r="M363" s="275"/>
      <c r="N363" s="275"/>
      <c r="O363" s="275"/>
      <c r="P363" s="275"/>
      <c r="Q363" s="275"/>
      <c r="R363" s="275"/>
      <c r="S363" s="275"/>
      <c r="T363" s="275"/>
      <c r="U363" s="275"/>
      <c r="V363" s="275"/>
      <c r="W363" s="275"/>
      <c r="X363" s="275"/>
      <c r="Y363" s="275"/>
      <c r="Z363" s="275"/>
      <c r="AA363" s="275"/>
      <c r="AB363" s="23"/>
      <c r="AC363"/>
      <c r="AD363" s="92"/>
      <c r="AE363"/>
      <c r="AF363"/>
      <c r="AG363"/>
      <c r="AH363" s="96"/>
      <c r="AI363" s="471"/>
      <c r="AJ363" s="445"/>
      <c r="AK363" s="498"/>
      <c r="AL363" s="498"/>
      <c r="AM363" s="498"/>
      <c r="AN363" s="498"/>
      <c r="AO363" s="498"/>
      <c r="AP363" s="498"/>
      <c r="AQ363" s="498"/>
      <c r="AR363" s="498"/>
      <c r="AS363" s="498"/>
      <c r="AT363" s="498"/>
      <c r="AU363" s="498"/>
      <c r="AV363" s="498"/>
      <c r="AW363" s="498"/>
      <c r="AX363" s="498"/>
      <c r="AY363" s="448"/>
      <c r="AZ363" s="235"/>
      <c r="BA363" s="715"/>
      <c r="BB363"/>
      <c r="BC363" s="715"/>
      <c r="BD363"/>
      <c r="BE363" s="715"/>
      <c r="BF363"/>
      <c r="BG363" s="715"/>
      <c r="BH363"/>
      <c r="BI363" s="715"/>
      <c r="BJ363"/>
      <c r="BK363" s="715"/>
      <c r="BL363"/>
      <c r="BM363" s="715"/>
      <c r="BN363"/>
      <c r="BO363" s="387"/>
      <c r="BP363"/>
      <c r="BQ363" s="387"/>
      <c r="BR363"/>
      <c r="BS363" s="387"/>
      <c r="BT363"/>
      <c r="BU363" s="387"/>
      <c r="BV363"/>
      <c r="BW363" s="387"/>
      <c r="BX363"/>
      <c r="BY363" s="387"/>
      <c r="BZ363"/>
      <c r="CA363" s="387"/>
      <c r="CB363"/>
      <c r="CC363" s="387"/>
      <c r="CD363"/>
      <c r="CE363" s="387"/>
      <c r="CF363"/>
      <c r="CG363" s="387"/>
      <c r="CH363"/>
      <c r="CI363" s="387"/>
      <c r="CJ363"/>
      <c r="CK363" s="235"/>
      <c r="DN363" s="507"/>
      <c r="DO363" s="507"/>
      <c r="DP363" s="507"/>
      <c r="DQ363" s="507"/>
      <c r="DR363" s="507"/>
      <c r="DS363" s="507"/>
      <c r="DT363" s="507"/>
      <c r="DU363" s="507"/>
      <c r="DV363" s="507"/>
      <c r="DW363" s="507"/>
      <c r="DX363" s="507"/>
      <c r="DY363" s="507"/>
      <c r="DZ363" s="507"/>
      <c r="EA363" s="507"/>
      <c r="EB363" s="507"/>
      <c r="EC363" s="507"/>
      <c r="ED363" s="507"/>
      <c r="EE363" s="507"/>
      <c r="EF363" s="507"/>
      <c r="EG363" s="507"/>
      <c r="EH363" s="507"/>
      <c r="EI363" s="507"/>
      <c r="EJ363" s="507"/>
      <c r="EK363" s="507"/>
      <c r="EL363" s="507"/>
      <c r="EM363" s="507"/>
      <c r="EN363" s="507"/>
      <c r="EO363" s="507"/>
      <c r="EP363" s="507"/>
      <c r="EQ363" s="507"/>
      <c r="ER363" s="507"/>
      <c r="ES363" s="507"/>
      <c r="ET363" s="507"/>
      <c r="EU363" s="507"/>
      <c r="EV363" s="507"/>
      <c r="EW363" s="507"/>
      <c r="EX363" s="507"/>
      <c r="EY363" s="507"/>
      <c r="EZ363" s="507"/>
      <c r="FA363" s="507"/>
      <c r="FB363" s="507"/>
      <c r="FC363" s="507"/>
      <c r="FD363" s="507"/>
      <c r="FE363" s="507"/>
      <c r="FF363" s="507"/>
      <c r="FG363" s="507"/>
      <c r="FH363" s="507"/>
      <c r="FI363" s="507"/>
      <c r="FJ363" s="507"/>
      <c r="FK363" s="507"/>
      <c r="FL363" s="507"/>
      <c r="FM363" s="507"/>
      <c r="FN363" s="507"/>
      <c r="FO363" s="507"/>
      <c r="FP363" s="507"/>
      <c r="FQ363" s="507"/>
      <c r="FR363" s="507"/>
      <c r="FS363" s="507"/>
      <c r="FT363" s="507"/>
      <c r="FU363" s="507"/>
      <c r="FV363" s="507"/>
      <c r="FW363" s="507"/>
      <c r="FX363" s="507"/>
      <c r="FY363" s="507"/>
      <c r="FZ363" s="507"/>
      <c r="GA363" s="507"/>
      <c r="GB363" s="507"/>
      <c r="GC363" s="507"/>
      <c r="GD363" s="507"/>
      <c r="GE363" s="507"/>
      <c r="GF363" s="507"/>
      <c r="GG363" s="507"/>
      <c r="GH363" s="507"/>
      <c r="GI363" s="507"/>
      <c r="GJ363" s="507"/>
      <c r="GK363" s="507"/>
      <c r="GL363" s="507"/>
      <c r="GM363" s="507"/>
      <c r="GN363" s="507"/>
      <c r="GO363" s="507"/>
      <c r="GP363" s="507"/>
      <c r="GQ363" s="507"/>
      <c r="GR363" s="507"/>
      <c r="GS363" s="507"/>
      <c r="GT363" s="507"/>
      <c r="GU363" s="507"/>
      <c r="GV363" s="507"/>
      <c r="GW363" s="507"/>
      <c r="GX363" s="507"/>
      <c r="GY363" s="507"/>
      <c r="GZ363" s="507"/>
      <c r="HA363" s="507"/>
      <c r="HB363" s="507"/>
      <c r="HC363" s="507"/>
      <c r="HD363" s="507"/>
      <c r="HE363" s="507"/>
      <c r="HF363" s="507"/>
      <c r="HG363" s="507"/>
      <c r="HH363" s="507"/>
      <c r="HI363" s="507"/>
      <c r="HJ363" s="507"/>
      <c r="HK363" s="507"/>
      <c r="HL363" s="507"/>
      <c r="HM363" s="507"/>
      <c r="HN363" s="507"/>
      <c r="HO363" s="507"/>
      <c r="HP363" s="507"/>
      <c r="HQ363" s="507"/>
      <c r="HR363" s="507"/>
      <c r="HS363" s="507"/>
      <c r="HT363" s="507"/>
      <c r="HU363" s="507"/>
      <c r="HV363" s="507"/>
      <c r="HW363" s="507"/>
      <c r="HX363" s="507"/>
      <c r="HY363" s="507"/>
      <c r="HZ363" s="507"/>
      <c r="IA363" s="507"/>
      <c r="IB363" s="507"/>
      <c r="IC363" s="507"/>
      <c r="ID363" s="507"/>
      <c r="IE363" s="507"/>
      <c r="IF363" s="507"/>
      <c r="IG363" s="507"/>
      <c r="IH363" s="507"/>
      <c r="II363" s="507"/>
      <c r="IJ363" s="507"/>
    </row>
    <row r="364" spans="1:244" s="398" customFormat="1" ht="19" x14ac:dyDescent="0.2">
      <c r="A364"/>
      <c r="B364" s="290"/>
      <c r="C364"/>
      <c r="D364" s="341"/>
      <c r="E364" s="463"/>
      <c r="F364" s="463"/>
      <c r="G364" s="271"/>
      <c r="H364"/>
      <c r="I364" s="99"/>
      <c r="J364"/>
      <c r="K364"/>
      <c r="L364"/>
      <c r="M364" s="275"/>
      <c r="N364" s="275"/>
      <c r="O364" s="275"/>
      <c r="P364" s="275"/>
      <c r="Q364" s="275"/>
      <c r="R364" s="275"/>
      <c r="S364" s="275"/>
      <c r="T364" s="275"/>
      <c r="U364" s="275"/>
      <c r="V364" s="275"/>
      <c r="W364" s="275"/>
      <c r="X364" s="275"/>
      <c r="Y364" s="275"/>
      <c r="Z364" s="275"/>
      <c r="AA364" s="275"/>
      <c r="AB364" s="23"/>
      <c r="AC364"/>
      <c r="AD364" s="92"/>
      <c r="AE364"/>
      <c r="AF364"/>
      <c r="AG364"/>
      <c r="AH364" s="96"/>
      <c r="AI364" s="471"/>
      <c r="AJ364" s="445"/>
      <c r="AK364" s="498"/>
      <c r="AL364" s="498"/>
      <c r="AM364" s="498"/>
      <c r="AN364" s="498"/>
      <c r="AO364" s="498"/>
      <c r="AP364" s="498"/>
      <c r="AQ364" s="498"/>
      <c r="AR364" s="498"/>
      <c r="AS364" s="498"/>
      <c r="AT364" s="498"/>
      <c r="AU364" s="498"/>
      <c r="AV364" s="498"/>
      <c r="AW364" s="498"/>
      <c r="AX364" s="498"/>
      <c r="AY364" s="448"/>
      <c r="AZ364" s="235"/>
      <c r="BA364" s="715"/>
      <c r="BB364"/>
      <c r="BC364" s="715"/>
      <c r="BD364"/>
      <c r="BE364" s="715"/>
      <c r="BF364"/>
      <c r="BG364" s="715"/>
      <c r="BH364"/>
      <c r="BI364" s="715"/>
      <c r="BJ364"/>
      <c r="BK364" s="715"/>
      <c r="BL364"/>
      <c r="BM364" s="715"/>
      <c r="BN364"/>
      <c r="BO364" s="387"/>
      <c r="BP364"/>
      <c r="BQ364" s="387"/>
      <c r="BR364"/>
      <c r="BS364" s="387"/>
      <c r="BT364"/>
      <c r="BU364" s="387"/>
      <c r="BV364"/>
      <c r="BW364" s="387"/>
      <c r="BX364"/>
      <c r="BY364" s="387"/>
      <c r="BZ364"/>
      <c r="CA364" s="387"/>
      <c r="CB364"/>
      <c r="CC364" s="387"/>
      <c r="CD364"/>
      <c r="CE364" s="387"/>
      <c r="CF364"/>
      <c r="CG364" s="387"/>
      <c r="CH364"/>
      <c r="CI364" s="387"/>
      <c r="CJ364"/>
      <c r="CK364" s="235"/>
      <c r="DN364" s="507"/>
      <c r="DO364" s="507"/>
      <c r="DP364" s="507"/>
      <c r="DQ364" s="507"/>
      <c r="DR364" s="507"/>
      <c r="DS364" s="507"/>
      <c r="DT364" s="507"/>
      <c r="DU364" s="507"/>
      <c r="DV364" s="507"/>
      <c r="DW364" s="507"/>
      <c r="DX364" s="507"/>
      <c r="DY364" s="507"/>
      <c r="DZ364" s="507"/>
      <c r="EA364" s="507"/>
      <c r="EB364" s="507"/>
      <c r="EC364" s="507"/>
      <c r="ED364" s="507"/>
      <c r="EE364" s="507"/>
      <c r="EF364" s="507"/>
      <c r="EG364" s="507"/>
      <c r="EH364" s="507"/>
      <c r="EI364" s="507"/>
      <c r="EJ364" s="507"/>
      <c r="EK364" s="507"/>
      <c r="EL364" s="507"/>
      <c r="EM364" s="507"/>
      <c r="EN364" s="507"/>
      <c r="EO364" s="507"/>
      <c r="EP364" s="507"/>
      <c r="EQ364" s="507"/>
      <c r="ER364" s="507"/>
      <c r="ES364" s="507"/>
      <c r="ET364" s="507"/>
      <c r="EU364" s="507"/>
      <c r="EV364" s="507"/>
      <c r="EW364" s="507"/>
      <c r="EX364" s="507"/>
      <c r="EY364" s="507"/>
      <c r="EZ364" s="507"/>
      <c r="FA364" s="507"/>
      <c r="FB364" s="507"/>
      <c r="FC364" s="507"/>
      <c r="FD364" s="507"/>
      <c r="FE364" s="507"/>
      <c r="FF364" s="507"/>
      <c r="FG364" s="507"/>
      <c r="FH364" s="507"/>
      <c r="FI364" s="507"/>
      <c r="FJ364" s="507"/>
      <c r="FK364" s="507"/>
      <c r="FL364" s="507"/>
      <c r="FM364" s="507"/>
      <c r="FN364" s="507"/>
      <c r="FO364" s="507"/>
      <c r="FP364" s="507"/>
      <c r="FQ364" s="507"/>
      <c r="FR364" s="507"/>
      <c r="FS364" s="507"/>
      <c r="FT364" s="507"/>
      <c r="FU364" s="507"/>
      <c r="FV364" s="507"/>
      <c r="FW364" s="507"/>
      <c r="FX364" s="507"/>
      <c r="FY364" s="507"/>
      <c r="FZ364" s="507"/>
      <c r="GA364" s="507"/>
      <c r="GB364" s="507"/>
      <c r="GC364" s="507"/>
      <c r="GD364" s="507"/>
      <c r="GE364" s="507"/>
      <c r="GF364" s="507"/>
      <c r="GG364" s="507"/>
      <c r="GH364" s="507"/>
      <c r="GI364" s="507"/>
      <c r="GJ364" s="507"/>
      <c r="GK364" s="507"/>
      <c r="GL364" s="507"/>
      <c r="GM364" s="507"/>
      <c r="GN364" s="507"/>
      <c r="GO364" s="507"/>
      <c r="GP364" s="507"/>
      <c r="GQ364" s="507"/>
      <c r="GR364" s="507"/>
      <c r="GS364" s="507"/>
      <c r="GT364" s="507"/>
      <c r="GU364" s="507"/>
      <c r="GV364" s="507"/>
      <c r="GW364" s="507"/>
      <c r="GX364" s="507"/>
      <c r="GY364" s="507"/>
      <c r="GZ364" s="507"/>
      <c r="HA364" s="507"/>
      <c r="HB364" s="507"/>
      <c r="HC364" s="507"/>
      <c r="HD364" s="507"/>
      <c r="HE364" s="507"/>
      <c r="HF364" s="507"/>
      <c r="HG364" s="507"/>
      <c r="HH364" s="507"/>
      <c r="HI364" s="507"/>
      <c r="HJ364" s="507"/>
      <c r="HK364" s="507"/>
      <c r="HL364" s="507"/>
      <c r="HM364" s="507"/>
      <c r="HN364" s="507"/>
      <c r="HO364" s="507"/>
      <c r="HP364" s="507"/>
      <c r="HQ364" s="507"/>
      <c r="HR364" s="507"/>
      <c r="HS364" s="507"/>
      <c r="HT364" s="507"/>
      <c r="HU364" s="507"/>
      <c r="HV364" s="507"/>
      <c r="HW364" s="507"/>
      <c r="HX364" s="507"/>
      <c r="HY364" s="507"/>
      <c r="HZ364" s="507"/>
      <c r="IA364" s="507"/>
      <c r="IB364" s="507"/>
      <c r="IC364" s="507"/>
      <c r="ID364" s="507"/>
      <c r="IE364" s="507"/>
      <c r="IF364" s="507"/>
      <c r="IG364" s="507"/>
      <c r="IH364" s="507"/>
      <c r="II364" s="507"/>
      <c r="IJ364" s="507"/>
    </row>
    <row r="365" spans="1:244" s="398" customFormat="1" ht="19" x14ac:dyDescent="0.2">
      <c r="A365"/>
      <c r="B365" s="290"/>
      <c r="C365"/>
      <c r="D365" s="341"/>
      <c r="E365" s="463"/>
      <c r="F365" s="463"/>
      <c r="G365" s="271"/>
      <c r="H365"/>
      <c r="I365" s="99"/>
      <c r="J365"/>
      <c r="K365"/>
      <c r="L365"/>
      <c r="M365" s="275"/>
      <c r="N365" s="275"/>
      <c r="O365" s="275"/>
      <c r="P365" s="275"/>
      <c r="Q365" s="275"/>
      <c r="R365" s="275"/>
      <c r="S365" s="275"/>
      <c r="T365" s="275"/>
      <c r="U365" s="275"/>
      <c r="V365" s="275"/>
      <c r="W365" s="275"/>
      <c r="X365" s="275"/>
      <c r="Y365" s="275"/>
      <c r="Z365" s="275"/>
      <c r="AA365" s="275"/>
      <c r="AB365" s="23"/>
      <c r="AC365"/>
      <c r="AD365" s="92"/>
      <c r="AE365"/>
      <c r="AF365"/>
      <c r="AG365"/>
      <c r="AH365" s="96"/>
      <c r="AI365" s="471"/>
      <c r="AJ365" s="445"/>
      <c r="AK365" s="498"/>
      <c r="AL365" s="498"/>
      <c r="AM365" s="498"/>
      <c r="AN365" s="498"/>
      <c r="AO365" s="498"/>
      <c r="AP365" s="498"/>
      <c r="AQ365" s="498"/>
      <c r="AR365" s="498"/>
      <c r="AS365" s="498"/>
      <c r="AT365" s="498"/>
      <c r="AU365" s="498"/>
      <c r="AV365" s="498"/>
      <c r="AW365" s="498"/>
      <c r="AX365" s="498"/>
      <c r="AY365" s="448"/>
      <c r="AZ365" s="235"/>
      <c r="BA365" s="715"/>
      <c r="BB365"/>
      <c r="BC365" s="715"/>
      <c r="BD365"/>
      <c r="BE365" s="715"/>
      <c r="BF365"/>
      <c r="BG365" s="715"/>
      <c r="BH365"/>
      <c r="BI365" s="715"/>
      <c r="BJ365"/>
      <c r="BK365" s="715"/>
      <c r="BL365"/>
      <c r="BM365" s="715"/>
      <c r="BN365"/>
      <c r="BO365" s="387"/>
      <c r="BP365"/>
      <c r="BQ365" s="387"/>
      <c r="BR365"/>
      <c r="BS365" s="387"/>
      <c r="BT365"/>
      <c r="BU365" s="387"/>
      <c r="BV365"/>
      <c r="BW365" s="387"/>
      <c r="BX365"/>
      <c r="BY365" s="387"/>
      <c r="BZ365"/>
      <c r="CA365" s="387"/>
      <c r="CB365"/>
      <c r="CC365" s="387"/>
      <c r="CD365"/>
      <c r="CE365" s="387"/>
      <c r="CF365"/>
      <c r="CG365" s="387"/>
      <c r="CH365"/>
      <c r="CI365" s="387"/>
      <c r="CJ365"/>
      <c r="CK365" s="235"/>
      <c r="DN365" s="507"/>
      <c r="DO365" s="507"/>
      <c r="DP365" s="507"/>
      <c r="DQ365" s="507"/>
      <c r="DR365" s="507"/>
      <c r="DS365" s="507"/>
      <c r="DT365" s="507"/>
      <c r="DU365" s="507"/>
      <c r="DV365" s="507"/>
      <c r="DW365" s="507"/>
      <c r="DX365" s="507"/>
      <c r="DY365" s="507"/>
      <c r="DZ365" s="507"/>
      <c r="EA365" s="507"/>
      <c r="EB365" s="507"/>
      <c r="EC365" s="507"/>
      <c r="ED365" s="507"/>
      <c r="EE365" s="507"/>
      <c r="EF365" s="507"/>
      <c r="EG365" s="507"/>
      <c r="EH365" s="507"/>
      <c r="EI365" s="507"/>
      <c r="EJ365" s="507"/>
      <c r="EK365" s="507"/>
      <c r="EL365" s="507"/>
      <c r="EM365" s="507"/>
      <c r="EN365" s="507"/>
      <c r="EO365" s="507"/>
      <c r="EP365" s="507"/>
      <c r="EQ365" s="507"/>
      <c r="ER365" s="507"/>
      <c r="ES365" s="507"/>
      <c r="ET365" s="507"/>
      <c r="EU365" s="507"/>
      <c r="EV365" s="507"/>
      <c r="EW365" s="507"/>
      <c r="EX365" s="507"/>
      <c r="EY365" s="507"/>
      <c r="EZ365" s="507"/>
      <c r="FA365" s="507"/>
      <c r="FB365" s="507"/>
      <c r="FC365" s="507"/>
      <c r="FD365" s="507"/>
      <c r="FE365" s="507"/>
      <c r="FF365" s="507"/>
      <c r="FG365" s="507"/>
      <c r="FH365" s="507"/>
      <c r="FI365" s="507"/>
      <c r="FJ365" s="507"/>
      <c r="FK365" s="507"/>
      <c r="FL365" s="507"/>
      <c r="FM365" s="507"/>
      <c r="FN365" s="507"/>
      <c r="FO365" s="507"/>
      <c r="FP365" s="507"/>
      <c r="FQ365" s="507"/>
      <c r="FR365" s="507"/>
      <c r="FS365" s="507"/>
      <c r="FT365" s="507"/>
      <c r="FU365" s="507"/>
      <c r="FV365" s="507"/>
      <c r="FW365" s="507"/>
      <c r="FX365" s="507"/>
      <c r="FY365" s="507"/>
      <c r="FZ365" s="507"/>
      <c r="GA365" s="507"/>
      <c r="GB365" s="507"/>
      <c r="GC365" s="507"/>
      <c r="GD365" s="507"/>
      <c r="GE365" s="507"/>
      <c r="GF365" s="507"/>
      <c r="GG365" s="507"/>
      <c r="GH365" s="507"/>
      <c r="GI365" s="507"/>
      <c r="GJ365" s="507"/>
      <c r="GK365" s="507"/>
      <c r="GL365" s="507"/>
      <c r="GM365" s="507"/>
      <c r="GN365" s="507"/>
      <c r="GO365" s="507"/>
      <c r="GP365" s="507"/>
      <c r="GQ365" s="507"/>
      <c r="GR365" s="507"/>
      <c r="GS365" s="507"/>
      <c r="GT365" s="507"/>
      <c r="GU365" s="507"/>
      <c r="GV365" s="507"/>
      <c r="GW365" s="507"/>
      <c r="GX365" s="507"/>
      <c r="GY365" s="507"/>
      <c r="GZ365" s="507"/>
      <c r="HA365" s="507"/>
      <c r="HB365" s="507"/>
      <c r="HC365" s="507"/>
      <c r="HD365" s="507"/>
      <c r="HE365" s="507"/>
      <c r="HF365" s="507"/>
      <c r="HG365" s="507"/>
      <c r="HH365" s="507"/>
      <c r="HI365" s="507"/>
      <c r="HJ365" s="507"/>
      <c r="HK365" s="507"/>
      <c r="HL365" s="507"/>
      <c r="HM365" s="507"/>
      <c r="HN365" s="507"/>
      <c r="HO365" s="507"/>
      <c r="HP365" s="507"/>
      <c r="HQ365" s="507"/>
      <c r="HR365" s="507"/>
      <c r="HS365" s="507"/>
      <c r="HT365" s="507"/>
      <c r="HU365" s="507"/>
      <c r="HV365" s="507"/>
      <c r="HW365" s="507"/>
      <c r="HX365" s="507"/>
      <c r="HY365" s="507"/>
      <c r="HZ365" s="507"/>
      <c r="IA365" s="507"/>
      <c r="IB365" s="507"/>
      <c r="IC365" s="507"/>
      <c r="ID365" s="507"/>
      <c r="IE365" s="507"/>
      <c r="IF365" s="507"/>
      <c r="IG365" s="507"/>
      <c r="IH365" s="507"/>
      <c r="II365" s="507"/>
      <c r="IJ365" s="507"/>
    </row>
    <row r="366" spans="1:244" s="398" customFormat="1" ht="19" x14ac:dyDescent="0.2">
      <c r="A366"/>
      <c r="B366" s="290"/>
      <c r="C366"/>
      <c r="D366" s="341"/>
      <c r="E366" s="463"/>
      <c r="F366" s="463"/>
      <c r="G366" s="271"/>
      <c r="H366"/>
      <c r="I366" s="99"/>
      <c r="J366"/>
      <c r="K366"/>
      <c r="L366"/>
      <c r="M366" s="275"/>
      <c r="N366" s="275"/>
      <c r="O366" s="275"/>
      <c r="P366" s="275"/>
      <c r="Q366" s="275"/>
      <c r="R366" s="275"/>
      <c r="S366" s="275"/>
      <c r="T366" s="275"/>
      <c r="U366" s="275"/>
      <c r="V366" s="275"/>
      <c r="W366" s="275"/>
      <c r="X366" s="275"/>
      <c r="Y366" s="275"/>
      <c r="Z366" s="275"/>
      <c r="AA366" s="275"/>
      <c r="AB366" s="23"/>
      <c r="AC366"/>
      <c r="AD366" s="92"/>
      <c r="AE366"/>
      <c r="AF366"/>
      <c r="AG366"/>
      <c r="AH366" s="96"/>
      <c r="AI366" s="471"/>
      <c r="AJ366" s="445"/>
      <c r="AK366" s="498"/>
      <c r="AL366" s="498"/>
      <c r="AM366" s="498"/>
      <c r="AN366" s="498"/>
      <c r="AO366" s="498"/>
      <c r="AP366" s="498"/>
      <c r="AQ366" s="498"/>
      <c r="AR366" s="498"/>
      <c r="AS366" s="498"/>
      <c r="AT366" s="498"/>
      <c r="AU366" s="498"/>
      <c r="AV366" s="498"/>
      <c r="AW366" s="498"/>
      <c r="AX366" s="498"/>
      <c r="AY366" s="448"/>
      <c r="AZ366" s="235"/>
      <c r="BA366" s="715"/>
      <c r="BB366"/>
      <c r="BC366" s="715"/>
      <c r="BD366"/>
      <c r="BE366" s="715"/>
      <c r="BF366"/>
      <c r="BG366" s="715"/>
      <c r="BH366"/>
      <c r="BI366" s="715"/>
      <c r="BJ366"/>
      <c r="BK366" s="715"/>
      <c r="BL366"/>
      <c r="BM366" s="715"/>
      <c r="BN366"/>
      <c r="BO366" s="387"/>
      <c r="BP366"/>
      <c r="BQ366" s="387"/>
      <c r="BR366"/>
      <c r="BS366" s="387"/>
      <c r="BT366"/>
      <c r="BU366" s="387"/>
      <c r="BV366"/>
      <c r="BW366" s="387"/>
      <c r="BX366"/>
      <c r="BY366" s="387"/>
      <c r="BZ366"/>
      <c r="CA366" s="387"/>
      <c r="CB366"/>
      <c r="CC366" s="387"/>
      <c r="CD366"/>
      <c r="CE366" s="387"/>
      <c r="CF366"/>
      <c r="CG366" s="387"/>
      <c r="CH366"/>
      <c r="CI366" s="387"/>
      <c r="CJ366"/>
      <c r="CK366" s="235"/>
      <c r="DN366" s="507"/>
      <c r="DO366" s="507"/>
      <c r="DP366" s="507"/>
      <c r="DQ366" s="507"/>
      <c r="DR366" s="507"/>
      <c r="DS366" s="507"/>
      <c r="DT366" s="507"/>
      <c r="DU366" s="507"/>
      <c r="DV366" s="507"/>
      <c r="DW366" s="507"/>
      <c r="DX366" s="507"/>
      <c r="DY366" s="507"/>
      <c r="DZ366" s="507"/>
      <c r="EA366" s="507"/>
      <c r="EB366" s="507"/>
      <c r="EC366" s="507"/>
      <c r="ED366" s="507"/>
      <c r="EE366" s="507"/>
      <c r="EF366" s="507"/>
      <c r="EG366" s="507"/>
      <c r="EH366" s="507"/>
      <c r="EI366" s="507"/>
      <c r="EJ366" s="507"/>
      <c r="EK366" s="507"/>
      <c r="EL366" s="507"/>
      <c r="EM366" s="507"/>
      <c r="EN366" s="507"/>
      <c r="EO366" s="507"/>
      <c r="EP366" s="507"/>
      <c r="EQ366" s="507"/>
      <c r="ER366" s="507"/>
      <c r="ES366" s="507"/>
      <c r="ET366" s="507"/>
      <c r="EU366" s="507"/>
      <c r="EV366" s="507"/>
      <c r="EW366" s="507"/>
      <c r="EX366" s="507"/>
      <c r="EY366" s="507"/>
      <c r="EZ366" s="507"/>
      <c r="FA366" s="507"/>
      <c r="FB366" s="507"/>
      <c r="FC366" s="507"/>
      <c r="FD366" s="507"/>
      <c r="FE366" s="507"/>
      <c r="FF366" s="507"/>
      <c r="FG366" s="507"/>
      <c r="FH366" s="507"/>
      <c r="FI366" s="507"/>
      <c r="FJ366" s="507"/>
      <c r="FK366" s="507"/>
      <c r="FL366" s="507"/>
      <c r="FM366" s="507"/>
      <c r="FN366" s="507"/>
      <c r="FO366" s="507"/>
      <c r="FP366" s="507"/>
      <c r="FQ366" s="507"/>
      <c r="FR366" s="507"/>
      <c r="FS366" s="507"/>
      <c r="FT366" s="507"/>
      <c r="FU366" s="507"/>
      <c r="FV366" s="507"/>
      <c r="FW366" s="507"/>
      <c r="FX366" s="507"/>
      <c r="FY366" s="507"/>
      <c r="FZ366" s="507"/>
      <c r="GA366" s="507"/>
      <c r="GB366" s="507"/>
      <c r="GC366" s="507"/>
      <c r="GD366" s="507"/>
      <c r="GE366" s="507"/>
      <c r="GF366" s="507"/>
      <c r="GG366" s="507"/>
      <c r="GH366" s="507"/>
      <c r="GI366" s="507"/>
      <c r="GJ366" s="507"/>
      <c r="GK366" s="507"/>
      <c r="GL366" s="507"/>
      <c r="GM366" s="507"/>
      <c r="GN366" s="507"/>
      <c r="GO366" s="507"/>
      <c r="GP366" s="507"/>
      <c r="GQ366" s="507"/>
      <c r="GR366" s="507"/>
      <c r="GS366" s="507"/>
      <c r="GT366" s="507"/>
      <c r="GU366" s="507"/>
      <c r="GV366" s="507"/>
      <c r="GW366" s="507"/>
      <c r="GX366" s="507"/>
      <c r="GY366" s="507"/>
      <c r="GZ366" s="507"/>
      <c r="HA366" s="507"/>
      <c r="HB366" s="507"/>
      <c r="HC366" s="507"/>
      <c r="HD366" s="507"/>
      <c r="HE366" s="507"/>
      <c r="HF366" s="507"/>
      <c r="HG366" s="507"/>
      <c r="HH366" s="507"/>
      <c r="HI366" s="507"/>
      <c r="HJ366" s="507"/>
      <c r="HK366" s="507"/>
      <c r="HL366" s="507"/>
      <c r="HM366" s="507"/>
      <c r="HN366" s="507"/>
      <c r="HO366" s="507"/>
      <c r="HP366" s="507"/>
      <c r="HQ366" s="507"/>
      <c r="HR366" s="507"/>
      <c r="HS366" s="507"/>
      <c r="HT366" s="507"/>
      <c r="HU366" s="507"/>
      <c r="HV366" s="507"/>
      <c r="HW366" s="507"/>
      <c r="HX366" s="507"/>
      <c r="HY366" s="507"/>
      <c r="HZ366" s="507"/>
      <c r="IA366" s="507"/>
      <c r="IB366" s="507"/>
      <c r="IC366" s="507"/>
      <c r="ID366" s="507"/>
      <c r="IE366" s="507"/>
      <c r="IF366" s="507"/>
      <c r="IG366" s="507"/>
      <c r="IH366" s="507"/>
      <c r="II366" s="507"/>
      <c r="IJ366" s="507"/>
    </row>
    <row r="367" spans="1:244" s="398" customFormat="1" ht="19" x14ac:dyDescent="0.2">
      <c r="A367"/>
      <c r="B367" s="290"/>
      <c r="C367"/>
      <c r="D367" s="341"/>
      <c r="E367" s="463"/>
      <c r="F367" s="463"/>
      <c r="G367" s="271"/>
      <c r="H367"/>
      <c r="I367" s="99"/>
      <c r="J367"/>
      <c r="K367"/>
      <c r="L367"/>
      <c r="M367" s="275"/>
      <c r="N367" s="275"/>
      <c r="O367" s="275"/>
      <c r="P367" s="275"/>
      <c r="Q367" s="275"/>
      <c r="R367" s="275"/>
      <c r="S367" s="275"/>
      <c r="T367" s="275"/>
      <c r="U367" s="275"/>
      <c r="V367" s="275"/>
      <c r="W367" s="275"/>
      <c r="X367" s="275"/>
      <c r="Y367" s="275"/>
      <c r="Z367" s="275"/>
      <c r="AA367" s="275"/>
      <c r="AB367" s="23"/>
      <c r="AC367"/>
      <c r="AD367" s="92"/>
      <c r="AE367"/>
      <c r="AF367"/>
      <c r="AG367"/>
      <c r="AH367" s="96"/>
      <c r="AI367" s="471"/>
      <c r="AJ367" s="445"/>
      <c r="AK367" s="498"/>
      <c r="AL367" s="498"/>
      <c r="AM367" s="498"/>
      <c r="AN367" s="498"/>
      <c r="AO367" s="498"/>
      <c r="AP367" s="498"/>
      <c r="AQ367" s="498"/>
      <c r="AR367" s="498"/>
      <c r="AS367" s="498"/>
      <c r="AT367" s="498"/>
      <c r="AU367" s="498"/>
      <c r="AV367" s="498"/>
      <c r="AW367" s="498"/>
      <c r="AX367" s="498"/>
      <c r="AY367" s="448"/>
      <c r="AZ367" s="235"/>
      <c r="BA367" s="715"/>
      <c r="BB367"/>
      <c r="BC367" s="715"/>
      <c r="BD367"/>
      <c r="BE367" s="715"/>
      <c r="BF367"/>
      <c r="BG367" s="715"/>
      <c r="BH367"/>
      <c r="BI367" s="715"/>
      <c r="BJ367"/>
      <c r="BK367" s="715"/>
      <c r="BL367"/>
      <c r="BM367" s="715"/>
      <c r="BN367"/>
      <c r="BO367" s="387"/>
      <c r="BP367"/>
      <c r="BQ367" s="387"/>
      <c r="BR367"/>
      <c r="BS367" s="387"/>
      <c r="BT367"/>
      <c r="BU367" s="387"/>
      <c r="BV367"/>
      <c r="BW367" s="387"/>
      <c r="BX367"/>
      <c r="BY367" s="387"/>
      <c r="BZ367"/>
      <c r="CA367" s="387"/>
      <c r="CB367"/>
      <c r="CC367" s="387"/>
      <c r="CD367"/>
      <c r="CE367" s="387"/>
      <c r="CF367"/>
      <c r="CG367" s="387"/>
      <c r="CH367"/>
      <c r="CI367" s="387"/>
      <c r="CJ367"/>
      <c r="CK367" s="235"/>
      <c r="DN367" s="507"/>
      <c r="DO367" s="507"/>
      <c r="DP367" s="507"/>
      <c r="DQ367" s="507"/>
      <c r="DR367" s="507"/>
      <c r="DS367" s="507"/>
      <c r="DT367" s="507"/>
      <c r="DU367" s="507"/>
      <c r="DV367" s="507"/>
      <c r="DW367" s="507"/>
      <c r="DX367" s="507"/>
      <c r="DY367" s="507"/>
      <c r="DZ367" s="507"/>
      <c r="EA367" s="507"/>
      <c r="EB367" s="507"/>
      <c r="EC367" s="507"/>
      <c r="ED367" s="507"/>
      <c r="EE367" s="507"/>
      <c r="EF367" s="507"/>
      <c r="EG367" s="507"/>
      <c r="EH367" s="507"/>
      <c r="EI367" s="507"/>
      <c r="EJ367" s="507"/>
      <c r="EK367" s="507"/>
      <c r="EL367" s="507"/>
      <c r="EM367" s="507"/>
      <c r="EN367" s="507"/>
      <c r="EO367" s="507"/>
      <c r="EP367" s="507"/>
      <c r="EQ367" s="507"/>
      <c r="ER367" s="507"/>
      <c r="ES367" s="507"/>
      <c r="ET367" s="507"/>
      <c r="EU367" s="507"/>
      <c r="EV367" s="507"/>
      <c r="EW367" s="507"/>
      <c r="EX367" s="507"/>
      <c r="EY367" s="507"/>
      <c r="EZ367" s="507"/>
      <c r="FA367" s="507"/>
      <c r="FB367" s="507"/>
      <c r="FC367" s="507"/>
      <c r="FD367" s="507"/>
      <c r="FE367" s="507"/>
      <c r="FF367" s="507"/>
      <c r="FG367" s="507"/>
      <c r="FH367" s="507"/>
      <c r="FI367" s="507"/>
      <c r="FJ367" s="507"/>
      <c r="FK367" s="507"/>
      <c r="FL367" s="507"/>
      <c r="FM367" s="507"/>
      <c r="FN367" s="507"/>
      <c r="FO367" s="507"/>
      <c r="FP367" s="507"/>
      <c r="FQ367" s="507"/>
      <c r="FR367" s="507"/>
      <c r="FS367" s="507"/>
      <c r="FT367" s="507"/>
      <c r="FU367" s="507"/>
      <c r="FV367" s="507"/>
      <c r="FW367" s="507"/>
      <c r="FX367" s="507"/>
      <c r="FY367" s="507"/>
      <c r="FZ367" s="507"/>
      <c r="GA367" s="507"/>
      <c r="GB367" s="507"/>
      <c r="GC367" s="507"/>
      <c r="GD367" s="507"/>
      <c r="GE367" s="507"/>
      <c r="GF367" s="507"/>
      <c r="GG367" s="507"/>
      <c r="GH367" s="507"/>
      <c r="GI367" s="507"/>
      <c r="GJ367" s="507"/>
      <c r="GK367" s="507"/>
      <c r="GL367" s="507"/>
      <c r="GM367" s="507"/>
      <c r="GN367" s="507"/>
      <c r="GO367" s="507"/>
      <c r="GP367" s="507"/>
      <c r="GQ367" s="507"/>
      <c r="GR367" s="507"/>
      <c r="GS367" s="507"/>
      <c r="GT367" s="507"/>
      <c r="GU367" s="507"/>
      <c r="GV367" s="507"/>
      <c r="GW367" s="507"/>
      <c r="GX367" s="507"/>
      <c r="GY367" s="507"/>
      <c r="GZ367" s="507"/>
      <c r="HA367" s="507"/>
      <c r="HB367" s="507"/>
      <c r="HC367" s="507"/>
      <c r="HD367" s="507"/>
      <c r="HE367" s="507"/>
      <c r="HF367" s="507"/>
      <c r="HG367" s="507"/>
      <c r="HH367" s="507"/>
      <c r="HI367" s="507"/>
      <c r="HJ367" s="507"/>
      <c r="HK367" s="507"/>
      <c r="HL367" s="507"/>
      <c r="HM367" s="507"/>
      <c r="HN367" s="507"/>
      <c r="HO367" s="507"/>
      <c r="HP367" s="507"/>
      <c r="HQ367" s="507"/>
      <c r="HR367" s="507"/>
      <c r="HS367" s="507"/>
      <c r="HT367" s="507"/>
      <c r="HU367" s="507"/>
      <c r="HV367" s="507"/>
      <c r="HW367" s="507"/>
      <c r="HX367" s="507"/>
      <c r="HY367" s="507"/>
      <c r="HZ367" s="507"/>
      <c r="IA367" s="507"/>
      <c r="IB367" s="507"/>
      <c r="IC367" s="507"/>
      <c r="ID367" s="507"/>
      <c r="IE367" s="507"/>
      <c r="IF367" s="507"/>
      <c r="IG367" s="507"/>
      <c r="IH367" s="507"/>
      <c r="II367" s="507"/>
      <c r="IJ367" s="507"/>
    </row>
    <row r="368" spans="1:244" s="398" customFormat="1" ht="19" x14ac:dyDescent="0.2">
      <c r="A368"/>
      <c r="B368" s="290"/>
      <c r="C368"/>
      <c r="D368" s="341"/>
      <c r="E368" s="463"/>
      <c r="F368" s="463"/>
      <c r="G368" s="271"/>
      <c r="H368"/>
      <c r="I368" s="99"/>
      <c r="J368"/>
      <c r="K368"/>
      <c r="L368"/>
      <c r="M368" s="275"/>
      <c r="N368" s="275"/>
      <c r="O368" s="275"/>
      <c r="P368" s="275"/>
      <c r="Q368" s="275"/>
      <c r="R368" s="275"/>
      <c r="S368" s="275"/>
      <c r="T368" s="275"/>
      <c r="U368" s="275"/>
      <c r="V368" s="275"/>
      <c r="W368" s="275"/>
      <c r="X368" s="275"/>
      <c r="Y368" s="275"/>
      <c r="Z368" s="275"/>
      <c r="AA368" s="275"/>
      <c r="AB368" s="23"/>
      <c r="AC368"/>
      <c r="AD368" s="92"/>
      <c r="AE368"/>
      <c r="AF368"/>
      <c r="AG368"/>
      <c r="AH368" s="96"/>
      <c r="AI368" s="471"/>
      <c r="AJ368" s="445"/>
      <c r="AK368" s="498"/>
      <c r="AL368" s="498"/>
      <c r="AM368" s="498"/>
      <c r="AN368" s="498"/>
      <c r="AO368" s="498"/>
      <c r="AP368" s="498"/>
      <c r="AQ368" s="498"/>
      <c r="AR368" s="498"/>
      <c r="AS368" s="498"/>
      <c r="AT368" s="498"/>
      <c r="AU368" s="498"/>
      <c r="AV368" s="498"/>
      <c r="AW368" s="498"/>
      <c r="AX368" s="498"/>
      <c r="AY368" s="448"/>
      <c r="AZ368" s="235"/>
      <c r="BA368" s="715"/>
      <c r="BB368"/>
      <c r="BC368" s="715"/>
      <c r="BD368"/>
      <c r="BE368" s="715"/>
      <c r="BF368"/>
      <c r="BG368" s="715"/>
      <c r="BH368"/>
      <c r="BI368" s="715"/>
      <c r="BJ368"/>
      <c r="BK368" s="715"/>
      <c r="BL368"/>
      <c r="BM368" s="715"/>
      <c r="BN368"/>
      <c r="BO368" s="387"/>
      <c r="BP368"/>
      <c r="BQ368" s="387"/>
      <c r="BR368"/>
      <c r="BS368" s="387"/>
      <c r="BT368"/>
      <c r="BU368" s="387"/>
      <c r="BV368"/>
      <c r="BW368" s="387"/>
      <c r="BX368"/>
      <c r="BY368" s="387"/>
      <c r="BZ368"/>
      <c r="CA368" s="387"/>
      <c r="CB368"/>
      <c r="CC368" s="387"/>
      <c r="CD368"/>
      <c r="CE368" s="387"/>
      <c r="CF368"/>
      <c r="CG368" s="387"/>
      <c r="CH368"/>
      <c r="CI368" s="387"/>
      <c r="CJ368"/>
      <c r="CK368" s="235"/>
      <c r="DN368" s="507"/>
      <c r="DO368" s="507"/>
      <c r="DP368" s="507"/>
      <c r="DQ368" s="507"/>
      <c r="DR368" s="507"/>
      <c r="DS368" s="507"/>
      <c r="DT368" s="507"/>
      <c r="DU368" s="507"/>
      <c r="DV368" s="507"/>
      <c r="DW368" s="507"/>
      <c r="DX368" s="507"/>
      <c r="DY368" s="507"/>
      <c r="DZ368" s="507"/>
      <c r="EA368" s="507"/>
      <c r="EB368" s="507"/>
      <c r="EC368" s="507"/>
      <c r="ED368" s="507"/>
      <c r="EE368" s="507"/>
      <c r="EF368" s="507"/>
      <c r="EG368" s="507"/>
      <c r="EH368" s="507"/>
      <c r="EI368" s="507"/>
      <c r="EJ368" s="507"/>
      <c r="EK368" s="507"/>
      <c r="EL368" s="507"/>
      <c r="EM368" s="507"/>
      <c r="EN368" s="507"/>
      <c r="EO368" s="507"/>
      <c r="EP368" s="507"/>
      <c r="EQ368" s="507"/>
      <c r="ER368" s="507"/>
      <c r="ES368" s="507"/>
      <c r="ET368" s="507"/>
      <c r="EU368" s="507"/>
      <c r="EV368" s="507"/>
      <c r="EW368" s="507"/>
      <c r="EX368" s="507"/>
      <c r="EY368" s="507"/>
      <c r="EZ368" s="507"/>
      <c r="FA368" s="507"/>
      <c r="FB368" s="507"/>
      <c r="FC368" s="507"/>
      <c r="FD368" s="507"/>
      <c r="FE368" s="507"/>
      <c r="FF368" s="507"/>
      <c r="FG368" s="507"/>
      <c r="FH368" s="507"/>
      <c r="FI368" s="507"/>
      <c r="FJ368" s="507"/>
      <c r="FK368" s="507"/>
      <c r="FL368" s="507"/>
      <c r="FM368" s="507"/>
      <c r="FN368" s="507"/>
      <c r="FO368" s="507"/>
      <c r="FP368" s="507"/>
      <c r="FQ368" s="507"/>
      <c r="FR368" s="507"/>
      <c r="FS368" s="507"/>
      <c r="FT368" s="507"/>
      <c r="FU368" s="507"/>
      <c r="FV368" s="507"/>
      <c r="FW368" s="507"/>
      <c r="FX368" s="507"/>
      <c r="FY368" s="507"/>
      <c r="FZ368" s="507"/>
      <c r="GA368" s="507"/>
      <c r="GB368" s="507"/>
      <c r="GC368" s="507"/>
      <c r="GD368" s="507"/>
      <c r="GE368" s="507"/>
      <c r="GF368" s="507"/>
      <c r="GG368" s="507"/>
      <c r="GH368" s="507"/>
      <c r="GI368" s="507"/>
      <c r="GJ368" s="507"/>
      <c r="GK368" s="507"/>
      <c r="GL368" s="507"/>
      <c r="GM368" s="507"/>
      <c r="GN368" s="507"/>
      <c r="GO368" s="507"/>
      <c r="GP368" s="507"/>
      <c r="GQ368" s="507"/>
      <c r="GR368" s="507"/>
      <c r="GS368" s="507"/>
      <c r="GT368" s="507"/>
      <c r="GU368" s="507"/>
      <c r="GV368" s="507"/>
      <c r="GW368" s="507"/>
      <c r="GX368" s="507"/>
      <c r="GY368" s="507"/>
      <c r="GZ368" s="507"/>
      <c r="HA368" s="507"/>
      <c r="HB368" s="507"/>
      <c r="HC368" s="507"/>
      <c r="HD368" s="507"/>
      <c r="HE368" s="507"/>
      <c r="HF368" s="507"/>
      <c r="HG368" s="507"/>
      <c r="HH368" s="507"/>
      <c r="HI368" s="507"/>
      <c r="HJ368" s="507"/>
      <c r="HK368" s="507"/>
      <c r="HL368" s="507"/>
      <c r="HM368" s="507"/>
      <c r="HN368" s="507"/>
      <c r="HO368" s="507"/>
      <c r="HP368" s="507"/>
      <c r="HQ368" s="507"/>
      <c r="HR368" s="507"/>
      <c r="HS368" s="507"/>
      <c r="HT368" s="507"/>
      <c r="HU368" s="507"/>
      <c r="HV368" s="507"/>
      <c r="HW368" s="507"/>
      <c r="HX368" s="507"/>
      <c r="HY368" s="507"/>
      <c r="HZ368" s="507"/>
      <c r="IA368" s="507"/>
      <c r="IB368" s="507"/>
      <c r="IC368" s="507"/>
      <c r="ID368" s="507"/>
      <c r="IE368" s="507"/>
      <c r="IF368" s="507"/>
      <c r="IG368" s="507"/>
      <c r="IH368" s="507"/>
      <c r="II368" s="507"/>
      <c r="IJ368" s="507"/>
    </row>
    <row r="369" spans="1:244" s="398" customFormat="1" ht="19" x14ac:dyDescent="0.2">
      <c r="A369"/>
      <c r="B369" s="290"/>
      <c r="C369"/>
      <c r="D369" s="341"/>
      <c r="E369" s="463"/>
      <c r="F369" s="463"/>
      <c r="G369" s="271"/>
      <c r="H369"/>
      <c r="I369" s="99"/>
      <c r="J369"/>
      <c r="K369"/>
      <c r="L369"/>
      <c r="M369" s="275"/>
      <c r="N369" s="275"/>
      <c r="O369" s="275"/>
      <c r="P369" s="275"/>
      <c r="Q369" s="275"/>
      <c r="R369" s="275"/>
      <c r="S369" s="275"/>
      <c r="T369" s="275"/>
      <c r="U369" s="275"/>
      <c r="V369" s="275"/>
      <c r="W369" s="275"/>
      <c r="X369" s="275"/>
      <c r="Y369" s="275"/>
      <c r="Z369" s="275"/>
      <c r="AA369" s="275"/>
      <c r="AB369" s="23"/>
      <c r="AC369"/>
      <c r="AD369" s="92"/>
      <c r="AE369"/>
      <c r="AF369"/>
      <c r="AG369"/>
      <c r="AH369" s="96"/>
      <c r="AI369" s="471"/>
      <c r="AJ369" s="445"/>
      <c r="AK369" s="498"/>
      <c r="AL369" s="498"/>
      <c r="AM369" s="498"/>
      <c r="AN369" s="498"/>
      <c r="AO369" s="498"/>
      <c r="AP369" s="498"/>
      <c r="AQ369" s="498"/>
      <c r="AR369" s="498"/>
      <c r="AS369" s="498"/>
      <c r="AT369" s="498"/>
      <c r="AU369" s="498"/>
      <c r="AV369" s="498"/>
      <c r="AW369" s="498"/>
      <c r="AX369" s="498"/>
      <c r="AY369" s="448"/>
      <c r="AZ369" s="235"/>
      <c r="BA369" s="715"/>
      <c r="BB369"/>
      <c r="BC369" s="715"/>
      <c r="BD369"/>
      <c r="BE369" s="715"/>
      <c r="BF369"/>
      <c r="BG369" s="715"/>
      <c r="BH369"/>
      <c r="BI369" s="715"/>
      <c r="BJ369"/>
      <c r="BK369" s="715"/>
      <c r="BL369"/>
      <c r="BM369" s="715"/>
      <c r="BN369"/>
      <c r="BO369" s="387"/>
      <c r="BP369"/>
      <c r="BQ369" s="387"/>
      <c r="BR369"/>
      <c r="BS369" s="387"/>
      <c r="BT369"/>
      <c r="BU369" s="387"/>
      <c r="BV369"/>
      <c r="BW369" s="387"/>
      <c r="BX369"/>
      <c r="BY369" s="387"/>
      <c r="BZ369"/>
      <c r="CA369" s="387"/>
      <c r="CB369"/>
      <c r="CC369" s="387"/>
      <c r="CD369"/>
      <c r="CE369" s="387"/>
      <c r="CF369"/>
      <c r="CG369" s="387"/>
      <c r="CH369"/>
      <c r="CI369" s="387"/>
      <c r="CJ369"/>
      <c r="CK369" s="235"/>
      <c r="DN369" s="507"/>
      <c r="DO369" s="507"/>
      <c r="DP369" s="507"/>
      <c r="DQ369" s="507"/>
      <c r="DR369" s="507"/>
      <c r="DS369" s="507"/>
      <c r="DT369" s="507"/>
      <c r="DU369" s="507"/>
      <c r="DV369" s="507"/>
      <c r="DW369" s="507"/>
      <c r="DX369" s="507"/>
      <c r="DY369" s="507"/>
      <c r="DZ369" s="507"/>
      <c r="EA369" s="507"/>
      <c r="EB369" s="507"/>
      <c r="EC369" s="507"/>
      <c r="ED369" s="507"/>
      <c r="EE369" s="507"/>
      <c r="EF369" s="507"/>
      <c r="EG369" s="507"/>
      <c r="EH369" s="507"/>
      <c r="EI369" s="507"/>
      <c r="EJ369" s="507"/>
      <c r="EK369" s="507"/>
      <c r="EL369" s="507"/>
      <c r="EM369" s="507"/>
      <c r="EN369" s="507"/>
      <c r="EO369" s="507"/>
      <c r="EP369" s="507"/>
      <c r="EQ369" s="507"/>
      <c r="ER369" s="507"/>
      <c r="ES369" s="507"/>
      <c r="ET369" s="507"/>
      <c r="EU369" s="507"/>
      <c r="EV369" s="507"/>
      <c r="EW369" s="507"/>
      <c r="EX369" s="507"/>
      <c r="EY369" s="507"/>
      <c r="EZ369" s="507"/>
      <c r="FA369" s="507"/>
      <c r="FB369" s="507"/>
      <c r="FC369" s="507"/>
      <c r="FD369" s="507"/>
      <c r="FE369" s="507"/>
      <c r="FF369" s="507"/>
      <c r="FG369" s="507"/>
      <c r="FH369" s="507"/>
      <c r="FI369" s="507"/>
      <c r="FJ369" s="507"/>
      <c r="FK369" s="507"/>
      <c r="FL369" s="507"/>
      <c r="FM369" s="507"/>
      <c r="FN369" s="507"/>
      <c r="FO369" s="507"/>
      <c r="FP369" s="507"/>
      <c r="FQ369" s="507"/>
      <c r="FR369" s="507"/>
      <c r="FS369" s="507"/>
      <c r="FT369" s="507"/>
      <c r="FU369" s="507"/>
      <c r="FV369" s="507"/>
      <c r="FW369" s="507"/>
      <c r="FX369" s="507"/>
      <c r="FY369" s="507"/>
      <c r="FZ369" s="507"/>
      <c r="GA369" s="507"/>
      <c r="GB369" s="507"/>
      <c r="GC369" s="507"/>
      <c r="GD369" s="507"/>
      <c r="GE369" s="507"/>
      <c r="GF369" s="507"/>
      <c r="GG369" s="507"/>
      <c r="GH369" s="507"/>
      <c r="GI369" s="507"/>
      <c r="GJ369" s="507"/>
      <c r="GK369" s="507"/>
      <c r="GL369" s="507"/>
      <c r="GM369" s="507"/>
      <c r="GN369" s="507"/>
      <c r="GO369" s="507"/>
      <c r="GP369" s="507"/>
      <c r="GQ369" s="507"/>
      <c r="GR369" s="507"/>
      <c r="GS369" s="507"/>
      <c r="GT369" s="507"/>
      <c r="GU369" s="507"/>
      <c r="GV369" s="507"/>
      <c r="GW369" s="507"/>
      <c r="GX369" s="507"/>
      <c r="GY369" s="507"/>
      <c r="GZ369" s="507"/>
      <c r="HA369" s="507"/>
      <c r="HB369" s="507"/>
      <c r="HC369" s="507"/>
      <c r="HD369" s="507"/>
      <c r="HE369" s="507"/>
      <c r="HF369" s="507"/>
      <c r="HG369" s="507"/>
      <c r="HH369" s="507"/>
      <c r="HI369" s="507"/>
      <c r="HJ369" s="507"/>
      <c r="HK369" s="507"/>
      <c r="HL369" s="507"/>
      <c r="HM369" s="507"/>
      <c r="HN369" s="507"/>
      <c r="HO369" s="507"/>
      <c r="HP369" s="507"/>
      <c r="HQ369" s="507"/>
      <c r="HR369" s="507"/>
      <c r="HS369" s="507"/>
      <c r="HT369" s="507"/>
      <c r="HU369" s="507"/>
      <c r="HV369" s="507"/>
      <c r="HW369" s="507"/>
      <c r="HX369" s="507"/>
      <c r="HY369" s="507"/>
      <c r="HZ369" s="507"/>
      <c r="IA369" s="507"/>
      <c r="IB369" s="507"/>
      <c r="IC369" s="507"/>
      <c r="ID369" s="507"/>
      <c r="IE369" s="507"/>
      <c r="IF369" s="507"/>
      <c r="IG369" s="507"/>
      <c r="IH369" s="507"/>
      <c r="II369" s="507"/>
      <c r="IJ369" s="507"/>
    </row>
    <row r="370" spans="1:244" s="398" customFormat="1" ht="19" x14ac:dyDescent="0.2">
      <c r="A370"/>
      <c r="B370" s="290"/>
      <c r="C370"/>
      <c r="D370" s="341"/>
      <c r="E370" s="463"/>
      <c r="F370" s="463"/>
      <c r="G370" s="271"/>
      <c r="H370"/>
      <c r="I370" s="99"/>
      <c r="J370"/>
      <c r="K370"/>
      <c r="L370"/>
      <c r="M370" s="275"/>
      <c r="N370" s="275"/>
      <c r="O370" s="275"/>
      <c r="P370" s="275"/>
      <c r="Q370" s="275"/>
      <c r="R370" s="275"/>
      <c r="S370" s="275"/>
      <c r="T370" s="275"/>
      <c r="U370" s="275"/>
      <c r="V370" s="275"/>
      <c r="W370" s="275"/>
      <c r="X370" s="275"/>
      <c r="Y370" s="275"/>
      <c r="Z370" s="275"/>
      <c r="AA370" s="275"/>
      <c r="AB370" s="23"/>
      <c r="AC370"/>
      <c r="AD370" s="92"/>
      <c r="AE370"/>
      <c r="AF370"/>
      <c r="AG370"/>
      <c r="AH370" s="96"/>
      <c r="AI370" s="471"/>
      <c r="AJ370" s="445"/>
      <c r="AK370" s="498"/>
      <c r="AL370" s="498"/>
      <c r="AM370" s="498"/>
      <c r="AN370" s="498"/>
      <c r="AO370" s="498"/>
      <c r="AP370" s="498"/>
      <c r="AQ370" s="498"/>
      <c r="AR370" s="498"/>
      <c r="AS370" s="498"/>
      <c r="AT370" s="498"/>
      <c r="AU370" s="498"/>
      <c r="AV370" s="498"/>
      <c r="AW370" s="498"/>
      <c r="AX370" s="498"/>
      <c r="AY370" s="448"/>
      <c r="AZ370" s="235"/>
      <c r="BA370" s="715"/>
      <c r="BB370"/>
      <c r="BC370" s="715"/>
      <c r="BD370"/>
      <c r="BE370" s="715"/>
      <c r="BF370"/>
      <c r="BG370" s="715"/>
      <c r="BH370"/>
      <c r="BI370" s="715"/>
      <c r="BJ370"/>
      <c r="BK370" s="715"/>
      <c r="BL370"/>
      <c r="BM370" s="715"/>
      <c r="BN370"/>
      <c r="BO370" s="387"/>
      <c r="BP370"/>
      <c r="BQ370" s="387"/>
      <c r="BR370"/>
      <c r="BS370" s="387"/>
      <c r="BT370"/>
      <c r="BU370" s="387"/>
      <c r="BV370"/>
      <c r="BW370" s="387"/>
      <c r="BX370"/>
      <c r="BY370" s="387"/>
      <c r="BZ370"/>
      <c r="CA370" s="387"/>
      <c r="CB370"/>
      <c r="CC370" s="387"/>
      <c r="CD370"/>
      <c r="CE370" s="387"/>
      <c r="CF370"/>
      <c r="CG370" s="387"/>
      <c r="CH370"/>
      <c r="CI370" s="387"/>
      <c r="CJ370"/>
      <c r="CK370" s="235"/>
      <c r="DN370" s="507"/>
      <c r="DO370" s="507"/>
      <c r="DP370" s="507"/>
      <c r="DQ370" s="507"/>
      <c r="DR370" s="507"/>
      <c r="DS370" s="507"/>
      <c r="DT370" s="507"/>
      <c r="DU370" s="507"/>
      <c r="DV370" s="507"/>
      <c r="DW370" s="507"/>
      <c r="DX370" s="507"/>
      <c r="DY370" s="507"/>
      <c r="DZ370" s="507"/>
      <c r="EA370" s="507"/>
      <c r="EB370" s="507"/>
      <c r="EC370" s="507"/>
      <c r="ED370" s="507"/>
      <c r="EE370" s="507"/>
      <c r="EF370" s="507"/>
      <c r="EG370" s="507"/>
      <c r="EH370" s="507"/>
      <c r="EI370" s="507"/>
      <c r="EJ370" s="507"/>
      <c r="EK370" s="507"/>
      <c r="EL370" s="507"/>
      <c r="EM370" s="507"/>
      <c r="EN370" s="507"/>
      <c r="EO370" s="507"/>
      <c r="EP370" s="507"/>
      <c r="EQ370" s="507"/>
      <c r="ER370" s="507"/>
      <c r="ES370" s="507"/>
      <c r="ET370" s="507"/>
      <c r="EU370" s="507"/>
      <c r="EV370" s="507"/>
      <c r="EW370" s="507"/>
      <c r="EX370" s="507"/>
      <c r="EY370" s="507"/>
      <c r="EZ370" s="507"/>
      <c r="FA370" s="507"/>
      <c r="FB370" s="507"/>
      <c r="FC370" s="507"/>
      <c r="FD370" s="507"/>
      <c r="FE370" s="507"/>
      <c r="FF370" s="507"/>
      <c r="FG370" s="507"/>
      <c r="FH370" s="507"/>
      <c r="FI370" s="507"/>
      <c r="FJ370" s="507"/>
      <c r="FK370" s="507"/>
      <c r="FL370" s="507"/>
      <c r="FM370" s="507"/>
      <c r="FN370" s="507"/>
      <c r="FO370" s="507"/>
      <c r="FP370" s="507"/>
      <c r="FQ370" s="507"/>
      <c r="FR370" s="507"/>
      <c r="FS370" s="507"/>
      <c r="FT370" s="507"/>
      <c r="FU370" s="507"/>
      <c r="FV370" s="507"/>
      <c r="FW370" s="507"/>
      <c r="FX370" s="507"/>
      <c r="FY370" s="507"/>
      <c r="FZ370" s="507"/>
      <c r="GA370" s="507"/>
      <c r="GB370" s="507"/>
      <c r="GC370" s="507"/>
      <c r="GD370" s="507"/>
      <c r="GE370" s="507"/>
      <c r="GF370" s="507"/>
      <c r="GG370" s="507"/>
      <c r="GH370" s="507"/>
      <c r="GI370" s="507"/>
      <c r="GJ370" s="507"/>
      <c r="GK370" s="507"/>
      <c r="GL370" s="507"/>
      <c r="GM370" s="507"/>
      <c r="GN370" s="507"/>
      <c r="GO370" s="507"/>
      <c r="GP370" s="507"/>
      <c r="GQ370" s="507"/>
      <c r="GR370" s="507"/>
      <c r="GS370" s="507"/>
      <c r="GT370" s="507"/>
      <c r="GU370" s="507"/>
      <c r="GV370" s="507"/>
      <c r="GW370" s="507"/>
      <c r="GX370" s="507"/>
      <c r="GY370" s="507"/>
      <c r="GZ370" s="507"/>
      <c r="HA370" s="507"/>
      <c r="HB370" s="507"/>
      <c r="HC370" s="507"/>
      <c r="HD370" s="507"/>
      <c r="HE370" s="507"/>
      <c r="HF370" s="507"/>
      <c r="HG370" s="507"/>
      <c r="HH370" s="507"/>
      <c r="HI370" s="507"/>
      <c r="HJ370" s="507"/>
      <c r="HK370" s="507"/>
      <c r="HL370" s="507"/>
      <c r="HM370" s="507"/>
      <c r="HN370" s="507"/>
      <c r="HO370" s="507"/>
      <c r="HP370" s="507"/>
      <c r="HQ370" s="507"/>
      <c r="HR370" s="507"/>
      <c r="HS370" s="507"/>
      <c r="HT370" s="507"/>
      <c r="HU370" s="507"/>
      <c r="HV370" s="507"/>
      <c r="HW370" s="507"/>
      <c r="HX370" s="507"/>
      <c r="HY370" s="507"/>
      <c r="HZ370" s="507"/>
      <c r="IA370" s="507"/>
      <c r="IB370" s="507"/>
      <c r="IC370" s="507"/>
      <c r="ID370" s="507"/>
      <c r="IE370" s="507"/>
      <c r="IF370" s="507"/>
      <c r="IG370" s="507"/>
      <c r="IH370" s="507"/>
      <c r="II370" s="507"/>
      <c r="IJ370" s="507"/>
    </row>
    <row r="371" spans="1:244" s="398" customFormat="1" ht="19" x14ac:dyDescent="0.2">
      <c r="A371"/>
      <c r="B371" s="290"/>
      <c r="C371"/>
      <c r="D371" s="341"/>
      <c r="E371" s="463"/>
      <c r="F371" s="463"/>
      <c r="G371" s="271"/>
      <c r="H371"/>
      <c r="I371" s="99"/>
      <c r="J371"/>
      <c r="K371"/>
      <c r="L371"/>
      <c r="M371" s="275"/>
      <c r="N371" s="275"/>
      <c r="O371" s="275"/>
      <c r="P371" s="275"/>
      <c r="Q371" s="275"/>
      <c r="R371" s="275"/>
      <c r="S371" s="275"/>
      <c r="T371" s="275"/>
      <c r="U371" s="275"/>
      <c r="V371" s="275"/>
      <c r="W371" s="275"/>
      <c r="X371" s="275"/>
      <c r="Y371" s="275"/>
      <c r="Z371" s="275"/>
      <c r="AA371" s="275"/>
      <c r="AB371" s="23"/>
      <c r="AC371"/>
      <c r="AD371" s="92"/>
      <c r="AE371"/>
      <c r="AF371"/>
      <c r="AG371"/>
      <c r="AH371" s="96"/>
      <c r="AI371" s="471"/>
      <c r="AJ371" s="445"/>
      <c r="AK371" s="498"/>
      <c r="AL371" s="498"/>
      <c r="AM371" s="498"/>
      <c r="AN371" s="498"/>
      <c r="AO371" s="498"/>
      <c r="AP371" s="498"/>
      <c r="AQ371" s="498"/>
      <c r="AR371" s="498"/>
      <c r="AS371" s="498"/>
      <c r="AT371" s="498"/>
      <c r="AU371" s="498"/>
      <c r="AV371" s="498"/>
      <c r="AW371" s="498"/>
      <c r="AX371" s="498"/>
      <c r="AY371" s="448"/>
      <c r="AZ371" s="235"/>
      <c r="BA371" s="715"/>
      <c r="BB371"/>
      <c r="BC371" s="715"/>
      <c r="BD371"/>
      <c r="BE371" s="715"/>
      <c r="BF371"/>
      <c r="BG371" s="715"/>
      <c r="BH371"/>
      <c r="BI371" s="715"/>
      <c r="BJ371"/>
      <c r="BK371" s="715"/>
      <c r="BL371"/>
      <c r="BM371" s="715"/>
      <c r="BN371"/>
      <c r="BO371" s="387"/>
      <c r="BP371"/>
      <c r="BQ371" s="387"/>
      <c r="BR371"/>
      <c r="BS371" s="387"/>
      <c r="BT371"/>
      <c r="BU371" s="387"/>
      <c r="BV371"/>
      <c r="BW371" s="387"/>
      <c r="BX371"/>
      <c r="BY371" s="387"/>
      <c r="BZ371"/>
      <c r="CA371" s="387"/>
      <c r="CB371"/>
      <c r="CC371" s="387"/>
      <c r="CD371"/>
      <c r="CE371" s="387"/>
      <c r="CF371"/>
      <c r="CG371" s="387"/>
      <c r="CH371"/>
      <c r="CI371" s="387"/>
      <c r="CJ371"/>
      <c r="CK371" s="235"/>
      <c r="DN371" s="507"/>
      <c r="DO371" s="507"/>
      <c r="DP371" s="507"/>
      <c r="DQ371" s="507"/>
      <c r="DR371" s="507"/>
      <c r="DS371" s="507"/>
      <c r="DT371" s="507"/>
      <c r="DU371" s="507"/>
      <c r="DV371" s="507"/>
      <c r="DW371" s="507"/>
      <c r="DX371" s="507"/>
      <c r="DY371" s="507"/>
      <c r="DZ371" s="507"/>
      <c r="EA371" s="507"/>
      <c r="EB371" s="507"/>
      <c r="EC371" s="507"/>
      <c r="ED371" s="507"/>
      <c r="EE371" s="507"/>
      <c r="EF371" s="507"/>
      <c r="EG371" s="507"/>
      <c r="EH371" s="507"/>
      <c r="EI371" s="507"/>
      <c r="EJ371" s="507"/>
      <c r="EK371" s="507"/>
      <c r="EL371" s="507"/>
      <c r="EM371" s="507"/>
      <c r="EN371" s="507"/>
      <c r="EO371" s="507"/>
      <c r="EP371" s="507"/>
      <c r="EQ371" s="507"/>
      <c r="ER371" s="507"/>
      <c r="ES371" s="507"/>
      <c r="ET371" s="507"/>
      <c r="EU371" s="507"/>
      <c r="EV371" s="507"/>
      <c r="EW371" s="507"/>
      <c r="EX371" s="507"/>
      <c r="EY371" s="507"/>
      <c r="EZ371" s="507"/>
      <c r="FA371" s="507"/>
      <c r="FB371" s="507"/>
      <c r="FC371" s="507"/>
      <c r="FD371" s="507"/>
      <c r="FE371" s="507"/>
      <c r="FF371" s="507"/>
      <c r="FG371" s="507"/>
      <c r="FH371" s="507"/>
      <c r="FI371" s="507"/>
      <c r="FJ371" s="507"/>
      <c r="FK371" s="507"/>
      <c r="FL371" s="507"/>
      <c r="FM371" s="507"/>
      <c r="FN371" s="507"/>
      <c r="FO371" s="507"/>
      <c r="FP371" s="507"/>
      <c r="FQ371" s="507"/>
      <c r="FR371" s="507"/>
      <c r="FS371" s="507"/>
      <c r="FT371" s="507"/>
      <c r="FU371" s="507"/>
      <c r="FV371" s="507"/>
      <c r="FW371" s="507"/>
      <c r="FX371" s="507"/>
      <c r="FY371" s="507"/>
      <c r="FZ371" s="507"/>
      <c r="GA371" s="507"/>
      <c r="GB371" s="507"/>
      <c r="GC371" s="507"/>
      <c r="GD371" s="507"/>
      <c r="GE371" s="507"/>
      <c r="GF371" s="507"/>
      <c r="GG371" s="507"/>
      <c r="GH371" s="507"/>
      <c r="GI371" s="507"/>
      <c r="GJ371" s="507"/>
      <c r="GK371" s="507"/>
      <c r="GL371" s="507"/>
      <c r="GM371" s="507"/>
      <c r="GN371" s="507"/>
      <c r="GO371" s="507"/>
      <c r="GP371" s="507"/>
      <c r="GQ371" s="507"/>
      <c r="GR371" s="507"/>
      <c r="GS371" s="507"/>
      <c r="GT371" s="507"/>
      <c r="GU371" s="507"/>
      <c r="GV371" s="507"/>
      <c r="GW371" s="507"/>
      <c r="GX371" s="507"/>
      <c r="GY371" s="507"/>
      <c r="GZ371" s="507"/>
      <c r="HA371" s="507"/>
      <c r="HB371" s="507"/>
      <c r="HC371" s="507"/>
      <c r="HD371" s="507"/>
      <c r="HE371" s="507"/>
      <c r="HF371" s="507"/>
      <c r="HG371" s="507"/>
      <c r="HH371" s="507"/>
      <c r="HI371" s="507"/>
      <c r="HJ371" s="507"/>
      <c r="HK371" s="507"/>
      <c r="HL371" s="507"/>
      <c r="HM371" s="507"/>
      <c r="HN371" s="507"/>
      <c r="HO371" s="507"/>
      <c r="HP371" s="507"/>
      <c r="HQ371" s="507"/>
      <c r="HR371" s="507"/>
      <c r="HS371" s="507"/>
      <c r="HT371" s="507"/>
      <c r="HU371" s="507"/>
      <c r="HV371" s="507"/>
      <c r="HW371" s="507"/>
      <c r="HX371" s="507"/>
      <c r="HY371" s="507"/>
      <c r="HZ371" s="507"/>
      <c r="IA371" s="507"/>
      <c r="IB371" s="507"/>
      <c r="IC371" s="507"/>
      <c r="ID371" s="507"/>
      <c r="IE371" s="507"/>
      <c r="IF371" s="507"/>
      <c r="IG371" s="507"/>
      <c r="IH371" s="507"/>
      <c r="II371" s="507"/>
      <c r="IJ371" s="507"/>
    </row>
    <row r="372" spans="1:244" s="398" customFormat="1" ht="19" x14ac:dyDescent="0.2">
      <c r="A372"/>
      <c r="B372" s="290"/>
      <c r="C372"/>
      <c r="D372" s="341"/>
      <c r="E372" s="463"/>
      <c r="F372" s="463"/>
      <c r="G372" s="271"/>
      <c r="H372"/>
      <c r="I372" s="99"/>
      <c r="J372"/>
      <c r="K372"/>
      <c r="L372"/>
      <c r="M372" s="275"/>
      <c r="N372" s="275"/>
      <c r="O372" s="275"/>
      <c r="P372" s="275"/>
      <c r="Q372" s="275"/>
      <c r="R372" s="275"/>
      <c r="S372" s="275"/>
      <c r="T372" s="275"/>
      <c r="U372" s="275"/>
      <c r="V372" s="275"/>
      <c r="W372" s="275"/>
      <c r="X372" s="275"/>
      <c r="Y372" s="275"/>
      <c r="Z372" s="275"/>
      <c r="AA372" s="275"/>
      <c r="AB372" s="23"/>
      <c r="AC372"/>
      <c r="AD372" s="92"/>
      <c r="AE372"/>
      <c r="AF372"/>
      <c r="AG372"/>
      <c r="AH372" s="96"/>
      <c r="AI372" s="471"/>
      <c r="AJ372" s="445"/>
      <c r="AK372" s="498"/>
      <c r="AL372" s="498"/>
      <c r="AM372" s="498"/>
      <c r="AN372" s="498"/>
      <c r="AO372" s="498"/>
      <c r="AP372" s="498"/>
      <c r="AQ372" s="498"/>
      <c r="AR372" s="498"/>
      <c r="AS372" s="498"/>
      <c r="AT372" s="498"/>
      <c r="AU372" s="498"/>
      <c r="AV372" s="498"/>
      <c r="AW372" s="498"/>
      <c r="AX372" s="498"/>
      <c r="AY372" s="448"/>
      <c r="AZ372" s="235"/>
      <c r="BA372" s="715"/>
      <c r="BB372"/>
      <c r="BC372" s="715"/>
      <c r="BD372"/>
      <c r="BE372" s="715"/>
      <c r="BF372"/>
      <c r="BG372" s="715"/>
      <c r="BH372"/>
      <c r="BI372" s="715"/>
      <c r="BJ372"/>
      <c r="BK372" s="715"/>
      <c r="BL372"/>
      <c r="BM372" s="715"/>
      <c r="BN372"/>
      <c r="BO372" s="387"/>
      <c r="BP372"/>
      <c r="BQ372" s="387"/>
      <c r="BR372"/>
      <c r="BS372" s="387"/>
      <c r="BT372"/>
      <c r="BU372" s="387"/>
      <c r="BV372"/>
      <c r="BW372" s="387"/>
      <c r="BX372"/>
      <c r="BY372" s="387"/>
      <c r="BZ372"/>
      <c r="CA372" s="387"/>
      <c r="CB372"/>
      <c r="CC372" s="387"/>
      <c r="CD372"/>
      <c r="CE372" s="387"/>
      <c r="CF372"/>
      <c r="CG372" s="387"/>
      <c r="CH372"/>
      <c r="CI372" s="387"/>
      <c r="CJ372"/>
      <c r="CK372" s="235"/>
      <c r="DN372" s="507"/>
      <c r="DO372" s="507"/>
      <c r="DP372" s="507"/>
      <c r="DQ372" s="507"/>
      <c r="DR372" s="507"/>
      <c r="DS372" s="507"/>
      <c r="DT372" s="507"/>
      <c r="DU372" s="507"/>
      <c r="DV372" s="507"/>
      <c r="DW372" s="507"/>
      <c r="DX372" s="507"/>
      <c r="DY372" s="507"/>
      <c r="DZ372" s="507"/>
      <c r="EA372" s="507"/>
      <c r="EB372" s="507"/>
      <c r="EC372" s="507"/>
      <c r="ED372" s="507"/>
      <c r="EE372" s="507"/>
      <c r="EF372" s="507"/>
      <c r="EG372" s="507"/>
      <c r="EH372" s="507"/>
      <c r="EI372" s="507"/>
      <c r="EJ372" s="507"/>
      <c r="EK372" s="507"/>
      <c r="EL372" s="507"/>
      <c r="EM372" s="507"/>
      <c r="EN372" s="507"/>
      <c r="EO372" s="507"/>
      <c r="EP372" s="507"/>
      <c r="EQ372" s="507"/>
      <c r="ER372" s="507"/>
      <c r="ES372" s="507"/>
      <c r="ET372" s="507"/>
      <c r="EU372" s="507"/>
      <c r="EV372" s="507"/>
      <c r="EW372" s="507"/>
      <c r="EX372" s="507"/>
      <c r="EY372" s="507"/>
      <c r="EZ372" s="507"/>
      <c r="FA372" s="507"/>
      <c r="FB372" s="507"/>
      <c r="FC372" s="507"/>
      <c r="FD372" s="507"/>
      <c r="FE372" s="507"/>
      <c r="FF372" s="507"/>
      <c r="FG372" s="507"/>
      <c r="FH372" s="507"/>
      <c r="FI372" s="507"/>
      <c r="FJ372" s="507"/>
      <c r="FK372" s="507"/>
      <c r="FL372" s="507"/>
      <c r="FM372" s="507"/>
      <c r="FN372" s="507"/>
      <c r="FO372" s="507"/>
      <c r="FP372" s="507"/>
      <c r="FQ372" s="507"/>
      <c r="FR372" s="507"/>
      <c r="FS372" s="507"/>
      <c r="FT372" s="507"/>
      <c r="FU372" s="507"/>
      <c r="FV372" s="507"/>
      <c r="FW372" s="507"/>
      <c r="FX372" s="507"/>
      <c r="FY372" s="507"/>
      <c r="FZ372" s="507"/>
      <c r="GA372" s="507"/>
      <c r="GB372" s="507"/>
      <c r="GC372" s="507"/>
      <c r="GD372" s="507"/>
      <c r="GE372" s="507"/>
      <c r="GF372" s="507"/>
      <c r="GG372" s="507"/>
      <c r="GH372" s="507"/>
      <c r="GI372" s="507"/>
      <c r="GJ372" s="507"/>
      <c r="GK372" s="507"/>
      <c r="GL372" s="507"/>
      <c r="GM372" s="507"/>
      <c r="GN372" s="507"/>
      <c r="GO372" s="507"/>
      <c r="GP372" s="507"/>
      <c r="GQ372" s="507"/>
      <c r="GR372" s="507"/>
      <c r="GS372" s="507"/>
      <c r="GT372" s="507"/>
      <c r="GU372" s="507"/>
      <c r="GV372" s="507"/>
      <c r="GW372" s="507"/>
      <c r="GX372" s="507"/>
      <c r="GY372" s="507"/>
      <c r="GZ372" s="507"/>
      <c r="HA372" s="507"/>
      <c r="HB372" s="507"/>
      <c r="HC372" s="507"/>
      <c r="HD372" s="507"/>
      <c r="HE372" s="507"/>
      <c r="HF372" s="507"/>
      <c r="HG372" s="507"/>
      <c r="HH372" s="507"/>
      <c r="HI372" s="507"/>
      <c r="HJ372" s="507"/>
      <c r="HK372" s="507"/>
      <c r="HL372" s="507"/>
      <c r="HM372" s="507"/>
      <c r="HN372" s="507"/>
      <c r="HO372" s="507"/>
      <c r="HP372" s="507"/>
      <c r="HQ372" s="507"/>
      <c r="HR372" s="507"/>
      <c r="HS372" s="507"/>
      <c r="HT372" s="507"/>
      <c r="HU372" s="507"/>
      <c r="HV372" s="507"/>
      <c r="HW372" s="507"/>
      <c r="HX372" s="507"/>
      <c r="HY372" s="507"/>
      <c r="HZ372" s="507"/>
      <c r="IA372" s="507"/>
      <c r="IB372" s="507"/>
      <c r="IC372" s="507"/>
      <c r="ID372" s="507"/>
      <c r="IE372" s="507"/>
      <c r="IF372" s="507"/>
      <c r="IG372" s="507"/>
      <c r="IH372" s="507"/>
      <c r="II372" s="507"/>
      <c r="IJ372" s="507"/>
    </row>
    <row r="373" spans="1:244" s="398" customFormat="1" ht="19" x14ac:dyDescent="0.2">
      <c r="A373"/>
      <c r="B373" s="290"/>
      <c r="C373"/>
      <c r="D373" s="341"/>
      <c r="E373" s="463"/>
      <c r="F373" s="463"/>
      <c r="G373" s="271"/>
      <c r="H373"/>
      <c r="I373" s="99"/>
      <c r="J373"/>
      <c r="K373"/>
      <c r="L373"/>
      <c r="M373" s="275"/>
      <c r="N373" s="275"/>
      <c r="O373" s="275"/>
      <c r="P373" s="275"/>
      <c r="Q373" s="275"/>
      <c r="R373" s="275"/>
      <c r="S373" s="275"/>
      <c r="T373" s="275"/>
      <c r="U373" s="275"/>
      <c r="V373" s="275"/>
      <c r="W373" s="275"/>
      <c r="X373" s="275"/>
      <c r="Y373" s="275"/>
      <c r="Z373" s="275"/>
      <c r="AA373" s="275"/>
      <c r="AB373" s="23"/>
      <c r="AC373"/>
      <c r="AD373" s="92"/>
      <c r="AE373"/>
      <c r="AF373"/>
      <c r="AG373"/>
      <c r="AH373" s="96"/>
      <c r="AI373" s="471"/>
      <c r="AJ373" s="445"/>
      <c r="AK373" s="498"/>
      <c r="AL373" s="498"/>
      <c r="AM373" s="498"/>
      <c r="AN373" s="498"/>
      <c r="AO373" s="498"/>
      <c r="AP373" s="498"/>
      <c r="AQ373" s="498"/>
      <c r="AR373" s="498"/>
      <c r="AS373" s="498"/>
      <c r="AT373" s="498"/>
      <c r="AU373" s="498"/>
      <c r="AV373" s="498"/>
      <c r="AW373" s="498"/>
      <c r="AX373" s="498"/>
      <c r="AY373" s="448"/>
      <c r="AZ373" s="235"/>
      <c r="BA373" s="715"/>
      <c r="BB373"/>
      <c r="BC373" s="715"/>
      <c r="BD373"/>
      <c r="BE373" s="715"/>
      <c r="BF373"/>
      <c r="BG373" s="715"/>
      <c r="BH373"/>
      <c r="BI373" s="715"/>
      <c r="BJ373"/>
      <c r="BK373" s="715"/>
      <c r="BL373"/>
      <c r="BM373" s="715"/>
      <c r="BN373"/>
      <c r="BO373" s="387"/>
      <c r="BP373"/>
      <c r="BQ373" s="387"/>
      <c r="BR373"/>
      <c r="BS373" s="387"/>
      <c r="BT373"/>
      <c r="BU373" s="387"/>
      <c r="BV373"/>
      <c r="BW373" s="387"/>
      <c r="BX373"/>
      <c r="BY373" s="387"/>
      <c r="BZ373"/>
      <c r="CA373" s="387"/>
      <c r="CB373"/>
      <c r="CC373" s="387"/>
      <c r="CD373"/>
      <c r="CE373" s="387"/>
      <c r="CF373"/>
      <c r="CG373" s="387"/>
      <c r="CH373"/>
      <c r="CI373" s="387"/>
      <c r="CJ373"/>
      <c r="CK373" s="235"/>
      <c r="DN373" s="507"/>
      <c r="DO373" s="507"/>
      <c r="DP373" s="507"/>
      <c r="DQ373" s="507"/>
      <c r="DR373" s="507"/>
      <c r="DS373" s="507"/>
      <c r="DT373" s="507"/>
      <c r="DU373" s="507"/>
      <c r="DV373" s="507"/>
      <c r="DW373" s="507"/>
      <c r="DX373" s="507"/>
      <c r="DY373" s="507"/>
      <c r="DZ373" s="507"/>
      <c r="EA373" s="507"/>
      <c r="EB373" s="507"/>
      <c r="EC373" s="507"/>
      <c r="ED373" s="507"/>
      <c r="EE373" s="507"/>
      <c r="EF373" s="507"/>
      <c r="EG373" s="507"/>
      <c r="EH373" s="507"/>
      <c r="EI373" s="507"/>
      <c r="EJ373" s="507"/>
      <c r="EK373" s="507"/>
      <c r="EL373" s="507"/>
      <c r="EM373" s="507"/>
      <c r="EN373" s="507"/>
      <c r="EO373" s="507"/>
      <c r="EP373" s="507"/>
      <c r="EQ373" s="507"/>
      <c r="ER373" s="507"/>
      <c r="ES373" s="507"/>
      <c r="ET373" s="507"/>
      <c r="EU373" s="507"/>
      <c r="EV373" s="507"/>
      <c r="EW373" s="507"/>
      <c r="EX373" s="507"/>
      <c r="EY373" s="507"/>
      <c r="EZ373" s="507"/>
      <c r="FA373" s="507"/>
      <c r="FB373" s="507"/>
      <c r="FC373" s="507"/>
      <c r="FD373" s="507"/>
      <c r="FE373" s="507"/>
      <c r="FF373" s="507"/>
      <c r="FG373" s="507"/>
      <c r="FH373" s="507"/>
      <c r="FI373" s="507"/>
      <c r="FJ373" s="507"/>
      <c r="FK373" s="507"/>
      <c r="FL373" s="507"/>
      <c r="FM373" s="507"/>
      <c r="FN373" s="507"/>
      <c r="FO373" s="507"/>
      <c r="FP373" s="507"/>
      <c r="FQ373" s="507"/>
      <c r="FR373" s="507"/>
      <c r="FS373" s="507"/>
      <c r="FT373" s="507"/>
      <c r="FU373" s="507"/>
      <c r="FV373" s="507"/>
      <c r="FW373" s="507"/>
      <c r="FX373" s="507"/>
      <c r="FY373" s="507"/>
      <c r="FZ373" s="507"/>
      <c r="GA373" s="507"/>
      <c r="GB373" s="507"/>
      <c r="GC373" s="507"/>
      <c r="GD373" s="507"/>
      <c r="GE373" s="507"/>
      <c r="GF373" s="507"/>
      <c r="GG373" s="507"/>
      <c r="GH373" s="507"/>
      <c r="GI373" s="507"/>
      <c r="GJ373" s="507"/>
      <c r="GK373" s="507"/>
      <c r="GL373" s="507"/>
      <c r="GM373" s="507"/>
      <c r="GN373" s="507"/>
      <c r="GO373" s="507"/>
      <c r="GP373" s="507"/>
      <c r="GQ373" s="507"/>
      <c r="GR373" s="507"/>
      <c r="GS373" s="507"/>
      <c r="GT373" s="507"/>
      <c r="GU373" s="507"/>
      <c r="GV373" s="507"/>
      <c r="GW373" s="507"/>
      <c r="GX373" s="507"/>
      <c r="GY373" s="507"/>
      <c r="GZ373" s="507"/>
      <c r="HA373" s="507"/>
      <c r="HB373" s="507"/>
      <c r="HC373" s="507"/>
      <c r="HD373" s="507"/>
      <c r="HE373" s="507"/>
      <c r="HF373" s="507"/>
      <c r="HG373" s="507"/>
      <c r="HH373" s="507"/>
      <c r="HI373" s="507"/>
      <c r="HJ373" s="507"/>
      <c r="HK373" s="507"/>
      <c r="HL373" s="507"/>
      <c r="HM373" s="507"/>
      <c r="HN373" s="507"/>
      <c r="HO373" s="507"/>
      <c r="HP373" s="507"/>
      <c r="HQ373" s="507"/>
      <c r="HR373" s="507"/>
      <c r="HS373" s="507"/>
      <c r="HT373" s="507"/>
      <c r="HU373" s="507"/>
      <c r="HV373" s="507"/>
      <c r="HW373" s="507"/>
      <c r="HX373" s="507"/>
      <c r="HY373" s="507"/>
      <c r="HZ373" s="507"/>
      <c r="IA373" s="507"/>
      <c r="IB373" s="507"/>
      <c r="IC373" s="507"/>
      <c r="ID373" s="507"/>
      <c r="IE373" s="507"/>
      <c r="IF373" s="507"/>
      <c r="IG373" s="507"/>
      <c r="IH373" s="507"/>
      <c r="II373" s="507"/>
      <c r="IJ373" s="507"/>
    </row>
    <row r="374" spans="1:244" s="398" customFormat="1" ht="19" x14ac:dyDescent="0.2">
      <c r="A374"/>
      <c r="B374" s="290"/>
      <c r="C374"/>
      <c r="D374" s="341"/>
      <c r="E374" s="463"/>
      <c r="F374" s="463"/>
      <c r="G374" s="271"/>
      <c r="H374"/>
      <c r="I374" s="99"/>
      <c r="J374"/>
      <c r="K374"/>
      <c r="L374"/>
      <c r="M374" s="275"/>
      <c r="N374" s="275"/>
      <c r="O374" s="275"/>
      <c r="P374" s="275"/>
      <c r="Q374" s="275"/>
      <c r="R374" s="275"/>
      <c r="S374" s="275"/>
      <c r="T374" s="275"/>
      <c r="U374" s="275"/>
      <c r="V374" s="275"/>
      <c r="W374" s="275"/>
      <c r="X374" s="275"/>
      <c r="Y374" s="275"/>
      <c r="Z374" s="275"/>
      <c r="AA374" s="275"/>
      <c r="AB374" s="23"/>
      <c r="AC374"/>
      <c r="AD374" s="92"/>
      <c r="AE374"/>
      <c r="AF374"/>
      <c r="AG374"/>
      <c r="AH374" s="96"/>
      <c r="AI374" s="471"/>
      <c r="AJ374" s="445"/>
      <c r="AK374" s="498"/>
      <c r="AL374" s="498"/>
      <c r="AM374" s="498"/>
      <c r="AN374" s="498"/>
      <c r="AO374" s="498"/>
      <c r="AP374" s="498"/>
      <c r="AQ374" s="498"/>
      <c r="AR374" s="498"/>
      <c r="AS374" s="498"/>
      <c r="AT374" s="498"/>
      <c r="AU374" s="498"/>
      <c r="AV374" s="498"/>
      <c r="AW374" s="498"/>
      <c r="AX374" s="498"/>
      <c r="AY374" s="448"/>
      <c r="AZ374" s="235"/>
      <c r="BA374" s="715"/>
      <c r="BB374"/>
      <c r="BC374" s="715"/>
      <c r="BD374"/>
      <c r="BE374" s="715"/>
      <c r="BF374"/>
      <c r="BG374" s="715"/>
      <c r="BH374"/>
      <c r="BI374" s="715"/>
      <c r="BJ374"/>
      <c r="BK374" s="715"/>
      <c r="BL374"/>
      <c r="BM374" s="715"/>
      <c r="BN374"/>
      <c r="BO374" s="387"/>
      <c r="BP374"/>
      <c r="BQ374" s="387"/>
      <c r="BR374"/>
      <c r="BS374" s="387"/>
      <c r="BT374"/>
      <c r="BU374" s="387"/>
      <c r="BV374"/>
      <c r="BW374" s="387"/>
      <c r="BX374"/>
      <c r="BY374" s="387"/>
      <c r="BZ374"/>
      <c r="CA374" s="387"/>
      <c r="CB374"/>
      <c r="CC374" s="387"/>
      <c r="CD374"/>
      <c r="CE374" s="387"/>
      <c r="CF374"/>
      <c r="CG374" s="387"/>
      <c r="CH374"/>
      <c r="CI374" s="387"/>
      <c r="CJ374"/>
      <c r="CK374" s="235"/>
      <c r="DN374" s="507"/>
      <c r="DO374" s="507"/>
      <c r="DP374" s="507"/>
      <c r="DQ374" s="507"/>
      <c r="DR374" s="507"/>
      <c r="DS374" s="507"/>
      <c r="DT374" s="507"/>
      <c r="DU374" s="507"/>
      <c r="DV374" s="507"/>
      <c r="DW374" s="507"/>
      <c r="DX374" s="507"/>
      <c r="DY374" s="507"/>
      <c r="DZ374" s="507"/>
      <c r="EA374" s="507"/>
      <c r="EB374" s="507"/>
      <c r="EC374" s="507"/>
      <c r="ED374" s="507"/>
      <c r="EE374" s="507"/>
      <c r="EF374" s="507"/>
      <c r="EG374" s="507"/>
      <c r="EH374" s="507"/>
      <c r="EI374" s="507"/>
      <c r="EJ374" s="507"/>
      <c r="EK374" s="507"/>
      <c r="EL374" s="507"/>
      <c r="EM374" s="507"/>
      <c r="EN374" s="507"/>
      <c r="EO374" s="507"/>
      <c r="EP374" s="507"/>
      <c r="EQ374" s="507"/>
      <c r="ER374" s="507"/>
      <c r="ES374" s="507"/>
      <c r="ET374" s="507"/>
      <c r="EU374" s="507"/>
      <c r="EV374" s="507"/>
      <c r="EW374" s="507"/>
      <c r="EX374" s="507"/>
      <c r="EY374" s="507"/>
      <c r="EZ374" s="507"/>
      <c r="FA374" s="507"/>
      <c r="FB374" s="507"/>
      <c r="FC374" s="507"/>
      <c r="FD374" s="507"/>
      <c r="FE374" s="507"/>
      <c r="FF374" s="507"/>
      <c r="FG374" s="507"/>
      <c r="FH374" s="507"/>
      <c r="FI374" s="507"/>
      <c r="FJ374" s="507"/>
      <c r="FK374" s="507"/>
      <c r="FL374" s="507"/>
      <c r="FM374" s="507"/>
      <c r="FN374" s="507"/>
      <c r="FO374" s="507"/>
      <c r="FP374" s="507"/>
      <c r="FQ374" s="507"/>
      <c r="FR374" s="507"/>
      <c r="FS374" s="507"/>
      <c r="FT374" s="507"/>
      <c r="FU374" s="507"/>
      <c r="FV374" s="507"/>
      <c r="FW374" s="507"/>
      <c r="FX374" s="507"/>
      <c r="FY374" s="507"/>
      <c r="FZ374" s="507"/>
      <c r="GA374" s="507"/>
      <c r="GB374" s="507"/>
      <c r="GC374" s="507"/>
      <c r="GD374" s="507"/>
      <c r="GE374" s="507"/>
      <c r="GF374" s="507"/>
      <c r="GG374" s="507"/>
      <c r="GH374" s="507"/>
      <c r="GI374" s="507"/>
      <c r="GJ374" s="507"/>
      <c r="GK374" s="507"/>
      <c r="GL374" s="507"/>
      <c r="GM374" s="507"/>
      <c r="GN374" s="507"/>
      <c r="GO374" s="507"/>
      <c r="GP374" s="507"/>
      <c r="GQ374" s="507"/>
      <c r="GR374" s="507"/>
      <c r="GS374" s="507"/>
      <c r="GT374" s="507"/>
      <c r="GU374" s="507"/>
      <c r="GV374" s="507"/>
      <c r="GW374" s="507"/>
      <c r="GX374" s="507"/>
      <c r="GY374" s="507"/>
      <c r="GZ374" s="507"/>
      <c r="HA374" s="507"/>
      <c r="HB374" s="507"/>
      <c r="HC374" s="507"/>
      <c r="HD374" s="507"/>
      <c r="HE374" s="507"/>
      <c r="HF374" s="507"/>
      <c r="HG374" s="507"/>
      <c r="HH374" s="507"/>
      <c r="HI374" s="507"/>
      <c r="HJ374" s="507"/>
      <c r="HK374" s="507"/>
      <c r="HL374" s="507"/>
      <c r="HM374" s="507"/>
      <c r="HN374" s="507"/>
      <c r="HO374" s="507"/>
      <c r="HP374" s="507"/>
      <c r="HQ374" s="507"/>
      <c r="HR374" s="507"/>
      <c r="HS374" s="507"/>
      <c r="HT374" s="507"/>
      <c r="HU374" s="507"/>
      <c r="HV374" s="507"/>
      <c r="HW374" s="507"/>
      <c r="HX374" s="507"/>
      <c r="HY374" s="507"/>
      <c r="HZ374" s="507"/>
      <c r="IA374" s="507"/>
      <c r="IB374" s="507"/>
      <c r="IC374" s="507"/>
      <c r="ID374" s="507"/>
      <c r="IE374" s="507"/>
      <c r="IF374" s="507"/>
      <c r="IG374" s="507"/>
      <c r="IH374" s="507"/>
      <c r="II374" s="507"/>
      <c r="IJ374" s="507"/>
    </row>
    <row r="375" spans="1:244" s="398" customFormat="1" ht="19" x14ac:dyDescent="0.2">
      <c r="A375"/>
      <c r="B375" s="290"/>
      <c r="C375"/>
      <c r="D375" s="341"/>
      <c r="E375" s="463"/>
      <c r="F375" s="463"/>
      <c r="G375" s="271"/>
      <c r="H375"/>
      <c r="I375" s="99"/>
      <c r="J375"/>
      <c r="K375"/>
      <c r="L375"/>
      <c r="M375" s="275"/>
      <c r="N375" s="275"/>
      <c r="O375" s="275"/>
      <c r="P375" s="275"/>
      <c r="Q375" s="275"/>
      <c r="R375" s="275"/>
      <c r="S375" s="275"/>
      <c r="T375" s="275"/>
      <c r="U375" s="275"/>
      <c r="V375" s="275"/>
      <c r="W375" s="275"/>
      <c r="X375" s="275"/>
      <c r="Y375" s="275"/>
      <c r="Z375" s="275"/>
      <c r="AA375" s="275"/>
      <c r="AB375" s="23"/>
      <c r="AC375"/>
      <c r="AD375" s="92"/>
      <c r="AE375"/>
      <c r="AF375"/>
      <c r="AG375"/>
      <c r="AH375" s="96"/>
      <c r="AI375" s="471"/>
      <c r="AJ375" s="445"/>
      <c r="AK375" s="498"/>
      <c r="AL375" s="498"/>
      <c r="AM375" s="498"/>
      <c r="AN375" s="498"/>
      <c r="AO375" s="498"/>
      <c r="AP375" s="498"/>
      <c r="AQ375" s="498"/>
      <c r="AR375" s="498"/>
      <c r="AS375" s="498"/>
      <c r="AT375" s="498"/>
      <c r="AU375" s="498"/>
      <c r="AV375" s="498"/>
      <c r="AW375" s="498"/>
      <c r="AX375" s="498"/>
      <c r="AY375" s="448"/>
      <c r="AZ375" s="235"/>
      <c r="BA375" s="715"/>
      <c r="BB375"/>
      <c r="BC375" s="715"/>
      <c r="BD375"/>
      <c r="BE375" s="715"/>
      <c r="BF375"/>
      <c r="BG375" s="715"/>
      <c r="BH375"/>
      <c r="BI375" s="715"/>
      <c r="BJ375"/>
      <c r="BK375" s="715"/>
      <c r="BL375"/>
      <c r="BM375" s="715"/>
      <c r="BN375"/>
      <c r="BO375" s="387"/>
      <c r="BP375"/>
      <c r="BQ375" s="387"/>
      <c r="BR375"/>
      <c r="BS375" s="387"/>
      <c r="BT375"/>
      <c r="BU375" s="387"/>
      <c r="BV375"/>
      <c r="BW375" s="387"/>
      <c r="BX375"/>
      <c r="BY375" s="387"/>
      <c r="BZ375"/>
      <c r="CA375" s="387"/>
      <c r="CB375"/>
      <c r="CC375" s="387"/>
      <c r="CD375"/>
      <c r="CE375" s="387"/>
      <c r="CF375"/>
      <c r="CG375" s="387"/>
      <c r="CH375"/>
      <c r="CI375" s="387"/>
      <c r="CJ375"/>
      <c r="CK375" s="235"/>
      <c r="DN375" s="507"/>
      <c r="DO375" s="507"/>
      <c r="DP375" s="507"/>
      <c r="DQ375" s="507"/>
      <c r="DR375" s="507"/>
      <c r="DS375" s="507"/>
      <c r="DT375" s="507"/>
      <c r="DU375" s="507"/>
      <c r="DV375" s="507"/>
      <c r="DW375" s="507"/>
      <c r="DX375" s="507"/>
      <c r="DY375" s="507"/>
      <c r="DZ375" s="507"/>
      <c r="EA375" s="507"/>
      <c r="EB375" s="507"/>
      <c r="EC375" s="507"/>
      <c r="ED375" s="507"/>
      <c r="EE375" s="507"/>
      <c r="EF375" s="507"/>
      <c r="EG375" s="507"/>
      <c r="EH375" s="507"/>
      <c r="EI375" s="507"/>
      <c r="EJ375" s="507"/>
      <c r="EK375" s="507"/>
      <c r="EL375" s="507"/>
      <c r="EM375" s="507"/>
      <c r="EN375" s="507"/>
      <c r="EO375" s="507"/>
      <c r="EP375" s="507"/>
      <c r="EQ375" s="507"/>
      <c r="ER375" s="507"/>
      <c r="ES375" s="507"/>
      <c r="ET375" s="507"/>
      <c r="EU375" s="507"/>
      <c r="EV375" s="507"/>
      <c r="EW375" s="507"/>
      <c r="EX375" s="507"/>
      <c r="EY375" s="507"/>
      <c r="EZ375" s="507"/>
      <c r="FA375" s="507"/>
      <c r="FB375" s="507"/>
      <c r="FC375" s="507"/>
      <c r="FD375" s="507"/>
      <c r="FE375" s="507"/>
      <c r="FF375" s="507"/>
      <c r="FG375" s="507"/>
      <c r="FH375" s="507"/>
      <c r="FI375" s="507"/>
      <c r="FJ375" s="507"/>
      <c r="FK375" s="507"/>
      <c r="FL375" s="507"/>
      <c r="FM375" s="507"/>
      <c r="FN375" s="507"/>
      <c r="FO375" s="507"/>
      <c r="FP375" s="507"/>
      <c r="FQ375" s="507"/>
      <c r="FR375" s="507"/>
      <c r="FS375" s="507"/>
      <c r="FT375" s="507"/>
      <c r="FU375" s="507"/>
      <c r="FV375" s="507"/>
      <c r="FW375" s="507"/>
      <c r="FX375" s="507"/>
      <c r="FY375" s="507"/>
      <c r="FZ375" s="507"/>
      <c r="GA375" s="507"/>
      <c r="GB375" s="507"/>
      <c r="GC375" s="507"/>
      <c r="GD375" s="507"/>
      <c r="GE375" s="507"/>
      <c r="GF375" s="507"/>
      <c r="GG375" s="507"/>
      <c r="GH375" s="507"/>
      <c r="GI375" s="507"/>
      <c r="GJ375" s="507"/>
      <c r="GK375" s="507"/>
      <c r="GL375" s="507"/>
      <c r="GM375" s="507"/>
      <c r="GN375" s="507"/>
      <c r="GO375" s="507"/>
      <c r="GP375" s="507"/>
      <c r="GQ375" s="507"/>
      <c r="GR375" s="507"/>
      <c r="GS375" s="507"/>
      <c r="GT375" s="507"/>
      <c r="GU375" s="507"/>
      <c r="GV375" s="507"/>
      <c r="GW375" s="507"/>
      <c r="GX375" s="507"/>
      <c r="GY375" s="507"/>
      <c r="GZ375" s="507"/>
      <c r="HA375" s="507"/>
      <c r="HB375" s="507"/>
      <c r="HC375" s="507"/>
      <c r="HD375" s="507"/>
      <c r="HE375" s="507"/>
      <c r="HF375" s="507"/>
      <c r="HG375" s="507"/>
      <c r="HH375" s="507"/>
      <c r="HI375" s="507"/>
      <c r="HJ375" s="507"/>
      <c r="HK375" s="507"/>
      <c r="HL375" s="507"/>
      <c r="HM375" s="507"/>
      <c r="HN375" s="507"/>
      <c r="HO375" s="507"/>
      <c r="HP375" s="507"/>
      <c r="HQ375" s="507"/>
      <c r="HR375" s="507"/>
      <c r="HS375" s="507"/>
      <c r="HT375" s="507"/>
      <c r="HU375" s="507"/>
      <c r="HV375" s="507"/>
      <c r="HW375" s="507"/>
      <c r="HX375" s="507"/>
      <c r="HY375" s="507"/>
      <c r="HZ375" s="507"/>
      <c r="IA375" s="507"/>
      <c r="IB375" s="507"/>
      <c r="IC375" s="507"/>
      <c r="ID375" s="507"/>
      <c r="IE375" s="507"/>
      <c r="IF375" s="507"/>
      <c r="IG375" s="507"/>
      <c r="IH375" s="507"/>
      <c r="II375" s="507"/>
      <c r="IJ375" s="507"/>
    </row>
    <row r="376" spans="1:244" s="398" customFormat="1" ht="19" x14ac:dyDescent="0.2">
      <c r="A376"/>
      <c r="B376" s="290"/>
      <c r="C376"/>
      <c r="D376" s="341"/>
      <c r="E376" s="463"/>
      <c r="F376" s="463"/>
      <c r="G376" s="271"/>
      <c r="H376"/>
      <c r="I376" s="99"/>
      <c r="J376"/>
      <c r="K376"/>
      <c r="L376"/>
      <c r="M376" s="275"/>
      <c r="N376" s="275"/>
      <c r="O376" s="275"/>
      <c r="P376" s="275"/>
      <c r="Q376" s="275"/>
      <c r="R376" s="275"/>
      <c r="S376" s="275"/>
      <c r="T376" s="275"/>
      <c r="U376" s="275"/>
      <c r="V376" s="275"/>
      <c r="W376" s="275"/>
      <c r="X376" s="275"/>
      <c r="Y376" s="275"/>
      <c r="Z376" s="275"/>
      <c r="AA376" s="275"/>
      <c r="AB376" s="23"/>
      <c r="AC376"/>
      <c r="AD376" s="92"/>
      <c r="AE376"/>
      <c r="AF376"/>
      <c r="AG376"/>
      <c r="AH376" s="96"/>
      <c r="AI376" s="471"/>
      <c r="AJ376" s="445"/>
      <c r="AK376" s="498"/>
      <c r="AL376" s="498"/>
      <c r="AM376" s="498"/>
      <c r="AN376" s="498"/>
      <c r="AO376" s="498"/>
      <c r="AP376" s="498"/>
      <c r="AQ376" s="498"/>
      <c r="AR376" s="498"/>
      <c r="AS376" s="498"/>
      <c r="AT376" s="498"/>
      <c r="AU376" s="498"/>
      <c r="AV376" s="498"/>
      <c r="AW376" s="498"/>
      <c r="AX376" s="498"/>
      <c r="AY376" s="448"/>
      <c r="AZ376" s="235"/>
      <c r="BA376" s="715"/>
      <c r="BB376"/>
      <c r="BC376" s="715"/>
      <c r="BD376"/>
      <c r="BE376" s="715"/>
      <c r="BF376"/>
      <c r="BG376" s="715"/>
      <c r="BH376"/>
      <c r="BI376" s="715"/>
      <c r="BJ376"/>
      <c r="BK376" s="715"/>
      <c r="BL376"/>
      <c r="BM376" s="715"/>
      <c r="BN376"/>
      <c r="BO376" s="387"/>
      <c r="BP376"/>
      <c r="BQ376" s="387"/>
      <c r="BR376"/>
      <c r="BS376" s="387"/>
      <c r="BT376"/>
      <c r="BU376" s="387"/>
      <c r="BV376"/>
      <c r="BW376" s="387"/>
      <c r="BX376"/>
      <c r="BY376" s="387"/>
      <c r="BZ376"/>
      <c r="CA376" s="387"/>
      <c r="CB376"/>
      <c r="CC376" s="387"/>
      <c r="CD376"/>
      <c r="CE376" s="387"/>
      <c r="CF376"/>
      <c r="CG376" s="387"/>
      <c r="CH376"/>
      <c r="CI376" s="387"/>
      <c r="CJ376"/>
      <c r="CK376" s="235"/>
      <c r="DN376" s="507"/>
      <c r="DO376" s="507"/>
      <c r="DP376" s="507"/>
      <c r="DQ376" s="507"/>
      <c r="DR376" s="507"/>
      <c r="DS376" s="507"/>
      <c r="DT376" s="507"/>
      <c r="DU376" s="507"/>
      <c r="DV376" s="507"/>
      <c r="DW376" s="507"/>
      <c r="DX376" s="507"/>
      <c r="DY376" s="507"/>
      <c r="DZ376" s="507"/>
      <c r="EA376" s="507"/>
      <c r="EB376" s="507"/>
      <c r="EC376" s="507"/>
      <c r="ED376" s="507"/>
      <c r="EE376" s="507"/>
      <c r="EF376" s="507"/>
      <c r="EG376" s="507"/>
      <c r="EH376" s="507"/>
      <c r="EI376" s="507"/>
      <c r="EJ376" s="507"/>
      <c r="EK376" s="507"/>
      <c r="EL376" s="507"/>
      <c r="EM376" s="507"/>
      <c r="EN376" s="507"/>
      <c r="EO376" s="507"/>
      <c r="EP376" s="507"/>
      <c r="EQ376" s="507"/>
      <c r="ER376" s="507"/>
      <c r="ES376" s="507"/>
      <c r="ET376" s="507"/>
      <c r="EU376" s="507"/>
      <c r="EV376" s="507"/>
      <c r="EW376" s="507"/>
      <c r="EX376" s="507"/>
      <c r="EY376" s="507"/>
      <c r="EZ376" s="507"/>
      <c r="FA376" s="507"/>
      <c r="FB376" s="507"/>
      <c r="FC376" s="507"/>
      <c r="FD376" s="507"/>
      <c r="FE376" s="507"/>
      <c r="FF376" s="507"/>
      <c r="FG376" s="507"/>
      <c r="FH376" s="507"/>
      <c r="FI376" s="507"/>
      <c r="FJ376" s="507"/>
      <c r="FK376" s="507"/>
      <c r="FL376" s="507"/>
      <c r="FM376" s="507"/>
      <c r="FN376" s="507"/>
      <c r="FO376" s="507"/>
      <c r="FP376" s="507"/>
      <c r="FQ376" s="507"/>
      <c r="FR376" s="507"/>
      <c r="FS376" s="507"/>
      <c r="FT376" s="507"/>
      <c r="FU376" s="507"/>
      <c r="FV376" s="507"/>
      <c r="FW376" s="507"/>
      <c r="FX376" s="507"/>
      <c r="FY376" s="507"/>
      <c r="FZ376" s="507"/>
      <c r="GA376" s="507"/>
      <c r="GB376" s="507"/>
      <c r="GC376" s="507"/>
      <c r="GD376" s="507"/>
      <c r="GE376" s="507"/>
      <c r="GF376" s="507"/>
      <c r="GG376" s="507"/>
      <c r="GH376" s="507"/>
      <c r="GI376" s="507"/>
      <c r="GJ376" s="507"/>
      <c r="GK376" s="507"/>
      <c r="GL376" s="507"/>
      <c r="GM376" s="507"/>
      <c r="GN376" s="507"/>
      <c r="GO376" s="507"/>
      <c r="GP376" s="507"/>
      <c r="GQ376" s="507"/>
      <c r="GR376" s="507"/>
      <c r="GS376" s="507"/>
      <c r="GT376" s="507"/>
      <c r="GU376" s="507"/>
      <c r="GV376" s="507"/>
      <c r="GW376" s="507"/>
      <c r="GX376" s="507"/>
      <c r="GY376" s="507"/>
      <c r="GZ376" s="507"/>
      <c r="HA376" s="507"/>
      <c r="HB376" s="507"/>
      <c r="HC376" s="507"/>
      <c r="HD376" s="507"/>
      <c r="HE376" s="507"/>
      <c r="HF376" s="507"/>
      <c r="HG376" s="507"/>
      <c r="HH376" s="507"/>
      <c r="HI376" s="507"/>
      <c r="HJ376" s="507"/>
      <c r="HK376" s="507"/>
      <c r="HL376" s="507"/>
      <c r="HM376" s="507"/>
      <c r="HN376" s="507"/>
      <c r="HO376" s="507"/>
      <c r="HP376" s="507"/>
      <c r="HQ376" s="507"/>
      <c r="HR376" s="507"/>
      <c r="HS376" s="507"/>
      <c r="HT376" s="507"/>
      <c r="HU376" s="507"/>
      <c r="HV376" s="507"/>
      <c r="HW376" s="507"/>
      <c r="HX376" s="507"/>
      <c r="HY376" s="507"/>
      <c r="HZ376" s="507"/>
      <c r="IA376" s="507"/>
      <c r="IB376" s="507"/>
      <c r="IC376" s="507"/>
      <c r="ID376" s="507"/>
      <c r="IE376" s="507"/>
      <c r="IF376" s="507"/>
      <c r="IG376" s="507"/>
      <c r="IH376" s="507"/>
      <c r="II376" s="507"/>
      <c r="IJ376" s="507"/>
    </row>
    <row r="377" spans="1:244" s="398" customFormat="1" ht="19" x14ac:dyDescent="0.2">
      <c r="A377"/>
      <c r="B377" s="290"/>
      <c r="C377"/>
      <c r="D377" s="341"/>
      <c r="E377" s="463"/>
      <c r="F377" s="463"/>
      <c r="G377" s="271"/>
      <c r="H377"/>
      <c r="I377" s="99"/>
      <c r="J377"/>
      <c r="K377"/>
      <c r="L377"/>
      <c r="M377" s="275"/>
      <c r="N377" s="275"/>
      <c r="O377" s="275"/>
      <c r="P377" s="275"/>
      <c r="Q377" s="275"/>
      <c r="R377" s="275"/>
      <c r="S377" s="275"/>
      <c r="T377" s="275"/>
      <c r="U377" s="275"/>
      <c r="V377" s="275"/>
      <c r="W377" s="275"/>
      <c r="X377" s="275"/>
      <c r="Y377" s="275"/>
      <c r="Z377" s="275"/>
      <c r="AA377" s="275"/>
      <c r="AB377" s="23"/>
      <c r="AC377"/>
      <c r="AD377" s="92"/>
      <c r="AE377"/>
      <c r="AF377"/>
      <c r="AG377"/>
      <c r="AH377" s="96"/>
      <c r="AI377" s="471"/>
      <c r="AJ377" s="445"/>
      <c r="AK377" s="498"/>
      <c r="AL377" s="498"/>
      <c r="AM377" s="498"/>
      <c r="AN377" s="498"/>
      <c r="AO377" s="498"/>
      <c r="AP377" s="498"/>
      <c r="AQ377" s="498"/>
      <c r="AR377" s="498"/>
      <c r="AS377" s="498"/>
      <c r="AT377" s="498"/>
      <c r="AU377" s="498"/>
      <c r="AV377" s="498"/>
      <c r="AW377" s="498"/>
      <c r="AX377" s="498"/>
      <c r="AY377" s="448"/>
      <c r="AZ377" s="235"/>
      <c r="BA377" s="715"/>
      <c r="BB377"/>
      <c r="BC377" s="715"/>
      <c r="BD377"/>
      <c r="BE377" s="715"/>
      <c r="BF377"/>
      <c r="BG377" s="715"/>
      <c r="BH377"/>
      <c r="BI377" s="715"/>
      <c r="BJ377"/>
      <c r="BK377" s="715"/>
      <c r="BL377"/>
      <c r="BM377" s="715"/>
      <c r="BN377"/>
      <c r="BO377" s="387"/>
      <c r="BP377"/>
      <c r="BQ377" s="387"/>
      <c r="BR377"/>
      <c r="BS377" s="387"/>
      <c r="BT377"/>
      <c r="BU377" s="387"/>
      <c r="BV377"/>
      <c r="BW377" s="387"/>
      <c r="BX377"/>
      <c r="BY377" s="387"/>
      <c r="BZ377"/>
      <c r="CA377" s="387"/>
      <c r="CB377"/>
      <c r="CC377" s="387"/>
      <c r="CD377"/>
      <c r="CE377" s="387"/>
      <c r="CF377"/>
      <c r="CG377" s="387"/>
      <c r="CH377"/>
      <c r="CI377" s="387"/>
      <c r="CJ377"/>
      <c r="CK377" s="235"/>
      <c r="DN377" s="507"/>
      <c r="DO377" s="507"/>
      <c r="DP377" s="507"/>
      <c r="DQ377" s="507"/>
      <c r="DR377" s="507"/>
      <c r="DS377" s="507"/>
      <c r="DT377" s="507"/>
      <c r="DU377" s="507"/>
      <c r="DV377" s="507"/>
      <c r="DW377" s="507"/>
      <c r="DX377" s="507"/>
      <c r="DY377" s="507"/>
      <c r="DZ377" s="507"/>
      <c r="EA377" s="507"/>
      <c r="EB377" s="507"/>
      <c r="EC377" s="507"/>
      <c r="ED377" s="507"/>
      <c r="EE377" s="507"/>
      <c r="EF377" s="507"/>
      <c r="EG377" s="507"/>
      <c r="EH377" s="507"/>
      <c r="EI377" s="507"/>
      <c r="EJ377" s="507"/>
      <c r="EK377" s="507"/>
      <c r="EL377" s="507"/>
      <c r="EM377" s="507"/>
      <c r="EN377" s="507"/>
      <c r="EO377" s="507"/>
      <c r="EP377" s="507"/>
      <c r="EQ377" s="507"/>
      <c r="ER377" s="507"/>
      <c r="ES377" s="507"/>
      <c r="ET377" s="507"/>
      <c r="EU377" s="507"/>
      <c r="EV377" s="507"/>
      <c r="EW377" s="507"/>
      <c r="EX377" s="507"/>
      <c r="EY377" s="507"/>
      <c r="EZ377" s="507"/>
      <c r="FA377" s="507"/>
      <c r="FB377" s="507"/>
      <c r="FC377" s="507"/>
      <c r="FD377" s="507"/>
      <c r="FE377" s="507"/>
      <c r="FF377" s="507"/>
      <c r="FG377" s="507"/>
      <c r="FH377" s="507"/>
      <c r="FI377" s="507"/>
      <c r="FJ377" s="507"/>
      <c r="FK377" s="507"/>
      <c r="FL377" s="507"/>
      <c r="FM377" s="507"/>
      <c r="FN377" s="507"/>
      <c r="FO377" s="507"/>
      <c r="FP377" s="507"/>
      <c r="FQ377" s="507"/>
      <c r="FR377" s="507"/>
      <c r="FS377" s="507"/>
      <c r="FT377" s="507"/>
      <c r="FU377" s="507"/>
      <c r="FV377" s="507"/>
      <c r="FW377" s="507"/>
      <c r="FX377" s="507"/>
      <c r="FY377" s="507"/>
      <c r="FZ377" s="507"/>
      <c r="GA377" s="507"/>
      <c r="GB377" s="507"/>
      <c r="GC377" s="507"/>
      <c r="GD377" s="507"/>
      <c r="GE377" s="507"/>
      <c r="GF377" s="507"/>
      <c r="GG377" s="507"/>
      <c r="GH377" s="507"/>
      <c r="GI377" s="507"/>
      <c r="GJ377" s="507"/>
      <c r="GK377" s="507"/>
      <c r="GL377" s="507"/>
      <c r="GM377" s="507"/>
      <c r="GN377" s="507"/>
      <c r="GO377" s="507"/>
      <c r="GP377" s="507"/>
      <c r="GQ377" s="507"/>
      <c r="GR377" s="507"/>
      <c r="GS377" s="507"/>
      <c r="GT377" s="507"/>
      <c r="GU377" s="507"/>
      <c r="GV377" s="507"/>
      <c r="GW377" s="507"/>
      <c r="GX377" s="507"/>
      <c r="GY377" s="507"/>
      <c r="GZ377" s="507"/>
      <c r="HA377" s="507"/>
      <c r="HB377" s="507"/>
      <c r="HC377" s="507"/>
      <c r="HD377" s="507"/>
      <c r="HE377" s="507"/>
      <c r="HF377" s="507"/>
      <c r="HG377" s="507"/>
      <c r="HH377" s="507"/>
      <c r="HI377" s="507"/>
      <c r="HJ377" s="507"/>
      <c r="HK377" s="507"/>
      <c r="HL377" s="507"/>
      <c r="HM377" s="507"/>
      <c r="HN377" s="507"/>
      <c r="HO377" s="507"/>
      <c r="HP377" s="507"/>
      <c r="HQ377" s="507"/>
      <c r="HR377" s="507"/>
      <c r="HS377" s="507"/>
      <c r="HT377" s="507"/>
      <c r="HU377" s="507"/>
      <c r="HV377" s="507"/>
      <c r="HW377" s="507"/>
      <c r="HX377" s="507"/>
      <c r="HY377" s="507"/>
      <c r="HZ377" s="507"/>
      <c r="IA377" s="507"/>
      <c r="IB377" s="507"/>
      <c r="IC377" s="507"/>
      <c r="ID377" s="507"/>
      <c r="IE377" s="507"/>
      <c r="IF377" s="507"/>
      <c r="IG377" s="507"/>
      <c r="IH377" s="507"/>
      <c r="II377" s="507"/>
      <c r="IJ377" s="507"/>
    </row>
    <row r="378" spans="1:244" s="398" customFormat="1" ht="19" x14ac:dyDescent="0.2">
      <c r="A378"/>
      <c r="B378" s="290"/>
      <c r="C378"/>
      <c r="D378" s="341"/>
      <c r="E378" s="463"/>
      <c r="F378" s="463"/>
      <c r="G378" s="271"/>
      <c r="H378"/>
      <c r="I378" s="99"/>
      <c r="J378"/>
      <c r="K378"/>
      <c r="L378"/>
      <c r="M378" s="275"/>
      <c r="N378" s="275"/>
      <c r="O378" s="275"/>
      <c r="P378" s="275"/>
      <c r="Q378" s="275"/>
      <c r="R378" s="275"/>
      <c r="S378" s="275"/>
      <c r="T378" s="275"/>
      <c r="U378" s="275"/>
      <c r="V378" s="275"/>
      <c r="W378" s="275"/>
      <c r="X378" s="275"/>
      <c r="Y378" s="275"/>
      <c r="Z378" s="275"/>
      <c r="AA378" s="275"/>
      <c r="AB378" s="23"/>
      <c r="AC378"/>
      <c r="AD378" s="92"/>
      <c r="AE378"/>
      <c r="AF378"/>
      <c r="AG378"/>
      <c r="AH378" s="96"/>
      <c r="AI378" s="471"/>
      <c r="AJ378" s="445"/>
      <c r="AK378" s="498"/>
      <c r="AL378" s="498"/>
      <c r="AM378" s="498"/>
      <c r="AN378" s="498"/>
      <c r="AO378" s="498"/>
      <c r="AP378" s="498"/>
      <c r="AQ378" s="498"/>
      <c r="AR378" s="498"/>
      <c r="AS378" s="498"/>
      <c r="AT378" s="498"/>
      <c r="AU378" s="498"/>
      <c r="AV378" s="498"/>
      <c r="AW378" s="498"/>
      <c r="AX378" s="498"/>
      <c r="AY378" s="448"/>
      <c r="AZ378" s="235"/>
      <c r="BA378" s="715"/>
      <c r="BB378"/>
      <c r="BC378" s="715"/>
      <c r="BD378"/>
      <c r="BE378" s="715"/>
      <c r="BF378"/>
      <c r="BG378" s="715"/>
      <c r="BH378"/>
      <c r="BI378" s="715"/>
      <c r="BJ378"/>
      <c r="BK378" s="715"/>
      <c r="BL378"/>
      <c r="BM378" s="715"/>
      <c r="BN378"/>
      <c r="BO378" s="387"/>
      <c r="BP378"/>
      <c r="BQ378" s="387"/>
      <c r="BR378"/>
      <c r="BS378" s="387"/>
      <c r="BT378"/>
      <c r="BU378" s="387"/>
      <c r="BV378"/>
      <c r="BW378" s="387"/>
      <c r="BX378"/>
      <c r="BY378" s="387"/>
      <c r="BZ378"/>
      <c r="CA378" s="387"/>
      <c r="CB378"/>
      <c r="CC378" s="387"/>
      <c r="CD378"/>
      <c r="CE378" s="387"/>
      <c r="CF378"/>
      <c r="CG378" s="387"/>
      <c r="CH378"/>
      <c r="CI378" s="387"/>
      <c r="CJ378"/>
      <c r="CK378" s="235"/>
      <c r="DN378" s="507"/>
      <c r="DO378" s="507"/>
      <c r="DP378" s="507"/>
      <c r="DQ378" s="507"/>
      <c r="DR378" s="507"/>
      <c r="DS378" s="507"/>
      <c r="DT378" s="507"/>
      <c r="DU378" s="507"/>
      <c r="DV378" s="507"/>
      <c r="DW378" s="507"/>
      <c r="DX378" s="507"/>
      <c r="DY378" s="507"/>
      <c r="DZ378" s="507"/>
      <c r="EA378" s="507"/>
      <c r="EB378" s="507"/>
      <c r="EC378" s="507"/>
      <c r="ED378" s="507"/>
      <c r="EE378" s="507"/>
      <c r="EF378" s="507"/>
      <c r="EG378" s="507"/>
      <c r="EH378" s="507"/>
      <c r="EI378" s="507"/>
      <c r="EJ378" s="507"/>
      <c r="EK378" s="507"/>
      <c r="EL378" s="507"/>
      <c r="EM378" s="507"/>
      <c r="EN378" s="507"/>
      <c r="EO378" s="507"/>
      <c r="EP378" s="507"/>
      <c r="EQ378" s="507"/>
      <c r="ER378" s="507"/>
      <c r="ES378" s="507"/>
      <c r="ET378" s="507"/>
      <c r="EU378" s="507"/>
      <c r="EV378" s="507"/>
      <c r="EW378" s="507"/>
      <c r="EX378" s="507"/>
      <c r="EY378" s="507"/>
      <c r="EZ378" s="507"/>
      <c r="FA378" s="507"/>
      <c r="FB378" s="507"/>
      <c r="FC378" s="507"/>
      <c r="FD378" s="507"/>
      <c r="FE378" s="507"/>
      <c r="FF378" s="507"/>
      <c r="FG378" s="507"/>
      <c r="FH378" s="507"/>
      <c r="FI378" s="507"/>
      <c r="FJ378" s="507"/>
      <c r="FK378" s="507"/>
      <c r="FL378" s="507"/>
      <c r="FM378" s="507"/>
      <c r="FN378" s="507"/>
      <c r="FO378" s="507"/>
      <c r="FP378" s="507"/>
      <c r="FQ378" s="507"/>
      <c r="FR378" s="507"/>
      <c r="FS378" s="507"/>
      <c r="FT378" s="507"/>
      <c r="FU378" s="507"/>
      <c r="FV378" s="507"/>
      <c r="FW378" s="507"/>
      <c r="FX378" s="507"/>
      <c r="FY378" s="507"/>
      <c r="FZ378" s="507"/>
      <c r="GA378" s="507"/>
      <c r="GB378" s="507"/>
      <c r="GC378" s="507"/>
      <c r="GD378" s="507"/>
      <c r="GE378" s="507"/>
      <c r="GF378" s="507"/>
      <c r="GG378" s="507"/>
      <c r="GH378" s="507"/>
      <c r="GI378" s="507"/>
      <c r="GJ378" s="507"/>
      <c r="GK378" s="507"/>
      <c r="GL378" s="507"/>
      <c r="GM378" s="507"/>
      <c r="GN378" s="507"/>
      <c r="GO378" s="507"/>
      <c r="GP378" s="507"/>
      <c r="GQ378" s="507"/>
      <c r="GR378" s="507"/>
      <c r="GS378" s="507"/>
      <c r="GT378" s="507"/>
      <c r="GU378" s="507"/>
      <c r="GV378" s="507"/>
      <c r="GW378" s="507"/>
      <c r="GX378" s="507"/>
      <c r="GY378" s="507"/>
      <c r="GZ378" s="507"/>
      <c r="HA378" s="507"/>
      <c r="HB378" s="507"/>
      <c r="HC378" s="507"/>
      <c r="HD378" s="507"/>
      <c r="HE378" s="507"/>
      <c r="HF378" s="507"/>
      <c r="HG378" s="507"/>
      <c r="HH378" s="507"/>
      <c r="HI378" s="507"/>
      <c r="HJ378" s="507"/>
      <c r="HK378" s="507"/>
      <c r="HL378" s="507"/>
      <c r="HM378" s="507"/>
      <c r="HN378" s="507"/>
      <c r="HO378" s="507"/>
      <c r="HP378" s="507"/>
      <c r="HQ378" s="507"/>
      <c r="HR378" s="507"/>
      <c r="HS378" s="507"/>
      <c r="HT378" s="507"/>
      <c r="HU378" s="507"/>
      <c r="HV378" s="507"/>
      <c r="HW378" s="507"/>
      <c r="HX378" s="507"/>
      <c r="HY378" s="507"/>
      <c r="HZ378" s="507"/>
      <c r="IA378" s="507"/>
      <c r="IB378" s="507"/>
      <c r="IC378" s="507"/>
      <c r="ID378" s="507"/>
      <c r="IE378" s="507"/>
      <c r="IF378" s="507"/>
      <c r="IG378" s="507"/>
      <c r="IH378" s="507"/>
      <c r="II378" s="507"/>
      <c r="IJ378" s="507"/>
    </row>
    <row r="379" spans="1:244" s="398" customFormat="1" ht="19" x14ac:dyDescent="0.2">
      <c r="A379"/>
      <c r="B379" s="290"/>
      <c r="C379"/>
      <c r="D379" s="341"/>
      <c r="E379" s="463"/>
      <c r="F379" s="463"/>
      <c r="G379" s="271"/>
      <c r="H379"/>
      <c r="I379" s="99"/>
      <c r="J379"/>
      <c r="K379"/>
      <c r="L379"/>
      <c r="M379" s="275"/>
      <c r="N379" s="275"/>
      <c r="O379" s="275"/>
      <c r="P379" s="275"/>
      <c r="Q379" s="275"/>
      <c r="R379" s="275"/>
      <c r="S379" s="275"/>
      <c r="T379" s="275"/>
      <c r="U379" s="275"/>
      <c r="V379" s="275"/>
      <c r="W379" s="275"/>
      <c r="X379" s="275"/>
      <c r="Y379" s="275"/>
      <c r="Z379" s="275"/>
      <c r="AA379" s="275"/>
      <c r="AB379" s="23"/>
      <c r="AC379"/>
      <c r="AD379" s="92"/>
      <c r="AE379"/>
      <c r="AF379"/>
      <c r="AG379"/>
      <c r="AH379" s="96"/>
      <c r="AI379" s="471"/>
      <c r="AJ379" s="445"/>
      <c r="AK379" s="498"/>
      <c r="AL379" s="498"/>
      <c r="AM379" s="498"/>
      <c r="AN379" s="498"/>
      <c r="AO379" s="498"/>
      <c r="AP379" s="498"/>
      <c r="AQ379" s="498"/>
      <c r="AR379" s="498"/>
      <c r="AS379" s="498"/>
      <c r="AT379" s="498"/>
      <c r="AU379" s="498"/>
      <c r="AV379" s="498"/>
      <c r="AW379" s="498"/>
      <c r="AX379" s="498"/>
      <c r="AY379" s="448"/>
      <c r="AZ379" s="235"/>
      <c r="BA379" s="715"/>
      <c r="BB379"/>
      <c r="BC379" s="715"/>
      <c r="BD379"/>
      <c r="BE379" s="715"/>
      <c r="BF379"/>
      <c r="BG379" s="715"/>
      <c r="BH379"/>
      <c r="BI379" s="715"/>
      <c r="BJ379"/>
      <c r="BK379" s="715"/>
      <c r="BL379"/>
      <c r="BM379" s="715"/>
      <c r="BN379"/>
      <c r="BO379" s="387"/>
      <c r="BP379"/>
      <c r="BQ379" s="387"/>
      <c r="BR379"/>
      <c r="BS379" s="387"/>
      <c r="BT379"/>
      <c r="BU379" s="387"/>
      <c r="BV379"/>
      <c r="BW379" s="387"/>
      <c r="BX379"/>
      <c r="BY379" s="387"/>
      <c r="BZ379"/>
      <c r="CA379" s="387"/>
      <c r="CB379"/>
      <c r="CC379" s="387"/>
      <c r="CD379"/>
      <c r="CE379" s="387"/>
      <c r="CF379"/>
      <c r="CG379" s="387"/>
      <c r="CH379"/>
      <c r="CI379" s="387"/>
      <c r="CJ379"/>
      <c r="CK379" s="235"/>
      <c r="DN379" s="507"/>
      <c r="DO379" s="507"/>
      <c r="DP379" s="507"/>
      <c r="DQ379" s="507"/>
      <c r="DR379" s="507"/>
      <c r="DS379" s="507"/>
      <c r="DT379" s="507"/>
      <c r="DU379" s="507"/>
      <c r="DV379" s="507"/>
      <c r="DW379" s="507"/>
      <c r="DX379" s="507"/>
      <c r="DY379" s="507"/>
      <c r="DZ379" s="507"/>
      <c r="EA379" s="507"/>
      <c r="EB379" s="507"/>
      <c r="EC379" s="507"/>
      <c r="ED379" s="507"/>
      <c r="EE379" s="507"/>
      <c r="EF379" s="507"/>
      <c r="EG379" s="507"/>
      <c r="EH379" s="507"/>
      <c r="EI379" s="507"/>
      <c r="EJ379" s="507"/>
      <c r="EK379" s="507"/>
      <c r="EL379" s="507"/>
      <c r="EM379" s="507"/>
      <c r="EN379" s="507"/>
      <c r="EO379" s="507"/>
      <c r="EP379" s="507"/>
      <c r="EQ379" s="507"/>
      <c r="ER379" s="507"/>
      <c r="ES379" s="507"/>
      <c r="ET379" s="507"/>
      <c r="EU379" s="507"/>
      <c r="EV379" s="507"/>
      <c r="EW379" s="507"/>
      <c r="EX379" s="507"/>
      <c r="EY379" s="507"/>
      <c r="EZ379" s="507"/>
      <c r="FA379" s="507"/>
      <c r="FB379" s="507"/>
      <c r="FC379" s="507"/>
      <c r="FD379" s="507"/>
      <c r="FE379" s="507"/>
      <c r="FF379" s="507"/>
      <c r="FG379" s="507"/>
      <c r="FH379" s="507"/>
      <c r="FI379" s="507"/>
      <c r="FJ379" s="507"/>
      <c r="FK379" s="507"/>
      <c r="FL379" s="507"/>
      <c r="FM379" s="507"/>
      <c r="FN379" s="507"/>
      <c r="FO379" s="507"/>
      <c r="FP379" s="507"/>
      <c r="FQ379" s="507"/>
      <c r="FR379" s="507"/>
      <c r="FS379" s="507"/>
      <c r="FT379" s="507"/>
      <c r="FU379" s="507"/>
      <c r="FV379" s="507"/>
      <c r="FW379" s="507"/>
      <c r="FX379" s="507"/>
      <c r="FY379" s="507"/>
      <c r="FZ379" s="507"/>
      <c r="GA379" s="507"/>
      <c r="GB379" s="507"/>
      <c r="GC379" s="507"/>
      <c r="GD379" s="507"/>
      <c r="GE379" s="507"/>
      <c r="GF379" s="507"/>
      <c r="GG379" s="507"/>
      <c r="GH379" s="507"/>
      <c r="GI379" s="507"/>
      <c r="GJ379" s="507"/>
      <c r="GK379" s="507"/>
      <c r="GL379" s="507"/>
      <c r="GM379" s="507"/>
      <c r="GN379" s="507"/>
      <c r="GO379" s="507"/>
      <c r="GP379" s="507"/>
      <c r="GQ379" s="507"/>
      <c r="GR379" s="507"/>
      <c r="GS379" s="507"/>
      <c r="GT379" s="507"/>
      <c r="GU379" s="507"/>
      <c r="GV379" s="507"/>
      <c r="GW379" s="507"/>
      <c r="GX379" s="507"/>
      <c r="GY379" s="507"/>
      <c r="GZ379" s="507"/>
      <c r="HA379" s="507"/>
      <c r="HB379" s="507"/>
      <c r="HC379" s="507"/>
      <c r="HD379" s="507"/>
      <c r="HE379" s="507"/>
      <c r="HF379" s="507"/>
      <c r="HG379" s="507"/>
      <c r="HH379" s="507"/>
      <c r="HI379" s="507"/>
      <c r="HJ379" s="507"/>
      <c r="HK379" s="507"/>
      <c r="HL379" s="507"/>
      <c r="HM379" s="507"/>
      <c r="HN379" s="507"/>
      <c r="HO379" s="507"/>
      <c r="HP379" s="507"/>
      <c r="HQ379" s="507"/>
      <c r="HR379" s="507"/>
      <c r="HS379" s="507"/>
      <c r="HT379" s="507"/>
      <c r="HU379" s="507"/>
      <c r="HV379" s="507"/>
      <c r="HW379" s="507"/>
      <c r="HX379" s="507"/>
      <c r="HY379" s="507"/>
      <c r="HZ379" s="507"/>
      <c r="IA379" s="507"/>
      <c r="IB379" s="507"/>
      <c r="IC379" s="507"/>
      <c r="ID379" s="507"/>
      <c r="IE379" s="507"/>
      <c r="IF379" s="507"/>
      <c r="IG379" s="507"/>
      <c r="IH379" s="507"/>
      <c r="II379" s="507"/>
      <c r="IJ379" s="507"/>
    </row>
    <row r="380" spans="1:244" s="398" customFormat="1" ht="19" x14ac:dyDescent="0.2">
      <c r="A380"/>
      <c r="B380" s="290"/>
      <c r="C380"/>
      <c r="D380" s="341"/>
      <c r="E380" s="463"/>
      <c r="F380" s="463"/>
      <c r="G380" s="271"/>
      <c r="H380"/>
      <c r="I380" s="99"/>
      <c r="J380"/>
      <c r="K380"/>
      <c r="L380"/>
      <c r="M380" s="275"/>
      <c r="N380" s="275"/>
      <c r="O380" s="275"/>
      <c r="P380" s="275"/>
      <c r="Q380" s="275"/>
      <c r="R380" s="275"/>
      <c r="S380" s="275"/>
      <c r="T380" s="275"/>
      <c r="U380" s="275"/>
      <c r="V380" s="275"/>
      <c r="W380" s="275"/>
      <c r="X380" s="275"/>
      <c r="Y380" s="275"/>
      <c r="Z380" s="275"/>
      <c r="AA380" s="275"/>
      <c r="AB380" s="23"/>
      <c r="AC380"/>
      <c r="AD380" s="92"/>
      <c r="AE380"/>
      <c r="AF380"/>
      <c r="AG380"/>
      <c r="AH380" s="96"/>
      <c r="AI380" s="471"/>
      <c r="AJ380" s="445"/>
      <c r="AK380" s="498"/>
      <c r="AL380" s="498"/>
      <c r="AM380" s="498"/>
      <c r="AN380" s="498"/>
      <c r="AO380" s="498"/>
      <c r="AP380" s="498"/>
      <c r="AQ380" s="498"/>
      <c r="AR380" s="498"/>
      <c r="AS380" s="498"/>
      <c r="AT380" s="498"/>
      <c r="AU380" s="498"/>
      <c r="AV380" s="498"/>
      <c r="AW380" s="498"/>
      <c r="AX380" s="498"/>
      <c r="AY380" s="448"/>
      <c r="AZ380" s="235"/>
      <c r="BA380" s="715"/>
      <c r="BB380"/>
      <c r="BC380" s="715"/>
      <c r="BD380"/>
      <c r="BE380" s="715"/>
      <c r="BF380"/>
      <c r="BG380" s="715"/>
      <c r="BH380"/>
      <c r="BI380" s="715"/>
      <c r="BJ380"/>
      <c r="BK380" s="715"/>
      <c r="BL380"/>
      <c r="BM380" s="715"/>
      <c r="BN380"/>
      <c r="BO380" s="387"/>
      <c r="BP380"/>
      <c r="BQ380" s="387"/>
      <c r="BR380"/>
      <c r="BS380" s="387"/>
      <c r="BT380"/>
      <c r="BU380" s="387"/>
      <c r="BV380"/>
      <c r="BW380" s="387"/>
      <c r="BX380"/>
      <c r="BY380" s="387"/>
      <c r="BZ380"/>
      <c r="CA380" s="387"/>
      <c r="CB380"/>
      <c r="CC380" s="387"/>
      <c r="CD380"/>
      <c r="CE380" s="387"/>
      <c r="CF380"/>
      <c r="CG380" s="387"/>
      <c r="CH380"/>
      <c r="CI380" s="387"/>
      <c r="CJ380"/>
      <c r="CK380" s="235"/>
      <c r="DN380" s="507"/>
      <c r="DO380" s="507"/>
      <c r="DP380" s="507"/>
      <c r="DQ380" s="507"/>
      <c r="DR380" s="507"/>
      <c r="DS380" s="507"/>
      <c r="DT380" s="507"/>
      <c r="DU380" s="507"/>
      <c r="DV380" s="507"/>
      <c r="DW380" s="507"/>
      <c r="DX380" s="507"/>
      <c r="DY380" s="507"/>
      <c r="DZ380" s="507"/>
      <c r="EA380" s="507"/>
      <c r="EB380" s="507"/>
      <c r="EC380" s="507"/>
      <c r="ED380" s="507"/>
      <c r="EE380" s="507"/>
      <c r="EF380" s="507"/>
      <c r="EG380" s="507"/>
      <c r="EH380" s="507"/>
      <c r="EI380" s="507"/>
      <c r="EJ380" s="507"/>
      <c r="EK380" s="507"/>
      <c r="EL380" s="507"/>
      <c r="EM380" s="507"/>
      <c r="EN380" s="507"/>
      <c r="EO380" s="507"/>
      <c r="EP380" s="507"/>
      <c r="EQ380" s="507"/>
      <c r="ER380" s="507"/>
      <c r="ES380" s="507"/>
      <c r="ET380" s="507"/>
      <c r="EU380" s="507"/>
      <c r="EV380" s="507"/>
      <c r="EW380" s="507"/>
      <c r="EX380" s="507"/>
      <c r="EY380" s="507"/>
      <c r="EZ380" s="507"/>
      <c r="FA380" s="507"/>
      <c r="FB380" s="507"/>
      <c r="FC380" s="507"/>
      <c r="FD380" s="507"/>
      <c r="FE380" s="507"/>
      <c r="FF380" s="507"/>
      <c r="FG380" s="507"/>
      <c r="FH380" s="507"/>
      <c r="FI380" s="507"/>
      <c r="FJ380" s="507"/>
      <c r="FK380" s="507"/>
      <c r="FL380" s="507"/>
      <c r="FM380" s="507"/>
      <c r="FN380" s="507"/>
      <c r="FO380" s="507"/>
      <c r="FP380" s="507"/>
      <c r="FQ380" s="507"/>
      <c r="FR380" s="507"/>
      <c r="FS380" s="507"/>
      <c r="FT380" s="507"/>
      <c r="FU380" s="507"/>
      <c r="FV380" s="507"/>
      <c r="FW380" s="507"/>
      <c r="FX380" s="507"/>
      <c r="FY380" s="507"/>
      <c r="FZ380" s="507"/>
      <c r="GA380" s="507"/>
      <c r="GB380" s="507"/>
      <c r="GC380" s="507"/>
      <c r="GD380" s="507"/>
      <c r="GE380" s="507"/>
      <c r="GF380" s="507"/>
      <c r="GG380" s="507"/>
      <c r="GH380" s="507"/>
      <c r="GI380" s="507"/>
      <c r="GJ380" s="507"/>
      <c r="GK380" s="507"/>
      <c r="GL380" s="507"/>
      <c r="GM380" s="507"/>
      <c r="GN380" s="507"/>
      <c r="GO380" s="507"/>
      <c r="GP380" s="507"/>
      <c r="GQ380" s="507"/>
      <c r="GR380" s="507"/>
      <c r="GS380" s="507"/>
      <c r="GT380" s="507"/>
      <c r="GU380" s="507"/>
      <c r="GV380" s="507"/>
      <c r="GW380" s="507"/>
      <c r="GX380" s="507"/>
      <c r="GY380" s="507"/>
      <c r="GZ380" s="507"/>
      <c r="HA380" s="507"/>
      <c r="HB380" s="507"/>
      <c r="HC380" s="507"/>
      <c r="HD380" s="507"/>
      <c r="HE380" s="507"/>
      <c r="HF380" s="507"/>
      <c r="HG380" s="507"/>
      <c r="HH380" s="507"/>
      <c r="HI380" s="507"/>
      <c r="HJ380" s="507"/>
      <c r="HK380" s="507"/>
      <c r="HL380" s="507"/>
      <c r="HM380" s="507"/>
      <c r="HN380" s="507"/>
      <c r="HO380" s="507"/>
      <c r="HP380" s="507"/>
      <c r="HQ380" s="507"/>
      <c r="HR380" s="507"/>
      <c r="HS380" s="507"/>
      <c r="HT380" s="507"/>
      <c r="HU380" s="507"/>
      <c r="HV380" s="507"/>
      <c r="HW380" s="507"/>
      <c r="HX380" s="507"/>
      <c r="HY380" s="507"/>
      <c r="HZ380" s="507"/>
      <c r="IA380" s="507"/>
      <c r="IB380" s="507"/>
      <c r="IC380" s="507"/>
      <c r="ID380" s="507"/>
      <c r="IE380" s="507"/>
      <c r="IF380" s="507"/>
      <c r="IG380" s="507"/>
      <c r="IH380" s="507"/>
      <c r="II380" s="507"/>
      <c r="IJ380" s="507"/>
    </row>
    <row r="381" spans="1:244" s="398" customFormat="1" ht="19" x14ac:dyDescent="0.2">
      <c r="A381"/>
      <c r="B381" s="290"/>
      <c r="C381"/>
      <c r="D381" s="341"/>
      <c r="E381" s="463"/>
      <c r="F381" s="463"/>
      <c r="G381" s="271"/>
      <c r="H381"/>
      <c r="I381" s="99"/>
      <c r="J381"/>
      <c r="K381"/>
      <c r="L381"/>
      <c r="M381" s="275"/>
      <c r="N381" s="275"/>
      <c r="O381" s="275"/>
      <c r="P381" s="275"/>
      <c r="Q381" s="275"/>
      <c r="R381" s="275"/>
      <c r="S381" s="275"/>
      <c r="T381" s="275"/>
      <c r="U381" s="275"/>
      <c r="V381" s="275"/>
      <c r="W381" s="275"/>
      <c r="X381" s="275"/>
      <c r="Y381" s="275"/>
      <c r="Z381" s="275"/>
      <c r="AA381" s="275"/>
      <c r="AB381" s="23"/>
      <c r="AC381"/>
      <c r="AD381" s="92"/>
      <c r="AE381"/>
      <c r="AF381"/>
      <c r="AG381"/>
      <c r="AH381" s="96"/>
      <c r="AI381" s="471"/>
      <c r="AJ381" s="445"/>
      <c r="AK381" s="498"/>
      <c r="AL381" s="498"/>
      <c r="AM381" s="498"/>
      <c r="AN381" s="498"/>
      <c r="AO381" s="498"/>
      <c r="AP381" s="498"/>
      <c r="AQ381" s="498"/>
      <c r="AR381" s="498"/>
      <c r="AS381" s="498"/>
      <c r="AT381" s="498"/>
      <c r="AU381" s="498"/>
      <c r="AV381" s="498"/>
      <c r="AW381" s="498"/>
      <c r="AX381" s="498"/>
      <c r="AY381" s="448"/>
      <c r="AZ381" s="235"/>
      <c r="BA381" s="715"/>
      <c r="BB381"/>
      <c r="BC381" s="715"/>
      <c r="BD381"/>
      <c r="BE381" s="715"/>
      <c r="BF381"/>
      <c r="BG381" s="715"/>
      <c r="BH381"/>
      <c r="BI381" s="715"/>
      <c r="BJ381"/>
      <c r="BK381" s="715"/>
      <c r="BL381"/>
      <c r="BM381" s="715"/>
      <c r="BN381"/>
      <c r="BO381" s="387"/>
      <c r="BP381"/>
      <c r="BQ381" s="387"/>
      <c r="BR381"/>
      <c r="BS381" s="387"/>
      <c r="BT381"/>
      <c r="BU381" s="387"/>
      <c r="BV381"/>
      <c r="BW381" s="387"/>
      <c r="BX381"/>
      <c r="BY381" s="387"/>
      <c r="BZ381"/>
      <c r="CA381" s="387"/>
      <c r="CB381"/>
      <c r="CC381" s="387"/>
      <c r="CD381"/>
      <c r="CE381" s="387"/>
      <c r="CF381"/>
      <c r="CG381" s="387"/>
      <c r="CH381"/>
      <c r="CI381" s="387"/>
      <c r="CJ381"/>
      <c r="CK381" s="235"/>
      <c r="DN381" s="507"/>
      <c r="DO381" s="507"/>
      <c r="DP381" s="507"/>
      <c r="DQ381" s="507"/>
      <c r="DR381" s="507"/>
      <c r="DS381" s="507"/>
      <c r="DT381" s="507"/>
      <c r="DU381" s="507"/>
      <c r="DV381" s="507"/>
      <c r="DW381" s="507"/>
      <c r="DX381" s="507"/>
      <c r="DY381" s="507"/>
      <c r="DZ381" s="507"/>
      <c r="EA381" s="507"/>
      <c r="EB381" s="507"/>
      <c r="EC381" s="507"/>
      <c r="ED381" s="507"/>
      <c r="EE381" s="507"/>
      <c r="EF381" s="507"/>
      <c r="EG381" s="507"/>
      <c r="EH381" s="507"/>
      <c r="EI381" s="507"/>
      <c r="EJ381" s="507"/>
      <c r="EK381" s="507"/>
      <c r="EL381" s="507"/>
      <c r="EM381" s="507"/>
      <c r="EN381" s="507"/>
      <c r="EO381" s="507"/>
      <c r="EP381" s="507"/>
      <c r="EQ381" s="507"/>
      <c r="ER381" s="507"/>
      <c r="ES381" s="507"/>
      <c r="ET381" s="507"/>
      <c r="EU381" s="507"/>
      <c r="EV381" s="507"/>
      <c r="EW381" s="507"/>
      <c r="EX381" s="507"/>
      <c r="EY381" s="507"/>
      <c r="EZ381" s="507"/>
      <c r="FA381" s="507"/>
      <c r="FB381" s="507"/>
      <c r="FC381" s="507"/>
      <c r="FD381" s="507"/>
      <c r="FE381" s="507"/>
      <c r="FF381" s="507"/>
      <c r="FG381" s="507"/>
      <c r="FH381" s="507"/>
      <c r="FI381" s="507"/>
      <c r="FJ381" s="507"/>
      <c r="FK381" s="507"/>
      <c r="FL381" s="507"/>
      <c r="FM381" s="507"/>
      <c r="FN381" s="507"/>
      <c r="FO381" s="507"/>
      <c r="FP381" s="507"/>
      <c r="FQ381" s="507"/>
      <c r="FR381" s="507"/>
      <c r="FS381" s="507"/>
      <c r="FT381" s="507"/>
      <c r="FU381" s="507"/>
      <c r="FV381" s="507"/>
      <c r="FW381" s="507"/>
      <c r="FX381" s="507"/>
      <c r="FY381" s="507"/>
      <c r="FZ381" s="507"/>
      <c r="GA381" s="507"/>
      <c r="GB381" s="507"/>
      <c r="GC381" s="507"/>
      <c r="GD381" s="507"/>
      <c r="GE381" s="507"/>
      <c r="GF381" s="507"/>
      <c r="GG381" s="507"/>
      <c r="GH381" s="507"/>
      <c r="GI381" s="507"/>
      <c r="GJ381" s="507"/>
      <c r="GK381" s="507"/>
      <c r="GL381" s="507"/>
      <c r="GM381" s="507"/>
      <c r="GN381" s="507"/>
      <c r="GO381" s="507"/>
      <c r="GP381" s="507"/>
      <c r="GQ381" s="507"/>
      <c r="GR381" s="507"/>
      <c r="GS381" s="507"/>
      <c r="GT381" s="507"/>
      <c r="GU381" s="507"/>
      <c r="GV381" s="507"/>
      <c r="GW381" s="507"/>
      <c r="GX381" s="507"/>
      <c r="GY381" s="507"/>
      <c r="GZ381" s="507"/>
      <c r="HA381" s="507"/>
      <c r="HB381" s="507"/>
      <c r="HC381" s="507"/>
      <c r="HD381" s="507"/>
      <c r="HE381" s="507"/>
      <c r="HF381" s="507"/>
      <c r="HG381" s="507"/>
      <c r="HH381" s="507"/>
      <c r="HI381" s="507"/>
      <c r="HJ381" s="507"/>
      <c r="HK381" s="507"/>
      <c r="HL381" s="507"/>
      <c r="HM381" s="507"/>
      <c r="HN381" s="507"/>
      <c r="HO381" s="507"/>
      <c r="HP381" s="507"/>
      <c r="HQ381" s="507"/>
      <c r="HR381" s="507"/>
      <c r="HS381" s="507"/>
      <c r="HT381" s="507"/>
      <c r="HU381" s="507"/>
      <c r="HV381" s="507"/>
      <c r="HW381" s="507"/>
      <c r="HX381" s="507"/>
      <c r="HY381" s="507"/>
      <c r="HZ381" s="507"/>
      <c r="IA381" s="507"/>
      <c r="IB381" s="507"/>
      <c r="IC381" s="507"/>
      <c r="ID381" s="507"/>
      <c r="IE381" s="507"/>
      <c r="IF381" s="507"/>
      <c r="IG381" s="507"/>
      <c r="IH381" s="507"/>
      <c r="II381" s="507"/>
      <c r="IJ381" s="507"/>
    </row>
    <row r="382" spans="1:244" s="398" customFormat="1" ht="19" x14ac:dyDescent="0.2">
      <c r="A382"/>
      <c r="B382" s="290"/>
      <c r="C382"/>
      <c r="D382" s="341"/>
      <c r="E382" s="463"/>
      <c r="F382" s="463"/>
      <c r="G382" s="271"/>
      <c r="H382"/>
      <c r="I382" s="99"/>
      <c r="J382"/>
      <c r="K382"/>
      <c r="L382"/>
      <c r="M382" s="275"/>
      <c r="N382" s="275"/>
      <c r="O382" s="275"/>
      <c r="P382" s="275"/>
      <c r="Q382" s="275"/>
      <c r="R382" s="275"/>
      <c r="S382" s="275"/>
      <c r="T382" s="275"/>
      <c r="U382" s="275"/>
      <c r="V382" s="275"/>
      <c r="W382" s="275"/>
      <c r="X382" s="275"/>
      <c r="Y382" s="275"/>
      <c r="Z382" s="275"/>
      <c r="AA382" s="275"/>
      <c r="AB382" s="23"/>
      <c r="AC382"/>
      <c r="AD382" s="92"/>
      <c r="AE382"/>
      <c r="AF382"/>
      <c r="AG382"/>
      <c r="AH382" s="96"/>
      <c r="AI382" s="471"/>
      <c r="AJ382" s="445"/>
      <c r="AK382" s="498"/>
      <c r="AL382" s="498"/>
      <c r="AM382" s="498"/>
      <c r="AN382" s="498"/>
      <c r="AO382" s="498"/>
      <c r="AP382" s="498"/>
      <c r="AQ382" s="498"/>
      <c r="AR382" s="498"/>
      <c r="AS382" s="498"/>
      <c r="AT382" s="498"/>
      <c r="AU382" s="498"/>
      <c r="AV382" s="498"/>
      <c r="AW382" s="498"/>
      <c r="AX382" s="498"/>
      <c r="AY382" s="448"/>
      <c r="AZ382" s="235"/>
      <c r="BA382" s="715"/>
      <c r="BB382"/>
      <c r="BC382" s="715"/>
      <c r="BD382"/>
      <c r="BE382" s="715"/>
      <c r="BF382"/>
      <c r="BG382" s="715"/>
      <c r="BH382"/>
      <c r="BI382" s="715"/>
      <c r="BJ382"/>
      <c r="BK382" s="715"/>
      <c r="BL382"/>
      <c r="BM382" s="715"/>
      <c r="BN382"/>
      <c r="BO382" s="387"/>
      <c r="BP382"/>
      <c r="BQ382" s="387"/>
      <c r="BR382"/>
      <c r="BS382" s="387"/>
      <c r="BT382"/>
      <c r="BU382" s="387"/>
      <c r="BV382"/>
      <c r="BW382" s="387"/>
      <c r="BX382"/>
      <c r="BY382" s="387"/>
      <c r="BZ382"/>
      <c r="CA382" s="387"/>
      <c r="CB382"/>
      <c r="CC382" s="387"/>
      <c r="CD382"/>
      <c r="CE382" s="387"/>
      <c r="CF382"/>
      <c r="CG382" s="387"/>
      <c r="CH382"/>
      <c r="CI382" s="387"/>
      <c r="CJ382"/>
      <c r="CK382" s="235"/>
      <c r="DN382" s="507"/>
      <c r="DO382" s="507"/>
      <c r="DP382" s="507"/>
      <c r="DQ382" s="507"/>
      <c r="DR382" s="507"/>
      <c r="DS382" s="507"/>
      <c r="DT382" s="507"/>
      <c r="DU382" s="507"/>
      <c r="DV382" s="507"/>
      <c r="DW382" s="507"/>
      <c r="DX382" s="507"/>
      <c r="DY382" s="507"/>
      <c r="DZ382" s="507"/>
      <c r="EA382" s="507"/>
      <c r="EB382" s="507"/>
      <c r="EC382" s="507"/>
      <c r="ED382" s="507"/>
      <c r="EE382" s="507"/>
      <c r="EF382" s="507"/>
      <c r="EG382" s="507"/>
      <c r="EH382" s="507"/>
      <c r="EI382" s="507"/>
      <c r="EJ382" s="507"/>
      <c r="EK382" s="507"/>
      <c r="EL382" s="507"/>
      <c r="EM382" s="507"/>
      <c r="EN382" s="507"/>
      <c r="EO382" s="507"/>
      <c r="EP382" s="507"/>
      <c r="EQ382" s="507"/>
      <c r="ER382" s="507"/>
      <c r="ES382" s="507"/>
      <c r="ET382" s="507"/>
      <c r="EU382" s="507"/>
      <c r="EV382" s="507"/>
      <c r="EW382" s="507"/>
      <c r="EX382" s="507"/>
      <c r="EY382" s="507"/>
      <c r="EZ382" s="507"/>
      <c r="FA382" s="507"/>
      <c r="FB382" s="507"/>
      <c r="FC382" s="507"/>
      <c r="FD382" s="507"/>
      <c r="FE382" s="507"/>
      <c r="FF382" s="507"/>
      <c r="FG382" s="507"/>
      <c r="FH382" s="507"/>
      <c r="FI382" s="507"/>
      <c r="FJ382" s="507"/>
      <c r="FK382" s="507"/>
      <c r="FL382" s="507"/>
      <c r="FM382" s="507"/>
      <c r="FN382" s="507"/>
      <c r="FO382" s="507"/>
      <c r="FP382" s="507"/>
      <c r="FQ382" s="507"/>
      <c r="FR382" s="507"/>
      <c r="FS382" s="507"/>
      <c r="FT382" s="507"/>
      <c r="FU382" s="507"/>
      <c r="FV382" s="507"/>
      <c r="FW382" s="507"/>
      <c r="FX382" s="507"/>
      <c r="FY382" s="507"/>
      <c r="FZ382" s="507"/>
      <c r="GA382" s="507"/>
      <c r="GB382" s="507"/>
      <c r="GC382" s="507"/>
      <c r="GD382" s="507"/>
      <c r="GE382" s="507"/>
      <c r="GF382" s="507"/>
      <c r="GG382" s="507"/>
      <c r="GH382" s="507"/>
      <c r="GI382" s="507"/>
      <c r="GJ382" s="507"/>
      <c r="GK382" s="507"/>
      <c r="GL382" s="507"/>
      <c r="GM382" s="507"/>
      <c r="GN382" s="507"/>
      <c r="GO382" s="507"/>
      <c r="GP382" s="507"/>
      <c r="GQ382" s="507"/>
      <c r="GR382" s="507"/>
      <c r="GS382" s="507"/>
      <c r="GT382" s="507"/>
      <c r="GU382" s="507"/>
      <c r="GV382" s="507"/>
      <c r="GW382" s="507"/>
      <c r="GX382" s="507"/>
      <c r="GY382" s="507"/>
      <c r="GZ382" s="507"/>
      <c r="HA382" s="507"/>
      <c r="HB382" s="507"/>
      <c r="HC382" s="507"/>
      <c r="HD382" s="507"/>
      <c r="HE382" s="507"/>
      <c r="HF382" s="507"/>
      <c r="HG382" s="507"/>
      <c r="HH382" s="507"/>
      <c r="HI382" s="507"/>
      <c r="HJ382" s="507"/>
      <c r="HK382" s="507"/>
      <c r="HL382" s="507"/>
      <c r="HM382" s="507"/>
      <c r="HN382" s="507"/>
      <c r="HO382" s="507"/>
      <c r="HP382" s="507"/>
      <c r="HQ382" s="507"/>
      <c r="HR382" s="507"/>
      <c r="HS382" s="507"/>
      <c r="HT382" s="507"/>
      <c r="HU382" s="507"/>
      <c r="HV382" s="507"/>
      <c r="HW382" s="507"/>
      <c r="HX382" s="507"/>
      <c r="HY382" s="507"/>
      <c r="HZ382" s="507"/>
      <c r="IA382" s="507"/>
      <c r="IB382" s="507"/>
      <c r="IC382" s="507"/>
      <c r="ID382" s="507"/>
      <c r="IE382" s="507"/>
      <c r="IF382" s="507"/>
      <c r="IG382" s="507"/>
      <c r="IH382" s="507"/>
      <c r="II382" s="507"/>
      <c r="IJ382" s="507"/>
    </row>
    <row r="383" spans="1:244" s="398" customFormat="1" ht="19" x14ac:dyDescent="0.2">
      <c r="A383"/>
      <c r="B383" s="290"/>
      <c r="C383"/>
      <c r="D383" s="341"/>
      <c r="E383" s="463"/>
      <c r="F383" s="463"/>
      <c r="G383" s="271"/>
      <c r="H383"/>
      <c r="I383" s="99"/>
      <c r="J383"/>
      <c r="K383"/>
      <c r="L383"/>
      <c r="M383" s="275"/>
      <c r="N383" s="275"/>
      <c r="O383" s="275"/>
      <c r="P383" s="275"/>
      <c r="Q383" s="275"/>
      <c r="R383" s="275"/>
      <c r="S383" s="275"/>
      <c r="T383" s="275"/>
      <c r="U383" s="275"/>
      <c r="V383" s="275"/>
      <c r="W383" s="275"/>
      <c r="X383" s="275"/>
      <c r="Y383" s="275"/>
      <c r="Z383" s="275"/>
      <c r="AA383" s="275"/>
      <c r="AB383" s="23"/>
      <c r="AC383"/>
      <c r="AD383" s="92"/>
      <c r="AE383"/>
      <c r="AF383"/>
      <c r="AG383"/>
      <c r="AH383" s="96"/>
      <c r="AI383" s="471"/>
      <c r="AJ383" s="445"/>
      <c r="AK383" s="498"/>
      <c r="AL383" s="498"/>
      <c r="AM383" s="498"/>
      <c r="AN383" s="498"/>
      <c r="AO383" s="498"/>
      <c r="AP383" s="498"/>
      <c r="AQ383" s="498"/>
      <c r="AR383" s="498"/>
      <c r="AS383" s="498"/>
      <c r="AT383" s="498"/>
      <c r="AU383" s="498"/>
      <c r="AV383" s="498"/>
      <c r="AW383" s="498"/>
      <c r="AX383" s="498"/>
      <c r="AY383" s="448"/>
      <c r="AZ383" s="235"/>
      <c r="BA383" s="715"/>
      <c r="BB383"/>
      <c r="BC383" s="715"/>
      <c r="BD383"/>
      <c r="BE383" s="715"/>
      <c r="BF383"/>
      <c r="BG383" s="715"/>
      <c r="BH383"/>
      <c r="BI383" s="715"/>
      <c r="BJ383"/>
      <c r="BK383" s="715"/>
      <c r="BL383"/>
      <c r="BM383" s="715"/>
      <c r="BN383"/>
      <c r="BO383" s="387"/>
      <c r="BP383"/>
      <c r="BQ383" s="387"/>
      <c r="BR383"/>
      <c r="BS383" s="387"/>
      <c r="BT383"/>
      <c r="BU383" s="387"/>
      <c r="BV383"/>
      <c r="BW383" s="387"/>
      <c r="BX383"/>
      <c r="BY383" s="387"/>
      <c r="BZ383"/>
      <c r="CA383" s="387"/>
      <c r="CB383"/>
      <c r="CC383" s="387"/>
      <c r="CD383"/>
      <c r="CE383" s="387"/>
      <c r="CF383"/>
      <c r="CG383" s="387"/>
      <c r="CH383"/>
      <c r="CI383" s="387"/>
      <c r="CJ383"/>
      <c r="CK383" s="235"/>
      <c r="DN383" s="507"/>
      <c r="DO383" s="507"/>
      <c r="DP383" s="507"/>
      <c r="DQ383" s="507"/>
      <c r="DR383" s="507"/>
      <c r="DS383" s="507"/>
      <c r="DT383" s="507"/>
      <c r="DU383" s="507"/>
      <c r="DV383" s="507"/>
      <c r="DW383" s="507"/>
      <c r="DX383" s="507"/>
      <c r="DY383" s="507"/>
      <c r="DZ383" s="507"/>
      <c r="EA383" s="507"/>
      <c r="EB383" s="507"/>
      <c r="EC383" s="507"/>
      <c r="ED383" s="507"/>
      <c r="EE383" s="507"/>
      <c r="EF383" s="507"/>
      <c r="EG383" s="507"/>
      <c r="EH383" s="507"/>
      <c r="EI383" s="507"/>
      <c r="EJ383" s="507"/>
      <c r="EK383" s="507"/>
      <c r="EL383" s="507"/>
      <c r="EM383" s="507"/>
      <c r="EN383" s="507"/>
      <c r="EO383" s="507"/>
      <c r="EP383" s="507"/>
      <c r="EQ383" s="507"/>
      <c r="ER383" s="507"/>
      <c r="ES383" s="507"/>
      <c r="ET383" s="507"/>
      <c r="EU383" s="507"/>
      <c r="EV383" s="507"/>
      <c r="EW383" s="507"/>
      <c r="EX383" s="507"/>
      <c r="EY383" s="507"/>
      <c r="EZ383" s="507"/>
      <c r="FA383" s="507"/>
      <c r="FB383" s="507"/>
      <c r="FC383" s="507"/>
      <c r="FD383" s="507"/>
      <c r="FE383" s="507"/>
      <c r="FF383" s="507"/>
      <c r="FG383" s="507"/>
      <c r="FH383" s="507"/>
      <c r="FI383" s="507"/>
      <c r="FJ383" s="507"/>
      <c r="FK383" s="507"/>
      <c r="FL383" s="507"/>
      <c r="FM383" s="507"/>
      <c r="FN383" s="507"/>
      <c r="FO383" s="507"/>
      <c r="FP383" s="507"/>
      <c r="FQ383" s="507"/>
      <c r="FR383" s="507"/>
      <c r="FS383" s="507"/>
      <c r="FT383" s="507"/>
      <c r="FU383" s="507"/>
      <c r="FV383" s="507"/>
      <c r="FW383" s="507"/>
      <c r="FX383" s="507"/>
      <c r="FY383" s="507"/>
      <c r="FZ383" s="507"/>
      <c r="GA383" s="507"/>
      <c r="GB383" s="507"/>
      <c r="GC383" s="507"/>
      <c r="GD383" s="507"/>
      <c r="GE383" s="507"/>
      <c r="GF383" s="507"/>
      <c r="GG383" s="507"/>
      <c r="GH383" s="507"/>
      <c r="GI383" s="507"/>
      <c r="GJ383" s="507"/>
      <c r="GK383" s="507"/>
      <c r="GL383" s="507"/>
      <c r="GM383" s="507"/>
      <c r="GN383" s="507"/>
      <c r="GO383" s="507"/>
      <c r="GP383" s="507"/>
      <c r="GQ383" s="507"/>
      <c r="GR383" s="507"/>
      <c r="GS383" s="507"/>
      <c r="GT383" s="507"/>
      <c r="GU383" s="507"/>
      <c r="GV383" s="507"/>
      <c r="GW383" s="507"/>
      <c r="GX383" s="507"/>
      <c r="GY383" s="507"/>
      <c r="GZ383" s="507"/>
      <c r="HA383" s="507"/>
      <c r="HB383" s="507"/>
      <c r="HC383" s="507"/>
      <c r="HD383" s="507"/>
      <c r="HE383" s="507"/>
      <c r="HF383" s="507"/>
      <c r="HG383" s="507"/>
      <c r="HH383" s="507"/>
      <c r="HI383" s="507"/>
      <c r="HJ383" s="507"/>
      <c r="HK383" s="507"/>
      <c r="HL383" s="507"/>
      <c r="HM383" s="507"/>
      <c r="HN383" s="507"/>
      <c r="HO383" s="507"/>
      <c r="HP383" s="507"/>
      <c r="HQ383" s="507"/>
      <c r="HR383" s="507"/>
      <c r="HS383" s="507"/>
      <c r="HT383" s="507"/>
      <c r="HU383" s="507"/>
      <c r="HV383" s="507"/>
      <c r="HW383" s="507"/>
      <c r="HX383" s="507"/>
      <c r="HY383" s="507"/>
      <c r="HZ383" s="507"/>
      <c r="IA383" s="507"/>
      <c r="IB383" s="507"/>
      <c r="IC383" s="507"/>
      <c r="ID383" s="507"/>
      <c r="IE383" s="507"/>
      <c r="IF383" s="507"/>
      <c r="IG383" s="507"/>
      <c r="IH383" s="507"/>
      <c r="II383" s="507"/>
      <c r="IJ383" s="507"/>
    </row>
    <row r="384" spans="1:244" s="398" customFormat="1" ht="19" x14ac:dyDescent="0.2">
      <c r="A384"/>
      <c r="B384" s="290"/>
      <c r="C384"/>
      <c r="D384" s="341"/>
      <c r="E384" s="463"/>
      <c r="F384" s="463"/>
      <c r="G384" s="271"/>
      <c r="H384"/>
      <c r="I384" s="99"/>
      <c r="J384"/>
      <c r="K384"/>
      <c r="L384"/>
      <c r="M384" s="275"/>
      <c r="N384" s="275"/>
      <c r="O384" s="275"/>
      <c r="P384" s="275"/>
      <c r="Q384" s="275"/>
      <c r="R384" s="275"/>
      <c r="S384" s="275"/>
      <c r="T384" s="275"/>
      <c r="U384" s="275"/>
      <c r="V384" s="275"/>
      <c r="W384" s="275"/>
      <c r="X384" s="275"/>
      <c r="Y384" s="275"/>
      <c r="Z384" s="275"/>
      <c r="AA384" s="275"/>
      <c r="AB384" s="23"/>
      <c r="AC384"/>
      <c r="AD384" s="92"/>
      <c r="AE384"/>
      <c r="AF384"/>
      <c r="AG384"/>
      <c r="AH384" s="96"/>
      <c r="AI384" s="471"/>
      <c r="AJ384" s="445"/>
      <c r="AK384" s="498"/>
      <c r="AL384" s="498"/>
      <c r="AM384" s="498"/>
      <c r="AN384" s="498"/>
      <c r="AO384" s="498"/>
      <c r="AP384" s="498"/>
      <c r="AQ384" s="498"/>
      <c r="AR384" s="498"/>
      <c r="AS384" s="498"/>
      <c r="AT384" s="498"/>
      <c r="AU384" s="498"/>
      <c r="AV384" s="498"/>
      <c r="AW384" s="498"/>
      <c r="AX384" s="498"/>
      <c r="AY384" s="448"/>
      <c r="AZ384" s="235"/>
      <c r="BA384" s="715"/>
      <c r="BB384"/>
      <c r="BC384" s="715"/>
      <c r="BD384"/>
      <c r="BE384" s="715"/>
      <c r="BF384"/>
      <c r="BG384" s="715"/>
      <c r="BH384"/>
      <c r="BI384" s="715"/>
      <c r="BJ384"/>
      <c r="BK384" s="715"/>
      <c r="BL384"/>
      <c r="BM384" s="715"/>
      <c r="BN384"/>
      <c r="BO384" s="387"/>
      <c r="BP384"/>
      <c r="BQ384" s="387"/>
      <c r="BR384"/>
      <c r="BS384" s="387"/>
      <c r="BT384"/>
      <c r="BU384" s="387"/>
      <c r="BV384"/>
      <c r="BW384" s="387"/>
      <c r="BX384"/>
      <c r="BY384" s="387"/>
      <c r="BZ384"/>
      <c r="CA384" s="387"/>
      <c r="CB384"/>
      <c r="CC384" s="387"/>
      <c r="CD384"/>
      <c r="CE384" s="387"/>
      <c r="CF384"/>
      <c r="CG384" s="387"/>
      <c r="CH384"/>
      <c r="CI384" s="387"/>
      <c r="CJ384"/>
      <c r="CK384" s="235"/>
      <c r="DN384" s="507"/>
      <c r="DO384" s="507"/>
      <c r="DP384" s="507"/>
      <c r="DQ384" s="507"/>
      <c r="DR384" s="507"/>
      <c r="DS384" s="507"/>
      <c r="DT384" s="507"/>
      <c r="DU384" s="507"/>
      <c r="DV384" s="507"/>
      <c r="DW384" s="507"/>
      <c r="DX384" s="507"/>
      <c r="DY384" s="507"/>
      <c r="DZ384" s="507"/>
      <c r="EA384" s="507"/>
      <c r="EB384" s="507"/>
      <c r="EC384" s="507"/>
      <c r="ED384" s="507"/>
      <c r="EE384" s="507"/>
      <c r="EF384" s="507"/>
      <c r="EG384" s="507"/>
      <c r="EH384" s="507"/>
      <c r="EI384" s="507"/>
      <c r="EJ384" s="507"/>
      <c r="EK384" s="507"/>
      <c r="EL384" s="507"/>
      <c r="EM384" s="507"/>
      <c r="EN384" s="507"/>
      <c r="EO384" s="507"/>
      <c r="EP384" s="507"/>
      <c r="EQ384" s="507"/>
      <c r="ER384" s="507"/>
      <c r="ES384" s="507"/>
      <c r="ET384" s="507"/>
      <c r="EU384" s="507"/>
      <c r="EV384" s="507"/>
      <c r="EW384" s="507"/>
      <c r="EX384" s="507"/>
      <c r="EY384" s="507"/>
      <c r="EZ384" s="507"/>
      <c r="FA384" s="507"/>
      <c r="FB384" s="507"/>
      <c r="FC384" s="507"/>
      <c r="FD384" s="507"/>
      <c r="FE384" s="507"/>
      <c r="FF384" s="507"/>
      <c r="FG384" s="507"/>
      <c r="FH384" s="507"/>
      <c r="FI384" s="507"/>
      <c r="FJ384" s="507"/>
      <c r="FK384" s="507"/>
      <c r="FL384" s="507"/>
      <c r="FM384" s="507"/>
      <c r="FN384" s="507"/>
      <c r="FO384" s="507"/>
      <c r="FP384" s="507"/>
      <c r="FQ384" s="507"/>
      <c r="FR384" s="507"/>
      <c r="FS384" s="507"/>
      <c r="FT384" s="507"/>
      <c r="FU384" s="507"/>
      <c r="FV384" s="507"/>
      <c r="FW384" s="507"/>
      <c r="FX384" s="507"/>
      <c r="FY384" s="507"/>
      <c r="FZ384" s="507"/>
      <c r="GA384" s="507"/>
      <c r="GB384" s="507"/>
      <c r="GC384" s="507"/>
      <c r="GD384" s="507"/>
      <c r="GE384" s="507"/>
      <c r="GF384" s="507"/>
      <c r="GG384" s="507"/>
      <c r="GH384" s="507"/>
      <c r="GI384" s="507"/>
      <c r="GJ384" s="507"/>
      <c r="GK384" s="507"/>
      <c r="GL384" s="507"/>
      <c r="GM384" s="507"/>
      <c r="GN384" s="507"/>
      <c r="GO384" s="507"/>
      <c r="GP384" s="507"/>
      <c r="GQ384" s="507"/>
      <c r="GR384" s="507"/>
      <c r="GS384" s="507"/>
      <c r="GT384" s="507"/>
      <c r="GU384" s="507"/>
      <c r="GV384" s="507"/>
      <c r="GW384" s="507"/>
      <c r="GX384" s="507"/>
      <c r="GY384" s="507"/>
      <c r="GZ384" s="507"/>
      <c r="HA384" s="507"/>
      <c r="HB384" s="507"/>
      <c r="HC384" s="507"/>
      <c r="HD384" s="507"/>
      <c r="HE384" s="507"/>
      <c r="HF384" s="507"/>
      <c r="HG384" s="507"/>
      <c r="HH384" s="507"/>
      <c r="HI384" s="507"/>
      <c r="HJ384" s="507"/>
      <c r="HK384" s="507"/>
      <c r="HL384" s="507"/>
      <c r="HM384" s="507"/>
      <c r="HN384" s="507"/>
      <c r="HO384" s="507"/>
      <c r="HP384" s="507"/>
      <c r="HQ384" s="507"/>
      <c r="HR384" s="507"/>
      <c r="HS384" s="507"/>
      <c r="HT384" s="507"/>
      <c r="HU384" s="507"/>
      <c r="HV384" s="507"/>
      <c r="HW384" s="507"/>
      <c r="HX384" s="507"/>
      <c r="HY384" s="507"/>
      <c r="HZ384" s="507"/>
      <c r="IA384" s="507"/>
      <c r="IB384" s="507"/>
      <c r="IC384" s="507"/>
      <c r="ID384" s="507"/>
      <c r="IE384" s="507"/>
      <c r="IF384" s="507"/>
      <c r="IG384" s="507"/>
      <c r="IH384" s="507"/>
      <c r="II384" s="507"/>
      <c r="IJ384" s="507"/>
    </row>
    <row r="385" spans="1:244" s="398" customFormat="1" ht="19" x14ac:dyDescent="0.2">
      <c r="A385"/>
      <c r="B385" s="290"/>
      <c r="C385"/>
      <c r="D385" s="341"/>
      <c r="E385" s="463"/>
      <c r="F385" s="463"/>
      <c r="G385" s="271"/>
      <c r="H385"/>
      <c r="I385" s="99"/>
      <c r="J385"/>
      <c r="K385"/>
      <c r="L385"/>
      <c r="M385" s="275"/>
      <c r="N385" s="275"/>
      <c r="O385" s="275"/>
      <c r="P385" s="275"/>
      <c r="Q385" s="275"/>
      <c r="R385" s="275"/>
      <c r="S385" s="275"/>
      <c r="T385" s="275"/>
      <c r="U385" s="275"/>
      <c r="V385" s="275"/>
      <c r="W385" s="275"/>
      <c r="X385" s="275"/>
      <c r="Y385" s="275"/>
      <c r="Z385" s="275"/>
      <c r="AA385" s="275"/>
      <c r="AB385" s="23"/>
      <c r="AC385"/>
      <c r="AD385" s="92"/>
      <c r="AE385"/>
      <c r="AF385"/>
      <c r="AG385"/>
      <c r="AH385" s="96"/>
      <c r="AI385" s="471"/>
      <c r="AJ385" s="445"/>
      <c r="AK385" s="498"/>
      <c r="AL385" s="498"/>
      <c r="AM385" s="498"/>
      <c r="AN385" s="498"/>
      <c r="AO385" s="498"/>
      <c r="AP385" s="498"/>
      <c r="AQ385" s="498"/>
      <c r="AR385" s="498"/>
      <c r="AS385" s="498"/>
      <c r="AT385" s="498"/>
      <c r="AU385" s="498"/>
      <c r="AV385" s="498"/>
      <c r="AW385" s="498"/>
      <c r="AX385" s="498"/>
      <c r="AY385" s="448"/>
      <c r="AZ385" s="235"/>
      <c r="BA385" s="715"/>
      <c r="BB385"/>
      <c r="BC385" s="715"/>
      <c r="BD385"/>
      <c r="BE385" s="715"/>
      <c r="BF385"/>
      <c r="BG385" s="715"/>
      <c r="BH385"/>
      <c r="BI385" s="715"/>
      <c r="BJ385"/>
      <c r="BK385" s="715"/>
      <c r="BL385"/>
      <c r="BM385" s="715"/>
      <c r="BN385"/>
      <c r="BO385" s="387"/>
      <c r="BP385"/>
      <c r="BQ385" s="387"/>
      <c r="BR385"/>
      <c r="BS385" s="387"/>
      <c r="BT385"/>
      <c r="BU385" s="387"/>
      <c r="BV385"/>
      <c r="BW385" s="387"/>
      <c r="BX385"/>
      <c r="BY385" s="387"/>
      <c r="BZ385"/>
      <c r="CA385" s="387"/>
      <c r="CB385"/>
      <c r="CC385" s="387"/>
      <c r="CD385"/>
      <c r="CE385" s="387"/>
      <c r="CF385"/>
      <c r="CG385" s="387"/>
      <c r="CH385"/>
      <c r="CI385" s="387"/>
      <c r="CJ385"/>
      <c r="CK385" s="235"/>
      <c r="DN385" s="507"/>
      <c r="DO385" s="507"/>
      <c r="DP385" s="507"/>
      <c r="DQ385" s="507"/>
      <c r="DR385" s="507"/>
      <c r="DS385" s="507"/>
      <c r="DT385" s="507"/>
      <c r="DU385" s="507"/>
      <c r="DV385" s="507"/>
      <c r="DW385" s="507"/>
      <c r="DX385" s="507"/>
      <c r="DY385" s="507"/>
      <c r="DZ385" s="507"/>
      <c r="EA385" s="507"/>
      <c r="EB385" s="507"/>
      <c r="EC385" s="507"/>
      <c r="ED385" s="507"/>
      <c r="EE385" s="507"/>
      <c r="EF385" s="507"/>
      <c r="EG385" s="507"/>
      <c r="EH385" s="507"/>
      <c r="EI385" s="507"/>
      <c r="EJ385" s="507"/>
      <c r="EK385" s="507"/>
      <c r="EL385" s="507"/>
      <c r="EM385" s="507"/>
      <c r="EN385" s="507"/>
      <c r="EO385" s="507"/>
      <c r="EP385" s="507"/>
      <c r="EQ385" s="507"/>
      <c r="ER385" s="507"/>
      <c r="ES385" s="507"/>
      <c r="ET385" s="507"/>
      <c r="EU385" s="507"/>
      <c r="EV385" s="507"/>
      <c r="EW385" s="507"/>
      <c r="EX385" s="507"/>
      <c r="EY385" s="507"/>
      <c r="EZ385" s="507"/>
      <c r="FA385" s="507"/>
      <c r="FB385" s="507"/>
      <c r="FC385" s="507"/>
      <c r="FD385" s="507"/>
      <c r="FE385" s="507"/>
      <c r="FF385" s="507"/>
      <c r="FG385" s="507"/>
      <c r="FH385" s="507"/>
      <c r="FI385" s="507"/>
      <c r="FJ385" s="507"/>
      <c r="FK385" s="507"/>
      <c r="FL385" s="507"/>
      <c r="FM385" s="507"/>
      <c r="FN385" s="507"/>
      <c r="FO385" s="507"/>
      <c r="FP385" s="507"/>
      <c r="FQ385" s="507"/>
      <c r="FR385" s="507"/>
      <c r="FS385" s="507"/>
      <c r="FT385" s="507"/>
      <c r="FU385" s="507"/>
      <c r="FV385" s="507"/>
      <c r="FW385" s="507"/>
      <c r="FX385" s="507"/>
      <c r="FY385" s="507"/>
      <c r="FZ385" s="507"/>
      <c r="GA385" s="507"/>
      <c r="GB385" s="507"/>
      <c r="GC385" s="507"/>
      <c r="GD385" s="507"/>
      <c r="GE385" s="507"/>
      <c r="GF385" s="507"/>
      <c r="GG385" s="507"/>
      <c r="GH385" s="507"/>
      <c r="GI385" s="507"/>
      <c r="GJ385" s="507"/>
      <c r="GK385" s="507"/>
      <c r="GL385" s="507"/>
      <c r="GM385" s="507"/>
      <c r="GN385" s="507"/>
      <c r="GO385" s="507"/>
      <c r="GP385" s="507"/>
      <c r="GQ385" s="507"/>
      <c r="GR385" s="507"/>
      <c r="GS385" s="507"/>
      <c r="GT385" s="507"/>
      <c r="GU385" s="507"/>
      <c r="GV385" s="507"/>
      <c r="GW385" s="507"/>
      <c r="GX385" s="507"/>
      <c r="GY385" s="507"/>
      <c r="GZ385" s="507"/>
      <c r="HA385" s="507"/>
      <c r="HB385" s="507"/>
      <c r="HC385" s="507"/>
      <c r="HD385" s="507"/>
      <c r="HE385" s="507"/>
      <c r="HF385" s="507"/>
      <c r="HG385" s="507"/>
      <c r="HH385" s="507"/>
      <c r="HI385" s="507"/>
      <c r="HJ385" s="507"/>
      <c r="HK385" s="507"/>
      <c r="HL385" s="507"/>
      <c r="HM385" s="507"/>
      <c r="HN385" s="507"/>
      <c r="HO385" s="507"/>
      <c r="HP385" s="507"/>
      <c r="HQ385" s="507"/>
      <c r="HR385" s="507"/>
      <c r="HS385" s="507"/>
      <c r="HT385" s="507"/>
      <c r="HU385" s="507"/>
      <c r="HV385" s="507"/>
      <c r="HW385" s="507"/>
      <c r="HX385" s="507"/>
      <c r="HY385" s="507"/>
      <c r="HZ385" s="507"/>
      <c r="IA385" s="507"/>
      <c r="IB385" s="507"/>
      <c r="IC385" s="507"/>
      <c r="ID385" s="507"/>
      <c r="IE385" s="507"/>
      <c r="IF385" s="507"/>
      <c r="IG385" s="507"/>
      <c r="IH385" s="507"/>
      <c r="II385" s="507"/>
      <c r="IJ385" s="507"/>
    </row>
    <row r="386" spans="1:244" s="398" customFormat="1" ht="19" x14ac:dyDescent="0.2">
      <c r="A386"/>
      <c r="B386" s="290"/>
      <c r="C386"/>
      <c r="D386" s="341"/>
      <c r="E386" s="463"/>
      <c r="F386" s="463"/>
      <c r="G386" s="271"/>
      <c r="H386"/>
      <c r="I386" s="99"/>
      <c r="J386"/>
      <c r="K386"/>
      <c r="L386"/>
      <c r="M386" s="275"/>
      <c r="N386" s="275"/>
      <c r="O386" s="275"/>
      <c r="P386" s="275"/>
      <c r="Q386" s="275"/>
      <c r="R386" s="275"/>
      <c r="S386" s="275"/>
      <c r="T386" s="275"/>
      <c r="U386" s="275"/>
      <c r="V386" s="275"/>
      <c r="W386" s="275"/>
      <c r="X386" s="275"/>
      <c r="Y386" s="275"/>
      <c r="Z386" s="275"/>
      <c r="AA386" s="275"/>
      <c r="AB386" s="23"/>
      <c r="AC386"/>
      <c r="AD386" s="92"/>
      <c r="AE386"/>
      <c r="AF386"/>
      <c r="AG386"/>
      <c r="AH386" s="96"/>
      <c r="AI386" s="471"/>
      <c r="AJ386" s="445"/>
      <c r="AK386" s="498"/>
      <c r="AL386" s="498"/>
      <c r="AM386" s="498"/>
      <c r="AN386" s="498"/>
      <c r="AO386" s="498"/>
      <c r="AP386" s="498"/>
      <c r="AQ386" s="498"/>
      <c r="AR386" s="498"/>
      <c r="AS386" s="498"/>
      <c r="AT386" s="498"/>
      <c r="AU386" s="498"/>
      <c r="AV386" s="498"/>
      <c r="AW386" s="498"/>
      <c r="AX386" s="498"/>
      <c r="AY386" s="448"/>
      <c r="AZ386" s="235"/>
      <c r="BA386" s="715"/>
      <c r="BB386"/>
      <c r="BC386" s="715"/>
      <c r="BD386"/>
      <c r="BE386" s="715"/>
      <c r="BF386"/>
      <c r="BG386" s="715"/>
      <c r="BH386"/>
      <c r="BI386" s="715"/>
      <c r="BJ386"/>
      <c r="BK386" s="715"/>
      <c r="BL386"/>
      <c r="BM386" s="715"/>
      <c r="BN386"/>
      <c r="BO386" s="387"/>
      <c r="BP386"/>
      <c r="BQ386" s="387"/>
      <c r="BR386"/>
      <c r="BS386" s="387"/>
      <c r="BT386"/>
      <c r="BU386" s="387"/>
      <c r="BV386"/>
      <c r="BW386" s="387"/>
      <c r="BX386"/>
      <c r="BY386" s="387"/>
      <c r="BZ386"/>
      <c r="CA386" s="387"/>
      <c r="CB386"/>
      <c r="CC386" s="387"/>
      <c r="CD386"/>
      <c r="CE386" s="387"/>
      <c r="CF386"/>
      <c r="CG386" s="387"/>
      <c r="CH386"/>
      <c r="CI386" s="387"/>
      <c r="CJ386"/>
      <c r="CK386" s="235"/>
      <c r="DN386" s="507"/>
      <c r="DO386" s="507"/>
      <c r="DP386" s="507"/>
      <c r="DQ386" s="507"/>
      <c r="DR386" s="507"/>
      <c r="DS386" s="507"/>
      <c r="DT386" s="507"/>
      <c r="DU386" s="507"/>
      <c r="DV386" s="507"/>
      <c r="DW386" s="507"/>
      <c r="DX386" s="507"/>
      <c r="DY386" s="507"/>
      <c r="DZ386" s="507"/>
      <c r="EA386" s="507"/>
      <c r="EB386" s="507"/>
      <c r="EC386" s="507"/>
      <c r="ED386" s="507"/>
      <c r="EE386" s="507"/>
      <c r="EF386" s="507"/>
      <c r="EG386" s="507"/>
      <c r="EH386" s="507"/>
      <c r="EI386" s="507"/>
      <c r="EJ386" s="507"/>
      <c r="EK386" s="507"/>
      <c r="EL386" s="507"/>
      <c r="EM386" s="507"/>
      <c r="EN386" s="507"/>
      <c r="EO386" s="507"/>
      <c r="EP386" s="507"/>
      <c r="EQ386" s="507"/>
      <c r="ER386" s="507"/>
      <c r="ES386" s="507"/>
      <c r="ET386" s="507"/>
      <c r="EU386" s="507"/>
      <c r="EV386" s="507"/>
      <c r="EW386" s="507"/>
      <c r="EX386" s="507"/>
      <c r="EY386" s="507"/>
      <c r="EZ386" s="507"/>
      <c r="FA386" s="507"/>
      <c r="FB386" s="507"/>
      <c r="FC386" s="507"/>
      <c r="FD386" s="507"/>
      <c r="FE386" s="507"/>
      <c r="FF386" s="507"/>
      <c r="FG386" s="507"/>
      <c r="FH386" s="507"/>
      <c r="FI386" s="507"/>
      <c r="FJ386" s="507"/>
      <c r="FK386" s="507"/>
      <c r="FL386" s="507"/>
      <c r="FM386" s="507"/>
      <c r="FN386" s="507"/>
      <c r="FO386" s="507"/>
      <c r="FP386" s="507"/>
      <c r="FQ386" s="507"/>
      <c r="FR386" s="507"/>
      <c r="FS386" s="507"/>
      <c r="FT386" s="507"/>
      <c r="FU386" s="507"/>
      <c r="FV386" s="507"/>
      <c r="FW386" s="507"/>
      <c r="FX386" s="507"/>
      <c r="FY386" s="507"/>
      <c r="FZ386" s="507"/>
      <c r="GA386" s="507"/>
      <c r="GB386" s="507"/>
      <c r="GC386" s="507"/>
      <c r="GD386" s="507"/>
      <c r="GE386" s="507"/>
      <c r="GF386" s="507"/>
      <c r="GG386" s="507"/>
      <c r="GH386" s="507"/>
      <c r="GI386" s="507"/>
      <c r="GJ386" s="507"/>
      <c r="GK386" s="507"/>
      <c r="GL386" s="507"/>
      <c r="GM386" s="507"/>
      <c r="GN386" s="507"/>
      <c r="GO386" s="507"/>
      <c r="GP386" s="507"/>
      <c r="GQ386" s="507"/>
      <c r="GR386" s="507"/>
      <c r="GS386" s="507"/>
      <c r="GT386" s="507"/>
      <c r="GU386" s="507"/>
      <c r="GV386" s="507"/>
      <c r="GW386" s="507"/>
      <c r="GX386" s="507"/>
      <c r="GY386" s="507"/>
      <c r="GZ386" s="507"/>
      <c r="HA386" s="507"/>
      <c r="HB386" s="507"/>
      <c r="HC386" s="507"/>
      <c r="HD386" s="507"/>
      <c r="HE386" s="507"/>
      <c r="HF386" s="507"/>
      <c r="HG386" s="507"/>
      <c r="HH386" s="507"/>
      <c r="HI386" s="507"/>
      <c r="HJ386" s="507"/>
      <c r="HK386" s="507"/>
      <c r="HL386" s="507"/>
      <c r="HM386" s="507"/>
      <c r="HN386" s="507"/>
      <c r="HO386" s="507"/>
      <c r="HP386" s="507"/>
      <c r="HQ386" s="507"/>
      <c r="HR386" s="507"/>
      <c r="HS386" s="507"/>
      <c r="HT386" s="507"/>
      <c r="HU386" s="507"/>
      <c r="HV386" s="507"/>
      <c r="HW386" s="507"/>
      <c r="HX386" s="507"/>
      <c r="HY386" s="507"/>
      <c r="HZ386" s="507"/>
      <c r="IA386" s="507"/>
      <c r="IB386" s="507"/>
      <c r="IC386" s="507"/>
      <c r="ID386" s="507"/>
      <c r="IE386" s="507"/>
      <c r="IF386" s="507"/>
      <c r="IG386" s="507"/>
      <c r="IH386" s="507"/>
      <c r="II386" s="507"/>
      <c r="IJ386" s="507"/>
    </row>
    <row r="387" spans="1:244" s="398" customFormat="1" ht="19" x14ac:dyDescent="0.2">
      <c r="A387"/>
      <c r="B387" s="290"/>
      <c r="C387"/>
      <c r="D387" s="341"/>
      <c r="E387" s="463"/>
      <c r="F387" s="463"/>
      <c r="G387" s="271"/>
      <c r="H387"/>
      <c r="I387" s="99"/>
      <c r="J387"/>
      <c r="K387"/>
      <c r="L387"/>
      <c r="M387" s="275"/>
      <c r="N387" s="275"/>
      <c r="O387" s="275"/>
      <c r="P387" s="275"/>
      <c r="Q387" s="275"/>
      <c r="R387" s="275"/>
      <c r="S387" s="275"/>
      <c r="T387" s="275"/>
      <c r="U387" s="275"/>
      <c r="V387" s="275"/>
      <c r="W387" s="275"/>
      <c r="X387" s="275"/>
      <c r="Y387" s="275"/>
      <c r="Z387" s="275"/>
      <c r="AA387" s="275"/>
      <c r="AB387" s="23"/>
      <c r="AC387"/>
      <c r="AD387" s="92"/>
      <c r="AE387"/>
      <c r="AF387"/>
      <c r="AG387"/>
      <c r="AH387" s="96"/>
      <c r="AI387" s="471"/>
      <c r="AJ387" s="445"/>
      <c r="AK387" s="498"/>
      <c r="AL387" s="498"/>
      <c r="AM387" s="498"/>
      <c r="AN387" s="498"/>
      <c r="AO387" s="498"/>
      <c r="AP387" s="498"/>
      <c r="AQ387" s="498"/>
      <c r="AR387" s="498"/>
      <c r="AS387" s="498"/>
      <c r="AT387" s="498"/>
      <c r="AU387" s="498"/>
      <c r="AV387" s="498"/>
      <c r="AW387" s="498"/>
      <c r="AX387" s="498"/>
      <c r="AY387" s="448"/>
      <c r="AZ387" s="235"/>
      <c r="BA387" s="715"/>
      <c r="BB387"/>
      <c r="BC387" s="715"/>
      <c r="BD387"/>
      <c r="BE387" s="715"/>
      <c r="BF387"/>
      <c r="BG387" s="715"/>
      <c r="BH387"/>
      <c r="BI387" s="715"/>
      <c r="BJ387"/>
      <c r="BK387" s="715"/>
      <c r="BL387"/>
      <c r="BM387" s="715"/>
      <c r="BN387"/>
      <c r="BO387" s="387"/>
      <c r="BP387"/>
      <c r="BQ387" s="387"/>
      <c r="BR387"/>
      <c r="BS387" s="387"/>
      <c r="BT387"/>
      <c r="BU387" s="387"/>
      <c r="BV387"/>
      <c r="BW387" s="387"/>
      <c r="BX387"/>
      <c r="BY387" s="387"/>
      <c r="BZ387"/>
      <c r="CA387" s="387"/>
      <c r="CB387"/>
      <c r="CC387" s="387"/>
      <c r="CD387"/>
      <c r="CE387" s="387"/>
      <c r="CF387"/>
      <c r="CG387" s="387"/>
      <c r="CH387"/>
      <c r="CI387" s="387"/>
      <c r="CJ387"/>
      <c r="CK387" s="235"/>
      <c r="DN387" s="507"/>
      <c r="DO387" s="507"/>
      <c r="DP387" s="507"/>
      <c r="DQ387" s="507"/>
      <c r="DR387" s="507"/>
      <c r="DS387" s="507"/>
      <c r="DT387" s="507"/>
      <c r="DU387" s="507"/>
      <c r="DV387" s="507"/>
      <c r="DW387" s="507"/>
      <c r="DX387" s="507"/>
      <c r="DY387" s="507"/>
      <c r="DZ387" s="507"/>
      <c r="EA387" s="507"/>
      <c r="EB387" s="507"/>
      <c r="EC387" s="507"/>
      <c r="ED387" s="507"/>
      <c r="EE387" s="507"/>
      <c r="EF387" s="507"/>
      <c r="EG387" s="507"/>
      <c r="EH387" s="507"/>
      <c r="EI387" s="507"/>
      <c r="EJ387" s="507"/>
      <c r="EK387" s="507"/>
      <c r="EL387" s="507"/>
      <c r="EM387" s="507"/>
      <c r="EN387" s="507"/>
      <c r="EO387" s="507"/>
      <c r="EP387" s="507"/>
      <c r="EQ387" s="507"/>
      <c r="ER387" s="507"/>
      <c r="ES387" s="507"/>
      <c r="ET387" s="507"/>
      <c r="EU387" s="507"/>
      <c r="EV387" s="507"/>
      <c r="EW387" s="507"/>
      <c r="EX387" s="507"/>
      <c r="EY387" s="507"/>
      <c r="EZ387" s="507"/>
      <c r="FA387" s="507"/>
      <c r="FB387" s="507"/>
      <c r="FC387" s="507"/>
      <c r="FD387" s="507"/>
      <c r="FE387" s="507"/>
      <c r="FF387" s="507"/>
      <c r="FG387" s="507"/>
      <c r="FH387" s="507"/>
      <c r="FI387" s="507"/>
      <c r="FJ387" s="507"/>
      <c r="FK387" s="507"/>
      <c r="FL387" s="507"/>
      <c r="FM387" s="507"/>
      <c r="FN387" s="507"/>
      <c r="FO387" s="507"/>
      <c r="FP387" s="507"/>
      <c r="FQ387" s="507"/>
      <c r="FR387" s="507"/>
      <c r="FS387" s="507"/>
      <c r="FT387" s="507"/>
      <c r="FU387" s="507"/>
      <c r="FV387" s="507"/>
      <c r="FW387" s="507"/>
      <c r="FX387" s="507"/>
      <c r="FY387" s="507"/>
      <c r="FZ387" s="507"/>
      <c r="GA387" s="507"/>
      <c r="GB387" s="507"/>
      <c r="GC387" s="507"/>
      <c r="GD387" s="507"/>
      <c r="GE387" s="507"/>
      <c r="GF387" s="507"/>
      <c r="GG387" s="507"/>
      <c r="GH387" s="507"/>
      <c r="GI387" s="507"/>
      <c r="GJ387" s="507"/>
      <c r="GK387" s="507"/>
      <c r="GL387" s="507"/>
      <c r="GM387" s="507"/>
      <c r="GN387" s="507"/>
      <c r="GO387" s="507"/>
      <c r="GP387" s="507"/>
      <c r="GQ387" s="507"/>
      <c r="GR387" s="507"/>
      <c r="GS387" s="507"/>
      <c r="GT387" s="507"/>
      <c r="GU387" s="507"/>
      <c r="GV387" s="507"/>
      <c r="GW387" s="507"/>
      <c r="GX387" s="507"/>
      <c r="GY387" s="507"/>
      <c r="GZ387" s="507"/>
      <c r="HA387" s="507"/>
      <c r="HB387" s="507"/>
      <c r="HC387" s="507"/>
      <c r="HD387" s="507"/>
      <c r="HE387" s="507"/>
      <c r="HF387" s="507"/>
      <c r="HG387" s="507"/>
      <c r="HH387" s="507"/>
      <c r="HI387" s="507"/>
      <c r="HJ387" s="507"/>
      <c r="HK387" s="507"/>
      <c r="HL387" s="507"/>
      <c r="HM387" s="507"/>
      <c r="HN387" s="507"/>
      <c r="HO387" s="507"/>
      <c r="HP387" s="507"/>
      <c r="HQ387" s="507"/>
      <c r="HR387" s="507"/>
      <c r="HS387" s="507"/>
      <c r="HT387" s="507"/>
      <c r="HU387" s="507"/>
      <c r="HV387" s="507"/>
      <c r="HW387" s="507"/>
      <c r="HX387" s="507"/>
      <c r="HY387" s="507"/>
      <c r="HZ387" s="507"/>
      <c r="IA387" s="507"/>
      <c r="IB387" s="507"/>
      <c r="IC387" s="507"/>
      <c r="ID387" s="507"/>
      <c r="IE387" s="507"/>
      <c r="IF387" s="507"/>
      <c r="IG387" s="507"/>
      <c r="IH387" s="507"/>
      <c r="II387" s="507"/>
      <c r="IJ387" s="507"/>
    </row>
    <row r="388" spans="1:244" s="398" customFormat="1" ht="19" x14ac:dyDescent="0.2">
      <c r="A388"/>
      <c r="B388" s="290"/>
      <c r="C388"/>
      <c r="D388" s="341"/>
      <c r="E388" s="463"/>
      <c r="F388" s="463"/>
      <c r="G388" s="271"/>
      <c r="H388"/>
      <c r="I388" s="99"/>
      <c r="J388"/>
      <c r="K388"/>
      <c r="L388"/>
      <c r="M388" s="275"/>
      <c r="N388" s="275"/>
      <c r="O388" s="275"/>
      <c r="P388" s="275"/>
      <c r="Q388" s="275"/>
      <c r="R388" s="275"/>
      <c r="S388" s="275"/>
      <c r="T388" s="275"/>
      <c r="U388" s="275"/>
      <c r="V388" s="275"/>
      <c r="W388" s="275"/>
      <c r="X388" s="275"/>
      <c r="Y388" s="275"/>
      <c r="Z388" s="275"/>
      <c r="AA388" s="275"/>
      <c r="AB388" s="23"/>
      <c r="AC388"/>
      <c r="AD388" s="92"/>
      <c r="AE388"/>
      <c r="AF388"/>
      <c r="AG388"/>
      <c r="AH388" s="96"/>
      <c r="AI388" s="471"/>
      <c r="AJ388" s="445"/>
      <c r="AK388" s="498"/>
      <c r="AL388" s="498"/>
      <c r="AM388" s="498"/>
      <c r="AN388" s="498"/>
      <c r="AO388" s="498"/>
      <c r="AP388" s="498"/>
      <c r="AQ388" s="498"/>
      <c r="AR388" s="498"/>
      <c r="AS388" s="498"/>
      <c r="AT388" s="498"/>
      <c r="AU388" s="498"/>
      <c r="AV388" s="498"/>
      <c r="AW388" s="498"/>
      <c r="AX388" s="498"/>
      <c r="AY388" s="448"/>
      <c r="AZ388" s="235"/>
      <c r="BA388" s="715"/>
      <c r="BB388"/>
      <c r="BC388" s="715"/>
      <c r="BD388"/>
      <c r="BE388" s="715"/>
      <c r="BF388"/>
      <c r="BG388" s="715"/>
      <c r="BH388"/>
      <c r="BI388" s="715"/>
      <c r="BJ388"/>
      <c r="BK388" s="715"/>
      <c r="BL388"/>
      <c r="BM388" s="715"/>
      <c r="BN388"/>
      <c r="BO388" s="387"/>
      <c r="BP388"/>
      <c r="BQ388" s="387"/>
      <c r="BR388"/>
      <c r="BS388" s="387"/>
      <c r="BT388"/>
      <c r="BU388" s="387"/>
      <c r="BV388"/>
      <c r="BW388" s="387"/>
      <c r="BX388"/>
      <c r="BY388" s="387"/>
      <c r="BZ388"/>
      <c r="CA388" s="387"/>
      <c r="CB388"/>
      <c r="CC388" s="387"/>
      <c r="CD388"/>
      <c r="CE388" s="387"/>
      <c r="CF388"/>
      <c r="CG388" s="387"/>
      <c r="CH388"/>
      <c r="CI388" s="387"/>
      <c r="CJ388"/>
      <c r="CK388" s="235"/>
      <c r="DN388" s="507"/>
      <c r="DO388" s="507"/>
      <c r="DP388" s="507"/>
      <c r="DQ388" s="507"/>
      <c r="DR388" s="507"/>
      <c r="DS388" s="507"/>
      <c r="DT388" s="507"/>
      <c r="DU388" s="507"/>
      <c r="DV388" s="507"/>
      <c r="DW388" s="507"/>
      <c r="DX388" s="507"/>
      <c r="DY388" s="507"/>
      <c r="DZ388" s="507"/>
      <c r="EA388" s="507"/>
      <c r="EB388" s="507"/>
      <c r="EC388" s="507"/>
      <c r="ED388" s="507"/>
      <c r="EE388" s="507"/>
      <c r="EF388" s="507"/>
      <c r="EG388" s="507"/>
      <c r="EH388" s="507"/>
      <c r="EI388" s="507"/>
      <c r="EJ388" s="507"/>
      <c r="EK388" s="507"/>
      <c r="EL388" s="507"/>
      <c r="EM388" s="507"/>
      <c r="EN388" s="507"/>
      <c r="EO388" s="507"/>
      <c r="EP388" s="507"/>
      <c r="EQ388" s="507"/>
      <c r="ER388" s="507"/>
      <c r="ES388" s="507"/>
      <c r="ET388" s="507"/>
      <c r="EU388" s="507"/>
      <c r="EV388" s="507"/>
      <c r="EW388" s="507"/>
      <c r="EX388" s="507"/>
      <c r="EY388" s="507"/>
      <c r="EZ388" s="507"/>
      <c r="FA388" s="507"/>
      <c r="FB388" s="507"/>
      <c r="FC388" s="507"/>
      <c r="FD388" s="507"/>
      <c r="FE388" s="507"/>
      <c r="FF388" s="507"/>
      <c r="FG388" s="507"/>
      <c r="FH388" s="507"/>
      <c r="FI388" s="507"/>
      <c r="FJ388" s="507"/>
      <c r="FK388" s="507"/>
      <c r="FL388" s="507"/>
      <c r="FM388" s="507"/>
      <c r="FN388" s="507"/>
      <c r="FO388" s="507"/>
      <c r="FP388" s="507"/>
      <c r="FQ388" s="507"/>
      <c r="FR388" s="507"/>
      <c r="FS388" s="507"/>
      <c r="FT388" s="507"/>
      <c r="FU388" s="507"/>
      <c r="FV388" s="507"/>
      <c r="FW388" s="507"/>
      <c r="FX388" s="507"/>
      <c r="FY388" s="507"/>
      <c r="FZ388" s="507"/>
      <c r="GA388" s="507"/>
      <c r="GB388" s="507"/>
      <c r="GC388" s="507"/>
      <c r="GD388" s="507"/>
      <c r="GE388" s="507"/>
      <c r="GF388" s="507"/>
      <c r="GG388" s="507"/>
      <c r="GH388" s="507"/>
      <c r="GI388" s="507"/>
      <c r="GJ388" s="507"/>
      <c r="GK388" s="507"/>
      <c r="GL388" s="507"/>
      <c r="GM388" s="507"/>
      <c r="GN388" s="507"/>
      <c r="GO388" s="507"/>
      <c r="GP388" s="507"/>
      <c r="GQ388" s="507"/>
      <c r="GR388" s="507"/>
      <c r="GS388" s="507"/>
      <c r="GT388" s="507"/>
      <c r="GU388" s="507"/>
      <c r="GV388" s="507"/>
      <c r="GW388" s="507"/>
      <c r="GX388" s="507"/>
      <c r="GY388" s="507"/>
      <c r="GZ388" s="507"/>
      <c r="HA388" s="507"/>
      <c r="HB388" s="507"/>
      <c r="HC388" s="507"/>
      <c r="HD388" s="507"/>
      <c r="HE388" s="507"/>
      <c r="HF388" s="507"/>
      <c r="HG388" s="507"/>
      <c r="HH388" s="507"/>
      <c r="HI388" s="507"/>
      <c r="HJ388" s="507"/>
      <c r="HK388" s="507"/>
      <c r="HL388" s="507"/>
      <c r="HM388" s="507"/>
      <c r="HN388" s="507"/>
      <c r="HO388" s="507"/>
      <c r="HP388" s="507"/>
      <c r="HQ388" s="507"/>
      <c r="HR388" s="507"/>
      <c r="HS388" s="507"/>
      <c r="HT388" s="507"/>
      <c r="HU388" s="507"/>
      <c r="HV388" s="507"/>
      <c r="HW388" s="507"/>
      <c r="HX388" s="507"/>
      <c r="HY388" s="507"/>
      <c r="HZ388" s="507"/>
      <c r="IA388" s="507"/>
      <c r="IB388" s="507"/>
      <c r="IC388" s="507"/>
      <c r="ID388" s="507"/>
      <c r="IE388" s="507"/>
      <c r="IF388" s="507"/>
      <c r="IG388" s="507"/>
      <c r="IH388" s="507"/>
      <c r="II388" s="507"/>
      <c r="IJ388" s="507"/>
    </row>
    <row r="389" spans="1:244" s="398" customFormat="1" ht="19" x14ac:dyDescent="0.2">
      <c r="A389"/>
      <c r="B389" s="290"/>
      <c r="C389"/>
      <c r="D389" s="341"/>
      <c r="E389" s="463"/>
      <c r="F389" s="463"/>
      <c r="G389" s="271"/>
      <c r="H389"/>
      <c r="I389" s="99"/>
      <c r="J389"/>
      <c r="K389"/>
      <c r="L389"/>
      <c r="M389" s="275"/>
      <c r="N389" s="275"/>
      <c r="O389" s="275"/>
      <c r="P389" s="275"/>
      <c r="Q389" s="275"/>
      <c r="R389" s="275"/>
      <c r="S389" s="275"/>
      <c r="T389" s="275"/>
      <c r="U389" s="275"/>
      <c r="V389" s="275"/>
      <c r="W389" s="275"/>
      <c r="X389" s="275"/>
      <c r="Y389" s="275"/>
      <c r="Z389" s="275"/>
      <c r="AA389" s="275"/>
      <c r="AB389" s="23"/>
      <c r="AC389"/>
      <c r="AD389" s="92"/>
      <c r="AE389"/>
      <c r="AF389"/>
      <c r="AG389"/>
      <c r="AH389" s="96"/>
      <c r="AI389" s="471"/>
      <c r="AJ389" s="445"/>
      <c r="AK389" s="498"/>
      <c r="AL389" s="498"/>
      <c r="AM389" s="498"/>
      <c r="AN389" s="498"/>
      <c r="AO389" s="498"/>
      <c r="AP389" s="498"/>
      <c r="AQ389" s="498"/>
      <c r="AR389" s="498"/>
      <c r="AS389" s="498"/>
      <c r="AT389" s="498"/>
      <c r="AU389" s="498"/>
      <c r="AV389" s="498"/>
      <c r="AW389" s="498"/>
      <c r="AX389" s="498"/>
      <c r="AY389" s="448"/>
      <c r="AZ389" s="235"/>
      <c r="BA389" s="715"/>
      <c r="BB389"/>
      <c r="BC389" s="715"/>
      <c r="BD389"/>
      <c r="BE389" s="715"/>
      <c r="BF389"/>
      <c r="BG389" s="715"/>
      <c r="BH389"/>
      <c r="BI389" s="715"/>
      <c r="BJ389"/>
      <c r="BK389" s="715"/>
      <c r="BL389"/>
      <c r="BM389" s="715"/>
      <c r="BN389"/>
      <c r="BO389" s="387"/>
      <c r="BP389"/>
      <c r="BQ389" s="387"/>
      <c r="BR389"/>
      <c r="BS389" s="387"/>
      <c r="BT389"/>
      <c r="BU389" s="387"/>
      <c r="BV389"/>
      <c r="BW389" s="387"/>
      <c r="BX389"/>
      <c r="BY389" s="387"/>
      <c r="BZ389"/>
      <c r="CA389" s="387"/>
      <c r="CB389"/>
      <c r="CC389" s="387"/>
      <c r="CD389"/>
      <c r="CE389" s="387"/>
      <c r="CF389"/>
      <c r="CG389" s="387"/>
      <c r="CH389"/>
      <c r="CI389" s="387"/>
      <c r="CJ389"/>
      <c r="CK389" s="235"/>
      <c r="DN389" s="507"/>
      <c r="DO389" s="507"/>
      <c r="DP389" s="507"/>
      <c r="DQ389" s="507"/>
      <c r="DR389" s="507"/>
      <c r="DS389" s="507"/>
      <c r="DT389" s="507"/>
      <c r="DU389" s="507"/>
      <c r="DV389" s="507"/>
      <c r="DW389" s="507"/>
      <c r="DX389" s="507"/>
      <c r="DY389" s="507"/>
      <c r="DZ389" s="507"/>
      <c r="EA389" s="507"/>
      <c r="EB389" s="507"/>
      <c r="EC389" s="507"/>
      <c r="ED389" s="507"/>
      <c r="EE389" s="507"/>
      <c r="EF389" s="507"/>
      <c r="EG389" s="507"/>
      <c r="EH389" s="507"/>
      <c r="EI389" s="507"/>
      <c r="EJ389" s="507"/>
      <c r="EK389" s="507"/>
      <c r="EL389" s="507"/>
      <c r="EM389" s="507"/>
      <c r="EN389" s="507"/>
      <c r="EO389" s="507"/>
      <c r="EP389" s="507"/>
      <c r="EQ389" s="507"/>
      <c r="ER389" s="507"/>
      <c r="ES389" s="507"/>
      <c r="ET389" s="507"/>
      <c r="EU389" s="507"/>
      <c r="EV389" s="507"/>
      <c r="EW389" s="507"/>
      <c r="EX389" s="507"/>
      <c r="EY389" s="507"/>
      <c r="EZ389" s="507"/>
      <c r="FA389" s="507"/>
      <c r="FB389" s="507"/>
      <c r="FC389" s="507"/>
      <c r="FD389" s="507"/>
      <c r="FE389" s="507"/>
      <c r="FF389" s="507"/>
      <c r="FG389" s="507"/>
      <c r="FH389" s="507"/>
      <c r="FI389" s="507"/>
      <c r="FJ389" s="507"/>
      <c r="FK389" s="507"/>
      <c r="FL389" s="507"/>
      <c r="FM389" s="507"/>
      <c r="FN389" s="507"/>
      <c r="FO389" s="507"/>
      <c r="FP389" s="507"/>
      <c r="FQ389" s="507"/>
      <c r="FR389" s="507"/>
      <c r="FS389" s="507"/>
      <c r="FT389" s="507"/>
      <c r="FU389" s="507"/>
      <c r="FV389" s="507"/>
      <c r="FW389" s="507"/>
      <c r="FX389" s="507"/>
      <c r="FY389" s="507"/>
      <c r="FZ389" s="507"/>
      <c r="GA389" s="507"/>
      <c r="GB389" s="507"/>
      <c r="GC389" s="507"/>
      <c r="GD389" s="507"/>
      <c r="GE389" s="507"/>
      <c r="GF389" s="507"/>
      <c r="GG389" s="507"/>
      <c r="GH389" s="507"/>
      <c r="GI389" s="507"/>
      <c r="GJ389" s="507"/>
      <c r="GK389" s="507"/>
      <c r="GL389" s="507"/>
      <c r="GM389" s="507"/>
      <c r="GN389" s="507"/>
      <c r="GO389" s="507"/>
      <c r="GP389" s="507"/>
      <c r="GQ389" s="507"/>
      <c r="GR389" s="507"/>
      <c r="GS389" s="507"/>
      <c r="GT389" s="507"/>
      <c r="GU389" s="507"/>
      <c r="GV389" s="507"/>
      <c r="GW389" s="507"/>
      <c r="GX389" s="507"/>
      <c r="GY389" s="507"/>
      <c r="GZ389" s="507"/>
      <c r="HA389" s="507"/>
      <c r="HB389" s="507"/>
      <c r="HC389" s="507"/>
      <c r="HD389" s="507"/>
      <c r="HE389" s="507"/>
      <c r="HF389" s="507"/>
      <c r="HG389" s="507"/>
      <c r="HH389" s="507"/>
      <c r="HI389" s="507"/>
      <c r="HJ389" s="507"/>
      <c r="HK389" s="507"/>
      <c r="HL389" s="507"/>
      <c r="HM389" s="507"/>
      <c r="HN389" s="507"/>
      <c r="HO389" s="507"/>
      <c r="HP389" s="507"/>
      <c r="HQ389" s="507"/>
      <c r="HR389" s="507"/>
      <c r="HS389" s="507"/>
      <c r="HT389" s="507"/>
      <c r="HU389" s="507"/>
      <c r="HV389" s="507"/>
      <c r="HW389" s="507"/>
      <c r="HX389" s="507"/>
      <c r="HY389" s="507"/>
      <c r="HZ389" s="507"/>
      <c r="IA389" s="507"/>
      <c r="IB389" s="507"/>
      <c r="IC389" s="507"/>
      <c r="ID389" s="507"/>
      <c r="IE389" s="507"/>
      <c r="IF389" s="507"/>
      <c r="IG389" s="507"/>
      <c r="IH389" s="507"/>
      <c r="II389" s="507"/>
      <c r="IJ389" s="507"/>
    </row>
    <row r="390" spans="1:244" s="398" customFormat="1" ht="19" x14ac:dyDescent="0.2">
      <c r="A390"/>
      <c r="B390" s="290"/>
      <c r="C390"/>
      <c r="D390" s="341"/>
      <c r="E390" s="463"/>
      <c r="F390" s="463"/>
      <c r="G390" s="271"/>
      <c r="H390"/>
      <c r="I390" s="99"/>
      <c r="J390"/>
      <c r="K390"/>
      <c r="L390"/>
      <c r="M390" s="275"/>
      <c r="N390" s="275"/>
      <c r="O390" s="275"/>
      <c r="P390" s="275"/>
      <c r="Q390" s="275"/>
      <c r="R390" s="275"/>
      <c r="S390" s="275"/>
      <c r="T390" s="275"/>
      <c r="U390" s="275"/>
      <c r="V390" s="275"/>
      <c r="W390" s="275"/>
      <c r="X390" s="275"/>
      <c r="Y390" s="275"/>
      <c r="Z390" s="275"/>
      <c r="AA390" s="275"/>
      <c r="AB390" s="23"/>
      <c r="AC390"/>
      <c r="AD390" s="92"/>
      <c r="AE390"/>
      <c r="AF390"/>
      <c r="AG390"/>
      <c r="AH390" s="96"/>
      <c r="AI390" s="471"/>
      <c r="AJ390" s="445"/>
      <c r="AK390" s="498"/>
      <c r="AL390" s="498"/>
      <c r="AM390" s="498"/>
      <c r="AN390" s="498"/>
      <c r="AO390" s="498"/>
      <c r="AP390" s="498"/>
      <c r="AQ390" s="498"/>
      <c r="AR390" s="498"/>
      <c r="AS390" s="498"/>
      <c r="AT390" s="498"/>
      <c r="AU390" s="498"/>
      <c r="AV390" s="498"/>
      <c r="AW390" s="498"/>
      <c r="AX390" s="498"/>
      <c r="AY390" s="448"/>
      <c r="AZ390" s="235"/>
      <c r="BA390" s="715"/>
      <c r="BB390"/>
      <c r="BC390" s="715"/>
      <c r="BD390"/>
      <c r="BE390" s="715"/>
      <c r="BF390"/>
      <c r="BG390" s="715"/>
      <c r="BH390"/>
      <c r="BI390" s="715"/>
      <c r="BJ390"/>
      <c r="BK390" s="715"/>
      <c r="BL390"/>
      <c r="BM390" s="715"/>
      <c r="BN390"/>
      <c r="BO390" s="387"/>
      <c r="BP390"/>
      <c r="BQ390" s="387"/>
      <c r="BR390"/>
      <c r="BS390" s="387"/>
      <c r="BT390"/>
      <c r="BU390" s="387"/>
      <c r="BV390"/>
      <c r="BW390" s="387"/>
      <c r="BX390"/>
      <c r="BY390" s="387"/>
      <c r="BZ390"/>
      <c r="CA390" s="387"/>
      <c r="CB390"/>
      <c r="CC390" s="387"/>
      <c r="CD390"/>
      <c r="CE390" s="387"/>
      <c r="CF390"/>
      <c r="CG390" s="387"/>
      <c r="CH390"/>
      <c r="CI390" s="387"/>
      <c r="CJ390"/>
      <c r="CK390" s="235"/>
      <c r="DN390" s="507"/>
      <c r="DO390" s="507"/>
      <c r="DP390" s="507"/>
      <c r="DQ390" s="507"/>
      <c r="DR390" s="507"/>
      <c r="DS390" s="507"/>
      <c r="DT390" s="507"/>
      <c r="DU390" s="507"/>
      <c r="DV390" s="507"/>
      <c r="DW390" s="507"/>
      <c r="DX390" s="507"/>
      <c r="DY390" s="507"/>
      <c r="DZ390" s="507"/>
      <c r="EA390" s="507"/>
      <c r="EB390" s="507"/>
      <c r="EC390" s="507"/>
      <c r="ED390" s="507"/>
      <c r="EE390" s="507"/>
      <c r="EF390" s="507"/>
      <c r="EG390" s="507"/>
      <c r="EH390" s="507"/>
      <c r="EI390" s="507"/>
      <c r="EJ390" s="507"/>
      <c r="EK390" s="507"/>
      <c r="EL390" s="507"/>
      <c r="EM390" s="507"/>
      <c r="EN390" s="507"/>
      <c r="EO390" s="507"/>
      <c r="EP390" s="507"/>
      <c r="EQ390" s="507"/>
      <c r="ER390" s="507"/>
      <c r="ES390" s="507"/>
      <c r="ET390" s="507"/>
      <c r="EU390" s="507"/>
      <c r="EV390" s="507"/>
      <c r="EW390" s="507"/>
      <c r="EX390" s="507"/>
      <c r="EY390" s="507"/>
      <c r="EZ390" s="507"/>
      <c r="FA390" s="507"/>
      <c r="FB390" s="507"/>
      <c r="FC390" s="507"/>
      <c r="FD390" s="507"/>
      <c r="FE390" s="507"/>
      <c r="FF390" s="507"/>
      <c r="FG390" s="507"/>
      <c r="FH390" s="507"/>
      <c r="FI390" s="507"/>
      <c r="FJ390" s="507"/>
      <c r="FK390" s="507"/>
      <c r="FL390" s="507"/>
      <c r="FM390" s="507"/>
      <c r="FN390" s="507"/>
      <c r="FO390" s="507"/>
      <c r="FP390" s="507"/>
      <c r="FQ390" s="507"/>
      <c r="FR390" s="507"/>
      <c r="FS390" s="507"/>
      <c r="FT390" s="507"/>
      <c r="FU390" s="507"/>
      <c r="FV390" s="507"/>
      <c r="FW390" s="507"/>
      <c r="FX390" s="507"/>
      <c r="FY390" s="507"/>
      <c r="FZ390" s="507"/>
      <c r="GA390" s="507"/>
      <c r="GB390" s="507"/>
      <c r="GC390" s="507"/>
      <c r="GD390" s="507"/>
      <c r="GE390" s="507"/>
      <c r="GF390" s="507"/>
      <c r="GG390" s="507"/>
      <c r="GH390" s="507"/>
      <c r="GI390" s="507"/>
      <c r="GJ390" s="507"/>
      <c r="GK390" s="507"/>
      <c r="GL390" s="507"/>
      <c r="GM390" s="507"/>
      <c r="GN390" s="507"/>
      <c r="GO390" s="507"/>
      <c r="GP390" s="507"/>
      <c r="GQ390" s="507"/>
      <c r="GR390" s="507"/>
      <c r="GS390" s="507"/>
      <c r="GT390" s="507"/>
      <c r="GU390" s="507"/>
      <c r="GV390" s="507"/>
      <c r="GW390" s="507"/>
      <c r="GX390" s="507"/>
      <c r="GY390" s="507"/>
      <c r="GZ390" s="507"/>
      <c r="HA390" s="507"/>
      <c r="HB390" s="507"/>
      <c r="HC390" s="507"/>
      <c r="HD390" s="507"/>
      <c r="HE390" s="507"/>
      <c r="HF390" s="507"/>
      <c r="HG390" s="507"/>
      <c r="HH390" s="507"/>
      <c r="HI390" s="507"/>
      <c r="HJ390" s="507"/>
      <c r="HK390" s="507"/>
      <c r="HL390" s="507"/>
      <c r="HM390" s="507"/>
      <c r="HN390" s="507"/>
      <c r="HO390" s="507"/>
      <c r="HP390" s="507"/>
      <c r="HQ390" s="507"/>
      <c r="HR390" s="507"/>
      <c r="HS390" s="507"/>
      <c r="HT390" s="507"/>
      <c r="HU390" s="507"/>
      <c r="HV390" s="507"/>
      <c r="HW390" s="507"/>
      <c r="HX390" s="507"/>
      <c r="HY390" s="507"/>
      <c r="HZ390" s="507"/>
      <c r="IA390" s="507"/>
      <c r="IB390" s="507"/>
      <c r="IC390" s="507"/>
      <c r="ID390" s="507"/>
      <c r="IE390" s="507"/>
      <c r="IF390" s="507"/>
      <c r="IG390" s="507"/>
      <c r="IH390" s="507"/>
      <c r="II390" s="507"/>
      <c r="IJ390" s="507"/>
    </row>
    <row r="391" spans="1:244" s="398" customFormat="1" ht="19" x14ac:dyDescent="0.2">
      <c r="A391"/>
      <c r="B391" s="290"/>
      <c r="C391"/>
      <c r="D391" s="341"/>
      <c r="E391" s="463"/>
      <c r="F391" s="463"/>
      <c r="G391" s="271"/>
      <c r="H391"/>
      <c r="I391" s="99"/>
      <c r="J391"/>
      <c r="K391"/>
      <c r="L391"/>
      <c r="M391" s="275"/>
      <c r="N391" s="275"/>
      <c r="O391" s="275"/>
      <c r="P391" s="275"/>
      <c r="Q391" s="275"/>
      <c r="R391" s="275"/>
      <c r="S391" s="275"/>
      <c r="T391" s="275"/>
      <c r="U391" s="275"/>
      <c r="V391" s="275"/>
      <c r="W391" s="275"/>
      <c r="X391" s="275"/>
      <c r="Y391" s="275"/>
      <c r="Z391" s="275"/>
      <c r="AA391" s="275"/>
      <c r="AB391" s="23"/>
      <c r="AC391"/>
      <c r="AD391" s="92"/>
      <c r="AE391"/>
      <c r="AF391"/>
      <c r="AG391"/>
      <c r="AH391" s="96"/>
      <c r="AI391" s="471"/>
      <c r="AJ391" s="445"/>
      <c r="AK391" s="498"/>
      <c r="AL391" s="498"/>
      <c r="AM391" s="498"/>
      <c r="AN391" s="498"/>
      <c r="AO391" s="498"/>
      <c r="AP391" s="498"/>
      <c r="AQ391" s="498"/>
      <c r="AR391" s="498"/>
      <c r="AS391" s="498"/>
      <c r="AT391" s="498"/>
      <c r="AU391" s="498"/>
      <c r="AV391" s="498"/>
      <c r="AW391" s="498"/>
      <c r="AX391" s="498"/>
      <c r="AY391" s="448"/>
      <c r="AZ391" s="235"/>
      <c r="BA391" s="715"/>
      <c r="BB391"/>
      <c r="BC391" s="715"/>
      <c r="BD391"/>
      <c r="BE391" s="715"/>
      <c r="BF391"/>
      <c r="BG391" s="715"/>
      <c r="BH391"/>
      <c r="BI391" s="715"/>
      <c r="BJ391"/>
      <c r="BK391" s="715"/>
      <c r="BL391"/>
      <c r="BM391" s="715"/>
      <c r="BN391"/>
      <c r="BO391" s="387"/>
      <c r="BP391"/>
      <c r="BQ391" s="387"/>
      <c r="BR391"/>
      <c r="BS391" s="387"/>
      <c r="BT391"/>
      <c r="BU391" s="387"/>
      <c r="BV391"/>
      <c r="BW391" s="387"/>
      <c r="BX391"/>
      <c r="BY391" s="387"/>
      <c r="BZ391"/>
      <c r="CA391" s="387"/>
      <c r="CB391"/>
      <c r="CC391" s="387"/>
      <c r="CD391"/>
      <c r="CE391" s="387"/>
      <c r="CF391"/>
      <c r="CG391" s="387"/>
      <c r="CH391"/>
      <c r="CI391" s="387"/>
      <c r="CJ391"/>
      <c r="CK391" s="235"/>
      <c r="DN391" s="507"/>
      <c r="DO391" s="507"/>
      <c r="DP391" s="507"/>
      <c r="DQ391" s="507"/>
      <c r="DR391" s="507"/>
      <c r="DS391" s="507"/>
      <c r="DT391" s="507"/>
      <c r="DU391" s="507"/>
      <c r="DV391" s="507"/>
      <c r="DW391" s="507"/>
      <c r="DX391" s="507"/>
      <c r="DY391" s="507"/>
      <c r="DZ391" s="507"/>
      <c r="EA391" s="507"/>
      <c r="EB391" s="507"/>
      <c r="EC391" s="507"/>
      <c r="ED391" s="507"/>
      <c r="EE391" s="507"/>
      <c r="EF391" s="507"/>
      <c r="EG391" s="507"/>
      <c r="EH391" s="507"/>
      <c r="EI391" s="507"/>
      <c r="EJ391" s="507"/>
      <c r="EK391" s="507"/>
      <c r="EL391" s="507"/>
      <c r="EM391" s="507"/>
      <c r="EN391" s="507"/>
      <c r="EO391" s="507"/>
      <c r="EP391" s="507"/>
      <c r="EQ391" s="507"/>
      <c r="ER391" s="507"/>
      <c r="ES391" s="507"/>
      <c r="ET391" s="507"/>
      <c r="EU391" s="507"/>
      <c r="EV391" s="507"/>
      <c r="EW391" s="507"/>
      <c r="EX391" s="507"/>
      <c r="EY391" s="507"/>
      <c r="EZ391" s="507"/>
      <c r="FA391" s="507"/>
      <c r="FB391" s="507"/>
      <c r="FC391" s="507"/>
      <c r="FD391" s="507"/>
      <c r="FE391" s="507"/>
      <c r="FF391" s="507"/>
      <c r="FG391" s="507"/>
      <c r="FH391" s="507"/>
      <c r="FI391" s="507"/>
      <c r="FJ391" s="507"/>
      <c r="FK391" s="507"/>
      <c r="FL391" s="507"/>
      <c r="FM391" s="507"/>
      <c r="FN391" s="507"/>
      <c r="FO391" s="507"/>
      <c r="FP391" s="507"/>
      <c r="FQ391" s="507"/>
      <c r="FR391" s="507"/>
      <c r="FS391" s="507"/>
      <c r="FT391" s="507"/>
      <c r="FU391" s="507"/>
      <c r="FV391" s="507"/>
      <c r="FW391" s="507"/>
      <c r="FX391" s="507"/>
      <c r="FY391" s="507"/>
      <c r="FZ391" s="507"/>
      <c r="GA391" s="507"/>
      <c r="GB391" s="507"/>
      <c r="GC391" s="507"/>
      <c r="GD391" s="507"/>
      <c r="GE391" s="507"/>
      <c r="GF391" s="507"/>
      <c r="GG391" s="507"/>
      <c r="GH391" s="507"/>
      <c r="GI391" s="507"/>
      <c r="GJ391" s="507"/>
      <c r="GK391" s="507"/>
      <c r="GL391" s="507"/>
      <c r="GM391" s="507"/>
      <c r="GN391" s="507"/>
      <c r="GO391" s="507"/>
      <c r="GP391" s="507"/>
      <c r="GQ391" s="507"/>
      <c r="GR391" s="507"/>
      <c r="GS391" s="507"/>
      <c r="GT391" s="507"/>
      <c r="GU391" s="507"/>
      <c r="GV391" s="507"/>
      <c r="GW391" s="507"/>
      <c r="GX391" s="507"/>
      <c r="GY391" s="507"/>
      <c r="GZ391" s="507"/>
      <c r="HA391" s="507"/>
      <c r="HB391" s="507"/>
      <c r="HC391" s="507"/>
      <c r="HD391" s="507"/>
      <c r="HE391" s="507"/>
      <c r="HF391" s="507"/>
      <c r="HG391" s="507"/>
      <c r="HH391" s="507"/>
      <c r="HI391" s="507"/>
      <c r="HJ391" s="507"/>
      <c r="HK391" s="507"/>
      <c r="HL391" s="507"/>
      <c r="HM391" s="507"/>
      <c r="HN391" s="507"/>
      <c r="HO391" s="507"/>
      <c r="HP391" s="507"/>
      <c r="HQ391" s="507"/>
      <c r="HR391" s="507"/>
      <c r="HS391" s="507"/>
      <c r="HT391" s="507"/>
      <c r="HU391" s="507"/>
      <c r="HV391" s="507"/>
      <c r="HW391" s="507"/>
      <c r="HX391" s="507"/>
      <c r="HY391" s="507"/>
      <c r="HZ391" s="507"/>
      <c r="IA391" s="507"/>
      <c r="IB391" s="507"/>
      <c r="IC391" s="507"/>
      <c r="ID391" s="507"/>
      <c r="IE391" s="507"/>
      <c r="IF391" s="507"/>
      <c r="IG391" s="507"/>
      <c r="IH391" s="507"/>
      <c r="II391" s="507"/>
      <c r="IJ391" s="507"/>
    </row>
    <row r="392" spans="1:244" s="398" customFormat="1" ht="19" x14ac:dyDescent="0.2">
      <c r="A392"/>
      <c r="B392" s="290"/>
      <c r="C392"/>
      <c r="D392" s="341"/>
      <c r="E392" s="463"/>
      <c r="F392" s="463"/>
      <c r="G392" s="271"/>
      <c r="H392"/>
      <c r="I392" s="99"/>
      <c r="J392"/>
      <c r="K392"/>
      <c r="L392"/>
      <c r="M392" s="275"/>
      <c r="N392" s="275"/>
      <c r="O392" s="275"/>
      <c r="P392" s="275"/>
      <c r="Q392" s="275"/>
      <c r="R392" s="275"/>
      <c r="S392" s="275"/>
      <c r="T392" s="275"/>
      <c r="U392" s="275"/>
      <c r="V392" s="275"/>
      <c r="W392" s="275"/>
      <c r="X392" s="275"/>
      <c r="Y392" s="275"/>
      <c r="Z392" s="275"/>
      <c r="AA392" s="275"/>
      <c r="AB392" s="23"/>
      <c r="AC392"/>
      <c r="AD392" s="92"/>
      <c r="AE392"/>
      <c r="AF392"/>
      <c r="AG392"/>
      <c r="AH392" s="96"/>
      <c r="AI392" s="471"/>
      <c r="AJ392" s="445"/>
      <c r="AK392" s="498"/>
      <c r="AL392" s="498"/>
      <c r="AM392" s="498"/>
      <c r="AN392" s="498"/>
      <c r="AO392" s="498"/>
      <c r="AP392" s="498"/>
      <c r="AQ392" s="498"/>
      <c r="AR392" s="498"/>
      <c r="AS392" s="498"/>
      <c r="AT392" s="498"/>
      <c r="AU392" s="498"/>
      <c r="AV392" s="498"/>
      <c r="AW392" s="498"/>
      <c r="AX392" s="498"/>
      <c r="AY392" s="448"/>
      <c r="AZ392" s="235"/>
      <c r="BA392" s="715"/>
      <c r="BB392"/>
      <c r="BC392" s="715"/>
      <c r="BD392"/>
      <c r="BE392" s="715"/>
      <c r="BF392"/>
      <c r="BG392" s="715"/>
      <c r="BH392"/>
      <c r="BI392" s="715"/>
      <c r="BJ392"/>
      <c r="BK392" s="715"/>
      <c r="BL392"/>
      <c r="BM392" s="715"/>
      <c r="BN392"/>
      <c r="BO392" s="387"/>
      <c r="BP392"/>
      <c r="BQ392" s="387"/>
      <c r="BR392"/>
      <c r="BS392" s="387"/>
      <c r="BT392"/>
      <c r="BU392" s="387"/>
      <c r="BV392"/>
      <c r="BW392" s="387"/>
      <c r="BX392"/>
      <c r="BY392" s="387"/>
      <c r="BZ392"/>
      <c r="CA392" s="387"/>
      <c r="CB392"/>
      <c r="CC392" s="387"/>
      <c r="CD392"/>
      <c r="CE392" s="387"/>
      <c r="CF392"/>
      <c r="CG392" s="387"/>
      <c r="CH392"/>
      <c r="CI392" s="387"/>
      <c r="CJ392"/>
      <c r="CK392" s="235"/>
      <c r="DN392" s="507"/>
      <c r="DO392" s="507"/>
      <c r="DP392" s="507"/>
      <c r="DQ392" s="507"/>
      <c r="DR392" s="507"/>
      <c r="DS392" s="507"/>
      <c r="DT392" s="507"/>
      <c r="DU392" s="507"/>
      <c r="DV392" s="507"/>
      <c r="DW392" s="507"/>
      <c r="DX392" s="507"/>
      <c r="DY392" s="507"/>
      <c r="DZ392" s="507"/>
      <c r="EA392" s="507"/>
      <c r="EB392" s="507"/>
      <c r="EC392" s="507"/>
      <c r="ED392" s="507"/>
      <c r="EE392" s="507"/>
      <c r="EF392" s="507"/>
      <c r="EG392" s="507"/>
      <c r="EH392" s="507"/>
      <c r="EI392" s="507"/>
      <c r="EJ392" s="507"/>
      <c r="EK392" s="507"/>
      <c r="EL392" s="507"/>
      <c r="EM392" s="507"/>
      <c r="EN392" s="507"/>
      <c r="EO392" s="507"/>
      <c r="EP392" s="507"/>
      <c r="EQ392" s="507"/>
      <c r="ER392" s="507"/>
      <c r="ES392" s="507"/>
      <c r="ET392" s="507"/>
      <c r="EU392" s="507"/>
      <c r="EV392" s="507"/>
      <c r="EW392" s="507"/>
      <c r="EX392" s="507"/>
      <c r="EY392" s="507"/>
      <c r="EZ392" s="507"/>
      <c r="FA392" s="507"/>
      <c r="FB392" s="507"/>
      <c r="FC392" s="507"/>
      <c r="FD392" s="507"/>
      <c r="FE392" s="507"/>
      <c r="FF392" s="507"/>
      <c r="FG392" s="507"/>
      <c r="FH392" s="507"/>
      <c r="FI392" s="507"/>
      <c r="FJ392" s="507"/>
      <c r="FK392" s="507"/>
      <c r="FL392" s="507"/>
      <c r="FM392" s="507"/>
      <c r="FN392" s="507"/>
      <c r="FO392" s="507"/>
      <c r="FP392" s="507"/>
      <c r="FQ392" s="507"/>
      <c r="FR392" s="507"/>
      <c r="FS392" s="507"/>
      <c r="FT392" s="507"/>
      <c r="FU392" s="507"/>
      <c r="FV392" s="507"/>
      <c r="FW392" s="507"/>
      <c r="FX392" s="507"/>
      <c r="FY392" s="507"/>
      <c r="FZ392" s="507"/>
      <c r="GA392" s="507"/>
      <c r="GB392" s="507"/>
      <c r="GC392" s="507"/>
      <c r="GD392" s="507"/>
      <c r="GE392" s="507"/>
      <c r="GF392" s="507"/>
      <c r="GG392" s="507"/>
      <c r="GH392" s="507"/>
      <c r="GI392" s="507"/>
      <c r="GJ392" s="507"/>
      <c r="GK392" s="507"/>
      <c r="GL392" s="507"/>
      <c r="GM392" s="507"/>
      <c r="GN392" s="507"/>
      <c r="GO392" s="507"/>
      <c r="GP392" s="507"/>
      <c r="GQ392" s="507"/>
      <c r="GR392" s="507"/>
      <c r="GS392" s="507"/>
      <c r="GT392" s="507"/>
      <c r="GU392" s="507"/>
      <c r="GV392" s="507"/>
      <c r="GW392" s="507"/>
      <c r="GX392" s="507"/>
      <c r="GY392" s="507"/>
      <c r="GZ392" s="507"/>
      <c r="HA392" s="507"/>
      <c r="HB392" s="507"/>
      <c r="HC392" s="507"/>
      <c r="HD392" s="507"/>
      <c r="HE392" s="507"/>
      <c r="HF392" s="507"/>
      <c r="HG392" s="507"/>
      <c r="HH392" s="507"/>
      <c r="HI392" s="507"/>
      <c r="HJ392" s="507"/>
      <c r="HK392" s="507"/>
      <c r="HL392" s="507"/>
      <c r="HM392" s="507"/>
      <c r="HN392" s="507"/>
      <c r="HO392" s="507"/>
      <c r="HP392" s="507"/>
      <c r="HQ392" s="507"/>
      <c r="HR392" s="507"/>
      <c r="HS392" s="507"/>
      <c r="HT392" s="507"/>
      <c r="HU392" s="507"/>
      <c r="HV392" s="507"/>
      <c r="HW392" s="507"/>
      <c r="HX392" s="507"/>
      <c r="HY392" s="507"/>
      <c r="HZ392" s="507"/>
      <c r="IA392" s="507"/>
      <c r="IB392" s="507"/>
      <c r="IC392" s="507"/>
      <c r="ID392" s="507"/>
      <c r="IE392" s="507"/>
      <c r="IF392" s="507"/>
      <c r="IG392" s="507"/>
      <c r="IH392" s="507"/>
      <c r="II392" s="507"/>
      <c r="IJ392" s="507"/>
    </row>
    <row r="393" spans="1:244" s="398" customFormat="1" ht="19" x14ac:dyDescent="0.2">
      <c r="A393"/>
      <c r="B393" s="290"/>
      <c r="C393"/>
      <c r="D393" s="341"/>
      <c r="E393" s="463"/>
      <c r="F393" s="463"/>
      <c r="G393" s="271"/>
      <c r="H393"/>
      <c r="I393" s="99"/>
      <c r="J393"/>
      <c r="K393"/>
      <c r="L393"/>
      <c r="M393" s="275"/>
      <c r="N393" s="275"/>
      <c r="O393" s="275"/>
      <c r="P393" s="275"/>
      <c r="Q393" s="275"/>
      <c r="R393" s="275"/>
      <c r="S393" s="275"/>
      <c r="T393" s="275"/>
      <c r="U393" s="275"/>
      <c r="V393" s="275"/>
      <c r="W393" s="275"/>
      <c r="X393" s="275"/>
      <c r="Y393" s="275"/>
      <c r="Z393" s="275"/>
      <c r="AA393" s="275"/>
      <c r="AB393" s="23"/>
      <c r="AC393"/>
      <c r="AD393" s="92"/>
      <c r="AE393"/>
      <c r="AF393"/>
      <c r="AG393"/>
      <c r="AH393" s="96"/>
      <c r="AI393" s="471"/>
      <c r="AJ393" s="445"/>
      <c r="AK393" s="498"/>
      <c r="AL393" s="498"/>
      <c r="AM393" s="498"/>
      <c r="AN393" s="498"/>
      <c r="AO393" s="498"/>
      <c r="AP393" s="498"/>
      <c r="AQ393" s="498"/>
      <c r="AR393" s="498"/>
      <c r="AS393" s="498"/>
      <c r="AT393" s="498"/>
      <c r="AU393" s="498"/>
      <c r="AV393" s="498"/>
      <c r="AW393" s="498"/>
      <c r="AX393" s="498"/>
      <c r="AY393" s="448"/>
      <c r="AZ393" s="235"/>
      <c r="BA393" s="715"/>
      <c r="BB393"/>
      <c r="BC393" s="715"/>
      <c r="BD393"/>
      <c r="BE393" s="715"/>
      <c r="BF393"/>
      <c r="BG393" s="715"/>
      <c r="BH393"/>
      <c r="BI393" s="715"/>
      <c r="BJ393"/>
      <c r="BK393" s="715"/>
      <c r="BL393"/>
      <c r="BM393" s="715"/>
      <c r="BN393"/>
      <c r="BO393" s="387"/>
      <c r="BP393"/>
      <c r="BQ393" s="387"/>
      <c r="BR393"/>
      <c r="BS393" s="387"/>
      <c r="BT393"/>
      <c r="BU393" s="387"/>
      <c r="BV393"/>
      <c r="BW393" s="387"/>
      <c r="BX393"/>
      <c r="BY393" s="387"/>
      <c r="BZ393"/>
      <c r="CA393" s="387"/>
      <c r="CB393"/>
      <c r="CC393" s="387"/>
      <c r="CD393"/>
      <c r="CE393" s="387"/>
      <c r="CF393"/>
      <c r="CG393" s="387"/>
      <c r="CH393"/>
      <c r="CI393" s="387"/>
      <c r="CJ393"/>
      <c r="CK393" s="235"/>
      <c r="DN393" s="507"/>
      <c r="DO393" s="507"/>
      <c r="DP393" s="507"/>
      <c r="DQ393" s="507"/>
      <c r="DR393" s="507"/>
      <c r="DS393" s="507"/>
      <c r="DT393" s="507"/>
      <c r="DU393" s="507"/>
      <c r="DV393" s="507"/>
      <c r="DW393" s="507"/>
      <c r="DX393" s="507"/>
      <c r="DY393" s="507"/>
      <c r="DZ393" s="507"/>
      <c r="EA393" s="507"/>
      <c r="EB393" s="507"/>
      <c r="EC393" s="507"/>
      <c r="ED393" s="507"/>
      <c r="EE393" s="507"/>
      <c r="EF393" s="507"/>
      <c r="EG393" s="507"/>
      <c r="EH393" s="507"/>
      <c r="EI393" s="507"/>
      <c r="EJ393" s="507"/>
      <c r="EK393" s="507"/>
      <c r="EL393" s="507"/>
      <c r="EM393" s="507"/>
      <c r="EN393" s="507"/>
      <c r="EO393" s="507"/>
      <c r="EP393" s="507"/>
      <c r="EQ393" s="507"/>
      <c r="ER393" s="507"/>
      <c r="ES393" s="507"/>
      <c r="ET393" s="507"/>
      <c r="EU393" s="507"/>
      <c r="EV393" s="507"/>
      <c r="EW393" s="507"/>
      <c r="EX393" s="507"/>
      <c r="EY393" s="507"/>
      <c r="EZ393" s="507"/>
      <c r="FA393" s="507"/>
      <c r="FB393" s="507"/>
      <c r="FC393" s="507"/>
      <c r="FD393" s="507"/>
      <c r="FE393" s="507"/>
      <c r="FF393" s="507"/>
      <c r="FG393" s="507"/>
      <c r="FH393" s="507"/>
      <c r="FI393" s="507"/>
      <c r="FJ393" s="507"/>
      <c r="FK393" s="507"/>
      <c r="FL393" s="507"/>
      <c r="FM393" s="507"/>
      <c r="FN393" s="507"/>
      <c r="FO393" s="507"/>
      <c r="FP393" s="507"/>
      <c r="FQ393" s="507"/>
      <c r="FR393" s="507"/>
      <c r="FS393" s="507"/>
      <c r="FT393" s="507"/>
      <c r="FU393" s="507"/>
      <c r="FV393" s="507"/>
      <c r="FW393" s="507"/>
      <c r="FX393" s="507"/>
      <c r="FY393" s="507"/>
      <c r="FZ393" s="507"/>
      <c r="GA393" s="507"/>
      <c r="GB393" s="507"/>
      <c r="GC393" s="507"/>
      <c r="GD393" s="507"/>
      <c r="GE393" s="507"/>
      <c r="GF393" s="507"/>
      <c r="GG393" s="507"/>
      <c r="GH393" s="507"/>
      <c r="GI393" s="507"/>
      <c r="GJ393" s="507"/>
      <c r="GK393" s="507"/>
      <c r="GL393" s="507"/>
      <c r="GM393" s="507"/>
      <c r="GN393" s="507"/>
      <c r="GO393" s="507"/>
      <c r="GP393" s="507"/>
      <c r="GQ393" s="507"/>
      <c r="GR393" s="507"/>
      <c r="GS393" s="507"/>
      <c r="GT393" s="507"/>
      <c r="GU393" s="507"/>
      <c r="GV393" s="507"/>
      <c r="GW393" s="507"/>
      <c r="GX393" s="507"/>
      <c r="GY393" s="507"/>
      <c r="GZ393" s="507"/>
      <c r="HA393" s="507"/>
      <c r="HB393" s="507"/>
      <c r="HC393" s="507"/>
      <c r="HD393" s="507"/>
      <c r="HE393" s="507"/>
      <c r="HF393" s="507"/>
      <c r="HG393" s="507"/>
      <c r="HH393" s="507"/>
      <c r="HI393" s="507"/>
      <c r="HJ393" s="507"/>
      <c r="HK393" s="507"/>
      <c r="HL393" s="507"/>
      <c r="HM393" s="507"/>
      <c r="HN393" s="507"/>
      <c r="HO393" s="507"/>
      <c r="HP393" s="507"/>
      <c r="HQ393" s="507"/>
      <c r="HR393" s="507"/>
      <c r="HS393" s="507"/>
      <c r="HT393" s="507"/>
      <c r="HU393" s="507"/>
      <c r="HV393" s="507"/>
      <c r="HW393" s="507"/>
      <c r="HX393" s="507"/>
      <c r="HY393" s="507"/>
      <c r="HZ393" s="507"/>
      <c r="IA393" s="507"/>
      <c r="IB393" s="507"/>
      <c r="IC393" s="507"/>
      <c r="ID393" s="507"/>
      <c r="IE393" s="507"/>
      <c r="IF393" s="507"/>
      <c r="IG393" s="507"/>
      <c r="IH393" s="507"/>
      <c r="II393" s="507"/>
      <c r="IJ393" s="507"/>
    </row>
    <row r="394" spans="1:244" s="398" customFormat="1" ht="19" x14ac:dyDescent="0.2">
      <c r="A394"/>
      <c r="B394" s="290"/>
      <c r="C394"/>
      <c r="D394" s="341"/>
      <c r="E394" s="463"/>
      <c r="F394" s="463"/>
      <c r="G394" s="271"/>
      <c r="H394"/>
      <c r="I394" s="99"/>
      <c r="J394"/>
      <c r="K394"/>
      <c r="L394"/>
      <c r="M394" s="275"/>
      <c r="N394" s="275"/>
      <c r="O394" s="275"/>
      <c r="P394" s="275"/>
      <c r="Q394" s="275"/>
      <c r="R394" s="275"/>
      <c r="S394" s="275"/>
      <c r="T394" s="275"/>
      <c r="U394" s="275"/>
      <c r="V394" s="275"/>
      <c r="W394" s="275"/>
      <c r="X394" s="275"/>
      <c r="Y394" s="275"/>
      <c r="Z394" s="275"/>
      <c r="AA394" s="275"/>
      <c r="AB394" s="23"/>
      <c r="AC394"/>
      <c r="AD394" s="92"/>
      <c r="AE394"/>
      <c r="AF394"/>
      <c r="AG394"/>
      <c r="AH394" s="96"/>
      <c r="AI394" s="471"/>
      <c r="AJ394" s="445"/>
      <c r="AK394" s="498"/>
      <c r="AL394" s="498"/>
      <c r="AM394" s="498"/>
      <c r="AN394" s="498"/>
      <c r="AO394" s="498"/>
      <c r="AP394" s="498"/>
      <c r="AQ394" s="498"/>
      <c r="AR394" s="498"/>
      <c r="AS394" s="498"/>
      <c r="AT394" s="498"/>
      <c r="AU394" s="498"/>
      <c r="AV394" s="498"/>
      <c r="AW394" s="498"/>
      <c r="AX394" s="498"/>
      <c r="AY394" s="448"/>
      <c r="AZ394" s="235"/>
      <c r="BA394" s="715"/>
      <c r="BB394"/>
      <c r="BC394" s="715"/>
      <c r="BD394"/>
      <c r="BE394" s="715"/>
      <c r="BF394"/>
      <c r="BG394" s="715"/>
      <c r="BH394"/>
      <c r="BI394" s="715"/>
      <c r="BJ394"/>
      <c r="BK394" s="715"/>
      <c r="BL394"/>
      <c r="BM394" s="715"/>
      <c r="BN394"/>
      <c r="BO394" s="387"/>
      <c r="BP394"/>
      <c r="BQ394" s="387"/>
      <c r="BR394"/>
      <c r="BS394" s="387"/>
      <c r="BT394"/>
      <c r="BU394" s="387"/>
      <c r="BV394"/>
      <c r="BW394" s="387"/>
      <c r="BX394"/>
      <c r="BY394" s="387"/>
      <c r="BZ394"/>
      <c r="CA394" s="387"/>
      <c r="CB394"/>
      <c r="CC394" s="387"/>
      <c r="CD394"/>
      <c r="CE394" s="387"/>
      <c r="CF394"/>
      <c r="CG394" s="387"/>
      <c r="CH394"/>
      <c r="CI394" s="387"/>
      <c r="CJ394"/>
      <c r="CK394" s="235"/>
      <c r="DN394" s="507"/>
      <c r="DO394" s="507"/>
      <c r="DP394" s="507"/>
      <c r="DQ394" s="507"/>
      <c r="DR394" s="507"/>
      <c r="DS394" s="507"/>
      <c r="DT394" s="507"/>
      <c r="DU394" s="507"/>
      <c r="DV394" s="507"/>
      <c r="DW394" s="507"/>
      <c r="DX394" s="507"/>
      <c r="DY394" s="507"/>
      <c r="DZ394" s="507"/>
      <c r="EA394" s="507"/>
      <c r="EB394" s="507"/>
      <c r="EC394" s="507"/>
      <c r="ED394" s="507"/>
      <c r="EE394" s="507"/>
      <c r="EF394" s="507"/>
      <c r="EG394" s="507"/>
      <c r="EH394" s="507"/>
      <c r="EI394" s="507"/>
      <c r="EJ394" s="507"/>
      <c r="EK394" s="507"/>
      <c r="EL394" s="507"/>
      <c r="EM394" s="507"/>
      <c r="EN394" s="507"/>
      <c r="EO394" s="507"/>
      <c r="EP394" s="507"/>
      <c r="EQ394" s="507"/>
      <c r="ER394" s="507"/>
      <c r="ES394" s="507"/>
      <c r="ET394" s="507"/>
      <c r="EU394" s="507"/>
      <c r="EV394" s="507"/>
      <c r="EW394" s="507"/>
      <c r="EX394" s="507"/>
      <c r="EY394" s="507"/>
      <c r="EZ394" s="507"/>
      <c r="FA394" s="507"/>
      <c r="FB394" s="507"/>
      <c r="FC394" s="507"/>
      <c r="FD394" s="507"/>
      <c r="FE394" s="507"/>
      <c r="FF394" s="507"/>
      <c r="FG394" s="507"/>
      <c r="FH394" s="507"/>
      <c r="FI394" s="507"/>
      <c r="FJ394" s="507"/>
      <c r="FK394" s="507"/>
      <c r="FL394" s="507"/>
      <c r="FM394" s="507"/>
      <c r="FN394" s="507"/>
      <c r="FO394" s="507"/>
      <c r="FP394" s="507"/>
      <c r="FQ394" s="507"/>
      <c r="FR394" s="507"/>
      <c r="FS394" s="507"/>
      <c r="FT394" s="507"/>
      <c r="FU394" s="507"/>
      <c r="FV394" s="507"/>
      <c r="FW394" s="507"/>
      <c r="FX394" s="507"/>
      <c r="FY394" s="507"/>
      <c r="FZ394" s="507"/>
      <c r="GA394" s="507"/>
      <c r="GB394" s="507"/>
      <c r="GC394" s="507"/>
      <c r="GD394" s="507"/>
      <c r="GE394" s="507"/>
      <c r="GF394" s="507"/>
      <c r="GG394" s="507"/>
      <c r="GH394" s="507"/>
      <c r="GI394" s="507"/>
      <c r="GJ394" s="507"/>
      <c r="GK394" s="507"/>
      <c r="GL394" s="507"/>
      <c r="GM394" s="507"/>
      <c r="GN394" s="507"/>
      <c r="GO394" s="507"/>
      <c r="GP394" s="507"/>
      <c r="GQ394" s="507"/>
      <c r="GR394" s="507"/>
      <c r="GS394" s="507"/>
      <c r="GT394" s="507"/>
      <c r="GU394" s="507"/>
      <c r="GV394" s="507"/>
      <c r="GW394" s="507"/>
      <c r="GX394" s="507"/>
      <c r="GY394" s="507"/>
      <c r="GZ394" s="507"/>
      <c r="HA394" s="507"/>
      <c r="HB394" s="507"/>
      <c r="HC394" s="507"/>
      <c r="HD394" s="507"/>
      <c r="HE394" s="507"/>
      <c r="HF394" s="507"/>
      <c r="HG394" s="507"/>
      <c r="HH394" s="507"/>
      <c r="HI394" s="507"/>
      <c r="HJ394" s="507"/>
      <c r="HK394" s="507"/>
      <c r="HL394" s="507"/>
      <c r="HM394" s="507"/>
      <c r="HN394" s="507"/>
      <c r="HO394" s="507"/>
      <c r="HP394" s="507"/>
      <c r="HQ394" s="507"/>
      <c r="HR394" s="507"/>
      <c r="HS394" s="507"/>
      <c r="HT394" s="507"/>
      <c r="HU394" s="507"/>
      <c r="HV394" s="507"/>
      <c r="HW394" s="507"/>
      <c r="HX394" s="507"/>
      <c r="HY394" s="507"/>
      <c r="HZ394" s="507"/>
      <c r="IA394" s="507"/>
      <c r="IB394" s="507"/>
      <c r="IC394" s="507"/>
      <c r="ID394" s="507"/>
      <c r="IE394" s="507"/>
      <c r="IF394" s="507"/>
      <c r="IG394" s="507"/>
      <c r="IH394" s="507"/>
      <c r="II394" s="507"/>
      <c r="IJ394" s="507"/>
    </row>
    <row r="395" spans="1:244" s="398" customFormat="1" ht="19" x14ac:dyDescent="0.2">
      <c r="A395"/>
      <c r="B395" s="290"/>
      <c r="C395"/>
      <c r="D395" s="341"/>
      <c r="E395" s="463"/>
      <c r="F395" s="463"/>
      <c r="G395" s="271"/>
      <c r="H395"/>
      <c r="I395" s="99"/>
      <c r="J395"/>
      <c r="K395"/>
      <c r="L395"/>
      <c r="M395" s="275"/>
      <c r="N395" s="275"/>
      <c r="O395" s="275"/>
      <c r="P395" s="275"/>
      <c r="Q395" s="275"/>
      <c r="R395" s="275"/>
      <c r="S395" s="275"/>
      <c r="T395" s="275"/>
      <c r="U395" s="275"/>
      <c r="V395" s="275"/>
      <c r="W395" s="275"/>
      <c r="X395" s="275"/>
      <c r="Y395" s="275"/>
      <c r="Z395" s="275"/>
      <c r="AA395" s="275"/>
      <c r="AB395" s="23"/>
      <c r="AC395"/>
      <c r="AD395" s="92"/>
      <c r="AE395"/>
      <c r="AF395"/>
      <c r="AG395"/>
      <c r="AH395" s="96"/>
      <c r="AI395" s="471"/>
      <c r="AJ395" s="445"/>
      <c r="AK395" s="498"/>
      <c r="AL395" s="498"/>
      <c r="AM395" s="498"/>
      <c r="AN395" s="498"/>
      <c r="AO395" s="498"/>
      <c r="AP395" s="498"/>
      <c r="AQ395" s="498"/>
      <c r="AR395" s="498"/>
      <c r="AS395" s="498"/>
      <c r="AT395" s="498"/>
      <c r="AU395" s="498"/>
      <c r="AV395" s="498"/>
      <c r="AW395" s="498"/>
      <c r="AX395" s="498"/>
      <c r="AY395" s="448"/>
      <c r="AZ395" s="235"/>
      <c r="BA395" s="715"/>
      <c r="BB395"/>
      <c r="BC395" s="715"/>
      <c r="BD395"/>
      <c r="BE395" s="715"/>
      <c r="BF395"/>
      <c r="BG395" s="715"/>
      <c r="BH395"/>
      <c r="BI395" s="715"/>
      <c r="BJ395"/>
      <c r="BK395" s="715"/>
      <c r="BL395"/>
      <c r="BM395" s="715"/>
      <c r="BN395"/>
      <c r="BO395" s="387"/>
      <c r="BP395"/>
      <c r="BQ395" s="387"/>
      <c r="BR395"/>
      <c r="BS395" s="387"/>
      <c r="BT395"/>
      <c r="BU395" s="387"/>
      <c r="BV395"/>
      <c r="BW395" s="387"/>
      <c r="BX395"/>
      <c r="BY395" s="387"/>
      <c r="BZ395"/>
      <c r="CA395" s="387"/>
      <c r="CB395"/>
      <c r="CC395" s="387"/>
      <c r="CD395"/>
      <c r="CE395" s="387"/>
      <c r="CF395"/>
      <c r="CG395" s="387"/>
      <c r="CH395"/>
      <c r="CI395" s="387"/>
      <c r="CJ395"/>
      <c r="CK395" s="235"/>
      <c r="DN395" s="507"/>
      <c r="DO395" s="507"/>
      <c r="DP395" s="507"/>
      <c r="DQ395" s="507"/>
      <c r="DR395" s="507"/>
      <c r="DS395" s="507"/>
      <c r="DT395" s="507"/>
      <c r="DU395" s="507"/>
      <c r="DV395" s="507"/>
      <c r="DW395" s="507"/>
      <c r="DX395" s="507"/>
      <c r="DY395" s="507"/>
      <c r="DZ395" s="507"/>
      <c r="EA395" s="507"/>
      <c r="EB395" s="507"/>
      <c r="EC395" s="507"/>
      <c r="ED395" s="507"/>
      <c r="EE395" s="507"/>
      <c r="EF395" s="507"/>
      <c r="EG395" s="507"/>
      <c r="EH395" s="507"/>
      <c r="EI395" s="507"/>
      <c r="EJ395" s="507"/>
      <c r="EK395" s="507"/>
      <c r="EL395" s="507"/>
      <c r="EM395" s="507"/>
      <c r="EN395" s="507"/>
      <c r="EO395" s="507"/>
      <c r="EP395" s="507"/>
      <c r="EQ395" s="507"/>
      <c r="ER395" s="507"/>
      <c r="ES395" s="507"/>
      <c r="ET395" s="507"/>
      <c r="EU395" s="507"/>
      <c r="EV395" s="507"/>
      <c r="EW395" s="507"/>
      <c r="EX395" s="507"/>
      <c r="EY395" s="507"/>
      <c r="EZ395" s="507"/>
      <c r="FA395" s="507"/>
      <c r="FB395" s="507"/>
      <c r="FC395" s="507"/>
      <c r="FD395" s="507"/>
      <c r="FE395" s="507"/>
      <c r="FF395" s="507"/>
      <c r="FG395" s="507"/>
      <c r="FH395" s="507"/>
      <c r="FI395" s="507"/>
      <c r="FJ395" s="507"/>
      <c r="FK395" s="507"/>
      <c r="FL395" s="507"/>
      <c r="FM395" s="507"/>
      <c r="FN395" s="507"/>
      <c r="FO395" s="507"/>
      <c r="FP395" s="507"/>
      <c r="FQ395" s="507"/>
      <c r="FR395" s="507"/>
      <c r="FS395" s="507"/>
      <c r="FT395" s="507"/>
      <c r="FU395" s="507"/>
      <c r="FV395" s="507"/>
      <c r="FW395" s="507"/>
      <c r="FX395" s="507"/>
      <c r="FY395" s="507"/>
      <c r="FZ395" s="507"/>
      <c r="GA395" s="507"/>
      <c r="GB395" s="507"/>
      <c r="GC395" s="507"/>
      <c r="GD395" s="507"/>
      <c r="GE395" s="507"/>
      <c r="GF395" s="507"/>
      <c r="GG395" s="507"/>
      <c r="GH395" s="507"/>
      <c r="GI395" s="507"/>
      <c r="GJ395" s="507"/>
      <c r="GK395" s="507"/>
      <c r="GL395" s="507"/>
      <c r="GM395" s="507"/>
      <c r="GN395" s="507"/>
      <c r="GO395" s="507"/>
      <c r="GP395" s="507"/>
      <c r="GQ395" s="507"/>
      <c r="GR395" s="507"/>
      <c r="GS395" s="507"/>
      <c r="GT395" s="507"/>
      <c r="GU395" s="507"/>
      <c r="GV395" s="507"/>
      <c r="GW395" s="507"/>
      <c r="GX395" s="507"/>
      <c r="GY395" s="507"/>
      <c r="GZ395" s="507"/>
      <c r="HA395" s="507"/>
      <c r="HB395" s="507"/>
      <c r="HC395" s="507"/>
      <c r="HD395" s="507"/>
      <c r="HE395" s="507"/>
      <c r="HF395" s="507"/>
      <c r="HG395" s="507"/>
      <c r="HH395" s="507"/>
      <c r="HI395" s="507"/>
      <c r="HJ395" s="507"/>
      <c r="HK395" s="507"/>
      <c r="HL395" s="507"/>
      <c r="HM395" s="507"/>
      <c r="HN395" s="507"/>
      <c r="HO395" s="507"/>
      <c r="HP395" s="507"/>
      <c r="HQ395" s="507"/>
      <c r="HR395" s="507"/>
      <c r="HS395" s="507"/>
      <c r="HT395" s="507"/>
      <c r="HU395" s="507"/>
      <c r="HV395" s="507"/>
      <c r="HW395" s="507"/>
      <c r="HX395" s="507"/>
      <c r="HY395" s="507"/>
      <c r="HZ395" s="507"/>
      <c r="IA395" s="507"/>
      <c r="IB395" s="507"/>
      <c r="IC395" s="507"/>
      <c r="ID395" s="507"/>
      <c r="IE395" s="507"/>
      <c r="IF395" s="507"/>
      <c r="IG395" s="507"/>
      <c r="IH395" s="507"/>
      <c r="II395" s="507"/>
      <c r="IJ395" s="507"/>
    </row>
    <row r="396" spans="1:244" s="398" customFormat="1" ht="19" x14ac:dyDescent="0.2">
      <c r="A396"/>
      <c r="B396" s="290"/>
      <c r="C396"/>
      <c r="D396" s="341"/>
      <c r="E396" s="463"/>
      <c r="F396" s="463"/>
      <c r="G396" s="271"/>
      <c r="H396"/>
      <c r="I396" s="99"/>
      <c r="J396"/>
      <c r="K396"/>
      <c r="L396"/>
      <c r="M396" s="275"/>
      <c r="N396" s="275"/>
      <c r="O396" s="275"/>
      <c r="P396" s="275"/>
      <c r="Q396" s="275"/>
      <c r="R396" s="275"/>
      <c r="S396" s="275"/>
      <c r="T396" s="275"/>
      <c r="U396" s="275"/>
      <c r="V396" s="275"/>
      <c r="W396" s="275"/>
      <c r="X396" s="275"/>
      <c r="Y396" s="275"/>
      <c r="Z396" s="275"/>
      <c r="AA396" s="275"/>
      <c r="AB396" s="23"/>
      <c r="AC396"/>
      <c r="AD396" s="92"/>
      <c r="AE396"/>
      <c r="AF396"/>
      <c r="AG396"/>
      <c r="AH396" s="96"/>
      <c r="AI396" s="471"/>
      <c r="AJ396" s="445"/>
      <c r="AK396" s="498"/>
      <c r="AL396" s="498"/>
      <c r="AM396" s="498"/>
      <c r="AN396" s="498"/>
      <c r="AO396" s="498"/>
      <c r="AP396" s="498"/>
      <c r="AQ396" s="498"/>
      <c r="AR396" s="498"/>
      <c r="AS396" s="498"/>
      <c r="AT396" s="498"/>
      <c r="AU396" s="498"/>
      <c r="AV396" s="498"/>
      <c r="AW396" s="498"/>
      <c r="AX396" s="498"/>
      <c r="AY396" s="448"/>
      <c r="AZ396" s="235"/>
      <c r="BA396" s="715"/>
      <c r="BB396"/>
      <c r="BC396" s="715"/>
      <c r="BD396"/>
      <c r="BE396" s="715"/>
      <c r="BF396"/>
      <c r="BG396" s="715"/>
      <c r="BH396"/>
      <c r="BI396" s="715"/>
      <c r="BJ396"/>
      <c r="BK396" s="715"/>
      <c r="BL396"/>
      <c r="BM396" s="715"/>
      <c r="BN396"/>
      <c r="BO396" s="387"/>
      <c r="BP396"/>
      <c r="BQ396" s="387"/>
      <c r="BR396"/>
      <c r="BS396" s="387"/>
      <c r="BT396"/>
      <c r="BU396" s="387"/>
      <c r="BV396"/>
      <c r="BW396" s="387"/>
      <c r="BX396"/>
      <c r="BY396" s="387"/>
      <c r="BZ396"/>
      <c r="CA396" s="387"/>
      <c r="CB396"/>
      <c r="CC396" s="387"/>
      <c r="CD396"/>
      <c r="CE396" s="387"/>
      <c r="CF396"/>
      <c r="CG396" s="387"/>
      <c r="CH396"/>
      <c r="CI396" s="387"/>
      <c r="CJ396"/>
      <c r="CK396" s="235"/>
      <c r="DN396" s="507"/>
      <c r="DO396" s="507"/>
      <c r="DP396" s="507"/>
      <c r="DQ396" s="507"/>
      <c r="DR396" s="507"/>
      <c r="DS396" s="507"/>
      <c r="DT396" s="507"/>
      <c r="DU396" s="507"/>
      <c r="DV396" s="507"/>
      <c r="DW396" s="507"/>
      <c r="DX396" s="507"/>
      <c r="DY396" s="507"/>
      <c r="DZ396" s="507"/>
      <c r="EA396" s="507"/>
      <c r="EB396" s="507"/>
      <c r="EC396" s="507"/>
      <c r="ED396" s="507"/>
      <c r="EE396" s="507"/>
      <c r="EF396" s="507"/>
      <c r="EG396" s="507"/>
      <c r="EH396" s="507"/>
      <c r="EI396" s="507"/>
      <c r="EJ396" s="507"/>
      <c r="EK396" s="507"/>
      <c r="EL396" s="507"/>
      <c r="EM396" s="507"/>
      <c r="EN396" s="507"/>
      <c r="EO396" s="507"/>
      <c r="EP396" s="507"/>
      <c r="EQ396" s="507"/>
      <c r="ER396" s="507"/>
      <c r="ES396" s="507"/>
      <c r="ET396" s="507"/>
      <c r="EU396" s="507"/>
      <c r="EV396" s="507"/>
      <c r="EW396" s="507"/>
      <c r="EX396" s="507"/>
      <c r="EY396" s="507"/>
      <c r="EZ396" s="507"/>
      <c r="FA396" s="507"/>
      <c r="FB396" s="507"/>
      <c r="FC396" s="507"/>
      <c r="FD396" s="507"/>
      <c r="FE396" s="507"/>
      <c r="FF396" s="507"/>
      <c r="FG396" s="507"/>
      <c r="FH396" s="507"/>
      <c r="FI396" s="507"/>
      <c r="FJ396" s="507"/>
      <c r="FK396" s="507"/>
      <c r="FL396" s="507"/>
      <c r="FM396" s="507"/>
      <c r="FN396" s="507"/>
      <c r="FO396" s="507"/>
      <c r="FP396" s="507"/>
      <c r="FQ396" s="507"/>
      <c r="FR396" s="507"/>
      <c r="FS396" s="507"/>
      <c r="FT396" s="507"/>
      <c r="FU396" s="507"/>
      <c r="FV396" s="507"/>
      <c r="FW396" s="507"/>
      <c r="FX396" s="507"/>
      <c r="FY396" s="507"/>
      <c r="FZ396" s="507"/>
      <c r="GA396" s="507"/>
      <c r="GB396" s="507"/>
      <c r="GC396" s="507"/>
      <c r="GD396" s="507"/>
      <c r="GE396" s="507"/>
      <c r="GF396" s="507"/>
      <c r="GG396" s="507"/>
      <c r="GH396" s="507"/>
      <c r="GI396" s="507"/>
      <c r="GJ396" s="507"/>
      <c r="GK396" s="507"/>
      <c r="GL396" s="507"/>
      <c r="GM396" s="507"/>
      <c r="GN396" s="507"/>
      <c r="GO396" s="507"/>
      <c r="GP396" s="507"/>
      <c r="GQ396" s="507"/>
      <c r="GR396" s="507"/>
      <c r="GS396" s="507"/>
      <c r="GT396" s="507"/>
      <c r="GU396" s="507"/>
      <c r="GV396" s="507"/>
      <c r="GW396" s="507"/>
      <c r="GX396" s="507"/>
      <c r="GY396" s="507"/>
      <c r="GZ396" s="507"/>
      <c r="HA396" s="507"/>
      <c r="HB396" s="507"/>
      <c r="HC396" s="507"/>
      <c r="HD396" s="507"/>
      <c r="HE396" s="507"/>
      <c r="HF396" s="507"/>
      <c r="HG396" s="507"/>
      <c r="HH396" s="507"/>
      <c r="HI396" s="507"/>
      <c r="HJ396" s="507"/>
      <c r="HK396" s="507"/>
      <c r="HL396" s="507"/>
      <c r="HM396" s="507"/>
      <c r="HN396" s="507"/>
      <c r="HO396" s="507"/>
      <c r="HP396" s="507"/>
      <c r="HQ396" s="507"/>
      <c r="HR396" s="507"/>
      <c r="HS396" s="507"/>
      <c r="HT396" s="507"/>
      <c r="HU396" s="507"/>
      <c r="HV396" s="507"/>
      <c r="HW396" s="507"/>
      <c r="HX396" s="507"/>
      <c r="HY396" s="507"/>
      <c r="HZ396" s="507"/>
      <c r="IA396" s="507"/>
      <c r="IB396" s="507"/>
      <c r="IC396" s="507"/>
      <c r="ID396" s="507"/>
      <c r="IE396" s="507"/>
      <c r="IF396" s="507"/>
      <c r="IG396" s="507"/>
      <c r="IH396" s="507"/>
      <c r="II396" s="507"/>
      <c r="IJ396" s="507"/>
    </row>
    <row r="397" spans="1:244" s="398" customFormat="1" ht="19" x14ac:dyDescent="0.2">
      <c r="A397"/>
      <c r="B397" s="290"/>
      <c r="C397"/>
      <c r="D397" s="341"/>
      <c r="E397" s="463"/>
      <c r="F397" s="463"/>
      <c r="G397" s="271"/>
      <c r="H397"/>
      <c r="I397" s="99"/>
      <c r="J397"/>
      <c r="K397"/>
      <c r="L397"/>
      <c r="M397" s="275"/>
      <c r="N397" s="275"/>
      <c r="O397" s="275"/>
      <c r="P397" s="275"/>
      <c r="Q397" s="275"/>
      <c r="R397" s="275"/>
      <c r="S397" s="275"/>
      <c r="T397" s="275"/>
      <c r="U397" s="275"/>
      <c r="V397" s="275"/>
      <c r="W397" s="275"/>
      <c r="X397" s="275"/>
      <c r="Y397" s="275"/>
      <c r="Z397" s="275"/>
      <c r="AA397" s="275"/>
      <c r="AB397" s="23"/>
      <c r="AC397"/>
      <c r="AD397" s="92"/>
      <c r="AE397"/>
      <c r="AF397"/>
      <c r="AG397"/>
      <c r="AH397" s="96"/>
      <c r="AI397" s="471"/>
      <c r="AJ397" s="445"/>
      <c r="AK397" s="498"/>
      <c r="AL397" s="498"/>
      <c r="AM397" s="498"/>
      <c r="AN397" s="498"/>
      <c r="AO397" s="498"/>
      <c r="AP397" s="498"/>
      <c r="AQ397" s="498"/>
      <c r="AR397" s="498"/>
      <c r="AS397" s="498"/>
      <c r="AT397" s="498"/>
      <c r="AU397" s="498"/>
      <c r="AV397" s="498"/>
      <c r="AW397" s="498"/>
      <c r="AX397" s="498"/>
      <c r="AY397" s="448"/>
      <c r="AZ397" s="235"/>
      <c r="BA397" s="715"/>
      <c r="BB397"/>
      <c r="BC397" s="715"/>
      <c r="BD397"/>
      <c r="BE397" s="715"/>
      <c r="BF397"/>
      <c r="BG397" s="715"/>
      <c r="BH397"/>
      <c r="BI397" s="715"/>
      <c r="BJ397"/>
      <c r="BK397" s="715"/>
      <c r="BL397"/>
      <c r="BM397" s="715"/>
      <c r="BN397"/>
      <c r="BO397" s="387"/>
      <c r="BP397"/>
      <c r="BQ397" s="387"/>
      <c r="BR397"/>
      <c r="BS397" s="387"/>
      <c r="BT397"/>
      <c r="BU397" s="387"/>
      <c r="BV397"/>
      <c r="BW397" s="387"/>
      <c r="BX397"/>
      <c r="BY397" s="387"/>
      <c r="BZ397"/>
      <c r="CA397" s="387"/>
      <c r="CB397"/>
      <c r="CC397" s="387"/>
      <c r="CD397"/>
      <c r="CE397" s="387"/>
      <c r="CF397"/>
      <c r="CG397" s="387"/>
      <c r="CH397"/>
      <c r="CI397" s="387"/>
      <c r="CJ397"/>
      <c r="CK397" s="235"/>
      <c r="DN397" s="507"/>
      <c r="DO397" s="507"/>
      <c r="DP397" s="507"/>
      <c r="DQ397" s="507"/>
      <c r="DR397" s="507"/>
      <c r="DS397" s="507"/>
      <c r="DT397" s="507"/>
      <c r="DU397" s="507"/>
      <c r="DV397" s="507"/>
      <c r="DW397" s="507"/>
      <c r="DX397" s="507"/>
      <c r="DY397" s="507"/>
      <c r="DZ397" s="507"/>
      <c r="EA397" s="507"/>
      <c r="EB397" s="507"/>
      <c r="EC397" s="507"/>
      <c r="ED397" s="507"/>
      <c r="EE397" s="507"/>
      <c r="EF397" s="507"/>
      <c r="EG397" s="507"/>
      <c r="EH397" s="507"/>
      <c r="EI397" s="507"/>
      <c r="EJ397" s="507"/>
      <c r="EK397" s="507"/>
      <c r="EL397" s="507"/>
      <c r="EM397" s="507"/>
      <c r="EN397" s="507"/>
      <c r="EO397" s="507"/>
      <c r="EP397" s="507"/>
      <c r="EQ397" s="507"/>
      <c r="ER397" s="507"/>
      <c r="ES397" s="507"/>
      <c r="ET397" s="507"/>
      <c r="EU397" s="507"/>
      <c r="EV397" s="507"/>
      <c r="EW397" s="507"/>
      <c r="EX397" s="507"/>
      <c r="EY397" s="507"/>
      <c r="EZ397" s="507"/>
      <c r="FA397" s="507"/>
      <c r="FB397" s="507"/>
      <c r="FC397" s="507"/>
      <c r="FD397" s="507"/>
      <c r="FE397" s="507"/>
      <c r="FF397" s="507"/>
      <c r="FG397" s="507"/>
      <c r="FH397" s="507"/>
      <c r="FI397" s="507"/>
      <c r="FJ397" s="507"/>
      <c r="FK397" s="507"/>
      <c r="FL397" s="507"/>
      <c r="FM397" s="507"/>
      <c r="FN397" s="507"/>
      <c r="FO397" s="507"/>
      <c r="FP397" s="507"/>
      <c r="FQ397" s="507"/>
      <c r="FR397" s="507"/>
      <c r="FS397" s="507"/>
      <c r="FT397" s="507"/>
      <c r="FU397" s="507"/>
      <c r="FV397" s="507"/>
      <c r="FW397" s="507"/>
      <c r="FX397" s="507"/>
      <c r="FY397" s="507"/>
      <c r="FZ397" s="507"/>
      <c r="GA397" s="507"/>
      <c r="GB397" s="507"/>
      <c r="GC397" s="507"/>
      <c r="GD397" s="507"/>
      <c r="GE397" s="507"/>
      <c r="GF397" s="507"/>
      <c r="GG397" s="507"/>
      <c r="GH397" s="507"/>
      <c r="GI397" s="507"/>
      <c r="GJ397" s="507"/>
      <c r="GK397" s="507"/>
      <c r="GL397" s="507"/>
      <c r="GM397" s="507"/>
      <c r="GN397" s="507"/>
      <c r="GO397" s="507"/>
      <c r="GP397" s="507"/>
      <c r="GQ397" s="507"/>
      <c r="GR397" s="507"/>
      <c r="GS397" s="507"/>
      <c r="GT397" s="507"/>
      <c r="GU397" s="507"/>
      <c r="GV397" s="507"/>
      <c r="GW397" s="507"/>
      <c r="GX397" s="507"/>
      <c r="GY397" s="507"/>
      <c r="GZ397" s="507"/>
      <c r="HA397" s="507"/>
      <c r="HB397" s="507"/>
      <c r="HC397" s="507"/>
      <c r="HD397" s="507"/>
      <c r="HE397" s="507"/>
      <c r="HF397" s="507"/>
      <c r="HG397" s="507"/>
      <c r="HH397" s="507"/>
      <c r="HI397" s="507"/>
      <c r="HJ397" s="507"/>
      <c r="HK397" s="507"/>
      <c r="HL397" s="507"/>
      <c r="HM397" s="507"/>
      <c r="HN397" s="507"/>
      <c r="HO397" s="507"/>
      <c r="HP397" s="507"/>
      <c r="HQ397" s="507"/>
      <c r="HR397" s="507"/>
      <c r="HS397" s="507"/>
      <c r="HT397" s="507"/>
      <c r="HU397" s="507"/>
      <c r="HV397" s="507"/>
      <c r="HW397" s="507"/>
      <c r="HX397" s="507"/>
      <c r="HY397" s="507"/>
      <c r="HZ397" s="507"/>
      <c r="IA397" s="507"/>
      <c r="IB397" s="507"/>
      <c r="IC397" s="507"/>
      <c r="ID397" s="507"/>
      <c r="IE397" s="507"/>
      <c r="IF397" s="507"/>
      <c r="IG397" s="507"/>
      <c r="IH397" s="507"/>
      <c r="II397" s="507"/>
      <c r="IJ397" s="507"/>
    </row>
    <row r="398" spans="1:244" s="398" customFormat="1" ht="19" x14ac:dyDescent="0.2">
      <c r="A398"/>
      <c r="B398" s="290"/>
      <c r="C398"/>
      <c r="D398" s="341"/>
      <c r="E398" s="463"/>
      <c r="F398" s="463"/>
      <c r="G398" s="271"/>
      <c r="H398"/>
      <c r="I398" s="99"/>
      <c r="J398"/>
      <c r="K398"/>
      <c r="L398"/>
      <c r="M398" s="275"/>
      <c r="N398" s="275"/>
      <c r="O398" s="275"/>
      <c r="P398" s="275"/>
      <c r="Q398" s="275"/>
      <c r="R398" s="275"/>
      <c r="S398" s="275"/>
      <c r="T398" s="275"/>
      <c r="U398" s="275"/>
      <c r="V398" s="275"/>
      <c r="W398" s="275"/>
      <c r="X398" s="275"/>
      <c r="Y398" s="275"/>
      <c r="Z398" s="275"/>
      <c r="AA398" s="275"/>
      <c r="AB398" s="23"/>
      <c r="AC398"/>
      <c r="AD398" s="92"/>
      <c r="AE398"/>
      <c r="AF398"/>
      <c r="AG398"/>
      <c r="AH398" s="96"/>
      <c r="AI398" s="471"/>
      <c r="AJ398" s="445"/>
      <c r="AK398" s="498"/>
      <c r="AL398" s="498"/>
      <c r="AM398" s="498"/>
      <c r="AN398" s="498"/>
      <c r="AO398" s="498"/>
      <c r="AP398" s="498"/>
      <c r="AQ398" s="498"/>
      <c r="AR398" s="498"/>
      <c r="AS398" s="498"/>
      <c r="AT398" s="498"/>
      <c r="AU398" s="498"/>
      <c r="AV398" s="498"/>
      <c r="AW398" s="498"/>
      <c r="AX398" s="498"/>
      <c r="AY398" s="448"/>
      <c r="AZ398" s="235"/>
      <c r="BA398" s="715"/>
      <c r="BB398"/>
      <c r="BC398" s="715"/>
      <c r="BD398"/>
      <c r="BE398" s="715"/>
      <c r="BF398"/>
      <c r="BG398" s="715"/>
      <c r="BH398"/>
      <c r="BI398" s="715"/>
      <c r="BJ398"/>
      <c r="BK398" s="715"/>
      <c r="BL398"/>
      <c r="BM398" s="715"/>
      <c r="BN398"/>
      <c r="BO398" s="387"/>
      <c r="BP398"/>
      <c r="BQ398" s="387"/>
      <c r="BR398"/>
      <c r="BS398" s="387"/>
      <c r="BT398"/>
      <c r="BU398" s="387"/>
      <c r="BV398"/>
      <c r="BW398" s="387"/>
      <c r="BX398"/>
      <c r="BY398" s="387"/>
      <c r="BZ398"/>
      <c r="CA398" s="387"/>
      <c r="CB398"/>
      <c r="CC398" s="387"/>
      <c r="CD398"/>
      <c r="CE398" s="387"/>
      <c r="CF398"/>
      <c r="CG398" s="387"/>
      <c r="CH398"/>
      <c r="CI398" s="387"/>
      <c r="CJ398"/>
      <c r="CK398" s="235"/>
      <c r="DN398" s="507"/>
      <c r="DO398" s="507"/>
      <c r="DP398" s="507"/>
      <c r="DQ398" s="507"/>
      <c r="DR398" s="507"/>
      <c r="DS398" s="507"/>
      <c r="DT398" s="507"/>
      <c r="DU398" s="507"/>
      <c r="DV398" s="507"/>
      <c r="DW398" s="507"/>
      <c r="DX398" s="507"/>
      <c r="DY398" s="507"/>
      <c r="DZ398" s="507"/>
      <c r="EA398" s="507"/>
      <c r="EB398" s="507"/>
      <c r="EC398" s="507"/>
      <c r="ED398" s="507"/>
      <c r="EE398" s="507"/>
      <c r="EF398" s="507"/>
      <c r="EG398" s="507"/>
      <c r="EH398" s="507"/>
      <c r="EI398" s="507"/>
      <c r="EJ398" s="507"/>
      <c r="EK398" s="507"/>
      <c r="EL398" s="507"/>
      <c r="EM398" s="507"/>
      <c r="EN398" s="507"/>
      <c r="EO398" s="507"/>
      <c r="EP398" s="507"/>
      <c r="EQ398" s="507"/>
      <c r="ER398" s="507"/>
      <c r="ES398" s="507"/>
      <c r="ET398" s="507"/>
      <c r="EU398" s="507"/>
      <c r="EV398" s="507"/>
      <c r="EW398" s="507"/>
      <c r="EX398" s="507"/>
      <c r="EY398" s="507"/>
      <c r="EZ398" s="507"/>
      <c r="FA398" s="507"/>
      <c r="FB398" s="507"/>
      <c r="FC398" s="507"/>
      <c r="FD398" s="507"/>
      <c r="FE398" s="507"/>
      <c r="FF398" s="507"/>
      <c r="FG398" s="507"/>
      <c r="FH398" s="507"/>
      <c r="FI398" s="507"/>
      <c r="FJ398" s="507"/>
      <c r="FK398" s="507"/>
      <c r="FL398" s="507"/>
      <c r="FM398" s="507"/>
      <c r="FN398" s="507"/>
      <c r="FO398" s="507"/>
      <c r="FP398" s="507"/>
      <c r="FQ398" s="507"/>
      <c r="FR398" s="507"/>
      <c r="FS398" s="507"/>
      <c r="FT398" s="507"/>
      <c r="FU398" s="507"/>
      <c r="FV398" s="507"/>
      <c r="FW398" s="507"/>
      <c r="FX398" s="507"/>
      <c r="FY398" s="507"/>
      <c r="FZ398" s="507"/>
      <c r="GA398" s="507"/>
      <c r="GB398" s="507"/>
      <c r="GC398" s="507"/>
      <c r="GD398" s="507"/>
      <c r="GE398" s="507"/>
      <c r="GF398" s="507"/>
      <c r="GG398" s="507"/>
      <c r="GH398" s="507"/>
      <c r="GI398" s="507"/>
      <c r="GJ398" s="507"/>
      <c r="GK398" s="507"/>
      <c r="GL398" s="507"/>
      <c r="GM398" s="507"/>
      <c r="GN398" s="507"/>
      <c r="GO398" s="507"/>
      <c r="GP398" s="507"/>
      <c r="GQ398" s="507"/>
      <c r="GR398" s="507"/>
      <c r="GS398" s="507"/>
      <c r="GT398" s="507"/>
      <c r="GU398" s="507"/>
      <c r="GV398" s="507"/>
      <c r="GW398" s="507"/>
      <c r="GX398" s="507"/>
      <c r="GY398" s="507"/>
      <c r="GZ398" s="507"/>
      <c r="HA398" s="507"/>
      <c r="HB398" s="507"/>
      <c r="HC398" s="507"/>
      <c r="HD398" s="507"/>
      <c r="HE398" s="507"/>
      <c r="HF398" s="507"/>
      <c r="HG398" s="507"/>
      <c r="HH398" s="507"/>
      <c r="HI398" s="507"/>
      <c r="HJ398" s="507"/>
      <c r="HK398" s="507"/>
      <c r="HL398" s="507"/>
      <c r="HM398" s="507"/>
      <c r="HN398" s="507"/>
      <c r="HO398" s="507"/>
      <c r="HP398" s="507"/>
      <c r="HQ398" s="507"/>
      <c r="HR398" s="507"/>
      <c r="HS398" s="507"/>
      <c r="HT398" s="507"/>
      <c r="HU398" s="507"/>
      <c r="HV398" s="507"/>
      <c r="HW398" s="507"/>
      <c r="HX398" s="507"/>
      <c r="HY398" s="507"/>
      <c r="HZ398" s="507"/>
      <c r="IA398" s="507"/>
      <c r="IB398" s="507"/>
      <c r="IC398" s="507"/>
      <c r="ID398" s="507"/>
      <c r="IE398" s="507"/>
      <c r="IF398" s="507"/>
      <c r="IG398" s="507"/>
      <c r="IH398" s="507"/>
      <c r="II398" s="507"/>
      <c r="IJ398" s="507"/>
    </row>
    <row r="399" spans="1:244" s="398" customFormat="1" ht="19" x14ac:dyDescent="0.2">
      <c r="A399"/>
      <c r="B399" s="290"/>
      <c r="C399"/>
      <c r="D399" s="341"/>
      <c r="E399" s="463"/>
      <c r="F399" s="463"/>
      <c r="G399" s="271"/>
      <c r="H399"/>
      <c r="I399" s="99"/>
      <c r="J399"/>
      <c r="K399"/>
      <c r="L399"/>
      <c r="M399" s="275"/>
      <c r="N399" s="275"/>
      <c r="O399" s="275"/>
      <c r="P399" s="275"/>
      <c r="Q399" s="275"/>
      <c r="R399" s="275"/>
      <c r="S399" s="275"/>
      <c r="T399" s="275"/>
      <c r="U399" s="275"/>
      <c r="V399" s="275"/>
      <c r="W399" s="275"/>
      <c r="X399" s="275"/>
      <c r="Y399" s="275"/>
      <c r="Z399" s="275"/>
      <c r="AA399" s="275"/>
      <c r="AB399" s="23"/>
      <c r="AC399"/>
      <c r="AD399" s="92"/>
      <c r="AE399"/>
      <c r="AF399"/>
      <c r="AG399"/>
      <c r="AH399" s="96"/>
      <c r="AI399" s="471"/>
      <c r="AJ399" s="445"/>
      <c r="AK399" s="498"/>
      <c r="AL399" s="498"/>
      <c r="AM399" s="498"/>
      <c r="AN399" s="498"/>
      <c r="AO399" s="498"/>
      <c r="AP399" s="498"/>
      <c r="AQ399" s="498"/>
      <c r="AR399" s="498"/>
      <c r="AS399" s="498"/>
      <c r="AT399" s="498"/>
      <c r="AU399" s="498"/>
      <c r="AV399" s="498"/>
      <c r="AW399" s="498"/>
      <c r="AX399" s="498"/>
      <c r="AY399" s="448"/>
      <c r="AZ399" s="235"/>
      <c r="BA399" s="715"/>
      <c r="BB399"/>
      <c r="BC399" s="715"/>
      <c r="BD399"/>
      <c r="BE399" s="715"/>
      <c r="BF399"/>
      <c r="BG399" s="715"/>
      <c r="BH399"/>
      <c r="BI399" s="715"/>
      <c r="BJ399"/>
      <c r="BK399" s="715"/>
      <c r="BL399"/>
      <c r="BM399" s="715"/>
      <c r="BN399"/>
      <c r="BO399" s="387"/>
      <c r="BP399"/>
      <c r="BQ399" s="387"/>
      <c r="BR399"/>
      <c r="BS399" s="387"/>
      <c r="BT399"/>
      <c r="BU399" s="387"/>
      <c r="BV399"/>
      <c r="BW399" s="387"/>
      <c r="BX399"/>
      <c r="BY399" s="387"/>
      <c r="BZ399"/>
      <c r="CA399" s="387"/>
      <c r="CB399"/>
      <c r="CC399" s="387"/>
      <c r="CD399"/>
      <c r="CE399" s="387"/>
      <c r="CF399"/>
      <c r="CG399" s="387"/>
      <c r="CH399"/>
      <c r="CI399" s="387"/>
      <c r="CJ399"/>
      <c r="CK399" s="235"/>
      <c r="DN399" s="507"/>
      <c r="DO399" s="507"/>
      <c r="DP399" s="507"/>
      <c r="DQ399" s="507"/>
      <c r="DR399" s="507"/>
      <c r="DS399" s="507"/>
      <c r="DT399" s="507"/>
      <c r="DU399" s="507"/>
      <c r="DV399" s="507"/>
      <c r="DW399" s="507"/>
      <c r="DX399" s="507"/>
      <c r="DY399" s="507"/>
      <c r="DZ399" s="507"/>
      <c r="EA399" s="507"/>
      <c r="EB399" s="507"/>
      <c r="EC399" s="507"/>
      <c r="ED399" s="507"/>
      <c r="EE399" s="507"/>
      <c r="EF399" s="507"/>
      <c r="EG399" s="507"/>
      <c r="EH399" s="507"/>
      <c r="EI399" s="507"/>
      <c r="EJ399" s="507"/>
      <c r="EK399" s="507"/>
      <c r="EL399" s="507"/>
      <c r="EM399" s="507"/>
      <c r="EN399" s="507"/>
      <c r="EO399" s="507"/>
      <c r="EP399" s="507"/>
      <c r="EQ399" s="507"/>
      <c r="ER399" s="507"/>
      <c r="ES399" s="507"/>
      <c r="ET399" s="507"/>
      <c r="EU399" s="507"/>
      <c r="EV399" s="507"/>
      <c r="EW399" s="507"/>
      <c r="EX399" s="507"/>
      <c r="EY399" s="507"/>
      <c r="EZ399" s="507"/>
      <c r="FA399" s="507"/>
      <c r="FB399" s="507"/>
      <c r="FC399" s="507"/>
      <c r="FD399" s="507"/>
      <c r="FE399" s="507"/>
      <c r="FF399" s="507"/>
      <c r="FG399" s="507"/>
      <c r="FH399" s="507"/>
      <c r="FI399" s="507"/>
      <c r="FJ399" s="507"/>
      <c r="FK399" s="507"/>
      <c r="FL399" s="507"/>
      <c r="FM399" s="507"/>
      <c r="FN399" s="507"/>
      <c r="FO399" s="507"/>
      <c r="FP399" s="507"/>
      <c r="FQ399" s="507"/>
      <c r="FR399" s="507"/>
      <c r="FS399" s="507"/>
      <c r="FT399" s="507"/>
      <c r="FU399" s="507"/>
      <c r="FV399" s="507"/>
      <c r="FW399" s="507"/>
      <c r="FX399" s="507"/>
      <c r="FY399" s="507"/>
      <c r="FZ399" s="507"/>
      <c r="GA399" s="507"/>
      <c r="GB399" s="507"/>
      <c r="GC399" s="507"/>
      <c r="GD399" s="507"/>
      <c r="GE399" s="507"/>
      <c r="GF399" s="507"/>
      <c r="GG399" s="507"/>
      <c r="GH399" s="507"/>
      <c r="GI399" s="507"/>
      <c r="GJ399" s="507"/>
      <c r="GK399" s="507"/>
      <c r="GL399" s="507"/>
      <c r="GM399" s="507"/>
      <c r="GN399" s="507"/>
      <c r="GO399" s="507"/>
      <c r="GP399" s="507"/>
      <c r="GQ399" s="507"/>
      <c r="GR399" s="507"/>
      <c r="GS399" s="507"/>
      <c r="GT399" s="507"/>
      <c r="GU399" s="507"/>
      <c r="GV399" s="507"/>
      <c r="GW399" s="507"/>
      <c r="GX399" s="507"/>
      <c r="GY399" s="507"/>
      <c r="GZ399" s="507"/>
      <c r="HA399" s="507"/>
      <c r="HB399" s="507"/>
      <c r="HC399" s="507"/>
      <c r="HD399" s="507"/>
      <c r="HE399" s="507"/>
      <c r="HF399" s="507"/>
      <c r="HG399" s="507"/>
      <c r="HH399" s="507"/>
      <c r="HI399" s="507"/>
      <c r="HJ399" s="507"/>
      <c r="HK399" s="507"/>
      <c r="HL399" s="507"/>
      <c r="HM399" s="507"/>
      <c r="HN399" s="507"/>
      <c r="HO399" s="507"/>
      <c r="HP399" s="507"/>
      <c r="HQ399" s="507"/>
      <c r="HR399" s="507"/>
      <c r="HS399" s="507"/>
      <c r="HT399" s="507"/>
      <c r="HU399" s="507"/>
      <c r="HV399" s="507"/>
      <c r="HW399" s="507"/>
      <c r="HX399" s="507"/>
      <c r="HY399" s="507"/>
      <c r="HZ399" s="507"/>
      <c r="IA399" s="507"/>
      <c r="IB399" s="507"/>
      <c r="IC399" s="507"/>
      <c r="ID399" s="507"/>
      <c r="IE399" s="507"/>
      <c r="IF399" s="507"/>
      <c r="IG399" s="507"/>
      <c r="IH399" s="507"/>
      <c r="II399" s="507"/>
      <c r="IJ399" s="507"/>
    </row>
    <row r="400" spans="1:244" s="398" customFormat="1" ht="19" x14ac:dyDescent="0.2">
      <c r="A400"/>
      <c r="B400" s="290"/>
      <c r="C400"/>
      <c r="D400" s="341"/>
      <c r="E400" s="463"/>
      <c r="F400" s="463"/>
      <c r="G400" s="271"/>
      <c r="H400"/>
      <c r="I400" s="99"/>
      <c r="J400"/>
      <c r="K400"/>
      <c r="L400"/>
      <c r="M400" s="275"/>
      <c r="N400" s="275"/>
      <c r="O400" s="275"/>
      <c r="P400" s="275"/>
      <c r="Q400" s="275"/>
      <c r="R400" s="275"/>
      <c r="S400" s="275"/>
      <c r="T400" s="275"/>
      <c r="U400" s="275"/>
      <c r="V400" s="275"/>
      <c r="W400" s="275"/>
      <c r="X400" s="275"/>
      <c r="Y400" s="275"/>
      <c r="Z400" s="275"/>
      <c r="AA400" s="275"/>
      <c r="AB400" s="23"/>
      <c r="AC400"/>
      <c r="AD400" s="92"/>
      <c r="AE400"/>
      <c r="AF400"/>
      <c r="AG400"/>
      <c r="AH400" s="96"/>
      <c r="AI400" s="471"/>
      <c r="AJ400" s="445"/>
      <c r="AK400" s="498"/>
      <c r="AL400" s="498"/>
      <c r="AM400" s="498"/>
      <c r="AN400" s="498"/>
      <c r="AO400" s="498"/>
      <c r="AP400" s="498"/>
      <c r="AQ400" s="498"/>
      <c r="AR400" s="498"/>
      <c r="AS400" s="498"/>
      <c r="AT400" s="498"/>
      <c r="AU400" s="498"/>
      <c r="AV400" s="498"/>
      <c r="AW400" s="498"/>
      <c r="AX400" s="498"/>
      <c r="AY400" s="448"/>
      <c r="AZ400" s="235"/>
      <c r="BA400" s="715"/>
      <c r="BB400"/>
      <c r="BC400" s="715"/>
      <c r="BD400"/>
      <c r="BE400" s="715"/>
      <c r="BF400"/>
      <c r="BG400" s="715"/>
      <c r="BH400"/>
      <c r="BI400" s="715"/>
      <c r="BJ400"/>
      <c r="BK400" s="715"/>
      <c r="BL400"/>
      <c r="BM400" s="715"/>
      <c r="BN400"/>
      <c r="BO400" s="387"/>
      <c r="BP400"/>
      <c r="BQ400" s="387"/>
      <c r="BR400"/>
      <c r="BS400" s="387"/>
      <c r="BT400"/>
      <c r="BU400" s="387"/>
      <c r="BV400"/>
      <c r="BW400" s="387"/>
      <c r="BX400"/>
      <c r="BY400" s="387"/>
      <c r="BZ400"/>
      <c r="CA400" s="387"/>
      <c r="CB400"/>
      <c r="CC400" s="387"/>
      <c r="CD400"/>
      <c r="CE400" s="387"/>
      <c r="CF400"/>
      <c r="CG400" s="387"/>
      <c r="CH400"/>
      <c r="CI400" s="387"/>
      <c r="CJ400"/>
      <c r="CK400" s="235"/>
      <c r="DN400" s="507"/>
      <c r="DO400" s="507"/>
      <c r="DP400" s="507"/>
      <c r="DQ400" s="507"/>
      <c r="DR400" s="507"/>
      <c r="DS400" s="507"/>
      <c r="DT400" s="507"/>
      <c r="DU400" s="507"/>
      <c r="DV400" s="507"/>
      <c r="DW400" s="507"/>
      <c r="DX400" s="507"/>
      <c r="DY400" s="507"/>
      <c r="DZ400" s="507"/>
      <c r="EA400" s="507"/>
      <c r="EB400" s="507"/>
      <c r="EC400" s="507"/>
      <c r="ED400" s="507"/>
      <c r="EE400" s="507"/>
      <c r="EF400" s="507"/>
      <c r="EG400" s="507"/>
      <c r="EH400" s="507"/>
      <c r="EI400" s="507"/>
      <c r="EJ400" s="507"/>
      <c r="EK400" s="507"/>
      <c r="EL400" s="507"/>
      <c r="EM400" s="507"/>
      <c r="EN400" s="507"/>
      <c r="EO400" s="507"/>
      <c r="EP400" s="507"/>
      <c r="EQ400" s="507"/>
      <c r="ER400" s="507"/>
      <c r="ES400" s="507"/>
      <c r="ET400" s="507"/>
      <c r="EU400" s="507"/>
      <c r="EV400" s="507"/>
      <c r="EW400" s="507"/>
      <c r="EX400" s="507"/>
      <c r="EY400" s="507"/>
      <c r="EZ400" s="507"/>
      <c r="FA400" s="507"/>
      <c r="FB400" s="507"/>
      <c r="FC400" s="507"/>
      <c r="FD400" s="507"/>
      <c r="FE400" s="507"/>
      <c r="FF400" s="507"/>
      <c r="FG400" s="507"/>
      <c r="FH400" s="507"/>
      <c r="FI400" s="507"/>
      <c r="FJ400" s="507"/>
      <c r="FK400" s="507"/>
      <c r="FL400" s="507"/>
      <c r="FM400" s="507"/>
      <c r="FN400" s="507"/>
      <c r="FO400" s="507"/>
      <c r="FP400" s="507"/>
      <c r="FQ400" s="507"/>
      <c r="FR400" s="507"/>
      <c r="FS400" s="507"/>
      <c r="FT400" s="507"/>
      <c r="FU400" s="507"/>
      <c r="FV400" s="507"/>
      <c r="FW400" s="507"/>
      <c r="FX400" s="507"/>
      <c r="FY400" s="507"/>
      <c r="FZ400" s="507"/>
      <c r="GA400" s="507"/>
      <c r="GB400" s="507"/>
      <c r="GC400" s="507"/>
      <c r="GD400" s="507"/>
      <c r="GE400" s="507"/>
      <c r="GF400" s="507"/>
      <c r="GG400" s="507"/>
      <c r="GH400" s="507"/>
      <c r="GI400" s="507"/>
      <c r="GJ400" s="507"/>
      <c r="GK400" s="507"/>
      <c r="GL400" s="507"/>
      <c r="GM400" s="507"/>
      <c r="GN400" s="507"/>
      <c r="GO400" s="507"/>
      <c r="GP400" s="507"/>
      <c r="GQ400" s="507"/>
      <c r="GR400" s="507"/>
      <c r="GS400" s="507"/>
      <c r="GT400" s="507"/>
      <c r="GU400" s="507"/>
      <c r="GV400" s="507"/>
      <c r="GW400" s="507"/>
      <c r="GX400" s="507"/>
      <c r="GY400" s="507"/>
      <c r="GZ400" s="507"/>
      <c r="HA400" s="507"/>
      <c r="HB400" s="507"/>
      <c r="HC400" s="507"/>
      <c r="HD400" s="507"/>
      <c r="HE400" s="507"/>
      <c r="HF400" s="507"/>
      <c r="HG400" s="507"/>
      <c r="HH400" s="507"/>
      <c r="HI400" s="507"/>
      <c r="HJ400" s="507"/>
      <c r="HK400" s="507"/>
      <c r="HL400" s="507"/>
      <c r="HM400" s="507"/>
      <c r="HN400" s="507"/>
      <c r="HO400" s="507"/>
      <c r="HP400" s="507"/>
      <c r="HQ400" s="507"/>
      <c r="HR400" s="507"/>
      <c r="HS400" s="507"/>
      <c r="HT400" s="507"/>
      <c r="HU400" s="507"/>
      <c r="HV400" s="507"/>
      <c r="HW400" s="507"/>
      <c r="HX400" s="507"/>
      <c r="HY400" s="507"/>
      <c r="HZ400" s="507"/>
      <c r="IA400" s="507"/>
      <c r="IB400" s="507"/>
      <c r="IC400" s="507"/>
      <c r="ID400" s="507"/>
      <c r="IE400" s="507"/>
      <c r="IF400" s="507"/>
      <c r="IG400" s="507"/>
      <c r="IH400" s="507"/>
      <c r="II400" s="507"/>
      <c r="IJ400" s="507"/>
    </row>
    <row r="401" spans="1:244" s="398" customFormat="1" ht="19" x14ac:dyDescent="0.2">
      <c r="A401"/>
      <c r="B401" s="290"/>
      <c r="C401"/>
      <c r="D401" s="341"/>
      <c r="E401" s="463"/>
      <c r="F401" s="463"/>
      <c r="G401" s="271"/>
      <c r="H401"/>
      <c r="I401" s="99"/>
      <c r="J401"/>
      <c r="K401"/>
      <c r="L401"/>
      <c r="M401" s="275"/>
      <c r="N401" s="275"/>
      <c r="O401" s="275"/>
      <c r="P401" s="275"/>
      <c r="Q401" s="275"/>
      <c r="R401" s="275"/>
      <c r="S401" s="275"/>
      <c r="T401" s="275"/>
      <c r="U401" s="275"/>
      <c r="V401" s="275"/>
      <c r="W401" s="275"/>
      <c r="X401" s="275"/>
      <c r="Y401" s="275"/>
      <c r="Z401" s="275"/>
      <c r="AA401" s="275"/>
      <c r="AB401" s="23"/>
      <c r="AC401"/>
      <c r="AD401" s="92"/>
      <c r="AE401"/>
      <c r="AF401"/>
      <c r="AG401"/>
      <c r="AH401" s="96"/>
      <c r="AI401" s="471"/>
      <c r="AJ401" s="445"/>
      <c r="AK401" s="498"/>
      <c r="AL401" s="498"/>
      <c r="AM401" s="498"/>
      <c r="AN401" s="498"/>
      <c r="AO401" s="498"/>
      <c r="AP401" s="498"/>
      <c r="AQ401" s="498"/>
      <c r="AR401" s="498"/>
      <c r="AS401" s="498"/>
      <c r="AT401" s="498"/>
      <c r="AU401" s="498"/>
      <c r="AV401" s="498"/>
      <c r="AW401" s="498"/>
      <c r="AX401" s="498"/>
      <c r="AY401" s="448"/>
      <c r="AZ401" s="235"/>
      <c r="BA401" s="715"/>
      <c r="BB401"/>
      <c r="BC401" s="715"/>
      <c r="BD401"/>
      <c r="BE401" s="715"/>
      <c r="BF401"/>
      <c r="BG401" s="715"/>
      <c r="BH401"/>
      <c r="BI401" s="715"/>
      <c r="BJ401"/>
      <c r="BK401" s="715"/>
      <c r="BL401"/>
      <c r="BM401" s="715"/>
      <c r="BN401"/>
      <c r="BO401" s="387"/>
      <c r="BP401"/>
      <c r="BQ401" s="387"/>
      <c r="BR401"/>
      <c r="BS401" s="387"/>
      <c r="BT401"/>
      <c r="BU401" s="387"/>
      <c r="BV401"/>
      <c r="BW401" s="387"/>
      <c r="BX401"/>
      <c r="BY401" s="387"/>
      <c r="BZ401"/>
      <c r="CA401" s="387"/>
      <c r="CB401"/>
      <c r="CC401" s="387"/>
      <c r="CD401"/>
      <c r="CE401" s="387"/>
      <c r="CF401"/>
      <c r="CG401" s="387"/>
      <c r="CH401"/>
      <c r="CI401" s="387"/>
      <c r="CJ401"/>
      <c r="CK401" s="235"/>
      <c r="DN401" s="507"/>
      <c r="DO401" s="507"/>
      <c r="DP401" s="507"/>
      <c r="DQ401" s="507"/>
      <c r="DR401" s="507"/>
      <c r="DS401" s="507"/>
      <c r="DT401" s="507"/>
      <c r="DU401" s="507"/>
      <c r="DV401" s="507"/>
      <c r="DW401" s="507"/>
      <c r="DX401" s="507"/>
      <c r="DY401" s="507"/>
      <c r="DZ401" s="507"/>
      <c r="EA401" s="507"/>
      <c r="EB401" s="507"/>
      <c r="EC401" s="507"/>
      <c r="ED401" s="507"/>
      <c r="EE401" s="507"/>
      <c r="EF401" s="507"/>
      <c r="EG401" s="507"/>
      <c r="EH401" s="507"/>
      <c r="EI401" s="507"/>
      <c r="EJ401" s="507"/>
      <c r="EK401" s="507"/>
      <c r="EL401" s="507"/>
      <c r="EM401" s="507"/>
      <c r="EN401" s="507"/>
      <c r="EO401" s="507"/>
      <c r="EP401" s="507"/>
      <c r="EQ401" s="507"/>
      <c r="ER401" s="507"/>
      <c r="ES401" s="507"/>
      <c r="ET401" s="507"/>
      <c r="EU401" s="507"/>
      <c r="EV401" s="507"/>
      <c r="EW401" s="507"/>
      <c r="EX401" s="507"/>
      <c r="EY401" s="507"/>
      <c r="EZ401" s="507"/>
      <c r="FA401" s="507"/>
      <c r="FB401" s="507"/>
      <c r="FC401" s="507"/>
      <c r="FD401" s="507"/>
      <c r="FE401" s="507"/>
      <c r="FF401" s="507"/>
      <c r="FG401" s="507"/>
      <c r="FH401" s="507"/>
      <c r="FI401" s="507"/>
      <c r="FJ401" s="507"/>
      <c r="FK401" s="507"/>
      <c r="FL401" s="507"/>
      <c r="FM401" s="507"/>
      <c r="FN401" s="507"/>
      <c r="FO401" s="507"/>
      <c r="FP401" s="507"/>
      <c r="FQ401" s="507"/>
      <c r="FR401" s="507"/>
      <c r="FS401" s="507"/>
      <c r="FT401" s="507"/>
      <c r="FU401" s="507"/>
      <c r="FV401" s="507"/>
      <c r="FW401" s="507"/>
      <c r="FX401" s="507"/>
      <c r="FY401" s="507"/>
      <c r="FZ401" s="507"/>
      <c r="GA401" s="507"/>
      <c r="GB401" s="507"/>
      <c r="GC401" s="507"/>
      <c r="GD401" s="507"/>
      <c r="GE401" s="507"/>
      <c r="GF401" s="507"/>
      <c r="GG401" s="507"/>
      <c r="GH401" s="507"/>
      <c r="GI401" s="507"/>
      <c r="GJ401" s="507"/>
      <c r="GK401" s="507"/>
      <c r="GL401" s="507"/>
      <c r="GM401" s="507"/>
      <c r="GN401" s="507"/>
      <c r="GO401" s="507"/>
      <c r="GP401" s="507"/>
      <c r="GQ401" s="507"/>
      <c r="GR401" s="507"/>
      <c r="GS401" s="507"/>
      <c r="GT401" s="507"/>
      <c r="GU401" s="507"/>
      <c r="GV401" s="507"/>
      <c r="GW401" s="507"/>
      <c r="GX401" s="507"/>
      <c r="GY401" s="507"/>
      <c r="GZ401" s="507"/>
      <c r="HA401" s="507"/>
      <c r="HB401" s="507"/>
      <c r="HC401" s="507"/>
      <c r="HD401" s="507"/>
      <c r="HE401" s="507"/>
      <c r="HF401" s="507"/>
      <c r="HG401" s="507"/>
      <c r="HH401" s="507"/>
      <c r="HI401" s="507"/>
      <c r="HJ401" s="507"/>
      <c r="HK401" s="507"/>
      <c r="HL401" s="507"/>
      <c r="HM401" s="507"/>
      <c r="HN401" s="507"/>
      <c r="HO401" s="507"/>
      <c r="HP401" s="507"/>
      <c r="HQ401" s="507"/>
      <c r="HR401" s="507"/>
      <c r="HS401" s="507"/>
      <c r="HT401" s="507"/>
      <c r="HU401" s="507"/>
      <c r="HV401" s="507"/>
      <c r="HW401" s="507"/>
      <c r="HX401" s="507"/>
      <c r="HY401" s="507"/>
      <c r="HZ401" s="507"/>
      <c r="IA401" s="507"/>
      <c r="IB401" s="507"/>
      <c r="IC401" s="507"/>
      <c r="ID401" s="507"/>
      <c r="IE401" s="507"/>
      <c r="IF401" s="507"/>
      <c r="IG401" s="507"/>
      <c r="IH401" s="507"/>
      <c r="II401" s="507"/>
      <c r="IJ401" s="507"/>
    </row>
    <row r="402" spans="1:244" s="398" customFormat="1" ht="19" x14ac:dyDescent="0.2">
      <c r="A402"/>
      <c r="B402" s="290"/>
      <c r="C402"/>
      <c r="D402" s="341"/>
      <c r="E402" s="463"/>
      <c r="F402" s="463"/>
      <c r="G402" s="271"/>
      <c r="H402"/>
      <c r="I402" s="99"/>
      <c r="J402"/>
      <c r="K402"/>
      <c r="L402"/>
      <c r="M402" s="275"/>
      <c r="N402" s="275"/>
      <c r="O402" s="275"/>
      <c r="P402" s="275"/>
      <c r="Q402" s="275"/>
      <c r="R402" s="275"/>
      <c r="S402" s="275"/>
      <c r="T402" s="275"/>
      <c r="U402" s="275"/>
      <c r="V402" s="275"/>
      <c r="W402" s="275"/>
      <c r="X402" s="275"/>
      <c r="Y402" s="275"/>
      <c r="Z402" s="275"/>
      <c r="AA402" s="275"/>
      <c r="AB402" s="23"/>
      <c r="AC402"/>
      <c r="AD402" s="92"/>
      <c r="AE402"/>
      <c r="AF402"/>
      <c r="AG402"/>
      <c r="AH402" s="96"/>
      <c r="AI402" s="471"/>
      <c r="AJ402" s="445"/>
      <c r="AK402" s="498"/>
      <c r="AL402" s="498"/>
      <c r="AM402" s="498"/>
      <c r="AN402" s="498"/>
      <c r="AO402" s="498"/>
      <c r="AP402" s="498"/>
      <c r="AQ402" s="498"/>
      <c r="AR402" s="498"/>
      <c r="AS402" s="498"/>
      <c r="AT402" s="498"/>
      <c r="AU402" s="498"/>
      <c r="AV402" s="498"/>
      <c r="AW402" s="498"/>
      <c r="AX402" s="498"/>
      <c r="AY402" s="448"/>
      <c r="AZ402" s="235"/>
      <c r="BA402" s="715"/>
      <c r="BB402"/>
      <c r="BC402" s="715"/>
      <c r="BD402"/>
      <c r="BE402" s="715"/>
      <c r="BF402"/>
      <c r="BG402" s="715"/>
      <c r="BH402"/>
      <c r="BI402" s="715"/>
      <c r="BJ402"/>
      <c r="BK402" s="715"/>
      <c r="BL402"/>
      <c r="BM402" s="715"/>
      <c r="BN402"/>
      <c r="BO402" s="387"/>
      <c r="BP402"/>
      <c r="BQ402" s="387"/>
      <c r="BR402"/>
      <c r="BS402" s="387"/>
      <c r="BT402"/>
      <c r="BU402" s="387"/>
      <c r="BV402"/>
      <c r="BW402" s="387"/>
      <c r="BX402"/>
      <c r="BY402" s="387"/>
      <c r="BZ402"/>
      <c r="CA402" s="387"/>
      <c r="CB402"/>
      <c r="CC402" s="387"/>
      <c r="CD402"/>
      <c r="CE402" s="387"/>
      <c r="CF402"/>
      <c r="CG402" s="387"/>
      <c r="CH402"/>
      <c r="CI402" s="387"/>
      <c r="CJ402"/>
      <c r="CK402" s="235"/>
      <c r="DN402" s="507"/>
      <c r="DO402" s="507"/>
      <c r="DP402" s="507"/>
      <c r="DQ402" s="507"/>
      <c r="DR402" s="507"/>
      <c r="DS402" s="507"/>
      <c r="DT402" s="507"/>
      <c r="DU402" s="507"/>
      <c r="DV402" s="507"/>
      <c r="DW402" s="507"/>
      <c r="DX402" s="507"/>
      <c r="DY402" s="507"/>
      <c r="DZ402" s="507"/>
      <c r="EA402" s="507"/>
      <c r="EB402" s="507"/>
      <c r="EC402" s="507"/>
      <c r="ED402" s="507"/>
      <c r="EE402" s="507"/>
      <c r="EF402" s="507"/>
      <c r="EG402" s="507"/>
      <c r="EH402" s="507"/>
      <c r="EI402" s="507"/>
      <c r="EJ402" s="507"/>
      <c r="EK402" s="507"/>
      <c r="EL402" s="507"/>
      <c r="EM402" s="507"/>
      <c r="EN402" s="507"/>
      <c r="EO402" s="507"/>
      <c r="EP402" s="507"/>
      <c r="EQ402" s="507"/>
      <c r="ER402" s="507"/>
      <c r="ES402" s="507"/>
      <c r="ET402" s="507"/>
      <c r="EU402" s="507"/>
      <c r="EV402" s="507"/>
      <c r="EW402" s="507"/>
      <c r="EX402" s="507"/>
      <c r="EY402" s="507"/>
      <c r="EZ402" s="507"/>
      <c r="FA402" s="507"/>
      <c r="FB402" s="507"/>
      <c r="FC402" s="507"/>
      <c r="FD402" s="507"/>
      <c r="FE402" s="507"/>
      <c r="FF402" s="507"/>
      <c r="FG402" s="507"/>
      <c r="FH402" s="507"/>
      <c r="FI402" s="507"/>
      <c r="FJ402" s="507"/>
      <c r="FK402" s="507"/>
      <c r="FL402" s="507"/>
      <c r="FM402" s="507"/>
      <c r="FN402" s="507"/>
      <c r="FO402" s="507"/>
      <c r="FP402" s="507"/>
      <c r="FQ402" s="507"/>
      <c r="FR402" s="507"/>
      <c r="FS402" s="507"/>
      <c r="FT402" s="507"/>
      <c r="FU402" s="507"/>
      <c r="FV402" s="507"/>
      <c r="FW402" s="507"/>
      <c r="FX402" s="507"/>
      <c r="FY402" s="507"/>
      <c r="FZ402" s="507"/>
      <c r="GA402" s="507"/>
      <c r="GB402" s="507"/>
      <c r="GC402" s="507"/>
      <c r="GD402" s="507"/>
      <c r="GE402" s="507"/>
      <c r="GF402" s="507"/>
      <c r="GG402" s="507"/>
      <c r="GH402" s="507"/>
      <c r="GI402" s="507"/>
      <c r="GJ402" s="507"/>
      <c r="GK402" s="507"/>
      <c r="GL402" s="507"/>
      <c r="GM402" s="507"/>
      <c r="GN402" s="507"/>
      <c r="GO402" s="507"/>
      <c r="GP402" s="507"/>
      <c r="GQ402" s="507"/>
      <c r="GR402" s="507"/>
      <c r="GS402" s="507"/>
      <c r="GT402" s="507"/>
      <c r="GU402" s="507"/>
      <c r="GV402" s="507"/>
      <c r="GW402" s="507"/>
      <c r="GX402" s="507"/>
      <c r="GY402" s="507"/>
      <c r="GZ402" s="507"/>
      <c r="HA402" s="507"/>
      <c r="HB402" s="507"/>
      <c r="HC402" s="507"/>
      <c r="HD402" s="507"/>
      <c r="HE402" s="507"/>
      <c r="HF402" s="507"/>
      <c r="HG402" s="507"/>
      <c r="HH402" s="507"/>
      <c r="HI402" s="507"/>
      <c r="HJ402" s="507"/>
      <c r="HK402" s="507"/>
      <c r="HL402" s="507"/>
      <c r="HM402" s="507"/>
      <c r="HN402" s="507"/>
      <c r="HO402" s="507"/>
      <c r="HP402" s="507"/>
      <c r="HQ402" s="507"/>
      <c r="HR402" s="507"/>
      <c r="HS402" s="507"/>
      <c r="HT402" s="507"/>
      <c r="HU402" s="507"/>
      <c r="HV402" s="507"/>
      <c r="HW402" s="507"/>
      <c r="HX402" s="507"/>
      <c r="HY402" s="507"/>
      <c r="HZ402" s="507"/>
      <c r="IA402" s="507"/>
      <c r="IB402" s="507"/>
      <c r="IC402" s="507"/>
      <c r="ID402" s="507"/>
      <c r="IE402" s="507"/>
      <c r="IF402" s="507"/>
      <c r="IG402" s="507"/>
      <c r="IH402" s="507"/>
      <c r="II402" s="507"/>
      <c r="IJ402" s="507"/>
    </row>
    <row r="403" spans="1:244" s="398" customFormat="1" ht="19" x14ac:dyDescent="0.2">
      <c r="A403"/>
      <c r="B403" s="290"/>
      <c r="C403"/>
      <c r="D403" s="341"/>
      <c r="E403" s="463"/>
      <c r="F403" s="463"/>
      <c r="G403" s="271"/>
      <c r="H403"/>
      <c r="I403" s="99"/>
      <c r="J403"/>
      <c r="K403"/>
      <c r="L403"/>
      <c r="M403" s="275"/>
      <c r="N403" s="275"/>
      <c r="O403" s="275"/>
      <c r="P403" s="275"/>
      <c r="Q403" s="275"/>
      <c r="R403" s="275"/>
      <c r="S403" s="275"/>
      <c r="T403" s="275"/>
      <c r="U403" s="275"/>
      <c r="V403" s="275"/>
      <c r="W403" s="275"/>
      <c r="X403" s="275"/>
      <c r="Y403" s="275"/>
      <c r="Z403" s="275"/>
      <c r="AA403" s="275"/>
      <c r="AB403" s="23"/>
      <c r="AC403"/>
      <c r="AD403" s="92"/>
      <c r="AE403"/>
      <c r="AF403"/>
      <c r="AG403"/>
      <c r="AH403" s="96"/>
      <c r="AI403" s="471"/>
      <c r="AJ403" s="445"/>
      <c r="AK403" s="498"/>
      <c r="AL403" s="498"/>
      <c r="AM403" s="498"/>
      <c r="AN403" s="498"/>
      <c r="AO403" s="498"/>
      <c r="AP403" s="498"/>
      <c r="AQ403" s="498"/>
      <c r="AR403" s="498"/>
      <c r="AS403" s="498"/>
      <c r="AT403" s="498"/>
      <c r="AU403" s="498"/>
      <c r="AV403" s="498"/>
      <c r="AW403" s="498"/>
      <c r="AX403" s="498"/>
      <c r="AY403" s="448"/>
      <c r="AZ403" s="235"/>
      <c r="BA403" s="715"/>
      <c r="BB403"/>
      <c r="BC403" s="715"/>
      <c r="BD403"/>
      <c r="BE403" s="715"/>
      <c r="BF403"/>
      <c r="BG403" s="715"/>
      <c r="BH403"/>
      <c r="BI403" s="715"/>
      <c r="BJ403"/>
      <c r="BK403" s="715"/>
      <c r="BL403"/>
      <c r="BM403" s="715"/>
      <c r="BN403"/>
      <c r="BO403" s="387"/>
      <c r="BP403"/>
      <c r="BQ403" s="387"/>
      <c r="BR403"/>
      <c r="BS403" s="387"/>
      <c r="BT403"/>
      <c r="BU403" s="387"/>
      <c r="BV403"/>
      <c r="BW403" s="387"/>
      <c r="BX403"/>
      <c r="BY403" s="387"/>
      <c r="BZ403"/>
      <c r="CA403" s="387"/>
      <c r="CB403"/>
      <c r="CC403" s="387"/>
      <c r="CD403"/>
      <c r="CE403" s="387"/>
      <c r="CF403"/>
      <c r="CG403" s="387"/>
      <c r="CH403"/>
      <c r="CI403" s="387"/>
      <c r="CJ403"/>
      <c r="CK403" s="235"/>
      <c r="DN403" s="507"/>
      <c r="DO403" s="507"/>
      <c r="DP403" s="507"/>
      <c r="DQ403" s="507"/>
      <c r="DR403" s="507"/>
      <c r="DS403" s="507"/>
      <c r="DT403" s="507"/>
      <c r="DU403" s="507"/>
      <c r="DV403" s="507"/>
      <c r="DW403" s="507"/>
      <c r="DX403" s="507"/>
      <c r="DY403" s="507"/>
      <c r="DZ403" s="507"/>
      <c r="EA403" s="507"/>
      <c r="EB403" s="507"/>
      <c r="EC403" s="507"/>
      <c r="ED403" s="507"/>
      <c r="EE403" s="507"/>
      <c r="EF403" s="507"/>
      <c r="EG403" s="507"/>
      <c r="EH403" s="507"/>
      <c r="EI403" s="507"/>
      <c r="EJ403" s="507"/>
      <c r="EK403" s="507"/>
      <c r="EL403" s="507"/>
      <c r="EM403" s="507"/>
      <c r="EN403" s="507"/>
      <c r="EO403" s="507"/>
      <c r="EP403" s="507"/>
      <c r="EQ403" s="507"/>
      <c r="ER403" s="507"/>
      <c r="ES403" s="507"/>
      <c r="ET403" s="507"/>
      <c r="EU403" s="507"/>
      <c r="EV403" s="507"/>
      <c r="EW403" s="507"/>
      <c r="EX403" s="507"/>
      <c r="EY403" s="507"/>
      <c r="EZ403" s="507"/>
      <c r="FA403" s="507"/>
      <c r="FB403" s="507"/>
      <c r="FC403" s="507"/>
      <c r="FD403" s="507"/>
      <c r="FE403" s="507"/>
      <c r="FF403" s="507"/>
      <c r="FG403" s="507"/>
      <c r="FH403" s="507"/>
      <c r="FI403" s="507"/>
      <c r="FJ403" s="507"/>
      <c r="FK403" s="507"/>
      <c r="FL403" s="507"/>
      <c r="FM403" s="507"/>
      <c r="FN403" s="507"/>
      <c r="FO403" s="507"/>
      <c r="FP403" s="507"/>
      <c r="FQ403" s="507"/>
      <c r="FR403" s="507"/>
      <c r="FS403" s="507"/>
      <c r="FT403" s="507"/>
      <c r="FU403" s="507"/>
      <c r="FV403" s="507"/>
      <c r="FW403" s="507"/>
      <c r="FX403" s="507"/>
      <c r="FY403" s="507"/>
      <c r="FZ403" s="507"/>
      <c r="GA403" s="507"/>
      <c r="GB403" s="507"/>
      <c r="GC403" s="507"/>
      <c r="GD403" s="507"/>
      <c r="GE403" s="507"/>
      <c r="GF403" s="507"/>
      <c r="GG403" s="507"/>
      <c r="GH403" s="507"/>
      <c r="GI403" s="507"/>
      <c r="GJ403" s="507"/>
      <c r="GK403" s="507"/>
      <c r="GL403" s="507"/>
      <c r="GM403" s="507"/>
      <c r="GN403" s="507"/>
      <c r="GO403" s="507"/>
      <c r="GP403" s="507"/>
      <c r="GQ403" s="507"/>
      <c r="GR403" s="507"/>
      <c r="GS403" s="507"/>
      <c r="GT403" s="507"/>
      <c r="GU403" s="507"/>
      <c r="GV403" s="507"/>
      <c r="GW403" s="507"/>
      <c r="GX403" s="507"/>
      <c r="GY403" s="507"/>
      <c r="GZ403" s="507"/>
      <c r="HA403" s="507"/>
      <c r="HB403" s="507"/>
      <c r="HC403" s="507"/>
      <c r="HD403" s="507"/>
      <c r="HE403" s="507"/>
      <c r="HF403" s="507"/>
      <c r="HG403" s="507"/>
      <c r="HH403" s="507"/>
      <c r="HI403" s="507"/>
      <c r="HJ403" s="507"/>
      <c r="HK403" s="507"/>
      <c r="HL403" s="507"/>
      <c r="HM403" s="507"/>
      <c r="HN403" s="507"/>
      <c r="HO403" s="507"/>
      <c r="HP403" s="507"/>
      <c r="HQ403" s="507"/>
      <c r="HR403" s="507"/>
      <c r="HS403" s="507"/>
      <c r="HT403" s="507"/>
      <c r="HU403" s="507"/>
      <c r="HV403" s="507"/>
      <c r="HW403" s="507"/>
      <c r="HX403" s="507"/>
      <c r="HY403" s="507"/>
      <c r="HZ403" s="507"/>
      <c r="IA403" s="507"/>
      <c r="IB403" s="507"/>
      <c r="IC403" s="507"/>
      <c r="ID403" s="507"/>
      <c r="IE403" s="507"/>
      <c r="IF403" s="507"/>
      <c r="IG403" s="507"/>
      <c r="IH403" s="507"/>
      <c r="II403" s="507"/>
      <c r="IJ403" s="507"/>
    </row>
    <row r="404" spans="1:244" s="398" customFormat="1" ht="19" x14ac:dyDescent="0.2">
      <c r="A404"/>
      <c r="B404" s="290"/>
      <c r="C404"/>
      <c r="D404" s="341"/>
      <c r="E404" s="463"/>
      <c r="F404" s="463"/>
      <c r="G404" s="271"/>
      <c r="H404"/>
      <c r="I404" s="99"/>
      <c r="J404"/>
      <c r="K404"/>
      <c r="L404"/>
      <c r="M404" s="275"/>
      <c r="N404" s="275"/>
      <c r="O404" s="275"/>
      <c r="P404" s="275"/>
      <c r="Q404" s="275"/>
      <c r="R404" s="275"/>
      <c r="S404" s="275"/>
      <c r="T404" s="275"/>
      <c r="U404" s="275"/>
      <c r="V404" s="275"/>
      <c r="W404" s="275"/>
      <c r="X404" s="275"/>
      <c r="Y404" s="275"/>
      <c r="Z404" s="275"/>
      <c r="AA404" s="275"/>
      <c r="AB404" s="23"/>
      <c r="AC404"/>
      <c r="AD404" s="92"/>
      <c r="AE404"/>
      <c r="AF404"/>
      <c r="AG404"/>
      <c r="AH404" s="96"/>
      <c r="AI404" s="471"/>
      <c r="AJ404" s="445"/>
      <c r="AK404" s="498"/>
      <c r="AL404" s="498"/>
      <c r="AM404" s="498"/>
      <c r="AN404" s="498"/>
      <c r="AO404" s="498"/>
      <c r="AP404" s="498"/>
      <c r="AQ404" s="498"/>
      <c r="AR404" s="498"/>
      <c r="AS404" s="498"/>
      <c r="AT404" s="498"/>
      <c r="AU404" s="498"/>
      <c r="AV404" s="498"/>
      <c r="AW404" s="498"/>
      <c r="AX404" s="498"/>
      <c r="AY404" s="448"/>
      <c r="AZ404" s="235"/>
      <c r="BA404" s="715"/>
      <c r="BB404"/>
      <c r="BC404" s="715"/>
      <c r="BD404"/>
      <c r="BE404" s="715"/>
      <c r="BF404"/>
      <c r="BG404" s="715"/>
      <c r="BH404"/>
      <c r="BI404" s="715"/>
      <c r="BJ404"/>
      <c r="BK404" s="715"/>
      <c r="BL404"/>
      <c r="BM404" s="715"/>
      <c r="BN404"/>
      <c r="BO404" s="387"/>
      <c r="BP404"/>
      <c r="BQ404" s="387"/>
      <c r="BR404"/>
      <c r="BS404" s="387"/>
      <c r="BT404"/>
      <c r="BU404" s="387"/>
      <c r="BV404"/>
      <c r="BW404" s="387"/>
      <c r="BX404"/>
      <c r="BY404" s="387"/>
      <c r="BZ404"/>
      <c r="CA404" s="387"/>
      <c r="CB404"/>
      <c r="CC404" s="387"/>
      <c r="CD404"/>
      <c r="CE404" s="387"/>
      <c r="CF404"/>
      <c r="CG404" s="387"/>
      <c r="CH404"/>
      <c r="CI404" s="387"/>
      <c r="CJ404"/>
      <c r="CK404" s="235"/>
      <c r="DN404" s="507"/>
      <c r="DO404" s="507"/>
      <c r="DP404" s="507"/>
      <c r="DQ404" s="507"/>
      <c r="DR404" s="507"/>
      <c r="DS404" s="507"/>
      <c r="DT404" s="507"/>
      <c r="DU404" s="507"/>
      <c r="DV404" s="507"/>
      <c r="DW404" s="507"/>
      <c r="DX404" s="507"/>
      <c r="DY404" s="507"/>
      <c r="DZ404" s="507"/>
      <c r="EA404" s="507"/>
      <c r="EB404" s="507"/>
      <c r="EC404" s="507"/>
      <c r="ED404" s="507"/>
      <c r="EE404" s="507"/>
      <c r="EF404" s="507"/>
      <c r="EG404" s="507"/>
      <c r="EH404" s="507"/>
      <c r="EI404" s="507"/>
      <c r="EJ404" s="507"/>
      <c r="EK404" s="507"/>
      <c r="EL404" s="507"/>
      <c r="EM404" s="507"/>
      <c r="EN404" s="507"/>
      <c r="EO404" s="507"/>
      <c r="EP404" s="507"/>
      <c r="EQ404" s="507"/>
      <c r="ER404" s="507"/>
      <c r="ES404" s="507"/>
      <c r="ET404" s="507"/>
      <c r="EU404" s="507"/>
      <c r="EV404" s="507"/>
      <c r="EW404" s="507"/>
      <c r="EX404" s="507"/>
      <c r="EY404" s="507"/>
      <c r="EZ404" s="507"/>
      <c r="FA404" s="507"/>
      <c r="FB404" s="507"/>
      <c r="FC404" s="507"/>
      <c r="FD404" s="507"/>
      <c r="FE404" s="507"/>
      <c r="FF404" s="507"/>
      <c r="FG404" s="507"/>
      <c r="FH404" s="507"/>
      <c r="FI404" s="507"/>
      <c r="FJ404" s="507"/>
      <c r="FK404" s="507"/>
      <c r="FL404" s="507"/>
      <c r="FM404" s="507"/>
      <c r="FN404" s="507"/>
      <c r="FO404" s="507"/>
      <c r="FP404" s="507"/>
      <c r="FQ404" s="507"/>
      <c r="FR404" s="507"/>
      <c r="FS404" s="507"/>
      <c r="FT404" s="507"/>
      <c r="FU404" s="507"/>
      <c r="FV404" s="507"/>
      <c r="FW404" s="507"/>
      <c r="FX404" s="507"/>
      <c r="FY404" s="507"/>
      <c r="FZ404" s="507"/>
      <c r="GA404" s="507"/>
      <c r="GB404" s="507"/>
      <c r="GC404" s="507"/>
      <c r="GD404" s="507"/>
      <c r="GE404" s="507"/>
      <c r="GF404" s="507"/>
      <c r="GG404" s="507"/>
      <c r="GH404" s="507"/>
      <c r="GI404" s="507"/>
      <c r="GJ404" s="507"/>
      <c r="GK404" s="507"/>
      <c r="GL404" s="507"/>
      <c r="GM404" s="507"/>
      <c r="GN404" s="507"/>
      <c r="GO404" s="507"/>
      <c r="GP404" s="507"/>
      <c r="GQ404" s="507"/>
      <c r="GR404" s="507"/>
      <c r="GS404" s="507"/>
      <c r="GT404" s="507"/>
      <c r="GU404" s="507"/>
      <c r="GV404" s="507"/>
      <c r="GW404" s="507"/>
      <c r="GX404" s="507"/>
      <c r="GY404" s="507"/>
      <c r="GZ404" s="507"/>
      <c r="HA404" s="507"/>
      <c r="HB404" s="507"/>
      <c r="HC404" s="507"/>
      <c r="HD404" s="507"/>
      <c r="HE404" s="507"/>
      <c r="HF404" s="507"/>
      <c r="HG404" s="507"/>
      <c r="HH404" s="507"/>
      <c r="HI404" s="507"/>
      <c r="HJ404" s="507"/>
      <c r="HK404" s="507"/>
      <c r="HL404" s="507"/>
      <c r="HM404" s="507"/>
      <c r="HN404" s="507"/>
      <c r="HO404" s="507"/>
      <c r="HP404" s="507"/>
      <c r="HQ404" s="507"/>
      <c r="HR404" s="507"/>
      <c r="HS404" s="507"/>
      <c r="HT404" s="507"/>
      <c r="HU404" s="507"/>
      <c r="HV404" s="507"/>
      <c r="HW404" s="507"/>
      <c r="HX404" s="507"/>
      <c r="HY404" s="507"/>
      <c r="HZ404" s="507"/>
      <c r="IA404" s="507"/>
      <c r="IB404" s="507"/>
      <c r="IC404" s="507"/>
      <c r="ID404" s="507"/>
      <c r="IE404" s="507"/>
      <c r="IF404" s="507"/>
      <c r="IG404" s="507"/>
      <c r="IH404" s="507"/>
      <c r="II404" s="507"/>
      <c r="IJ404" s="507"/>
    </row>
    <row r="405" spans="1:244" s="398" customFormat="1" ht="19" x14ac:dyDescent="0.2">
      <c r="A405"/>
      <c r="B405" s="290"/>
      <c r="C405"/>
      <c r="D405" s="341"/>
      <c r="E405" s="463"/>
      <c r="F405" s="463"/>
      <c r="G405" s="271"/>
      <c r="H405"/>
      <c r="I405" s="99"/>
      <c r="J405"/>
      <c r="K405"/>
      <c r="L405"/>
      <c r="M405" s="275"/>
      <c r="N405" s="275"/>
      <c r="O405" s="275"/>
      <c r="P405" s="275"/>
      <c r="Q405" s="275"/>
      <c r="R405" s="275"/>
      <c r="S405" s="275"/>
      <c r="T405" s="275"/>
      <c r="U405" s="275"/>
      <c r="V405" s="275"/>
      <c r="W405" s="275"/>
      <c r="X405" s="275"/>
      <c r="Y405" s="275"/>
      <c r="Z405" s="275"/>
      <c r="AA405" s="275"/>
      <c r="AB405" s="23"/>
      <c r="AC405"/>
      <c r="AD405" s="92"/>
      <c r="AE405"/>
      <c r="AF405"/>
      <c r="AG405"/>
      <c r="AH405" s="96"/>
      <c r="AI405" s="471"/>
      <c r="AJ405" s="445"/>
      <c r="AK405" s="498"/>
      <c r="AL405" s="498"/>
      <c r="AM405" s="498"/>
      <c r="AN405" s="498"/>
      <c r="AO405" s="498"/>
      <c r="AP405" s="498"/>
      <c r="AQ405" s="498"/>
      <c r="AR405" s="498"/>
      <c r="AS405" s="498"/>
      <c r="AT405" s="498"/>
      <c r="AU405" s="498"/>
      <c r="AV405" s="498"/>
      <c r="AW405" s="498"/>
      <c r="AX405" s="498"/>
      <c r="AY405" s="448"/>
      <c r="AZ405" s="235"/>
      <c r="BA405" s="715"/>
      <c r="BB405"/>
      <c r="BC405" s="715"/>
      <c r="BD405"/>
      <c r="BE405" s="715"/>
      <c r="BF405"/>
      <c r="BG405" s="715"/>
      <c r="BH405"/>
      <c r="BI405" s="715"/>
      <c r="BJ405"/>
      <c r="BK405" s="715"/>
      <c r="BL405"/>
      <c r="BM405" s="715"/>
      <c r="BN405"/>
      <c r="BO405" s="387"/>
      <c r="BP405"/>
      <c r="BQ405" s="387"/>
      <c r="BR405"/>
      <c r="BS405" s="387"/>
      <c r="BT405"/>
      <c r="BU405" s="387"/>
      <c r="BV405"/>
      <c r="BW405" s="387"/>
      <c r="BX405"/>
      <c r="BY405" s="387"/>
      <c r="BZ405"/>
      <c r="CA405" s="387"/>
      <c r="CB405"/>
      <c r="CC405" s="387"/>
      <c r="CD405"/>
      <c r="CE405" s="387"/>
      <c r="CF405"/>
      <c r="CG405" s="387"/>
      <c r="CH405"/>
      <c r="CI405" s="387"/>
      <c r="CJ405"/>
      <c r="CK405" s="235"/>
      <c r="DN405" s="507"/>
      <c r="DO405" s="507"/>
      <c r="DP405" s="507"/>
      <c r="DQ405" s="507"/>
      <c r="DR405" s="507"/>
      <c r="DS405" s="507"/>
      <c r="DT405" s="507"/>
      <c r="DU405" s="507"/>
      <c r="DV405" s="507"/>
      <c r="DW405" s="507"/>
      <c r="DX405" s="507"/>
      <c r="DY405" s="507"/>
      <c r="DZ405" s="507"/>
      <c r="EA405" s="507"/>
      <c r="EB405" s="507"/>
      <c r="EC405" s="507"/>
      <c r="ED405" s="507"/>
      <c r="EE405" s="507"/>
      <c r="EF405" s="507"/>
      <c r="EG405" s="507"/>
      <c r="EH405" s="507"/>
      <c r="EI405" s="507"/>
      <c r="EJ405" s="507"/>
      <c r="EK405" s="507"/>
      <c r="EL405" s="507"/>
      <c r="EM405" s="507"/>
      <c r="EN405" s="507"/>
      <c r="EO405" s="507"/>
      <c r="EP405" s="507"/>
      <c r="EQ405" s="507"/>
      <c r="ER405" s="507"/>
      <c r="ES405" s="507"/>
      <c r="ET405" s="507"/>
      <c r="EU405" s="507"/>
      <c r="EV405" s="507"/>
      <c r="EW405" s="507"/>
      <c r="EX405" s="507"/>
      <c r="EY405" s="507"/>
      <c r="EZ405" s="507"/>
      <c r="FA405" s="507"/>
      <c r="FB405" s="507"/>
      <c r="FC405" s="507"/>
      <c r="FD405" s="507"/>
      <c r="FE405" s="507"/>
      <c r="FF405" s="507"/>
      <c r="FG405" s="507"/>
      <c r="FH405" s="507"/>
      <c r="FI405" s="507"/>
      <c r="FJ405" s="507"/>
      <c r="FK405" s="507"/>
      <c r="FL405" s="507"/>
      <c r="FM405" s="507"/>
      <c r="FN405" s="507"/>
      <c r="FO405" s="507"/>
      <c r="FP405" s="507"/>
      <c r="FQ405" s="507"/>
      <c r="FR405" s="507"/>
      <c r="FS405" s="507"/>
      <c r="FT405" s="507"/>
      <c r="FU405" s="507"/>
      <c r="FV405" s="507"/>
      <c r="FW405" s="507"/>
      <c r="FX405" s="507"/>
      <c r="FY405" s="507"/>
      <c r="FZ405" s="507"/>
      <c r="GA405" s="507"/>
      <c r="GB405" s="507"/>
      <c r="GC405" s="507"/>
      <c r="GD405" s="507"/>
      <c r="GE405" s="507"/>
      <c r="GF405" s="507"/>
      <c r="GG405" s="507"/>
      <c r="GH405" s="507"/>
      <c r="GI405" s="507"/>
      <c r="GJ405" s="507"/>
      <c r="GK405" s="507"/>
      <c r="GL405" s="507"/>
      <c r="GM405" s="507"/>
      <c r="GN405" s="507"/>
      <c r="GO405" s="507"/>
      <c r="GP405" s="507"/>
      <c r="GQ405" s="507"/>
      <c r="GR405" s="507"/>
      <c r="GS405" s="507"/>
      <c r="GT405" s="507"/>
      <c r="GU405" s="507"/>
      <c r="GV405" s="507"/>
      <c r="GW405" s="507"/>
      <c r="GX405" s="507"/>
      <c r="GY405" s="507"/>
      <c r="GZ405" s="507"/>
      <c r="HA405" s="507"/>
      <c r="HB405" s="507"/>
      <c r="HC405" s="507"/>
      <c r="HD405" s="507"/>
      <c r="HE405" s="507"/>
      <c r="HF405" s="507"/>
      <c r="HG405" s="507"/>
      <c r="HH405" s="507"/>
      <c r="HI405" s="507"/>
      <c r="HJ405" s="507"/>
      <c r="HK405" s="507"/>
      <c r="HL405" s="507"/>
      <c r="HM405" s="507"/>
      <c r="HN405" s="507"/>
      <c r="HO405" s="507"/>
      <c r="HP405" s="507"/>
      <c r="HQ405" s="507"/>
      <c r="HR405" s="507"/>
      <c r="HS405" s="507"/>
      <c r="HT405" s="507"/>
      <c r="HU405" s="507"/>
      <c r="HV405" s="507"/>
      <c r="HW405" s="507"/>
      <c r="HX405" s="507"/>
      <c r="HY405" s="507"/>
      <c r="HZ405" s="507"/>
      <c r="IA405" s="507"/>
      <c r="IB405" s="507"/>
      <c r="IC405" s="507"/>
      <c r="ID405" s="507"/>
      <c r="IE405" s="507"/>
      <c r="IF405" s="507"/>
      <c r="IG405" s="507"/>
      <c r="IH405" s="507"/>
      <c r="II405" s="507"/>
      <c r="IJ405" s="507"/>
    </row>
    <row r="406" spans="1:244" s="398" customFormat="1" ht="19" x14ac:dyDescent="0.2">
      <c r="A406"/>
      <c r="B406" s="290"/>
      <c r="C406"/>
      <c r="D406" s="341"/>
      <c r="E406" s="463"/>
      <c r="F406" s="463"/>
      <c r="G406" s="271"/>
      <c r="H406"/>
      <c r="I406" s="99"/>
      <c r="J406"/>
      <c r="K406"/>
      <c r="L406"/>
      <c r="M406" s="275"/>
      <c r="N406" s="275"/>
      <c r="O406" s="275"/>
      <c r="P406" s="275"/>
      <c r="Q406" s="275"/>
      <c r="R406" s="275"/>
      <c r="S406" s="275"/>
      <c r="T406" s="275"/>
      <c r="U406" s="275"/>
      <c r="V406" s="275"/>
      <c r="W406" s="275"/>
      <c r="X406" s="275"/>
      <c r="Y406" s="275"/>
      <c r="Z406" s="275"/>
      <c r="AA406" s="275"/>
      <c r="AB406" s="23"/>
      <c r="AC406"/>
      <c r="AD406" s="92"/>
      <c r="AE406"/>
      <c r="AF406"/>
      <c r="AG406"/>
      <c r="AH406" s="96"/>
      <c r="AI406" s="471"/>
      <c r="AJ406" s="445"/>
      <c r="AK406" s="498"/>
      <c r="AL406" s="498"/>
      <c r="AM406" s="498"/>
      <c r="AN406" s="498"/>
      <c r="AO406" s="498"/>
      <c r="AP406" s="498"/>
      <c r="AQ406" s="498"/>
      <c r="AR406" s="498"/>
      <c r="AS406" s="498"/>
      <c r="AT406" s="498"/>
      <c r="AU406" s="498"/>
      <c r="AV406" s="498"/>
      <c r="AW406" s="498"/>
      <c r="AX406" s="498"/>
      <c r="AY406" s="448"/>
      <c r="AZ406" s="235"/>
      <c r="BA406" s="715"/>
      <c r="BB406"/>
      <c r="BC406" s="715"/>
      <c r="BD406"/>
      <c r="BE406" s="715"/>
      <c r="BF406"/>
      <c r="BG406" s="715"/>
      <c r="BH406"/>
      <c r="BI406" s="715"/>
      <c r="BJ406"/>
      <c r="BK406" s="715"/>
      <c r="BL406"/>
      <c r="BM406" s="715"/>
      <c r="BN406"/>
      <c r="BO406" s="387"/>
      <c r="BP406"/>
      <c r="BQ406" s="387"/>
      <c r="BR406"/>
      <c r="BS406" s="387"/>
      <c r="BT406"/>
      <c r="BU406" s="387"/>
      <c r="BV406"/>
      <c r="BW406" s="387"/>
      <c r="BX406"/>
      <c r="BY406" s="387"/>
      <c r="BZ406"/>
      <c r="CA406" s="387"/>
      <c r="CB406"/>
      <c r="CC406" s="387"/>
      <c r="CD406"/>
      <c r="CE406" s="387"/>
      <c r="CF406"/>
      <c r="CG406" s="387"/>
      <c r="CH406"/>
      <c r="CI406" s="387"/>
      <c r="CJ406"/>
      <c r="CK406" s="235"/>
      <c r="DN406" s="507"/>
      <c r="DO406" s="507"/>
      <c r="DP406" s="507"/>
      <c r="DQ406" s="507"/>
      <c r="DR406" s="507"/>
      <c r="DS406" s="507"/>
      <c r="DT406" s="507"/>
      <c r="DU406" s="507"/>
      <c r="DV406" s="507"/>
      <c r="DW406" s="507"/>
      <c r="DX406" s="507"/>
      <c r="DY406" s="507"/>
      <c r="DZ406" s="507"/>
      <c r="EA406" s="507"/>
      <c r="EB406" s="507"/>
      <c r="EC406" s="507"/>
      <c r="ED406" s="507"/>
      <c r="EE406" s="507"/>
      <c r="EF406" s="507"/>
      <c r="EG406" s="507"/>
      <c r="EH406" s="507"/>
      <c r="EI406" s="507"/>
      <c r="EJ406" s="507"/>
      <c r="EK406" s="507"/>
      <c r="EL406" s="507"/>
      <c r="EM406" s="507"/>
      <c r="EN406" s="507"/>
      <c r="EO406" s="507"/>
      <c r="EP406" s="507"/>
      <c r="EQ406" s="507"/>
      <c r="ER406" s="507"/>
      <c r="ES406" s="507"/>
      <c r="ET406" s="507"/>
      <c r="EU406" s="507"/>
      <c r="EV406" s="507"/>
      <c r="EW406" s="507"/>
      <c r="EX406" s="507"/>
      <c r="EY406" s="507"/>
      <c r="EZ406" s="507"/>
      <c r="FA406" s="507"/>
      <c r="FB406" s="507"/>
      <c r="FC406" s="507"/>
      <c r="FD406" s="507"/>
      <c r="FE406" s="507"/>
      <c r="FF406" s="507"/>
      <c r="FG406" s="507"/>
      <c r="FH406" s="507"/>
      <c r="FI406" s="507"/>
      <c r="FJ406" s="507"/>
      <c r="FK406" s="507"/>
      <c r="FL406" s="507"/>
      <c r="FM406" s="507"/>
      <c r="FN406" s="507"/>
      <c r="FO406" s="507"/>
      <c r="FP406" s="507"/>
      <c r="FQ406" s="507"/>
      <c r="FR406" s="507"/>
      <c r="FS406" s="507"/>
      <c r="FT406" s="507"/>
      <c r="FU406" s="507"/>
      <c r="FV406" s="507"/>
      <c r="FW406" s="507"/>
      <c r="FX406" s="507"/>
      <c r="FY406" s="507"/>
      <c r="FZ406" s="507"/>
      <c r="GA406" s="507"/>
      <c r="GB406" s="507"/>
      <c r="GC406" s="507"/>
      <c r="GD406" s="507"/>
      <c r="GE406" s="507"/>
      <c r="GF406" s="507"/>
      <c r="GG406" s="507"/>
      <c r="GH406" s="507"/>
      <c r="GI406" s="507"/>
      <c r="GJ406" s="507"/>
      <c r="GK406" s="507"/>
      <c r="GL406" s="507"/>
      <c r="GM406" s="507"/>
      <c r="GN406" s="507"/>
      <c r="GO406" s="507"/>
      <c r="GP406" s="507"/>
      <c r="GQ406" s="507"/>
      <c r="GR406" s="507"/>
      <c r="GS406" s="507"/>
      <c r="GT406" s="507"/>
      <c r="GU406" s="507"/>
      <c r="GV406" s="507"/>
      <c r="GW406" s="507"/>
      <c r="GX406" s="507"/>
      <c r="GY406" s="507"/>
      <c r="GZ406" s="507"/>
      <c r="HA406" s="507"/>
      <c r="HB406" s="507"/>
      <c r="HC406" s="507"/>
      <c r="HD406" s="507"/>
      <c r="HE406" s="507"/>
      <c r="HF406" s="507"/>
      <c r="HG406" s="507"/>
      <c r="HH406" s="507"/>
      <c r="HI406" s="507"/>
      <c r="HJ406" s="507"/>
      <c r="HK406" s="507"/>
      <c r="HL406" s="507"/>
      <c r="HM406" s="507"/>
      <c r="HN406" s="507"/>
      <c r="HO406" s="507"/>
      <c r="HP406" s="507"/>
      <c r="HQ406" s="507"/>
      <c r="HR406" s="507"/>
      <c r="HS406" s="507"/>
      <c r="HT406" s="507"/>
      <c r="HU406" s="507"/>
      <c r="HV406" s="507"/>
      <c r="HW406" s="507"/>
      <c r="HX406" s="507"/>
      <c r="HY406" s="507"/>
      <c r="HZ406" s="507"/>
      <c r="IA406" s="507"/>
      <c r="IB406" s="507"/>
      <c r="IC406" s="507"/>
      <c r="ID406" s="507"/>
      <c r="IE406" s="507"/>
      <c r="IF406" s="507"/>
      <c r="IG406" s="507"/>
      <c r="IH406" s="507"/>
      <c r="II406" s="507"/>
      <c r="IJ406" s="507"/>
    </row>
    <row r="407" spans="1:244" s="398" customFormat="1" ht="19" x14ac:dyDescent="0.2">
      <c r="A407"/>
      <c r="B407" s="290"/>
      <c r="C407"/>
      <c r="D407" s="341"/>
      <c r="E407" s="463"/>
      <c r="F407" s="463"/>
      <c r="G407" s="271"/>
      <c r="H407"/>
      <c r="I407" s="99"/>
      <c r="J407"/>
      <c r="K407"/>
      <c r="L407"/>
      <c r="M407" s="275"/>
      <c r="N407" s="275"/>
      <c r="O407" s="275"/>
      <c r="P407" s="275"/>
      <c r="Q407" s="275"/>
      <c r="R407" s="275"/>
      <c r="S407" s="275"/>
      <c r="T407" s="275"/>
      <c r="U407" s="275"/>
      <c r="V407" s="275"/>
      <c r="W407" s="275"/>
      <c r="X407" s="275"/>
      <c r="Y407" s="275"/>
      <c r="Z407" s="275"/>
      <c r="AA407" s="275"/>
      <c r="AB407" s="23"/>
      <c r="AC407"/>
      <c r="AD407" s="92"/>
      <c r="AE407"/>
      <c r="AF407"/>
      <c r="AG407"/>
      <c r="AH407" s="96"/>
      <c r="AI407" s="471"/>
      <c r="AJ407" s="445"/>
      <c r="AK407" s="498"/>
      <c r="AL407" s="498"/>
      <c r="AM407" s="498"/>
      <c r="AN407" s="498"/>
      <c r="AO407" s="498"/>
      <c r="AP407" s="498"/>
      <c r="AQ407" s="498"/>
      <c r="AR407" s="498"/>
      <c r="AS407" s="498"/>
      <c r="AT407" s="498"/>
      <c r="AU407" s="498"/>
      <c r="AV407" s="498"/>
      <c r="AW407" s="498"/>
      <c r="AX407" s="498"/>
      <c r="AY407" s="448"/>
      <c r="AZ407" s="235"/>
      <c r="BA407" s="715"/>
      <c r="BB407"/>
      <c r="BC407" s="715"/>
      <c r="BD407"/>
      <c r="BE407" s="715"/>
      <c r="BF407"/>
      <c r="BG407" s="715"/>
      <c r="BH407"/>
      <c r="BI407" s="715"/>
      <c r="BJ407"/>
      <c r="BK407" s="715"/>
      <c r="BL407"/>
      <c r="BM407" s="715"/>
      <c r="BN407"/>
      <c r="BO407" s="387"/>
      <c r="BP407"/>
      <c r="BQ407" s="387"/>
      <c r="BR407"/>
      <c r="BS407" s="387"/>
      <c r="BT407"/>
      <c r="BU407" s="387"/>
      <c r="BV407"/>
      <c r="BW407" s="387"/>
      <c r="BX407"/>
      <c r="BY407" s="387"/>
      <c r="BZ407"/>
      <c r="CA407" s="387"/>
      <c r="CB407"/>
      <c r="CC407" s="387"/>
      <c r="CD407"/>
      <c r="CE407" s="387"/>
      <c r="CF407"/>
      <c r="CG407" s="387"/>
      <c r="CH407"/>
      <c r="CI407" s="387"/>
      <c r="CJ407"/>
      <c r="CK407" s="235"/>
      <c r="DN407" s="507"/>
      <c r="DO407" s="507"/>
      <c r="DP407" s="507"/>
      <c r="DQ407" s="507"/>
      <c r="DR407" s="507"/>
      <c r="DS407" s="507"/>
      <c r="DT407" s="507"/>
      <c r="DU407" s="507"/>
      <c r="DV407" s="507"/>
      <c r="DW407" s="507"/>
      <c r="DX407" s="507"/>
      <c r="DY407" s="507"/>
      <c r="DZ407" s="507"/>
      <c r="EA407" s="507"/>
      <c r="EB407" s="507"/>
      <c r="EC407" s="507"/>
      <c r="ED407" s="507"/>
      <c r="EE407" s="507"/>
      <c r="EF407" s="507"/>
      <c r="EG407" s="507"/>
      <c r="EH407" s="507"/>
      <c r="EI407" s="507"/>
      <c r="EJ407" s="507"/>
      <c r="EK407" s="507"/>
      <c r="EL407" s="507"/>
      <c r="EM407" s="507"/>
      <c r="EN407" s="507"/>
      <c r="EO407" s="507"/>
      <c r="EP407" s="507"/>
      <c r="EQ407" s="507"/>
      <c r="ER407" s="507"/>
      <c r="ES407" s="507"/>
      <c r="ET407" s="507"/>
      <c r="EU407" s="507"/>
      <c r="EV407" s="507"/>
      <c r="EW407" s="507"/>
      <c r="EX407" s="507"/>
      <c r="EY407" s="507"/>
      <c r="EZ407" s="507"/>
      <c r="FA407" s="507"/>
      <c r="FB407" s="507"/>
      <c r="FC407" s="507"/>
      <c r="FD407" s="507"/>
      <c r="FE407" s="507"/>
      <c r="FF407" s="507"/>
      <c r="FG407" s="507"/>
      <c r="FH407" s="507"/>
      <c r="FI407" s="507"/>
      <c r="FJ407" s="507"/>
      <c r="FK407" s="507"/>
      <c r="FL407" s="507"/>
      <c r="FM407" s="507"/>
      <c r="FN407" s="507"/>
      <c r="FO407" s="507"/>
      <c r="FP407" s="507"/>
      <c r="FQ407" s="507"/>
      <c r="FR407" s="507"/>
      <c r="FS407" s="507"/>
      <c r="FT407" s="507"/>
      <c r="FU407" s="507"/>
      <c r="FV407" s="507"/>
      <c r="FW407" s="507"/>
      <c r="FX407" s="507"/>
      <c r="FY407" s="507"/>
      <c r="FZ407" s="507"/>
      <c r="GA407" s="507"/>
      <c r="GB407" s="507"/>
      <c r="GC407" s="507"/>
      <c r="GD407" s="507"/>
      <c r="GE407" s="507"/>
      <c r="GF407" s="507"/>
      <c r="GG407" s="507"/>
      <c r="GH407" s="507"/>
      <c r="GI407" s="507"/>
      <c r="GJ407" s="507"/>
      <c r="GK407" s="507"/>
      <c r="GL407" s="507"/>
      <c r="GM407" s="507"/>
      <c r="GN407" s="507"/>
      <c r="GO407" s="507"/>
      <c r="GP407" s="507"/>
      <c r="GQ407" s="507"/>
      <c r="GR407" s="507"/>
      <c r="GS407" s="507"/>
      <c r="GT407" s="507"/>
      <c r="GU407" s="507"/>
      <c r="GV407" s="507"/>
      <c r="GW407" s="507"/>
      <c r="GX407" s="507"/>
      <c r="GY407" s="507"/>
      <c r="GZ407" s="507"/>
      <c r="HA407" s="507"/>
      <c r="HB407" s="507"/>
      <c r="HC407" s="507"/>
      <c r="HD407" s="507"/>
      <c r="HE407" s="507"/>
      <c r="HF407" s="507"/>
      <c r="HG407" s="507"/>
      <c r="HH407" s="507"/>
      <c r="HI407" s="507"/>
      <c r="HJ407" s="507"/>
      <c r="HK407" s="507"/>
      <c r="HL407" s="507"/>
      <c r="HM407" s="507"/>
      <c r="HN407" s="507"/>
      <c r="HO407" s="507"/>
      <c r="HP407" s="507"/>
      <c r="HQ407" s="507"/>
      <c r="HR407" s="507"/>
      <c r="HS407" s="507"/>
      <c r="HT407" s="507"/>
      <c r="HU407" s="507"/>
      <c r="HV407" s="507"/>
      <c r="HW407" s="507"/>
      <c r="HX407" s="507"/>
      <c r="HY407" s="507"/>
      <c r="HZ407" s="507"/>
      <c r="IA407" s="507"/>
      <c r="IB407" s="507"/>
      <c r="IC407" s="507"/>
      <c r="ID407" s="507"/>
      <c r="IE407" s="507"/>
      <c r="IF407" s="507"/>
      <c r="IG407" s="507"/>
      <c r="IH407" s="507"/>
      <c r="II407" s="507"/>
      <c r="IJ407" s="507"/>
    </row>
    <row r="408" spans="1:244" s="398" customFormat="1" ht="19" x14ac:dyDescent="0.2">
      <c r="A408"/>
      <c r="B408" s="290"/>
      <c r="C408"/>
      <c r="D408" s="341"/>
      <c r="E408" s="463"/>
      <c r="F408" s="463"/>
      <c r="G408" s="271"/>
      <c r="H408"/>
      <c r="I408" s="99"/>
      <c r="J408"/>
      <c r="K408"/>
      <c r="L408"/>
      <c r="M408" s="275"/>
      <c r="N408" s="275"/>
      <c r="O408" s="275"/>
      <c r="P408" s="275"/>
      <c r="Q408" s="275"/>
      <c r="R408" s="275"/>
      <c r="S408" s="275"/>
      <c r="T408" s="275"/>
      <c r="U408" s="275"/>
      <c r="V408" s="275"/>
      <c r="W408" s="275"/>
      <c r="X408" s="275"/>
      <c r="Y408" s="275"/>
      <c r="Z408" s="275"/>
      <c r="AA408" s="275"/>
      <c r="AB408" s="23"/>
      <c r="AC408"/>
      <c r="AD408" s="92"/>
      <c r="AE408"/>
      <c r="AF408"/>
      <c r="AG408"/>
      <c r="AH408" s="96"/>
      <c r="AI408" s="471"/>
      <c r="AJ408" s="445"/>
      <c r="AK408" s="498"/>
      <c r="AL408" s="498"/>
      <c r="AM408" s="498"/>
      <c r="AN408" s="498"/>
      <c r="AO408" s="498"/>
      <c r="AP408" s="498"/>
      <c r="AQ408" s="498"/>
      <c r="AR408" s="498"/>
      <c r="AS408" s="498"/>
      <c r="AT408" s="498"/>
      <c r="AU408" s="498"/>
      <c r="AV408" s="498"/>
      <c r="AW408" s="498"/>
      <c r="AX408" s="498"/>
      <c r="AY408" s="448"/>
      <c r="AZ408" s="235"/>
      <c r="BA408" s="715"/>
      <c r="BB408"/>
      <c r="BC408" s="715"/>
      <c r="BD408"/>
      <c r="BE408" s="715"/>
      <c r="BF408"/>
      <c r="BG408" s="715"/>
      <c r="BH408"/>
      <c r="BI408" s="715"/>
      <c r="BJ408"/>
      <c r="BK408" s="715"/>
      <c r="BL408"/>
      <c r="BM408" s="715"/>
      <c r="BN408"/>
      <c r="BO408" s="387"/>
      <c r="BP408"/>
      <c r="BQ408" s="387"/>
      <c r="BR408"/>
      <c r="BS408" s="387"/>
      <c r="BT408"/>
      <c r="BU408" s="387"/>
      <c r="BV408"/>
      <c r="BW408" s="387"/>
      <c r="BX408"/>
      <c r="BY408" s="387"/>
      <c r="BZ408"/>
      <c r="CA408" s="387"/>
      <c r="CB408"/>
      <c r="CC408" s="387"/>
      <c r="CD408"/>
      <c r="CE408" s="387"/>
      <c r="CF408"/>
      <c r="CG408" s="387"/>
      <c r="CH408"/>
      <c r="CI408" s="387"/>
      <c r="CJ408"/>
      <c r="CK408" s="235"/>
      <c r="DN408" s="507"/>
      <c r="DO408" s="507"/>
      <c r="DP408" s="507"/>
      <c r="DQ408" s="507"/>
      <c r="DR408" s="507"/>
      <c r="DS408" s="507"/>
      <c r="DT408" s="507"/>
      <c r="DU408" s="507"/>
      <c r="DV408" s="507"/>
      <c r="DW408" s="507"/>
      <c r="DX408" s="507"/>
      <c r="DY408" s="507"/>
      <c r="DZ408" s="507"/>
      <c r="EA408" s="507"/>
      <c r="EB408" s="507"/>
      <c r="EC408" s="507"/>
      <c r="ED408" s="507"/>
      <c r="EE408" s="507"/>
      <c r="EF408" s="507"/>
      <c r="EG408" s="507"/>
      <c r="EH408" s="507"/>
      <c r="EI408" s="507"/>
      <c r="EJ408" s="507"/>
      <c r="EK408" s="507"/>
      <c r="EL408" s="507"/>
      <c r="EM408" s="507"/>
      <c r="EN408" s="507"/>
      <c r="EO408" s="507"/>
      <c r="EP408" s="507"/>
      <c r="EQ408" s="507"/>
      <c r="ER408" s="507"/>
      <c r="ES408" s="507"/>
      <c r="ET408" s="507"/>
      <c r="EU408" s="507"/>
      <c r="EV408" s="507"/>
      <c r="EW408" s="507"/>
      <c r="EX408" s="507"/>
      <c r="EY408" s="507"/>
      <c r="EZ408" s="507"/>
      <c r="FA408" s="507"/>
      <c r="FB408" s="507"/>
      <c r="FC408" s="507"/>
      <c r="FD408" s="507"/>
      <c r="FE408" s="507"/>
      <c r="FF408" s="507"/>
      <c r="FG408" s="507"/>
      <c r="FH408" s="507"/>
      <c r="FI408" s="507"/>
      <c r="FJ408" s="507"/>
      <c r="FK408" s="507"/>
      <c r="FL408" s="507"/>
      <c r="FM408" s="507"/>
      <c r="FN408" s="507"/>
      <c r="FO408" s="507"/>
      <c r="FP408" s="507"/>
      <c r="FQ408" s="507"/>
      <c r="FR408" s="507"/>
      <c r="FS408" s="507"/>
      <c r="FT408" s="507"/>
      <c r="FU408" s="507"/>
      <c r="FV408" s="507"/>
      <c r="FW408" s="507"/>
      <c r="FX408" s="507"/>
      <c r="FY408" s="507"/>
      <c r="FZ408" s="507"/>
      <c r="GA408" s="507"/>
      <c r="GB408" s="507"/>
      <c r="GC408" s="507"/>
      <c r="GD408" s="507"/>
      <c r="GE408" s="507"/>
      <c r="GF408" s="507"/>
      <c r="GG408" s="507"/>
      <c r="GH408" s="507"/>
      <c r="GI408" s="507"/>
      <c r="GJ408" s="507"/>
      <c r="GK408" s="507"/>
      <c r="GL408" s="507"/>
      <c r="GM408" s="507"/>
      <c r="GN408" s="507"/>
      <c r="GO408" s="507"/>
      <c r="GP408" s="507"/>
      <c r="GQ408" s="507"/>
      <c r="GR408" s="507"/>
      <c r="GS408" s="507"/>
      <c r="GT408" s="507"/>
      <c r="GU408" s="507"/>
      <c r="GV408" s="507"/>
      <c r="GW408" s="507"/>
      <c r="GX408" s="507"/>
      <c r="GY408" s="507"/>
      <c r="GZ408" s="507"/>
      <c r="HA408" s="507"/>
      <c r="HB408" s="507"/>
      <c r="HC408" s="507"/>
      <c r="HD408" s="507"/>
      <c r="HE408" s="507"/>
      <c r="HF408" s="507"/>
      <c r="HG408" s="507"/>
      <c r="HH408" s="507"/>
      <c r="HI408" s="507"/>
      <c r="HJ408" s="507"/>
      <c r="HK408" s="507"/>
      <c r="HL408" s="507"/>
      <c r="HM408" s="507"/>
      <c r="HN408" s="507"/>
      <c r="HO408" s="507"/>
      <c r="HP408" s="507"/>
      <c r="HQ408" s="507"/>
      <c r="HR408" s="507"/>
      <c r="HS408" s="507"/>
      <c r="HT408" s="507"/>
      <c r="HU408" s="507"/>
      <c r="HV408" s="507"/>
      <c r="HW408" s="507"/>
      <c r="HX408" s="507"/>
      <c r="HY408" s="507"/>
      <c r="HZ408" s="507"/>
      <c r="IA408" s="507"/>
      <c r="IB408" s="507"/>
      <c r="IC408" s="507"/>
      <c r="ID408" s="507"/>
      <c r="IE408" s="507"/>
      <c r="IF408" s="507"/>
      <c r="IG408" s="507"/>
      <c r="IH408" s="507"/>
      <c r="II408" s="507"/>
      <c r="IJ408" s="507"/>
    </row>
    <row r="409" spans="1:244" s="398" customFormat="1" ht="19" x14ac:dyDescent="0.2">
      <c r="A409"/>
      <c r="B409" s="290"/>
      <c r="C409"/>
      <c r="D409" s="341"/>
      <c r="E409" s="463"/>
      <c r="F409" s="463"/>
      <c r="G409" s="271"/>
      <c r="H409"/>
      <c r="I409" s="99"/>
      <c r="J409"/>
      <c r="K409"/>
      <c r="L409"/>
      <c r="M409" s="275"/>
      <c r="N409" s="275"/>
      <c r="O409" s="275"/>
      <c r="P409" s="275"/>
      <c r="Q409" s="275"/>
      <c r="R409" s="275"/>
      <c r="S409" s="275"/>
      <c r="T409" s="275"/>
      <c r="U409" s="275"/>
      <c r="V409" s="275"/>
      <c r="W409" s="275"/>
      <c r="X409" s="275"/>
      <c r="Y409" s="275"/>
      <c r="Z409" s="275"/>
      <c r="AA409" s="275"/>
      <c r="AB409" s="23"/>
      <c r="AC409"/>
      <c r="AD409" s="92"/>
      <c r="AE409"/>
      <c r="AF409"/>
      <c r="AG409"/>
      <c r="AH409" s="96"/>
      <c r="AI409" s="471"/>
      <c r="AJ409" s="445"/>
      <c r="AK409" s="498"/>
      <c r="AL409" s="498"/>
      <c r="AM409" s="498"/>
      <c r="AN409" s="498"/>
      <c r="AO409" s="498"/>
      <c r="AP409" s="498"/>
      <c r="AQ409" s="498"/>
      <c r="AR409" s="498"/>
      <c r="AS409" s="498"/>
      <c r="AT409" s="498"/>
      <c r="AU409" s="498"/>
      <c r="AV409" s="498"/>
      <c r="AW409" s="498"/>
      <c r="AX409" s="498"/>
      <c r="AY409" s="448"/>
      <c r="AZ409" s="235"/>
      <c r="BA409" s="715"/>
      <c r="BB409"/>
      <c r="BC409" s="715"/>
      <c r="BD409"/>
      <c r="BE409" s="715"/>
      <c r="BF409"/>
      <c r="BG409" s="715"/>
      <c r="BH409"/>
      <c r="BI409" s="715"/>
      <c r="BJ409"/>
      <c r="BK409" s="715"/>
      <c r="BL409"/>
      <c r="BM409" s="715"/>
      <c r="BN409"/>
      <c r="BO409" s="387"/>
      <c r="BP409"/>
      <c r="BQ409" s="387"/>
      <c r="BR409"/>
      <c r="BS409" s="387"/>
      <c r="BT409"/>
      <c r="BU409" s="387"/>
      <c r="BV409"/>
      <c r="BW409" s="387"/>
      <c r="BX409"/>
      <c r="BY409" s="387"/>
      <c r="BZ409"/>
      <c r="CA409" s="387"/>
      <c r="CB409"/>
      <c r="CC409" s="387"/>
      <c r="CD409"/>
      <c r="CE409" s="387"/>
      <c r="CF409"/>
      <c r="CG409" s="387"/>
      <c r="CH409"/>
      <c r="CI409" s="387"/>
      <c r="CJ409"/>
      <c r="CK409" s="235"/>
      <c r="DN409" s="507"/>
      <c r="DO409" s="507"/>
      <c r="DP409" s="507"/>
      <c r="DQ409" s="507"/>
      <c r="DR409" s="507"/>
      <c r="DS409" s="507"/>
      <c r="DT409" s="507"/>
      <c r="DU409" s="507"/>
      <c r="DV409" s="507"/>
      <c r="DW409" s="507"/>
      <c r="DX409" s="507"/>
      <c r="DY409" s="507"/>
      <c r="DZ409" s="507"/>
      <c r="EA409" s="507"/>
      <c r="EB409" s="507"/>
      <c r="EC409" s="507"/>
      <c r="ED409" s="507"/>
      <c r="EE409" s="507"/>
      <c r="EF409" s="507"/>
      <c r="EG409" s="507"/>
      <c r="EH409" s="507"/>
      <c r="EI409" s="507"/>
      <c r="EJ409" s="507"/>
      <c r="EK409" s="507"/>
      <c r="EL409" s="507"/>
      <c r="EM409" s="507"/>
      <c r="EN409" s="507"/>
      <c r="EO409" s="507"/>
      <c r="EP409" s="507"/>
      <c r="EQ409" s="507"/>
      <c r="ER409" s="507"/>
      <c r="ES409" s="507"/>
      <c r="ET409" s="507"/>
      <c r="EU409" s="507"/>
      <c r="EV409" s="507"/>
      <c r="EW409" s="507"/>
      <c r="EX409" s="507"/>
      <c r="EY409" s="507"/>
      <c r="EZ409" s="507"/>
      <c r="FA409" s="507"/>
      <c r="FB409" s="507"/>
      <c r="FC409" s="507"/>
      <c r="FD409" s="507"/>
      <c r="FE409" s="507"/>
      <c r="FF409" s="507"/>
      <c r="FG409" s="507"/>
      <c r="FH409" s="507"/>
      <c r="FI409" s="507"/>
      <c r="FJ409" s="507"/>
      <c r="FK409" s="507"/>
      <c r="FL409" s="507"/>
      <c r="FM409" s="507"/>
      <c r="FN409" s="507"/>
      <c r="FO409" s="507"/>
      <c r="FP409" s="507"/>
      <c r="FQ409" s="507"/>
      <c r="FR409" s="507"/>
      <c r="FS409" s="507"/>
      <c r="FT409" s="507"/>
      <c r="FU409" s="507"/>
      <c r="FV409" s="507"/>
      <c r="FW409" s="507"/>
      <c r="FX409" s="507"/>
      <c r="FY409" s="507"/>
      <c r="FZ409" s="507"/>
      <c r="GA409" s="507"/>
      <c r="GB409" s="507"/>
      <c r="GC409" s="507"/>
      <c r="GD409" s="507"/>
      <c r="GE409" s="507"/>
      <c r="GF409" s="507"/>
      <c r="GG409" s="507"/>
      <c r="GH409" s="507"/>
      <c r="GI409" s="507"/>
      <c r="GJ409" s="507"/>
      <c r="GK409" s="507"/>
      <c r="GL409" s="507"/>
      <c r="GM409" s="507"/>
      <c r="GN409" s="507"/>
      <c r="GO409" s="507"/>
      <c r="GP409" s="507"/>
      <c r="GQ409" s="507"/>
      <c r="GR409" s="507"/>
      <c r="GS409" s="507"/>
      <c r="GT409" s="507"/>
      <c r="GU409" s="507"/>
      <c r="GV409" s="507"/>
      <c r="GW409" s="507"/>
      <c r="GX409" s="507"/>
      <c r="GY409" s="507"/>
      <c r="GZ409" s="507"/>
      <c r="HA409" s="507"/>
      <c r="HB409" s="507"/>
      <c r="HC409" s="507"/>
      <c r="HD409" s="507"/>
      <c r="HE409" s="507"/>
      <c r="HF409" s="507"/>
      <c r="HG409" s="507"/>
      <c r="HH409" s="507"/>
      <c r="HI409" s="507"/>
      <c r="HJ409" s="507"/>
      <c r="HK409" s="507"/>
      <c r="HL409" s="507"/>
      <c r="HM409" s="507"/>
      <c r="HN409" s="507"/>
      <c r="HO409" s="507"/>
      <c r="HP409" s="507"/>
      <c r="HQ409" s="507"/>
      <c r="HR409" s="507"/>
      <c r="HS409" s="507"/>
      <c r="HT409" s="507"/>
      <c r="HU409" s="507"/>
      <c r="HV409" s="507"/>
      <c r="HW409" s="507"/>
      <c r="HX409" s="507"/>
      <c r="HY409" s="507"/>
      <c r="HZ409" s="507"/>
      <c r="IA409" s="507"/>
      <c r="IB409" s="507"/>
      <c r="IC409" s="507"/>
      <c r="ID409" s="507"/>
      <c r="IE409" s="507"/>
      <c r="IF409" s="507"/>
      <c r="IG409" s="507"/>
      <c r="IH409" s="507"/>
      <c r="II409" s="507"/>
      <c r="IJ409" s="507"/>
    </row>
    <row r="410" spans="1:244" s="398" customFormat="1" ht="19" x14ac:dyDescent="0.2">
      <c r="A410"/>
      <c r="B410" s="290"/>
      <c r="C410"/>
      <c r="D410" s="341"/>
      <c r="E410" s="463"/>
      <c r="F410" s="463"/>
      <c r="G410" s="271"/>
      <c r="H410"/>
      <c r="I410" s="99"/>
      <c r="J410"/>
      <c r="K410"/>
      <c r="L410"/>
      <c r="M410" s="275"/>
      <c r="N410" s="275"/>
      <c r="O410" s="275"/>
      <c r="P410" s="275"/>
      <c r="Q410" s="275"/>
      <c r="R410" s="275"/>
      <c r="S410" s="275"/>
      <c r="T410" s="275"/>
      <c r="U410" s="275"/>
      <c r="V410" s="275"/>
      <c r="W410" s="275"/>
      <c r="X410" s="275"/>
      <c r="Y410" s="275"/>
      <c r="Z410" s="275"/>
      <c r="AA410" s="275"/>
      <c r="AB410" s="23"/>
      <c r="AC410"/>
      <c r="AD410" s="92"/>
      <c r="AE410"/>
      <c r="AF410"/>
      <c r="AG410"/>
      <c r="AH410" s="96"/>
      <c r="AI410" s="471"/>
      <c r="AJ410" s="445"/>
      <c r="AK410" s="498"/>
      <c r="AL410" s="498"/>
      <c r="AM410" s="498"/>
      <c r="AN410" s="498"/>
      <c r="AO410" s="498"/>
      <c r="AP410" s="498"/>
      <c r="AQ410" s="498"/>
      <c r="AR410" s="498"/>
      <c r="AS410" s="498"/>
      <c r="AT410" s="498"/>
      <c r="AU410" s="498"/>
      <c r="AV410" s="498"/>
      <c r="AW410" s="498"/>
      <c r="AX410" s="498"/>
      <c r="AY410" s="448"/>
      <c r="AZ410" s="235"/>
      <c r="BA410" s="715"/>
      <c r="BB410"/>
      <c r="BC410" s="715"/>
      <c r="BD410"/>
      <c r="BE410" s="715"/>
      <c r="BF410"/>
      <c r="BG410" s="715"/>
      <c r="BH410"/>
      <c r="BI410" s="715"/>
      <c r="BJ410"/>
      <c r="BK410" s="715"/>
      <c r="BL410"/>
      <c r="BM410" s="715"/>
      <c r="BN410"/>
      <c r="BO410" s="387"/>
      <c r="BP410"/>
      <c r="BQ410" s="387"/>
      <c r="BR410"/>
      <c r="BS410" s="387"/>
      <c r="BT410"/>
      <c r="BU410" s="387"/>
      <c r="BV410"/>
      <c r="BW410" s="387"/>
      <c r="BX410"/>
      <c r="BY410" s="387"/>
      <c r="BZ410"/>
      <c r="CA410" s="387"/>
      <c r="CB410"/>
      <c r="CC410" s="387"/>
      <c r="CD410"/>
      <c r="CE410" s="387"/>
      <c r="CF410"/>
      <c r="CG410" s="387"/>
      <c r="CH410"/>
      <c r="CI410" s="387"/>
      <c r="CJ410"/>
      <c r="CK410" s="235"/>
      <c r="DN410" s="507"/>
      <c r="DO410" s="507"/>
      <c r="DP410" s="507"/>
      <c r="DQ410" s="507"/>
      <c r="DR410" s="507"/>
      <c r="DS410" s="507"/>
      <c r="DT410" s="507"/>
      <c r="DU410" s="507"/>
      <c r="DV410" s="507"/>
      <c r="DW410" s="507"/>
      <c r="DX410" s="507"/>
      <c r="DY410" s="507"/>
      <c r="DZ410" s="507"/>
      <c r="EA410" s="507"/>
      <c r="EB410" s="507"/>
      <c r="EC410" s="507"/>
      <c r="ED410" s="507"/>
      <c r="EE410" s="507"/>
      <c r="EF410" s="507"/>
      <c r="EG410" s="507"/>
      <c r="EH410" s="507"/>
      <c r="EI410" s="507"/>
      <c r="EJ410" s="507"/>
      <c r="EK410" s="507"/>
      <c r="EL410" s="507"/>
      <c r="EM410" s="507"/>
      <c r="EN410" s="507"/>
      <c r="EO410" s="507"/>
      <c r="EP410" s="507"/>
      <c r="EQ410" s="507"/>
      <c r="ER410" s="507"/>
      <c r="ES410" s="507"/>
      <c r="ET410" s="507"/>
      <c r="EU410" s="507"/>
      <c r="EV410" s="507"/>
      <c r="EW410" s="507"/>
      <c r="EX410" s="507"/>
      <c r="EY410" s="507"/>
      <c r="EZ410" s="507"/>
      <c r="FA410" s="507"/>
      <c r="FB410" s="507"/>
      <c r="FC410" s="507"/>
      <c r="FD410" s="507"/>
      <c r="FE410" s="507"/>
      <c r="FF410" s="507"/>
      <c r="FG410" s="507"/>
      <c r="FH410" s="507"/>
      <c r="FI410" s="507"/>
      <c r="FJ410" s="507"/>
      <c r="FK410" s="507"/>
      <c r="FL410" s="507"/>
      <c r="FM410" s="507"/>
      <c r="FN410" s="507"/>
      <c r="FO410" s="507"/>
      <c r="FP410" s="507"/>
      <c r="FQ410" s="507"/>
      <c r="FR410" s="507"/>
      <c r="FS410" s="507"/>
      <c r="FT410" s="507"/>
      <c r="FU410" s="507"/>
      <c r="FV410" s="507"/>
      <c r="FW410" s="507"/>
      <c r="FX410" s="507"/>
      <c r="FY410" s="507"/>
      <c r="FZ410" s="507"/>
      <c r="GA410" s="507"/>
      <c r="GB410" s="507"/>
      <c r="GC410" s="507"/>
      <c r="GD410" s="507"/>
      <c r="GE410" s="507"/>
      <c r="GF410" s="507"/>
      <c r="GG410" s="507"/>
      <c r="GH410" s="507"/>
      <c r="GI410" s="507"/>
      <c r="GJ410" s="507"/>
      <c r="GK410" s="507"/>
      <c r="GL410" s="507"/>
      <c r="GM410" s="507"/>
      <c r="GN410" s="507"/>
      <c r="GO410" s="507"/>
      <c r="GP410" s="507"/>
      <c r="GQ410" s="507"/>
      <c r="GR410" s="507"/>
      <c r="GS410" s="507"/>
      <c r="GT410" s="507"/>
      <c r="GU410" s="507"/>
      <c r="GV410" s="507"/>
      <c r="GW410" s="507"/>
      <c r="GX410" s="507"/>
      <c r="GY410" s="507"/>
      <c r="GZ410" s="507"/>
      <c r="HA410" s="507"/>
      <c r="HB410" s="507"/>
      <c r="HC410" s="507"/>
      <c r="HD410" s="507"/>
      <c r="HE410" s="507"/>
      <c r="HF410" s="507"/>
      <c r="HG410" s="507"/>
      <c r="HH410" s="507"/>
      <c r="HI410" s="507"/>
      <c r="HJ410" s="507"/>
      <c r="HK410" s="507"/>
      <c r="HL410" s="507"/>
      <c r="HM410" s="507"/>
      <c r="HN410" s="507"/>
      <c r="HO410" s="507"/>
      <c r="HP410" s="507"/>
      <c r="HQ410" s="507"/>
      <c r="HR410" s="507"/>
      <c r="HS410" s="507"/>
      <c r="HT410" s="507"/>
      <c r="HU410" s="507"/>
      <c r="HV410" s="507"/>
      <c r="HW410" s="507"/>
      <c r="HX410" s="507"/>
      <c r="HY410" s="507"/>
      <c r="HZ410" s="507"/>
      <c r="IA410" s="507"/>
      <c r="IB410" s="507"/>
      <c r="IC410" s="507"/>
      <c r="ID410" s="507"/>
      <c r="IE410" s="507"/>
      <c r="IF410" s="507"/>
      <c r="IG410" s="507"/>
      <c r="IH410" s="507"/>
      <c r="II410" s="507"/>
      <c r="IJ410" s="507"/>
    </row>
    <row r="411" spans="1:244" s="398" customFormat="1" ht="19" x14ac:dyDescent="0.2">
      <c r="A411"/>
      <c r="B411" s="290"/>
      <c r="C411"/>
      <c r="D411" s="341"/>
      <c r="E411" s="463"/>
      <c r="F411" s="463"/>
      <c r="G411" s="271"/>
      <c r="H411"/>
      <c r="I411" s="99"/>
      <c r="J411"/>
      <c r="K411"/>
      <c r="L411"/>
      <c r="M411" s="275"/>
      <c r="N411" s="275"/>
      <c r="O411" s="275"/>
      <c r="P411" s="275"/>
      <c r="Q411" s="275"/>
      <c r="R411" s="275"/>
      <c r="S411" s="275"/>
      <c r="T411" s="275"/>
      <c r="U411" s="275"/>
      <c r="V411" s="275"/>
      <c r="W411" s="275"/>
      <c r="X411" s="275"/>
      <c r="Y411" s="275"/>
      <c r="Z411" s="275"/>
      <c r="AA411" s="275"/>
      <c r="AB411" s="23"/>
      <c r="AC411"/>
      <c r="AD411" s="92"/>
      <c r="AE411"/>
      <c r="AF411"/>
      <c r="AG411"/>
      <c r="AH411" s="96"/>
      <c r="AI411" s="471"/>
      <c r="AJ411" s="445"/>
      <c r="AK411" s="498"/>
      <c r="AL411" s="498"/>
      <c r="AM411" s="498"/>
      <c r="AN411" s="498"/>
      <c r="AO411" s="498"/>
      <c r="AP411" s="498"/>
      <c r="AQ411" s="498"/>
      <c r="AR411" s="498"/>
      <c r="AS411" s="498"/>
      <c r="AT411" s="498"/>
      <c r="AU411" s="498"/>
      <c r="AV411" s="498"/>
      <c r="AW411" s="498"/>
      <c r="AX411" s="498"/>
      <c r="AY411" s="448"/>
      <c r="AZ411" s="235"/>
      <c r="BA411" s="715"/>
      <c r="BB411"/>
      <c r="BC411" s="715"/>
      <c r="BD411"/>
      <c r="BE411" s="715"/>
      <c r="BF411"/>
      <c r="BG411" s="715"/>
      <c r="BH411"/>
      <c r="BI411" s="715"/>
      <c r="BJ411"/>
      <c r="BK411" s="715"/>
      <c r="BL411"/>
      <c r="BM411" s="715"/>
      <c r="BN411"/>
      <c r="BO411" s="387"/>
      <c r="BP411"/>
      <c r="BQ411" s="387"/>
      <c r="BR411"/>
      <c r="BS411" s="387"/>
      <c r="BT411"/>
      <c r="BU411" s="387"/>
      <c r="BV411"/>
      <c r="BW411" s="387"/>
      <c r="BX411"/>
      <c r="BY411" s="387"/>
      <c r="BZ411"/>
      <c r="CA411" s="387"/>
      <c r="CB411"/>
      <c r="CC411" s="387"/>
      <c r="CD411"/>
      <c r="CE411" s="387"/>
      <c r="CF411"/>
      <c r="CG411" s="387"/>
      <c r="CH411"/>
      <c r="CI411" s="387"/>
      <c r="CJ411"/>
      <c r="CK411" s="235"/>
      <c r="DN411" s="507"/>
      <c r="DO411" s="507"/>
      <c r="DP411" s="507"/>
      <c r="DQ411" s="507"/>
      <c r="DR411" s="507"/>
      <c r="DS411" s="507"/>
      <c r="DT411" s="507"/>
      <c r="DU411" s="507"/>
      <c r="DV411" s="507"/>
      <c r="DW411" s="507"/>
      <c r="DX411" s="507"/>
      <c r="DY411" s="507"/>
      <c r="DZ411" s="507"/>
      <c r="EA411" s="507"/>
      <c r="EB411" s="507"/>
      <c r="EC411" s="507"/>
      <c r="ED411" s="507"/>
      <c r="EE411" s="507"/>
      <c r="EF411" s="507"/>
      <c r="EG411" s="507"/>
      <c r="EH411" s="507"/>
      <c r="EI411" s="507"/>
      <c r="EJ411" s="507"/>
      <c r="EK411" s="507"/>
      <c r="EL411" s="507"/>
      <c r="EM411" s="507"/>
      <c r="EN411" s="507"/>
      <c r="EO411" s="507"/>
      <c r="EP411" s="507"/>
      <c r="EQ411" s="507"/>
      <c r="ER411" s="507"/>
      <c r="ES411" s="507"/>
      <c r="ET411" s="507"/>
      <c r="EU411" s="507"/>
      <c r="EV411" s="507"/>
      <c r="EW411" s="507"/>
      <c r="EX411" s="507"/>
      <c r="EY411" s="507"/>
      <c r="EZ411" s="507"/>
      <c r="FA411" s="507"/>
      <c r="FB411" s="507"/>
      <c r="FC411" s="507"/>
      <c r="FD411" s="507"/>
      <c r="FE411" s="507"/>
      <c r="FF411" s="507"/>
      <c r="FG411" s="507"/>
      <c r="FH411" s="507"/>
      <c r="FI411" s="507"/>
      <c r="FJ411" s="507"/>
      <c r="FK411" s="507"/>
      <c r="FL411" s="507"/>
      <c r="FM411" s="507"/>
      <c r="FN411" s="507"/>
      <c r="FO411" s="507"/>
      <c r="FP411" s="507"/>
      <c r="FQ411" s="507"/>
      <c r="FR411" s="507"/>
      <c r="FS411" s="507"/>
      <c r="FT411" s="507"/>
      <c r="FU411" s="507"/>
      <c r="FV411" s="507"/>
      <c r="FW411" s="507"/>
      <c r="FX411" s="507"/>
      <c r="FY411" s="507"/>
      <c r="FZ411" s="507"/>
      <c r="GA411" s="507"/>
      <c r="GB411" s="507"/>
      <c r="GC411" s="507"/>
      <c r="GD411" s="507"/>
      <c r="GE411" s="507"/>
      <c r="GF411" s="507"/>
      <c r="GG411" s="507"/>
      <c r="GH411" s="507"/>
      <c r="GI411" s="507"/>
      <c r="GJ411" s="507"/>
      <c r="GK411" s="507"/>
      <c r="GL411" s="507"/>
      <c r="GM411" s="507"/>
      <c r="GN411" s="507"/>
      <c r="GO411" s="507"/>
      <c r="GP411" s="507"/>
      <c r="GQ411" s="507"/>
      <c r="GR411" s="507"/>
      <c r="GS411" s="507"/>
      <c r="GT411" s="507"/>
      <c r="GU411" s="507"/>
      <c r="GV411" s="507"/>
      <c r="GW411" s="507"/>
      <c r="GX411" s="507"/>
      <c r="GY411" s="507"/>
      <c r="GZ411" s="507"/>
      <c r="HA411" s="507"/>
      <c r="HB411" s="507"/>
      <c r="HC411" s="507"/>
      <c r="HD411" s="507"/>
      <c r="HE411" s="507"/>
      <c r="HF411" s="507"/>
      <c r="HG411" s="507"/>
      <c r="HH411" s="507"/>
      <c r="HI411" s="507"/>
      <c r="HJ411" s="507"/>
      <c r="HK411" s="507"/>
      <c r="HL411" s="507"/>
      <c r="HM411" s="507"/>
      <c r="HN411" s="507"/>
      <c r="HO411" s="507"/>
      <c r="HP411" s="507"/>
      <c r="HQ411" s="507"/>
      <c r="HR411" s="507"/>
      <c r="HS411" s="507"/>
      <c r="HT411" s="507"/>
      <c r="HU411" s="507"/>
      <c r="HV411" s="507"/>
      <c r="HW411" s="507"/>
      <c r="HX411" s="507"/>
      <c r="HY411" s="507"/>
      <c r="HZ411" s="507"/>
      <c r="IA411" s="507"/>
      <c r="IB411" s="507"/>
      <c r="IC411" s="507"/>
      <c r="ID411" s="507"/>
      <c r="IE411" s="507"/>
      <c r="IF411" s="507"/>
      <c r="IG411" s="507"/>
      <c r="IH411" s="507"/>
      <c r="II411" s="507"/>
      <c r="IJ411" s="507"/>
    </row>
    <row r="412" spans="1:244" s="398" customFormat="1" ht="19" x14ac:dyDescent="0.2">
      <c r="A412"/>
      <c r="B412" s="290"/>
      <c r="C412"/>
      <c r="D412" s="341"/>
      <c r="E412" s="463"/>
      <c r="F412" s="463"/>
      <c r="G412" s="271"/>
      <c r="H412"/>
      <c r="I412" s="99"/>
      <c r="J412"/>
      <c r="K412"/>
      <c r="L412"/>
      <c r="M412" s="275"/>
      <c r="N412" s="275"/>
      <c r="O412" s="275"/>
      <c r="P412" s="275"/>
      <c r="Q412" s="275"/>
      <c r="R412" s="275"/>
      <c r="S412" s="275"/>
      <c r="T412" s="275"/>
      <c r="U412" s="275"/>
      <c r="V412" s="275"/>
      <c r="W412" s="275"/>
      <c r="X412" s="275"/>
      <c r="Y412" s="275"/>
      <c r="Z412" s="275"/>
      <c r="AA412" s="275"/>
      <c r="AB412" s="23"/>
      <c r="AC412"/>
      <c r="AD412" s="92"/>
      <c r="AE412"/>
      <c r="AF412"/>
      <c r="AG412"/>
      <c r="AH412" s="96"/>
      <c r="AI412" s="471"/>
      <c r="AJ412" s="445"/>
      <c r="AK412" s="498"/>
      <c r="AL412" s="498"/>
      <c r="AM412" s="498"/>
      <c r="AN412" s="498"/>
      <c r="AO412" s="498"/>
      <c r="AP412" s="498"/>
      <c r="AQ412" s="498"/>
      <c r="AR412" s="498"/>
      <c r="AS412" s="498"/>
      <c r="AT412" s="498"/>
      <c r="AU412" s="498"/>
      <c r="AV412" s="498"/>
      <c r="AW412" s="498"/>
      <c r="AX412" s="498"/>
      <c r="AY412" s="448"/>
      <c r="AZ412" s="235"/>
      <c r="BA412" s="715"/>
      <c r="BB412"/>
      <c r="BC412" s="715"/>
      <c r="BD412"/>
      <c r="BE412" s="715"/>
      <c r="BF412"/>
      <c r="BG412" s="715"/>
      <c r="BH412"/>
      <c r="BI412" s="715"/>
      <c r="BJ412"/>
      <c r="BK412" s="715"/>
      <c r="BL412"/>
      <c r="BM412" s="715"/>
      <c r="BN412"/>
      <c r="BO412" s="387"/>
      <c r="BP412"/>
      <c r="BQ412" s="387"/>
      <c r="BR412"/>
      <c r="BS412" s="387"/>
      <c r="BT412"/>
      <c r="BU412" s="387"/>
      <c r="BV412"/>
      <c r="BW412" s="387"/>
      <c r="BX412"/>
      <c r="BY412" s="387"/>
      <c r="BZ412"/>
      <c r="CA412" s="387"/>
      <c r="CB412"/>
      <c r="CC412" s="387"/>
      <c r="CD412"/>
      <c r="CE412" s="387"/>
      <c r="CF412"/>
      <c r="CG412" s="387"/>
      <c r="CH412"/>
      <c r="CI412" s="387"/>
      <c r="CJ412"/>
      <c r="CK412" s="235"/>
      <c r="DN412" s="507"/>
      <c r="DO412" s="507"/>
      <c r="DP412" s="507"/>
      <c r="DQ412" s="507"/>
      <c r="DR412" s="507"/>
      <c r="DS412" s="507"/>
      <c r="DT412" s="507"/>
      <c r="DU412" s="507"/>
      <c r="DV412" s="507"/>
      <c r="DW412" s="507"/>
      <c r="DX412" s="507"/>
      <c r="DY412" s="507"/>
      <c r="DZ412" s="507"/>
      <c r="EA412" s="507"/>
      <c r="EB412" s="507"/>
      <c r="EC412" s="507"/>
      <c r="ED412" s="507"/>
      <c r="EE412" s="507"/>
      <c r="EF412" s="507"/>
      <c r="EG412" s="507"/>
      <c r="EH412" s="507"/>
      <c r="EI412" s="507"/>
      <c r="EJ412" s="507"/>
      <c r="EK412" s="507"/>
      <c r="EL412" s="507"/>
      <c r="EM412" s="507"/>
      <c r="EN412" s="507"/>
      <c r="EO412" s="507"/>
      <c r="EP412" s="507"/>
      <c r="EQ412" s="507"/>
      <c r="ER412" s="507"/>
      <c r="ES412" s="507"/>
      <c r="ET412" s="507"/>
      <c r="EU412" s="507"/>
      <c r="EV412" s="507"/>
      <c r="EW412" s="507"/>
      <c r="EX412" s="507"/>
      <c r="EY412" s="507"/>
      <c r="EZ412" s="507"/>
      <c r="FA412" s="507"/>
      <c r="FB412" s="507"/>
      <c r="FC412" s="507"/>
      <c r="FD412" s="507"/>
      <c r="FE412" s="507"/>
      <c r="FF412" s="507"/>
      <c r="FG412" s="507"/>
      <c r="FH412" s="507"/>
      <c r="FI412" s="507"/>
      <c r="FJ412" s="507"/>
      <c r="FK412" s="507"/>
      <c r="FL412" s="507"/>
      <c r="FM412" s="507"/>
      <c r="FN412" s="507"/>
      <c r="FO412" s="507"/>
      <c r="FP412" s="507"/>
      <c r="FQ412" s="507"/>
      <c r="FR412" s="507"/>
      <c r="FS412" s="507"/>
      <c r="FT412" s="507"/>
      <c r="FU412" s="507"/>
      <c r="FV412" s="507"/>
      <c r="FW412" s="507"/>
      <c r="FX412" s="507"/>
      <c r="FY412" s="507"/>
      <c r="FZ412" s="507"/>
      <c r="GA412" s="507"/>
      <c r="GB412" s="507"/>
      <c r="GC412" s="507"/>
      <c r="GD412" s="507"/>
      <c r="GE412" s="507"/>
      <c r="GF412" s="507"/>
      <c r="GG412" s="507"/>
      <c r="GH412" s="507"/>
      <c r="GI412" s="507"/>
      <c r="GJ412" s="507"/>
      <c r="GK412" s="507"/>
      <c r="GL412" s="507"/>
      <c r="GM412" s="507"/>
      <c r="GN412" s="507"/>
      <c r="GO412" s="507"/>
      <c r="GP412" s="507"/>
      <c r="GQ412" s="507"/>
      <c r="GR412" s="507"/>
      <c r="GS412" s="507"/>
      <c r="GT412" s="507"/>
      <c r="GU412" s="507"/>
      <c r="GV412" s="507"/>
      <c r="GW412" s="507"/>
      <c r="GX412" s="507"/>
      <c r="GY412" s="507"/>
      <c r="GZ412" s="507"/>
      <c r="HA412" s="507"/>
      <c r="HB412" s="507"/>
      <c r="HC412" s="507"/>
      <c r="HD412" s="507"/>
      <c r="HE412" s="507"/>
      <c r="HF412" s="507"/>
      <c r="HG412" s="507"/>
      <c r="HH412" s="507"/>
      <c r="HI412" s="507"/>
      <c r="HJ412" s="507"/>
      <c r="HK412" s="507"/>
      <c r="HL412" s="507"/>
      <c r="HM412" s="507"/>
      <c r="HN412" s="507"/>
      <c r="HO412" s="507"/>
      <c r="HP412" s="507"/>
      <c r="HQ412" s="507"/>
      <c r="HR412" s="507"/>
      <c r="HS412" s="507"/>
      <c r="HT412" s="507"/>
      <c r="HU412" s="507"/>
      <c r="HV412" s="507"/>
      <c r="HW412" s="507"/>
      <c r="HX412" s="507"/>
      <c r="HY412" s="507"/>
      <c r="HZ412" s="507"/>
      <c r="IA412" s="507"/>
      <c r="IB412" s="507"/>
      <c r="IC412" s="507"/>
      <c r="ID412" s="507"/>
      <c r="IE412" s="507"/>
      <c r="IF412" s="507"/>
      <c r="IG412" s="507"/>
      <c r="IH412" s="507"/>
      <c r="II412" s="507"/>
      <c r="IJ412" s="507"/>
    </row>
    <row r="413" spans="1:244" s="398" customFormat="1" ht="19" x14ac:dyDescent="0.2">
      <c r="A413"/>
      <c r="B413" s="290"/>
      <c r="C413"/>
      <c r="D413" s="341"/>
      <c r="E413" s="463"/>
      <c r="F413" s="463"/>
      <c r="G413" s="271"/>
      <c r="H413"/>
      <c r="I413" s="99"/>
      <c r="J413"/>
      <c r="K413"/>
      <c r="L413"/>
      <c r="M413" s="275"/>
      <c r="N413" s="275"/>
      <c r="O413" s="275"/>
      <c r="P413" s="275"/>
      <c r="Q413" s="275"/>
      <c r="R413" s="275"/>
      <c r="S413" s="275"/>
      <c r="T413" s="275"/>
      <c r="U413" s="275"/>
      <c r="V413" s="275"/>
      <c r="W413" s="275"/>
      <c r="X413" s="275"/>
      <c r="Y413" s="275"/>
      <c r="Z413" s="275"/>
      <c r="AA413" s="275"/>
      <c r="AB413" s="23"/>
      <c r="AC413"/>
      <c r="AD413" s="92"/>
      <c r="AE413"/>
      <c r="AF413"/>
      <c r="AG413"/>
      <c r="AH413" s="96"/>
      <c r="AI413" s="471"/>
      <c r="AJ413" s="445"/>
      <c r="AK413" s="498"/>
      <c r="AL413" s="498"/>
      <c r="AM413" s="498"/>
      <c r="AN413" s="498"/>
      <c r="AO413" s="498"/>
      <c r="AP413" s="498"/>
      <c r="AQ413" s="498"/>
      <c r="AR413" s="498"/>
      <c r="AS413" s="498"/>
      <c r="AT413" s="498"/>
      <c r="AU413" s="498"/>
      <c r="AV413" s="498"/>
      <c r="AW413" s="498"/>
      <c r="AX413" s="498"/>
      <c r="AY413" s="448"/>
      <c r="AZ413" s="235"/>
      <c r="BA413" s="715"/>
      <c r="BB413"/>
      <c r="BC413" s="715"/>
      <c r="BD413"/>
      <c r="BE413" s="715"/>
      <c r="BF413"/>
      <c r="BG413" s="715"/>
      <c r="BH413"/>
      <c r="BI413" s="715"/>
      <c r="BJ413"/>
      <c r="BK413" s="715"/>
      <c r="BL413"/>
      <c r="BM413" s="715"/>
      <c r="BN413"/>
      <c r="BO413" s="387"/>
      <c r="BP413"/>
      <c r="BQ413" s="387"/>
      <c r="BR413"/>
      <c r="BS413" s="387"/>
      <c r="BT413"/>
      <c r="BU413" s="387"/>
      <c r="BV413"/>
      <c r="BW413" s="387"/>
      <c r="BX413"/>
      <c r="BY413" s="387"/>
      <c r="BZ413"/>
      <c r="CA413" s="387"/>
      <c r="CB413"/>
      <c r="CC413" s="387"/>
      <c r="CD413"/>
      <c r="CE413" s="387"/>
      <c r="CF413"/>
      <c r="CG413" s="387"/>
      <c r="CH413"/>
      <c r="CI413" s="387"/>
      <c r="CJ413"/>
      <c r="CK413" s="235"/>
      <c r="DN413" s="507"/>
      <c r="DO413" s="507"/>
      <c r="DP413" s="507"/>
      <c r="DQ413" s="507"/>
      <c r="DR413" s="507"/>
      <c r="DS413" s="507"/>
      <c r="DT413" s="507"/>
      <c r="DU413" s="507"/>
      <c r="DV413" s="507"/>
      <c r="DW413" s="507"/>
      <c r="DX413" s="507"/>
      <c r="DY413" s="507"/>
      <c r="DZ413" s="507"/>
      <c r="EA413" s="507"/>
      <c r="EB413" s="507"/>
      <c r="EC413" s="507"/>
      <c r="ED413" s="507"/>
      <c r="EE413" s="507"/>
      <c r="EF413" s="507"/>
      <c r="EG413" s="507"/>
      <c r="EH413" s="507"/>
      <c r="EI413" s="507"/>
      <c r="EJ413" s="507"/>
      <c r="EK413" s="507"/>
      <c r="EL413" s="507"/>
      <c r="EM413" s="507"/>
      <c r="EN413" s="507"/>
      <c r="EO413" s="507"/>
      <c r="EP413" s="507"/>
      <c r="EQ413" s="507"/>
      <c r="ER413" s="507"/>
      <c r="ES413" s="507"/>
      <c r="ET413" s="507"/>
      <c r="EU413" s="507"/>
      <c r="EV413" s="507"/>
      <c r="EW413" s="507"/>
      <c r="EX413" s="507"/>
      <c r="EY413" s="507"/>
      <c r="EZ413" s="507"/>
      <c r="FA413" s="507"/>
      <c r="FB413" s="507"/>
      <c r="FC413" s="507"/>
      <c r="FD413" s="507"/>
      <c r="FE413" s="507"/>
      <c r="FF413" s="507"/>
      <c r="FG413" s="507"/>
      <c r="FH413" s="507"/>
      <c r="FI413" s="507"/>
      <c r="FJ413" s="507"/>
      <c r="FK413" s="507"/>
      <c r="FL413" s="507"/>
      <c r="FM413" s="507"/>
      <c r="FN413" s="507"/>
      <c r="FO413" s="507"/>
      <c r="FP413" s="507"/>
      <c r="FQ413" s="507"/>
      <c r="FR413" s="507"/>
      <c r="FS413" s="507"/>
      <c r="FT413" s="507"/>
      <c r="FU413" s="507"/>
      <c r="FV413" s="507"/>
      <c r="FW413" s="507"/>
      <c r="FX413" s="507"/>
      <c r="FY413" s="507"/>
      <c r="FZ413" s="507"/>
      <c r="GA413" s="507"/>
      <c r="GB413" s="507"/>
      <c r="GC413" s="507"/>
      <c r="GD413" s="507"/>
      <c r="GE413" s="507"/>
      <c r="GF413" s="507"/>
      <c r="GG413" s="507"/>
      <c r="GH413" s="507"/>
      <c r="GI413" s="507"/>
      <c r="GJ413" s="507"/>
      <c r="GK413" s="507"/>
      <c r="GL413" s="507"/>
      <c r="GM413" s="507"/>
      <c r="GN413" s="507"/>
      <c r="GO413" s="507"/>
      <c r="GP413" s="507"/>
      <c r="GQ413" s="507"/>
      <c r="GR413" s="507"/>
      <c r="GS413" s="507"/>
      <c r="GT413" s="507"/>
      <c r="GU413" s="507"/>
      <c r="GV413" s="507"/>
      <c r="GW413" s="507"/>
      <c r="GX413" s="507"/>
      <c r="GY413" s="507"/>
      <c r="GZ413" s="507"/>
      <c r="HA413" s="507"/>
      <c r="HB413" s="507"/>
      <c r="HC413" s="507"/>
      <c r="HD413" s="507"/>
      <c r="HE413" s="507"/>
      <c r="HF413" s="507"/>
      <c r="HG413" s="507"/>
      <c r="HH413" s="507"/>
      <c r="HI413" s="507"/>
      <c r="HJ413" s="507"/>
      <c r="HK413" s="507"/>
      <c r="HL413" s="507"/>
      <c r="HM413" s="507"/>
      <c r="HN413" s="507"/>
      <c r="HO413" s="507"/>
      <c r="HP413" s="507"/>
      <c r="HQ413" s="507"/>
      <c r="HR413" s="507"/>
      <c r="HS413" s="507"/>
      <c r="HT413" s="507"/>
      <c r="HU413" s="507"/>
      <c r="HV413" s="507"/>
      <c r="HW413" s="507"/>
      <c r="HX413" s="507"/>
      <c r="HY413" s="507"/>
      <c r="HZ413" s="507"/>
      <c r="IA413" s="507"/>
      <c r="IB413" s="507"/>
      <c r="IC413" s="507"/>
      <c r="ID413" s="507"/>
      <c r="IE413" s="507"/>
      <c r="IF413" s="507"/>
      <c r="IG413" s="507"/>
      <c r="IH413" s="507"/>
      <c r="II413" s="507"/>
      <c r="IJ413" s="507"/>
    </row>
    <row r="414" spans="1:244" s="398" customFormat="1" ht="19" x14ac:dyDescent="0.2">
      <c r="A414"/>
      <c r="B414" s="290"/>
      <c r="C414"/>
      <c r="D414" s="341"/>
      <c r="E414" s="463"/>
      <c r="F414" s="463"/>
      <c r="G414" s="271"/>
      <c r="H414"/>
      <c r="I414" s="99"/>
      <c r="J414"/>
      <c r="K414"/>
      <c r="L414"/>
      <c r="M414" s="275"/>
      <c r="N414" s="275"/>
      <c r="O414" s="275"/>
      <c r="P414" s="275"/>
      <c r="Q414" s="275"/>
      <c r="R414" s="275"/>
      <c r="S414" s="275"/>
      <c r="T414" s="275"/>
      <c r="U414" s="275"/>
      <c r="V414" s="275"/>
      <c r="W414" s="275"/>
      <c r="X414" s="275"/>
      <c r="Y414" s="275"/>
      <c r="Z414" s="275"/>
      <c r="AA414" s="275"/>
      <c r="AB414" s="23"/>
      <c r="AC414"/>
      <c r="AD414" s="92"/>
      <c r="AE414"/>
      <c r="AF414"/>
      <c r="AG414"/>
      <c r="AH414" s="96"/>
      <c r="AI414" s="471"/>
      <c r="AJ414" s="445"/>
      <c r="AK414" s="498"/>
      <c r="AL414" s="498"/>
      <c r="AM414" s="498"/>
      <c r="AN414" s="498"/>
      <c r="AO414" s="498"/>
      <c r="AP414" s="498"/>
      <c r="AQ414" s="498"/>
      <c r="AR414" s="498"/>
      <c r="AS414" s="498"/>
      <c r="AT414" s="498"/>
      <c r="AU414" s="498"/>
      <c r="AV414" s="498"/>
      <c r="AW414" s="498"/>
      <c r="AX414" s="498"/>
      <c r="AY414" s="448"/>
      <c r="AZ414" s="235"/>
      <c r="BA414" s="715"/>
      <c r="BB414"/>
      <c r="BC414" s="715"/>
      <c r="BD414"/>
      <c r="BE414" s="715"/>
      <c r="BF414"/>
      <c r="BG414" s="715"/>
      <c r="BH414"/>
      <c r="BI414" s="715"/>
      <c r="BJ414"/>
      <c r="BK414" s="715"/>
      <c r="BL414"/>
      <c r="BM414" s="715"/>
      <c r="BN414"/>
      <c r="BO414" s="387"/>
      <c r="BP414"/>
      <c r="BQ414" s="387"/>
      <c r="BR414"/>
      <c r="BS414" s="387"/>
      <c r="BT414"/>
      <c r="BU414" s="387"/>
      <c r="BV414"/>
      <c r="BW414" s="387"/>
      <c r="BX414"/>
      <c r="BY414" s="387"/>
      <c r="BZ414"/>
      <c r="CA414" s="387"/>
      <c r="CB414"/>
      <c r="CC414" s="387"/>
      <c r="CD414"/>
      <c r="CE414" s="387"/>
      <c r="CF414"/>
      <c r="CG414" s="387"/>
      <c r="CH414"/>
      <c r="CI414" s="387"/>
      <c r="CJ414"/>
      <c r="CK414" s="235"/>
      <c r="DN414" s="507"/>
      <c r="DO414" s="507"/>
      <c r="DP414" s="507"/>
      <c r="DQ414" s="507"/>
      <c r="DR414" s="507"/>
      <c r="DS414" s="507"/>
      <c r="DT414" s="507"/>
      <c r="DU414" s="507"/>
      <c r="DV414" s="507"/>
      <c r="DW414" s="507"/>
      <c r="DX414" s="507"/>
      <c r="DY414" s="507"/>
      <c r="DZ414" s="507"/>
      <c r="EA414" s="507"/>
      <c r="EB414" s="507"/>
      <c r="EC414" s="507"/>
      <c r="ED414" s="507"/>
      <c r="EE414" s="507"/>
      <c r="EF414" s="507"/>
      <c r="EG414" s="507"/>
      <c r="EH414" s="507"/>
      <c r="EI414" s="507"/>
      <c r="EJ414" s="507"/>
      <c r="EK414" s="507"/>
      <c r="EL414" s="507"/>
      <c r="EM414" s="507"/>
      <c r="EN414" s="507"/>
      <c r="EO414" s="507"/>
      <c r="EP414" s="507"/>
      <c r="EQ414" s="507"/>
      <c r="ER414" s="507"/>
      <c r="ES414" s="507"/>
      <c r="ET414" s="507"/>
      <c r="EU414" s="507"/>
      <c r="EV414" s="507"/>
      <c r="EW414" s="507"/>
      <c r="EX414" s="507"/>
      <c r="EY414" s="507"/>
      <c r="EZ414" s="507"/>
      <c r="FA414" s="507"/>
      <c r="FB414" s="507"/>
      <c r="FC414" s="507"/>
      <c r="FD414" s="507"/>
      <c r="FE414" s="507"/>
      <c r="FF414" s="507"/>
      <c r="FG414" s="507"/>
      <c r="FH414" s="507"/>
      <c r="FI414" s="507"/>
      <c r="FJ414" s="507"/>
      <c r="FK414" s="507"/>
      <c r="FL414" s="507"/>
      <c r="FM414" s="507"/>
      <c r="FN414" s="507"/>
      <c r="FO414" s="507"/>
      <c r="FP414" s="507"/>
      <c r="FQ414" s="507"/>
      <c r="FR414" s="507"/>
      <c r="FS414" s="507"/>
      <c r="FT414" s="507"/>
      <c r="FU414" s="507"/>
      <c r="FV414" s="507"/>
      <c r="FW414" s="507"/>
      <c r="FX414" s="507"/>
      <c r="FY414" s="507"/>
      <c r="FZ414" s="507"/>
      <c r="GA414" s="507"/>
      <c r="GB414" s="507"/>
      <c r="GC414" s="507"/>
      <c r="GD414" s="507"/>
      <c r="GE414" s="507"/>
      <c r="GF414" s="507"/>
      <c r="GG414" s="507"/>
      <c r="GH414" s="507"/>
      <c r="GI414" s="507"/>
      <c r="GJ414" s="507"/>
      <c r="GK414" s="507"/>
      <c r="GL414" s="507"/>
      <c r="GM414" s="507"/>
      <c r="GN414" s="507"/>
      <c r="GO414" s="507"/>
      <c r="GP414" s="507"/>
      <c r="GQ414" s="507"/>
      <c r="GR414" s="507"/>
      <c r="GS414" s="507"/>
      <c r="GT414" s="507"/>
      <c r="GU414" s="507"/>
      <c r="GV414" s="507"/>
      <c r="GW414" s="507"/>
      <c r="GX414" s="507"/>
      <c r="GY414" s="507"/>
      <c r="GZ414" s="507"/>
      <c r="HA414" s="507"/>
      <c r="HB414" s="507"/>
      <c r="HC414" s="507"/>
      <c r="HD414" s="507"/>
      <c r="HE414" s="507"/>
      <c r="HF414" s="507"/>
      <c r="HG414" s="507"/>
      <c r="HH414" s="507"/>
      <c r="HI414" s="507"/>
      <c r="HJ414" s="507"/>
      <c r="HK414" s="507"/>
      <c r="HL414" s="507"/>
      <c r="HM414" s="507"/>
      <c r="HN414" s="507"/>
      <c r="HO414" s="507"/>
      <c r="HP414" s="507"/>
      <c r="HQ414" s="507"/>
      <c r="HR414" s="507"/>
      <c r="HS414" s="507"/>
      <c r="HT414" s="507"/>
      <c r="HU414" s="507"/>
      <c r="HV414" s="507"/>
      <c r="HW414" s="507"/>
      <c r="HX414" s="507"/>
      <c r="HY414" s="507"/>
      <c r="HZ414" s="507"/>
      <c r="IA414" s="507"/>
      <c r="IB414" s="507"/>
      <c r="IC414" s="507"/>
      <c r="ID414" s="507"/>
      <c r="IE414" s="507"/>
      <c r="IF414" s="507"/>
      <c r="IG414" s="507"/>
      <c r="IH414" s="507"/>
      <c r="II414" s="507"/>
      <c r="IJ414" s="507"/>
    </row>
    <row r="415" spans="1:244" s="398" customFormat="1" ht="19" x14ac:dyDescent="0.2">
      <c r="A415"/>
      <c r="B415" s="290"/>
      <c r="C415"/>
      <c r="D415" s="341"/>
      <c r="E415" s="463"/>
      <c r="F415" s="463"/>
      <c r="G415" s="271"/>
      <c r="H415"/>
      <c r="I415" s="99"/>
      <c r="J415"/>
      <c r="K415"/>
      <c r="L415"/>
      <c r="M415" s="275"/>
      <c r="N415" s="275"/>
      <c r="O415" s="275"/>
      <c r="P415" s="275"/>
      <c r="Q415" s="275"/>
      <c r="R415" s="275"/>
      <c r="S415" s="275"/>
      <c r="T415" s="275"/>
      <c r="U415" s="275"/>
      <c r="V415" s="275"/>
      <c r="W415" s="275"/>
      <c r="X415" s="275"/>
      <c r="Y415" s="275"/>
      <c r="Z415" s="275"/>
      <c r="AA415" s="275"/>
      <c r="AB415" s="23"/>
      <c r="AC415"/>
      <c r="AD415" s="92"/>
      <c r="AE415"/>
      <c r="AF415"/>
      <c r="AG415"/>
      <c r="AH415" s="96"/>
      <c r="AI415" s="471"/>
      <c r="AJ415" s="445"/>
      <c r="AK415" s="498"/>
      <c r="AL415" s="498"/>
      <c r="AM415" s="498"/>
      <c r="AN415" s="498"/>
      <c r="AO415" s="498"/>
      <c r="AP415" s="498"/>
      <c r="AQ415" s="498"/>
      <c r="AR415" s="498"/>
      <c r="AS415" s="498"/>
      <c r="AT415" s="498"/>
      <c r="AU415" s="498"/>
      <c r="AV415" s="498"/>
      <c r="AW415" s="498"/>
      <c r="AX415" s="498"/>
      <c r="AY415" s="448"/>
      <c r="AZ415" s="235"/>
      <c r="BA415" s="715"/>
      <c r="BB415"/>
      <c r="BC415" s="715"/>
      <c r="BD415"/>
      <c r="BE415" s="715"/>
      <c r="BF415"/>
      <c r="BG415" s="715"/>
      <c r="BH415"/>
      <c r="BI415" s="715"/>
      <c r="BJ415"/>
      <c r="BK415" s="715"/>
      <c r="BL415"/>
      <c r="BM415" s="715"/>
      <c r="BN415"/>
      <c r="BO415" s="387"/>
      <c r="BP415"/>
      <c r="BQ415" s="387"/>
      <c r="BR415"/>
      <c r="BS415" s="387"/>
      <c r="BT415"/>
      <c r="BU415" s="387"/>
      <c r="BV415"/>
      <c r="BW415" s="387"/>
      <c r="BX415"/>
      <c r="BY415" s="387"/>
      <c r="BZ415"/>
      <c r="CA415" s="387"/>
      <c r="CB415"/>
      <c r="CC415" s="387"/>
      <c r="CD415"/>
      <c r="CE415" s="387"/>
      <c r="CF415"/>
      <c r="CG415" s="387"/>
      <c r="CH415"/>
      <c r="CI415" s="387"/>
      <c r="CJ415"/>
      <c r="CK415" s="235"/>
      <c r="DN415" s="507"/>
      <c r="DO415" s="507"/>
      <c r="DP415" s="507"/>
      <c r="DQ415" s="507"/>
      <c r="DR415" s="507"/>
      <c r="DS415" s="507"/>
      <c r="DT415" s="507"/>
      <c r="DU415" s="507"/>
      <c r="DV415" s="507"/>
      <c r="DW415" s="507"/>
      <c r="DX415" s="507"/>
      <c r="DY415" s="507"/>
      <c r="DZ415" s="507"/>
      <c r="EA415" s="507"/>
      <c r="EB415" s="507"/>
      <c r="EC415" s="507"/>
      <c r="ED415" s="507"/>
      <c r="EE415" s="507"/>
      <c r="EF415" s="507"/>
      <c r="EG415" s="507"/>
      <c r="EH415" s="507"/>
      <c r="EI415" s="507"/>
      <c r="EJ415" s="507"/>
      <c r="EK415" s="507"/>
      <c r="EL415" s="507"/>
      <c r="EM415" s="507"/>
      <c r="EN415" s="507"/>
      <c r="EO415" s="507"/>
      <c r="EP415" s="507"/>
      <c r="EQ415" s="507"/>
      <c r="ER415" s="507"/>
      <c r="ES415" s="507"/>
      <c r="ET415" s="507"/>
      <c r="EU415" s="507"/>
      <c r="EV415" s="507"/>
      <c r="EW415" s="507"/>
      <c r="EX415" s="507"/>
      <c r="EY415" s="507"/>
      <c r="EZ415" s="507"/>
      <c r="FA415" s="507"/>
      <c r="FB415" s="507"/>
      <c r="FC415" s="507"/>
      <c r="FD415" s="507"/>
      <c r="FE415" s="507"/>
      <c r="FF415" s="507"/>
      <c r="FG415" s="507"/>
      <c r="FH415" s="507"/>
      <c r="FI415" s="507"/>
      <c r="FJ415" s="507"/>
      <c r="FK415" s="507"/>
      <c r="FL415" s="507"/>
      <c r="FM415" s="507"/>
      <c r="FN415" s="507"/>
      <c r="FO415" s="507"/>
      <c r="FP415" s="507"/>
      <c r="FQ415" s="507"/>
      <c r="FR415" s="507"/>
      <c r="FS415" s="507"/>
      <c r="FT415" s="507"/>
      <c r="FU415" s="507"/>
      <c r="FV415" s="507"/>
      <c r="FW415" s="507"/>
      <c r="FX415" s="507"/>
      <c r="FY415" s="507"/>
      <c r="FZ415" s="507"/>
      <c r="GA415" s="507"/>
      <c r="GB415" s="507"/>
      <c r="GC415" s="507"/>
      <c r="GD415" s="507"/>
      <c r="GE415" s="507"/>
      <c r="GF415" s="507"/>
      <c r="GG415" s="507"/>
      <c r="GH415" s="507"/>
      <c r="GI415" s="507"/>
      <c r="GJ415" s="507"/>
      <c r="GK415" s="507"/>
      <c r="GL415" s="507"/>
      <c r="GM415" s="507"/>
      <c r="GN415" s="507"/>
      <c r="GO415" s="507"/>
      <c r="GP415" s="507"/>
      <c r="GQ415" s="507"/>
      <c r="GR415" s="507"/>
      <c r="GS415" s="507"/>
      <c r="GT415" s="507"/>
      <c r="GU415" s="507"/>
      <c r="GV415" s="507"/>
      <c r="GW415" s="507"/>
      <c r="GX415" s="507"/>
      <c r="GY415" s="507"/>
      <c r="GZ415" s="507"/>
      <c r="HA415" s="507"/>
      <c r="HB415" s="507"/>
      <c r="HC415" s="507"/>
      <c r="HD415" s="507"/>
      <c r="HE415" s="507"/>
      <c r="HF415" s="507"/>
      <c r="HG415" s="507"/>
      <c r="HH415" s="507"/>
      <c r="HI415" s="507"/>
      <c r="HJ415" s="507"/>
      <c r="HK415" s="507"/>
      <c r="HL415" s="507"/>
      <c r="HM415" s="507"/>
      <c r="HN415" s="507"/>
      <c r="HO415" s="507"/>
      <c r="HP415" s="507"/>
      <c r="HQ415" s="507"/>
      <c r="HR415" s="507"/>
      <c r="HS415" s="507"/>
      <c r="HT415" s="507"/>
      <c r="HU415" s="507"/>
      <c r="HV415" s="507"/>
      <c r="HW415" s="507"/>
      <c r="HX415" s="507"/>
      <c r="HY415" s="507"/>
      <c r="HZ415" s="507"/>
      <c r="IA415" s="507"/>
      <c r="IB415" s="507"/>
      <c r="IC415" s="507"/>
      <c r="ID415" s="507"/>
      <c r="IE415" s="507"/>
      <c r="IF415" s="507"/>
      <c r="IG415" s="507"/>
      <c r="IH415" s="507"/>
      <c r="II415" s="507"/>
      <c r="IJ415" s="507"/>
    </row>
    <row r="416" spans="1:244" s="398" customFormat="1" ht="19" x14ac:dyDescent="0.2">
      <c r="A416"/>
      <c r="B416" s="290"/>
      <c r="C416"/>
      <c r="D416" s="341"/>
      <c r="E416" s="463"/>
      <c r="F416" s="463"/>
      <c r="G416" s="271"/>
      <c r="H416"/>
      <c r="I416" s="99"/>
      <c r="J416"/>
      <c r="K416"/>
      <c r="L416"/>
      <c r="M416" s="275"/>
      <c r="N416" s="275"/>
      <c r="O416" s="275"/>
      <c r="P416" s="275"/>
      <c r="Q416" s="275"/>
      <c r="R416" s="275"/>
      <c r="S416" s="275"/>
      <c r="T416" s="275"/>
      <c r="U416" s="275"/>
      <c r="V416" s="275"/>
      <c r="W416" s="275"/>
      <c r="X416" s="275"/>
      <c r="Y416" s="275"/>
      <c r="Z416" s="275"/>
      <c r="AA416" s="275"/>
      <c r="AB416" s="23"/>
      <c r="AC416"/>
      <c r="AD416" s="92"/>
      <c r="AE416"/>
      <c r="AF416"/>
      <c r="AG416"/>
      <c r="AH416" s="96"/>
      <c r="AI416" s="471"/>
      <c r="AJ416" s="445"/>
      <c r="AK416" s="498"/>
      <c r="AL416" s="498"/>
      <c r="AM416" s="498"/>
      <c r="AN416" s="498"/>
      <c r="AO416" s="498"/>
      <c r="AP416" s="498"/>
      <c r="AQ416" s="498"/>
      <c r="AR416" s="498"/>
      <c r="AS416" s="498"/>
      <c r="AT416" s="498"/>
      <c r="AU416" s="498"/>
      <c r="AV416" s="498"/>
      <c r="AW416" s="498"/>
      <c r="AX416" s="498"/>
      <c r="AY416" s="448"/>
      <c r="AZ416" s="235"/>
      <c r="BA416" s="715"/>
      <c r="BB416"/>
      <c r="BC416" s="715"/>
      <c r="BD416"/>
      <c r="BE416" s="715"/>
      <c r="BF416"/>
      <c r="BG416" s="715"/>
      <c r="BH416"/>
      <c r="BI416" s="715"/>
      <c r="BJ416"/>
      <c r="BK416" s="715"/>
      <c r="BL416"/>
      <c r="BM416" s="715"/>
      <c r="BN416"/>
      <c r="BO416" s="387"/>
      <c r="BP416"/>
      <c r="BQ416" s="387"/>
      <c r="BR416"/>
      <c r="BS416" s="387"/>
      <c r="BT416"/>
      <c r="BU416" s="387"/>
      <c r="BV416"/>
      <c r="BW416" s="387"/>
      <c r="BX416"/>
      <c r="BY416" s="387"/>
      <c r="BZ416"/>
      <c r="CA416" s="387"/>
      <c r="CB416"/>
      <c r="CC416" s="387"/>
      <c r="CD416"/>
      <c r="CE416" s="387"/>
      <c r="CF416"/>
      <c r="CG416" s="387"/>
      <c r="CH416"/>
      <c r="CI416" s="387"/>
      <c r="CJ416"/>
      <c r="CK416" s="235"/>
      <c r="DN416" s="507"/>
      <c r="DO416" s="507"/>
      <c r="DP416" s="507"/>
      <c r="DQ416" s="507"/>
      <c r="DR416" s="507"/>
      <c r="DS416" s="507"/>
      <c r="DT416" s="507"/>
      <c r="DU416" s="507"/>
      <c r="DV416" s="507"/>
      <c r="DW416" s="507"/>
      <c r="DX416" s="507"/>
      <c r="DY416" s="507"/>
      <c r="DZ416" s="507"/>
      <c r="EA416" s="507"/>
      <c r="EB416" s="507"/>
      <c r="EC416" s="507"/>
      <c r="ED416" s="507"/>
      <c r="EE416" s="507"/>
      <c r="EF416" s="507"/>
      <c r="EG416" s="507"/>
      <c r="EH416" s="507"/>
      <c r="EI416" s="507"/>
      <c r="EJ416" s="507"/>
      <c r="EK416" s="507"/>
      <c r="EL416" s="507"/>
      <c r="EM416" s="507"/>
      <c r="EN416" s="507"/>
      <c r="EO416" s="507"/>
      <c r="EP416" s="507"/>
      <c r="EQ416" s="507"/>
      <c r="ER416" s="507"/>
      <c r="ES416" s="507"/>
      <c r="ET416" s="507"/>
      <c r="EU416" s="507"/>
      <c r="EV416" s="507"/>
      <c r="EW416" s="507"/>
      <c r="EX416" s="507"/>
      <c r="EY416" s="507"/>
      <c r="EZ416" s="507"/>
      <c r="FA416" s="507"/>
      <c r="FB416" s="507"/>
      <c r="FC416" s="507"/>
      <c r="FD416" s="507"/>
      <c r="FE416" s="507"/>
      <c r="FF416" s="507"/>
      <c r="FG416" s="507"/>
      <c r="FH416" s="507"/>
      <c r="FI416" s="507"/>
      <c r="FJ416" s="507"/>
      <c r="FK416" s="507"/>
      <c r="FL416" s="507"/>
      <c r="FM416" s="507"/>
      <c r="FN416" s="507"/>
      <c r="FO416" s="507"/>
      <c r="FP416" s="507"/>
      <c r="FQ416" s="507"/>
      <c r="FR416" s="507"/>
      <c r="FS416" s="507"/>
      <c r="FT416" s="507"/>
      <c r="FU416" s="507"/>
      <c r="FV416" s="507"/>
      <c r="FW416" s="507"/>
      <c r="FX416" s="507"/>
      <c r="FY416" s="507"/>
      <c r="FZ416" s="507"/>
      <c r="GA416" s="507"/>
      <c r="GB416" s="507"/>
      <c r="GC416" s="507"/>
      <c r="GD416" s="507"/>
      <c r="GE416" s="507"/>
      <c r="GF416" s="507"/>
      <c r="GG416" s="507"/>
      <c r="GH416" s="507"/>
      <c r="GI416" s="507"/>
      <c r="GJ416" s="507"/>
      <c r="GK416" s="507"/>
      <c r="GL416" s="507"/>
      <c r="GM416" s="507"/>
      <c r="GN416" s="507"/>
      <c r="GO416" s="507"/>
      <c r="GP416" s="507"/>
      <c r="GQ416" s="507"/>
      <c r="GR416" s="507"/>
      <c r="GS416" s="507"/>
      <c r="GT416" s="507"/>
      <c r="GU416" s="507"/>
      <c r="GV416" s="507"/>
      <c r="GW416" s="507"/>
      <c r="GX416" s="507"/>
      <c r="GY416" s="507"/>
      <c r="GZ416" s="507"/>
      <c r="HA416" s="507"/>
      <c r="HB416" s="507"/>
      <c r="HC416" s="507"/>
      <c r="HD416" s="507"/>
      <c r="HE416" s="507"/>
      <c r="HF416" s="507"/>
      <c r="HG416" s="507"/>
      <c r="HH416" s="507"/>
      <c r="HI416" s="507"/>
      <c r="HJ416" s="507"/>
      <c r="HK416" s="507"/>
      <c r="HL416" s="507"/>
      <c r="HM416" s="507"/>
      <c r="HN416" s="507"/>
      <c r="HO416" s="507"/>
      <c r="HP416" s="507"/>
      <c r="HQ416" s="507"/>
      <c r="HR416" s="507"/>
      <c r="HS416" s="507"/>
      <c r="HT416" s="507"/>
      <c r="HU416" s="507"/>
      <c r="HV416" s="507"/>
      <c r="HW416" s="507"/>
      <c r="HX416" s="507"/>
      <c r="HY416" s="507"/>
      <c r="HZ416" s="507"/>
      <c r="IA416" s="507"/>
      <c r="IB416" s="507"/>
      <c r="IC416" s="507"/>
      <c r="ID416" s="507"/>
      <c r="IE416" s="507"/>
      <c r="IF416" s="507"/>
      <c r="IG416" s="507"/>
      <c r="IH416" s="507"/>
      <c r="II416" s="507"/>
      <c r="IJ416" s="507"/>
    </row>
    <row r="417" spans="1:244" s="398" customFormat="1" ht="19" x14ac:dyDescent="0.2">
      <c r="A417"/>
      <c r="B417" s="290"/>
      <c r="C417"/>
      <c r="D417" s="341"/>
      <c r="E417" s="463"/>
      <c r="F417" s="463"/>
      <c r="G417" s="271"/>
      <c r="H417"/>
      <c r="I417" s="99"/>
      <c r="J417"/>
      <c r="K417"/>
      <c r="L417"/>
      <c r="M417" s="275"/>
      <c r="N417" s="275"/>
      <c r="O417" s="275"/>
      <c r="P417" s="275"/>
      <c r="Q417" s="275"/>
      <c r="R417" s="275"/>
      <c r="S417" s="275"/>
      <c r="T417" s="275"/>
      <c r="U417" s="275"/>
      <c r="V417" s="275"/>
      <c r="W417" s="275"/>
      <c r="X417" s="275"/>
      <c r="Y417" s="275"/>
      <c r="Z417" s="275"/>
      <c r="AA417" s="275"/>
      <c r="AB417" s="23"/>
      <c r="AC417"/>
      <c r="AD417" s="92"/>
      <c r="AE417"/>
      <c r="AF417"/>
      <c r="AG417"/>
      <c r="AH417" s="96"/>
      <c r="AI417" s="471"/>
      <c r="AJ417" s="445"/>
      <c r="AK417" s="498"/>
      <c r="AL417" s="498"/>
      <c r="AM417" s="498"/>
      <c r="AN417" s="498"/>
      <c r="AO417" s="498"/>
      <c r="AP417" s="498"/>
      <c r="AQ417" s="498"/>
      <c r="AR417" s="498"/>
      <c r="AS417" s="498"/>
      <c r="AT417" s="498"/>
      <c r="AU417" s="498"/>
      <c r="AV417" s="498"/>
      <c r="AW417" s="498"/>
      <c r="AX417" s="498"/>
      <c r="AY417" s="448"/>
      <c r="AZ417" s="235"/>
      <c r="BA417" s="715"/>
      <c r="BB417"/>
      <c r="BC417" s="715"/>
      <c r="BD417"/>
      <c r="BE417" s="715"/>
      <c r="BF417"/>
      <c r="BG417" s="715"/>
      <c r="BH417"/>
      <c r="BI417" s="715"/>
      <c r="BJ417"/>
      <c r="BK417" s="715"/>
      <c r="BL417"/>
      <c r="BM417" s="715"/>
      <c r="BN417"/>
      <c r="BO417" s="387"/>
      <c r="BP417"/>
      <c r="BQ417" s="387"/>
      <c r="BR417"/>
      <c r="BS417" s="387"/>
      <c r="BT417"/>
      <c r="BU417" s="387"/>
      <c r="BV417"/>
      <c r="BW417" s="387"/>
      <c r="BX417"/>
      <c r="BY417" s="387"/>
      <c r="BZ417"/>
      <c r="CA417" s="387"/>
      <c r="CB417"/>
      <c r="CC417" s="387"/>
      <c r="CD417"/>
      <c r="CE417" s="387"/>
      <c r="CF417"/>
      <c r="CG417" s="387"/>
      <c r="CH417"/>
      <c r="CI417" s="387"/>
      <c r="CJ417"/>
      <c r="CK417" s="235"/>
      <c r="DN417" s="507"/>
      <c r="DO417" s="507"/>
      <c r="DP417" s="507"/>
      <c r="DQ417" s="507"/>
      <c r="DR417" s="507"/>
      <c r="DS417" s="507"/>
      <c r="DT417" s="507"/>
      <c r="DU417" s="507"/>
      <c r="DV417" s="507"/>
      <c r="DW417" s="507"/>
      <c r="DX417" s="507"/>
      <c r="DY417" s="507"/>
      <c r="DZ417" s="507"/>
      <c r="EA417" s="507"/>
      <c r="EB417" s="507"/>
      <c r="EC417" s="507"/>
      <c r="ED417" s="507"/>
      <c r="EE417" s="507"/>
      <c r="EF417" s="507"/>
      <c r="EG417" s="507"/>
      <c r="EH417" s="507"/>
      <c r="EI417" s="507"/>
      <c r="EJ417" s="507"/>
      <c r="EK417" s="507"/>
      <c r="EL417" s="507"/>
      <c r="EM417" s="507"/>
      <c r="EN417" s="507"/>
      <c r="EO417" s="507"/>
      <c r="EP417" s="507"/>
      <c r="EQ417" s="507"/>
      <c r="ER417" s="507"/>
      <c r="ES417" s="507"/>
      <c r="ET417" s="507"/>
      <c r="EU417" s="507"/>
      <c r="EV417" s="507"/>
      <c r="EW417" s="507"/>
      <c r="EX417" s="507"/>
      <c r="EY417" s="507"/>
      <c r="EZ417" s="507"/>
      <c r="FA417" s="507"/>
      <c r="FB417" s="507"/>
      <c r="FC417" s="507"/>
      <c r="FD417" s="507"/>
      <c r="FE417" s="507"/>
      <c r="FF417" s="507"/>
      <c r="FG417" s="507"/>
      <c r="FH417" s="507"/>
      <c r="FI417" s="507"/>
      <c r="FJ417" s="507"/>
      <c r="FK417" s="507"/>
      <c r="FL417" s="507"/>
      <c r="FM417" s="507"/>
      <c r="FN417" s="507"/>
      <c r="FO417" s="507"/>
      <c r="FP417" s="507"/>
      <c r="FQ417" s="507"/>
      <c r="FR417" s="507"/>
      <c r="FS417" s="507"/>
      <c r="FT417" s="507"/>
      <c r="FU417" s="507"/>
      <c r="FV417" s="507"/>
      <c r="FW417" s="507"/>
      <c r="FX417" s="507"/>
      <c r="FY417" s="507"/>
      <c r="FZ417" s="507"/>
      <c r="GA417" s="507"/>
      <c r="GB417" s="507"/>
      <c r="GC417" s="507"/>
      <c r="GD417" s="507"/>
      <c r="GE417" s="507"/>
      <c r="GF417" s="507"/>
      <c r="GG417" s="507"/>
      <c r="GH417" s="507"/>
      <c r="GI417" s="507"/>
      <c r="GJ417" s="507"/>
      <c r="GK417" s="507"/>
      <c r="GL417" s="507"/>
      <c r="GM417" s="507"/>
      <c r="GN417" s="507"/>
      <c r="GO417" s="507"/>
      <c r="GP417" s="507"/>
      <c r="GQ417" s="507"/>
      <c r="GR417" s="507"/>
      <c r="GS417" s="507"/>
      <c r="GT417" s="507"/>
      <c r="GU417" s="507"/>
      <c r="GV417" s="507"/>
      <c r="GW417" s="507"/>
      <c r="GX417" s="507"/>
      <c r="GY417" s="507"/>
      <c r="GZ417" s="507"/>
      <c r="HA417" s="507"/>
      <c r="HB417" s="507"/>
      <c r="HC417" s="507"/>
      <c r="HD417" s="507"/>
      <c r="HE417" s="507"/>
      <c r="HF417" s="507"/>
      <c r="HG417" s="507"/>
      <c r="HH417" s="507"/>
      <c r="HI417" s="507"/>
      <c r="HJ417" s="507"/>
      <c r="HK417" s="507"/>
      <c r="HL417" s="507"/>
      <c r="HM417" s="507"/>
      <c r="HN417" s="507"/>
      <c r="HO417" s="507"/>
      <c r="HP417" s="507"/>
      <c r="HQ417" s="507"/>
      <c r="HR417" s="507"/>
      <c r="HS417" s="507"/>
      <c r="HT417" s="507"/>
      <c r="HU417" s="507"/>
      <c r="HV417" s="507"/>
      <c r="HW417" s="507"/>
      <c r="HX417" s="507"/>
      <c r="HY417" s="507"/>
      <c r="HZ417" s="507"/>
      <c r="IA417" s="507"/>
      <c r="IB417" s="507"/>
      <c r="IC417" s="507"/>
      <c r="ID417" s="507"/>
      <c r="IE417" s="507"/>
      <c r="IF417" s="507"/>
      <c r="IG417" s="507"/>
      <c r="IH417" s="507"/>
      <c r="II417" s="507"/>
      <c r="IJ417" s="507"/>
    </row>
    <row r="418" spans="1:244" s="398" customFormat="1" ht="19" x14ac:dyDescent="0.2">
      <c r="A418"/>
      <c r="B418" s="290"/>
      <c r="C418"/>
      <c r="D418" s="341"/>
      <c r="E418" s="463"/>
      <c r="F418" s="463"/>
      <c r="G418" s="271"/>
      <c r="H418"/>
      <c r="I418" s="99"/>
      <c r="J418"/>
      <c r="K418"/>
      <c r="L418"/>
      <c r="M418" s="275"/>
      <c r="N418" s="275"/>
      <c r="O418" s="275"/>
      <c r="P418" s="275"/>
      <c r="Q418" s="275"/>
      <c r="R418" s="275"/>
      <c r="S418" s="275"/>
      <c r="T418" s="275"/>
      <c r="U418" s="275"/>
      <c r="V418" s="275"/>
      <c r="W418" s="275"/>
      <c r="X418" s="275"/>
      <c r="Y418" s="275"/>
      <c r="Z418" s="275"/>
      <c r="AA418" s="275"/>
      <c r="AB418" s="23"/>
      <c r="AC418"/>
      <c r="AD418" s="92"/>
      <c r="AE418"/>
      <c r="AF418"/>
      <c r="AG418"/>
      <c r="AH418" s="96"/>
      <c r="AI418" s="471"/>
      <c r="AJ418" s="445"/>
      <c r="AK418" s="498"/>
      <c r="AL418" s="498"/>
      <c r="AM418" s="498"/>
      <c r="AN418" s="498"/>
      <c r="AO418" s="498"/>
      <c r="AP418" s="498"/>
      <c r="AQ418" s="498"/>
      <c r="AR418" s="498"/>
      <c r="AS418" s="498"/>
      <c r="AT418" s="498"/>
      <c r="AU418" s="498"/>
      <c r="AV418" s="498"/>
      <c r="AW418" s="498"/>
      <c r="AX418" s="498"/>
      <c r="AY418" s="448"/>
      <c r="AZ418" s="235"/>
      <c r="BA418" s="715"/>
      <c r="BB418"/>
      <c r="BC418" s="715"/>
      <c r="BD418"/>
      <c r="BE418" s="715"/>
      <c r="BF418"/>
      <c r="BG418" s="715"/>
      <c r="BH418"/>
      <c r="BI418" s="715"/>
      <c r="BJ418"/>
      <c r="BK418" s="715"/>
      <c r="BL418"/>
      <c r="BM418" s="715"/>
      <c r="BN418"/>
      <c r="BO418" s="387"/>
      <c r="BP418"/>
      <c r="BQ418" s="387"/>
      <c r="BR418"/>
      <c r="BS418" s="387"/>
      <c r="BT418"/>
      <c r="BU418" s="387"/>
      <c r="BV418"/>
      <c r="BW418" s="387"/>
      <c r="BX418"/>
      <c r="BY418" s="387"/>
      <c r="BZ418"/>
      <c r="CA418" s="387"/>
      <c r="CB418"/>
      <c r="CC418" s="387"/>
      <c r="CD418"/>
      <c r="CE418" s="387"/>
      <c r="CF418"/>
      <c r="CG418" s="387"/>
      <c r="CH418"/>
      <c r="CI418" s="387"/>
      <c r="CJ418"/>
      <c r="CK418" s="235"/>
      <c r="DN418" s="507"/>
      <c r="DO418" s="507"/>
      <c r="DP418" s="507"/>
      <c r="DQ418" s="507"/>
      <c r="DR418" s="507"/>
      <c r="DS418" s="507"/>
      <c r="DT418" s="507"/>
      <c r="DU418" s="507"/>
      <c r="DV418" s="507"/>
      <c r="DW418" s="507"/>
      <c r="DX418" s="507"/>
      <c r="DY418" s="507"/>
      <c r="DZ418" s="507"/>
      <c r="EA418" s="507"/>
      <c r="EB418" s="507"/>
      <c r="EC418" s="507"/>
      <c r="ED418" s="507"/>
      <c r="EE418" s="507"/>
      <c r="EF418" s="507"/>
      <c r="EG418" s="507"/>
      <c r="EH418" s="507"/>
      <c r="EI418" s="507"/>
      <c r="EJ418" s="507"/>
      <c r="EK418" s="507"/>
      <c r="EL418" s="507"/>
      <c r="EM418" s="507"/>
      <c r="EN418" s="507"/>
      <c r="EO418" s="507"/>
      <c r="EP418" s="507"/>
      <c r="EQ418" s="507"/>
      <c r="ER418" s="507"/>
      <c r="ES418" s="507"/>
      <c r="ET418" s="507"/>
      <c r="EU418" s="507"/>
      <c r="EV418" s="507"/>
      <c r="EW418" s="507"/>
      <c r="EX418" s="507"/>
      <c r="EY418" s="507"/>
      <c r="EZ418" s="507"/>
      <c r="FA418" s="507"/>
      <c r="FB418" s="507"/>
      <c r="FC418" s="507"/>
      <c r="FD418" s="507"/>
      <c r="FE418" s="507"/>
      <c r="FF418" s="507"/>
      <c r="FG418" s="507"/>
      <c r="FH418" s="507"/>
      <c r="FI418" s="507"/>
      <c r="FJ418" s="507"/>
      <c r="FK418" s="507"/>
      <c r="FL418" s="507"/>
      <c r="FM418" s="507"/>
      <c r="FN418" s="507"/>
      <c r="FO418" s="507"/>
      <c r="FP418" s="507"/>
      <c r="FQ418" s="507"/>
      <c r="FR418" s="507"/>
      <c r="FS418" s="507"/>
      <c r="FT418" s="507"/>
      <c r="FU418" s="507"/>
      <c r="FV418" s="507"/>
      <c r="FW418" s="507"/>
      <c r="FX418" s="507"/>
      <c r="FY418" s="507"/>
      <c r="FZ418" s="507"/>
      <c r="GA418" s="507"/>
      <c r="GB418" s="507"/>
      <c r="GC418" s="507"/>
      <c r="GD418" s="507"/>
      <c r="GE418" s="507"/>
      <c r="GF418" s="507"/>
      <c r="GG418" s="507"/>
      <c r="GH418" s="507"/>
      <c r="GI418" s="507"/>
      <c r="GJ418" s="507"/>
      <c r="GK418" s="507"/>
      <c r="GL418" s="507"/>
      <c r="GM418" s="507"/>
      <c r="GN418" s="507"/>
      <c r="GO418" s="507"/>
      <c r="GP418" s="507"/>
      <c r="GQ418" s="507"/>
      <c r="GR418" s="507"/>
      <c r="GS418" s="507"/>
      <c r="GT418" s="507"/>
      <c r="GU418" s="507"/>
      <c r="GV418" s="507"/>
      <c r="GW418" s="507"/>
      <c r="GX418" s="507"/>
      <c r="GY418" s="507"/>
      <c r="GZ418" s="507"/>
      <c r="HA418" s="507"/>
      <c r="HB418" s="507"/>
      <c r="HC418" s="507"/>
      <c r="HD418" s="507"/>
      <c r="HE418" s="507"/>
      <c r="HF418" s="507"/>
      <c r="HG418" s="507"/>
      <c r="HH418" s="507"/>
      <c r="HI418" s="507"/>
      <c r="HJ418" s="507"/>
      <c r="HK418" s="507"/>
      <c r="HL418" s="507"/>
      <c r="HM418" s="507"/>
      <c r="HN418" s="507"/>
      <c r="HO418" s="507"/>
      <c r="HP418" s="507"/>
      <c r="HQ418" s="507"/>
      <c r="HR418" s="507"/>
      <c r="HS418" s="507"/>
      <c r="HT418" s="507"/>
      <c r="HU418" s="507"/>
      <c r="HV418" s="507"/>
      <c r="HW418" s="507"/>
      <c r="HX418" s="507"/>
      <c r="HY418" s="507"/>
      <c r="HZ418" s="507"/>
      <c r="IA418" s="507"/>
      <c r="IB418" s="507"/>
      <c r="IC418" s="507"/>
      <c r="ID418" s="507"/>
      <c r="IE418" s="507"/>
      <c r="IF418" s="507"/>
      <c r="IG418" s="507"/>
      <c r="IH418" s="507"/>
      <c r="II418" s="507"/>
      <c r="IJ418" s="507"/>
    </row>
    <row r="419" spans="1:244" s="398" customFormat="1" ht="19" x14ac:dyDescent="0.2">
      <c r="A419"/>
      <c r="B419" s="290"/>
      <c r="C419"/>
      <c r="D419" s="341"/>
      <c r="E419" s="463"/>
      <c r="F419" s="463"/>
      <c r="G419" s="271"/>
      <c r="H419"/>
      <c r="I419" s="99"/>
      <c r="J419"/>
      <c r="K419"/>
      <c r="L419"/>
      <c r="M419" s="275"/>
      <c r="N419" s="275"/>
      <c r="O419" s="275"/>
      <c r="P419" s="275"/>
      <c r="Q419" s="275"/>
      <c r="R419" s="275"/>
      <c r="S419" s="275"/>
      <c r="T419" s="275"/>
      <c r="U419" s="275"/>
      <c r="V419" s="275"/>
      <c r="W419" s="275"/>
      <c r="X419" s="275"/>
      <c r="Y419" s="275"/>
      <c r="Z419" s="275"/>
      <c r="AA419" s="275"/>
      <c r="AB419" s="23"/>
      <c r="AC419"/>
      <c r="AD419" s="92"/>
      <c r="AE419"/>
      <c r="AF419"/>
      <c r="AG419"/>
      <c r="AH419" s="96"/>
      <c r="AI419" s="471"/>
      <c r="AJ419" s="445"/>
      <c r="AK419" s="498"/>
      <c r="AL419" s="498"/>
      <c r="AM419" s="498"/>
      <c r="AN419" s="498"/>
      <c r="AO419" s="498"/>
      <c r="AP419" s="498"/>
      <c r="AQ419" s="498"/>
      <c r="AR419" s="498"/>
      <c r="AS419" s="498"/>
      <c r="AT419" s="498"/>
      <c r="AU419" s="498"/>
      <c r="AV419" s="498"/>
      <c r="AW419" s="498"/>
      <c r="AX419" s="498"/>
      <c r="AY419" s="448"/>
      <c r="AZ419" s="235"/>
      <c r="BA419" s="715"/>
      <c r="BB419"/>
      <c r="BC419" s="715"/>
      <c r="BD419"/>
      <c r="BE419" s="715"/>
      <c r="BF419"/>
      <c r="BG419" s="715"/>
      <c r="BH419"/>
      <c r="BI419" s="715"/>
      <c r="BJ419"/>
      <c r="BK419" s="715"/>
      <c r="BL419"/>
      <c r="BM419" s="715"/>
      <c r="BN419"/>
      <c r="BO419" s="387"/>
      <c r="BP419"/>
      <c r="BQ419" s="387"/>
      <c r="BR419"/>
      <c r="BS419" s="387"/>
      <c r="BT419"/>
      <c r="BU419" s="387"/>
      <c r="BV419"/>
      <c r="BW419" s="387"/>
      <c r="BX419"/>
      <c r="BY419" s="387"/>
      <c r="BZ419"/>
      <c r="CA419" s="387"/>
      <c r="CB419"/>
      <c r="CC419" s="387"/>
      <c r="CD419"/>
      <c r="CE419" s="387"/>
      <c r="CF419"/>
      <c r="CG419" s="387"/>
      <c r="CH419"/>
      <c r="CI419" s="387"/>
      <c r="CJ419"/>
      <c r="CK419" s="235"/>
      <c r="DN419" s="507"/>
      <c r="DO419" s="507"/>
      <c r="DP419" s="507"/>
      <c r="DQ419" s="507"/>
      <c r="DR419" s="507"/>
      <c r="DS419" s="507"/>
      <c r="DT419" s="507"/>
      <c r="DU419" s="507"/>
      <c r="DV419" s="507"/>
      <c r="DW419" s="507"/>
      <c r="DX419" s="507"/>
      <c r="DY419" s="507"/>
      <c r="DZ419" s="507"/>
      <c r="EA419" s="507"/>
      <c r="EB419" s="507"/>
      <c r="EC419" s="507"/>
      <c r="ED419" s="507"/>
      <c r="EE419" s="507"/>
      <c r="EF419" s="507"/>
      <c r="EG419" s="507"/>
      <c r="EH419" s="507"/>
      <c r="EI419" s="507"/>
      <c r="EJ419" s="507"/>
      <c r="EK419" s="507"/>
      <c r="EL419" s="507"/>
      <c r="EM419" s="507"/>
      <c r="EN419" s="507"/>
      <c r="EO419" s="507"/>
      <c r="EP419" s="507"/>
      <c r="EQ419" s="507"/>
      <c r="ER419" s="507"/>
      <c r="ES419" s="507"/>
      <c r="ET419" s="507"/>
      <c r="EU419" s="507"/>
      <c r="EV419" s="507"/>
      <c r="EW419" s="507"/>
      <c r="EX419" s="507"/>
      <c r="EY419" s="507"/>
      <c r="EZ419" s="507"/>
      <c r="FA419" s="507"/>
      <c r="FB419" s="507"/>
      <c r="FC419" s="507"/>
      <c r="FD419" s="507"/>
      <c r="FE419" s="507"/>
      <c r="FF419" s="507"/>
      <c r="FG419" s="507"/>
      <c r="FH419" s="507"/>
      <c r="FI419" s="507"/>
      <c r="FJ419" s="507"/>
      <c r="FK419" s="507"/>
      <c r="FL419" s="507"/>
      <c r="FM419" s="507"/>
      <c r="FN419" s="507"/>
      <c r="FO419" s="507"/>
      <c r="FP419" s="507"/>
      <c r="FQ419" s="507"/>
      <c r="FR419" s="507"/>
      <c r="FS419" s="507"/>
      <c r="FT419" s="507"/>
      <c r="FU419" s="507"/>
      <c r="FV419" s="507"/>
      <c r="FW419" s="507"/>
      <c r="FX419" s="507"/>
      <c r="FY419" s="507"/>
      <c r="FZ419" s="507"/>
      <c r="GA419" s="507"/>
      <c r="GB419" s="507"/>
      <c r="GC419" s="507"/>
      <c r="GD419" s="507"/>
      <c r="GE419" s="507"/>
      <c r="GF419" s="507"/>
      <c r="GG419" s="507"/>
      <c r="GH419" s="507"/>
      <c r="GI419" s="507"/>
      <c r="GJ419" s="507"/>
      <c r="GK419" s="507"/>
      <c r="GL419" s="507"/>
      <c r="GM419" s="507"/>
      <c r="GN419" s="507"/>
      <c r="GO419" s="507"/>
      <c r="GP419" s="507"/>
      <c r="GQ419" s="507"/>
      <c r="GR419" s="507"/>
      <c r="GS419" s="507"/>
      <c r="GT419" s="507"/>
      <c r="GU419" s="507"/>
      <c r="GV419" s="507"/>
      <c r="GW419" s="507"/>
      <c r="GX419" s="507"/>
      <c r="GY419" s="507"/>
      <c r="GZ419" s="507"/>
      <c r="HA419" s="507"/>
      <c r="HB419" s="507"/>
      <c r="HC419" s="507"/>
      <c r="HD419" s="507"/>
      <c r="HE419" s="507"/>
      <c r="HF419" s="507"/>
      <c r="HG419" s="507"/>
      <c r="HH419" s="507"/>
      <c r="HI419" s="507"/>
      <c r="HJ419" s="507"/>
      <c r="HK419" s="507"/>
      <c r="HL419" s="507"/>
      <c r="HM419" s="507"/>
      <c r="HN419" s="507"/>
      <c r="HO419" s="507"/>
      <c r="HP419" s="507"/>
      <c r="HQ419" s="507"/>
      <c r="HR419" s="507"/>
      <c r="HS419" s="507"/>
      <c r="HT419" s="507"/>
      <c r="HU419" s="507"/>
      <c r="HV419" s="507"/>
      <c r="HW419" s="507"/>
      <c r="HX419" s="507"/>
      <c r="HY419" s="507"/>
      <c r="HZ419" s="507"/>
      <c r="IA419" s="507"/>
      <c r="IB419" s="507"/>
      <c r="IC419" s="507"/>
      <c r="ID419" s="507"/>
      <c r="IE419" s="507"/>
      <c r="IF419" s="507"/>
      <c r="IG419" s="507"/>
      <c r="IH419" s="507"/>
      <c r="II419" s="507"/>
      <c r="IJ419" s="507"/>
    </row>
    <row r="420" spans="1:244" s="398" customFormat="1" ht="19" x14ac:dyDescent="0.2">
      <c r="A420"/>
      <c r="B420" s="290"/>
      <c r="C420"/>
      <c r="D420" s="341"/>
      <c r="E420" s="463"/>
      <c r="F420" s="463"/>
      <c r="G420" s="271"/>
      <c r="H420"/>
      <c r="I420" s="99"/>
      <c r="J420"/>
      <c r="K420"/>
      <c r="L420"/>
      <c r="M420" s="275"/>
      <c r="N420" s="275"/>
      <c r="O420" s="275"/>
      <c r="P420" s="275"/>
      <c r="Q420" s="275"/>
      <c r="R420" s="275"/>
      <c r="S420" s="275"/>
      <c r="T420" s="275"/>
      <c r="U420" s="275"/>
      <c r="V420" s="275"/>
      <c r="W420" s="275"/>
      <c r="X420" s="275"/>
      <c r="Y420" s="275"/>
      <c r="Z420" s="275"/>
      <c r="AA420" s="275"/>
      <c r="AB420" s="23"/>
      <c r="AC420"/>
      <c r="AD420" s="92"/>
      <c r="AE420"/>
      <c r="AF420"/>
      <c r="AG420"/>
      <c r="AH420" s="96"/>
      <c r="AI420" s="471"/>
      <c r="AJ420" s="445"/>
      <c r="AK420" s="498"/>
      <c r="AL420" s="498"/>
      <c r="AM420" s="498"/>
      <c r="AN420" s="498"/>
      <c r="AO420" s="498"/>
      <c r="AP420" s="498"/>
      <c r="AQ420" s="498"/>
      <c r="AR420" s="498"/>
      <c r="AS420" s="498"/>
      <c r="AT420" s="498"/>
      <c r="AU420" s="498"/>
      <c r="AV420" s="498"/>
      <c r="AW420" s="498"/>
      <c r="AX420" s="498"/>
      <c r="AY420" s="448"/>
      <c r="AZ420" s="235"/>
      <c r="BA420" s="715"/>
      <c r="BB420"/>
      <c r="BC420" s="715"/>
      <c r="BD420"/>
      <c r="BE420" s="715"/>
      <c r="BF420"/>
      <c r="BG420" s="715"/>
      <c r="BH420"/>
      <c r="BI420" s="715"/>
      <c r="BJ420"/>
      <c r="BK420" s="715"/>
      <c r="BL420"/>
      <c r="BM420" s="715"/>
      <c r="BN420"/>
      <c r="BO420" s="387"/>
      <c r="BP420"/>
      <c r="BQ420" s="387"/>
      <c r="BR420"/>
      <c r="BS420" s="387"/>
      <c r="BT420"/>
      <c r="BU420" s="387"/>
      <c r="BV420"/>
      <c r="BW420" s="387"/>
      <c r="BX420"/>
      <c r="BY420" s="387"/>
      <c r="BZ420"/>
      <c r="CA420" s="387"/>
      <c r="CB420"/>
      <c r="CC420" s="387"/>
      <c r="CD420"/>
      <c r="CE420" s="387"/>
      <c r="CF420"/>
      <c r="CG420" s="387"/>
      <c r="CH420"/>
      <c r="CI420" s="387"/>
      <c r="CJ420"/>
      <c r="CK420" s="235"/>
      <c r="DN420" s="507"/>
      <c r="DO420" s="507"/>
      <c r="DP420" s="507"/>
      <c r="DQ420" s="507"/>
      <c r="DR420" s="507"/>
      <c r="DS420" s="507"/>
      <c r="DT420" s="507"/>
      <c r="DU420" s="507"/>
      <c r="DV420" s="507"/>
      <c r="DW420" s="507"/>
      <c r="DX420" s="507"/>
      <c r="DY420" s="507"/>
      <c r="DZ420" s="507"/>
      <c r="EA420" s="507"/>
      <c r="EB420" s="507"/>
      <c r="EC420" s="507"/>
      <c r="ED420" s="507"/>
      <c r="EE420" s="507"/>
      <c r="EF420" s="507"/>
      <c r="EG420" s="507"/>
      <c r="EH420" s="507"/>
      <c r="EI420" s="507"/>
      <c r="EJ420" s="507"/>
      <c r="EK420" s="507"/>
      <c r="EL420" s="507"/>
      <c r="EM420" s="507"/>
      <c r="EN420" s="507"/>
      <c r="EO420" s="507"/>
      <c r="EP420" s="507"/>
      <c r="EQ420" s="507"/>
      <c r="ER420" s="507"/>
      <c r="ES420" s="507"/>
      <c r="ET420" s="507"/>
      <c r="EU420" s="507"/>
      <c r="EV420" s="507"/>
      <c r="EW420" s="507"/>
      <c r="EX420" s="507"/>
      <c r="EY420" s="507"/>
      <c r="EZ420" s="507"/>
      <c r="FA420" s="507"/>
      <c r="FB420" s="507"/>
      <c r="FC420" s="507"/>
      <c r="FD420" s="507"/>
      <c r="FE420" s="507"/>
      <c r="FF420" s="507"/>
      <c r="FG420" s="507"/>
      <c r="FH420" s="507"/>
      <c r="FI420" s="507"/>
      <c r="FJ420" s="507"/>
      <c r="FK420" s="507"/>
      <c r="FL420" s="507"/>
      <c r="FM420" s="507"/>
      <c r="FN420" s="507"/>
      <c r="FO420" s="507"/>
      <c r="FP420" s="507"/>
      <c r="FQ420" s="507"/>
      <c r="FR420" s="507"/>
      <c r="FS420" s="507"/>
      <c r="FT420" s="507"/>
      <c r="FU420" s="507"/>
      <c r="FV420" s="507"/>
      <c r="FW420" s="507"/>
      <c r="FX420" s="507"/>
      <c r="FY420" s="507"/>
      <c r="FZ420" s="507"/>
      <c r="GA420" s="507"/>
      <c r="GB420" s="507"/>
      <c r="GC420" s="507"/>
      <c r="GD420" s="507"/>
      <c r="GE420" s="507"/>
      <c r="GF420" s="507"/>
      <c r="GG420" s="507"/>
      <c r="GH420" s="507"/>
      <c r="GI420" s="507"/>
      <c r="GJ420" s="507"/>
      <c r="GK420" s="507"/>
      <c r="GL420" s="507"/>
      <c r="GM420" s="507"/>
      <c r="GN420" s="507"/>
      <c r="GO420" s="507"/>
      <c r="GP420" s="507"/>
      <c r="GQ420" s="507"/>
      <c r="GR420" s="507"/>
      <c r="GS420" s="507"/>
      <c r="GT420" s="507"/>
      <c r="GU420" s="507"/>
      <c r="GV420" s="507"/>
      <c r="GW420" s="507"/>
      <c r="GX420" s="507"/>
      <c r="GY420" s="507"/>
      <c r="GZ420" s="507"/>
      <c r="HA420" s="507"/>
      <c r="HB420" s="507"/>
      <c r="HC420" s="507"/>
      <c r="HD420" s="507"/>
      <c r="HE420" s="507"/>
      <c r="HF420" s="507"/>
      <c r="HG420" s="507"/>
      <c r="HH420" s="507"/>
      <c r="HI420" s="507"/>
      <c r="HJ420" s="507"/>
      <c r="HK420" s="507"/>
      <c r="HL420" s="507"/>
      <c r="HM420" s="507"/>
      <c r="HN420" s="507"/>
      <c r="HO420" s="507"/>
      <c r="HP420" s="507"/>
      <c r="HQ420" s="507"/>
      <c r="HR420" s="507"/>
      <c r="HS420" s="507"/>
      <c r="HT420" s="507"/>
      <c r="HU420" s="507"/>
      <c r="HV420" s="507"/>
      <c r="HW420" s="507"/>
      <c r="HX420" s="507"/>
      <c r="HY420" s="507"/>
      <c r="HZ420" s="507"/>
      <c r="IA420" s="507"/>
      <c r="IB420" s="507"/>
      <c r="IC420" s="507"/>
      <c r="ID420" s="507"/>
      <c r="IE420" s="507"/>
      <c r="IF420" s="507"/>
      <c r="IG420" s="507"/>
      <c r="IH420" s="507"/>
      <c r="II420" s="507"/>
      <c r="IJ420" s="507"/>
    </row>
    <row r="421" spans="1:244" s="398" customFormat="1" ht="19" x14ac:dyDescent="0.2">
      <c r="A421"/>
      <c r="B421" s="290"/>
      <c r="C421"/>
      <c r="D421" s="341"/>
      <c r="E421" s="463"/>
      <c r="F421" s="463"/>
      <c r="G421" s="271"/>
      <c r="H421"/>
      <c r="I421" s="99"/>
      <c r="J421"/>
      <c r="K421"/>
      <c r="L421"/>
      <c r="M421" s="275"/>
      <c r="N421" s="275"/>
      <c r="O421" s="275"/>
      <c r="P421" s="275"/>
      <c r="Q421" s="275"/>
      <c r="R421" s="275"/>
      <c r="S421" s="275"/>
      <c r="T421" s="275"/>
      <c r="U421" s="275"/>
      <c r="V421" s="275"/>
      <c r="W421" s="275"/>
      <c r="X421" s="275"/>
      <c r="Y421" s="275"/>
      <c r="Z421" s="275"/>
      <c r="AA421" s="275"/>
      <c r="AB421" s="23"/>
      <c r="AC421"/>
      <c r="AD421" s="92"/>
      <c r="AE421"/>
      <c r="AF421"/>
      <c r="AG421"/>
      <c r="AH421" s="96"/>
      <c r="AI421" s="471"/>
      <c r="AJ421" s="445"/>
      <c r="AK421" s="498"/>
      <c r="AL421" s="498"/>
      <c r="AM421" s="498"/>
      <c r="AN421" s="498"/>
      <c r="AO421" s="498"/>
      <c r="AP421" s="498"/>
      <c r="AQ421" s="498"/>
      <c r="AR421" s="498"/>
      <c r="AS421" s="498"/>
      <c r="AT421" s="498"/>
      <c r="AU421" s="498"/>
      <c r="AV421" s="498"/>
      <c r="AW421" s="498"/>
      <c r="AX421" s="498"/>
      <c r="AY421" s="448"/>
      <c r="AZ421" s="235"/>
      <c r="BA421" s="715"/>
      <c r="BB421"/>
      <c r="BC421" s="715"/>
      <c r="BD421"/>
      <c r="BE421" s="715"/>
      <c r="BF421"/>
      <c r="BG421" s="715"/>
      <c r="BH421"/>
      <c r="BI421" s="715"/>
      <c r="BJ421"/>
      <c r="BK421" s="715"/>
      <c r="BL421"/>
      <c r="BM421" s="715"/>
      <c r="BN421"/>
      <c r="BO421" s="387"/>
      <c r="BP421"/>
      <c r="BQ421" s="387"/>
      <c r="BR421"/>
      <c r="BS421" s="387"/>
      <c r="BT421"/>
      <c r="BU421" s="387"/>
      <c r="BV421"/>
      <c r="BW421" s="387"/>
      <c r="BX421"/>
      <c r="BY421" s="387"/>
      <c r="BZ421"/>
      <c r="CA421" s="387"/>
      <c r="CB421"/>
      <c r="CC421" s="387"/>
      <c r="CD421"/>
      <c r="CE421" s="387"/>
      <c r="CF421"/>
      <c r="CG421" s="387"/>
      <c r="CH421"/>
      <c r="CI421" s="387"/>
      <c r="CJ421"/>
      <c r="CK421" s="235"/>
      <c r="DN421" s="507"/>
      <c r="DO421" s="507"/>
      <c r="DP421" s="507"/>
      <c r="DQ421" s="507"/>
      <c r="DR421" s="507"/>
      <c r="DS421" s="507"/>
      <c r="DT421" s="507"/>
      <c r="DU421" s="507"/>
      <c r="DV421" s="507"/>
      <c r="DW421" s="507"/>
      <c r="DX421" s="507"/>
      <c r="DY421" s="507"/>
      <c r="DZ421" s="507"/>
      <c r="EA421" s="507"/>
      <c r="EB421" s="507"/>
      <c r="EC421" s="507"/>
      <c r="ED421" s="507"/>
      <c r="EE421" s="507"/>
      <c r="EF421" s="507"/>
      <c r="EG421" s="507"/>
      <c r="EH421" s="507"/>
      <c r="EI421" s="507"/>
      <c r="EJ421" s="507"/>
      <c r="EK421" s="507"/>
      <c r="EL421" s="507"/>
      <c r="EM421" s="507"/>
      <c r="EN421" s="507"/>
      <c r="EO421" s="507"/>
      <c r="EP421" s="507"/>
      <c r="EQ421" s="507"/>
      <c r="ER421" s="507"/>
      <c r="ES421" s="507"/>
      <c r="ET421" s="507"/>
      <c r="EU421" s="507"/>
      <c r="EV421" s="507"/>
      <c r="EW421" s="507"/>
      <c r="EX421" s="507"/>
      <c r="EY421" s="507"/>
      <c r="EZ421" s="507"/>
      <c r="FA421" s="507"/>
      <c r="FB421" s="507"/>
      <c r="FC421" s="507"/>
      <c r="FD421" s="507"/>
      <c r="FE421" s="507"/>
      <c r="FF421" s="507"/>
      <c r="FG421" s="507"/>
      <c r="FH421" s="507"/>
      <c r="FI421" s="507"/>
      <c r="FJ421" s="507"/>
      <c r="FK421" s="507"/>
      <c r="FL421" s="507"/>
      <c r="FM421" s="507"/>
      <c r="FN421" s="507"/>
      <c r="FO421" s="507"/>
      <c r="FP421" s="507"/>
      <c r="FQ421" s="507"/>
      <c r="FR421" s="507"/>
      <c r="FS421" s="507"/>
      <c r="FT421" s="507"/>
      <c r="FU421" s="507"/>
      <c r="FV421" s="507"/>
      <c r="FW421" s="507"/>
      <c r="FX421" s="507"/>
      <c r="FY421" s="507"/>
      <c r="FZ421" s="507"/>
      <c r="GA421" s="507"/>
      <c r="GB421" s="507"/>
      <c r="GC421" s="507"/>
      <c r="GD421" s="507"/>
      <c r="GE421" s="507"/>
      <c r="GF421" s="507"/>
      <c r="GG421" s="507"/>
      <c r="GH421" s="507"/>
      <c r="GI421" s="507"/>
      <c r="GJ421" s="507"/>
      <c r="GK421" s="507"/>
      <c r="GL421" s="507"/>
      <c r="GM421" s="507"/>
      <c r="GN421" s="507"/>
      <c r="GO421" s="507"/>
      <c r="GP421" s="507"/>
      <c r="GQ421" s="507"/>
      <c r="GR421" s="507"/>
      <c r="GS421" s="507"/>
      <c r="GT421" s="507"/>
      <c r="GU421" s="507"/>
      <c r="GV421" s="507"/>
      <c r="GW421" s="507"/>
      <c r="GX421" s="507"/>
      <c r="GY421" s="507"/>
      <c r="GZ421" s="507"/>
      <c r="HA421" s="507"/>
      <c r="HB421" s="507"/>
      <c r="HC421" s="507"/>
      <c r="HD421" s="507"/>
      <c r="HE421" s="507"/>
      <c r="HF421" s="507"/>
      <c r="HG421" s="507"/>
      <c r="HH421" s="507"/>
      <c r="HI421" s="507"/>
      <c r="HJ421" s="507"/>
      <c r="HK421" s="507"/>
      <c r="HL421" s="507"/>
      <c r="HM421" s="507"/>
      <c r="HN421" s="507"/>
      <c r="HO421" s="507"/>
      <c r="HP421" s="507"/>
      <c r="HQ421" s="507"/>
      <c r="HR421" s="507"/>
      <c r="HS421" s="507"/>
      <c r="HT421" s="507"/>
      <c r="HU421" s="507"/>
      <c r="HV421" s="507"/>
      <c r="HW421" s="507"/>
      <c r="HX421" s="507"/>
      <c r="HY421" s="507"/>
      <c r="HZ421" s="507"/>
      <c r="IA421" s="507"/>
      <c r="IB421" s="507"/>
      <c r="IC421" s="507"/>
      <c r="ID421" s="507"/>
      <c r="IE421" s="507"/>
      <c r="IF421" s="507"/>
      <c r="IG421" s="507"/>
      <c r="IH421" s="507"/>
      <c r="II421" s="507"/>
      <c r="IJ421" s="507"/>
    </row>
    <row r="422" spans="1:244" s="398" customFormat="1" ht="19" x14ac:dyDescent="0.2">
      <c r="A422"/>
      <c r="B422" s="290"/>
      <c r="C422"/>
      <c r="D422" s="341"/>
      <c r="E422" s="463"/>
      <c r="F422" s="463"/>
      <c r="G422" s="271"/>
      <c r="H422"/>
      <c r="I422" s="99"/>
      <c r="J422"/>
      <c r="K422"/>
      <c r="L422"/>
      <c r="M422" s="275"/>
      <c r="N422" s="275"/>
      <c r="O422" s="275"/>
      <c r="P422" s="275"/>
      <c r="Q422" s="275"/>
      <c r="R422" s="275"/>
      <c r="S422" s="275"/>
      <c r="T422" s="275"/>
      <c r="U422" s="275"/>
      <c r="V422" s="275"/>
      <c r="W422" s="275"/>
      <c r="X422" s="275"/>
      <c r="Y422" s="275"/>
      <c r="Z422" s="275"/>
      <c r="AA422" s="275"/>
      <c r="AB422" s="23"/>
      <c r="AC422"/>
      <c r="AD422" s="92"/>
      <c r="AE422"/>
      <c r="AF422"/>
      <c r="AG422"/>
      <c r="AH422" s="96"/>
      <c r="AI422" s="471"/>
      <c r="AJ422" s="445"/>
      <c r="AK422" s="498"/>
      <c r="AL422" s="498"/>
      <c r="AM422" s="498"/>
      <c r="AN422" s="498"/>
      <c r="AO422" s="498"/>
      <c r="AP422" s="498"/>
      <c r="AQ422" s="498"/>
      <c r="AR422" s="498"/>
      <c r="AS422" s="498"/>
      <c r="AT422" s="498"/>
      <c r="AU422" s="498"/>
      <c r="AV422" s="498"/>
      <c r="AW422" s="498"/>
      <c r="AX422" s="498"/>
      <c r="AY422" s="448"/>
      <c r="AZ422" s="235"/>
      <c r="BA422" s="715"/>
      <c r="BB422"/>
      <c r="BC422" s="715"/>
      <c r="BD422"/>
      <c r="BE422" s="715"/>
      <c r="BF422"/>
      <c r="BG422" s="715"/>
      <c r="BH422"/>
      <c r="BI422" s="715"/>
      <c r="BJ422"/>
      <c r="BK422" s="715"/>
      <c r="BL422"/>
      <c r="BM422" s="715"/>
      <c r="BN422"/>
      <c r="BO422" s="387"/>
      <c r="BP422"/>
      <c r="BQ422" s="387"/>
      <c r="BR422"/>
      <c r="BS422" s="387"/>
      <c r="BT422"/>
      <c r="BU422" s="387"/>
      <c r="BV422"/>
      <c r="BW422" s="387"/>
      <c r="BX422"/>
      <c r="BY422" s="387"/>
      <c r="BZ422"/>
      <c r="CA422" s="387"/>
      <c r="CB422"/>
      <c r="CC422" s="387"/>
      <c r="CD422"/>
      <c r="CE422" s="387"/>
      <c r="CF422"/>
      <c r="CG422" s="387"/>
      <c r="CH422"/>
      <c r="CI422" s="387"/>
      <c r="CJ422"/>
      <c r="CK422" s="235"/>
      <c r="DN422" s="507"/>
      <c r="DO422" s="507"/>
      <c r="DP422" s="507"/>
      <c r="DQ422" s="507"/>
      <c r="DR422" s="507"/>
      <c r="DS422" s="507"/>
      <c r="DT422" s="507"/>
      <c r="DU422" s="507"/>
      <c r="DV422" s="507"/>
      <c r="DW422" s="507"/>
      <c r="DX422" s="507"/>
      <c r="DY422" s="507"/>
      <c r="DZ422" s="507"/>
      <c r="EA422" s="507"/>
      <c r="EB422" s="507"/>
      <c r="EC422" s="507"/>
      <c r="ED422" s="507"/>
      <c r="EE422" s="507"/>
      <c r="EF422" s="507"/>
      <c r="EG422" s="507"/>
      <c r="EH422" s="507"/>
      <c r="EI422" s="507"/>
      <c r="EJ422" s="507"/>
      <c r="EK422" s="507"/>
      <c r="EL422" s="507"/>
      <c r="EM422" s="507"/>
      <c r="EN422" s="507"/>
      <c r="EO422" s="507"/>
      <c r="EP422" s="507"/>
      <c r="EQ422" s="507"/>
      <c r="ER422" s="507"/>
      <c r="ES422" s="507"/>
      <c r="ET422" s="507"/>
      <c r="EU422" s="507"/>
      <c r="EV422" s="507"/>
      <c r="EW422" s="507"/>
      <c r="EX422" s="507"/>
      <c r="EY422" s="507"/>
      <c r="EZ422" s="507"/>
      <c r="FA422" s="507"/>
      <c r="FB422" s="507"/>
      <c r="FC422" s="507"/>
      <c r="FD422" s="507"/>
      <c r="FE422" s="507"/>
      <c r="FF422" s="507"/>
      <c r="FG422" s="507"/>
      <c r="FH422" s="507"/>
      <c r="FI422" s="507"/>
      <c r="FJ422" s="507"/>
      <c r="FK422" s="507"/>
      <c r="FL422" s="507"/>
      <c r="FM422" s="507"/>
      <c r="FN422" s="507"/>
      <c r="FO422" s="507"/>
      <c r="FP422" s="507"/>
      <c r="FQ422" s="507"/>
      <c r="FR422" s="507"/>
      <c r="FS422" s="507"/>
      <c r="FT422" s="507"/>
      <c r="FU422" s="507"/>
      <c r="FV422" s="507"/>
      <c r="FW422" s="507"/>
      <c r="FX422" s="507"/>
      <c r="FY422" s="507"/>
      <c r="FZ422" s="507"/>
      <c r="GA422" s="507"/>
      <c r="GB422" s="507"/>
      <c r="GC422" s="507"/>
      <c r="GD422" s="507"/>
      <c r="GE422" s="507"/>
      <c r="GF422" s="507"/>
      <c r="GG422" s="507"/>
      <c r="GH422" s="507"/>
      <c r="GI422" s="507"/>
      <c r="GJ422" s="507"/>
      <c r="GK422" s="507"/>
      <c r="GL422" s="507"/>
      <c r="GM422" s="507"/>
      <c r="GN422" s="507"/>
      <c r="GO422" s="507"/>
      <c r="GP422" s="507"/>
      <c r="GQ422" s="507"/>
      <c r="GR422" s="507"/>
      <c r="GS422" s="507"/>
      <c r="GT422" s="507"/>
      <c r="GU422" s="507"/>
      <c r="GV422" s="507"/>
      <c r="GW422" s="507"/>
      <c r="GX422" s="507"/>
      <c r="GY422" s="507"/>
      <c r="GZ422" s="507"/>
      <c r="HA422" s="507"/>
      <c r="HB422" s="507"/>
      <c r="HC422" s="507"/>
      <c r="HD422" s="507"/>
      <c r="HE422" s="507"/>
      <c r="HF422" s="507"/>
      <c r="HG422" s="507"/>
      <c r="HH422" s="507"/>
      <c r="HI422" s="507"/>
      <c r="HJ422" s="507"/>
      <c r="HK422" s="507"/>
      <c r="HL422" s="507"/>
      <c r="HM422" s="507"/>
      <c r="HN422" s="507"/>
      <c r="HO422" s="507"/>
      <c r="HP422" s="507"/>
      <c r="HQ422" s="507"/>
      <c r="HR422" s="507"/>
      <c r="HS422" s="507"/>
      <c r="HT422" s="507"/>
      <c r="HU422" s="507"/>
      <c r="HV422" s="507"/>
      <c r="HW422" s="507"/>
      <c r="HX422" s="507"/>
      <c r="HY422" s="507"/>
      <c r="HZ422" s="507"/>
      <c r="IA422" s="507"/>
      <c r="IB422" s="507"/>
      <c r="IC422" s="507"/>
      <c r="ID422" s="507"/>
      <c r="IE422" s="507"/>
      <c r="IF422" s="507"/>
      <c r="IG422" s="507"/>
      <c r="IH422" s="507"/>
      <c r="II422" s="507"/>
      <c r="IJ422" s="507"/>
    </row>
    <row r="423" spans="1:244" s="398" customFormat="1" ht="19" x14ac:dyDescent="0.2">
      <c r="A423"/>
      <c r="B423" s="290"/>
      <c r="C423"/>
      <c r="D423" s="341"/>
      <c r="E423" s="463"/>
      <c r="F423" s="463"/>
      <c r="G423" s="271"/>
      <c r="H423"/>
      <c r="I423" s="99"/>
      <c r="J423"/>
      <c r="K423"/>
      <c r="L423"/>
      <c r="M423" s="275"/>
      <c r="N423" s="275"/>
      <c r="O423" s="275"/>
      <c r="P423" s="275"/>
      <c r="Q423" s="275"/>
      <c r="R423" s="275"/>
      <c r="S423" s="275"/>
      <c r="T423" s="275"/>
      <c r="U423" s="275"/>
      <c r="V423" s="275"/>
      <c r="W423" s="275"/>
      <c r="X423" s="275"/>
      <c r="Y423" s="275"/>
      <c r="Z423" s="275"/>
      <c r="AA423" s="275"/>
      <c r="AB423" s="23"/>
      <c r="AC423"/>
      <c r="AD423" s="92"/>
      <c r="AE423"/>
      <c r="AF423"/>
      <c r="AG423"/>
      <c r="AH423" s="96"/>
      <c r="AI423" s="471"/>
      <c r="AJ423" s="445"/>
      <c r="AK423" s="498"/>
      <c r="AL423" s="498"/>
      <c r="AM423" s="498"/>
      <c r="AN423" s="498"/>
      <c r="AO423" s="498"/>
      <c r="AP423" s="498"/>
      <c r="AQ423" s="498"/>
      <c r="AR423" s="498"/>
      <c r="AS423" s="498"/>
      <c r="AT423" s="498"/>
      <c r="AU423" s="498"/>
      <c r="AV423" s="498"/>
      <c r="AW423" s="498"/>
      <c r="AX423" s="498"/>
      <c r="AY423" s="448"/>
      <c r="AZ423" s="235"/>
      <c r="BA423" s="715"/>
      <c r="BB423"/>
      <c r="BC423" s="715"/>
      <c r="BD423"/>
      <c r="BE423" s="715"/>
      <c r="BF423"/>
      <c r="BG423" s="715"/>
      <c r="BH423"/>
      <c r="BI423" s="715"/>
      <c r="BJ423"/>
      <c r="BK423" s="715"/>
      <c r="BL423"/>
      <c r="BM423" s="715"/>
      <c r="BN423"/>
      <c r="BO423" s="387"/>
      <c r="BP423"/>
      <c r="BQ423" s="387"/>
      <c r="BR423"/>
      <c r="BS423" s="387"/>
      <c r="BT423"/>
      <c r="BU423" s="387"/>
      <c r="BV423"/>
      <c r="BW423" s="387"/>
      <c r="BX423"/>
      <c r="BY423" s="387"/>
      <c r="BZ423"/>
      <c r="CA423" s="387"/>
      <c r="CB423"/>
      <c r="CC423" s="387"/>
      <c r="CD423"/>
      <c r="CE423" s="387"/>
      <c r="CF423"/>
      <c r="CG423" s="387"/>
      <c r="CH423"/>
      <c r="CI423" s="387"/>
      <c r="CJ423"/>
      <c r="CK423" s="235"/>
      <c r="DN423" s="507"/>
      <c r="DO423" s="507"/>
      <c r="DP423" s="507"/>
      <c r="DQ423" s="507"/>
      <c r="DR423" s="507"/>
      <c r="DS423" s="507"/>
      <c r="DT423" s="507"/>
      <c r="DU423" s="507"/>
      <c r="DV423" s="507"/>
      <c r="DW423" s="507"/>
      <c r="DX423" s="507"/>
      <c r="DY423" s="507"/>
      <c r="DZ423" s="507"/>
      <c r="EA423" s="507"/>
      <c r="EB423" s="507"/>
      <c r="EC423" s="507"/>
      <c r="ED423" s="507"/>
      <c r="EE423" s="507"/>
      <c r="EF423" s="507"/>
      <c r="EG423" s="507"/>
      <c r="EH423" s="507"/>
      <c r="EI423" s="507"/>
      <c r="EJ423" s="507"/>
      <c r="EK423" s="507"/>
      <c r="EL423" s="507"/>
      <c r="EM423" s="507"/>
      <c r="EN423" s="507"/>
      <c r="EO423" s="507"/>
      <c r="EP423" s="507"/>
      <c r="EQ423" s="507"/>
      <c r="ER423" s="507"/>
      <c r="ES423" s="507"/>
      <c r="ET423" s="507"/>
      <c r="EU423" s="507"/>
      <c r="EV423" s="507"/>
      <c r="EW423" s="507"/>
      <c r="EX423" s="507"/>
      <c r="EY423" s="507"/>
      <c r="EZ423" s="507"/>
      <c r="FA423" s="507"/>
      <c r="FB423" s="507"/>
      <c r="FC423" s="507"/>
      <c r="FD423" s="507"/>
      <c r="FE423" s="507"/>
      <c r="FF423" s="507"/>
      <c r="FG423" s="507"/>
      <c r="FH423" s="507"/>
      <c r="FI423" s="507"/>
      <c r="FJ423" s="507"/>
      <c r="FK423" s="507"/>
      <c r="FL423" s="507"/>
      <c r="FM423" s="507"/>
      <c r="FN423" s="507"/>
      <c r="FO423" s="507"/>
      <c r="FP423" s="507"/>
      <c r="FQ423" s="507"/>
      <c r="FR423" s="507"/>
      <c r="FS423" s="507"/>
      <c r="FT423" s="507"/>
      <c r="FU423" s="507"/>
      <c r="FV423" s="507"/>
      <c r="FW423" s="507"/>
      <c r="FX423" s="507"/>
      <c r="FY423" s="507"/>
      <c r="FZ423" s="507"/>
      <c r="GA423" s="507"/>
      <c r="GB423" s="507"/>
      <c r="GC423" s="507"/>
      <c r="GD423" s="507"/>
      <c r="GE423" s="507"/>
      <c r="GF423" s="507"/>
      <c r="GG423" s="507"/>
      <c r="GH423" s="507"/>
      <c r="GI423" s="507"/>
      <c r="GJ423" s="507"/>
      <c r="GK423" s="507"/>
      <c r="GL423" s="507"/>
      <c r="GM423" s="507"/>
      <c r="GN423" s="507"/>
      <c r="GO423" s="507"/>
      <c r="GP423" s="507"/>
      <c r="GQ423" s="507"/>
      <c r="GR423" s="507"/>
      <c r="GS423" s="507"/>
      <c r="GT423" s="507"/>
      <c r="GU423" s="507"/>
      <c r="GV423" s="507"/>
      <c r="GW423" s="507"/>
      <c r="GX423" s="507"/>
      <c r="GY423" s="507"/>
      <c r="GZ423" s="507"/>
      <c r="HA423" s="507"/>
      <c r="HB423" s="507"/>
      <c r="HC423" s="507"/>
      <c r="HD423" s="507"/>
      <c r="HE423" s="507"/>
      <c r="HF423" s="507"/>
      <c r="HG423" s="507"/>
      <c r="HH423" s="507"/>
      <c r="HI423" s="507"/>
      <c r="HJ423" s="507"/>
      <c r="HK423" s="507"/>
      <c r="HL423" s="507"/>
      <c r="HM423" s="507"/>
      <c r="HN423" s="507"/>
      <c r="HO423" s="507"/>
      <c r="HP423" s="507"/>
      <c r="HQ423" s="507"/>
      <c r="HR423" s="507"/>
      <c r="HS423" s="507"/>
      <c r="HT423" s="507"/>
      <c r="HU423" s="507"/>
      <c r="HV423" s="507"/>
      <c r="HW423" s="507"/>
      <c r="HX423" s="507"/>
      <c r="HY423" s="507"/>
      <c r="HZ423" s="507"/>
      <c r="IA423" s="507"/>
      <c r="IB423" s="507"/>
      <c r="IC423" s="507"/>
      <c r="ID423" s="507"/>
      <c r="IE423" s="507"/>
      <c r="IF423" s="507"/>
      <c r="IG423" s="507"/>
      <c r="IH423" s="507"/>
      <c r="II423" s="507"/>
      <c r="IJ423" s="507"/>
    </row>
    <row r="424" spans="1:244" s="398" customFormat="1" ht="19" x14ac:dyDescent="0.2">
      <c r="A424"/>
      <c r="B424" s="290"/>
      <c r="C424"/>
      <c r="D424" s="341"/>
      <c r="E424" s="463"/>
      <c r="F424" s="463"/>
      <c r="G424" s="271"/>
      <c r="H424"/>
      <c r="I424" s="99"/>
      <c r="J424"/>
      <c r="K424"/>
      <c r="L424"/>
      <c r="M424" s="275"/>
      <c r="N424" s="275"/>
      <c r="O424" s="275"/>
      <c r="P424" s="275"/>
      <c r="Q424" s="275"/>
      <c r="R424" s="275"/>
      <c r="S424" s="275"/>
      <c r="T424" s="275"/>
      <c r="U424" s="275"/>
      <c r="V424" s="275"/>
      <c r="W424" s="275"/>
      <c r="X424" s="275"/>
      <c r="Y424" s="275"/>
      <c r="Z424" s="275"/>
      <c r="AA424" s="275"/>
      <c r="AB424" s="23"/>
      <c r="AC424"/>
      <c r="AD424" s="92"/>
      <c r="AE424"/>
      <c r="AF424"/>
      <c r="AG424"/>
      <c r="AH424" s="96"/>
      <c r="AI424" s="471"/>
      <c r="AJ424" s="445"/>
      <c r="AK424" s="498"/>
      <c r="AL424" s="498"/>
      <c r="AM424" s="498"/>
      <c r="AN424" s="498"/>
      <c r="AO424" s="498"/>
      <c r="AP424" s="498"/>
      <c r="AQ424" s="498"/>
      <c r="AR424" s="498"/>
      <c r="AS424" s="498"/>
      <c r="AT424" s="498"/>
      <c r="AU424" s="498"/>
      <c r="AV424" s="498"/>
      <c r="AW424" s="498"/>
      <c r="AX424" s="498"/>
      <c r="AY424" s="448"/>
      <c r="AZ424" s="235"/>
      <c r="BA424" s="715"/>
      <c r="BB424"/>
      <c r="BC424" s="715"/>
      <c r="BD424"/>
      <c r="BE424" s="715"/>
      <c r="BF424"/>
      <c r="BG424" s="715"/>
      <c r="BH424"/>
      <c r="BI424" s="715"/>
      <c r="BJ424"/>
      <c r="BK424" s="715"/>
      <c r="BL424"/>
      <c r="BM424" s="715"/>
      <c r="BN424"/>
      <c r="BO424" s="387"/>
      <c r="BP424"/>
      <c r="BQ424" s="387"/>
      <c r="BR424"/>
      <c r="BS424" s="387"/>
      <c r="BT424"/>
      <c r="BU424" s="387"/>
      <c r="BV424"/>
      <c r="BW424" s="387"/>
      <c r="BX424"/>
      <c r="BY424" s="387"/>
      <c r="BZ424"/>
      <c r="CA424" s="387"/>
      <c r="CB424"/>
      <c r="CC424" s="387"/>
      <c r="CD424"/>
      <c r="CE424" s="387"/>
      <c r="CF424"/>
      <c r="CG424" s="387"/>
      <c r="CH424"/>
      <c r="CI424" s="387"/>
      <c r="CJ424"/>
      <c r="CK424" s="235"/>
      <c r="DN424" s="507"/>
      <c r="DO424" s="507"/>
      <c r="DP424" s="507"/>
      <c r="DQ424" s="507"/>
      <c r="DR424" s="507"/>
      <c r="DS424" s="507"/>
      <c r="DT424" s="507"/>
      <c r="DU424" s="507"/>
      <c r="DV424" s="507"/>
      <c r="DW424" s="507"/>
      <c r="DX424" s="507"/>
      <c r="DY424" s="507"/>
      <c r="DZ424" s="507"/>
      <c r="EA424" s="507"/>
      <c r="EB424" s="507"/>
      <c r="EC424" s="507"/>
      <c r="ED424" s="507"/>
      <c r="EE424" s="507"/>
      <c r="EF424" s="507"/>
      <c r="EG424" s="507"/>
      <c r="EH424" s="507"/>
      <c r="EI424" s="507"/>
      <c r="EJ424" s="507"/>
      <c r="EK424" s="507"/>
      <c r="EL424" s="507"/>
      <c r="EM424" s="507"/>
      <c r="EN424" s="507"/>
      <c r="EO424" s="507"/>
      <c r="EP424" s="507"/>
      <c r="EQ424" s="507"/>
      <c r="ER424" s="507"/>
      <c r="ES424" s="507"/>
      <c r="ET424" s="507"/>
      <c r="EU424" s="507"/>
      <c r="EV424" s="507"/>
      <c r="EW424" s="507"/>
      <c r="EX424" s="507"/>
      <c r="EY424" s="507"/>
      <c r="EZ424" s="507"/>
      <c r="FA424" s="507"/>
      <c r="FB424" s="507"/>
      <c r="FC424" s="507"/>
      <c r="FD424" s="507"/>
      <c r="FE424" s="507"/>
      <c r="FF424" s="507"/>
      <c r="FG424" s="507"/>
      <c r="FH424" s="507"/>
      <c r="FI424" s="507"/>
      <c r="FJ424" s="507"/>
      <c r="FK424" s="507"/>
      <c r="FL424" s="507"/>
      <c r="FM424" s="507"/>
      <c r="FN424" s="507"/>
      <c r="FO424" s="507"/>
      <c r="FP424" s="507"/>
      <c r="FQ424" s="507"/>
      <c r="FR424" s="507"/>
      <c r="FS424" s="507"/>
      <c r="FT424" s="507"/>
      <c r="FU424" s="507"/>
      <c r="FV424" s="507"/>
      <c r="FW424" s="507"/>
      <c r="FX424" s="507"/>
      <c r="FY424" s="507"/>
      <c r="FZ424" s="507"/>
      <c r="GA424" s="507"/>
      <c r="GB424" s="507"/>
      <c r="GC424" s="507"/>
      <c r="GD424" s="507"/>
      <c r="GE424" s="507"/>
      <c r="GF424" s="507"/>
      <c r="GG424" s="507"/>
      <c r="GH424" s="507"/>
      <c r="GI424" s="507"/>
      <c r="GJ424" s="507"/>
      <c r="GK424" s="507"/>
      <c r="GL424" s="507"/>
      <c r="GM424" s="507"/>
      <c r="GN424" s="507"/>
      <c r="GO424" s="507"/>
      <c r="GP424" s="507"/>
      <c r="GQ424" s="507"/>
      <c r="GR424" s="507"/>
      <c r="GS424" s="507"/>
      <c r="GT424" s="507"/>
      <c r="GU424" s="507"/>
      <c r="GV424" s="507"/>
      <c r="GW424" s="507"/>
      <c r="GX424" s="507"/>
      <c r="GY424" s="507"/>
      <c r="GZ424" s="507"/>
      <c r="HA424" s="507"/>
      <c r="HB424" s="507"/>
      <c r="HC424" s="507"/>
      <c r="HD424" s="507"/>
      <c r="HE424" s="507"/>
      <c r="HF424" s="507"/>
      <c r="HG424" s="507"/>
      <c r="HH424" s="507"/>
      <c r="HI424" s="507"/>
      <c r="HJ424" s="507"/>
      <c r="HK424" s="507"/>
      <c r="HL424" s="507"/>
      <c r="HM424" s="507"/>
      <c r="HN424" s="507"/>
      <c r="HO424" s="507"/>
      <c r="HP424" s="507"/>
      <c r="HQ424" s="507"/>
      <c r="HR424" s="507"/>
      <c r="HS424" s="507"/>
      <c r="HT424" s="507"/>
      <c r="HU424" s="507"/>
      <c r="HV424" s="507"/>
      <c r="HW424" s="507"/>
      <c r="HX424" s="507"/>
      <c r="HY424" s="507"/>
      <c r="HZ424" s="507"/>
      <c r="IA424" s="507"/>
      <c r="IB424" s="507"/>
      <c r="IC424" s="507"/>
      <c r="ID424" s="507"/>
      <c r="IE424" s="507"/>
      <c r="IF424" s="507"/>
      <c r="IG424" s="507"/>
      <c r="IH424" s="507"/>
      <c r="II424" s="507"/>
      <c r="IJ424" s="507"/>
    </row>
    <row r="425" spans="1:244" s="398" customFormat="1" ht="19" x14ac:dyDescent="0.2">
      <c r="A425"/>
      <c r="B425" s="290"/>
      <c r="C425"/>
      <c r="D425" s="341"/>
      <c r="E425" s="463"/>
      <c r="F425" s="463"/>
      <c r="G425" s="271"/>
      <c r="H425"/>
      <c r="I425" s="99"/>
      <c r="J425"/>
      <c r="K425"/>
      <c r="L425"/>
      <c r="M425" s="275"/>
      <c r="N425" s="275"/>
      <c r="O425" s="275"/>
      <c r="P425" s="275"/>
      <c r="Q425" s="275"/>
      <c r="R425" s="275"/>
      <c r="S425" s="275"/>
      <c r="T425" s="275"/>
      <c r="U425" s="275"/>
      <c r="V425" s="275"/>
      <c r="W425" s="275"/>
      <c r="X425" s="275"/>
      <c r="Y425" s="275"/>
      <c r="Z425" s="275"/>
      <c r="AA425" s="275"/>
      <c r="AB425" s="23"/>
      <c r="AC425"/>
      <c r="AD425" s="92"/>
      <c r="AE425"/>
      <c r="AF425"/>
      <c r="AG425"/>
      <c r="AH425" s="96"/>
      <c r="AI425" s="471"/>
      <c r="AJ425" s="445"/>
      <c r="AK425" s="498"/>
      <c r="AL425" s="498"/>
      <c r="AM425" s="498"/>
      <c r="AN425" s="498"/>
      <c r="AO425" s="498"/>
      <c r="AP425" s="498"/>
      <c r="AQ425" s="498"/>
      <c r="AR425" s="498"/>
      <c r="AS425" s="498"/>
      <c r="AT425" s="498"/>
      <c r="AU425" s="498"/>
      <c r="AV425" s="498"/>
      <c r="AW425" s="498"/>
      <c r="AX425" s="498"/>
      <c r="AY425" s="448"/>
      <c r="AZ425" s="235"/>
      <c r="BA425" s="715"/>
      <c r="BB425"/>
      <c r="BC425" s="715"/>
      <c r="BD425"/>
      <c r="BE425" s="715"/>
      <c r="BF425"/>
      <c r="BG425" s="715"/>
      <c r="BH425"/>
      <c r="BI425" s="715"/>
      <c r="BJ425"/>
      <c r="BK425" s="715"/>
      <c r="BL425"/>
      <c r="BM425" s="715"/>
      <c r="BN425"/>
      <c r="BO425" s="387"/>
      <c r="BP425"/>
      <c r="BQ425" s="387"/>
      <c r="BR425"/>
      <c r="BS425" s="387"/>
      <c r="BT425"/>
      <c r="BU425" s="387"/>
      <c r="BV425"/>
      <c r="BW425" s="387"/>
      <c r="BX425"/>
      <c r="BY425" s="387"/>
      <c r="BZ425"/>
      <c r="CA425" s="387"/>
      <c r="CB425"/>
      <c r="CC425" s="387"/>
      <c r="CD425"/>
      <c r="CE425" s="387"/>
      <c r="CF425"/>
      <c r="CG425" s="387"/>
      <c r="CH425"/>
      <c r="CI425" s="387"/>
      <c r="CJ425"/>
      <c r="CK425" s="235"/>
      <c r="DN425" s="507"/>
      <c r="DO425" s="507"/>
      <c r="DP425" s="507"/>
      <c r="DQ425" s="507"/>
      <c r="DR425" s="507"/>
      <c r="DS425" s="507"/>
      <c r="DT425" s="507"/>
      <c r="DU425" s="507"/>
      <c r="DV425" s="507"/>
      <c r="DW425" s="507"/>
      <c r="DX425" s="507"/>
      <c r="DY425" s="507"/>
      <c r="DZ425" s="507"/>
      <c r="EA425" s="507"/>
      <c r="EB425" s="507"/>
      <c r="EC425" s="507"/>
      <c r="ED425" s="507"/>
      <c r="EE425" s="507"/>
      <c r="EF425" s="507"/>
      <c r="EG425" s="507"/>
      <c r="EH425" s="507"/>
      <c r="EI425" s="507"/>
      <c r="EJ425" s="507"/>
      <c r="EK425" s="507"/>
      <c r="EL425" s="507"/>
      <c r="EM425" s="507"/>
      <c r="EN425" s="507"/>
      <c r="EO425" s="507"/>
      <c r="EP425" s="507"/>
      <c r="EQ425" s="507"/>
      <c r="ER425" s="507"/>
      <c r="ES425" s="507"/>
      <c r="ET425" s="507"/>
      <c r="EU425" s="507"/>
      <c r="EV425" s="507"/>
      <c r="EW425" s="507"/>
      <c r="EX425" s="507"/>
      <c r="EY425" s="507"/>
      <c r="EZ425" s="507"/>
      <c r="FA425" s="507"/>
      <c r="FB425" s="507"/>
      <c r="FC425" s="507"/>
      <c r="FD425" s="507"/>
      <c r="FE425" s="507"/>
      <c r="FF425" s="507"/>
      <c r="FG425" s="507"/>
      <c r="FH425" s="507"/>
      <c r="FI425" s="507"/>
      <c r="FJ425" s="507"/>
      <c r="FK425" s="507"/>
      <c r="FL425" s="507"/>
      <c r="FM425" s="507"/>
      <c r="FN425" s="507"/>
      <c r="FO425" s="507"/>
      <c r="FP425" s="507"/>
      <c r="FQ425" s="507"/>
      <c r="FR425" s="507"/>
      <c r="FS425" s="507"/>
      <c r="FT425" s="507"/>
      <c r="FU425" s="507"/>
      <c r="FV425" s="507"/>
      <c r="FW425" s="507"/>
      <c r="FX425" s="507"/>
      <c r="FY425" s="507"/>
      <c r="FZ425" s="507"/>
      <c r="GA425" s="507"/>
      <c r="GB425" s="507"/>
      <c r="GC425" s="507"/>
      <c r="GD425" s="507"/>
      <c r="GE425" s="507"/>
      <c r="GF425" s="507"/>
      <c r="GG425" s="507"/>
      <c r="GH425" s="507"/>
      <c r="GI425" s="507"/>
      <c r="GJ425" s="507"/>
      <c r="GK425" s="507"/>
      <c r="GL425" s="507"/>
      <c r="GM425" s="507"/>
      <c r="GN425" s="507"/>
      <c r="GO425" s="507"/>
      <c r="GP425" s="507"/>
      <c r="GQ425" s="507"/>
      <c r="GR425" s="507"/>
      <c r="GS425" s="507"/>
      <c r="GT425" s="507"/>
      <c r="GU425" s="507"/>
      <c r="GV425" s="507"/>
      <c r="GW425" s="507"/>
      <c r="GX425" s="507"/>
      <c r="GY425" s="507"/>
      <c r="GZ425" s="507"/>
      <c r="HA425" s="507"/>
      <c r="HB425" s="507"/>
      <c r="HC425" s="507"/>
      <c r="HD425" s="507"/>
      <c r="HE425" s="507"/>
      <c r="HF425" s="507"/>
      <c r="HG425" s="507"/>
      <c r="HH425" s="507"/>
      <c r="HI425" s="507"/>
      <c r="HJ425" s="507"/>
      <c r="HK425" s="507"/>
      <c r="HL425" s="507"/>
      <c r="HM425" s="507"/>
      <c r="HN425" s="507"/>
      <c r="HO425" s="507"/>
      <c r="HP425" s="507"/>
      <c r="HQ425" s="507"/>
      <c r="HR425" s="507"/>
      <c r="HS425" s="507"/>
      <c r="HT425" s="507"/>
      <c r="HU425" s="507"/>
      <c r="HV425" s="507"/>
      <c r="HW425" s="507"/>
      <c r="HX425" s="507"/>
      <c r="HY425" s="507"/>
      <c r="HZ425" s="507"/>
      <c r="IA425" s="507"/>
      <c r="IB425" s="507"/>
      <c r="IC425" s="507"/>
      <c r="ID425" s="507"/>
      <c r="IE425" s="507"/>
      <c r="IF425" s="507"/>
      <c r="IG425" s="507"/>
      <c r="IH425" s="507"/>
      <c r="II425" s="507"/>
      <c r="IJ425" s="507"/>
    </row>
    <row r="426" spans="1:244" s="398" customFormat="1" ht="19" x14ac:dyDescent="0.2">
      <c r="A426"/>
      <c r="B426" s="290"/>
      <c r="C426"/>
      <c r="D426" s="341"/>
      <c r="E426" s="463"/>
      <c r="F426" s="463"/>
      <c r="G426" s="271"/>
      <c r="H426"/>
      <c r="I426" s="99"/>
      <c r="J426"/>
      <c r="K426"/>
      <c r="L426"/>
      <c r="M426" s="275"/>
      <c r="N426" s="275"/>
      <c r="O426" s="275"/>
      <c r="P426" s="275"/>
      <c r="Q426" s="275"/>
      <c r="R426" s="275"/>
      <c r="S426" s="275"/>
      <c r="T426" s="275"/>
      <c r="U426" s="275"/>
      <c r="V426" s="275"/>
      <c r="W426" s="275"/>
      <c r="X426" s="275"/>
      <c r="Y426" s="275"/>
      <c r="Z426" s="275"/>
      <c r="AA426" s="275"/>
      <c r="AB426" s="23"/>
      <c r="AC426"/>
      <c r="AD426" s="92"/>
      <c r="AE426"/>
      <c r="AF426"/>
      <c r="AG426"/>
      <c r="AH426" s="96"/>
      <c r="AI426" s="471"/>
      <c r="AJ426" s="445"/>
      <c r="AK426" s="498"/>
      <c r="AL426" s="498"/>
      <c r="AM426" s="498"/>
      <c r="AN426" s="498"/>
      <c r="AO426" s="498"/>
      <c r="AP426" s="498"/>
      <c r="AQ426" s="498"/>
      <c r="AR426" s="498"/>
      <c r="AS426" s="498"/>
      <c r="AT426" s="498"/>
      <c r="AU426" s="498"/>
      <c r="AV426" s="498"/>
      <c r="AW426" s="498"/>
      <c r="AX426" s="498"/>
      <c r="AY426" s="448"/>
      <c r="AZ426" s="235"/>
      <c r="BA426" s="715"/>
      <c r="BB426"/>
      <c r="BC426" s="715"/>
      <c r="BD426"/>
      <c r="BE426" s="715"/>
      <c r="BF426"/>
      <c r="BG426" s="715"/>
      <c r="BH426"/>
      <c r="BI426" s="715"/>
      <c r="BJ426"/>
      <c r="BK426" s="715"/>
      <c r="BL426"/>
      <c r="BM426" s="715"/>
      <c r="BN426"/>
      <c r="BO426" s="387"/>
      <c r="BP426"/>
      <c r="BQ426" s="387"/>
      <c r="BR426"/>
      <c r="BS426" s="387"/>
      <c r="BT426"/>
      <c r="BU426" s="387"/>
      <c r="BV426"/>
      <c r="BW426" s="387"/>
      <c r="BX426"/>
      <c r="BY426" s="387"/>
      <c r="BZ426"/>
      <c r="CA426" s="387"/>
      <c r="CB426"/>
      <c r="CC426" s="387"/>
      <c r="CD426"/>
      <c r="CE426" s="387"/>
      <c r="CF426"/>
      <c r="CG426" s="387"/>
      <c r="CH426"/>
      <c r="CI426" s="387"/>
      <c r="CJ426"/>
      <c r="CK426" s="235"/>
      <c r="DN426" s="507"/>
      <c r="DO426" s="507"/>
      <c r="DP426" s="507"/>
      <c r="DQ426" s="507"/>
      <c r="DR426" s="507"/>
      <c r="DS426" s="507"/>
      <c r="DT426" s="507"/>
      <c r="DU426" s="507"/>
      <c r="DV426" s="507"/>
      <c r="DW426" s="507"/>
      <c r="DX426" s="507"/>
      <c r="DY426" s="507"/>
      <c r="DZ426" s="507"/>
      <c r="EA426" s="507"/>
      <c r="EB426" s="507"/>
      <c r="EC426" s="507"/>
      <c r="ED426" s="507"/>
      <c r="EE426" s="507"/>
      <c r="EF426" s="507"/>
      <c r="EG426" s="507"/>
      <c r="EH426" s="507"/>
      <c r="EI426" s="507"/>
      <c r="EJ426" s="507"/>
      <c r="EK426" s="507"/>
      <c r="EL426" s="507"/>
      <c r="EM426" s="507"/>
      <c r="EN426" s="507"/>
      <c r="EO426" s="507"/>
      <c r="EP426" s="507"/>
      <c r="EQ426" s="507"/>
      <c r="ER426" s="507"/>
      <c r="ES426" s="507"/>
      <c r="ET426" s="507"/>
      <c r="EU426" s="507"/>
      <c r="EV426" s="507"/>
      <c r="EW426" s="507"/>
      <c r="EX426" s="507"/>
      <c r="EY426" s="507"/>
      <c r="EZ426" s="507"/>
      <c r="FA426" s="507"/>
      <c r="FB426" s="507"/>
      <c r="FC426" s="507"/>
      <c r="FD426" s="507"/>
      <c r="FE426" s="507"/>
      <c r="FF426" s="507"/>
      <c r="FG426" s="507"/>
      <c r="FH426" s="507"/>
      <c r="FI426" s="507"/>
      <c r="FJ426" s="507"/>
      <c r="FK426" s="507"/>
      <c r="FL426" s="507"/>
      <c r="FM426" s="507"/>
      <c r="FN426" s="507"/>
      <c r="FO426" s="507"/>
      <c r="FP426" s="507"/>
      <c r="FQ426" s="507"/>
      <c r="FR426" s="507"/>
      <c r="FS426" s="507"/>
      <c r="FT426" s="507"/>
      <c r="FU426" s="507"/>
      <c r="FV426" s="507"/>
      <c r="FW426" s="507"/>
      <c r="FX426" s="507"/>
      <c r="FY426" s="507"/>
      <c r="FZ426" s="507"/>
      <c r="GA426" s="507"/>
      <c r="GB426" s="507"/>
      <c r="GC426" s="507"/>
      <c r="GD426" s="507"/>
      <c r="GE426" s="507"/>
      <c r="GF426" s="507"/>
      <c r="GG426" s="507"/>
      <c r="GH426" s="507"/>
      <c r="GI426" s="507"/>
      <c r="GJ426" s="507"/>
      <c r="GK426" s="507"/>
      <c r="GL426" s="507"/>
      <c r="GM426" s="507"/>
      <c r="GN426" s="507"/>
      <c r="GO426" s="507"/>
      <c r="GP426" s="507"/>
      <c r="GQ426" s="507"/>
      <c r="GR426" s="507"/>
      <c r="GS426" s="507"/>
      <c r="GT426" s="507"/>
      <c r="GU426" s="507"/>
      <c r="GV426" s="507"/>
      <c r="GW426" s="507"/>
      <c r="GX426" s="507"/>
      <c r="GY426" s="507"/>
      <c r="GZ426" s="507"/>
      <c r="HA426" s="507"/>
      <c r="HB426" s="507"/>
      <c r="HC426" s="507"/>
      <c r="HD426" s="507"/>
      <c r="HE426" s="507"/>
      <c r="HF426" s="507"/>
      <c r="HG426" s="507"/>
      <c r="HH426" s="507"/>
      <c r="HI426" s="507"/>
      <c r="HJ426" s="507"/>
      <c r="HK426" s="507"/>
      <c r="HL426" s="507"/>
      <c r="HM426" s="507"/>
      <c r="HN426" s="507"/>
      <c r="HO426" s="507"/>
      <c r="HP426" s="507"/>
      <c r="HQ426" s="507"/>
      <c r="HR426" s="507"/>
      <c r="HS426" s="507"/>
      <c r="HT426" s="507"/>
      <c r="HU426" s="507"/>
      <c r="HV426" s="507"/>
      <c r="HW426" s="507"/>
      <c r="HX426" s="507"/>
      <c r="HY426" s="507"/>
      <c r="HZ426" s="507"/>
      <c r="IA426" s="507"/>
      <c r="IB426" s="507"/>
      <c r="IC426" s="507"/>
      <c r="ID426" s="507"/>
      <c r="IE426" s="507"/>
      <c r="IF426" s="507"/>
      <c r="IG426" s="507"/>
      <c r="IH426" s="507"/>
      <c r="II426" s="507"/>
      <c r="IJ426" s="507"/>
    </row>
    <row r="427" spans="1:244" s="398" customFormat="1" ht="19" x14ac:dyDescent="0.2">
      <c r="A427"/>
      <c r="B427" s="290"/>
      <c r="C427"/>
      <c r="D427" s="341"/>
      <c r="E427" s="463"/>
      <c r="F427" s="463"/>
      <c r="G427" s="271"/>
      <c r="H427"/>
      <c r="I427" s="99"/>
      <c r="J427"/>
      <c r="K427"/>
      <c r="L427"/>
      <c r="M427" s="275"/>
      <c r="N427" s="275"/>
      <c r="O427" s="275"/>
      <c r="P427" s="275"/>
      <c r="Q427" s="275"/>
      <c r="R427" s="275"/>
      <c r="S427" s="275"/>
      <c r="T427" s="275"/>
      <c r="U427" s="275"/>
      <c r="V427" s="275"/>
      <c r="W427" s="275"/>
      <c r="X427" s="275"/>
      <c r="Y427" s="275"/>
      <c r="Z427" s="275"/>
      <c r="AA427" s="275"/>
      <c r="AB427" s="23"/>
      <c r="AC427"/>
      <c r="AD427" s="92"/>
      <c r="AE427"/>
      <c r="AF427"/>
      <c r="AG427"/>
      <c r="AH427" s="96"/>
      <c r="AI427" s="471"/>
      <c r="AJ427" s="445"/>
      <c r="AK427" s="498"/>
      <c r="AL427" s="498"/>
      <c r="AM427" s="498"/>
      <c r="AN427" s="498"/>
      <c r="AO427" s="498"/>
      <c r="AP427" s="498"/>
      <c r="AQ427" s="498"/>
      <c r="AR427" s="498"/>
      <c r="AS427" s="498"/>
      <c r="AT427" s="498"/>
      <c r="AU427" s="498"/>
      <c r="AV427" s="498"/>
      <c r="AW427" s="498"/>
      <c r="AX427" s="498"/>
      <c r="AY427" s="448"/>
      <c r="AZ427" s="235"/>
      <c r="BA427" s="715"/>
      <c r="BB427"/>
      <c r="BC427" s="715"/>
      <c r="BD427"/>
      <c r="BE427" s="715"/>
      <c r="BF427"/>
      <c r="BG427" s="715"/>
      <c r="BH427"/>
      <c r="BI427" s="715"/>
      <c r="BJ427"/>
      <c r="BK427" s="715"/>
      <c r="BL427"/>
      <c r="BM427" s="715"/>
      <c r="BN427"/>
      <c r="BO427" s="387"/>
      <c r="BP427"/>
      <c r="BQ427" s="387"/>
      <c r="BR427"/>
      <c r="BS427" s="387"/>
      <c r="BT427"/>
      <c r="BU427" s="387"/>
      <c r="BV427"/>
      <c r="BW427" s="387"/>
      <c r="BX427"/>
      <c r="BY427" s="387"/>
      <c r="BZ427"/>
      <c r="CA427" s="387"/>
      <c r="CB427"/>
      <c r="CC427" s="387"/>
      <c r="CD427"/>
      <c r="CE427" s="387"/>
      <c r="CF427"/>
      <c r="CG427" s="387"/>
      <c r="CH427"/>
      <c r="CI427" s="387"/>
      <c r="CJ427"/>
      <c r="CK427" s="235"/>
      <c r="DN427" s="507"/>
      <c r="DO427" s="507"/>
      <c r="DP427" s="507"/>
      <c r="DQ427" s="507"/>
      <c r="DR427" s="507"/>
      <c r="DS427" s="507"/>
      <c r="DT427" s="507"/>
      <c r="DU427" s="507"/>
      <c r="DV427" s="507"/>
      <c r="DW427" s="507"/>
      <c r="DX427" s="507"/>
      <c r="DY427" s="507"/>
      <c r="DZ427" s="507"/>
      <c r="EA427" s="507"/>
      <c r="EB427" s="507"/>
      <c r="EC427" s="507"/>
      <c r="ED427" s="507"/>
      <c r="EE427" s="507"/>
      <c r="EF427" s="507"/>
      <c r="EG427" s="507"/>
      <c r="EH427" s="507"/>
      <c r="EI427" s="507"/>
      <c r="EJ427" s="507"/>
      <c r="EK427" s="507"/>
      <c r="EL427" s="507"/>
      <c r="EM427" s="507"/>
      <c r="EN427" s="507"/>
      <c r="EO427" s="507"/>
      <c r="EP427" s="507"/>
      <c r="EQ427" s="507"/>
      <c r="ER427" s="507"/>
      <c r="ES427" s="507"/>
      <c r="ET427" s="507"/>
      <c r="EU427" s="507"/>
      <c r="EV427" s="507"/>
      <c r="EW427" s="507"/>
      <c r="EX427" s="507"/>
      <c r="EY427" s="507"/>
      <c r="EZ427" s="507"/>
      <c r="FA427" s="507"/>
      <c r="FB427" s="507"/>
      <c r="FC427" s="507"/>
      <c r="FD427" s="507"/>
      <c r="FE427" s="507"/>
      <c r="FF427" s="507"/>
      <c r="FG427" s="507"/>
      <c r="FH427" s="507"/>
      <c r="FI427" s="507"/>
      <c r="FJ427" s="507"/>
      <c r="FK427" s="507"/>
      <c r="FL427" s="507"/>
      <c r="FM427" s="507"/>
      <c r="FN427" s="507"/>
      <c r="FO427" s="507"/>
      <c r="FP427" s="507"/>
      <c r="FQ427" s="507"/>
      <c r="FR427" s="507"/>
      <c r="FS427" s="507"/>
      <c r="FT427" s="507"/>
      <c r="FU427" s="507"/>
      <c r="FV427" s="507"/>
      <c r="FW427" s="507"/>
      <c r="FX427" s="507"/>
      <c r="FY427" s="507"/>
      <c r="FZ427" s="507"/>
      <c r="GA427" s="507"/>
      <c r="GB427" s="507"/>
      <c r="GC427" s="507"/>
      <c r="GD427" s="507"/>
      <c r="GE427" s="507"/>
      <c r="GF427" s="507"/>
      <c r="GG427" s="507"/>
      <c r="GH427" s="507"/>
      <c r="GI427" s="507"/>
      <c r="GJ427" s="507"/>
      <c r="GK427" s="507"/>
      <c r="GL427" s="507"/>
      <c r="GM427" s="507"/>
      <c r="GN427" s="507"/>
      <c r="GO427" s="507"/>
      <c r="GP427" s="507"/>
      <c r="GQ427" s="507"/>
      <c r="GR427" s="507"/>
      <c r="GS427" s="507"/>
      <c r="GT427" s="507"/>
      <c r="GU427" s="507"/>
      <c r="GV427" s="507"/>
      <c r="GW427" s="507"/>
      <c r="GX427" s="507"/>
      <c r="GY427" s="507"/>
      <c r="GZ427" s="507"/>
      <c r="HA427" s="507"/>
      <c r="HB427" s="507"/>
      <c r="HC427" s="507"/>
      <c r="HD427" s="507"/>
      <c r="HE427" s="507"/>
      <c r="HF427" s="507"/>
      <c r="HG427" s="507"/>
      <c r="HH427" s="507"/>
      <c r="HI427" s="507"/>
      <c r="HJ427" s="507"/>
      <c r="HK427" s="507"/>
      <c r="HL427" s="507"/>
      <c r="HM427" s="507"/>
      <c r="HN427" s="507"/>
      <c r="HO427" s="507"/>
      <c r="HP427" s="507"/>
      <c r="HQ427" s="507"/>
      <c r="HR427" s="507"/>
      <c r="HS427" s="507"/>
      <c r="HT427" s="507"/>
      <c r="HU427" s="507"/>
      <c r="HV427" s="507"/>
      <c r="HW427" s="507"/>
      <c r="HX427" s="507"/>
      <c r="HY427" s="507"/>
      <c r="HZ427" s="507"/>
      <c r="IA427" s="507"/>
      <c r="IB427" s="507"/>
      <c r="IC427" s="507"/>
      <c r="ID427" s="507"/>
      <c r="IE427" s="507"/>
      <c r="IF427" s="507"/>
      <c r="IG427" s="507"/>
      <c r="IH427" s="507"/>
      <c r="II427" s="507"/>
      <c r="IJ427" s="507"/>
    </row>
    <row r="428" spans="1:244" s="398" customFormat="1" ht="19" x14ac:dyDescent="0.2">
      <c r="A428"/>
      <c r="B428" s="290"/>
      <c r="C428"/>
      <c r="D428" s="341"/>
      <c r="E428" s="463"/>
      <c r="F428" s="463"/>
      <c r="G428" s="271"/>
      <c r="H428"/>
      <c r="I428" s="99"/>
      <c r="J428"/>
      <c r="K428"/>
      <c r="L428"/>
      <c r="M428" s="275"/>
      <c r="N428" s="275"/>
      <c r="O428" s="275"/>
      <c r="P428" s="275"/>
      <c r="Q428" s="275"/>
      <c r="R428" s="275"/>
      <c r="S428" s="275"/>
      <c r="T428" s="275"/>
      <c r="U428" s="275"/>
      <c r="V428" s="275"/>
      <c r="W428" s="275"/>
      <c r="X428" s="275"/>
      <c r="Y428" s="275"/>
      <c r="Z428" s="275"/>
      <c r="AA428" s="275"/>
      <c r="AB428" s="23"/>
      <c r="AC428"/>
      <c r="AD428" s="92"/>
      <c r="AE428"/>
      <c r="AF428"/>
      <c r="AG428"/>
      <c r="AH428" s="96"/>
      <c r="AI428" s="471"/>
      <c r="AJ428" s="445"/>
      <c r="AK428" s="498"/>
      <c r="AL428" s="498"/>
      <c r="AM428" s="498"/>
      <c r="AN428" s="498"/>
      <c r="AO428" s="498"/>
      <c r="AP428" s="498"/>
      <c r="AQ428" s="498"/>
      <c r="AR428" s="498"/>
      <c r="AS428" s="498"/>
      <c r="AT428" s="498"/>
      <c r="AU428" s="498"/>
      <c r="AV428" s="498"/>
      <c r="AW428" s="498"/>
      <c r="AX428" s="498"/>
      <c r="AY428" s="448"/>
      <c r="AZ428" s="235"/>
      <c r="BA428" s="715"/>
      <c r="BB428"/>
      <c r="BC428" s="715"/>
      <c r="BD428"/>
      <c r="BE428" s="715"/>
      <c r="BF428"/>
      <c r="BG428" s="715"/>
      <c r="BH428"/>
      <c r="BI428" s="715"/>
      <c r="BJ428"/>
      <c r="BK428" s="715"/>
      <c r="BL428"/>
      <c r="BM428" s="715"/>
      <c r="BN428"/>
      <c r="BO428" s="387"/>
      <c r="BP428"/>
      <c r="BQ428" s="387"/>
      <c r="BR428"/>
      <c r="BS428" s="387"/>
      <c r="BT428"/>
      <c r="BU428" s="387"/>
      <c r="BV428"/>
      <c r="BW428" s="387"/>
      <c r="BX428"/>
      <c r="BY428" s="387"/>
      <c r="BZ428"/>
      <c r="CA428" s="387"/>
      <c r="CB428"/>
      <c r="CC428" s="387"/>
      <c r="CD428"/>
      <c r="CE428" s="387"/>
      <c r="CF428"/>
      <c r="CG428" s="387"/>
      <c r="CH428"/>
      <c r="CI428" s="387"/>
      <c r="CJ428"/>
      <c r="CK428" s="235"/>
      <c r="DN428" s="507"/>
      <c r="DO428" s="507"/>
      <c r="DP428" s="507"/>
      <c r="DQ428" s="507"/>
      <c r="DR428" s="507"/>
      <c r="DS428" s="507"/>
      <c r="DT428" s="507"/>
      <c r="DU428" s="507"/>
      <c r="DV428" s="507"/>
      <c r="DW428" s="507"/>
      <c r="DX428" s="507"/>
      <c r="DY428" s="507"/>
      <c r="DZ428" s="507"/>
      <c r="EA428" s="507"/>
      <c r="EB428" s="507"/>
      <c r="EC428" s="507"/>
      <c r="ED428" s="507"/>
      <c r="EE428" s="507"/>
      <c r="EF428" s="507"/>
      <c r="EG428" s="507"/>
      <c r="EH428" s="507"/>
      <c r="EI428" s="507"/>
      <c r="EJ428" s="507"/>
      <c r="EK428" s="507"/>
      <c r="EL428" s="507"/>
      <c r="EM428" s="507"/>
      <c r="EN428" s="507"/>
      <c r="EO428" s="507"/>
      <c r="EP428" s="507"/>
      <c r="EQ428" s="507"/>
      <c r="ER428" s="507"/>
      <c r="ES428" s="507"/>
      <c r="ET428" s="507"/>
      <c r="EU428" s="507"/>
      <c r="EV428" s="507"/>
      <c r="EW428" s="507"/>
      <c r="EX428" s="507"/>
      <c r="EY428" s="507"/>
      <c r="EZ428" s="507"/>
      <c r="FA428" s="507"/>
      <c r="FB428" s="507"/>
      <c r="FC428" s="507"/>
      <c r="FD428" s="507"/>
      <c r="FE428" s="507"/>
      <c r="FF428" s="507"/>
      <c r="FG428" s="507"/>
      <c r="FH428" s="507"/>
      <c r="FI428" s="507"/>
      <c r="FJ428" s="507"/>
      <c r="FK428" s="507"/>
      <c r="FL428" s="507"/>
      <c r="FM428" s="507"/>
      <c r="FN428" s="507"/>
      <c r="FO428" s="507"/>
      <c r="FP428" s="507"/>
      <c r="FQ428" s="507"/>
      <c r="FR428" s="507"/>
      <c r="FS428" s="507"/>
      <c r="FT428" s="507"/>
      <c r="FU428" s="507"/>
      <c r="FV428" s="507"/>
      <c r="FW428" s="507"/>
      <c r="FX428" s="507"/>
      <c r="FY428" s="507"/>
      <c r="FZ428" s="507"/>
      <c r="GA428" s="507"/>
      <c r="GB428" s="507"/>
      <c r="GC428" s="507"/>
      <c r="GD428" s="507"/>
      <c r="GE428" s="507"/>
      <c r="GF428" s="507"/>
      <c r="GG428" s="507"/>
      <c r="GH428" s="507"/>
      <c r="GI428" s="507"/>
      <c r="GJ428" s="507"/>
      <c r="GK428" s="507"/>
      <c r="GL428" s="507"/>
      <c r="GM428" s="507"/>
      <c r="GN428" s="507"/>
      <c r="GO428" s="507"/>
      <c r="GP428" s="507"/>
      <c r="GQ428" s="507"/>
      <c r="GR428" s="507"/>
      <c r="GS428" s="507"/>
      <c r="GT428" s="507"/>
      <c r="GU428" s="507"/>
      <c r="GV428" s="507"/>
      <c r="GW428" s="507"/>
      <c r="GX428" s="507"/>
      <c r="GY428" s="507"/>
      <c r="GZ428" s="507"/>
      <c r="HA428" s="507"/>
      <c r="HB428" s="507"/>
      <c r="HC428" s="507"/>
      <c r="HD428" s="507"/>
      <c r="HE428" s="507"/>
      <c r="HF428" s="507"/>
      <c r="HG428" s="507"/>
      <c r="HH428" s="507"/>
      <c r="HI428" s="507"/>
      <c r="HJ428" s="507"/>
      <c r="HK428" s="507"/>
      <c r="HL428" s="507"/>
      <c r="HM428" s="507"/>
      <c r="HN428" s="507"/>
      <c r="HO428" s="507"/>
      <c r="HP428" s="507"/>
      <c r="HQ428" s="507"/>
      <c r="HR428" s="507"/>
      <c r="HS428" s="507"/>
      <c r="HT428" s="507"/>
      <c r="HU428" s="507"/>
      <c r="HV428" s="507"/>
      <c r="HW428" s="507"/>
      <c r="HX428" s="507"/>
      <c r="HY428" s="507"/>
      <c r="HZ428" s="507"/>
      <c r="IA428" s="507"/>
      <c r="IB428" s="507"/>
      <c r="IC428" s="507"/>
      <c r="ID428" s="507"/>
      <c r="IE428" s="507"/>
      <c r="IF428" s="507"/>
      <c r="IG428" s="507"/>
      <c r="IH428" s="507"/>
      <c r="II428" s="507"/>
      <c r="IJ428" s="507"/>
    </row>
    <row r="429" spans="1:244" s="398" customFormat="1" ht="19" x14ac:dyDescent="0.2">
      <c r="A429"/>
      <c r="B429" s="290"/>
      <c r="C429"/>
      <c r="D429" s="341"/>
      <c r="E429" s="463"/>
      <c r="F429" s="463"/>
      <c r="G429" s="271"/>
      <c r="H429"/>
      <c r="I429" s="99"/>
      <c r="J429"/>
      <c r="K429"/>
      <c r="L429"/>
      <c r="M429" s="275"/>
      <c r="N429" s="275"/>
      <c r="O429" s="275"/>
      <c r="P429" s="275"/>
      <c r="Q429" s="275"/>
      <c r="R429" s="275"/>
      <c r="S429" s="275"/>
      <c r="T429" s="275"/>
      <c r="U429" s="275"/>
      <c r="V429" s="275"/>
      <c r="W429" s="275"/>
      <c r="X429" s="275"/>
      <c r="Y429" s="275"/>
      <c r="Z429" s="275"/>
      <c r="AA429" s="275"/>
      <c r="AB429" s="23"/>
      <c r="AC429"/>
      <c r="AD429" s="92"/>
      <c r="AE429"/>
      <c r="AF429"/>
      <c r="AG429"/>
      <c r="AH429" s="96"/>
      <c r="AI429" s="471"/>
      <c r="AJ429" s="445"/>
      <c r="AK429" s="498"/>
      <c r="AL429" s="498"/>
      <c r="AM429" s="498"/>
      <c r="AN429" s="498"/>
      <c r="AO429" s="498"/>
      <c r="AP429" s="498"/>
      <c r="AQ429" s="498"/>
      <c r="AR429" s="498"/>
      <c r="AS429" s="498"/>
      <c r="AT429" s="498"/>
      <c r="AU429" s="498"/>
      <c r="AV429" s="498"/>
      <c r="AW429" s="498"/>
      <c r="AX429" s="498"/>
      <c r="AY429" s="448"/>
      <c r="AZ429" s="235"/>
      <c r="BA429" s="715"/>
      <c r="BB429"/>
      <c r="BC429" s="715"/>
      <c r="BD429"/>
      <c r="BE429" s="715"/>
      <c r="BF429"/>
      <c r="BG429" s="715"/>
      <c r="BH429"/>
      <c r="BI429" s="715"/>
      <c r="BJ429"/>
      <c r="BK429" s="715"/>
      <c r="BL429"/>
      <c r="BM429" s="715"/>
      <c r="BN429"/>
      <c r="BO429" s="387"/>
      <c r="BP429"/>
      <c r="BQ429" s="387"/>
      <c r="BR429"/>
      <c r="BS429" s="387"/>
      <c r="BT429"/>
      <c r="BU429" s="387"/>
      <c r="BV429"/>
      <c r="BW429" s="387"/>
      <c r="BX429"/>
      <c r="BY429" s="387"/>
      <c r="BZ429"/>
      <c r="CA429" s="387"/>
      <c r="CB429"/>
      <c r="CC429" s="387"/>
      <c r="CD429"/>
      <c r="CE429" s="387"/>
      <c r="CF429"/>
      <c r="CG429" s="387"/>
      <c r="CH429"/>
      <c r="CI429" s="387"/>
      <c r="CJ429"/>
      <c r="CK429" s="235"/>
      <c r="DN429" s="507"/>
      <c r="DO429" s="507"/>
      <c r="DP429" s="507"/>
      <c r="DQ429" s="507"/>
      <c r="DR429" s="507"/>
      <c r="DS429" s="507"/>
      <c r="DT429" s="507"/>
      <c r="DU429" s="507"/>
      <c r="DV429" s="507"/>
      <c r="DW429" s="507"/>
      <c r="DX429" s="507"/>
      <c r="DY429" s="507"/>
      <c r="DZ429" s="507"/>
      <c r="EA429" s="507"/>
      <c r="EB429" s="507"/>
      <c r="EC429" s="507"/>
      <c r="ED429" s="507"/>
      <c r="EE429" s="507"/>
      <c r="EF429" s="507"/>
      <c r="EG429" s="507"/>
      <c r="EH429" s="507"/>
      <c r="EI429" s="507"/>
      <c r="EJ429" s="507"/>
      <c r="EK429" s="507"/>
      <c r="EL429" s="507"/>
      <c r="EM429" s="507"/>
      <c r="EN429" s="507"/>
      <c r="EO429" s="507"/>
      <c r="EP429" s="507"/>
      <c r="EQ429" s="507"/>
      <c r="ER429" s="507"/>
      <c r="ES429" s="507"/>
      <c r="ET429" s="507"/>
      <c r="EU429" s="507"/>
      <c r="EV429" s="507"/>
      <c r="EW429" s="507"/>
      <c r="EX429" s="507"/>
      <c r="EY429" s="507"/>
      <c r="EZ429" s="507"/>
      <c r="FA429" s="507"/>
      <c r="FB429" s="507"/>
      <c r="FC429" s="507"/>
      <c r="FD429" s="507"/>
      <c r="FE429" s="507"/>
      <c r="FF429" s="507"/>
      <c r="FG429" s="507"/>
      <c r="FH429" s="507"/>
      <c r="FI429" s="507"/>
      <c r="FJ429" s="507"/>
      <c r="FK429" s="507"/>
      <c r="FL429" s="507"/>
      <c r="FM429" s="507"/>
      <c r="FN429" s="507"/>
      <c r="FO429" s="507"/>
      <c r="FP429" s="507"/>
      <c r="FQ429" s="507"/>
      <c r="FR429" s="507"/>
      <c r="FS429" s="507"/>
      <c r="FT429" s="507"/>
      <c r="FU429" s="507"/>
      <c r="FV429" s="507"/>
      <c r="FW429" s="507"/>
      <c r="FX429" s="507"/>
      <c r="FY429" s="507"/>
      <c r="FZ429" s="507"/>
      <c r="GA429" s="507"/>
      <c r="GB429" s="507"/>
      <c r="GC429" s="507"/>
      <c r="GD429" s="507"/>
      <c r="GE429" s="507"/>
      <c r="GF429" s="507"/>
      <c r="GG429" s="507"/>
      <c r="GH429" s="507"/>
      <c r="GI429" s="507"/>
      <c r="GJ429" s="507"/>
      <c r="GK429" s="507"/>
      <c r="GL429" s="507"/>
      <c r="GM429" s="507"/>
      <c r="GN429" s="507"/>
      <c r="GO429" s="507"/>
      <c r="GP429" s="507"/>
      <c r="GQ429" s="507"/>
      <c r="GR429" s="507"/>
      <c r="GS429" s="507"/>
      <c r="GT429" s="507"/>
      <c r="GU429" s="507"/>
      <c r="GV429" s="507"/>
      <c r="GW429" s="507"/>
      <c r="GX429" s="507"/>
      <c r="GY429" s="507"/>
      <c r="GZ429" s="507"/>
      <c r="HA429" s="507"/>
      <c r="HB429" s="507"/>
      <c r="HC429" s="507"/>
      <c r="HD429" s="507"/>
      <c r="HE429" s="507"/>
      <c r="HF429" s="507"/>
      <c r="HG429" s="507"/>
      <c r="HH429" s="507"/>
      <c r="HI429" s="507"/>
      <c r="HJ429" s="507"/>
      <c r="HK429" s="507"/>
      <c r="HL429" s="507"/>
      <c r="HM429" s="507"/>
      <c r="HN429" s="507"/>
      <c r="HO429" s="507"/>
      <c r="HP429" s="507"/>
      <c r="HQ429" s="507"/>
      <c r="HR429" s="507"/>
      <c r="HS429" s="507"/>
      <c r="HT429" s="507"/>
      <c r="HU429" s="507"/>
      <c r="HV429" s="507"/>
      <c r="HW429" s="507"/>
      <c r="HX429" s="507"/>
      <c r="HY429" s="507"/>
      <c r="HZ429" s="507"/>
      <c r="IA429" s="507"/>
      <c r="IB429" s="507"/>
      <c r="IC429" s="507"/>
      <c r="ID429" s="507"/>
      <c r="IE429" s="507"/>
      <c r="IF429" s="507"/>
      <c r="IG429" s="507"/>
      <c r="IH429" s="507"/>
      <c r="II429" s="507"/>
      <c r="IJ429" s="507"/>
    </row>
    <row r="430" spans="1:244" s="398" customFormat="1" ht="19" x14ac:dyDescent="0.2">
      <c r="A430"/>
      <c r="B430" s="290"/>
      <c r="C430"/>
      <c r="D430" s="341"/>
      <c r="E430" s="463"/>
      <c r="F430" s="463"/>
      <c r="G430" s="271"/>
      <c r="H430"/>
      <c r="I430" s="99"/>
      <c r="J430"/>
      <c r="K430"/>
      <c r="L430"/>
      <c r="M430" s="275"/>
      <c r="N430" s="275"/>
      <c r="O430" s="275"/>
      <c r="P430" s="275"/>
      <c r="Q430" s="275"/>
      <c r="R430" s="275"/>
      <c r="S430" s="275"/>
      <c r="T430" s="275"/>
      <c r="U430" s="275"/>
      <c r="V430" s="275"/>
      <c r="W430" s="275"/>
      <c r="X430" s="275"/>
      <c r="Y430" s="275"/>
      <c r="Z430" s="275"/>
      <c r="AA430" s="275"/>
      <c r="AB430" s="23"/>
      <c r="AC430"/>
      <c r="AD430" s="92"/>
      <c r="AE430"/>
      <c r="AF430"/>
      <c r="AG430"/>
      <c r="AH430" s="96"/>
      <c r="AI430" s="471"/>
      <c r="AJ430" s="445"/>
      <c r="AK430" s="498"/>
      <c r="AL430" s="498"/>
      <c r="AM430" s="498"/>
      <c r="AN430" s="498"/>
      <c r="AO430" s="498"/>
      <c r="AP430" s="498"/>
      <c r="AQ430" s="498"/>
      <c r="AR430" s="498"/>
      <c r="AS430" s="498"/>
      <c r="AT430" s="498"/>
      <c r="AU430" s="498"/>
      <c r="AV430" s="498"/>
      <c r="AW430" s="498"/>
      <c r="AX430" s="498"/>
      <c r="AY430" s="448"/>
      <c r="AZ430" s="235"/>
      <c r="BA430" s="715"/>
      <c r="BB430"/>
      <c r="BC430" s="715"/>
      <c r="BD430"/>
      <c r="BE430" s="715"/>
      <c r="BF430"/>
      <c r="BG430" s="715"/>
      <c r="BH430"/>
      <c r="BI430" s="715"/>
      <c r="BJ430"/>
      <c r="BK430" s="715"/>
      <c r="BL430"/>
      <c r="BM430" s="715"/>
      <c r="BN430"/>
      <c r="BO430" s="387"/>
      <c r="BP430"/>
      <c r="BQ430" s="387"/>
      <c r="BR430"/>
      <c r="BS430" s="387"/>
      <c r="BT430"/>
      <c r="BU430" s="387"/>
      <c r="BV430"/>
      <c r="BW430" s="387"/>
      <c r="BX430"/>
      <c r="BY430" s="387"/>
      <c r="BZ430"/>
      <c r="CA430" s="387"/>
      <c r="CB430"/>
      <c r="CC430" s="387"/>
      <c r="CD430"/>
      <c r="CE430" s="387"/>
      <c r="CF430"/>
      <c r="CG430" s="387"/>
      <c r="CH430"/>
      <c r="CI430" s="387"/>
      <c r="CJ430"/>
      <c r="CK430" s="235"/>
      <c r="DN430" s="507"/>
      <c r="DO430" s="507"/>
      <c r="DP430" s="507"/>
      <c r="DQ430" s="507"/>
      <c r="DR430" s="507"/>
      <c r="DS430" s="507"/>
      <c r="DT430" s="507"/>
      <c r="DU430" s="507"/>
      <c r="DV430" s="507"/>
      <c r="DW430" s="507"/>
      <c r="DX430" s="507"/>
      <c r="DY430" s="507"/>
      <c r="DZ430" s="507"/>
      <c r="EA430" s="507"/>
      <c r="EB430" s="507"/>
      <c r="EC430" s="507"/>
      <c r="ED430" s="507"/>
      <c r="EE430" s="507"/>
      <c r="EF430" s="507"/>
      <c r="EG430" s="507"/>
      <c r="EH430" s="507"/>
      <c r="EI430" s="507"/>
      <c r="EJ430" s="507"/>
      <c r="EK430" s="507"/>
      <c r="EL430" s="507"/>
      <c r="EM430" s="507"/>
      <c r="EN430" s="507"/>
      <c r="EO430" s="507"/>
      <c r="EP430" s="507"/>
      <c r="EQ430" s="507"/>
      <c r="ER430" s="507"/>
      <c r="ES430" s="507"/>
      <c r="ET430" s="507"/>
      <c r="EU430" s="507"/>
      <c r="EV430" s="507"/>
      <c r="EW430" s="507"/>
      <c r="EX430" s="507"/>
      <c r="EY430" s="507"/>
      <c r="EZ430" s="507"/>
      <c r="FA430" s="507"/>
      <c r="FB430" s="507"/>
      <c r="FC430" s="507"/>
      <c r="FD430" s="507"/>
      <c r="FE430" s="507"/>
      <c r="FF430" s="507"/>
      <c r="FG430" s="507"/>
      <c r="FH430" s="507"/>
      <c r="FI430" s="507"/>
      <c r="FJ430" s="507"/>
      <c r="FK430" s="507"/>
      <c r="FL430" s="507"/>
      <c r="FM430" s="507"/>
      <c r="FN430" s="507"/>
      <c r="FO430" s="507"/>
      <c r="FP430" s="507"/>
      <c r="FQ430" s="507"/>
      <c r="FR430" s="507"/>
      <c r="FS430" s="507"/>
      <c r="FT430" s="507"/>
      <c r="FU430" s="507"/>
      <c r="FV430" s="507"/>
      <c r="FW430" s="507"/>
      <c r="FX430" s="507"/>
      <c r="FY430" s="507"/>
      <c r="FZ430" s="507"/>
      <c r="GA430" s="507"/>
      <c r="GB430" s="507"/>
      <c r="GC430" s="507"/>
      <c r="GD430" s="507"/>
      <c r="GE430" s="507"/>
      <c r="GF430" s="507"/>
      <c r="GG430" s="507"/>
      <c r="GH430" s="507"/>
      <c r="GI430" s="507"/>
      <c r="GJ430" s="507"/>
      <c r="GK430" s="507"/>
      <c r="GL430" s="507"/>
      <c r="GM430" s="507"/>
      <c r="GN430" s="507"/>
      <c r="GO430" s="507"/>
      <c r="GP430" s="507"/>
      <c r="GQ430" s="507"/>
      <c r="GR430" s="507"/>
      <c r="GS430" s="507"/>
      <c r="GT430" s="507"/>
      <c r="GU430" s="507"/>
      <c r="GV430" s="507"/>
      <c r="GW430" s="507"/>
      <c r="GX430" s="507"/>
      <c r="GY430" s="507"/>
      <c r="GZ430" s="507"/>
      <c r="HA430" s="507"/>
      <c r="HB430" s="507"/>
      <c r="HC430" s="507"/>
      <c r="HD430" s="507"/>
      <c r="HE430" s="507"/>
      <c r="HF430" s="507"/>
      <c r="HG430" s="507"/>
      <c r="HH430" s="507"/>
      <c r="HI430" s="507"/>
      <c r="HJ430" s="507"/>
      <c r="HK430" s="507"/>
      <c r="HL430" s="507"/>
      <c r="HM430" s="507"/>
      <c r="HN430" s="507"/>
      <c r="HO430" s="507"/>
      <c r="HP430" s="507"/>
      <c r="HQ430" s="507"/>
      <c r="HR430" s="507"/>
      <c r="HS430" s="507"/>
      <c r="HT430" s="507"/>
      <c r="HU430" s="507"/>
      <c r="HV430" s="507"/>
      <c r="HW430" s="507"/>
      <c r="HX430" s="507"/>
      <c r="HY430" s="507"/>
      <c r="HZ430" s="507"/>
      <c r="IA430" s="507"/>
      <c r="IB430" s="507"/>
      <c r="IC430" s="507"/>
      <c r="ID430" s="507"/>
      <c r="IE430" s="507"/>
      <c r="IF430" s="507"/>
      <c r="IG430" s="507"/>
      <c r="IH430" s="507"/>
      <c r="II430" s="507"/>
      <c r="IJ430" s="507"/>
    </row>
    <row r="431" spans="1:244" s="398" customFormat="1" ht="19" x14ac:dyDescent="0.2">
      <c r="A431"/>
      <c r="B431" s="290"/>
      <c r="C431"/>
      <c r="D431" s="341"/>
      <c r="E431" s="463"/>
      <c r="F431" s="463"/>
      <c r="G431" s="271"/>
      <c r="H431"/>
      <c r="I431" s="99"/>
      <c r="J431"/>
      <c r="K431"/>
      <c r="L431"/>
      <c r="M431" s="275"/>
      <c r="N431" s="275"/>
      <c r="O431" s="275"/>
      <c r="P431" s="275"/>
      <c r="Q431" s="275"/>
      <c r="R431" s="275"/>
      <c r="S431" s="275"/>
      <c r="T431" s="275"/>
      <c r="U431" s="275"/>
      <c r="V431" s="275"/>
      <c r="W431" s="275"/>
      <c r="X431" s="275"/>
      <c r="Y431" s="275"/>
      <c r="Z431" s="275"/>
      <c r="AA431" s="275"/>
      <c r="AB431" s="23"/>
      <c r="AC431"/>
      <c r="AD431" s="92"/>
      <c r="AE431"/>
      <c r="AF431"/>
      <c r="AG431"/>
      <c r="AH431" s="96"/>
      <c r="AI431" s="471"/>
      <c r="AJ431" s="445"/>
      <c r="AK431" s="498"/>
      <c r="AL431" s="498"/>
      <c r="AM431" s="498"/>
      <c r="AN431" s="498"/>
      <c r="AO431" s="498"/>
      <c r="AP431" s="498"/>
      <c r="AQ431" s="498"/>
      <c r="AR431" s="498"/>
      <c r="AS431" s="498"/>
      <c r="AT431" s="498"/>
      <c r="AU431" s="498"/>
      <c r="AV431" s="498"/>
      <c r="AW431" s="498"/>
      <c r="AX431" s="498"/>
      <c r="AY431" s="448"/>
      <c r="AZ431" s="235"/>
      <c r="BA431" s="715"/>
      <c r="BB431"/>
      <c r="BC431" s="715"/>
      <c r="BD431"/>
      <c r="BE431" s="715"/>
      <c r="BF431"/>
      <c r="BG431" s="715"/>
      <c r="BH431"/>
      <c r="BI431" s="715"/>
      <c r="BJ431"/>
      <c r="BK431" s="715"/>
      <c r="BL431"/>
      <c r="BM431" s="715"/>
      <c r="BN431"/>
      <c r="BO431" s="387"/>
      <c r="BP431"/>
      <c r="BQ431" s="387"/>
      <c r="BR431"/>
      <c r="BS431" s="387"/>
      <c r="BT431"/>
      <c r="BU431" s="387"/>
      <c r="BV431"/>
      <c r="BW431" s="387"/>
      <c r="BX431"/>
      <c r="BY431" s="387"/>
      <c r="BZ431"/>
      <c r="CA431" s="387"/>
      <c r="CB431"/>
      <c r="CC431" s="387"/>
      <c r="CD431"/>
      <c r="CE431" s="387"/>
      <c r="CF431"/>
      <c r="CG431" s="387"/>
      <c r="CH431"/>
      <c r="CI431" s="387"/>
      <c r="CJ431"/>
      <c r="CK431" s="235"/>
      <c r="DN431" s="507"/>
      <c r="DO431" s="507"/>
      <c r="DP431" s="507"/>
      <c r="DQ431" s="507"/>
      <c r="DR431" s="507"/>
      <c r="DS431" s="507"/>
      <c r="DT431" s="507"/>
      <c r="DU431" s="507"/>
      <c r="DV431" s="507"/>
      <c r="DW431" s="507"/>
      <c r="DX431" s="507"/>
      <c r="DY431" s="507"/>
      <c r="DZ431" s="507"/>
      <c r="EA431" s="507"/>
      <c r="EB431" s="507"/>
      <c r="EC431" s="507"/>
      <c r="ED431" s="507"/>
      <c r="EE431" s="507"/>
      <c r="EF431" s="507"/>
      <c r="EG431" s="507"/>
      <c r="EH431" s="507"/>
      <c r="EI431" s="507"/>
      <c r="EJ431" s="507"/>
      <c r="EK431" s="507"/>
      <c r="EL431" s="507"/>
      <c r="EM431" s="507"/>
      <c r="EN431" s="507"/>
      <c r="EO431" s="507"/>
      <c r="EP431" s="507"/>
      <c r="EQ431" s="507"/>
      <c r="ER431" s="507"/>
      <c r="ES431" s="507"/>
      <c r="ET431" s="507"/>
      <c r="EU431" s="507"/>
      <c r="EV431" s="507"/>
      <c r="EW431" s="507"/>
      <c r="EX431" s="507"/>
      <c r="EY431" s="507"/>
      <c r="EZ431" s="507"/>
      <c r="FA431" s="507"/>
      <c r="FB431" s="507"/>
      <c r="FC431" s="507"/>
      <c r="FD431" s="507"/>
      <c r="FE431" s="507"/>
      <c r="FF431" s="507"/>
      <c r="FG431" s="507"/>
      <c r="FH431" s="507"/>
      <c r="FI431" s="507"/>
      <c r="FJ431" s="507"/>
      <c r="FK431" s="507"/>
      <c r="FL431" s="507"/>
      <c r="FM431" s="507"/>
      <c r="FN431" s="507"/>
      <c r="FO431" s="507"/>
      <c r="FP431" s="507"/>
      <c r="FQ431" s="507"/>
      <c r="FR431" s="507"/>
      <c r="FS431" s="507"/>
      <c r="FT431" s="507"/>
      <c r="FU431" s="507"/>
      <c r="FV431" s="507"/>
      <c r="FW431" s="507"/>
      <c r="FX431" s="507"/>
      <c r="FY431" s="507"/>
      <c r="FZ431" s="507"/>
      <c r="GA431" s="507"/>
      <c r="GB431" s="507"/>
      <c r="GC431" s="507"/>
      <c r="GD431" s="507"/>
      <c r="GE431" s="507"/>
      <c r="GF431" s="507"/>
      <c r="GG431" s="507"/>
      <c r="GH431" s="507"/>
      <c r="GI431" s="507"/>
      <c r="GJ431" s="507"/>
      <c r="GK431" s="507"/>
      <c r="GL431" s="507"/>
      <c r="GM431" s="507"/>
      <c r="GN431" s="507"/>
      <c r="GO431" s="507"/>
      <c r="GP431" s="507"/>
      <c r="GQ431" s="507"/>
      <c r="GR431" s="507"/>
      <c r="GS431" s="507"/>
      <c r="GT431" s="507"/>
      <c r="GU431" s="507"/>
      <c r="GV431" s="507"/>
      <c r="GW431" s="507"/>
      <c r="GX431" s="507"/>
      <c r="GY431" s="507"/>
      <c r="GZ431" s="507"/>
      <c r="HA431" s="507"/>
      <c r="HB431" s="507"/>
      <c r="HC431" s="507"/>
      <c r="HD431" s="507"/>
      <c r="HE431" s="507"/>
      <c r="HF431" s="507"/>
      <c r="HG431" s="507"/>
      <c r="HH431" s="507"/>
      <c r="HI431" s="507"/>
      <c r="HJ431" s="507"/>
      <c r="HK431" s="507"/>
      <c r="HL431" s="507"/>
      <c r="HM431" s="507"/>
      <c r="HN431" s="507"/>
      <c r="HO431" s="507"/>
      <c r="HP431" s="507"/>
      <c r="HQ431" s="507"/>
      <c r="HR431" s="507"/>
      <c r="HS431" s="507"/>
      <c r="HT431" s="507"/>
      <c r="HU431" s="507"/>
      <c r="HV431" s="507"/>
      <c r="HW431" s="507"/>
      <c r="HX431" s="507"/>
      <c r="HY431" s="507"/>
      <c r="HZ431" s="507"/>
      <c r="IA431" s="507"/>
      <c r="IB431" s="507"/>
      <c r="IC431" s="507"/>
      <c r="ID431" s="507"/>
      <c r="IE431" s="507"/>
      <c r="IF431" s="507"/>
      <c r="IG431" s="507"/>
      <c r="IH431" s="507"/>
      <c r="II431" s="507"/>
      <c r="IJ431" s="507"/>
    </row>
    <row r="432" spans="1:244" s="398" customFormat="1" ht="19" x14ac:dyDescent="0.2">
      <c r="A432"/>
      <c r="B432" s="290"/>
      <c r="C432"/>
      <c r="D432" s="341"/>
      <c r="E432" s="463"/>
      <c r="F432" s="463"/>
      <c r="G432" s="271"/>
      <c r="H432"/>
      <c r="I432" s="99"/>
      <c r="J432"/>
      <c r="K432"/>
      <c r="L432"/>
      <c r="M432" s="275"/>
      <c r="N432" s="275"/>
      <c r="O432" s="275"/>
      <c r="P432" s="275"/>
      <c r="Q432" s="275"/>
      <c r="R432" s="275"/>
      <c r="S432" s="275"/>
      <c r="T432" s="275"/>
      <c r="U432" s="275"/>
      <c r="V432" s="275"/>
      <c r="W432" s="275"/>
      <c r="X432" s="275"/>
      <c r="Y432" s="275"/>
      <c r="Z432" s="275"/>
      <c r="AA432" s="275"/>
      <c r="AB432" s="23"/>
      <c r="AC432"/>
      <c r="AD432" s="92"/>
      <c r="AE432"/>
      <c r="AF432"/>
      <c r="AG432"/>
      <c r="AH432" s="96"/>
      <c r="AI432" s="471"/>
      <c r="AJ432" s="445"/>
      <c r="AK432" s="498"/>
      <c r="AL432" s="498"/>
      <c r="AM432" s="498"/>
      <c r="AN432" s="498"/>
      <c r="AO432" s="498"/>
      <c r="AP432" s="498"/>
      <c r="AQ432" s="498"/>
      <c r="AR432" s="498"/>
      <c r="AS432" s="498"/>
      <c r="AT432" s="498"/>
      <c r="AU432" s="498"/>
      <c r="AV432" s="498"/>
      <c r="AW432" s="498"/>
      <c r="AX432" s="498"/>
      <c r="AY432" s="448"/>
      <c r="AZ432" s="235"/>
      <c r="BA432" s="715"/>
      <c r="BB432"/>
      <c r="BC432" s="715"/>
      <c r="BD432"/>
      <c r="BE432" s="715"/>
      <c r="BF432"/>
      <c r="BG432" s="715"/>
      <c r="BH432"/>
      <c r="BI432" s="715"/>
      <c r="BJ432"/>
      <c r="BK432" s="715"/>
      <c r="BL432"/>
      <c r="BM432" s="715"/>
      <c r="BN432"/>
      <c r="BO432" s="387"/>
      <c r="BP432"/>
      <c r="BQ432" s="387"/>
      <c r="BR432"/>
      <c r="BS432" s="387"/>
      <c r="BT432"/>
      <c r="BU432" s="387"/>
      <c r="BV432"/>
      <c r="BW432" s="387"/>
      <c r="BX432"/>
      <c r="BY432" s="387"/>
      <c r="BZ432"/>
      <c r="CA432" s="387"/>
      <c r="CB432"/>
      <c r="CC432" s="387"/>
      <c r="CD432"/>
      <c r="CE432" s="387"/>
      <c r="CF432"/>
      <c r="CG432" s="387"/>
      <c r="CH432"/>
      <c r="CI432" s="387"/>
      <c r="CJ432"/>
      <c r="CK432" s="235"/>
      <c r="DN432" s="507"/>
      <c r="DO432" s="507"/>
      <c r="DP432" s="507"/>
      <c r="DQ432" s="507"/>
      <c r="DR432" s="507"/>
      <c r="DS432" s="507"/>
      <c r="DT432" s="507"/>
      <c r="DU432" s="507"/>
      <c r="DV432" s="507"/>
      <c r="DW432" s="507"/>
      <c r="DX432" s="507"/>
      <c r="DY432" s="507"/>
      <c r="DZ432" s="507"/>
      <c r="EA432" s="507"/>
      <c r="EB432" s="507"/>
      <c r="EC432" s="507"/>
      <c r="ED432" s="507"/>
      <c r="EE432" s="507"/>
      <c r="EF432" s="507"/>
      <c r="EG432" s="507"/>
      <c r="EH432" s="507"/>
      <c r="EI432" s="507"/>
      <c r="EJ432" s="507"/>
      <c r="EK432" s="507"/>
      <c r="EL432" s="507"/>
      <c r="EM432" s="507"/>
      <c r="EN432" s="507"/>
      <c r="EO432" s="507"/>
      <c r="EP432" s="507"/>
      <c r="EQ432" s="507"/>
      <c r="ER432" s="507"/>
      <c r="ES432" s="507"/>
      <c r="ET432" s="507"/>
      <c r="EU432" s="507"/>
      <c r="EV432" s="507"/>
      <c r="EW432" s="507"/>
      <c r="EX432" s="507"/>
      <c r="EY432" s="507"/>
      <c r="EZ432" s="507"/>
      <c r="FA432" s="507"/>
      <c r="FB432" s="507"/>
      <c r="FC432" s="507"/>
      <c r="FD432" s="507"/>
      <c r="FE432" s="507"/>
      <c r="FF432" s="507"/>
      <c r="FG432" s="507"/>
      <c r="FH432" s="507"/>
      <c r="FI432" s="507"/>
      <c r="FJ432" s="507"/>
      <c r="FK432" s="507"/>
      <c r="FL432" s="507"/>
      <c r="FM432" s="507"/>
      <c r="FN432" s="507"/>
      <c r="FO432" s="507"/>
      <c r="FP432" s="507"/>
      <c r="FQ432" s="507"/>
      <c r="FR432" s="507"/>
      <c r="FS432" s="507"/>
      <c r="FT432" s="507"/>
      <c r="FU432" s="507"/>
      <c r="FV432" s="507"/>
      <c r="FW432" s="507"/>
      <c r="FX432" s="507"/>
      <c r="FY432" s="507"/>
      <c r="FZ432" s="507"/>
      <c r="GA432" s="507"/>
      <c r="GB432" s="507"/>
      <c r="GC432" s="507"/>
      <c r="GD432" s="507"/>
      <c r="GE432" s="507"/>
      <c r="GF432" s="507"/>
      <c r="GG432" s="507"/>
      <c r="GH432" s="507"/>
      <c r="GI432" s="507"/>
      <c r="GJ432" s="507"/>
      <c r="GK432" s="507"/>
      <c r="GL432" s="507"/>
      <c r="GM432" s="507"/>
      <c r="GN432" s="507"/>
      <c r="GO432" s="507"/>
      <c r="GP432" s="507"/>
      <c r="GQ432" s="507"/>
      <c r="GR432" s="507"/>
      <c r="GS432" s="507"/>
      <c r="GT432" s="507"/>
      <c r="GU432" s="507"/>
      <c r="GV432" s="507"/>
      <c r="GW432" s="507"/>
      <c r="GX432" s="507"/>
      <c r="GY432" s="507"/>
      <c r="GZ432" s="507"/>
      <c r="HA432" s="507"/>
      <c r="HB432" s="507"/>
      <c r="HC432" s="507"/>
      <c r="HD432" s="507"/>
      <c r="HE432" s="507"/>
      <c r="HF432" s="507"/>
      <c r="HG432" s="507"/>
      <c r="HH432" s="507"/>
      <c r="HI432" s="507"/>
      <c r="HJ432" s="507"/>
      <c r="HK432" s="507"/>
      <c r="HL432" s="507"/>
      <c r="HM432" s="507"/>
      <c r="HN432" s="507"/>
      <c r="HO432" s="507"/>
      <c r="HP432" s="507"/>
      <c r="HQ432" s="507"/>
      <c r="HR432" s="507"/>
      <c r="HS432" s="507"/>
      <c r="HT432" s="507"/>
      <c r="HU432" s="507"/>
      <c r="HV432" s="507"/>
      <c r="HW432" s="507"/>
      <c r="HX432" s="507"/>
      <c r="HY432" s="507"/>
      <c r="HZ432" s="507"/>
      <c r="IA432" s="507"/>
      <c r="IB432" s="507"/>
      <c r="IC432" s="507"/>
      <c r="ID432" s="507"/>
      <c r="IE432" s="507"/>
      <c r="IF432" s="507"/>
      <c r="IG432" s="507"/>
      <c r="IH432" s="507"/>
      <c r="II432" s="507"/>
      <c r="IJ432" s="507"/>
    </row>
    <row r="433" spans="1:244" s="398" customFormat="1" ht="19" x14ac:dyDescent="0.2">
      <c r="A433"/>
      <c r="B433" s="290"/>
      <c r="C433"/>
      <c r="D433" s="341"/>
      <c r="E433" s="463"/>
      <c r="F433" s="463"/>
      <c r="G433" s="271"/>
      <c r="H433"/>
      <c r="I433" s="99"/>
      <c r="J433"/>
      <c r="K433"/>
      <c r="L433"/>
      <c r="M433" s="275"/>
      <c r="N433" s="275"/>
      <c r="O433" s="275"/>
      <c r="P433" s="275"/>
      <c r="Q433" s="275"/>
      <c r="R433" s="275"/>
      <c r="S433" s="275"/>
      <c r="T433" s="275"/>
      <c r="U433" s="275"/>
      <c r="V433" s="275"/>
      <c r="W433" s="275"/>
      <c r="X433" s="275"/>
      <c r="Y433" s="275"/>
      <c r="Z433" s="275"/>
      <c r="AA433" s="275"/>
      <c r="AB433" s="23"/>
      <c r="AC433"/>
      <c r="AD433" s="92"/>
      <c r="AE433"/>
      <c r="AF433"/>
      <c r="AG433"/>
      <c r="AH433" s="96"/>
      <c r="AI433" s="471"/>
      <c r="AJ433" s="445"/>
      <c r="AK433" s="498"/>
      <c r="AL433" s="498"/>
      <c r="AM433" s="498"/>
      <c r="AN433" s="498"/>
      <c r="AO433" s="498"/>
      <c r="AP433" s="498"/>
      <c r="AQ433" s="498"/>
      <c r="AR433" s="498"/>
      <c r="AS433" s="498"/>
      <c r="AT433" s="498"/>
      <c r="AU433" s="498"/>
      <c r="AV433" s="498"/>
      <c r="AW433" s="498"/>
      <c r="AX433" s="498"/>
      <c r="AY433" s="448"/>
      <c r="AZ433" s="235"/>
      <c r="BA433" s="715"/>
      <c r="BB433"/>
      <c r="BC433" s="715"/>
      <c r="BD433"/>
      <c r="BE433" s="715"/>
      <c r="BF433"/>
      <c r="BG433" s="715"/>
      <c r="BH433"/>
      <c r="BI433" s="715"/>
      <c r="BJ433"/>
      <c r="BK433" s="715"/>
      <c r="BL433"/>
      <c r="BM433" s="715"/>
      <c r="BN433"/>
      <c r="BO433" s="387"/>
      <c r="BP433"/>
      <c r="BQ433" s="387"/>
      <c r="BR433"/>
      <c r="BS433" s="387"/>
      <c r="BT433"/>
      <c r="BU433" s="387"/>
      <c r="BV433"/>
      <c r="BW433" s="387"/>
      <c r="BX433"/>
      <c r="BY433" s="387"/>
      <c r="BZ433"/>
      <c r="CA433" s="387"/>
      <c r="CB433"/>
      <c r="CC433" s="387"/>
      <c r="CD433"/>
      <c r="CE433" s="387"/>
      <c r="CF433"/>
      <c r="CG433" s="387"/>
      <c r="CH433"/>
      <c r="CI433" s="387"/>
      <c r="CJ433"/>
      <c r="CK433" s="235"/>
      <c r="DN433" s="507"/>
      <c r="DO433" s="507"/>
      <c r="DP433" s="507"/>
      <c r="DQ433" s="507"/>
      <c r="DR433" s="507"/>
      <c r="DS433" s="507"/>
      <c r="DT433" s="507"/>
      <c r="DU433" s="507"/>
      <c r="DV433" s="507"/>
      <c r="DW433" s="507"/>
      <c r="DX433" s="507"/>
      <c r="DY433" s="507"/>
      <c r="DZ433" s="507"/>
      <c r="EA433" s="507"/>
      <c r="EB433" s="507"/>
      <c r="EC433" s="507"/>
      <c r="ED433" s="507"/>
      <c r="EE433" s="507"/>
      <c r="EF433" s="507"/>
      <c r="EG433" s="507"/>
      <c r="EH433" s="507"/>
      <c r="EI433" s="507"/>
      <c r="EJ433" s="507"/>
      <c r="EK433" s="507"/>
      <c r="EL433" s="507"/>
      <c r="EM433" s="507"/>
      <c r="EN433" s="507"/>
      <c r="EO433" s="507"/>
      <c r="EP433" s="507"/>
      <c r="EQ433" s="507"/>
      <c r="ER433" s="507"/>
      <c r="ES433" s="507"/>
      <c r="ET433" s="507"/>
      <c r="EU433" s="507"/>
      <c r="EV433" s="507"/>
      <c r="EW433" s="507"/>
      <c r="EX433" s="507"/>
      <c r="EY433" s="507"/>
      <c r="EZ433" s="507"/>
      <c r="FA433" s="507"/>
      <c r="FB433" s="507"/>
      <c r="FC433" s="507"/>
      <c r="FD433" s="507"/>
      <c r="FE433" s="507"/>
      <c r="FF433" s="507"/>
      <c r="FG433" s="507"/>
      <c r="FH433" s="507"/>
      <c r="FI433" s="507"/>
      <c r="FJ433" s="507"/>
      <c r="FK433" s="507"/>
      <c r="FL433" s="507"/>
      <c r="FM433" s="507"/>
      <c r="FN433" s="507"/>
      <c r="FO433" s="507"/>
      <c r="FP433" s="507"/>
      <c r="FQ433" s="507"/>
      <c r="FR433" s="507"/>
      <c r="FS433" s="507"/>
      <c r="FT433" s="507"/>
      <c r="FU433" s="507"/>
      <c r="FV433" s="507"/>
      <c r="FW433" s="507"/>
      <c r="FX433" s="507"/>
      <c r="FY433" s="507"/>
      <c r="FZ433" s="507"/>
      <c r="GA433" s="507"/>
      <c r="GB433" s="507"/>
      <c r="GC433" s="507"/>
      <c r="GD433" s="507"/>
      <c r="GE433" s="507"/>
      <c r="GF433" s="507"/>
      <c r="GG433" s="507"/>
      <c r="GH433" s="507"/>
      <c r="GI433" s="507"/>
      <c r="GJ433" s="507"/>
      <c r="GK433" s="507"/>
      <c r="GL433" s="507"/>
      <c r="GM433" s="507"/>
      <c r="GN433" s="507"/>
      <c r="GO433" s="507"/>
      <c r="GP433" s="507"/>
      <c r="GQ433" s="507"/>
      <c r="GR433" s="507"/>
      <c r="GS433" s="507"/>
      <c r="GT433" s="507"/>
      <c r="GU433" s="507"/>
      <c r="GV433" s="507"/>
      <c r="GW433" s="507"/>
      <c r="GX433" s="507"/>
      <c r="GY433" s="507"/>
      <c r="GZ433" s="507"/>
      <c r="HA433" s="507"/>
      <c r="HB433" s="507"/>
      <c r="HC433" s="507"/>
      <c r="HD433" s="507"/>
      <c r="HE433" s="507"/>
      <c r="HF433" s="507"/>
      <c r="HG433" s="507"/>
      <c r="HH433" s="507"/>
      <c r="HI433" s="507"/>
      <c r="HJ433" s="507"/>
      <c r="HK433" s="507"/>
      <c r="HL433" s="507"/>
      <c r="HM433" s="507"/>
      <c r="HN433" s="507"/>
      <c r="HO433" s="507"/>
      <c r="HP433" s="507"/>
      <c r="HQ433" s="507"/>
      <c r="HR433" s="507"/>
      <c r="HS433" s="507"/>
      <c r="HT433" s="507"/>
      <c r="HU433" s="507"/>
      <c r="HV433" s="507"/>
      <c r="HW433" s="507"/>
      <c r="HX433" s="507"/>
      <c r="HY433" s="507"/>
      <c r="HZ433" s="507"/>
      <c r="IA433" s="507"/>
      <c r="IB433" s="507"/>
      <c r="IC433" s="507"/>
      <c r="ID433" s="507"/>
      <c r="IE433" s="507"/>
      <c r="IF433" s="507"/>
      <c r="IG433" s="507"/>
      <c r="IH433" s="507"/>
      <c r="II433" s="507"/>
      <c r="IJ433" s="507"/>
    </row>
    <row r="434" spans="1:244" s="398" customFormat="1" ht="19" x14ac:dyDescent="0.2">
      <c r="A434"/>
      <c r="B434" s="290"/>
      <c r="C434"/>
      <c r="D434" s="341"/>
      <c r="E434" s="463"/>
      <c r="F434" s="463"/>
      <c r="G434" s="271"/>
      <c r="H434"/>
      <c r="I434" s="99"/>
      <c r="J434"/>
      <c r="K434"/>
      <c r="L434"/>
      <c r="M434" s="275"/>
      <c r="N434" s="275"/>
      <c r="O434" s="275"/>
      <c r="P434" s="275"/>
      <c r="Q434" s="275"/>
      <c r="R434" s="275"/>
      <c r="S434" s="275"/>
      <c r="T434" s="275"/>
      <c r="U434" s="275"/>
      <c r="V434" s="275"/>
      <c r="W434" s="275"/>
      <c r="X434" s="275"/>
      <c r="Y434" s="275"/>
      <c r="Z434" s="275"/>
      <c r="AA434" s="275"/>
      <c r="AB434" s="23"/>
      <c r="AC434"/>
      <c r="AD434" s="92"/>
      <c r="AE434"/>
      <c r="AF434"/>
      <c r="AG434"/>
      <c r="AH434" s="96"/>
      <c r="AI434" s="471"/>
      <c r="AJ434" s="445"/>
      <c r="AK434" s="498"/>
      <c r="AL434" s="498"/>
      <c r="AM434" s="498"/>
      <c r="AN434" s="498"/>
      <c r="AO434" s="498"/>
      <c r="AP434" s="498"/>
      <c r="AQ434" s="498"/>
      <c r="AR434" s="498"/>
      <c r="AS434" s="498"/>
      <c r="AT434" s="498"/>
      <c r="AU434" s="498"/>
      <c r="AV434" s="498"/>
      <c r="AW434" s="498"/>
      <c r="AX434" s="498"/>
      <c r="AY434" s="448"/>
      <c r="AZ434" s="235"/>
      <c r="BA434" s="715"/>
      <c r="BB434"/>
      <c r="BC434" s="715"/>
      <c r="BD434"/>
      <c r="BE434" s="715"/>
      <c r="BF434"/>
      <c r="BG434" s="715"/>
      <c r="BH434"/>
      <c r="BI434" s="715"/>
      <c r="BJ434"/>
      <c r="BK434" s="715"/>
      <c r="BL434"/>
      <c r="BM434" s="715"/>
      <c r="BN434"/>
      <c r="BO434" s="387"/>
      <c r="BP434"/>
      <c r="BQ434" s="387"/>
      <c r="BR434"/>
      <c r="BS434" s="387"/>
      <c r="BT434"/>
      <c r="BU434" s="387"/>
      <c r="BV434"/>
      <c r="BW434" s="387"/>
      <c r="BX434"/>
      <c r="BY434" s="387"/>
      <c r="BZ434"/>
      <c r="CA434" s="387"/>
      <c r="CB434"/>
      <c r="CC434" s="387"/>
      <c r="CD434"/>
      <c r="CE434" s="387"/>
      <c r="CF434"/>
      <c r="CG434" s="387"/>
      <c r="CH434"/>
      <c r="CI434" s="387"/>
      <c r="CJ434"/>
      <c r="CK434" s="235"/>
      <c r="DN434" s="507"/>
      <c r="DO434" s="507"/>
      <c r="DP434" s="507"/>
      <c r="DQ434" s="507"/>
      <c r="DR434" s="507"/>
      <c r="DS434" s="507"/>
      <c r="DT434" s="507"/>
      <c r="DU434" s="507"/>
      <c r="DV434" s="507"/>
      <c r="DW434" s="507"/>
      <c r="DX434" s="507"/>
      <c r="DY434" s="507"/>
      <c r="DZ434" s="507"/>
      <c r="EA434" s="507"/>
      <c r="EB434" s="507"/>
      <c r="EC434" s="507"/>
      <c r="ED434" s="507"/>
      <c r="EE434" s="507"/>
      <c r="EF434" s="507"/>
      <c r="EG434" s="507"/>
      <c r="EH434" s="507"/>
      <c r="EI434" s="507"/>
      <c r="EJ434" s="507"/>
      <c r="EK434" s="507"/>
      <c r="EL434" s="507"/>
      <c r="EM434" s="507"/>
      <c r="EN434" s="507"/>
      <c r="EO434" s="507"/>
      <c r="EP434" s="507"/>
      <c r="EQ434" s="507"/>
      <c r="ER434" s="507"/>
      <c r="ES434" s="507"/>
      <c r="ET434" s="507"/>
      <c r="EU434" s="507"/>
      <c r="EV434" s="507"/>
      <c r="EW434" s="507"/>
      <c r="EX434" s="507"/>
      <c r="EY434" s="507"/>
      <c r="EZ434" s="507"/>
      <c r="FA434" s="507"/>
      <c r="FB434" s="507"/>
      <c r="FC434" s="507"/>
      <c r="FD434" s="507"/>
      <c r="FE434" s="507"/>
      <c r="FF434" s="507"/>
      <c r="FG434" s="507"/>
      <c r="FH434" s="507"/>
      <c r="FI434" s="507"/>
      <c r="FJ434" s="507"/>
      <c r="FK434" s="507"/>
      <c r="FL434" s="507"/>
      <c r="FM434" s="507"/>
      <c r="FN434" s="507"/>
      <c r="FO434" s="507"/>
      <c r="FP434" s="507"/>
      <c r="FQ434" s="507"/>
      <c r="FR434" s="507"/>
      <c r="FS434" s="507"/>
      <c r="FT434" s="507"/>
      <c r="FU434" s="507"/>
      <c r="FV434" s="507"/>
      <c r="FW434" s="507"/>
      <c r="FX434" s="507"/>
      <c r="FY434" s="507"/>
      <c r="FZ434" s="507"/>
      <c r="GA434" s="507"/>
      <c r="GB434" s="507"/>
      <c r="GC434" s="507"/>
      <c r="GD434" s="507"/>
      <c r="GE434" s="507"/>
      <c r="GF434" s="507"/>
      <c r="GG434" s="507"/>
      <c r="GH434" s="507"/>
      <c r="GI434" s="507"/>
      <c r="GJ434" s="507"/>
      <c r="GK434" s="507"/>
      <c r="GL434" s="507"/>
      <c r="GM434" s="507"/>
      <c r="GN434" s="507"/>
      <c r="GO434" s="507"/>
      <c r="GP434" s="507"/>
      <c r="GQ434" s="507"/>
      <c r="GR434" s="507"/>
      <c r="GS434" s="507"/>
      <c r="GT434" s="507"/>
      <c r="GU434" s="507"/>
      <c r="GV434" s="507"/>
      <c r="GW434" s="507"/>
      <c r="GX434" s="507"/>
      <c r="GY434" s="507"/>
      <c r="GZ434" s="507"/>
      <c r="HA434" s="507"/>
      <c r="HB434" s="507"/>
      <c r="HC434" s="507"/>
      <c r="HD434" s="507"/>
      <c r="HE434" s="507"/>
      <c r="HF434" s="507"/>
      <c r="HG434" s="507"/>
      <c r="HH434" s="507"/>
      <c r="HI434" s="507"/>
      <c r="HJ434" s="507"/>
      <c r="HK434" s="507"/>
      <c r="HL434" s="507"/>
      <c r="HM434" s="507"/>
      <c r="HN434" s="507"/>
      <c r="HO434" s="507"/>
      <c r="HP434" s="507"/>
      <c r="HQ434" s="507"/>
      <c r="HR434" s="507"/>
      <c r="HS434" s="507"/>
      <c r="HT434" s="507"/>
      <c r="HU434" s="507"/>
      <c r="HV434" s="507"/>
      <c r="HW434" s="507"/>
      <c r="HX434" s="507"/>
      <c r="HY434" s="507"/>
      <c r="HZ434" s="507"/>
      <c r="IA434" s="507"/>
      <c r="IB434" s="507"/>
      <c r="IC434" s="507"/>
      <c r="ID434" s="507"/>
      <c r="IE434" s="507"/>
      <c r="IF434" s="507"/>
      <c r="IG434" s="507"/>
      <c r="IH434" s="507"/>
      <c r="II434" s="507"/>
      <c r="IJ434" s="507"/>
    </row>
    <row r="435" spans="1:244" s="398" customFormat="1" ht="19" x14ac:dyDescent="0.2">
      <c r="A435"/>
      <c r="B435" s="290"/>
      <c r="C435"/>
      <c r="D435" s="341"/>
      <c r="E435" s="463"/>
      <c r="F435" s="463"/>
      <c r="G435" s="271"/>
      <c r="H435"/>
      <c r="I435" s="99"/>
      <c r="J435"/>
      <c r="K435"/>
      <c r="L435"/>
      <c r="M435" s="275"/>
      <c r="N435" s="275"/>
      <c r="O435" s="275"/>
      <c r="P435" s="275"/>
      <c r="Q435" s="275"/>
      <c r="R435" s="275"/>
      <c r="S435" s="275"/>
      <c r="T435" s="275"/>
      <c r="U435" s="275"/>
      <c r="V435" s="275"/>
      <c r="W435" s="275"/>
      <c r="X435" s="275"/>
      <c r="Y435" s="275"/>
      <c r="Z435" s="275"/>
      <c r="AA435" s="275"/>
      <c r="AB435" s="23"/>
      <c r="AC435"/>
      <c r="AD435" s="92"/>
      <c r="AE435"/>
      <c r="AF435"/>
      <c r="AG435"/>
      <c r="AH435" s="96"/>
      <c r="AI435" s="471"/>
      <c r="AJ435" s="445"/>
      <c r="AK435" s="498"/>
      <c r="AL435" s="498"/>
      <c r="AM435" s="498"/>
      <c r="AN435" s="498"/>
      <c r="AO435" s="498"/>
      <c r="AP435" s="498"/>
      <c r="AQ435" s="498"/>
      <c r="AR435" s="498"/>
      <c r="AS435" s="498"/>
      <c r="AT435" s="498"/>
      <c r="AU435" s="498"/>
      <c r="AV435" s="498"/>
      <c r="AW435" s="498"/>
      <c r="AX435" s="498"/>
      <c r="AY435" s="448"/>
      <c r="AZ435" s="235"/>
      <c r="BA435" s="715"/>
      <c r="BB435"/>
      <c r="BC435" s="715"/>
      <c r="BD435"/>
      <c r="BE435" s="715"/>
      <c r="BF435"/>
      <c r="BG435" s="715"/>
      <c r="BH435"/>
      <c r="BI435" s="715"/>
      <c r="BJ435"/>
      <c r="BK435" s="715"/>
      <c r="BL435"/>
      <c r="BM435" s="715"/>
      <c r="BN435"/>
      <c r="BO435" s="387"/>
      <c r="BP435"/>
      <c r="BQ435" s="387"/>
      <c r="BR435"/>
      <c r="BS435" s="387"/>
      <c r="BT435"/>
      <c r="BU435" s="387"/>
      <c r="BV435"/>
      <c r="BW435" s="387"/>
      <c r="BX435"/>
      <c r="BY435" s="387"/>
      <c r="BZ435"/>
      <c r="CA435" s="387"/>
      <c r="CB435"/>
      <c r="CC435" s="387"/>
      <c r="CD435"/>
      <c r="CE435" s="387"/>
      <c r="CF435"/>
      <c r="CG435" s="387"/>
      <c r="CH435"/>
      <c r="CI435" s="387"/>
      <c r="CJ435"/>
      <c r="CK435" s="235"/>
      <c r="DN435" s="507"/>
      <c r="DO435" s="507"/>
      <c r="DP435" s="507"/>
      <c r="DQ435" s="507"/>
      <c r="DR435" s="507"/>
      <c r="DS435" s="507"/>
      <c r="DT435" s="507"/>
      <c r="DU435" s="507"/>
      <c r="DV435" s="507"/>
      <c r="DW435" s="507"/>
      <c r="DX435" s="507"/>
      <c r="DY435" s="507"/>
      <c r="DZ435" s="507"/>
      <c r="EA435" s="507"/>
      <c r="EB435" s="507"/>
      <c r="EC435" s="507"/>
      <c r="ED435" s="507"/>
      <c r="EE435" s="507"/>
      <c r="EF435" s="507"/>
      <c r="EG435" s="507"/>
      <c r="EH435" s="507"/>
      <c r="EI435" s="507"/>
      <c r="EJ435" s="507"/>
      <c r="EK435" s="507"/>
      <c r="EL435" s="507"/>
      <c r="EM435" s="507"/>
      <c r="EN435" s="507"/>
      <c r="EO435" s="507"/>
      <c r="EP435" s="507"/>
      <c r="EQ435" s="507"/>
      <c r="ER435" s="507"/>
      <c r="ES435" s="507"/>
      <c r="ET435" s="507"/>
      <c r="EU435" s="507"/>
      <c r="EV435" s="507"/>
      <c r="EW435" s="507"/>
      <c r="EX435" s="507"/>
      <c r="EY435" s="507"/>
      <c r="EZ435" s="507"/>
      <c r="FA435" s="507"/>
      <c r="FB435" s="507"/>
      <c r="FC435" s="507"/>
      <c r="FD435" s="507"/>
      <c r="FE435" s="507"/>
      <c r="FF435" s="507"/>
      <c r="FG435" s="507"/>
      <c r="FH435" s="507"/>
      <c r="FI435" s="507"/>
      <c r="FJ435" s="507"/>
      <c r="FK435" s="507"/>
      <c r="FL435" s="507"/>
      <c r="FM435" s="507"/>
      <c r="FN435" s="507"/>
      <c r="FO435" s="507"/>
      <c r="FP435" s="507"/>
      <c r="FQ435" s="507"/>
      <c r="FR435" s="507"/>
      <c r="FS435" s="507"/>
      <c r="FT435" s="507"/>
      <c r="FU435" s="507"/>
      <c r="FV435" s="507"/>
      <c r="FW435" s="507"/>
      <c r="FX435" s="507"/>
      <c r="FY435" s="507"/>
      <c r="FZ435" s="507"/>
      <c r="GA435" s="507"/>
      <c r="GB435" s="507"/>
      <c r="GC435" s="507"/>
      <c r="GD435" s="507"/>
      <c r="GE435" s="507"/>
      <c r="GF435" s="507"/>
      <c r="GG435" s="507"/>
      <c r="GH435" s="507"/>
      <c r="GI435" s="507"/>
      <c r="GJ435" s="507"/>
      <c r="GK435" s="507"/>
      <c r="GL435" s="507"/>
      <c r="GM435" s="507"/>
      <c r="GN435" s="507"/>
      <c r="GO435" s="507"/>
      <c r="GP435" s="507"/>
      <c r="GQ435" s="507"/>
      <c r="GR435" s="507"/>
      <c r="GS435" s="507"/>
      <c r="GT435" s="507"/>
      <c r="GU435" s="507"/>
      <c r="GV435" s="507"/>
      <c r="GW435" s="507"/>
      <c r="GX435" s="507"/>
      <c r="GY435" s="507"/>
      <c r="GZ435" s="507"/>
      <c r="HA435" s="507"/>
      <c r="HB435" s="507"/>
      <c r="HC435" s="507"/>
      <c r="HD435" s="507"/>
      <c r="HE435" s="507"/>
      <c r="HF435" s="507"/>
      <c r="HG435" s="507"/>
      <c r="HH435" s="507"/>
      <c r="HI435" s="507"/>
      <c r="HJ435" s="507"/>
      <c r="HK435" s="507"/>
      <c r="HL435" s="507"/>
      <c r="HM435" s="507"/>
      <c r="HN435" s="507"/>
      <c r="HO435" s="507"/>
      <c r="HP435" s="507"/>
      <c r="HQ435" s="507"/>
      <c r="HR435" s="507"/>
      <c r="HS435" s="507"/>
      <c r="HT435" s="507"/>
      <c r="HU435" s="507"/>
      <c r="HV435" s="507"/>
      <c r="HW435" s="507"/>
      <c r="HX435" s="507"/>
      <c r="HY435" s="507"/>
      <c r="HZ435" s="507"/>
      <c r="IA435" s="507"/>
      <c r="IB435" s="507"/>
      <c r="IC435" s="507"/>
      <c r="ID435" s="507"/>
      <c r="IE435" s="507"/>
      <c r="IF435" s="507"/>
      <c r="IG435" s="507"/>
      <c r="IH435" s="507"/>
      <c r="II435" s="507"/>
      <c r="IJ435" s="507"/>
    </row>
    <row r="436" spans="1:244" s="398" customFormat="1" ht="19" x14ac:dyDescent="0.2">
      <c r="A436"/>
      <c r="B436" s="290"/>
      <c r="C436"/>
      <c r="D436" s="341"/>
      <c r="E436" s="463"/>
      <c r="F436" s="463"/>
      <c r="G436" s="271"/>
      <c r="H436"/>
      <c r="I436" s="99"/>
      <c r="J436"/>
      <c r="K436"/>
      <c r="L436"/>
      <c r="M436" s="275"/>
      <c r="N436" s="275"/>
      <c r="O436" s="275"/>
      <c r="P436" s="275"/>
      <c r="Q436" s="275"/>
      <c r="R436" s="275"/>
      <c r="S436" s="275"/>
      <c r="T436" s="275"/>
      <c r="U436" s="275"/>
      <c r="V436" s="275"/>
      <c r="W436" s="275"/>
      <c r="X436" s="275"/>
      <c r="Y436" s="275"/>
      <c r="Z436" s="275"/>
      <c r="AA436" s="275"/>
      <c r="AB436" s="23"/>
      <c r="AC436"/>
      <c r="AD436" s="92"/>
      <c r="AE436"/>
      <c r="AF436"/>
      <c r="AG436"/>
      <c r="AH436" s="96"/>
      <c r="AI436" s="471"/>
      <c r="AJ436" s="445"/>
      <c r="AK436" s="498"/>
      <c r="AL436" s="498"/>
      <c r="AM436" s="498"/>
      <c r="AN436" s="498"/>
      <c r="AO436" s="498"/>
      <c r="AP436" s="498"/>
      <c r="AQ436" s="498"/>
      <c r="AR436" s="498"/>
      <c r="AS436" s="498"/>
      <c r="AT436" s="498"/>
      <c r="AU436" s="498"/>
      <c r="AV436" s="498"/>
      <c r="AW436" s="498"/>
      <c r="AX436" s="498"/>
      <c r="AY436" s="448"/>
      <c r="AZ436" s="235"/>
      <c r="BA436" s="715"/>
      <c r="BB436"/>
      <c r="BC436" s="715"/>
      <c r="BD436"/>
      <c r="BE436" s="715"/>
      <c r="BF436"/>
      <c r="BG436" s="715"/>
      <c r="BH436"/>
      <c r="BI436" s="715"/>
      <c r="BJ436"/>
      <c r="BK436" s="715"/>
      <c r="BL436"/>
      <c r="BM436" s="715"/>
      <c r="BN436"/>
      <c r="BO436" s="387"/>
      <c r="BP436"/>
      <c r="BQ436" s="387"/>
      <c r="BR436"/>
      <c r="BS436" s="387"/>
      <c r="BT436"/>
      <c r="BU436" s="387"/>
      <c r="BV436"/>
      <c r="BW436" s="387"/>
      <c r="BX436"/>
      <c r="BY436" s="387"/>
      <c r="BZ436"/>
      <c r="CA436" s="387"/>
      <c r="CB436"/>
      <c r="CC436" s="387"/>
      <c r="CD436"/>
      <c r="CE436" s="387"/>
      <c r="CF436"/>
      <c r="CG436" s="387"/>
      <c r="CH436"/>
      <c r="CI436" s="387"/>
      <c r="CJ436"/>
      <c r="CK436" s="235"/>
      <c r="DN436" s="507"/>
      <c r="DO436" s="507"/>
      <c r="DP436" s="507"/>
      <c r="DQ436" s="507"/>
      <c r="DR436" s="507"/>
      <c r="DS436" s="507"/>
      <c r="DT436" s="507"/>
      <c r="DU436" s="507"/>
      <c r="DV436" s="507"/>
      <c r="DW436" s="507"/>
      <c r="DX436" s="507"/>
      <c r="DY436" s="507"/>
      <c r="DZ436" s="507"/>
      <c r="EA436" s="507"/>
      <c r="EB436" s="507"/>
      <c r="EC436" s="507"/>
      <c r="ED436" s="507"/>
      <c r="EE436" s="507"/>
      <c r="EF436" s="507"/>
      <c r="EG436" s="507"/>
      <c r="EH436" s="507"/>
      <c r="EI436" s="507"/>
      <c r="EJ436" s="507"/>
      <c r="EK436" s="507"/>
      <c r="EL436" s="507"/>
      <c r="EM436" s="507"/>
      <c r="EN436" s="507"/>
      <c r="EO436" s="507"/>
      <c r="EP436" s="507"/>
      <c r="EQ436" s="507"/>
      <c r="ER436" s="507"/>
      <c r="ES436" s="507"/>
      <c r="ET436" s="507"/>
      <c r="EU436" s="507"/>
      <c r="EV436" s="507"/>
      <c r="EW436" s="507"/>
      <c r="EX436" s="507"/>
      <c r="EY436" s="507"/>
      <c r="EZ436" s="507"/>
      <c r="FA436" s="507"/>
      <c r="FB436" s="507"/>
      <c r="FC436" s="507"/>
      <c r="FD436" s="507"/>
      <c r="FE436" s="507"/>
      <c r="FF436" s="507"/>
      <c r="FG436" s="507"/>
      <c r="FH436" s="507"/>
      <c r="FI436" s="507"/>
      <c r="FJ436" s="507"/>
      <c r="FK436" s="507"/>
      <c r="FL436" s="507"/>
      <c r="FM436" s="507"/>
      <c r="FN436" s="507"/>
      <c r="FO436" s="507"/>
      <c r="FP436" s="507"/>
      <c r="FQ436" s="507"/>
      <c r="FR436" s="507"/>
      <c r="FS436" s="507"/>
      <c r="FT436" s="507"/>
      <c r="FU436" s="507"/>
      <c r="FV436" s="507"/>
      <c r="FW436" s="507"/>
      <c r="FX436" s="507"/>
      <c r="FY436" s="507"/>
      <c r="FZ436" s="507"/>
      <c r="GA436" s="507"/>
      <c r="GB436" s="507"/>
      <c r="GC436" s="507"/>
      <c r="GD436" s="507"/>
      <c r="GE436" s="507"/>
      <c r="GF436" s="507"/>
      <c r="GG436" s="507"/>
      <c r="GH436" s="507"/>
      <c r="GI436" s="507"/>
      <c r="GJ436" s="507"/>
      <c r="GK436" s="507"/>
      <c r="GL436" s="507"/>
      <c r="GM436" s="507"/>
      <c r="GN436" s="507"/>
      <c r="GO436" s="507"/>
      <c r="GP436" s="507"/>
      <c r="GQ436" s="507"/>
      <c r="GR436" s="507"/>
      <c r="GS436" s="507"/>
      <c r="GT436" s="507"/>
      <c r="GU436" s="507"/>
      <c r="GV436" s="507"/>
      <c r="GW436" s="507"/>
      <c r="GX436" s="507"/>
      <c r="GY436" s="507"/>
      <c r="GZ436" s="507"/>
      <c r="HA436" s="507"/>
      <c r="HB436" s="507"/>
      <c r="HC436" s="507"/>
      <c r="HD436" s="507"/>
      <c r="HE436" s="507"/>
      <c r="HF436" s="507"/>
      <c r="HG436" s="507"/>
      <c r="HH436" s="507"/>
      <c r="HI436" s="507"/>
      <c r="HJ436" s="507"/>
      <c r="HK436" s="507"/>
      <c r="HL436" s="507"/>
      <c r="HM436" s="507"/>
      <c r="HN436" s="507"/>
      <c r="HO436" s="507"/>
      <c r="HP436" s="507"/>
      <c r="HQ436" s="507"/>
      <c r="HR436" s="507"/>
      <c r="HS436" s="507"/>
      <c r="HT436" s="507"/>
      <c r="HU436" s="507"/>
      <c r="HV436" s="507"/>
      <c r="HW436" s="507"/>
      <c r="HX436" s="507"/>
      <c r="HY436" s="507"/>
      <c r="HZ436" s="507"/>
      <c r="IA436" s="507"/>
      <c r="IB436" s="507"/>
      <c r="IC436" s="507"/>
      <c r="ID436" s="507"/>
      <c r="IE436" s="507"/>
      <c r="IF436" s="507"/>
      <c r="IG436" s="507"/>
      <c r="IH436" s="507"/>
      <c r="II436" s="507"/>
      <c r="IJ436" s="507"/>
    </row>
    <row r="437" spans="1:244" s="398" customFormat="1" ht="19" x14ac:dyDescent="0.2">
      <c r="A437"/>
      <c r="B437" s="290"/>
      <c r="C437"/>
      <c r="D437" s="341"/>
      <c r="E437" s="463"/>
      <c r="F437" s="463"/>
      <c r="G437" s="271"/>
      <c r="H437"/>
      <c r="I437" s="99"/>
      <c r="J437"/>
      <c r="K437"/>
      <c r="L437"/>
      <c r="M437" s="275"/>
      <c r="N437" s="275"/>
      <c r="O437" s="275"/>
      <c r="P437" s="275"/>
      <c r="Q437" s="275"/>
      <c r="R437" s="275"/>
      <c r="S437" s="275"/>
      <c r="T437" s="275"/>
      <c r="U437" s="275"/>
      <c r="V437" s="275"/>
      <c r="W437" s="275"/>
      <c r="X437" s="275"/>
      <c r="Y437" s="275"/>
      <c r="Z437" s="275"/>
      <c r="AA437" s="275"/>
      <c r="AB437" s="23"/>
      <c r="AC437"/>
      <c r="AD437" s="92"/>
      <c r="AE437"/>
      <c r="AF437"/>
      <c r="AG437"/>
      <c r="AH437" s="96"/>
      <c r="AI437" s="471"/>
      <c r="AJ437" s="445"/>
      <c r="AK437" s="498"/>
      <c r="AL437" s="498"/>
      <c r="AM437" s="498"/>
      <c r="AN437" s="498"/>
      <c r="AO437" s="498"/>
      <c r="AP437" s="498"/>
      <c r="AQ437" s="498"/>
      <c r="AR437" s="498"/>
      <c r="AS437" s="498"/>
      <c r="AT437" s="498"/>
      <c r="AU437" s="498"/>
      <c r="AV437" s="498"/>
      <c r="AW437" s="498"/>
      <c r="AX437" s="498"/>
      <c r="AY437" s="448"/>
      <c r="AZ437" s="235"/>
      <c r="BA437" s="715"/>
      <c r="BB437"/>
      <c r="BC437" s="715"/>
      <c r="BD437"/>
      <c r="BE437" s="715"/>
      <c r="BF437"/>
      <c r="BG437" s="715"/>
      <c r="BH437"/>
      <c r="BI437" s="715"/>
      <c r="BJ437"/>
      <c r="BK437" s="715"/>
      <c r="BL437"/>
      <c r="BM437" s="715"/>
      <c r="BN437"/>
      <c r="BO437" s="387"/>
      <c r="BP437"/>
      <c r="BQ437" s="387"/>
      <c r="BR437"/>
      <c r="BS437" s="387"/>
      <c r="BT437"/>
      <c r="BU437" s="387"/>
      <c r="BV437"/>
      <c r="BW437" s="387"/>
      <c r="BX437"/>
      <c r="BY437" s="387"/>
      <c r="BZ437"/>
      <c r="CA437" s="387"/>
      <c r="CB437"/>
      <c r="CC437" s="387"/>
      <c r="CD437"/>
      <c r="CE437" s="387"/>
      <c r="CF437"/>
      <c r="CG437" s="387"/>
      <c r="CH437"/>
      <c r="CI437" s="387"/>
      <c r="CJ437"/>
      <c r="CK437" s="235"/>
      <c r="DN437" s="507"/>
      <c r="DO437" s="507"/>
      <c r="DP437" s="507"/>
      <c r="DQ437" s="507"/>
      <c r="DR437" s="507"/>
      <c r="DS437" s="507"/>
      <c r="DT437" s="507"/>
      <c r="DU437" s="507"/>
      <c r="DV437" s="507"/>
      <c r="DW437" s="507"/>
      <c r="DX437" s="507"/>
      <c r="DY437" s="507"/>
      <c r="DZ437" s="507"/>
      <c r="EA437" s="507"/>
      <c r="EB437" s="507"/>
      <c r="EC437" s="507"/>
      <c r="ED437" s="507"/>
      <c r="EE437" s="507"/>
      <c r="EF437" s="507"/>
      <c r="EG437" s="507"/>
      <c r="EH437" s="507"/>
      <c r="EI437" s="507"/>
      <c r="EJ437" s="507"/>
      <c r="EK437" s="507"/>
      <c r="EL437" s="507"/>
      <c r="EM437" s="507"/>
      <c r="EN437" s="507"/>
      <c r="EO437" s="507"/>
      <c r="EP437" s="507"/>
      <c r="EQ437" s="507"/>
      <c r="ER437" s="507"/>
      <c r="ES437" s="507"/>
      <c r="ET437" s="507"/>
      <c r="EU437" s="507"/>
      <c r="EV437" s="507"/>
      <c r="EW437" s="507"/>
      <c r="EX437" s="507"/>
      <c r="EY437" s="507"/>
      <c r="EZ437" s="507"/>
      <c r="FA437" s="507"/>
      <c r="FB437" s="507"/>
      <c r="FC437" s="507"/>
      <c r="FD437" s="507"/>
      <c r="FE437" s="507"/>
      <c r="FF437" s="507"/>
      <c r="FG437" s="507"/>
      <c r="FH437" s="507"/>
      <c r="FI437" s="507"/>
      <c r="FJ437" s="507"/>
      <c r="FK437" s="507"/>
      <c r="FL437" s="507"/>
      <c r="FM437" s="507"/>
      <c r="FN437" s="507"/>
      <c r="FO437" s="507"/>
      <c r="FP437" s="507"/>
      <c r="FQ437" s="507"/>
      <c r="FR437" s="507"/>
      <c r="FS437" s="507"/>
      <c r="FT437" s="507"/>
      <c r="FU437" s="507"/>
      <c r="FV437" s="507"/>
      <c r="FW437" s="507"/>
      <c r="FX437" s="507"/>
      <c r="FY437" s="507"/>
      <c r="FZ437" s="507"/>
      <c r="GA437" s="507"/>
      <c r="GB437" s="507"/>
      <c r="GC437" s="507"/>
      <c r="GD437" s="507"/>
      <c r="GE437" s="507"/>
      <c r="GF437" s="507"/>
      <c r="GG437" s="507"/>
      <c r="GH437" s="507"/>
      <c r="GI437" s="507"/>
      <c r="GJ437" s="507"/>
      <c r="GK437" s="507"/>
      <c r="GL437" s="507"/>
      <c r="GM437" s="507"/>
      <c r="GN437" s="507"/>
      <c r="GO437" s="507"/>
      <c r="GP437" s="507"/>
      <c r="GQ437" s="507"/>
      <c r="GR437" s="507"/>
      <c r="GS437" s="507"/>
      <c r="GT437" s="507"/>
      <c r="GU437" s="507"/>
      <c r="GV437" s="507"/>
      <c r="GW437" s="507"/>
      <c r="GX437" s="507"/>
      <c r="GY437" s="507"/>
      <c r="GZ437" s="507"/>
      <c r="HA437" s="507"/>
      <c r="HB437" s="507"/>
      <c r="HC437" s="507"/>
      <c r="HD437" s="507"/>
      <c r="HE437" s="507"/>
      <c r="HF437" s="507"/>
      <c r="HG437" s="507"/>
      <c r="HH437" s="507"/>
      <c r="HI437" s="507"/>
      <c r="HJ437" s="507"/>
      <c r="HK437" s="507"/>
      <c r="HL437" s="507"/>
      <c r="HM437" s="507"/>
      <c r="HN437" s="507"/>
      <c r="HO437" s="507"/>
      <c r="HP437" s="507"/>
      <c r="HQ437" s="507"/>
      <c r="HR437" s="507"/>
      <c r="HS437" s="507"/>
      <c r="HT437" s="507"/>
      <c r="HU437" s="507"/>
      <c r="HV437" s="507"/>
      <c r="HW437" s="507"/>
      <c r="HX437" s="507"/>
      <c r="HY437" s="507"/>
      <c r="HZ437" s="507"/>
      <c r="IA437" s="507"/>
      <c r="IB437" s="507"/>
      <c r="IC437" s="507"/>
      <c r="ID437" s="507"/>
      <c r="IE437" s="507"/>
      <c r="IF437" s="507"/>
      <c r="IG437" s="507"/>
      <c r="IH437" s="507"/>
      <c r="II437" s="507"/>
      <c r="IJ437" s="507"/>
    </row>
    <row r="438" spans="1:244" s="398" customFormat="1" ht="19" x14ac:dyDescent="0.2">
      <c r="A438"/>
      <c r="B438" s="290"/>
      <c r="C438"/>
      <c r="D438" s="341"/>
      <c r="E438" s="463"/>
      <c r="F438" s="463"/>
      <c r="G438" s="271"/>
      <c r="H438"/>
      <c r="I438" s="99"/>
      <c r="J438"/>
      <c r="K438"/>
      <c r="L438"/>
      <c r="M438" s="275"/>
      <c r="N438" s="275"/>
      <c r="O438" s="275"/>
      <c r="P438" s="275"/>
      <c r="Q438" s="275"/>
      <c r="R438" s="275"/>
      <c r="S438" s="275"/>
      <c r="T438" s="275"/>
      <c r="U438" s="275"/>
      <c r="V438" s="275"/>
      <c r="W438" s="275"/>
      <c r="X438" s="275"/>
      <c r="Y438" s="275"/>
      <c r="Z438" s="275"/>
      <c r="AA438" s="275"/>
      <c r="AB438" s="23"/>
      <c r="AC438"/>
      <c r="AD438" s="92"/>
      <c r="AE438"/>
      <c r="AF438"/>
      <c r="AG438"/>
      <c r="AH438" s="96"/>
      <c r="AI438" s="471"/>
      <c r="AJ438" s="445"/>
      <c r="AK438" s="498"/>
      <c r="AL438" s="498"/>
      <c r="AM438" s="498"/>
      <c r="AN438" s="498"/>
      <c r="AO438" s="498"/>
      <c r="AP438" s="498"/>
      <c r="AQ438" s="498"/>
      <c r="AR438" s="498"/>
      <c r="AS438" s="498"/>
      <c r="AT438" s="498"/>
      <c r="AU438" s="498"/>
      <c r="AV438" s="498"/>
      <c r="AW438" s="498"/>
      <c r="AX438" s="498"/>
      <c r="AY438" s="448"/>
      <c r="AZ438" s="235"/>
      <c r="BA438" s="715"/>
      <c r="BB438"/>
      <c r="BC438" s="715"/>
      <c r="BD438"/>
      <c r="BE438" s="715"/>
      <c r="BF438"/>
      <c r="BG438" s="715"/>
      <c r="BH438"/>
      <c r="BI438" s="715"/>
      <c r="BJ438"/>
      <c r="BK438" s="715"/>
      <c r="BL438"/>
      <c r="BM438" s="715"/>
      <c r="BN438"/>
      <c r="BO438" s="387"/>
      <c r="BP438"/>
      <c r="BQ438" s="387"/>
      <c r="BR438"/>
      <c r="BS438" s="387"/>
      <c r="BT438"/>
      <c r="BU438" s="387"/>
      <c r="BV438"/>
      <c r="BW438" s="387"/>
      <c r="BX438"/>
      <c r="BY438" s="387"/>
      <c r="BZ438"/>
      <c r="CA438" s="387"/>
      <c r="CB438"/>
      <c r="CC438" s="387"/>
      <c r="CD438"/>
      <c r="CE438" s="387"/>
      <c r="CF438"/>
      <c r="CG438" s="387"/>
      <c r="CH438"/>
      <c r="CI438" s="387"/>
      <c r="CJ438"/>
      <c r="CK438" s="235"/>
      <c r="DN438" s="507"/>
      <c r="DO438" s="507"/>
      <c r="DP438" s="507"/>
      <c r="DQ438" s="507"/>
      <c r="DR438" s="507"/>
      <c r="DS438" s="507"/>
      <c r="DT438" s="507"/>
      <c r="DU438" s="507"/>
      <c r="DV438" s="507"/>
      <c r="DW438" s="507"/>
      <c r="DX438" s="507"/>
      <c r="DY438" s="507"/>
      <c r="DZ438" s="507"/>
      <c r="EA438" s="507"/>
      <c r="EB438" s="507"/>
      <c r="EC438" s="507"/>
      <c r="ED438" s="507"/>
      <c r="EE438" s="507"/>
      <c r="EF438" s="507"/>
      <c r="EG438" s="507"/>
      <c r="EH438" s="507"/>
      <c r="EI438" s="507"/>
      <c r="EJ438" s="507"/>
      <c r="EK438" s="507"/>
      <c r="EL438" s="507"/>
      <c r="EM438" s="507"/>
      <c r="EN438" s="507"/>
      <c r="EO438" s="507"/>
      <c r="EP438" s="507"/>
      <c r="EQ438" s="507"/>
      <c r="ER438" s="507"/>
      <c r="ES438" s="507"/>
      <c r="ET438" s="507"/>
      <c r="EU438" s="507"/>
      <c r="EV438" s="507"/>
      <c r="EW438" s="507"/>
      <c r="EX438" s="507"/>
      <c r="EY438" s="507"/>
      <c r="EZ438" s="507"/>
      <c r="FA438" s="507"/>
      <c r="FB438" s="507"/>
      <c r="FC438" s="507"/>
      <c r="FD438" s="507"/>
      <c r="FE438" s="507"/>
      <c r="FF438" s="507"/>
      <c r="FG438" s="507"/>
      <c r="FH438" s="507"/>
      <c r="FI438" s="507"/>
      <c r="FJ438" s="507"/>
      <c r="FK438" s="507"/>
      <c r="FL438" s="507"/>
      <c r="FM438" s="507"/>
      <c r="FN438" s="507"/>
      <c r="FO438" s="507"/>
      <c r="FP438" s="507"/>
      <c r="FQ438" s="507"/>
      <c r="FR438" s="507"/>
      <c r="FS438" s="507"/>
      <c r="FT438" s="507"/>
      <c r="FU438" s="507"/>
      <c r="FV438" s="507"/>
      <c r="FW438" s="507"/>
      <c r="FX438" s="507"/>
      <c r="FY438" s="507"/>
      <c r="FZ438" s="507"/>
      <c r="GA438" s="507"/>
      <c r="GB438" s="507"/>
      <c r="GC438" s="507"/>
      <c r="GD438" s="507"/>
      <c r="GE438" s="507"/>
      <c r="GF438" s="507"/>
      <c r="GG438" s="507"/>
      <c r="GH438" s="507"/>
      <c r="GI438" s="507"/>
      <c r="GJ438" s="507"/>
      <c r="GK438" s="507"/>
      <c r="GL438" s="507"/>
      <c r="GM438" s="507"/>
      <c r="GN438" s="507"/>
      <c r="GO438" s="507"/>
      <c r="GP438" s="507"/>
      <c r="GQ438" s="507"/>
      <c r="GR438" s="507"/>
      <c r="GS438" s="507"/>
      <c r="GT438" s="507"/>
      <c r="GU438" s="507"/>
      <c r="GV438" s="507"/>
      <c r="GW438" s="507"/>
      <c r="GX438" s="507"/>
      <c r="GY438" s="507"/>
      <c r="GZ438" s="507"/>
      <c r="HA438" s="507"/>
      <c r="HB438" s="507"/>
      <c r="HC438" s="507"/>
      <c r="HD438" s="507"/>
      <c r="HE438" s="507"/>
      <c r="HF438" s="507"/>
      <c r="HG438" s="507"/>
      <c r="HH438" s="507"/>
      <c r="HI438" s="507"/>
      <c r="HJ438" s="507"/>
      <c r="HK438" s="507"/>
      <c r="HL438" s="507"/>
      <c r="HM438" s="507"/>
      <c r="HN438" s="507"/>
      <c r="HO438" s="507"/>
      <c r="HP438" s="507"/>
      <c r="HQ438" s="507"/>
      <c r="HR438" s="507"/>
      <c r="HS438" s="507"/>
      <c r="HT438" s="507"/>
      <c r="HU438" s="507"/>
      <c r="HV438" s="507"/>
      <c r="HW438" s="507"/>
      <c r="HX438" s="507"/>
      <c r="HY438" s="507"/>
      <c r="HZ438" s="507"/>
      <c r="IA438" s="507"/>
      <c r="IB438" s="507"/>
      <c r="IC438" s="507"/>
      <c r="ID438" s="507"/>
      <c r="IE438" s="507"/>
      <c r="IF438" s="507"/>
      <c r="IG438" s="507"/>
      <c r="IH438" s="507"/>
      <c r="II438" s="507"/>
      <c r="IJ438" s="507"/>
    </row>
    <row r="439" spans="1:244" s="398" customFormat="1" ht="19" x14ac:dyDescent="0.2">
      <c r="A439"/>
      <c r="B439" s="290"/>
      <c r="C439"/>
      <c r="D439" s="341"/>
      <c r="E439" s="463"/>
      <c r="F439" s="463"/>
      <c r="G439" s="271"/>
      <c r="H439"/>
      <c r="I439" s="99"/>
      <c r="J439"/>
      <c r="K439"/>
      <c r="L439"/>
      <c r="M439" s="275"/>
      <c r="N439" s="275"/>
      <c r="O439" s="275"/>
      <c r="P439" s="275"/>
      <c r="Q439" s="275"/>
      <c r="R439" s="275"/>
      <c r="S439" s="275"/>
      <c r="T439" s="275"/>
      <c r="U439" s="275"/>
      <c r="V439" s="275"/>
      <c r="W439" s="275"/>
      <c r="X439" s="275"/>
      <c r="Y439" s="275"/>
      <c r="Z439" s="275"/>
      <c r="AA439" s="275"/>
      <c r="AB439" s="23"/>
      <c r="AC439"/>
      <c r="AD439" s="92"/>
      <c r="AE439"/>
      <c r="AF439"/>
      <c r="AG439"/>
      <c r="AH439" s="96"/>
      <c r="AI439" s="471"/>
      <c r="AJ439" s="445"/>
      <c r="AK439" s="498"/>
      <c r="AL439" s="498"/>
      <c r="AM439" s="498"/>
      <c r="AN439" s="498"/>
      <c r="AO439" s="498"/>
      <c r="AP439" s="498"/>
      <c r="AQ439" s="498"/>
      <c r="AR439" s="498"/>
      <c r="AS439" s="498"/>
      <c r="AT439" s="498"/>
      <c r="AU439" s="498"/>
      <c r="AV439" s="498"/>
      <c r="AW439" s="498"/>
      <c r="AX439" s="498"/>
      <c r="AY439" s="448"/>
      <c r="AZ439" s="235"/>
      <c r="BA439" s="715"/>
      <c r="BB439"/>
      <c r="BC439" s="715"/>
      <c r="BD439"/>
      <c r="BE439" s="715"/>
      <c r="BF439"/>
      <c r="BG439" s="715"/>
      <c r="BH439"/>
      <c r="BI439" s="715"/>
      <c r="BJ439"/>
      <c r="BK439" s="715"/>
      <c r="BL439"/>
      <c r="BM439" s="715"/>
      <c r="BN439"/>
      <c r="BO439" s="387"/>
      <c r="BP439"/>
      <c r="BQ439" s="387"/>
      <c r="BR439"/>
      <c r="BS439" s="387"/>
      <c r="BT439"/>
      <c r="BU439" s="387"/>
      <c r="BV439"/>
      <c r="BW439" s="387"/>
      <c r="BX439"/>
      <c r="BY439" s="387"/>
      <c r="BZ439"/>
      <c r="CA439" s="387"/>
      <c r="CB439"/>
      <c r="CC439" s="387"/>
      <c r="CD439"/>
      <c r="CE439" s="387"/>
      <c r="CF439"/>
      <c r="CG439" s="387"/>
      <c r="CH439"/>
      <c r="CI439" s="387"/>
      <c r="CJ439"/>
      <c r="CK439" s="235"/>
      <c r="DN439" s="507"/>
      <c r="DO439" s="507"/>
      <c r="DP439" s="507"/>
      <c r="DQ439" s="507"/>
      <c r="DR439" s="507"/>
      <c r="DS439" s="507"/>
      <c r="DT439" s="507"/>
      <c r="DU439" s="507"/>
      <c r="DV439" s="507"/>
      <c r="DW439" s="507"/>
      <c r="DX439" s="507"/>
      <c r="DY439" s="507"/>
      <c r="DZ439" s="507"/>
      <c r="EA439" s="507"/>
      <c r="EB439" s="507"/>
      <c r="EC439" s="507"/>
      <c r="ED439" s="507"/>
      <c r="EE439" s="507"/>
      <c r="EF439" s="507"/>
      <c r="EG439" s="507"/>
      <c r="EH439" s="507"/>
      <c r="EI439" s="507"/>
      <c r="EJ439" s="507"/>
      <c r="EK439" s="507"/>
      <c r="EL439" s="507"/>
      <c r="EM439" s="507"/>
      <c r="EN439" s="507"/>
      <c r="EO439" s="507"/>
      <c r="EP439" s="507"/>
      <c r="EQ439" s="507"/>
      <c r="ER439" s="507"/>
      <c r="ES439" s="507"/>
      <c r="ET439" s="507"/>
      <c r="EU439" s="507"/>
      <c r="EV439" s="507"/>
      <c r="EW439" s="507"/>
      <c r="EX439" s="507"/>
      <c r="EY439" s="507"/>
      <c r="EZ439" s="507"/>
      <c r="FA439" s="507"/>
      <c r="FB439" s="507"/>
      <c r="FC439" s="507"/>
      <c r="FD439" s="507"/>
      <c r="FE439" s="507"/>
      <c r="FF439" s="507"/>
      <c r="FG439" s="507"/>
      <c r="FH439" s="507"/>
      <c r="FI439" s="507"/>
      <c r="FJ439" s="507"/>
      <c r="FK439" s="507"/>
      <c r="FL439" s="507"/>
      <c r="FM439" s="507"/>
      <c r="FN439" s="507"/>
      <c r="FO439" s="507"/>
      <c r="FP439" s="507"/>
      <c r="FQ439" s="507"/>
      <c r="FR439" s="507"/>
      <c r="FS439" s="507"/>
      <c r="FT439" s="507"/>
      <c r="FU439" s="507"/>
      <c r="FV439" s="507"/>
      <c r="FW439" s="507"/>
      <c r="FX439" s="507"/>
      <c r="FY439" s="507"/>
      <c r="FZ439" s="507"/>
      <c r="GA439" s="507"/>
      <c r="GB439" s="507"/>
      <c r="GC439" s="507"/>
      <c r="GD439" s="507"/>
      <c r="GE439" s="507"/>
      <c r="GF439" s="507"/>
      <c r="GG439" s="507"/>
      <c r="GH439" s="507"/>
      <c r="GI439" s="507"/>
      <c r="GJ439" s="507"/>
      <c r="GK439" s="507"/>
      <c r="GL439" s="507"/>
      <c r="GM439" s="507"/>
      <c r="GN439" s="507"/>
      <c r="GO439" s="507"/>
      <c r="GP439" s="507"/>
      <c r="GQ439" s="507"/>
      <c r="GR439" s="507"/>
      <c r="GS439" s="507"/>
      <c r="GT439" s="507"/>
      <c r="GU439" s="507"/>
      <c r="GV439" s="507"/>
      <c r="GW439" s="507"/>
      <c r="GX439" s="507"/>
      <c r="GY439" s="507"/>
      <c r="GZ439" s="507"/>
      <c r="HA439" s="507"/>
      <c r="HB439" s="507"/>
      <c r="HC439" s="507"/>
      <c r="HD439" s="507"/>
      <c r="HE439" s="507"/>
      <c r="HF439" s="507"/>
      <c r="HG439" s="507"/>
      <c r="HH439" s="507"/>
      <c r="HI439" s="507"/>
      <c r="HJ439" s="507"/>
      <c r="HK439" s="507"/>
      <c r="HL439" s="507"/>
      <c r="HM439" s="507"/>
      <c r="HN439" s="507"/>
      <c r="HO439" s="507"/>
      <c r="HP439" s="507"/>
      <c r="HQ439" s="507"/>
      <c r="HR439" s="507"/>
      <c r="HS439" s="507"/>
      <c r="HT439" s="507"/>
      <c r="HU439" s="507"/>
      <c r="HV439" s="507"/>
      <c r="HW439" s="507"/>
      <c r="HX439" s="507"/>
      <c r="HY439" s="507"/>
      <c r="HZ439" s="507"/>
      <c r="IA439" s="507"/>
      <c r="IB439" s="507"/>
      <c r="IC439" s="507"/>
      <c r="ID439" s="507"/>
      <c r="IE439" s="507"/>
      <c r="IF439" s="507"/>
      <c r="IG439" s="507"/>
      <c r="IH439" s="507"/>
      <c r="II439" s="507"/>
      <c r="IJ439" s="507"/>
    </row>
    <row r="440" spans="1:244" s="398" customFormat="1" ht="19" x14ac:dyDescent="0.2">
      <c r="A440"/>
      <c r="B440" s="290"/>
      <c r="C440"/>
      <c r="D440" s="341"/>
      <c r="E440" s="463"/>
      <c r="F440" s="463"/>
      <c r="G440" s="271"/>
      <c r="H440"/>
      <c r="I440" s="99"/>
      <c r="J440"/>
      <c r="K440"/>
      <c r="L440"/>
      <c r="M440" s="275"/>
      <c r="N440" s="275"/>
      <c r="O440" s="275"/>
      <c r="P440" s="275"/>
      <c r="Q440" s="275"/>
      <c r="R440" s="275"/>
      <c r="S440" s="275"/>
      <c r="T440" s="275"/>
      <c r="U440" s="275"/>
      <c r="V440" s="275"/>
      <c r="W440" s="275"/>
      <c r="X440" s="275"/>
      <c r="Y440" s="275"/>
      <c r="Z440" s="275"/>
      <c r="AA440" s="275"/>
      <c r="AB440" s="23"/>
      <c r="AC440"/>
      <c r="AD440" s="92"/>
      <c r="AE440"/>
      <c r="AF440"/>
      <c r="AG440"/>
      <c r="AH440" s="96"/>
      <c r="AI440" s="471"/>
      <c r="AJ440" s="445"/>
      <c r="AK440" s="498"/>
      <c r="AL440" s="498"/>
      <c r="AM440" s="498"/>
      <c r="AN440" s="498"/>
      <c r="AO440" s="498"/>
      <c r="AP440" s="498"/>
      <c r="AQ440" s="498"/>
      <c r="AR440" s="498"/>
      <c r="AS440" s="498"/>
      <c r="AT440" s="498"/>
      <c r="AU440" s="498"/>
      <c r="AV440" s="498"/>
      <c r="AW440" s="498"/>
      <c r="AX440" s="498"/>
      <c r="AY440" s="448"/>
      <c r="AZ440" s="235"/>
      <c r="BA440" s="715"/>
      <c r="BB440"/>
      <c r="BC440" s="715"/>
      <c r="BD440"/>
      <c r="BE440" s="715"/>
      <c r="BF440"/>
      <c r="BG440" s="715"/>
      <c r="BH440"/>
      <c r="BI440" s="715"/>
      <c r="BJ440"/>
      <c r="BK440" s="715"/>
      <c r="BL440"/>
      <c r="BM440" s="715"/>
      <c r="BN440"/>
      <c r="BO440" s="387"/>
      <c r="BP440"/>
      <c r="BQ440" s="387"/>
      <c r="BR440"/>
      <c r="BS440" s="387"/>
      <c r="BT440"/>
      <c r="BU440" s="387"/>
      <c r="BV440"/>
      <c r="BW440" s="387"/>
      <c r="BX440"/>
      <c r="BY440" s="387"/>
      <c r="BZ440"/>
      <c r="CA440" s="387"/>
      <c r="CB440"/>
      <c r="CC440" s="387"/>
      <c r="CD440"/>
      <c r="CE440" s="387"/>
      <c r="CF440"/>
      <c r="CG440" s="387"/>
      <c r="CH440"/>
      <c r="CI440" s="387"/>
      <c r="CJ440"/>
      <c r="CK440" s="235"/>
      <c r="DN440" s="507"/>
      <c r="DO440" s="507"/>
      <c r="DP440" s="507"/>
      <c r="DQ440" s="507"/>
      <c r="DR440" s="507"/>
      <c r="DS440" s="507"/>
      <c r="DT440" s="507"/>
      <c r="DU440" s="507"/>
      <c r="DV440" s="507"/>
      <c r="DW440" s="507"/>
      <c r="DX440" s="507"/>
      <c r="DY440" s="507"/>
      <c r="DZ440" s="507"/>
      <c r="EA440" s="507"/>
      <c r="EB440" s="507"/>
      <c r="EC440" s="507"/>
      <c r="ED440" s="507"/>
      <c r="EE440" s="507"/>
      <c r="EF440" s="507"/>
      <c r="EG440" s="507"/>
      <c r="EH440" s="507"/>
      <c r="EI440" s="507"/>
      <c r="EJ440" s="507"/>
      <c r="EK440" s="507"/>
      <c r="EL440" s="507"/>
      <c r="EM440" s="507"/>
      <c r="EN440" s="507"/>
      <c r="EO440" s="507"/>
      <c r="EP440" s="507"/>
      <c r="EQ440" s="507"/>
      <c r="ER440" s="507"/>
      <c r="ES440" s="507"/>
      <c r="ET440" s="507"/>
      <c r="EU440" s="507"/>
      <c r="EV440" s="507"/>
      <c r="EW440" s="507"/>
      <c r="EX440" s="507"/>
      <c r="EY440" s="507"/>
      <c r="EZ440" s="507"/>
      <c r="FA440" s="507"/>
      <c r="FB440" s="507"/>
      <c r="FC440" s="507"/>
      <c r="FD440" s="507"/>
      <c r="FE440" s="507"/>
      <c r="FF440" s="507"/>
      <c r="FG440" s="507"/>
      <c r="FH440" s="507"/>
      <c r="FI440" s="507"/>
      <c r="FJ440" s="507"/>
      <c r="FK440" s="507"/>
      <c r="FL440" s="507"/>
      <c r="FM440" s="507"/>
      <c r="FN440" s="507"/>
      <c r="FO440" s="507"/>
      <c r="FP440" s="507"/>
      <c r="FQ440" s="507"/>
      <c r="FR440" s="507"/>
      <c r="FS440" s="507"/>
      <c r="FT440" s="507"/>
      <c r="FU440" s="507"/>
      <c r="FV440" s="507"/>
      <c r="FW440" s="507"/>
      <c r="FX440" s="507"/>
      <c r="FY440" s="507"/>
      <c r="FZ440" s="507"/>
      <c r="GA440" s="507"/>
      <c r="GB440" s="507"/>
      <c r="GC440" s="507"/>
      <c r="GD440" s="507"/>
      <c r="GE440" s="507"/>
      <c r="GF440" s="507"/>
      <c r="GG440" s="507"/>
      <c r="GH440" s="507"/>
      <c r="GI440" s="507"/>
      <c r="GJ440" s="507"/>
      <c r="GK440" s="507"/>
      <c r="GL440" s="507"/>
      <c r="GM440" s="507"/>
      <c r="GN440" s="507"/>
      <c r="GO440" s="507"/>
      <c r="GP440" s="507"/>
      <c r="GQ440" s="507"/>
      <c r="GR440" s="507"/>
      <c r="GS440" s="507"/>
      <c r="GT440" s="507"/>
      <c r="GU440" s="507"/>
      <c r="GV440" s="507"/>
      <c r="GW440" s="507"/>
      <c r="GX440" s="507"/>
      <c r="GY440" s="507"/>
      <c r="GZ440" s="507"/>
      <c r="HA440" s="507"/>
      <c r="HB440" s="507"/>
      <c r="HC440" s="507"/>
      <c r="HD440" s="507"/>
      <c r="HE440" s="507"/>
      <c r="HF440" s="507"/>
      <c r="HG440" s="507"/>
      <c r="HH440" s="507"/>
      <c r="HI440" s="507"/>
      <c r="HJ440" s="507"/>
      <c r="HK440" s="507"/>
      <c r="HL440" s="507"/>
      <c r="HM440" s="507"/>
      <c r="HN440" s="507"/>
      <c r="HO440" s="507"/>
      <c r="HP440" s="507"/>
      <c r="HQ440" s="507"/>
      <c r="HR440" s="507"/>
      <c r="HS440" s="507"/>
      <c r="HT440" s="507"/>
      <c r="HU440" s="507"/>
      <c r="HV440" s="507"/>
      <c r="HW440" s="507"/>
      <c r="HX440" s="507"/>
      <c r="HY440" s="507"/>
      <c r="HZ440" s="507"/>
      <c r="IA440" s="507"/>
      <c r="IB440" s="507"/>
      <c r="IC440" s="507"/>
      <c r="ID440" s="507"/>
      <c r="IE440" s="507"/>
      <c r="IF440" s="507"/>
      <c r="IG440" s="507"/>
      <c r="IH440" s="507"/>
      <c r="II440" s="507"/>
      <c r="IJ440" s="507"/>
    </row>
    <row r="441" spans="1:244" s="398" customFormat="1" ht="19" x14ac:dyDescent="0.2">
      <c r="A441"/>
      <c r="B441" s="290"/>
      <c r="C441"/>
      <c r="D441" s="341"/>
      <c r="E441" s="463"/>
      <c r="F441" s="463"/>
      <c r="G441" s="271"/>
      <c r="H441"/>
      <c r="I441" s="99"/>
      <c r="J441"/>
      <c r="K441"/>
      <c r="L441"/>
      <c r="M441" s="275"/>
      <c r="N441" s="275"/>
      <c r="O441" s="275"/>
      <c r="P441" s="275"/>
      <c r="Q441" s="275"/>
      <c r="R441" s="275"/>
      <c r="S441" s="275"/>
      <c r="T441" s="275"/>
      <c r="U441" s="275"/>
      <c r="V441" s="275"/>
      <c r="W441" s="275"/>
      <c r="X441" s="275"/>
      <c r="Y441" s="275"/>
      <c r="Z441" s="275"/>
      <c r="AA441" s="275"/>
      <c r="AB441" s="23"/>
      <c r="AC441"/>
      <c r="AD441" s="92"/>
      <c r="AE441"/>
      <c r="AF441"/>
      <c r="AG441"/>
      <c r="AH441" s="96"/>
      <c r="AI441" s="471"/>
      <c r="AJ441" s="445"/>
      <c r="AK441" s="498"/>
      <c r="AL441" s="498"/>
      <c r="AM441" s="498"/>
      <c r="AN441" s="498"/>
      <c r="AO441" s="498"/>
      <c r="AP441" s="498"/>
      <c r="AQ441" s="498"/>
      <c r="AR441" s="498"/>
      <c r="AS441" s="498"/>
      <c r="AT441" s="498"/>
      <c r="AU441" s="498"/>
      <c r="AV441" s="498"/>
      <c r="AW441" s="498"/>
      <c r="AX441" s="498"/>
      <c r="AY441" s="448"/>
      <c r="AZ441" s="235"/>
      <c r="BA441" s="715"/>
      <c r="BB441"/>
      <c r="BC441" s="715"/>
      <c r="BD441"/>
      <c r="BE441" s="715"/>
      <c r="BF441"/>
      <c r="BG441" s="715"/>
      <c r="BH441"/>
      <c r="BI441" s="715"/>
      <c r="BJ441"/>
      <c r="BK441" s="715"/>
      <c r="BL441"/>
      <c r="BM441" s="715"/>
      <c r="BN441"/>
      <c r="BO441" s="387"/>
      <c r="BP441"/>
      <c r="BQ441" s="387"/>
      <c r="BR441"/>
      <c r="BS441" s="387"/>
      <c r="BT441"/>
      <c r="BU441" s="387"/>
      <c r="BV441"/>
      <c r="BW441" s="387"/>
      <c r="BX441"/>
      <c r="BY441" s="387"/>
      <c r="BZ441"/>
      <c r="CA441" s="387"/>
      <c r="CB441"/>
      <c r="CC441" s="387"/>
      <c r="CD441"/>
      <c r="CE441" s="387"/>
      <c r="CF441"/>
      <c r="CG441" s="387"/>
      <c r="CH441"/>
      <c r="CI441" s="387"/>
      <c r="CJ441"/>
      <c r="CK441" s="235"/>
      <c r="DN441" s="507"/>
      <c r="DO441" s="507"/>
      <c r="DP441" s="507"/>
      <c r="DQ441" s="507"/>
      <c r="DR441" s="507"/>
      <c r="DS441" s="507"/>
      <c r="DT441" s="507"/>
      <c r="DU441" s="507"/>
      <c r="DV441" s="507"/>
      <c r="DW441" s="507"/>
      <c r="DX441" s="507"/>
      <c r="DY441" s="507"/>
      <c r="DZ441" s="507"/>
      <c r="EA441" s="507"/>
      <c r="EB441" s="507"/>
      <c r="EC441" s="507"/>
      <c r="ED441" s="507"/>
      <c r="EE441" s="507"/>
      <c r="EF441" s="507"/>
      <c r="EG441" s="507"/>
      <c r="EH441" s="507"/>
      <c r="EI441" s="507"/>
      <c r="EJ441" s="507"/>
      <c r="EK441" s="507"/>
      <c r="EL441" s="507"/>
      <c r="EM441" s="507"/>
      <c r="EN441" s="507"/>
      <c r="EO441" s="507"/>
      <c r="EP441" s="507"/>
      <c r="EQ441" s="507"/>
      <c r="ER441" s="507"/>
      <c r="ES441" s="507"/>
      <c r="ET441" s="507"/>
      <c r="EU441" s="507"/>
      <c r="EV441" s="507"/>
      <c r="EW441" s="507"/>
      <c r="EX441" s="507"/>
      <c r="EY441" s="507"/>
      <c r="EZ441" s="507"/>
      <c r="FA441" s="507"/>
      <c r="FB441" s="507"/>
      <c r="FC441" s="507"/>
      <c r="FD441" s="507"/>
      <c r="FE441" s="507"/>
      <c r="FF441" s="507"/>
      <c r="FG441" s="507"/>
      <c r="FH441" s="507"/>
      <c r="FI441" s="507"/>
      <c r="FJ441" s="507"/>
      <c r="FK441" s="507"/>
      <c r="FL441" s="507"/>
      <c r="FM441" s="507"/>
      <c r="FN441" s="507"/>
      <c r="FO441" s="507"/>
      <c r="FP441" s="507"/>
      <c r="FQ441" s="507"/>
      <c r="FR441" s="507"/>
      <c r="FS441" s="507"/>
      <c r="FT441" s="507"/>
      <c r="FU441" s="507"/>
      <c r="FV441" s="507"/>
      <c r="FW441" s="507"/>
      <c r="FX441" s="507"/>
      <c r="FY441" s="507"/>
      <c r="FZ441" s="507"/>
      <c r="GA441" s="507"/>
      <c r="GB441" s="507"/>
      <c r="GC441" s="507"/>
      <c r="GD441" s="507"/>
      <c r="GE441" s="507"/>
      <c r="GF441" s="507"/>
      <c r="GG441" s="507"/>
      <c r="GH441" s="507"/>
      <c r="GI441" s="507"/>
      <c r="GJ441" s="507"/>
      <c r="GK441" s="507"/>
      <c r="GL441" s="507"/>
      <c r="GM441" s="507"/>
      <c r="GN441" s="507"/>
      <c r="GO441" s="507"/>
      <c r="GP441" s="507"/>
      <c r="GQ441" s="507"/>
      <c r="GR441" s="507"/>
      <c r="GS441" s="507"/>
      <c r="GT441" s="507"/>
      <c r="GU441" s="507"/>
      <c r="GV441" s="507"/>
      <c r="GW441" s="507"/>
      <c r="GX441" s="507"/>
      <c r="GY441" s="507"/>
      <c r="GZ441" s="507"/>
      <c r="HA441" s="507"/>
      <c r="HB441" s="507"/>
      <c r="HC441" s="507"/>
      <c r="HD441" s="507"/>
      <c r="HE441" s="507"/>
      <c r="HF441" s="507"/>
      <c r="HG441" s="507"/>
      <c r="HH441" s="507"/>
      <c r="HI441" s="507"/>
      <c r="HJ441" s="507"/>
      <c r="HK441" s="507"/>
      <c r="HL441" s="507"/>
      <c r="HM441" s="507"/>
      <c r="HN441" s="507"/>
      <c r="HO441" s="507"/>
      <c r="HP441" s="507"/>
      <c r="HQ441" s="507"/>
      <c r="HR441" s="507"/>
      <c r="HS441" s="507"/>
      <c r="HT441" s="507"/>
      <c r="HU441" s="507"/>
      <c r="HV441" s="507"/>
      <c r="HW441" s="507"/>
      <c r="HX441" s="507"/>
      <c r="HY441" s="507"/>
      <c r="HZ441" s="507"/>
      <c r="IA441" s="507"/>
      <c r="IB441" s="507"/>
      <c r="IC441" s="507"/>
      <c r="ID441" s="507"/>
      <c r="IE441" s="507"/>
      <c r="IF441" s="507"/>
      <c r="IG441" s="507"/>
      <c r="IH441" s="507"/>
      <c r="II441" s="507"/>
      <c r="IJ441" s="507"/>
    </row>
    <row r="442" spans="1:244" s="398" customFormat="1" ht="19" x14ac:dyDescent="0.2">
      <c r="A442"/>
      <c r="B442" s="290"/>
      <c r="C442"/>
      <c r="D442" s="341"/>
      <c r="E442" s="463"/>
      <c r="F442" s="463"/>
      <c r="G442" s="271"/>
      <c r="H442"/>
      <c r="I442" s="99"/>
      <c r="J442"/>
      <c r="K442"/>
      <c r="L442"/>
      <c r="M442" s="275"/>
      <c r="N442" s="275"/>
      <c r="O442" s="275"/>
      <c r="P442" s="275"/>
      <c r="Q442" s="275"/>
      <c r="R442" s="275"/>
      <c r="S442" s="275"/>
      <c r="T442" s="275"/>
      <c r="U442" s="275"/>
      <c r="V442" s="275"/>
      <c r="W442" s="275"/>
      <c r="X442" s="275"/>
      <c r="Y442" s="275"/>
      <c r="Z442" s="275"/>
      <c r="AA442" s="275"/>
      <c r="AB442" s="23"/>
      <c r="AC442"/>
      <c r="AD442" s="92"/>
      <c r="AE442"/>
      <c r="AF442"/>
      <c r="AG442"/>
      <c r="AH442" s="96"/>
      <c r="AI442" s="471"/>
      <c r="AJ442" s="445"/>
      <c r="AK442" s="498"/>
      <c r="AL442" s="498"/>
      <c r="AM442" s="498"/>
      <c r="AN442" s="498"/>
      <c r="AO442" s="498"/>
      <c r="AP442" s="498"/>
      <c r="AQ442" s="498"/>
      <c r="AR442" s="498"/>
      <c r="AS442" s="498"/>
      <c r="AT442" s="498"/>
      <c r="AU442" s="498"/>
      <c r="AV442" s="498"/>
      <c r="AW442" s="498"/>
      <c r="AX442" s="498"/>
      <c r="AY442" s="448"/>
      <c r="AZ442" s="235"/>
      <c r="BA442" s="715"/>
      <c r="BB442"/>
      <c r="BC442" s="715"/>
      <c r="BD442"/>
      <c r="BE442" s="715"/>
      <c r="BF442"/>
      <c r="BG442" s="715"/>
      <c r="BH442"/>
      <c r="BI442" s="715"/>
      <c r="BJ442"/>
      <c r="BK442" s="715"/>
      <c r="BL442"/>
      <c r="BM442" s="715"/>
      <c r="BN442"/>
      <c r="BO442" s="387"/>
      <c r="BP442"/>
      <c r="BQ442" s="387"/>
      <c r="BR442"/>
      <c r="BS442" s="387"/>
      <c r="BT442"/>
      <c r="BU442" s="387"/>
      <c r="BV442"/>
      <c r="BW442" s="387"/>
      <c r="BX442"/>
      <c r="BY442" s="387"/>
      <c r="BZ442"/>
      <c r="CA442" s="387"/>
      <c r="CB442"/>
      <c r="CC442" s="387"/>
      <c r="CD442"/>
      <c r="CE442" s="387"/>
      <c r="CF442"/>
      <c r="CG442" s="387"/>
      <c r="CH442"/>
      <c r="CI442" s="387"/>
      <c r="CJ442"/>
      <c r="CK442" s="235"/>
      <c r="DN442" s="507"/>
      <c r="DO442" s="507"/>
      <c r="DP442" s="507"/>
      <c r="DQ442" s="507"/>
      <c r="DR442" s="507"/>
      <c r="DS442" s="507"/>
      <c r="DT442" s="507"/>
      <c r="DU442" s="507"/>
      <c r="DV442" s="507"/>
      <c r="DW442" s="507"/>
      <c r="DX442" s="507"/>
      <c r="DY442" s="507"/>
      <c r="DZ442" s="507"/>
      <c r="EA442" s="507"/>
      <c r="EB442" s="507"/>
      <c r="EC442" s="507"/>
      <c r="ED442" s="507"/>
      <c r="EE442" s="507"/>
      <c r="EF442" s="507"/>
      <c r="EG442" s="507"/>
      <c r="EH442" s="507"/>
      <c r="EI442" s="507"/>
      <c r="EJ442" s="507"/>
      <c r="EK442" s="507"/>
      <c r="EL442" s="507"/>
      <c r="EM442" s="507"/>
      <c r="EN442" s="507"/>
      <c r="EO442" s="507"/>
      <c r="EP442" s="507"/>
      <c r="EQ442" s="507"/>
      <c r="ER442" s="507"/>
      <c r="ES442" s="507"/>
      <c r="ET442" s="507"/>
      <c r="EU442" s="507"/>
      <c r="EV442" s="507"/>
      <c r="EW442" s="507"/>
      <c r="EX442" s="507"/>
      <c r="EY442" s="507"/>
      <c r="EZ442" s="507"/>
      <c r="FA442" s="507"/>
      <c r="FB442" s="507"/>
      <c r="FC442" s="507"/>
      <c r="FD442" s="507"/>
      <c r="FE442" s="507"/>
      <c r="FF442" s="507"/>
      <c r="FG442" s="507"/>
      <c r="FH442" s="507"/>
      <c r="FI442" s="507"/>
      <c r="FJ442" s="507"/>
      <c r="FK442" s="507"/>
      <c r="FL442" s="507"/>
      <c r="FM442" s="507"/>
      <c r="FN442" s="507"/>
      <c r="FO442" s="507"/>
      <c r="FP442" s="507"/>
      <c r="FQ442" s="507"/>
      <c r="FR442" s="507"/>
      <c r="FS442" s="507"/>
      <c r="FT442" s="507"/>
      <c r="FU442" s="507"/>
      <c r="FV442" s="507"/>
      <c r="FW442" s="507"/>
      <c r="FX442" s="507"/>
      <c r="FY442" s="507"/>
      <c r="FZ442" s="507"/>
      <c r="GA442" s="507"/>
      <c r="GB442" s="507"/>
      <c r="GC442" s="507"/>
      <c r="GD442" s="507"/>
      <c r="GE442" s="507"/>
      <c r="GF442" s="507"/>
      <c r="GG442" s="507"/>
      <c r="GH442" s="507"/>
      <c r="GI442" s="507"/>
      <c r="GJ442" s="507"/>
      <c r="GK442" s="507"/>
      <c r="GL442" s="507"/>
      <c r="GM442" s="507"/>
      <c r="GN442" s="507"/>
      <c r="GO442" s="507"/>
      <c r="GP442" s="507"/>
      <c r="GQ442" s="507"/>
      <c r="GR442" s="507"/>
      <c r="GS442" s="507"/>
      <c r="GT442" s="507"/>
      <c r="GU442" s="507"/>
      <c r="GV442" s="507"/>
      <c r="GW442" s="507"/>
      <c r="GX442" s="507"/>
      <c r="GY442" s="507"/>
      <c r="GZ442" s="507"/>
      <c r="HA442" s="507"/>
      <c r="HB442" s="507"/>
      <c r="HC442" s="507"/>
      <c r="HD442" s="507"/>
      <c r="HE442" s="507"/>
      <c r="HF442" s="507"/>
      <c r="HG442" s="507"/>
      <c r="HH442" s="507"/>
      <c r="HI442" s="507"/>
      <c r="HJ442" s="507"/>
      <c r="HK442" s="507"/>
      <c r="HL442" s="507"/>
      <c r="HM442" s="507"/>
      <c r="HN442" s="507"/>
      <c r="HO442" s="507"/>
      <c r="HP442" s="507"/>
      <c r="HQ442" s="507"/>
      <c r="HR442" s="507"/>
      <c r="HS442" s="507"/>
      <c r="HT442" s="507"/>
      <c r="HU442" s="507"/>
      <c r="HV442" s="507"/>
      <c r="HW442" s="507"/>
      <c r="HX442" s="507"/>
      <c r="HY442" s="507"/>
      <c r="HZ442" s="507"/>
      <c r="IA442" s="507"/>
      <c r="IB442" s="507"/>
      <c r="IC442" s="507"/>
      <c r="ID442" s="507"/>
      <c r="IE442" s="507"/>
      <c r="IF442" s="507"/>
      <c r="IG442" s="507"/>
      <c r="IH442" s="507"/>
      <c r="II442" s="507"/>
      <c r="IJ442" s="507"/>
    </row>
    <row r="443" spans="1:244" s="398" customFormat="1" ht="19" x14ac:dyDescent="0.2">
      <c r="A443"/>
      <c r="B443" s="290"/>
      <c r="C443"/>
      <c r="D443" s="341"/>
      <c r="E443" s="463"/>
      <c r="F443" s="463"/>
      <c r="G443" s="271"/>
      <c r="H443"/>
      <c r="I443" s="99"/>
      <c r="J443"/>
      <c r="K443"/>
      <c r="L443"/>
      <c r="M443" s="275"/>
      <c r="N443" s="275"/>
      <c r="O443" s="275"/>
      <c r="P443" s="275"/>
      <c r="Q443" s="275"/>
      <c r="R443" s="275"/>
      <c r="S443" s="275"/>
      <c r="T443" s="275"/>
      <c r="U443" s="275"/>
      <c r="V443" s="275"/>
      <c r="W443" s="275"/>
      <c r="X443" s="275"/>
      <c r="Y443" s="275"/>
      <c r="Z443" s="275"/>
      <c r="AA443" s="275"/>
      <c r="AB443" s="23"/>
      <c r="AC443"/>
      <c r="AD443" s="92"/>
      <c r="AE443"/>
      <c r="AF443"/>
      <c r="AG443"/>
      <c r="AH443" s="96"/>
      <c r="AI443" s="471"/>
      <c r="AJ443" s="445"/>
      <c r="AK443" s="498"/>
      <c r="AL443" s="498"/>
      <c r="AM443" s="498"/>
      <c r="AN443" s="498"/>
      <c r="AO443" s="498"/>
      <c r="AP443" s="498"/>
      <c r="AQ443" s="498"/>
      <c r="AR443" s="498"/>
      <c r="AS443" s="498"/>
      <c r="AT443" s="498"/>
      <c r="AU443" s="498"/>
      <c r="AV443" s="498"/>
      <c r="AW443" s="498"/>
      <c r="AX443" s="498"/>
      <c r="AY443" s="448"/>
      <c r="AZ443" s="235"/>
      <c r="BA443" s="715"/>
      <c r="BB443"/>
      <c r="BC443" s="715"/>
      <c r="BD443"/>
      <c r="BE443" s="715"/>
      <c r="BF443"/>
      <c r="BG443" s="715"/>
      <c r="BH443"/>
      <c r="BI443" s="715"/>
      <c r="BJ443"/>
      <c r="BK443" s="715"/>
      <c r="BL443"/>
      <c r="BM443" s="715"/>
      <c r="BN443"/>
      <c r="BO443" s="387"/>
      <c r="BP443"/>
      <c r="BQ443" s="387"/>
      <c r="BR443"/>
      <c r="BS443" s="387"/>
      <c r="BT443"/>
      <c r="BU443" s="387"/>
      <c r="BV443"/>
      <c r="BW443" s="387"/>
      <c r="BX443"/>
      <c r="BY443" s="387"/>
      <c r="BZ443"/>
      <c r="CA443" s="387"/>
      <c r="CB443"/>
      <c r="CC443" s="387"/>
      <c r="CD443"/>
      <c r="CE443" s="387"/>
      <c r="CF443"/>
      <c r="CG443" s="387"/>
      <c r="CH443"/>
      <c r="CI443" s="387"/>
      <c r="CJ443"/>
      <c r="CK443" s="235"/>
      <c r="DN443" s="507"/>
      <c r="DO443" s="507"/>
      <c r="DP443" s="507"/>
      <c r="DQ443" s="507"/>
      <c r="DR443" s="507"/>
      <c r="DS443" s="507"/>
      <c r="DT443" s="507"/>
      <c r="DU443" s="507"/>
      <c r="DV443" s="507"/>
      <c r="DW443" s="507"/>
      <c r="DX443" s="507"/>
      <c r="DY443" s="507"/>
      <c r="DZ443" s="507"/>
      <c r="EA443" s="507"/>
      <c r="EB443" s="507"/>
      <c r="EC443" s="507"/>
      <c r="ED443" s="507"/>
      <c r="EE443" s="507"/>
      <c r="EF443" s="507"/>
      <c r="EG443" s="507"/>
      <c r="EH443" s="507"/>
      <c r="EI443" s="507"/>
      <c r="EJ443" s="507"/>
      <c r="EK443" s="507"/>
      <c r="EL443" s="507"/>
      <c r="EM443" s="507"/>
      <c r="EN443" s="507"/>
      <c r="EO443" s="507"/>
      <c r="EP443" s="507"/>
      <c r="EQ443" s="507"/>
      <c r="ER443" s="507"/>
      <c r="ES443" s="507"/>
      <c r="ET443" s="507"/>
      <c r="EU443" s="507"/>
      <c r="EV443" s="507"/>
      <c r="EW443" s="507"/>
      <c r="EX443" s="507"/>
      <c r="EY443" s="507"/>
      <c r="EZ443" s="507"/>
      <c r="FA443" s="507"/>
      <c r="FB443" s="507"/>
      <c r="FC443" s="507"/>
      <c r="FD443" s="507"/>
      <c r="FE443" s="507"/>
      <c r="FF443" s="507"/>
      <c r="FG443" s="507"/>
      <c r="FH443" s="507"/>
      <c r="FI443" s="507"/>
      <c r="FJ443" s="507"/>
      <c r="FK443" s="507"/>
      <c r="FL443" s="507"/>
      <c r="FM443" s="507"/>
      <c r="FN443" s="507"/>
      <c r="FO443" s="507"/>
      <c r="FP443" s="507"/>
      <c r="FQ443" s="507"/>
      <c r="FR443" s="507"/>
      <c r="FS443" s="507"/>
      <c r="FT443" s="507"/>
      <c r="FU443" s="507"/>
      <c r="FV443" s="507"/>
      <c r="FW443" s="507"/>
      <c r="FX443" s="507"/>
      <c r="FY443" s="507"/>
      <c r="FZ443" s="507"/>
      <c r="GA443" s="507"/>
      <c r="GB443" s="507"/>
      <c r="GC443" s="507"/>
      <c r="GD443" s="507"/>
      <c r="GE443" s="507"/>
      <c r="GF443" s="507"/>
      <c r="GG443" s="507"/>
      <c r="GH443" s="507"/>
      <c r="GI443" s="507"/>
      <c r="GJ443" s="507"/>
      <c r="GK443" s="507"/>
      <c r="GL443" s="507"/>
      <c r="GM443" s="507"/>
      <c r="GN443" s="507"/>
      <c r="GO443" s="507"/>
      <c r="GP443" s="507"/>
      <c r="GQ443" s="507"/>
      <c r="GR443" s="507"/>
      <c r="GS443" s="507"/>
      <c r="GT443" s="507"/>
      <c r="GU443" s="507"/>
      <c r="GV443" s="507"/>
      <c r="GW443" s="507"/>
      <c r="GX443" s="507"/>
      <c r="GY443" s="507"/>
      <c r="GZ443" s="507"/>
      <c r="HA443" s="507"/>
      <c r="HB443" s="507"/>
      <c r="HC443" s="507"/>
      <c r="HD443" s="507"/>
      <c r="HE443" s="507"/>
      <c r="HF443" s="507"/>
      <c r="HG443" s="507"/>
      <c r="HH443" s="507"/>
      <c r="HI443" s="507"/>
      <c r="HJ443" s="507"/>
      <c r="HK443" s="507"/>
      <c r="HL443" s="507"/>
      <c r="HM443" s="507"/>
      <c r="HN443" s="507"/>
      <c r="HO443" s="507"/>
      <c r="HP443" s="507"/>
      <c r="HQ443" s="507"/>
      <c r="HR443" s="507"/>
      <c r="HS443" s="507"/>
      <c r="HT443" s="507"/>
      <c r="HU443" s="507"/>
      <c r="HV443" s="507"/>
      <c r="HW443" s="507"/>
      <c r="HX443" s="507"/>
      <c r="HY443" s="507"/>
      <c r="HZ443" s="507"/>
      <c r="IA443" s="507"/>
      <c r="IB443" s="507"/>
      <c r="IC443" s="507"/>
      <c r="ID443" s="507"/>
      <c r="IE443" s="507"/>
      <c r="IF443" s="507"/>
      <c r="IG443" s="507"/>
      <c r="IH443" s="507"/>
      <c r="II443" s="507"/>
      <c r="IJ443" s="507"/>
    </row>
    <row r="444" spans="1:244" s="398" customFormat="1" ht="19" x14ac:dyDescent="0.2">
      <c r="A444"/>
      <c r="B444" s="290"/>
      <c r="C444"/>
      <c r="D444" s="341"/>
      <c r="E444" s="463"/>
      <c r="F444" s="463"/>
      <c r="G444" s="271"/>
      <c r="H444"/>
      <c r="I444" s="99"/>
      <c r="J444"/>
      <c r="K444"/>
      <c r="L444"/>
      <c r="M444" s="275"/>
      <c r="N444" s="275"/>
      <c r="O444" s="275"/>
      <c r="P444" s="275"/>
      <c r="Q444" s="275"/>
      <c r="R444" s="275"/>
      <c r="S444" s="275"/>
      <c r="T444" s="275"/>
      <c r="U444" s="275"/>
      <c r="V444" s="275"/>
      <c r="W444" s="275"/>
      <c r="X444" s="275"/>
      <c r="Y444" s="275"/>
      <c r="Z444" s="275"/>
      <c r="AA444" s="275"/>
      <c r="AB444" s="23"/>
      <c r="AC444"/>
      <c r="AD444" s="92"/>
      <c r="AE444"/>
      <c r="AF444"/>
      <c r="AG444"/>
      <c r="AH444" s="96"/>
      <c r="AI444" s="471"/>
      <c r="AJ444" s="445"/>
      <c r="AK444" s="498"/>
      <c r="AL444" s="498"/>
      <c r="AM444" s="498"/>
      <c r="AN444" s="498"/>
      <c r="AO444" s="498"/>
      <c r="AP444" s="498"/>
      <c r="AQ444" s="498"/>
      <c r="AR444" s="498"/>
      <c r="AS444" s="498"/>
      <c r="AT444" s="498"/>
      <c r="AU444" s="498"/>
      <c r="AV444" s="498"/>
      <c r="AW444" s="498"/>
      <c r="AX444" s="498"/>
      <c r="AY444" s="448"/>
      <c r="AZ444" s="235"/>
      <c r="BA444" s="715"/>
      <c r="BB444"/>
      <c r="BC444" s="715"/>
      <c r="BD444"/>
      <c r="BE444" s="715"/>
      <c r="BF444"/>
      <c r="BG444" s="715"/>
      <c r="BH444"/>
      <c r="BI444" s="715"/>
      <c r="BJ444"/>
      <c r="BK444" s="715"/>
      <c r="BL444"/>
      <c r="BM444" s="715"/>
      <c r="BN444"/>
      <c r="BO444" s="387"/>
      <c r="BP444"/>
      <c r="BQ444" s="387"/>
      <c r="BR444"/>
      <c r="BS444" s="387"/>
      <c r="BT444"/>
      <c r="BU444" s="387"/>
      <c r="BV444"/>
      <c r="BW444" s="387"/>
      <c r="BX444"/>
      <c r="BY444" s="387"/>
      <c r="BZ444"/>
      <c r="CA444" s="387"/>
      <c r="CB444"/>
      <c r="CC444" s="387"/>
      <c r="CD444"/>
      <c r="CE444" s="387"/>
      <c r="CF444"/>
      <c r="CG444" s="387"/>
      <c r="CH444"/>
      <c r="CI444" s="387"/>
      <c r="CJ444"/>
      <c r="CK444" s="235"/>
      <c r="DN444" s="507"/>
      <c r="DO444" s="507"/>
      <c r="DP444" s="507"/>
      <c r="DQ444" s="507"/>
      <c r="DR444" s="507"/>
      <c r="DS444" s="507"/>
      <c r="DT444" s="507"/>
      <c r="DU444" s="507"/>
      <c r="DV444" s="507"/>
      <c r="DW444" s="507"/>
      <c r="DX444" s="507"/>
      <c r="DY444" s="507"/>
      <c r="DZ444" s="507"/>
      <c r="EA444" s="507"/>
      <c r="EB444" s="507"/>
      <c r="EC444" s="507"/>
      <c r="ED444" s="507"/>
      <c r="EE444" s="507"/>
      <c r="EF444" s="507"/>
      <c r="EG444" s="507"/>
      <c r="EH444" s="507"/>
      <c r="EI444" s="507"/>
      <c r="EJ444" s="507"/>
      <c r="EK444" s="507"/>
      <c r="EL444" s="507"/>
      <c r="EM444" s="507"/>
      <c r="EN444" s="507"/>
      <c r="EO444" s="507"/>
      <c r="EP444" s="507"/>
      <c r="EQ444" s="507"/>
      <c r="ER444" s="507"/>
      <c r="ES444" s="507"/>
      <c r="ET444" s="507"/>
      <c r="EU444" s="507"/>
      <c r="EV444" s="507"/>
      <c r="EW444" s="507"/>
      <c r="EX444" s="507"/>
      <c r="EY444" s="507"/>
      <c r="EZ444" s="507"/>
      <c r="FA444" s="507"/>
      <c r="FB444" s="507"/>
      <c r="FC444" s="507"/>
      <c r="FD444" s="507"/>
      <c r="FE444" s="507"/>
      <c r="FF444" s="507"/>
      <c r="FG444" s="507"/>
      <c r="FH444" s="507"/>
      <c r="FI444" s="507"/>
      <c r="FJ444" s="507"/>
      <c r="FK444" s="507"/>
      <c r="FL444" s="507"/>
      <c r="FM444" s="507"/>
      <c r="FN444" s="507"/>
      <c r="FO444" s="507"/>
      <c r="FP444" s="507"/>
      <c r="FQ444" s="507"/>
      <c r="FR444" s="507"/>
      <c r="FS444" s="507"/>
      <c r="FT444" s="507"/>
      <c r="FU444" s="507"/>
      <c r="FV444" s="507"/>
      <c r="FW444" s="507"/>
      <c r="FX444" s="507"/>
      <c r="FY444" s="507"/>
      <c r="FZ444" s="507"/>
      <c r="GA444" s="507"/>
      <c r="GB444" s="507"/>
      <c r="GC444" s="507"/>
      <c r="GD444" s="507"/>
      <c r="GE444" s="507"/>
      <c r="GF444" s="507"/>
      <c r="GG444" s="507"/>
      <c r="GH444" s="507"/>
      <c r="GI444" s="507"/>
      <c r="GJ444" s="507"/>
      <c r="GK444" s="507"/>
      <c r="GL444" s="507"/>
      <c r="GM444" s="507"/>
      <c r="GN444" s="507"/>
      <c r="GO444" s="507"/>
      <c r="GP444" s="507"/>
      <c r="GQ444" s="507"/>
      <c r="GR444" s="507"/>
      <c r="GS444" s="507"/>
      <c r="GT444" s="507"/>
      <c r="GU444" s="507"/>
      <c r="GV444" s="507"/>
      <c r="GW444" s="507"/>
      <c r="GX444" s="507"/>
      <c r="GY444" s="507"/>
      <c r="GZ444" s="507"/>
      <c r="HA444" s="507"/>
      <c r="HB444" s="507"/>
      <c r="HC444" s="507"/>
      <c r="HD444" s="507"/>
      <c r="HE444" s="507"/>
      <c r="HF444" s="507"/>
      <c r="HG444" s="507"/>
      <c r="HH444" s="507"/>
      <c r="HI444" s="507"/>
      <c r="HJ444" s="507"/>
      <c r="HK444" s="507"/>
      <c r="HL444" s="507"/>
      <c r="HM444" s="507"/>
      <c r="HN444" s="507"/>
      <c r="HO444" s="507"/>
      <c r="HP444" s="507"/>
      <c r="HQ444" s="507"/>
      <c r="HR444" s="507"/>
      <c r="HS444" s="507"/>
      <c r="HT444" s="507"/>
      <c r="HU444" s="507"/>
      <c r="HV444" s="507"/>
      <c r="HW444" s="507"/>
      <c r="HX444" s="507"/>
      <c r="HY444" s="507"/>
      <c r="HZ444" s="507"/>
      <c r="IA444" s="507"/>
      <c r="IB444" s="507"/>
      <c r="IC444" s="507"/>
      <c r="ID444" s="507"/>
      <c r="IE444" s="507"/>
      <c r="IF444" s="507"/>
      <c r="IG444" s="507"/>
      <c r="IH444" s="507"/>
      <c r="II444" s="507"/>
      <c r="IJ444" s="507"/>
    </row>
    <row r="445" spans="1:244" s="398" customFormat="1" ht="19" x14ac:dyDescent="0.2">
      <c r="A445"/>
      <c r="B445" s="290"/>
      <c r="C445"/>
      <c r="D445" s="341"/>
      <c r="E445" s="463"/>
      <c r="F445" s="463"/>
      <c r="G445" s="271"/>
      <c r="H445"/>
      <c r="I445" s="99"/>
      <c r="J445"/>
      <c r="K445"/>
      <c r="L445"/>
      <c r="M445" s="275"/>
      <c r="N445" s="275"/>
      <c r="O445" s="275"/>
      <c r="P445" s="275"/>
      <c r="Q445" s="275"/>
      <c r="R445" s="275"/>
      <c r="S445" s="275"/>
      <c r="T445" s="275"/>
      <c r="U445" s="275"/>
      <c r="V445" s="275"/>
      <c r="W445" s="275"/>
      <c r="X445" s="275"/>
      <c r="Y445" s="275"/>
      <c r="Z445" s="275"/>
      <c r="AA445" s="275"/>
      <c r="AB445" s="23"/>
      <c r="AC445"/>
      <c r="AD445" s="92"/>
      <c r="AE445"/>
      <c r="AF445"/>
      <c r="AG445"/>
      <c r="AH445" s="96"/>
      <c r="AI445" s="471"/>
      <c r="AJ445" s="445"/>
      <c r="AK445" s="498"/>
      <c r="AL445" s="498"/>
      <c r="AM445" s="498"/>
      <c r="AN445" s="498"/>
      <c r="AO445" s="498"/>
      <c r="AP445" s="498"/>
      <c r="AQ445" s="498"/>
      <c r="AR445" s="498"/>
      <c r="AS445" s="498"/>
      <c r="AT445" s="498"/>
      <c r="AU445" s="498"/>
      <c r="AV445" s="498"/>
      <c r="AW445" s="498"/>
      <c r="AX445" s="498"/>
      <c r="AY445" s="448"/>
      <c r="AZ445" s="235"/>
      <c r="BA445" s="715"/>
      <c r="BB445"/>
      <c r="BC445" s="715"/>
      <c r="BD445"/>
      <c r="BE445" s="715"/>
      <c r="BF445"/>
      <c r="BG445" s="715"/>
      <c r="BH445"/>
      <c r="BI445" s="715"/>
      <c r="BJ445"/>
      <c r="BK445" s="715"/>
      <c r="BL445"/>
      <c r="BM445" s="715"/>
      <c r="BN445"/>
      <c r="BO445" s="387"/>
      <c r="BP445"/>
      <c r="BQ445" s="387"/>
      <c r="BR445"/>
      <c r="BS445" s="387"/>
      <c r="BT445"/>
      <c r="BU445" s="387"/>
      <c r="BV445"/>
      <c r="BW445" s="387"/>
      <c r="BX445"/>
      <c r="BY445" s="387"/>
      <c r="BZ445"/>
      <c r="CA445" s="387"/>
      <c r="CB445"/>
      <c r="CC445" s="387"/>
      <c r="CD445"/>
      <c r="CE445" s="387"/>
      <c r="CF445"/>
      <c r="CG445" s="387"/>
      <c r="CH445"/>
      <c r="CI445" s="387"/>
      <c r="CJ445"/>
      <c r="CK445" s="235"/>
      <c r="DN445" s="507"/>
      <c r="DO445" s="507"/>
      <c r="DP445" s="507"/>
      <c r="DQ445" s="507"/>
      <c r="DR445" s="507"/>
      <c r="DS445" s="507"/>
      <c r="DT445" s="507"/>
      <c r="DU445" s="507"/>
      <c r="DV445" s="507"/>
      <c r="DW445" s="507"/>
      <c r="DX445" s="507"/>
      <c r="DY445" s="507"/>
      <c r="DZ445" s="507"/>
      <c r="EA445" s="507"/>
      <c r="EB445" s="507"/>
      <c r="EC445" s="507"/>
      <c r="ED445" s="507"/>
      <c r="EE445" s="507"/>
      <c r="EF445" s="507"/>
      <c r="EG445" s="507"/>
      <c r="EH445" s="507"/>
      <c r="EI445" s="507"/>
      <c r="EJ445" s="507"/>
      <c r="EK445" s="507"/>
      <c r="EL445" s="507"/>
      <c r="EM445" s="507"/>
      <c r="EN445" s="507"/>
      <c r="EO445" s="507"/>
      <c r="EP445" s="507"/>
      <c r="EQ445" s="507"/>
      <c r="ER445" s="507"/>
      <c r="ES445" s="507"/>
      <c r="ET445" s="507"/>
      <c r="EU445" s="507"/>
      <c r="EV445" s="507"/>
      <c r="EW445" s="507"/>
      <c r="EX445" s="507"/>
      <c r="EY445" s="507"/>
      <c r="EZ445" s="507"/>
      <c r="FA445" s="507"/>
      <c r="FB445" s="507"/>
      <c r="FC445" s="507"/>
      <c r="FD445" s="507"/>
      <c r="FE445" s="507"/>
      <c r="FF445" s="507"/>
      <c r="FG445" s="507"/>
      <c r="FH445" s="507"/>
      <c r="FI445" s="507"/>
      <c r="FJ445" s="507"/>
      <c r="FK445" s="507"/>
      <c r="FL445" s="507"/>
      <c r="FM445" s="507"/>
      <c r="FN445" s="507"/>
      <c r="FO445" s="507"/>
      <c r="FP445" s="507"/>
      <c r="FQ445" s="507"/>
      <c r="FR445" s="507"/>
      <c r="FS445" s="507"/>
      <c r="FT445" s="507"/>
      <c r="FU445" s="507"/>
      <c r="FV445" s="507"/>
      <c r="FW445" s="507"/>
      <c r="FX445" s="507"/>
      <c r="FY445" s="507"/>
      <c r="FZ445" s="507"/>
      <c r="GA445" s="507"/>
      <c r="GB445" s="507"/>
      <c r="GC445" s="507"/>
      <c r="GD445" s="507"/>
      <c r="GE445" s="507"/>
      <c r="GF445" s="507"/>
      <c r="GG445" s="507"/>
      <c r="GH445" s="507"/>
      <c r="GI445" s="507"/>
      <c r="GJ445" s="507"/>
      <c r="GK445" s="507"/>
      <c r="GL445" s="507"/>
      <c r="GM445" s="507"/>
      <c r="GN445" s="507"/>
      <c r="GO445" s="507"/>
      <c r="GP445" s="507"/>
      <c r="GQ445" s="507"/>
      <c r="GR445" s="507"/>
      <c r="GS445" s="507"/>
      <c r="GT445" s="507"/>
      <c r="GU445" s="507"/>
      <c r="GV445" s="507"/>
      <c r="GW445" s="507"/>
      <c r="GX445" s="507"/>
      <c r="GY445" s="507"/>
      <c r="GZ445" s="507"/>
      <c r="HA445" s="507"/>
      <c r="HB445" s="507"/>
      <c r="HC445" s="507"/>
      <c r="HD445" s="507"/>
      <c r="HE445" s="507"/>
      <c r="HF445" s="507"/>
      <c r="HG445" s="507"/>
      <c r="HH445" s="507"/>
      <c r="HI445" s="507"/>
      <c r="HJ445" s="507"/>
      <c r="HK445" s="507"/>
      <c r="HL445" s="507"/>
      <c r="HM445" s="507"/>
      <c r="HN445" s="507"/>
      <c r="HO445" s="507"/>
      <c r="HP445" s="507"/>
      <c r="HQ445" s="507"/>
      <c r="HR445" s="507"/>
      <c r="HS445" s="507"/>
      <c r="HT445" s="507"/>
      <c r="HU445" s="507"/>
      <c r="HV445" s="507"/>
      <c r="HW445" s="507"/>
      <c r="HX445" s="507"/>
      <c r="HY445" s="507"/>
      <c r="HZ445" s="507"/>
      <c r="IA445" s="507"/>
      <c r="IB445" s="507"/>
      <c r="IC445" s="507"/>
      <c r="ID445" s="507"/>
      <c r="IE445" s="507"/>
      <c r="IF445" s="507"/>
      <c r="IG445" s="507"/>
      <c r="IH445" s="507"/>
      <c r="II445" s="507"/>
      <c r="IJ445" s="507"/>
    </row>
    <row r="446" spans="1:244" s="398" customFormat="1" ht="19" x14ac:dyDescent="0.2">
      <c r="A446"/>
      <c r="B446" s="290"/>
      <c r="C446"/>
      <c r="D446" s="341"/>
      <c r="E446" s="463"/>
      <c r="F446" s="463"/>
      <c r="G446" s="271"/>
      <c r="H446"/>
      <c r="I446" s="99"/>
      <c r="J446"/>
      <c r="K446"/>
      <c r="L446"/>
      <c r="M446" s="275"/>
      <c r="N446" s="275"/>
      <c r="O446" s="275"/>
      <c r="P446" s="275"/>
      <c r="Q446" s="275"/>
      <c r="R446" s="275"/>
      <c r="S446" s="275"/>
      <c r="T446" s="275"/>
      <c r="U446" s="275"/>
      <c r="V446" s="275"/>
      <c r="W446" s="275"/>
      <c r="X446" s="275"/>
      <c r="Y446" s="275"/>
      <c r="Z446" s="275"/>
      <c r="AA446" s="275"/>
      <c r="AB446" s="23"/>
      <c r="AC446"/>
      <c r="AD446" s="92"/>
      <c r="AE446"/>
      <c r="AF446"/>
      <c r="AG446"/>
      <c r="AH446" s="96"/>
      <c r="AI446" s="471"/>
      <c r="AJ446" s="445"/>
      <c r="AK446" s="498"/>
      <c r="AL446" s="498"/>
      <c r="AM446" s="498"/>
      <c r="AN446" s="498"/>
      <c r="AO446" s="498"/>
      <c r="AP446" s="498"/>
      <c r="AQ446" s="498"/>
      <c r="AR446" s="498"/>
      <c r="AS446" s="498"/>
      <c r="AT446" s="498"/>
      <c r="AU446" s="498"/>
      <c r="AV446" s="498"/>
      <c r="AW446" s="498"/>
      <c r="AX446" s="498"/>
      <c r="AY446" s="448"/>
      <c r="AZ446" s="235"/>
      <c r="BA446" s="715"/>
      <c r="BB446"/>
      <c r="BC446" s="715"/>
      <c r="BD446"/>
      <c r="BE446" s="715"/>
      <c r="BF446"/>
      <c r="BG446" s="715"/>
      <c r="BH446"/>
      <c r="BI446" s="715"/>
      <c r="BJ446"/>
      <c r="BK446" s="715"/>
      <c r="BL446"/>
      <c r="BM446" s="715"/>
      <c r="BN446"/>
      <c r="BO446" s="387"/>
      <c r="BP446"/>
      <c r="BQ446" s="387"/>
      <c r="BR446"/>
      <c r="BS446" s="387"/>
      <c r="BT446"/>
      <c r="BU446" s="387"/>
      <c r="BV446"/>
      <c r="BW446" s="387"/>
      <c r="BX446"/>
      <c r="BY446" s="387"/>
      <c r="BZ446"/>
      <c r="CA446" s="387"/>
      <c r="CB446"/>
      <c r="CC446" s="387"/>
      <c r="CD446"/>
      <c r="CE446" s="387"/>
      <c r="CF446"/>
      <c r="CG446" s="387"/>
      <c r="CH446"/>
      <c r="CI446" s="387"/>
      <c r="CJ446"/>
      <c r="CK446" s="235"/>
      <c r="DN446" s="507"/>
      <c r="DO446" s="507"/>
      <c r="DP446" s="507"/>
      <c r="DQ446" s="507"/>
      <c r="DR446" s="507"/>
      <c r="DS446" s="507"/>
      <c r="DT446" s="507"/>
      <c r="DU446" s="507"/>
      <c r="DV446" s="507"/>
      <c r="DW446" s="507"/>
      <c r="DX446" s="507"/>
      <c r="DY446" s="507"/>
      <c r="DZ446" s="507"/>
      <c r="EA446" s="507"/>
      <c r="EB446" s="507"/>
      <c r="EC446" s="507"/>
      <c r="ED446" s="507"/>
      <c r="EE446" s="507"/>
      <c r="EF446" s="507"/>
      <c r="EG446" s="507"/>
      <c r="EH446" s="507"/>
      <c r="EI446" s="507"/>
      <c r="EJ446" s="507"/>
      <c r="EK446" s="507"/>
      <c r="EL446" s="507"/>
      <c r="EM446" s="507"/>
      <c r="EN446" s="507"/>
      <c r="EO446" s="507"/>
      <c r="EP446" s="507"/>
      <c r="EQ446" s="507"/>
      <c r="ER446" s="507"/>
      <c r="ES446" s="507"/>
      <c r="ET446" s="507"/>
      <c r="EU446" s="507"/>
      <c r="EV446" s="507"/>
      <c r="EW446" s="507"/>
      <c r="EX446" s="507"/>
      <c r="EY446" s="507"/>
      <c r="EZ446" s="507"/>
      <c r="FA446" s="507"/>
      <c r="FB446" s="507"/>
      <c r="FC446" s="507"/>
      <c r="FD446" s="507"/>
      <c r="FE446" s="507"/>
      <c r="FF446" s="507"/>
      <c r="FG446" s="507"/>
      <c r="FH446" s="507"/>
      <c r="FI446" s="507"/>
      <c r="FJ446" s="507"/>
      <c r="FK446" s="507"/>
      <c r="FL446" s="507"/>
      <c r="FM446" s="507"/>
      <c r="FN446" s="507"/>
      <c r="FO446" s="507"/>
      <c r="FP446" s="507"/>
      <c r="FQ446" s="507"/>
      <c r="FR446" s="507"/>
      <c r="FS446" s="507"/>
      <c r="FT446" s="507"/>
      <c r="FU446" s="507"/>
      <c r="FV446" s="507"/>
      <c r="FW446" s="507"/>
      <c r="FX446" s="507"/>
      <c r="FY446" s="507"/>
      <c r="FZ446" s="507"/>
      <c r="GA446" s="507"/>
      <c r="GB446" s="507"/>
      <c r="GC446" s="507"/>
      <c r="GD446" s="507"/>
      <c r="GE446" s="507"/>
      <c r="GF446" s="507"/>
      <c r="GG446" s="507"/>
      <c r="GH446" s="507"/>
      <c r="GI446" s="507"/>
      <c r="GJ446" s="507"/>
      <c r="GK446" s="507"/>
      <c r="GL446" s="507"/>
      <c r="GM446" s="507"/>
      <c r="GN446" s="507"/>
      <c r="GO446" s="507"/>
      <c r="GP446" s="507"/>
      <c r="GQ446" s="507"/>
      <c r="GR446" s="507"/>
      <c r="GS446" s="507"/>
      <c r="GT446" s="507"/>
      <c r="GU446" s="507"/>
      <c r="GV446" s="507"/>
      <c r="GW446" s="507"/>
      <c r="GX446" s="507"/>
      <c r="GY446" s="507"/>
      <c r="GZ446" s="507"/>
      <c r="HA446" s="507"/>
      <c r="HB446" s="507"/>
      <c r="HC446" s="507"/>
      <c r="HD446" s="507"/>
      <c r="HE446" s="507"/>
      <c r="HF446" s="507"/>
      <c r="HG446" s="507"/>
      <c r="HH446" s="507"/>
      <c r="HI446" s="507"/>
      <c r="HJ446" s="507"/>
      <c r="HK446" s="507"/>
      <c r="HL446" s="507"/>
      <c r="HM446" s="507"/>
      <c r="HN446" s="507"/>
      <c r="HO446" s="507"/>
      <c r="HP446" s="507"/>
      <c r="HQ446" s="507"/>
      <c r="HR446" s="507"/>
      <c r="HS446" s="507"/>
      <c r="HT446" s="507"/>
      <c r="HU446" s="507"/>
      <c r="HV446" s="507"/>
      <c r="HW446" s="507"/>
      <c r="HX446" s="507"/>
      <c r="HY446" s="507"/>
      <c r="HZ446" s="507"/>
      <c r="IA446" s="507"/>
      <c r="IB446" s="507"/>
      <c r="IC446" s="507"/>
      <c r="ID446" s="507"/>
      <c r="IE446" s="507"/>
      <c r="IF446" s="507"/>
      <c r="IG446" s="507"/>
      <c r="IH446" s="507"/>
      <c r="II446" s="507"/>
      <c r="IJ446" s="507"/>
    </row>
    <row r="447" spans="1:244" s="398" customFormat="1" ht="19" x14ac:dyDescent="0.2">
      <c r="A447"/>
      <c r="B447" s="290"/>
      <c r="C447"/>
      <c r="D447" s="341"/>
      <c r="E447" s="463"/>
      <c r="F447" s="463"/>
      <c r="G447" s="271"/>
      <c r="H447"/>
      <c r="I447" s="99"/>
      <c r="J447"/>
      <c r="K447"/>
      <c r="L447"/>
      <c r="M447" s="275"/>
      <c r="N447" s="275"/>
      <c r="O447" s="275"/>
      <c r="P447" s="275"/>
      <c r="Q447" s="275"/>
      <c r="R447" s="275"/>
      <c r="S447" s="275"/>
      <c r="T447" s="275"/>
      <c r="U447" s="275"/>
      <c r="V447" s="275"/>
      <c r="W447" s="275"/>
      <c r="X447" s="275"/>
      <c r="Y447" s="275"/>
      <c r="Z447" s="275"/>
      <c r="AA447" s="275"/>
      <c r="AB447" s="23"/>
      <c r="AC447"/>
      <c r="AD447" s="92"/>
      <c r="AE447"/>
      <c r="AF447"/>
      <c r="AG447"/>
      <c r="AH447" s="96"/>
      <c r="AI447" s="471"/>
      <c r="AJ447" s="445"/>
      <c r="AK447" s="498"/>
      <c r="AL447" s="498"/>
      <c r="AM447" s="498"/>
      <c r="AN447" s="498"/>
      <c r="AO447" s="498"/>
      <c r="AP447" s="498"/>
      <c r="AQ447" s="498"/>
      <c r="AR447" s="498"/>
      <c r="AS447" s="498"/>
      <c r="AT447" s="498"/>
      <c r="AU447" s="498"/>
      <c r="AV447" s="498"/>
      <c r="AW447" s="498"/>
      <c r="AX447" s="498"/>
      <c r="AY447" s="448"/>
      <c r="AZ447" s="235"/>
      <c r="BA447" s="715"/>
      <c r="BB447"/>
      <c r="BC447" s="715"/>
      <c r="BD447"/>
      <c r="BE447" s="715"/>
      <c r="BF447"/>
      <c r="BG447" s="715"/>
      <c r="BH447"/>
      <c r="BI447" s="715"/>
      <c r="BJ447"/>
      <c r="BK447" s="715"/>
      <c r="BL447"/>
      <c r="BM447" s="715"/>
      <c r="BN447"/>
      <c r="BO447" s="387"/>
      <c r="BP447"/>
      <c r="BQ447" s="387"/>
      <c r="BR447"/>
      <c r="BS447" s="387"/>
      <c r="BT447"/>
      <c r="BU447" s="387"/>
      <c r="BV447"/>
      <c r="BW447" s="387"/>
      <c r="BX447"/>
      <c r="BY447" s="387"/>
      <c r="BZ447"/>
      <c r="CA447" s="387"/>
      <c r="CB447"/>
      <c r="CC447" s="387"/>
      <c r="CD447"/>
      <c r="CE447" s="387"/>
      <c r="CF447"/>
      <c r="CG447" s="387"/>
      <c r="CH447"/>
      <c r="CI447" s="387"/>
      <c r="CJ447"/>
      <c r="CK447" s="235"/>
      <c r="DN447" s="507"/>
      <c r="DO447" s="507"/>
      <c r="DP447" s="507"/>
      <c r="DQ447" s="507"/>
      <c r="DR447" s="507"/>
      <c r="DS447" s="507"/>
      <c r="DT447" s="507"/>
      <c r="DU447" s="507"/>
      <c r="DV447" s="507"/>
      <c r="DW447" s="507"/>
      <c r="DX447" s="507"/>
      <c r="DY447" s="507"/>
      <c r="DZ447" s="507"/>
      <c r="EA447" s="507"/>
      <c r="EB447" s="507"/>
      <c r="EC447" s="507"/>
      <c r="ED447" s="507"/>
      <c r="EE447" s="507"/>
      <c r="EF447" s="507"/>
      <c r="EG447" s="507"/>
      <c r="EH447" s="507"/>
      <c r="EI447" s="507"/>
      <c r="EJ447" s="507"/>
      <c r="EK447" s="507"/>
      <c r="EL447" s="507"/>
      <c r="EM447" s="507"/>
      <c r="EN447" s="507"/>
      <c r="EO447" s="507"/>
      <c r="EP447" s="507"/>
      <c r="EQ447" s="507"/>
      <c r="ER447" s="507"/>
      <c r="ES447" s="507"/>
      <c r="ET447" s="507"/>
      <c r="EU447" s="507"/>
      <c r="EV447" s="507"/>
      <c r="EW447" s="507"/>
      <c r="EX447" s="507"/>
      <c r="EY447" s="507"/>
      <c r="EZ447" s="507"/>
      <c r="FA447" s="507"/>
      <c r="FB447" s="507"/>
      <c r="FC447" s="507"/>
      <c r="FD447" s="507"/>
      <c r="FE447" s="507"/>
      <c r="FF447" s="507"/>
      <c r="FG447" s="507"/>
      <c r="FH447" s="507"/>
      <c r="FI447" s="507"/>
      <c r="FJ447" s="507"/>
      <c r="FK447" s="507"/>
      <c r="FL447" s="507"/>
      <c r="FM447" s="507"/>
      <c r="FN447" s="507"/>
      <c r="FO447" s="507"/>
      <c r="FP447" s="507"/>
      <c r="FQ447" s="507"/>
      <c r="FR447" s="507"/>
      <c r="FS447" s="507"/>
      <c r="FT447" s="507"/>
      <c r="FU447" s="507"/>
      <c r="FV447" s="507"/>
      <c r="FW447" s="507"/>
      <c r="FX447" s="507"/>
      <c r="FY447" s="507"/>
      <c r="FZ447" s="507"/>
      <c r="GA447" s="507"/>
      <c r="GB447" s="507"/>
      <c r="GC447" s="507"/>
      <c r="GD447" s="507"/>
      <c r="GE447" s="507"/>
      <c r="GF447" s="507"/>
      <c r="GG447" s="507"/>
      <c r="GH447" s="507"/>
      <c r="GI447" s="507"/>
      <c r="GJ447" s="507"/>
      <c r="GK447" s="507"/>
      <c r="GL447" s="507"/>
      <c r="GM447" s="507"/>
      <c r="GN447" s="507"/>
      <c r="GO447" s="507"/>
      <c r="GP447" s="507"/>
      <c r="GQ447" s="507"/>
      <c r="GR447" s="507"/>
      <c r="GS447" s="507"/>
      <c r="GT447" s="507"/>
      <c r="GU447" s="507"/>
      <c r="GV447" s="507"/>
      <c r="GW447" s="507"/>
      <c r="GX447" s="507"/>
      <c r="GY447" s="507"/>
      <c r="GZ447" s="507"/>
      <c r="HA447" s="507"/>
      <c r="HB447" s="507"/>
      <c r="HC447" s="507"/>
      <c r="HD447" s="507"/>
      <c r="HE447" s="507"/>
      <c r="HF447" s="507"/>
      <c r="HG447" s="507"/>
      <c r="HH447" s="507"/>
      <c r="HI447" s="507"/>
      <c r="HJ447" s="507"/>
      <c r="HK447" s="507"/>
      <c r="HL447" s="507"/>
      <c r="HM447" s="507"/>
      <c r="HN447" s="507"/>
      <c r="HO447" s="507"/>
      <c r="HP447" s="507"/>
      <c r="HQ447" s="507"/>
      <c r="HR447" s="507"/>
      <c r="HS447" s="507"/>
      <c r="HT447" s="507"/>
      <c r="HU447" s="507"/>
      <c r="HV447" s="507"/>
      <c r="HW447" s="507"/>
      <c r="HX447" s="507"/>
      <c r="HY447" s="507"/>
      <c r="HZ447" s="507"/>
      <c r="IA447" s="507"/>
      <c r="IB447" s="507"/>
      <c r="IC447" s="507"/>
      <c r="ID447" s="507"/>
      <c r="IE447" s="507"/>
      <c r="IF447" s="507"/>
      <c r="IG447" s="507"/>
      <c r="IH447" s="507"/>
      <c r="II447" s="507"/>
      <c r="IJ447" s="507"/>
    </row>
    <row r="448" spans="1:244" s="398" customFormat="1" ht="19" x14ac:dyDescent="0.2">
      <c r="A448"/>
      <c r="B448" s="290"/>
      <c r="C448"/>
      <c r="D448" s="341"/>
      <c r="E448" s="463"/>
      <c r="F448" s="463"/>
      <c r="G448" s="271"/>
      <c r="H448"/>
      <c r="I448" s="99"/>
      <c r="J448"/>
      <c r="K448"/>
      <c r="L448"/>
      <c r="M448" s="275"/>
      <c r="N448" s="275"/>
      <c r="O448" s="275"/>
      <c r="P448" s="275"/>
      <c r="Q448" s="275"/>
      <c r="R448" s="275"/>
      <c r="S448" s="275"/>
      <c r="T448" s="275"/>
      <c r="U448" s="275"/>
      <c r="V448" s="275"/>
      <c r="W448" s="275"/>
      <c r="X448" s="275"/>
      <c r="Y448" s="275"/>
      <c r="Z448" s="275"/>
      <c r="AA448" s="275"/>
      <c r="AB448" s="23"/>
      <c r="AC448"/>
      <c r="AD448" s="92"/>
      <c r="AE448"/>
      <c r="AF448"/>
      <c r="AG448"/>
      <c r="AH448" s="96"/>
      <c r="AI448" s="471"/>
      <c r="AJ448" s="445"/>
      <c r="AK448" s="498"/>
      <c r="AL448" s="498"/>
      <c r="AM448" s="498"/>
      <c r="AN448" s="498"/>
      <c r="AO448" s="498"/>
      <c r="AP448" s="498"/>
      <c r="AQ448" s="498"/>
      <c r="AR448" s="498"/>
      <c r="AS448" s="498"/>
      <c r="AT448" s="498"/>
      <c r="AU448" s="498"/>
      <c r="AV448" s="498"/>
      <c r="AW448" s="498"/>
      <c r="AX448" s="498"/>
      <c r="AY448" s="448"/>
      <c r="AZ448" s="235"/>
      <c r="BA448" s="715"/>
      <c r="BB448"/>
      <c r="BC448" s="715"/>
      <c r="BD448"/>
      <c r="BE448" s="715"/>
      <c r="BF448"/>
      <c r="BG448" s="715"/>
      <c r="BH448"/>
      <c r="BI448" s="715"/>
      <c r="BJ448"/>
      <c r="BK448" s="715"/>
      <c r="BL448"/>
      <c r="BM448" s="715"/>
      <c r="BN448"/>
      <c r="BO448" s="387"/>
      <c r="BP448"/>
      <c r="BQ448" s="387"/>
      <c r="BR448"/>
      <c r="BS448" s="387"/>
      <c r="BT448"/>
      <c r="BU448" s="387"/>
      <c r="BV448"/>
      <c r="BW448" s="387"/>
      <c r="BX448"/>
      <c r="BY448" s="387"/>
      <c r="BZ448"/>
      <c r="CA448" s="387"/>
      <c r="CB448"/>
      <c r="CC448" s="387"/>
      <c r="CD448"/>
      <c r="CE448" s="387"/>
      <c r="CF448"/>
      <c r="CG448" s="387"/>
      <c r="CH448"/>
      <c r="CI448" s="387"/>
      <c r="CJ448"/>
      <c r="CK448" s="235"/>
      <c r="DN448" s="507"/>
      <c r="DO448" s="507"/>
      <c r="DP448" s="507"/>
      <c r="DQ448" s="507"/>
      <c r="DR448" s="507"/>
      <c r="DS448" s="507"/>
      <c r="DT448" s="507"/>
      <c r="DU448" s="507"/>
      <c r="DV448" s="507"/>
      <c r="DW448" s="507"/>
      <c r="DX448" s="507"/>
      <c r="DY448" s="507"/>
      <c r="DZ448" s="507"/>
      <c r="EA448" s="507"/>
      <c r="EB448" s="507"/>
      <c r="EC448" s="507"/>
      <c r="ED448" s="507"/>
      <c r="EE448" s="507"/>
      <c r="EF448" s="507"/>
      <c r="EG448" s="507"/>
      <c r="EH448" s="507"/>
      <c r="EI448" s="507"/>
      <c r="EJ448" s="507"/>
      <c r="EK448" s="507"/>
      <c r="EL448" s="507"/>
      <c r="EM448" s="507"/>
      <c r="EN448" s="507"/>
      <c r="EO448" s="507"/>
      <c r="EP448" s="507"/>
      <c r="EQ448" s="507"/>
      <c r="ER448" s="507"/>
      <c r="ES448" s="507"/>
      <c r="ET448" s="507"/>
      <c r="EU448" s="507"/>
      <c r="EV448" s="507"/>
      <c r="EW448" s="507"/>
      <c r="EX448" s="507"/>
      <c r="EY448" s="507"/>
      <c r="EZ448" s="507"/>
      <c r="FA448" s="507"/>
      <c r="FB448" s="507"/>
      <c r="FC448" s="507"/>
      <c r="FD448" s="507"/>
      <c r="FE448" s="507"/>
      <c r="FF448" s="507"/>
      <c r="FG448" s="507"/>
      <c r="FH448" s="507"/>
      <c r="FI448" s="507"/>
      <c r="FJ448" s="507"/>
      <c r="FK448" s="507"/>
      <c r="FL448" s="507"/>
      <c r="FM448" s="507"/>
      <c r="FN448" s="507"/>
      <c r="FO448" s="507"/>
      <c r="FP448" s="507"/>
      <c r="FQ448" s="507"/>
      <c r="FR448" s="507"/>
      <c r="FS448" s="507"/>
      <c r="FT448" s="507"/>
      <c r="FU448" s="507"/>
      <c r="FV448" s="507"/>
      <c r="FW448" s="507"/>
      <c r="FX448" s="507"/>
      <c r="FY448" s="507"/>
      <c r="FZ448" s="507"/>
      <c r="GA448" s="507"/>
      <c r="GB448" s="507"/>
      <c r="GC448" s="507"/>
      <c r="GD448" s="507"/>
      <c r="GE448" s="507"/>
      <c r="GF448" s="507"/>
      <c r="GG448" s="507"/>
      <c r="GH448" s="507"/>
      <c r="GI448" s="507"/>
      <c r="GJ448" s="507"/>
      <c r="GK448" s="507"/>
      <c r="GL448" s="507"/>
      <c r="GM448" s="507"/>
      <c r="GN448" s="507"/>
      <c r="GO448" s="507"/>
      <c r="GP448" s="507"/>
      <c r="GQ448" s="507"/>
      <c r="GR448" s="507"/>
      <c r="GS448" s="507"/>
      <c r="GT448" s="507"/>
      <c r="GU448" s="507"/>
      <c r="GV448" s="507"/>
      <c r="GW448" s="507"/>
      <c r="GX448" s="507"/>
      <c r="GY448" s="507"/>
      <c r="GZ448" s="507"/>
      <c r="HA448" s="507"/>
      <c r="HB448" s="507"/>
      <c r="HC448" s="507"/>
      <c r="HD448" s="507"/>
      <c r="HE448" s="507"/>
      <c r="HF448" s="507"/>
      <c r="HG448" s="507"/>
      <c r="HH448" s="507"/>
      <c r="HI448" s="507"/>
      <c r="HJ448" s="507"/>
      <c r="HK448" s="507"/>
      <c r="HL448" s="507"/>
      <c r="HM448" s="507"/>
      <c r="HN448" s="507"/>
      <c r="HO448" s="507"/>
      <c r="HP448" s="507"/>
      <c r="HQ448" s="507"/>
      <c r="HR448" s="507"/>
      <c r="HS448" s="507"/>
      <c r="HT448" s="507"/>
      <c r="HU448" s="507"/>
      <c r="HV448" s="507"/>
      <c r="HW448" s="507"/>
      <c r="HX448" s="507"/>
      <c r="HY448" s="507"/>
      <c r="HZ448" s="507"/>
      <c r="IA448" s="507"/>
      <c r="IB448" s="507"/>
      <c r="IC448" s="507"/>
      <c r="ID448" s="507"/>
      <c r="IE448" s="507"/>
      <c r="IF448" s="507"/>
      <c r="IG448" s="507"/>
      <c r="IH448" s="507"/>
      <c r="II448" s="507"/>
      <c r="IJ448" s="507"/>
    </row>
    <row r="449" spans="1:244" s="398" customFormat="1" ht="19" x14ac:dyDescent="0.2">
      <c r="A449"/>
      <c r="B449" s="290"/>
      <c r="C449"/>
      <c r="D449" s="341"/>
      <c r="E449" s="463"/>
      <c r="F449" s="463"/>
      <c r="G449" s="271"/>
      <c r="H449"/>
      <c r="I449" s="99"/>
      <c r="J449"/>
      <c r="K449"/>
      <c r="L449"/>
      <c r="M449" s="275"/>
      <c r="N449" s="275"/>
      <c r="O449" s="275"/>
      <c r="P449" s="275"/>
      <c r="Q449" s="275"/>
      <c r="R449" s="275"/>
      <c r="S449" s="275"/>
      <c r="T449" s="275"/>
      <c r="U449" s="275"/>
      <c r="V449" s="275"/>
      <c r="W449" s="275"/>
      <c r="X449" s="275"/>
      <c r="Y449" s="275"/>
      <c r="Z449" s="275"/>
      <c r="AA449" s="275"/>
      <c r="AB449" s="23"/>
      <c r="AC449"/>
      <c r="AD449" s="92"/>
      <c r="AE449"/>
      <c r="AF449"/>
      <c r="AG449"/>
      <c r="AH449" s="96"/>
      <c r="AI449" s="471"/>
      <c r="AJ449" s="445"/>
      <c r="AK449" s="498"/>
      <c r="AL449" s="498"/>
      <c r="AM449" s="498"/>
      <c r="AN449" s="498"/>
      <c r="AO449" s="498"/>
      <c r="AP449" s="498"/>
      <c r="AQ449" s="498"/>
      <c r="AR449" s="498"/>
      <c r="AS449" s="498"/>
      <c r="AT449" s="498"/>
      <c r="AU449" s="498"/>
      <c r="AV449" s="498"/>
      <c r="AW449" s="498"/>
      <c r="AX449" s="498"/>
      <c r="AY449" s="448"/>
      <c r="AZ449" s="235"/>
      <c r="BA449" s="715"/>
      <c r="BB449"/>
      <c r="BC449" s="715"/>
      <c r="BD449"/>
      <c r="BE449" s="715"/>
      <c r="BF449"/>
      <c r="BG449" s="715"/>
      <c r="BH449"/>
      <c r="BI449" s="715"/>
      <c r="BJ449"/>
      <c r="BK449" s="715"/>
      <c r="BL449"/>
      <c r="BM449" s="715"/>
      <c r="BN449"/>
      <c r="BO449" s="387"/>
      <c r="BP449"/>
      <c r="BQ449" s="387"/>
      <c r="BR449"/>
      <c r="BS449" s="387"/>
      <c r="BT449"/>
      <c r="BU449" s="387"/>
      <c r="BV449"/>
      <c r="BW449" s="387"/>
      <c r="BX449"/>
      <c r="BY449" s="387"/>
      <c r="BZ449"/>
      <c r="CA449" s="387"/>
      <c r="CB449"/>
      <c r="CC449" s="387"/>
      <c r="CD449"/>
      <c r="CE449" s="387"/>
      <c r="CF449"/>
      <c r="CG449" s="387"/>
      <c r="CH449"/>
      <c r="CI449" s="387"/>
      <c r="CJ449"/>
      <c r="CK449" s="235"/>
      <c r="DN449" s="507"/>
      <c r="DO449" s="507"/>
      <c r="DP449" s="507"/>
      <c r="DQ449" s="507"/>
      <c r="DR449" s="507"/>
      <c r="DS449" s="507"/>
      <c r="DT449" s="507"/>
      <c r="DU449" s="507"/>
      <c r="DV449" s="507"/>
      <c r="DW449" s="507"/>
      <c r="DX449" s="507"/>
      <c r="DY449" s="507"/>
      <c r="DZ449" s="507"/>
      <c r="EA449" s="507"/>
      <c r="EB449" s="507"/>
      <c r="EC449" s="507"/>
      <c r="ED449" s="507"/>
      <c r="EE449" s="507"/>
      <c r="EF449" s="507"/>
      <c r="EG449" s="507"/>
      <c r="EH449" s="507"/>
      <c r="EI449" s="507"/>
      <c r="EJ449" s="507"/>
      <c r="EK449" s="507"/>
      <c r="EL449" s="507"/>
      <c r="EM449" s="507"/>
      <c r="EN449" s="507"/>
      <c r="EO449" s="507"/>
      <c r="EP449" s="507"/>
      <c r="EQ449" s="507"/>
      <c r="ER449" s="507"/>
      <c r="ES449" s="507"/>
      <c r="ET449" s="507"/>
      <c r="EU449" s="507"/>
      <c r="EV449" s="507"/>
      <c r="EW449" s="507"/>
      <c r="EX449" s="507"/>
      <c r="EY449" s="507"/>
      <c r="EZ449" s="507"/>
      <c r="FA449" s="507"/>
      <c r="FB449" s="507"/>
      <c r="FC449" s="507"/>
      <c r="FD449" s="507"/>
      <c r="FE449" s="507"/>
      <c r="FF449" s="507"/>
      <c r="FG449" s="507"/>
      <c r="FH449" s="507"/>
      <c r="FI449" s="507"/>
      <c r="FJ449" s="507"/>
      <c r="FK449" s="507"/>
      <c r="FL449" s="507"/>
      <c r="FM449" s="507"/>
      <c r="FN449" s="507"/>
      <c r="FO449" s="507"/>
      <c r="FP449" s="507"/>
      <c r="FQ449" s="507"/>
      <c r="FR449" s="507"/>
      <c r="FS449" s="507"/>
      <c r="FT449" s="507"/>
      <c r="FU449" s="507"/>
      <c r="FV449" s="507"/>
      <c r="FW449" s="507"/>
      <c r="FX449" s="507"/>
      <c r="FY449" s="507"/>
      <c r="FZ449" s="507"/>
      <c r="GA449" s="507"/>
      <c r="GB449" s="507"/>
      <c r="GC449" s="507"/>
      <c r="GD449" s="507"/>
      <c r="GE449" s="507"/>
      <c r="GF449" s="507"/>
      <c r="GG449" s="507"/>
      <c r="GH449" s="507"/>
      <c r="GI449" s="507"/>
      <c r="GJ449" s="507"/>
      <c r="GK449" s="507"/>
      <c r="GL449" s="507"/>
      <c r="GM449" s="507"/>
      <c r="GN449" s="507"/>
      <c r="GO449" s="507"/>
      <c r="GP449" s="507"/>
      <c r="GQ449" s="507"/>
      <c r="GR449" s="507"/>
      <c r="GS449" s="507"/>
      <c r="GT449" s="507"/>
      <c r="GU449" s="507"/>
      <c r="GV449" s="507"/>
      <c r="GW449" s="507"/>
      <c r="GX449" s="507"/>
      <c r="GY449" s="507"/>
      <c r="GZ449" s="507"/>
      <c r="HA449" s="507"/>
      <c r="HB449" s="507"/>
      <c r="HC449" s="507"/>
      <c r="HD449" s="507"/>
      <c r="HE449" s="507"/>
      <c r="HF449" s="507"/>
      <c r="HG449" s="507"/>
      <c r="HH449" s="507"/>
      <c r="HI449" s="507"/>
      <c r="HJ449" s="507"/>
      <c r="HK449" s="507"/>
      <c r="HL449" s="507"/>
      <c r="HM449" s="507"/>
      <c r="HN449" s="507"/>
      <c r="HO449" s="507"/>
      <c r="HP449" s="507"/>
      <c r="HQ449" s="507"/>
      <c r="HR449" s="507"/>
      <c r="HS449" s="507"/>
      <c r="HT449" s="507"/>
      <c r="HU449" s="507"/>
      <c r="HV449" s="507"/>
      <c r="HW449" s="507"/>
      <c r="HX449" s="507"/>
      <c r="HY449" s="507"/>
      <c r="HZ449" s="507"/>
      <c r="IA449" s="507"/>
      <c r="IB449" s="507"/>
      <c r="IC449" s="507"/>
      <c r="ID449" s="507"/>
      <c r="IE449" s="507"/>
      <c r="IF449" s="507"/>
      <c r="IG449" s="507"/>
      <c r="IH449" s="507"/>
      <c r="II449" s="507"/>
      <c r="IJ449" s="507"/>
    </row>
    <row r="450" spans="1:244" s="398" customFormat="1" ht="19" x14ac:dyDescent="0.2">
      <c r="A450"/>
      <c r="B450" s="290"/>
      <c r="C450"/>
      <c r="D450" s="341"/>
      <c r="E450" s="463"/>
      <c r="F450" s="463"/>
      <c r="G450" s="271"/>
      <c r="H450"/>
      <c r="I450" s="99"/>
      <c r="J450"/>
      <c r="K450"/>
      <c r="L450"/>
      <c r="M450" s="275"/>
      <c r="N450" s="275"/>
      <c r="O450" s="275"/>
      <c r="P450" s="275"/>
      <c r="Q450" s="275"/>
      <c r="R450" s="275"/>
      <c r="S450" s="275"/>
      <c r="T450" s="275"/>
      <c r="U450" s="275"/>
      <c r="V450" s="275"/>
      <c r="W450" s="275"/>
      <c r="X450" s="275"/>
      <c r="Y450" s="275"/>
      <c r="Z450" s="275"/>
      <c r="AA450" s="275"/>
      <c r="AB450" s="23"/>
      <c r="AC450"/>
      <c r="AD450" s="92"/>
      <c r="AE450"/>
      <c r="AF450"/>
      <c r="AG450"/>
      <c r="AH450" s="96"/>
      <c r="AI450" s="471"/>
      <c r="AJ450" s="445"/>
      <c r="AK450" s="498"/>
      <c r="AL450" s="498"/>
      <c r="AM450" s="498"/>
      <c r="AN450" s="498"/>
      <c r="AO450" s="498"/>
      <c r="AP450" s="498"/>
      <c r="AQ450" s="498"/>
      <c r="AR450" s="498"/>
      <c r="AS450" s="498"/>
      <c r="AT450" s="498"/>
      <c r="AU450" s="498"/>
      <c r="AV450" s="498"/>
      <c r="AW450" s="498"/>
      <c r="AX450" s="498"/>
      <c r="AY450" s="448"/>
      <c r="AZ450" s="235"/>
      <c r="BA450" s="715"/>
      <c r="BB450"/>
      <c r="BC450" s="715"/>
      <c r="BD450"/>
      <c r="BE450" s="715"/>
      <c r="BF450"/>
      <c r="BG450" s="715"/>
      <c r="BH450"/>
      <c r="BI450" s="715"/>
      <c r="BJ450"/>
      <c r="BK450" s="715"/>
      <c r="BL450"/>
      <c r="BM450" s="715"/>
      <c r="BN450"/>
      <c r="BO450" s="387"/>
      <c r="BP450"/>
      <c r="BQ450" s="387"/>
      <c r="BR450"/>
      <c r="BS450" s="387"/>
      <c r="BT450"/>
      <c r="BU450" s="387"/>
      <c r="BV450"/>
      <c r="BW450" s="387"/>
      <c r="BX450"/>
      <c r="BY450" s="387"/>
      <c r="BZ450"/>
      <c r="CA450" s="387"/>
      <c r="CB450"/>
      <c r="CC450" s="387"/>
      <c r="CD450"/>
      <c r="CE450" s="387"/>
      <c r="CF450"/>
      <c r="CG450" s="387"/>
      <c r="CH450"/>
      <c r="CI450" s="387"/>
      <c r="CJ450"/>
      <c r="CK450" s="235"/>
      <c r="DN450" s="507"/>
      <c r="DO450" s="507"/>
      <c r="DP450" s="507"/>
      <c r="DQ450" s="507"/>
      <c r="DR450" s="507"/>
      <c r="DS450" s="507"/>
      <c r="DT450" s="507"/>
      <c r="DU450" s="507"/>
      <c r="DV450" s="507"/>
      <c r="DW450" s="507"/>
      <c r="DX450" s="507"/>
      <c r="DY450" s="507"/>
      <c r="DZ450" s="507"/>
      <c r="EA450" s="507"/>
      <c r="EB450" s="507"/>
      <c r="EC450" s="507"/>
      <c r="ED450" s="507"/>
      <c r="EE450" s="507"/>
      <c r="EF450" s="507"/>
      <c r="EG450" s="507"/>
      <c r="EH450" s="507"/>
      <c r="EI450" s="507"/>
      <c r="EJ450" s="507"/>
      <c r="EK450" s="507"/>
      <c r="EL450" s="507"/>
      <c r="EM450" s="507"/>
      <c r="EN450" s="507"/>
      <c r="EO450" s="507"/>
      <c r="EP450" s="507"/>
      <c r="EQ450" s="507"/>
      <c r="ER450" s="507"/>
      <c r="ES450" s="507"/>
      <c r="ET450" s="507"/>
      <c r="EU450" s="507"/>
      <c r="EV450" s="507"/>
      <c r="EW450" s="507"/>
      <c r="EX450" s="507"/>
      <c r="EY450" s="507"/>
      <c r="EZ450" s="507"/>
      <c r="FA450" s="507"/>
      <c r="FB450" s="507"/>
      <c r="FC450" s="507"/>
      <c r="FD450" s="507"/>
      <c r="FE450" s="507"/>
      <c r="FF450" s="507"/>
      <c r="FG450" s="507"/>
      <c r="FH450" s="507"/>
      <c r="FI450" s="507"/>
      <c r="FJ450" s="507"/>
      <c r="FK450" s="507"/>
      <c r="FL450" s="507"/>
      <c r="FM450" s="507"/>
      <c r="FN450" s="507"/>
      <c r="FO450" s="507"/>
      <c r="FP450" s="507"/>
      <c r="FQ450" s="507"/>
      <c r="FR450" s="507"/>
      <c r="FS450" s="507"/>
      <c r="FT450" s="507"/>
      <c r="FU450" s="507"/>
      <c r="FV450" s="507"/>
      <c r="FW450" s="507"/>
      <c r="FX450" s="507"/>
      <c r="FY450" s="507"/>
      <c r="FZ450" s="507"/>
      <c r="GA450" s="507"/>
      <c r="GB450" s="507"/>
      <c r="GC450" s="507"/>
      <c r="GD450" s="507"/>
      <c r="GE450" s="507"/>
      <c r="GF450" s="507"/>
      <c r="GG450" s="507"/>
      <c r="GH450" s="507"/>
      <c r="GI450" s="507"/>
      <c r="GJ450" s="507"/>
      <c r="GK450" s="507"/>
      <c r="GL450" s="507"/>
      <c r="GM450" s="507"/>
      <c r="GN450" s="507"/>
      <c r="GO450" s="507"/>
      <c r="GP450" s="507"/>
      <c r="GQ450" s="507"/>
      <c r="GR450" s="507"/>
      <c r="GS450" s="507"/>
      <c r="GT450" s="507"/>
      <c r="GU450" s="507"/>
      <c r="GV450" s="507"/>
      <c r="GW450" s="507"/>
      <c r="GX450" s="507"/>
      <c r="GY450" s="507"/>
      <c r="GZ450" s="507"/>
      <c r="HA450" s="507"/>
      <c r="HB450" s="507"/>
      <c r="HC450" s="507"/>
      <c r="HD450" s="507"/>
      <c r="HE450" s="507"/>
      <c r="HF450" s="507"/>
      <c r="HG450" s="507"/>
      <c r="HH450" s="507"/>
      <c r="HI450" s="507"/>
      <c r="HJ450" s="507"/>
      <c r="HK450" s="507"/>
      <c r="HL450" s="507"/>
      <c r="HM450" s="507"/>
      <c r="HN450" s="507"/>
      <c r="HO450" s="507"/>
      <c r="HP450" s="507"/>
      <c r="HQ450" s="507"/>
      <c r="HR450" s="507"/>
      <c r="HS450" s="507"/>
      <c r="HT450" s="507"/>
      <c r="HU450" s="507"/>
      <c r="HV450" s="507"/>
      <c r="HW450" s="507"/>
      <c r="HX450" s="507"/>
      <c r="HY450" s="507"/>
      <c r="HZ450" s="507"/>
      <c r="IA450" s="507"/>
      <c r="IB450" s="507"/>
      <c r="IC450" s="507"/>
      <c r="ID450" s="507"/>
      <c r="IE450" s="507"/>
      <c r="IF450" s="507"/>
      <c r="IG450" s="507"/>
      <c r="IH450" s="507"/>
      <c r="II450" s="507"/>
      <c r="IJ450" s="507"/>
    </row>
    <row r="451" spans="1:244" s="398" customFormat="1" ht="19" x14ac:dyDescent="0.2">
      <c r="A451"/>
      <c r="B451" s="290"/>
      <c r="C451"/>
      <c r="D451" s="341"/>
      <c r="E451" s="463"/>
      <c r="F451" s="463"/>
      <c r="G451" s="271"/>
      <c r="H451"/>
      <c r="I451" s="99"/>
      <c r="J451"/>
      <c r="K451"/>
      <c r="L451"/>
      <c r="M451" s="275"/>
      <c r="N451" s="275"/>
      <c r="O451" s="275"/>
      <c r="P451" s="275"/>
      <c r="Q451" s="275"/>
      <c r="R451" s="275"/>
      <c r="S451" s="275"/>
      <c r="T451" s="275"/>
      <c r="U451" s="275"/>
      <c r="V451" s="275"/>
      <c r="W451" s="275"/>
      <c r="X451" s="275"/>
      <c r="Y451" s="275"/>
      <c r="Z451" s="275"/>
      <c r="AA451" s="275"/>
      <c r="AB451" s="23"/>
      <c r="AC451"/>
      <c r="AD451" s="92"/>
      <c r="AE451"/>
      <c r="AF451"/>
      <c r="AG451"/>
      <c r="AH451" s="96"/>
      <c r="AI451" s="471"/>
      <c r="AJ451" s="445"/>
      <c r="AK451" s="498"/>
      <c r="AL451" s="498"/>
      <c r="AM451" s="498"/>
      <c r="AN451" s="498"/>
      <c r="AO451" s="498"/>
      <c r="AP451" s="498"/>
      <c r="AQ451" s="498"/>
      <c r="AR451" s="498"/>
      <c r="AS451" s="498"/>
      <c r="AT451" s="498"/>
      <c r="AU451" s="498"/>
      <c r="AV451" s="498"/>
      <c r="AW451" s="498"/>
      <c r="AX451" s="498"/>
      <c r="AY451" s="448"/>
      <c r="AZ451" s="235"/>
      <c r="BA451" s="715"/>
      <c r="BB451"/>
      <c r="BC451" s="715"/>
      <c r="BD451"/>
      <c r="BE451" s="715"/>
      <c r="BF451"/>
      <c r="BG451" s="715"/>
      <c r="BH451"/>
      <c r="BI451" s="715"/>
      <c r="BJ451"/>
      <c r="BK451" s="715"/>
      <c r="BL451"/>
      <c r="BM451" s="715"/>
      <c r="BN451"/>
      <c r="BO451" s="387"/>
      <c r="BP451"/>
      <c r="BQ451" s="387"/>
      <c r="BR451"/>
      <c r="BS451" s="387"/>
      <c r="BT451"/>
      <c r="BU451" s="387"/>
      <c r="BV451"/>
      <c r="BW451" s="387"/>
      <c r="BX451"/>
      <c r="BY451" s="387"/>
      <c r="BZ451"/>
      <c r="CA451" s="387"/>
      <c r="CB451"/>
      <c r="CC451" s="387"/>
      <c r="CD451"/>
      <c r="CE451" s="387"/>
      <c r="CF451"/>
      <c r="CG451" s="387"/>
      <c r="CH451"/>
      <c r="CI451" s="387"/>
      <c r="CJ451"/>
      <c r="CK451" s="235"/>
      <c r="DN451" s="507"/>
      <c r="DO451" s="507"/>
      <c r="DP451" s="507"/>
      <c r="DQ451" s="507"/>
      <c r="DR451" s="507"/>
      <c r="DS451" s="507"/>
      <c r="DT451" s="507"/>
      <c r="DU451" s="507"/>
      <c r="DV451" s="507"/>
      <c r="DW451" s="507"/>
      <c r="DX451" s="507"/>
      <c r="DY451" s="507"/>
      <c r="DZ451" s="507"/>
      <c r="EA451" s="507"/>
      <c r="EB451" s="507"/>
      <c r="EC451" s="507"/>
      <c r="ED451" s="507"/>
      <c r="EE451" s="507"/>
      <c r="EF451" s="507"/>
      <c r="EG451" s="507"/>
      <c r="EH451" s="507"/>
      <c r="EI451" s="507"/>
      <c r="EJ451" s="507"/>
      <c r="EK451" s="507"/>
      <c r="EL451" s="507"/>
      <c r="EM451" s="507"/>
      <c r="EN451" s="507"/>
      <c r="EO451" s="507"/>
      <c r="EP451" s="507"/>
      <c r="EQ451" s="507"/>
      <c r="ER451" s="507"/>
      <c r="ES451" s="507"/>
      <c r="ET451" s="507"/>
      <c r="EU451" s="507"/>
      <c r="EV451" s="507"/>
      <c r="EW451" s="507"/>
      <c r="EX451" s="507"/>
      <c r="EY451" s="507"/>
      <c r="EZ451" s="507"/>
      <c r="FA451" s="507"/>
      <c r="FB451" s="507"/>
      <c r="FC451" s="507"/>
      <c r="FD451" s="507"/>
      <c r="FE451" s="507"/>
      <c r="FF451" s="507"/>
      <c r="FG451" s="507"/>
      <c r="FH451" s="507"/>
      <c r="FI451" s="507"/>
      <c r="FJ451" s="507"/>
      <c r="FK451" s="507"/>
      <c r="FL451" s="507"/>
      <c r="FM451" s="507"/>
      <c r="FN451" s="507"/>
      <c r="FO451" s="507"/>
      <c r="FP451" s="507"/>
      <c r="FQ451" s="507"/>
      <c r="FR451" s="507"/>
      <c r="FS451" s="507"/>
      <c r="FT451" s="507"/>
      <c r="FU451" s="507"/>
      <c r="FV451" s="507"/>
      <c r="FW451" s="507"/>
      <c r="FX451" s="507"/>
      <c r="FY451" s="507"/>
      <c r="FZ451" s="507"/>
      <c r="GA451" s="507"/>
      <c r="GB451" s="507"/>
      <c r="GC451" s="507"/>
      <c r="GD451" s="507"/>
      <c r="GE451" s="507"/>
      <c r="GF451" s="507"/>
      <c r="GG451" s="507"/>
      <c r="GH451" s="507"/>
      <c r="GI451" s="507"/>
      <c r="GJ451" s="507"/>
      <c r="GK451" s="507"/>
      <c r="GL451" s="507"/>
      <c r="GM451" s="507"/>
      <c r="GN451" s="507"/>
      <c r="GO451" s="507"/>
      <c r="GP451" s="507"/>
      <c r="GQ451" s="507"/>
      <c r="GR451" s="507"/>
      <c r="GS451" s="507"/>
      <c r="GT451" s="507"/>
      <c r="GU451" s="507"/>
      <c r="GV451" s="507"/>
      <c r="GW451" s="507"/>
      <c r="GX451" s="507"/>
      <c r="GY451" s="507"/>
      <c r="GZ451" s="507"/>
      <c r="HA451" s="507"/>
      <c r="HB451" s="507"/>
      <c r="HC451" s="507"/>
      <c r="HD451" s="507"/>
      <c r="HE451" s="507"/>
      <c r="HF451" s="507"/>
      <c r="HG451" s="507"/>
      <c r="HH451" s="507"/>
      <c r="HI451" s="507"/>
      <c r="HJ451" s="507"/>
      <c r="HK451" s="507"/>
      <c r="HL451" s="507"/>
      <c r="HM451" s="507"/>
      <c r="HN451" s="507"/>
      <c r="HO451" s="507"/>
      <c r="HP451" s="507"/>
      <c r="HQ451" s="507"/>
      <c r="HR451" s="507"/>
      <c r="HS451" s="507"/>
      <c r="HT451" s="507"/>
      <c r="HU451" s="507"/>
      <c r="HV451" s="507"/>
      <c r="HW451" s="507"/>
      <c r="HX451" s="507"/>
      <c r="HY451" s="507"/>
      <c r="HZ451" s="507"/>
      <c r="IA451" s="507"/>
      <c r="IB451" s="507"/>
      <c r="IC451" s="507"/>
      <c r="ID451" s="507"/>
      <c r="IE451" s="507"/>
      <c r="IF451" s="507"/>
      <c r="IG451" s="507"/>
      <c r="IH451" s="507"/>
      <c r="II451" s="507"/>
      <c r="IJ451" s="507"/>
    </row>
    <row r="452" spans="1:244" s="398" customFormat="1" ht="19" x14ac:dyDescent="0.2">
      <c r="A452"/>
      <c r="B452" s="290"/>
      <c r="C452"/>
      <c r="D452" s="341"/>
      <c r="E452" s="463"/>
      <c r="F452" s="463"/>
      <c r="G452" s="271"/>
      <c r="H452"/>
      <c r="I452" s="99"/>
      <c r="J452"/>
      <c r="K452"/>
      <c r="L452"/>
      <c r="M452" s="275"/>
      <c r="N452" s="275"/>
      <c r="O452" s="275"/>
      <c r="P452" s="275"/>
      <c r="Q452" s="275"/>
      <c r="R452" s="275"/>
      <c r="S452" s="275"/>
      <c r="T452" s="275"/>
      <c r="U452" s="275"/>
      <c r="V452" s="275"/>
      <c r="W452" s="275"/>
      <c r="X452" s="275"/>
      <c r="Y452" s="275"/>
      <c r="Z452" s="275"/>
      <c r="AA452" s="275"/>
      <c r="AB452" s="23"/>
      <c r="AC452"/>
      <c r="AD452" s="92"/>
      <c r="AE452"/>
      <c r="AF452"/>
      <c r="AG452"/>
      <c r="AH452" s="96"/>
      <c r="AI452" s="471"/>
      <c r="AJ452" s="445"/>
      <c r="AK452" s="498"/>
      <c r="AL452" s="498"/>
      <c r="AM452" s="498"/>
      <c r="AN452" s="498"/>
      <c r="AO452" s="498"/>
      <c r="AP452" s="498"/>
      <c r="AQ452" s="498"/>
      <c r="AR452" s="498"/>
      <c r="AS452" s="498"/>
      <c r="AT452" s="498"/>
      <c r="AU452" s="498"/>
      <c r="AV452" s="498"/>
      <c r="AW452" s="498"/>
      <c r="AX452" s="498"/>
      <c r="AY452" s="448"/>
      <c r="AZ452" s="235"/>
      <c r="BA452" s="715"/>
      <c r="BB452"/>
      <c r="BC452" s="715"/>
      <c r="BD452"/>
      <c r="BE452" s="715"/>
      <c r="BF452"/>
      <c r="BG452" s="715"/>
      <c r="BH452"/>
      <c r="BI452" s="715"/>
      <c r="BJ452"/>
      <c r="BK452" s="715"/>
      <c r="BL452"/>
      <c r="BM452" s="715"/>
      <c r="BN452"/>
      <c r="BO452" s="387"/>
      <c r="BP452"/>
      <c r="BQ452" s="387"/>
      <c r="BR452"/>
      <c r="BS452" s="387"/>
      <c r="BT452"/>
      <c r="BU452" s="387"/>
      <c r="BV452"/>
      <c r="BW452" s="387"/>
      <c r="BX452"/>
      <c r="BY452" s="387"/>
      <c r="BZ452"/>
      <c r="CA452" s="387"/>
      <c r="CB452"/>
      <c r="CC452" s="387"/>
      <c r="CD452"/>
      <c r="CE452" s="387"/>
      <c r="CF452"/>
      <c r="CG452" s="387"/>
      <c r="CH452"/>
      <c r="CI452" s="387"/>
      <c r="CJ452"/>
      <c r="CK452" s="235"/>
      <c r="DN452" s="507"/>
      <c r="DO452" s="507"/>
      <c r="DP452" s="507"/>
      <c r="DQ452" s="507"/>
      <c r="DR452" s="507"/>
      <c r="DS452" s="507"/>
      <c r="DT452" s="507"/>
      <c r="DU452" s="507"/>
      <c r="DV452" s="507"/>
      <c r="DW452" s="507"/>
      <c r="DX452" s="507"/>
      <c r="DY452" s="507"/>
      <c r="DZ452" s="507"/>
      <c r="EA452" s="507"/>
      <c r="EB452" s="507"/>
      <c r="EC452" s="507"/>
      <c r="ED452" s="507"/>
      <c r="EE452" s="507"/>
      <c r="EF452" s="507"/>
      <c r="EG452" s="507"/>
      <c r="EH452" s="507"/>
      <c r="EI452" s="507"/>
      <c r="EJ452" s="507"/>
      <c r="EK452" s="507"/>
      <c r="EL452" s="507"/>
      <c r="EM452" s="507"/>
      <c r="EN452" s="507"/>
      <c r="EO452" s="507"/>
      <c r="EP452" s="507"/>
      <c r="EQ452" s="507"/>
      <c r="ER452" s="507"/>
      <c r="ES452" s="507"/>
      <c r="ET452" s="507"/>
      <c r="EU452" s="507"/>
      <c r="EV452" s="507"/>
      <c r="EW452" s="507"/>
      <c r="EX452" s="507"/>
      <c r="EY452" s="507"/>
      <c r="EZ452" s="507"/>
      <c r="FA452" s="507"/>
      <c r="FB452" s="507"/>
      <c r="FC452" s="507"/>
      <c r="FD452" s="507"/>
      <c r="FE452" s="507"/>
      <c r="FF452" s="507"/>
      <c r="FG452" s="507"/>
      <c r="FH452" s="507"/>
      <c r="FI452" s="507"/>
      <c r="FJ452" s="507"/>
      <c r="FK452" s="507"/>
      <c r="FL452" s="507"/>
      <c r="FM452" s="507"/>
      <c r="FN452" s="507"/>
      <c r="FO452" s="507"/>
      <c r="FP452" s="507"/>
      <c r="FQ452" s="507"/>
      <c r="FR452" s="507"/>
      <c r="FS452" s="507"/>
      <c r="FT452" s="507"/>
      <c r="FU452" s="507"/>
      <c r="FV452" s="507"/>
      <c r="FW452" s="507"/>
      <c r="FX452" s="507"/>
      <c r="FY452" s="507"/>
      <c r="FZ452" s="507"/>
      <c r="GA452" s="507"/>
      <c r="GB452" s="507"/>
      <c r="GC452" s="507"/>
      <c r="GD452" s="507"/>
      <c r="GE452" s="507"/>
      <c r="GF452" s="507"/>
      <c r="GG452" s="507"/>
      <c r="GH452" s="507"/>
      <c r="GI452" s="507"/>
      <c r="GJ452" s="507"/>
      <c r="GK452" s="507"/>
      <c r="GL452" s="507"/>
      <c r="GM452" s="507"/>
      <c r="GN452" s="507"/>
      <c r="GO452" s="507"/>
      <c r="GP452" s="507"/>
      <c r="GQ452" s="507"/>
      <c r="GR452" s="507"/>
      <c r="GS452" s="507"/>
      <c r="GT452" s="507"/>
      <c r="GU452" s="507"/>
      <c r="GV452" s="507"/>
      <c r="GW452" s="507"/>
      <c r="GX452" s="507"/>
      <c r="GY452" s="507"/>
      <c r="GZ452" s="507"/>
      <c r="HA452" s="507"/>
      <c r="HB452" s="507"/>
      <c r="HC452" s="507"/>
      <c r="HD452" s="507"/>
      <c r="HE452" s="507"/>
      <c r="HF452" s="507"/>
      <c r="HG452" s="507"/>
      <c r="HH452" s="507"/>
      <c r="HI452" s="507"/>
      <c r="HJ452" s="507"/>
      <c r="HK452" s="507"/>
      <c r="HL452" s="507"/>
      <c r="HM452" s="507"/>
      <c r="HN452" s="507"/>
      <c r="HO452" s="507"/>
      <c r="HP452" s="507"/>
      <c r="HQ452" s="507"/>
      <c r="HR452" s="507"/>
      <c r="HS452" s="507"/>
      <c r="HT452" s="507"/>
      <c r="HU452" s="507"/>
      <c r="HV452" s="507"/>
      <c r="HW452" s="507"/>
      <c r="HX452" s="507"/>
      <c r="HY452" s="507"/>
      <c r="HZ452" s="507"/>
      <c r="IA452" s="507"/>
      <c r="IB452" s="507"/>
      <c r="IC452" s="507"/>
      <c r="ID452" s="507"/>
      <c r="IE452" s="507"/>
      <c r="IF452" s="507"/>
      <c r="IG452" s="507"/>
      <c r="IH452" s="507"/>
      <c r="II452" s="507"/>
      <c r="IJ452" s="507"/>
    </row>
    <row r="453" spans="1:244" s="398" customFormat="1" ht="19" x14ac:dyDescent="0.2">
      <c r="A453"/>
      <c r="B453" s="290"/>
      <c r="C453"/>
      <c r="D453" s="341"/>
      <c r="E453" s="463"/>
      <c r="F453" s="463"/>
      <c r="G453" s="271"/>
      <c r="H453"/>
      <c r="I453" s="99"/>
      <c r="J453"/>
      <c r="K453"/>
      <c r="L453"/>
      <c r="M453" s="275"/>
      <c r="N453" s="275"/>
      <c r="O453" s="275"/>
      <c r="P453" s="275"/>
      <c r="Q453" s="275"/>
      <c r="R453" s="275"/>
      <c r="S453" s="275"/>
      <c r="T453" s="275"/>
      <c r="U453" s="275"/>
      <c r="V453" s="275"/>
      <c r="W453" s="275"/>
      <c r="X453" s="275"/>
      <c r="Y453" s="275"/>
      <c r="Z453" s="275"/>
      <c r="AA453" s="275"/>
      <c r="AB453" s="23"/>
      <c r="AC453"/>
      <c r="AD453" s="92"/>
      <c r="AE453"/>
      <c r="AF453"/>
      <c r="AG453"/>
      <c r="AH453" s="96"/>
      <c r="AI453" s="471"/>
      <c r="AJ453" s="445"/>
      <c r="AK453" s="498"/>
      <c r="AL453" s="498"/>
      <c r="AM453" s="498"/>
      <c r="AN453" s="498"/>
      <c r="AO453" s="498"/>
      <c r="AP453" s="498"/>
      <c r="AQ453" s="498"/>
      <c r="AR453" s="498"/>
      <c r="AS453" s="498"/>
      <c r="AT453" s="498"/>
      <c r="AU453" s="498"/>
      <c r="AV453" s="498"/>
      <c r="AW453" s="498"/>
      <c r="AX453" s="498"/>
      <c r="AY453" s="448"/>
      <c r="AZ453" s="235"/>
      <c r="BA453" s="715"/>
      <c r="BB453"/>
      <c r="BC453" s="715"/>
      <c r="BD453"/>
      <c r="BE453" s="715"/>
      <c r="BF453"/>
      <c r="BG453" s="715"/>
      <c r="BH453"/>
      <c r="BI453" s="715"/>
      <c r="BJ453"/>
      <c r="BK453" s="715"/>
      <c r="BL453"/>
      <c r="BM453" s="715"/>
      <c r="BN453"/>
      <c r="BO453" s="387"/>
      <c r="BP453"/>
      <c r="BQ453" s="387"/>
      <c r="BR453"/>
      <c r="BS453" s="387"/>
      <c r="BT453"/>
      <c r="BU453" s="387"/>
      <c r="BV453"/>
      <c r="BW453" s="387"/>
      <c r="BX453"/>
      <c r="BY453" s="387"/>
      <c r="BZ453"/>
      <c r="CA453" s="387"/>
      <c r="CB453"/>
      <c r="CC453" s="387"/>
      <c r="CD453"/>
      <c r="CE453" s="387"/>
      <c r="CF453"/>
      <c r="CG453" s="387"/>
      <c r="CH453"/>
      <c r="CI453" s="387"/>
      <c r="CJ453"/>
      <c r="CK453" s="235"/>
      <c r="DN453" s="507"/>
      <c r="DO453" s="507"/>
      <c r="DP453" s="507"/>
      <c r="DQ453" s="507"/>
      <c r="DR453" s="507"/>
      <c r="DS453" s="507"/>
      <c r="DT453" s="507"/>
      <c r="DU453" s="507"/>
      <c r="DV453" s="507"/>
      <c r="DW453" s="507"/>
      <c r="DX453" s="507"/>
      <c r="DY453" s="507"/>
      <c r="DZ453" s="507"/>
      <c r="EA453" s="507"/>
      <c r="EB453" s="507"/>
      <c r="EC453" s="507"/>
      <c r="ED453" s="507"/>
      <c r="EE453" s="507"/>
      <c r="EF453" s="507"/>
      <c r="EG453" s="507"/>
      <c r="EH453" s="507"/>
      <c r="EI453" s="507"/>
      <c r="EJ453" s="507"/>
      <c r="EK453" s="507"/>
      <c r="EL453" s="507"/>
      <c r="EM453" s="507"/>
      <c r="EN453" s="507"/>
      <c r="EO453" s="507"/>
      <c r="EP453" s="507"/>
      <c r="EQ453" s="507"/>
      <c r="ER453" s="507"/>
      <c r="ES453" s="507"/>
      <c r="ET453" s="507"/>
      <c r="EU453" s="507"/>
      <c r="EV453" s="507"/>
      <c r="EW453" s="507"/>
      <c r="EX453" s="507"/>
      <c r="EY453" s="507"/>
      <c r="EZ453" s="507"/>
      <c r="FA453" s="507"/>
      <c r="FB453" s="507"/>
      <c r="FC453" s="507"/>
      <c r="FD453" s="507"/>
      <c r="FE453" s="507"/>
      <c r="FF453" s="507"/>
      <c r="FG453" s="507"/>
      <c r="FH453" s="507"/>
      <c r="FI453" s="507"/>
      <c r="FJ453" s="507"/>
      <c r="FK453" s="507"/>
      <c r="FL453" s="507"/>
      <c r="FM453" s="507"/>
      <c r="FN453" s="507"/>
      <c r="FO453" s="507"/>
      <c r="FP453" s="507"/>
      <c r="FQ453" s="507"/>
      <c r="FR453" s="507"/>
      <c r="FS453" s="507"/>
      <c r="FT453" s="507"/>
      <c r="FU453" s="507"/>
      <c r="FV453" s="507"/>
      <c r="FW453" s="507"/>
      <c r="FX453" s="507"/>
      <c r="FY453" s="507"/>
      <c r="FZ453" s="507"/>
      <c r="GA453" s="507"/>
      <c r="GB453" s="507"/>
      <c r="GC453" s="507"/>
      <c r="GD453" s="507"/>
      <c r="GE453" s="507"/>
      <c r="GF453" s="507"/>
      <c r="GG453" s="507"/>
      <c r="GH453" s="507"/>
      <c r="GI453" s="507"/>
      <c r="GJ453" s="507"/>
      <c r="GK453" s="507"/>
      <c r="GL453" s="507"/>
      <c r="GM453" s="507"/>
      <c r="GN453" s="507"/>
      <c r="GO453" s="507"/>
      <c r="GP453" s="507"/>
      <c r="GQ453" s="507"/>
      <c r="GR453" s="507"/>
      <c r="GS453" s="507"/>
      <c r="GT453" s="507"/>
      <c r="GU453" s="507"/>
      <c r="GV453" s="507"/>
      <c r="GW453" s="507"/>
      <c r="GX453" s="507"/>
      <c r="GY453" s="507"/>
      <c r="GZ453" s="507"/>
      <c r="HA453" s="507"/>
      <c r="HB453" s="507"/>
      <c r="HC453" s="507"/>
      <c r="HD453" s="507"/>
      <c r="HE453" s="507"/>
      <c r="HF453" s="507"/>
      <c r="HG453" s="507"/>
      <c r="HH453" s="507"/>
      <c r="HI453" s="507"/>
      <c r="HJ453" s="507"/>
      <c r="HK453" s="507"/>
      <c r="HL453" s="507"/>
      <c r="HM453" s="507"/>
      <c r="HN453" s="507"/>
      <c r="HO453" s="507"/>
      <c r="HP453" s="507"/>
      <c r="HQ453" s="507"/>
      <c r="HR453" s="507"/>
      <c r="HS453" s="507"/>
      <c r="HT453" s="507"/>
      <c r="HU453" s="507"/>
      <c r="HV453" s="507"/>
      <c r="HW453" s="507"/>
      <c r="HX453" s="507"/>
      <c r="HY453" s="507"/>
      <c r="HZ453" s="507"/>
      <c r="IA453" s="507"/>
      <c r="IB453" s="507"/>
      <c r="IC453" s="507"/>
      <c r="ID453" s="507"/>
      <c r="IE453" s="507"/>
      <c r="IF453" s="507"/>
      <c r="IG453" s="507"/>
      <c r="IH453" s="507"/>
      <c r="II453" s="507"/>
      <c r="IJ453" s="507"/>
    </row>
    <row r="454" spans="1:244" s="398" customFormat="1" ht="19" x14ac:dyDescent="0.2">
      <c r="A454"/>
      <c r="B454" s="290"/>
      <c r="C454"/>
      <c r="D454" s="341"/>
      <c r="E454" s="463"/>
      <c r="F454" s="463"/>
      <c r="G454" s="271"/>
      <c r="H454"/>
      <c r="I454" s="99"/>
      <c r="J454"/>
      <c r="K454"/>
      <c r="L454"/>
      <c r="M454" s="275"/>
      <c r="N454" s="275"/>
      <c r="O454" s="275"/>
      <c r="P454" s="275"/>
      <c r="Q454" s="275"/>
      <c r="R454" s="275"/>
      <c r="S454" s="275"/>
      <c r="T454" s="275"/>
      <c r="U454" s="275"/>
      <c r="V454" s="275"/>
      <c r="W454" s="275"/>
      <c r="X454" s="275"/>
      <c r="Y454" s="275"/>
      <c r="Z454" s="275"/>
      <c r="AA454" s="275"/>
      <c r="AB454" s="23"/>
      <c r="AC454"/>
      <c r="AD454" s="92"/>
      <c r="AE454"/>
      <c r="AF454"/>
      <c r="AG454"/>
      <c r="AH454" s="96"/>
      <c r="AI454" s="471"/>
      <c r="AJ454" s="445"/>
      <c r="AK454" s="498"/>
      <c r="AL454" s="498"/>
      <c r="AM454" s="498"/>
      <c r="AN454" s="498"/>
      <c r="AO454" s="498"/>
      <c r="AP454" s="498"/>
      <c r="AQ454" s="498"/>
      <c r="AR454" s="498"/>
      <c r="AS454" s="498"/>
      <c r="AT454" s="498"/>
      <c r="AU454" s="498"/>
      <c r="AV454" s="498"/>
      <c r="AW454" s="498"/>
      <c r="AX454" s="498"/>
      <c r="AY454" s="448"/>
      <c r="AZ454" s="235"/>
      <c r="BA454" s="715"/>
      <c r="BB454"/>
      <c r="BC454" s="715"/>
      <c r="BD454"/>
      <c r="BE454" s="715"/>
      <c r="BF454"/>
      <c r="BG454" s="715"/>
      <c r="BH454"/>
      <c r="BI454" s="715"/>
      <c r="BJ454"/>
      <c r="BK454" s="715"/>
      <c r="BL454"/>
      <c r="BM454" s="715"/>
      <c r="BN454"/>
      <c r="BO454" s="387"/>
      <c r="BP454"/>
      <c r="BQ454" s="387"/>
      <c r="BR454"/>
      <c r="BS454" s="387"/>
      <c r="BT454"/>
      <c r="BU454" s="387"/>
      <c r="BV454"/>
      <c r="BW454" s="387"/>
      <c r="BX454"/>
      <c r="BY454" s="387"/>
      <c r="BZ454"/>
      <c r="CA454" s="387"/>
      <c r="CB454"/>
      <c r="CC454" s="387"/>
      <c r="CD454"/>
      <c r="CE454" s="387"/>
      <c r="CF454"/>
      <c r="CG454" s="387"/>
      <c r="CH454"/>
      <c r="CI454" s="387"/>
      <c r="CJ454"/>
      <c r="CK454" s="235"/>
      <c r="DN454" s="507"/>
      <c r="DO454" s="507"/>
      <c r="DP454" s="507"/>
      <c r="DQ454" s="507"/>
      <c r="DR454" s="507"/>
      <c r="DS454" s="507"/>
      <c r="DT454" s="507"/>
      <c r="DU454" s="507"/>
      <c r="DV454" s="507"/>
      <c r="DW454" s="507"/>
      <c r="DX454" s="507"/>
      <c r="DY454" s="507"/>
      <c r="DZ454" s="507"/>
      <c r="EA454" s="507"/>
      <c r="EB454" s="507"/>
      <c r="EC454" s="507"/>
      <c r="ED454" s="507"/>
      <c r="EE454" s="507"/>
      <c r="EF454" s="507"/>
      <c r="EG454" s="507"/>
      <c r="EH454" s="507"/>
      <c r="EI454" s="507"/>
      <c r="EJ454" s="507"/>
      <c r="EK454" s="507"/>
      <c r="EL454" s="507"/>
      <c r="EM454" s="507"/>
      <c r="EN454" s="507"/>
      <c r="EO454" s="507"/>
      <c r="EP454" s="507"/>
      <c r="EQ454" s="507"/>
      <c r="ER454" s="507"/>
      <c r="ES454" s="507"/>
      <c r="ET454" s="507"/>
      <c r="EU454" s="507"/>
      <c r="EV454" s="507"/>
      <c r="EW454" s="507"/>
      <c r="EX454" s="507"/>
      <c r="EY454" s="507"/>
      <c r="EZ454" s="507"/>
      <c r="FA454" s="507"/>
      <c r="FB454" s="507"/>
      <c r="FC454" s="507"/>
      <c r="FD454" s="507"/>
      <c r="FE454" s="507"/>
      <c r="FF454" s="507"/>
      <c r="FG454" s="507"/>
      <c r="FH454" s="507"/>
      <c r="FI454" s="507"/>
      <c r="FJ454" s="507"/>
      <c r="FK454" s="507"/>
      <c r="FL454" s="507"/>
      <c r="FM454" s="507"/>
      <c r="FN454" s="507"/>
      <c r="FO454" s="507"/>
      <c r="FP454" s="507"/>
      <c r="FQ454" s="507"/>
      <c r="FR454" s="507"/>
      <c r="FS454" s="507"/>
      <c r="FT454" s="507"/>
      <c r="FU454" s="507"/>
      <c r="FV454" s="507"/>
      <c r="FW454" s="507"/>
      <c r="FX454" s="507"/>
      <c r="FY454" s="507"/>
      <c r="FZ454" s="507"/>
      <c r="GA454" s="507"/>
      <c r="GB454" s="507"/>
      <c r="GC454" s="507"/>
      <c r="GD454" s="507"/>
      <c r="GE454" s="507"/>
      <c r="GF454" s="507"/>
      <c r="GG454" s="507"/>
      <c r="GH454" s="507"/>
      <c r="GI454" s="507"/>
      <c r="GJ454" s="507"/>
      <c r="GK454" s="507"/>
      <c r="GL454" s="507"/>
      <c r="GM454" s="507"/>
      <c r="GN454" s="507"/>
      <c r="GO454" s="507"/>
      <c r="GP454" s="507"/>
      <c r="GQ454" s="507"/>
      <c r="GR454" s="507"/>
      <c r="GS454" s="507"/>
      <c r="GT454" s="507"/>
      <c r="GU454" s="507"/>
      <c r="GV454" s="507"/>
      <c r="GW454" s="507"/>
      <c r="GX454" s="507"/>
      <c r="GY454" s="507"/>
      <c r="GZ454" s="507"/>
      <c r="HA454" s="507"/>
      <c r="HB454" s="507"/>
      <c r="HC454" s="507"/>
      <c r="HD454" s="507"/>
      <c r="HE454" s="507"/>
      <c r="HF454" s="507"/>
      <c r="HG454" s="507"/>
      <c r="HH454" s="507"/>
      <c r="HI454" s="507"/>
      <c r="HJ454" s="507"/>
      <c r="HK454" s="507"/>
      <c r="HL454" s="507"/>
      <c r="HM454" s="507"/>
      <c r="HN454" s="507"/>
      <c r="HO454" s="507"/>
      <c r="HP454" s="507"/>
      <c r="HQ454" s="507"/>
      <c r="HR454" s="507"/>
      <c r="HS454" s="507"/>
      <c r="HT454" s="507"/>
      <c r="HU454" s="507"/>
      <c r="HV454" s="507"/>
      <c r="HW454" s="507"/>
      <c r="HX454" s="507"/>
      <c r="HY454" s="507"/>
      <c r="HZ454" s="507"/>
      <c r="IA454" s="507"/>
      <c r="IB454" s="507"/>
      <c r="IC454" s="507"/>
      <c r="ID454" s="507"/>
      <c r="IE454" s="507"/>
      <c r="IF454" s="507"/>
      <c r="IG454" s="507"/>
      <c r="IH454" s="507"/>
      <c r="II454" s="507"/>
      <c r="IJ454" s="507"/>
    </row>
    <row r="455" spans="1:244" s="398" customFormat="1" ht="19" x14ac:dyDescent="0.2">
      <c r="A455"/>
      <c r="B455" s="290"/>
      <c r="C455"/>
      <c r="D455" s="341"/>
      <c r="E455" s="463"/>
      <c r="F455" s="463"/>
      <c r="G455" s="271"/>
      <c r="H455"/>
      <c r="I455" s="99"/>
      <c r="J455"/>
      <c r="K455"/>
      <c r="L455"/>
      <c r="M455" s="275"/>
      <c r="N455" s="275"/>
      <c r="O455" s="275"/>
      <c r="P455" s="275"/>
      <c r="Q455" s="275"/>
      <c r="R455" s="275"/>
      <c r="S455" s="275"/>
      <c r="T455" s="275"/>
      <c r="U455" s="275"/>
      <c r="V455" s="275"/>
      <c r="W455" s="275"/>
      <c r="X455" s="275"/>
      <c r="Y455" s="275"/>
      <c r="Z455" s="275"/>
      <c r="AA455" s="275"/>
      <c r="AB455" s="23"/>
      <c r="AC455"/>
      <c r="AD455" s="92"/>
      <c r="AE455"/>
      <c r="AF455"/>
      <c r="AG455"/>
      <c r="AH455" s="96"/>
      <c r="AI455" s="471"/>
      <c r="AJ455" s="445"/>
      <c r="AK455" s="498"/>
      <c r="AL455" s="498"/>
      <c r="AM455" s="498"/>
      <c r="AN455" s="498"/>
      <c r="AO455" s="498"/>
      <c r="AP455" s="498"/>
      <c r="AQ455" s="498"/>
      <c r="AR455" s="498"/>
      <c r="AS455" s="498"/>
      <c r="AT455" s="498"/>
      <c r="AU455" s="498"/>
      <c r="AV455" s="498"/>
      <c r="AW455" s="498"/>
      <c r="AX455" s="498"/>
      <c r="AY455" s="448"/>
      <c r="AZ455" s="235"/>
      <c r="BA455" s="715"/>
      <c r="BB455"/>
      <c r="BC455" s="715"/>
      <c r="BD455"/>
      <c r="BE455" s="715"/>
      <c r="BF455"/>
      <c r="BG455" s="715"/>
      <c r="BH455"/>
      <c r="BI455" s="715"/>
      <c r="BJ455"/>
      <c r="BK455" s="715"/>
      <c r="BL455"/>
      <c r="BM455" s="715"/>
      <c r="BN455"/>
      <c r="BO455" s="387"/>
      <c r="BP455"/>
      <c r="BQ455" s="387"/>
      <c r="BR455"/>
      <c r="BS455" s="387"/>
      <c r="BT455"/>
      <c r="BU455" s="387"/>
      <c r="BV455"/>
      <c r="BW455" s="387"/>
      <c r="BX455"/>
      <c r="BY455" s="387"/>
      <c r="BZ455"/>
      <c r="CA455" s="387"/>
      <c r="CB455"/>
      <c r="CC455" s="387"/>
      <c r="CD455"/>
      <c r="CE455" s="387"/>
      <c r="CF455"/>
      <c r="CG455" s="387"/>
      <c r="CH455"/>
      <c r="CI455" s="387"/>
      <c r="CJ455"/>
      <c r="CK455" s="235"/>
      <c r="DN455" s="507"/>
      <c r="DO455" s="507"/>
      <c r="DP455" s="507"/>
      <c r="DQ455" s="507"/>
      <c r="DR455" s="507"/>
      <c r="DS455" s="507"/>
      <c r="DT455" s="507"/>
      <c r="DU455" s="507"/>
      <c r="DV455" s="507"/>
      <c r="DW455" s="507"/>
      <c r="DX455" s="507"/>
      <c r="DY455" s="507"/>
      <c r="DZ455" s="507"/>
      <c r="EA455" s="507"/>
      <c r="EB455" s="507"/>
      <c r="EC455" s="507"/>
      <c r="ED455" s="507"/>
      <c r="EE455" s="507"/>
      <c r="EF455" s="507"/>
      <c r="EG455" s="507"/>
      <c r="EH455" s="507"/>
      <c r="EI455" s="507"/>
      <c r="EJ455" s="507"/>
      <c r="EK455" s="507"/>
      <c r="EL455" s="507"/>
      <c r="EM455" s="507"/>
      <c r="EN455" s="507"/>
      <c r="EO455" s="507"/>
      <c r="EP455" s="507"/>
      <c r="EQ455" s="507"/>
      <c r="ER455" s="507"/>
      <c r="ES455" s="507"/>
      <c r="ET455" s="507"/>
      <c r="EU455" s="507"/>
      <c r="EV455" s="507"/>
      <c r="EW455" s="507"/>
      <c r="EX455" s="507"/>
      <c r="EY455" s="507"/>
      <c r="EZ455" s="507"/>
      <c r="FA455" s="507"/>
      <c r="FB455" s="507"/>
      <c r="FC455" s="507"/>
      <c r="FD455" s="507"/>
      <c r="FE455" s="507"/>
      <c r="FF455" s="507"/>
      <c r="FG455" s="507"/>
      <c r="FH455" s="507"/>
      <c r="FI455" s="507"/>
      <c r="FJ455" s="507"/>
      <c r="FK455" s="507"/>
      <c r="FL455" s="507"/>
      <c r="FM455" s="507"/>
      <c r="FN455" s="507"/>
      <c r="FO455" s="507"/>
      <c r="FP455" s="507"/>
      <c r="FQ455" s="507"/>
      <c r="FR455" s="507"/>
      <c r="FS455" s="507"/>
      <c r="FT455" s="507"/>
      <c r="FU455" s="507"/>
      <c r="FV455" s="507"/>
      <c r="FW455" s="507"/>
      <c r="FX455" s="507"/>
      <c r="FY455" s="507"/>
      <c r="FZ455" s="507"/>
      <c r="GA455" s="507"/>
      <c r="GB455" s="507"/>
      <c r="GC455" s="507"/>
      <c r="GD455" s="507"/>
      <c r="GE455" s="507"/>
      <c r="GF455" s="507"/>
      <c r="GG455" s="507"/>
      <c r="GH455" s="507"/>
      <c r="GI455" s="507"/>
      <c r="GJ455" s="507"/>
      <c r="GK455" s="507"/>
      <c r="GL455" s="507"/>
      <c r="GM455" s="507"/>
      <c r="GN455" s="507"/>
      <c r="GO455" s="507"/>
      <c r="GP455" s="507"/>
      <c r="GQ455" s="507"/>
      <c r="GR455" s="507"/>
      <c r="GS455" s="507"/>
      <c r="GT455" s="507"/>
      <c r="GU455" s="507"/>
      <c r="GV455" s="507"/>
      <c r="GW455" s="507"/>
      <c r="GX455" s="507"/>
      <c r="GY455" s="507"/>
      <c r="GZ455" s="507"/>
      <c r="HA455" s="507"/>
      <c r="HB455" s="507"/>
      <c r="HC455" s="507"/>
      <c r="HD455" s="507"/>
      <c r="HE455" s="507"/>
      <c r="HF455" s="507"/>
      <c r="HG455" s="507"/>
      <c r="HH455" s="507"/>
      <c r="HI455" s="507"/>
      <c r="HJ455" s="507"/>
      <c r="HK455" s="507"/>
      <c r="HL455" s="507"/>
      <c r="HM455" s="507"/>
      <c r="HN455" s="507"/>
      <c r="HO455" s="507"/>
      <c r="HP455" s="507"/>
      <c r="HQ455" s="507"/>
      <c r="HR455" s="507"/>
      <c r="HS455" s="507"/>
      <c r="HT455" s="507"/>
      <c r="HU455" s="507"/>
      <c r="HV455" s="507"/>
      <c r="HW455" s="507"/>
      <c r="HX455" s="507"/>
      <c r="HY455" s="507"/>
      <c r="HZ455" s="507"/>
      <c r="IA455" s="507"/>
      <c r="IB455" s="507"/>
      <c r="IC455" s="507"/>
      <c r="ID455" s="507"/>
      <c r="IE455" s="507"/>
      <c r="IF455" s="507"/>
      <c r="IG455" s="507"/>
      <c r="IH455" s="507"/>
      <c r="II455" s="507"/>
      <c r="IJ455" s="507"/>
    </row>
    <row r="456" spans="1:244" s="398" customFormat="1" ht="19" x14ac:dyDescent="0.2">
      <c r="A456"/>
      <c r="B456" s="290"/>
      <c r="C456"/>
      <c r="D456" s="341"/>
      <c r="E456" s="463"/>
      <c r="F456" s="463"/>
      <c r="G456" s="271"/>
      <c r="H456"/>
      <c r="I456" s="99"/>
      <c r="J456"/>
      <c r="K456"/>
      <c r="L456"/>
      <c r="M456" s="275"/>
      <c r="N456" s="275"/>
      <c r="O456" s="275"/>
      <c r="P456" s="275"/>
      <c r="Q456" s="275"/>
      <c r="R456" s="275"/>
      <c r="S456" s="275"/>
      <c r="T456" s="275"/>
      <c r="U456" s="275"/>
      <c r="V456" s="275"/>
      <c r="W456" s="275"/>
      <c r="X456" s="275"/>
      <c r="Y456" s="275"/>
      <c r="Z456" s="275"/>
      <c r="AA456" s="275"/>
      <c r="AB456" s="23"/>
      <c r="AC456"/>
      <c r="AD456" s="92"/>
      <c r="AE456"/>
      <c r="AF456"/>
      <c r="AG456"/>
      <c r="AH456" s="96"/>
      <c r="AI456" s="471"/>
      <c r="AJ456" s="445"/>
      <c r="AK456" s="498"/>
      <c r="AL456" s="498"/>
      <c r="AM456" s="498"/>
      <c r="AN456" s="498"/>
      <c r="AO456" s="498"/>
      <c r="AP456" s="498"/>
      <c r="AQ456" s="498"/>
      <c r="AR456" s="498"/>
      <c r="AS456" s="498"/>
      <c r="AT456" s="498"/>
      <c r="AU456" s="498"/>
      <c r="AV456" s="498"/>
      <c r="AW456" s="498"/>
      <c r="AX456" s="498"/>
      <c r="AY456" s="448"/>
      <c r="AZ456" s="235"/>
      <c r="BA456" s="715"/>
      <c r="BB456"/>
      <c r="BC456" s="715"/>
      <c r="BD456"/>
      <c r="BE456" s="715"/>
      <c r="BF456"/>
      <c r="BG456" s="715"/>
      <c r="BH456"/>
      <c r="BI456" s="715"/>
      <c r="BJ456"/>
      <c r="BK456" s="715"/>
      <c r="BL456"/>
      <c r="BM456" s="715"/>
      <c r="BN456"/>
      <c r="BO456" s="387"/>
      <c r="BP456"/>
      <c r="BQ456" s="387"/>
      <c r="BR456"/>
      <c r="BS456" s="387"/>
      <c r="BT456"/>
      <c r="BU456" s="387"/>
      <c r="BV456"/>
      <c r="BW456" s="387"/>
      <c r="BX456"/>
      <c r="BY456" s="387"/>
      <c r="BZ456"/>
      <c r="CA456" s="387"/>
      <c r="CB456"/>
      <c r="CC456" s="387"/>
      <c r="CD456"/>
      <c r="CE456" s="387"/>
      <c r="CF456"/>
      <c r="CG456" s="387"/>
      <c r="CH456"/>
      <c r="CI456" s="387"/>
      <c r="CJ456"/>
      <c r="CK456" s="235"/>
      <c r="DN456" s="507"/>
      <c r="DO456" s="507"/>
      <c r="DP456" s="507"/>
      <c r="DQ456" s="507"/>
      <c r="DR456" s="507"/>
      <c r="DS456" s="507"/>
      <c r="DT456" s="507"/>
      <c r="DU456" s="507"/>
      <c r="DV456" s="507"/>
      <c r="DW456" s="507"/>
      <c r="DX456" s="507"/>
      <c r="DY456" s="507"/>
      <c r="DZ456" s="507"/>
      <c r="EA456" s="507"/>
      <c r="EB456" s="507"/>
      <c r="EC456" s="507"/>
      <c r="ED456" s="507"/>
      <c r="EE456" s="507"/>
      <c r="EF456" s="507"/>
      <c r="EG456" s="507"/>
      <c r="EH456" s="507"/>
      <c r="EI456" s="507"/>
      <c r="EJ456" s="507"/>
      <c r="EK456" s="507"/>
      <c r="EL456" s="507"/>
      <c r="EM456" s="507"/>
      <c r="EN456" s="507"/>
      <c r="EO456" s="507"/>
      <c r="EP456" s="507"/>
      <c r="EQ456" s="507"/>
      <c r="ER456" s="507"/>
      <c r="ES456" s="507"/>
      <c r="ET456" s="507"/>
      <c r="EU456" s="507"/>
      <c r="EV456" s="507"/>
      <c r="EW456" s="507"/>
      <c r="EX456" s="507"/>
      <c r="EY456" s="507"/>
      <c r="EZ456" s="507"/>
      <c r="FA456" s="507"/>
      <c r="FB456" s="507"/>
      <c r="FC456" s="507"/>
      <c r="FD456" s="507"/>
      <c r="FE456" s="507"/>
      <c r="FF456" s="507"/>
      <c r="FG456" s="507"/>
      <c r="FH456" s="507"/>
      <c r="FI456" s="507"/>
      <c r="FJ456" s="507"/>
      <c r="FK456" s="507"/>
      <c r="FL456" s="507"/>
      <c r="FM456" s="507"/>
      <c r="FN456" s="507"/>
      <c r="FO456" s="507"/>
      <c r="FP456" s="507"/>
      <c r="FQ456" s="507"/>
      <c r="FR456" s="507"/>
      <c r="FS456" s="507"/>
      <c r="FT456" s="507"/>
      <c r="FU456" s="507"/>
      <c r="FV456" s="507"/>
      <c r="FW456" s="507"/>
      <c r="FX456" s="507"/>
      <c r="FY456" s="507"/>
      <c r="FZ456" s="507"/>
      <c r="GA456" s="507"/>
      <c r="GB456" s="507"/>
      <c r="GC456" s="507"/>
      <c r="GD456" s="507"/>
      <c r="GE456" s="507"/>
      <c r="GF456" s="507"/>
      <c r="GG456" s="507"/>
      <c r="GH456" s="507"/>
      <c r="GI456" s="507"/>
      <c r="GJ456" s="507"/>
      <c r="GK456" s="507"/>
      <c r="GL456" s="507"/>
      <c r="GM456" s="507"/>
      <c r="GN456" s="507"/>
      <c r="GO456" s="507"/>
      <c r="GP456" s="507"/>
      <c r="GQ456" s="507"/>
      <c r="GR456" s="507"/>
      <c r="GS456" s="507"/>
      <c r="GT456" s="507"/>
      <c r="GU456" s="507"/>
      <c r="GV456" s="507"/>
      <c r="GW456" s="507"/>
      <c r="GX456" s="507"/>
      <c r="GY456" s="507"/>
      <c r="GZ456" s="507"/>
      <c r="HA456" s="507"/>
      <c r="HB456" s="507"/>
      <c r="HC456" s="507"/>
      <c r="HD456" s="507"/>
      <c r="HE456" s="507"/>
      <c r="HF456" s="507"/>
      <c r="HG456" s="507"/>
      <c r="HH456" s="507"/>
      <c r="HI456" s="507"/>
      <c r="HJ456" s="507"/>
      <c r="HK456" s="507"/>
      <c r="HL456" s="507"/>
      <c r="HM456" s="507"/>
      <c r="HN456" s="507"/>
      <c r="HO456" s="507"/>
      <c r="HP456" s="507"/>
      <c r="HQ456" s="507"/>
      <c r="HR456" s="507"/>
      <c r="HS456" s="507"/>
      <c r="HT456" s="507"/>
      <c r="HU456" s="507"/>
      <c r="HV456" s="507"/>
      <c r="HW456" s="507"/>
      <c r="HX456" s="507"/>
      <c r="HY456" s="507"/>
      <c r="HZ456" s="507"/>
      <c r="IA456" s="507"/>
      <c r="IB456" s="507"/>
      <c r="IC456" s="507"/>
      <c r="ID456" s="507"/>
      <c r="IE456" s="507"/>
      <c r="IF456" s="507"/>
      <c r="IG456" s="507"/>
      <c r="IH456" s="507"/>
      <c r="II456" s="507"/>
      <c r="IJ456" s="507"/>
    </row>
    <row r="457" spans="1:244" s="398" customFormat="1" ht="19" x14ac:dyDescent="0.2">
      <c r="A457"/>
      <c r="B457" s="290"/>
      <c r="C457"/>
      <c r="D457" s="341"/>
      <c r="E457" s="463"/>
      <c r="F457" s="463"/>
      <c r="G457" s="271"/>
      <c r="H457"/>
      <c r="I457" s="99"/>
      <c r="J457"/>
      <c r="K457"/>
      <c r="L457"/>
      <c r="M457" s="275"/>
      <c r="N457" s="275"/>
      <c r="O457" s="275"/>
      <c r="P457" s="275"/>
      <c r="Q457" s="275"/>
      <c r="R457" s="275"/>
      <c r="S457" s="275"/>
      <c r="T457" s="275"/>
      <c r="U457" s="275"/>
      <c r="V457" s="275"/>
      <c r="W457" s="275"/>
      <c r="X457" s="275"/>
      <c r="Y457" s="275"/>
      <c r="Z457" s="275"/>
      <c r="AA457" s="275"/>
      <c r="AB457" s="23"/>
      <c r="AC457"/>
      <c r="AD457" s="92"/>
      <c r="AE457"/>
      <c r="AF457"/>
      <c r="AG457"/>
      <c r="AH457" s="96"/>
      <c r="AI457" s="471"/>
      <c r="AJ457" s="445"/>
      <c r="AK457" s="498"/>
      <c r="AL457" s="498"/>
      <c r="AM457" s="498"/>
      <c r="AN457" s="498"/>
      <c r="AO457" s="498"/>
      <c r="AP457" s="498"/>
      <c r="AQ457" s="498"/>
      <c r="AR457" s="498"/>
      <c r="AS457" s="498"/>
      <c r="AT457" s="498"/>
      <c r="AU457" s="498"/>
      <c r="AV457" s="498"/>
      <c r="AW457" s="498"/>
      <c r="AX457" s="498"/>
      <c r="AY457" s="448"/>
      <c r="AZ457" s="235"/>
      <c r="BA457" s="715"/>
      <c r="BB457"/>
      <c r="BC457" s="715"/>
      <c r="BD457"/>
      <c r="BE457" s="715"/>
      <c r="BF457"/>
      <c r="BG457" s="715"/>
      <c r="BH457"/>
      <c r="BI457" s="715"/>
      <c r="BJ457"/>
      <c r="BK457" s="715"/>
      <c r="BL457"/>
      <c r="BM457" s="715"/>
      <c r="BN457"/>
      <c r="BO457" s="387"/>
      <c r="BP457"/>
      <c r="BQ457" s="387"/>
      <c r="BR457"/>
      <c r="BS457" s="387"/>
      <c r="BT457"/>
      <c r="BU457" s="387"/>
      <c r="BV457"/>
      <c r="BW457" s="387"/>
      <c r="BX457"/>
      <c r="BY457" s="387"/>
      <c r="BZ457"/>
      <c r="CA457" s="387"/>
      <c r="CB457"/>
      <c r="CC457" s="387"/>
      <c r="CD457"/>
      <c r="CE457" s="387"/>
      <c r="CF457"/>
      <c r="CG457" s="387"/>
      <c r="CH457"/>
      <c r="CI457" s="387"/>
      <c r="CJ457"/>
      <c r="CK457" s="235"/>
      <c r="DN457" s="507"/>
      <c r="DO457" s="507"/>
      <c r="DP457" s="507"/>
      <c r="DQ457" s="507"/>
      <c r="DR457" s="507"/>
      <c r="DS457" s="507"/>
      <c r="DT457" s="507"/>
      <c r="DU457" s="507"/>
      <c r="DV457" s="507"/>
      <c r="DW457" s="507"/>
      <c r="DX457" s="507"/>
      <c r="DY457" s="507"/>
      <c r="DZ457" s="507"/>
      <c r="EA457" s="507"/>
      <c r="EB457" s="507"/>
      <c r="EC457" s="507"/>
      <c r="ED457" s="507"/>
      <c r="EE457" s="507"/>
      <c r="EF457" s="507"/>
      <c r="EG457" s="507"/>
      <c r="EH457" s="507"/>
      <c r="EI457" s="507"/>
      <c r="EJ457" s="507"/>
      <c r="EK457" s="507"/>
      <c r="EL457" s="507"/>
      <c r="EM457" s="507"/>
      <c r="EN457" s="507"/>
      <c r="EO457" s="507"/>
      <c r="EP457" s="507"/>
      <c r="EQ457" s="507"/>
      <c r="ER457" s="507"/>
      <c r="ES457" s="507"/>
      <c r="ET457" s="507"/>
      <c r="EU457" s="507"/>
      <c r="EV457" s="507"/>
      <c r="EW457" s="507"/>
      <c r="EX457" s="507"/>
      <c r="EY457" s="507"/>
      <c r="EZ457" s="507"/>
      <c r="FA457" s="507"/>
      <c r="FB457" s="507"/>
      <c r="FC457" s="507"/>
      <c r="FD457" s="507"/>
      <c r="FE457" s="507"/>
      <c r="FF457" s="507"/>
      <c r="FG457" s="507"/>
      <c r="FH457" s="507"/>
      <c r="FI457" s="507"/>
      <c r="FJ457" s="507"/>
      <c r="FK457" s="507"/>
      <c r="FL457" s="507"/>
      <c r="FM457" s="507"/>
      <c r="FN457" s="507"/>
      <c r="FO457" s="507"/>
      <c r="FP457" s="507"/>
      <c r="FQ457" s="507"/>
      <c r="FR457" s="507"/>
      <c r="FS457" s="507"/>
      <c r="FT457" s="507"/>
      <c r="FU457" s="507"/>
      <c r="FV457" s="507"/>
      <c r="FW457" s="507"/>
      <c r="FX457" s="507"/>
      <c r="FY457" s="507"/>
      <c r="FZ457" s="507"/>
      <c r="GA457" s="507"/>
      <c r="GB457" s="507"/>
      <c r="GC457" s="507"/>
      <c r="GD457" s="507"/>
      <c r="GE457" s="507"/>
      <c r="GF457" s="507"/>
      <c r="GG457" s="507"/>
      <c r="GH457" s="507"/>
      <c r="GI457" s="507"/>
      <c r="GJ457" s="507"/>
      <c r="GK457" s="507"/>
      <c r="GL457" s="507"/>
      <c r="GM457" s="507"/>
      <c r="GN457" s="507"/>
      <c r="GO457" s="507"/>
      <c r="GP457" s="507"/>
      <c r="GQ457" s="507"/>
      <c r="GR457" s="507"/>
      <c r="GS457" s="507"/>
      <c r="GT457" s="507"/>
      <c r="GU457" s="507"/>
      <c r="GV457" s="507"/>
      <c r="GW457" s="507"/>
      <c r="GX457" s="507"/>
      <c r="GY457" s="507"/>
      <c r="GZ457" s="507"/>
      <c r="HA457" s="507"/>
      <c r="HB457" s="507"/>
      <c r="HC457" s="507"/>
      <c r="HD457" s="507"/>
      <c r="HE457" s="507"/>
      <c r="HF457" s="507"/>
      <c r="HG457" s="507"/>
      <c r="HH457" s="507"/>
      <c r="HI457" s="507"/>
      <c r="HJ457" s="507"/>
      <c r="HK457" s="507"/>
      <c r="HL457" s="507"/>
      <c r="HM457" s="507"/>
      <c r="HN457" s="507"/>
      <c r="HO457" s="507"/>
      <c r="HP457" s="507"/>
      <c r="HQ457" s="507"/>
      <c r="HR457" s="507"/>
      <c r="HS457" s="507"/>
      <c r="HT457" s="507"/>
      <c r="HU457" s="507"/>
      <c r="HV457" s="507"/>
      <c r="HW457" s="507"/>
      <c r="HX457" s="507"/>
      <c r="HY457" s="507"/>
      <c r="HZ457" s="507"/>
      <c r="IA457" s="507"/>
      <c r="IB457" s="507"/>
      <c r="IC457" s="507"/>
      <c r="ID457" s="507"/>
      <c r="IE457" s="507"/>
      <c r="IF457" s="507"/>
      <c r="IG457" s="507"/>
      <c r="IH457" s="507"/>
      <c r="II457" s="507"/>
      <c r="IJ457" s="507"/>
    </row>
    <row r="458" spans="1:244" s="398" customFormat="1" ht="19" x14ac:dyDescent="0.2">
      <c r="A458"/>
      <c r="B458" s="290"/>
      <c r="C458"/>
      <c r="D458" s="341"/>
      <c r="E458" s="463"/>
      <c r="F458" s="463"/>
      <c r="G458" s="271"/>
      <c r="H458"/>
      <c r="I458" s="99"/>
      <c r="J458"/>
      <c r="K458"/>
      <c r="L458"/>
      <c r="M458" s="275"/>
      <c r="N458" s="275"/>
      <c r="O458" s="275"/>
      <c r="P458" s="275"/>
      <c r="Q458" s="275"/>
      <c r="R458" s="275"/>
      <c r="S458" s="275"/>
      <c r="T458" s="275"/>
      <c r="U458" s="275"/>
      <c r="V458" s="275"/>
      <c r="W458" s="275"/>
      <c r="X458" s="275"/>
      <c r="Y458" s="275"/>
      <c r="Z458" s="275"/>
      <c r="AA458" s="275"/>
      <c r="AB458" s="23"/>
      <c r="AC458"/>
      <c r="AD458" s="92"/>
      <c r="AE458"/>
      <c r="AF458"/>
      <c r="AG458"/>
      <c r="AH458" s="96"/>
      <c r="AI458" s="471"/>
      <c r="AJ458" s="445"/>
      <c r="AK458" s="498"/>
      <c r="AL458" s="498"/>
      <c r="AM458" s="498"/>
      <c r="AN458" s="498"/>
      <c r="AO458" s="498"/>
      <c r="AP458" s="498"/>
      <c r="AQ458" s="498"/>
      <c r="AR458" s="498"/>
      <c r="AS458" s="498"/>
      <c r="AT458" s="498"/>
      <c r="AU458" s="498"/>
      <c r="AV458" s="498"/>
      <c r="AW458" s="498"/>
      <c r="AX458" s="498"/>
      <c r="AY458" s="448"/>
      <c r="AZ458" s="235"/>
      <c r="BA458" s="715"/>
      <c r="BB458"/>
      <c r="BC458" s="715"/>
      <c r="BD458"/>
      <c r="BE458" s="715"/>
      <c r="BF458"/>
      <c r="BG458" s="715"/>
      <c r="BH458"/>
      <c r="BI458" s="715"/>
      <c r="BJ458"/>
      <c r="BK458" s="715"/>
      <c r="BL458"/>
      <c r="BM458" s="715"/>
      <c r="BN458"/>
      <c r="BO458" s="387"/>
      <c r="BP458"/>
      <c r="BQ458" s="387"/>
      <c r="BR458"/>
      <c r="BS458" s="387"/>
      <c r="BT458"/>
      <c r="BU458" s="387"/>
      <c r="BV458"/>
      <c r="BW458" s="387"/>
      <c r="BX458"/>
      <c r="BY458" s="387"/>
      <c r="BZ458"/>
      <c r="CA458" s="387"/>
      <c r="CB458"/>
      <c r="CC458" s="387"/>
      <c r="CD458"/>
      <c r="CE458" s="387"/>
      <c r="CF458"/>
      <c r="CG458" s="387"/>
      <c r="CH458"/>
      <c r="CI458" s="387"/>
      <c r="CJ458"/>
      <c r="CK458" s="235"/>
      <c r="DN458" s="507"/>
      <c r="DO458" s="507"/>
      <c r="DP458" s="507"/>
      <c r="DQ458" s="507"/>
      <c r="DR458" s="507"/>
      <c r="DS458" s="507"/>
      <c r="DT458" s="507"/>
      <c r="DU458" s="507"/>
      <c r="DV458" s="507"/>
      <c r="DW458" s="507"/>
      <c r="DX458" s="507"/>
      <c r="DY458" s="507"/>
      <c r="DZ458" s="507"/>
      <c r="EA458" s="507"/>
      <c r="EB458" s="507"/>
      <c r="EC458" s="507"/>
      <c r="ED458" s="507"/>
      <c r="EE458" s="507"/>
      <c r="EF458" s="507"/>
      <c r="EG458" s="507"/>
      <c r="EH458" s="507"/>
      <c r="EI458" s="507"/>
      <c r="EJ458" s="507"/>
      <c r="EK458" s="507"/>
      <c r="EL458" s="507"/>
      <c r="EM458" s="507"/>
      <c r="EN458" s="507"/>
      <c r="EO458" s="507"/>
      <c r="EP458" s="507"/>
      <c r="EQ458" s="507"/>
      <c r="ER458" s="507"/>
      <c r="ES458" s="507"/>
      <c r="ET458" s="507"/>
      <c r="EU458" s="507"/>
      <c r="EV458" s="507"/>
      <c r="EW458" s="507"/>
      <c r="EX458" s="507"/>
      <c r="EY458" s="507"/>
      <c r="EZ458" s="507"/>
      <c r="FA458" s="507"/>
      <c r="FB458" s="507"/>
      <c r="FC458" s="507"/>
      <c r="FD458" s="507"/>
      <c r="FE458" s="507"/>
      <c r="FF458" s="507"/>
      <c r="FG458" s="507"/>
      <c r="FH458" s="507"/>
      <c r="FI458" s="507"/>
      <c r="FJ458" s="507"/>
      <c r="FK458" s="507"/>
      <c r="FL458" s="507"/>
      <c r="FM458" s="507"/>
      <c r="FN458" s="507"/>
      <c r="FO458" s="507"/>
      <c r="FP458" s="507"/>
      <c r="FQ458" s="507"/>
      <c r="FR458" s="507"/>
      <c r="FS458" s="507"/>
      <c r="FT458" s="507"/>
      <c r="FU458" s="507"/>
      <c r="FV458" s="507"/>
      <c r="FW458" s="507"/>
      <c r="FX458" s="507"/>
      <c r="FY458" s="507"/>
      <c r="FZ458" s="507"/>
      <c r="GA458" s="507"/>
      <c r="GB458" s="507"/>
      <c r="GC458" s="507"/>
      <c r="GD458" s="507"/>
      <c r="GE458" s="507"/>
      <c r="GF458" s="507"/>
      <c r="GG458" s="507"/>
      <c r="GH458" s="507"/>
      <c r="GI458" s="507"/>
      <c r="GJ458" s="507"/>
      <c r="GK458" s="507"/>
      <c r="GL458" s="507"/>
      <c r="GM458" s="507"/>
      <c r="GN458" s="507"/>
      <c r="GO458" s="507"/>
      <c r="GP458" s="507"/>
      <c r="GQ458" s="507"/>
      <c r="GR458" s="507"/>
      <c r="GS458" s="507"/>
      <c r="GT458" s="507"/>
      <c r="GU458" s="507"/>
      <c r="GV458" s="507"/>
      <c r="GW458" s="507"/>
      <c r="GX458" s="507"/>
      <c r="GY458" s="507"/>
      <c r="GZ458" s="507"/>
      <c r="HA458" s="507"/>
      <c r="HB458" s="507"/>
      <c r="HC458" s="507"/>
      <c r="HD458" s="507"/>
      <c r="HE458" s="507"/>
      <c r="HF458" s="507"/>
      <c r="HG458" s="507"/>
      <c r="HH458" s="507"/>
      <c r="HI458" s="507"/>
      <c r="HJ458" s="507"/>
      <c r="HK458" s="507"/>
      <c r="HL458" s="507"/>
      <c r="HM458" s="507"/>
      <c r="HN458" s="507"/>
      <c r="HO458" s="507"/>
      <c r="HP458" s="507"/>
      <c r="HQ458" s="507"/>
      <c r="HR458" s="507"/>
      <c r="HS458" s="507"/>
      <c r="HT458" s="507"/>
      <c r="HU458" s="507"/>
      <c r="HV458" s="507"/>
      <c r="HW458" s="507"/>
      <c r="HX458" s="507"/>
      <c r="HY458" s="507"/>
      <c r="HZ458" s="507"/>
      <c r="IA458" s="507"/>
      <c r="IB458" s="507"/>
      <c r="IC458" s="507"/>
      <c r="ID458" s="507"/>
      <c r="IE458" s="507"/>
      <c r="IF458" s="507"/>
      <c r="IG458" s="507"/>
      <c r="IH458" s="507"/>
      <c r="II458" s="507"/>
      <c r="IJ458" s="507"/>
    </row>
    <row r="459" spans="1:244" s="398" customFormat="1" ht="19" x14ac:dyDescent="0.2">
      <c r="A459"/>
      <c r="B459" s="290"/>
      <c r="C459"/>
      <c r="D459" s="341"/>
      <c r="E459" s="463"/>
      <c r="F459" s="463"/>
      <c r="G459" s="271"/>
      <c r="H459"/>
      <c r="I459" s="99"/>
      <c r="J459"/>
      <c r="K459"/>
      <c r="L459"/>
      <c r="M459" s="275"/>
      <c r="N459" s="275"/>
      <c r="O459" s="275"/>
      <c r="P459" s="275"/>
      <c r="Q459" s="275"/>
      <c r="R459" s="275"/>
      <c r="S459" s="275"/>
      <c r="T459" s="275"/>
      <c r="U459" s="275"/>
      <c r="V459" s="275"/>
      <c r="W459" s="275"/>
      <c r="X459" s="275"/>
      <c r="Y459" s="275"/>
      <c r="Z459" s="275"/>
      <c r="AA459" s="275"/>
      <c r="AB459" s="23"/>
      <c r="AC459"/>
      <c r="AD459" s="92"/>
      <c r="AE459"/>
      <c r="AF459"/>
      <c r="AG459"/>
      <c r="AH459" s="96"/>
      <c r="AI459" s="471"/>
      <c r="AJ459" s="445"/>
      <c r="AK459" s="498"/>
      <c r="AL459" s="498"/>
      <c r="AM459" s="498"/>
      <c r="AN459" s="498"/>
      <c r="AO459" s="498"/>
      <c r="AP459" s="498"/>
      <c r="AQ459" s="498"/>
      <c r="AR459" s="498"/>
      <c r="AS459" s="498"/>
      <c r="AT459" s="498"/>
      <c r="AU459" s="498"/>
      <c r="AV459" s="498"/>
      <c r="AW459" s="498"/>
      <c r="AX459" s="498"/>
      <c r="AY459" s="448"/>
      <c r="AZ459" s="235"/>
      <c r="BA459" s="715"/>
      <c r="BB459"/>
      <c r="BC459" s="715"/>
      <c r="BD459"/>
      <c r="BE459" s="715"/>
      <c r="BF459"/>
      <c r="BG459" s="715"/>
      <c r="BH459"/>
      <c r="BI459" s="715"/>
      <c r="BJ459"/>
      <c r="BK459" s="715"/>
      <c r="BL459"/>
      <c r="BM459" s="715"/>
      <c r="BN459"/>
      <c r="BO459" s="387"/>
      <c r="BP459"/>
      <c r="BQ459" s="387"/>
      <c r="BR459"/>
      <c r="BS459" s="387"/>
      <c r="BT459"/>
      <c r="BU459" s="387"/>
      <c r="BV459"/>
      <c r="BW459" s="387"/>
      <c r="BX459"/>
      <c r="BY459" s="387"/>
      <c r="BZ459"/>
      <c r="CA459" s="387"/>
      <c r="CB459"/>
      <c r="CC459" s="387"/>
      <c r="CD459"/>
      <c r="CE459" s="387"/>
      <c r="CF459"/>
      <c r="CG459" s="387"/>
      <c r="CH459"/>
      <c r="CI459" s="387"/>
      <c r="CJ459"/>
      <c r="CK459" s="235"/>
      <c r="DN459" s="507"/>
      <c r="DO459" s="507"/>
      <c r="DP459" s="507"/>
      <c r="DQ459" s="507"/>
      <c r="DR459" s="507"/>
      <c r="DS459" s="507"/>
      <c r="DT459" s="507"/>
      <c r="DU459" s="507"/>
      <c r="DV459" s="507"/>
      <c r="DW459" s="507"/>
      <c r="DX459" s="507"/>
      <c r="DY459" s="507"/>
      <c r="DZ459" s="507"/>
      <c r="EA459" s="507"/>
      <c r="EB459" s="507"/>
      <c r="EC459" s="507"/>
      <c r="ED459" s="507"/>
      <c r="EE459" s="507"/>
      <c r="EF459" s="507"/>
      <c r="EG459" s="507"/>
      <c r="EH459" s="507"/>
      <c r="EI459" s="507"/>
      <c r="EJ459" s="507"/>
      <c r="EK459" s="507"/>
      <c r="EL459" s="507"/>
      <c r="EM459" s="507"/>
      <c r="EN459" s="507"/>
      <c r="EO459" s="507"/>
      <c r="EP459" s="507"/>
      <c r="EQ459" s="507"/>
      <c r="ER459" s="507"/>
      <c r="ES459" s="507"/>
      <c r="ET459" s="507"/>
      <c r="EU459" s="507"/>
      <c r="EV459" s="507"/>
      <c r="EW459" s="507"/>
      <c r="EX459" s="507"/>
      <c r="EY459" s="507"/>
      <c r="EZ459" s="507"/>
      <c r="FA459" s="507"/>
      <c r="FB459" s="507"/>
      <c r="FC459" s="507"/>
      <c r="FD459" s="507"/>
      <c r="FE459" s="507"/>
      <c r="FF459" s="507"/>
      <c r="FG459" s="507"/>
      <c r="FH459" s="507"/>
      <c r="FI459" s="507"/>
      <c r="FJ459" s="507"/>
      <c r="FK459" s="507"/>
      <c r="FL459" s="507"/>
      <c r="FM459" s="507"/>
      <c r="FN459" s="507"/>
      <c r="FO459" s="507"/>
      <c r="FP459" s="507"/>
      <c r="FQ459" s="507"/>
      <c r="FR459" s="507"/>
      <c r="FS459" s="507"/>
      <c r="FT459" s="507"/>
      <c r="FU459" s="507"/>
      <c r="FV459" s="507"/>
      <c r="FW459" s="507"/>
      <c r="FX459" s="507"/>
      <c r="FY459" s="507"/>
      <c r="FZ459" s="507"/>
      <c r="GA459" s="507"/>
      <c r="GB459" s="507"/>
      <c r="GC459" s="507"/>
      <c r="GD459" s="507"/>
      <c r="GE459" s="507"/>
      <c r="GF459" s="507"/>
      <c r="GG459" s="507"/>
      <c r="GH459" s="507"/>
      <c r="GI459" s="507"/>
      <c r="GJ459" s="507"/>
      <c r="GK459" s="507"/>
      <c r="GL459" s="507"/>
      <c r="GM459" s="507"/>
      <c r="GN459" s="507"/>
      <c r="GO459" s="507"/>
      <c r="GP459" s="507"/>
      <c r="GQ459" s="507"/>
      <c r="GR459" s="507"/>
      <c r="GS459" s="507"/>
      <c r="GT459" s="507"/>
      <c r="GU459" s="507"/>
      <c r="GV459" s="507"/>
      <c r="GW459" s="507"/>
      <c r="GX459" s="507"/>
      <c r="GY459" s="507"/>
      <c r="GZ459" s="507"/>
      <c r="HA459" s="507"/>
      <c r="HB459" s="507"/>
      <c r="HC459" s="507"/>
      <c r="HD459" s="507"/>
      <c r="HE459" s="507"/>
      <c r="HF459" s="507"/>
      <c r="HG459" s="507"/>
      <c r="HH459" s="507"/>
      <c r="HI459" s="507"/>
      <c r="HJ459" s="507"/>
      <c r="HK459" s="507"/>
      <c r="HL459" s="507"/>
      <c r="HM459" s="507"/>
      <c r="HN459" s="507"/>
      <c r="HO459" s="507"/>
      <c r="HP459" s="507"/>
      <c r="HQ459" s="507"/>
      <c r="HR459" s="507"/>
      <c r="HS459" s="507"/>
      <c r="HT459" s="507"/>
      <c r="HU459" s="507"/>
      <c r="HV459" s="507"/>
      <c r="HW459" s="507"/>
      <c r="HX459" s="507"/>
      <c r="HY459" s="507"/>
      <c r="HZ459" s="507"/>
      <c r="IA459" s="507"/>
      <c r="IB459" s="507"/>
      <c r="IC459" s="507"/>
      <c r="ID459" s="507"/>
      <c r="IE459" s="507"/>
      <c r="IF459" s="507"/>
      <c r="IG459" s="507"/>
      <c r="IH459" s="507"/>
      <c r="II459" s="507"/>
      <c r="IJ459" s="507"/>
    </row>
    <row r="460" spans="1:244" s="398" customFormat="1" ht="19" x14ac:dyDescent="0.2">
      <c r="A460"/>
      <c r="B460" s="290"/>
      <c r="C460"/>
      <c r="D460" s="341"/>
      <c r="E460" s="463"/>
      <c r="F460" s="463"/>
      <c r="G460" s="271"/>
      <c r="H460"/>
      <c r="I460" s="99"/>
      <c r="J460"/>
      <c r="K460"/>
      <c r="L460"/>
      <c r="M460" s="275"/>
      <c r="N460" s="275"/>
      <c r="O460" s="275"/>
      <c r="P460" s="275"/>
      <c r="Q460" s="275"/>
      <c r="R460" s="275"/>
      <c r="S460" s="275"/>
      <c r="T460" s="275"/>
      <c r="U460" s="275"/>
      <c r="V460" s="275"/>
      <c r="W460" s="275"/>
      <c r="X460" s="275"/>
      <c r="Y460" s="275"/>
      <c r="Z460" s="275"/>
      <c r="AA460" s="275"/>
      <c r="AB460" s="23"/>
      <c r="AC460"/>
      <c r="AD460" s="92"/>
      <c r="AE460"/>
      <c r="AF460"/>
      <c r="AG460"/>
      <c r="AH460" s="96"/>
      <c r="AI460" s="471"/>
      <c r="AJ460" s="445"/>
      <c r="AK460" s="498"/>
      <c r="AL460" s="498"/>
      <c r="AM460" s="498"/>
      <c r="AN460" s="498"/>
      <c r="AO460" s="498"/>
      <c r="AP460" s="498"/>
      <c r="AQ460" s="498"/>
      <c r="AR460" s="498"/>
      <c r="AS460" s="498"/>
      <c r="AT460" s="498"/>
      <c r="AU460" s="498"/>
      <c r="AV460" s="498"/>
      <c r="AW460" s="498"/>
      <c r="AX460" s="498"/>
      <c r="AY460" s="448"/>
      <c r="AZ460" s="235"/>
      <c r="BA460" s="715"/>
      <c r="BB460"/>
      <c r="BC460" s="715"/>
      <c r="BD460"/>
      <c r="BE460" s="715"/>
      <c r="BF460"/>
      <c r="BG460" s="715"/>
      <c r="BH460"/>
      <c r="BI460" s="715"/>
      <c r="BJ460"/>
      <c r="BK460" s="715"/>
      <c r="BL460"/>
      <c r="BM460" s="715"/>
      <c r="BN460"/>
      <c r="BO460" s="387"/>
      <c r="BP460"/>
      <c r="BQ460" s="387"/>
      <c r="BR460"/>
      <c r="BS460" s="387"/>
      <c r="BT460"/>
      <c r="BU460" s="387"/>
      <c r="BV460"/>
      <c r="BW460" s="387"/>
      <c r="BX460"/>
      <c r="BY460" s="387"/>
      <c r="BZ460"/>
      <c r="CA460" s="387"/>
      <c r="CB460"/>
      <c r="CC460" s="387"/>
      <c r="CD460"/>
      <c r="CE460" s="387"/>
      <c r="CF460"/>
      <c r="CG460" s="387"/>
      <c r="CH460"/>
      <c r="CI460" s="387"/>
      <c r="CJ460"/>
      <c r="CK460" s="235"/>
      <c r="DN460" s="507"/>
      <c r="DO460" s="507"/>
      <c r="DP460" s="507"/>
      <c r="DQ460" s="507"/>
      <c r="DR460" s="507"/>
      <c r="DS460" s="507"/>
      <c r="DT460" s="507"/>
      <c r="DU460" s="507"/>
      <c r="DV460" s="507"/>
      <c r="DW460" s="507"/>
      <c r="DX460" s="507"/>
      <c r="DY460" s="507"/>
      <c r="DZ460" s="507"/>
      <c r="EA460" s="507"/>
      <c r="EB460" s="507"/>
      <c r="EC460" s="507"/>
      <c r="ED460" s="507"/>
      <c r="EE460" s="507"/>
      <c r="EF460" s="507"/>
      <c r="EG460" s="507"/>
      <c r="EH460" s="507"/>
      <c r="EI460" s="507"/>
      <c r="EJ460" s="507"/>
      <c r="EK460" s="507"/>
      <c r="EL460" s="507"/>
      <c r="EM460" s="507"/>
      <c r="EN460" s="507"/>
      <c r="EO460" s="507"/>
      <c r="EP460" s="507"/>
      <c r="EQ460" s="507"/>
      <c r="ER460" s="507"/>
      <c r="ES460" s="507"/>
      <c r="ET460" s="507"/>
      <c r="EU460" s="507"/>
      <c r="EV460" s="507"/>
      <c r="EW460" s="507"/>
      <c r="EX460" s="507"/>
      <c r="EY460" s="507"/>
      <c r="EZ460" s="507"/>
      <c r="FA460" s="507"/>
      <c r="FB460" s="507"/>
      <c r="FC460" s="507"/>
      <c r="FD460" s="507"/>
      <c r="FE460" s="507"/>
      <c r="FF460" s="507"/>
      <c r="FG460" s="507"/>
      <c r="FH460" s="507"/>
      <c r="FI460" s="507"/>
      <c r="FJ460" s="507"/>
      <c r="FK460" s="507"/>
      <c r="FL460" s="507"/>
      <c r="FM460" s="507"/>
      <c r="FN460" s="507"/>
      <c r="FO460" s="507"/>
      <c r="FP460" s="507"/>
      <c r="FQ460" s="507"/>
      <c r="FR460" s="507"/>
      <c r="FS460" s="507"/>
      <c r="FT460" s="507"/>
      <c r="FU460" s="507"/>
      <c r="FV460" s="507"/>
      <c r="FW460" s="507"/>
      <c r="FX460" s="507"/>
      <c r="FY460" s="507"/>
      <c r="FZ460" s="507"/>
      <c r="GA460" s="507"/>
      <c r="GB460" s="507"/>
      <c r="GC460" s="507"/>
      <c r="GD460" s="507"/>
      <c r="GE460" s="507"/>
      <c r="GF460" s="507"/>
      <c r="GG460" s="507"/>
      <c r="GH460" s="507"/>
      <c r="GI460" s="507"/>
      <c r="GJ460" s="507"/>
      <c r="GK460" s="507"/>
      <c r="GL460" s="507"/>
      <c r="GM460" s="507"/>
      <c r="GN460" s="507"/>
      <c r="GO460" s="507"/>
      <c r="GP460" s="507"/>
      <c r="GQ460" s="507"/>
      <c r="GR460" s="507"/>
      <c r="GS460" s="507"/>
      <c r="GT460" s="507"/>
      <c r="GU460" s="507"/>
      <c r="GV460" s="507"/>
      <c r="GW460" s="507"/>
      <c r="GX460" s="507"/>
      <c r="GY460" s="507"/>
      <c r="GZ460" s="507"/>
      <c r="HA460" s="507"/>
      <c r="HB460" s="507"/>
      <c r="HC460" s="507"/>
      <c r="HD460" s="507"/>
      <c r="HE460" s="507"/>
      <c r="HF460" s="507"/>
      <c r="HG460" s="507"/>
      <c r="HH460" s="507"/>
      <c r="HI460" s="507"/>
      <c r="HJ460" s="507"/>
      <c r="HK460" s="507"/>
      <c r="HL460" s="507"/>
      <c r="HM460" s="507"/>
      <c r="HN460" s="507"/>
      <c r="HO460" s="507"/>
      <c r="HP460" s="507"/>
      <c r="HQ460" s="507"/>
      <c r="HR460" s="507"/>
      <c r="HS460" s="507"/>
      <c r="HT460" s="507"/>
      <c r="HU460" s="507"/>
      <c r="HV460" s="507"/>
      <c r="HW460" s="507"/>
      <c r="HX460" s="507"/>
      <c r="HY460" s="507"/>
      <c r="HZ460" s="507"/>
      <c r="IA460" s="507"/>
      <c r="IB460" s="507"/>
      <c r="IC460" s="507"/>
      <c r="ID460" s="507"/>
      <c r="IE460" s="507"/>
      <c r="IF460" s="507"/>
      <c r="IG460" s="507"/>
      <c r="IH460" s="507"/>
      <c r="II460" s="507"/>
      <c r="IJ460" s="507"/>
    </row>
    <row r="461" spans="1:244" s="398" customFormat="1" ht="19" x14ac:dyDescent="0.2">
      <c r="A461"/>
      <c r="B461" s="290"/>
      <c r="C461"/>
      <c r="D461" s="341"/>
      <c r="E461" s="463"/>
      <c r="F461" s="463"/>
      <c r="G461" s="271"/>
      <c r="H461"/>
      <c r="I461" s="99"/>
      <c r="J461"/>
      <c r="K461"/>
      <c r="L461"/>
      <c r="M461" s="275"/>
      <c r="N461" s="275"/>
      <c r="O461" s="275"/>
      <c r="P461" s="275"/>
      <c r="Q461" s="275"/>
      <c r="R461" s="275"/>
      <c r="S461" s="275"/>
      <c r="T461" s="275"/>
      <c r="U461" s="275"/>
      <c r="V461" s="275"/>
      <c r="W461" s="275"/>
      <c r="X461" s="275"/>
      <c r="Y461" s="275"/>
      <c r="Z461" s="275"/>
      <c r="AA461" s="275"/>
      <c r="AB461" s="23"/>
      <c r="AC461"/>
      <c r="AD461" s="92"/>
      <c r="AE461"/>
      <c r="AF461"/>
      <c r="AG461"/>
      <c r="AH461" s="96"/>
      <c r="AI461" s="471"/>
      <c r="AJ461" s="445"/>
      <c r="AK461" s="498"/>
      <c r="AL461" s="498"/>
      <c r="AM461" s="498"/>
      <c r="AN461" s="498"/>
      <c r="AO461" s="498"/>
      <c r="AP461" s="498"/>
      <c r="AQ461" s="498"/>
      <c r="AR461" s="498"/>
      <c r="AS461" s="498"/>
      <c r="AT461" s="498"/>
      <c r="AU461" s="498"/>
      <c r="AV461" s="498"/>
      <c r="AW461" s="498"/>
      <c r="AX461" s="498"/>
      <c r="AY461" s="448"/>
      <c r="AZ461" s="235"/>
      <c r="BA461" s="715"/>
      <c r="BB461"/>
      <c r="BC461" s="715"/>
      <c r="BD461"/>
      <c r="BE461" s="715"/>
      <c r="BF461"/>
      <c r="BG461" s="715"/>
      <c r="BH461"/>
      <c r="BI461" s="715"/>
      <c r="BJ461"/>
      <c r="BK461" s="715"/>
      <c r="BL461"/>
      <c r="BM461" s="715"/>
      <c r="BN461"/>
      <c r="BO461" s="387"/>
      <c r="BP461"/>
      <c r="BQ461" s="387"/>
      <c r="BR461"/>
      <c r="BS461" s="387"/>
      <c r="BT461"/>
      <c r="BU461" s="387"/>
      <c r="BV461"/>
      <c r="BW461" s="387"/>
      <c r="BX461"/>
      <c r="BY461" s="387"/>
      <c r="BZ461"/>
      <c r="CA461" s="387"/>
      <c r="CB461"/>
      <c r="CC461" s="387"/>
      <c r="CD461"/>
      <c r="CE461" s="387"/>
      <c r="CF461"/>
      <c r="CG461" s="387"/>
      <c r="CH461"/>
      <c r="CI461" s="387"/>
      <c r="CJ461"/>
      <c r="CK461" s="235"/>
      <c r="DN461" s="507"/>
      <c r="DO461" s="507"/>
      <c r="DP461" s="507"/>
      <c r="DQ461" s="507"/>
      <c r="DR461" s="507"/>
      <c r="DS461" s="507"/>
      <c r="DT461" s="507"/>
      <c r="DU461" s="507"/>
      <c r="DV461" s="507"/>
      <c r="DW461" s="507"/>
      <c r="DX461" s="507"/>
      <c r="DY461" s="507"/>
      <c r="DZ461" s="507"/>
      <c r="EA461" s="507"/>
      <c r="EB461" s="507"/>
      <c r="EC461" s="507"/>
      <c r="ED461" s="507"/>
      <c r="EE461" s="507"/>
      <c r="EF461" s="507"/>
      <c r="EG461" s="507"/>
      <c r="EH461" s="507"/>
      <c r="EI461" s="507"/>
      <c r="EJ461" s="507"/>
      <c r="EK461" s="507"/>
      <c r="EL461" s="507"/>
      <c r="EM461" s="507"/>
      <c r="EN461" s="507"/>
      <c r="EO461" s="507"/>
      <c r="EP461" s="507"/>
      <c r="EQ461" s="507"/>
      <c r="ER461" s="507"/>
      <c r="ES461" s="507"/>
      <c r="ET461" s="507"/>
      <c r="EU461" s="507"/>
      <c r="EV461" s="507"/>
      <c r="EW461" s="507"/>
      <c r="EX461" s="507"/>
      <c r="EY461" s="507"/>
      <c r="EZ461" s="507"/>
      <c r="FA461" s="507"/>
      <c r="FB461" s="507"/>
      <c r="FC461" s="507"/>
      <c r="FD461" s="507"/>
      <c r="FE461" s="507"/>
      <c r="FF461" s="507"/>
      <c r="FG461" s="507"/>
      <c r="FH461" s="507"/>
      <c r="FI461" s="507"/>
      <c r="FJ461" s="507"/>
      <c r="FK461" s="507"/>
      <c r="FL461" s="507"/>
      <c r="FM461" s="507"/>
      <c r="FN461" s="507"/>
      <c r="FO461" s="507"/>
      <c r="FP461" s="507"/>
      <c r="FQ461" s="507"/>
      <c r="FR461" s="507"/>
      <c r="FS461" s="507"/>
      <c r="FT461" s="507"/>
      <c r="FU461" s="507"/>
      <c r="FV461" s="507"/>
      <c r="FW461" s="507"/>
      <c r="FX461" s="507"/>
      <c r="FY461" s="507"/>
      <c r="FZ461" s="507"/>
      <c r="GA461" s="507"/>
      <c r="GB461" s="507"/>
      <c r="GC461" s="507"/>
      <c r="GD461" s="507"/>
      <c r="GE461" s="507"/>
      <c r="GF461" s="507"/>
      <c r="GG461" s="507"/>
      <c r="GH461" s="507"/>
      <c r="GI461" s="507"/>
      <c r="GJ461" s="507"/>
      <c r="GK461" s="507"/>
      <c r="GL461" s="507"/>
      <c r="GM461" s="507"/>
      <c r="GN461" s="507"/>
      <c r="GO461" s="507"/>
      <c r="GP461" s="507"/>
      <c r="GQ461" s="507"/>
      <c r="GR461" s="507"/>
      <c r="GS461" s="507"/>
      <c r="GT461" s="507"/>
      <c r="GU461" s="507"/>
      <c r="GV461" s="507"/>
      <c r="GW461" s="507"/>
      <c r="GX461" s="507"/>
      <c r="GY461" s="507"/>
      <c r="GZ461" s="507"/>
      <c r="HA461" s="507"/>
      <c r="HB461" s="507"/>
      <c r="HC461" s="507"/>
      <c r="HD461" s="507"/>
      <c r="HE461" s="507"/>
      <c r="HF461" s="507"/>
      <c r="HG461" s="507"/>
      <c r="HH461" s="507"/>
      <c r="HI461" s="507"/>
      <c r="HJ461" s="507"/>
      <c r="HK461" s="507"/>
      <c r="HL461" s="507"/>
      <c r="HM461" s="507"/>
      <c r="HN461" s="507"/>
      <c r="HO461" s="507"/>
      <c r="HP461" s="507"/>
      <c r="HQ461" s="507"/>
      <c r="HR461" s="507"/>
      <c r="HS461" s="507"/>
      <c r="HT461" s="507"/>
      <c r="HU461" s="507"/>
      <c r="HV461" s="507"/>
      <c r="HW461" s="507"/>
      <c r="HX461" s="507"/>
      <c r="HY461" s="507"/>
      <c r="HZ461" s="507"/>
      <c r="IA461" s="507"/>
      <c r="IB461" s="507"/>
      <c r="IC461" s="507"/>
      <c r="ID461" s="507"/>
      <c r="IE461" s="507"/>
      <c r="IF461" s="507"/>
      <c r="IG461" s="507"/>
      <c r="IH461" s="507"/>
      <c r="II461" s="507"/>
      <c r="IJ461" s="507"/>
    </row>
    <row r="462" spans="1:244" s="398" customFormat="1" ht="19" x14ac:dyDescent="0.2">
      <c r="A462"/>
      <c r="B462" s="290"/>
      <c r="C462"/>
      <c r="D462" s="341"/>
      <c r="E462" s="463"/>
      <c r="F462" s="463"/>
      <c r="G462" s="271"/>
      <c r="H462"/>
      <c r="I462" s="99"/>
      <c r="J462"/>
      <c r="K462"/>
      <c r="L462"/>
      <c r="M462" s="275"/>
      <c r="N462" s="275"/>
      <c r="O462" s="275"/>
      <c r="P462" s="275"/>
      <c r="Q462" s="275"/>
      <c r="R462" s="275"/>
      <c r="S462" s="275"/>
      <c r="T462" s="275"/>
      <c r="U462" s="275"/>
      <c r="V462" s="275"/>
      <c r="W462" s="275"/>
      <c r="X462" s="275"/>
      <c r="Y462" s="275"/>
      <c r="Z462" s="275"/>
      <c r="AA462" s="275"/>
      <c r="AB462" s="23"/>
      <c r="AC462"/>
      <c r="AD462" s="92"/>
      <c r="AE462"/>
      <c r="AF462"/>
      <c r="AG462"/>
      <c r="AH462" s="96"/>
      <c r="AI462" s="471"/>
      <c r="AJ462" s="445"/>
      <c r="AK462" s="498"/>
      <c r="AL462" s="498"/>
      <c r="AM462" s="498"/>
      <c r="AN462" s="498"/>
      <c r="AO462" s="498"/>
      <c r="AP462" s="498"/>
      <c r="AQ462" s="498"/>
      <c r="AR462" s="498"/>
      <c r="AS462" s="498"/>
      <c r="AT462" s="498"/>
      <c r="AU462" s="498"/>
      <c r="AV462" s="498"/>
      <c r="AW462" s="498"/>
      <c r="AX462" s="498"/>
      <c r="AY462" s="448"/>
      <c r="AZ462" s="235"/>
      <c r="BA462" s="715"/>
      <c r="BB462"/>
      <c r="BC462" s="715"/>
      <c r="BD462"/>
      <c r="BE462" s="715"/>
      <c r="BF462"/>
      <c r="BG462" s="715"/>
      <c r="BH462"/>
      <c r="BI462" s="715"/>
      <c r="BJ462"/>
      <c r="BK462" s="715"/>
      <c r="BL462"/>
      <c r="BM462" s="715"/>
      <c r="BN462"/>
      <c r="BO462" s="387"/>
      <c r="BP462"/>
      <c r="BQ462" s="387"/>
      <c r="BR462"/>
      <c r="BS462" s="387"/>
      <c r="BT462"/>
      <c r="BU462" s="387"/>
      <c r="BV462"/>
      <c r="BW462" s="387"/>
      <c r="BX462"/>
      <c r="BY462" s="387"/>
      <c r="BZ462"/>
      <c r="CA462" s="387"/>
      <c r="CB462"/>
      <c r="CC462" s="387"/>
      <c r="CD462"/>
      <c r="CE462" s="387"/>
      <c r="CF462"/>
      <c r="CG462" s="387"/>
      <c r="CH462"/>
      <c r="CI462" s="387"/>
      <c r="CJ462"/>
      <c r="CK462" s="235"/>
      <c r="DN462" s="507"/>
      <c r="DO462" s="507"/>
      <c r="DP462" s="507"/>
      <c r="DQ462" s="507"/>
      <c r="DR462" s="507"/>
      <c r="DS462" s="507"/>
      <c r="DT462" s="507"/>
      <c r="DU462" s="507"/>
      <c r="DV462" s="507"/>
      <c r="DW462" s="507"/>
      <c r="DX462" s="507"/>
      <c r="DY462" s="507"/>
      <c r="DZ462" s="507"/>
      <c r="EA462" s="507"/>
      <c r="EB462" s="507"/>
      <c r="EC462" s="507"/>
      <c r="ED462" s="507"/>
      <c r="EE462" s="507"/>
      <c r="EF462" s="507"/>
      <c r="EG462" s="507"/>
      <c r="EH462" s="507"/>
      <c r="EI462" s="507"/>
      <c r="EJ462" s="507"/>
      <c r="EK462" s="507"/>
      <c r="EL462" s="507"/>
      <c r="EM462" s="507"/>
      <c r="EN462" s="507"/>
      <c r="EO462" s="507"/>
      <c r="EP462" s="507"/>
      <c r="EQ462" s="507"/>
      <c r="ER462" s="507"/>
      <c r="ES462" s="507"/>
      <c r="ET462" s="507"/>
      <c r="EU462" s="507"/>
      <c r="EV462" s="507"/>
      <c r="EW462" s="507"/>
      <c r="EX462" s="507"/>
      <c r="EY462" s="507"/>
      <c r="EZ462" s="507"/>
      <c r="FA462" s="507"/>
      <c r="FB462" s="507"/>
      <c r="FC462" s="507"/>
      <c r="FD462" s="507"/>
      <c r="FE462" s="507"/>
      <c r="FF462" s="507"/>
      <c r="FG462" s="507"/>
      <c r="FH462" s="507"/>
      <c r="FI462" s="507"/>
      <c r="FJ462" s="507"/>
      <c r="FK462" s="507"/>
      <c r="FL462" s="507"/>
      <c r="FM462" s="507"/>
      <c r="FN462" s="507"/>
      <c r="FO462" s="507"/>
      <c r="FP462" s="507"/>
      <c r="FQ462" s="507"/>
      <c r="FR462" s="507"/>
      <c r="FS462" s="507"/>
      <c r="FT462" s="507"/>
      <c r="FU462" s="507"/>
      <c r="FV462" s="507"/>
      <c r="FW462" s="507"/>
      <c r="FX462" s="507"/>
      <c r="FY462" s="507"/>
      <c r="FZ462" s="507"/>
      <c r="GA462" s="507"/>
      <c r="GB462" s="507"/>
      <c r="GC462" s="507"/>
      <c r="GD462" s="507"/>
      <c r="GE462" s="507"/>
      <c r="GF462" s="507"/>
      <c r="GG462" s="507"/>
      <c r="GH462" s="507"/>
      <c r="GI462" s="507"/>
      <c r="GJ462" s="507"/>
      <c r="GK462" s="507"/>
      <c r="GL462" s="507"/>
      <c r="GM462" s="507"/>
      <c r="GN462" s="507"/>
      <c r="GO462" s="507"/>
      <c r="GP462" s="507"/>
      <c r="GQ462" s="507"/>
      <c r="GR462" s="507"/>
      <c r="GS462" s="507"/>
      <c r="GT462" s="507"/>
      <c r="GU462" s="507"/>
      <c r="GV462" s="507"/>
      <c r="GW462" s="507"/>
      <c r="GX462" s="507"/>
      <c r="GY462" s="507"/>
      <c r="GZ462" s="507"/>
      <c r="HA462" s="507"/>
      <c r="HB462" s="507"/>
      <c r="HC462" s="507"/>
      <c r="HD462" s="507"/>
      <c r="HE462" s="507"/>
      <c r="HF462" s="507"/>
      <c r="HG462" s="507"/>
      <c r="HH462" s="507"/>
      <c r="HI462" s="507"/>
      <c r="HJ462" s="507"/>
      <c r="HK462" s="507"/>
      <c r="HL462" s="507"/>
      <c r="HM462" s="507"/>
      <c r="HN462" s="507"/>
      <c r="HO462" s="507"/>
      <c r="HP462" s="507"/>
      <c r="HQ462" s="507"/>
      <c r="HR462" s="507"/>
      <c r="HS462" s="507"/>
      <c r="HT462" s="507"/>
      <c r="HU462" s="507"/>
      <c r="HV462" s="507"/>
      <c r="HW462" s="507"/>
      <c r="HX462" s="507"/>
      <c r="HY462" s="507"/>
      <c r="HZ462" s="507"/>
      <c r="IA462" s="507"/>
      <c r="IB462" s="507"/>
      <c r="IC462" s="507"/>
      <c r="ID462" s="507"/>
      <c r="IE462" s="507"/>
      <c r="IF462" s="507"/>
      <c r="IG462" s="507"/>
      <c r="IH462" s="507"/>
      <c r="II462" s="507"/>
      <c r="IJ462" s="507"/>
    </row>
    <row r="463" spans="1:244" s="398" customFormat="1" ht="19" x14ac:dyDescent="0.2">
      <c r="A463"/>
      <c r="B463" s="290"/>
      <c r="C463"/>
      <c r="D463" s="341"/>
      <c r="E463" s="463"/>
      <c r="F463" s="463"/>
      <c r="G463" s="271"/>
      <c r="H463"/>
      <c r="I463" s="99"/>
      <c r="J463"/>
      <c r="K463"/>
      <c r="L463"/>
      <c r="M463" s="275"/>
      <c r="N463" s="275"/>
      <c r="O463" s="275"/>
      <c r="P463" s="275"/>
      <c r="Q463" s="275"/>
      <c r="R463" s="275"/>
      <c r="S463" s="275"/>
      <c r="T463" s="275"/>
      <c r="U463" s="275"/>
      <c r="V463" s="275"/>
      <c r="W463" s="275"/>
      <c r="X463" s="275"/>
      <c r="Y463" s="275"/>
      <c r="Z463" s="275"/>
      <c r="AA463" s="275"/>
      <c r="AB463" s="23"/>
      <c r="AC463"/>
      <c r="AD463" s="92"/>
      <c r="AE463"/>
      <c r="AF463"/>
      <c r="AG463"/>
      <c r="AH463" s="96"/>
      <c r="AI463" s="471"/>
      <c r="AJ463" s="445"/>
      <c r="AK463" s="498"/>
      <c r="AL463" s="498"/>
      <c r="AM463" s="498"/>
      <c r="AN463" s="498"/>
      <c r="AO463" s="498"/>
      <c r="AP463" s="498"/>
      <c r="AQ463" s="498"/>
      <c r="AR463" s="498"/>
      <c r="AS463" s="498"/>
      <c r="AT463" s="498"/>
      <c r="AU463" s="498"/>
      <c r="AV463" s="498"/>
      <c r="AW463" s="498"/>
      <c r="AX463" s="498"/>
      <c r="AY463" s="448"/>
      <c r="AZ463" s="235"/>
      <c r="BA463" s="715"/>
      <c r="BB463"/>
      <c r="BC463" s="715"/>
      <c r="BD463"/>
      <c r="BE463" s="715"/>
      <c r="BF463"/>
      <c r="BG463" s="715"/>
      <c r="BH463"/>
      <c r="BI463" s="715"/>
      <c r="BJ463"/>
      <c r="BK463" s="715"/>
      <c r="BL463"/>
      <c r="BM463" s="715"/>
      <c r="BN463"/>
      <c r="BO463" s="387"/>
      <c r="BP463"/>
      <c r="BQ463" s="387"/>
      <c r="BR463"/>
      <c r="BS463" s="387"/>
      <c r="BT463"/>
      <c r="BU463" s="387"/>
      <c r="BV463"/>
      <c r="BW463" s="387"/>
      <c r="BX463"/>
      <c r="BY463" s="387"/>
      <c r="BZ463"/>
      <c r="CA463" s="387"/>
      <c r="CB463"/>
      <c r="CC463" s="387"/>
      <c r="CD463"/>
      <c r="CE463" s="387"/>
      <c r="CF463"/>
      <c r="CG463" s="387"/>
      <c r="CH463"/>
      <c r="CI463" s="387"/>
      <c r="CJ463"/>
      <c r="CK463" s="235"/>
      <c r="DN463" s="507"/>
      <c r="DO463" s="507"/>
      <c r="DP463" s="507"/>
      <c r="DQ463" s="507"/>
      <c r="DR463" s="507"/>
      <c r="DS463" s="507"/>
      <c r="DT463" s="507"/>
      <c r="DU463" s="507"/>
      <c r="DV463" s="507"/>
      <c r="DW463" s="507"/>
      <c r="DX463" s="507"/>
      <c r="DY463" s="507"/>
      <c r="DZ463" s="507"/>
      <c r="EA463" s="507"/>
      <c r="EB463" s="507"/>
      <c r="EC463" s="507"/>
      <c r="ED463" s="507"/>
      <c r="EE463" s="507"/>
      <c r="EF463" s="507"/>
      <c r="EG463" s="507"/>
      <c r="EH463" s="507"/>
      <c r="EI463" s="507"/>
      <c r="EJ463" s="507"/>
      <c r="EK463" s="507"/>
      <c r="EL463" s="507"/>
      <c r="EM463" s="507"/>
      <c r="EN463" s="507"/>
      <c r="EO463" s="507"/>
      <c r="EP463" s="507"/>
      <c r="EQ463" s="507"/>
      <c r="ER463" s="507"/>
      <c r="ES463" s="507"/>
      <c r="ET463" s="507"/>
      <c r="EU463" s="507"/>
      <c r="EV463" s="507"/>
      <c r="EW463" s="507"/>
      <c r="EX463" s="507"/>
      <c r="EY463" s="507"/>
      <c r="EZ463" s="507"/>
      <c r="FA463" s="507"/>
      <c r="FB463" s="507"/>
      <c r="FC463" s="507"/>
      <c r="FD463" s="507"/>
      <c r="FE463" s="507"/>
      <c r="FF463" s="507"/>
      <c r="FG463" s="507"/>
      <c r="FH463" s="507"/>
      <c r="FI463" s="507"/>
      <c r="FJ463" s="507"/>
      <c r="FK463" s="507"/>
      <c r="FL463" s="507"/>
      <c r="FM463" s="507"/>
      <c r="FN463" s="507"/>
      <c r="FO463" s="507"/>
      <c r="FP463" s="507"/>
      <c r="FQ463" s="507"/>
      <c r="FR463" s="507"/>
      <c r="FS463" s="507"/>
      <c r="FT463" s="507"/>
      <c r="FU463" s="507"/>
      <c r="FV463" s="507"/>
      <c r="FW463" s="507"/>
      <c r="FX463" s="507"/>
      <c r="FY463" s="507"/>
      <c r="FZ463" s="507"/>
      <c r="GA463" s="507"/>
      <c r="GB463" s="507"/>
      <c r="GC463" s="507"/>
      <c r="GD463" s="507"/>
      <c r="GE463" s="507"/>
      <c r="GF463" s="507"/>
      <c r="GG463" s="507"/>
      <c r="GH463" s="507"/>
      <c r="GI463" s="507"/>
      <c r="GJ463" s="507"/>
      <c r="GK463" s="507"/>
      <c r="GL463" s="507"/>
      <c r="GM463" s="507"/>
      <c r="GN463" s="507"/>
      <c r="GO463" s="507"/>
      <c r="GP463" s="507"/>
      <c r="GQ463" s="507"/>
      <c r="GR463" s="507"/>
      <c r="GS463" s="507"/>
      <c r="GT463" s="507"/>
      <c r="GU463" s="507"/>
      <c r="GV463" s="507"/>
      <c r="GW463" s="507"/>
      <c r="GX463" s="507"/>
      <c r="GY463" s="507"/>
      <c r="GZ463" s="507"/>
      <c r="HA463" s="507"/>
      <c r="HB463" s="507"/>
      <c r="HC463" s="507"/>
      <c r="HD463" s="507"/>
      <c r="HE463" s="507"/>
      <c r="HF463" s="507"/>
      <c r="HG463" s="507"/>
      <c r="HH463" s="507"/>
      <c r="HI463" s="507"/>
      <c r="HJ463" s="507"/>
      <c r="HK463" s="507"/>
      <c r="HL463" s="507"/>
      <c r="HM463" s="507"/>
      <c r="HN463" s="507"/>
      <c r="HO463" s="507"/>
      <c r="HP463" s="507"/>
      <c r="HQ463" s="507"/>
      <c r="HR463" s="507"/>
      <c r="HS463" s="507"/>
      <c r="HT463" s="507"/>
      <c r="HU463" s="507"/>
      <c r="HV463" s="507"/>
      <c r="HW463" s="507"/>
      <c r="HX463" s="507"/>
      <c r="HY463" s="507"/>
      <c r="HZ463" s="507"/>
      <c r="IA463" s="507"/>
      <c r="IB463" s="507"/>
      <c r="IC463" s="507"/>
      <c r="ID463" s="507"/>
      <c r="IE463" s="507"/>
      <c r="IF463" s="507"/>
      <c r="IG463" s="507"/>
      <c r="IH463" s="507"/>
      <c r="II463" s="507"/>
      <c r="IJ463" s="507"/>
    </row>
    <row r="464" spans="1:244" s="398" customFormat="1" ht="19" x14ac:dyDescent="0.2">
      <c r="A464"/>
      <c r="B464" s="290"/>
      <c r="C464"/>
      <c r="D464" s="341"/>
      <c r="E464" s="463"/>
      <c r="F464" s="463"/>
      <c r="G464" s="271"/>
      <c r="H464"/>
      <c r="I464" s="99"/>
      <c r="J464"/>
      <c r="K464"/>
      <c r="L464"/>
      <c r="M464" s="275"/>
      <c r="N464" s="275"/>
      <c r="O464" s="275"/>
      <c r="P464" s="275"/>
      <c r="Q464" s="275"/>
      <c r="R464" s="275"/>
      <c r="S464" s="275"/>
      <c r="T464" s="275"/>
      <c r="U464" s="275"/>
      <c r="V464" s="275"/>
      <c r="W464" s="275"/>
      <c r="X464" s="275"/>
      <c r="Y464" s="275"/>
      <c r="Z464" s="275"/>
      <c r="AA464" s="275"/>
      <c r="AB464" s="23"/>
      <c r="AC464"/>
      <c r="AD464" s="92"/>
      <c r="AE464"/>
      <c r="AF464"/>
      <c r="AG464"/>
      <c r="AH464" s="96"/>
      <c r="AI464" s="471"/>
      <c r="AJ464" s="445"/>
      <c r="AK464" s="498"/>
      <c r="AL464" s="498"/>
      <c r="AM464" s="498"/>
      <c r="AN464" s="498"/>
      <c r="AO464" s="498"/>
      <c r="AP464" s="498"/>
      <c r="AQ464" s="498"/>
      <c r="AR464" s="498"/>
      <c r="AS464" s="498"/>
      <c r="AT464" s="498"/>
      <c r="AU464" s="498"/>
      <c r="AV464" s="498"/>
      <c r="AW464" s="498"/>
      <c r="AX464" s="498"/>
      <c r="AY464" s="448"/>
      <c r="AZ464" s="235"/>
      <c r="BA464" s="715"/>
      <c r="BB464"/>
      <c r="BC464" s="715"/>
      <c r="BD464"/>
      <c r="BE464" s="715"/>
      <c r="BF464"/>
      <c r="BG464" s="715"/>
      <c r="BH464"/>
      <c r="BI464" s="715"/>
      <c r="BJ464"/>
      <c r="BK464" s="715"/>
      <c r="BL464"/>
      <c r="BM464" s="715"/>
      <c r="BN464"/>
      <c r="BO464" s="387"/>
      <c r="BP464"/>
      <c r="BQ464" s="387"/>
      <c r="BR464"/>
      <c r="BS464" s="387"/>
      <c r="BT464"/>
      <c r="BU464" s="387"/>
      <c r="BV464"/>
      <c r="BW464" s="387"/>
      <c r="BX464"/>
      <c r="BY464" s="387"/>
      <c r="BZ464"/>
      <c r="CA464" s="387"/>
      <c r="CB464"/>
      <c r="CC464" s="387"/>
      <c r="CD464"/>
      <c r="CE464" s="387"/>
      <c r="CF464"/>
      <c r="CG464" s="387"/>
      <c r="CH464"/>
      <c r="CI464" s="387"/>
      <c r="CJ464"/>
      <c r="CK464" s="235"/>
      <c r="DN464" s="507"/>
      <c r="DO464" s="507"/>
      <c r="DP464" s="507"/>
      <c r="DQ464" s="507"/>
      <c r="DR464" s="507"/>
      <c r="DS464" s="507"/>
      <c r="DT464" s="507"/>
      <c r="DU464" s="507"/>
      <c r="DV464" s="507"/>
      <c r="DW464" s="507"/>
      <c r="DX464" s="507"/>
      <c r="DY464" s="507"/>
      <c r="DZ464" s="507"/>
      <c r="EA464" s="507"/>
      <c r="EB464" s="507"/>
      <c r="EC464" s="507"/>
      <c r="ED464" s="507"/>
      <c r="EE464" s="507"/>
      <c r="EF464" s="507"/>
      <c r="EG464" s="507"/>
      <c r="EH464" s="507"/>
      <c r="EI464" s="507"/>
      <c r="EJ464" s="507"/>
      <c r="EK464" s="507"/>
      <c r="EL464" s="507"/>
      <c r="EM464" s="507"/>
      <c r="EN464" s="507"/>
      <c r="EO464" s="507"/>
      <c r="EP464" s="507"/>
      <c r="EQ464" s="507"/>
      <c r="ER464" s="507"/>
      <c r="ES464" s="507"/>
      <c r="ET464" s="507"/>
      <c r="EU464" s="507"/>
      <c r="EV464" s="507"/>
      <c r="EW464" s="507"/>
      <c r="EX464" s="507"/>
      <c r="EY464" s="507"/>
      <c r="EZ464" s="507"/>
      <c r="FA464" s="507"/>
      <c r="FB464" s="507"/>
      <c r="FC464" s="507"/>
      <c r="FD464" s="507"/>
      <c r="FE464" s="507"/>
      <c r="FF464" s="507"/>
      <c r="FG464" s="507"/>
      <c r="FH464" s="507"/>
      <c r="FI464" s="507"/>
      <c r="FJ464" s="507"/>
      <c r="FK464" s="507"/>
      <c r="FL464" s="507"/>
      <c r="FM464" s="507"/>
      <c r="FN464" s="507"/>
      <c r="FO464" s="507"/>
      <c r="FP464" s="507"/>
      <c r="FQ464" s="507"/>
      <c r="FR464" s="507"/>
      <c r="FS464" s="507"/>
      <c r="FT464" s="507"/>
      <c r="FU464" s="507"/>
      <c r="FV464" s="507"/>
      <c r="FW464" s="507"/>
      <c r="FX464" s="507"/>
      <c r="FY464" s="507"/>
      <c r="FZ464" s="507"/>
      <c r="GA464" s="507"/>
      <c r="GB464" s="507"/>
      <c r="GC464" s="507"/>
      <c r="GD464" s="507"/>
      <c r="GE464" s="507"/>
      <c r="GF464" s="507"/>
      <c r="GG464" s="507"/>
      <c r="GH464" s="507"/>
      <c r="GI464" s="507"/>
      <c r="GJ464" s="507"/>
      <c r="GK464" s="507"/>
      <c r="GL464" s="507"/>
      <c r="GM464" s="507"/>
      <c r="GN464" s="507"/>
      <c r="GO464" s="507"/>
      <c r="GP464" s="507"/>
      <c r="GQ464" s="507"/>
      <c r="GR464" s="507"/>
      <c r="GS464" s="507"/>
      <c r="GT464" s="507"/>
      <c r="GU464" s="507"/>
      <c r="GV464" s="507"/>
      <c r="GW464" s="507"/>
      <c r="GX464" s="507"/>
      <c r="GY464" s="507"/>
      <c r="GZ464" s="507"/>
      <c r="HA464" s="507"/>
      <c r="HB464" s="507"/>
      <c r="HC464" s="507"/>
      <c r="HD464" s="507"/>
      <c r="HE464" s="507"/>
      <c r="HF464" s="507"/>
      <c r="HG464" s="507"/>
      <c r="HH464" s="507"/>
      <c r="HI464" s="507"/>
      <c r="HJ464" s="507"/>
      <c r="HK464" s="507"/>
      <c r="HL464" s="507"/>
      <c r="HM464" s="507"/>
      <c r="HN464" s="507"/>
      <c r="HO464" s="507"/>
      <c r="HP464" s="507"/>
      <c r="HQ464" s="507"/>
      <c r="HR464" s="507"/>
      <c r="HS464" s="507"/>
      <c r="HT464" s="507"/>
      <c r="HU464" s="507"/>
      <c r="HV464" s="507"/>
      <c r="HW464" s="507"/>
      <c r="HX464" s="507"/>
      <c r="HY464" s="507"/>
      <c r="HZ464" s="507"/>
      <c r="IA464" s="507"/>
      <c r="IB464" s="507"/>
      <c r="IC464" s="507"/>
      <c r="ID464" s="507"/>
      <c r="IE464" s="507"/>
      <c r="IF464" s="507"/>
      <c r="IG464" s="507"/>
      <c r="IH464" s="507"/>
      <c r="II464" s="507"/>
      <c r="IJ464" s="507"/>
    </row>
    <row r="465" spans="1:244" s="398" customFormat="1" ht="19" x14ac:dyDescent="0.2">
      <c r="A465"/>
      <c r="B465" s="290"/>
      <c r="C465"/>
      <c r="D465" s="341"/>
      <c r="E465" s="463"/>
      <c r="F465" s="463"/>
      <c r="G465" s="271"/>
      <c r="H465"/>
      <c r="I465" s="99"/>
      <c r="J465"/>
      <c r="K465"/>
      <c r="L465"/>
      <c r="M465" s="275"/>
      <c r="N465" s="275"/>
      <c r="O465" s="275"/>
      <c r="P465" s="275"/>
      <c r="Q465" s="275"/>
      <c r="R465" s="275"/>
      <c r="S465" s="275"/>
      <c r="T465" s="275"/>
      <c r="U465" s="275"/>
      <c r="V465" s="275"/>
      <c r="W465" s="275"/>
      <c r="X465" s="275"/>
      <c r="Y465" s="275"/>
      <c r="Z465" s="275"/>
      <c r="AA465" s="275"/>
      <c r="AB465" s="23"/>
      <c r="AC465"/>
      <c r="AD465" s="92"/>
      <c r="AE465"/>
      <c r="AF465"/>
      <c r="AG465"/>
      <c r="AH465" s="96"/>
      <c r="AI465" s="471"/>
      <c r="AJ465" s="445"/>
      <c r="AK465" s="498"/>
      <c r="AL465" s="498"/>
      <c r="AM465" s="498"/>
      <c r="AN465" s="498"/>
      <c r="AO465" s="498"/>
      <c r="AP465" s="498"/>
      <c r="AQ465" s="498"/>
      <c r="AR465" s="498"/>
      <c r="AS465" s="498"/>
      <c r="AT465" s="498"/>
      <c r="AU465" s="498"/>
      <c r="AV465" s="498"/>
      <c r="AW465" s="498"/>
      <c r="AX465" s="498"/>
      <c r="AY465" s="448"/>
      <c r="AZ465" s="235"/>
      <c r="BA465" s="715"/>
      <c r="BB465"/>
      <c r="BC465" s="715"/>
      <c r="BD465"/>
      <c r="BE465" s="715"/>
      <c r="BF465"/>
      <c r="BG465" s="715"/>
      <c r="BH465"/>
      <c r="BI465" s="715"/>
      <c r="BJ465"/>
      <c r="BK465" s="715"/>
      <c r="BL465"/>
      <c r="BM465" s="715"/>
      <c r="BN465"/>
      <c r="BO465" s="387"/>
      <c r="BP465"/>
      <c r="BQ465" s="387"/>
      <c r="BR465"/>
      <c r="BS465" s="387"/>
      <c r="BT465"/>
      <c r="BU465" s="387"/>
      <c r="BV465"/>
      <c r="BW465" s="387"/>
      <c r="BX465"/>
      <c r="BY465" s="387"/>
      <c r="BZ465"/>
      <c r="CA465" s="387"/>
      <c r="CB465"/>
      <c r="CC465" s="387"/>
      <c r="CD465"/>
      <c r="CE465" s="387"/>
      <c r="CF465"/>
      <c r="CG465" s="387"/>
      <c r="CH465"/>
      <c r="CI465" s="387"/>
      <c r="CJ465"/>
      <c r="CK465" s="235"/>
      <c r="DN465" s="507"/>
      <c r="DO465" s="507"/>
      <c r="DP465" s="507"/>
      <c r="DQ465" s="507"/>
      <c r="DR465" s="507"/>
      <c r="DS465" s="507"/>
      <c r="DT465" s="507"/>
      <c r="DU465" s="507"/>
      <c r="DV465" s="507"/>
      <c r="DW465" s="507"/>
      <c r="DX465" s="507"/>
      <c r="DY465" s="507"/>
      <c r="DZ465" s="507"/>
      <c r="EA465" s="507"/>
      <c r="EB465" s="507"/>
      <c r="EC465" s="507"/>
      <c r="ED465" s="507"/>
      <c r="EE465" s="507"/>
      <c r="EF465" s="507"/>
      <c r="EG465" s="507"/>
      <c r="EH465" s="507"/>
      <c r="EI465" s="507"/>
      <c r="EJ465" s="507"/>
      <c r="EK465" s="507"/>
      <c r="EL465" s="507"/>
      <c r="EM465" s="507"/>
      <c r="EN465" s="507"/>
      <c r="EO465" s="507"/>
      <c r="EP465" s="507"/>
      <c r="EQ465" s="507"/>
      <c r="ER465" s="507"/>
      <c r="ES465" s="507"/>
      <c r="ET465" s="507"/>
      <c r="EU465" s="507"/>
      <c r="EV465" s="507"/>
      <c r="EW465" s="507"/>
      <c r="EX465" s="507"/>
      <c r="EY465" s="507"/>
      <c r="EZ465" s="507"/>
      <c r="FA465" s="507"/>
      <c r="FB465" s="507"/>
      <c r="FC465" s="507"/>
      <c r="FD465" s="507"/>
      <c r="FE465" s="507"/>
      <c r="FF465" s="507"/>
      <c r="FG465" s="507"/>
      <c r="FH465" s="507"/>
      <c r="FI465" s="507"/>
      <c r="FJ465" s="507"/>
      <c r="FK465" s="507"/>
      <c r="FL465" s="507"/>
      <c r="FM465" s="507"/>
      <c r="FN465" s="507"/>
      <c r="FO465" s="507"/>
      <c r="FP465" s="507"/>
      <c r="FQ465" s="507"/>
      <c r="FR465" s="507"/>
      <c r="FS465" s="507"/>
      <c r="FT465" s="507"/>
      <c r="FU465" s="507"/>
      <c r="FV465" s="507"/>
      <c r="FW465" s="507"/>
      <c r="FX465" s="507"/>
      <c r="FY465" s="507"/>
      <c r="FZ465" s="507"/>
      <c r="GA465" s="507"/>
      <c r="GB465" s="507"/>
      <c r="GC465" s="507"/>
      <c r="GD465" s="507"/>
      <c r="GE465" s="507"/>
      <c r="GF465" s="507"/>
      <c r="GG465" s="507"/>
      <c r="GH465" s="507"/>
      <c r="GI465" s="507"/>
      <c r="GJ465" s="507"/>
      <c r="GK465" s="507"/>
      <c r="GL465" s="507"/>
      <c r="GM465" s="507"/>
      <c r="GN465" s="507"/>
      <c r="GO465" s="507"/>
      <c r="GP465" s="507"/>
      <c r="GQ465" s="507"/>
      <c r="GR465" s="507"/>
      <c r="GS465" s="507"/>
      <c r="GT465" s="507"/>
      <c r="GU465" s="507"/>
      <c r="GV465" s="507"/>
      <c r="GW465" s="507"/>
      <c r="GX465" s="507"/>
      <c r="GY465" s="507"/>
      <c r="GZ465" s="507"/>
      <c r="HA465" s="507"/>
      <c r="HB465" s="507"/>
      <c r="HC465" s="507"/>
      <c r="HD465" s="507"/>
      <c r="HE465" s="507"/>
      <c r="HF465" s="507"/>
      <c r="HG465" s="507"/>
      <c r="HH465" s="507"/>
      <c r="HI465" s="507"/>
      <c r="HJ465" s="507"/>
      <c r="HK465" s="507"/>
      <c r="HL465" s="507"/>
      <c r="HM465" s="507"/>
      <c r="HN465" s="507"/>
      <c r="HO465" s="507"/>
      <c r="HP465" s="507"/>
      <c r="HQ465" s="507"/>
      <c r="HR465" s="507"/>
      <c r="HS465" s="507"/>
      <c r="HT465" s="507"/>
      <c r="HU465" s="507"/>
      <c r="HV465" s="507"/>
      <c r="HW465" s="507"/>
      <c r="HX465" s="507"/>
      <c r="HY465" s="507"/>
      <c r="HZ465" s="507"/>
      <c r="IA465" s="507"/>
      <c r="IB465" s="507"/>
      <c r="IC465" s="507"/>
      <c r="ID465" s="507"/>
      <c r="IE465" s="507"/>
      <c r="IF465" s="507"/>
      <c r="IG465" s="507"/>
      <c r="IH465" s="507"/>
      <c r="II465" s="507"/>
      <c r="IJ465" s="507"/>
    </row>
    <row r="466" spans="1:244" s="398" customFormat="1" ht="19" x14ac:dyDescent="0.2">
      <c r="A466"/>
      <c r="B466" s="290"/>
      <c r="C466"/>
      <c r="D466" s="341"/>
      <c r="E466" s="463"/>
      <c r="F466" s="463"/>
      <c r="G466" s="271"/>
      <c r="H466"/>
      <c r="I466" s="99"/>
      <c r="J466"/>
      <c r="K466"/>
      <c r="L466"/>
      <c r="M466" s="275"/>
      <c r="N466" s="275"/>
      <c r="O466" s="275"/>
      <c r="P466" s="275"/>
      <c r="Q466" s="275"/>
      <c r="R466" s="275"/>
      <c r="S466" s="275"/>
      <c r="T466" s="275"/>
      <c r="U466" s="275"/>
      <c r="V466" s="275"/>
      <c r="W466" s="275"/>
      <c r="X466" s="275"/>
      <c r="Y466" s="275"/>
      <c r="Z466" s="275"/>
      <c r="AA466" s="275"/>
      <c r="AB466" s="23"/>
      <c r="AC466"/>
      <c r="AD466" s="92"/>
      <c r="AE466"/>
      <c r="AF466"/>
      <c r="AG466"/>
      <c r="AH466" s="96"/>
      <c r="AI466" s="471"/>
      <c r="AJ466" s="445"/>
      <c r="AK466" s="498"/>
      <c r="AL466" s="498"/>
      <c r="AM466" s="498"/>
      <c r="AN466" s="498"/>
      <c r="AO466" s="498"/>
      <c r="AP466" s="498"/>
      <c r="AQ466" s="498"/>
      <c r="AR466" s="498"/>
      <c r="AS466" s="498"/>
      <c r="AT466" s="498"/>
      <c r="AU466" s="498"/>
      <c r="AV466" s="498"/>
      <c r="AW466" s="498"/>
      <c r="AX466" s="498"/>
      <c r="AY466" s="448"/>
      <c r="AZ466" s="235"/>
      <c r="BA466" s="715"/>
      <c r="BB466"/>
      <c r="BC466" s="715"/>
      <c r="BD466"/>
      <c r="BE466" s="715"/>
      <c r="BF466"/>
      <c r="BG466" s="715"/>
      <c r="BH466"/>
      <c r="BI466" s="715"/>
      <c r="BJ466"/>
      <c r="BK466" s="715"/>
      <c r="BL466"/>
      <c r="BM466" s="715"/>
      <c r="BN466"/>
      <c r="BO466" s="387"/>
      <c r="BP466"/>
      <c r="BQ466" s="387"/>
      <c r="BR466"/>
      <c r="BS466" s="387"/>
      <c r="BT466"/>
      <c r="BU466" s="387"/>
      <c r="BV466"/>
      <c r="BW466" s="387"/>
      <c r="BX466"/>
      <c r="BY466" s="387"/>
      <c r="BZ466"/>
      <c r="CA466" s="387"/>
      <c r="CB466"/>
      <c r="CC466" s="387"/>
      <c r="CD466"/>
      <c r="CE466" s="387"/>
      <c r="CF466"/>
      <c r="CG466" s="387"/>
      <c r="CH466"/>
      <c r="CI466" s="387"/>
      <c r="CJ466"/>
      <c r="CK466" s="235"/>
      <c r="DN466" s="507"/>
      <c r="DO466" s="507"/>
      <c r="DP466" s="507"/>
      <c r="DQ466" s="507"/>
      <c r="DR466" s="507"/>
      <c r="DS466" s="507"/>
      <c r="DT466" s="507"/>
      <c r="DU466" s="507"/>
      <c r="DV466" s="507"/>
      <c r="DW466" s="507"/>
      <c r="DX466" s="507"/>
      <c r="DY466" s="507"/>
      <c r="DZ466" s="507"/>
      <c r="EA466" s="507"/>
      <c r="EB466" s="507"/>
      <c r="EC466" s="507"/>
      <c r="ED466" s="507"/>
      <c r="EE466" s="507"/>
      <c r="EF466" s="507"/>
      <c r="EG466" s="507"/>
      <c r="EH466" s="507"/>
      <c r="EI466" s="507"/>
      <c r="EJ466" s="507"/>
      <c r="EK466" s="507"/>
      <c r="EL466" s="507"/>
      <c r="EM466" s="507"/>
      <c r="EN466" s="507"/>
      <c r="EO466" s="507"/>
      <c r="EP466" s="507"/>
      <c r="EQ466" s="507"/>
      <c r="ER466" s="507"/>
      <c r="ES466" s="507"/>
      <c r="ET466" s="507"/>
      <c r="EU466" s="507"/>
      <c r="EV466" s="507"/>
      <c r="EW466" s="507"/>
      <c r="EX466" s="507"/>
      <c r="EY466" s="507"/>
      <c r="EZ466" s="507"/>
      <c r="FA466" s="507"/>
      <c r="FB466" s="507"/>
      <c r="FC466" s="507"/>
      <c r="FD466" s="507"/>
      <c r="FE466" s="507"/>
      <c r="FF466" s="507"/>
      <c r="FG466" s="507"/>
      <c r="FH466" s="507"/>
      <c r="FI466" s="507"/>
      <c r="FJ466" s="507"/>
      <c r="FK466" s="507"/>
      <c r="FL466" s="507"/>
      <c r="FM466" s="507"/>
      <c r="FN466" s="507"/>
      <c r="FO466" s="507"/>
      <c r="FP466" s="507"/>
      <c r="FQ466" s="507"/>
      <c r="FR466" s="507"/>
      <c r="FS466" s="507"/>
      <c r="FT466" s="507"/>
      <c r="FU466" s="507"/>
      <c r="FV466" s="507"/>
      <c r="FW466" s="507"/>
      <c r="FX466" s="507"/>
      <c r="FY466" s="507"/>
      <c r="FZ466" s="507"/>
      <c r="GA466" s="507"/>
      <c r="GB466" s="507"/>
      <c r="GC466" s="507"/>
      <c r="GD466" s="507"/>
      <c r="GE466" s="507"/>
      <c r="GF466" s="507"/>
      <c r="GG466" s="507"/>
      <c r="GH466" s="507"/>
      <c r="GI466" s="507"/>
      <c r="GJ466" s="507"/>
      <c r="GK466" s="507"/>
      <c r="GL466" s="507"/>
      <c r="GM466" s="507"/>
      <c r="GN466" s="507"/>
      <c r="GO466" s="507"/>
      <c r="GP466" s="507"/>
      <c r="GQ466" s="507"/>
      <c r="GR466" s="507"/>
      <c r="GS466" s="507"/>
      <c r="GT466" s="507"/>
      <c r="GU466" s="507"/>
      <c r="GV466" s="507"/>
      <c r="GW466" s="507"/>
      <c r="GX466" s="507"/>
      <c r="GY466" s="507"/>
      <c r="GZ466" s="507"/>
      <c r="HA466" s="507"/>
      <c r="HB466" s="507"/>
      <c r="HC466" s="507"/>
      <c r="HD466" s="507"/>
      <c r="HE466" s="507"/>
      <c r="HF466" s="507"/>
      <c r="HG466" s="507"/>
      <c r="HH466" s="507"/>
      <c r="HI466" s="507"/>
      <c r="HJ466" s="507"/>
      <c r="HK466" s="507"/>
      <c r="HL466" s="507"/>
      <c r="HM466" s="507"/>
      <c r="HN466" s="507"/>
      <c r="HO466" s="507"/>
      <c r="HP466" s="507"/>
      <c r="HQ466" s="507"/>
      <c r="HR466" s="507"/>
      <c r="HS466" s="507"/>
      <c r="HT466" s="507"/>
      <c r="HU466" s="507"/>
      <c r="HV466" s="507"/>
      <c r="HW466" s="507"/>
      <c r="HX466" s="507"/>
      <c r="HY466" s="507"/>
      <c r="HZ466" s="507"/>
      <c r="IA466" s="507"/>
      <c r="IB466" s="507"/>
      <c r="IC466" s="507"/>
      <c r="ID466" s="507"/>
      <c r="IE466" s="507"/>
      <c r="IF466" s="507"/>
      <c r="IG466" s="507"/>
      <c r="IH466" s="507"/>
      <c r="II466" s="507"/>
      <c r="IJ466" s="507"/>
    </row>
    <row r="467" spans="1:244" s="398" customFormat="1" ht="19" x14ac:dyDescent="0.2">
      <c r="A467"/>
      <c r="B467" s="290"/>
      <c r="C467"/>
      <c r="D467" s="341"/>
      <c r="E467" s="463"/>
      <c r="F467" s="463"/>
      <c r="G467" s="271"/>
      <c r="H467"/>
      <c r="I467" s="99"/>
      <c r="J467"/>
      <c r="K467"/>
      <c r="L467"/>
      <c r="M467" s="275"/>
      <c r="N467" s="275"/>
      <c r="O467" s="275"/>
      <c r="P467" s="275"/>
      <c r="Q467" s="275"/>
      <c r="R467" s="275"/>
      <c r="S467" s="275"/>
      <c r="T467" s="275"/>
      <c r="U467" s="275"/>
      <c r="V467" s="275"/>
      <c r="W467" s="275"/>
      <c r="X467" s="275"/>
      <c r="Y467" s="275"/>
      <c r="Z467" s="275"/>
      <c r="AA467" s="275"/>
      <c r="AB467" s="23"/>
      <c r="AC467"/>
      <c r="AD467" s="92"/>
      <c r="AE467"/>
      <c r="AF467"/>
      <c r="AG467"/>
      <c r="AH467" s="96"/>
      <c r="AI467" s="471"/>
      <c r="AJ467" s="445"/>
      <c r="AK467" s="498"/>
      <c r="AL467" s="498"/>
      <c r="AM467" s="498"/>
      <c r="AN467" s="498"/>
      <c r="AO467" s="498"/>
      <c r="AP467" s="498"/>
      <c r="AQ467" s="498"/>
      <c r="AR467" s="498"/>
      <c r="AS467" s="498"/>
      <c r="AT467" s="498"/>
      <c r="AU467" s="498"/>
      <c r="AV467" s="498"/>
      <c r="AW467" s="498"/>
      <c r="AX467" s="498"/>
      <c r="AY467" s="448"/>
      <c r="AZ467" s="235"/>
      <c r="BA467" s="715"/>
      <c r="BB467"/>
      <c r="BC467" s="715"/>
      <c r="BD467"/>
      <c r="BE467" s="715"/>
      <c r="BF467"/>
      <c r="BG467" s="715"/>
      <c r="BH467"/>
      <c r="BI467" s="715"/>
      <c r="BJ467"/>
      <c r="BK467" s="715"/>
      <c r="BL467"/>
      <c r="BM467" s="715"/>
      <c r="BN467"/>
      <c r="BO467" s="387"/>
      <c r="BP467"/>
      <c r="BQ467" s="387"/>
      <c r="BR467"/>
      <c r="BS467" s="387"/>
      <c r="BT467"/>
      <c r="BU467" s="387"/>
      <c r="BV467"/>
      <c r="BW467" s="387"/>
      <c r="BX467"/>
      <c r="BY467" s="387"/>
      <c r="BZ467"/>
      <c r="CA467" s="387"/>
      <c r="CB467"/>
      <c r="CC467" s="387"/>
      <c r="CD467"/>
      <c r="CE467" s="387"/>
      <c r="CF467"/>
      <c r="CG467" s="387"/>
      <c r="CH467"/>
      <c r="CI467" s="387"/>
      <c r="CJ467"/>
      <c r="CK467" s="235"/>
      <c r="DN467" s="507"/>
      <c r="DO467" s="507"/>
      <c r="DP467" s="507"/>
      <c r="DQ467" s="507"/>
      <c r="DR467" s="507"/>
      <c r="DS467" s="507"/>
      <c r="DT467" s="507"/>
      <c r="DU467" s="507"/>
      <c r="DV467" s="507"/>
      <c r="DW467" s="507"/>
      <c r="DX467" s="507"/>
      <c r="DY467" s="507"/>
      <c r="DZ467" s="507"/>
      <c r="EA467" s="507"/>
      <c r="EB467" s="507"/>
      <c r="EC467" s="507"/>
      <c r="ED467" s="507"/>
      <c r="EE467" s="507"/>
      <c r="EF467" s="507"/>
      <c r="EG467" s="507"/>
      <c r="EH467" s="507"/>
      <c r="EI467" s="507"/>
      <c r="EJ467" s="507"/>
      <c r="EK467" s="507"/>
      <c r="EL467" s="507"/>
      <c r="EM467" s="507"/>
      <c r="EN467" s="507"/>
      <c r="EO467" s="507"/>
      <c r="EP467" s="507"/>
      <c r="EQ467" s="507"/>
      <c r="ER467" s="507"/>
      <c r="ES467" s="507"/>
      <c r="ET467" s="507"/>
      <c r="EU467" s="507"/>
      <c r="EV467" s="507"/>
      <c r="EW467" s="507"/>
      <c r="EX467" s="507"/>
      <c r="EY467" s="507"/>
      <c r="EZ467" s="507"/>
      <c r="FA467" s="507"/>
      <c r="FB467" s="507"/>
      <c r="FC467" s="507"/>
      <c r="FD467" s="507"/>
      <c r="FE467" s="507"/>
      <c r="FF467" s="507"/>
      <c r="FG467" s="507"/>
      <c r="FH467" s="507"/>
      <c r="FI467" s="507"/>
      <c r="FJ467" s="507"/>
      <c r="FK467" s="507"/>
      <c r="FL467" s="507"/>
      <c r="FM467" s="507"/>
      <c r="FN467" s="507"/>
      <c r="FO467" s="507"/>
      <c r="FP467" s="507"/>
      <c r="FQ467" s="507"/>
      <c r="FR467" s="507"/>
      <c r="FS467" s="507"/>
      <c r="FT467" s="507"/>
      <c r="FU467" s="507"/>
      <c r="FV467" s="507"/>
      <c r="FW467" s="507"/>
      <c r="FX467" s="507"/>
      <c r="FY467" s="507"/>
      <c r="FZ467" s="507"/>
      <c r="GA467" s="507"/>
      <c r="GB467" s="507"/>
      <c r="GC467" s="507"/>
      <c r="GD467" s="507"/>
      <c r="GE467" s="507"/>
      <c r="GF467" s="507"/>
      <c r="GG467" s="507"/>
      <c r="GH467" s="507"/>
      <c r="GI467" s="507"/>
      <c r="GJ467" s="507"/>
      <c r="GK467" s="507"/>
      <c r="GL467" s="507"/>
      <c r="GM467" s="507"/>
      <c r="GN467" s="507"/>
      <c r="GO467" s="507"/>
      <c r="GP467" s="507"/>
      <c r="GQ467" s="507"/>
      <c r="GR467" s="507"/>
      <c r="GS467" s="507"/>
      <c r="GT467" s="507"/>
      <c r="GU467" s="507"/>
      <c r="GV467" s="507"/>
      <c r="GW467" s="507"/>
      <c r="GX467" s="507"/>
      <c r="GY467" s="507"/>
      <c r="GZ467" s="507"/>
      <c r="HA467" s="507"/>
      <c r="HB467" s="507"/>
      <c r="HC467" s="507"/>
      <c r="HD467" s="507"/>
      <c r="HE467" s="507"/>
      <c r="HF467" s="507"/>
      <c r="HG467" s="507"/>
      <c r="HH467" s="507"/>
      <c r="HI467" s="507"/>
      <c r="HJ467" s="507"/>
      <c r="HK467" s="507"/>
      <c r="HL467" s="507"/>
      <c r="HM467" s="507"/>
      <c r="HN467" s="507"/>
      <c r="HO467" s="507"/>
      <c r="HP467" s="507"/>
      <c r="HQ467" s="507"/>
      <c r="HR467" s="507"/>
      <c r="HS467" s="507"/>
      <c r="HT467" s="507"/>
      <c r="HU467" s="507"/>
      <c r="HV467" s="507"/>
      <c r="HW467" s="507"/>
      <c r="HX467" s="507"/>
      <c r="HY467" s="507"/>
      <c r="HZ467" s="507"/>
      <c r="IA467" s="507"/>
      <c r="IB467" s="507"/>
      <c r="IC467" s="507"/>
      <c r="ID467" s="507"/>
      <c r="IE467" s="507"/>
      <c r="IF467" s="507"/>
      <c r="IG467" s="507"/>
      <c r="IH467" s="507"/>
      <c r="II467" s="507"/>
      <c r="IJ467" s="507"/>
    </row>
    <row r="468" spans="1:244" s="398" customFormat="1" ht="19" x14ac:dyDescent="0.2">
      <c r="A468"/>
      <c r="B468" s="290"/>
      <c r="C468"/>
      <c r="D468" s="341"/>
      <c r="E468" s="463"/>
      <c r="F468" s="463"/>
      <c r="G468" s="271"/>
      <c r="H468"/>
      <c r="I468" s="99"/>
      <c r="J468"/>
      <c r="K468"/>
      <c r="L468"/>
      <c r="M468" s="275"/>
      <c r="N468" s="275"/>
      <c r="O468" s="275"/>
      <c r="P468" s="275"/>
      <c r="Q468" s="275"/>
      <c r="R468" s="275"/>
      <c r="S468" s="275"/>
      <c r="T468" s="275"/>
      <c r="U468" s="275"/>
      <c r="V468" s="275"/>
      <c r="W468" s="275"/>
      <c r="X468" s="275"/>
      <c r="Y468" s="275"/>
      <c r="Z468" s="275"/>
      <c r="AA468" s="275"/>
      <c r="AB468" s="23"/>
      <c r="AC468"/>
      <c r="AD468" s="92"/>
      <c r="AE468"/>
      <c r="AF468"/>
      <c r="AG468"/>
      <c r="AH468" s="96"/>
      <c r="AI468" s="471"/>
      <c r="AJ468" s="445"/>
      <c r="AK468" s="498"/>
      <c r="AL468" s="498"/>
      <c r="AM468" s="498"/>
      <c r="AN468" s="498"/>
      <c r="AO468" s="498"/>
      <c r="AP468" s="498"/>
      <c r="AQ468" s="498"/>
      <c r="AR468" s="498"/>
      <c r="AS468" s="498"/>
      <c r="AT468" s="498"/>
      <c r="AU468" s="498"/>
      <c r="AV468" s="498"/>
      <c r="AW468" s="498"/>
      <c r="AX468" s="498"/>
      <c r="AY468" s="448"/>
      <c r="AZ468" s="235"/>
      <c r="BA468" s="715"/>
      <c r="BB468"/>
      <c r="BC468" s="715"/>
      <c r="BD468"/>
      <c r="BE468" s="715"/>
      <c r="BF468"/>
      <c r="BG468" s="715"/>
      <c r="BH468"/>
      <c r="BI468" s="715"/>
      <c r="BJ468"/>
      <c r="BK468" s="715"/>
      <c r="BL468"/>
      <c r="BM468" s="715"/>
      <c r="BN468"/>
      <c r="BO468" s="387"/>
      <c r="BP468"/>
      <c r="BQ468" s="387"/>
      <c r="BR468"/>
      <c r="BS468" s="387"/>
      <c r="BT468"/>
      <c r="BU468" s="387"/>
      <c r="BV468"/>
      <c r="BW468" s="387"/>
      <c r="BX468"/>
      <c r="BY468" s="387"/>
      <c r="BZ468"/>
      <c r="CA468" s="387"/>
      <c r="CB468"/>
      <c r="CC468" s="387"/>
      <c r="CD468"/>
      <c r="CE468" s="387"/>
      <c r="CF468"/>
      <c r="CG468" s="387"/>
      <c r="CH468"/>
      <c r="CI468" s="387"/>
      <c r="CJ468"/>
      <c r="CK468" s="235"/>
      <c r="DN468" s="507"/>
      <c r="DO468" s="507"/>
      <c r="DP468" s="507"/>
      <c r="DQ468" s="507"/>
      <c r="DR468" s="507"/>
      <c r="DS468" s="507"/>
      <c r="DT468" s="507"/>
      <c r="DU468" s="507"/>
      <c r="DV468" s="507"/>
      <c r="DW468" s="507"/>
      <c r="DX468" s="507"/>
      <c r="DY468" s="507"/>
      <c r="DZ468" s="507"/>
      <c r="EA468" s="507"/>
      <c r="EB468" s="507"/>
      <c r="EC468" s="507"/>
      <c r="ED468" s="507"/>
      <c r="EE468" s="507"/>
      <c r="EF468" s="507"/>
      <c r="EG468" s="507"/>
      <c r="EH468" s="507"/>
      <c r="EI468" s="507"/>
      <c r="EJ468" s="507"/>
      <c r="EK468" s="507"/>
      <c r="EL468" s="507"/>
      <c r="EM468" s="507"/>
      <c r="EN468" s="507"/>
      <c r="EO468" s="507"/>
      <c r="EP468" s="507"/>
      <c r="EQ468" s="507"/>
      <c r="ER468" s="507"/>
      <c r="ES468" s="507"/>
      <c r="ET468" s="507"/>
      <c r="EU468" s="507"/>
      <c r="EV468" s="507"/>
      <c r="EW468" s="507"/>
      <c r="EX468" s="507"/>
      <c r="EY468" s="507"/>
      <c r="EZ468" s="507"/>
      <c r="FA468" s="507"/>
      <c r="FB468" s="507"/>
      <c r="FC468" s="507"/>
      <c r="FD468" s="507"/>
      <c r="FE468" s="507"/>
      <c r="FF468" s="507"/>
      <c r="FG468" s="507"/>
      <c r="FH468" s="507"/>
      <c r="FI468" s="507"/>
      <c r="FJ468" s="507"/>
      <c r="FK468" s="507"/>
      <c r="FL468" s="507"/>
      <c r="FM468" s="507"/>
      <c r="FN468" s="507"/>
      <c r="FO468" s="507"/>
      <c r="FP468" s="507"/>
      <c r="FQ468" s="507"/>
      <c r="FR468" s="507"/>
      <c r="FS468" s="507"/>
      <c r="FT468" s="507"/>
      <c r="FU468" s="507"/>
      <c r="FV468" s="507"/>
      <c r="FW468" s="507"/>
      <c r="FX468" s="507"/>
      <c r="FY468" s="507"/>
      <c r="FZ468" s="507"/>
      <c r="GA468" s="507"/>
      <c r="GB468" s="507"/>
      <c r="GC468" s="507"/>
      <c r="GD468" s="507"/>
      <c r="GE468" s="507"/>
      <c r="GF468" s="507"/>
      <c r="GG468" s="507"/>
      <c r="GH468" s="507"/>
      <c r="GI468" s="507"/>
      <c r="GJ468" s="507"/>
      <c r="GK468" s="507"/>
      <c r="GL468" s="507"/>
      <c r="GM468" s="507"/>
      <c r="GN468" s="507"/>
      <c r="GO468" s="507"/>
      <c r="GP468" s="507"/>
      <c r="GQ468" s="507"/>
      <c r="GR468" s="507"/>
      <c r="GS468" s="507"/>
      <c r="GT468" s="507"/>
      <c r="GU468" s="507"/>
      <c r="GV468" s="507"/>
      <c r="GW468" s="507"/>
      <c r="GX468" s="507"/>
      <c r="GY468" s="507"/>
      <c r="GZ468" s="507"/>
      <c r="HA468" s="507"/>
      <c r="HB468" s="507"/>
      <c r="HC468" s="507"/>
      <c r="HD468" s="507"/>
      <c r="HE468" s="507"/>
      <c r="HF468" s="507"/>
      <c r="HG468" s="507"/>
      <c r="HH468" s="507"/>
      <c r="HI468" s="507"/>
      <c r="HJ468" s="507"/>
      <c r="HK468" s="507"/>
      <c r="HL468" s="507"/>
      <c r="HM468" s="507"/>
      <c r="HN468" s="507"/>
      <c r="HO468" s="507"/>
      <c r="HP468" s="507"/>
      <c r="HQ468" s="507"/>
      <c r="HR468" s="507"/>
      <c r="HS468" s="507"/>
      <c r="HT468" s="507"/>
      <c r="HU468" s="507"/>
      <c r="HV468" s="507"/>
      <c r="HW468" s="507"/>
      <c r="HX468" s="507"/>
      <c r="HY468" s="507"/>
      <c r="HZ468" s="507"/>
      <c r="IA468" s="507"/>
      <c r="IB468" s="507"/>
      <c r="IC468" s="507"/>
      <c r="ID468" s="507"/>
      <c r="IE468" s="507"/>
      <c r="IF468" s="507"/>
      <c r="IG468" s="507"/>
      <c r="IH468" s="507"/>
      <c r="II468" s="507"/>
      <c r="IJ468" s="507"/>
    </row>
    <row r="469" spans="1:244" s="398" customFormat="1" ht="19" x14ac:dyDescent="0.2">
      <c r="A469"/>
      <c r="B469" s="290"/>
      <c r="C469"/>
      <c r="D469" s="341"/>
      <c r="E469" s="463"/>
      <c r="F469" s="463"/>
      <c r="G469" s="271"/>
      <c r="H469"/>
      <c r="I469" s="99"/>
      <c r="J469"/>
      <c r="K469"/>
      <c r="L469"/>
      <c r="M469" s="275"/>
      <c r="N469" s="275"/>
      <c r="O469" s="275"/>
      <c r="P469" s="275"/>
      <c r="Q469" s="275"/>
      <c r="R469" s="275"/>
      <c r="S469" s="275"/>
      <c r="T469" s="275"/>
      <c r="U469" s="275"/>
      <c r="V469" s="275"/>
      <c r="W469" s="275"/>
      <c r="X469" s="275"/>
      <c r="Y469" s="275"/>
      <c r="Z469" s="275"/>
      <c r="AA469" s="275"/>
      <c r="AB469" s="23"/>
      <c r="AC469"/>
      <c r="AD469" s="92"/>
      <c r="AE469"/>
      <c r="AF469"/>
      <c r="AG469"/>
      <c r="AH469" s="96"/>
      <c r="AI469" s="471"/>
      <c r="AJ469" s="445"/>
      <c r="AK469" s="498"/>
      <c r="AL469" s="498"/>
      <c r="AM469" s="498"/>
      <c r="AN469" s="498"/>
      <c r="AO469" s="498"/>
      <c r="AP469" s="498"/>
      <c r="AQ469" s="498"/>
      <c r="AR469" s="498"/>
      <c r="AS469" s="498"/>
      <c r="AT469" s="498"/>
      <c r="AU469" s="498"/>
      <c r="AV469" s="498"/>
      <c r="AW469" s="498"/>
      <c r="AX469" s="498"/>
      <c r="AY469" s="448"/>
      <c r="AZ469" s="235"/>
      <c r="BA469" s="715"/>
      <c r="BB469"/>
      <c r="BC469" s="715"/>
      <c r="BD469"/>
      <c r="BE469" s="715"/>
      <c r="BF469"/>
      <c r="BG469" s="715"/>
      <c r="BH469"/>
      <c r="BI469" s="715"/>
      <c r="BJ469"/>
      <c r="BK469" s="715"/>
      <c r="BL469"/>
      <c r="BM469" s="715"/>
      <c r="BN469"/>
      <c r="BO469" s="387"/>
      <c r="BP469"/>
      <c r="BQ469" s="387"/>
      <c r="BR469"/>
      <c r="BS469" s="387"/>
      <c r="BT469"/>
      <c r="BU469" s="387"/>
      <c r="BV469"/>
      <c r="BW469" s="387"/>
      <c r="BX469"/>
      <c r="BY469" s="387"/>
      <c r="BZ469"/>
      <c r="CA469" s="387"/>
      <c r="CB469"/>
      <c r="CC469" s="387"/>
      <c r="CD469"/>
      <c r="CE469" s="387"/>
      <c r="CF469"/>
      <c r="CG469" s="387"/>
      <c r="CH469"/>
      <c r="CI469" s="387"/>
      <c r="CJ469"/>
      <c r="CK469" s="235"/>
      <c r="DN469" s="507"/>
      <c r="DO469" s="507"/>
      <c r="DP469" s="507"/>
      <c r="DQ469" s="507"/>
      <c r="DR469" s="507"/>
      <c r="DS469" s="507"/>
      <c r="DT469" s="507"/>
      <c r="DU469" s="507"/>
      <c r="DV469" s="507"/>
      <c r="DW469" s="507"/>
      <c r="DX469" s="507"/>
      <c r="DY469" s="507"/>
      <c r="DZ469" s="507"/>
      <c r="EA469" s="507"/>
      <c r="EB469" s="507"/>
      <c r="EC469" s="507"/>
      <c r="ED469" s="507"/>
      <c r="EE469" s="507"/>
      <c r="EF469" s="507"/>
      <c r="EG469" s="507"/>
      <c r="EH469" s="507"/>
      <c r="EI469" s="507"/>
      <c r="EJ469" s="507"/>
      <c r="EK469" s="507"/>
      <c r="EL469" s="507"/>
      <c r="EM469" s="507"/>
      <c r="EN469" s="507"/>
      <c r="EO469" s="507"/>
      <c r="EP469" s="507"/>
      <c r="EQ469" s="507"/>
      <c r="ER469" s="507"/>
      <c r="ES469" s="507"/>
      <c r="ET469" s="507"/>
      <c r="EU469" s="507"/>
      <c r="EV469" s="507"/>
      <c r="EW469" s="507"/>
      <c r="EX469" s="507"/>
      <c r="EY469" s="507"/>
      <c r="EZ469" s="507"/>
      <c r="FA469" s="507"/>
      <c r="FB469" s="507"/>
      <c r="FC469" s="507"/>
      <c r="FD469" s="507"/>
      <c r="FE469" s="507"/>
      <c r="FF469" s="507"/>
      <c r="FG469" s="507"/>
      <c r="FH469" s="507"/>
      <c r="FI469" s="507"/>
      <c r="FJ469" s="507"/>
      <c r="FK469" s="507"/>
      <c r="FL469" s="507"/>
      <c r="FM469" s="507"/>
      <c r="FN469" s="507"/>
      <c r="FO469" s="507"/>
      <c r="FP469" s="507"/>
      <c r="FQ469" s="507"/>
      <c r="FR469" s="507"/>
      <c r="FS469" s="507"/>
      <c r="FT469" s="507"/>
      <c r="FU469" s="507"/>
      <c r="FV469" s="507"/>
      <c r="FW469" s="507"/>
      <c r="FX469" s="507"/>
      <c r="FY469" s="507"/>
      <c r="FZ469" s="507"/>
      <c r="GA469" s="507"/>
      <c r="GB469" s="507"/>
      <c r="GC469" s="507"/>
      <c r="GD469" s="507"/>
      <c r="GE469" s="507"/>
      <c r="GF469" s="507"/>
      <c r="GG469" s="507"/>
      <c r="GH469" s="507"/>
      <c r="GI469" s="507"/>
      <c r="GJ469" s="507"/>
      <c r="GK469" s="507"/>
      <c r="GL469" s="507"/>
      <c r="GM469" s="507"/>
      <c r="GN469" s="507"/>
      <c r="GO469" s="507"/>
      <c r="GP469" s="507"/>
      <c r="GQ469" s="507"/>
      <c r="GR469" s="507"/>
      <c r="GS469" s="507"/>
      <c r="GT469" s="507"/>
      <c r="GU469" s="507"/>
      <c r="GV469" s="507"/>
      <c r="GW469" s="507"/>
      <c r="GX469" s="507"/>
      <c r="GY469" s="507"/>
      <c r="GZ469" s="507"/>
      <c r="HA469" s="507"/>
      <c r="HB469" s="507"/>
      <c r="HC469" s="507"/>
      <c r="HD469" s="507"/>
      <c r="HE469" s="507"/>
      <c r="HF469" s="507"/>
      <c r="HG469" s="507"/>
      <c r="HH469" s="507"/>
      <c r="HI469" s="507"/>
      <c r="HJ469" s="507"/>
      <c r="HK469" s="507"/>
      <c r="HL469" s="507"/>
      <c r="HM469" s="507"/>
      <c r="HN469" s="507"/>
      <c r="HO469" s="507"/>
      <c r="HP469" s="507"/>
      <c r="HQ469" s="507"/>
      <c r="HR469" s="507"/>
      <c r="HS469" s="507"/>
      <c r="HT469" s="507"/>
      <c r="HU469" s="507"/>
      <c r="HV469" s="507"/>
      <c r="HW469" s="507"/>
      <c r="HX469" s="507"/>
      <c r="HY469" s="507"/>
      <c r="HZ469" s="507"/>
      <c r="IA469" s="507"/>
      <c r="IB469" s="507"/>
      <c r="IC469" s="507"/>
      <c r="ID469" s="507"/>
      <c r="IE469" s="507"/>
      <c r="IF469" s="507"/>
      <c r="IG469" s="507"/>
      <c r="IH469" s="507"/>
      <c r="II469" s="507"/>
      <c r="IJ469" s="507"/>
    </row>
    <row r="470" spans="1:244" s="398" customFormat="1" ht="19" x14ac:dyDescent="0.2">
      <c r="A470"/>
      <c r="B470" s="290"/>
      <c r="C470"/>
      <c r="D470" s="341"/>
      <c r="E470" s="463"/>
      <c r="F470" s="463"/>
      <c r="G470" s="271"/>
      <c r="H470"/>
      <c r="I470" s="99"/>
      <c r="J470"/>
      <c r="K470"/>
      <c r="L470"/>
      <c r="M470" s="275"/>
      <c r="N470" s="275"/>
      <c r="O470" s="275"/>
      <c r="P470" s="275"/>
      <c r="Q470" s="275"/>
      <c r="R470" s="275"/>
      <c r="S470" s="275"/>
      <c r="T470" s="275"/>
      <c r="U470" s="275"/>
      <c r="V470" s="275"/>
      <c r="W470" s="275"/>
      <c r="X470" s="275"/>
      <c r="Y470" s="275"/>
      <c r="Z470" s="275"/>
      <c r="AA470" s="275"/>
      <c r="AB470" s="23"/>
      <c r="AC470"/>
      <c r="AD470" s="92"/>
      <c r="AE470"/>
      <c r="AF470"/>
      <c r="AG470"/>
      <c r="AH470" s="96"/>
      <c r="AI470" s="471"/>
      <c r="AJ470" s="445"/>
      <c r="AK470" s="498"/>
      <c r="AL470" s="498"/>
      <c r="AM470" s="498"/>
      <c r="AN470" s="498"/>
      <c r="AO470" s="498"/>
      <c r="AP470" s="498"/>
      <c r="AQ470" s="498"/>
      <c r="AR470" s="498"/>
      <c r="AS470" s="498"/>
      <c r="AT470" s="498"/>
      <c r="AU470" s="498"/>
      <c r="AV470" s="498"/>
      <c r="AW470" s="498"/>
      <c r="AX470" s="498"/>
      <c r="AY470" s="448"/>
      <c r="AZ470" s="235"/>
      <c r="BA470" s="715"/>
      <c r="BB470"/>
      <c r="BC470" s="715"/>
      <c r="BD470"/>
      <c r="BE470" s="715"/>
      <c r="BF470"/>
      <c r="BG470" s="715"/>
      <c r="BH470"/>
      <c r="BI470" s="715"/>
      <c r="BJ470"/>
      <c r="BK470" s="715"/>
      <c r="BL470"/>
      <c r="BM470" s="715"/>
      <c r="BN470"/>
      <c r="BO470" s="387"/>
      <c r="BP470"/>
      <c r="BQ470" s="387"/>
      <c r="BR470"/>
      <c r="BS470" s="387"/>
      <c r="BT470"/>
      <c r="BU470" s="387"/>
      <c r="BV470"/>
      <c r="BW470" s="387"/>
      <c r="BX470"/>
      <c r="BY470" s="387"/>
      <c r="BZ470"/>
      <c r="CA470" s="387"/>
      <c r="CB470"/>
      <c r="CC470" s="387"/>
      <c r="CD470"/>
      <c r="CE470" s="387"/>
      <c r="CF470"/>
      <c r="CG470" s="387"/>
      <c r="CH470"/>
      <c r="CI470" s="387"/>
      <c r="CJ470"/>
      <c r="CK470" s="235"/>
      <c r="DN470" s="507"/>
      <c r="DO470" s="507"/>
      <c r="DP470" s="507"/>
      <c r="DQ470" s="507"/>
      <c r="DR470" s="507"/>
      <c r="DS470" s="507"/>
      <c r="DT470" s="507"/>
      <c r="DU470" s="507"/>
      <c r="DV470" s="507"/>
      <c r="DW470" s="507"/>
      <c r="DX470" s="507"/>
      <c r="DY470" s="507"/>
      <c r="DZ470" s="507"/>
      <c r="EA470" s="507"/>
      <c r="EB470" s="507"/>
      <c r="EC470" s="507"/>
      <c r="ED470" s="507"/>
      <c r="EE470" s="507"/>
      <c r="EF470" s="507"/>
      <c r="EG470" s="507"/>
      <c r="EH470" s="507"/>
      <c r="EI470" s="507"/>
      <c r="EJ470" s="507"/>
      <c r="EK470" s="507"/>
      <c r="EL470" s="507"/>
      <c r="EM470" s="507"/>
      <c r="EN470" s="507"/>
      <c r="EO470" s="507"/>
      <c r="EP470" s="507"/>
      <c r="EQ470" s="507"/>
      <c r="ER470" s="507"/>
      <c r="ES470" s="507"/>
      <c r="ET470" s="507"/>
      <c r="EU470" s="507"/>
      <c r="EV470" s="507"/>
      <c r="EW470" s="507"/>
      <c r="EX470" s="507"/>
      <c r="EY470" s="507"/>
      <c r="EZ470" s="507"/>
      <c r="FA470" s="507"/>
      <c r="FB470" s="507"/>
      <c r="FC470" s="507"/>
      <c r="FD470" s="507"/>
      <c r="FE470" s="507"/>
      <c r="FF470" s="507"/>
      <c r="FG470" s="507"/>
      <c r="FH470" s="507"/>
      <c r="FI470" s="507"/>
      <c r="FJ470" s="507"/>
      <c r="FK470" s="507"/>
      <c r="FL470" s="507"/>
      <c r="FM470" s="507"/>
      <c r="FN470" s="507"/>
      <c r="FO470" s="507"/>
      <c r="FP470" s="507"/>
      <c r="FQ470" s="507"/>
      <c r="FR470" s="507"/>
      <c r="FS470" s="507"/>
      <c r="FT470" s="507"/>
      <c r="FU470" s="507"/>
      <c r="FV470" s="507"/>
      <c r="FW470" s="507"/>
      <c r="FX470" s="507"/>
      <c r="FY470" s="507"/>
      <c r="FZ470" s="507"/>
      <c r="GA470" s="507"/>
      <c r="GB470" s="507"/>
      <c r="GC470" s="507"/>
      <c r="GD470" s="507"/>
      <c r="GE470" s="507"/>
      <c r="GF470" s="507"/>
      <c r="GG470" s="507"/>
      <c r="GH470" s="507"/>
      <c r="GI470" s="507"/>
      <c r="GJ470" s="507"/>
      <c r="GK470" s="507"/>
      <c r="GL470" s="507"/>
      <c r="GM470" s="507"/>
      <c r="GN470" s="507"/>
      <c r="GO470" s="507"/>
      <c r="GP470" s="507"/>
      <c r="GQ470" s="507"/>
      <c r="GR470" s="507"/>
      <c r="GS470" s="507"/>
      <c r="GT470" s="507"/>
      <c r="GU470" s="507"/>
      <c r="GV470" s="507"/>
      <c r="GW470" s="507"/>
      <c r="GX470" s="507"/>
      <c r="GY470" s="507"/>
      <c r="GZ470" s="507"/>
      <c r="HA470" s="507"/>
      <c r="HB470" s="507"/>
      <c r="HC470" s="507"/>
      <c r="HD470" s="507"/>
      <c r="HE470" s="507"/>
      <c r="HF470" s="507"/>
      <c r="HG470" s="507"/>
      <c r="HH470" s="507"/>
      <c r="HI470" s="507"/>
      <c r="HJ470" s="507"/>
      <c r="HK470" s="507"/>
      <c r="HL470" s="507"/>
      <c r="HM470" s="507"/>
      <c r="HN470" s="507"/>
      <c r="HO470" s="507"/>
      <c r="HP470" s="507"/>
      <c r="HQ470" s="507"/>
      <c r="HR470" s="507"/>
      <c r="HS470" s="507"/>
      <c r="HT470" s="507"/>
      <c r="HU470" s="507"/>
      <c r="HV470" s="507"/>
      <c r="HW470" s="507"/>
      <c r="HX470" s="507"/>
      <c r="HY470" s="507"/>
      <c r="HZ470" s="507"/>
      <c r="IA470" s="507"/>
      <c r="IB470" s="507"/>
      <c r="IC470" s="507"/>
      <c r="ID470" s="507"/>
      <c r="IE470" s="507"/>
      <c r="IF470" s="507"/>
      <c r="IG470" s="507"/>
      <c r="IH470" s="507"/>
      <c r="II470" s="507"/>
      <c r="IJ470" s="507"/>
    </row>
    <row r="471" spans="1:244" s="398" customFormat="1" ht="19" x14ac:dyDescent="0.2">
      <c r="A471"/>
      <c r="B471" s="290"/>
      <c r="C471"/>
      <c r="D471" s="341"/>
      <c r="E471" s="463"/>
      <c r="F471" s="463"/>
      <c r="G471" s="271"/>
      <c r="H471"/>
      <c r="I471" s="99"/>
      <c r="J471"/>
      <c r="K471"/>
      <c r="L471"/>
      <c r="M471" s="275"/>
      <c r="N471" s="275"/>
      <c r="O471" s="275"/>
      <c r="P471" s="275"/>
      <c r="Q471" s="275"/>
      <c r="R471" s="275"/>
      <c r="S471" s="275"/>
      <c r="T471" s="275"/>
      <c r="U471" s="275"/>
      <c r="V471" s="275"/>
      <c r="W471" s="275"/>
      <c r="X471" s="275"/>
      <c r="Y471" s="275"/>
      <c r="Z471" s="275"/>
      <c r="AA471" s="275"/>
      <c r="AB471" s="23"/>
      <c r="AC471"/>
      <c r="AD471" s="92"/>
      <c r="AE471"/>
      <c r="AF471"/>
      <c r="AG471"/>
      <c r="AH471" s="96"/>
      <c r="AI471" s="471"/>
      <c r="AJ471" s="445"/>
      <c r="AK471" s="498"/>
      <c r="AL471" s="498"/>
      <c r="AM471" s="498"/>
      <c r="AN471" s="498"/>
      <c r="AO471" s="498"/>
      <c r="AP471" s="498"/>
      <c r="AQ471" s="498"/>
      <c r="AR471" s="498"/>
      <c r="AS471" s="498"/>
      <c r="AT471" s="498"/>
      <c r="AU471" s="498"/>
      <c r="AV471" s="498"/>
      <c r="AW471" s="498"/>
      <c r="AX471" s="498"/>
      <c r="AY471" s="448"/>
      <c r="AZ471" s="235"/>
      <c r="BA471" s="715"/>
      <c r="BB471"/>
      <c r="BC471" s="715"/>
      <c r="BD471"/>
      <c r="BE471" s="715"/>
      <c r="BF471"/>
      <c r="BG471" s="715"/>
      <c r="BH471"/>
      <c r="BI471" s="715"/>
      <c r="BJ471"/>
      <c r="BK471" s="715"/>
      <c r="BL471"/>
      <c r="BM471" s="715"/>
      <c r="BN471"/>
      <c r="BO471" s="387"/>
      <c r="BP471"/>
      <c r="BQ471" s="387"/>
      <c r="BR471"/>
      <c r="BS471" s="387"/>
      <c r="BT471"/>
      <c r="BU471" s="387"/>
      <c r="BV471"/>
      <c r="BW471" s="387"/>
      <c r="BX471"/>
      <c r="BY471" s="387"/>
      <c r="BZ471"/>
      <c r="CA471" s="387"/>
      <c r="CB471"/>
      <c r="CC471" s="387"/>
      <c r="CD471"/>
      <c r="CE471" s="387"/>
      <c r="CF471"/>
      <c r="CG471" s="387"/>
      <c r="CH471"/>
      <c r="CI471" s="387"/>
      <c r="CJ471"/>
      <c r="CK471" s="235"/>
      <c r="DN471" s="507"/>
      <c r="DO471" s="507"/>
      <c r="DP471" s="507"/>
      <c r="DQ471" s="507"/>
      <c r="DR471" s="507"/>
      <c r="DS471" s="507"/>
      <c r="DT471" s="507"/>
      <c r="DU471" s="507"/>
      <c r="DV471" s="507"/>
      <c r="DW471" s="507"/>
      <c r="DX471" s="507"/>
      <c r="DY471" s="507"/>
      <c r="DZ471" s="507"/>
      <c r="EA471" s="507"/>
      <c r="EB471" s="507"/>
      <c r="EC471" s="507"/>
      <c r="ED471" s="507"/>
      <c r="EE471" s="507"/>
      <c r="EF471" s="507"/>
      <c r="EG471" s="507"/>
      <c r="EH471" s="507"/>
      <c r="EI471" s="507"/>
      <c r="EJ471" s="507"/>
      <c r="EK471" s="507"/>
      <c r="EL471" s="507"/>
      <c r="EM471" s="507"/>
      <c r="EN471" s="507"/>
      <c r="EO471" s="507"/>
      <c r="EP471" s="507"/>
      <c r="EQ471" s="507"/>
      <c r="ER471" s="507"/>
      <c r="ES471" s="507"/>
      <c r="ET471" s="507"/>
      <c r="EU471" s="507"/>
      <c r="EV471" s="507"/>
      <c r="EW471" s="507"/>
      <c r="EX471" s="507"/>
      <c r="EY471" s="507"/>
      <c r="EZ471" s="507"/>
      <c r="FA471" s="507"/>
      <c r="FB471" s="507"/>
      <c r="FC471" s="507"/>
      <c r="FD471" s="507"/>
      <c r="FE471" s="507"/>
      <c r="FF471" s="507"/>
      <c r="FG471" s="507"/>
      <c r="FH471" s="507"/>
      <c r="FI471" s="507"/>
      <c r="FJ471" s="507"/>
      <c r="FK471" s="507"/>
      <c r="FL471" s="507"/>
      <c r="FM471" s="507"/>
      <c r="FN471" s="507"/>
      <c r="FO471" s="507"/>
      <c r="FP471" s="507"/>
      <c r="FQ471" s="507"/>
      <c r="FR471" s="507"/>
      <c r="FS471" s="507"/>
      <c r="FT471" s="507"/>
      <c r="FU471" s="507"/>
      <c r="FV471" s="507"/>
      <c r="FW471" s="507"/>
      <c r="FX471" s="507"/>
      <c r="FY471" s="507"/>
      <c r="FZ471" s="507"/>
      <c r="GA471" s="507"/>
      <c r="GB471" s="507"/>
      <c r="GC471" s="507"/>
      <c r="GD471" s="507"/>
      <c r="GE471" s="507"/>
      <c r="GF471" s="507"/>
      <c r="GG471" s="507"/>
      <c r="GH471" s="507"/>
      <c r="GI471" s="507"/>
      <c r="GJ471" s="507"/>
      <c r="GK471" s="507"/>
      <c r="GL471" s="507"/>
      <c r="GM471" s="507"/>
      <c r="GN471" s="507"/>
      <c r="GO471" s="507"/>
      <c r="GP471" s="507"/>
      <c r="GQ471" s="507"/>
      <c r="GR471" s="507"/>
      <c r="GS471" s="507"/>
      <c r="GT471" s="507"/>
      <c r="GU471" s="507"/>
      <c r="GV471" s="507"/>
      <c r="GW471" s="507"/>
      <c r="GX471" s="507"/>
      <c r="GY471" s="507"/>
      <c r="GZ471" s="507"/>
      <c r="HA471" s="507"/>
      <c r="HB471" s="507"/>
      <c r="HC471" s="507"/>
      <c r="HD471" s="507"/>
      <c r="HE471" s="507"/>
      <c r="HF471" s="507"/>
      <c r="HG471" s="507"/>
      <c r="HH471" s="507"/>
      <c r="HI471" s="507"/>
      <c r="HJ471" s="507"/>
      <c r="HK471" s="507"/>
      <c r="HL471" s="507"/>
      <c r="HM471" s="507"/>
      <c r="HN471" s="507"/>
      <c r="HO471" s="507"/>
      <c r="HP471" s="507"/>
      <c r="HQ471" s="507"/>
      <c r="HR471" s="507"/>
      <c r="HS471" s="507"/>
      <c r="HT471" s="507"/>
      <c r="HU471" s="507"/>
      <c r="HV471" s="507"/>
      <c r="HW471" s="507"/>
      <c r="HX471" s="507"/>
      <c r="HY471" s="507"/>
      <c r="HZ471" s="507"/>
      <c r="IA471" s="507"/>
      <c r="IB471" s="507"/>
      <c r="IC471" s="507"/>
      <c r="ID471" s="507"/>
      <c r="IE471" s="507"/>
      <c r="IF471" s="507"/>
      <c r="IG471" s="507"/>
      <c r="IH471" s="507"/>
      <c r="II471" s="507"/>
      <c r="IJ471" s="507"/>
    </row>
    <row r="472" spans="1:244" s="398" customFormat="1" ht="19" x14ac:dyDescent="0.2">
      <c r="A472"/>
      <c r="B472" s="290"/>
      <c r="C472"/>
      <c r="D472" s="341"/>
      <c r="E472" s="463"/>
      <c r="F472" s="463"/>
      <c r="G472" s="271"/>
      <c r="H472"/>
      <c r="I472" s="99"/>
      <c r="J472"/>
      <c r="K472"/>
      <c r="L472"/>
      <c r="M472" s="275"/>
      <c r="N472" s="275"/>
      <c r="O472" s="275"/>
      <c r="P472" s="275"/>
      <c r="Q472" s="275"/>
      <c r="R472" s="275"/>
      <c r="S472" s="275"/>
      <c r="T472" s="275"/>
      <c r="U472" s="275"/>
      <c r="V472" s="275"/>
      <c r="W472" s="275"/>
      <c r="X472" s="275"/>
      <c r="Y472" s="275"/>
      <c r="Z472" s="275"/>
      <c r="AA472" s="275"/>
      <c r="AB472" s="23"/>
      <c r="AC472"/>
      <c r="AD472" s="92"/>
      <c r="AE472"/>
      <c r="AF472"/>
      <c r="AG472"/>
      <c r="AH472" s="96"/>
      <c r="AI472" s="471"/>
      <c r="AJ472" s="445"/>
      <c r="AK472" s="498"/>
      <c r="AL472" s="498"/>
      <c r="AM472" s="498"/>
      <c r="AN472" s="498"/>
      <c r="AO472" s="498"/>
      <c r="AP472" s="498"/>
      <c r="AQ472" s="498"/>
      <c r="AR472" s="498"/>
      <c r="AS472" s="498"/>
      <c r="AT472" s="498"/>
      <c r="AU472" s="498"/>
      <c r="AV472" s="498"/>
      <c r="AW472" s="498"/>
      <c r="AX472" s="498"/>
      <c r="AY472" s="448"/>
      <c r="AZ472" s="235"/>
      <c r="BA472" s="715"/>
      <c r="BB472"/>
      <c r="BC472" s="715"/>
      <c r="BD472"/>
      <c r="BE472" s="715"/>
      <c r="BF472"/>
      <c r="BG472" s="715"/>
      <c r="BH472"/>
      <c r="BI472" s="715"/>
      <c r="BJ472"/>
      <c r="BK472" s="715"/>
      <c r="BL472"/>
      <c r="BM472" s="715"/>
      <c r="BN472"/>
      <c r="BO472" s="387"/>
      <c r="BP472"/>
      <c r="BQ472" s="387"/>
      <c r="BR472"/>
      <c r="BS472" s="387"/>
      <c r="BT472"/>
      <c r="BU472" s="387"/>
      <c r="BV472"/>
      <c r="BW472" s="387"/>
      <c r="BX472"/>
      <c r="BY472" s="387"/>
      <c r="BZ472"/>
      <c r="CA472" s="387"/>
      <c r="CB472"/>
      <c r="CC472" s="387"/>
      <c r="CD472"/>
      <c r="CE472" s="387"/>
      <c r="CF472"/>
      <c r="CG472" s="387"/>
      <c r="CH472"/>
      <c r="CI472" s="387"/>
      <c r="CJ472"/>
      <c r="CK472" s="235"/>
      <c r="DN472" s="507"/>
      <c r="DO472" s="507"/>
      <c r="DP472" s="507"/>
      <c r="DQ472" s="507"/>
      <c r="DR472" s="507"/>
      <c r="DS472" s="507"/>
      <c r="DT472" s="507"/>
      <c r="DU472" s="507"/>
      <c r="DV472" s="507"/>
      <c r="DW472" s="507"/>
      <c r="DX472" s="507"/>
      <c r="DY472" s="507"/>
      <c r="DZ472" s="507"/>
      <c r="EA472" s="507"/>
      <c r="EB472" s="507"/>
      <c r="EC472" s="507"/>
      <c r="ED472" s="507"/>
      <c r="EE472" s="507"/>
      <c r="EF472" s="507"/>
      <c r="EG472" s="507"/>
      <c r="EH472" s="507"/>
      <c r="EI472" s="507"/>
      <c r="EJ472" s="507"/>
      <c r="EK472" s="507"/>
      <c r="EL472" s="507"/>
      <c r="EM472" s="507"/>
      <c r="EN472" s="507"/>
      <c r="EO472" s="507"/>
      <c r="EP472" s="507"/>
      <c r="EQ472" s="507"/>
      <c r="ER472" s="507"/>
      <c r="ES472" s="507"/>
      <c r="ET472" s="507"/>
      <c r="EU472" s="507"/>
      <c r="EV472" s="507"/>
      <c r="EW472" s="507"/>
      <c r="EX472" s="507"/>
      <c r="EY472" s="507"/>
      <c r="EZ472" s="507"/>
      <c r="FA472" s="507"/>
      <c r="FB472" s="507"/>
      <c r="FC472" s="507"/>
      <c r="FD472" s="507"/>
      <c r="FE472" s="507"/>
      <c r="FF472" s="507"/>
      <c r="FG472" s="507"/>
      <c r="FH472" s="507"/>
      <c r="FI472" s="507"/>
      <c r="FJ472" s="507"/>
      <c r="FK472" s="507"/>
      <c r="FL472" s="507"/>
      <c r="FM472" s="507"/>
      <c r="FN472" s="507"/>
      <c r="FO472" s="507"/>
      <c r="FP472" s="507"/>
      <c r="FQ472" s="507"/>
      <c r="FR472" s="507"/>
      <c r="FS472" s="507"/>
      <c r="FT472" s="507"/>
      <c r="FU472" s="507"/>
      <c r="FV472" s="507"/>
      <c r="FW472" s="507"/>
      <c r="FX472" s="507"/>
      <c r="FY472" s="507"/>
      <c r="FZ472" s="507"/>
      <c r="GA472" s="507"/>
      <c r="GB472" s="507"/>
      <c r="GC472" s="507"/>
      <c r="GD472" s="507"/>
      <c r="GE472" s="507"/>
      <c r="GF472" s="507"/>
      <c r="GG472" s="507"/>
      <c r="GH472" s="507"/>
      <c r="GI472" s="507"/>
      <c r="GJ472" s="507"/>
      <c r="GK472" s="507"/>
      <c r="GL472" s="507"/>
      <c r="GM472" s="507"/>
      <c r="GN472" s="507"/>
      <c r="GO472" s="507"/>
      <c r="GP472" s="507"/>
      <c r="GQ472" s="507"/>
      <c r="GR472" s="507"/>
      <c r="GS472" s="507"/>
      <c r="GT472" s="507"/>
      <c r="GU472" s="507"/>
      <c r="GV472" s="507"/>
      <c r="GW472" s="507"/>
      <c r="GX472" s="507"/>
      <c r="GY472" s="507"/>
      <c r="GZ472" s="507"/>
      <c r="HA472" s="507"/>
      <c r="HB472" s="507"/>
      <c r="HC472" s="507"/>
      <c r="HD472" s="507"/>
      <c r="HE472" s="507"/>
      <c r="HF472" s="507"/>
      <c r="HG472" s="507"/>
      <c r="HH472" s="507"/>
      <c r="HI472" s="507"/>
      <c r="HJ472" s="507"/>
      <c r="HK472" s="507"/>
      <c r="HL472" s="507"/>
      <c r="HM472" s="507"/>
      <c r="HN472" s="507"/>
      <c r="HO472" s="507"/>
      <c r="HP472" s="507"/>
      <c r="HQ472" s="507"/>
      <c r="HR472" s="507"/>
      <c r="HS472" s="507"/>
      <c r="HT472" s="507"/>
      <c r="HU472" s="507"/>
      <c r="HV472" s="507"/>
      <c r="HW472" s="507"/>
      <c r="HX472" s="507"/>
      <c r="HY472" s="507"/>
      <c r="HZ472" s="507"/>
      <c r="IA472" s="507"/>
      <c r="IB472" s="507"/>
      <c r="IC472" s="507"/>
      <c r="ID472" s="507"/>
      <c r="IE472" s="507"/>
      <c r="IF472" s="507"/>
      <c r="IG472" s="507"/>
      <c r="IH472" s="507"/>
      <c r="II472" s="507"/>
      <c r="IJ472" s="507"/>
    </row>
    <row r="473" spans="1:244" s="398" customFormat="1" ht="19" x14ac:dyDescent="0.2">
      <c r="A473"/>
      <c r="B473" s="290"/>
      <c r="C473"/>
      <c r="D473" s="341"/>
      <c r="E473" s="463"/>
      <c r="F473" s="463"/>
      <c r="G473" s="271"/>
      <c r="H473"/>
      <c r="I473" s="99"/>
      <c r="J473"/>
      <c r="K473"/>
      <c r="L473"/>
      <c r="M473" s="275"/>
      <c r="N473" s="275"/>
      <c r="O473" s="275"/>
      <c r="P473" s="275"/>
      <c r="Q473" s="275"/>
      <c r="R473" s="275"/>
      <c r="S473" s="275"/>
      <c r="T473" s="275"/>
      <c r="U473" s="275"/>
      <c r="V473" s="275"/>
      <c r="W473" s="275"/>
      <c r="X473" s="275"/>
      <c r="Y473" s="275"/>
      <c r="Z473" s="275"/>
      <c r="AA473" s="275"/>
      <c r="AB473" s="23"/>
      <c r="AC473"/>
      <c r="AD473" s="92"/>
      <c r="AE473"/>
      <c r="AF473"/>
      <c r="AG473"/>
      <c r="AH473" s="96"/>
      <c r="AI473" s="471"/>
      <c r="AJ473" s="445"/>
      <c r="AK473" s="498"/>
      <c r="AL473" s="498"/>
      <c r="AM473" s="498"/>
      <c r="AN473" s="498"/>
      <c r="AO473" s="498"/>
      <c r="AP473" s="498"/>
      <c r="AQ473" s="498"/>
      <c r="AR473" s="498"/>
      <c r="AS473" s="498"/>
      <c r="AT473" s="498"/>
      <c r="AU473" s="498"/>
      <c r="AV473" s="498"/>
      <c r="AW473" s="498"/>
      <c r="AX473" s="498"/>
      <c r="AY473" s="448"/>
      <c r="AZ473" s="235"/>
      <c r="BA473" s="715"/>
      <c r="BB473"/>
      <c r="BC473" s="715"/>
      <c r="BD473"/>
      <c r="BE473" s="715"/>
      <c r="BF473"/>
      <c r="BG473" s="715"/>
      <c r="BH473"/>
      <c r="BI473" s="715"/>
      <c r="BJ473"/>
      <c r="BK473" s="715"/>
      <c r="BL473"/>
      <c r="BM473" s="715"/>
      <c r="BN473"/>
      <c r="BO473" s="387"/>
      <c r="BP473"/>
      <c r="BQ473" s="387"/>
      <c r="BR473"/>
      <c r="BS473" s="387"/>
      <c r="BT473"/>
      <c r="BU473" s="387"/>
      <c r="BV473"/>
      <c r="BW473" s="387"/>
      <c r="BX473"/>
      <c r="BY473" s="387"/>
      <c r="BZ473"/>
      <c r="CA473" s="387"/>
      <c r="CB473"/>
      <c r="CC473" s="387"/>
      <c r="CD473"/>
      <c r="CE473" s="387"/>
      <c r="CF473"/>
      <c r="CG473" s="387"/>
      <c r="CH473"/>
      <c r="CI473" s="387"/>
      <c r="CJ473"/>
      <c r="CK473" s="235"/>
      <c r="DN473" s="507"/>
      <c r="DO473" s="507"/>
      <c r="DP473" s="507"/>
      <c r="DQ473" s="507"/>
      <c r="DR473" s="507"/>
      <c r="DS473" s="507"/>
      <c r="DT473" s="507"/>
      <c r="DU473" s="507"/>
      <c r="DV473" s="507"/>
      <c r="DW473" s="507"/>
      <c r="DX473" s="507"/>
      <c r="DY473" s="507"/>
      <c r="DZ473" s="507"/>
      <c r="EA473" s="507"/>
      <c r="EB473" s="507"/>
      <c r="EC473" s="507"/>
      <c r="ED473" s="507"/>
      <c r="EE473" s="507"/>
      <c r="EF473" s="507"/>
      <c r="EG473" s="507"/>
      <c r="EH473" s="507"/>
      <c r="EI473" s="507"/>
      <c r="EJ473" s="507"/>
      <c r="EK473" s="507"/>
      <c r="EL473" s="507"/>
      <c r="EM473" s="507"/>
      <c r="EN473" s="507"/>
      <c r="EO473" s="507"/>
      <c r="EP473" s="507"/>
      <c r="EQ473" s="507"/>
      <c r="ER473" s="507"/>
      <c r="ES473" s="507"/>
      <c r="ET473" s="507"/>
      <c r="EU473" s="507"/>
      <c r="EV473" s="507"/>
      <c r="EW473" s="507"/>
      <c r="EX473" s="507"/>
      <c r="EY473" s="507"/>
      <c r="EZ473" s="507"/>
      <c r="FA473" s="507"/>
      <c r="FB473" s="507"/>
      <c r="FC473" s="507"/>
      <c r="FD473" s="507"/>
      <c r="FE473" s="507"/>
      <c r="FF473" s="507"/>
      <c r="FG473" s="507"/>
      <c r="FH473" s="507"/>
      <c r="FI473" s="507"/>
      <c r="FJ473" s="507"/>
      <c r="FK473" s="507"/>
      <c r="FL473" s="507"/>
      <c r="FM473" s="507"/>
      <c r="FN473" s="507"/>
      <c r="FO473" s="507"/>
      <c r="FP473" s="507"/>
      <c r="FQ473" s="507"/>
      <c r="FR473" s="507"/>
      <c r="FS473" s="507"/>
      <c r="FT473" s="507"/>
      <c r="FU473" s="507"/>
      <c r="FV473" s="507"/>
      <c r="FW473" s="507"/>
      <c r="FX473" s="507"/>
      <c r="FY473" s="507"/>
      <c r="FZ473" s="507"/>
      <c r="GA473" s="507"/>
      <c r="GB473" s="507"/>
      <c r="GC473" s="507"/>
      <c r="GD473" s="507"/>
      <c r="GE473" s="507"/>
      <c r="GF473" s="507"/>
      <c r="GG473" s="507"/>
      <c r="GH473" s="507"/>
      <c r="GI473" s="507"/>
      <c r="GJ473" s="507"/>
      <c r="GK473" s="507"/>
      <c r="GL473" s="507"/>
      <c r="GM473" s="507"/>
      <c r="GN473" s="507"/>
      <c r="GO473" s="507"/>
      <c r="GP473" s="507"/>
      <c r="GQ473" s="507"/>
      <c r="GR473" s="507"/>
      <c r="GS473" s="507"/>
      <c r="GT473" s="507"/>
      <c r="GU473" s="507"/>
      <c r="GV473" s="507"/>
      <c r="GW473" s="507"/>
      <c r="GX473" s="507"/>
      <c r="GY473" s="507"/>
      <c r="GZ473" s="507"/>
      <c r="HA473" s="507"/>
      <c r="HB473" s="507"/>
      <c r="HC473" s="507"/>
      <c r="HD473" s="507"/>
      <c r="HE473" s="507"/>
      <c r="HF473" s="507"/>
      <c r="HG473" s="507"/>
      <c r="HH473" s="507"/>
      <c r="HI473" s="507"/>
      <c r="HJ473" s="507"/>
      <c r="HK473" s="507"/>
      <c r="HL473" s="507"/>
      <c r="HM473" s="507"/>
      <c r="HN473" s="507"/>
      <c r="HO473" s="507"/>
      <c r="HP473" s="507"/>
      <c r="HQ473" s="507"/>
      <c r="HR473" s="507"/>
      <c r="HS473" s="507"/>
      <c r="HT473" s="507"/>
      <c r="HU473" s="507"/>
      <c r="HV473" s="507"/>
      <c r="HW473" s="507"/>
      <c r="HX473" s="507"/>
      <c r="HY473" s="507"/>
      <c r="HZ473" s="507"/>
      <c r="IA473" s="507"/>
      <c r="IB473" s="507"/>
      <c r="IC473" s="507"/>
      <c r="ID473" s="507"/>
      <c r="IE473" s="507"/>
      <c r="IF473" s="507"/>
      <c r="IG473" s="507"/>
      <c r="IH473" s="507"/>
      <c r="II473" s="507"/>
      <c r="IJ473" s="507"/>
    </row>
    <row r="474" spans="1:244" s="398" customFormat="1" ht="19" x14ac:dyDescent="0.2">
      <c r="A474"/>
      <c r="B474" s="290"/>
      <c r="C474"/>
      <c r="D474" s="341"/>
      <c r="E474" s="463"/>
      <c r="F474" s="463"/>
      <c r="G474" s="271"/>
      <c r="H474"/>
      <c r="I474" s="99"/>
      <c r="J474"/>
      <c r="K474"/>
      <c r="L474"/>
      <c r="M474" s="275"/>
      <c r="N474" s="275"/>
      <c r="O474" s="275"/>
      <c r="P474" s="275"/>
      <c r="Q474" s="275"/>
      <c r="R474" s="275"/>
      <c r="S474" s="275"/>
      <c r="T474" s="275"/>
      <c r="U474" s="275"/>
      <c r="V474" s="275"/>
      <c r="W474" s="275"/>
      <c r="X474" s="275"/>
      <c r="Y474" s="275"/>
      <c r="Z474" s="275"/>
      <c r="AA474" s="275"/>
      <c r="AB474" s="23"/>
      <c r="AC474"/>
      <c r="AD474" s="92"/>
      <c r="AE474"/>
      <c r="AF474"/>
      <c r="AG474"/>
      <c r="AH474" s="96"/>
      <c r="AI474" s="471"/>
      <c r="AJ474" s="445"/>
      <c r="AK474" s="498"/>
      <c r="AL474" s="498"/>
      <c r="AM474" s="498"/>
      <c r="AN474" s="498"/>
      <c r="AO474" s="498"/>
      <c r="AP474" s="498"/>
      <c r="AQ474" s="498"/>
      <c r="AR474" s="498"/>
      <c r="AS474" s="498"/>
      <c r="AT474" s="498"/>
      <c r="AU474" s="498"/>
      <c r="AV474" s="498"/>
      <c r="AW474" s="498"/>
      <c r="AX474" s="498"/>
      <c r="AY474" s="448"/>
      <c r="AZ474" s="235"/>
      <c r="BA474" s="715"/>
      <c r="BB474"/>
      <c r="BC474" s="715"/>
      <c r="BD474"/>
      <c r="BE474" s="715"/>
      <c r="BF474"/>
      <c r="BG474" s="715"/>
      <c r="BH474"/>
      <c r="BI474" s="715"/>
      <c r="BJ474"/>
      <c r="BK474" s="715"/>
      <c r="BL474"/>
      <c r="BM474" s="715"/>
      <c r="BN474"/>
      <c r="BO474" s="387"/>
      <c r="BP474"/>
      <c r="BQ474" s="387"/>
      <c r="BR474"/>
      <c r="BS474" s="387"/>
      <c r="BT474"/>
      <c r="BU474" s="387"/>
      <c r="BV474"/>
      <c r="BW474" s="387"/>
      <c r="BX474"/>
      <c r="BY474" s="387"/>
      <c r="BZ474"/>
      <c r="CA474" s="387"/>
      <c r="CB474"/>
      <c r="CC474" s="387"/>
      <c r="CD474"/>
      <c r="CE474" s="387"/>
      <c r="CF474"/>
      <c r="CG474" s="387"/>
      <c r="CH474"/>
      <c r="CI474" s="387"/>
      <c r="CJ474"/>
      <c r="CK474" s="235"/>
      <c r="DN474" s="507"/>
      <c r="DO474" s="507"/>
      <c r="DP474" s="507"/>
      <c r="DQ474" s="507"/>
      <c r="DR474" s="507"/>
      <c r="DS474" s="507"/>
      <c r="DT474" s="507"/>
      <c r="DU474" s="507"/>
      <c r="DV474" s="507"/>
      <c r="DW474" s="507"/>
      <c r="DX474" s="507"/>
      <c r="DY474" s="507"/>
      <c r="DZ474" s="507"/>
      <c r="EA474" s="507"/>
      <c r="EB474" s="507"/>
      <c r="EC474" s="507"/>
      <c r="ED474" s="507"/>
      <c r="EE474" s="507"/>
      <c r="EF474" s="507"/>
      <c r="EG474" s="507"/>
      <c r="EH474" s="507"/>
      <c r="EI474" s="507"/>
      <c r="EJ474" s="507"/>
      <c r="EK474" s="507"/>
      <c r="EL474" s="507"/>
      <c r="EM474" s="507"/>
      <c r="EN474" s="507"/>
      <c r="EO474" s="507"/>
      <c r="EP474" s="507"/>
      <c r="EQ474" s="507"/>
      <c r="ER474" s="507"/>
      <c r="ES474" s="507"/>
      <c r="ET474" s="507"/>
      <c r="EU474" s="507"/>
      <c r="EV474" s="507"/>
      <c r="EW474" s="507"/>
      <c r="EX474" s="507"/>
      <c r="EY474" s="507"/>
      <c r="EZ474" s="507"/>
      <c r="FA474" s="507"/>
      <c r="FB474" s="507"/>
      <c r="FC474" s="507"/>
      <c r="FD474" s="507"/>
      <c r="FE474" s="507"/>
      <c r="FF474" s="507"/>
      <c r="FG474" s="507"/>
      <c r="FH474" s="507"/>
      <c r="FI474" s="507"/>
      <c r="FJ474" s="507"/>
      <c r="FK474" s="507"/>
      <c r="FL474" s="507"/>
      <c r="FM474" s="507"/>
      <c r="FN474" s="507"/>
      <c r="FO474" s="507"/>
      <c r="FP474" s="507"/>
      <c r="FQ474" s="507"/>
      <c r="FR474" s="507"/>
      <c r="FS474" s="507"/>
      <c r="FT474" s="507"/>
      <c r="FU474" s="507"/>
      <c r="FV474" s="507"/>
      <c r="FW474" s="507"/>
      <c r="FX474" s="507"/>
      <c r="FY474" s="507"/>
      <c r="FZ474" s="507"/>
      <c r="GA474" s="507"/>
      <c r="GB474" s="507"/>
      <c r="GC474" s="507"/>
      <c r="GD474" s="507"/>
      <c r="GE474" s="507"/>
      <c r="GF474" s="507"/>
      <c r="GG474" s="507"/>
      <c r="GH474" s="507"/>
      <c r="GI474" s="507"/>
      <c r="GJ474" s="507"/>
      <c r="GK474" s="507"/>
      <c r="GL474" s="507"/>
      <c r="GM474" s="507"/>
      <c r="GN474" s="507"/>
      <c r="GO474" s="507"/>
      <c r="GP474" s="507"/>
      <c r="GQ474" s="507"/>
      <c r="GR474" s="507"/>
      <c r="GS474" s="507"/>
      <c r="GT474" s="507"/>
      <c r="GU474" s="507"/>
      <c r="GV474" s="507"/>
      <c r="GW474" s="507"/>
      <c r="GX474" s="507"/>
      <c r="GY474" s="507"/>
      <c r="GZ474" s="507"/>
      <c r="HA474" s="507"/>
      <c r="HB474" s="507"/>
      <c r="HC474" s="507"/>
      <c r="HD474" s="507"/>
      <c r="HE474" s="507"/>
      <c r="HF474" s="507"/>
      <c r="HG474" s="507"/>
      <c r="HH474" s="507"/>
      <c r="HI474" s="507"/>
      <c r="HJ474" s="507"/>
      <c r="HK474" s="507"/>
      <c r="HL474" s="507"/>
      <c r="HM474" s="507"/>
      <c r="HN474" s="507"/>
      <c r="HO474" s="507"/>
      <c r="HP474" s="507"/>
      <c r="HQ474" s="507"/>
      <c r="HR474" s="507"/>
      <c r="HS474" s="507"/>
      <c r="HT474" s="507"/>
      <c r="HU474" s="507"/>
      <c r="HV474" s="507"/>
      <c r="HW474" s="507"/>
      <c r="HX474" s="507"/>
      <c r="HY474" s="507"/>
      <c r="HZ474" s="507"/>
      <c r="IA474" s="507"/>
      <c r="IB474" s="507"/>
      <c r="IC474" s="507"/>
      <c r="ID474" s="507"/>
      <c r="IE474" s="507"/>
      <c r="IF474" s="507"/>
      <c r="IG474" s="507"/>
      <c r="IH474" s="507"/>
      <c r="II474" s="507"/>
      <c r="IJ474" s="507"/>
    </row>
    <row r="475" spans="1:244" s="398" customFormat="1" ht="19" x14ac:dyDescent="0.2">
      <c r="A475"/>
      <c r="B475" s="290"/>
      <c r="C475"/>
      <c r="D475" s="341"/>
      <c r="E475" s="463"/>
      <c r="F475" s="463"/>
      <c r="G475" s="271"/>
      <c r="H475"/>
      <c r="I475" s="99"/>
      <c r="J475"/>
      <c r="K475"/>
      <c r="L475"/>
      <c r="M475" s="275"/>
      <c r="N475" s="275"/>
      <c r="O475" s="275"/>
      <c r="P475" s="275"/>
      <c r="Q475" s="275"/>
      <c r="R475" s="275"/>
      <c r="S475" s="275"/>
      <c r="T475" s="275"/>
      <c r="U475" s="275"/>
      <c r="V475" s="275"/>
      <c r="W475" s="275"/>
      <c r="X475" s="275"/>
      <c r="Y475" s="275"/>
      <c r="Z475" s="275"/>
      <c r="AA475" s="275"/>
      <c r="AB475" s="23"/>
      <c r="AC475"/>
      <c r="AD475" s="92"/>
      <c r="AE475"/>
      <c r="AF475"/>
      <c r="AG475"/>
      <c r="AH475" s="96"/>
      <c r="AI475" s="471"/>
      <c r="AJ475" s="445"/>
      <c r="AK475" s="498"/>
      <c r="AL475" s="498"/>
      <c r="AM475" s="498"/>
      <c r="AN475" s="498"/>
      <c r="AO475" s="498"/>
      <c r="AP475" s="498"/>
      <c r="AQ475" s="498"/>
      <c r="AR475" s="498"/>
      <c r="AS475" s="498"/>
      <c r="AT475" s="498"/>
      <c r="AU475" s="498"/>
      <c r="AV475" s="498"/>
      <c r="AW475" s="498"/>
      <c r="AX475" s="498"/>
      <c r="AY475" s="448"/>
      <c r="AZ475" s="235"/>
      <c r="BA475" s="715"/>
      <c r="BB475"/>
      <c r="BC475" s="715"/>
      <c r="BD475"/>
      <c r="BE475" s="715"/>
      <c r="BF475"/>
      <c r="BG475" s="715"/>
      <c r="BH475"/>
      <c r="BI475" s="715"/>
      <c r="BJ475"/>
      <c r="BK475" s="715"/>
      <c r="BL475"/>
      <c r="BM475" s="715"/>
      <c r="BN475"/>
      <c r="BO475" s="387"/>
      <c r="BP475"/>
      <c r="BQ475" s="387"/>
      <c r="BR475"/>
      <c r="BS475" s="387"/>
      <c r="BT475"/>
      <c r="BU475" s="387"/>
      <c r="BV475"/>
      <c r="BW475" s="387"/>
      <c r="BX475"/>
      <c r="BY475" s="387"/>
      <c r="BZ475"/>
      <c r="CA475" s="387"/>
      <c r="CB475"/>
      <c r="CC475" s="387"/>
      <c r="CD475"/>
      <c r="CE475" s="387"/>
      <c r="CF475"/>
      <c r="CG475" s="387"/>
      <c r="CH475"/>
      <c r="CI475" s="387"/>
      <c r="CJ475"/>
      <c r="CK475" s="235"/>
      <c r="DN475" s="507"/>
      <c r="DO475" s="507"/>
      <c r="DP475" s="507"/>
      <c r="DQ475" s="507"/>
      <c r="DR475" s="507"/>
      <c r="DS475" s="507"/>
      <c r="DT475" s="507"/>
      <c r="DU475" s="507"/>
      <c r="DV475" s="507"/>
      <c r="DW475" s="507"/>
      <c r="DX475" s="507"/>
      <c r="DY475" s="507"/>
      <c r="DZ475" s="507"/>
      <c r="EA475" s="507"/>
      <c r="EB475" s="507"/>
      <c r="EC475" s="507"/>
      <c r="ED475" s="507"/>
      <c r="EE475" s="507"/>
      <c r="EF475" s="507"/>
      <c r="EG475" s="507"/>
      <c r="EH475" s="507"/>
      <c r="EI475" s="507"/>
      <c r="EJ475" s="507"/>
      <c r="EK475" s="507"/>
      <c r="EL475" s="507"/>
      <c r="EM475" s="507"/>
      <c r="EN475" s="507"/>
      <c r="EO475" s="507"/>
      <c r="EP475" s="507"/>
      <c r="EQ475" s="507"/>
      <c r="ER475" s="507"/>
      <c r="ES475" s="507"/>
      <c r="ET475" s="507"/>
      <c r="EU475" s="507"/>
      <c r="EV475" s="507"/>
      <c r="EW475" s="507"/>
      <c r="EX475" s="507"/>
      <c r="EY475" s="507"/>
      <c r="EZ475" s="507"/>
      <c r="FA475" s="507"/>
      <c r="FB475" s="507"/>
      <c r="FC475" s="507"/>
      <c r="FD475" s="507"/>
      <c r="FE475" s="507"/>
      <c r="FF475" s="507"/>
      <c r="FG475" s="507"/>
      <c r="FH475" s="507"/>
      <c r="FI475" s="507"/>
      <c r="FJ475" s="507"/>
      <c r="FK475" s="507"/>
      <c r="FL475" s="507"/>
      <c r="FM475" s="507"/>
      <c r="FN475" s="507"/>
      <c r="FO475" s="507"/>
      <c r="FP475" s="507"/>
      <c r="FQ475" s="507"/>
      <c r="FR475" s="507"/>
      <c r="FS475" s="507"/>
      <c r="FT475" s="507"/>
      <c r="FU475" s="507"/>
      <c r="FV475" s="507"/>
      <c r="FW475" s="507"/>
      <c r="FX475" s="507"/>
      <c r="FY475" s="507"/>
      <c r="FZ475" s="507"/>
      <c r="GA475" s="507"/>
      <c r="GB475" s="507"/>
      <c r="GC475" s="507"/>
      <c r="GD475" s="507"/>
      <c r="GE475" s="507"/>
      <c r="GF475" s="507"/>
      <c r="GG475" s="507"/>
      <c r="GH475" s="507"/>
      <c r="GI475" s="507"/>
      <c r="GJ475" s="507"/>
      <c r="GK475" s="507"/>
      <c r="GL475" s="507"/>
      <c r="GM475" s="507"/>
      <c r="GN475" s="507"/>
      <c r="GO475" s="507"/>
      <c r="GP475" s="507"/>
      <c r="GQ475" s="507"/>
      <c r="GR475" s="507"/>
      <c r="GS475" s="507"/>
      <c r="GT475" s="507"/>
      <c r="GU475" s="507"/>
      <c r="GV475" s="507"/>
      <c r="GW475" s="507"/>
      <c r="GX475" s="507"/>
      <c r="GY475" s="507"/>
      <c r="GZ475" s="507"/>
      <c r="HA475" s="507"/>
      <c r="HB475" s="507"/>
      <c r="HC475" s="507"/>
      <c r="HD475" s="507"/>
      <c r="HE475" s="507"/>
      <c r="HF475" s="507"/>
      <c r="HG475" s="507"/>
      <c r="HH475" s="507"/>
      <c r="HI475" s="507"/>
      <c r="HJ475" s="507"/>
      <c r="HK475" s="507"/>
      <c r="HL475" s="507"/>
      <c r="HM475" s="507"/>
      <c r="HN475" s="507"/>
      <c r="HO475" s="507"/>
      <c r="HP475" s="507"/>
      <c r="HQ475" s="507"/>
      <c r="HR475" s="507"/>
      <c r="HS475" s="507"/>
      <c r="HT475" s="507"/>
      <c r="HU475" s="507"/>
      <c r="HV475" s="507"/>
      <c r="HW475" s="507"/>
      <c r="HX475" s="507"/>
      <c r="HY475" s="507"/>
      <c r="HZ475" s="507"/>
      <c r="IA475" s="507"/>
      <c r="IB475" s="507"/>
      <c r="IC475" s="507"/>
      <c r="ID475" s="507"/>
      <c r="IE475" s="507"/>
      <c r="IF475" s="507"/>
      <c r="IG475" s="507"/>
      <c r="IH475" s="507"/>
      <c r="II475" s="507"/>
      <c r="IJ475" s="507"/>
    </row>
    <row r="476" spans="1:244" s="398" customFormat="1" ht="19" x14ac:dyDescent="0.2">
      <c r="A476"/>
      <c r="B476" s="290"/>
      <c r="C476"/>
      <c r="D476" s="341"/>
      <c r="E476" s="463"/>
      <c r="F476" s="463"/>
      <c r="G476" s="271"/>
      <c r="H476"/>
      <c r="I476" s="99"/>
      <c r="J476"/>
      <c r="K476"/>
      <c r="L476"/>
      <c r="M476" s="275"/>
      <c r="N476" s="275"/>
      <c r="O476" s="275"/>
      <c r="P476" s="275"/>
      <c r="Q476" s="275"/>
      <c r="R476" s="275"/>
      <c r="S476" s="275"/>
      <c r="T476" s="275"/>
      <c r="U476" s="275"/>
      <c r="V476" s="275"/>
      <c r="W476" s="275"/>
      <c r="X476" s="275"/>
      <c r="Y476" s="275"/>
      <c r="Z476" s="275"/>
      <c r="AA476" s="275"/>
      <c r="AB476" s="23"/>
      <c r="AC476"/>
      <c r="AD476" s="92"/>
      <c r="AE476"/>
      <c r="AF476"/>
      <c r="AG476"/>
      <c r="AH476" s="96"/>
      <c r="AI476" s="471"/>
      <c r="AJ476" s="445"/>
      <c r="AK476" s="498"/>
      <c r="AL476" s="498"/>
      <c r="AM476" s="498"/>
      <c r="AN476" s="498"/>
      <c r="AO476" s="498"/>
      <c r="AP476" s="498"/>
      <c r="AQ476" s="498"/>
      <c r="AR476" s="498"/>
      <c r="AS476" s="498"/>
      <c r="AT476" s="498"/>
      <c r="AU476" s="498"/>
      <c r="AV476" s="498"/>
      <c r="AW476" s="498"/>
      <c r="AX476" s="498"/>
      <c r="AY476" s="448"/>
      <c r="AZ476" s="235"/>
      <c r="BA476" s="715"/>
      <c r="BB476"/>
      <c r="BC476" s="715"/>
      <c r="BD476"/>
      <c r="BE476" s="715"/>
      <c r="BF476"/>
      <c r="BG476" s="715"/>
      <c r="BH476"/>
      <c r="BI476" s="715"/>
      <c r="BJ476"/>
      <c r="BK476" s="715"/>
      <c r="BL476"/>
      <c r="BM476" s="715"/>
      <c r="BN476"/>
      <c r="BO476" s="387"/>
      <c r="BP476"/>
      <c r="BQ476" s="387"/>
      <c r="BR476"/>
      <c r="BS476" s="387"/>
      <c r="BT476"/>
      <c r="BU476" s="387"/>
      <c r="BV476"/>
      <c r="BW476" s="387"/>
      <c r="BX476"/>
      <c r="BY476" s="387"/>
      <c r="BZ476"/>
      <c r="CA476" s="387"/>
      <c r="CB476"/>
      <c r="CC476" s="387"/>
      <c r="CD476"/>
      <c r="CE476" s="387"/>
      <c r="CF476"/>
      <c r="CG476" s="387"/>
      <c r="CH476"/>
      <c r="CI476" s="387"/>
      <c r="CJ476"/>
      <c r="CK476" s="235"/>
      <c r="DN476" s="507"/>
      <c r="DO476" s="507"/>
      <c r="DP476" s="507"/>
      <c r="DQ476" s="507"/>
      <c r="DR476" s="507"/>
      <c r="DS476" s="507"/>
      <c r="DT476" s="507"/>
      <c r="DU476" s="507"/>
      <c r="DV476" s="507"/>
      <c r="DW476" s="507"/>
      <c r="DX476" s="507"/>
      <c r="DY476" s="507"/>
      <c r="DZ476" s="507"/>
      <c r="EA476" s="507"/>
      <c r="EB476" s="507"/>
      <c r="EC476" s="507"/>
      <c r="ED476" s="507"/>
      <c r="EE476" s="507"/>
      <c r="EF476" s="507"/>
      <c r="EG476" s="507"/>
      <c r="EH476" s="507"/>
      <c r="EI476" s="507"/>
      <c r="EJ476" s="507"/>
      <c r="EK476" s="507"/>
      <c r="EL476" s="507"/>
      <c r="EM476" s="507"/>
      <c r="EN476" s="507"/>
      <c r="EO476" s="507"/>
      <c r="EP476" s="507"/>
      <c r="EQ476" s="507"/>
      <c r="ER476" s="507"/>
      <c r="ES476" s="507"/>
      <c r="ET476" s="507"/>
      <c r="EU476" s="507"/>
      <c r="EV476" s="507"/>
      <c r="EW476" s="507"/>
      <c r="EX476" s="507"/>
      <c r="EY476" s="507"/>
      <c r="EZ476" s="507"/>
      <c r="FA476" s="507"/>
      <c r="FB476" s="507"/>
      <c r="FC476" s="507"/>
      <c r="FD476" s="507"/>
      <c r="FE476" s="507"/>
      <c r="FF476" s="507"/>
      <c r="FG476" s="507"/>
      <c r="FH476" s="507"/>
      <c r="FI476" s="507"/>
      <c r="FJ476" s="507"/>
      <c r="FK476" s="507"/>
      <c r="FL476" s="507"/>
      <c r="FM476" s="507"/>
      <c r="FN476" s="507"/>
      <c r="FO476" s="507"/>
      <c r="FP476" s="507"/>
      <c r="FQ476" s="507"/>
      <c r="FR476" s="507"/>
      <c r="FS476" s="507"/>
      <c r="FT476" s="507"/>
      <c r="FU476" s="507"/>
      <c r="FV476" s="507"/>
      <c r="FW476" s="507"/>
      <c r="FX476" s="507"/>
      <c r="FY476" s="507"/>
      <c r="FZ476" s="507"/>
      <c r="GA476" s="507"/>
      <c r="GB476" s="507"/>
      <c r="GC476" s="507"/>
      <c r="GD476" s="507"/>
      <c r="GE476" s="507"/>
      <c r="GF476" s="507"/>
      <c r="GG476" s="507"/>
      <c r="GH476" s="507"/>
      <c r="GI476" s="507"/>
      <c r="GJ476" s="507"/>
      <c r="GK476" s="507"/>
      <c r="GL476" s="507"/>
      <c r="GM476" s="507"/>
      <c r="GN476" s="507"/>
      <c r="GO476" s="507"/>
      <c r="GP476" s="507"/>
      <c r="GQ476" s="507"/>
      <c r="GR476" s="507"/>
      <c r="GS476" s="507"/>
      <c r="GT476" s="507"/>
      <c r="GU476" s="507"/>
      <c r="GV476" s="507"/>
      <c r="GW476" s="507"/>
      <c r="GX476" s="507"/>
      <c r="GY476" s="507"/>
      <c r="GZ476" s="507"/>
      <c r="HA476" s="507"/>
      <c r="HB476" s="507"/>
      <c r="HC476" s="507"/>
      <c r="HD476" s="507"/>
      <c r="HE476" s="507"/>
      <c r="HF476" s="507"/>
      <c r="HG476" s="507"/>
      <c r="HH476" s="507"/>
      <c r="HI476" s="507"/>
      <c r="HJ476" s="507"/>
      <c r="HK476" s="507"/>
      <c r="HL476" s="507"/>
      <c r="HM476" s="507"/>
      <c r="HN476" s="507"/>
      <c r="HO476" s="507"/>
      <c r="HP476" s="507"/>
      <c r="HQ476" s="507"/>
      <c r="HR476" s="507"/>
      <c r="HS476" s="507"/>
      <c r="HT476" s="507"/>
      <c r="HU476" s="507"/>
      <c r="HV476" s="507"/>
      <c r="HW476" s="507"/>
      <c r="HX476" s="507"/>
      <c r="HY476" s="507"/>
      <c r="HZ476" s="507"/>
      <c r="IA476" s="507"/>
      <c r="IB476" s="507"/>
      <c r="IC476" s="507"/>
      <c r="ID476" s="507"/>
      <c r="IE476" s="507"/>
      <c r="IF476" s="507"/>
      <c r="IG476" s="507"/>
      <c r="IH476" s="507"/>
      <c r="II476" s="507"/>
      <c r="IJ476" s="507"/>
    </row>
    <row r="477" spans="1:244" s="398" customFormat="1" ht="19" x14ac:dyDescent="0.2">
      <c r="A477"/>
      <c r="B477" s="290"/>
      <c r="C477"/>
      <c r="D477" s="341"/>
      <c r="E477" s="463"/>
      <c r="F477" s="463"/>
      <c r="G477" s="271"/>
      <c r="H477"/>
      <c r="I477" s="99"/>
      <c r="J477"/>
      <c r="K477"/>
      <c r="L477"/>
      <c r="M477" s="275"/>
      <c r="N477" s="275"/>
      <c r="O477" s="275"/>
      <c r="P477" s="275"/>
      <c r="Q477" s="275"/>
      <c r="R477" s="275"/>
      <c r="S477" s="275"/>
      <c r="T477" s="275"/>
      <c r="U477" s="275"/>
      <c r="V477" s="275"/>
      <c r="W477" s="275"/>
      <c r="X477" s="275"/>
      <c r="Y477" s="275"/>
      <c r="Z477" s="275"/>
      <c r="AA477" s="275"/>
      <c r="AB477" s="23"/>
      <c r="AC477"/>
      <c r="AD477" s="92"/>
      <c r="AE477"/>
      <c r="AF477"/>
      <c r="AG477"/>
      <c r="AH477" s="96"/>
      <c r="AI477" s="471"/>
      <c r="AJ477" s="445"/>
      <c r="AK477" s="498"/>
      <c r="AL477" s="498"/>
      <c r="AM477" s="498"/>
      <c r="AN477" s="498"/>
      <c r="AO477" s="498"/>
      <c r="AP477" s="498"/>
      <c r="AQ477" s="498"/>
      <c r="AR477" s="498"/>
      <c r="AS477" s="498"/>
      <c r="AT477" s="498"/>
      <c r="AU477" s="498"/>
      <c r="AV477" s="498"/>
      <c r="AW477" s="498"/>
      <c r="AX477" s="498"/>
      <c r="AY477" s="448"/>
      <c r="AZ477" s="235"/>
      <c r="BA477" s="715"/>
      <c r="BB477"/>
      <c r="BC477" s="715"/>
      <c r="BD477"/>
      <c r="BE477" s="715"/>
      <c r="BF477"/>
      <c r="BG477" s="715"/>
      <c r="BH477"/>
      <c r="BI477" s="715"/>
      <c r="BJ477"/>
      <c r="BK477" s="715"/>
      <c r="BL477"/>
      <c r="BM477" s="715"/>
      <c r="BN477"/>
      <c r="BO477" s="387"/>
      <c r="BP477"/>
      <c r="BQ477" s="387"/>
      <c r="BR477"/>
      <c r="BS477" s="387"/>
      <c r="BT477"/>
      <c r="BU477" s="387"/>
      <c r="BV477"/>
      <c r="BW477" s="387"/>
      <c r="BX477"/>
      <c r="BY477" s="387"/>
      <c r="BZ477"/>
      <c r="CA477" s="387"/>
      <c r="CB477"/>
      <c r="CC477" s="387"/>
      <c r="CD477"/>
      <c r="CE477" s="387"/>
      <c r="CF477"/>
      <c r="CG477" s="387"/>
      <c r="CH477"/>
      <c r="CI477" s="387"/>
      <c r="CJ477"/>
      <c r="CK477" s="235"/>
      <c r="DN477" s="507"/>
      <c r="DO477" s="507"/>
      <c r="DP477" s="507"/>
      <c r="DQ477" s="507"/>
      <c r="DR477" s="507"/>
      <c r="DS477" s="507"/>
      <c r="DT477" s="507"/>
      <c r="DU477" s="507"/>
      <c r="DV477" s="507"/>
      <c r="DW477" s="507"/>
      <c r="DX477" s="507"/>
      <c r="DY477" s="507"/>
      <c r="DZ477" s="507"/>
      <c r="EA477" s="507"/>
      <c r="EB477" s="507"/>
      <c r="EC477" s="507"/>
      <c r="ED477" s="507"/>
      <c r="EE477" s="507"/>
      <c r="EF477" s="507"/>
      <c r="EG477" s="507"/>
      <c r="EH477" s="507"/>
      <c r="EI477" s="507"/>
      <c r="EJ477" s="507"/>
      <c r="EK477" s="507"/>
      <c r="EL477" s="507"/>
      <c r="EM477" s="507"/>
      <c r="EN477" s="507"/>
      <c r="EO477" s="507"/>
      <c r="EP477" s="507"/>
      <c r="EQ477" s="507"/>
      <c r="ER477" s="507"/>
      <c r="ES477" s="507"/>
      <c r="ET477" s="507"/>
      <c r="EU477" s="507"/>
      <c r="EV477" s="507"/>
      <c r="EW477" s="507"/>
      <c r="EX477" s="507"/>
      <c r="EY477" s="507"/>
      <c r="EZ477" s="507"/>
      <c r="FA477" s="507"/>
      <c r="FB477" s="507"/>
      <c r="FC477" s="507"/>
      <c r="FD477" s="507"/>
      <c r="FE477" s="507"/>
      <c r="FF477" s="507"/>
      <c r="FG477" s="507"/>
      <c r="FH477" s="507"/>
      <c r="FI477" s="507"/>
      <c r="FJ477" s="507"/>
      <c r="FK477" s="507"/>
      <c r="FL477" s="507"/>
      <c r="FM477" s="507"/>
      <c r="FN477" s="507"/>
      <c r="FO477" s="507"/>
      <c r="FP477" s="507"/>
      <c r="FQ477" s="507"/>
      <c r="FR477" s="507"/>
      <c r="FS477" s="507"/>
      <c r="FT477" s="507"/>
      <c r="FU477" s="507"/>
      <c r="FV477" s="507"/>
      <c r="FW477" s="507"/>
      <c r="FX477" s="507"/>
      <c r="FY477" s="507"/>
      <c r="FZ477" s="507"/>
      <c r="GA477" s="507"/>
      <c r="GB477" s="507"/>
      <c r="GC477" s="507"/>
      <c r="GD477" s="507"/>
      <c r="GE477" s="507"/>
      <c r="GF477" s="507"/>
      <c r="GG477" s="507"/>
      <c r="GH477" s="507"/>
      <c r="GI477" s="507"/>
      <c r="GJ477" s="507"/>
      <c r="GK477" s="507"/>
      <c r="GL477" s="507"/>
      <c r="GM477" s="507"/>
      <c r="GN477" s="507"/>
      <c r="GO477" s="507"/>
      <c r="GP477" s="507"/>
      <c r="GQ477" s="507"/>
      <c r="GR477" s="507"/>
      <c r="GS477" s="507"/>
      <c r="GT477" s="507"/>
      <c r="GU477" s="507"/>
      <c r="GV477" s="507"/>
      <c r="GW477" s="507"/>
      <c r="GX477" s="507"/>
      <c r="GY477" s="507"/>
      <c r="GZ477" s="507"/>
      <c r="HA477" s="507"/>
      <c r="HB477" s="507"/>
      <c r="HC477" s="507"/>
      <c r="HD477" s="507"/>
      <c r="HE477" s="507"/>
      <c r="HF477" s="507"/>
      <c r="HG477" s="507"/>
      <c r="HH477" s="507"/>
      <c r="HI477" s="507"/>
      <c r="HJ477" s="507"/>
      <c r="HK477" s="507"/>
      <c r="HL477" s="507"/>
      <c r="HM477" s="507"/>
      <c r="HN477" s="507"/>
      <c r="HO477" s="507"/>
      <c r="HP477" s="507"/>
      <c r="HQ477" s="507"/>
      <c r="HR477" s="507"/>
      <c r="HS477" s="507"/>
      <c r="HT477" s="507"/>
      <c r="HU477" s="507"/>
      <c r="HV477" s="507"/>
      <c r="HW477" s="507"/>
      <c r="HX477" s="507"/>
      <c r="HY477" s="507"/>
      <c r="HZ477" s="507"/>
      <c r="IA477" s="507"/>
      <c r="IB477" s="507"/>
      <c r="IC477" s="507"/>
      <c r="ID477" s="507"/>
      <c r="IE477" s="507"/>
      <c r="IF477" s="507"/>
      <c r="IG477" s="507"/>
      <c r="IH477" s="507"/>
      <c r="II477" s="507"/>
      <c r="IJ477" s="507"/>
    </row>
    <row r="478" spans="1:244" s="398" customFormat="1" ht="19" x14ac:dyDescent="0.2">
      <c r="A478"/>
      <c r="B478" s="290"/>
      <c r="C478"/>
      <c r="D478" s="341"/>
      <c r="E478" s="463"/>
      <c r="F478" s="463"/>
      <c r="G478" s="271"/>
      <c r="H478"/>
      <c r="I478" s="99"/>
      <c r="J478"/>
      <c r="K478"/>
      <c r="L478"/>
      <c r="M478" s="275"/>
      <c r="N478" s="275"/>
      <c r="O478" s="275"/>
      <c r="P478" s="275"/>
      <c r="Q478" s="275"/>
      <c r="R478" s="275"/>
      <c r="S478" s="275"/>
      <c r="T478" s="275"/>
      <c r="U478" s="275"/>
      <c r="V478" s="275"/>
      <c r="W478" s="275"/>
      <c r="X478" s="275"/>
      <c r="Y478" s="275"/>
      <c r="Z478" s="275"/>
      <c r="AA478" s="275"/>
      <c r="AB478" s="23"/>
      <c r="AC478"/>
      <c r="AD478" s="92"/>
      <c r="AE478"/>
      <c r="AF478"/>
      <c r="AG478"/>
      <c r="AH478" s="96"/>
      <c r="AI478" s="471"/>
      <c r="AJ478" s="445"/>
      <c r="AK478" s="498"/>
      <c r="AL478" s="498"/>
      <c r="AM478" s="498"/>
      <c r="AN478" s="498"/>
      <c r="AO478" s="498"/>
      <c r="AP478" s="498"/>
      <c r="AQ478" s="498"/>
      <c r="AR478" s="498"/>
      <c r="AS478" s="498"/>
      <c r="AT478" s="498"/>
      <c r="AU478" s="498"/>
      <c r="AV478" s="498"/>
      <c r="AW478" s="498"/>
      <c r="AX478" s="498"/>
      <c r="AY478" s="448"/>
      <c r="AZ478" s="235"/>
      <c r="BA478" s="715"/>
      <c r="BB478"/>
      <c r="BC478" s="715"/>
      <c r="BD478"/>
      <c r="BE478" s="715"/>
      <c r="BF478"/>
      <c r="BG478" s="715"/>
      <c r="BH478"/>
      <c r="BI478" s="715"/>
      <c r="BJ478"/>
      <c r="BK478" s="715"/>
      <c r="BL478"/>
      <c r="BM478" s="715"/>
      <c r="BN478"/>
      <c r="BO478" s="387"/>
      <c r="BP478"/>
      <c r="BQ478" s="387"/>
      <c r="BR478"/>
      <c r="BS478" s="387"/>
      <c r="BT478"/>
      <c r="BU478" s="387"/>
      <c r="BV478"/>
      <c r="BW478" s="387"/>
      <c r="BX478"/>
      <c r="BY478" s="387"/>
      <c r="BZ478"/>
      <c r="CA478" s="387"/>
      <c r="CB478"/>
      <c r="CC478" s="387"/>
      <c r="CD478"/>
      <c r="CE478" s="387"/>
      <c r="CF478"/>
      <c r="CG478" s="387"/>
      <c r="CH478"/>
      <c r="CI478" s="387"/>
      <c r="CJ478"/>
      <c r="CK478" s="235"/>
      <c r="DN478" s="507"/>
      <c r="DO478" s="507"/>
      <c r="DP478" s="507"/>
      <c r="DQ478" s="507"/>
      <c r="DR478" s="507"/>
      <c r="DS478" s="507"/>
      <c r="DT478" s="507"/>
      <c r="DU478" s="507"/>
      <c r="DV478" s="507"/>
      <c r="DW478" s="507"/>
      <c r="DX478" s="507"/>
      <c r="DY478" s="507"/>
      <c r="DZ478" s="507"/>
      <c r="EA478" s="507"/>
      <c r="EB478" s="507"/>
      <c r="EC478" s="507"/>
      <c r="ED478" s="507"/>
      <c r="EE478" s="507"/>
      <c r="EF478" s="507"/>
      <c r="EG478" s="507"/>
      <c r="EH478" s="507"/>
      <c r="EI478" s="507"/>
      <c r="EJ478" s="507"/>
      <c r="EK478" s="507"/>
      <c r="EL478" s="507"/>
      <c r="EM478" s="507"/>
      <c r="EN478" s="507"/>
      <c r="EO478" s="507"/>
      <c r="EP478" s="507"/>
      <c r="EQ478" s="507"/>
      <c r="ER478" s="507"/>
      <c r="ES478" s="507"/>
      <c r="ET478" s="507"/>
      <c r="EU478" s="507"/>
      <c r="EV478" s="507"/>
      <c r="EW478" s="507"/>
      <c r="EX478" s="507"/>
      <c r="EY478" s="507"/>
      <c r="EZ478" s="507"/>
      <c r="FA478" s="507"/>
      <c r="FB478" s="507"/>
      <c r="FC478" s="507"/>
      <c r="FD478" s="507"/>
      <c r="FE478" s="507"/>
      <c r="FF478" s="507"/>
      <c r="FG478" s="507"/>
      <c r="FH478" s="507"/>
      <c r="FI478" s="507"/>
      <c r="FJ478" s="507"/>
      <c r="FK478" s="507"/>
      <c r="FL478" s="507"/>
      <c r="FM478" s="507"/>
      <c r="FN478" s="507"/>
      <c r="FO478" s="507"/>
      <c r="FP478" s="507"/>
      <c r="FQ478" s="507"/>
      <c r="FR478" s="507"/>
      <c r="FS478" s="507"/>
      <c r="FT478" s="507"/>
      <c r="FU478" s="507"/>
      <c r="FV478" s="507"/>
      <c r="FW478" s="507"/>
      <c r="FX478" s="507"/>
      <c r="FY478" s="507"/>
      <c r="FZ478" s="507"/>
      <c r="GA478" s="507"/>
      <c r="GB478" s="507"/>
      <c r="GC478" s="507"/>
      <c r="GD478" s="507"/>
      <c r="GE478" s="507"/>
      <c r="GF478" s="507"/>
      <c r="GG478" s="507"/>
      <c r="GH478" s="507"/>
      <c r="GI478" s="507"/>
      <c r="GJ478" s="507"/>
      <c r="GK478" s="507"/>
      <c r="GL478" s="507"/>
      <c r="GM478" s="507"/>
      <c r="GN478" s="507"/>
      <c r="GO478" s="507"/>
      <c r="GP478" s="507"/>
      <c r="GQ478" s="507"/>
      <c r="GR478" s="507"/>
      <c r="GS478" s="507"/>
      <c r="GT478" s="507"/>
      <c r="GU478" s="507"/>
      <c r="GV478" s="507"/>
      <c r="GW478" s="507"/>
      <c r="GX478" s="507"/>
      <c r="GY478" s="507"/>
      <c r="GZ478" s="507"/>
      <c r="HA478" s="507"/>
      <c r="HB478" s="507"/>
      <c r="HC478" s="507"/>
      <c r="HD478" s="507"/>
      <c r="HE478" s="507"/>
      <c r="HF478" s="507"/>
      <c r="HG478" s="507"/>
      <c r="HH478" s="507"/>
      <c r="HI478" s="507"/>
      <c r="HJ478" s="507"/>
      <c r="HK478" s="507"/>
      <c r="HL478" s="507"/>
      <c r="HM478" s="507"/>
      <c r="HN478" s="507"/>
      <c r="HO478" s="507"/>
      <c r="HP478" s="507"/>
      <c r="HQ478" s="507"/>
      <c r="HR478" s="507"/>
      <c r="HS478" s="507"/>
      <c r="HT478" s="507"/>
      <c r="HU478" s="507"/>
      <c r="HV478" s="507"/>
      <c r="HW478" s="507"/>
      <c r="HX478" s="507"/>
      <c r="HY478" s="507"/>
      <c r="HZ478" s="507"/>
      <c r="IA478" s="507"/>
      <c r="IB478" s="507"/>
      <c r="IC478" s="507"/>
      <c r="ID478" s="507"/>
      <c r="IE478" s="507"/>
      <c r="IF478" s="507"/>
      <c r="IG478" s="507"/>
      <c r="IH478" s="507"/>
      <c r="II478" s="507"/>
      <c r="IJ478" s="507"/>
    </row>
    <row r="479" spans="1:244" s="398" customFormat="1" ht="19" x14ac:dyDescent="0.2">
      <c r="A479"/>
      <c r="B479" s="290"/>
      <c r="C479"/>
      <c r="D479" s="341"/>
      <c r="E479" s="463"/>
      <c r="F479" s="463"/>
      <c r="G479" s="271"/>
      <c r="H479"/>
      <c r="I479" s="99"/>
      <c r="J479"/>
      <c r="K479"/>
      <c r="L479"/>
      <c r="M479" s="275"/>
      <c r="N479" s="275"/>
      <c r="O479" s="275"/>
      <c r="P479" s="275"/>
      <c r="Q479" s="275"/>
      <c r="R479" s="275"/>
      <c r="S479" s="275"/>
      <c r="T479" s="275"/>
      <c r="U479" s="275"/>
      <c r="V479" s="275"/>
      <c r="W479" s="275"/>
      <c r="X479" s="275"/>
      <c r="Y479" s="275"/>
      <c r="Z479" s="275"/>
      <c r="AA479" s="275"/>
      <c r="AB479" s="23"/>
      <c r="AC479"/>
      <c r="AD479" s="92"/>
      <c r="AE479"/>
      <c r="AF479"/>
      <c r="AG479"/>
      <c r="AH479" s="96"/>
      <c r="AI479" s="471"/>
      <c r="AJ479" s="445"/>
      <c r="AK479" s="498"/>
      <c r="AL479" s="498"/>
      <c r="AM479" s="498"/>
      <c r="AN479" s="498"/>
      <c r="AO479" s="498"/>
      <c r="AP479" s="498"/>
      <c r="AQ479" s="498"/>
      <c r="AR479" s="498"/>
      <c r="AS479" s="498"/>
      <c r="AT479" s="498"/>
      <c r="AU479" s="498"/>
      <c r="AV479" s="498"/>
      <c r="AW479" s="498"/>
      <c r="AX479" s="498"/>
      <c r="AY479" s="448"/>
      <c r="AZ479" s="235"/>
      <c r="BA479" s="715"/>
      <c r="BB479"/>
      <c r="BC479" s="715"/>
      <c r="BD479"/>
      <c r="BE479" s="715"/>
      <c r="BF479"/>
      <c r="BG479" s="715"/>
      <c r="BH479"/>
      <c r="BI479" s="715"/>
      <c r="BJ479"/>
      <c r="BK479" s="715"/>
      <c r="BL479"/>
      <c r="BM479" s="715"/>
      <c r="BN479"/>
      <c r="BO479" s="387"/>
      <c r="BP479"/>
      <c r="BQ479" s="387"/>
      <c r="BR479"/>
      <c r="BS479" s="387"/>
      <c r="BT479"/>
      <c r="BU479" s="387"/>
      <c r="BV479"/>
      <c r="BW479" s="387"/>
      <c r="BX479"/>
      <c r="BY479" s="387"/>
      <c r="BZ479"/>
      <c r="CA479" s="387"/>
      <c r="CB479"/>
      <c r="CC479" s="387"/>
      <c r="CD479"/>
      <c r="CE479" s="387"/>
      <c r="CF479"/>
      <c r="CG479" s="387"/>
      <c r="CH479"/>
      <c r="CI479" s="387"/>
      <c r="CJ479"/>
      <c r="CK479" s="235"/>
      <c r="DN479" s="507"/>
      <c r="DO479" s="507"/>
      <c r="DP479" s="507"/>
      <c r="DQ479" s="507"/>
      <c r="DR479" s="507"/>
      <c r="DS479" s="507"/>
      <c r="DT479" s="507"/>
      <c r="DU479" s="507"/>
      <c r="DV479" s="507"/>
      <c r="DW479" s="507"/>
      <c r="DX479" s="507"/>
      <c r="DY479" s="507"/>
      <c r="DZ479" s="507"/>
      <c r="EA479" s="507"/>
      <c r="EB479" s="507"/>
      <c r="EC479" s="507"/>
      <c r="ED479" s="507"/>
      <c r="EE479" s="507"/>
      <c r="EF479" s="507"/>
      <c r="EG479" s="507"/>
      <c r="EH479" s="507"/>
      <c r="EI479" s="507"/>
      <c r="EJ479" s="507"/>
      <c r="EK479" s="507"/>
      <c r="EL479" s="507"/>
      <c r="EM479" s="507"/>
      <c r="EN479" s="507"/>
      <c r="EO479" s="507"/>
      <c r="EP479" s="507"/>
      <c r="EQ479" s="507"/>
      <c r="ER479" s="507"/>
      <c r="ES479" s="507"/>
      <c r="ET479" s="507"/>
      <c r="EU479" s="507"/>
      <c r="EV479" s="507"/>
      <c r="EW479" s="507"/>
      <c r="EX479" s="507"/>
      <c r="EY479" s="507"/>
      <c r="EZ479" s="507"/>
      <c r="FA479" s="507"/>
      <c r="FB479" s="507"/>
      <c r="FC479" s="507"/>
      <c r="FD479" s="507"/>
      <c r="FE479" s="507"/>
      <c r="FF479" s="507"/>
      <c r="FG479" s="507"/>
      <c r="FH479" s="507"/>
      <c r="FI479" s="507"/>
      <c r="FJ479" s="507"/>
      <c r="FK479" s="507"/>
      <c r="FL479" s="507"/>
      <c r="FM479" s="507"/>
      <c r="FN479" s="507"/>
      <c r="FO479" s="507"/>
      <c r="FP479" s="507"/>
      <c r="FQ479" s="507"/>
      <c r="FR479" s="507"/>
      <c r="FS479" s="507"/>
      <c r="FT479" s="507"/>
      <c r="FU479" s="507"/>
      <c r="FV479" s="507"/>
      <c r="FW479" s="507"/>
      <c r="FX479" s="507"/>
      <c r="FY479" s="507"/>
      <c r="FZ479" s="507"/>
      <c r="GA479" s="507"/>
      <c r="GB479" s="507"/>
      <c r="GC479" s="507"/>
      <c r="GD479" s="507"/>
      <c r="GE479" s="507"/>
      <c r="GF479" s="507"/>
      <c r="GG479" s="507"/>
      <c r="GH479" s="507"/>
      <c r="GI479" s="507"/>
      <c r="GJ479" s="507"/>
      <c r="GK479" s="507"/>
      <c r="GL479" s="507"/>
      <c r="GM479" s="507"/>
      <c r="GN479" s="507"/>
      <c r="GO479" s="507"/>
      <c r="GP479" s="507"/>
      <c r="GQ479" s="507"/>
      <c r="GR479" s="507"/>
      <c r="GS479" s="507"/>
      <c r="GT479" s="507"/>
      <c r="GU479" s="507"/>
      <c r="GV479" s="507"/>
      <c r="GW479" s="507"/>
      <c r="GX479" s="507"/>
      <c r="GY479" s="507"/>
      <c r="GZ479" s="507"/>
      <c r="HA479" s="507"/>
      <c r="HB479" s="507"/>
      <c r="HC479" s="507"/>
      <c r="HD479" s="507"/>
      <c r="HE479" s="507"/>
      <c r="HF479" s="507"/>
      <c r="HG479" s="507"/>
      <c r="HH479" s="507"/>
      <c r="HI479" s="507"/>
      <c r="HJ479" s="507"/>
      <c r="HK479" s="507"/>
      <c r="HL479" s="507"/>
      <c r="HM479" s="507"/>
      <c r="HN479" s="507"/>
      <c r="HO479" s="507"/>
      <c r="HP479" s="507"/>
      <c r="HQ479" s="507"/>
      <c r="HR479" s="507"/>
      <c r="HS479" s="507"/>
      <c r="HT479" s="507"/>
      <c r="HU479" s="507"/>
      <c r="HV479" s="507"/>
      <c r="HW479" s="507"/>
      <c r="HX479" s="507"/>
      <c r="HY479" s="507"/>
      <c r="HZ479" s="507"/>
      <c r="IA479" s="507"/>
      <c r="IB479" s="507"/>
      <c r="IC479" s="507"/>
      <c r="ID479" s="507"/>
      <c r="IE479" s="507"/>
      <c r="IF479" s="507"/>
      <c r="IG479" s="507"/>
      <c r="IH479" s="507"/>
      <c r="II479" s="507"/>
      <c r="IJ479" s="507"/>
    </row>
    <row r="480" spans="1:244" s="398" customFormat="1" ht="19" x14ac:dyDescent="0.2">
      <c r="A480"/>
      <c r="B480" s="290"/>
      <c r="C480"/>
      <c r="D480" s="341"/>
      <c r="E480" s="463"/>
      <c r="F480" s="463"/>
      <c r="G480" s="271"/>
      <c r="H480"/>
      <c r="I480" s="99"/>
      <c r="J480"/>
      <c r="K480"/>
      <c r="L480"/>
      <c r="M480" s="275"/>
      <c r="N480" s="275"/>
      <c r="O480" s="275"/>
      <c r="P480" s="275"/>
      <c r="Q480" s="275"/>
      <c r="R480" s="275"/>
      <c r="S480" s="275"/>
      <c r="T480" s="275"/>
      <c r="U480" s="275"/>
      <c r="V480" s="275"/>
      <c r="W480" s="275"/>
      <c r="X480" s="275"/>
      <c r="Y480" s="275"/>
      <c r="Z480" s="275"/>
      <c r="AA480" s="275"/>
      <c r="AB480" s="23"/>
      <c r="AC480"/>
      <c r="AD480" s="92"/>
      <c r="AE480"/>
      <c r="AF480"/>
      <c r="AG480"/>
      <c r="AH480" s="96"/>
      <c r="AI480" s="471"/>
      <c r="AJ480" s="445"/>
      <c r="AK480" s="498"/>
      <c r="AL480" s="498"/>
      <c r="AM480" s="498"/>
      <c r="AN480" s="498"/>
      <c r="AO480" s="498"/>
      <c r="AP480" s="498"/>
      <c r="AQ480" s="498"/>
      <c r="AR480" s="498"/>
      <c r="AS480" s="498"/>
      <c r="AT480" s="498"/>
      <c r="AU480" s="498"/>
      <c r="AV480" s="498"/>
      <c r="AW480" s="498"/>
      <c r="AX480" s="498"/>
      <c r="AY480" s="448"/>
      <c r="AZ480" s="235"/>
      <c r="BA480" s="715"/>
      <c r="BB480"/>
      <c r="BC480" s="715"/>
      <c r="BD480"/>
      <c r="BE480" s="715"/>
      <c r="BF480"/>
      <c r="BG480" s="715"/>
      <c r="BH480"/>
      <c r="BI480" s="715"/>
      <c r="BJ480"/>
      <c r="BK480" s="715"/>
      <c r="BL480"/>
      <c r="BM480" s="715"/>
      <c r="BN480"/>
      <c r="BO480" s="387"/>
      <c r="BP480"/>
      <c r="BQ480" s="387"/>
      <c r="BR480"/>
      <c r="BS480" s="387"/>
      <c r="BT480"/>
      <c r="BU480" s="387"/>
      <c r="BV480"/>
      <c r="BW480" s="387"/>
      <c r="BX480"/>
      <c r="BY480" s="387"/>
      <c r="BZ480"/>
      <c r="CA480" s="387"/>
      <c r="CB480"/>
      <c r="CC480" s="387"/>
      <c r="CD480"/>
      <c r="CE480" s="387"/>
      <c r="CF480"/>
      <c r="CG480" s="387"/>
      <c r="CH480"/>
      <c r="CI480" s="387"/>
      <c r="CJ480"/>
      <c r="CK480" s="235"/>
      <c r="DN480" s="507"/>
      <c r="DO480" s="507"/>
      <c r="DP480" s="507"/>
      <c r="DQ480" s="507"/>
      <c r="DR480" s="507"/>
      <c r="DS480" s="507"/>
      <c r="DT480" s="507"/>
      <c r="DU480" s="507"/>
      <c r="DV480" s="507"/>
      <c r="DW480" s="507"/>
      <c r="DX480" s="507"/>
      <c r="DY480" s="507"/>
      <c r="DZ480" s="507"/>
      <c r="EA480" s="507"/>
      <c r="EB480" s="507"/>
      <c r="EC480" s="507"/>
      <c r="ED480" s="507"/>
      <c r="EE480" s="507"/>
      <c r="EF480" s="507"/>
      <c r="EG480" s="507"/>
      <c r="EH480" s="507"/>
      <c r="EI480" s="507"/>
      <c r="EJ480" s="507"/>
      <c r="EK480" s="507"/>
      <c r="EL480" s="507"/>
      <c r="EM480" s="507"/>
      <c r="EN480" s="507"/>
      <c r="EO480" s="507"/>
      <c r="EP480" s="507"/>
      <c r="EQ480" s="507"/>
      <c r="ER480" s="507"/>
      <c r="ES480" s="507"/>
      <c r="ET480" s="507"/>
      <c r="EU480" s="507"/>
      <c r="EV480" s="507"/>
      <c r="EW480" s="507"/>
      <c r="EX480" s="507"/>
      <c r="EY480" s="507"/>
      <c r="EZ480" s="507"/>
      <c r="FA480" s="507"/>
      <c r="FB480" s="507"/>
      <c r="FC480" s="507"/>
      <c r="FD480" s="507"/>
      <c r="FE480" s="507"/>
      <c r="FF480" s="507"/>
      <c r="FG480" s="507"/>
      <c r="FH480" s="507"/>
      <c r="FI480" s="507"/>
      <c r="FJ480" s="507"/>
      <c r="FK480" s="507"/>
      <c r="FL480" s="507"/>
      <c r="FM480" s="507"/>
      <c r="FN480" s="507"/>
      <c r="FO480" s="507"/>
      <c r="FP480" s="507"/>
      <c r="FQ480" s="507"/>
      <c r="FR480" s="507"/>
      <c r="FS480" s="507"/>
      <c r="FT480" s="507"/>
      <c r="FU480" s="507"/>
      <c r="FV480" s="507"/>
      <c r="FW480" s="507"/>
      <c r="FX480" s="507"/>
      <c r="FY480" s="507"/>
      <c r="FZ480" s="507"/>
      <c r="GA480" s="507"/>
      <c r="GB480" s="507"/>
      <c r="GC480" s="507"/>
      <c r="GD480" s="507"/>
      <c r="GE480" s="507"/>
      <c r="GF480" s="507"/>
      <c r="GG480" s="507"/>
      <c r="GH480" s="507"/>
      <c r="GI480" s="507"/>
      <c r="GJ480" s="507"/>
      <c r="GK480" s="507"/>
      <c r="GL480" s="507"/>
      <c r="GM480" s="507"/>
      <c r="GN480" s="507"/>
      <c r="GO480" s="507"/>
      <c r="GP480" s="507"/>
      <c r="GQ480" s="507"/>
      <c r="GR480" s="507"/>
      <c r="GS480" s="507"/>
      <c r="GT480" s="507"/>
      <c r="GU480" s="507"/>
      <c r="GV480" s="507"/>
      <c r="GW480" s="507"/>
      <c r="GX480" s="507"/>
      <c r="GY480" s="507"/>
      <c r="GZ480" s="507"/>
      <c r="HA480" s="507"/>
      <c r="HB480" s="507"/>
      <c r="HC480" s="507"/>
      <c r="HD480" s="507"/>
      <c r="HE480" s="507"/>
      <c r="HF480" s="507"/>
      <c r="HG480" s="507"/>
      <c r="HH480" s="507"/>
      <c r="HI480" s="507"/>
      <c r="HJ480" s="507"/>
      <c r="HK480" s="507"/>
      <c r="HL480" s="507"/>
      <c r="HM480" s="507"/>
      <c r="HN480" s="507"/>
      <c r="HO480" s="507"/>
      <c r="HP480" s="507"/>
      <c r="HQ480" s="507"/>
      <c r="HR480" s="507"/>
      <c r="HS480" s="507"/>
      <c r="HT480" s="507"/>
      <c r="HU480" s="507"/>
      <c r="HV480" s="507"/>
      <c r="HW480" s="507"/>
      <c r="HX480" s="507"/>
      <c r="HY480" s="507"/>
      <c r="HZ480" s="507"/>
      <c r="IA480" s="507"/>
      <c r="IB480" s="507"/>
      <c r="IC480" s="507"/>
      <c r="ID480" s="507"/>
      <c r="IE480" s="507"/>
      <c r="IF480" s="507"/>
      <c r="IG480" s="507"/>
      <c r="IH480" s="507"/>
      <c r="II480" s="507"/>
      <c r="IJ480" s="507"/>
    </row>
    <row r="481" spans="1:244" s="398" customFormat="1" ht="19" x14ac:dyDescent="0.2">
      <c r="A481"/>
      <c r="B481" s="290"/>
      <c r="C481"/>
      <c r="D481" s="341"/>
      <c r="E481" s="463"/>
      <c r="F481" s="463"/>
      <c r="G481" s="271"/>
      <c r="H481"/>
      <c r="I481" s="99"/>
      <c r="J481"/>
      <c r="K481"/>
      <c r="L481"/>
      <c r="M481" s="275"/>
      <c r="N481" s="275"/>
      <c r="O481" s="275"/>
      <c r="P481" s="275"/>
      <c r="Q481" s="275"/>
      <c r="R481" s="275"/>
      <c r="S481" s="275"/>
      <c r="T481" s="275"/>
      <c r="U481" s="275"/>
      <c r="V481" s="275"/>
      <c r="W481" s="275"/>
      <c r="X481" s="275"/>
      <c r="Y481" s="275"/>
      <c r="Z481" s="275"/>
      <c r="AA481" s="275"/>
      <c r="AB481" s="23"/>
      <c r="AC481"/>
      <c r="AD481" s="92"/>
      <c r="AE481"/>
      <c r="AF481"/>
      <c r="AG481"/>
      <c r="AH481" s="96"/>
      <c r="AI481" s="471"/>
      <c r="AJ481" s="445"/>
      <c r="AK481" s="498"/>
      <c r="AL481" s="498"/>
      <c r="AM481" s="498"/>
      <c r="AN481" s="498"/>
      <c r="AO481" s="498"/>
      <c r="AP481" s="498"/>
      <c r="AQ481" s="498"/>
      <c r="AR481" s="498"/>
      <c r="AS481" s="498"/>
      <c r="AT481" s="498"/>
      <c r="AU481" s="498"/>
      <c r="AV481" s="498"/>
      <c r="AW481" s="498"/>
      <c r="AX481" s="498"/>
      <c r="AY481" s="448"/>
      <c r="AZ481" s="235"/>
      <c r="BA481" s="715"/>
      <c r="BB481"/>
      <c r="BC481" s="715"/>
      <c r="BD481"/>
      <c r="BE481" s="715"/>
      <c r="BF481"/>
      <c r="BG481" s="715"/>
      <c r="BH481"/>
      <c r="BI481" s="715"/>
      <c r="BJ481"/>
      <c r="BK481" s="715"/>
      <c r="BL481"/>
      <c r="BM481" s="715"/>
      <c r="BN481"/>
      <c r="BO481" s="387"/>
      <c r="BP481"/>
      <c r="BQ481" s="387"/>
      <c r="BR481"/>
      <c r="BS481" s="387"/>
      <c r="BT481"/>
      <c r="BU481" s="387"/>
      <c r="BV481"/>
      <c r="BW481" s="387"/>
      <c r="BX481"/>
      <c r="BY481" s="387"/>
      <c r="BZ481"/>
      <c r="CA481" s="387"/>
      <c r="CB481"/>
      <c r="CC481" s="387"/>
      <c r="CD481"/>
      <c r="CE481" s="387"/>
      <c r="CF481"/>
      <c r="CG481" s="387"/>
      <c r="CH481"/>
      <c r="CI481" s="387"/>
      <c r="CJ481"/>
      <c r="CK481" s="235"/>
      <c r="DN481" s="507"/>
      <c r="DO481" s="507"/>
      <c r="DP481" s="507"/>
      <c r="DQ481" s="507"/>
      <c r="DR481" s="507"/>
      <c r="DS481" s="507"/>
      <c r="DT481" s="507"/>
      <c r="DU481" s="507"/>
      <c r="DV481" s="507"/>
      <c r="DW481" s="507"/>
      <c r="DX481" s="507"/>
      <c r="DY481" s="507"/>
      <c r="DZ481" s="507"/>
      <c r="EA481" s="507"/>
      <c r="EB481" s="507"/>
      <c r="EC481" s="507"/>
      <c r="ED481" s="507"/>
      <c r="EE481" s="507"/>
      <c r="EF481" s="507"/>
      <c r="EG481" s="507"/>
      <c r="EH481" s="507"/>
      <c r="EI481" s="507"/>
      <c r="EJ481" s="507"/>
      <c r="EK481" s="507"/>
      <c r="EL481" s="507"/>
      <c r="EM481" s="507"/>
      <c r="EN481" s="507"/>
      <c r="EO481" s="507"/>
      <c r="EP481" s="507"/>
      <c r="EQ481" s="507"/>
      <c r="ER481" s="507"/>
      <c r="ES481" s="507"/>
      <c r="ET481" s="507"/>
      <c r="EU481" s="507"/>
      <c r="EV481" s="507"/>
      <c r="EW481" s="507"/>
      <c r="EX481" s="507"/>
      <c r="EY481" s="507"/>
      <c r="EZ481" s="507"/>
      <c r="FA481" s="507"/>
      <c r="FB481" s="507"/>
      <c r="FC481" s="507"/>
      <c r="FD481" s="507"/>
      <c r="FE481" s="507"/>
      <c r="FF481" s="507"/>
      <c r="FG481" s="507"/>
      <c r="FH481" s="507"/>
      <c r="FI481" s="507"/>
      <c r="FJ481" s="507"/>
      <c r="FK481" s="507"/>
      <c r="FL481" s="507"/>
      <c r="FM481" s="507"/>
      <c r="FN481" s="507"/>
      <c r="FO481" s="507"/>
      <c r="FP481" s="507"/>
      <c r="FQ481" s="507"/>
      <c r="FR481" s="507"/>
      <c r="FS481" s="507"/>
      <c r="FT481" s="507"/>
      <c r="FU481" s="507"/>
      <c r="FV481" s="507"/>
      <c r="FW481" s="507"/>
      <c r="FX481" s="507"/>
      <c r="FY481" s="507"/>
      <c r="FZ481" s="507"/>
      <c r="GA481" s="507"/>
      <c r="GB481" s="507"/>
      <c r="GC481" s="507"/>
      <c r="GD481" s="507"/>
      <c r="GE481" s="507"/>
      <c r="GF481" s="507"/>
      <c r="GG481" s="507"/>
      <c r="GH481" s="507"/>
      <c r="GI481" s="507"/>
      <c r="GJ481" s="507"/>
      <c r="GK481" s="507"/>
      <c r="GL481" s="507"/>
      <c r="GM481" s="507"/>
      <c r="GN481" s="507"/>
      <c r="GO481" s="507"/>
      <c r="GP481" s="507"/>
      <c r="GQ481" s="507"/>
      <c r="GR481" s="507"/>
      <c r="GS481" s="507"/>
      <c r="GT481" s="507"/>
      <c r="GU481" s="507"/>
      <c r="GV481" s="507"/>
      <c r="GW481" s="507"/>
      <c r="GX481" s="507"/>
      <c r="GY481" s="507"/>
      <c r="GZ481" s="507"/>
      <c r="HA481" s="507"/>
      <c r="HB481" s="507"/>
      <c r="HC481" s="507"/>
      <c r="HD481" s="507"/>
      <c r="HE481" s="507"/>
      <c r="HF481" s="507"/>
      <c r="HG481" s="507"/>
      <c r="HH481" s="507"/>
      <c r="HI481" s="507"/>
      <c r="HJ481" s="507"/>
      <c r="HK481" s="507"/>
      <c r="HL481" s="507"/>
      <c r="HM481" s="507"/>
      <c r="HN481" s="507"/>
      <c r="HO481" s="507"/>
      <c r="HP481" s="507"/>
      <c r="HQ481" s="507"/>
      <c r="HR481" s="507"/>
      <c r="HS481" s="507"/>
      <c r="HT481" s="507"/>
      <c r="HU481" s="507"/>
      <c r="HV481" s="507"/>
      <c r="HW481" s="507"/>
      <c r="HX481" s="507"/>
      <c r="HY481" s="507"/>
      <c r="HZ481" s="507"/>
      <c r="IA481" s="507"/>
      <c r="IB481" s="507"/>
      <c r="IC481" s="507"/>
      <c r="ID481" s="507"/>
      <c r="IE481" s="507"/>
      <c r="IF481" s="507"/>
      <c r="IG481" s="507"/>
      <c r="IH481" s="507"/>
      <c r="II481" s="507"/>
      <c r="IJ481" s="507"/>
    </row>
    <row r="482" spans="1:244" s="398" customFormat="1" ht="19" x14ac:dyDescent="0.2">
      <c r="A482"/>
      <c r="B482" s="290"/>
      <c r="C482"/>
      <c r="D482" s="341"/>
      <c r="E482" s="463"/>
      <c r="F482" s="463"/>
      <c r="G482" s="271"/>
      <c r="H482"/>
      <c r="I482" s="99"/>
      <c r="J482"/>
      <c r="K482"/>
      <c r="L482"/>
      <c r="M482" s="275"/>
      <c r="N482" s="275"/>
      <c r="O482" s="275"/>
      <c r="P482" s="275"/>
      <c r="Q482" s="275"/>
      <c r="R482" s="275"/>
      <c r="S482" s="275"/>
      <c r="T482" s="275"/>
      <c r="U482" s="275"/>
      <c r="V482" s="275"/>
      <c r="W482" s="275"/>
      <c r="X482" s="275"/>
      <c r="Y482" s="275"/>
      <c r="Z482" s="275"/>
      <c r="AA482" s="275"/>
      <c r="AB482" s="23"/>
      <c r="AC482"/>
      <c r="AD482" s="92"/>
      <c r="AE482"/>
      <c r="AF482"/>
      <c r="AG482"/>
      <c r="AH482" s="96"/>
      <c r="AI482" s="471"/>
      <c r="AJ482" s="445"/>
      <c r="AK482" s="498"/>
      <c r="AL482" s="498"/>
      <c r="AM482" s="498"/>
      <c r="AN482" s="498"/>
      <c r="AO482" s="498"/>
      <c r="AP482" s="498"/>
      <c r="AQ482" s="498"/>
      <c r="AR482" s="498"/>
      <c r="AS482" s="498"/>
      <c r="AT482" s="498"/>
      <c r="AU482" s="498"/>
      <c r="AV482" s="498"/>
      <c r="AW482" s="498"/>
      <c r="AX482" s="498"/>
      <c r="AY482" s="448"/>
      <c r="AZ482" s="235"/>
      <c r="BA482" s="715"/>
      <c r="BB482"/>
      <c r="BC482" s="715"/>
      <c r="BD482"/>
      <c r="BE482" s="715"/>
      <c r="BF482"/>
      <c r="BG482" s="715"/>
      <c r="BH482"/>
      <c r="BI482" s="715"/>
      <c r="BJ482"/>
      <c r="BK482" s="715"/>
      <c r="BL482"/>
      <c r="BM482" s="715"/>
      <c r="BN482"/>
      <c r="BO482" s="387"/>
      <c r="BP482"/>
      <c r="BQ482" s="387"/>
      <c r="BR482"/>
      <c r="BS482" s="387"/>
      <c r="BT482"/>
      <c r="BU482" s="387"/>
      <c r="BV482"/>
      <c r="BW482" s="387"/>
      <c r="BX482"/>
      <c r="BY482" s="387"/>
      <c r="BZ482"/>
      <c r="CA482" s="387"/>
      <c r="CB482"/>
      <c r="CC482" s="387"/>
      <c r="CD482"/>
      <c r="CE482" s="387"/>
      <c r="CF482"/>
      <c r="CG482" s="387"/>
      <c r="CH482"/>
      <c r="CI482" s="387"/>
      <c r="CJ482"/>
      <c r="CK482" s="235"/>
      <c r="DN482" s="507"/>
      <c r="DO482" s="507"/>
      <c r="DP482" s="507"/>
      <c r="DQ482" s="507"/>
      <c r="DR482" s="507"/>
      <c r="DS482" s="507"/>
      <c r="DT482" s="507"/>
      <c r="DU482" s="507"/>
      <c r="DV482" s="507"/>
      <c r="DW482" s="507"/>
      <c r="DX482" s="507"/>
      <c r="DY482" s="507"/>
      <c r="DZ482" s="507"/>
      <c r="EA482" s="507"/>
      <c r="EB482" s="507"/>
      <c r="EC482" s="507"/>
      <c r="ED482" s="507"/>
      <c r="EE482" s="507"/>
      <c r="EF482" s="507"/>
      <c r="EG482" s="507"/>
      <c r="EH482" s="507"/>
      <c r="EI482" s="507"/>
      <c r="EJ482" s="507"/>
      <c r="EK482" s="507"/>
      <c r="EL482" s="507"/>
      <c r="EM482" s="507"/>
      <c r="EN482" s="507"/>
      <c r="EO482" s="507"/>
      <c r="EP482" s="507"/>
      <c r="EQ482" s="507"/>
      <c r="ER482" s="507"/>
      <c r="ES482" s="507"/>
      <c r="ET482" s="507"/>
      <c r="EU482" s="507"/>
      <c r="EV482" s="507"/>
      <c r="EW482" s="507"/>
      <c r="EX482" s="507"/>
      <c r="EY482" s="507"/>
      <c r="EZ482" s="507"/>
      <c r="FA482" s="507"/>
      <c r="FB482" s="507"/>
      <c r="FC482" s="507"/>
      <c r="FD482" s="507"/>
      <c r="FE482" s="507"/>
      <c r="FF482" s="507"/>
      <c r="FG482" s="507"/>
      <c r="FH482" s="507"/>
      <c r="FI482" s="507"/>
      <c r="FJ482" s="507"/>
      <c r="FK482" s="507"/>
      <c r="FL482" s="507"/>
      <c r="FM482" s="507"/>
      <c r="FN482" s="507"/>
      <c r="FO482" s="507"/>
      <c r="FP482" s="507"/>
      <c r="FQ482" s="507"/>
      <c r="FR482" s="507"/>
      <c r="FS482" s="507"/>
      <c r="FT482" s="507"/>
      <c r="FU482" s="507"/>
      <c r="FV482" s="507"/>
      <c r="FW482" s="507"/>
      <c r="FX482" s="507"/>
      <c r="FY482" s="507"/>
      <c r="FZ482" s="507"/>
      <c r="GA482" s="507"/>
      <c r="GB482" s="507"/>
      <c r="GC482" s="507"/>
      <c r="GD482" s="507"/>
      <c r="GE482" s="507"/>
      <c r="GF482" s="507"/>
      <c r="GG482" s="507"/>
      <c r="GH482" s="507"/>
      <c r="GI482" s="507"/>
      <c r="GJ482" s="507"/>
      <c r="GK482" s="507"/>
      <c r="GL482" s="507"/>
      <c r="GM482" s="507"/>
      <c r="GN482" s="507"/>
      <c r="GO482" s="507"/>
      <c r="GP482" s="507"/>
      <c r="GQ482" s="507"/>
      <c r="GR482" s="507"/>
      <c r="GS482" s="507"/>
      <c r="GT482" s="507"/>
      <c r="GU482" s="507"/>
      <c r="GV482" s="507"/>
      <c r="GW482" s="507"/>
      <c r="GX482" s="507"/>
      <c r="GY482" s="507"/>
      <c r="GZ482" s="507"/>
      <c r="HA482" s="507"/>
      <c r="HB482" s="507"/>
      <c r="HC482" s="507"/>
      <c r="HD482" s="507"/>
      <c r="HE482" s="507"/>
      <c r="HF482" s="507"/>
      <c r="HG482" s="507"/>
      <c r="HH482" s="507"/>
      <c r="HI482" s="507"/>
      <c r="HJ482" s="507"/>
      <c r="HK482" s="507"/>
      <c r="HL482" s="507"/>
      <c r="HM482" s="507"/>
      <c r="HN482" s="507"/>
      <c r="HO482" s="507"/>
      <c r="HP482" s="507"/>
      <c r="HQ482" s="507"/>
      <c r="HR482" s="507"/>
      <c r="HS482" s="507"/>
      <c r="HT482" s="507"/>
      <c r="HU482" s="507"/>
      <c r="HV482" s="507"/>
      <c r="HW482" s="507"/>
      <c r="HX482" s="507"/>
      <c r="HY482" s="507"/>
      <c r="HZ482" s="507"/>
      <c r="IA482" s="507"/>
      <c r="IB482" s="507"/>
      <c r="IC482" s="507"/>
      <c r="ID482" s="507"/>
      <c r="IE482" s="507"/>
      <c r="IF482" s="507"/>
      <c r="IG482" s="507"/>
      <c r="IH482" s="507"/>
      <c r="II482" s="507"/>
      <c r="IJ482" s="507"/>
    </row>
    <row r="483" spans="1:244" s="398" customFormat="1" ht="19" x14ac:dyDescent="0.2">
      <c r="A483"/>
      <c r="B483" s="290"/>
      <c r="C483"/>
      <c r="D483" s="341"/>
      <c r="E483" s="463"/>
      <c r="F483" s="463"/>
      <c r="G483" s="271"/>
      <c r="H483"/>
      <c r="I483" s="99"/>
      <c r="J483"/>
      <c r="K483"/>
      <c r="L483"/>
      <c r="M483" s="275"/>
      <c r="N483" s="275"/>
      <c r="O483" s="275"/>
      <c r="P483" s="275"/>
      <c r="Q483" s="275"/>
      <c r="R483" s="275"/>
      <c r="S483" s="275"/>
      <c r="T483" s="275"/>
      <c r="U483" s="275"/>
      <c r="V483" s="275"/>
      <c r="W483" s="275"/>
      <c r="X483" s="275"/>
      <c r="Y483" s="275"/>
      <c r="Z483" s="275"/>
      <c r="AA483" s="275"/>
      <c r="AB483" s="23"/>
      <c r="AC483"/>
      <c r="AD483" s="92"/>
      <c r="AE483"/>
      <c r="AF483"/>
      <c r="AG483"/>
      <c r="AH483" s="96"/>
      <c r="AI483" s="471"/>
      <c r="AJ483" s="445"/>
      <c r="AK483" s="498"/>
      <c r="AL483" s="498"/>
      <c r="AM483" s="498"/>
      <c r="AN483" s="498"/>
      <c r="AO483" s="498"/>
      <c r="AP483" s="498"/>
      <c r="AQ483" s="498"/>
      <c r="AR483" s="498"/>
      <c r="AS483" s="498"/>
      <c r="AT483" s="498"/>
      <c r="AU483" s="498"/>
      <c r="AV483" s="498"/>
      <c r="AW483" s="498"/>
      <c r="AX483" s="498"/>
      <c r="AY483" s="448"/>
      <c r="AZ483" s="235"/>
      <c r="BA483" s="715"/>
      <c r="BB483"/>
      <c r="BC483" s="715"/>
      <c r="BD483"/>
      <c r="BE483" s="715"/>
      <c r="BF483"/>
      <c r="BG483" s="715"/>
      <c r="BH483"/>
      <c r="BI483" s="715"/>
      <c r="BJ483"/>
      <c r="BK483" s="715"/>
      <c r="BL483"/>
      <c r="BM483" s="715"/>
      <c r="BN483"/>
      <c r="BO483" s="387"/>
      <c r="BP483"/>
      <c r="BQ483" s="387"/>
      <c r="BR483"/>
      <c r="BS483" s="387"/>
      <c r="BT483"/>
      <c r="BU483" s="387"/>
      <c r="BV483"/>
      <c r="BW483" s="387"/>
      <c r="BX483"/>
      <c r="BY483" s="387"/>
      <c r="BZ483"/>
      <c r="CA483" s="387"/>
      <c r="CB483"/>
      <c r="CC483" s="387"/>
      <c r="CD483"/>
      <c r="CE483" s="387"/>
      <c r="CF483"/>
      <c r="CG483" s="387"/>
      <c r="CH483"/>
      <c r="CI483" s="387"/>
      <c r="CJ483"/>
      <c r="CK483" s="235"/>
      <c r="DN483" s="507"/>
      <c r="DO483" s="507"/>
      <c r="DP483" s="507"/>
      <c r="DQ483" s="507"/>
      <c r="DR483" s="507"/>
      <c r="DS483" s="507"/>
      <c r="DT483" s="507"/>
      <c r="DU483" s="507"/>
      <c r="DV483" s="507"/>
      <c r="DW483" s="507"/>
      <c r="DX483" s="507"/>
      <c r="DY483" s="507"/>
      <c r="DZ483" s="507"/>
      <c r="EA483" s="507"/>
      <c r="EB483" s="507"/>
      <c r="EC483" s="507"/>
      <c r="ED483" s="507"/>
      <c r="EE483" s="507"/>
      <c r="EF483" s="507"/>
      <c r="EG483" s="507"/>
      <c r="EH483" s="507"/>
      <c r="EI483" s="507"/>
      <c r="EJ483" s="507"/>
      <c r="EK483" s="507"/>
      <c r="EL483" s="507"/>
      <c r="EM483" s="507"/>
      <c r="EN483" s="507"/>
      <c r="EO483" s="507"/>
      <c r="EP483" s="507"/>
      <c r="EQ483" s="507"/>
      <c r="ER483" s="507"/>
      <c r="ES483" s="507"/>
      <c r="ET483" s="507"/>
      <c r="EU483" s="507"/>
      <c r="EV483" s="507"/>
      <c r="EW483" s="507"/>
      <c r="EX483" s="507"/>
      <c r="EY483" s="507"/>
      <c r="EZ483" s="507"/>
      <c r="FA483" s="507"/>
      <c r="FB483" s="507"/>
      <c r="FC483" s="507"/>
      <c r="FD483" s="507"/>
      <c r="FE483" s="507"/>
      <c r="FF483" s="507"/>
      <c r="FG483" s="507"/>
      <c r="FH483" s="507"/>
      <c r="FI483" s="507"/>
      <c r="FJ483" s="507"/>
      <c r="FK483" s="507"/>
      <c r="FL483" s="507"/>
      <c r="FM483" s="507"/>
      <c r="FN483" s="507"/>
      <c r="FO483" s="507"/>
      <c r="FP483" s="507"/>
      <c r="FQ483" s="507"/>
      <c r="FR483" s="507"/>
      <c r="FS483" s="507"/>
      <c r="FT483" s="507"/>
      <c r="FU483" s="507"/>
      <c r="FV483" s="507"/>
      <c r="FW483" s="507"/>
      <c r="FX483" s="507"/>
      <c r="FY483" s="507"/>
      <c r="FZ483" s="507"/>
      <c r="GA483" s="507"/>
      <c r="GB483" s="507"/>
      <c r="GC483" s="507"/>
      <c r="GD483" s="507"/>
      <c r="GE483" s="507"/>
      <c r="GF483" s="507"/>
      <c r="GG483" s="507"/>
      <c r="GH483" s="507"/>
      <c r="GI483" s="507"/>
      <c r="GJ483" s="507"/>
      <c r="GK483" s="507"/>
      <c r="GL483" s="507"/>
      <c r="GM483" s="507"/>
      <c r="GN483" s="507"/>
      <c r="GO483" s="507"/>
      <c r="GP483" s="507"/>
      <c r="GQ483" s="507"/>
      <c r="GR483" s="507"/>
      <c r="GS483" s="507"/>
      <c r="GT483" s="507"/>
      <c r="GU483" s="507"/>
      <c r="GV483" s="507"/>
      <c r="GW483" s="507"/>
      <c r="GX483" s="507"/>
      <c r="GY483" s="507"/>
      <c r="GZ483" s="507"/>
      <c r="HA483" s="507"/>
      <c r="HB483" s="507"/>
      <c r="HC483" s="507"/>
      <c r="HD483" s="507"/>
      <c r="HE483" s="507"/>
      <c r="HF483" s="507"/>
      <c r="HG483" s="507"/>
      <c r="HH483" s="507"/>
      <c r="HI483" s="507"/>
      <c r="HJ483" s="507"/>
      <c r="HK483" s="507"/>
      <c r="HL483" s="507"/>
      <c r="HM483" s="507"/>
      <c r="HN483" s="507"/>
      <c r="HO483" s="507"/>
      <c r="HP483" s="507"/>
      <c r="HQ483" s="507"/>
      <c r="HR483" s="507"/>
      <c r="HS483" s="507"/>
      <c r="HT483" s="507"/>
      <c r="HU483" s="507"/>
      <c r="HV483" s="507"/>
      <c r="HW483" s="507"/>
      <c r="HX483" s="507"/>
      <c r="HY483" s="507"/>
      <c r="HZ483" s="507"/>
      <c r="IA483" s="507"/>
      <c r="IB483" s="507"/>
      <c r="IC483" s="507"/>
      <c r="ID483" s="507"/>
      <c r="IE483" s="507"/>
      <c r="IF483" s="507"/>
      <c r="IG483" s="507"/>
      <c r="IH483" s="507"/>
      <c r="II483" s="507"/>
      <c r="IJ483" s="507"/>
    </row>
    <row r="484" spans="1:244" s="398" customFormat="1" ht="19" x14ac:dyDescent="0.2">
      <c r="A484"/>
      <c r="B484" s="290"/>
      <c r="C484"/>
      <c r="D484" s="341"/>
      <c r="E484" s="463"/>
      <c r="F484" s="463"/>
      <c r="G484" s="271"/>
      <c r="H484"/>
      <c r="I484" s="99"/>
      <c r="J484"/>
      <c r="K484"/>
      <c r="L484"/>
      <c r="M484" s="275"/>
      <c r="N484" s="275"/>
      <c r="O484" s="275"/>
      <c r="P484" s="275"/>
      <c r="Q484" s="275"/>
      <c r="R484" s="275"/>
      <c r="S484" s="275"/>
      <c r="T484" s="275"/>
      <c r="U484" s="275"/>
      <c r="V484" s="275"/>
      <c r="W484" s="275"/>
      <c r="X484" s="275"/>
      <c r="Y484" s="275"/>
      <c r="Z484" s="275"/>
      <c r="AA484" s="275"/>
      <c r="AB484" s="23"/>
      <c r="AC484"/>
      <c r="AD484" s="92"/>
      <c r="AE484"/>
      <c r="AF484"/>
      <c r="AG484"/>
      <c r="AH484" s="96"/>
      <c r="AI484" s="471"/>
      <c r="AJ484" s="445"/>
      <c r="AK484" s="498"/>
      <c r="AL484" s="498"/>
      <c r="AM484" s="498"/>
      <c r="AN484" s="498"/>
      <c r="AO484" s="498"/>
      <c r="AP484" s="498"/>
      <c r="AQ484" s="498"/>
      <c r="AR484" s="498"/>
      <c r="AS484" s="498"/>
      <c r="AT484" s="498"/>
      <c r="AU484" s="498"/>
      <c r="AV484" s="498"/>
      <c r="AW484" s="498"/>
      <c r="AX484" s="498"/>
      <c r="AY484" s="448"/>
      <c r="AZ484" s="235"/>
      <c r="BA484" s="715"/>
      <c r="BB484"/>
      <c r="BC484" s="715"/>
      <c r="BD484"/>
      <c r="BE484" s="715"/>
      <c r="BF484"/>
      <c r="BG484" s="715"/>
      <c r="BH484"/>
      <c r="BI484" s="715"/>
      <c r="BJ484"/>
      <c r="BK484" s="715"/>
      <c r="BL484"/>
      <c r="BM484" s="715"/>
      <c r="BN484"/>
      <c r="BO484" s="387"/>
      <c r="BP484"/>
      <c r="BQ484" s="387"/>
      <c r="BR484"/>
      <c r="BS484" s="387"/>
      <c r="BT484"/>
      <c r="BU484" s="387"/>
      <c r="BV484"/>
      <c r="BW484" s="387"/>
      <c r="BX484"/>
      <c r="BY484" s="387"/>
      <c r="BZ484"/>
      <c r="CA484" s="387"/>
      <c r="CB484"/>
      <c r="CC484" s="387"/>
      <c r="CD484"/>
      <c r="CE484" s="387"/>
      <c r="CF484"/>
      <c r="CG484" s="387"/>
      <c r="CH484"/>
      <c r="CI484" s="387"/>
      <c r="CJ484"/>
      <c r="CK484" s="235"/>
      <c r="DN484" s="507"/>
      <c r="DO484" s="507"/>
      <c r="DP484" s="507"/>
      <c r="DQ484" s="507"/>
      <c r="DR484" s="507"/>
      <c r="DS484" s="507"/>
      <c r="DT484" s="507"/>
      <c r="DU484" s="507"/>
      <c r="DV484" s="507"/>
      <c r="DW484" s="507"/>
      <c r="DX484" s="507"/>
      <c r="DY484" s="507"/>
      <c r="DZ484" s="507"/>
      <c r="EA484" s="507"/>
      <c r="EB484" s="507"/>
      <c r="EC484" s="507"/>
      <c r="ED484" s="507"/>
      <c r="EE484" s="507"/>
      <c r="EF484" s="507"/>
      <c r="EG484" s="507"/>
      <c r="EH484" s="507"/>
      <c r="EI484" s="507"/>
      <c r="EJ484" s="507"/>
      <c r="EK484" s="507"/>
      <c r="EL484" s="507"/>
      <c r="EM484" s="507"/>
      <c r="EN484" s="507"/>
      <c r="EO484" s="507"/>
      <c r="EP484" s="507"/>
      <c r="EQ484" s="507"/>
      <c r="ER484" s="507"/>
      <c r="ES484" s="507"/>
      <c r="ET484" s="507"/>
      <c r="EU484" s="507"/>
      <c r="EV484" s="507"/>
      <c r="EW484" s="507"/>
      <c r="EX484" s="507"/>
      <c r="EY484" s="507"/>
      <c r="EZ484" s="507"/>
      <c r="FA484" s="507"/>
      <c r="FB484" s="507"/>
      <c r="FC484" s="507"/>
      <c r="FD484" s="507"/>
      <c r="FE484" s="507"/>
      <c r="FF484" s="507"/>
      <c r="FG484" s="507"/>
      <c r="FH484" s="507"/>
      <c r="FI484" s="507"/>
      <c r="FJ484" s="507"/>
      <c r="FK484" s="507"/>
      <c r="FL484" s="507"/>
      <c r="FM484" s="507"/>
      <c r="FN484" s="507"/>
      <c r="FO484" s="507"/>
      <c r="FP484" s="507"/>
      <c r="FQ484" s="507"/>
      <c r="FR484" s="507"/>
      <c r="FS484" s="507"/>
      <c r="FT484" s="507"/>
      <c r="FU484" s="507"/>
      <c r="FV484" s="507"/>
      <c r="FW484" s="507"/>
      <c r="FX484" s="507"/>
      <c r="FY484" s="507"/>
      <c r="FZ484" s="507"/>
      <c r="GA484" s="507"/>
      <c r="GB484" s="507"/>
      <c r="GC484" s="507"/>
      <c r="GD484" s="507"/>
      <c r="GE484" s="507"/>
      <c r="GF484" s="507"/>
      <c r="GG484" s="507"/>
      <c r="GH484" s="507"/>
      <c r="GI484" s="507"/>
      <c r="GJ484" s="507"/>
      <c r="GK484" s="507"/>
      <c r="GL484" s="507"/>
      <c r="GM484" s="507"/>
      <c r="GN484" s="507"/>
      <c r="GO484" s="507"/>
      <c r="GP484" s="507"/>
      <c r="GQ484" s="507"/>
      <c r="GR484" s="507"/>
      <c r="GS484" s="507"/>
      <c r="GT484" s="507"/>
      <c r="GU484" s="507"/>
      <c r="GV484" s="507"/>
      <c r="GW484" s="507"/>
      <c r="GX484" s="507"/>
      <c r="GY484" s="507"/>
      <c r="GZ484" s="507"/>
      <c r="HA484" s="507"/>
      <c r="HB484" s="507"/>
      <c r="HC484" s="507"/>
      <c r="HD484" s="507"/>
      <c r="HE484" s="507"/>
      <c r="HF484" s="507"/>
      <c r="HG484" s="507"/>
      <c r="HH484" s="507"/>
      <c r="HI484" s="507"/>
      <c r="HJ484" s="507"/>
      <c r="HK484" s="507"/>
      <c r="HL484" s="507"/>
      <c r="HM484" s="507"/>
      <c r="HN484" s="507"/>
      <c r="HO484" s="507"/>
      <c r="HP484" s="507"/>
      <c r="HQ484" s="507"/>
      <c r="HR484" s="507"/>
      <c r="HS484" s="507"/>
      <c r="HT484" s="507"/>
      <c r="HU484" s="507"/>
      <c r="HV484" s="507"/>
      <c r="HW484" s="507"/>
      <c r="HX484" s="507"/>
      <c r="HY484" s="507"/>
      <c r="HZ484" s="507"/>
      <c r="IA484" s="507"/>
      <c r="IB484" s="507"/>
      <c r="IC484" s="507"/>
      <c r="ID484" s="507"/>
      <c r="IE484" s="507"/>
      <c r="IF484" s="507"/>
      <c r="IG484" s="507"/>
      <c r="IH484" s="507"/>
      <c r="II484" s="507"/>
      <c r="IJ484" s="507"/>
    </row>
    <row r="485" spans="1:244" s="398" customFormat="1" ht="19" x14ac:dyDescent="0.2">
      <c r="A485"/>
      <c r="B485" s="290"/>
      <c r="C485"/>
      <c r="D485" s="341"/>
      <c r="E485" s="463"/>
      <c r="F485" s="463"/>
      <c r="G485" s="271"/>
      <c r="H485"/>
      <c r="I485" s="99"/>
      <c r="J485"/>
      <c r="K485"/>
      <c r="L485"/>
      <c r="M485" s="275"/>
      <c r="N485" s="275"/>
      <c r="O485" s="275"/>
      <c r="P485" s="275"/>
      <c r="Q485" s="275"/>
      <c r="R485" s="275"/>
      <c r="S485" s="275"/>
      <c r="T485" s="275"/>
      <c r="U485" s="275"/>
      <c r="V485" s="275"/>
      <c r="W485" s="275"/>
      <c r="X485" s="275"/>
      <c r="Y485" s="275"/>
      <c r="Z485" s="275"/>
      <c r="AA485" s="275"/>
      <c r="AB485" s="23"/>
      <c r="AC485"/>
      <c r="AD485" s="92"/>
      <c r="AE485"/>
      <c r="AF485"/>
      <c r="AG485"/>
      <c r="AH485" s="96"/>
      <c r="AI485" s="471"/>
      <c r="AJ485" s="445"/>
      <c r="AK485" s="498"/>
      <c r="AL485" s="498"/>
      <c r="AM485" s="498"/>
      <c r="AN485" s="498"/>
      <c r="AO485" s="498"/>
      <c r="AP485" s="498"/>
      <c r="AQ485" s="498"/>
      <c r="AR485" s="498"/>
      <c r="AS485" s="498"/>
      <c r="AT485" s="498"/>
      <c r="AU485" s="498"/>
      <c r="AV485" s="498"/>
      <c r="AW485" s="498"/>
      <c r="AX485" s="498"/>
      <c r="AY485" s="448"/>
      <c r="AZ485" s="235"/>
      <c r="BA485" s="715"/>
      <c r="BB485"/>
      <c r="BC485" s="715"/>
      <c r="BD485"/>
      <c r="BE485" s="715"/>
      <c r="BF485"/>
      <c r="BG485" s="715"/>
      <c r="BH485"/>
      <c r="BI485" s="715"/>
      <c r="BJ485"/>
      <c r="BK485" s="715"/>
      <c r="BL485"/>
      <c r="BM485" s="715"/>
      <c r="BN485"/>
      <c r="BO485" s="387"/>
      <c r="BP485"/>
      <c r="BQ485" s="387"/>
      <c r="BR485"/>
      <c r="BS485" s="387"/>
      <c r="BT485"/>
      <c r="BU485" s="387"/>
      <c r="BV485"/>
      <c r="BW485" s="387"/>
      <c r="BX485"/>
      <c r="BY485" s="387"/>
      <c r="BZ485"/>
      <c r="CA485" s="387"/>
      <c r="CB485"/>
      <c r="CC485" s="387"/>
      <c r="CD485"/>
      <c r="CE485" s="387"/>
      <c r="CF485"/>
      <c r="CG485" s="387"/>
      <c r="CH485"/>
      <c r="CI485" s="387"/>
      <c r="CJ485"/>
      <c r="CK485" s="235"/>
      <c r="DN485" s="507"/>
      <c r="DO485" s="507"/>
      <c r="DP485" s="507"/>
      <c r="DQ485" s="507"/>
      <c r="DR485" s="507"/>
      <c r="DS485" s="507"/>
      <c r="DT485" s="507"/>
      <c r="DU485" s="507"/>
      <c r="DV485" s="507"/>
      <c r="DW485" s="507"/>
      <c r="DX485" s="507"/>
      <c r="DY485" s="507"/>
      <c r="DZ485" s="507"/>
      <c r="EA485" s="507"/>
      <c r="EB485" s="507"/>
      <c r="EC485" s="507"/>
      <c r="ED485" s="507"/>
      <c r="EE485" s="507"/>
      <c r="EF485" s="507"/>
      <c r="EG485" s="507"/>
      <c r="EH485" s="507"/>
      <c r="EI485" s="507"/>
      <c r="EJ485" s="507"/>
      <c r="EK485" s="507"/>
      <c r="EL485" s="507"/>
      <c r="EM485" s="507"/>
      <c r="EN485" s="507"/>
      <c r="EO485" s="507"/>
      <c r="EP485" s="507"/>
      <c r="EQ485" s="507"/>
      <c r="ER485" s="507"/>
      <c r="ES485" s="507"/>
      <c r="ET485" s="507"/>
      <c r="EU485" s="507"/>
      <c r="EV485" s="507"/>
      <c r="EW485" s="507"/>
      <c r="EX485" s="507"/>
      <c r="EY485" s="507"/>
      <c r="EZ485" s="507"/>
      <c r="FA485" s="507"/>
      <c r="FB485" s="507"/>
      <c r="FC485" s="507"/>
      <c r="FD485" s="507"/>
      <c r="FE485" s="507"/>
      <c r="FF485" s="507"/>
      <c r="FG485" s="507"/>
      <c r="FH485" s="507"/>
      <c r="FI485" s="507"/>
      <c r="FJ485" s="507"/>
      <c r="FK485" s="507"/>
      <c r="FL485" s="507"/>
      <c r="FM485" s="507"/>
      <c r="FN485" s="507"/>
      <c r="FO485" s="507"/>
      <c r="FP485" s="507"/>
      <c r="FQ485" s="507"/>
      <c r="FR485" s="507"/>
      <c r="FS485" s="507"/>
      <c r="FT485" s="507"/>
      <c r="FU485" s="507"/>
      <c r="FV485" s="507"/>
      <c r="FW485" s="507"/>
      <c r="FX485" s="507"/>
      <c r="FY485" s="507"/>
      <c r="FZ485" s="507"/>
      <c r="GA485" s="507"/>
      <c r="GB485" s="507"/>
      <c r="GC485" s="507"/>
      <c r="GD485" s="507"/>
      <c r="GE485" s="507"/>
      <c r="GF485" s="507"/>
      <c r="GG485" s="507"/>
      <c r="GH485" s="507"/>
      <c r="GI485" s="507"/>
      <c r="GJ485" s="507"/>
      <c r="GK485" s="507"/>
      <c r="GL485" s="507"/>
      <c r="GM485" s="507"/>
      <c r="GN485" s="507"/>
      <c r="GO485" s="507"/>
      <c r="GP485" s="507"/>
      <c r="GQ485" s="507"/>
      <c r="GR485" s="507"/>
      <c r="GS485" s="507"/>
      <c r="GT485" s="507"/>
      <c r="GU485" s="507"/>
      <c r="GV485" s="507"/>
      <c r="GW485" s="507"/>
      <c r="GX485" s="507"/>
      <c r="GY485" s="507"/>
      <c r="GZ485" s="507"/>
      <c r="HA485" s="507"/>
      <c r="HB485" s="507"/>
      <c r="HC485" s="507"/>
      <c r="HD485" s="507"/>
      <c r="HE485" s="507"/>
      <c r="HF485" s="507"/>
      <c r="HG485" s="507"/>
      <c r="HH485" s="507"/>
      <c r="HI485" s="507"/>
      <c r="HJ485" s="507"/>
      <c r="HK485" s="507"/>
      <c r="HL485" s="507"/>
      <c r="HM485" s="507"/>
      <c r="HN485" s="507"/>
      <c r="HO485" s="507"/>
      <c r="HP485" s="507"/>
      <c r="HQ485" s="507"/>
      <c r="HR485" s="507"/>
      <c r="HS485" s="507"/>
      <c r="HT485" s="507"/>
      <c r="HU485" s="507"/>
      <c r="HV485" s="507"/>
      <c r="HW485" s="507"/>
      <c r="HX485" s="507"/>
      <c r="HY485" s="507"/>
      <c r="HZ485" s="507"/>
      <c r="IA485" s="507"/>
      <c r="IB485" s="507"/>
      <c r="IC485" s="507"/>
      <c r="ID485" s="507"/>
      <c r="IE485" s="507"/>
      <c r="IF485" s="507"/>
      <c r="IG485" s="507"/>
      <c r="IH485" s="507"/>
      <c r="II485" s="507"/>
      <c r="IJ485" s="507"/>
    </row>
    <row r="486" spans="1:244" s="398" customFormat="1" ht="19" x14ac:dyDescent="0.2">
      <c r="A486"/>
      <c r="B486" s="290"/>
      <c r="C486"/>
      <c r="D486" s="341"/>
      <c r="E486" s="463"/>
      <c r="F486" s="463"/>
      <c r="G486" s="271"/>
      <c r="H486"/>
      <c r="I486" s="99"/>
      <c r="J486"/>
      <c r="K486"/>
      <c r="L486"/>
      <c r="M486" s="275"/>
      <c r="N486" s="275"/>
      <c r="O486" s="275"/>
      <c r="P486" s="275"/>
      <c r="Q486" s="275"/>
      <c r="R486" s="275"/>
      <c r="S486" s="275"/>
      <c r="T486" s="275"/>
      <c r="U486" s="275"/>
      <c r="V486" s="275"/>
      <c r="W486" s="275"/>
      <c r="X486" s="275"/>
      <c r="Y486" s="275"/>
      <c r="Z486" s="275"/>
      <c r="AA486" s="275"/>
      <c r="AB486" s="23"/>
      <c r="AC486"/>
      <c r="AD486" s="92"/>
      <c r="AE486"/>
      <c r="AF486"/>
      <c r="AG486"/>
      <c r="AH486" s="96"/>
      <c r="AI486" s="471"/>
      <c r="AJ486" s="445"/>
      <c r="AK486" s="498"/>
      <c r="AL486" s="498"/>
      <c r="AM486" s="498"/>
      <c r="AN486" s="498"/>
      <c r="AO486" s="498"/>
      <c r="AP486" s="498"/>
      <c r="AQ486" s="498"/>
      <c r="AR486" s="498"/>
      <c r="AS486" s="498"/>
      <c r="AT486" s="498"/>
      <c r="AU486" s="498"/>
      <c r="AV486" s="498"/>
      <c r="AW486" s="498"/>
      <c r="AX486" s="498"/>
      <c r="AY486" s="448"/>
      <c r="AZ486" s="235"/>
      <c r="BA486" s="715"/>
      <c r="BB486"/>
      <c r="BC486" s="715"/>
      <c r="BD486"/>
      <c r="BE486" s="715"/>
      <c r="BF486"/>
      <c r="BG486" s="715"/>
      <c r="BH486"/>
      <c r="BI486" s="715"/>
      <c r="BJ486"/>
      <c r="BK486" s="715"/>
      <c r="BL486"/>
      <c r="BM486" s="715"/>
      <c r="BN486"/>
      <c r="BO486" s="387"/>
      <c r="BP486"/>
      <c r="BQ486" s="387"/>
      <c r="BR486"/>
      <c r="BS486" s="387"/>
      <c r="BT486"/>
      <c r="BU486" s="387"/>
      <c r="BV486"/>
      <c r="BW486" s="387"/>
      <c r="BX486"/>
      <c r="BY486" s="387"/>
      <c r="BZ486"/>
      <c r="CA486" s="387"/>
      <c r="CB486"/>
      <c r="CC486" s="387"/>
      <c r="CD486"/>
      <c r="CE486" s="387"/>
      <c r="CF486"/>
      <c r="CG486" s="387"/>
      <c r="CH486"/>
      <c r="CI486" s="387"/>
      <c r="CJ486"/>
      <c r="CK486" s="235"/>
      <c r="DN486" s="507"/>
      <c r="DO486" s="507"/>
      <c r="DP486" s="507"/>
      <c r="DQ486" s="507"/>
      <c r="DR486" s="507"/>
      <c r="DS486" s="507"/>
      <c r="DT486" s="507"/>
      <c r="DU486" s="507"/>
      <c r="DV486" s="507"/>
      <c r="DW486" s="507"/>
      <c r="DX486" s="507"/>
      <c r="DY486" s="507"/>
      <c r="DZ486" s="507"/>
      <c r="EA486" s="507"/>
      <c r="EB486" s="507"/>
      <c r="EC486" s="507"/>
      <c r="ED486" s="507"/>
      <c r="EE486" s="507"/>
      <c r="EF486" s="507"/>
      <c r="EG486" s="507"/>
      <c r="EH486" s="507"/>
      <c r="EI486" s="507"/>
      <c r="EJ486" s="507"/>
      <c r="EK486" s="507"/>
      <c r="EL486" s="507"/>
      <c r="EM486" s="507"/>
      <c r="EN486" s="507"/>
      <c r="EO486" s="507"/>
      <c r="EP486" s="507"/>
      <c r="EQ486" s="507"/>
      <c r="ER486" s="507"/>
      <c r="ES486" s="507"/>
      <c r="ET486" s="507"/>
      <c r="EU486" s="507"/>
      <c r="EV486" s="507"/>
      <c r="EW486" s="507"/>
      <c r="EX486" s="507"/>
      <c r="EY486" s="507"/>
      <c r="EZ486" s="507"/>
      <c r="FA486" s="507"/>
      <c r="FB486" s="507"/>
      <c r="FC486" s="507"/>
      <c r="FD486" s="507"/>
      <c r="FE486" s="507"/>
      <c r="FF486" s="507"/>
      <c r="FG486" s="507"/>
      <c r="FH486" s="507"/>
      <c r="FI486" s="507"/>
      <c r="FJ486" s="507"/>
      <c r="FK486" s="507"/>
      <c r="FL486" s="507"/>
      <c r="FM486" s="507"/>
      <c r="FN486" s="507"/>
      <c r="FO486" s="507"/>
      <c r="FP486" s="507"/>
      <c r="FQ486" s="507"/>
      <c r="FR486" s="507"/>
      <c r="FS486" s="507"/>
      <c r="FT486" s="507"/>
      <c r="FU486" s="507"/>
      <c r="FV486" s="507"/>
      <c r="FW486" s="507"/>
      <c r="FX486" s="507"/>
      <c r="FY486" s="507"/>
      <c r="FZ486" s="507"/>
      <c r="GA486" s="507"/>
      <c r="GB486" s="507"/>
      <c r="GC486" s="507"/>
      <c r="GD486" s="507"/>
      <c r="GE486" s="507"/>
      <c r="GF486" s="507"/>
      <c r="GG486" s="507"/>
      <c r="GH486" s="507"/>
      <c r="GI486" s="507"/>
      <c r="GJ486" s="507"/>
      <c r="GK486" s="507"/>
      <c r="GL486" s="507"/>
      <c r="GM486" s="507"/>
      <c r="GN486" s="507"/>
      <c r="GO486" s="507"/>
      <c r="GP486" s="507"/>
      <c r="GQ486" s="507"/>
      <c r="GR486" s="507"/>
      <c r="GS486" s="507"/>
      <c r="GT486" s="507"/>
      <c r="GU486" s="507"/>
      <c r="GV486" s="507"/>
      <c r="GW486" s="507"/>
      <c r="GX486" s="507"/>
      <c r="GY486" s="507"/>
      <c r="GZ486" s="507"/>
      <c r="HA486" s="507"/>
      <c r="HB486" s="507"/>
      <c r="HC486" s="507"/>
      <c r="HD486" s="507"/>
      <c r="HE486" s="507"/>
      <c r="HF486" s="507"/>
      <c r="HG486" s="507"/>
      <c r="HH486" s="507"/>
      <c r="HI486" s="507"/>
      <c r="HJ486" s="507"/>
      <c r="HK486" s="507"/>
      <c r="HL486" s="507"/>
      <c r="HM486" s="507"/>
      <c r="HN486" s="507"/>
      <c r="HO486" s="507"/>
      <c r="HP486" s="507"/>
      <c r="HQ486" s="507"/>
      <c r="HR486" s="507"/>
      <c r="HS486" s="507"/>
      <c r="HT486" s="507"/>
      <c r="HU486" s="507"/>
      <c r="HV486" s="507"/>
      <c r="HW486" s="507"/>
      <c r="HX486" s="507"/>
      <c r="HY486" s="507"/>
      <c r="HZ486" s="507"/>
      <c r="IA486" s="507"/>
      <c r="IB486" s="507"/>
      <c r="IC486" s="507"/>
      <c r="ID486" s="507"/>
      <c r="IE486" s="507"/>
      <c r="IF486" s="507"/>
      <c r="IG486" s="507"/>
      <c r="IH486" s="507"/>
      <c r="II486" s="507"/>
      <c r="IJ486" s="507"/>
    </row>
    <row r="487" spans="1:244" s="398" customFormat="1" ht="19" x14ac:dyDescent="0.2">
      <c r="A487"/>
      <c r="B487" s="290"/>
      <c r="C487"/>
      <c r="D487" s="341"/>
      <c r="E487" s="463"/>
      <c r="F487" s="463"/>
      <c r="G487" s="271"/>
      <c r="H487"/>
      <c r="I487" s="99"/>
      <c r="J487"/>
      <c r="K487"/>
      <c r="L487"/>
      <c r="M487" s="275"/>
      <c r="N487" s="275"/>
      <c r="O487" s="275"/>
      <c r="P487" s="275"/>
      <c r="Q487" s="275"/>
      <c r="R487" s="275"/>
      <c r="S487" s="275"/>
      <c r="T487" s="275"/>
      <c r="U487" s="275"/>
      <c r="V487" s="275"/>
      <c r="W487" s="275"/>
      <c r="X487" s="275"/>
      <c r="Y487" s="275"/>
      <c r="Z487" s="275"/>
      <c r="AA487" s="275"/>
      <c r="AB487" s="23"/>
      <c r="AC487"/>
      <c r="AD487" s="92"/>
      <c r="AE487"/>
      <c r="AF487"/>
      <c r="AG487"/>
      <c r="AH487" s="96"/>
      <c r="AI487" s="471"/>
      <c r="AJ487" s="445"/>
      <c r="AK487" s="498"/>
      <c r="AL487" s="498"/>
      <c r="AM487" s="498"/>
      <c r="AN487" s="498"/>
      <c r="AO487" s="498"/>
      <c r="AP487" s="498"/>
      <c r="AQ487" s="498"/>
      <c r="AR487" s="498"/>
      <c r="AS487" s="498"/>
      <c r="AT487" s="498"/>
      <c r="AU487" s="498"/>
      <c r="AV487" s="498"/>
      <c r="AW487" s="498"/>
      <c r="AX487" s="498"/>
      <c r="AY487" s="448"/>
      <c r="AZ487" s="235"/>
      <c r="BA487" s="715"/>
      <c r="BB487"/>
      <c r="BC487" s="715"/>
      <c r="BD487"/>
      <c r="BE487" s="715"/>
      <c r="BF487"/>
      <c r="BG487" s="715"/>
      <c r="BH487"/>
      <c r="BI487" s="715"/>
      <c r="BJ487"/>
      <c r="BK487" s="715"/>
      <c r="BL487"/>
      <c r="BM487" s="715"/>
      <c r="BN487"/>
      <c r="BO487" s="387"/>
      <c r="BP487"/>
      <c r="BQ487" s="387"/>
      <c r="BR487"/>
      <c r="BS487" s="387"/>
      <c r="BT487"/>
      <c r="BU487" s="387"/>
      <c r="BV487"/>
      <c r="BW487" s="387"/>
      <c r="BX487"/>
      <c r="BY487" s="387"/>
      <c r="BZ487"/>
      <c r="CA487" s="387"/>
      <c r="CB487"/>
      <c r="CC487" s="387"/>
      <c r="CD487"/>
      <c r="CE487" s="387"/>
      <c r="CF487"/>
      <c r="CG487" s="387"/>
      <c r="CH487"/>
      <c r="CI487" s="387"/>
      <c r="CJ487"/>
      <c r="CK487" s="235"/>
      <c r="DN487" s="507"/>
      <c r="DO487" s="507"/>
      <c r="DP487" s="507"/>
      <c r="DQ487" s="507"/>
      <c r="DR487" s="507"/>
      <c r="DS487" s="507"/>
      <c r="DT487" s="507"/>
      <c r="DU487" s="507"/>
      <c r="DV487" s="507"/>
      <c r="DW487" s="507"/>
      <c r="DX487" s="507"/>
      <c r="DY487" s="507"/>
      <c r="DZ487" s="507"/>
      <c r="EA487" s="507"/>
      <c r="EB487" s="507"/>
      <c r="EC487" s="507"/>
      <c r="ED487" s="507"/>
      <c r="EE487" s="507"/>
      <c r="EF487" s="507"/>
      <c r="EG487" s="507"/>
      <c r="EH487" s="507"/>
      <c r="EI487" s="507"/>
      <c r="EJ487" s="507"/>
      <c r="EK487" s="507"/>
      <c r="EL487" s="507"/>
      <c r="EM487" s="507"/>
      <c r="EN487" s="507"/>
      <c r="EO487" s="507"/>
      <c r="EP487" s="507"/>
      <c r="EQ487" s="507"/>
      <c r="ER487" s="507"/>
      <c r="ES487" s="507"/>
      <c r="ET487" s="507"/>
      <c r="EU487" s="507"/>
      <c r="EV487" s="507"/>
      <c r="EW487" s="507"/>
      <c r="EX487" s="507"/>
      <c r="EY487" s="507"/>
      <c r="EZ487" s="507"/>
      <c r="FA487" s="507"/>
      <c r="FB487" s="507"/>
      <c r="FC487" s="507"/>
      <c r="FD487" s="507"/>
      <c r="FE487" s="507"/>
      <c r="FF487" s="507"/>
      <c r="FG487" s="507"/>
      <c r="FH487" s="507"/>
      <c r="FI487" s="507"/>
      <c r="FJ487" s="507"/>
      <c r="FK487" s="507"/>
      <c r="FL487" s="507"/>
      <c r="FM487" s="507"/>
      <c r="FN487" s="507"/>
      <c r="FO487" s="507"/>
      <c r="FP487" s="507"/>
      <c r="FQ487" s="507"/>
      <c r="FR487" s="507"/>
      <c r="FS487" s="507"/>
      <c r="FT487" s="507"/>
      <c r="FU487" s="507"/>
      <c r="FV487" s="507"/>
      <c r="FW487" s="507"/>
      <c r="FX487" s="507"/>
      <c r="FY487" s="507"/>
      <c r="FZ487" s="507"/>
      <c r="GA487" s="507"/>
      <c r="GB487" s="507"/>
      <c r="GC487" s="507"/>
      <c r="GD487" s="507"/>
      <c r="GE487" s="507"/>
      <c r="GF487" s="507"/>
      <c r="GG487" s="507"/>
      <c r="GH487" s="507"/>
      <c r="GI487" s="507"/>
      <c r="GJ487" s="507"/>
      <c r="GK487" s="507"/>
      <c r="GL487" s="507"/>
      <c r="GM487" s="507"/>
      <c r="GN487" s="507"/>
      <c r="GO487" s="507"/>
      <c r="GP487" s="507"/>
      <c r="GQ487" s="507"/>
      <c r="GR487" s="507"/>
      <c r="GS487" s="507"/>
      <c r="GT487" s="507"/>
      <c r="GU487" s="507"/>
      <c r="GV487" s="507"/>
      <c r="GW487" s="507"/>
      <c r="GX487" s="507"/>
      <c r="GY487" s="507"/>
      <c r="GZ487" s="507"/>
      <c r="HA487" s="507"/>
      <c r="HB487" s="507"/>
      <c r="HC487" s="507"/>
      <c r="HD487" s="507"/>
      <c r="HE487" s="507"/>
      <c r="HF487" s="507"/>
      <c r="HG487" s="507"/>
      <c r="HH487" s="507"/>
      <c r="HI487" s="507"/>
      <c r="HJ487" s="507"/>
      <c r="HK487" s="507"/>
      <c r="HL487" s="507"/>
      <c r="HM487" s="507"/>
      <c r="HN487" s="507"/>
      <c r="HO487" s="507"/>
      <c r="HP487" s="507"/>
      <c r="HQ487" s="507"/>
      <c r="HR487" s="507"/>
      <c r="HS487" s="507"/>
      <c r="HT487" s="507"/>
      <c r="HU487" s="507"/>
      <c r="HV487" s="507"/>
      <c r="HW487" s="507"/>
      <c r="HX487" s="507"/>
      <c r="HY487" s="507"/>
      <c r="HZ487" s="507"/>
      <c r="IA487" s="507"/>
      <c r="IB487" s="507"/>
      <c r="IC487" s="507"/>
      <c r="ID487" s="507"/>
      <c r="IE487" s="507"/>
      <c r="IF487" s="507"/>
      <c r="IG487" s="507"/>
      <c r="IH487" s="507"/>
      <c r="II487" s="507"/>
      <c r="IJ487" s="507"/>
    </row>
    <row r="488" spans="1:244" s="398" customFormat="1" ht="19" x14ac:dyDescent="0.2">
      <c r="A488"/>
      <c r="B488" s="290"/>
      <c r="C488"/>
      <c r="D488" s="341"/>
      <c r="E488" s="463"/>
      <c r="F488" s="463"/>
      <c r="G488" s="271"/>
      <c r="H488"/>
      <c r="I488" s="99"/>
      <c r="J488"/>
      <c r="K488"/>
      <c r="L488"/>
      <c r="M488" s="275"/>
      <c r="N488" s="275"/>
      <c r="O488" s="275"/>
      <c r="P488" s="275"/>
      <c r="Q488" s="275"/>
      <c r="R488" s="275"/>
      <c r="S488" s="275"/>
      <c r="T488" s="275"/>
      <c r="U488" s="275"/>
      <c r="V488" s="275"/>
      <c r="W488" s="275"/>
      <c r="X488" s="275"/>
      <c r="Y488" s="275"/>
      <c r="Z488" s="275"/>
      <c r="AA488" s="275"/>
      <c r="AB488" s="23"/>
      <c r="AC488"/>
      <c r="AD488" s="92"/>
      <c r="AE488"/>
      <c r="AF488"/>
      <c r="AG488"/>
      <c r="AH488" s="96"/>
      <c r="AI488" s="471"/>
      <c r="AJ488" s="445"/>
      <c r="AK488" s="498"/>
      <c r="AL488" s="498"/>
      <c r="AM488" s="498"/>
      <c r="AN488" s="498"/>
      <c r="AO488" s="498"/>
      <c r="AP488" s="498"/>
      <c r="AQ488" s="498"/>
      <c r="AR488" s="498"/>
      <c r="AS488" s="498"/>
      <c r="AT488" s="498"/>
      <c r="AU488" s="498"/>
      <c r="AV488" s="498"/>
      <c r="AW488" s="498"/>
      <c r="AX488" s="498"/>
      <c r="AY488" s="448"/>
      <c r="AZ488" s="235"/>
      <c r="BA488" s="715"/>
      <c r="BB488"/>
      <c r="BC488" s="715"/>
      <c r="BD488"/>
      <c r="BE488" s="715"/>
      <c r="BF488"/>
      <c r="BG488" s="715"/>
      <c r="BH488"/>
      <c r="BI488" s="715"/>
      <c r="BJ488"/>
      <c r="BK488" s="715"/>
      <c r="BL488"/>
      <c r="BM488" s="715"/>
      <c r="BN488"/>
      <c r="BO488" s="387"/>
      <c r="BP488"/>
      <c r="BQ488" s="387"/>
      <c r="BR488"/>
      <c r="BS488" s="387"/>
      <c r="BT488"/>
      <c r="BU488" s="387"/>
      <c r="BV488"/>
      <c r="BW488" s="387"/>
      <c r="BX488"/>
      <c r="BY488" s="387"/>
      <c r="BZ488"/>
      <c r="CA488" s="387"/>
      <c r="CB488"/>
      <c r="CC488" s="387"/>
      <c r="CD488"/>
      <c r="CE488" s="387"/>
      <c r="CF488"/>
      <c r="CG488" s="387"/>
      <c r="CH488"/>
      <c r="CI488" s="387"/>
      <c r="CJ488"/>
      <c r="CK488" s="235"/>
      <c r="DN488" s="507"/>
      <c r="DO488" s="507"/>
      <c r="DP488" s="507"/>
      <c r="DQ488" s="507"/>
      <c r="DR488" s="507"/>
      <c r="DS488" s="507"/>
      <c r="DT488" s="507"/>
      <c r="DU488" s="507"/>
      <c r="DV488" s="507"/>
      <c r="DW488" s="507"/>
      <c r="DX488" s="507"/>
      <c r="DY488" s="507"/>
      <c r="DZ488" s="507"/>
      <c r="EA488" s="507"/>
      <c r="EB488" s="507"/>
      <c r="EC488" s="507"/>
      <c r="ED488" s="507"/>
      <c r="EE488" s="507"/>
      <c r="EF488" s="507"/>
      <c r="EG488" s="507"/>
      <c r="EH488" s="507"/>
      <c r="EI488" s="507"/>
      <c r="EJ488" s="507"/>
      <c r="EK488" s="507"/>
      <c r="EL488" s="507"/>
      <c r="EM488" s="507"/>
      <c r="EN488" s="507"/>
      <c r="EO488" s="507"/>
      <c r="EP488" s="507"/>
      <c r="EQ488" s="507"/>
      <c r="ER488" s="507"/>
      <c r="ES488" s="507"/>
      <c r="ET488" s="507"/>
      <c r="EU488" s="507"/>
      <c r="EV488" s="507"/>
      <c r="EW488" s="507"/>
      <c r="EX488" s="507"/>
      <c r="EY488" s="507"/>
      <c r="EZ488" s="507"/>
      <c r="FA488" s="507"/>
      <c r="FB488" s="507"/>
      <c r="FC488" s="507"/>
      <c r="FD488" s="507"/>
      <c r="FE488" s="507"/>
      <c r="FF488" s="507"/>
      <c r="FG488" s="507"/>
      <c r="FH488" s="507"/>
      <c r="FI488" s="507"/>
      <c r="FJ488" s="507"/>
      <c r="FK488" s="507"/>
      <c r="FL488" s="507"/>
      <c r="FM488" s="507"/>
      <c r="FN488" s="507"/>
      <c r="FO488" s="507"/>
      <c r="FP488" s="507"/>
      <c r="FQ488" s="507"/>
      <c r="FR488" s="507"/>
      <c r="FS488" s="507"/>
      <c r="FT488" s="507"/>
      <c r="FU488" s="507"/>
      <c r="FV488" s="507"/>
      <c r="FW488" s="507"/>
      <c r="FX488" s="507"/>
      <c r="FY488" s="507"/>
      <c r="FZ488" s="507"/>
      <c r="GA488" s="507"/>
      <c r="GB488" s="507"/>
      <c r="GC488" s="507"/>
      <c r="GD488" s="507"/>
      <c r="GE488" s="507"/>
      <c r="GF488" s="507"/>
      <c r="GG488" s="507"/>
      <c r="GH488" s="507"/>
      <c r="GI488" s="507"/>
      <c r="GJ488" s="507"/>
      <c r="GK488" s="507"/>
      <c r="GL488" s="507"/>
      <c r="GM488" s="507"/>
      <c r="GN488" s="507"/>
      <c r="GO488" s="507"/>
      <c r="GP488" s="507"/>
      <c r="GQ488" s="507"/>
      <c r="GR488" s="507"/>
      <c r="GS488" s="507"/>
      <c r="GT488" s="507"/>
      <c r="GU488" s="507"/>
      <c r="GV488" s="507"/>
      <c r="GW488" s="507"/>
      <c r="GX488" s="507"/>
      <c r="GY488" s="507"/>
      <c r="GZ488" s="507"/>
      <c r="HA488" s="507"/>
      <c r="HB488" s="507"/>
      <c r="HC488" s="507"/>
      <c r="HD488" s="507"/>
      <c r="HE488" s="507"/>
      <c r="HF488" s="507"/>
      <c r="HG488" s="507"/>
      <c r="HH488" s="507"/>
      <c r="HI488" s="507"/>
      <c r="HJ488" s="507"/>
      <c r="HK488" s="507"/>
      <c r="HL488" s="507"/>
      <c r="HM488" s="507"/>
      <c r="HN488" s="507"/>
      <c r="HO488" s="507"/>
      <c r="HP488" s="507"/>
      <c r="HQ488" s="507"/>
      <c r="HR488" s="507"/>
      <c r="HS488" s="507"/>
      <c r="HT488" s="507"/>
      <c r="HU488" s="507"/>
      <c r="HV488" s="507"/>
      <c r="HW488" s="507"/>
      <c r="HX488" s="507"/>
      <c r="HY488" s="507"/>
      <c r="HZ488" s="507"/>
      <c r="IA488" s="507"/>
      <c r="IB488" s="507"/>
      <c r="IC488" s="507"/>
      <c r="ID488" s="507"/>
      <c r="IE488" s="507"/>
      <c r="IF488" s="507"/>
      <c r="IG488" s="507"/>
      <c r="IH488" s="507"/>
      <c r="II488" s="507"/>
      <c r="IJ488" s="507"/>
    </row>
    <row r="489" spans="1:244" s="398" customFormat="1" ht="19" x14ac:dyDescent="0.2">
      <c r="A489"/>
      <c r="B489" s="290"/>
      <c r="C489"/>
      <c r="D489" s="341"/>
      <c r="E489" s="463"/>
      <c r="F489" s="463"/>
      <c r="G489" s="271"/>
      <c r="H489"/>
      <c r="I489" s="99"/>
      <c r="J489"/>
      <c r="K489"/>
      <c r="L489"/>
      <c r="M489" s="275"/>
      <c r="N489" s="275"/>
      <c r="O489" s="275"/>
      <c r="P489" s="275"/>
      <c r="Q489" s="275"/>
      <c r="R489" s="275"/>
      <c r="S489" s="275"/>
      <c r="T489" s="275"/>
      <c r="U489" s="275"/>
      <c r="V489" s="275"/>
      <c r="W489" s="275"/>
      <c r="X489" s="275"/>
      <c r="Y489" s="275"/>
      <c r="Z489" s="275"/>
      <c r="AA489" s="275"/>
      <c r="AB489" s="23"/>
      <c r="AC489"/>
      <c r="AD489" s="92"/>
      <c r="AE489"/>
      <c r="AF489"/>
      <c r="AG489"/>
      <c r="AH489" s="96"/>
      <c r="AI489" s="471"/>
      <c r="AJ489" s="445"/>
      <c r="AK489" s="498"/>
      <c r="AL489" s="498"/>
      <c r="AM489" s="498"/>
      <c r="AN489" s="498"/>
      <c r="AO489" s="498"/>
      <c r="AP489" s="498"/>
      <c r="AQ489" s="498"/>
      <c r="AR489" s="498"/>
      <c r="AS489" s="498"/>
      <c r="AT489" s="498"/>
      <c r="AU489" s="498"/>
      <c r="AV489" s="498"/>
      <c r="AW489" s="498"/>
      <c r="AX489" s="498"/>
      <c r="AY489" s="448"/>
      <c r="AZ489" s="235"/>
      <c r="BA489" s="715"/>
      <c r="BB489"/>
      <c r="BC489" s="715"/>
      <c r="BD489"/>
      <c r="BE489" s="715"/>
      <c r="BF489"/>
      <c r="BG489" s="715"/>
      <c r="BH489"/>
      <c r="BI489" s="715"/>
      <c r="BJ489"/>
      <c r="BK489" s="715"/>
      <c r="BL489"/>
      <c r="BM489" s="715"/>
      <c r="BN489"/>
      <c r="BO489" s="387"/>
      <c r="BP489"/>
      <c r="BQ489" s="387"/>
      <c r="BR489"/>
      <c r="BS489" s="387"/>
      <c r="BT489"/>
      <c r="BU489" s="387"/>
      <c r="BV489"/>
      <c r="BW489" s="387"/>
      <c r="BX489"/>
      <c r="BY489" s="387"/>
      <c r="BZ489"/>
      <c r="CA489" s="387"/>
      <c r="CB489"/>
      <c r="CC489" s="387"/>
      <c r="CD489"/>
      <c r="CE489" s="387"/>
      <c r="CF489"/>
      <c r="CG489" s="387"/>
      <c r="CH489"/>
      <c r="CI489" s="387"/>
      <c r="CJ489"/>
      <c r="CK489" s="235"/>
      <c r="DN489" s="507"/>
      <c r="DO489" s="507"/>
      <c r="DP489" s="507"/>
      <c r="DQ489" s="507"/>
      <c r="DR489" s="507"/>
      <c r="DS489" s="507"/>
      <c r="DT489" s="507"/>
      <c r="DU489" s="507"/>
      <c r="DV489" s="507"/>
      <c r="DW489" s="507"/>
      <c r="DX489" s="507"/>
      <c r="DY489" s="507"/>
      <c r="DZ489" s="507"/>
      <c r="EA489" s="507"/>
      <c r="EB489" s="507"/>
      <c r="EC489" s="507"/>
      <c r="ED489" s="507"/>
      <c r="EE489" s="507"/>
      <c r="EF489" s="507"/>
      <c r="EG489" s="507"/>
      <c r="EH489" s="507"/>
      <c r="EI489" s="507"/>
      <c r="EJ489" s="507"/>
      <c r="EK489" s="507"/>
      <c r="EL489" s="507"/>
      <c r="EM489" s="507"/>
      <c r="EN489" s="507"/>
      <c r="EO489" s="507"/>
      <c r="EP489" s="507"/>
      <c r="EQ489" s="507"/>
      <c r="ER489" s="507"/>
      <c r="ES489" s="507"/>
      <c r="ET489" s="507"/>
      <c r="EU489" s="507"/>
      <c r="EV489" s="507"/>
      <c r="EW489" s="507"/>
      <c r="EX489" s="507"/>
      <c r="EY489" s="507"/>
      <c r="EZ489" s="507"/>
      <c r="FA489" s="507"/>
      <c r="FB489" s="507"/>
      <c r="FC489" s="507"/>
      <c r="FD489" s="507"/>
      <c r="FE489" s="507"/>
      <c r="FF489" s="507"/>
      <c r="FG489" s="507"/>
      <c r="FH489" s="507"/>
      <c r="FI489" s="507"/>
      <c r="FJ489" s="507"/>
      <c r="FK489" s="507"/>
      <c r="FL489" s="507"/>
      <c r="FM489" s="507"/>
      <c r="FN489" s="507"/>
      <c r="FO489" s="507"/>
      <c r="FP489" s="507"/>
      <c r="FQ489" s="507"/>
      <c r="FR489" s="507"/>
      <c r="FS489" s="507"/>
      <c r="FT489" s="507"/>
      <c r="FU489" s="507"/>
      <c r="FV489" s="507"/>
      <c r="FW489" s="507"/>
      <c r="FX489" s="507"/>
      <c r="FY489" s="507"/>
      <c r="FZ489" s="507"/>
      <c r="GA489" s="507"/>
      <c r="GB489" s="507"/>
      <c r="GC489" s="507"/>
      <c r="GD489" s="507"/>
      <c r="GE489" s="507"/>
      <c r="GF489" s="507"/>
      <c r="GG489" s="507"/>
      <c r="GH489" s="507"/>
      <c r="GI489" s="507"/>
      <c r="GJ489" s="507"/>
      <c r="GK489" s="507"/>
      <c r="GL489" s="507"/>
      <c r="GM489" s="507"/>
      <c r="GN489" s="507"/>
      <c r="GO489" s="507"/>
      <c r="GP489" s="507"/>
      <c r="GQ489" s="507"/>
      <c r="GR489" s="507"/>
      <c r="GS489" s="507"/>
      <c r="GT489" s="507"/>
      <c r="GU489" s="507"/>
      <c r="GV489" s="507"/>
      <c r="GW489" s="507"/>
      <c r="GX489" s="507"/>
      <c r="GY489" s="507"/>
      <c r="GZ489" s="507"/>
      <c r="HA489" s="507"/>
      <c r="HB489" s="507"/>
      <c r="HC489" s="507"/>
      <c r="HD489" s="507"/>
      <c r="HE489" s="507"/>
      <c r="HF489" s="507"/>
      <c r="HG489" s="507"/>
      <c r="HH489" s="507"/>
      <c r="HI489" s="507"/>
      <c r="HJ489" s="507"/>
      <c r="HK489" s="507"/>
      <c r="HL489" s="507"/>
      <c r="HM489" s="507"/>
      <c r="HN489" s="507"/>
      <c r="HO489" s="507"/>
      <c r="HP489" s="507"/>
      <c r="HQ489" s="507"/>
      <c r="HR489" s="507"/>
      <c r="HS489" s="507"/>
      <c r="HT489" s="507"/>
      <c r="HU489" s="507"/>
      <c r="HV489" s="507"/>
      <c r="HW489" s="507"/>
      <c r="HX489" s="507"/>
      <c r="HY489" s="507"/>
      <c r="HZ489" s="507"/>
      <c r="IA489" s="507"/>
      <c r="IB489" s="507"/>
      <c r="IC489" s="507"/>
      <c r="ID489" s="507"/>
      <c r="IE489" s="507"/>
      <c r="IF489" s="507"/>
      <c r="IG489" s="507"/>
      <c r="IH489" s="507"/>
      <c r="II489" s="507"/>
      <c r="IJ489" s="507"/>
    </row>
    <row r="490" spans="1:244" s="398" customFormat="1" ht="19" x14ac:dyDescent="0.2">
      <c r="A490"/>
      <c r="B490" s="290"/>
      <c r="C490"/>
      <c r="D490" s="341"/>
      <c r="E490" s="463"/>
      <c r="F490" s="463"/>
      <c r="G490" s="271"/>
      <c r="H490"/>
      <c r="I490" s="99"/>
      <c r="J490"/>
      <c r="K490"/>
      <c r="L490"/>
      <c r="M490" s="275"/>
      <c r="N490" s="275"/>
      <c r="O490" s="275"/>
      <c r="P490" s="275"/>
      <c r="Q490" s="275"/>
      <c r="R490" s="275"/>
      <c r="S490" s="275"/>
      <c r="T490" s="275"/>
      <c r="U490" s="275"/>
      <c r="V490" s="275"/>
      <c r="W490" s="275"/>
      <c r="X490" s="275"/>
      <c r="Y490" s="275"/>
      <c r="Z490" s="275"/>
      <c r="AA490" s="275"/>
      <c r="AB490" s="23"/>
      <c r="AC490"/>
      <c r="AD490" s="92"/>
      <c r="AE490"/>
      <c r="AF490"/>
      <c r="AG490"/>
      <c r="AH490" s="96"/>
      <c r="AI490" s="471"/>
      <c r="AJ490" s="445"/>
      <c r="AK490" s="498"/>
      <c r="AL490" s="498"/>
      <c r="AM490" s="498"/>
      <c r="AN490" s="498"/>
      <c r="AO490" s="498"/>
      <c r="AP490" s="498"/>
      <c r="AQ490" s="498"/>
      <c r="AR490" s="498"/>
      <c r="AS490" s="498"/>
      <c r="AT490" s="498"/>
      <c r="AU490" s="498"/>
      <c r="AV490" s="498"/>
      <c r="AW490" s="498"/>
      <c r="AX490" s="498"/>
      <c r="AY490" s="448"/>
      <c r="AZ490" s="235"/>
      <c r="BA490" s="715"/>
      <c r="BB490"/>
      <c r="BC490" s="715"/>
      <c r="BD490"/>
      <c r="BE490" s="715"/>
      <c r="BF490"/>
      <c r="BG490" s="715"/>
      <c r="BH490"/>
      <c r="BI490" s="715"/>
      <c r="BJ490"/>
      <c r="BK490" s="715"/>
      <c r="BL490"/>
      <c r="BM490" s="715"/>
      <c r="BN490"/>
      <c r="BO490" s="387"/>
      <c r="BP490"/>
      <c r="BQ490" s="387"/>
      <c r="BR490"/>
      <c r="BS490" s="387"/>
      <c r="BT490"/>
      <c r="BU490" s="387"/>
      <c r="BV490"/>
      <c r="BW490" s="387"/>
      <c r="BX490"/>
      <c r="BY490" s="387"/>
      <c r="BZ490"/>
      <c r="CA490" s="387"/>
      <c r="CB490"/>
      <c r="CC490" s="387"/>
      <c r="CD490"/>
      <c r="CE490" s="387"/>
      <c r="CF490"/>
      <c r="CG490" s="387"/>
      <c r="CH490"/>
      <c r="CI490" s="387"/>
      <c r="CJ490"/>
      <c r="CK490" s="235"/>
      <c r="DN490" s="507"/>
      <c r="DO490" s="507"/>
      <c r="DP490" s="507"/>
      <c r="DQ490" s="507"/>
      <c r="DR490" s="507"/>
      <c r="DS490" s="507"/>
      <c r="DT490" s="507"/>
      <c r="DU490" s="507"/>
      <c r="DV490" s="507"/>
      <c r="DW490" s="507"/>
      <c r="DX490" s="507"/>
      <c r="DY490" s="507"/>
      <c r="DZ490" s="507"/>
      <c r="EA490" s="507"/>
      <c r="EB490" s="507"/>
      <c r="EC490" s="507"/>
      <c r="ED490" s="507"/>
      <c r="EE490" s="507"/>
      <c r="EF490" s="507"/>
      <c r="EG490" s="507"/>
      <c r="EH490" s="507"/>
      <c r="EI490" s="507"/>
      <c r="EJ490" s="507"/>
      <c r="EK490" s="507"/>
      <c r="EL490" s="507"/>
      <c r="EM490" s="507"/>
      <c r="EN490" s="507"/>
      <c r="EO490" s="507"/>
      <c r="EP490" s="507"/>
      <c r="EQ490" s="507"/>
      <c r="ER490" s="507"/>
      <c r="ES490" s="507"/>
      <c r="ET490" s="507"/>
      <c r="EU490" s="507"/>
      <c r="EV490" s="507"/>
      <c r="EW490" s="507"/>
      <c r="EX490" s="507"/>
      <c r="EY490" s="507"/>
      <c r="EZ490" s="507"/>
      <c r="FA490" s="507"/>
      <c r="FB490" s="507"/>
      <c r="FC490" s="507"/>
      <c r="FD490" s="507"/>
      <c r="FE490" s="507"/>
      <c r="FF490" s="507"/>
      <c r="FG490" s="507"/>
      <c r="FH490" s="507"/>
      <c r="FI490" s="507"/>
      <c r="FJ490" s="507"/>
      <c r="FK490" s="507"/>
      <c r="FL490" s="507"/>
      <c r="FM490" s="507"/>
      <c r="FN490" s="507"/>
      <c r="FO490" s="507"/>
      <c r="FP490" s="507"/>
      <c r="FQ490" s="507"/>
      <c r="FR490" s="507"/>
      <c r="FS490" s="507"/>
      <c r="FT490" s="507"/>
      <c r="FU490" s="507"/>
      <c r="FV490" s="507"/>
      <c r="FW490" s="507"/>
      <c r="FX490" s="507"/>
      <c r="FY490" s="507"/>
      <c r="FZ490" s="507"/>
      <c r="GA490" s="507"/>
      <c r="GB490" s="507"/>
      <c r="GC490" s="507"/>
      <c r="GD490" s="507"/>
      <c r="GE490" s="507"/>
      <c r="GF490" s="507"/>
      <c r="GG490" s="507"/>
      <c r="GH490" s="507"/>
      <c r="GI490" s="507"/>
      <c r="GJ490" s="507"/>
      <c r="GK490" s="507"/>
      <c r="GL490" s="507"/>
      <c r="GM490" s="507"/>
      <c r="GN490" s="507"/>
      <c r="GO490" s="507"/>
      <c r="GP490" s="507"/>
      <c r="GQ490" s="507"/>
      <c r="GR490" s="507"/>
      <c r="GS490" s="507"/>
      <c r="GT490" s="507"/>
      <c r="GU490" s="507"/>
      <c r="GV490" s="507"/>
      <c r="GW490" s="507"/>
      <c r="GX490" s="507"/>
      <c r="GY490" s="507"/>
      <c r="GZ490" s="507"/>
      <c r="HA490" s="507"/>
      <c r="HB490" s="507"/>
      <c r="HC490" s="507"/>
      <c r="HD490" s="507"/>
      <c r="HE490" s="507"/>
      <c r="HF490" s="507"/>
      <c r="HG490" s="507"/>
      <c r="HH490" s="507"/>
      <c r="HI490" s="507"/>
      <c r="HJ490" s="507"/>
      <c r="HK490" s="507"/>
      <c r="HL490" s="507"/>
      <c r="HM490" s="507"/>
      <c r="HN490" s="507"/>
      <c r="HO490" s="507"/>
      <c r="HP490" s="507"/>
      <c r="HQ490" s="507"/>
      <c r="HR490" s="507"/>
      <c r="HS490" s="507"/>
      <c r="HT490" s="507"/>
      <c r="HU490" s="507"/>
      <c r="HV490" s="507"/>
      <c r="HW490" s="507"/>
      <c r="HX490" s="507"/>
      <c r="HY490" s="507"/>
      <c r="HZ490" s="507"/>
      <c r="IA490" s="507"/>
      <c r="IB490" s="507"/>
      <c r="IC490" s="507"/>
      <c r="ID490" s="507"/>
      <c r="IE490" s="507"/>
      <c r="IF490" s="507"/>
      <c r="IG490" s="507"/>
      <c r="IH490" s="507"/>
      <c r="II490" s="507"/>
      <c r="IJ490" s="507"/>
    </row>
    <row r="491" spans="1:244" s="398" customFormat="1" ht="19" x14ac:dyDescent="0.2">
      <c r="A491"/>
      <c r="B491" s="290"/>
      <c r="C491"/>
      <c r="D491" s="341"/>
      <c r="E491" s="463"/>
      <c r="F491" s="463"/>
      <c r="G491" s="271"/>
      <c r="H491"/>
      <c r="I491" s="99"/>
      <c r="J491"/>
      <c r="K491"/>
      <c r="L491"/>
      <c r="M491" s="275"/>
      <c r="N491" s="275"/>
      <c r="O491" s="275"/>
      <c r="P491" s="275"/>
      <c r="Q491" s="275"/>
      <c r="R491" s="275"/>
      <c r="S491" s="275"/>
      <c r="T491" s="275"/>
      <c r="U491" s="275"/>
      <c r="V491" s="275"/>
      <c r="W491" s="275"/>
      <c r="X491" s="275"/>
      <c r="Y491" s="275"/>
      <c r="Z491" s="275"/>
      <c r="AA491" s="275"/>
      <c r="AB491" s="23"/>
      <c r="AC491"/>
      <c r="AD491" s="92"/>
      <c r="AE491"/>
      <c r="AF491"/>
      <c r="AG491"/>
      <c r="AH491" s="96"/>
      <c r="AI491" s="471"/>
      <c r="AJ491" s="445"/>
      <c r="AK491" s="498"/>
      <c r="AL491" s="498"/>
      <c r="AM491" s="498"/>
      <c r="AN491" s="498"/>
      <c r="AO491" s="498"/>
      <c r="AP491" s="498"/>
      <c r="AQ491" s="498"/>
      <c r="AR491" s="498"/>
      <c r="AS491" s="498"/>
      <c r="AT491" s="498"/>
      <c r="AU491" s="498"/>
      <c r="AV491" s="498"/>
      <c r="AW491" s="498"/>
      <c r="AX491" s="498"/>
      <c r="AY491" s="448"/>
      <c r="AZ491" s="235"/>
      <c r="BA491" s="715"/>
      <c r="BB491"/>
      <c r="BC491" s="715"/>
      <c r="BD491"/>
      <c r="BE491" s="715"/>
      <c r="BF491"/>
      <c r="BG491" s="715"/>
      <c r="BH491"/>
      <c r="BI491" s="715"/>
      <c r="BJ491"/>
      <c r="BK491" s="715"/>
      <c r="BL491"/>
      <c r="BM491" s="715"/>
      <c r="BN491"/>
      <c r="BO491" s="387"/>
      <c r="BP491"/>
      <c r="BQ491" s="387"/>
      <c r="BR491"/>
      <c r="BS491" s="387"/>
      <c r="BT491"/>
      <c r="BU491" s="387"/>
      <c r="BV491"/>
      <c r="BW491" s="387"/>
      <c r="BX491"/>
      <c r="BY491" s="387"/>
      <c r="BZ491"/>
      <c r="CA491" s="387"/>
      <c r="CB491"/>
      <c r="CC491" s="387"/>
      <c r="CD491"/>
      <c r="CE491" s="387"/>
      <c r="CF491"/>
      <c r="CG491" s="387"/>
      <c r="CH491"/>
      <c r="CI491" s="387"/>
      <c r="CJ491"/>
      <c r="CK491" s="235"/>
      <c r="DN491" s="507"/>
      <c r="DO491" s="507"/>
      <c r="DP491" s="507"/>
      <c r="DQ491" s="507"/>
      <c r="DR491" s="507"/>
      <c r="DS491" s="507"/>
      <c r="DT491" s="507"/>
      <c r="DU491" s="507"/>
      <c r="DV491" s="507"/>
      <c r="DW491" s="507"/>
      <c r="DX491" s="507"/>
      <c r="DY491" s="507"/>
      <c r="DZ491" s="507"/>
      <c r="EA491" s="507"/>
      <c r="EB491" s="507"/>
      <c r="EC491" s="507"/>
      <c r="ED491" s="507"/>
      <c r="EE491" s="507"/>
      <c r="EF491" s="507"/>
      <c r="EG491" s="507"/>
      <c r="EH491" s="507"/>
      <c r="EI491" s="507"/>
      <c r="EJ491" s="507"/>
      <c r="EK491" s="507"/>
      <c r="EL491" s="507"/>
      <c r="EM491" s="507"/>
      <c r="EN491" s="507"/>
      <c r="EO491" s="507"/>
      <c r="EP491" s="507"/>
      <c r="EQ491" s="507"/>
      <c r="ER491" s="507"/>
      <c r="ES491" s="507"/>
      <c r="ET491" s="507"/>
      <c r="EU491" s="507"/>
      <c r="EV491" s="507"/>
      <c r="EW491" s="507"/>
      <c r="EX491" s="507"/>
      <c r="EY491" s="507"/>
      <c r="EZ491" s="507"/>
      <c r="FA491" s="507"/>
      <c r="FB491" s="507"/>
      <c r="FC491" s="507"/>
      <c r="FD491" s="507"/>
      <c r="FE491" s="507"/>
      <c r="FF491" s="507"/>
      <c r="FG491" s="507"/>
      <c r="FH491" s="507"/>
      <c r="FI491" s="507"/>
      <c r="FJ491" s="507"/>
      <c r="FK491" s="507"/>
      <c r="FL491" s="507"/>
      <c r="FM491" s="507"/>
      <c r="FN491" s="507"/>
      <c r="FO491" s="507"/>
      <c r="FP491" s="507"/>
      <c r="FQ491" s="507"/>
      <c r="FR491" s="507"/>
      <c r="FS491" s="507"/>
      <c r="FT491" s="507"/>
      <c r="FU491" s="507"/>
      <c r="FV491" s="507"/>
      <c r="FW491" s="507"/>
      <c r="FX491" s="507"/>
      <c r="FY491" s="507"/>
      <c r="FZ491" s="507"/>
      <c r="GA491" s="507"/>
      <c r="GB491" s="507"/>
      <c r="GC491" s="507"/>
      <c r="GD491" s="507"/>
      <c r="GE491" s="507"/>
      <c r="GF491" s="507"/>
      <c r="GG491" s="507"/>
      <c r="GH491" s="507"/>
      <c r="GI491" s="507"/>
      <c r="GJ491" s="507"/>
      <c r="GK491" s="507"/>
      <c r="GL491" s="507"/>
      <c r="GM491" s="507"/>
      <c r="GN491" s="507"/>
      <c r="GO491" s="507"/>
      <c r="GP491" s="507"/>
      <c r="GQ491" s="507"/>
      <c r="GR491" s="507"/>
      <c r="GS491" s="507"/>
      <c r="GT491" s="507"/>
      <c r="GU491" s="507"/>
      <c r="GV491" s="507"/>
      <c r="GW491" s="507"/>
      <c r="GX491" s="507"/>
      <c r="GY491" s="507"/>
      <c r="GZ491" s="507"/>
      <c r="HA491" s="507"/>
      <c r="HB491" s="507"/>
      <c r="HC491" s="507"/>
      <c r="HD491" s="507"/>
      <c r="HE491" s="507"/>
      <c r="HF491" s="507"/>
      <c r="HG491" s="507"/>
      <c r="HH491" s="507"/>
      <c r="HI491" s="507"/>
      <c r="HJ491" s="507"/>
      <c r="HK491" s="507"/>
      <c r="HL491" s="507"/>
      <c r="HM491" s="507"/>
      <c r="HN491" s="507"/>
      <c r="HO491" s="507"/>
      <c r="HP491" s="507"/>
      <c r="HQ491" s="507"/>
      <c r="HR491" s="507"/>
      <c r="HS491" s="507"/>
      <c r="HT491" s="507"/>
      <c r="HU491" s="507"/>
      <c r="HV491" s="507"/>
      <c r="HW491" s="507"/>
      <c r="HX491" s="507"/>
      <c r="HY491" s="507"/>
      <c r="HZ491" s="507"/>
      <c r="IA491" s="507"/>
      <c r="IB491" s="507"/>
      <c r="IC491" s="507"/>
      <c r="ID491" s="507"/>
      <c r="IE491" s="507"/>
      <c r="IF491" s="507"/>
      <c r="IG491" s="507"/>
      <c r="IH491" s="507"/>
      <c r="II491" s="507"/>
      <c r="IJ491" s="507"/>
    </row>
    <row r="492" spans="1:244" s="398" customFormat="1" ht="19" x14ac:dyDescent="0.2">
      <c r="A492"/>
      <c r="B492" s="290"/>
      <c r="C492"/>
      <c r="D492" s="341"/>
      <c r="E492" s="463"/>
      <c r="F492" s="463"/>
      <c r="G492" s="271"/>
      <c r="H492"/>
      <c r="I492" s="99"/>
      <c r="J492"/>
      <c r="K492"/>
      <c r="L492"/>
      <c r="M492" s="275"/>
      <c r="N492" s="275"/>
      <c r="O492" s="275"/>
      <c r="P492" s="275"/>
      <c r="Q492" s="275"/>
      <c r="R492" s="275"/>
      <c r="S492" s="275"/>
      <c r="T492" s="275"/>
      <c r="U492" s="275"/>
      <c r="V492" s="275"/>
      <c r="W492" s="275"/>
      <c r="X492" s="275"/>
      <c r="Y492" s="275"/>
      <c r="Z492" s="275"/>
      <c r="AA492" s="275"/>
      <c r="AB492" s="23"/>
      <c r="AC492"/>
      <c r="AD492" s="92"/>
      <c r="AE492"/>
      <c r="AF492"/>
      <c r="AG492"/>
      <c r="AH492" s="96"/>
      <c r="AI492" s="471"/>
      <c r="AJ492" s="445"/>
      <c r="AK492" s="498"/>
      <c r="AL492" s="498"/>
      <c r="AM492" s="498"/>
      <c r="AN492" s="498"/>
      <c r="AO492" s="498"/>
      <c r="AP492" s="498"/>
      <c r="AQ492" s="498"/>
      <c r="AR492" s="498"/>
      <c r="AS492" s="498"/>
      <c r="AT492" s="498"/>
      <c r="AU492" s="498"/>
      <c r="AV492" s="498"/>
      <c r="AW492" s="498"/>
      <c r="AX492" s="498"/>
      <c r="AY492" s="448"/>
      <c r="AZ492" s="235"/>
      <c r="BA492" s="715"/>
      <c r="BB492"/>
      <c r="BC492" s="715"/>
      <c r="BD492"/>
      <c r="BE492" s="715"/>
      <c r="BF492"/>
      <c r="BG492" s="715"/>
      <c r="BH492"/>
      <c r="BI492" s="715"/>
      <c r="BJ492"/>
      <c r="BK492" s="715"/>
      <c r="BL492"/>
      <c r="BM492" s="715"/>
      <c r="BN492"/>
      <c r="BO492" s="387"/>
      <c r="BP492"/>
      <c r="BQ492" s="387"/>
      <c r="BR492"/>
      <c r="BS492" s="387"/>
      <c r="BT492"/>
      <c r="BU492" s="387"/>
      <c r="BV492"/>
      <c r="BW492" s="387"/>
      <c r="BX492"/>
      <c r="BY492" s="387"/>
      <c r="BZ492"/>
      <c r="CA492" s="387"/>
      <c r="CB492"/>
      <c r="CC492" s="387"/>
      <c r="CD492"/>
      <c r="CE492" s="387"/>
      <c r="CF492"/>
      <c r="CG492" s="387"/>
      <c r="CH492"/>
      <c r="CI492" s="387"/>
      <c r="CJ492"/>
      <c r="CK492" s="235"/>
      <c r="DN492" s="507"/>
      <c r="DO492" s="507"/>
      <c r="DP492" s="507"/>
      <c r="DQ492" s="507"/>
      <c r="DR492" s="507"/>
      <c r="DS492" s="507"/>
      <c r="DT492" s="507"/>
      <c r="DU492" s="507"/>
      <c r="DV492" s="507"/>
      <c r="DW492" s="507"/>
      <c r="DX492" s="507"/>
      <c r="DY492" s="507"/>
      <c r="DZ492" s="507"/>
      <c r="EA492" s="507"/>
      <c r="EB492" s="507"/>
      <c r="EC492" s="507"/>
      <c r="ED492" s="507"/>
      <c r="EE492" s="507"/>
      <c r="EF492" s="507"/>
      <c r="EG492" s="507"/>
      <c r="EH492" s="507"/>
      <c r="EI492" s="507"/>
      <c r="EJ492" s="507"/>
      <c r="EK492" s="507"/>
      <c r="EL492" s="507"/>
      <c r="EM492" s="507"/>
      <c r="EN492" s="507"/>
      <c r="EO492" s="507"/>
      <c r="EP492" s="507"/>
      <c r="EQ492" s="507"/>
      <c r="ER492" s="507"/>
      <c r="ES492" s="507"/>
      <c r="ET492" s="507"/>
      <c r="EU492" s="507"/>
      <c r="EV492" s="507"/>
      <c r="EW492" s="507"/>
      <c r="EX492" s="507"/>
      <c r="EY492" s="507"/>
      <c r="EZ492" s="507"/>
      <c r="FA492" s="507"/>
      <c r="FB492" s="507"/>
      <c r="FC492" s="507"/>
      <c r="FD492" s="507"/>
      <c r="FE492" s="507"/>
      <c r="FF492" s="507"/>
      <c r="FG492" s="507"/>
      <c r="FH492" s="507"/>
      <c r="FI492" s="507"/>
      <c r="FJ492" s="507"/>
      <c r="FK492" s="507"/>
      <c r="FL492" s="507"/>
      <c r="FM492" s="507"/>
      <c r="FN492" s="507"/>
      <c r="FO492" s="507"/>
      <c r="FP492" s="507"/>
      <c r="FQ492" s="507"/>
      <c r="FR492" s="507"/>
      <c r="FS492" s="507"/>
      <c r="FT492" s="507"/>
      <c r="FU492" s="507"/>
      <c r="FV492" s="507"/>
      <c r="FW492" s="507"/>
      <c r="FX492" s="507"/>
      <c r="FY492" s="507"/>
      <c r="FZ492" s="507"/>
      <c r="GA492" s="507"/>
      <c r="GB492" s="507"/>
      <c r="GC492" s="507"/>
      <c r="GD492" s="507"/>
      <c r="GE492" s="507"/>
      <c r="GF492" s="507"/>
      <c r="GG492" s="507"/>
      <c r="GH492" s="507"/>
      <c r="GI492" s="507"/>
      <c r="GJ492" s="507"/>
      <c r="GK492" s="507"/>
      <c r="GL492" s="507"/>
      <c r="GM492" s="507"/>
      <c r="GN492" s="507"/>
      <c r="GO492" s="507"/>
      <c r="GP492" s="507"/>
      <c r="GQ492" s="507"/>
      <c r="GR492" s="507"/>
      <c r="GS492" s="507"/>
      <c r="GT492" s="507"/>
      <c r="GU492" s="507"/>
      <c r="GV492" s="507"/>
      <c r="GW492" s="507"/>
      <c r="GX492" s="507"/>
      <c r="GY492" s="507"/>
      <c r="GZ492" s="507"/>
      <c r="HA492" s="507"/>
      <c r="HB492" s="507"/>
      <c r="HC492" s="507"/>
      <c r="HD492" s="507"/>
      <c r="HE492" s="507"/>
      <c r="HF492" s="507"/>
      <c r="HG492" s="507"/>
      <c r="HH492" s="507"/>
      <c r="HI492" s="507"/>
      <c r="HJ492" s="507"/>
      <c r="HK492" s="507"/>
      <c r="HL492" s="507"/>
      <c r="HM492" s="507"/>
      <c r="HN492" s="507"/>
      <c r="HO492" s="507"/>
      <c r="HP492" s="507"/>
      <c r="HQ492" s="507"/>
      <c r="HR492" s="507"/>
      <c r="HS492" s="507"/>
      <c r="HT492" s="507"/>
      <c r="HU492" s="507"/>
      <c r="HV492" s="507"/>
      <c r="HW492" s="507"/>
      <c r="HX492" s="507"/>
      <c r="HY492" s="507"/>
      <c r="HZ492" s="507"/>
      <c r="IA492" s="507"/>
      <c r="IB492" s="507"/>
      <c r="IC492" s="507"/>
      <c r="ID492" s="507"/>
      <c r="IE492" s="507"/>
      <c r="IF492" s="507"/>
      <c r="IG492" s="507"/>
      <c r="IH492" s="507"/>
      <c r="II492" s="507"/>
      <c r="IJ492" s="507"/>
    </row>
    <row r="493" spans="1:244" s="398" customFormat="1" ht="19" x14ac:dyDescent="0.2">
      <c r="A493"/>
      <c r="B493" s="290"/>
      <c r="C493"/>
      <c r="D493" s="341"/>
      <c r="E493" s="463"/>
      <c r="F493" s="463"/>
      <c r="G493" s="271"/>
      <c r="H493"/>
      <c r="I493" s="99"/>
      <c r="J493"/>
      <c r="K493"/>
      <c r="L493"/>
      <c r="M493" s="275"/>
      <c r="N493" s="275"/>
      <c r="O493" s="275"/>
      <c r="P493" s="275"/>
      <c r="Q493" s="275"/>
      <c r="R493" s="275"/>
      <c r="S493" s="275"/>
      <c r="T493" s="275"/>
      <c r="U493" s="275"/>
      <c r="V493" s="275"/>
      <c r="W493" s="275"/>
      <c r="X493" s="275"/>
      <c r="Y493" s="275"/>
      <c r="Z493" s="275"/>
      <c r="AA493" s="275"/>
      <c r="AB493" s="23"/>
      <c r="AC493"/>
      <c r="AD493" s="92"/>
      <c r="AE493"/>
      <c r="AF493"/>
      <c r="AG493"/>
      <c r="AH493" s="96"/>
      <c r="AI493" s="471"/>
      <c r="AJ493" s="445"/>
      <c r="AK493" s="498"/>
      <c r="AL493" s="498"/>
      <c r="AM493" s="498"/>
      <c r="AN493" s="498"/>
      <c r="AO493" s="498"/>
      <c r="AP493" s="498"/>
      <c r="AQ493" s="498"/>
      <c r="AR493" s="498"/>
      <c r="AS493" s="498"/>
      <c r="AT493" s="498"/>
      <c r="AU493" s="498"/>
      <c r="AV493" s="498"/>
      <c r="AW493" s="498"/>
      <c r="AX493" s="498"/>
      <c r="AY493" s="448"/>
      <c r="AZ493" s="235"/>
      <c r="BA493" s="715"/>
      <c r="BB493"/>
      <c r="BC493" s="715"/>
      <c r="BD493"/>
      <c r="BE493" s="715"/>
      <c r="BF493"/>
      <c r="BG493" s="715"/>
      <c r="BH493"/>
      <c r="BI493" s="715"/>
      <c r="BJ493"/>
      <c r="BK493" s="715"/>
      <c r="BL493"/>
      <c r="BM493" s="715"/>
      <c r="BN493"/>
      <c r="BO493" s="387"/>
      <c r="BP493"/>
      <c r="BQ493" s="387"/>
      <c r="BR493"/>
      <c r="BS493" s="387"/>
      <c r="BT493"/>
      <c r="BU493" s="387"/>
      <c r="BV493"/>
      <c r="BW493" s="387"/>
      <c r="BX493"/>
      <c r="BY493" s="387"/>
      <c r="BZ493"/>
      <c r="CA493" s="387"/>
      <c r="CB493"/>
      <c r="CC493" s="387"/>
      <c r="CD493"/>
      <c r="CE493" s="387"/>
      <c r="CF493"/>
      <c r="CG493" s="387"/>
      <c r="CH493"/>
      <c r="CI493" s="387"/>
      <c r="CJ493"/>
      <c r="CK493" s="235"/>
      <c r="DN493" s="507"/>
      <c r="DO493" s="507"/>
      <c r="DP493" s="507"/>
      <c r="DQ493" s="507"/>
      <c r="DR493" s="507"/>
      <c r="DS493" s="507"/>
      <c r="DT493" s="507"/>
      <c r="DU493" s="507"/>
      <c r="DV493" s="507"/>
      <c r="DW493" s="507"/>
      <c r="DX493" s="507"/>
      <c r="DY493" s="507"/>
      <c r="DZ493" s="507"/>
      <c r="EA493" s="507"/>
      <c r="EB493" s="507"/>
      <c r="EC493" s="507"/>
      <c r="ED493" s="507"/>
      <c r="EE493" s="507"/>
      <c r="EF493" s="507"/>
      <c r="EG493" s="507"/>
      <c r="EH493" s="507"/>
      <c r="EI493" s="507"/>
      <c r="EJ493" s="507"/>
      <c r="EK493" s="507"/>
      <c r="EL493" s="507"/>
      <c r="EM493" s="507"/>
      <c r="EN493" s="507"/>
      <c r="EO493" s="507"/>
      <c r="EP493" s="507"/>
      <c r="EQ493" s="507"/>
      <c r="ER493" s="507"/>
      <c r="ES493" s="507"/>
      <c r="ET493" s="507"/>
      <c r="EU493" s="507"/>
      <c r="EV493" s="507"/>
      <c r="EW493" s="507"/>
      <c r="EX493" s="507"/>
      <c r="EY493" s="507"/>
      <c r="EZ493" s="507"/>
      <c r="FA493" s="507"/>
      <c r="FB493" s="507"/>
      <c r="FC493" s="507"/>
      <c r="FD493" s="507"/>
      <c r="FE493" s="507"/>
      <c r="FF493" s="507"/>
      <c r="FG493" s="507"/>
      <c r="FH493" s="507"/>
      <c r="FI493" s="507"/>
      <c r="FJ493" s="507"/>
      <c r="FK493" s="507"/>
      <c r="FL493" s="507"/>
      <c r="FM493" s="507"/>
      <c r="FN493" s="507"/>
      <c r="FO493" s="507"/>
      <c r="FP493" s="507"/>
      <c r="FQ493" s="507"/>
      <c r="FR493" s="507"/>
      <c r="FS493" s="507"/>
      <c r="FT493" s="507"/>
      <c r="FU493" s="507"/>
      <c r="FV493" s="507"/>
      <c r="FW493" s="507"/>
      <c r="FX493" s="507"/>
      <c r="FY493" s="507"/>
      <c r="FZ493" s="507"/>
      <c r="GA493" s="507"/>
      <c r="GB493" s="507"/>
      <c r="GC493" s="507"/>
      <c r="GD493" s="507"/>
      <c r="GE493" s="507"/>
      <c r="GF493" s="507"/>
      <c r="GG493" s="507"/>
      <c r="GH493" s="507"/>
      <c r="GI493" s="507"/>
      <c r="GJ493" s="507"/>
      <c r="GK493" s="507"/>
      <c r="GL493" s="507"/>
      <c r="GM493" s="507"/>
      <c r="GN493" s="507"/>
      <c r="GO493" s="507"/>
      <c r="GP493" s="507"/>
      <c r="GQ493" s="507"/>
      <c r="GR493" s="507"/>
      <c r="GS493" s="507"/>
      <c r="GT493" s="507"/>
      <c r="GU493" s="507"/>
      <c r="GV493" s="507"/>
      <c r="GW493" s="507"/>
      <c r="GX493" s="507"/>
      <c r="GY493" s="507"/>
      <c r="GZ493" s="507"/>
      <c r="HA493" s="507"/>
      <c r="HB493" s="507"/>
      <c r="HC493" s="507"/>
      <c r="HD493" s="507"/>
      <c r="HE493" s="507"/>
      <c r="HF493" s="507"/>
      <c r="HG493" s="507"/>
      <c r="HH493" s="507"/>
      <c r="HI493" s="507"/>
      <c r="HJ493" s="507"/>
      <c r="HK493" s="507"/>
      <c r="HL493" s="507"/>
      <c r="HM493" s="507"/>
      <c r="HN493" s="507"/>
      <c r="HO493" s="507"/>
      <c r="HP493" s="507"/>
      <c r="HQ493" s="507"/>
      <c r="HR493" s="507"/>
      <c r="HS493" s="507"/>
      <c r="HT493" s="507"/>
      <c r="HU493" s="507"/>
      <c r="HV493" s="507"/>
      <c r="HW493" s="507"/>
      <c r="HX493" s="507"/>
      <c r="HY493" s="507"/>
      <c r="HZ493" s="507"/>
      <c r="IA493" s="507"/>
      <c r="IB493" s="507"/>
      <c r="IC493" s="507"/>
      <c r="ID493" s="507"/>
      <c r="IE493" s="507"/>
      <c r="IF493" s="507"/>
      <c r="IG493" s="507"/>
      <c r="IH493" s="507"/>
      <c r="II493" s="507"/>
      <c r="IJ493" s="507"/>
    </row>
    <row r="494" spans="1:244" s="398" customFormat="1" ht="19" x14ac:dyDescent="0.2">
      <c r="A494"/>
      <c r="B494" s="290"/>
      <c r="C494"/>
      <c r="D494" s="341"/>
      <c r="E494" s="463"/>
      <c r="F494" s="463"/>
      <c r="G494" s="271"/>
      <c r="H494"/>
      <c r="I494" s="99"/>
      <c r="J494"/>
      <c r="K494"/>
      <c r="L494"/>
      <c r="M494" s="275"/>
      <c r="N494" s="275"/>
      <c r="O494" s="275"/>
      <c r="P494" s="275"/>
      <c r="Q494" s="275"/>
      <c r="R494" s="275"/>
      <c r="S494" s="275"/>
      <c r="T494" s="275"/>
      <c r="U494" s="275"/>
      <c r="V494" s="275"/>
      <c r="W494" s="275"/>
      <c r="X494" s="275"/>
      <c r="Y494" s="275"/>
      <c r="Z494" s="275"/>
      <c r="AA494" s="275"/>
      <c r="AB494" s="23"/>
      <c r="AC494"/>
      <c r="AD494" s="92"/>
      <c r="AE494"/>
      <c r="AF494"/>
      <c r="AG494"/>
      <c r="AH494" s="96"/>
      <c r="AI494" s="471"/>
      <c r="AJ494" s="445"/>
      <c r="AK494" s="498"/>
      <c r="AL494" s="498"/>
      <c r="AM494" s="498"/>
      <c r="AN494" s="498"/>
      <c r="AO494" s="498"/>
      <c r="AP494" s="498"/>
      <c r="AQ494" s="498"/>
      <c r="AR494" s="498"/>
      <c r="AS494" s="498"/>
      <c r="AT494" s="498"/>
      <c r="AU494" s="498"/>
      <c r="AV494" s="498"/>
      <c r="AW494" s="498"/>
      <c r="AX494" s="498"/>
      <c r="AY494" s="448"/>
      <c r="AZ494" s="235"/>
      <c r="BA494" s="715"/>
      <c r="BB494"/>
      <c r="BC494" s="715"/>
      <c r="BD494"/>
      <c r="BE494" s="715"/>
      <c r="BF494"/>
      <c r="BG494" s="715"/>
      <c r="BH494"/>
      <c r="BI494" s="715"/>
      <c r="BJ494"/>
      <c r="BK494" s="715"/>
      <c r="BL494"/>
      <c r="BM494" s="715"/>
      <c r="BN494"/>
      <c r="BO494" s="387"/>
      <c r="BP494"/>
      <c r="BQ494" s="387"/>
      <c r="BR494"/>
      <c r="BS494" s="387"/>
      <c r="BT494"/>
      <c r="BU494" s="387"/>
      <c r="BV494"/>
      <c r="BW494" s="387"/>
      <c r="BX494"/>
      <c r="BY494" s="387"/>
      <c r="BZ494"/>
      <c r="CA494" s="387"/>
      <c r="CB494"/>
      <c r="CC494" s="387"/>
      <c r="CD494"/>
      <c r="CE494" s="387"/>
      <c r="CF494"/>
      <c r="CG494" s="387"/>
      <c r="CH494"/>
      <c r="CI494" s="387"/>
      <c r="CJ494"/>
      <c r="CK494" s="235"/>
      <c r="DN494" s="507"/>
      <c r="DO494" s="507"/>
      <c r="DP494" s="507"/>
      <c r="DQ494" s="507"/>
      <c r="DR494" s="507"/>
      <c r="DS494" s="507"/>
      <c r="DT494" s="507"/>
      <c r="DU494" s="507"/>
      <c r="DV494" s="507"/>
      <c r="DW494" s="507"/>
      <c r="DX494" s="507"/>
      <c r="DY494" s="507"/>
      <c r="DZ494" s="507"/>
      <c r="EA494" s="507"/>
      <c r="EB494" s="507"/>
      <c r="EC494" s="507"/>
      <c r="ED494" s="507"/>
      <c r="EE494" s="507"/>
      <c r="EF494" s="507"/>
      <c r="EG494" s="507"/>
      <c r="EH494" s="507"/>
      <c r="EI494" s="507"/>
      <c r="EJ494" s="507"/>
      <c r="EK494" s="507"/>
      <c r="EL494" s="507"/>
      <c r="EM494" s="507"/>
      <c r="EN494" s="507"/>
      <c r="EO494" s="507"/>
      <c r="EP494" s="507"/>
      <c r="EQ494" s="507"/>
      <c r="ER494" s="507"/>
      <c r="ES494" s="507"/>
      <c r="ET494" s="507"/>
      <c r="EU494" s="507"/>
      <c r="EV494" s="507"/>
      <c r="EW494" s="507"/>
      <c r="EX494" s="507"/>
      <c r="EY494" s="507"/>
      <c r="EZ494" s="507"/>
      <c r="FA494" s="507"/>
      <c r="FB494" s="507"/>
      <c r="FC494" s="507"/>
      <c r="FD494" s="507"/>
      <c r="FE494" s="507"/>
      <c r="FF494" s="507"/>
      <c r="FG494" s="507"/>
      <c r="FH494" s="507"/>
      <c r="FI494" s="507"/>
      <c r="FJ494" s="507"/>
      <c r="FK494" s="507"/>
      <c r="FL494" s="507"/>
      <c r="FM494" s="507"/>
      <c r="FN494" s="507"/>
      <c r="FO494" s="507"/>
      <c r="FP494" s="507"/>
      <c r="FQ494" s="507"/>
      <c r="FR494" s="507"/>
      <c r="FS494" s="507"/>
      <c r="FT494" s="507"/>
      <c r="FU494" s="507"/>
      <c r="FV494" s="507"/>
      <c r="FW494" s="507"/>
      <c r="FX494" s="507"/>
      <c r="FY494" s="507"/>
      <c r="FZ494" s="507"/>
      <c r="GA494" s="507"/>
      <c r="GB494" s="507"/>
      <c r="GC494" s="507"/>
      <c r="GD494" s="507"/>
      <c r="GE494" s="507"/>
      <c r="GF494" s="507"/>
      <c r="GG494" s="507"/>
      <c r="GH494" s="507"/>
      <c r="GI494" s="507"/>
      <c r="GJ494" s="507"/>
      <c r="GK494" s="507"/>
      <c r="GL494" s="507"/>
      <c r="GM494" s="507"/>
      <c r="GN494" s="507"/>
      <c r="GO494" s="507"/>
      <c r="GP494" s="507"/>
      <c r="GQ494" s="507"/>
      <c r="GR494" s="507"/>
      <c r="GS494" s="507"/>
      <c r="GT494" s="507"/>
      <c r="GU494" s="507"/>
      <c r="GV494" s="507"/>
      <c r="GW494" s="507"/>
      <c r="GX494" s="507"/>
      <c r="GY494" s="507"/>
      <c r="GZ494" s="507"/>
      <c r="HA494" s="507"/>
      <c r="HB494" s="507"/>
      <c r="HC494" s="507"/>
      <c r="HD494" s="507"/>
      <c r="HE494" s="507"/>
      <c r="HF494" s="507"/>
      <c r="HG494" s="507"/>
      <c r="HH494" s="507"/>
      <c r="HI494" s="507"/>
      <c r="HJ494" s="507"/>
      <c r="HK494" s="507"/>
      <c r="HL494" s="507"/>
      <c r="HM494" s="507"/>
      <c r="HN494" s="507"/>
      <c r="HO494" s="507"/>
      <c r="HP494" s="507"/>
      <c r="HQ494" s="507"/>
      <c r="HR494" s="507"/>
      <c r="HS494" s="507"/>
      <c r="HT494" s="507"/>
      <c r="HU494" s="507"/>
      <c r="HV494" s="507"/>
      <c r="HW494" s="507"/>
      <c r="HX494" s="507"/>
      <c r="HY494" s="507"/>
      <c r="HZ494" s="507"/>
      <c r="IA494" s="507"/>
      <c r="IB494" s="507"/>
      <c r="IC494" s="507"/>
      <c r="ID494" s="507"/>
      <c r="IE494" s="507"/>
      <c r="IF494" s="507"/>
      <c r="IG494" s="507"/>
      <c r="IH494" s="507"/>
      <c r="II494" s="507"/>
      <c r="IJ494" s="507"/>
    </row>
    <row r="495" spans="1:244" s="398" customFormat="1" ht="19" x14ac:dyDescent="0.2">
      <c r="A495"/>
      <c r="B495" s="290"/>
      <c r="C495"/>
      <c r="D495" s="341"/>
      <c r="E495" s="463"/>
      <c r="F495" s="463"/>
      <c r="G495" s="271"/>
      <c r="H495"/>
      <c r="I495" s="99"/>
      <c r="J495"/>
      <c r="K495"/>
      <c r="L495"/>
      <c r="M495" s="275"/>
      <c r="N495" s="275"/>
      <c r="O495" s="275"/>
      <c r="P495" s="275"/>
      <c r="Q495" s="275"/>
      <c r="R495" s="275"/>
      <c r="S495" s="275"/>
      <c r="T495" s="275"/>
      <c r="U495" s="275"/>
      <c r="V495" s="275"/>
      <c r="W495" s="275"/>
      <c r="X495" s="275"/>
      <c r="Y495" s="275"/>
      <c r="Z495" s="275"/>
      <c r="AA495" s="275"/>
      <c r="AB495" s="23"/>
      <c r="AC495"/>
      <c r="AD495" s="92"/>
      <c r="AE495"/>
      <c r="AF495"/>
      <c r="AG495"/>
      <c r="AH495" s="96"/>
      <c r="AI495" s="471"/>
      <c r="AJ495" s="445"/>
      <c r="AK495" s="498"/>
      <c r="AL495" s="498"/>
      <c r="AM495" s="498"/>
      <c r="AN495" s="498"/>
      <c r="AO495" s="498"/>
      <c r="AP495" s="498"/>
      <c r="AQ495" s="498"/>
      <c r="AR495" s="498"/>
      <c r="AS495" s="498"/>
      <c r="AT495" s="498"/>
      <c r="AU495" s="498"/>
      <c r="AV495" s="498"/>
      <c r="AW495" s="498"/>
      <c r="AX495" s="498"/>
      <c r="AY495" s="448"/>
      <c r="AZ495" s="235"/>
      <c r="BA495" s="715"/>
      <c r="BB495"/>
      <c r="BC495" s="715"/>
      <c r="BD495"/>
      <c r="BE495" s="715"/>
      <c r="BF495"/>
      <c r="BG495" s="715"/>
      <c r="BH495"/>
      <c r="BI495" s="715"/>
      <c r="BJ495"/>
      <c r="BK495" s="715"/>
      <c r="BL495"/>
      <c r="BM495" s="715"/>
      <c r="BN495"/>
      <c r="BO495" s="387"/>
      <c r="BP495"/>
      <c r="BQ495" s="387"/>
      <c r="BR495"/>
      <c r="BS495" s="387"/>
      <c r="BT495"/>
      <c r="BU495" s="387"/>
      <c r="BV495"/>
      <c r="BW495" s="387"/>
      <c r="BX495"/>
      <c r="BY495" s="387"/>
      <c r="BZ495"/>
      <c r="CA495" s="387"/>
      <c r="CB495"/>
      <c r="CC495" s="387"/>
      <c r="CD495"/>
      <c r="CE495" s="387"/>
      <c r="CF495"/>
      <c r="CG495" s="387"/>
      <c r="CH495"/>
      <c r="CI495" s="387"/>
      <c r="CJ495"/>
      <c r="CK495" s="235"/>
      <c r="DN495" s="507"/>
      <c r="DO495" s="507"/>
      <c r="DP495" s="507"/>
      <c r="DQ495" s="507"/>
      <c r="DR495" s="507"/>
      <c r="DS495" s="507"/>
      <c r="DT495" s="507"/>
      <c r="DU495" s="507"/>
      <c r="DV495" s="507"/>
      <c r="DW495" s="507"/>
      <c r="DX495" s="507"/>
      <c r="DY495" s="507"/>
      <c r="DZ495" s="507"/>
      <c r="EA495" s="507"/>
      <c r="EB495" s="507"/>
      <c r="EC495" s="507"/>
      <c r="ED495" s="507"/>
      <c r="EE495" s="507"/>
      <c r="EF495" s="507"/>
      <c r="EG495" s="507"/>
      <c r="EH495" s="507"/>
      <c r="EI495" s="507"/>
      <c r="EJ495" s="507"/>
      <c r="EK495" s="507"/>
      <c r="EL495" s="507"/>
      <c r="EM495" s="507"/>
      <c r="EN495" s="507"/>
      <c r="EO495" s="507"/>
      <c r="EP495" s="507"/>
      <c r="EQ495" s="507"/>
      <c r="ER495" s="507"/>
      <c r="ES495" s="507"/>
      <c r="ET495" s="507"/>
      <c r="EU495" s="507"/>
      <c r="EV495" s="507"/>
      <c r="EW495" s="507"/>
      <c r="EX495" s="507"/>
      <c r="EY495" s="507"/>
      <c r="EZ495" s="507"/>
      <c r="FA495" s="507"/>
      <c r="FB495" s="507"/>
      <c r="FC495" s="507"/>
      <c r="FD495" s="507"/>
      <c r="FE495" s="507"/>
      <c r="FF495" s="507"/>
      <c r="FG495" s="507"/>
      <c r="FH495" s="507"/>
      <c r="FI495" s="507"/>
      <c r="FJ495" s="507"/>
      <c r="FK495" s="507"/>
      <c r="FL495" s="507"/>
      <c r="FM495" s="507"/>
      <c r="FN495" s="507"/>
      <c r="FO495" s="507"/>
      <c r="FP495" s="507"/>
      <c r="FQ495" s="507"/>
      <c r="FR495" s="507"/>
      <c r="FS495" s="507"/>
      <c r="FT495" s="507"/>
      <c r="FU495" s="507"/>
      <c r="FV495" s="507"/>
      <c r="FW495" s="507"/>
      <c r="FX495" s="507"/>
      <c r="FY495" s="507"/>
      <c r="FZ495" s="507"/>
      <c r="GA495" s="507"/>
      <c r="GB495" s="507"/>
      <c r="GC495" s="507"/>
      <c r="GD495" s="507"/>
      <c r="GE495" s="507"/>
      <c r="GF495" s="507"/>
      <c r="GG495" s="507"/>
      <c r="GH495" s="507"/>
      <c r="GI495" s="507"/>
      <c r="GJ495" s="507"/>
      <c r="GK495" s="507"/>
      <c r="GL495" s="507"/>
      <c r="GM495" s="507"/>
      <c r="GN495" s="507"/>
      <c r="GO495" s="507"/>
      <c r="GP495" s="507"/>
      <c r="GQ495" s="507"/>
      <c r="GR495" s="507"/>
      <c r="GS495" s="507"/>
      <c r="GT495" s="507"/>
      <c r="GU495" s="507"/>
      <c r="GV495" s="507"/>
      <c r="GW495" s="507"/>
      <c r="GX495" s="507"/>
      <c r="GY495" s="507"/>
      <c r="GZ495" s="507"/>
      <c r="HA495" s="507"/>
      <c r="HB495" s="507"/>
      <c r="HC495" s="507"/>
      <c r="HD495" s="507"/>
      <c r="HE495" s="507"/>
      <c r="HF495" s="507"/>
      <c r="HG495" s="507"/>
      <c r="HH495" s="507"/>
      <c r="HI495" s="507"/>
      <c r="HJ495" s="507"/>
      <c r="HK495" s="507"/>
      <c r="HL495" s="507"/>
      <c r="HM495" s="507"/>
      <c r="HN495" s="507"/>
      <c r="HO495" s="507"/>
      <c r="HP495" s="507"/>
      <c r="HQ495" s="507"/>
      <c r="HR495" s="507"/>
      <c r="HS495" s="507"/>
      <c r="HT495" s="507"/>
      <c r="HU495" s="507"/>
      <c r="HV495" s="507"/>
      <c r="HW495" s="507"/>
      <c r="HX495" s="507"/>
      <c r="HY495" s="507"/>
      <c r="HZ495" s="507"/>
      <c r="IA495" s="507"/>
      <c r="IB495" s="507"/>
      <c r="IC495" s="507"/>
      <c r="ID495" s="507"/>
      <c r="IE495" s="507"/>
      <c r="IF495" s="507"/>
      <c r="IG495" s="507"/>
      <c r="IH495" s="507"/>
      <c r="II495" s="507"/>
      <c r="IJ495" s="507"/>
    </row>
    <row r="496" spans="1:244" s="398" customFormat="1" ht="19" x14ac:dyDescent="0.2">
      <c r="A496"/>
      <c r="B496" s="290"/>
      <c r="C496"/>
      <c r="D496" s="341"/>
      <c r="E496" s="463"/>
      <c r="F496" s="463"/>
      <c r="G496" s="271"/>
      <c r="H496"/>
      <c r="I496" s="99"/>
      <c r="J496"/>
      <c r="K496"/>
      <c r="L496"/>
      <c r="M496" s="275"/>
      <c r="N496" s="275"/>
      <c r="O496" s="275"/>
      <c r="P496" s="275"/>
      <c r="Q496" s="275"/>
      <c r="R496" s="275"/>
      <c r="S496" s="275"/>
      <c r="T496" s="275"/>
      <c r="U496" s="275"/>
      <c r="V496" s="275"/>
      <c r="W496" s="275"/>
      <c r="X496" s="275"/>
      <c r="Y496" s="275"/>
      <c r="Z496" s="275"/>
      <c r="AA496" s="275"/>
      <c r="AB496" s="23"/>
      <c r="AC496"/>
      <c r="AD496" s="92"/>
      <c r="AE496"/>
      <c r="AF496"/>
      <c r="AG496"/>
      <c r="AH496" s="96"/>
      <c r="AI496" s="471"/>
      <c r="AJ496" s="445"/>
      <c r="AK496" s="498"/>
      <c r="AL496" s="498"/>
      <c r="AM496" s="498"/>
      <c r="AN496" s="498"/>
      <c r="AO496" s="498"/>
      <c r="AP496" s="498"/>
      <c r="AQ496" s="498"/>
      <c r="AR496" s="498"/>
      <c r="AS496" s="498"/>
      <c r="AT496" s="498"/>
      <c r="AU496" s="498"/>
      <c r="AV496" s="498"/>
      <c r="AW496" s="498"/>
      <c r="AX496" s="498"/>
      <c r="AY496" s="448"/>
      <c r="AZ496" s="235"/>
      <c r="BA496" s="715"/>
      <c r="BB496"/>
      <c r="BC496" s="715"/>
      <c r="BD496"/>
      <c r="BE496" s="715"/>
      <c r="BF496"/>
      <c r="BG496" s="715"/>
      <c r="BH496"/>
      <c r="BI496" s="715"/>
      <c r="BJ496"/>
      <c r="BK496" s="715"/>
      <c r="BL496"/>
      <c r="BM496" s="715"/>
      <c r="BN496"/>
      <c r="BO496" s="387"/>
      <c r="BP496"/>
      <c r="BQ496" s="387"/>
      <c r="BR496"/>
      <c r="BS496" s="387"/>
      <c r="BT496"/>
      <c r="BU496" s="387"/>
      <c r="BV496"/>
      <c r="BW496" s="387"/>
      <c r="BX496"/>
      <c r="BY496" s="387"/>
      <c r="BZ496"/>
      <c r="CA496" s="387"/>
      <c r="CB496"/>
      <c r="CC496" s="387"/>
      <c r="CD496"/>
      <c r="CE496" s="387"/>
      <c r="CF496"/>
      <c r="CG496" s="387"/>
      <c r="CH496"/>
      <c r="CI496" s="387"/>
      <c r="CJ496"/>
      <c r="CK496" s="235"/>
      <c r="DN496" s="507"/>
      <c r="DO496" s="507"/>
      <c r="DP496" s="507"/>
      <c r="DQ496" s="507"/>
      <c r="DR496" s="507"/>
      <c r="DS496" s="507"/>
      <c r="DT496" s="507"/>
      <c r="DU496" s="507"/>
      <c r="DV496" s="507"/>
      <c r="DW496" s="507"/>
      <c r="DX496" s="507"/>
      <c r="DY496" s="507"/>
      <c r="DZ496" s="507"/>
      <c r="EA496" s="507"/>
      <c r="EB496" s="507"/>
      <c r="EC496" s="507"/>
      <c r="ED496" s="507"/>
      <c r="EE496" s="507"/>
      <c r="EF496" s="507"/>
      <c r="EG496" s="507"/>
      <c r="EH496" s="507"/>
      <c r="EI496" s="507"/>
      <c r="EJ496" s="507"/>
      <c r="EK496" s="507"/>
      <c r="EL496" s="507"/>
      <c r="EM496" s="507"/>
      <c r="EN496" s="507"/>
      <c r="EO496" s="507"/>
      <c r="EP496" s="507"/>
      <c r="EQ496" s="507"/>
      <c r="ER496" s="507"/>
      <c r="ES496" s="507"/>
      <c r="ET496" s="507"/>
      <c r="EU496" s="507"/>
      <c r="EV496" s="507"/>
      <c r="EW496" s="507"/>
      <c r="EX496" s="507"/>
      <c r="EY496" s="507"/>
      <c r="EZ496" s="507"/>
      <c r="FA496" s="507"/>
      <c r="FB496" s="507"/>
      <c r="FC496" s="507"/>
      <c r="FD496" s="507"/>
      <c r="FE496" s="507"/>
      <c r="FF496" s="507"/>
      <c r="FG496" s="507"/>
      <c r="FH496" s="507"/>
      <c r="FI496" s="507"/>
      <c r="FJ496" s="507"/>
      <c r="FK496" s="507"/>
      <c r="FL496" s="507"/>
      <c r="FM496" s="507"/>
      <c r="FN496" s="507"/>
      <c r="FO496" s="507"/>
      <c r="FP496" s="507"/>
      <c r="FQ496" s="507"/>
      <c r="FR496" s="507"/>
      <c r="FS496" s="507"/>
      <c r="FT496" s="507"/>
      <c r="FU496" s="507"/>
      <c r="FV496" s="507"/>
      <c r="FW496" s="507"/>
      <c r="FX496" s="507"/>
      <c r="FY496" s="507"/>
      <c r="FZ496" s="507"/>
      <c r="GA496" s="507"/>
      <c r="GB496" s="507"/>
      <c r="GC496" s="507"/>
      <c r="GD496" s="507"/>
      <c r="GE496" s="507"/>
      <c r="GF496" s="507"/>
      <c r="GG496" s="507"/>
      <c r="GH496" s="507"/>
      <c r="GI496" s="507"/>
      <c r="GJ496" s="507"/>
      <c r="GK496" s="507"/>
      <c r="GL496" s="507"/>
      <c r="GM496" s="507"/>
      <c r="GN496" s="507"/>
      <c r="GO496" s="507"/>
      <c r="GP496" s="507"/>
      <c r="GQ496" s="507"/>
      <c r="GR496" s="507"/>
      <c r="GS496" s="507"/>
      <c r="GT496" s="507"/>
      <c r="GU496" s="507"/>
      <c r="GV496" s="507"/>
      <c r="GW496" s="507"/>
      <c r="GX496" s="507"/>
      <c r="GY496" s="507"/>
      <c r="GZ496" s="507"/>
      <c r="HA496" s="507"/>
      <c r="HB496" s="507"/>
      <c r="HC496" s="507"/>
      <c r="HD496" s="507"/>
      <c r="HE496" s="507"/>
      <c r="HF496" s="507"/>
      <c r="HG496" s="507"/>
      <c r="HH496" s="507"/>
      <c r="HI496" s="507"/>
      <c r="HJ496" s="507"/>
      <c r="HK496" s="507"/>
      <c r="HL496" s="507"/>
      <c r="HM496" s="507"/>
      <c r="HN496" s="507"/>
      <c r="HO496" s="507"/>
      <c r="HP496" s="507"/>
      <c r="HQ496" s="507"/>
      <c r="HR496" s="507"/>
      <c r="HS496" s="507"/>
      <c r="HT496" s="507"/>
      <c r="HU496" s="507"/>
      <c r="HV496" s="507"/>
      <c r="HW496" s="507"/>
      <c r="HX496" s="507"/>
      <c r="HY496" s="507"/>
      <c r="HZ496" s="507"/>
      <c r="IA496" s="507"/>
      <c r="IB496" s="507"/>
      <c r="IC496" s="507"/>
      <c r="ID496" s="507"/>
      <c r="IE496" s="507"/>
      <c r="IF496" s="507"/>
      <c r="IG496" s="507"/>
      <c r="IH496" s="507"/>
      <c r="II496" s="507"/>
      <c r="IJ496" s="507"/>
    </row>
    <row r="497" spans="1:244" s="398" customFormat="1" ht="19" x14ac:dyDescent="0.2">
      <c r="A497"/>
      <c r="B497" s="290"/>
      <c r="C497"/>
      <c r="D497" s="341"/>
      <c r="E497" s="463"/>
      <c r="F497" s="463"/>
      <c r="G497" s="271"/>
      <c r="H497"/>
      <c r="I497" s="99"/>
      <c r="J497"/>
      <c r="K497"/>
      <c r="L497"/>
      <c r="M497" s="275"/>
      <c r="N497" s="275"/>
      <c r="O497" s="275"/>
      <c r="P497" s="275"/>
      <c r="Q497" s="275"/>
      <c r="R497" s="275"/>
      <c r="S497" s="275"/>
      <c r="T497" s="275"/>
      <c r="U497" s="275"/>
      <c r="V497" s="275"/>
      <c r="W497" s="275"/>
      <c r="X497" s="275"/>
      <c r="Y497" s="275"/>
      <c r="Z497" s="275"/>
      <c r="AA497" s="275"/>
      <c r="AB497" s="23"/>
      <c r="AC497"/>
      <c r="AD497" s="92"/>
      <c r="AE497"/>
      <c r="AF497"/>
      <c r="AG497"/>
      <c r="AH497" s="96"/>
      <c r="AI497" s="471"/>
      <c r="AJ497" s="445"/>
      <c r="AK497" s="498"/>
      <c r="AL497" s="498"/>
      <c r="AM497" s="498"/>
      <c r="AN497" s="498"/>
      <c r="AO497" s="498"/>
      <c r="AP497" s="498"/>
      <c r="AQ497" s="498"/>
      <c r="AR497" s="498"/>
      <c r="AS497" s="498"/>
      <c r="AT497" s="498"/>
      <c r="AU497" s="498"/>
      <c r="AV497" s="498"/>
      <c r="AW497" s="498"/>
      <c r="AX497" s="498"/>
      <c r="AY497" s="448"/>
      <c r="AZ497" s="235"/>
      <c r="BA497" s="715"/>
      <c r="BB497"/>
      <c r="BC497" s="715"/>
      <c r="BD497"/>
      <c r="BE497" s="715"/>
      <c r="BF497"/>
      <c r="BG497" s="715"/>
      <c r="BH497"/>
      <c r="BI497" s="715"/>
      <c r="BJ497"/>
      <c r="BK497" s="715"/>
      <c r="BL497"/>
      <c r="BM497" s="715"/>
      <c r="BN497"/>
      <c r="BO497" s="387"/>
      <c r="BP497"/>
      <c r="BQ497" s="387"/>
      <c r="BR497"/>
      <c r="BS497" s="387"/>
      <c r="BT497"/>
      <c r="BU497" s="387"/>
      <c r="BV497"/>
      <c r="BW497" s="387"/>
      <c r="BX497"/>
      <c r="BY497" s="387"/>
      <c r="BZ497"/>
      <c r="CA497" s="387"/>
      <c r="CB497"/>
      <c r="CC497" s="387"/>
      <c r="CD497"/>
      <c r="CE497" s="387"/>
      <c r="CF497"/>
      <c r="CG497" s="387"/>
      <c r="CH497"/>
      <c r="CI497" s="387"/>
      <c r="CJ497"/>
      <c r="CK497" s="235"/>
      <c r="DN497" s="507"/>
      <c r="DO497" s="507"/>
      <c r="DP497" s="507"/>
      <c r="DQ497" s="507"/>
      <c r="DR497" s="507"/>
      <c r="DS497" s="507"/>
      <c r="DT497" s="507"/>
      <c r="DU497" s="507"/>
      <c r="DV497" s="507"/>
      <c r="DW497" s="507"/>
      <c r="DX497" s="507"/>
      <c r="DY497" s="507"/>
      <c r="DZ497" s="507"/>
      <c r="EA497" s="507"/>
      <c r="EB497" s="507"/>
      <c r="EC497" s="507"/>
      <c r="ED497" s="507"/>
      <c r="EE497" s="507"/>
      <c r="EF497" s="507"/>
      <c r="EG497" s="507"/>
      <c r="EH497" s="507"/>
      <c r="EI497" s="507"/>
      <c r="EJ497" s="507"/>
      <c r="EK497" s="507"/>
      <c r="EL497" s="507"/>
      <c r="EM497" s="507"/>
      <c r="EN497" s="507"/>
      <c r="EO497" s="507"/>
      <c r="EP497" s="507"/>
      <c r="EQ497" s="507"/>
      <c r="ER497" s="507"/>
      <c r="ES497" s="507"/>
      <c r="ET497" s="507"/>
      <c r="EU497" s="507"/>
      <c r="EV497" s="507"/>
      <c r="EW497" s="507"/>
      <c r="EX497" s="507"/>
      <c r="EY497" s="507"/>
      <c r="EZ497" s="507"/>
      <c r="FA497" s="507"/>
      <c r="FB497" s="507"/>
      <c r="FC497" s="507"/>
      <c r="FD497" s="507"/>
      <c r="FE497" s="507"/>
      <c r="FF497" s="507"/>
      <c r="FG497" s="507"/>
      <c r="FH497" s="507"/>
      <c r="FI497" s="507"/>
      <c r="FJ497" s="507"/>
      <c r="FK497" s="507"/>
      <c r="FL497" s="507"/>
      <c r="FM497" s="507"/>
      <c r="FN497" s="507"/>
      <c r="FO497" s="507"/>
      <c r="FP497" s="507"/>
      <c r="FQ497" s="507"/>
      <c r="FR497" s="507"/>
      <c r="FS497" s="507"/>
      <c r="FT497" s="507"/>
      <c r="FU497" s="507"/>
      <c r="FV497" s="507"/>
      <c r="FW497" s="507"/>
      <c r="FX497" s="507"/>
      <c r="FY497" s="507"/>
      <c r="FZ497" s="507"/>
      <c r="GA497" s="507"/>
      <c r="GB497" s="507"/>
      <c r="GC497" s="507"/>
      <c r="GD497" s="507"/>
      <c r="GE497" s="507"/>
      <c r="GF497" s="507"/>
      <c r="GG497" s="507"/>
      <c r="GH497" s="507"/>
      <c r="GI497" s="507"/>
      <c r="GJ497" s="507"/>
      <c r="GK497" s="507"/>
      <c r="GL497" s="507"/>
      <c r="GM497" s="507"/>
      <c r="GN497" s="507"/>
      <c r="GO497" s="507"/>
      <c r="GP497" s="507"/>
      <c r="GQ497" s="507"/>
      <c r="GR497" s="507"/>
      <c r="GS497" s="507"/>
      <c r="GT497" s="507"/>
      <c r="GU497" s="507"/>
      <c r="GV497" s="507"/>
      <c r="GW497" s="507"/>
      <c r="GX497" s="507"/>
      <c r="GY497" s="507"/>
      <c r="GZ497" s="507"/>
      <c r="HA497" s="507"/>
      <c r="HB497" s="507"/>
      <c r="HC497" s="507"/>
      <c r="HD497" s="507"/>
      <c r="HE497" s="507"/>
      <c r="HF497" s="507"/>
      <c r="HG497" s="507"/>
      <c r="HH497" s="507"/>
      <c r="HI497" s="507"/>
      <c r="HJ497" s="507"/>
      <c r="HK497" s="507"/>
      <c r="HL497" s="507"/>
      <c r="HM497" s="507"/>
      <c r="HN497" s="507"/>
      <c r="HO497" s="507"/>
      <c r="HP497" s="507"/>
      <c r="HQ497" s="507"/>
      <c r="HR497" s="507"/>
      <c r="HS497" s="507"/>
      <c r="HT497" s="507"/>
      <c r="HU497" s="507"/>
      <c r="HV497" s="507"/>
      <c r="HW497" s="507"/>
      <c r="HX497" s="507"/>
      <c r="HY497" s="507"/>
      <c r="HZ497" s="507"/>
      <c r="IA497" s="507"/>
      <c r="IB497" s="507"/>
      <c r="IC497" s="507"/>
      <c r="ID497" s="507"/>
      <c r="IE497" s="507"/>
      <c r="IF497" s="507"/>
      <c r="IG497" s="507"/>
      <c r="IH497" s="507"/>
      <c r="II497" s="507"/>
      <c r="IJ497" s="507"/>
    </row>
    <row r="498" spans="1:244" s="398" customFormat="1" ht="19" x14ac:dyDescent="0.2">
      <c r="A498"/>
      <c r="B498" s="290"/>
      <c r="C498"/>
      <c r="D498" s="341"/>
      <c r="E498" s="463"/>
      <c r="F498" s="463"/>
      <c r="G498" s="271"/>
      <c r="H498"/>
      <c r="I498" s="99"/>
      <c r="J498"/>
      <c r="K498"/>
      <c r="L498"/>
      <c r="M498" s="275"/>
      <c r="N498" s="275"/>
      <c r="O498" s="275"/>
      <c r="P498" s="275"/>
      <c r="Q498" s="275"/>
      <c r="R498" s="275"/>
      <c r="S498" s="275"/>
      <c r="T498" s="275"/>
      <c r="U498" s="275"/>
      <c r="V498" s="275"/>
      <c r="W498" s="275"/>
      <c r="X498" s="275"/>
      <c r="Y498" s="275"/>
      <c r="Z498" s="275"/>
      <c r="AA498" s="275"/>
      <c r="AB498" s="23"/>
      <c r="AC498"/>
      <c r="AD498" s="92"/>
      <c r="AE498"/>
      <c r="AF498"/>
      <c r="AG498"/>
      <c r="AH498" s="96"/>
      <c r="AI498" s="471"/>
      <c r="AJ498" s="445"/>
      <c r="AK498" s="498"/>
      <c r="AL498" s="498"/>
      <c r="AM498" s="498"/>
      <c r="AN498" s="498"/>
      <c r="AO498" s="498"/>
      <c r="AP498" s="498"/>
      <c r="AQ498" s="498"/>
      <c r="AR498" s="498"/>
      <c r="AS498" s="498"/>
      <c r="AT498" s="498"/>
      <c r="AU498" s="498"/>
      <c r="AV498" s="498"/>
      <c r="AW498" s="498"/>
      <c r="AX498" s="498"/>
      <c r="AY498" s="448"/>
      <c r="AZ498" s="235"/>
      <c r="BA498" s="715"/>
      <c r="BB498"/>
      <c r="BC498" s="715"/>
      <c r="BD498"/>
      <c r="BE498" s="715"/>
      <c r="BF498"/>
      <c r="BG498" s="715"/>
      <c r="BH498"/>
      <c r="BI498" s="715"/>
      <c r="BJ498"/>
      <c r="BK498" s="715"/>
      <c r="BL498"/>
      <c r="BM498" s="715"/>
      <c r="BN498"/>
      <c r="BO498" s="387"/>
      <c r="BP498"/>
      <c r="BQ498" s="387"/>
      <c r="BR498"/>
      <c r="BS498" s="387"/>
      <c r="BT498"/>
      <c r="BU498" s="387"/>
      <c r="BV498"/>
      <c r="BW498" s="387"/>
      <c r="BX498"/>
      <c r="BY498" s="387"/>
      <c r="BZ498"/>
      <c r="CA498" s="387"/>
      <c r="CB498"/>
      <c r="CC498" s="387"/>
      <c r="CD498"/>
      <c r="CE498" s="387"/>
      <c r="CF498"/>
      <c r="CG498" s="387"/>
      <c r="CH498"/>
      <c r="CI498" s="387"/>
      <c r="CJ498"/>
      <c r="CK498" s="235"/>
      <c r="DN498" s="507"/>
      <c r="DO498" s="507"/>
      <c r="DP498" s="507"/>
      <c r="DQ498" s="507"/>
      <c r="DR498" s="507"/>
      <c r="DS498" s="507"/>
      <c r="DT498" s="507"/>
      <c r="DU498" s="507"/>
      <c r="DV498" s="507"/>
      <c r="DW498" s="507"/>
      <c r="DX498" s="507"/>
      <c r="DY498" s="507"/>
      <c r="DZ498" s="507"/>
      <c r="EA498" s="507"/>
      <c r="EB498" s="507"/>
      <c r="EC498" s="507"/>
      <c r="ED498" s="507"/>
      <c r="EE498" s="507"/>
      <c r="EF498" s="507"/>
      <c r="EG498" s="507"/>
      <c r="EH498" s="507"/>
      <c r="EI498" s="507"/>
      <c r="EJ498" s="507"/>
      <c r="EK498" s="507"/>
      <c r="EL498" s="507"/>
      <c r="EM498" s="507"/>
      <c r="EN498" s="507"/>
      <c r="EO498" s="507"/>
      <c r="EP498" s="507"/>
      <c r="EQ498" s="507"/>
      <c r="ER498" s="507"/>
      <c r="ES498" s="507"/>
      <c r="ET498" s="507"/>
      <c r="EU498" s="507"/>
      <c r="EV498" s="507"/>
      <c r="EW498" s="507"/>
      <c r="EX498" s="507"/>
      <c r="EY498" s="507"/>
      <c r="EZ498" s="507"/>
      <c r="FA498" s="507"/>
      <c r="FB498" s="507"/>
      <c r="FC498" s="507"/>
      <c r="FD498" s="507"/>
      <c r="FE498" s="507"/>
      <c r="FF498" s="507"/>
      <c r="FG498" s="507"/>
      <c r="FH498" s="507"/>
      <c r="FI498" s="507"/>
      <c r="FJ498" s="507"/>
      <c r="FK498" s="507"/>
      <c r="FL498" s="507"/>
      <c r="FM498" s="507"/>
      <c r="FN498" s="507"/>
      <c r="FO498" s="507"/>
      <c r="FP498" s="507"/>
      <c r="FQ498" s="507"/>
      <c r="FR498" s="507"/>
      <c r="FS498" s="507"/>
      <c r="FT498" s="507"/>
      <c r="FU498" s="507"/>
      <c r="FV498" s="507"/>
      <c r="FW498" s="507"/>
      <c r="FX498" s="507"/>
      <c r="FY498" s="507"/>
      <c r="FZ498" s="507"/>
      <c r="GA498" s="507"/>
      <c r="GB498" s="507"/>
      <c r="GC498" s="507"/>
      <c r="GD498" s="507"/>
      <c r="GE498" s="507"/>
      <c r="GF498" s="507"/>
      <c r="GG498" s="507"/>
      <c r="GH498" s="507"/>
      <c r="GI498" s="507"/>
      <c r="GJ498" s="507"/>
      <c r="GK498" s="507"/>
      <c r="GL498" s="507"/>
      <c r="GM498" s="507"/>
      <c r="GN498" s="507"/>
      <c r="GO498" s="507"/>
      <c r="GP498" s="507"/>
      <c r="GQ498" s="507"/>
      <c r="GR498" s="507"/>
      <c r="GS498" s="507"/>
      <c r="GT498" s="507"/>
      <c r="GU498" s="507"/>
      <c r="GV498" s="507"/>
      <c r="GW498" s="507"/>
      <c r="GX498" s="507"/>
      <c r="GY498" s="507"/>
      <c r="GZ498" s="507"/>
      <c r="HA498" s="507"/>
      <c r="HB498" s="507"/>
      <c r="HC498" s="507"/>
      <c r="HD498" s="507"/>
      <c r="HE498" s="507"/>
      <c r="HF498" s="507"/>
      <c r="HG498" s="507"/>
      <c r="HH498" s="507"/>
      <c r="HI498" s="507"/>
      <c r="HJ498" s="507"/>
      <c r="HK498" s="507"/>
      <c r="HL498" s="507"/>
      <c r="HM498" s="507"/>
      <c r="HN498" s="507"/>
      <c r="HO498" s="507"/>
      <c r="HP498" s="507"/>
      <c r="HQ498" s="507"/>
      <c r="HR498" s="507"/>
      <c r="HS498" s="507"/>
      <c r="HT498" s="507"/>
      <c r="HU498" s="507"/>
      <c r="HV498" s="507"/>
      <c r="HW498" s="507"/>
      <c r="HX498" s="507"/>
      <c r="HY498" s="507"/>
      <c r="HZ498" s="507"/>
      <c r="IA498" s="507"/>
      <c r="IB498" s="507"/>
      <c r="IC498" s="507"/>
      <c r="ID498" s="507"/>
      <c r="IE498" s="507"/>
      <c r="IF498" s="507"/>
      <c r="IG498" s="507"/>
      <c r="IH498" s="507"/>
      <c r="II498" s="507"/>
      <c r="IJ498" s="507"/>
    </row>
    <row r="499" spans="1:244" s="398" customFormat="1" ht="19" x14ac:dyDescent="0.2">
      <c r="A499"/>
      <c r="B499" s="290"/>
      <c r="C499"/>
      <c r="D499" s="341"/>
      <c r="E499" s="463"/>
      <c r="F499" s="463"/>
      <c r="G499" s="271"/>
      <c r="H499"/>
      <c r="I499" s="99"/>
      <c r="J499"/>
      <c r="K499"/>
      <c r="L499"/>
      <c r="M499" s="275"/>
      <c r="N499" s="275"/>
      <c r="O499" s="275"/>
      <c r="P499" s="275"/>
      <c r="Q499" s="275"/>
      <c r="R499" s="275"/>
      <c r="S499" s="275"/>
      <c r="T499" s="275"/>
      <c r="U499" s="275"/>
      <c r="V499" s="275"/>
      <c r="W499" s="275"/>
      <c r="X499" s="275"/>
      <c r="Y499" s="275"/>
      <c r="Z499" s="275"/>
      <c r="AA499" s="275"/>
      <c r="AB499" s="23"/>
      <c r="AC499"/>
      <c r="AD499" s="92"/>
      <c r="AE499"/>
      <c r="AF499"/>
      <c r="AG499"/>
      <c r="AH499" s="96"/>
      <c r="AI499" s="471"/>
      <c r="AJ499" s="445"/>
      <c r="AK499" s="498"/>
      <c r="AL499" s="498"/>
      <c r="AM499" s="498"/>
      <c r="AN499" s="498"/>
      <c r="AO499" s="498"/>
      <c r="AP499" s="498"/>
      <c r="AQ499" s="498"/>
      <c r="AR499" s="498"/>
      <c r="AS499" s="498"/>
      <c r="AT499" s="498"/>
      <c r="AU499" s="498"/>
      <c r="AV499" s="498"/>
      <c r="AW499" s="498"/>
      <c r="AX499" s="498"/>
      <c r="AY499" s="448"/>
      <c r="AZ499" s="235"/>
      <c r="BA499" s="715"/>
      <c r="BB499"/>
      <c r="BC499" s="715"/>
      <c r="BD499"/>
      <c r="BE499" s="715"/>
      <c r="BF499"/>
      <c r="BG499" s="715"/>
      <c r="BH499"/>
      <c r="BI499" s="715"/>
      <c r="BJ499"/>
      <c r="BK499" s="715"/>
      <c r="BL499"/>
      <c r="BM499" s="715"/>
      <c r="BN499"/>
      <c r="BO499" s="387"/>
      <c r="BP499"/>
      <c r="BQ499" s="387"/>
      <c r="BR499"/>
      <c r="BS499" s="387"/>
      <c r="BT499"/>
      <c r="BU499" s="387"/>
      <c r="BV499"/>
      <c r="BW499" s="387"/>
      <c r="BX499"/>
      <c r="BY499" s="387"/>
      <c r="BZ499"/>
      <c r="CA499" s="387"/>
      <c r="CB499"/>
      <c r="CC499" s="387"/>
      <c r="CD499"/>
      <c r="CE499" s="387"/>
      <c r="CF499"/>
      <c r="CG499" s="387"/>
      <c r="CH499"/>
      <c r="CI499" s="387"/>
      <c r="CJ499"/>
      <c r="CK499" s="235"/>
      <c r="DN499" s="507"/>
      <c r="DO499" s="507"/>
      <c r="DP499" s="507"/>
      <c r="DQ499" s="507"/>
      <c r="DR499" s="507"/>
      <c r="DS499" s="507"/>
      <c r="DT499" s="507"/>
      <c r="DU499" s="507"/>
      <c r="DV499" s="507"/>
      <c r="DW499" s="507"/>
      <c r="DX499" s="507"/>
      <c r="DY499" s="507"/>
      <c r="DZ499" s="507"/>
      <c r="EA499" s="507"/>
      <c r="EB499" s="507"/>
      <c r="EC499" s="507"/>
      <c r="ED499" s="507"/>
      <c r="EE499" s="507"/>
      <c r="EF499" s="507"/>
      <c r="EG499" s="507"/>
      <c r="EH499" s="507"/>
      <c r="EI499" s="507"/>
      <c r="EJ499" s="507"/>
      <c r="EK499" s="507"/>
      <c r="EL499" s="507"/>
      <c r="EM499" s="507"/>
      <c r="EN499" s="507"/>
      <c r="EO499" s="507"/>
      <c r="EP499" s="507"/>
      <c r="EQ499" s="507"/>
      <c r="ER499" s="507"/>
      <c r="ES499" s="507"/>
      <c r="ET499" s="507"/>
      <c r="EU499" s="507"/>
      <c r="EV499" s="507"/>
      <c r="EW499" s="507"/>
      <c r="EX499" s="507"/>
      <c r="EY499" s="507"/>
      <c r="EZ499" s="507"/>
      <c r="FA499" s="507"/>
      <c r="FB499" s="507"/>
      <c r="FC499" s="507"/>
      <c r="FD499" s="507"/>
      <c r="FE499" s="507"/>
      <c r="FF499" s="507"/>
      <c r="FG499" s="507"/>
      <c r="FH499" s="507"/>
      <c r="FI499" s="507"/>
      <c r="FJ499" s="507"/>
      <c r="FK499" s="507"/>
      <c r="FL499" s="507"/>
      <c r="FM499" s="507"/>
      <c r="FN499" s="507"/>
      <c r="FO499" s="507"/>
      <c r="FP499" s="507"/>
      <c r="FQ499" s="507"/>
      <c r="FR499" s="507"/>
      <c r="FS499" s="507"/>
      <c r="FT499" s="507"/>
      <c r="FU499" s="507"/>
      <c r="FV499" s="507"/>
      <c r="FW499" s="507"/>
      <c r="FX499" s="507"/>
      <c r="FY499" s="507"/>
      <c r="FZ499" s="507"/>
      <c r="GA499" s="507"/>
      <c r="GB499" s="507"/>
      <c r="GC499" s="507"/>
      <c r="GD499" s="507"/>
      <c r="GE499" s="507"/>
      <c r="GF499" s="507"/>
      <c r="GG499" s="507"/>
      <c r="GH499" s="507"/>
      <c r="GI499" s="507"/>
      <c r="GJ499" s="507"/>
      <c r="GK499" s="507"/>
      <c r="GL499" s="507"/>
      <c r="GM499" s="507"/>
      <c r="GN499" s="507"/>
      <c r="GO499" s="507"/>
      <c r="GP499" s="507"/>
      <c r="GQ499" s="507"/>
      <c r="GR499" s="507"/>
      <c r="GS499" s="507"/>
      <c r="GT499" s="507"/>
      <c r="GU499" s="507"/>
      <c r="GV499" s="507"/>
      <c r="GW499" s="507"/>
      <c r="GX499" s="507"/>
      <c r="GY499" s="507"/>
      <c r="GZ499" s="507"/>
      <c r="HA499" s="507"/>
      <c r="HB499" s="507"/>
      <c r="HC499" s="507"/>
      <c r="HD499" s="507"/>
      <c r="HE499" s="507"/>
      <c r="HF499" s="507"/>
      <c r="HG499" s="507"/>
      <c r="HH499" s="507"/>
      <c r="HI499" s="507"/>
      <c r="HJ499" s="507"/>
      <c r="HK499" s="507"/>
      <c r="HL499" s="507"/>
      <c r="HM499" s="507"/>
      <c r="HN499" s="507"/>
      <c r="HO499" s="507"/>
      <c r="HP499" s="507"/>
      <c r="HQ499" s="507"/>
      <c r="HR499" s="507"/>
      <c r="HS499" s="507"/>
      <c r="HT499" s="507"/>
      <c r="HU499" s="507"/>
      <c r="HV499" s="507"/>
      <c r="HW499" s="507"/>
      <c r="HX499" s="507"/>
      <c r="HY499" s="507"/>
      <c r="HZ499" s="507"/>
      <c r="IA499" s="507"/>
      <c r="IB499" s="507"/>
      <c r="IC499" s="507"/>
      <c r="ID499" s="507"/>
      <c r="IE499" s="507"/>
      <c r="IF499" s="507"/>
      <c r="IG499" s="507"/>
      <c r="IH499" s="507"/>
      <c r="II499" s="507"/>
      <c r="IJ499" s="507"/>
    </row>
    <row r="500" spans="1:244" s="398" customFormat="1" ht="19" x14ac:dyDescent="0.2">
      <c r="A500"/>
      <c r="B500" s="290"/>
      <c r="C500"/>
      <c r="D500" s="341"/>
      <c r="E500" s="463"/>
      <c r="F500" s="463"/>
      <c r="G500" s="271"/>
      <c r="H500"/>
      <c r="I500" s="99"/>
      <c r="J500"/>
      <c r="K500"/>
      <c r="L500"/>
      <c r="M500" s="275"/>
      <c r="N500" s="275"/>
      <c r="O500" s="275"/>
      <c r="P500" s="275"/>
      <c r="Q500" s="275"/>
      <c r="R500" s="275"/>
      <c r="S500" s="275"/>
      <c r="T500" s="275"/>
      <c r="U500" s="275"/>
      <c r="V500" s="275"/>
      <c r="W500" s="275"/>
      <c r="X500" s="275"/>
      <c r="Y500" s="275"/>
      <c r="Z500" s="275"/>
      <c r="AA500" s="275"/>
      <c r="AB500" s="23"/>
      <c r="AC500"/>
      <c r="AD500" s="92"/>
      <c r="AE500"/>
      <c r="AF500"/>
      <c r="AG500"/>
      <c r="AH500" s="96"/>
      <c r="AI500" s="471"/>
      <c r="AJ500" s="445"/>
      <c r="AK500" s="498"/>
      <c r="AL500" s="498"/>
      <c r="AM500" s="498"/>
      <c r="AN500" s="498"/>
      <c r="AO500" s="498"/>
      <c r="AP500" s="498"/>
      <c r="AQ500" s="498"/>
      <c r="AR500" s="498"/>
      <c r="AS500" s="498"/>
      <c r="AT500" s="498"/>
      <c r="AU500" s="498"/>
      <c r="AV500" s="498"/>
      <c r="AW500" s="498"/>
      <c r="AX500" s="498"/>
      <c r="AY500" s="448"/>
      <c r="AZ500" s="235"/>
      <c r="BA500" s="715"/>
      <c r="BB500"/>
      <c r="BC500" s="715"/>
      <c r="BD500"/>
      <c r="BE500" s="715"/>
      <c r="BF500"/>
      <c r="BG500" s="715"/>
      <c r="BH500"/>
      <c r="BI500" s="715"/>
      <c r="BJ500"/>
      <c r="BK500" s="715"/>
      <c r="BL500"/>
      <c r="BM500" s="715"/>
      <c r="BN500"/>
      <c r="BO500" s="387"/>
      <c r="BP500"/>
      <c r="BQ500" s="387"/>
      <c r="BR500"/>
      <c r="BS500" s="387"/>
      <c r="BT500"/>
      <c r="BU500" s="387"/>
      <c r="BV500"/>
      <c r="BW500" s="387"/>
      <c r="BX500"/>
      <c r="BY500" s="387"/>
      <c r="BZ500"/>
      <c r="CA500" s="387"/>
      <c r="CB500"/>
      <c r="CC500" s="387"/>
      <c r="CD500"/>
      <c r="CE500" s="387"/>
      <c r="CF500"/>
      <c r="CG500" s="387"/>
      <c r="CH500"/>
      <c r="CI500" s="387"/>
      <c r="CJ500"/>
      <c r="CK500" s="235"/>
      <c r="DN500" s="507"/>
      <c r="DO500" s="507"/>
      <c r="DP500" s="507"/>
      <c r="DQ500" s="507"/>
      <c r="DR500" s="507"/>
      <c r="DS500" s="507"/>
      <c r="DT500" s="507"/>
      <c r="DU500" s="507"/>
      <c r="DV500" s="507"/>
      <c r="DW500" s="507"/>
      <c r="DX500" s="507"/>
      <c r="DY500" s="507"/>
      <c r="DZ500" s="507"/>
      <c r="EA500" s="507"/>
      <c r="EB500" s="507"/>
      <c r="EC500" s="507"/>
      <c r="ED500" s="507"/>
      <c r="EE500" s="507"/>
      <c r="EF500" s="507"/>
      <c r="EG500" s="507"/>
      <c r="EH500" s="507"/>
      <c r="EI500" s="507"/>
      <c r="EJ500" s="507"/>
      <c r="EK500" s="507"/>
      <c r="EL500" s="507"/>
      <c r="EM500" s="507"/>
      <c r="EN500" s="507"/>
      <c r="EO500" s="507"/>
      <c r="EP500" s="507"/>
      <c r="EQ500" s="507"/>
      <c r="ER500" s="507"/>
      <c r="ES500" s="507"/>
      <c r="ET500" s="507"/>
      <c r="EU500" s="507"/>
      <c r="EV500" s="507"/>
      <c r="EW500" s="507"/>
      <c r="EX500" s="507"/>
      <c r="EY500" s="507"/>
      <c r="EZ500" s="507"/>
      <c r="FA500" s="507"/>
      <c r="FB500" s="507"/>
      <c r="FC500" s="507"/>
      <c r="FD500" s="507"/>
      <c r="FE500" s="507"/>
      <c r="FF500" s="507"/>
      <c r="FG500" s="507"/>
      <c r="FH500" s="507"/>
      <c r="FI500" s="507"/>
      <c r="FJ500" s="507"/>
      <c r="FK500" s="507"/>
      <c r="FL500" s="507"/>
      <c r="FM500" s="507"/>
      <c r="FN500" s="507"/>
      <c r="FO500" s="507"/>
      <c r="FP500" s="507"/>
      <c r="FQ500" s="507"/>
      <c r="FR500" s="507"/>
      <c r="FS500" s="507"/>
      <c r="FT500" s="507"/>
      <c r="FU500" s="507"/>
      <c r="FV500" s="507"/>
      <c r="FW500" s="507"/>
      <c r="FX500" s="507"/>
      <c r="FY500" s="507"/>
      <c r="FZ500" s="507"/>
      <c r="GA500" s="507"/>
      <c r="GB500" s="507"/>
      <c r="GC500" s="507"/>
      <c r="GD500" s="507"/>
      <c r="GE500" s="507"/>
      <c r="GF500" s="507"/>
      <c r="GG500" s="507"/>
      <c r="GH500" s="507"/>
      <c r="GI500" s="507"/>
      <c r="GJ500" s="507"/>
      <c r="GK500" s="507"/>
      <c r="GL500" s="507"/>
      <c r="GM500" s="507"/>
      <c r="GN500" s="507"/>
      <c r="GO500" s="507"/>
      <c r="GP500" s="507"/>
      <c r="GQ500" s="507"/>
      <c r="GR500" s="507"/>
      <c r="GS500" s="507"/>
      <c r="GT500" s="507"/>
      <c r="GU500" s="507"/>
      <c r="GV500" s="507"/>
      <c r="GW500" s="507"/>
      <c r="GX500" s="507"/>
      <c r="GY500" s="507"/>
      <c r="GZ500" s="507"/>
      <c r="HA500" s="507"/>
      <c r="HB500" s="507"/>
      <c r="HC500" s="507"/>
      <c r="HD500" s="507"/>
      <c r="HE500" s="507"/>
      <c r="HF500" s="507"/>
      <c r="HG500" s="507"/>
      <c r="HH500" s="507"/>
      <c r="HI500" s="507"/>
      <c r="HJ500" s="507"/>
      <c r="HK500" s="507"/>
      <c r="HL500" s="507"/>
      <c r="HM500" s="507"/>
      <c r="HN500" s="507"/>
      <c r="HO500" s="507"/>
      <c r="HP500" s="507"/>
      <c r="HQ500" s="507"/>
      <c r="HR500" s="507"/>
      <c r="HS500" s="507"/>
      <c r="HT500" s="507"/>
      <c r="HU500" s="507"/>
      <c r="HV500" s="507"/>
      <c r="HW500" s="507"/>
      <c r="HX500" s="507"/>
      <c r="HY500" s="507"/>
      <c r="HZ500" s="507"/>
      <c r="IA500" s="507"/>
      <c r="IB500" s="507"/>
      <c r="IC500" s="507"/>
      <c r="ID500" s="507"/>
      <c r="IE500" s="507"/>
      <c r="IF500" s="507"/>
      <c r="IG500" s="507"/>
      <c r="IH500" s="507"/>
      <c r="II500" s="507"/>
      <c r="IJ500" s="507"/>
    </row>
    <row r="501" spans="1:244" s="398" customFormat="1" ht="19" x14ac:dyDescent="0.2">
      <c r="A501"/>
      <c r="B501" s="290"/>
      <c r="C501"/>
      <c r="D501" s="341"/>
      <c r="E501" s="463"/>
      <c r="F501" s="463"/>
      <c r="G501" s="271"/>
      <c r="H501"/>
      <c r="I501" s="99"/>
      <c r="J501"/>
      <c r="K501"/>
      <c r="L501"/>
      <c r="M501" s="275"/>
      <c r="N501" s="275"/>
      <c r="O501" s="275"/>
      <c r="P501" s="275"/>
      <c r="Q501" s="275"/>
      <c r="R501" s="275"/>
      <c r="S501" s="275"/>
      <c r="T501" s="275"/>
      <c r="U501" s="275"/>
      <c r="V501" s="275"/>
      <c r="W501" s="275"/>
      <c r="X501" s="275"/>
      <c r="Y501" s="275"/>
      <c r="Z501" s="275"/>
      <c r="AA501" s="275"/>
      <c r="AB501" s="23"/>
      <c r="AC501"/>
      <c r="AD501" s="92"/>
      <c r="AE501"/>
      <c r="AF501"/>
      <c r="AG501"/>
      <c r="AH501" s="96"/>
      <c r="AI501" s="471"/>
      <c r="AJ501" s="445"/>
      <c r="AK501" s="498"/>
      <c r="AL501" s="498"/>
      <c r="AM501" s="498"/>
      <c r="AN501" s="498"/>
      <c r="AO501" s="498"/>
      <c r="AP501" s="498"/>
      <c r="AQ501" s="498"/>
      <c r="AR501" s="498"/>
      <c r="AS501" s="498"/>
      <c r="AT501" s="498"/>
      <c r="AU501" s="498"/>
      <c r="AV501" s="498"/>
      <c r="AW501" s="498"/>
      <c r="AX501" s="498"/>
      <c r="AY501" s="448"/>
      <c r="AZ501" s="235"/>
      <c r="BA501" s="715"/>
      <c r="BB501"/>
      <c r="BC501" s="715"/>
      <c r="BD501"/>
      <c r="BE501" s="715"/>
      <c r="BF501"/>
      <c r="BG501" s="715"/>
      <c r="BH501"/>
      <c r="BI501" s="715"/>
      <c r="BJ501"/>
      <c r="BK501" s="715"/>
      <c r="BL501"/>
      <c r="BM501" s="715"/>
      <c r="BN501"/>
      <c r="BO501" s="387"/>
      <c r="BP501"/>
      <c r="BQ501" s="387"/>
      <c r="BR501"/>
      <c r="BS501" s="387"/>
      <c r="BT501"/>
      <c r="BU501" s="387"/>
      <c r="BV501"/>
      <c r="BW501" s="387"/>
      <c r="BX501"/>
      <c r="BY501" s="387"/>
      <c r="BZ501"/>
      <c r="CA501" s="387"/>
      <c r="CB501"/>
      <c r="CC501" s="387"/>
      <c r="CD501"/>
      <c r="CE501" s="387"/>
      <c r="CF501"/>
      <c r="CG501" s="387"/>
      <c r="CH501"/>
      <c r="CI501" s="387"/>
      <c r="CJ501"/>
      <c r="CK501" s="235"/>
      <c r="DN501" s="507"/>
      <c r="DO501" s="507"/>
      <c r="DP501" s="507"/>
      <c r="DQ501" s="507"/>
      <c r="DR501" s="507"/>
      <c r="DS501" s="507"/>
      <c r="DT501" s="507"/>
      <c r="DU501" s="507"/>
      <c r="DV501" s="507"/>
      <c r="DW501" s="507"/>
      <c r="DX501" s="507"/>
      <c r="DY501" s="507"/>
      <c r="DZ501" s="507"/>
      <c r="EA501" s="507"/>
      <c r="EB501" s="507"/>
      <c r="EC501" s="507"/>
      <c r="ED501" s="507"/>
      <c r="EE501" s="507"/>
      <c r="EF501" s="507"/>
      <c r="EG501" s="507"/>
      <c r="EH501" s="507"/>
      <c r="EI501" s="507"/>
      <c r="EJ501" s="507"/>
      <c r="EK501" s="507"/>
      <c r="EL501" s="507"/>
      <c r="EM501" s="507"/>
      <c r="EN501" s="507"/>
      <c r="EO501" s="507"/>
      <c r="EP501" s="507"/>
      <c r="EQ501" s="507"/>
      <c r="ER501" s="507"/>
      <c r="ES501" s="507"/>
      <c r="ET501" s="507"/>
      <c r="EU501" s="507"/>
      <c r="EV501" s="507"/>
      <c r="EW501" s="507"/>
      <c r="EX501" s="507"/>
      <c r="EY501" s="507"/>
      <c r="EZ501" s="507"/>
      <c r="FA501" s="507"/>
      <c r="FB501" s="507"/>
      <c r="FC501" s="507"/>
      <c r="FD501" s="507"/>
      <c r="FE501" s="507"/>
      <c r="FF501" s="507"/>
      <c r="FG501" s="507"/>
      <c r="FH501" s="507"/>
      <c r="FI501" s="507"/>
      <c r="FJ501" s="507"/>
      <c r="FK501" s="507"/>
      <c r="FL501" s="507"/>
      <c r="FM501" s="507"/>
      <c r="FN501" s="507"/>
      <c r="FO501" s="507"/>
      <c r="FP501" s="507"/>
      <c r="FQ501" s="507"/>
      <c r="FR501" s="507"/>
      <c r="FS501" s="507"/>
      <c r="FT501" s="507"/>
      <c r="FU501" s="507"/>
      <c r="FV501" s="507"/>
      <c r="FW501" s="507"/>
      <c r="FX501" s="507"/>
      <c r="FY501" s="507"/>
      <c r="FZ501" s="507"/>
      <c r="GA501" s="507"/>
      <c r="GB501" s="507"/>
      <c r="GC501" s="507"/>
      <c r="GD501" s="507"/>
      <c r="GE501" s="507"/>
      <c r="GF501" s="507"/>
      <c r="GG501" s="507"/>
      <c r="GH501" s="507"/>
      <c r="GI501" s="507"/>
      <c r="GJ501" s="507"/>
      <c r="GK501" s="507"/>
      <c r="GL501" s="507"/>
      <c r="GM501" s="507"/>
      <c r="GN501" s="507"/>
      <c r="GO501" s="507"/>
      <c r="GP501" s="507"/>
      <c r="GQ501" s="507"/>
      <c r="GR501" s="507"/>
      <c r="GS501" s="507"/>
      <c r="GT501" s="507"/>
      <c r="GU501" s="507"/>
      <c r="GV501" s="507"/>
      <c r="GW501" s="507"/>
      <c r="GX501" s="507"/>
      <c r="GY501" s="507"/>
      <c r="GZ501" s="507"/>
      <c r="HA501" s="507"/>
      <c r="HB501" s="507"/>
      <c r="HC501" s="507"/>
      <c r="HD501" s="507"/>
      <c r="HE501" s="507"/>
      <c r="HF501" s="507"/>
      <c r="HG501" s="507"/>
      <c r="HH501" s="507"/>
      <c r="HI501" s="507"/>
      <c r="HJ501" s="507"/>
      <c r="HK501" s="507"/>
      <c r="HL501" s="507"/>
      <c r="HM501" s="507"/>
      <c r="HN501" s="507"/>
      <c r="HO501" s="507"/>
      <c r="HP501" s="507"/>
      <c r="HQ501" s="507"/>
      <c r="HR501" s="507"/>
      <c r="HS501" s="507"/>
      <c r="HT501" s="507"/>
      <c r="HU501" s="507"/>
      <c r="HV501" s="507"/>
      <c r="HW501" s="507"/>
      <c r="HX501" s="507"/>
      <c r="HY501" s="507"/>
      <c r="HZ501" s="507"/>
      <c r="IA501" s="507"/>
      <c r="IB501" s="507"/>
      <c r="IC501" s="507"/>
      <c r="ID501" s="507"/>
      <c r="IE501" s="507"/>
      <c r="IF501" s="507"/>
      <c r="IG501" s="507"/>
      <c r="IH501" s="507"/>
      <c r="II501" s="507"/>
      <c r="IJ501" s="507"/>
    </row>
    <row r="502" spans="1:244" s="398" customFormat="1" ht="19" x14ac:dyDescent="0.2">
      <c r="A502"/>
      <c r="B502" s="290"/>
      <c r="C502"/>
      <c r="D502" s="341"/>
      <c r="E502" s="463"/>
      <c r="F502" s="463"/>
      <c r="G502" s="271"/>
      <c r="H502"/>
      <c r="I502" s="99"/>
      <c r="J502"/>
      <c r="K502"/>
      <c r="L502"/>
      <c r="M502" s="275"/>
      <c r="N502" s="275"/>
      <c r="O502" s="275"/>
      <c r="P502" s="275"/>
      <c r="Q502" s="275"/>
      <c r="R502" s="275"/>
      <c r="S502" s="275"/>
      <c r="T502" s="275"/>
      <c r="U502" s="275"/>
      <c r="V502" s="275"/>
      <c r="W502" s="275"/>
      <c r="X502" s="275"/>
      <c r="Y502" s="275"/>
      <c r="Z502" s="275"/>
      <c r="AA502" s="275"/>
      <c r="AB502" s="23"/>
      <c r="AC502"/>
      <c r="AD502" s="92"/>
      <c r="AE502"/>
      <c r="AF502"/>
      <c r="AG502"/>
      <c r="AH502" s="96"/>
      <c r="AI502" s="471"/>
      <c r="AJ502" s="445"/>
      <c r="AK502" s="498"/>
      <c r="AL502" s="498"/>
      <c r="AM502" s="498"/>
      <c r="AN502" s="498"/>
      <c r="AO502" s="498"/>
      <c r="AP502" s="498"/>
      <c r="AQ502" s="498"/>
      <c r="AR502" s="498"/>
      <c r="AS502" s="498"/>
      <c r="AT502" s="498"/>
      <c r="AU502" s="498"/>
      <c r="AV502" s="498"/>
      <c r="AW502" s="498"/>
      <c r="AX502" s="498"/>
      <c r="AY502" s="448"/>
      <c r="AZ502" s="235"/>
      <c r="BA502" s="715"/>
      <c r="BB502"/>
      <c r="BC502" s="715"/>
      <c r="BD502"/>
      <c r="BE502" s="715"/>
      <c r="BF502"/>
      <c r="BG502" s="715"/>
      <c r="BH502"/>
      <c r="BI502" s="715"/>
      <c r="BJ502"/>
      <c r="BK502" s="715"/>
      <c r="BL502"/>
      <c r="BM502" s="715"/>
      <c r="BN502"/>
      <c r="BO502" s="387"/>
      <c r="BP502"/>
      <c r="BQ502" s="387"/>
      <c r="BR502"/>
      <c r="BS502" s="387"/>
      <c r="BT502"/>
      <c r="BU502" s="387"/>
      <c r="BV502"/>
      <c r="BW502" s="387"/>
      <c r="BX502"/>
      <c r="BY502" s="387"/>
      <c r="BZ502"/>
      <c r="CA502" s="387"/>
      <c r="CB502"/>
      <c r="CC502" s="387"/>
      <c r="CD502"/>
      <c r="CE502" s="387"/>
      <c r="CF502"/>
      <c r="CG502" s="387"/>
      <c r="CH502"/>
      <c r="CI502" s="387"/>
      <c r="CJ502"/>
      <c r="CK502" s="235"/>
      <c r="DN502" s="507"/>
      <c r="DO502" s="507"/>
      <c r="DP502" s="507"/>
      <c r="DQ502" s="507"/>
      <c r="DR502" s="507"/>
      <c r="DS502" s="507"/>
      <c r="DT502" s="507"/>
      <c r="DU502" s="507"/>
      <c r="DV502" s="507"/>
      <c r="DW502" s="507"/>
      <c r="DX502" s="507"/>
      <c r="DY502" s="507"/>
      <c r="DZ502" s="507"/>
      <c r="EA502" s="507"/>
      <c r="EB502" s="507"/>
      <c r="EC502" s="507"/>
      <c r="ED502" s="507"/>
      <c r="EE502" s="507"/>
      <c r="EF502" s="507"/>
      <c r="EG502" s="507"/>
      <c r="EH502" s="507"/>
      <c r="EI502" s="507"/>
      <c r="EJ502" s="507"/>
      <c r="EK502" s="507"/>
      <c r="EL502" s="507"/>
      <c r="EM502" s="507"/>
      <c r="EN502" s="507"/>
      <c r="EO502" s="507"/>
      <c r="EP502" s="507"/>
      <c r="EQ502" s="507"/>
      <c r="ER502" s="507"/>
      <c r="ES502" s="507"/>
      <c r="ET502" s="507"/>
      <c r="EU502" s="507"/>
      <c r="EV502" s="507"/>
      <c r="EW502" s="507"/>
      <c r="EX502" s="507"/>
      <c r="EY502" s="507"/>
      <c r="EZ502" s="507"/>
      <c r="FA502" s="507"/>
      <c r="FB502" s="507"/>
      <c r="FC502" s="507"/>
      <c r="FD502" s="507"/>
      <c r="FE502" s="507"/>
      <c r="FF502" s="507"/>
      <c r="FG502" s="507"/>
      <c r="FH502" s="507"/>
      <c r="FI502" s="507"/>
      <c r="FJ502" s="507"/>
      <c r="FK502" s="507"/>
      <c r="FL502" s="507"/>
      <c r="FM502" s="507"/>
      <c r="FN502" s="507"/>
      <c r="FO502" s="507"/>
      <c r="FP502" s="507"/>
      <c r="FQ502" s="507"/>
      <c r="FR502" s="507"/>
      <c r="FS502" s="507"/>
      <c r="FT502" s="507"/>
      <c r="FU502" s="507"/>
      <c r="FV502" s="507"/>
      <c r="FW502" s="507"/>
      <c r="FX502" s="507"/>
      <c r="FY502" s="507"/>
      <c r="FZ502" s="507"/>
      <c r="GA502" s="507"/>
      <c r="GB502" s="507"/>
      <c r="GC502" s="507"/>
      <c r="GD502" s="507"/>
      <c r="GE502" s="507"/>
      <c r="GF502" s="507"/>
      <c r="GG502" s="507"/>
      <c r="GH502" s="507"/>
      <c r="GI502" s="507"/>
      <c r="GJ502" s="507"/>
      <c r="GK502" s="507"/>
      <c r="GL502" s="507"/>
      <c r="GM502" s="507"/>
      <c r="GN502" s="507"/>
      <c r="GO502" s="507"/>
      <c r="GP502" s="507"/>
      <c r="GQ502" s="507"/>
      <c r="GR502" s="507"/>
      <c r="GS502" s="507"/>
      <c r="GT502" s="507"/>
      <c r="GU502" s="507"/>
      <c r="GV502" s="507"/>
      <c r="GW502" s="507"/>
      <c r="GX502" s="507"/>
      <c r="GY502" s="507"/>
      <c r="GZ502" s="507"/>
      <c r="HA502" s="507"/>
      <c r="HB502" s="507"/>
      <c r="HC502" s="507"/>
      <c r="HD502" s="507"/>
      <c r="HE502" s="507"/>
      <c r="HF502" s="507"/>
      <c r="HG502" s="507"/>
      <c r="HH502" s="507"/>
      <c r="HI502" s="507"/>
      <c r="HJ502" s="507"/>
      <c r="HK502" s="507"/>
      <c r="HL502" s="507"/>
      <c r="HM502" s="507"/>
      <c r="HN502" s="507"/>
      <c r="HO502" s="507"/>
      <c r="HP502" s="507"/>
      <c r="HQ502" s="507"/>
      <c r="HR502" s="507"/>
      <c r="HS502" s="507"/>
      <c r="HT502" s="507"/>
      <c r="HU502" s="507"/>
      <c r="HV502" s="507"/>
      <c r="HW502" s="507"/>
      <c r="HX502" s="507"/>
      <c r="HY502" s="507"/>
      <c r="HZ502" s="507"/>
      <c r="IA502" s="507"/>
      <c r="IB502" s="507"/>
      <c r="IC502" s="507"/>
      <c r="ID502" s="507"/>
      <c r="IE502" s="507"/>
      <c r="IF502" s="507"/>
      <c r="IG502" s="507"/>
      <c r="IH502" s="507"/>
      <c r="II502" s="507"/>
      <c r="IJ502" s="507"/>
    </row>
    <row r="503" spans="1:244" s="398" customFormat="1" ht="19" x14ac:dyDescent="0.2">
      <c r="A503"/>
      <c r="B503" s="290"/>
      <c r="C503"/>
      <c r="D503" s="341"/>
      <c r="E503" s="463"/>
      <c r="F503" s="463"/>
      <c r="G503" s="271"/>
      <c r="H503"/>
      <c r="I503" s="99"/>
      <c r="J503"/>
      <c r="K503"/>
      <c r="L503"/>
      <c r="M503" s="275"/>
      <c r="N503" s="275"/>
      <c r="O503" s="275"/>
      <c r="P503" s="275"/>
      <c r="Q503" s="275"/>
      <c r="R503" s="275"/>
      <c r="S503" s="275"/>
      <c r="T503" s="275"/>
      <c r="U503" s="275"/>
      <c r="V503" s="275"/>
      <c r="W503" s="275"/>
      <c r="X503" s="275"/>
      <c r="Y503" s="275"/>
      <c r="Z503" s="275"/>
      <c r="AA503" s="275"/>
      <c r="AB503" s="23"/>
      <c r="AC503"/>
      <c r="AD503" s="92"/>
      <c r="AE503"/>
      <c r="AF503"/>
      <c r="AG503"/>
      <c r="AH503" s="96"/>
      <c r="AI503" s="471"/>
      <c r="AJ503" s="445"/>
      <c r="AK503" s="498"/>
      <c r="AL503" s="498"/>
      <c r="AM503" s="498"/>
      <c r="AN503" s="498"/>
      <c r="AO503" s="498"/>
      <c r="AP503" s="498"/>
      <c r="AQ503" s="498"/>
      <c r="AR503" s="498"/>
      <c r="AS503" s="498"/>
      <c r="AT503" s="498"/>
      <c r="AU503" s="498"/>
      <c r="AV503" s="498"/>
      <c r="AW503" s="498"/>
      <c r="AX503" s="498"/>
      <c r="AY503" s="448"/>
      <c r="AZ503" s="235"/>
      <c r="BA503" s="715"/>
      <c r="BB503"/>
      <c r="BC503" s="715"/>
      <c r="BD503"/>
      <c r="BE503" s="715"/>
      <c r="BF503"/>
      <c r="BG503" s="715"/>
      <c r="BH503"/>
      <c r="BI503" s="715"/>
      <c r="BJ503"/>
      <c r="BK503" s="715"/>
      <c r="BL503"/>
      <c r="BM503" s="715"/>
      <c r="BN503"/>
      <c r="BO503" s="387"/>
      <c r="BP503"/>
      <c r="BQ503" s="387"/>
      <c r="BR503"/>
      <c r="BS503" s="387"/>
      <c r="BT503"/>
      <c r="BU503" s="387"/>
      <c r="BV503"/>
      <c r="BW503" s="387"/>
      <c r="BX503"/>
      <c r="BY503" s="387"/>
      <c r="BZ503"/>
      <c r="CA503" s="387"/>
      <c r="CB503"/>
      <c r="CC503" s="387"/>
      <c r="CD503"/>
      <c r="CE503" s="387"/>
      <c r="CF503"/>
      <c r="CG503" s="387"/>
      <c r="CH503"/>
      <c r="CI503" s="387"/>
      <c r="CJ503"/>
      <c r="CK503" s="235"/>
      <c r="DN503" s="507"/>
      <c r="DO503" s="507"/>
      <c r="DP503" s="507"/>
      <c r="DQ503" s="507"/>
      <c r="DR503" s="507"/>
      <c r="DS503" s="507"/>
      <c r="DT503" s="507"/>
      <c r="DU503" s="507"/>
      <c r="DV503" s="507"/>
      <c r="DW503" s="507"/>
      <c r="DX503" s="507"/>
      <c r="DY503" s="507"/>
      <c r="DZ503" s="507"/>
      <c r="EA503" s="507"/>
      <c r="EB503" s="507"/>
      <c r="EC503" s="507"/>
      <c r="ED503" s="507"/>
      <c r="EE503" s="507"/>
      <c r="EF503" s="507"/>
      <c r="EG503" s="507"/>
      <c r="EH503" s="507"/>
      <c r="EI503" s="507"/>
      <c r="EJ503" s="507"/>
      <c r="EK503" s="507"/>
      <c r="EL503" s="507"/>
      <c r="EM503" s="507"/>
      <c r="EN503" s="507"/>
      <c r="EO503" s="507"/>
      <c r="EP503" s="507"/>
      <c r="EQ503" s="507"/>
      <c r="ER503" s="507"/>
      <c r="ES503" s="507"/>
      <c r="ET503" s="507"/>
      <c r="EU503" s="507"/>
      <c r="EV503" s="507"/>
      <c r="EW503" s="507"/>
      <c r="EX503" s="507"/>
      <c r="EY503" s="507"/>
      <c r="EZ503" s="507"/>
      <c r="FA503" s="507"/>
      <c r="FB503" s="507"/>
      <c r="FC503" s="507"/>
      <c r="FD503" s="507"/>
      <c r="FE503" s="507"/>
      <c r="FF503" s="507"/>
      <c r="FG503" s="507"/>
      <c r="FH503" s="507"/>
      <c r="FI503" s="507"/>
      <c r="FJ503" s="507"/>
      <c r="FK503" s="507"/>
      <c r="FL503" s="507"/>
      <c r="FM503" s="507"/>
      <c r="FN503" s="507"/>
      <c r="FO503" s="507"/>
      <c r="FP503" s="507"/>
      <c r="FQ503" s="507"/>
      <c r="FR503" s="507"/>
      <c r="FS503" s="507"/>
      <c r="FT503" s="507"/>
      <c r="FU503" s="507"/>
      <c r="FV503" s="507"/>
      <c r="FW503" s="507"/>
      <c r="FX503" s="507"/>
      <c r="FY503" s="507"/>
      <c r="FZ503" s="507"/>
      <c r="GA503" s="507"/>
      <c r="GB503" s="507"/>
      <c r="GC503" s="507"/>
      <c r="GD503" s="507"/>
      <c r="GE503" s="507"/>
      <c r="GF503" s="507"/>
      <c r="GG503" s="507"/>
      <c r="GH503" s="507"/>
      <c r="GI503" s="507"/>
      <c r="GJ503" s="507"/>
      <c r="GK503" s="507"/>
      <c r="GL503" s="507"/>
      <c r="GM503" s="507"/>
      <c r="GN503" s="507"/>
      <c r="GO503" s="507"/>
      <c r="GP503" s="507"/>
      <c r="GQ503" s="507"/>
      <c r="GR503" s="507"/>
      <c r="GS503" s="507"/>
      <c r="GT503" s="507"/>
      <c r="GU503" s="507"/>
      <c r="GV503" s="507"/>
      <c r="GW503" s="507"/>
      <c r="GX503" s="507"/>
      <c r="GY503" s="507"/>
      <c r="GZ503" s="507"/>
      <c r="HA503" s="507"/>
      <c r="HB503" s="507"/>
      <c r="HC503" s="507"/>
      <c r="HD503" s="507"/>
      <c r="HE503" s="507"/>
      <c r="HF503" s="507"/>
      <c r="HG503" s="507"/>
      <c r="HH503" s="507"/>
      <c r="HI503" s="507"/>
      <c r="HJ503" s="507"/>
      <c r="HK503" s="507"/>
      <c r="HL503" s="507"/>
      <c r="HM503" s="507"/>
      <c r="HN503" s="507"/>
      <c r="HO503" s="507"/>
      <c r="HP503" s="507"/>
      <c r="HQ503" s="507"/>
      <c r="HR503" s="507"/>
      <c r="HS503" s="507"/>
      <c r="HT503" s="507"/>
      <c r="HU503" s="507"/>
      <c r="HV503" s="507"/>
      <c r="HW503" s="507"/>
      <c r="HX503" s="507"/>
      <c r="HY503" s="507"/>
      <c r="HZ503" s="507"/>
      <c r="IA503" s="507"/>
      <c r="IB503" s="507"/>
      <c r="IC503" s="507"/>
      <c r="ID503" s="507"/>
      <c r="IE503" s="507"/>
      <c r="IF503" s="507"/>
      <c r="IG503" s="507"/>
      <c r="IH503" s="507"/>
      <c r="II503" s="507"/>
      <c r="IJ503" s="507"/>
    </row>
    <row r="504" spans="1:244" s="398" customFormat="1" ht="19" x14ac:dyDescent="0.2">
      <c r="A504"/>
      <c r="B504" s="290"/>
      <c r="C504"/>
      <c r="D504" s="341"/>
      <c r="E504" s="463"/>
      <c r="F504" s="463"/>
      <c r="G504" s="271"/>
      <c r="H504"/>
      <c r="I504" s="99"/>
      <c r="J504"/>
      <c r="K504"/>
      <c r="L504"/>
      <c r="M504" s="275"/>
      <c r="N504" s="275"/>
      <c r="O504" s="275"/>
      <c r="P504" s="275"/>
      <c r="Q504" s="275"/>
      <c r="R504" s="275"/>
      <c r="S504" s="275"/>
      <c r="T504" s="275"/>
      <c r="U504" s="275"/>
      <c r="V504" s="275"/>
      <c r="W504" s="275"/>
      <c r="X504" s="275"/>
      <c r="Y504" s="275"/>
      <c r="Z504" s="275"/>
      <c r="AA504" s="275"/>
      <c r="AB504" s="23"/>
      <c r="AC504"/>
      <c r="AD504" s="92"/>
      <c r="AE504"/>
      <c r="AF504"/>
      <c r="AG504"/>
      <c r="AH504" s="96"/>
      <c r="AI504" s="471"/>
      <c r="AJ504" s="445"/>
      <c r="AK504" s="498"/>
      <c r="AL504" s="498"/>
      <c r="AM504" s="498"/>
      <c r="AN504" s="498"/>
      <c r="AO504" s="498"/>
      <c r="AP504" s="498"/>
      <c r="AQ504" s="498"/>
      <c r="AR504" s="498"/>
      <c r="AS504" s="498"/>
      <c r="AT504" s="498"/>
      <c r="AU504" s="498"/>
      <c r="AV504" s="498"/>
      <c r="AW504" s="498"/>
      <c r="AX504" s="498"/>
      <c r="AY504" s="448"/>
      <c r="AZ504" s="235"/>
      <c r="BA504" s="715"/>
      <c r="BB504"/>
      <c r="BC504" s="715"/>
      <c r="BD504"/>
      <c r="BE504" s="715"/>
      <c r="BF504"/>
      <c r="BG504" s="715"/>
      <c r="BH504"/>
      <c r="BI504" s="715"/>
      <c r="BJ504"/>
      <c r="BK504" s="715"/>
      <c r="BL504"/>
      <c r="BM504" s="715"/>
      <c r="BN504"/>
      <c r="BO504" s="387"/>
      <c r="BP504"/>
      <c r="BQ504" s="387"/>
      <c r="BR504"/>
      <c r="BS504" s="387"/>
      <c r="BT504"/>
      <c r="BU504" s="387"/>
      <c r="BV504"/>
      <c r="BW504" s="387"/>
      <c r="BX504"/>
      <c r="BY504" s="387"/>
      <c r="BZ504"/>
      <c r="CA504" s="387"/>
      <c r="CB504"/>
      <c r="CC504" s="387"/>
      <c r="CD504"/>
      <c r="CE504" s="387"/>
      <c r="CF504"/>
      <c r="CG504" s="387"/>
      <c r="CH504"/>
      <c r="CI504" s="387"/>
      <c r="CJ504"/>
      <c r="CK504" s="235"/>
      <c r="DN504" s="507"/>
      <c r="DO504" s="507"/>
      <c r="DP504" s="507"/>
      <c r="DQ504" s="507"/>
      <c r="DR504" s="507"/>
      <c r="DS504" s="507"/>
      <c r="DT504" s="507"/>
      <c r="DU504" s="507"/>
      <c r="DV504" s="507"/>
      <c r="DW504" s="507"/>
      <c r="DX504" s="507"/>
      <c r="DY504" s="507"/>
      <c r="DZ504" s="507"/>
      <c r="EA504" s="507"/>
      <c r="EB504" s="507"/>
      <c r="EC504" s="507"/>
      <c r="ED504" s="507"/>
      <c r="EE504" s="507"/>
      <c r="EF504" s="507"/>
      <c r="EG504" s="507"/>
      <c r="EH504" s="507"/>
      <c r="EI504" s="507"/>
      <c r="EJ504" s="507"/>
      <c r="EK504" s="507"/>
      <c r="EL504" s="507"/>
      <c r="EM504" s="507"/>
      <c r="EN504" s="507"/>
      <c r="EO504" s="507"/>
      <c r="EP504" s="507"/>
      <c r="EQ504" s="507"/>
      <c r="ER504" s="507"/>
      <c r="ES504" s="507"/>
      <c r="ET504" s="507"/>
      <c r="EU504" s="507"/>
      <c r="EV504" s="507"/>
      <c r="EW504" s="507"/>
      <c r="EX504" s="507"/>
      <c r="EY504" s="507"/>
      <c r="EZ504" s="507"/>
      <c r="FA504" s="507"/>
      <c r="FB504" s="507"/>
      <c r="FC504" s="507"/>
      <c r="FD504" s="507"/>
      <c r="FE504" s="507"/>
      <c r="FF504" s="507"/>
      <c r="FG504" s="507"/>
      <c r="FH504" s="507"/>
      <c r="FI504" s="507"/>
      <c r="FJ504" s="507"/>
      <c r="FK504" s="507"/>
      <c r="FL504" s="507"/>
      <c r="FM504" s="507"/>
      <c r="FN504" s="507"/>
      <c r="FO504" s="507"/>
      <c r="FP504" s="507"/>
      <c r="FQ504" s="507"/>
      <c r="FR504" s="507"/>
      <c r="FS504" s="507"/>
      <c r="FT504" s="507"/>
      <c r="FU504" s="507"/>
      <c r="FV504" s="507"/>
      <c r="FW504" s="507"/>
      <c r="FX504" s="507"/>
      <c r="FY504" s="507"/>
      <c r="FZ504" s="507"/>
      <c r="GA504" s="507"/>
      <c r="GB504" s="507"/>
      <c r="GC504" s="507"/>
      <c r="GD504" s="507"/>
      <c r="GE504" s="507"/>
      <c r="GF504" s="507"/>
      <c r="GG504" s="507"/>
      <c r="GH504" s="507"/>
      <c r="GI504" s="507"/>
      <c r="GJ504" s="507"/>
      <c r="GK504" s="507"/>
      <c r="GL504" s="507"/>
      <c r="GM504" s="507"/>
      <c r="GN504" s="507"/>
      <c r="GO504" s="507"/>
      <c r="GP504" s="507"/>
      <c r="GQ504" s="507"/>
      <c r="GR504" s="507"/>
      <c r="GS504" s="507"/>
      <c r="GT504" s="507"/>
      <c r="GU504" s="507"/>
      <c r="GV504" s="507"/>
      <c r="GW504" s="507"/>
      <c r="GX504" s="507"/>
      <c r="GY504" s="507"/>
      <c r="GZ504" s="507"/>
      <c r="HA504" s="507"/>
      <c r="HB504" s="507"/>
      <c r="HC504" s="507"/>
      <c r="HD504" s="507"/>
      <c r="HE504" s="507"/>
      <c r="HF504" s="507"/>
      <c r="HG504" s="507"/>
      <c r="HH504" s="507"/>
      <c r="HI504" s="507"/>
      <c r="HJ504" s="507"/>
      <c r="HK504" s="507"/>
      <c r="HL504" s="507"/>
      <c r="HM504" s="507"/>
      <c r="HN504" s="507"/>
      <c r="HO504" s="507"/>
      <c r="HP504" s="507"/>
      <c r="HQ504" s="507"/>
      <c r="HR504" s="507"/>
      <c r="HS504" s="507"/>
      <c r="HT504" s="507"/>
      <c r="HU504" s="507"/>
      <c r="HV504" s="507"/>
      <c r="HW504" s="507"/>
      <c r="HX504" s="507"/>
      <c r="HY504" s="507"/>
      <c r="HZ504" s="507"/>
      <c r="IA504" s="507"/>
      <c r="IB504" s="507"/>
      <c r="IC504" s="507"/>
      <c r="ID504" s="507"/>
      <c r="IE504" s="507"/>
      <c r="IF504" s="507"/>
      <c r="IG504" s="507"/>
      <c r="IH504" s="507"/>
      <c r="II504" s="507"/>
      <c r="IJ504" s="507"/>
    </row>
    <row r="505" spans="1:244" s="398" customFormat="1" ht="19" x14ac:dyDescent="0.2">
      <c r="A505"/>
      <c r="B505" s="290"/>
      <c r="C505"/>
      <c r="D505" s="341"/>
      <c r="E505" s="463"/>
      <c r="F505" s="463"/>
      <c r="G505" s="271"/>
      <c r="H505"/>
      <c r="I505" s="99"/>
      <c r="J505"/>
      <c r="K505"/>
      <c r="L505"/>
      <c r="M505" s="275"/>
      <c r="N505" s="275"/>
      <c r="O505" s="275"/>
      <c r="P505" s="275"/>
      <c r="Q505" s="275"/>
      <c r="R505" s="275"/>
      <c r="S505" s="275"/>
      <c r="T505" s="275"/>
      <c r="U505" s="275"/>
      <c r="V505" s="275"/>
      <c r="W505" s="275"/>
      <c r="X505" s="275"/>
      <c r="Y505" s="275"/>
      <c r="Z505" s="275"/>
      <c r="AA505" s="275"/>
      <c r="AB505" s="23"/>
      <c r="AC505"/>
      <c r="AD505" s="92"/>
      <c r="AE505"/>
      <c r="AF505"/>
      <c r="AG505"/>
      <c r="AH505" s="96"/>
      <c r="AI505" s="471"/>
      <c r="AJ505" s="445"/>
      <c r="AK505" s="498"/>
      <c r="AL505" s="498"/>
      <c r="AM505" s="498"/>
      <c r="AN505" s="498"/>
      <c r="AO505" s="498"/>
      <c r="AP505" s="498"/>
      <c r="AQ505" s="498"/>
      <c r="AR505" s="498"/>
      <c r="AS505" s="498"/>
      <c r="AT505" s="498"/>
      <c r="AU505" s="498"/>
      <c r="AV505" s="498"/>
      <c r="AW505" s="498"/>
      <c r="AX505" s="498"/>
      <c r="AY505" s="448"/>
      <c r="AZ505" s="235"/>
      <c r="BA505" s="715"/>
      <c r="BB505"/>
      <c r="BC505" s="715"/>
      <c r="BD505"/>
      <c r="BE505" s="715"/>
      <c r="BF505"/>
      <c r="BG505" s="715"/>
      <c r="BH505"/>
      <c r="BI505" s="715"/>
      <c r="BJ505"/>
      <c r="BK505" s="715"/>
      <c r="BL505"/>
      <c r="BM505" s="715"/>
      <c r="BN505"/>
      <c r="BO505" s="387"/>
      <c r="BP505"/>
      <c r="BQ505" s="387"/>
      <c r="BR505"/>
      <c r="BS505" s="387"/>
      <c r="BT505"/>
      <c r="BU505" s="387"/>
      <c r="BV505"/>
      <c r="BW505" s="387"/>
      <c r="BX505"/>
      <c r="BY505" s="387"/>
      <c r="BZ505"/>
      <c r="CA505" s="387"/>
      <c r="CB505"/>
      <c r="CC505" s="387"/>
      <c r="CD505"/>
      <c r="CE505" s="387"/>
      <c r="CF505"/>
      <c r="CG505" s="387"/>
      <c r="CH505"/>
      <c r="CI505" s="387"/>
      <c r="CJ505"/>
      <c r="CK505" s="235"/>
      <c r="DN505" s="507"/>
      <c r="DO505" s="507"/>
      <c r="DP505" s="507"/>
      <c r="DQ505" s="507"/>
      <c r="DR505" s="507"/>
      <c r="DS505" s="507"/>
      <c r="DT505" s="507"/>
      <c r="DU505" s="507"/>
      <c r="DV505" s="507"/>
      <c r="DW505" s="507"/>
      <c r="DX505" s="507"/>
      <c r="DY505" s="507"/>
      <c r="DZ505" s="507"/>
      <c r="EA505" s="507"/>
      <c r="EB505" s="507"/>
      <c r="EC505" s="507"/>
      <c r="ED505" s="507"/>
      <c r="EE505" s="507"/>
      <c r="EF505" s="507"/>
      <c r="EG505" s="507"/>
      <c r="EH505" s="507"/>
      <c r="EI505" s="507"/>
      <c r="EJ505" s="507"/>
      <c r="EK505" s="507"/>
      <c r="EL505" s="507"/>
      <c r="EM505" s="507"/>
      <c r="EN505" s="507"/>
      <c r="EO505" s="507"/>
      <c r="EP505" s="507"/>
      <c r="EQ505" s="507"/>
      <c r="ER505" s="507"/>
      <c r="ES505" s="507"/>
      <c r="ET505" s="507"/>
      <c r="EU505" s="507"/>
      <c r="EV505" s="507"/>
      <c r="EW505" s="507"/>
      <c r="EX505" s="507"/>
      <c r="EY505" s="507"/>
      <c r="EZ505" s="507"/>
      <c r="FA505" s="507"/>
      <c r="FB505" s="507"/>
      <c r="FC505" s="507"/>
      <c r="FD505" s="507"/>
      <c r="FE505" s="507"/>
      <c r="FF505" s="507"/>
      <c r="FG505" s="507"/>
      <c r="FH505" s="507"/>
      <c r="FI505" s="507"/>
      <c r="FJ505" s="507"/>
      <c r="FK505" s="507"/>
      <c r="FL505" s="507"/>
      <c r="FM505" s="507"/>
      <c r="FN505" s="507"/>
      <c r="FO505" s="507"/>
      <c r="FP505" s="507"/>
      <c r="FQ505" s="507"/>
      <c r="FR505" s="507"/>
      <c r="FS505" s="507"/>
      <c r="FT505" s="507"/>
      <c r="FU505" s="507"/>
      <c r="FV505" s="507"/>
      <c r="FW505" s="507"/>
      <c r="FX505" s="507"/>
      <c r="FY505" s="507"/>
      <c r="FZ505" s="507"/>
      <c r="GA505" s="507"/>
      <c r="GB505" s="507"/>
      <c r="GC505" s="507"/>
      <c r="GD505" s="507"/>
      <c r="GE505" s="507"/>
      <c r="GF505" s="507"/>
      <c r="GG505" s="507"/>
      <c r="GH505" s="507"/>
      <c r="GI505" s="507"/>
      <c r="GJ505" s="507"/>
      <c r="GK505" s="507"/>
      <c r="GL505" s="507"/>
      <c r="GM505" s="507"/>
      <c r="GN505" s="507"/>
      <c r="GO505" s="507"/>
      <c r="GP505" s="507"/>
      <c r="GQ505" s="507"/>
      <c r="GR505" s="507"/>
      <c r="GS505" s="507"/>
      <c r="GT505" s="507"/>
      <c r="GU505" s="507"/>
      <c r="GV505" s="507"/>
      <c r="GW505" s="507"/>
      <c r="GX505" s="507"/>
      <c r="GY505" s="507"/>
      <c r="GZ505" s="507"/>
      <c r="HA505" s="507"/>
      <c r="HB505" s="507"/>
      <c r="HC505" s="507"/>
      <c r="HD505" s="507"/>
      <c r="HE505" s="507"/>
      <c r="HF505" s="507"/>
      <c r="HG505" s="507"/>
      <c r="HH505" s="507"/>
      <c r="HI505" s="507"/>
      <c r="HJ505" s="507"/>
      <c r="HK505" s="507"/>
      <c r="HL505" s="507"/>
      <c r="HM505" s="507"/>
      <c r="HN505" s="507"/>
      <c r="HO505" s="507"/>
      <c r="HP505" s="507"/>
      <c r="HQ505" s="507"/>
      <c r="HR505" s="507"/>
      <c r="HS505" s="507"/>
      <c r="HT505" s="507"/>
      <c r="HU505" s="507"/>
      <c r="HV505" s="507"/>
      <c r="HW505" s="507"/>
      <c r="HX505" s="507"/>
      <c r="HY505" s="507"/>
      <c r="HZ505" s="507"/>
      <c r="IA505" s="507"/>
      <c r="IB505" s="507"/>
      <c r="IC505" s="507"/>
      <c r="ID505" s="507"/>
      <c r="IE505" s="507"/>
      <c r="IF505" s="507"/>
      <c r="IG505" s="507"/>
      <c r="IH505" s="507"/>
      <c r="II505" s="507"/>
      <c r="IJ505" s="507"/>
    </row>
    <row r="506" spans="1:244" s="398" customFormat="1" ht="19" x14ac:dyDescent="0.2">
      <c r="A506"/>
      <c r="B506" s="290"/>
      <c r="C506"/>
      <c r="D506" s="341"/>
      <c r="E506" s="463"/>
      <c r="F506" s="463"/>
      <c r="G506" s="271"/>
      <c r="H506"/>
      <c r="I506" s="99"/>
      <c r="J506"/>
      <c r="K506"/>
      <c r="L506"/>
      <c r="M506" s="275"/>
      <c r="N506" s="275"/>
      <c r="O506" s="275"/>
      <c r="P506" s="275"/>
      <c r="Q506" s="275"/>
      <c r="R506" s="275"/>
      <c r="S506" s="275"/>
      <c r="T506" s="275"/>
      <c r="U506" s="275"/>
      <c r="V506" s="275"/>
      <c r="W506" s="275"/>
      <c r="X506" s="275"/>
      <c r="Y506" s="275"/>
      <c r="Z506" s="275"/>
      <c r="AA506" s="275"/>
      <c r="AB506" s="23"/>
      <c r="AC506"/>
      <c r="AD506" s="92"/>
      <c r="AE506"/>
      <c r="AF506"/>
      <c r="AG506"/>
      <c r="AH506" s="96"/>
      <c r="AI506" s="471"/>
      <c r="AJ506" s="445"/>
      <c r="AK506" s="498"/>
      <c r="AL506" s="498"/>
      <c r="AM506" s="498"/>
      <c r="AN506" s="498"/>
      <c r="AO506" s="498"/>
      <c r="AP506" s="498"/>
      <c r="AQ506" s="498"/>
      <c r="AR506" s="498"/>
      <c r="AS506" s="498"/>
      <c r="AT506" s="498"/>
      <c r="AU506" s="498"/>
      <c r="AV506" s="498"/>
      <c r="AW506" s="498"/>
      <c r="AX506" s="498"/>
      <c r="AY506" s="448"/>
      <c r="AZ506" s="235"/>
      <c r="BA506" s="715"/>
      <c r="BB506"/>
      <c r="BC506" s="715"/>
      <c r="BD506"/>
      <c r="BE506" s="715"/>
      <c r="BF506"/>
      <c r="BG506" s="715"/>
      <c r="BH506"/>
      <c r="BI506" s="715"/>
      <c r="BJ506"/>
      <c r="BK506" s="715"/>
      <c r="BL506"/>
      <c r="BM506" s="715"/>
      <c r="BN506"/>
      <c r="BO506" s="387"/>
      <c r="BP506"/>
      <c r="BQ506" s="387"/>
      <c r="BR506"/>
      <c r="BS506" s="387"/>
      <c r="BT506"/>
      <c r="BU506" s="387"/>
      <c r="BV506"/>
      <c r="BW506" s="387"/>
      <c r="BX506"/>
      <c r="BY506" s="387"/>
      <c r="BZ506"/>
      <c r="CA506" s="387"/>
      <c r="CB506"/>
      <c r="CC506" s="387"/>
      <c r="CD506"/>
      <c r="CE506" s="387"/>
      <c r="CF506"/>
      <c r="CG506" s="387"/>
      <c r="CH506"/>
      <c r="CI506" s="387"/>
      <c r="CJ506"/>
      <c r="CK506" s="235"/>
      <c r="DN506" s="507"/>
      <c r="DO506" s="507"/>
      <c r="DP506" s="507"/>
      <c r="DQ506" s="507"/>
      <c r="DR506" s="507"/>
      <c r="DS506" s="507"/>
      <c r="DT506" s="507"/>
      <c r="DU506" s="507"/>
      <c r="DV506" s="507"/>
      <c r="DW506" s="507"/>
      <c r="DX506" s="507"/>
      <c r="DY506" s="507"/>
      <c r="DZ506" s="507"/>
      <c r="EA506" s="507"/>
      <c r="EB506" s="507"/>
      <c r="EC506" s="507"/>
      <c r="ED506" s="507"/>
      <c r="EE506" s="507"/>
      <c r="EF506" s="507"/>
      <c r="EG506" s="507"/>
      <c r="EH506" s="507"/>
      <c r="EI506" s="507"/>
      <c r="EJ506" s="507"/>
      <c r="EK506" s="507"/>
      <c r="EL506" s="507"/>
      <c r="EM506" s="507"/>
      <c r="EN506" s="507"/>
      <c r="EO506" s="507"/>
      <c r="EP506" s="507"/>
      <c r="EQ506" s="507"/>
      <c r="ER506" s="507"/>
      <c r="ES506" s="507"/>
      <c r="ET506" s="507"/>
      <c r="EU506" s="507"/>
      <c r="EV506" s="507"/>
      <c r="EW506" s="507"/>
      <c r="EX506" s="507"/>
      <c r="EY506" s="507"/>
      <c r="EZ506" s="507"/>
      <c r="FA506" s="507"/>
      <c r="FB506" s="507"/>
      <c r="FC506" s="507"/>
      <c r="FD506" s="507"/>
      <c r="FE506" s="507"/>
      <c r="FF506" s="507"/>
      <c r="FG506" s="507"/>
      <c r="FH506" s="507"/>
      <c r="FI506" s="507"/>
      <c r="FJ506" s="507"/>
      <c r="FK506" s="507"/>
      <c r="FL506" s="507"/>
      <c r="FM506" s="507"/>
      <c r="FN506" s="507"/>
      <c r="FO506" s="507"/>
      <c r="FP506" s="507"/>
      <c r="FQ506" s="507"/>
      <c r="FR506" s="507"/>
      <c r="FS506" s="507"/>
      <c r="FT506" s="507"/>
      <c r="FU506" s="507"/>
      <c r="FV506" s="507"/>
      <c r="FW506" s="507"/>
      <c r="FX506" s="507"/>
      <c r="FY506" s="507"/>
      <c r="FZ506" s="507"/>
      <c r="GA506" s="507"/>
      <c r="GB506" s="507"/>
      <c r="GC506" s="507"/>
      <c r="GD506" s="507"/>
      <c r="GE506" s="507"/>
      <c r="GF506" s="507"/>
      <c r="GG506" s="507"/>
      <c r="GH506" s="507"/>
      <c r="GI506" s="507"/>
      <c r="GJ506" s="507"/>
      <c r="GK506" s="507"/>
      <c r="GL506" s="507"/>
      <c r="GM506" s="507"/>
      <c r="GN506" s="507"/>
      <c r="GO506" s="507"/>
      <c r="GP506" s="507"/>
      <c r="GQ506" s="507"/>
      <c r="GR506" s="507"/>
      <c r="GS506" s="507"/>
      <c r="GT506" s="507"/>
      <c r="GU506" s="507"/>
      <c r="GV506" s="507"/>
      <c r="GW506" s="507"/>
      <c r="GX506" s="507"/>
      <c r="GY506" s="507"/>
      <c r="GZ506" s="507"/>
      <c r="HA506" s="507"/>
      <c r="HB506" s="507"/>
      <c r="HC506" s="507"/>
      <c r="HD506" s="507"/>
      <c r="HE506" s="507"/>
      <c r="HF506" s="507"/>
      <c r="HG506" s="507"/>
      <c r="HH506" s="507"/>
      <c r="HI506" s="507"/>
      <c r="HJ506" s="507"/>
      <c r="HK506" s="507"/>
      <c r="HL506" s="507"/>
      <c r="HM506" s="507"/>
      <c r="HN506" s="507"/>
      <c r="HO506" s="507"/>
      <c r="HP506" s="507"/>
      <c r="HQ506" s="507"/>
      <c r="HR506" s="507"/>
      <c r="HS506" s="507"/>
      <c r="HT506" s="507"/>
      <c r="HU506" s="507"/>
      <c r="HV506" s="507"/>
      <c r="HW506" s="507"/>
      <c r="HX506" s="507"/>
      <c r="HY506" s="507"/>
      <c r="HZ506" s="507"/>
      <c r="IA506" s="507"/>
      <c r="IB506" s="507"/>
      <c r="IC506" s="507"/>
      <c r="ID506" s="507"/>
      <c r="IE506" s="507"/>
      <c r="IF506" s="507"/>
      <c r="IG506" s="507"/>
      <c r="IH506" s="507"/>
      <c r="II506" s="507"/>
      <c r="IJ506" s="507"/>
    </row>
    <row r="507" spans="1:244" s="398" customFormat="1" ht="19" x14ac:dyDescent="0.2">
      <c r="A507"/>
      <c r="B507" s="290"/>
      <c r="C507"/>
      <c r="D507" s="341"/>
      <c r="E507" s="463"/>
      <c r="F507" s="463"/>
      <c r="G507" s="271"/>
      <c r="H507"/>
      <c r="I507" s="99"/>
      <c r="J507"/>
      <c r="K507"/>
      <c r="L507"/>
      <c r="M507" s="275"/>
      <c r="N507" s="275"/>
      <c r="O507" s="275"/>
      <c r="P507" s="275"/>
      <c r="Q507" s="275"/>
      <c r="R507" s="275"/>
      <c r="S507" s="275"/>
      <c r="T507" s="275"/>
      <c r="U507" s="275"/>
      <c r="V507" s="275"/>
      <c r="W507" s="275"/>
      <c r="X507" s="275"/>
      <c r="Y507" s="275"/>
      <c r="Z507" s="275"/>
      <c r="AA507" s="275"/>
      <c r="AB507" s="23"/>
      <c r="AC507"/>
      <c r="AD507" s="92"/>
      <c r="AE507"/>
      <c r="AF507"/>
      <c r="AG507"/>
      <c r="AH507" s="96"/>
      <c r="AI507" s="471"/>
      <c r="AJ507" s="445"/>
      <c r="AK507" s="498"/>
      <c r="AL507" s="498"/>
      <c r="AM507" s="498"/>
      <c r="AN507" s="498"/>
      <c r="AO507" s="498"/>
      <c r="AP507" s="498"/>
      <c r="AQ507" s="498"/>
      <c r="AR507" s="498"/>
      <c r="AS507" s="498"/>
      <c r="AT507" s="498"/>
      <c r="AU507" s="498"/>
      <c r="AV507" s="498"/>
      <c r="AW507" s="498"/>
      <c r="AX507" s="498"/>
      <c r="AY507" s="448"/>
      <c r="AZ507" s="235"/>
      <c r="BA507" s="715"/>
      <c r="BB507"/>
      <c r="BC507" s="715"/>
      <c r="BD507"/>
      <c r="BE507" s="715"/>
      <c r="BF507"/>
      <c r="BG507" s="715"/>
      <c r="BH507"/>
      <c r="BI507" s="715"/>
      <c r="BJ507"/>
      <c r="BK507" s="715"/>
      <c r="BL507"/>
      <c r="BM507" s="715"/>
      <c r="BN507"/>
      <c r="BO507" s="387"/>
      <c r="BP507"/>
      <c r="BQ507" s="387"/>
      <c r="BR507"/>
      <c r="BS507" s="387"/>
      <c r="BT507"/>
      <c r="BU507" s="387"/>
      <c r="BV507"/>
      <c r="BW507" s="387"/>
      <c r="BX507"/>
      <c r="BY507" s="387"/>
      <c r="BZ507"/>
      <c r="CA507" s="387"/>
      <c r="CB507"/>
      <c r="CC507" s="387"/>
      <c r="CD507"/>
      <c r="CE507" s="387"/>
      <c r="CF507"/>
      <c r="CG507" s="387"/>
      <c r="CH507"/>
      <c r="CI507" s="387"/>
      <c r="CJ507"/>
      <c r="CK507" s="235"/>
      <c r="DN507" s="507"/>
      <c r="DO507" s="507"/>
      <c r="DP507" s="507"/>
      <c r="DQ507" s="507"/>
      <c r="DR507" s="507"/>
      <c r="DS507" s="507"/>
      <c r="DT507" s="507"/>
      <c r="DU507" s="507"/>
      <c r="DV507" s="507"/>
      <c r="DW507" s="507"/>
      <c r="DX507" s="507"/>
      <c r="DY507" s="507"/>
      <c r="DZ507" s="507"/>
      <c r="EA507" s="507"/>
      <c r="EB507" s="507"/>
      <c r="EC507" s="507"/>
      <c r="ED507" s="507"/>
      <c r="EE507" s="507"/>
      <c r="EF507" s="507"/>
      <c r="EG507" s="507"/>
      <c r="EH507" s="507"/>
      <c r="EI507" s="507"/>
      <c r="EJ507" s="507"/>
      <c r="EK507" s="507"/>
      <c r="EL507" s="507"/>
      <c r="EM507" s="507"/>
      <c r="EN507" s="507"/>
      <c r="EO507" s="507"/>
      <c r="EP507" s="507"/>
      <c r="EQ507" s="507"/>
      <c r="ER507" s="507"/>
      <c r="ES507" s="507"/>
      <c r="ET507" s="507"/>
      <c r="EU507" s="507"/>
      <c r="EV507" s="507"/>
      <c r="EW507" s="507"/>
      <c r="EX507" s="507"/>
      <c r="EY507" s="507"/>
      <c r="EZ507" s="507"/>
      <c r="FA507" s="507"/>
      <c r="FB507" s="507"/>
      <c r="FC507" s="507"/>
      <c r="FD507" s="507"/>
      <c r="FE507" s="507"/>
      <c r="FF507" s="507"/>
      <c r="FG507" s="507"/>
      <c r="FH507" s="507"/>
      <c r="FI507" s="507"/>
      <c r="FJ507" s="507"/>
      <c r="FK507" s="507"/>
      <c r="FL507" s="507"/>
      <c r="FM507" s="507"/>
      <c r="FN507" s="507"/>
      <c r="FO507" s="507"/>
      <c r="FP507" s="507"/>
      <c r="FQ507" s="507"/>
      <c r="FR507" s="507"/>
      <c r="FS507" s="507"/>
      <c r="FT507" s="507"/>
      <c r="FU507" s="507"/>
      <c r="FV507" s="507"/>
      <c r="FW507" s="507"/>
      <c r="FX507" s="507"/>
      <c r="FY507" s="507"/>
      <c r="FZ507" s="507"/>
      <c r="GA507" s="507"/>
      <c r="GB507" s="507"/>
      <c r="GC507" s="507"/>
      <c r="GD507" s="507"/>
      <c r="GE507" s="507"/>
      <c r="GF507" s="507"/>
      <c r="GG507" s="507"/>
      <c r="GH507" s="507"/>
      <c r="GI507" s="507"/>
      <c r="GJ507" s="507"/>
      <c r="GK507" s="507"/>
      <c r="GL507" s="507"/>
      <c r="GM507" s="507"/>
      <c r="GN507" s="507"/>
      <c r="GO507" s="507"/>
      <c r="GP507" s="507"/>
      <c r="GQ507" s="507"/>
      <c r="GR507" s="507"/>
      <c r="GS507" s="507"/>
      <c r="GT507" s="507"/>
      <c r="GU507" s="507"/>
      <c r="GV507" s="507"/>
      <c r="GW507" s="507"/>
      <c r="GX507" s="507"/>
      <c r="GY507" s="507"/>
      <c r="GZ507" s="507"/>
      <c r="HA507" s="507"/>
      <c r="HB507" s="507"/>
      <c r="HC507" s="507"/>
      <c r="HD507" s="507"/>
      <c r="HE507" s="507"/>
      <c r="HF507" s="507"/>
      <c r="HG507" s="507"/>
      <c r="HH507" s="507"/>
      <c r="HI507" s="507"/>
      <c r="HJ507" s="507"/>
      <c r="HK507" s="507"/>
      <c r="HL507" s="507"/>
      <c r="HM507" s="507"/>
      <c r="HN507" s="507"/>
      <c r="HO507" s="507"/>
      <c r="HP507" s="507"/>
      <c r="HQ507" s="507"/>
      <c r="HR507" s="507"/>
      <c r="HS507" s="507"/>
      <c r="HT507" s="507"/>
      <c r="HU507" s="507"/>
      <c r="HV507" s="507"/>
      <c r="HW507" s="507"/>
      <c r="HX507" s="507"/>
      <c r="HY507" s="507"/>
      <c r="HZ507" s="507"/>
      <c r="IA507" s="507"/>
      <c r="IB507" s="507"/>
      <c r="IC507" s="507"/>
      <c r="ID507" s="507"/>
      <c r="IE507" s="507"/>
      <c r="IF507" s="507"/>
      <c r="IG507" s="507"/>
      <c r="IH507" s="507"/>
      <c r="II507" s="507"/>
      <c r="IJ507" s="507"/>
    </row>
    <row r="508" spans="1:244" s="398" customFormat="1" ht="19" x14ac:dyDescent="0.2">
      <c r="A508"/>
      <c r="B508" s="290"/>
      <c r="C508"/>
      <c r="D508" s="341"/>
      <c r="E508" s="463"/>
      <c r="F508" s="463"/>
      <c r="G508" s="271"/>
      <c r="H508"/>
      <c r="I508" s="99"/>
      <c r="J508"/>
      <c r="K508"/>
      <c r="L508"/>
      <c r="M508" s="275"/>
      <c r="N508" s="275"/>
      <c r="O508" s="275"/>
      <c r="P508" s="275"/>
      <c r="Q508" s="275"/>
      <c r="R508" s="275"/>
      <c r="S508" s="275"/>
      <c r="T508" s="275"/>
      <c r="U508" s="275"/>
      <c r="V508" s="275"/>
      <c r="W508" s="275"/>
      <c r="X508" s="275"/>
      <c r="Y508" s="275"/>
      <c r="Z508" s="275"/>
      <c r="AA508" s="275"/>
      <c r="AB508" s="23"/>
      <c r="AC508"/>
      <c r="AD508" s="92"/>
      <c r="AE508"/>
      <c r="AF508"/>
      <c r="AG508"/>
      <c r="AH508" s="96"/>
      <c r="AI508" s="471"/>
      <c r="AJ508" s="445"/>
      <c r="AK508" s="498"/>
      <c r="AL508" s="498"/>
      <c r="AM508" s="498"/>
      <c r="AN508" s="498"/>
      <c r="AO508" s="498"/>
      <c r="AP508" s="498"/>
      <c r="AQ508" s="498"/>
      <c r="AR508" s="498"/>
      <c r="AS508" s="498"/>
      <c r="AT508" s="498"/>
      <c r="AU508" s="498"/>
      <c r="AV508" s="498"/>
      <c r="AW508" s="498"/>
      <c r="AX508" s="498"/>
      <c r="AY508" s="448"/>
      <c r="AZ508" s="235"/>
      <c r="BA508" s="715"/>
      <c r="BB508"/>
      <c r="BC508" s="715"/>
      <c r="BD508"/>
      <c r="BE508" s="715"/>
      <c r="BF508"/>
      <c r="BG508" s="715"/>
      <c r="BH508"/>
      <c r="BI508" s="715"/>
      <c r="BJ508"/>
      <c r="BK508" s="715"/>
      <c r="BL508"/>
      <c r="BM508" s="715"/>
      <c r="BN508"/>
      <c r="BO508" s="387"/>
      <c r="BP508"/>
      <c r="BQ508" s="387"/>
      <c r="BR508"/>
      <c r="BS508" s="387"/>
      <c r="BT508"/>
      <c r="BU508" s="387"/>
      <c r="BV508"/>
      <c r="BW508" s="387"/>
      <c r="BX508"/>
      <c r="BY508" s="387"/>
      <c r="BZ508"/>
      <c r="CA508" s="387"/>
      <c r="CB508"/>
      <c r="CC508" s="387"/>
      <c r="CD508"/>
      <c r="CE508" s="387"/>
      <c r="CF508"/>
      <c r="CG508" s="387"/>
      <c r="CH508"/>
      <c r="CI508" s="387"/>
      <c r="CJ508"/>
      <c r="CK508" s="235"/>
      <c r="DN508" s="507"/>
      <c r="DO508" s="507"/>
      <c r="DP508" s="507"/>
      <c r="DQ508" s="507"/>
      <c r="DR508" s="507"/>
      <c r="DS508" s="507"/>
      <c r="DT508" s="507"/>
      <c r="DU508" s="507"/>
      <c r="DV508" s="507"/>
      <c r="DW508" s="507"/>
      <c r="DX508" s="507"/>
      <c r="DY508" s="507"/>
      <c r="DZ508" s="507"/>
      <c r="EA508" s="507"/>
      <c r="EB508" s="507"/>
      <c r="EC508" s="507"/>
      <c r="ED508" s="507"/>
      <c r="EE508" s="507"/>
      <c r="EF508" s="507"/>
      <c r="EG508" s="507"/>
      <c r="EH508" s="507"/>
      <c r="EI508" s="507"/>
      <c r="EJ508" s="507"/>
      <c r="EK508" s="507"/>
      <c r="EL508" s="507"/>
      <c r="EM508" s="507"/>
      <c r="EN508" s="507"/>
      <c r="EO508" s="507"/>
      <c r="EP508" s="507"/>
      <c r="EQ508" s="507"/>
      <c r="ER508" s="507"/>
      <c r="ES508" s="507"/>
      <c r="ET508" s="507"/>
      <c r="EU508" s="507"/>
      <c r="EV508" s="507"/>
      <c r="EW508" s="507"/>
      <c r="EX508" s="507"/>
      <c r="EY508" s="507"/>
      <c r="EZ508" s="507"/>
      <c r="FA508" s="507"/>
      <c r="FB508" s="507"/>
      <c r="FC508" s="507"/>
      <c r="FD508" s="507"/>
      <c r="FE508" s="507"/>
      <c r="FF508" s="507"/>
      <c r="FG508" s="507"/>
      <c r="FH508" s="507"/>
      <c r="FI508" s="507"/>
      <c r="FJ508" s="507"/>
      <c r="FK508" s="507"/>
      <c r="FL508" s="507"/>
      <c r="FM508" s="507"/>
      <c r="FN508" s="507"/>
      <c r="FO508" s="507"/>
      <c r="FP508" s="507"/>
      <c r="FQ508" s="507"/>
      <c r="FR508" s="507"/>
      <c r="FS508" s="507"/>
      <c r="FT508" s="507"/>
      <c r="FU508" s="507"/>
      <c r="FV508" s="507"/>
      <c r="FW508" s="507"/>
      <c r="FX508" s="507"/>
      <c r="FY508" s="507"/>
      <c r="FZ508" s="507"/>
      <c r="GA508" s="507"/>
      <c r="GB508" s="507"/>
      <c r="GC508" s="507"/>
      <c r="GD508" s="507"/>
      <c r="GE508" s="507"/>
      <c r="GF508" s="507"/>
      <c r="GG508" s="507"/>
      <c r="GH508" s="507"/>
      <c r="GI508" s="507"/>
      <c r="GJ508" s="507"/>
      <c r="GK508" s="507"/>
      <c r="GL508" s="507"/>
      <c r="GM508" s="507"/>
      <c r="GN508" s="507"/>
      <c r="GO508" s="507"/>
      <c r="GP508" s="507"/>
      <c r="GQ508" s="507"/>
      <c r="GR508" s="507"/>
      <c r="GS508" s="507"/>
      <c r="GT508" s="507"/>
      <c r="GU508" s="507"/>
      <c r="GV508" s="507"/>
      <c r="GW508" s="507"/>
      <c r="GX508" s="507"/>
      <c r="GY508" s="507"/>
      <c r="GZ508" s="507"/>
      <c r="HA508" s="507"/>
      <c r="HB508" s="507"/>
      <c r="HC508" s="507"/>
      <c r="HD508" s="507"/>
      <c r="HE508" s="507"/>
      <c r="HF508" s="507"/>
      <c r="HG508" s="507"/>
      <c r="HH508" s="507"/>
      <c r="HI508" s="507"/>
      <c r="HJ508" s="507"/>
      <c r="HK508" s="507"/>
      <c r="HL508" s="507"/>
      <c r="HM508" s="507"/>
      <c r="HN508" s="507"/>
      <c r="HO508" s="507"/>
      <c r="HP508" s="507"/>
      <c r="HQ508" s="507"/>
      <c r="HR508" s="507"/>
      <c r="HS508" s="507"/>
      <c r="HT508" s="507"/>
      <c r="HU508" s="507"/>
      <c r="HV508" s="507"/>
      <c r="HW508" s="507"/>
      <c r="HX508" s="507"/>
      <c r="HY508" s="507"/>
      <c r="HZ508" s="507"/>
      <c r="IA508" s="507"/>
      <c r="IB508" s="507"/>
      <c r="IC508" s="507"/>
      <c r="ID508" s="507"/>
      <c r="IE508" s="507"/>
      <c r="IF508" s="507"/>
      <c r="IG508" s="507"/>
      <c r="IH508" s="507"/>
      <c r="II508" s="507"/>
      <c r="IJ508" s="507"/>
    </row>
    <row r="509" spans="1:244" s="398" customFormat="1" ht="19" x14ac:dyDescent="0.2">
      <c r="A509"/>
      <c r="B509" s="290"/>
      <c r="C509"/>
      <c r="D509" s="341"/>
      <c r="E509" s="463"/>
      <c r="F509" s="463"/>
      <c r="G509" s="271"/>
      <c r="H509"/>
      <c r="I509" s="99"/>
      <c r="J509"/>
      <c r="K509"/>
      <c r="L509"/>
      <c r="M509" s="275"/>
      <c r="N509" s="275"/>
      <c r="O509" s="275"/>
      <c r="P509" s="275"/>
      <c r="Q509" s="275"/>
      <c r="R509" s="275"/>
      <c r="S509" s="275"/>
      <c r="T509" s="275"/>
      <c r="U509" s="275"/>
      <c r="V509" s="275"/>
      <c r="W509" s="275"/>
      <c r="X509" s="275"/>
      <c r="Y509" s="275"/>
      <c r="Z509" s="275"/>
      <c r="AA509" s="275"/>
      <c r="AB509" s="23"/>
      <c r="AC509"/>
      <c r="AD509" s="92"/>
      <c r="AE509"/>
      <c r="AF509"/>
      <c r="AG509"/>
      <c r="AH509" s="96"/>
      <c r="AI509" s="471"/>
      <c r="AJ509" s="445"/>
      <c r="AK509" s="498"/>
      <c r="AL509" s="498"/>
      <c r="AM509" s="498"/>
      <c r="AN509" s="498"/>
      <c r="AO509" s="498"/>
      <c r="AP509" s="498"/>
      <c r="AQ509" s="498"/>
      <c r="AR509" s="498"/>
      <c r="AS509" s="498"/>
      <c r="AT509" s="498"/>
      <c r="AU509" s="498"/>
      <c r="AV509" s="498"/>
      <c r="AW509" s="498"/>
      <c r="AX509" s="498"/>
      <c r="AY509" s="448"/>
      <c r="AZ509" s="235"/>
      <c r="BA509" s="715"/>
      <c r="BB509"/>
      <c r="BC509" s="715"/>
      <c r="BD509"/>
      <c r="BE509" s="715"/>
      <c r="BF509"/>
      <c r="BG509" s="715"/>
      <c r="BH509"/>
      <c r="BI509" s="715"/>
      <c r="BJ509"/>
      <c r="BK509" s="715"/>
      <c r="BL509"/>
      <c r="BM509" s="715"/>
      <c r="BN509"/>
      <c r="BO509" s="387"/>
      <c r="BP509"/>
      <c r="BQ509" s="387"/>
      <c r="BR509"/>
      <c r="BS509" s="387"/>
      <c r="BT509"/>
      <c r="BU509" s="387"/>
      <c r="BV509"/>
      <c r="BW509" s="387"/>
      <c r="BX509"/>
      <c r="BY509" s="387"/>
      <c r="BZ509"/>
      <c r="CA509" s="387"/>
      <c r="CB509"/>
      <c r="CC509" s="387"/>
      <c r="CD509"/>
      <c r="CE509" s="387"/>
      <c r="CF509"/>
      <c r="CG509" s="387"/>
      <c r="CH509"/>
      <c r="CI509" s="387"/>
      <c r="CJ509"/>
      <c r="CK509" s="235"/>
      <c r="DN509" s="507"/>
      <c r="DO509" s="507"/>
      <c r="DP509" s="507"/>
      <c r="DQ509" s="507"/>
      <c r="DR509" s="507"/>
      <c r="DS509" s="507"/>
      <c r="DT509" s="507"/>
      <c r="DU509" s="507"/>
      <c r="DV509" s="507"/>
      <c r="DW509" s="507"/>
      <c r="DX509" s="507"/>
      <c r="DY509" s="507"/>
      <c r="DZ509" s="507"/>
      <c r="EA509" s="507"/>
      <c r="EB509" s="507"/>
      <c r="EC509" s="507"/>
      <c r="ED509" s="507"/>
      <c r="EE509" s="507"/>
      <c r="EF509" s="507"/>
      <c r="EG509" s="507"/>
      <c r="EH509" s="507"/>
      <c r="EI509" s="507"/>
      <c r="EJ509" s="507"/>
      <c r="EK509" s="507"/>
      <c r="EL509" s="507"/>
      <c r="EM509" s="507"/>
      <c r="EN509" s="507"/>
      <c r="EO509" s="507"/>
      <c r="EP509" s="507"/>
      <c r="EQ509" s="507"/>
      <c r="ER509" s="507"/>
      <c r="ES509" s="507"/>
      <c r="ET509" s="507"/>
      <c r="EU509" s="507"/>
      <c r="EV509" s="507"/>
      <c r="EW509" s="507"/>
      <c r="EX509" s="507"/>
      <c r="EY509" s="507"/>
      <c r="EZ509" s="507"/>
      <c r="FA509" s="507"/>
      <c r="FB509" s="507"/>
      <c r="FC509" s="507"/>
      <c r="FD509" s="507"/>
      <c r="FE509" s="507"/>
      <c r="FF509" s="507"/>
      <c r="FG509" s="507"/>
      <c r="FH509" s="507"/>
      <c r="FI509" s="507"/>
      <c r="FJ509" s="507"/>
      <c r="FK509" s="507"/>
      <c r="FL509" s="507"/>
      <c r="FM509" s="507"/>
      <c r="FN509" s="507"/>
      <c r="FO509" s="507"/>
      <c r="FP509" s="507"/>
      <c r="FQ509" s="507"/>
      <c r="FR509" s="507"/>
      <c r="FS509" s="507"/>
      <c r="FT509" s="507"/>
      <c r="FU509" s="507"/>
      <c r="FV509" s="507"/>
      <c r="FW509" s="507"/>
      <c r="FX509" s="507"/>
      <c r="FY509" s="507"/>
      <c r="FZ509" s="507"/>
      <c r="GA509" s="507"/>
      <c r="GB509" s="507"/>
      <c r="GC509" s="507"/>
      <c r="GD509" s="507"/>
      <c r="GE509" s="507"/>
      <c r="GF509" s="507"/>
      <c r="GG509" s="507"/>
      <c r="GH509" s="507"/>
      <c r="GI509" s="507"/>
      <c r="GJ509" s="507"/>
      <c r="GK509" s="507"/>
      <c r="GL509" s="507"/>
      <c r="GM509" s="507"/>
      <c r="GN509" s="507"/>
      <c r="GO509" s="507"/>
      <c r="GP509" s="507"/>
      <c r="GQ509" s="507"/>
      <c r="GR509" s="507"/>
      <c r="GS509" s="507"/>
      <c r="GT509" s="507"/>
      <c r="GU509" s="507"/>
      <c r="GV509" s="507"/>
      <c r="GW509" s="507"/>
      <c r="GX509" s="507"/>
      <c r="GY509" s="507"/>
      <c r="GZ509" s="507"/>
      <c r="HA509" s="507"/>
      <c r="HB509" s="507"/>
      <c r="HC509" s="507"/>
      <c r="HD509" s="507"/>
      <c r="HE509" s="507"/>
      <c r="HF509" s="507"/>
      <c r="HG509" s="507"/>
      <c r="HH509" s="507"/>
      <c r="HI509" s="507"/>
      <c r="HJ509" s="507"/>
      <c r="HK509" s="507"/>
      <c r="HL509" s="507"/>
      <c r="HM509" s="507"/>
      <c r="HN509" s="507"/>
      <c r="HO509" s="507"/>
      <c r="HP509" s="507"/>
      <c r="HQ509" s="507"/>
      <c r="HR509" s="507"/>
      <c r="HS509" s="507"/>
      <c r="HT509" s="507"/>
      <c r="HU509" s="507"/>
      <c r="HV509" s="507"/>
      <c r="HW509" s="507"/>
      <c r="HX509" s="507"/>
      <c r="HY509" s="507"/>
      <c r="HZ509" s="507"/>
      <c r="IA509" s="507"/>
      <c r="IB509" s="507"/>
      <c r="IC509" s="507"/>
      <c r="ID509" s="507"/>
      <c r="IE509" s="507"/>
      <c r="IF509" s="507"/>
      <c r="IG509" s="507"/>
      <c r="IH509" s="507"/>
      <c r="II509" s="507"/>
      <c r="IJ509" s="507"/>
    </row>
    <row r="510" spans="1:244" s="398" customFormat="1" ht="19" x14ac:dyDescent="0.2">
      <c r="A510"/>
      <c r="B510" s="290"/>
      <c r="C510"/>
      <c r="D510" s="341"/>
      <c r="E510" s="463"/>
      <c r="F510" s="463"/>
      <c r="G510" s="271"/>
      <c r="H510"/>
      <c r="I510" s="99"/>
      <c r="J510"/>
      <c r="K510"/>
      <c r="L510"/>
      <c r="M510" s="275"/>
      <c r="N510" s="275"/>
      <c r="O510" s="275"/>
      <c r="P510" s="275"/>
      <c r="Q510" s="275"/>
      <c r="R510" s="275"/>
      <c r="S510" s="275"/>
      <c r="T510" s="275"/>
      <c r="U510" s="275"/>
      <c r="V510" s="275"/>
      <c r="W510" s="275"/>
      <c r="X510" s="275"/>
      <c r="Y510" s="275"/>
      <c r="Z510" s="275"/>
      <c r="AA510" s="275"/>
      <c r="AB510" s="23"/>
      <c r="AC510"/>
      <c r="AD510" s="92"/>
      <c r="AE510"/>
      <c r="AF510"/>
      <c r="AG510"/>
      <c r="AH510" s="96"/>
      <c r="AI510" s="471"/>
      <c r="AJ510" s="445"/>
      <c r="AK510" s="498"/>
      <c r="AL510" s="498"/>
      <c r="AM510" s="498"/>
      <c r="AN510" s="498"/>
      <c r="AO510" s="498"/>
      <c r="AP510" s="498"/>
      <c r="AQ510" s="498"/>
      <c r="AR510" s="498"/>
      <c r="AS510" s="498"/>
      <c r="AT510" s="498"/>
      <c r="AU510" s="498"/>
      <c r="AV510" s="498"/>
      <c r="AW510" s="498"/>
      <c r="AX510" s="498"/>
      <c r="AY510" s="448"/>
      <c r="AZ510" s="235"/>
      <c r="BA510" s="715"/>
      <c r="BB510"/>
      <c r="BC510" s="715"/>
      <c r="BD510"/>
      <c r="BE510" s="715"/>
      <c r="BF510"/>
      <c r="BG510" s="715"/>
      <c r="BH510"/>
      <c r="BI510" s="715"/>
      <c r="BJ510"/>
      <c r="BK510" s="715"/>
      <c r="BL510"/>
      <c r="BM510" s="715"/>
      <c r="BN510"/>
      <c r="BO510" s="387"/>
      <c r="BP510"/>
      <c r="BQ510" s="387"/>
      <c r="BR510"/>
      <c r="BS510" s="387"/>
      <c r="BT510"/>
      <c r="BU510" s="387"/>
      <c r="BV510"/>
      <c r="BW510" s="387"/>
      <c r="BX510"/>
      <c r="BY510" s="387"/>
      <c r="BZ510"/>
      <c r="CA510" s="387"/>
      <c r="CB510"/>
      <c r="CC510" s="387"/>
      <c r="CD510"/>
      <c r="CE510" s="387"/>
      <c r="CF510"/>
      <c r="CG510" s="387"/>
      <c r="CH510"/>
      <c r="CI510" s="387"/>
      <c r="CJ510"/>
      <c r="CK510" s="235"/>
      <c r="DN510" s="507"/>
      <c r="DO510" s="507"/>
      <c r="DP510" s="507"/>
      <c r="DQ510" s="507"/>
      <c r="DR510" s="507"/>
      <c r="DS510" s="507"/>
      <c r="DT510" s="507"/>
      <c r="DU510" s="507"/>
      <c r="DV510" s="507"/>
      <c r="DW510" s="507"/>
      <c r="DX510" s="507"/>
      <c r="DY510" s="507"/>
      <c r="DZ510" s="507"/>
      <c r="EA510" s="507"/>
      <c r="EB510" s="507"/>
      <c r="EC510" s="507"/>
      <c r="ED510" s="507"/>
      <c r="EE510" s="507"/>
      <c r="EF510" s="507"/>
      <c r="EG510" s="507"/>
      <c r="EH510" s="507"/>
      <c r="EI510" s="507"/>
      <c r="EJ510" s="507"/>
      <c r="EK510" s="507"/>
      <c r="EL510" s="507"/>
      <c r="EM510" s="507"/>
      <c r="EN510" s="507"/>
      <c r="EO510" s="507"/>
      <c r="EP510" s="507"/>
      <c r="EQ510" s="507"/>
      <c r="ER510" s="507"/>
      <c r="ES510" s="507"/>
      <c r="ET510" s="507"/>
      <c r="EU510" s="507"/>
      <c r="EV510" s="507"/>
      <c r="EW510" s="507"/>
      <c r="EX510" s="507"/>
      <c r="EY510" s="507"/>
      <c r="EZ510" s="507"/>
      <c r="FA510" s="507"/>
      <c r="FB510" s="507"/>
      <c r="FC510" s="507"/>
      <c r="FD510" s="507"/>
      <c r="FE510" s="507"/>
      <c r="FF510" s="507"/>
      <c r="FG510" s="507"/>
      <c r="FH510" s="507"/>
      <c r="FI510" s="507"/>
      <c r="FJ510" s="507"/>
      <c r="FK510" s="507"/>
      <c r="FL510" s="507"/>
      <c r="FM510" s="507"/>
      <c r="FN510" s="507"/>
      <c r="FO510" s="507"/>
      <c r="FP510" s="507"/>
      <c r="FQ510" s="507"/>
      <c r="FR510" s="507"/>
      <c r="FS510" s="507"/>
      <c r="FT510" s="507"/>
      <c r="FU510" s="507"/>
      <c r="FV510" s="507"/>
      <c r="FW510" s="507"/>
      <c r="FX510" s="507"/>
      <c r="FY510" s="507"/>
      <c r="FZ510" s="507"/>
      <c r="GA510" s="507"/>
      <c r="GB510" s="507"/>
      <c r="GC510" s="507"/>
      <c r="GD510" s="507"/>
      <c r="GE510" s="507"/>
      <c r="GF510" s="507"/>
      <c r="GG510" s="507"/>
      <c r="GH510" s="507"/>
      <c r="GI510" s="507"/>
      <c r="GJ510" s="507"/>
      <c r="GK510" s="507"/>
      <c r="GL510" s="507"/>
      <c r="GM510" s="507"/>
      <c r="GN510" s="507"/>
      <c r="GO510" s="507"/>
      <c r="GP510" s="507"/>
      <c r="GQ510" s="507"/>
      <c r="GR510" s="507"/>
      <c r="GS510" s="507"/>
      <c r="GT510" s="507"/>
      <c r="GU510" s="507"/>
      <c r="GV510" s="507"/>
      <c r="GW510" s="507"/>
      <c r="GX510" s="507"/>
      <c r="GY510" s="507"/>
      <c r="GZ510" s="507"/>
      <c r="HA510" s="507"/>
      <c r="HB510" s="507"/>
      <c r="HC510" s="507"/>
      <c r="HD510" s="507"/>
      <c r="HE510" s="507"/>
      <c r="HF510" s="507"/>
      <c r="HG510" s="507"/>
      <c r="HH510" s="507"/>
      <c r="HI510" s="507"/>
      <c r="HJ510" s="507"/>
      <c r="HK510" s="507"/>
      <c r="HL510" s="507"/>
      <c r="HM510" s="507"/>
      <c r="HN510" s="507"/>
      <c r="HO510" s="507"/>
      <c r="HP510" s="507"/>
      <c r="HQ510" s="507"/>
      <c r="HR510" s="507"/>
      <c r="HS510" s="507"/>
      <c r="HT510" s="507"/>
      <c r="HU510" s="507"/>
      <c r="HV510" s="507"/>
      <c r="HW510" s="507"/>
      <c r="HX510" s="507"/>
      <c r="HY510" s="507"/>
      <c r="HZ510" s="507"/>
      <c r="IA510" s="507"/>
      <c r="IB510" s="507"/>
      <c r="IC510" s="507"/>
      <c r="ID510" s="507"/>
      <c r="IE510" s="507"/>
      <c r="IF510" s="507"/>
      <c r="IG510" s="507"/>
      <c r="IH510" s="507"/>
      <c r="II510" s="507"/>
      <c r="IJ510" s="507"/>
    </row>
    <row r="511" spans="1:244" s="398" customFormat="1" ht="19" x14ac:dyDescent="0.2">
      <c r="A511"/>
      <c r="B511" s="290"/>
      <c r="C511"/>
      <c r="D511" s="341"/>
      <c r="E511" s="463"/>
      <c r="F511" s="463"/>
      <c r="G511" s="271"/>
      <c r="H511"/>
      <c r="I511" s="99"/>
      <c r="J511"/>
      <c r="K511"/>
      <c r="L511"/>
      <c r="M511" s="275"/>
      <c r="N511" s="275"/>
      <c r="O511" s="275"/>
      <c r="P511" s="275"/>
      <c r="Q511" s="275"/>
      <c r="R511" s="275"/>
      <c r="S511" s="275"/>
      <c r="T511" s="275"/>
      <c r="U511" s="275"/>
      <c r="V511" s="275"/>
      <c r="W511" s="275"/>
      <c r="X511" s="275"/>
      <c r="Y511" s="275"/>
      <c r="Z511" s="275"/>
      <c r="AA511" s="275"/>
      <c r="AB511" s="23"/>
      <c r="AC511"/>
      <c r="AD511" s="92"/>
      <c r="AE511"/>
      <c r="AF511"/>
      <c r="AG511"/>
      <c r="AH511" s="96"/>
      <c r="AI511" s="471"/>
      <c r="AJ511" s="445"/>
      <c r="AK511" s="498"/>
      <c r="AL511" s="498"/>
      <c r="AM511" s="498"/>
      <c r="AN511" s="498"/>
      <c r="AO511" s="498"/>
      <c r="AP511" s="498"/>
      <c r="AQ511" s="498"/>
      <c r="AR511" s="498"/>
      <c r="AS511" s="498"/>
      <c r="AT511" s="498"/>
      <c r="AU511" s="498"/>
      <c r="AV511" s="498"/>
      <c r="AW511" s="498"/>
      <c r="AX511" s="498"/>
      <c r="AY511" s="448"/>
      <c r="AZ511" s="235"/>
      <c r="BA511" s="715"/>
      <c r="BB511"/>
      <c r="BC511" s="715"/>
      <c r="BD511"/>
      <c r="BE511" s="715"/>
      <c r="BF511"/>
      <c r="BG511" s="715"/>
      <c r="BH511"/>
      <c r="BI511" s="715"/>
      <c r="BJ511"/>
      <c r="BK511" s="715"/>
      <c r="BL511"/>
      <c r="BM511" s="715"/>
      <c r="BN511"/>
      <c r="BO511" s="387"/>
      <c r="BP511"/>
      <c r="BQ511" s="387"/>
      <c r="BR511"/>
      <c r="BS511" s="387"/>
      <c r="BT511"/>
      <c r="BU511" s="387"/>
      <c r="BV511"/>
      <c r="BW511" s="387"/>
      <c r="BX511"/>
      <c r="BY511" s="387"/>
      <c r="BZ511"/>
      <c r="CA511" s="387"/>
      <c r="CB511"/>
      <c r="CC511" s="387"/>
      <c r="CD511"/>
      <c r="CE511" s="387"/>
      <c r="CF511"/>
      <c r="CG511" s="387"/>
      <c r="CH511"/>
      <c r="CI511" s="387"/>
      <c r="CJ511"/>
      <c r="CK511" s="235"/>
      <c r="DN511" s="507"/>
      <c r="DO511" s="507"/>
      <c r="DP511" s="507"/>
      <c r="DQ511" s="507"/>
      <c r="DR511" s="507"/>
      <c r="DS511" s="507"/>
      <c r="DT511" s="507"/>
      <c r="DU511" s="507"/>
      <c r="DV511" s="507"/>
      <c r="DW511" s="507"/>
      <c r="DX511" s="507"/>
      <c r="DY511" s="507"/>
      <c r="DZ511" s="507"/>
      <c r="EA511" s="507"/>
      <c r="EB511" s="507"/>
      <c r="EC511" s="507"/>
      <c r="ED511" s="507"/>
      <c r="EE511" s="507"/>
      <c r="EF511" s="507"/>
      <c r="EG511" s="507"/>
      <c r="EH511" s="507"/>
      <c r="EI511" s="507"/>
      <c r="EJ511" s="507"/>
      <c r="EK511" s="507"/>
      <c r="EL511" s="507"/>
      <c r="EM511" s="507"/>
      <c r="EN511" s="507"/>
      <c r="EO511" s="507"/>
      <c r="EP511" s="507"/>
      <c r="EQ511" s="507"/>
      <c r="ER511" s="507"/>
      <c r="ES511" s="507"/>
      <c r="ET511" s="507"/>
      <c r="EU511" s="507"/>
      <c r="EV511" s="507"/>
      <c r="EW511" s="507"/>
      <c r="EX511" s="507"/>
      <c r="EY511" s="507"/>
      <c r="EZ511" s="507"/>
      <c r="FA511" s="507"/>
      <c r="FB511" s="507"/>
      <c r="FC511" s="507"/>
      <c r="FD511" s="507"/>
      <c r="FE511" s="507"/>
      <c r="FF511" s="507"/>
      <c r="FG511" s="507"/>
      <c r="FH511" s="507"/>
      <c r="FI511" s="507"/>
      <c r="FJ511" s="507"/>
      <c r="FK511" s="507"/>
      <c r="FL511" s="507"/>
      <c r="FM511" s="507"/>
      <c r="FN511" s="507"/>
      <c r="FO511" s="507"/>
      <c r="FP511" s="507"/>
      <c r="FQ511" s="507"/>
      <c r="FR511" s="507"/>
      <c r="FS511" s="507"/>
      <c r="FT511" s="507"/>
      <c r="FU511" s="507"/>
      <c r="FV511" s="507"/>
      <c r="FW511" s="507"/>
      <c r="FX511" s="507"/>
      <c r="FY511" s="507"/>
      <c r="FZ511" s="507"/>
      <c r="GA511" s="507"/>
      <c r="GB511" s="507"/>
      <c r="GC511" s="507"/>
      <c r="GD511" s="507"/>
      <c r="GE511" s="507"/>
      <c r="GF511" s="507"/>
      <c r="GG511" s="507"/>
      <c r="GH511" s="507"/>
      <c r="GI511" s="507"/>
      <c r="GJ511" s="507"/>
      <c r="GK511" s="507"/>
      <c r="GL511" s="507"/>
      <c r="GM511" s="507"/>
      <c r="GN511" s="507"/>
      <c r="GO511" s="507"/>
      <c r="GP511" s="507"/>
      <c r="GQ511" s="507"/>
      <c r="GR511" s="507"/>
      <c r="GS511" s="507"/>
      <c r="GT511" s="507"/>
      <c r="GU511" s="507"/>
      <c r="GV511" s="507"/>
      <c r="GW511" s="507"/>
      <c r="GX511" s="507"/>
      <c r="GY511" s="507"/>
      <c r="GZ511" s="507"/>
      <c r="HA511" s="507"/>
      <c r="HB511" s="507"/>
      <c r="HC511" s="507"/>
      <c r="HD511" s="507"/>
      <c r="HE511" s="507"/>
      <c r="HF511" s="507"/>
      <c r="HG511" s="507"/>
      <c r="HH511" s="507"/>
      <c r="HI511" s="507"/>
      <c r="HJ511" s="507"/>
      <c r="HK511" s="507"/>
      <c r="HL511" s="507"/>
      <c r="HM511" s="507"/>
      <c r="HN511" s="507"/>
      <c r="HO511" s="507"/>
      <c r="HP511" s="507"/>
      <c r="HQ511" s="507"/>
      <c r="HR511" s="507"/>
      <c r="HS511" s="507"/>
      <c r="HT511" s="507"/>
      <c r="HU511" s="507"/>
      <c r="HV511" s="507"/>
      <c r="HW511" s="507"/>
      <c r="HX511" s="507"/>
      <c r="HY511" s="507"/>
      <c r="HZ511" s="507"/>
      <c r="IA511" s="507"/>
      <c r="IB511" s="507"/>
      <c r="IC511" s="507"/>
      <c r="ID511" s="507"/>
      <c r="IE511" s="507"/>
      <c r="IF511" s="507"/>
      <c r="IG511" s="507"/>
      <c r="IH511" s="507"/>
      <c r="II511" s="507"/>
      <c r="IJ511" s="507"/>
    </row>
    <row r="512" spans="1:244" s="398" customFormat="1" ht="19" x14ac:dyDescent="0.2">
      <c r="A512"/>
      <c r="B512" s="290"/>
      <c r="C512"/>
      <c r="D512" s="341"/>
      <c r="E512" s="463"/>
      <c r="F512" s="463"/>
      <c r="G512" s="271"/>
      <c r="H512"/>
      <c r="I512" s="99"/>
      <c r="J512"/>
      <c r="K512"/>
      <c r="L512"/>
      <c r="M512" s="275"/>
      <c r="N512" s="275"/>
      <c r="O512" s="275"/>
      <c r="P512" s="275"/>
      <c r="Q512" s="275"/>
      <c r="R512" s="275"/>
      <c r="S512" s="275"/>
      <c r="T512" s="275"/>
      <c r="U512" s="275"/>
      <c r="V512" s="275"/>
      <c r="W512" s="275"/>
      <c r="X512" s="275"/>
      <c r="Y512" s="275"/>
      <c r="Z512" s="275"/>
      <c r="AA512" s="275"/>
      <c r="AB512" s="23"/>
      <c r="AC512"/>
      <c r="AD512" s="92"/>
      <c r="AE512"/>
      <c r="AF512"/>
      <c r="AG512"/>
      <c r="AH512" s="96"/>
      <c r="AI512" s="471"/>
      <c r="AJ512" s="445"/>
      <c r="AK512" s="498"/>
      <c r="AL512" s="498"/>
      <c r="AM512" s="498"/>
      <c r="AN512" s="498"/>
      <c r="AO512" s="498"/>
      <c r="AP512" s="498"/>
      <c r="AQ512" s="498"/>
      <c r="AR512" s="498"/>
      <c r="AS512" s="498"/>
      <c r="AT512" s="498"/>
      <c r="AU512" s="498"/>
      <c r="AV512" s="498"/>
      <c r="AW512" s="498"/>
      <c r="AX512" s="498"/>
      <c r="AY512" s="448"/>
      <c r="AZ512" s="235"/>
      <c r="BA512" s="715"/>
      <c r="BB512"/>
      <c r="BC512" s="715"/>
      <c r="BD512"/>
      <c r="BE512" s="715"/>
      <c r="BF512"/>
      <c r="BG512" s="715"/>
      <c r="BH512"/>
      <c r="BI512" s="715"/>
      <c r="BJ512"/>
      <c r="BK512" s="715"/>
      <c r="BL512"/>
      <c r="BM512" s="715"/>
      <c r="BN512"/>
      <c r="BO512" s="387"/>
      <c r="BP512"/>
      <c r="BQ512" s="387"/>
      <c r="BR512"/>
      <c r="BS512" s="387"/>
      <c r="BT512"/>
      <c r="BU512" s="387"/>
      <c r="BV512"/>
      <c r="BW512" s="387"/>
      <c r="BX512"/>
      <c r="BY512" s="387"/>
      <c r="BZ512"/>
      <c r="CA512" s="387"/>
      <c r="CB512"/>
      <c r="CC512" s="387"/>
      <c r="CD512"/>
      <c r="CE512" s="387"/>
      <c r="CF512"/>
      <c r="CG512" s="387"/>
      <c r="CH512"/>
      <c r="CI512" s="387"/>
      <c r="CJ512"/>
      <c r="CK512" s="235"/>
      <c r="DN512" s="507"/>
      <c r="DO512" s="507"/>
      <c r="DP512" s="507"/>
      <c r="DQ512" s="507"/>
      <c r="DR512" s="507"/>
      <c r="DS512" s="507"/>
      <c r="DT512" s="507"/>
      <c r="DU512" s="507"/>
      <c r="DV512" s="507"/>
      <c r="DW512" s="507"/>
      <c r="DX512" s="507"/>
      <c r="DY512" s="507"/>
      <c r="DZ512" s="507"/>
      <c r="EA512" s="507"/>
      <c r="EB512" s="507"/>
      <c r="EC512" s="507"/>
      <c r="ED512" s="507"/>
      <c r="EE512" s="507"/>
      <c r="EF512" s="507"/>
      <c r="EG512" s="507"/>
      <c r="EH512" s="507"/>
      <c r="EI512" s="507"/>
      <c r="EJ512" s="507"/>
      <c r="EK512" s="507"/>
      <c r="EL512" s="507"/>
      <c r="EM512" s="507"/>
      <c r="EN512" s="507"/>
      <c r="EO512" s="507"/>
      <c r="EP512" s="507"/>
      <c r="EQ512" s="507"/>
      <c r="ER512" s="507"/>
      <c r="ES512" s="507"/>
      <c r="ET512" s="507"/>
      <c r="EU512" s="507"/>
      <c r="EV512" s="507"/>
      <c r="EW512" s="507"/>
      <c r="EX512" s="507"/>
      <c r="EY512" s="507"/>
      <c r="EZ512" s="507"/>
      <c r="FA512" s="507"/>
      <c r="FB512" s="507"/>
      <c r="FC512" s="507"/>
      <c r="FD512" s="507"/>
      <c r="FE512" s="507"/>
      <c r="FF512" s="507"/>
      <c r="FG512" s="507"/>
      <c r="FH512" s="507"/>
      <c r="FI512" s="507"/>
      <c r="FJ512" s="507"/>
      <c r="FK512" s="507"/>
      <c r="FL512" s="507"/>
      <c r="FM512" s="507"/>
      <c r="FN512" s="507"/>
      <c r="FO512" s="507"/>
      <c r="FP512" s="507"/>
      <c r="FQ512" s="507"/>
      <c r="FR512" s="507"/>
      <c r="FS512" s="507"/>
      <c r="FT512" s="507"/>
      <c r="FU512" s="507"/>
      <c r="FV512" s="507"/>
      <c r="FW512" s="507"/>
      <c r="FX512" s="507"/>
      <c r="FY512" s="507"/>
      <c r="FZ512" s="507"/>
      <c r="GA512" s="507"/>
      <c r="GB512" s="507"/>
      <c r="GC512" s="507"/>
      <c r="GD512" s="507"/>
      <c r="GE512" s="507"/>
      <c r="GF512" s="507"/>
      <c r="GG512" s="507"/>
      <c r="GH512" s="507"/>
      <c r="GI512" s="507"/>
      <c r="GJ512" s="507"/>
      <c r="GK512" s="507"/>
      <c r="GL512" s="507"/>
      <c r="GM512" s="507"/>
      <c r="GN512" s="507"/>
      <c r="GO512" s="507"/>
      <c r="GP512" s="507"/>
      <c r="GQ512" s="507"/>
      <c r="GR512" s="507"/>
      <c r="GS512" s="507"/>
      <c r="GT512" s="507"/>
      <c r="GU512" s="507"/>
      <c r="GV512" s="507"/>
      <c r="GW512" s="507"/>
      <c r="GX512" s="507"/>
      <c r="GY512" s="507"/>
      <c r="GZ512" s="507"/>
      <c r="HA512" s="507"/>
      <c r="HB512" s="507"/>
      <c r="HC512" s="507"/>
      <c r="HD512" s="507"/>
      <c r="HE512" s="507"/>
      <c r="HF512" s="507"/>
      <c r="HG512" s="507"/>
      <c r="HH512" s="507"/>
      <c r="HI512" s="507"/>
      <c r="HJ512" s="507"/>
      <c r="HK512" s="507"/>
      <c r="HL512" s="507"/>
      <c r="HM512" s="507"/>
      <c r="HN512" s="507"/>
      <c r="HO512" s="507"/>
      <c r="HP512" s="507"/>
      <c r="HQ512" s="507"/>
      <c r="HR512" s="507"/>
      <c r="HS512" s="507"/>
      <c r="HT512" s="507"/>
      <c r="HU512" s="507"/>
      <c r="HV512" s="507"/>
      <c r="HW512" s="507"/>
      <c r="HX512" s="507"/>
      <c r="HY512" s="507"/>
      <c r="HZ512" s="507"/>
      <c r="IA512" s="507"/>
      <c r="IB512" s="507"/>
      <c r="IC512" s="507"/>
      <c r="ID512" s="507"/>
      <c r="IE512" s="507"/>
      <c r="IF512" s="507"/>
      <c r="IG512" s="507"/>
      <c r="IH512" s="507"/>
      <c r="II512" s="507"/>
      <c r="IJ512" s="507"/>
    </row>
    <row r="513" spans="1:244" s="398" customFormat="1" ht="19" x14ac:dyDescent="0.2">
      <c r="A513"/>
      <c r="B513" s="290"/>
      <c r="C513"/>
      <c r="D513" s="341"/>
      <c r="E513" s="463"/>
      <c r="F513" s="463"/>
      <c r="G513" s="271"/>
      <c r="H513"/>
      <c r="I513" s="99"/>
      <c r="J513"/>
      <c r="K513"/>
      <c r="L513"/>
      <c r="M513" s="275"/>
      <c r="N513" s="275"/>
      <c r="O513" s="275"/>
      <c r="P513" s="275"/>
      <c r="Q513" s="275"/>
      <c r="R513" s="275"/>
      <c r="S513" s="275"/>
      <c r="T513" s="275"/>
      <c r="U513" s="275"/>
      <c r="V513" s="275"/>
      <c r="W513" s="275"/>
      <c r="X513" s="275"/>
      <c r="Y513" s="275"/>
      <c r="Z513" s="275"/>
      <c r="AA513" s="275"/>
      <c r="AB513" s="23"/>
      <c r="AC513"/>
      <c r="AD513" s="92"/>
      <c r="AE513"/>
      <c r="AF513"/>
      <c r="AG513"/>
      <c r="AH513" s="96"/>
      <c r="AI513" s="471"/>
      <c r="AJ513" s="445"/>
      <c r="AK513" s="498"/>
      <c r="AL513" s="498"/>
      <c r="AM513" s="498"/>
      <c r="AN513" s="498"/>
      <c r="AO513" s="498"/>
      <c r="AP513" s="498"/>
      <c r="AQ513" s="498"/>
      <c r="AR513" s="498"/>
      <c r="AS513" s="498"/>
      <c r="AT513" s="498"/>
      <c r="AU513" s="498"/>
      <c r="AV513" s="498"/>
      <c r="AW513" s="498"/>
      <c r="AX513" s="498"/>
      <c r="AY513" s="448"/>
      <c r="AZ513" s="235"/>
      <c r="BA513" s="715"/>
      <c r="BB513"/>
      <c r="BC513" s="715"/>
      <c r="BD513"/>
      <c r="BE513" s="715"/>
      <c r="BF513"/>
      <c r="BG513" s="715"/>
      <c r="BH513"/>
      <c r="BI513" s="715"/>
      <c r="BJ513"/>
      <c r="BK513" s="715"/>
      <c r="BL513"/>
      <c r="BM513" s="715"/>
      <c r="BN513"/>
      <c r="BO513" s="387"/>
      <c r="BP513"/>
      <c r="BQ513" s="387"/>
      <c r="BR513"/>
      <c r="BS513" s="387"/>
      <c r="BT513"/>
      <c r="BU513" s="387"/>
      <c r="BV513"/>
      <c r="BW513" s="387"/>
      <c r="BX513"/>
      <c r="BY513" s="387"/>
      <c r="BZ513"/>
      <c r="CA513" s="387"/>
      <c r="CB513"/>
      <c r="CC513" s="387"/>
      <c r="CD513"/>
      <c r="CE513" s="387"/>
      <c r="CF513"/>
      <c r="CG513" s="387"/>
      <c r="CH513"/>
      <c r="CI513" s="387"/>
      <c r="CJ513"/>
      <c r="CK513" s="235"/>
      <c r="DN513" s="507"/>
      <c r="DO513" s="507"/>
      <c r="DP513" s="507"/>
      <c r="DQ513" s="507"/>
      <c r="DR513" s="507"/>
      <c r="DS513" s="507"/>
      <c r="DT513" s="507"/>
      <c r="DU513" s="507"/>
      <c r="DV513" s="507"/>
      <c r="DW513" s="507"/>
      <c r="DX513" s="507"/>
      <c r="DY513" s="507"/>
      <c r="DZ513" s="507"/>
      <c r="EA513" s="507"/>
      <c r="EB513" s="507"/>
      <c r="EC513" s="507"/>
      <c r="ED513" s="507"/>
      <c r="EE513" s="507"/>
      <c r="EF513" s="507"/>
      <c r="EG513" s="507"/>
      <c r="EH513" s="507"/>
      <c r="EI513" s="507"/>
      <c r="EJ513" s="507"/>
      <c r="EK513" s="507"/>
      <c r="EL513" s="507"/>
      <c r="EM513" s="507"/>
      <c r="EN513" s="507"/>
      <c r="EO513" s="507"/>
      <c r="EP513" s="507"/>
      <c r="EQ513" s="507"/>
      <c r="ER513" s="507"/>
      <c r="ES513" s="507"/>
      <c r="ET513" s="507"/>
      <c r="EU513" s="507"/>
      <c r="EV513" s="507"/>
      <c r="EW513" s="507"/>
      <c r="EX513" s="507"/>
      <c r="EY513" s="507"/>
      <c r="EZ513" s="507"/>
      <c r="FA513" s="507"/>
      <c r="FB513" s="507"/>
      <c r="FC513" s="507"/>
      <c r="FD513" s="507"/>
      <c r="FE513" s="507"/>
      <c r="FF513" s="507"/>
      <c r="FG513" s="507"/>
      <c r="FH513" s="507"/>
      <c r="FI513" s="507"/>
      <c r="FJ513" s="507"/>
      <c r="FK513" s="507"/>
      <c r="FL513" s="507"/>
      <c r="FM513" s="507"/>
      <c r="FN513" s="507"/>
      <c r="FO513" s="507"/>
      <c r="FP513" s="507"/>
      <c r="FQ513" s="507"/>
      <c r="FR513" s="507"/>
      <c r="FS513" s="507"/>
      <c r="FT513" s="507"/>
      <c r="FU513" s="507"/>
      <c r="FV513" s="507"/>
      <c r="FW513" s="507"/>
      <c r="FX513" s="507"/>
      <c r="FY513" s="507"/>
      <c r="FZ513" s="507"/>
      <c r="GA513" s="507"/>
      <c r="GB513" s="507"/>
      <c r="GC513" s="507"/>
      <c r="GD513" s="507"/>
      <c r="GE513" s="507"/>
      <c r="GF513" s="507"/>
      <c r="GG513" s="507"/>
      <c r="GH513" s="507"/>
      <c r="GI513" s="507"/>
      <c r="GJ513" s="507"/>
      <c r="GK513" s="507"/>
      <c r="GL513" s="507"/>
      <c r="GM513" s="507"/>
      <c r="GN513" s="507"/>
      <c r="GO513" s="507"/>
      <c r="GP513" s="507"/>
      <c r="GQ513" s="507"/>
      <c r="GR513" s="507"/>
      <c r="GS513" s="507"/>
      <c r="GT513" s="507"/>
      <c r="GU513" s="507"/>
      <c r="GV513" s="507"/>
      <c r="GW513" s="507"/>
      <c r="GX513" s="507"/>
      <c r="GY513" s="507"/>
      <c r="GZ513" s="507"/>
      <c r="HA513" s="507"/>
      <c r="HB513" s="507"/>
      <c r="HC513" s="507"/>
      <c r="HD513" s="507"/>
      <c r="HE513" s="507"/>
      <c r="HF513" s="507"/>
      <c r="HG513" s="507"/>
      <c r="HH513" s="507"/>
      <c r="HI513" s="507"/>
      <c r="HJ513" s="507"/>
      <c r="HK513" s="507"/>
      <c r="HL513" s="507"/>
      <c r="HM513" s="507"/>
      <c r="HN513" s="507"/>
      <c r="HO513" s="507"/>
      <c r="HP513" s="507"/>
      <c r="HQ513" s="507"/>
      <c r="HR513" s="507"/>
      <c r="HS513" s="507"/>
      <c r="HT513" s="507"/>
      <c r="HU513" s="507"/>
      <c r="HV513" s="507"/>
      <c r="HW513" s="507"/>
      <c r="HX513" s="507"/>
      <c r="HY513" s="507"/>
      <c r="HZ513" s="507"/>
      <c r="IA513" s="507"/>
      <c r="IB513" s="507"/>
      <c r="IC513" s="507"/>
      <c r="ID513" s="507"/>
      <c r="IE513" s="507"/>
      <c r="IF513" s="507"/>
      <c r="IG513" s="507"/>
      <c r="IH513" s="507"/>
      <c r="II513" s="507"/>
      <c r="IJ513" s="507"/>
    </row>
    <row r="514" spans="1:244" s="398" customFormat="1" ht="19" x14ac:dyDescent="0.2">
      <c r="A514"/>
      <c r="B514" s="290"/>
      <c r="C514"/>
      <c r="D514" s="341"/>
      <c r="E514" s="463"/>
      <c r="F514" s="463"/>
      <c r="G514" s="271"/>
      <c r="H514"/>
      <c r="I514" s="99"/>
      <c r="J514"/>
      <c r="K514"/>
      <c r="L514"/>
      <c r="M514" s="275"/>
      <c r="N514" s="275"/>
      <c r="O514" s="275"/>
      <c r="P514" s="275"/>
      <c r="Q514" s="275"/>
      <c r="R514" s="275"/>
      <c r="S514" s="275"/>
      <c r="T514" s="275"/>
      <c r="U514" s="275"/>
      <c r="V514" s="275"/>
      <c r="W514" s="275"/>
      <c r="X514" s="275"/>
      <c r="Y514" s="275"/>
      <c r="Z514" s="275"/>
      <c r="AA514" s="275"/>
      <c r="AB514" s="23"/>
      <c r="AC514"/>
      <c r="AD514" s="92"/>
      <c r="AE514"/>
      <c r="AF514"/>
      <c r="AG514"/>
      <c r="AH514" s="96"/>
      <c r="AI514" s="471"/>
      <c r="AJ514" s="445"/>
      <c r="AK514" s="498"/>
      <c r="AL514" s="498"/>
      <c r="AM514" s="498"/>
      <c r="AN514" s="498"/>
      <c r="AO514" s="498"/>
      <c r="AP514" s="498"/>
      <c r="AQ514" s="498"/>
      <c r="AR514" s="498"/>
      <c r="AS514" s="498"/>
      <c r="AT514" s="498"/>
      <c r="AU514" s="498"/>
      <c r="AV514" s="498"/>
      <c r="AW514" s="498"/>
      <c r="AX514" s="498"/>
      <c r="AY514" s="448"/>
      <c r="AZ514" s="235"/>
      <c r="BA514" s="715"/>
      <c r="BB514"/>
      <c r="BC514" s="715"/>
      <c r="BD514"/>
      <c r="BE514" s="715"/>
      <c r="BF514"/>
      <c r="BG514" s="715"/>
      <c r="BH514"/>
      <c r="BI514" s="715"/>
      <c r="BJ514"/>
      <c r="BK514" s="715"/>
      <c r="BL514"/>
      <c r="BM514" s="715"/>
      <c r="BN514"/>
      <c r="BO514" s="387"/>
      <c r="BP514"/>
      <c r="BQ514" s="387"/>
      <c r="BR514"/>
      <c r="BS514" s="387"/>
      <c r="BT514"/>
      <c r="BU514" s="387"/>
      <c r="BV514"/>
      <c r="BW514" s="387"/>
      <c r="BX514"/>
      <c r="BY514" s="387"/>
      <c r="BZ514"/>
      <c r="CA514" s="387"/>
      <c r="CB514"/>
      <c r="CC514" s="387"/>
      <c r="CD514"/>
      <c r="CE514" s="387"/>
      <c r="CF514"/>
      <c r="CG514" s="387"/>
      <c r="CH514"/>
      <c r="CI514" s="387"/>
      <c r="CJ514"/>
      <c r="CK514" s="235"/>
      <c r="DN514" s="507"/>
      <c r="DO514" s="507"/>
      <c r="DP514" s="507"/>
      <c r="DQ514" s="507"/>
      <c r="DR514" s="507"/>
      <c r="DS514" s="507"/>
      <c r="DT514" s="507"/>
      <c r="DU514" s="507"/>
      <c r="DV514" s="507"/>
      <c r="DW514" s="507"/>
      <c r="DX514" s="507"/>
      <c r="DY514" s="507"/>
      <c r="DZ514" s="507"/>
      <c r="EA514" s="507"/>
      <c r="EB514" s="507"/>
      <c r="EC514" s="507"/>
      <c r="ED514" s="507"/>
      <c r="EE514" s="507"/>
      <c r="EF514" s="507"/>
      <c r="EG514" s="507"/>
      <c r="EH514" s="507"/>
      <c r="EI514" s="507"/>
      <c r="EJ514" s="507"/>
      <c r="EK514" s="507"/>
      <c r="EL514" s="507"/>
      <c r="EM514" s="507"/>
      <c r="EN514" s="507"/>
      <c r="EO514" s="507"/>
      <c r="EP514" s="507"/>
      <c r="EQ514" s="507"/>
      <c r="ER514" s="507"/>
      <c r="ES514" s="507"/>
      <c r="ET514" s="507"/>
      <c r="EU514" s="507"/>
      <c r="EV514" s="507"/>
      <c r="EW514" s="507"/>
      <c r="EX514" s="507"/>
      <c r="EY514" s="507"/>
      <c r="EZ514" s="507"/>
      <c r="FA514" s="507"/>
      <c r="FB514" s="507"/>
      <c r="FC514" s="507"/>
      <c r="FD514" s="507"/>
      <c r="FE514" s="507"/>
      <c r="FF514" s="507"/>
      <c r="FG514" s="507"/>
      <c r="FH514" s="507"/>
      <c r="FI514" s="507"/>
      <c r="FJ514" s="507"/>
      <c r="FK514" s="507"/>
      <c r="FL514" s="507"/>
      <c r="FM514" s="507"/>
      <c r="FN514" s="507"/>
      <c r="FO514" s="507"/>
      <c r="FP514" s="507"/>
      <c r="FQ514" s="507"/>
      <c r="FR514" s="507"/>
      <c r="FS514" s="507"/>
      <c r="FT514" s="507"/>
      <c r="FU514" s="507"/>
      <c r="FV514" s="507"/>
      <c r="FW514" s="507"/>
      <c r="FX514" s="507"/>
      <c r="FY514" s="507"/>
      <c r="FZ514" s="507"/>
      <c r="GA514" s="507"/>
      <c r="GB514" s="507"/>
      <c r="GC514" s="507"/>
      <c r="GD514" s="507"/>
      <c r="GE514" s="507"/>
      <c r="GF514" s="507"/>
      <c r="GG514" s="507"/>
      <c r="GH514" s="507"/>
      <c r="GI514" s="507"/>
      <c r="GJ514" s="507"/>
      <c r="GK514" s="507"/>
      <c r="GL514" s="507"/>
      <c r="GM514" s="507"/>
      <c r="GN514" s="507"/>
      <c r="GO514" s="507"/>
      <c r="GP514" s="507"/>
      <c r="GQ514" s="507"/>
      <c r="GR514" s="507"/>
      <c r="GS514" s="507"/>
      <c r="GT514" s="507"/>
      <c r="GU514" s="507"/>
      <c r="GV514" s="507"/>
      <c r="GW514" s="507"/>
      <c r="GX514" s="507"/>
      <c r="GY514" s="507"/>
      <c r="GZ514" s="507"/>
      <c r="HA514" s="507"/>
      <c r="HB514" s="507"/>
      <c r="HC514" s="507"/>
      <c r="HD514" s="507"/>
      <c r="HE514" s="507"/>
      <c r="HF514" s="507"/>
      <c r="HG514" s="507"/>
      <c r="HH514" s="507"/>
      <c r="HI514" s="507"/>
      <c r="HJ514" s="507"/>
      <c r="HK514" s="507"/>
      <c r="HL514" s="507"/>
      <c r="HM514" s="507"/>
      <c r="HN514" s="507"/>
      <c r="HO514" s="507"/>
      <c r="HP514" s="507"/>
      <c r="HQ514" s="507"/>
      <c r="HR514" s="507"/>
      <c r="HS514" s="507"/>
      <c r="HT514" s="507"/>
      <c r="HU514" s="507"/>
      <c r="HV514" s="507"/>
      <c r="HW514" s="507"/>
      <c r="HX514" s="507"/>
      <c r="HY514" s="507"/>
      <c r="HZ514" s="507"/>
      <c r="IA514" s="507"/>
      <c r="IB514" s="507"/>
      <c r="IC514" s="507"/>
      <c r="ID514" s="507"/>
      <c r="IE514" s="507"/>
      <c r="IF514" s="507"/>
      <c r="IG514" s="507"/>
      <c r="IH514" s="507"/>
      <c r="II514" s="507"/>
      <c r="IJ514" s="507"/>
    </row>
    <row r="515" spans="1:244" s="398" customFormat="1" ht="19" x14ac:dyDescent="0.2">
      <c r="A515"/>
      <c r="B515" s="290"/>
      <c r="C515"/>
      <c r="D515" s="341"/>
      <c r="E515" s="463"/>
      <c r="F515" s="463"/>
      <c r="G515" s="271"/>
      <c r="H515"/>
      <c r="I515" s="99"/>
      <c r="J515"/>
      <c r="K515"/>
      <c r="L515"/>
      <c r="M515" s="275"/>
      <c r="N515" s="275"/>
      <c r="O515" s="275"/>
      <c r="P515" s="275"/>
      <c r="Q515" s="275"/>
      <c r="R515" s="275"/>
      <c r="S515" s="275"/>
      <c r="T515" s="275"/>
      <c r="U515" s="275"/>
      <c r="V515" s="275"/>
      <c r="W515" s="275"/>
      <c r="X515" s="275"/>
      <c r="Y515" s="275"/>
      <c r="Z515" s="275"/>
      <c r="AA515" s="275"/>
      <c r="AB515" s="23"/>
      <c r="AC515"/>
      <c r="AD515" s="92"/>
      <c r="AE515"/>
      <c r="AF515"/>
      <c r="AG515"/>
      <c r="AH515" s="96"/>
      <c r="AI515" s="471"/>
      <c r="AJ515" s="445"/>
      <c r="AK515" s="498"/>
      <c r="AL515" s="498"/>
      <c r="AM515" s="498"/>
      <c r="AN515" s="498"/>
      <c r="AO515" s="498"/>
      <c r="AP515" s="498"/>
      <c r="AQ515" s="498"/>
      <c r="AR515" s="498"/>
      <c r="AS515" s="498"/>
      <c r="AT515" s="498"/>
      <c r="AU515" s="498"/>
      <c r="AV515" s="498"/>
      <c r="AW515" s="498"/>
      <c r="AX515" s="498"/>
      <c r="AY515" s="448"/>
      <c r="AZ515" s="235"/>
      <c r="BA515" s="715"/>
      <c r="BB515"/>
      <c r="BC515" s="715"/>
      <c r="BD515"/>
      <c r="BE515" s="715"/>
      <c r="BF515"/>
      <c r="BG515" s="715"/>
      <c r="BH515"/>
      <c r="BI515" s="715"/>
      <c r="BJ515"/>
      <c r="BK515" s="715"/>
      <c r="BL515"/>
      <c r="BM515" s="715"/>
      <c r="BN515"/>
      <c r="BO515" s="387"/>
      <c r="BP515"/>
      <c r="BQ515" s="387"/>
      <c r="BR515"/>
      <c r="BS515" s="387"/>
      <c r="BT515"/>
      <c r="BU515" s="387"/>
      <c r="BV515"/>
      <c r="BW515" s="387"/>
      <c r="BX515"/>
      <c r="BY515" s="387"/>
      <c r="BZ515"/>
      <c r="CA515" s="387"/>
      <c r="CB515"/>
      <c r="CC515" s="387"/>
      <c r="CD515"/>
      <c r="CE515" s="387"/>
      <c r="CF515"/>
      <c r="CG515" s="387"/>
      <c r="CH515"/>
      <c r="CI515" s="387"/>
      <c r="CJ515"/>
      <c r="CK515" s="235"/>
      <c r="DN515" s="507"/>
      <c r="DO515" s="507"/>
      <c r="DP515" s="507"/>
      <c r="DQ515" s="507"/>
      <c r="DR515" s="507"/>
      <c r="DS515" s="507"/>
      <c r="DT515" s="507"/>
      <c r="DU515" s="507"/>
      <c r="DV515" s="507"/>
      <c r="DW515" s="507"/>
      <c r="DX515" s="507"/>
      <c r="DY515" s="507"/>
      <c r="DZ515" s="507"/>
      <c r="EA515" s="507"/>
      <c r="EB515" s="507"/>
      <c r="EC515" s="507"/>
      <c r="ED515" s="507"/>
      <c r="EE515" s="507"/>
      <c r="EF515" s="507"/>
      <c r="EG515" s="507"/>
      <c r="EH515" s="507"/>
      <c r="EI515" s="507"/>
      <c r="EJ515" s="507"/>
      <c r="EK515" s="507"/>
      <c r="EL515" s="507"/>
      <c r="EM515" s="507"/>
      <c r="EN515" s="507"/>
      <c r="EO515" s="507"/>
      <c r="EP515" s="507"/>
      <c r="EQ515" s="507"/>
      <c r="ER515" s="507"/>
      <c r="ES515" s="507"/>
      <c r="ET515" s="507"/>
      <c r="EU515" s="507"/>
      <c r="EV515" s="507"/>
      <c r="EW515" s="507"/>
      <c r="EX515" s="507"/>
      <c r="EY515" s="507"/>
      <c r="EZ515" s="507"/>
      <c r="FA515" s="507"/>
      <c r="FB515" s="507"/>
      <c r="FC515" s="507"/>
      <c r="FD515" s="507"/>
      <c r="FE515" s="507"/>
      <c r="FF515" s="507"/>
      <c r="FG515" s="507"/>
      <c r="FH515" s="507"/>
      <c r="FI515" s="507"/>
      <c r="FJ515" s="507"/>
      <c r="FK515" s="507"/>
      <c r="FL515" s="507"/>
      <c r="FM515" s="507"/>
      <c r="FN515" s="507"/>
      <c r="FO515" s="507"/>
      <c r="FP515" s="507"/>
      <c r="FQ515" s="507"/>
      <c r="FR515" s="507"/>
      <c r="FS515" s="507"/>
      <c r="FT515" s="507"/>
      <c r="FU515" s="507"/>
      <c r="FV515" s="507"/>
      <c r="FW515" s="507"/>
      <c r="FX515" s="507"/>
      <c r="FY515" s="507"/>
      <c r="FZ515" s="507"/>
      <c r="GA515" s="507"/>
      <c r="GB515" s="507"/>
      <c r="GC515" s="507"/>
      <c r="GD515" s="507"/>
      <c r="GE515" s="507"/>
      <c r="GF515" s="507"/>
      <c r="GG515" s="507"/>
      <c r="GH515" s="507"/>
      <c r="GI515" s="507"/>
      <c r="GJ515" s="507"/>
      <c r="GK515" s="507"/>
      <c r="GL515" s="507"/>
      <c r="GM515" s="507"/>
      <c r="GN515" s="507"/>
      <c r="GO515" s="507"/>
      <c r="GP515" s="507"/>
      <c r="GQ515" s="507"/>
      <c r="GR515" s="507"/>
      <c r="GS515" s="507"/>
      <c r="GT515" s="507"/>
      <c r="GU515" s="507"/>
      <c r="GV515" s="507"/>
      <c r="GW515" s="507"/>
      <c r="GX515" s="507"/>
      <c r="GY515" s="507"/>
      <c r="GZ515" s="507"/>
      <c r="HA515" s="507"/>
      <c r="HB515" s="507"/>
      <c r="HC515" s="507"/>
      <c r="HD515" s="507"/>
      <c r="HE515" s="507"/>
      <c r="HF515" s="507"/>
      <c r="HG515" s="507"/>
      <c r="HH515" s="507"/>
      <c r="HI515" s="507"/>
      <c r="HJ515" s="507"/>
      <c r="HK515" s="507"/>
      <c r="HL515" s="507"/>
      <c r="HM515" s="507"/>
      <c r="HN515" s="507"/>
      <c r="HO515" s="507"/>
      <c r="HP515" s="507"/>
      <c r="HQ515" s="507"/>
      <c r="HR515" s="507"/>
      <c r="HS515" s="507"/>
      <c r="HT515" s="507"/>
      <c r="HU515" s="507"/>
      <c r="HV515" s="507"/>
      <c r="HW515" s="507"/>
      <c r="HX515" s="507"/>
      <c r="HY515" s="507"/>
      <c r="HZ515" s="507"/>
      <c r="IA515" s="507"/>
      <c r="IB515" s="507"/>
      <c r="IC515" s="507"/>
      <c r="ID515" s="507"/>
      <c r="IE515" s="507"/>
      <c r="IF515" s="507"/>
      <c r="IG515" s="507"/>
      <c r="IH515" s="507"/>
      <c r="II515" s="507"/>
      <c r="IJ515" s="507"/>
    </row>
    <row r="516" spans="1:244" s="398" customFormat="1" ht="19" x14ac:dyDescent="0.2">
      <c r="A516"/>
      <c r="B516" s="290"/>
      <c r="C516"/>
      <c r="D516" s="341"/>
      <c r="E516" s="463"/>
      <c r="F516" s="463"/>
      <c r="G516" s="271"/>
      <c r="H516"/>
      <c r="I516" s="99"/>
      <c r="J516"/>
      <c r="K516"/>
      <c r="L516"/>
      <c r="M516" s="275"/>
      <c r="N516" s="275"/>
      <c r="O516" s="275"/>
      <c r="P516" s="275"/>
      <c r="Q516" s="275"/>
      <c r="R516" s="275"/>
      <c r="S516" s="275"/>
      <c r="T516" s="275"/>
      <c r="U516" s="275"/>
      <c r="V516" s="275"/>
      <c r="W516" s="275"/>
      <c r="X516" s="275"/>
      <c r="Y516" s="275"/>
      <c r="Z516" s="275"/>
      <c r="AA516" s="275"/>
      <c r="AB516" s="23"/>
      <c r="AC516"/>
      <c r="AD516" s="92"/>
      <c r="AE516"/>
      <c r="AF516"/>
      <c r="AG516"/>
      <c r="AH516" s="96"/>
      <c r="AI516" s="471"/>
      <c r="AJ516" s="445"/>
      <c r="AK516" s="498"/>
      <c r="AL516" s="498"/>
      <c r="AM516" s="498"/>
      <c r="AN516" s="498"/>
      <c r="AO516" s="498"/>
      <c r="AP516" s="498"/>
      <c r="AQ516" s="498"/>
      <c r="AR516" s="498"/>
      <c r="AS516" s="498"/>
      <c r="AT516" s="498"/>
      <c r="AU516" s="498"/>
      <c r="AV516" s="498"/>
      <c r="AW516" s="498"/>
      <c r="AX516" s="498"/>
      <c r="AY516" s="448"/>
      <c r="AZ516" s="235"/>
      <c r="BA516" s="715"/>
      <c r="BB516"/>
      <c r="BC516" s="715"/>
      <c r="BD516"/>
      <c r="BE516" s="715"/>
      <c r="BF516"/>
      <c r="BG516" s="715"/>
      <c r="BH516"/>
      <c r="BI516" s="715"/>
      <c r="BJ516"/>
      <c r="BK516" s="715"/>
      <c r="BL516"/>
      <c r="BM516" s="715"/>
      <c r="BN516"/>
      <c r="BO516" s="387"/>
      <c r="BP516"/>
      <c r="BQ516" s="387"/>
      <c r="BR516"/>
      <c r="BS516" s="387"/>
      <c r="BT516"/>
      <c r="BU516" s="387"/>
      <c r="BV516"/>
      <c r="BW516" s="387"/>
      <c r="BX516"/>
      <c r="BY516" s="387"/>
      <c r="BZ516"/>
      <c r="CA516" s="387"/>
      <c r="CB516"/>
      <c r="CC516" s="387"/>
      <c r="CD516"/>
      <c r="CE516" s="387"/>
      <c r="CF516"/>
      <c r="CG516" s="387"/>
      <c r="CH516"/>
      <c r="CI516" s="387"/>
      <c r="CJ516"/>
      <c r="CK516" s="235"/>
      <c r="DN516" s="507"/>
      <c r="DO516" s="507"/>
      <c r="DP516" s="507"/>
      <c r="DQ516" s="507"/>
      <c r="DR516" s="507"/>
      <c r="DS516" s="507"/>
      <c r="DT516" s="507"/>
      <c r="DU516" s="507"/>
      <c r="DV516" s="507"/>
      <c r="DW516" s="507"/>
      <c r="DX516" s="507"/>
      <c r="DY516" s="507"/>
      <c r="DZ516" s="507"/>
      <c r="EA516" s="507"/>
      <c r="EB516" s="507"/>
      <c r="EC516" s="507"/>
      <c r="ED516" s="507"/>
      <c r="EE516" s="507"/>
      <c r="EF516" s="507"/>
      <c r="EG516" s="507"/>
      <c r="EH516" s="507"/>
      <c r="EI516" s="507"/>
      <c r="EJ516" s="507"/>
      <c r="EK516" s="507"/>
      <c r="EL516" s="507"/>
      <c r="EM516" s="507"/>
      <c r="EN516" s="507"/>
      <c r="EO516" s="507"/>
      <c r="EP516" s="507"/>
      <c r="EQ516" s="507"/>
      <c r="ER516" s="507"/>
      <c r="ES516" s="507"/>
      <c r="ET516" s="507"/>
      <c r="EU516" s="507"/>
      <c r="EV516" s="507"/>
      <c r="EW516" s="507"/>
      <c r="EX516" s="507"/>
      <c r="EY516" s="507"/>
      <c r="EZ516" s="507"/>
      <c r="FA516" s="507"/>
      <c r="FB516" s="507"/>
      <c r="FC516" s="507"/>
      <c r="FD516" s="507"/>
      <c r="FE516" s="507"/>
      <c r="FF516" s="507"/>
      <c r="FG516" s="507"/>
      <c r="FH516" s="507"/>
      <c r="FI516" s="507"/>
      <c r="FJ516" s="507"/>
      <c r="FK516" s="507"/>
      <c r="FL516" s="507"/>
      <c r="FM516" s="507"/>
      <c r="FN516" s="507"/>
      <c r="FO516" s="507"/>
      <c r="FP516" s="507"/>
      <c r="FQ516" s="507"/>
      <c r="FR516" s="507"/>
      <c r="FS516" s="507"/>
      <c r="FT516" s="507"/>
      <c r="FU516" s="507"/>
      <c r="FV516" s="507"/>
      <c r="FW516" s="507"/>
      <c r="FX516" s="507"/>
      <c r="FY516" s="507"/>
      <c r="FZ516" s="507"/>
      <c r="GA516" s="507"/>
      <c r="GB516" s="507"/>
      <c r="GC516" s="507"/>
      <c r="GD516" s="507"/>
      <c r="GE516" s="507"/>
      <c r="GF516" s="507"/>
      <c r="GG516" s="507"/>
      <c r="GH516" s="507"/>
      <c r="GI516" s="507"/>
      <c r="GJ516" s="507"/>
      <c r="GK516" s="507"/>
      <c r="GL516" s="507"/>
      <c r="GM516" s="507"/>
      <c r="GN516" s="507"/>
      <c r="GO516" s="507"/>
      <c r="GP516" s="507"/>
      <c r="GQ516" s="507"/>
      <c r="GR516" s="507"/>
      <c r="GS516" s="507"/>
      <c r="GT516" s="507"/>
      <c r="GU516" s="507"/>
      <c r="GV516" s="507"/>
      <c r="GW516" s="507"/>
      <c r="GX516" s="507"/>
      <c r="GY516" s="507"/>
      <c r="GZ516" s="507"/>
      <c r="HA516" s="507"/>
      <c r="HB516" s="507"/>
      <c r="HC516" s="507"/>
      <c r="HD516" s="507"/>
      <c r="HE516" s="507"/>
      <c r="HF516" s="507"/>
      <c r="HG516" s="507"/>
      <c r="HH516" s="507"/>
      <c r="HI516" s="507"/>
      <c r="HJ516" s="507"/>
      <c r="HK516" s="507"/>
      <c r="HL516" s="507"/>
      <c r="HM516" s="507"/>
      <c r="HN516" s="507"/>
      <c r="HO516" s="507"/>
      <c r="HP516" s="507"/>
      <c r="HQ516" s="507"/>
      <c r="HR516" s="507"/>
      <c r="HS516" s="507"/>
      <c r="HT516" s="507"/>
      <c r="HU516" s="507"/>
      <c r="HV516" s="507"/>
      <c r="HW516" s="507"/>
      <c r="HX516" s="507"/>
      <c r="HY516" s="507"/>
      <c r="HZ516" s="507"/>
      <c r="IA516" s="507"/>
      <c r="IB516" s="507"/>
      <c r="IC516" s="507"/>
      <c r="ID516" s="507"/>
      <c r="IE516" s="507"/>
      <c r="IF516" s="507"/>
      <c r="IG516" s="507"/>
      <c r="IH516" s="507"/>
      <c r="II516" s="507"/>
      <c r="IJ516" s="507"/>
    </row>
  </sheetData>
  <sheetProtection sort="0" autoFilter="0"/>
  <mergeCells count="10">
    <mergeCell ref="DN3:DN5"/>
    <mergeCell ref="N4:O4"/>
    <mergeCell ref="DN6:DN8"/>
    <mergeCell ref="BA10:BN10"/>
    <mergeCell ref="BO10:CI10"/>
    <mergeCell ref="D2:D6"/>
    <mergeCell ref="N2:O2"/>
    <mergeCell ref="AB2:AC2"/>
    <mergeCell ref="AH2:AH5"/>
    <mergeCell ref="N3:O3"/>
  </mergeCells>
  <phoneticPr fontId="20" type="noConversion"/>
  <conditionalFormatting sqref="N11:N32">
    <cfRule type="notContainsBlanks" dxfId="14" priority="14">
      <formula>LEN(TRIM(N11))&gt;0</formula>
    </cfRule>
  </conditionalFormatting>
  <conditionalFormatting sqref="N10:AA10">
    <cfRule type="notContainsBlanks" dxfId="13" priority="1">
      <formula>LEN(TRIM(N10))&gt;0</formula>
    </cfRule>
  </conditionalFormatting>
  <conditionalFormatting sqref="O11:O32">
    <cfRule type="notContainsBlanks" dxfId="12" priority="12">
      <formula>LEN(TRIM(O11))&gt;0</formula>
    </cfRule>
  </conditionalFormatting>
  <conditionalFormatting sqref="P11:P32">
    <cfRule type="notContainsBlanks" dxfId="11" priority="8">
      <formula>LEN(TRIM(P11))&gt;0</formula>
    </cfRule>
  </conditionalFormatting>
  <conditionalFormatting sqref="Q11:Q32">
    <cfRule type="notContainsBlanks" dxfId="10" priority="9">
      <formula>LEN(TRIM(Q11))&gt;0</formula>
    </cfRule>
  </conditionalFormatting>
  <conditionalFormatting sqref="R11:R32">
    <cfRule type="notContainsBlanks" dxfId="9" priority="13">
      <formula>LEN(TRIM(R11))&gt;0</formula>
    </cfRule>
  </conditionalFormatting>
  <conditionalFormatting sqref="S11:S32">
    <cfRule type="notContainsBlanks" dxfId="8" priority="7">
      <formula>LEN(TRIM(S11))&gt;0</formula>
    </cfRule>
  </conditionalFormatting>
  <conditionalFormatting sqref="T11:T32">
    <cfRule type="notContainsBlanks" dxfId="7" priority="15">
      <formula>LEN(TRIM(T11))&gt;0</formula>
    </cfRule>
  </conditionalFormatting>
  <conditionalFormatting sqref="U11:U32">
    <cfRule type="notContainsBlanks" dxfId="6" priority="6">
      <formula>LEN(TRIM(U11))&gt;0</formula>
    </cfRule>
  </conditionalFormatting>
  <conditionalFormatting sqref="V11:V32">
    <cfRule type="notContainsBlanks" dxfId="5" priority="5">
      <formula>LEN(TRIM(V11))&gt;0</formula>
    </cfRule>
  </conditionalFormatting>
  <conditionalFormatting sqref="W11:W32">
    <cfRule type="notContainsBlanks" dxfId="4" priority="10">
      <formula>LEN(TRIM(W11))&gt;0</formula>
    </cfRule>
  </conditionalFormatting>
  <conditionalFormatting sqref="X11:X32">
    <cfRule type="notContainsBlanks" dxfId="3" priority="4">
      <formula>LEN(TRIM(X11))&gt;0</formula>
    </cfRule>
  </conditionalFormatting>
  <conditionalFormatting sqref="Y11:Y32">
    <cfRule type="notContainsBlanks" dxfId="2" priority="11">
      <formula>LEN(TRIM(Y11))&gt;0</formula>
    </cfRule>
  </conditionalFormatting>
  <conditionalFormatting sqref="Z11:Z32">
    <cfRule type="notContainsBlanks" dxfId="1" priority="3">
      <formula>LEN(TRIM(Z11))&gt;0</formula>
    </cfRule>
  </conditionalFormatting>
  <conditionalFormatting sqref="AA11:AA32">
    <cfRule type="notContainsBlanks" dxfId="0" priority="2">
      <formula>LEN(TRIM(AA11))&gt;0</formula>
    </cfRule>
  </conditionalFormatting>
  <pageMargins left="0.25" right="0.25" top="0.75" bottom="0.75" header="0.3" footer="0.3"/>
  <pageSetup paperSize="9" scale="10" orientation="portrait" horizontalDpi="4294967292" vertic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B1492-9DD1-4BF9-B9DE-D776267BB122}">
  <sheetPr codeName="List11">
    <tabColor theme="8" tint="0.39997558519241921"/>
    <pageSetUpPr fitToPage="1"/>
  </sheetPr>
  <dimension ref="A1:Q47"/>
  <sheetViews>
    <sheetView showGridLines="0" zoomScaleNormal="100" workbookViewId="0">
      <selection activeCell="C4" sqref="C4:Q43"/>
    </sheetView>
  </sheetViews>
  <sheetFormatPr baseColWidth="10" defaultColWidth="12" defaultRowHeight="23.25" customHeight="1" x14ac:dyDescent="0.2"/>
  <cols>
    <col min="1" max="1" width="12.1640625" style="585" bestFit="1" customWidth="1"/>
    <col min="2" max="2" width="7.1640625" style="585" customWidth="1"/>
    <col min="3" max="3" width="8.6640625" style="585" bestFit="1" customWidth="1"/>
    <col min="4" max="4" width="8.1640625" style="586" customWidth="1"/>
    <col min="5" max="5" width="8.6640625" style="581" bestFit="1" customWidth="1"/>
    <col min="6" max="6" width="8.1640625" style="581" bestFit="1" customWidth="1"/>
    <col min="7" max="8" width="8.6640625" style="581" bestFit="1" customWidth="1"/>
    <col min="9" max="9" width="8.6640625" style="581" customWidth="1"/>
    <col min="10" max="10" width="8.1640625" style="581" bestFit="1" customWidth="1"/>
    <col min="11" max="11" width="9.6640625" style="581" bestFit="1" customWidth="1"/>
    <col min="12" max="12" width="8.1640625" style="581" bestFit="1" customWidth="1"/>
    <col min="13" max="14" width="8.6640625" style="581" bestFit="1" customWidth="1"/>
    <col min="15" max="15" width="8.1640625" style="581" bestFit="1" customWidth="1"/>
    <col min="16" max="16" width="8.6640625" style="581" bestFit="1" customWidth="1"/>
    <col min="17" max="17" width="5.1640625" style="579" customWidth="1"/>
    <col min="18" max="16384" width="12" style="581"/>
  </cols>
  <sheetData>
    <row r="1" spans="1:17" ht="29.25" customHeight="1" x14ac:dyDescent="0.2">
      <c r="A1" s="1549">
        <f>'PRODUCTION LIST GHOST LINE GRP'!A3</f>
        <v>0</v>
      </c>
      <c r="B1" s="1549"/>
      <c r="C1" s="1549"/>
      <c r="D1" s="1549"/>
      <c r="E1" s="1549"/>
      <c r="F1" s="1549"/>
      <c r="G1" s="1549"/>
      <c r="H1" s="1549"/>
      <c r="I1" s="1549"/>
      <c r="J1" s="1549"/>
      <c r="K1" s="1549"/>
      <c r="L1" s="1549"/>
      <c r="M1" s="1549"/>
      <c r="N1" s="1548">
        <f>'PRODUCTION LIST GHOST LINE GRP'!P3</f>
        <v>0</v>
      </c>
      <c r="O1" s="1548"/>
      <c r="P1" s="1548"/>
      <c r="Q1" s="580">
        <f>SUM(Q4:Q43)</f>
        <v>0</v>
      </c>
    </row>
    <row r="2" spans="1:17" ht="23" customHeight="1" x14ac:dyDescent="0.2">
      <c r="A2" s="1550" t="s">
        <v>207</v>
      </c>
      <c r="B2" s="1554" t="s">
        <v>1211</v>
      </c>
      <c r="C2" s="709" t="s">
        <v>87</v>
      </c>
      <c r="D2" s="709" t="s">
        <v>81</v>
      </c>
      <c r="E2" s="709" t="s">
        <v>89</v>
      </c>
      <c r="F2" s="709" t="s">
        <v>88</v>
      </c>
      <c r="G2" s="709" t="s">
        <v>90</v>
      </c>
      <c r="H2" s="709" t="s">
        <v>897</v>
      </c>
      <c r="I2" s="709" t="s">
        <v>881</v>
      </c>
      <c r="J2" s="709" t="s">
        <v>898</v>
      </c>
      <c r="K2" s="710" t="s">
        <v>803</v>
      </c>
      <c r="L2" s="709" t="s">
        <v>805</v>
      </c>
      <c r="M2" s="709" t="s">
        <v>806</v>
      </c>
      <c r="N2" s="709" t="s">
        <v>92</v>
      </c>
      <c r="O2" s="709" t="s">
        <v>650</v>
      </c>
      <c r="P2" s="710" t="s">
        <v>807</v>
      </c>
      <c r="Q2" s="1552" t="s">
        <v>73</v>
      </c>
    </row>
    <row r="3" spans="1:17" ht="16.25" customHeight="1" x14ac:dyDescent="0.2">
      <c r="A3" s="1551"/>
      <c r="B3" s="1555"/>
      <c r="C3" s="703" t="s">
        <v>800</v>
      </c>
      <c r="D3" s="703" t="s">
        <v>804</v>
      </c>
      <c r="E3" s="703" t="s">
        <v>800</v>
      </c>
      <c r="F3" s="703" t="s">
        <v>804</v>
      </c>
      <c r="G3" s="703" t="s">
        <v>800</v>
      </c>
      <c r="H3" s="703" t="s">
        <v>800</v>
      </c>
      <c r="I3" s="703" t="s">
        <v>800</v>
      </c>
      <c r="J3" s="703" t="s">
        <v>804</v>
      </c>
      <c r="K3" s="703" t="s">
        <v>804</v>
      </c>
      <c r="L3" s="703" t="s">
        <v>804</v>
      </c>
      <c r="M3" s="703" t="s">
        <v>800</v>
      </c>
      <c r="N3" s="703" t="s">
        <v>800</v>
      </c>
      <c r="O3" s="703" t="s">
        <v>804</v>
      </c>
      <c r="P3" s="703" t="s">
        <v>800</v>
      </c>
      <c r="Q3" s="1553"/>
    </row>
    <row r="4" spans="1:17" ht="23.75" customHeight="1" x14ac:dyDescent="0.2">
      <c r="A4" s="582" t="str">
        <f>'PRODUCTION LIST GHOST LINE GRP'!A7</f>
        <v>360-601-DT</v>
      </c>
      <c r="B4" s="1447">
        <f>'360 GHOST line'!J47</f>
        <v>1</v>
      </c>
      <c r="C4" s="723" t="str">
        <f>'PRODUCTION LIST GHOST LINE GRP'!C7</f>
        <v/>
      </c>
      <c r="D4" s="723" t="str">
        <f>'PRODUCTION LIST GHOST LINE GRP'!D7</f>
        <v/>
      </c>
      <c r="E4" s="723" t="str">
        <f>'PRODUCTION LIST GHOST LINE GRP'!E7</f>
        <v/>
      </c>
      <c r="F4" s="723" t="str">
        <f>'PRODUCTION LIST GHOST LINE GRP'!F7</f>
        <v/>
      </c>
      <c r="G4" s="723" t="str">
        <f>'PRODUCTION LIST GHOST LINE GRP'!G7</f>
        <v/>
      </c>
      <c r="H4" s="723" t="str">
        <f>'PRODUCTION LIST GHOST LINE GRP'!H7</f>
        <v/>
      </c>
      <c r="I4" s="723" t="str">
        <f>'PRODUCTION LIST GHOST LINE GRP'!I7</f>
        <v/>
      </c>
      <c r="J4" s="723" t="str">
        <f>'PRODUCTION LIST GHOST LINE GRP'!J7</f>
        <v/>
      </c>
      <c r="K4" s="723" t="str">
        <f>'PRODUCTION LIST GHOST LINE GRP'!K7</f>
        <v/>
      </c>
      <c r="L4" s="723" t="str">
        <f>'PRODUCTION LIST GHOST LINE GRP'!L7</f>
        <v/>
      </c>
      <c r="M4" s="723" t="str">
        <f>'PRODUCTION LIST GHOST LINE GRP'!M7</f>
        <v/>
      </c>
      <c r="N4" s="723" t="str">
        <f>'PRODUCTION LIST GHOST LINE GRP'!N7</f>
        <v/>
      </c>
      <c r="O4" s="723" t="str">
        <f>'PRODUCTION LIST GHOST LINE GRP'!O7</f>
        <v/>
      </c>
      <c r="P4" s="723" t="str">
        <f>'PRODUCTION LIST GHOST LINE GRP'!P7</f>
        <v/>
      </c>
      <c r="Q4" s="1479">
        <f>'PRODUCTION LIST GHOST LINE GRP'!Q7</f>
        <v>0</v>
      </c>
    </row>
    <row r="5" spans="1:17" ht="23.25" customHeight="1" x14ac:dyDescent="0.2">
      <c r="A5" s="582" t="str">
        <f>'PRODUCTION LIST GHOST LINE GRP'!A8</f>
        <v>360-602</v>
      </c>
      <c r="B5" s="1447">
        <f>'360 GHOST line'!J48</f>
        <v>1</v>
      </c>
      <c r="C5" s="723" t="str">
        <f>'PRODUCTION LIST GHOST LINE GRP'!C8</f>
        <v/>
      </c>
      <c r="D5" s="723" t="str">
        <f>'PRODUCTION LIST GHOST LINE GRP'!D8</f>
        <v/>
      </c>
      <c r="E5" s="723" t="str">
        <f>'PRODUCTION LIST GHOST LINE GRP'!E8</f>
        <v/>
      </c>
      <c r="F5" s="723" t="str">
        <f>'PRODUCTION LIST GHOST LINE GRP'!F8</f>
        <v/>
      </c>
      <c r="G5" s="723" t="str">
        <f>'PRODUCTION LIST GHOST LINE GRP'!G8</f>
        <v/>
      </c>
      <c r="H5" s="723" t="str">
        <f>'PRODUCTION LIST GHOST LINE GRP'!H8</f>
        <v/>
      </c>
      <c r="I5" s="723" t="str">
        <f>'PRODUCTION LIST GHOST LINE GRP'!I8</f>
        <v/>
      </c>
      <c r="J5" s="723" t="str">
        <f>'PRODUCTION LIST GHOST LINE GRP'!J8</f>
        <v/>
      </c>
      <c r="K5" s="723" t="str">
        <f>'PRODUCTION LIST GHOST LINE GRP'!K8</f>
        <v/>
      </c>
      <c r="L5" s="723" t="str">
        <f>'PRODUCTION LIST GHOST LINE GRP'!L8</f>
        <v/>
      </c>
      <c r="M5" s="723" t="str">
        <f>'PRODUCTION LIST GHOST LINE GRP'!M8</f>
        <v/>
      </c>
      <c r="N5" s="723" t="str">
        <f>'PRODUCTION LIST GHOST LINE GRP'!N8</f>
        <v/>
      </c>
      <c r="O5" s="723" t="str">
        <f>'PRODUCTION LIST GHOST LINE GRP'!O8</f>
        <v/>
      </c>
      <c r="P5" s="723" t="str">
        <f>'PRODUCTION LIST GHOST LINE GRP'!P8</f>
        <v/>
      </c>
      <c r="Q5" s="1479">
        <f>'PRODUCTION LIST GHOST LINE GRP'!Q8</f>
        <v>0</v>
      </c>
    </row>
    <row r="6" spans="1:17" ht="23.25" customHeight="1" x14ac:dyDescent="0.2">
      <c r="A6" s="582" t="str">
        <f>'PRODUCTION LIST GHOST LINE GRP'!A9</f>
        <v>360-603-DT</v>
      </c>
      <c r="B6" s="1447">
        <f>'360 GHOST line'!J49</f>
        <v>1</v>
      </c>
      <c r="C6" s="723" t="str">
        <f>'PRODUCTION LIST GHOST LINE GRP'!C9</f>
        <v/>
      </c>
      <c r="D6" s="723" t="str">
        <f>'PRODUCTION LIST GHOST LINE GRP'!D9</f>
        <v/>
      </c>
      <c r="E6" s="723" t="str">
        <f>'PRODUCTION LIST GHOST LINE GRP'!E9</f>
        <v/>
      </c>
      <c r="F6" s="723" t="str">
        <f>'PRODUCTION LIST GHOST LINE GRP'!F9</f>
        <v/>
      </c>
      <c r="G6" s="723" t="str">
        <f>'PRODUCTION LIST GHOST LINE GRP'!G9</f>
        <v/>
      </c>
      <c r="H6" s="723" t="str">
        <f>'PRODUCTION LIST GHOST LINE GRP'!H9</f>
        <v/>
      </c>
      <c r="I6" s="723" t="str">
        <f>'PRODUCTION LIST GHOST LINE GRP'!I9</f>
        <v/>
      </c>
      <c r="J6" s="723" t="str">
        <f>'PRODUCTION LIST GHOST LINE GRP'!J9</f>
        <v/>
      </c>
      <c r="K6" s="723" t="str">
        <f>'PRODUCTION LIST GHOST LINE GRP'!K9</f>
        <v/>
      </c>
      <c r="L6" s="723" t="str">
        <f>'PRODUCTION LIST GHOST LINE GRP'!L9</f>
        <v/>
      </c>
      <c r="M6" s="723" t="str">
        <f>'PRODUCTION LIST GHOST LINE GRP'!M9</f>
        <v/>
      </c>
      <c r="N6" s="723" t="str">
        <f>'PRODUCTION LIST GHOST LINE GRP'!N9</f>
        <v/>
      </c>
      <c r="O6" s="723" t="str">
        <f>'PRODUCTION LIST GHOST LINE GRP'!O9</f>
        <v/>
      </c>
      <c r="P6" s="723" t="str">
        <f>'PRODUCTION LIST GHOST LINE GRP'!P9</f>
        <v/>
      </c>
      <c r="Q6" s="1479">
        <f>'PRODUCTION LIST GHOST LINE GRP'!Q9</f>
        <v>0</v>
      </c>
    </row>
    <row r="7" spans="1:17" ht="23.25" customHeight="1" x14ac:dyDescent="0.2">
      <c r="A7" s="582" t="str">
        <f>'PRODUCTION LIST GHOST LINE GRP'!A10</f>
        <v>360-604-DT</v>
      </c>
      <c r="B7" s="1447">
        <f>'360 GHOST line'!J50</f>
        <v>1</v>
      </c>
      <c r="C7" s="723" t="str">
        <f>'PRODUCTION LIST GHOST LINE GRP'!C10</f>
        <v/>
      </c>
      <c r="D7" s="723" t="str">
        <f>'PRODUCTION LIST GHOST LINE GRP'!D10</f>
        <v/>
      </c>
      <c r="E7" s="723" t="str">
        <f>'PRODUCTION LIST GHOST LINE GRP'!E10</f>
        <v/>
      </c>
      <c r="F7" s="723" t="str">
        <f>'PRODUCTION LIST GHOST LINE GRP'!F10</f>
        <v/>
      </c>
      <c r="G7" s="723" t="str">
        <f>'PRODUCTION LIST GHOST LINE GRP'!G10</f>
        <v/>
      </c>
      <c r="H7" s="723" t="str">
        <f>'PRODUCTION LIST GHOST LINE GRP'!H10</f>
        <v/>
      </c>
      <c r="I7" s="723" t="str">
        <f>'PRODUCTION LIST GHOST LINE GRP'!I10</f>
        <v/>
      </c>
      <c r="J7" s="723" t="str">
        <f>'PRODUCTION LIST GHOST LINE GRP'!J10</f>
        <v/>
      </c>
      <c r="K7" s="723" t="str">
        <f>'PRODUCTION LIST GHOST LINE GRP'!K10</f>
        <v/>
      </c>
      <c r="L7" s="723" t="str">
        <f>'PRODUCTION LIST GHOST LINE GRP'!L10</f>
        <v/>
      </c>
      <c r="M7" s="723" t="str">
        <f>'PRODUCTION LIST GHOST LINE GRP'!M10</f>
        <v/>
      </c>
      <c r="N7" s="723" t="str">
        <f>'PRODUCTION LIST GHOST LINE GRP'!N10</f>
        <v/>
      </c>
      <c r="O7" s="723" t="str">
        <f>'PRODUCTION LIST GHOST LINE GRP'!O10</f>
        <v/>
      </c>
      <c r="P7" s="723" t="str">
        <f>'PRODUCTION LIST GHOST LINE GRP'!P10</f>
        <v/>
      </c>
      <c r="Q7" s="1479">
        <f>'PRODUCTION LIST GHOST LINE GRP'!Q10</f>
        <v>0</v>
      </c>
    </row>
    <row r="8" spans="1:17" ht="23.25" customHeight="1" x14ac:dyDescent="0.2">
      <c r="A8" s="582" t="str">
        <f>'PRODUCTION LIST GHOST LINE GRP'!A11</f>
        <v>360-605-DT</v>
      </c>
      <c r="B8" s="1447">
        <f>'360 GHOST line'!J51</f>
        <v>1</v>
      </c>
      <c r="C8" s="723" t="str">
        <f>'PRODUCTION LIST GHOST LINE GRP'!C11</f>
        <v/>
      </c>
      <c r="D8" s="723" t="str">
        <f>'PRODUCTION LIST GHOST LINE GRP'!D11</f>
        <v/>
      </c>
      <c r="E8" s="723" t="str">
        <f>'PRODUCTION LIST GHOST LINE GRP'!E11</f>
        <v/>
      </c>
      <c r="F8" s="723" t="str">
        <f>'PRODUCTION LIST GHOST LINE GRP'!F11</f>
        <v/>
      </c>
      <c r="G8" s="723" t="str">
        <f>'PRODUCTION LIST GHOST LINE GRP'!G11</f>
        <v/>
      </c>
      <c r="H8" s="723" t="str">
        <f>'PRODUCTION LIST GHOST LINE GRP'!H11</f>
        <v/>
      </c>
      <c r="I8" s="723" t="str">
        <f>'PRODUCTION LIST GHOST LINE GRP'!I11</f>
        <v/>
      </c>
      <c r="J8" s="723" t="str">
        <f>'PRODUCTION LIST GHOST LINE GRP'!J11</f>
        <v/>
      </c>
      <c r="K8" s="723" t="str">
        <f>'PRODUCTION LIST GHOST LINE GRP'!K11</f>
        <v/>
      </c>
      <c r="L8" s="723" t="str">
        <f>'PRODUCTION LIST GHOST LINE GRP'!L11</f>
        <v/>
      </c>
      <c r="M8" s="723" t="str">
        <f>'PRODUCTION LIST GHOST LINE GRP'!M11</f>
        <v/>
      </c>
      <c r="N8" s="723" t="str">
        <f>'PRODUCTION LIST GHOST LINE GRP'!N11</f>
        <v/>
      </c>
      <c r="O8" s="723" t="str">
        <f>'PRODUCTION LIST GHOST LINE GRP'!O11</f>
        <v/>
      </c>
      <c r="P8" s="723" t="str">
        <f>'PRODUCTION LIST GHOST LINE GRP'!P11</f>
        <v/>
      </c>
      <c r="Q8" s="1479">
        <f>'PRODUCTION LIST GHOST LINE GRP'!Q11</f>
        <v>0</v>
      </c>
    </row>
    <row r="9" spans="1:17" ht="23.25" customHeight="1" x14ac:dyDescent="0.2">
      <c r="A9" s="582" t="str">
        <f>'PRODUCTION LIST GHOST LINE GRP'!A12</f>
        <v>360-606-DT</v>
      </c>
      <c r="B9" s="1447">
        <f>'360 GHOST line'!J52</f>
        <v>1</v>
      </c>
      <c r="C9" s="723" t="str">
        <f>'PRODUCTION LIST GHOST LINE GRP'!C12</f>
        <v/>
      </c>
      <c r="D9" s="723" t="str">
        <f>'PRODUCTION LIST GHOST LINE GRP'!D12</f>
        <v/>
      </c>
      <c r="E9" s="723" t="str">
        <f>'PRODUCTION LIST GHOST LINE GRP'!E12</f>
        <v/>
      </c>
      <c r="F9" s="723" t="str">
        <f>'PRODUCTION LIST GHOST LINE GRP'!F12</f>
        <v/>
      </c>
      <c r="G9" s="723" t="str">
        <f>'PRODUCTION LIST GHOST LINE GRP'!G12</f>
        <v/>
      </c>
      <c r="H9" s="723" t="str">
        <f>'PRODUCTION LIST GHOST LINE GRP'!H12</f>
        <v/>
      </c>
      <c r="I9" s="723" t="str">
        <f>'PRODUCTION LIST GHOST LINE GRP'!I12</f>
        <v/>
      </c>
      <c r="J9" s="723" t="str">
        <f>'PRODUCTION LIST GHOST LINE GRP'!J12</f>
        <v/>
      </c>
      <c r="K9" s="723" t="str">
        <f>'PRODUCTION LIST GHOST LINE GRP'!K12</f>
        <v/>
      </c>
      <c r="L9" s="723" t="str">
        <f>'PRODUCTION LIST GHOST LINE GRP'!L12</f>
        <v/>
      </c>
      <c r="M9" s="723" t="str">
        <f>'PRODUCTION LIST GHOST LINE GRP'!M12</f>
        <v/>
      </c>
      <c r="N9" s="723" t="str">
        <f>'PRODUCTION LIST GHOST LINE GRP'!N12</f>
        <v/>
      </c>
      <c r="O9" s="723" t="str">
        <f>'PRODUCTION LIST GHOST LINE GRP'!O12</f>
        <v/>
      </c>
      <c r="P9" s="723" t="str">
        <f>'PRODUCTION LIST GHOST LINE GRP'!P12</f>
        <v/>
      </c>
      <c r="Q9" s="1479">
        <f>'PRODUCTION LIST GHOST LINE GRP'!Q12</f>
        <v>0</v>
      </c>
    </row>
    <row r="10" spans="1:17" ht="23.25" customHeight="1" x14ac:dyDescent="0.2">
      <c r="A10" s="582" t="str">
        <f>'PRODUCTION LIST GHOST LINE GRP'!A13</f>
        <v>360-607</v>
      </c>
      <c r="B10" s="1447">
        <f>'360 GHOST line'!J53</f>
        <v>1</v>
      </c>
      <c r="C10" s="723" t="str">
        <f>'PRODUCTION LIST GHOST LINE GRP'!C13</f>
        <v/>
      </c>
      <c r="D10" s="723" t="str">
        <f>'PRODUCTION LIST GHOST LINE GRP'!D13</f>
        <v/>
      </c>
      <c r="E10" s="723" t="str">
        <f>'PRODUCTION LIST GHOST LINE GRP'!E13</f>
        <v/>
      </c>
      <c r="F10" s="723" t="str">
        <f>'PRODUCTION LIST GHOST LINE GRP'!F13</f>
        <v/>
      </c>
      <c r="G10" s="723" t="str">
        <f>'PRODUCTION LIST GHOST LINE GRP'!G13</f>
        <v/>
      </c>
      <c r="H10" s="723" t="str">
        <f>'PRODUCTION LIST GHOST LINE GRP'!H13</f>
        <v/>
      </c>
      <c r="I10" s="723" t="str">
        <f>'PRODUCTION LIST GHOST LINE GRP'!I13</f>
        <v/>
      </c>
      <c r="J10" s="723" t="str">
        <f>'PRODUCTION LIST GHOST LINE GRP'!J13</f>
        <v/>
      </c>
      <c r="K10" s="723" t="str">
        <f>'PRODUCTION LIST GHOST LINE GRP'!K13</f>
        <v/>
      </c>
      <c r="L10" s="723" t="str">
        <f>'PRODUCTION LIST GHOST LINE GRP'!L13</f>
        <v/>
      </c>
      <c r="M10" s="723" t="str">
        <f>'PRODUCTION LIST GHOST LINE GRP'!M13</f>
        <v/>
      </c>
      <c r="N10" s="723" t="str">
        <f>'PRODUCTION LIST GHOST LINE GRP'!N13</f>
        <v/>
      </c>
      <c r="O10" s="723" t="str">
        <f>'PRODUCTION LIST GHOST LINE GRP'!O13</f>
        <v/>
      </c>
      <c r="P10" s="723" t="str">
        <f>'PRODUCTION LIST GHOST LINE GRP'!P13</f>
        <v/>
      </c>
      <c r="Q10" s="1479">
        <f>'PRODUCTION LIST GHOST LINE GRP'!Q13</f>
        <v>0</v>
      </c>
    </row>
    <row r="11" spans="1:17" ht="23.25" customHeight="1" x14ac:dyDescent="0.2">
      <c r="A11" s="582" t="str">
        <f>'PRODUCTION LIST GHOST LINE GRP'!A14</f>
        <v>360-608-DT</v>
      </c>
      <c r="B11" s="1447">
        <f>'360 GHOST line'!J54</f>
        <v>1</v>
      </c>
      <c r="C11" s="723" t="str">
        <f>'PRODUCTION LIST GHOST LINE GRP'!C14</f>
        <v/>
      </c>
      <c r="D11" s="723" t="str">
        <f>'PRODUCTION LIST GHOST LINE GRP'!D14</f>
        <v/>
      </c>
      <c r="E11" s="723" t="str">
        <f>'PRODUCTION LIST GHOST LINE GRP'!E14</f>
        <v/>
      </c>
      <c r="F11" s="723" t="str">
        <f>'PRODUCTION LIST GHOST LINE GRP'!F14</f>
        <v/>
      </c>
      <c r="G11" s="723" t="str">
        <f>'PRODUCTION LIST GHOST LINE GRP'!G14</f>
        <v/>
      </c>
      <c r="H11" s="723" t="str">
        <f>'PRODUCTION LIST GHOST LINE GRP'!H14</f>
        <v/>
      </c>
      <c r="I11" s="723" t="str">
        <f>'PRODUCTION LIST GHOST LINE GRP'!I14</f>
        <v/>
      </c>
      <c r="J11" s="723" t="str">
        <f>'PRODUCTION LIST GHOST LINE GRP'!J14</f>
        <v/>
      </c>
      <c r="K11" s="723" t="str">
        <f>'PRODUCTION LIST GHOST LINE GRP'!K14</f>
        <v/>
      </c>
      <c r="L11" s="723" t="str">
        <f>'PRODUCTION LIST GHOST LINE GRP'!L14</f>
        <v/>
      </c>
      <c r="M11" s="723" t="str">
        <f>'PRODUCTION LIST GHOST LINE GRP'!M14</f>
        <v/>
      </c>
      <c r="N11" s="723" t="str">
        <f>'PRODUCTION LIST GHOST LINE GRP'!N14</f>
        <v/>
      </c>
      <c r="O11" s="723" t="str">
        <f>'PRODUCTION LIST GHOST LINE GRP'!O14</f>
        <v/>
      </c>
      <c r="P11" s="723" t="str">
        <f>'PRODUCTION LIST GHOST LINE GRP'!P14</f>
        <v/>
      </c>
      <c r="Q11" s="1479">
        <f>'PRODUCTION LIST GHOST LINE GRP'!Q14</f>
        <v>0</v>
      </c>
    </row>
    <row r="12" spans="1:17" ht="23.25" customHeight="1" x14ac:dyDescent="0.2">
      <c r="A12" s="582" t="str">
        <f>'PRODUCTION LIST GHOST LINE GRP'!A15</f>
        <v>360-609-DT</v>
      </c>
      <c r="B12" s="1447">
        <f>'360 GHOST line'!J55</f>
        <v>1</v>
      </c>
      <c r="C12" s="723" t="str">
        <f>'PRODUCTION LIST GHOST LINE GRP'!C15</f>
        <v/>
      </c>
      <c r="D12" s="723" t="str">
        <f>'PRODUCTION LIST GHOST LINE GRP'!D15</f>
        <v/>
      </c>
      <c r="E12" s="723" t="str">
        <f>'PRODUCTION LIST GHOST LINE GRP'!E15</f>
        <v/>
      </c>
      <c r="F12" s="723" t="str">
        <f>'PRODUCTION LIST GHOST LINE GRP'!F15</f>
        <v/>
      </c>
      <c r="G12" s="723" t="str">
        <f>'PRODUCTION LIST GHOST LINE GRP'!G15</f>
        <v/>
      </c>
      <c r="H12" s="723" t="str">
        <f>'PRODUCTION LIST GHOST LINE GRP'!H15</f>
        <v/>
      </c>
      <c r="I12" s="723" t="str">
        <f>'PRODUCTION LIST GHOST LINE GRP'!I15</f>
        <v/>
      </c>
      <c r="J12" s="723" t="str">
        <f>'PRODUCTION LIST GHOST LINE GRP'!J15</f>
        <v/>
      </c>
      <c r="K12" s="723" t="str">
        <f>'PRODUCTION LIST GHOST LINE GRP'!K15</f>
        <v/>
      </c>
      <c r="L12" s="723" t="str">
        <f>'PRODUCTION LIST GHOST LINE GRP'!L15</f>
        <v/>
      </c>
      <c r="M12" s="723" t="str">
        <f>'PRODUCTION LIST GHOST LINE GRP'!M15</f>
        <v/>
      </c>
      <c r="N12" s="723" t="str">
        <f>'PRODUCTION LIST GHOST LINE GRP'!N15</f>
        <v/>
      </c>
      <c r="O12" s="723" t="str">
        <f>'PRODUCTION LIST GHOST LINE GRP'!O15</f>
        <v/>
      </c>
      <c r="P12" s="723" t="str">
        <f>'PRODUCTION LIST GHOST LINE GRP'!P15</f>
        <v/>
      </c>
      <c r="Q12" s="1479">
        <f>'PRODUCTION LIST GHOST LINE GRP'!Q15</f>
        <v>0</v>
      </c>
    </row>
    <row r="13" spans="1:17" ht="23.25" customHeight="1" x14ac:dyDescent="0.2">
      <c r="A13" s="582" t="str">
        <f>'PRODUCTION LIST GHOST LINE GRP'!A16</f>
        <v>360-610-DT</v>
      </c>
      <c r="B13" s="1447">
        <f>'360 GHOST line'!J56</f>
        <v>1</v>
      </c>
      <c r="C13" s="723" t="str">
        <f>'PRODUCTION LIST GHOST LINE GRP'!C16</f>
        <v/>
      </c>
      <c r="D13" s="723" t="str">
        <f>'PRODUCTION LIST GHOST LINE GRP'!D16</f>
        <v/>
      </c>
      <c r="E13" s="723" t="str">
        <f>'PRODUCTION LIST GHOST LINE GRP'!E16</f>
        <v/>
      </c>
      <c r="F13" s="723" t="str">
        <f>'PRODUCTION LIST GHOST LINE GRP'!F16</f>
        <v/>
      </c>
      <c r="G13" s="723" t="str">
        <f>'PRODUCTION LIST GHOST LINE GRP'!G16</f>
        <v/>
      </c>
      <c r="H13" s="723" t="str">
        <f>'PRODUCTION LIST GHOST LINE GRP'!H16</f>
        <v/>
      </c>
      <c r="I13" s="723" t="str">
        <f>'PRODUCTION LIST GHOST LINE GRP'!I16</f>
        <v/>
      </c>
      <c r="J13" s="723" t="str">
        <f>'PRODUCTION LIST GHOST LINE GRP'!J16</f>
        <v/>
      </c>
      <c r="K13" s="723" t="str">
        <f>'PRODUCTION LIST GHOST LINE GRP'!K16</f>
        <v/>
      </c>
      <c r="L13" s="723" t="str">
        <f>'PRODUCTION LIST GHOST LINE GRP'!L16</f>
        <v/>
      </c>
      <c r="M13" s="723" t="str">
        <f>'PRODUCTION LIST GHOST LINE GRP'!M16</f>
        <v/>
      </c>
      <c r="N13" s="723" t="str">
        <f>'PRODUCTION LIST GHOST LINE GRP'!N16</f>
        <v/>
      </c>
      <c r="O13" s="723" t="str">
        <f>'PRODUCTION LIST GHOST LINE GRP'!O16</f>
        <v/>
      </c>
      <c r="P13" s="723" t="str">
        <f>'PRODUCTION LIST GHOST LINE GRP'!P16</f>
        <v/>
      </c>
      <c r="Q13" s="1479">
        <f>'PRODUCTION LIST GHOST LINE GRP'!Q16</f>
        <v>0</v>
      </c>
    </row>
    <row r="14" spans="1:17" ht="23.25" customHeight="1" x14ac:dyDescent="0.2">
      <c r="A14" s="582" t="str">
        <f>'PRODUCTION LIST GHOST LINE GRP'!A17</f>
        <v>360-611-DT</v>
      </c>
      <c r="B14" s="1447">
        <f>'360 GHOST line'!J57</f>
        <v>1</v>
      </c>
      <c r="C14" s="723" t="str">
        <f>'PRODUCTION LIST GHOST LINE GRP'!C17</f>
        <v/>
      </c>
      <c r="D14" s="723" t="str">
        <f>'PRODUCTION LIST GHOST LINE GRP'!D17</f>
        <v/>
      </c>
      <c r="E14" s="723" t="str">
        <f>'PRODUCTION LIST GHOST LINE GRP'!E17</f>
        <v/>
      </c>
      <c r="F14" s="723" t="str">
        <f>'PRODUCTION LIST GHOST LINE GRP'!F17</f>
        <v/>
      </c>
      <c r="G14" s="723" t="str">
        <f>'PRODUCTION LIST GHOST LINE GRP'!G17</f>
        <v/>
      </c>
      <c r="H14" s="723" t="str">
        <f>'PRODUCTION LIST GHOST LINE GRP'!H17</f>
        <v/>
      </c>
      <c r="I14" s="723" t="str">
        <f>'PRODUCTION LIST GHOST LINE GRP'!I17</f>
        <v/>
      </c>
      <c r="J14" s="723" t="str">
        <f>'PRODUCTION LIST GHOST LINE GRP'!J17</f>
        <v/>
      </c>
      <c r="K14" s="723" t="str">
        <f>'PRODUCTION LIST GHOST LINE GRP'!K17</f>
        <v/>
      </c>
      <c r="L14" s="723" t="str">
        <f>'PRODUCTION LIST GHOST LINE GRP'!L17</f>
        <v/>
      </c>
      <c r="M14" s="723" t="str">
        <f>'PRODUCTION LIST GHOST LINE GRP'!M17</f>
        <v/>
      </c>
      <c r="N14" s="723" t="str">
        <f>'PRODUCTION LIST GHOST LINE GRP'!N17</f>
        <v/>
      </c>
      <c r="O14" s="723" t="str">
        <f>'PRODUCTION LIST GHOST LINE GRP'!O17</f>
        <v/>
      </c>
      <c r="P14" s="723" t="str">
        <f>'PRODUCTION LIST GHOST LINE GRP'!P17</f>
        <v/>
      </c>
      <c r="Q14" s="1479">
        <f>'PRODUCTION LIST GHOST LINE GRP'!Q17</f>
        <v>0</v>
      </c>
    </row>
    <row r="15" spans="1:17" ht="23.25" customHeight="1" x14ac:dyDescent="0.2">
      <c r="A15" s="582" t="str">
        <f>'PRODUCTION LIST GHOST LINE GRP'!A18</f>
        <v>360-612-DT</v>
      </c>
      <c r="B15" s="1447">
        <f>'360 GHOST line'!J58</f>
        <v>1</v>
      </c>
      <c r="C15" s="723" t="str">
        <f>'PRODUCTION LIST GHOST LINE GRP'!C18</f>
        <v/>
      </c>
      <c r="D15" s="723" t="str">
        <f>'PRODUCTION LIST GHOST LINE GRP'!D18</f>
        <v/>
      </c>
      <c r="E15" s="723" t="str">
        <f>'PRODUCTION LIST GHOST LINE GRP'!E18</f>
        <v/>
      </c>
      <c r="F15" s="723" t="str">
        <f>'PRODUCTION LIST GHOST LINE GRP'!F18</f>
        <v/>
      </c>
      <c r="G15" s="723" t="str">
        <f>'PRODUCTION LIST GHOST LINE GRP'!G18</f>
        <v/>
      </c>
      <c r="H15" s="723" t="str">
        <f>'PRODUCTION LIST GHOST LINE GRP'!H18</f>
        <v/>
      </c>
      <c r="I15" s="723" t="str">
        <f>'PRODUCTION LIST GHOST LINE GRP'!I18</f>
        <v/>
      </c>
      <c r="J15" s="723" t="str">
        <f>'PRODUCTION LIST GHOST LINE GRP'!J18</f>
        <v/>
      </c>
      <c r="K15" s="723" t="str">
        <f>'PRODUCTION LIST GHOST LINE GRP'!K18</f>
        <v/>
      </c>
      <c r="L15" s="723" t="str">
        <f>'PRODUCTION LIST GHOST LINE GRP'!L18</f>
        <v/>
      </c>
      <c r="M15" s="723" t="str">
        <f>'PRODUCTION LIST GHOST LINE GRP'!M18</f>
        <v/>
      </c>
      <c r="N15" s="723" t="str">
        <f>'PRODUCTION LIST GHOST LINE GRP'!N18</f>
        <v/>
      </c>
      <c r="O15" s="723" t="str">
        <f>'PRODUCTION LIST GHOST LINE GRP'!O18</f>
        <v/>
      </c>
      <c r="P15" s="723" t="str">
        <f>'PRODUCTION LIST GHOST LINE GRP'!P18</f>
        <v/>
      </c>
      <c r="Q15" s="1479">
        <f>'PRODUCTION LIST GHOST LINE GRP'!Q18</f>
        <v>0</v>
      </c>
    </row>
    <row r="16" spans="1:17" ht="23.25" customHeight="1" x14ac:dyDescent="0.2">
      <c r="A16" s="582" t="str">
        <f>'PRODUCTION LIST GHOST LINE GRP'!A19</f>
        <v>360-613-DT</v>
      </c>
      <c r="B16" s="1447">
        <f>'360 GHOST line'!J59</f>
        <v>1</v>
      </c>
      <c r="C16" s="723" t="str">
        <f>'PRODUCTION LIST GHOST LINE GRP'!C19</f>
        <v/>
      </c>
      <c r="D16" s="723" t="str">
        <f>'PRODUCTION LIST GHOST LINE GRP'!D19</f>
        <v/>
      </c>
      <c r="E16" s="723" t="str">
        <f>'PRODUCTION LIST GHOST LINE GRP'!E19</f>
        <v/>
      </c>
      <c r="F16" s="723" t="str">
        <f>'PRODUCTION LIST GHOST LINE GRP'!F19</f>
        <v/>
      </c>
      <c r="G16" s="723" t="str">
        <f>'PRODUCTION LIST GHOST LINE GRP'!G19</f>
        <v/>
      </c>
      <c r="H16" s="723" t="str">
        <f>'PRODUCTION LIST GHOST LINE GRP'!H19</f>
        <v/>
      </c>
      <c r="I16" s="723" t="str">
        <f>'PRODUCTION LIST GHOST LINE GRP'!I19</f>
        <v/>
      </c>
      <c r="J16" s="723" t="str">
        <f>'PRODUCTION LIST GHOST LINE GRP'!J19</f>
        <v/>
      </c>
      <c r="K16" s="723" t="str">
        <f>'PRODUCTION LIST GHOST LINE GRP'!K19</f>
        <v/>
      </c>
      <c r="L16" s="723" t="str">
        <f>'PRODUCTION LIST GHOST LINE GRP'!L19</f>
        <v/>
      </c>
      <c r="M16" s="723" t="str">
        <f>'PRODUCTION LIST GHOST LINE GRP'!M19</f>
        <v/>
      </c>
      <c r="N16" s="723" t="str">
        <f>'PRODUCTION LIST GHOST LINE GRP'!N19</f>
        <v/>
      </c>
      <c r="O16" s="723" t="str">
        <f>'PRODUCTION LIST GHOST LINE GRP'!O19</f>
        <v/>
      </c>
      <c r="P16" s="723" t="str">
        <f>'PRODUCTION LIST GHOST LINE GRP'!P19</f>
        <v/>
      </c>
      <c r="Q16" s="1479">
        <f>'PRODUCTION LIST GHOST LINE GRP'!Q19</f>
        <v>0</v>
      </c>
    </row>
    <row r="17" spans="1:17" ht="23.25" customHeight="1" x14ac:dyDescent="0.2">
      <c r="A17" s="582" t="str">
        <f>'PRODUCTION LIST GHOST LINE GRP'!A20</f>
        <v>360-614-DT</v>
      </c>
      <c r="B17" s="1447">
        <f>'360 GHOST line'!J60</f>
        <v>1</v>
      </c>
      <c r="C17" s="723" t="str">
        <f>'PRODUCTION LIST GHOST LINE GRP'!C20</f>
        <v/>
      </c>
      <c r="D17" s="723" t="str">
        <f>'PRODUCTION LIST GHOST LINE GRP'!D20</f>
        <v/>
      </c>
      <c r="E17" s="723" t="str">
        <f>'PRODUCTION LIST GHOST LINE GRP'!E20</f>
        <v/>
      </c>
      <c r="F17" s="723" t="str">
        <f>'PRODUCTION LIST GHOST LINE GRP'!F20</f>
        <v/>
      </c>
      <c r="G17" s="723" t="str">
        <f>'PRODUCTION LIST GHOST LINE GRP'!G20</f>
        <v/>
      </c>
      <c r="H17" s="723" t="str">
        <f>'PRODUCTION LIST GHOST LINE GRP'!H20</f>
        <v/>
      </c>
      <c r="I17" s="723" t="str">
        <f>'PRODUCTION LIST GHOST LINE GRP'!I20</f>
        <v/>
      </c>
      <c r="J17" s="723" t="str">
        <f>'PRODUCTION LIST GHOST LINE GRP'!J20</f>
        <v/>
      </c>
      <c r="K17" s="723" t="str">
        <f>'PRODUCTION LIST GHOST LINE GRP'!K20</f>
        <v/>
      </c>
      <c r="L17" s="723" t="str">
        <f>'PRODUCTION LIST GHOST LINE GRP'!L20</f>
        <v/>
      </c>
      <c r="M17" s="723" t="str">
        <f>'PRODUCTION LIST GHOST LINE GRP'!M20</f>
        <v/>
      </c>
      <c r="N17" s="723" t="str">
        <f>'PRODUCTION LIST GHOST LINE GRP'!N20</f>
        <v/>
      </c>
      <c r="O17" s="723" t="str">
        <f>'PRODUCTION LIST GHOST LINE GRP'!O20</f>
        <v/>
      </c>
      <c r="P17" s="723" t="str">
        <f>'PRODUCTION LIST GHOST LINE GRP'!P20</f>
        <v/>
      </c>
      <c r="Q17" s="1479">
        <f>'PRODUCTION LIST GHOST LINE GRP'!Q20</f>
        <v>0</v>
      </c>
    </row>
    <row r="18" spans="1:17" ht="23.25" customHeight="1" x14ac:dyDescent="0.2">
      <c r="A18" s="582" t="str">
        <f>'PRODUCTION LIST GHOST LINE GRP'!A21</f>
        <v>360-615</v>
      </c>
      <c r="B18" s="1447">
        <f>'360 GHOST line'!J61</f>
        <v>1</v>
      </c>
      <c r="C18" s="723" t="str">
        <f>'PRODUCTION LIST GHOST LINE GRP'!C21</f>
        <v/>
      </c>
      <c r="D18" s="723" t="str">
        <f>'PRODUCTION LIST GHOST LINE GRP'!D21</f>
        <v/>
      </c>
      <c r="E18" s="723" t="str">
        <f>'PRODUCTION LIST GHOST LINE GRP'!E21</f>
        <v/>
      </c>
      <c r="F18" s="723" t="str">
        <f>'PRODUCTION LIST GHOST LINE GRP'!F21</f>
        <v/>
      </c>
      <c r="G18" s="723" t="str">
        <f>'PRODUCTION LIST GHOST LINE GRP'!G21</f>
        <v/>
      </c>
      <c r="H18" s="723" t="str">
        <f>'PRODUCTION LIST GHOST LINE GRP'!H21</f>
        <v/>
      </c>
      <c r="I18" s="723" t="str">
        <f>'PRODUCTION LIST GHOST LINE GRP'!I21</f>
        <v/>
      </c>
      <c r="J18" s="723" t="str">
        <f>'PRODUCTION LIST GHOST LINE GRP'!J21</f>
        <v/>
      </c>
      <c r="K18" s="723" t="str">
        <f>'PRODUCTION LIST GHOST LINE GRP'!K21</f>
        <v/>
      </c>
      <c r="L18" s="723" t="str">
        <f>'PRODUCTION LIST GHOST LINE GRP'!L21</f>
        <v/>
      </c>
      <c r="M18" s="723" t="str">
        <f>'PRODUCTION LIST GHOST LINE GRP'!M21</f>
        <v/>
      </c>
      <c r="N18" s="723" t="str">
        <f>'PRODUCTION LIST GHOST LINE GRP'!N21</f>
        <v/>
      </c>
      <c r="O18" s="723" t="str">
        <f>'PRODUCTION LIST GHOST LINE GRP'!O21</f>
        <v/>
      </c>
      <c r="P18" s="723" t="str">
        <f>'PRODUCTION LIST GHOST LINE GRP'!P21</f>
        <v/>
      </c>
      <c r="Q18" s="1479">
        <f>'PRODUCTION LIST GHOST LINE GRP'!Q21</f>
        <v>0</v>
      </c>
    </row>
    <row r="19" spans="1:17" ht="23.25" customHeight="1" x14ac:dyDescent="0.2">
      <c r="A19" s="582">
        <f>'PRODUCTION LIST GHOST LINE GRP'!A22</f>
        <v>0</v>
      </c>
      <c r="B19" s="582"/>
      <c r="C19" s="723" t="str">
        <f>'PRODUCTION LIST GHOST LINE GRP'!C22</f>
        <v/>
      </c>
      <c r="D19" s="723" t="str">
        <f>'PRODUCTION LIST GHOST LINE GRP'!D22</f>
        <v/>
      </c>
      <c r="E19" s="723" t="str">
        <f>'PRODUCTION LIST GHOST LINE GRP'!E22</f>
        <v/>
      </c>
      <c r="F19" s="723" t="str">
        <f>'PRODUCTION LIST GHOST LINE GRP'!F22</f>
        <v/>
      </c>
      <c r="G19" s="723" t="str">
        <f>'PRODUCTION LIST GHOST LINE GRP'!G22</f>
        <v/>
      </c>
      <c r="H19" s="723" t="str">
        <f>'PRODUCTION LIST GHOST LINE GRP'!H22</f>
        <v/>
      </c>
      <c r="I19" s="723" t="str">
        <f>'PRODUCTION LIST GHOST LINE GRP'!I22</f>
        <v/>
      </c>
      <c r="J19" s="723" t="str">
        <f>'PRODUCTION LIST GHOST LINE GRP'!J22</f>
        <v/>
      </c>
      <c r="K19" s="723" t="str">
        <f>'PRODUCTION LIST GHOST LINE GRP'!K22</f>
        <v/>
      </c>
      <c r="L19" s="723" t="str">
        <f>'PRODUCTION LIST GHOST LINE GRP'!L22</f>
        <v/>
      </c>
      <c r="M19" s="723" t="str">
        <f>'PRODUCTION LIST GHOST LINE GRP'!M22</f>
        <v/>
      </c>
      <c r="N19" s="723" t="str">
        <f>'PRODUCTION LIST GHOST LINE GRP'!N22</f>
        <v/>
      </c>
      <c r="O19" s="723" t="str">
        <f>'PRODUCTION LIST GHOST LINE GRP'!O22</f>
        <v/>
      </c>
      <c r="P19" s="723" t="str">
        <f>'PRODUCTION LIST GHOST LINE GRP'!P22</f>
        <v/>
      </c>
      <c r="Q19" s="1479">
        <f>'PRODUCTION LIST GHOST LINE GRP'!Q22</f>
        <v>0</v>
      </c>
    </row>
    <row r="20" spans="1:17" ht="23.25" customHeight="1" x14ac:dyDescent="0.2">
      <c r="A20" s="582" t="str">
        <f>'PRODUCTION LIST GHOST LINE GRP'!A23</f>
        <v>360-621-WI-DT</v>
      </c>
      <c r="B20" s="1447">
        <f>'360 GHOST line'!J64</f>
        <v>1</v>
      </c>
      <c r="C20" s="723" t="str">
        <f>'PRODUCTION LIST GHOST LINE GRP'!C23</f>
        <v/>
      </c>
      <c r="D20" s="723" t="str">
        <f>'PRODUCTION LIST GHOST LINE GRP'!D23</f>
        <v/>
      </c>
      <c r="E20" s="723" t="str">
        <f>'PRODUCTION LIST GHOST LINE GRP'!E23</f>
        <v/>
      </c>
      <c r="F20" s="723" t="str">
        <f>'PRODUCTION LIST GHOST LINE GRP'!F23</f>
        <v/>
      </c>
      <c r="G20" s="723" t="str">
        <f>'PRODUCTION LIST GHOST LINE GRP'!G23</f>
        <v/>
      </c>
      <c r="H20" s="723" t="str">
        <f>'PRODUCTION LIST GHOST LINE GRP'!H23</f>
        <v/>
      </c>
      <c r="I20" s="723" t="str">
        <f>'PRODUCTION LIST GHOST LINE GRP'!I23</f>
        <v/>
      </c>
      <c r="J20" s="723" t="str">
        <f>'PRODUCTION LIST GHOST LINE GRP'!J23</f>
        <v/>
      </c>
      <c r="K20" s="723" t="str">
        <f>'PRODUCTION LIST GHOST LINE GRP'!K23</f>
        <v/>
      </c>
      <c r="L20" s="723" t="str">
        <f>'PRODUCTION LIST GHOST LINE GRP'!L23</f>
        <v/>
      </c>
      <c r="M20" s="723" t="str">
        <f>'PRODUCTION LIST GHOST LINE GRP'!M23</f>
        <v/>
      </c>
      <c r="N20" s="723" t="str">
        <f>'PRODUCTION LIST GHOST LINE GRP'!N23</f>
        <v/>
      </c>
      <c r="O20" s="723" t="str">
        <f>'PRODUCTION LIST GHOST LINE GRP'!O23</f>
        <v/>
      </c>
      <c r="P20" s="723" t="str">
        <f>'PRODUCTION LIST GHOST LINE GRP'!P23</f>
        <v/>
      </c>
      <c r="Q20" s="1479">
        <f>'PRODUCTION LIST GHOST LINE GRP'!Q23</f>
        <v>0</v>
      </c>
    </row>
    <row r="21" spans="1:17" ht="23.25" customHeight="1" x14ac:dyDescent="0.2">
      <c r="A21" s="582" t="str">
        <f>'PRODUCTION LIST GHOST LINE GRP'!A24</f>
        <v>360-622-DT</v>
      </c>
      <c r="B21" s="1447">
        <f>'360 GHOST line'!J65</f>
        <v>1</v>
      </c>
      <c r="C21" s="723" t="str">
        <f>'PRODUCTION LIST GHOST LINE GRP'!C24</f>
        <v/>
      </c>
      <c r="D21" s="723" t="str">
        <f>'PRODUCTION LIST GHOST LINE GRP'!D24</f>
        <v/>
      </c>
      <c r="E21" s="723" t="str">
        <f>'PRODUCTION LIST GHOST LINE GRP'!E24</f>
        <v/>
      </c>
      <c r="F21" s="723" t="str">
        <f>'PRODUCTION LIST GHOST LINE GRP'!F24</f>
        <v/>
      </c>
      <c r="G21" s="723" t="str">
        <f>'PRODUCTION LIST GHOST LINE GRP'!G24</f>
        <v/>
      </c>
      <c r="H21" s="723" t="str">
        <f>'PRODUCTION LIST GHOST LINE GRP'!H24</f>
        <v/>
      </c>
      <c r="I21" s="723" t="str">
        <f>'PRODUCTION LIST GHOST LINE GRP'!I24</f>
        <v/>
      </c>
      <c r="J21" s="723" t="str">
        <f>'PRODUCTION LIST GHOST LINE GRP'!J24</f>
        <v/>
      </c>
      <c r="K21" s="723" t="str">
        <f>'PRODUCTION LIST GHOST LINE GRP'!K24</f>
        <v/>
      </c>
      <c r="L21" s="723" t="str">
        <f>'PRODUCTION LIST GHOST LINE GRP'!L24</f>
        <v/>
      </c>
      <c r="M21" s="723" t="str">
        <f>'PRODUCTION LIST GHOST LINE GRP'!M24</f>
        <v/>
      </c>
      <c r="N21" s="723" t="str">
        <f>'PRODUCTION LIST GHOST LINE GRP'!N24</f>
        <v/>
      </c>
      <c r="O21" s="723" t="str">
        <f>'PRODUCTION LIST GHOST LINE GRP'!O24</f>
        <v/>
      </c>
      <c r="P21" s="723" t="str">
        <f>'PRODUCTION LIST GHOST LINE GRP'!P24</f>
        <v/>
      </c>
      <c r="Q21" s="1479">
        <f>'PRODUCTION LIST GHOST LINE GRP'!Q24</f>
        <v>0</v>
      </c>
    </row>
    <row r="22" spans="1:17" ht="23.25" customHeight="1" x14ac:dyDescent="0.2">
      <c r="A22" s="582" t="str">
        <f>'PRODUCTION LIST GHOST LINE GRP'!A25</f>
        <v>360-623-DT</v>
      </c>
      <c r="B22" s="1447">
        <f>'360 GHOST line'!J66</f>
        <v>1</v>
      </c>
      <c r="C22" s="723" t="str">
        <f>'PRODUCTION LIST GHOST LINE GRP'!C25</f>
        <v/>
      </c>
      <c r="D22" s="723" t="str">
        <f>'PRODUCTION LIST GHOST LINE GRP'!D25</f>
        <v/>
      </c>
      <c r="E22" s="723" t="str">
        <f>'PRODUCTION LIST GHOST LINE GRP'!E25</f>
        <v/>
      </c>
      <c r="F22" s="723" t="str">
        <f>'PRODUCTION LIST GHOST LINE GRP'!F25</f>
        <v/>
      </c>
      <c r="G22" s="723" t="str">
        <f>'PRODUCTION LIST GHOST LINE GRP'!G25</f>
        <v/>
      </c>
      <c r="H22" s="723" t="str">
        <f>'PRODUCTION LIST GHOST LINE GRP'!H25</f>
        <v/>
      </c>
      <c r="I22" s="723" t="str">
        <f>'PRODUCTION LIST GHOST LINE GRP'!I25</f>
        <v/>
      </c>
      <c r="J22" s="723" t="str">
        <f>'PRODUCTION LIST GHOST LINE GRP'!J25</f>
        <v/>
      </c>
      <c r="K22" s="723" t="str">
        <f>'PRODUCTION LIST GHOST LINE GRP'!K25</f>
        <v/>
      </c>
      <c r="L22" s="723" t="str">
        <f>'PRODUCTION LIST GHOST LINE GRP'!L25</f>
        <v/>
      </c>
      <c r="M22" s="723" t="str">
        <f>'PRODUCTION LIST GHOST LINE GRP'!M25</f>
        <v/>
      </c>
      <c r="N22" s="723" t="str">
        <f>'PRODUCTION LIST GHOST LINE GRP'!N25</f>
        <v/>
      </c>
      <c r="O22" s="723" t="str">
        <f>'PRODUCTION LIST GHOST LINE GRP'!O25</f>
        <v/>
      </c>
      <c r="P22" s="723" t="str">
        <f>'PRODUCTION LIST GHOST LINE GRP'!P25</f>
        <v/>
      </c>
      <c r="Q22" s="1479">
        <f>'PRODUCTION LIST GHOST LINE GRP'!Q25</f>
        <v>0</v>
      </c>
    </row>
    <row r="23" spans="1:17" ht="23.25" customHeight="1" x14ac:dyDescent="0.2">
      <c r="A23" s="582" t="str">
        <f>'PRODUCTION LIST GHOST LINE GRP'!A26</f>
        <v>360-624-DT</v>
      </c>
      <c r="B23" s="1447">
        <f>'360 GHOST line'!J67</f>
        <v>1</v>
      </c>
      <c r="C23" s="723" t="str">
        <f>'PRODUCTION LIST GHOST LINE GRP'!C26</f>
        <v/>
      </c>
      <c r="D23" s="723" t="str">
        <f>'PRODUCTION LIST GHOST LINE GRP'!D26</f>
        <v/>
      </c>
      <c r="E23" s="723" t="str">
        <f>'PRODUCTION LIST GHOST LINE GRP'!E26</f>
        <v/>
      </c>
      <c r="F23" s="723" t="str">
        <f>'PRODUCTION LIST GHOST LINE GRP'!F26</f>
        <v/>
      </c>
      <c r="G23" s="723" t="str">
        <f>'PRODUCTION LIST GHOST LINE GRP'!G26</f>
        <v/>
      </c>
      <c r="H23" s="723" t="str">
        <f>'PRODUCTION LIST GHOST LINE GRP'!H26</f>
        <v/>
      </c>
      <c r="I23" s="723" t="str">
        <f>'PRODUCTION LIST GHOST LINE GRP'!I26</f>
        <v/>
      </c>
      <c r="J23" s="723" t="str">
        <f>'PRODUCTION LIST GHOST LINE GRP'!J26</f>
        <v/>
      </c>
      <c r="K23" s="723" t="str">
        <f>'PRODUCTION LIST GHOST LINE GRP'!K26</f>
        <v/>
      </c>
      <c r="L23" s="723" t="str">
        <f>'PRODUCTION LIST GHOST LINE GRP'!L26</f>
        <v/>
      </c>
      <c r="M23" s="723" t="str">
        <f>'PRODUCTION LIST GHOST LINE GRP'!M26</f>
        <v/>
      </c>
      <c r="N23" s="723" t="str">
        <f>'PRODUCTION LIST GHOST LINE GRP'!N26</f>
        <v/>
      </c>
      <c r="O23" s="723" t="str">
        <f>'PRODUCTION LIST GHOST LINE GRP'!O26</f>
        <v/>
      </c>
      <c r="P23" s="723" t="str">
        <f>'PRODUCTION LIST GHOST LINE GRP'!P26</f>
        <v/>
      </c>
      <c r="Q23" s="1479">
        <f>'PRODUCTION LIST GHOST LINE GRP'!Q26</f>
        <v>0</v>
      </c>
    </row>
    <row r="24" spans="1:17" ht="23.25" customHeight="1" x14ac:dyDescent="0.2">
      <c r="A24" s="582" t="str">
        <f>'PRODUCTION LIST GHOST LINE GRP'!A27</f>
        <v>360-625</v>
      </c>
      <c r="B24" s="1447">
        <f>'360 GHOST line'!J68</f>
        <v>1</v>
      </c>
      <c r="C24" s="723" t="str">
        <f>'PRODUCTION LIST GHOST LINE GRP'!C27</f>
        <v/>
      </c>
      <c r="D24" s="723" t="str">
        <f>'PRODUCTION LIST GHOST LINE GRP'!D27</f>
        <v/>
      </c>
      <c r="E24" s="723" t="str">
        <f>'PRODUCTION LIST GHOST LINE GRP'!E27</f>
        <v/>
      </c>
      <c r="F24" s="723" t="str">
        <f>'PRODUCTION LIST GHOST LINE GRP'!F27</f>
        <v/>
      </c>
      <c r="G24" s="723" t="str">
        <f>'PRODUCTION LIST GHOST LINE GRP'!G27</f>
        <v/>
      </c>
      <c r="H24" s="723" t="str">
        <f>'PRODUCTION LIST GHOST LINE GRP'!H27</f>
        <v/>
      </c>
      <c r="I24" s="723" t="str">
        <f>'PRODUCTION LIST GHOST LINE GRP'!I27</f>
        <v/>
      </c>
      <c r="J24" s="723" t="str">
        <f>'PRODUCTION LIST GHOST LINE GRP'!J27</f>
        <v/>
      </c>
      <c r="K24" s="723" t="str">
        <f>'PRODUCTION LIST GHOST LINE GRP'!K27</f>
        <v/>
      </c>
      <c r="L24" s="723" t="str">
        <f>'PRODUCTION LIST GHOST LINE GRP'!L27</f>
        <v/>
      </c>
      <c r="M24" s="723" t="str">
        <f>'PRODUCTION LIST GHOST LINE GRP'!M27</f>
        <v/>
      </c>
      <c r="N24" s="723" t="str">
        <f>'PRODUCTION LIST GHOST LINE GRP'!N27</f>
        <v/>
      </c>
      <c r="O24" s="723" t="str">
        <f>'PRODUCTION LIST GHOST LINE GRP'!O27</f>
        <v/>
      </c>
      <c r="P24" s="723" t="str">
        <f>'PRODUCTION LIST GHOST LINE GRP'!P27</f>
        <v/>
      </c>
      <c r="Q24" s="1479">
        <f>'PRODUCTION LIST GHOST LINE GRP'!Q27</f>
        <v>0</v>
      </c>
    </row>
    <row r="25" spans="1:17" ht="23.25" customHeight="1" x14ac:dyDescent="0.2">
      <c r="A25" s="582" t="str">
        <f>'PRODUCTION LIST GHOST LINE GRP'!A28</f>
        <v>360-626-DT</v>
      </c>
      <c r="B25" s="1447">
        <f>'360 GHOST line'!J69</f>
        <v>1</v>
      </c>
      <c r="C25" s="723" t="str">
        <f>'PRODUCTION LIST GHOST LINE GRP'!C28</f>
        <v/>
      </c>
      <c r="D25" s="723" t="str">
        <f>'PRODUCTION LIST GHOST LINE GRP'!D28</f>
        <v/>
      </c>
      <c r="E25" s="723" t="str">
        <f>'PRODUCTION LIST GHOST LINE GRP'!E28</f>
        <v/>
      </c>
      <c r="F25" s="723" t="str">
        <f>'PRODUCTION LIST GHOST LINE GRP'!F28</f>
        <v/>
      </c>
      <c r="G25" s="723" t="str">
        <f>'PRODUCTION LIST GHOST LINE GRP'!G28</f>
        <v/>
      </c>
      <c r="H25" s="723" t="str">
        <f>'PRODUCTION LIST GHOST LINE GRP'!H28</f>
        <v/>
      </c>
      <c r="I25" s="723" t="str">
        <f>'PRODUCTION LIST GHOST LINE GRP'!I28</f>
        <v/>
      </c>
      <c r="J25" s="723" t="str">
        <f>'PRODUCTION LIST GHOST LINE GRP'!J28</f>
        <v/>
      </c>
      <c r="K25" s="723" t="str">
        <f>'PRODUCTION LIST GHOST LINE GRP'!K28</f>
        <v/>
      </c>
      <c r="L25" s="723" t="str">
        <f>'PRODUCTION LIST GHOST LINE GRP'!L28</f>
        <v/>
      </c>
      <c r="M25" s="723" t="str">
        <f>'PRODUCTION LIST GHOST LINE GRP'!M28</f>
        <v/>
      </c>
      <c r="N25" s="723" t="str">
        <f>'PRODUCTION LIST GHOST LINE GRP'!N28</f>
        <v/>
      </c>
      <c r="O25" s="723" t="str">
        <f>'PRODUCTION LIST GHOST LINE GRP'!O28</f>
        <v/>
      </c>
      <c r="P25" s="723" t="str">
        <f>'PRODUCTION LIST GHOST LINE GRP'!P28</f>
        <v/>
      </c>
      <c r="Q25" s="1479">
        <f>'PRODUCTION LIST GHOST LINE GRP'!Q28</f>
        <v>0</v>
      </c>
    </row>
    <row r="26" spans="1:17" ht="23.25" customHeight="1" x14ac:dyDescent="0.2">
      <c r="A26" s="582" t="str">
        <f>'PRODUCTION LIST GHOST LINE GRP'!A29</f>
        <v>360-627</v>
      </c>
      <c r="B26" s="1447">
        <f>'360 GHOST line'!J70</f>
        <v>1</v>
      </c>
      <c r="C26" s="723" t="str">
        <f>'PRODUCTION LIST GHOST LINE GRP'!C29</f>
        <v/>
      </c>
      <c r="D26" s="723" t="str">
        <f>'PRODUCTION LIST GHOST LINE GRP'!D29</f>
        <v/>
      </c>
      <c r="E26" s="723" t="str">
        <f>'PRODUCTION LIST GHOST LINE GRP'!E29</f>
        <v/>
      </c>
      <c r="F26" s="723" t="str">
        <f>'PRODUCTION LIST GHOST LINE GRP'!F29</f>
        <v/>
      </c>
      <c r="G26" s="723" t="str">
        <f>'PRODUCTION LIST GHOST LINE GRP'!G29</f>
        <v/>
      </c>
      <c r="H26" s="723" t="str">
        <f>'PRODUCTION LIST GHOST LINE GRP'!H29</f>
        <v/>
      </c>
      <c r="I26" s="723" t="str">
        <f>'PRODUCTION LIST GHOST LINE GRP'!I29</f>
        <v/>
      </c>
      <c r="J26" s="723" t="str">
        <f>'PRODUCTION LIST GHOST LINE GRP'!J29</f>
        <v/>
      </c>
      <c r="K26" s="723" t="str">
        <f>'PRODUCTION LIST GHOST LINE GRP'!K29</f>
        <v/>
      </c>
      <c r="L26" s="723" t="str">
        <f>'PRODUCTION LIST GHOST LINE GRP'!L29</f>
        <v/>
      </c>
      <c r="M26" s="723" t="str">
        <f>'PRODUCTION LIST GHOST LINE GRP'!M29</f>
        <v/>
      </c>
      <c r="N26" s="723" t="str">
        <f>'PRODUCTION LIST GHOST LINE GRP'!N29</f>
        <v/>
      </c>
      <c r="O26" s="723" t="str">
        <f>'PRODUCTION LIST GHOST LINE GRP'!O29</f>
        <v/>
      </c>
      <c r="P26" s="723" t="str">
        <f>'PRODUCTION LIST GHOST LINE GRP'!P29</f>
        <v/>
      </c>
      <c r="Q26" s="1479">
        <f>'PRODUCTION LIST GHOST LINE GRP'!Q29</f>
        <v>0</v>
      </c>
    </row>
    <row r="27" spans="1:17" ht="23.25" customHeight="1" x14ac:dyDescent="0.2">
      <c r="A27" s="582" t="str">
        <f>'PRODUCTION LIST GHOST LINE GRP'!A30</f>
        <v>360-628</v>
      </c>
      <c r="B27" s="1447">
        <f>'360 GHOST line'!J71</f>
        <v>1</v>
      </c>
      <c r="C27" s="723" t="str">
        <f>'PRODUCTION LIST GHOST LINE GRP'!C30</f>
        <v/>
      </c>
      <c r="D27" s="723" t="str">
        <f>'PRODUCTION LIST GHOST LINE GRP'!D30</f>
        <v/>
      </c>
      <c r="E27" s="723" t="str">
        <f>'PRODUCTION LIST GHOST LINE GRP'!E30</f>
        <v/>
      </c>
      <c r="F27" s="723" t="str">
        <f>'PRODUCTION LIST GHOST LINE GRP'!F30</f>
        <v/>
      </c>
      <c r="G27" s="723" t="str">
        <f>'PRODUCTION LIST GHOST LINE GRP'!G30</f>
        <v/>
      </c>
      <c r="H27" s="723" t="str">
        <f>'PRODUCTION LIST GHOST LINE GRP'!H30</f>
        <v/>
      </c>
      <c r="I27" s="723" t="str">
        <f>'PRODUCTION LIST GHOST LINE GRP'!I30</f>
        <v/>
      </c>
      <c r="J27" s="723" t="str">
        <f>'PRODUCTION LIST GHOST LINE GRP'!J30</f>
        <v/>
      </c>
      <c r="K27" s="723" t="str">
        <f>'PRODUCTION LIST GHOST LINE GRP'!K30</f>
        <v/>
      </c>
      <c r="L27" s="723" t="str">
        <f>'PRODUCTION LIST GHOST LINE GRP'!L30</f>
        <v/>
      </c>
      <c r="M27" s="723" t="str">
        <f>'PRODUCTION LIST GHOST LINE GRP'!M30</f>
        <v/>
      </c>
      <c r="N27" s="723" t="str">
        <f>'PRODUCTION LIST GHOST LINE GRP'!N30</f>
        <v/>
      </c>
      <c r="O27" s="723" t="str">
        <f>'PRODUCTION LIST GHOST LINE GRP'!O30</f>
        <v/>
      </c>
      <c r="P27" s="723" t="str">
        <f>'PRODUCTION LIST GHOST LINE GRP'!P30</f>
        <v/>
      </c>
      <c r="Q27" s="1479">
        <f>'PRODUCTION LIST GHOST LINE GRP'!Q30</f>
        <v>0</v>
      </c>
    </row>
    <row r="28" spans="1:17" ht="23.25" customHeight="1" x14ac:dyDescent="0.2">
      <c r="A28" s="582" t="str">
        <f>'PRODUCTION LIST GHOST LINE GRP'!A31</f>
        <v>360-629-DT</v>
      </c>
      <c r="B28" s="1447">
        <f>'360 GHOST line'!J72</f>
        <v>1</v>
      </c>
      <c r="C28" s="723" t="str">
        <f>'PRODUCTION LIST GHOST LINE GRP'!C31</f>
        <v/>
      </c>
      <c r="D28" s="723" t="str">
        <f>'PRODUCTION LIST GHOST LINE GRP'!D31</f>
        <v/>
      </c>
      <c r="E28" s="723" t="str">
        <f>'PRODUCTION LIST GHOST LINE GRP'!E31</f>
        <v/>
      </c>
      <c r="F28" s="723" t="str">
        <f>'PRODUCTION LIST GHOST LINE GRP'!F31</f>
        <v/>
      </c>
      <c r="G28" s="723" t="str">
        <f>'PRODUCTION LIST GHOST LINE GRP'!G31</f>
        <v/>
      </c>
      <c r="H28" s="723" t="str">
        <f>'PRODUCTION LIST GHOST LINE GRP'!H31</f>
        <v/>
      </c>
      <c r="I28" s="723" t="str">
        <f>'PRODUCTION LIST GHOST LINE GRP'!I31</f>
        <v/>
      </c>
      <c r="J28" s="723" t="str">
        <f>'PRODUCTION LIST GHOST LINE GRP'!J31</f>
        <v/>
      </c>
      <c r="K28" s="723" t="str">
        <f>'PRODUCTION LIST GHOST LINE GRP'!K31</f>
        <v/>
      </c>
      <c r="L28" s="723" t="str">
        <f>'PRODUCTION LIST GHOST LINE GRP'!L31</f>
        <v/>
      </c>
      <c r="M28" s="723" t="str">
        <f>'PRODUCTION LIST GHOST LINE GRP'!M31</f>
        <v/>
      </c>
      <c r="N28" s="723" t="str">
        <f>'PRODUCTION LIST GHOST LINE GRP'!N31</f>
        <v/>
      </c>
      <c r="O28" s="723" t="str">
        <f>'PRODUCTION LIST GHOST LINE GRP'!O31</f>
        <v/>
      </c>
      <c r="P28" s="723" t="str">
        <f>'PRODUCTION LIST GHOST LINE GRP'!P31</f>
        <v/>
      </c>
      <c r="Q28" s="1479">
        <f>'PRODUCTION LIST GHOST LINE GRP'!Q31</f>
        <v>0</v>
      </c>
    </row>
    <row r="29" spans="1:17" ht="23.25" customHeight="1" x14ac:dyDescent="0.2">
      <c r="A29" s="582" t="str">
        <f>'PRODUCTION LIST GHOST LINE GRP'!A32</f>
        <v>360-630-DT</v>
      </c>
      <c r="B29" s="1447">
        <f>'360 GHOST line'!J73</f>
        <v>1</v>
      </c>
      <c r="C29" s="723" t="str">
        <f>'PRODUCTION LIST GHOST LINE GRP'!C32</f>
        <v/>
      </c>
      <c r="D29" s="723" t="str">
        <f>'PRODUCTION LIST GHOST LINE GRP'!D32</f>
        <v/>
      </c>
      <c r="E29" s="723" t="str">
        <f>'PRODUCTION LIST GHOST LINE GRP'!E32</f>
        <v/>
      </c>
      <c r="F29" s="723" t="str">
        <f>'PRODUCTION LIST GHOST LINE GRP'!F32</f>
        <v/>
      </c>
      <c r="G29" s="723" t="str">
        <f>'PRODUCTION LIST GHOST LINE GRP'!G32</f>
        <v/>
      </c>
      <c r="H29" s="723" t="str">
        <f>'PRODUCTION LIST GHOST LINE GRP'!H32</f>
        <v/>
      </c>
      <c r="I29" s="723" t="str">
        <f>'PRODUCTION LIST GHOST LINE GRP'!I32</f>
        <v/>
      </c>
      <c r="J29" s="723" t="str">
        <f>'PRODUCTION LIST GHOST LINE GRP'!J32</f>
        <v/>
      </c>
      <c r="K29" s="723" t="str">
        <f>'PRODUCTION LIST GHOST LINE GRP'!K32</f>
        <v/>
      </c>
      <c r="L29" s="723" t="str">
        <f>'PRODUCTION LIST GHOST LINE GRP'!L32</f>
        <v/>
      </c>
      <c r="M29" s="723" t="str">
        <f>'PRODUCTION LIST GHOST LINE GRP'!M32</f>
        <v/>
      </c>
      <c r="N29" s="723" t="str">
        <f>'PRODUCTION LIST GHOST LINE GRP'!N32</f>
        <v/>
      </c>
      <c r="O29" s="723" t="str">
        <f>'PRODUCTION LIST GHOST LINE GRP'!O32</f>
        <v/>
      </c>
      <c r="P29" s="723" t="str">
        <f>'PRODUCTION LIST GHOST LINE GRP'!P32</f>
        <v/>
      </c>
      <c r="Q29" s="1479">
        <f>'PRODUCTION LIST GHOST LINE GRP'!Q32</f>
        <v>0</v>
      </c>
    </row>
    <row r="30" spans="1:17" ht="23.25" customHeight="1" x14ac:dyDescent="0.2">
      <c r="A30" s="582" t="str">
        <f>'PRODUCTION LIST GHOST LINE GRP'!A33</f>
        <v>360-631-DT</v>
      </c>
      <c r="B30" s="1447">
        <f>'360 GHOST line'!J74</f>
        <v>1</v>
      </c>
      <c r="C30" s="723" t="str">
        <f>'PRODUCTION LIST GHOST LINE GRP'!C33</f>
        <v/>
      </c>
      <c r="D30" s="723" t="str">
        <f>'PRODUCTION LIST GHOST LINE GRP'!D33</f>
        <v/>
      </c>
      <c r="E30" s="723" t="str">
        <f>'PRODUCTION LIST GHOST LINE GRP'!E33</f>
        <v/>
      </c>
      <c r="F30" s="723" t="str">
        <f>'PRODUCTION LIST GHOST LINE GRP'!F33</f>
        <v/>
      </c>
      <c r="G30" s="723" t="str">
        <f>'PRODUCTION LIST GHOST LINE GRP'!G33</f>
        <v/>
      </c>
      <c r="H30" s="723" t="str">
        <f>'PRODUCTION LIST GHOST LINE GRP'!H33</f>
        <v/>
      </c>
      <c r="I30" s="723" t="str">
        <f>'PRODUCTION LIST GHOST LINE GRP'!I33</f>
        <v/>
      </c>
      <c r="J30" s="723" t="str">
        <f>'PRODUCTION LIST GHOST LINE GRP'!J33</f>
        <v/>
      </c>
      <c r="K30" s="723" t="str">
        <f>'PRODUCTION LIST GHOST LINE GRP'!K33</f>
        <v/>
      </c>
      <c r="L30" s="723" t="str">
        <f>'PRODUCTION LIST GHOST LINE GRP'!L33</f>
        <v/>
      </c>
      <c r="M30" s="723" t="str">
        <f>'PRODUCTION LIST GHOST LINE GRP'!M33</f>
        <v/>
      </c>
      <c r="N30" s="723" t="str">
        <f>'PRODUCTION LIST GHOST LINE GRP'!N33</f>
        <v/>
      </c>
      <c r="O30" s="723" t="str">
        <f>'PRODUCTION LIST GHOST LINE GRP'!O33</f>
        <v/>
      </c>
      <c r="P30" s="723" t="str">
        <f>'PRODUCTION LIST GHOST LINE GRP'!P33</f>
        <v/>
      </c>
      <c r="Q30" s="1479">
        <f>'PRODUCTION LIST GHOST LINE GRP'!Q33</f>
        <v>0</v>
      </c>
    </row>
    <row r="31" spans="1:17" ht="23.25" customHeight="1" x14ac:dyDescent="0.2">
      <c r="A31" s="582" t="str">
        <f>'PRODUCTION LIST GHOST LINE GRP'!A34</f>
        <v>360-632-WI-DT</v>
      </c>
      <c r="B31" s="1447">
        <f>'360 GHOST line'!J75</f>
        <v>1</v>
      </c>
      <c r="C31" s="723" t="str">
        <f>'PRODUCTION LIST GHOST LINE GRP'!C34</f>
        <v/>
      </c>
      <c r="D31" s="723" t="str">
        <f>'PRODUCTION LIST GHOST LINE GRP'!D34</f>
        <v/>
      </c>
      <c r="E31" s="723" t="str">
        <f>'PRODUCTION LIST GHOST LINE GRP'!E34</f>
        <v/>
      </c>
      <c r="F31" s="723" t="str">
        <f>'PRODUCTION LIST GHOST LINE GRP'!F34</f>
        <v/>
      </c>
      <c r="G31" s="723" t="str">
        <f>'PRODUCTION LIST GHOST LINE GRP'!G34</f>
        <v/>
      </c>
      <c r="H31" s="723" t="str">
        <f>'PRODUCTION LIST GHOST LINE GRP'!H34</f>
        <v/>
      </c>
      <c r="I31" s="723" t="str">
        <f>'PRODUCTION LIST GHOST LINE GRP'!I34</f>
        <v/>
      </c>
      <c r="J31" s="723" t="str">
        <f>'PRODUCTION LIST GHOST LINE GRP'!J34</f>
        <v/>
      </c>
      <c r="K31" s="723" t="str">
        <f>'PRODUCTION LIST GHOST LINE GRP'!K34</f>
        <v/>
      </c>
      <c r="L31" s="723" t="str">
        <f>'PRODUCTION LIST GHOST LINE GRP'!L34</f>
        <v/>
      </c>
      <c r="M31" s="723" t="str">
        <f>'PRODUCTION LIST GHOST LINE GRP'!M34</f>
        <v/>
      </c>
      <c r="N31" s="723" t="str">
        <f>'PRODUCTION LIST GHOST LINE GRP'!N34</f>
        <v/>
      </c>
      <c r="O31" s="723" t="str">
        <f>'PRODUCTION LIST GHOST LINE GRP'!O34</f>
        <v/>
      </c>
      <c r="P31" s="723" t="str">
        <f>'PRODUCTION LIST GHOST LINE GRP'!P34</f>
        <v/>
      </c>
      <c r="Q31" s="1479">
        <f>'PRODUCTION LIST GHOST LINE GRP'!Q34</f>
        <v>0</v>
      </c>
    </row>
    <row r="32" spans="1:17" ht="23.25" customHeight="1" x14ac:dyDescent="0.2">
      <c r="A32" s="582" t="str">
        <f>'PRODUCTION LIST GHOST LINE GRP'!A36</f>
        <v>360-641-DT</v>
      </c>
      <c r="B32" s="1447">
        <f>'360 GHOST line'!J33</f>
        <v>1</v>
      </c>
      <c r="C32" s="723" t="str">
        <f>'PRODUCTION LIST GHOST LINE GRP'!C36</f>
        <v/>
      </c>
      <c r="D32" s="723" t="str">
        <f>'PRODUCTION LIST GHOST LINE GRP'!D36</f>
        <v/>
      </c>
      <c r="E32" s="723" t="str">
        <f>'PRODUCTION LIST GHOST LINE GRP'!E36</f>
        <v/>
      </c>
      <c r="F32" s="723" t="str">
        <f>'PRODUCTION LIST GHOST LINE GRP'!F36</f>
        <v/>
      </c>
      <c r="G32" s="723" t="str">
        <f>'PRODUCTION LIST GHOST LINE GRP'!G36</f>
        <v/>
      </c>
      <c r="H32" s="723" t="str">
        <f>'PRODUCTION LIST GHOST LINE GRP'!H36</f>
        <v/>
      </c>
      <c r="I32" s="723" t="str">
        <f>'PRODUCTION LIST GHOST LINE GRP'!I36</f>
        <v/>
      </c>
      <c r="J32" s="723" t="str">
        <f>'PRODUCTION LIST GHOST LINE GRP'!J36</f>
        <v/>
      </c>
      <c r="K32" s="723" t="str">
        <f>'PRODUCTION LIST GHOST LINE GRP'!K36</f>
        <v/>
      </c>
      <c r="L32" s="723" t="str">
        <f>'PRODUCTION LIST GHOST LINE GRP'!L36</f>
        <v/>
      </c>
      <c r="M32" s="723" t="str">
        <f>'PRODUCTION LIST GHOST LINE GRP'!M36</f>
        <v/>
      </c>
      <c r="N32" s="723" t="str">
        <f>'PRODUCTION LIST GHOST LINE GRP'!N36</f>
        <v/>
      </c>
      <c r="O32" s="723" t="str">
        <f>'PRODUCTION LIST GHOST LINE GRP'!O36</f>
        <v/>
      </c>
      <c r="P32" s="723" t="str">
        <f>'PRODUCTION LIST GHOST LINE GRP'!P36</f>
        <v/>
      </c>
      <c r="Q32" s="1479">
        <f>'PRODUCTION LIST GHOST LINE GRP'!Q36</f>
        <v>0</v>
      </c>
    </row>
    <row r="33" spans="1:17" ht="23.25" customHeight="1" x14ac:dyDescent="0.2">
      <c r="A33" s="582" t="str">
        <f>'PRODUCTION LIST GHOST LINE GRP'!A37</f>
        <v>360-642-B-DT</v>
      </c>
      <c r="B33" s="1447">
        <f>'360 GHOST line'!J34</f>
        <v>1</v>
      </c>
      <c r="C33" s="723" t="str">
        <f>'PRODUCTION LIST GHOST LINE GRP'!C37</f>
        <v/>
      </c>
      <c r="D33" s="723" t="str">
        <f>'PRODUCTION LIST GHOST LINE GRP'!D37</f>
        <v/>
      </c>
      <c r="E33" s="723" t="str">
        <f>'PRODUCTION LIST GHOST LINE GRP'!E37</f>
        <v/>
      </c>
      <c r="F33" s="723" t="str">
        <f>'PRODUCTION LIST GHOST LINE GRP'!F37</f>
        <v/>
      </c>
      <c r="G33" s="723" t="str">
        <f>'PRODUCTION LIST GHOST LINE GRP'!G37</f>
        <v/>
      </c>
      <c r="H33" s="723" t="str">
        <f>'PRODUCTION LIST GHOST LINE GRP'!H37</f>
        <v/>
      </c>
      <c r="I33" s="723" t="str">
        <f>'PRODUCTION LIST GHOST LINE GRP'!I37</f>
        <v/>
      </c>
      <c r="J33" s="723" t="str">
        <f>'PRODUCTION LIST GHOST LINE GRP'!J37</f>
        <v/>
      </c>
      <c r="K33" s="723" t="str">
        <f>'PRODUCTION LIST GHOST LINE GRP'!K37</f>
        <v/>
      </c>
      <c r="L33" s="723" t="str">
        <f>'PRODUCTION LIST GHOST LINE GRP'!L37</f>
        <v/>
      </c>
      <c r="M33" s="723" t="str">
        <f>'PRODUCTION LIST GHOST LINE GRP'!M37</f>
        <v/>
      </c>
      <c r="N33" s="723" t="str">
        <f>'PRODUCTION LIST GHOST LINE GRP'!N37</f>
        <v/>
      </c>
      <c r="O33" s="723" t="str">
        <f>'PRODUCTION LIST GHOST LINE GRP'!O37</f>
        <v/>
      </c>
      <c r="P33" s="723" t="str">
        <f>'PRODUCTION LIST GHOST LINE GRP'!P37</f>
        <v/>
      </c>
      <c r="Q33" s="1479">
        <f>'PRODUCTION LIST GHOST LINE GRP'!Q37</f>
        <v>0</v>
      </c>
    </row>
    <row r="34" spans="1:17" ht="23.25" customHeight="1" x14ac:dyDescent="0.2">
      <c r="A34" s="582" t="str">
        <f>'PRODUCTION LIST GHOST LINE GRP'!A38</f>
        <v>360-643-B-DT</v>
      </c>
      <c r="B34" s="1447">
        <f>'360 GHOST line'!J35</f>
        <v>1</v>
      </c>
      <c r="C34" s="723" t="str">
        <f>'PRODUCTION LIST GHOST LINE GRP'!C38</f>
        <v/>
      </c>
      <c r="D34" s="723" t="str">
        <f>'PRODUCTION LIST GHOST LINE GRP'!D38</f>
        <v/>
      </c>
      <c r="E34" s="723" t="str">
        <f>'PRODUCTION LIST GHOST LINE GRP'!E38</f>
        <v/>
      </c>
      <c r="F34" s="723" t="str">
        <f>'PRODUCTION LIST GHOST LINE GRP'!F38</f>
        <v/>
      </c>
      <c r="G34" s="723" t="str">
        <f>'PRODUCTION LIST GHOST LINE GRP'!G38</f>
        <v/>
      </c>
      <c r="H34" s="723" t="str">
        <f>'PRODUCTION LIST GHOST LINE GRP'!H38</f>
        <v/>
      </c>
      <c r="I34" s="723" t="str">
        <f>'PRODUCTION LIST GHOST LINE GRP'!I38</f>
        <v/>
      </c>
      <c r="J34" s="723" t="str">
        <f>'PRODUCTION LIST GHOST LINE GRP'!J38</f>
        <v/>
      </c>
      <c r="K34" s="723" t="str">
        <f>'PRODUCTION LIST GHOST LINE GRP'!K38</f>
        <v/>
      </c>
      <c r="L34" s="723" t="str">
        <f>'PRODUCTION LIST GHOST LINE GRP'!L38</f>
        <v/>
      </c>
      <c r="M34" s="723" t="str">
        <f>'PRODUCTION LIST GHOST LINE GRP'!M38</f>
        <v/>
      </c>
      <c r="N34" s="723" t="str">
        <f>'PRODUCTION LIST GHOST LINE GRP'!N38</f>
        <v/>
      </c>
      <c r="O34" s="723" t="str">
        <f>'PRODUCTION LIST GHOST LINE GRP'!O38</f>
        <v/>
      </c>
      <c r="P34" s="723" t="str">
        <f>'PRODUCTION LIST GHOST LINE GRP'!P38</f>
        <v/>
      </c>
      <c r="Q34" s="1479">
        <f>'PRODUCTION LIST GHOST LINE GRP'!Q38</f>
        <v>0</v>
      </c>
    </row>
    <row r="35" spans="1:17" ht="23.25" customHeight="1" x14ac:dyDescent="0.2">
      <c r="A35" s="582" t="str">
        <f>'PRODUCTION LIST GHOST LINE GRP'!A39</f>
        <v>360-644-B-DT</v>
      </c>
      <c r="B35" s="1447">
        <f>'360 GHOST line'!J36</f>
        <v>1</v>
      </c>
      <c r="C35" s="723" t="str">
        <f>'PRODUCTION LIST GHOST LINE GRP'!C39</f>
        <v/>
      </c>
      <c r="D35" s="723" t="str">
        <f>'PRODUCTION LIST GHOST LINE GRP'!D39</f>
        <v/>
      </c>
      <c r="E35" s="723" t="str">
        <f>'PRODUCTION LIST GHOST LINE GRP'!E39</f>
        <v/>
      </c>
      <c r="F35" s="723" t="str">
        <f>'PRODUCTION LIST GHOST LINE GRP'!F39</f>
        <v/>
      </c>
      <c r="G35" s="723" t="str">
        <f>'PRODUCTION LIST GHOST LINE GRP'!G39</f>
        <v/>
      </c>
      <c r="H35" s="723" t="str">
        <f>'PRODUCTION LIST GHOST LINE GRP'!H39</f>
        <v/>
      </c>
      <c r="I35" s="723" t="str">
        <f>'PRODUCTION LIST GHOST LINE GRP'!I39</f>
        <v/>
      </c>
      <c r="J35" s="723" t="str">
        <f>'PRODUCTION LIST GHOST LINE GRP'!J39</f>
        <v/>
      </c>
      <c r="K35" s="723" t="str">
        <f>'PRODUCTION LIST GHOST LINE GRP'!K39</f>
        <v/>
      </c>
      <c r="L35" s="723" t="str">
        <f>'PRODUCTION LIST GHOST LINE GRP'!L39</f>
        <v/>
      </c>
      <c r="M35" s="723" t="str">
        <f>'PRODUCTION LIST GHOST LINE GRP'!M39</f>
        <v/>
      </c>
      <c r="N35" s="723" t="str">
        <f>'PRODUCTION LIST GHOST LINE GRP'!N39</f>
        <v/>
      </c>
      <c r="O35" s="723" t="str">
        <f>'PRODUCTION LIST GHOST LINE GRP'!O39</f>
        <v/>
      </c>
      <c r="P35" s="723" t="str">
        <f>'PRODUCTION LIST GHOST LINE GRP'!P39</f>
        <v/>
      </c>
      <c r="Q35" s="1479">
        <f>'PRODUCTION LIST GHOST LINE GRP'!Q39</f>
        <v>0</v>
      </c>
    </row>
    <row r="36" spans="1:17" ht="23.25" customHeight="1" x14ac:dyDescent="0.2">
      <c r="A36" s="582" t="str">
        <f>'PRODUCTION LIST GHOST LINE GRP'!A40</f>
        <v>360-645-DT</v>
      </c>
      <c r="B36" s="1447">
        <f>'360 GHOST line'!J37</f>
        <v>1</v>
      </c>
      <c r="C36" s="723" t="str">
        <f>'PRODUCTION LIST GHOST LINE GRP'!C40</f>
        <v/>
      </c>
      <c r="D36" s="723" t="str">
        <f>'PRODUCTION LIST GHOST LINE GRP'!D40</f>
        <v/>
      </c>
      <c r="E36" s="723" t="str">
        <f>'PRODUCTION LIST GHOST LINE GRP'!E40</f>
        <v/>
      </c>
      <c r="F36" s="723" t="str">
        <f>'PRODUCTION LIST GHOST LINE GRP'!F40</f>
        <v/>
      </c>
      <c r="G36" s="723" t="str">
        <f>'PRODUCTION LIST GHOST LINE GRP'!G40</f>
        <v/>
      </c>
      <c r="H36" s="723" t="str">
        <f>'PRODUCTION LIST GHOST LINE GRP'!H40</f>
        <v/>
      </c>
      <c r="I36" s="723" t="str">
        <f>'PRODUCTION LIST GHOST LINE GRP'!I40</f>
        <v/>
      </c>
      <c r="J36" s="723" t="str">
        <f>'PRODUCTION LIST GHOST LINE GRP'!J40</f>
        <v/>
      </c>
      <c r="K36" s="723" t="str">
        <f>'PRODUCTION LIST GHOST LINE GRP'!K40</f>
        <v/>
      </c>
      <c r="L36" s="723" t="str">
        <f>'PRODUCTION LIST GHOST LINE GRP'!L40</f>
        <v/>
      </c>
      <c r="M36" s="723" t="str">
        <f>'PRODUCTION LIST GHOST LINE GRP'!M40</f>
        <v/>
      </c>
      <c r="N36" s="723" t="str">
        <f>'PRODUCTION LIST GHOST LINE GRP'!N40</f>
        <v/>
      </c>
      <c r="O36" s="723" t="str">
        <f>'PRODUCTION LIST GHOST LINE GRP'!O40</f>
        <v/>
      </c>
      <c r="P36" s="723" t="str">
        <f>'PRODUCTION LIST GHOST LINE GRP'!P40</f>
        <v/>
      </c>
      <c r="Q36" s="1479">
        <f>'PRODUCTION LIST GHOST LINE GRP'!Q40</f>
        <v>0</v>
      </c>
    </row>
    <row r="37" spans="1:17" ht="23.25" customHeight="1" x14ac:dyDescent="0.2">
      <c r="A37" s="582" t="str">
        <f>'PRODUCTION LIST GHOST LINE GRP'!A41</f>
        <v>360-646-DT</v>
      </c>
      <c r="B37" s="1447">
        <f>'360 GHOST line'!J38</f>
        <v>1</v>
      </c>
      <c r="C37" s="723" t="str">
        <f>'PRODUCTION LIST GHOST LINE GRP'!C41</f>
        <v/>
      </c>
      <c r="D37" s="723" t="str">
        <f>'PRODUCTION LIST GHOST LINE GRP'!D41</f>
        <v/>
      </c>
      <c r="E37" s="723" t="str">
        <f>'PRODUCTION LIST GHOST LINE GRP'!E41</f>
        <v/>
      </c>
      <c r="F37" s="723" t="str">
        <f>'PRODUCTION LIST GHOST LINE GRP'!F41</f>
        <v/>
      </c>
      <c r="G37" s="723" t="str">
        <f>'PRODUCTION LIST GHOST LINE GRP'!G41</f>
        <v/>
      </c>
      <c r="H37" s="723" t="str">
        <f>'PRODUCTION LIST GHOST LINE GRP'!H41</f>
        <v/>
      </c>
      <c r="I37" s="723" t="str">
        <f>'PRODUCTION LIST GHOST LINE GRP'!I41</f>
        <v/>
      </c>
      <c r="J37" s="723" t="str">
        <f>'PRODUCTION LIST GHOST LINE GRP'!J41</f>
        <v/>
      </c>
      <c r="K37" s="723" t="str">
        <f>'PRODUCTION LIST GHOST LINE GRP'!K41</f>
        <v/>
      </c>
      <c r="L37" s="723" t="str">
        <f>'PRODUCTION LIST GHOST LINE GRP'!L41</f>
        <v/>
      </c>
      <c r="M37" s="723" t="str">
        <f>'PRODUCTION LIST GHOST LINE GRP'!M41</f>
        <v/>
      </c>
      <c r="N37" s="723" t="str">
        <f>'PRODUCTION LIST GHOST LINE GRP'!N41</f>
        <v/>
      </c>
      <c r="O37" s="723" t="str">
        <f>'PRODUCTION LIST GHOST LINE GRP'!O41</f>
        <v/>
      </c>
      <c r="P37" s="723" t="str">
        <f>'PRODUCTION LIST GHOST LINE GRP'!P41</f>
        <v/>
      </c>
      <c r="Q37" s="1479">
        <f>'PRODUCTION LIST GHOST LINE GRP'!Q41</f>
        <v>0</v>
      </c>
    </row>
    <row r="38" spans="1:17" ht="23.25" customHeight="1" x14ac:dyDescent="0.2">
      <c r="A38" s="582" t="str">
        <f>'PRODUCTION LIST GHOST LINE GRP'!A42</f>
        <v>360-647-DT</v>
      </c>
      <c r="B38" s="1447">
        <f>'360 GHOST line'!J39</f>
        <v>1</v>
      </c>
      <c r="C38" s="723" t="str">
        <f>'PRODUCTION LIST GHOST LINE GRP'!C42</f>
        <v/>
      </c>
      <c r="D38" s="723" t="str">
        <f>'PRODUCTION LIST GHOST LINE GRP'!D42</f>
        <v/>
      </c>
      <c r="E38" s="723" t="str">
        <f>'PRODUCTION LIST GHOST LINE GRP'!E42</f>
        <v/>
      </c>
      <c r="F38" s="723" t="str">
        <f>'PRODUCTION LIST GHOST LINE GRP'!F42</f>
        <v/>
      </c>
      <c r="G38" s="723" t="str">
        <f>'PRODUCTION LIST GHOST LINE GRP'!G42</f>
        <v/>
      </c>
      <c r="H38" s="723" t="str">
        <f>'PRODUCTION LIST GHOST LINE GRP'!H42</f>
        <v/>
      </c>
      <c r="I38" s="723" t="str">
        <f>'PRODUCTION LIST GHOST LINE GRP'!I42</f>
        <v/>
      </c>
      <c r="J38" s="723" t="str">
        <f>'PRODUCTION LIST GHOST LINE GRP'!J42</f>
        <v/>
      </c>
      <c r="K38" s="723" t="str">
        <f>'PRODUCTION LIST GHOST LINE GRP'!K42</f>
        <v/>
      </c>
      <c r="L38" s="723" t="str">
        <f>'PRODUCTION LIST GHOST LINE GRP'!L42</f>
        <v/>
      </c>
      <c r="M38" s="723" t="str">
        <f>'PRODUCTION LIST GHOST LINE GRP'!M42</f>
        <v/>
      </c>
      <c r="N38" s="723" t="str">
        <f>'PRODUCTION LIST GHOST LINE GRP'!N42</f>
        <v/>
      </c>
      <c r="O38" s="723" t="str">
        <f>'PRODUCTION LIST GHOST LINE GRP'!O42</f>
        <v/>
      </c>
      <c r="P38" s="723" t="str">
        <f>'PRODUCTION LIST GHOST LINE GRP'!P42</f>
        <v/>
      </c>
      <c r="Q38" s="1479">
        <f>'PRODUCTION LIST GHOST LINE GRP'!Q42</f>
        <v>0</v>
      </c>
    </row>
    <row r="39" spans="1:17" ht="23.25" customHeight="1" x14ac:dyDescent="0.2">
      <c r="A39" s="582" t="str">
        <f>'PRODUCTION LIST GHOST LINE GRP'!A43</f>
        <v>360-648-DT</v>
      </c>
      <c r="B39" s="1447">
        <f>'360 GHOST line'!J40</f>
        <v>1</v>
      </c>
      <c r="C39" s="723" t="str">
        <f>'PRODUCTION LIST GHOST LINE GRP'!C43</f>
        <v/>
      </c>
      <c r="D39" s="723" t="str">
        <f>'PRODUCTION LIST GHOST LINE GRP'!D43</f>
        <v/>
      </c>
      <c r="E39" s="723" t="str">
        <f>'PRODUCTION LIST GHOST LINE GRP'!E43</f>
        <v/>
      </c>
      <c r="F39" s="723" t="str">
        <f>'PRODUCTION LIST GHOST LINE GRP'!F43</f>
        <v/>
      </c>
      <c r="G39" s="723" t="str">
        <f>'PRODUCTION LIST GHOST LINE GRP'!G43</f>
        <v/>
      </c>
      <c r="H39" s="723" t="str">
        <f>'PRODUCTION LIST GHOST LINE GRP'!H43</f>
        <v/>
      </c>
      <c r="I39" s="723" t="str">
        <f>'PRODUCTION LIST GHOST LINE GRP'!I43</f>
        <v/>
      </c>
      <c r="J39" s="723" t="str">
        <f>'PRODUCTION LIST GHOST LINE GRP'!J43</f>
        <v/>
      </c>
      <c r="K39" s="723" t="str">
        <f>'PRODUCTION LIST GHOST LINE GRP'!K43</f>
        <v/>
      </c>
      <c r="L39" s="723" t="str">
        <f>'PRODUCTION LIST GHOST LINE GRP'!L43</f>
        <v/>
      </c>
      <c r="M39" s="723" t="str">
        <f>'PRODUCTION LIST GHOST LINE GRP'!M43</f>
        <v/>
      </c>
      <c r="N39" s="723" t="str">
        <f>'PRODUCTION LIST GHOST LINE GRP'!N43</f>
        <v/>
      </c>
      <c r="O39" s="723" t="str">
        <f>'PRODUCTION LIST GHOST LINE GRP'!O43</f>
        <v/>
      </c>
      <c r="P39" s="723" t="str">
        <f>'PRODUCTION LIST GHOST LINE GRP'!P43</f>
        <v/>
      </c>
      <c r="Q39" s="1479">
        <f>'PRODUCTION LIST GHOST LINE GRP'!Q43</f>
        <v>0</v>
      </c>
    </row>
    <row r="40" spans="1:17" ht="23.25" customHeight="1" x14ac:dyDescent="0.2">
      <c r="A40" s="582" t="str">
        <f>'PRODUCTION LIST GHOST LINE GRP'!A44</f>
        <v>360-649-DT</v>
      </c>
      <c r="B40" s="1447">
        <f>'360 GHOST line'!J41</f>
        <v>1</v>
      </c>
      <c r="C40" s="723" t="str">
        <f>'PRODUCTION LIST GHOST LINE GRP'!C44</f>
        <v/>
      </c>
      <c r="D40" s="723" t="str">
        <f>'PRODUCTION LIST GHOST LINE GRP'!D44</f>
        <v/>
      </c>
      <c r="E40" s="723" t="str">
        <f>'PRODUCTION LIST GHOST LINE GRP'!E44</f>
        <v/>
      </c>
      <c r="F40" s="723" t="str">
        <f>'PRODUCTION LIST GHOST LINE GRP'!F44</f>
        <v/>
      </c>
      <c r="G40" s="723" t="str">
        <f>'PRODUCTION LIST GHOST LINE GRP'!G44</f>
        <v/>
      </c>
      <c r="H40" s="723" t="str">
        <f>'PRODUCTION LIST GHOST LINE GRP'!H44</f>
        <v/>
      </c>
      <c r="I40" s="723" t="str">
        <f>'PRODUCTION LIST GHOST LINE GRP'!I44</f>
        <v/>
      </c>
      <c r="J40" s="723" t="str">
        <f>'PRODUCTION LIST GHOST LINE GRP'!J44</f>
        <v/>
      </c>
      <c r="K40" s="723" t="str">
        <f>'PRODUCTION LIST GHOST LINE GRP'!K44</f>
        <v/>
      </c>
      <c r="L40" s="723" t="str">
        <f>'PRODUCTION LIST GHOST LINE GRP'!L44</f>
        <v/>
      </c>
      <c r="M40" s="723" t="str">
        <f>'PRODUCTION LIST GHOST LINE GRP'!M44</f>
        <v/>
      </c>
      <c r="N40" s="723" t="str">
        <f>'PRODUCTION LIST GHOST LINE GRP'!N44</f>
        <v/>
      </c>
      <c r="O40" s="723" t="str">
        <f>'PRODUCTION LIST GHOST LINE GRP'!O44</f>
        <v/>
      </c>
      <c r="P40" s="723" t="str">
        <f>'PRODUCTION LIST GHOST LINE GRP'!P44</f>
        <v/>
      </c>
      <c r="Q40" s="1479">
        <f>'PRODUCTION LIST GHOST LINE GRP'!Q44</f>
        <v>0</v>
      </c>
    </row>
    <row r="41" spans="1:17" ht="23.25" customHeight="1" x14ac:dyDescent="0.2">
      <c r="A41" s="582" t="str">
        <f>'PRODUCTION LIST GHOST LINE GRP'!A45</f>
        <v>360-650</v>
      </c>
      <c r="B41" s="1447">
        <f>'360 GHOST line'!J42</f>
        <v>1</v>
      </c>
      <c r="C41" s="723" t="str">
        <f>'PRODUCTION LIST GHOST LINE GRP'!C45</f>
        <v/>
      </c>
      <c r="D41" s="723" t="str">
        <f>'PRODUCTION LIST GHOST LINE GRP'!D45</f>
        <v/>
      </c>
      <c r="E41" s="723" t="str">
        <f>'PRODUCTION LIST GHOST LINE GRP'!E45</f>
        <v/>
      </c>
      <c r="F41" s="723" t="str">
        <f>'PRODUCTION LIST GHOST LINE GRP'!F45</f>
        <v/>
      </c>
      <c r="G41" s="723" t="str">
        <f>'PRODUCTION LIST GHOST LINE GRP'!G45</f>
        <v/>
      </c>
      <c r="H41" s="723" t="str">
        <f>'PRODUCTION LIST GHOST LINE GRP'!H45</f>
        <v/>
      </c>
      <c r="I41" s="723" t="str">
        <f>'PRODUCTION LIST GHOST LINE GRP'!I45</f>
        <v/>
      </c>
      <c r="J41" s="723" t="str">
        <f>'PRODUCTION LIST GHOST LINE GRP'!J45</f>
        <v/>
      </c>
      <c r="K41" s="723" t="str">
        <f>'PRODUCTION LIST GHOST LINE GRP'!K45</f>
        <v/>
      </c>
      <c r="L41" s="723" t="str">
        <f>'PRODUCTION LIST GHOST LINE GRP'!L45</f>
        <v/>
      </c>
      <c r="M41" s="723" t="str">
        <f>'PRODUCTION LIST GHOST LINE GRP'!M45</f>
        <v/>
      </c>
      <c r="N41" s="723" t="str">
        <f>'PRODUCTION LIST GHOST LINE GRP'!N45</f>
        <v/>
      </c>
      <c r="O41" s="723" t="str">
        <f>'PRODUCTION LIST GHOST LINE GRP'!O45</f>
        <v/>
      </c>
      <c r="P41" s="723" t="str">
        <f>'PRODUCTION LIST GHOST LINE GRP'!P45</f>
        <v/>
      </c>
      <c r="Q41" s="1479">
        <f>'PRODUCTION LIST GHOST LINE GRP'!Q45</f>
        <v>0</v>
      </c>
    </row>
    <row r="42" spans="1:17" ht="23.25" customHeight="1" x14ac:dyDescent="0.2">
      <c r="A42" s="582" t="str">
        <f>'PRODUCTION LIST GHOST LINE GRP'!A46</f>
        <v>360-651</v>
      </c>
      <c r="B42" s="1447">
        <f>'360 GHOST line'!J43</f>
        <v>1</v>
      </c>
      <c r="C42" s="723" t="str">
        <f>'PRODUCTION LIST GHOST LINE GRP'!C46</f>
        <v/>
      </c>
      <c r="D42" s="723" t="str">
        <f>'PRODUCTION LIST GHOST LINE GRP'!D46</f>
        <v/>
      </c>
      <c r="E42" s="723" t="str">
        <f>'PRODUCTION LIST GHOST LINE GRP'!E46</f>
        <v/>
      </c>
      <c r="F42" s="723" t="str">
        <f>'PRODUCTION LIST GHOST LINE GRP'!F46</f>
        <v/>
      </c>
      <c r="G42" s="723" t="str">
        <f>'PRODUCTION LIST GHOST LINE GRP'!G46</f>
        <v/>
      </c>
      <c r="H42" s="723" t="str">
        <f>'PRODUCTION LIST GHOST LINE GRP'!H46</f>
        <v/>
      </c>
      <c r="I42" s="723" t="str">
        <f>'PRODUCTION LIST GHOST LINE GRP'!I46</f>
        <v/>
      </c>
      <c r="J42" s="723" t="str">
        <f>'PRODUCTION LIST GHOST LINE GRP'!J46</f>
        <v/>
      </c>
      <c r="K42" s="723" t="str">
        <f>'PRODUCTION LIST GHOST LINE GRP'!K46</f>
        <v/>
      </c>
      <c r="L42" s="723" t="str">
        <f>'PRODUCTION LIST GHOST LINE GRP'!L46</f>
        <v/>
      </c>
      <c r="M42" s="723" t="str">
        <f>'PRODUCTION LIST GHOST LINE GRP'!M46</f>
        <v/>
      </c>
      <c r="N42" s="723" t="str">
        <f>'PRODUCTION LIST GHOST LINE GRP'!N46</f>
        <v/>
      </c>
      <c r="O42" s="723" t="str">
        <f>'PRODUCTION LIST GHOST LINE GRP'!O46</f>
        <v/>
      </c>
      <c r="P42" s="723" t="str">
        <f>'PRODUCTION LIST GHOST LINE GRP'!P46</f>
        <v/>
      </c>
      <c r="Q42" s="1479">
        <f>'PRODUCTION LIST GHOST LINE GRP'!Q46</f>
        <v>0</v>
      </c>
    </row>
    <row r="43" spans="1:17" ht="23.25" customHeight="1" x14ac:dyDescent="0.2">
      <c r="A43" s="582" t="str">
        <f>'PRODUCTION LIST GHOST LINE GRP'!A47</f>
        <v>360-652</v>
      </c>
      <c r="B43" s="1447">
        <f>'360 GHOST line'!J44</f>
        <v>1</v>
      </c>
      <c r="C43" s="723" t="str">
        <f>'PRODUCTION LIST GHOST LINE GRP'!C47</f>
        <v/>
      </c>
      <c r="D43" s="723" t="str">
        <f>'PRODUCTION LIST GHOST LINE GRP'!D47</f>
        <v/>
      </c>
      <c r="E43" s="723" t="str">
        <f>'PRODUCTION LIST GHOST LINE GRP'!E47</f>
        <v/>
      </c>
      <c r="F43" s="723" t="str">
        <f>'PRODUCTION LIST GHOST LINE GRP'!F47</f>
        <v/>
      </c>
      <c r="G43" s="723" t="str">
        <f>'PRODUCTION LIST GHOST LINE GRP'!G47</f>
        <v/>
      </c>
      <c r="H43" s="723" t="str">
        <f>'PRODUCTION LIST GHOST LINE GRP'!H47</f>
        <v/>
      </c>
      <c r="I43" s="723" t="str">
        <f>'PRODUCTION LIST GHOST LINE GRP'!I47</f>
        <v/>
      </c>
      <c r="J43" s="723" t="str">
        <f>'PRODUCTION LIST GHOST LINE GRP'!J47</f>
        <v/>
      </c>
      <c r="K43" s="723" t="str">
        <f>'PRODUCTION LIST GHOST LINE GRP'!K47</f>
        <v/>
      </c>
      <c r="L43" s="723" t="str">
        <f>'PRODUCTION LIST GHOST LINE GRP'!L47</f>
        <v/>
      </c>
      <c r="M43" s="723" t="str">
        <f>'PRODUCTION LIST GHOST LINE GRP'!M47</f>
        <v/>
      </c>
      <c r="N43" s="723" t="str">
        <f>'PRODUCTION LIST GHOST LINE GRP'!N47</f>
        <v/>
      </c>
      <c r="O43" s="723" t="str">
        <f>'PRODUCTION LIST GHOST LINE GRP'!O47</f>
        <v/>
      </c>
      <c r="P43" s="723" t="str">
        <f>'PRODUCTION LIST GHOST LINE GRP'!P47</f>
        <v/>
      </c>
      <c r="Q43" s="1479">
        <f>'PRODUCTION LIST GHOST LINE GRP'!Q47</f>
        <v>0</v>
      </c>
    </row>
    <row r="44" spans="1:17" ht="23.25" customHeight="1" x14ac:dyDescent="0.2">
      <c r="A44" s="1448"/>
      <c r="B44" s="1449"/>
      <c r="C44" s="1451"/>
      <c r="D44" s="1451"/>
      <c r="E44" s="1451"/>
      <c r="F44" s="1450"/>
      <c r="G44" s="1450"/>
      <c r="H44" s="1450"/>
      <c r="I44" s="1450"/>
      <c r="J44" s="1450"/>
      <c r="K44" s="1450"/>
      <c r="L44" s="1450"/>
      <c r="M44" s="1450"/>
      <c r="N44" s="1450"/>
      <c r="O44" s="1450"/>
      <c r="P44" s="1450"/>
      <c r="Q44" s="1452"/>
    </row>
    <row r="45" spans="1:17" ht="23.25" customHeight="1" x14ac:dyDescent="0.2">
      <c r="A45" s="581"/>
      <c r="B45" s="1454" t="s">
        <v>1212</v>
      </c>
      <c r="C45" s="1402"/>
      <c r="D45" s="1457"/>
      <c r="G45" s="16" t="s">
        <v>85</v>
      </c>
      <c r="H45" s="24"/>
      <c r="I45" s="24"/>
      <c r="J45" s="24"/>
      <c r="K45" s="24"/>
      <c r="L45" s="583"/>
      <c r="M45" s="583"/>
      <c r="N45" s="583"/>
      <c r="O45" s="583"/>
      <c r="P45" s="583"/>
      <c r="Q45" s="578"/>
    </row>
    <row r="46" spans="1:17" ht="23.25" customHeight="1" x14ac:dyDescent="0.2">
      <c r="A46" s="581"/>
      <c r="B46" s="1456" t="s">
        <v>1213</v>
      </c>
      <c r="C46" s="1453"/>
      <c r="D46" s="552"/>
      <c r="E46" s="583"/>
      <c r="G46" s="16" t="s">
        <v>83</v>
      </c>
      <c r="H46" s="86"/>
      <c r="I46" s="86"/>
      <c r="J46" s="86"/>
      <c r="K46" s="86"/>
      <c r="L46" s="584"/>
      <c r="M46" s="584"/>
      <c r="N46" s="584"/>
      <c r="O46" s="583"/>
      <c r="P46" s="583"/>
      <c r="Q46" s="578"/>
    </row>
    <row r="47" spans="1:17" ht="23.25" customHeight="1" x14ac:dyDescent="0.2">
      <c r="A47" s="581"/>
      <c r="B47" s="1455" t="s">
        <v>84</v>
      </c>
      <c r="C47" s="711"/>
      <c r="D47" s="552"/>
      <c r="E47" s="584"/>
      <c r="G47" s="16" t="s">
        <v>86</v>
      </c>
      <c r="H47" s="86"/>
      <c r="I47" s="86"/>
      <c r="J47" s="86"/>
      <c r="K47" s="86"/>
      <c r="L47" s="584"/>
      <c r="M47" s="584"/>
      <c r="N47" s="584"/>
      <c r="O47" s="583"/>
      <c r="P47" s="583"/>
      <c r="Q47" s="578"/>
    </row>
  </sheetData>
  <sheetProtection selectLockedCells="1" selectUnlockedCells="1"/>
  <autoFilter ref="Q2:Q43" xr:uid="{021B1492-9DD1-4BF9-B9DE-D776267BB122}"/>
  <mergeCells count="5">
    <mergeCell ref="N1:P1"/>
    <mergeCell ref="A1:M1"/>
    <mergeCell ref="A2:A3"/>
    <mergeCell ref="Q2:Q3"/>
    <mergeCell ref="B2:B3"/>
  </mergeCells>
  <pageMargins left="0.25" right="0.25" top="0.75" bottom="0.75" header="0.3" footer="0.3"/>
  <pageSetup paperSize="9" scale="91" fitToHeight="0" orientation="landscape" r:id="rId1"/>
  <headerFooter alignWithMargins="0">
    <oddHeader>&amp;L360holds - GHOST LINE GRP - packing list</oddHeader>
    <oddFooter>Page &amp;P of &amp;N</oddFooter>
    <firstHeader>&amp;LPACKING LIST - 360 VOLUMES&amp;R&amp;G</firstHeader>
    <firstFooter>&amp;CStran &amp;P od &amp;N</first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9A668-2E11-0A4C-A307-05AD6AECFD0A}">
  <sheetPr codeName="Sheet11">
    <tabColor theme="8" tint="0.59999389629810485"/>
    <pageSetUpPr fitToPage="1"/>
  </sheetPr>
  <dimension ref="A1:S46"/>
  <sheetViews>
    <sheetView showGridLines="0" zoomScaleNormal="100" workbookViewId="0">
      <selection activeCell="U11" sqref="U11"/>
    </sheetView>
  </sheetViews>
  <sheetFormatPr baseColWidth="10" defaultColWidth="12.1640625" defaultRowHeight="23.25" customHeight="1" x14ac:dyDescent="0.2"/>
  <cols>
    <col min="1" max="1" width="17.6640625" style="259" customWidth="1"/>
    <col min="2" max="2" width="5" style="260" customWidth="1"/>
    <col min="3" max="13" width="6.1640625" style="285" customWidth="1"/>
    <col min="14" max="14" width="6.83203125" style="285" customWidth="1"/>
    <col min="15" max="16" width="6.1640625" style="285" customWidth="1"/>
    <col min="17" max="17" width="6.83203125" style="15" customWidth="1"/>
    <col min="18" max="18" width="10" style="15" bestFit="1" customWidth="1"/>
    <col min="19" max="19" width="7" style="15" customWidth="1"/>
    <col min="20" max="16384" width="12.1640625" style="15"/>
  </cols>
  <sheetData>
    <row r="1" spans="1:19" ht="23.25" customHeight="1" x14ac:dyDescent="0.2">
      <c r="A1" s="450" t="s">
        <v>1129</v>
      </c>
      <c r="B1" s="450"/>
      <c r="C1" s="284"/>
      <c r="H1" s="286"/>
      <c r="I1" s="286"/>
      <c r="L1" s="436" t="s">
        <v>127</v>
      </c>
      <c r="M1" s="432"/>
      <c r="N1" s="434" t="s">
        <v>68</v>
      </c>
      <c r="O1" s="287"/>
      <c r="P1" s="287"/>
    </row>
    <row r="2" spans="1:19" ht="28.25" customHeight="1" x14ac:dyDescent="0.2">
      <c r="A2" s="257" t="s">
        <v>94</v>
      </c>
      <c r="F2" s="288" t="e">
        <f>#REF!</f>
        <v>#REF!</v>
      </c>
      <c r="G2" s="288" t="e">
        <f>#REF!</f>
        <v>#REF!</v>
      </c>
      <c r="H2" s="288" t="e">
        <f>#REF!</f>
        <v>#REF!</v>
      </c>
      <c r="I2" s="288"/>
      <c r="L2" s="924">
        <f>R4</f>
        <v>0</v>
      </c>
      <c r="M2" s="435"/>
      <c r="N2" s="438">
        <f>'360 PLYWOOD'!N4+SUM('360 GHOST line'!AJ13:AJ26)</f>
        <v>0</v>
      </c>
      <c r="O2" s="433"/>
      <c r="P2" s="439" t="s">
        <v>70</v>
      </c>
      <c r="Q2" s="1559"/>
      <c r="R2" s="1559"/>
      <c r="S2" s="229"/>
    </row>
    <row r="3" spans="1:19" ht="40.25" customHeight="1" x14ac:dyDescent="0.2">
      <c r="A3" s="1560">
        <f>'PRODUCTION LIST GRP VOLUMES'!A3</f>
        <v>0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1"/>
      <c r="L3" s="1562"/>
      <c r="M3" s="437"/>
      <c r="N3" s="1503">
        <f>'PRODUCTION LIST GRP VOLUMES'!N3</f>
        <v>0</v>
      </c>
      <c r="O3" s="1504"/>
      <c r="P3" s="1505"/>
    </row>
    <row r="4" spans="1:19" ht="23.25" customHeight="1" x14ac:dyDescent="0.2">
      <c r="A4" s="790" t="s">
        <v>1131</v>
      </c>
      <c r="Q4" s="262">
        <f>SUM(Q8:Q21)</f>
        <v>0</v>
      </c>
      <c r="R4" s="262">
        <f>SUM(R8:R21)</f>
        <v>0</v>
      </c>
      <c r="S4" s="925">
        <f>SUM(S8:S21)</f>
        <v>0</v>
      </c>
    </row>
    <row r="5" spans="1:19" ht="23" customHeight="1" x14ac:dyDescent="0.2">
      <c r="A5" s="657" t="s">
        <v>704</v>
      </c>
      <c r="B5" s="656" t="s">
        <v>611</v>
      </c>
      <c r="C5" s="410" t="s">
        <v>87</v>
      </c>
      <c r="D5" s="410" t="s">
        <v>81</v>
      </c>
      <c r="E5" s="410" t="s">
        <v>89</v>
      </c>
      <c r="F5" s="410" t="s">
        <v>88</v>
      </c>
      <c r="G5" s="410" t="s">
        <v>90</v>
      </c>
      <c r="H5" s="410" t="s">
        <v>897</v>
      </c>
      <c r="I5" s="410" t="s">
        <v>881</v>
      </c>
      <c r="J5" s="410" t="s">
        <v>898</v>
      </c>
      <c r="K5" s="410" t="s">
        <v>832</v>
      </c>
      <c r="L5" s="410" t="s">
        <v>91</v>
      </c>
      <c r="M5" s="410" t="s">
        <v>806</v>
      </c>
      <c r="N5" s="410" t="s">
        <v>92</v>
      </c>
      <c r="O5" s="410" t="s">
        <v>650</v>
      </c>
      <c r="P5" s="410" t="s">
        <v>807</v>
      </c>
      <c r="Q5" s="410" t="s">
        <v>73</v>
      </c>
      <c r="R5" s="410" t="s">
        <v>74</v>
      </c>
      <c r="S5" s="410" t="s">
        <v>474</v>
      </c>
    </row>
    <row r="6" spans="1:19" ht="23" customHeight="1" x14ac:dyDescent="0.2">
      <c r="A6" s="657"/>
      <c r="B6" s="656"/>
      <c r="C6" s="1111" t="s">
        <v>800</v>
      </c>
      <c r="D6" s="1112" t="s">
        <v>804</v>
      </c>
      <c r="E6" s="1112" t="s">
        <v>800</v>
      </c>
      <c r="F6" s="1112" t="s">
        <v>804</v>
      </c>
      <c r="G6" s="1112" t="s">
        <v>800</v>
      </c>
      <c r="H6" s="1112" t="s">
        <v>800</v>
      </c>
      <c r="I6" s="1112" t="s">
        <v>800</v>
      </c>
      <c r="J6" s="1112" t="s">
        <v>804</v>
      </c>
      <c r="K6" s="1112" t="s">
        <v>804</v>
      </c>
      <c r="L6" s="1112" t="s">
        <v>804</v>
      </c>
      <c r="M6" s="1112" t="s">
        <v>800</v>
      </c>
      <c r="N6" s="1112" t="s">
        <v>800</v>
      </c>
      <c r="O6" s="1112" t="s">
        <v>804</v>
      </c>
      <c r="P6" s="1112" t="s">
        <v>800</v>
      </c>
      <c r="Q6" s="1478">
        <v>1</v>
      </c>
      <c r="R6" s="1478">
        <v>1</v>
      </c>
      <c r="S6" s="1478">
        <v>1</v>
      </c>
    </row>
    <row r="7" spans="1:19" ht="15" customHeight="1" x14ac:dyDescent="0.2">
      <c r="A7" s="657"/>
      <c r="B7" s="656"/>
      <c r="C7" s="1556" t="s">
        <v>1130</v>
      </c>
      <c r="D7" s="1557"/>
      <c r="E7" s="1557"/>
      <c r="F7" s="1557"/>
      <c r="G7" s="1557"/>
      <c r="H7" s="1557"/>
      <c r="I7" s="1557"/>
      <c r="J7" s="1557"/>
      <c r="K7" s="1557"/>
      <c r="L7" s="1557"/>
      <c r="M7" s="1557"/>
      <c r="N7" s="1557"/>
      <c r="O7" s="1557"/>
      <c r="P7" s="1558"/>
      <c r="Q7" s="1478"/>
      <c r="R7" s="1478"/>
      <c r="S7" s="1478"/>
    </row>
    <row r="8" spans="1:19" ht="23.25" customHeight="1" x14ac:dyDescent="0.2">
      <c r="A8" s="258" t="str">
        <f>'360 GHOST line'!D13</f>
        <v>360-1-G-N-DT-w</v>
      </c>
      <c r="B8" s="261" t="s">
        <v>191</v>
      </c>
      <c r="C8" s="289" t="str">
        <f>IF('360 GHOST line'!N13=0,"",'360 GHOST line'!N13)</f>
        <v/>
      </c>
      <c r="D8" s="289" t="str">
        <f>IF('360 GHOST line'!O13=0,"",'360 GHOST line'!O13)</f>
        <v/>
      </c>
      <c r="E8" s="289" t="str">
        <f>IF('360 GHOST line'!P13=0,"",'360 GHOST line'!P13)</f>
        <v/>
      </c>
      <c r="F8" s="289" t="str">
        <f>IF('360 GHOST line'!Q13=0,"",'360 GHOST line'!Q13)</f>
        <v/>
      </c>
      <c r="G8" s="289" t="str">
        <f>IF('360 GHOST line'!R13=0,"",'360 GHOST line'!R13)</f>
        <v/>
      </c>
      <c r="H8" s="289" t="str">
        <f>IF('360 GHOST line'!S13=0,"",'360 GHOST line'!S13)</f>
        <v/>
      </c>
      <c r="I8" s="289" t="str">
        <f>IF('360 GHOST line'!T13=0,"",'360 GHOST line'!T13)</f>
        <v/>
      </c>
      <c r="J8" s="289" t="str">
        <f>IF('360 GHOST line'!U13=0,"",'360 GHOST line'!U13)</f>
        <v/>
      </c>
      <c r="K8" s="289" t="str">
        <f>IF('360 GHOST line'!V13=0,"",'360 GHOST line'!V13)</f>
        <v/>
      </c>
      <c r="L8" s="289" t="str">
        <f>IF('360 GHOST line'!W13=0,"",'360 GHOST line'!W13)</f>
        <v/>
      </c>
      <c r="M8" s="289" t="str">
        <f>IF('360 GHOST line'!X13=0,"",'360 GHOST line'!X13)</f>
        <v/>
      </c>
      <c r="N8" s="289" t="str">
        <f>IF('360 GHOST line'!Y13=0,"",'360 GHOST line'!Y13)</f>
        <v/>
      </c>
      <c r="O8" s="289" t="str">
        <f>IF('360 GHOST line'!Z13=0,"",'360 GHOST line'!Z13)</f>
        <v/>
      </c>
      <c r="P8" s="289" t="str">
        <f>IF('360 GHOST line'!AA13=0,"",'360 GHOST line'!AA13)</f>
        <v/>
      </c>
      <c r="Q8" s="5">
        <f>SUM(C8:P8)</f>
        <v>0</v>
      </c>
      <c r="R8" s="3">
        <f>Q8*'360 GHOST line'!J13</f>
        <v>0</v>
      </c>
      <c r="S8" s="3">
        <f>Q8*'360 GHOST line'!AF13</f>
        <v>0</v>
      </c>
    </row>
    <row r="9" spans="1:19" ht="23.25" customHeight="1" x14ac:dyDescent="0.2">
      <c r="A9" s="258" t="str">
        <f>'360 GHOST line'!D14</f>
        <v>360-2-G-N-DT-w</v>
      </c>
      <c r="B9" s="261" t="s">
        <v>191</v>
      </c>
      <c r="C9" s="289" t="str">
        <f>IF('360 GHOST line'!N14=0,"",'360 GHOST line'!N14)</f>
        <v/>
      </c>
      <c r="D9" s="289" t="str">
        <f>IF('360 GHOST line'!O14=0,"",'360 GHOST line'!O14)</f>
        <v/>
      </c>
      <c r="E9" s="289" t="str">
        <f>IF('360 GHOST line'!P14=0,"",'360 GHOST line'!P14)</f>
        <v/>
      </c>
      <c r="F9" s="289" t="str">
        <f>IF('360 GHOST line'!Q14=0,"",'360 GHOST line'!Q14)</f>
        <v/>
      </c>
      <c r="G9" s="289" t="str">
        <f>IF('360 GHOST line'!R14=0,"",'360 GHOST line'!R14)</f>
        <v/>
      </c>
      <c r="H9" s="289" t="str">
        <f>IF('360 GHOST line'!S14=0,"",'360 GHOST line'!S14)</f>
        <v/>
      </c>
      <c r="I9" s="289" t="str">
        <f>IF('360 GHOST line'!T14=0,"",'360 GHOST line'!T14)</f>
        <v/>
      </c>
      <c r="J9" s="289" t="str">
        <f>IF('360 GHOST line'!U14=0,"",'360 GHOST line'!U14)</f>
        <v/>
      </c>
      <c r="K9" s="289" t="str">
        <f>IF('360 GHOST line'!V14=0,"",'360 GHOST line'!V14)</f>
        <v/>
      </c>
      <c r="L9" s="289" t="str">
        <f>IF('360 GHOST line'!W14=0,"",'360 GHOST line'!W14)</f>
        <v/>
      </c>
      <c r="M9" s="289" t="str">
        <f>IF('360 GHOST line'!X14=0,"",'360 GHOST line'!X14)</f>
        <v/>
      </c>
      <c r="N9" s="289" t="str">
        <f>IF('360 GHOST line'!Y14=0,"",'360 GHOST line'!Y14)</f>
        <v/>
      </c>
      <c r="O9" s="289" t="str">
        <f>IF('360 GHOST line'!Z14=0,"",'360 GHOST line'!Z14)</f>
        <v/>
      </c>
      <c r="P9" s="289" t="str">
        <f>IF('360 GHOST line'!AA14=0,"",'360 GHOST line'!AA14)</f>
        <v/>
      </c>
      <c r="Q9" s="5">
        <f t="shared" ref="Q9:Q20" si="0">SUM(C9:P9)</f>
        <v>0</v>
      </c>
      <c r="R9" s="3">
        <f>Q9*'360 GHOST line'!J14</f>
        <v>0</v>
      </c>
      <c r="S9" s="3">
        <f>Q9*'360 GHOST line'!AF14</f>
        <v>0</v>
      </c>
    </row>
    <row r="10" spans="1:19" ht="23.25" customHeight="1" x14ac:dyDescent="0.2">
      <c r="A10" s="258" t="str">
        <f>'360 GHOST line'!D15</f>
        <v>360-3.1-GNDT-w</v>
      </c>
      <c r="B10" s="261" t="s">
        <v>191</v>
      </c>
      <c r="C10" s="289" t="str">
        <f>IF('360 GHOST line'!N15=0,"",'360 GHOST line'!N15)</f>
        <v/>
      </c>
      <c r="D10" s="289" t="str">
        <f>IF('360 GHOST line'!O15=0,"",'360 GHOST line'!O15)</f>
        <v/>
      </c>
      <c r="E10" s="289" t="str">
        <f>IF('360 GHOST line'!P15=0,"",'360 GHOST line'!P15)</f>
        <v/>
      </c>
      <c r="F10" s="289" t="str">
        <f>IF('360 GHOST line'!Q15=0,"",'360 GHOST line'!Q15)</f>
        <v/>
      </c>
      <c r="G10" s="289" t="str">
        <f>IF('360 GHOST line'!R15=0,"",'360 GHOST line'!R15)</f>
        <v/>
      </c>
      <c r="H10" s="289" t="str">
        <f>IF('360 GHOST line'!S15=0,"",'360 GHOST line'!S15)</f>
        <v/>
      </c>
      <c r="I10" s="289" t="str">
        <f>IF('360 GHOST line'!T15=0,"",'360 GHOST line'!T15)</f>
        <v/>
      </c>
      <c r="J10" s="289" t="str">
        <f>IF('360 GHOST line'!U15=0,"",'360 GHOST line'!U15)</f>
        <v/>
      </c>
      <c r="K10" s="289" t="str">
        <f>IF('360 GHOST line'!V15=0,"",'360 GHOST line'!V15)</f>
        <v/>
      </c>
      <c r="L10" s="289" t="str">
        <f>IF('360 GHOST line'!W15=0,"",'360 GHOST line'!W15)</f>
        <v/>
      </c>
      <c r="M10" s="289" t="str">
        <f>IF('360 GHOST line'!X15=0,"",'360 GHOST line'!X15)</f>
        <v/>
      </c>
      <c r="N10" s="289" t="str">
        <f>IF('360 GHOST line'!Y15=0,"",'360 GHOST line'!Y15)</f>
        <v/>
      </c>
      <c r="O10" s="289" t="str">
        <f>IF('360 GHOST line'!Z15=0,"",'360 GHOST line'!Z15)</f>
        <v/>
      </c>
      <c r="P10" s="289" t="str">
        <f>IF('360 GHOST line'!AA15=0,"",'360 GHOST line'!AA15)</f>
        <v/>
      </c>
      <c r="Q10" s="5">
        <f t="shared" si="0"/>
        <v>0</v>
      </c>
      <c r="R10" s="3">
        <f>Q10*'360 GHOST line'!J15</f>
        <v>0</v>
      </c>
      <c r="S10" s="3">
        <f>Q10*'360 GHOST line'!AF15</f>
        <v>0</v>
      </c>
    </row>
    <row r="11" spans="1:19" ht="23.25" customHeight="1" x14ac:dyDescent="0.2">
      <c r="A11" s="258" t="str">
        <f>'360 GHOST line'!D16</f>
        <v>360-3.2-GNDT-w</v>
      </c>
      <c r="B11" s="261" t="s">
        <v>191</v>
      </c>
      <c r="C11" s="289" t="str">
        <f>IF('360 GHOST line'!N16=0,"",'360 GHOST line'!N16)</f>
        <v/>
      </c>
      <c r="D11" s="289" t="str">
        <f>IF('360 GHOST line'!O16=0,"",'360 GHOST line'!O16)</f>
        <v/>
      </c>
      <c r="E11" s="289" t="str">
        <f>IF('360 GHOST line'!P16=0,"",'360 GHOST line'!P16)</f>
        <v/>
      </c>
      <c r="F11" s="289" t="str">
        <f>IF('360 GHOST line'!Q16=0,"",'360 GHOST line'!Q16)</f>
        <v/>
      </c>
      <c r="G11" s="289" t="str">
        <f>IF('360 GHOST line'!R16=0,"",'360 GHOST line'!R16)</f>
        <v/>
      </c>
      <c r="H11" s="289" t="str">
        <f>IF('360 GHOST line'!S16=0,"",'360 GHOST line'!S16)</f>
        <v/>
      </c>
      <c r="I11" s="289" t="str">
        <f>IF('360 GHOST line'!T16=0,"",'360 GHOST line'!T16)</f>
        <v/>
      </c>
      <c r="J11" s="289" t="str">
        <f>IF('360 GHOST line'!U16=0,"",'360 GHOST line'!U16)</f>
        <v/>
      </c>
      <c r="K11" s="289" t="str">
        <f>IF('360 GHOST line'!V16=0,"",'360 GHOST line'!V16)</f>
        <v/>
      </c>
      <c r="L11" s="289" t="str">
        <f>IF('360 GHOST line'!W16=0,"",'360 GHOST line'!W16)</f>
        <v/>
      </c>
      <c r="M11" s="289" t="str">
        <f>IF('360 GHOST line'!X16=0,"",'360 GHOST line'!X16)</f>
        <v/>
      </c>
      <c r="N11" s="289" t="str">
        <f>IF('360 GHOST line'!Y16=0,"",'360 GHOST line'!Y16)</f>
        <v/>
      </c>
      <c r="O11" s="289" t="str">
        <f>IF('360 GHOST line'!Z16=0,"",'360 GHOST line'!Z16)</f>
        <v/>
      </c>
      <c r="P11" s="289" t="str">
        <f>IF('360 GHOST line'!AA16=0,"",'360 GHOST line'!AA16)</f>
        <v/>
      </c>
      <c r="Q11" s="5">
        <f t="shared" si="0"/>
        <v>0</v>
      </c>
      <c r="R11" s="3">
        <f>Q11*'360 GHOST line'!J16</f>
        <v>0</v>
      </c>
      <c r="S11" s="3">
        <f>Q11*'360 GHOST line'!AF16</f>
        <v>0</v>
      </c>
    </row>
    <row r="12" spans="1:19" ht="23.25" customHeight="1" x14ac:dyDescent="0.2">
      <c r="A12" s="258" t="str">
        <f>'360 GHOST line'!D17</f>
        <v>360-4.1-GNDT-w</v>
      </c>
      <c r="B12" s="261" t="s">
        <v>191</v>
      </c>
      <c r="C12" s="289" t="str">
        <f>IF('360 GHOST line'!N17=0,"",'360 GHOST line'!N17)</f>
        <v/>
      </c>
      <c r="D12" s="289" t="str">
        <f>IF('360 GHOST line'!O17=0,"",'360 GHOST line'!O17)</f>
        <v/>
      </c>
      <c r="E12" s="289" t="str">
        <f>IF('360 GHOST line'!P17=0,"",'360 GHOST line'!P17)</f>
        <v/>
      </c>
      <c r="F12" s="289" t="str">
        <f>IF('360 GHOST line'!Q17=0,"",'360 GHOST line'!Q17)</f>
        <v/>
      </c>
      <c r="G12" s="289" t="str">
        <f>IF('360 GHOST line'!R17=0,"",'360 GHOST line'!R17)</f>
        <v/>
      </c>
      <c r="H12" s="289" t="str">
        <f>IF('360 GHOST line'!S17=0,"",'360 GHOST line'!S17)</f>
        <v/>
      </c>
      <c r="I12" s="289" t="str">
        <f>IF('360 GHOST line'!T17=0,"",'360 GHOST line'!T17)</f>
        <v/>
      </c>
      <c r="J12" s="289" t="str">
        <f>IF('360 GHOST line'!U17=0,"",'360 GHOST line'!U17)</f>
        <v/>
      </c>
      <c r="K12" s="289" t="str">
        <f>IF('360 GHOST line'!V17=0,"",'360 GHOST line'!V17)</f>
        <v/>
      </c>
      <c r="L12" s="289" t="str">
        <f>IF('360 GHOST line'!W17=0,"",'360 GHOST line'!W17)</f>
        <v/>
      </c>
      <c r="M12" s="289" t="str">
        <f>IF('360 GHOST line'!X17=0,"",'360 GHOST line'!X17)</f>
        <v/>
      </c>
      <c r="N12" s="289" t="str">
        <f>IF('360 GHOST line'!Y17=0,"",'360 GHOST line'!Y17)</f>
        <v/>
      </c>
      <c r="O12" s="289" t="str">
        <f>IF('360 GHOST line'!Z17=0,"",'360 GHOST line'!Z17)</f>
        <v/>
      </c>
      <c r="P12" s="289" t="str">
        <f>IF('360 GHOST line'!AA17=0,"",'360 GHOST line'!AA17)</f>
        <v/>
      </c>
      <c r="Q12" s="5">
        <f t="shared" si="0"/>
        <v>0</v>
      </c>
      <c r="R12" s="3">
        <f>Q12*'360 GHOST line'!J17</f>
        <v>0</v>
      </c>
      <c r="S12" s="3">
        <f>Q12*'360 GHOST line'!AF17</f>
        <v>0</v>
      </c>
    </row>
    <row r="13" spans="1:19" ht="23.25" customHeight="1" x14ac:dyDescent="0.2">
      <c r="A13" s="258" t="str">
        <f>'360 GHOST line'!D18</f>
        <v>360-4.2-GNDT-w</v>
      </c>
      <c r="B13" s="261" t="s">
        <v>191</v>
      </c>
      <c r="C13" s="289" t="str">
        <f>IF('360 GHOST line'!N18=0,"",'360 GHOST line'!N18)</f>
        <v/>
      </c>
      <c r="D13" s="289" t="str">
        <f>IF('360 GHOST line'!O18=0,"",'360 GHOST line'!O18)</f>
        <v/>
      </c>
      <c r="E13" s="289" t="str">
        <f>IF('360 GHOST line'!P18=0,"",'360 GHOST line'!P18)</f>
        <v/>
      </c>
      <c r="F13" s="289" t="str">
        <f>IF('360 GHOST line'!Q18=0,"",'360 GHOST line'!Q18)</f>
        <v/>
      </c>
      <c r="G13" s="289" t="str">
        <f>IF('360 GHOST line'!R18=0,"",'360 GHOST line'!R18)</f>
        <v/>
      </c>
      <c r="H13" s="289" t="str">
        <f>IF('360 GHOST line'!S18=0,"",'360 GHOST line'!S18)</f>
        <v/>
      </c>
      <c r="I13" s="289" t="str">
        <f>IF('360 GHOST line'!T18=0,"",'360 GHOST line'!T18)</f>
        <v/>
      </c>
      <c r="J13" s="289" t="str">
        <f>IF('360 GHOST line'!U18=0,"",'360 GHOST line'!U18)</f>
        <v/>
      </c>
      <c r="K13" s="289" t="str">
        <f>IF('360 GHOST line'!V18=0,"",'360 GHOST line'!V18)</f>
        <v/>
      </c>
      <c r="L13" s="289" t="str">
        <f>IF('360 GHOST line'!W18=0,"",'360 GHOST line'!W18)</f>
        <v/>
      </c>
      <c r="M13" s="289" t="str">
        <f>IF('360 GHOST line'!X18=0,"",'360 GHOST line'!X18)</f>
        <v/>
      </c>
      <c r="N13" s="289" t="str">
        <f>IF('360 GHOST line'!Y18=0,"",'360 GHOST line'!Y18)</f>
        <v/>
      </c>
      <c r="O13" s="289" t="str">
        <f>IF('360 GHOST line'!Z18=0,"",'360 GHOST line'!Z18)</f>
        <v/>
      </c>
      <c r="P13" s="289" t="str">
        <f>IF('360 GHOST line'!AA18=0,"",'360 GHOST line'!AA18)</f>
        <v/>
      </c>
      <c r="Q13" s="5">
        <f t="shared" si="0"/>
        <v>0</v>
      </c>
      <c r="R13" s="3">
        <f>Q13*'360 GHOST line'!J18</f>
        <v>0</v>
      </c>
      <c r="S13" s="3">
        <f>Q13*'360 GHOST line'!AF18</f>
        <v>0</v>
      </c>
    </row>
    <row r="14" spans="1:19" ht="23.25" customHeight="1" x14ac:dyDescent="0.2">
      <c r="A14" s="258" t="str">
        <f>'360 GHOST line'!D19</f>
        <v>360-13.1-GNDT-w</v>
      </c>
      <c r="B14" s="261" t="s">
        <v>191</v>
      </c>
      <c r="C14" s="289" t="str">
        <f>IF('360 GHOST line'!N19=0,"",'360 GHOST line'!N19)</f>
        <v/>
      </c>
      <c r="D14" s="289" t="str">
        <f>IF('360 GHOST line'!O19=0,"",'360 GHOST line'!O19)</f>
        <v/>
      </c>
      <c r="E14" s="289" t="str">
        <f>IF('360 GHOST line'!P19=0,"",'360 GHOST line'!P19)</f>
        <v/>
      </c>
      <c r="F14" s="289" t="str">
        <f>IF('360 GHOST line'!Q19=0,"",'360 GHOST line'!Q19)</f>
        <v/>
      </c>
      <c r="G14" s="289" t="str">
        <f>IF('360 GHOST line'!R19=0,"",'360 GHOST line'!R19)</f>
        <v/>
      </c>
      <c r="H14" s="289" t="str">
        <f>IF('360 GHOST line'!S19=0,"",'360 GHOST line'!S19)</f>
        <v/>
      </c>
      <c r="I14" s="289" t="str">
        <f>IF('360 GHOST line'!T19=0,"",'360 GHOST line'!T19)</f>
        <v/>
      </c>
      <c r="J14" s="289" t="str">
        <f>IF('360 GHOST line'!U19=0,"",'360 GHOST line'!U19)</f>
        <v/>
      </c>
      <c r="K14" s="289" t="str">
        <f>IF('360 GHOST line'!V19=0,"",'360 GHOST line'!V19)</f>
        <v/>
      </c>
      <c r="L14" s="289" t="str">
        <f>IF('360 GHOST line'!W19=0,"",'360 GHOST line'!W19)</f>
        <v/>
      </c>
      <c r="M14" s="289" t="str">
        <f>IF('360 GHOST line'!X19=0,"",'360 GHOST line'!X19)</f>
        <v/>
      </c>
      <c r="N14" s="289" t="str">
        <f>IF('360 GHOST line'!Y19=0,"",'360 GHOST line'!Y19)</f>
        <v/>
      </c>
      <c r="O14" s="289" t="str">
        <f>IF('360 GHOST line'!Z19=0,"",'360 GHOST line'!Z19)</f>
        <v/>
      </c>
      <c r="P14" s="289" t="str">
        <f>IF('360 GHOST line'!AA19=0,"",'360 GHOST line'!AA19)</f>
        <v/>
      </c>
      <c r="Q14" s="5">
        <f t="shared" si="0"/>
        <v>0</v>
      </c>
      <c r="R14" s="3">
        <f>Q14*'360 GHOST line'!J19</f>
        <v>0</v>
      </c>
      <c r="S14" s="3">
        <f>Q14*'360 GHOST line'!AF19</f>
        <v>0</v>
      </c>
    </row>
    <row r="15" spans="1:19" ht="23.25" customHeight="1" x14ac:dyDescent="0.2">
      <c r="A15" s="258" t="str">
        <f>'360 GHOST line'!D20</f>
        <v>360-13.2-GNDT-w</v>
      </c>
      <c r="B15" s="261" t="s">
        <v>191</v>
      </c>
      <c r="C15" s="289" t="str">
        <f>IF('360 GHOST line'!N20=0,"",'360 GHOST line'!N20)</f>
        <v/>
      </c>
      <c r="D15" s="289" t="str">
        <f>IF('360 GHOST line'!O20=0,"",'360 GHOST line'!O20)</f>
        <v/>
      </c>
      <c r="E15" s="289" t="str">
        <f>IF('360 GHOST line'!P20=0,"",'360 GHOST line'!P20)</f>
        <v/>
      </c>
      <c r="F15" s="289" t="str">
        <f>IF('360 GHOST line'!Q20=0,"",'360 GHOST line'!Q20)</f>
        <v/>
      </c>
      <c r="G15" s="289" t="str">
        <f>IF('360 GHOST line'!R20=0,"",'360 GHOST line'!R20)</f>
        <v/>
      </c>
      <c r="H15" s="289" t="str">
        <f>IF('360 GHOST line'!S20=0,"",'360 GHOST line'!S20)</f>
        <v/>
      </c>
      <c r="I15" s="289" t="str">
        <f>IF('360 GHOST line'!T20=0,"",'360 GHOST line'!T20)</f>
        <v/>
      </c>
      <c r="J15" s="289" t="str">
        <f>IF('360 GHOST line'!U20=0,"",'360 GHOST line'!U20)</f>
        <v/>
      </c>
      <c r="K15" s="289" t="str">
        <f>IF('360 GHOST line'!V20=0,"",'360 GHOST line'!V20)</f>
        <v/>
      </c>
      <c r="L15" s="289" t="str">
        <f>IF('360 GHOST line'!W20=0,"",'360 GHOST line'!W20)</f>
        <v/>
      </c>
      <c r="M15" s="289" t="str">
        <f>IF('360 GHOST line'!X20=0,"",'360 GHOST line'!X20)</f>
        <v/>
      </c>
      <c r="N15" s="289" t="str">
        <f>IF('360 GHOST line'!Y20=0,"",'360 GHOST line'!Y20)</f>
        <v/>
      </c>
      <c r="O15" s="289" t="str">
        <f>IF('360 GHOST line'!Z20=0,"",'360 GHOST line'!Z20)</f>
        <v/>
      </c>
      <c r="P15" s="289" t="str">
        <f>IF('360 GHOST line'!AA20=0,"",'360 GHOST line'!AA20)</f>
        <v/>
      </c>
      <c r="Q15" s="5">
        <f t="shared" si="0"/>
        <v>0</v>
      </c>
      <c r="R15" s="3">
        <f>Q15*'360 GHOST line'!J20</f>
        <v>0</v>
      </c>
      <c r="S15" s="3">
        <f>Q15*'360 GHOST line'!AF20</f>
        <v>0</v>
      </c>
    </row>
    <row r="16" spans="1:19" ht="23.25" customHeight="1" x14ac:dyDescent="0.2">
      <c r="A16" s="258" t="str">
        <f>'360 GHOST line'!D21</f>
        <v>360-14.1-GNDT-w</v>
      </c>
      <c r="B16" s="261" t="s">
        <v>191</v>
      </c>
      <c r="C16" s="289" t="str">
        <f>IF('360 GHOST line'!N21=0,"",'360 GHOST line'!N21)</f>
        <v/>
      </c>
      <c r="D16" s="289" t="str">
        <f>IF('360 GHOST line'!O21=0,"",'360 GHOST line'!O21)</f>
        <v/>
      </c>
      <c r="E16" s="289" t="str">
        <f>IF('360 GHOST line'!P21=0,"",'360 GHOST line'!P21)</f>
        <v/>
      </c>
      <c r="F16" s="289" t="str">
        <f>IF('360 GHOST line'!Q21=0,"",'360 GHOST line'!Q21)</f>
        <v/>
      </c>
      <c r="G16" s="289" t="str">
        <f>IF('360 GHOST line'!R21=0,"",'360 GHOST line'!R21)</f>
        <v/>
      </c>
      <c r="H16" s="289" t="str">
        <f>IF('360 GHOST line'!S21=0,"",'360 GHOST line'!S21)</f>
        <v/>
      </c>
      <c r="I16" s="289" t="str">
        <f>IF('360 GHOST line'!T21=0,"",'360 GHOST line'!T21)</f>
        <v/>
      </c>
      <c r="J16" s="289" t="str">
        <f>IF('360 GHOST line'!U21=0,"",'360 GHOST line'!U21)</f>
        <v/>
      </c>
      <c r="K16" s="289" t="str">
        <f>IF('360 GHOST line'!V21=0,"",'360 GHOST line'!V21)</f>
        <v/>
      </c>
      <c r="L16" s="289" t="str">
        <f>IF('360 GHOST line'!W21=0,"",'360 GHOST line'!W21)</f>
        <v/>
      </c>
      <c r="M16" s="289" t="str">
        <f>IF('360 GHOST line'!X21=0,"",'360 GHOST line'!X21)</f>
        <v/>
      </c>
      <c r="N16" s="289" t="str">
        <f>IF('360 GHOST line'!Y21=0,"",'360 GHOST line'!Y21)</f>
        <v/>
      </c>
      <c r="O16" s="289" t="str">
        <f>IF('360 GHOST line'!Z21=0,"",'360 GHOST line'!Z21)</f>
        <v/>
      </c>
      <c r="P16" s="289" t="str">
        <f>IF('360 GHOST line'!AA21=0,"",'360 GHOST line'!AA21)</f>
        <v/>
      </c>
      <c r="Q16" s="5">
        <f t="shared" si="0"/>
        <v>0</v>
      </c>
      <c r="R16" s="3">
        <f>Q16*'360 GHOST line'!J21</f>
        <v>0</v>
      </c>
      <c r="S16" s="3">
        <f>Q16*'360 GHOST line'!AF21</f>
        <v>0</v>
      </c>
    </row>
    <row r="17" spans="1:19" ht="23.25" customHeight="1" x14ac:dyDescent="0.2">
      <c r="A17" s="258" t="str">
        <f>'360 GHOST line'!D22</f>
        <v>360-14.2-GNDT-w</v>
      </c>
      <c r="B17" s="261" t="s">
        <v>191</v>
      </c>
      <c r="C17" s="289" t="str">
        <f>IF('360 GHOST line'!N22=0,"",'360 GHOST line'!N22)</f>
        <v/>
      </c>
      <c r="D17" s="289" t="str">
        <f>IF('360 GHOST line'!O22=0,"",'360 GHOST line'!O22)</f>
        <v/>
      </c>
      <c r="E17" s="289" t="str">
        <f>IF('360 GHOST line'!P22=0,"",'360 GHOST line'!P22)</f>
        <v/>
      </c>
      <c r="F17" s="289" t="str">
        <f>IF('360 GHOST line'!Q22=0,"",'360 GHOST line'!Q22)</f>
        <v/>
      </c>
      <c r="G17" s="289" t="str">
        <f>IF('360 GHOST line'!R22=0,"",'360 GHOST line'!R22)</f>
        <v/>
      </c>
      <c r="H17" s="289" t="str">
        <f>IF('360 GHOST line'!S22=0,"",'360 GHOST line'!S22)</f>
        <v/>
      </c>
      <c r="I17" s="289" t="str">
        <f>IF('360 GHOST line'!T22=0,"",'360 GHOST line'!T22)</f>
        <v/>
      </c>
      <c r="J17" s="289" t="str">
        <f>IF('360 GHOST line'!U22=0,"",'360 GHOST line'!U22)</f>
        <v/>
      </c>
      <c r="K17" s="289" t="str">
        <f>IF('360 GHOST line'!V22=0,"",'360 GHOST line'!V22)</f>
        <v/>
      </c>
      <c r="L17" s="289" t="str">
        <f>IF('360 GHOST line'!W22=0,"",'360 GHOST line'!W22)</f>
        <v/>
      </c>
      <c r="M17" s="289" t="str">
        <f>IF('360 GHOST line'!X22=0,"",'360 GHOST line'!X22)</f>
        <v/>
      </c>
      <c r="N17" s="289" t="str">
        <f>IF('360 GHOST line'!Y22=0,"",'360 GHOST line'!Y22)</f>
        <v/>
      </c>
      <c r="O17" s="289" t="str">
        <f>IF('360 GHOST line'!Z22=0,"",'360 GHOST line'!Z22)</f>
        <v/>
      </c>
      <c r="P17" s="289" t="str">
        <f>IF('360 GHOST line'!AA22=0,"",'360 GHOST line'!AA22)</f>
        <v/>
      </c>
      <c r="Q17" s="5">
        <f t="shared" si="0"/>
        <v>0</v>
      </c>
      <c r="R17" s="3">
        <f>Q17*'360 GHOST line'!J22</f>
        <v>0</v>
      </c>
      <c r="S17" s="3">
        <f>Q17*'360 GHOST line'!AF22</f>
        <v>0</v>
      </c>
    </row>
    <row r="18" spans="1:19" ht="23.25" customHeight="1" x14ac:dyDescent="0.2">
      <c r="A18" s="258" t="str">
        <f>'360 GHOST line'!D23</f>
        <v>360-23.1-GNDT-w</v>
      </c>
      <c r="B18" s="261" t="s">
        <v>191</v>
      </c>
      <c r="C18" s="289" t="str">
        <f>IF('360 GHOST line'!N23=0,"",'360 GHOST line'!N23)</f>
        <v/>
      </c>
      <c r="D18" s="289" t="str">
        <f>IF('360 GHOST line'!O23=0,"",'360 GHOST line'!O23)</f>
        <v/>
      </c>
      <c r="E18" s="289" t="str">
        <f>IF('360 GHOST line'!P23=0,"",'360 GHOST line'!P23)</f>
        <v/>
      </c>
      <c r="F18" s="289" t="str">
        <f>IF('360 GHOST line'!Q23=0,"",'360 GHOST line'!Q23)</f>
        <v/>
      </c>
      <c r="G18" s="289" t="str">
        <f>IF('360 GHOST line'!R23=0,"",'360 GHOST line'!R23)</f>
        <v/>
      </c>
      <c r="H18" s="289" t="str">
        <f>IF('360 GHOST line'!S23=0,"",'360 GHOST line'!S23)</f>
        <v/>
      </c>
      <c r="I18" s="289" t="str">
        <f>IF('360 GHOST line'!T23=0,"",'360 GHOST line'!T23)</f>
        <v/>
      </c>
      <c r="J18" s="289" t="str">
        <f>IF('360 GHOST line'!U23=0,"",'360 GHOST line'!U23)</f>
        <v/>
      </c>
      <c r="K18" s="289" t="str">
        <f>IF('360 GHOST line'!V23=0,"",'360 GHOST line'!V23)</f>
        <v/>
      </c>
      <c r="L18" s="289" t="str">
        <f>IF('360 GHOST line'!W23=0,"",'360 GHOST line'!W23)</f>
        <v/>
      </c>
      <c r="M18" s="289" t="str">
        <f>IF('360 GHOST line'!X23=0,"",'360 GHOST line'!X23)</f>
        <v/>
      </c>
      <c r="N18" s="289" t="str">
        <f>IF('360 GHOST line'!Y23=0,"",'360 GHOST line'!Y23)</f>
        <v/>
      </c>
      <c r="O18" s="289" t="str">
        <f>IF('360 GHOST line'!Z23=0,"",'360 GHOST line'!Z23)</f>
        <v/>
      </c>
      <c r="P18" s="289" t="str">
        <f>IF('360 GHOST line'!AA23=0,"",'360 GHOST line'!AA23)</f>
        <v/>
      </c>
      <c r="Q18" s="5">
        <f t="shared" si="0"/>
        <v>0</v>
      </c>
      <c r="R18" s="3">
        <f>Q18*'360 GHOST line'!J23</f>
        <v>0</v>
      </c>
      <c r="S18" s="3">
        <f>Q18*'360 GHOST line'!AF23</f>
        <v>0</v>
      </c>
    </row>
    <row r="19" spans="1:19" ht="23.25" customHeight="1" x14ac:dyDescent="0.2">
      <c r="A19" s="258" t="str">
        <f>'360 GHOST line'!D24</f>
        <v>360-23.2GNDT-w</v>
      </c>
      <c r="B19" s="261" t="s">
        <v>191</v>
      </c>
      <c r="C19" s="289" t="str">
        <f>IF('360 GHOST line'!N24=0,"",'360 GHOST line'!N24)</f>
        <v/>
      </c>
      <c r="D19" s="289" t="str">
        <f>IF('360 GHOST line'!O24=0,"",'360 GHOST line'!O24)</f>
        <v/>
      </c>
      <c r="E19" s="289" t="str">
        <f>IF('360 GHOST line'!P24=0,"",'360 GHOST line'!P24)</f>
        <v/>
      </c>
      <c r="F19" s="289" t="str">
        <f>IF('360 GHOST line'!Q24=0,"",'360 GHOST line'!Q24)</f>
        <v/>
      </c>
      <c r="G19" s="289" t="str">
        <f>IF('360 GHOST line'!R24=0,"",'360 GHOST line'!R24)</f>
        <v/>
      </c>
      <c r="H19" s="289" t="str">
        <f>IF('360 GHOST line'!S24=0,"",'360 GHOST line'!S24)</f>
        <v/>
      </c>
      <c r="I19" s="289" t="str">
        <f>IF('360 GHOST line'!T24=0,"",'360 GHOST line'!T24)</f>
        <v/>
      </c>
      <c r="J19" s="289" t="str">
        <f>IF('360 GHOST line'!U24=0,"",'360 GHOST line'!U24)</f>
        <v/>
      </c>
      <c r="K19" s="289" t="str">
        <f>IF('360 GHOST line'!V24=0,"",'360 GHOST line'!V24)</f>
        <v/>
      </c>
      <c r="L19" s="289" t="str">
        <f>IF('360 GHOST line'!W24=0,"",'360 GHOST line'!W24)</f>
        <v/>
      </c>
      <c r="M19" s="289" t="str">
        <f>IF('360 GHOST line'!X24=0,"",'360 GHOST line'!X24)</f>
        <v/>
      </c>
      <c r="N19" s="289" t="str">
        <f>IF('360 GHOST line'!Y24=0,"",'360 GHOST line'!Y24)</f>
        <v/>
      </c>
      <c r="O19" s="289" t="str">
        <f>IF('360 GHOST line'!Z24=0,"",'360 GHOST line'!Z24)</f>
        <v/>
      </c>
      <c r="P19" s="289" t="str">
        <f>IF('360 GHOST line'!AA24=0,"",'360 GHOST line'!AA24)</f>
        <v/>
      </c>
      <c r="Q19" s="5">
        <f t="shared" si="0"/>
        <v>0</v>
      </c>
      <c r="R19" s="3">
        <f>Q19*'360 GHOST line'!J24</f>
        <v>0</v>
      </c>
      <c r="S19" s="3">
        <f>Q19*'360 GHOST line'!AF24</f>
        <v>0</v>
      </c>
    </row>
    <row r="20" spans="1:19" ht="23.25" customHeight="1" x14ac:dyDescent="0.2">
      <c r="A20" s="258" t="str">
        <f>'360 GHOST line'!D25</f>
        <v>360-24.1-GNDT-w</v>
      </c>
      <c r="B20" s="261" t="s">
        <v>191</v>
      </c>
      <c r="C20" s="289" t="str">
        <f>IF('360 GHOST line'!N25=0,"",'360 GHOST line'!N25)</f>
        <v/>
      </c>
      <c r="D20" s="289" t="str">
        <f>IF('360 GHOST line'!O25=0,"",'360 GHOST line'!O25)</f>
        <v/>
      </c>
      <c r="E20" s="289" t="str">
        <f>IF('360 GHOST line'!P25=0,"",'360 GHOST line'!P25)</f>
        <v/>
      </c>
      <c r="F20" s="289" t="str">
        <f>IF('360 GHOST line'!Q25=0,"",'360 GHOST line'!Q25)</f>
        <v/>
      </c>
      <c r="G20" s="289" t="str">
        <f>IF('360 GHOST line'!R25=0,"",'360 GHOST line'!R25)</f>
        <v/>
      </c>
      <c r="H20" s="289" t="str">
        <f>IF('360 GHOST line'!S25=0,"",'360 GHOST line'!S25)</f>
        <v/>
      </c>
      <c r="I20" s="289" t="str">
        <f>IF('360 GHOST line'!T25=0,"",'360 GHOST line'!T25)</f>
        <v/>
      </c>
      <c r="J20" s="289" t="str">
        <f>IF('360 GHOST line'!U25=0,"",'360 GHOST line'!U25)</f>
        <v/>
      </c>
      <c r="K20" s="289" t="str">
        <f>IF('360 GHOST line'!V25=0,"",'360 GHOST line'!V25)</f>
        <v/>
      </c>
      <c r="L20" s="289" t="str">
        <f>IF('360 GHOST line'!W25=0,"",'360 GHOST line'!W25)</f>
        <v/>
      </c>
      <c r="M20" s="289" t="str">
        <f>IF('360 GHOST line'!X25=0,"",'360 GHOST line'!X25)</f>
        <v/>
      </c>
      <c r="N20" s="289" t="str">
        <f>IF('360 GHOST line'!Y25=0,"",'360 GHOST line'!Y25)</f>
        <v/>
      </c>
      <c r="O20" s="289" t="str">
        <f>IF('360 GHOST line'!Z25=0,"",'360 GHOST line'!Z25)</f>
        <v/>
      </c>
      <c r="P20" s="289" t="str">
        <f>IF('360 GHOST line'!AA25=0,"",'360 GHOST line'!AA25)</f>
        <v/>
      </c>
      <c r="Q20" s="5">
        <f t="shared" si="0"/>
        <v>0</v>
      </c>
      <c r="R20" s="3">
        <f>Q20*'360 GHOST line'!J25</f>
        <v>0</v>
      </c>
      <c r="S20" s="3">
        <f>Q20*'360 GHOST line'!AF25</f>
        <v>0</v>
      </c>
    </row>
    <row r="21" spans="1:19" ht="23.25" customHeight="1" x14ac:dyDescent="0.2">
      <c r="A21" s="258" t="str">
        <f>'360 GHOST line'!D26</f>
        <v>360-24.2-GNDT-w</v>
      </c>
      <c r="B21" s="261" t="s">
        <v>191</v>
      </c>
      <c r="C21" s="289" t="str">
        <f>IF('360 GHOST line'!N26=0,"",'360 GHOST line'!N26)</f>
        <v/>
      </c>
      <c r="D21" s="289" t="str">
        <f>IF('360 GHOST line'!O26=0,"",'360 GHOST line'!O26)</f>
        <v/>
      </c>
      <c r="E21" s="289" t="str">
        <f>IF('360 GHOST line'!P26=0,"",'360 GHOST line'!P26)</f>
        <v/>
      </c>
      <c r="F21" s="289" t="str">
        <f>IF('360 GHOST line'!Q26=0,"",'360 GHOST line'!Q26)</f>
        <v/>
      </c>
      <c r="G21" s="289" t="str">
        <f>IF('360 GHOST line'!R26=0,"",'360 GHOST line'!R26)</f>
        <v/>
      </c>
      <c r="H21" s="289" t="str">
        <f>IF('360 GHOST line'!S26=0,"",'360 GHOST line'!S26)</f>
        <v/>
      </c>
      <c r="I21" s="289" t="str">
        <f>IF('360 GHOST line'!T26=0,"",'360 GHOST line'!T26)</f>
        <v/>
      </c>
      <c r="J21" s="289" t="str">
        <f>IF('360 GHOST line'!U26=0,"",'360 GHOST line'!U26)</f>
        <v/>
      </c>
      <c r="K21" s="289" t="str">
        <f>IF('360 GHOST line'!V26=0,"",'360 GHOST line'!V26)</f>
        <v/>
      </c>
      <c r="L21" s="289" t="str">
        <f>IF('360 GHOST line'!W26=0,"",'360 GHOST line'!W26)</f>
        <v/>
      </c>
      <c r="M21" s="289" t="str">
        <f>IF('360 GHOST line'!X26=0,"",'360 GHOST line'!X26)</f>
        <v/>
      </c>
      <c r="N21" s="289" t="str">
        <f>IF('360 GHOST line'!Y26=0,"",'360 GHOST line'!Y26)</f>
        <v/>
      </c>
      <c r="O21" s="289" t="str">
        <f>IF('360 GHOST line'!Z26=0,"",'360 GHOST line'!Z26)</f>
        <v/>
      </c>
      <c r="P21" s="289" t="str">
        <f>IF('360 GHOST line'!AA26=0,"",'360 GHOST line'!AA26)</f>
        <v/>
      </c>
      <c r="Q21" s="5">
        <f>SUM(C21:P21)</f>
        <v>0</v>
      </c>
      <c r="R21" s="3">
        <f>Q21*'360 GHOST line'!J26</f>
        <v>0</v>
      </c>
      <c r="S21" s="3">
        <f>Q21*'360 GHOST line'!AF26</f>
        <v>0</v>
      </c>
    </row>
    <row r="22" spans="1:19" ht="23.25" customHeight="1" x14ac:dyDescent="0.2">
      <c r="A22" s="790"/>
      <c r="B22" s="62"/>
      <c r="Q22" s="83"/>
    </row>
    <row r="24" spans="1:19" ht="23.25" customHeight="1" x14ac:dyDescent="0.2">
      <c r="A24" s="258" t="str">
        <f>'360 PLYWOOD'!D11</f>
        <v>360-1-T-w</v>
      </c>
      <c r="B24" s="261"/>
      <c r="C24" s="289" t="str">
        <f>IF('360 PLYWOOD'!N11=0,"",'360 PLYWOOD'!N11)</f>
        <v/>
      </c>
      <c r="D24" s="289" t="str">
        <f>IF('360 PLYWOOD'!O11=0,"",'360 PLYWOOD'!O11)</f>
        <v/>
      </c>
      <c r="E24" s="289" t="str">
        <f>IF('360 PLYWOOD'!P11=0,"",'360 PLYWOOD'!P11)</f>
        <v/>
      </c>
      <c r="F24" s="289" t="str">
        <f>IF('360 PLYWOOD'!Q11=0,"",'360 PLYWOOD'!Q11)</f>
        <v/>
      </c>
      <c r="G24" s="289" t="str">
        <f>IF('360 PLYWOOD'!R11=0,"",'360 PLYWOOD'!R11)</f>
        <v/>
      </c>
      <c r="H24" s="289" t="str">
        <f>IF('360 PLYWOOD'!S11=0,"",'360 PLYWOOD'!S11)</f>
        <v/>
      </c>
      <c r="I24" s="289" t="str">
        <f>IF('360 PLYWOOD'!T11=0,"",'360 PLYWOOD'!T11)</f>
        <v/>
      </c>
      <c r="J24" s="289" t="str">
        <f>IF('360 PLYWOOD'!U11=0,"",'360 PLYWOOD'!U11)</f>
        <v/>
      </c>
      <c r="K24" s="289" t="str">
        <f>IF('360 PLYWOOD'!V11=0,"",'360 PLYWOOD'!V11)</f>
        <v/>
      </c>
      <c r="L24" s="289" t="str">
        <f>IF('360 PLYWOOD'!W11=0,"",'360 PLYWOOD'!W11)</f>
        <v/>
      </c>
      <c r="M24" s="289" t="str">
        <f>IF('360 PLYWOOD'!X11=0,"",'360 PLYWOOD'!X11)</f>
        <v/>
      </c>
      <c r="N24" s="289" t="str">
        <f>IF('360 PLYWOOD'!Y11=0,"",'360 PLYWOOD'!Y11)</f>
        <v/>
      </c>
      <c r="O24" s="289" t="str">
        <f>IF('360 PLYWOOD'!Z11=0,"",'360 PLYWOOD'!Z11)</f>
        <v/>
      </c>
      <c r="P24" s="289" t="str">
        <f>IF('360 PLYWOOD'!AA11=0,"",'360 PLYWOOD'!AA11)</f>
        <v/>
      </c>
      <c r="Q24" s="5">
        <f t="shared" ref="Q24:Q45" si="1">SUM(C24:P24)</f>
        <v>0</v>
      </c>
      <c r="R24" s="3">
        <f>Q24*'360 PLYWOOD'!J11</f>
        <v>0</v>
      </c>
      <c r="S24" s="3">
        <f>Q24*'360 PLYWOOD'!AF11</f>
        <v>0</v>
      </c>
    </row>
    <row r="25" spans="1:19" ht="23.25" customHeight="1" x14ac:dyDescent="0.2">
      <c r="A25" s="258" t="str">
        <f>'360 PLYWOOD'!D12</f>
        <v>360-1-DT-w</v>
      </c>
      <c r="B25" s="261" t="s">
        <v>191</v>
      </c>
      <c r="C25" s="289" t="str">
        <f>IF('360 PLYWOOD'!N12=0,"",'360 PLYWOOD'!N12)</f>
        <v/>
      </c>
      <c r="D25" s="289" t="str">
        <f>IF('360 PLYWOOD'!O12=0,"",'360 PLYWOOD'!O12)</f>
        <v/>
      </c>
      <c r="E25" s="289" t="str">
        <f>IF('360 PLYWOOD'!P12=0,"",'360 PLYWOOD'!P12)</f>
        <v/>
      </c>
      <c r="F25" s="289" t="str">
        <f>IF('360 PLYWOOD'!Q12=0,"",'360 PLYWOOD'!Q12)</f>
        <v/>
      </c>
      <c r="G25" s="289" t="str">
        <f>IF('360 PLYWOOD'!R12=0,"",'360 PLYWOOD'!R12)</f>
        <v/>
      </c>
      <c r="H25" s="289" t="str">
        <f>IF('360 PLYWOOD'!S12=0,"",'360 PLYWOOD'!S12)</f>
        <v/>
      </c>
      <c r="I25" s="289" t="str">
        <f>IF('360 PLYWOOD'!T12=0,"",'360 PLYWOOD'!T12)</f>
        <v/>
      </c>
      <c r="J25" s="289" t="str">
        <f>IF('360 PLYWOOD'!U12=0,"",'360 PLYWOOD'!U12)</f>
        <v/>
      </c>
      <c r="K25" s="289" t="str">
        <f>IF('360 PLYWOOD'!V12=0,"",'360 PLYWOOD'!V12)</f>
        <v/>
      </c>
      <c r="L25" s="289" t="str">
        <f>IF('360 PLYWOOD'!W12=0,"",'360 PLYWOOD'!W12)</f>
        <v/>
      </c>
      <c r="M25" s="289" t="str">
        <f>IF('360 PLYWOOD'!X12=0,"",'360 PLYWOOD'!X12)</f>
        <v/>
      </c>
      <c r="N25" s="289" t="str">
        <f>IF('360 PLYWOOD'!Y12=0,"",'360 PLYWOOD'!Y12)</f>
        <v/>
      </c>
      <c r="O25" s="289" t="str">
        <f>IF('360 PLYWOOD'!Z12=0,"",'360 PLYWOOD'!Z12)</f>
        <v/>
      </c>
      <c r="P25" s="289" t="str">
        <f>IF('360 PLYWOOD'!AA12=0,"",'360 PLYWOOD'!AA12)</f>
        <v/>
      </c>
      <c r="Q25" s="5">
        <f t="shared" si="1"/>
        <v>0</v>
      </c>
      <c r="R25" s="3">
        <f>Q25*'360 PLYWOOD'!J12</f>
        <v>0</v>
      </c>
      <c r="S25" s="3">
        <f>Q25*'360 PLYWOOD'!AF12</f>
        <v>0</v>
      </c>
    </row>
    <row r="26" spans="1:19" ht="23.25" customHeight="1" x14ac:dyDescent="0.2">
      <c r="A26" s="258" t="str">
        <f>'360 PLYWOOD'!D13</f>
        <v>360-2-T-w</v>
      </c>
      <c r="B26" s="261"/>
      <c r="C26" s="289" t="str">
        <f>IF('360 PLYWOOD'!N13=0,"",'360 PLYWOOD'!N13)</f>
        <v/>
      </c>
      <c r="D26" s="289" t="str">
        <f>IF('360 PLYWOOD'!O13=0,"",'360 PLYWOOD'!O13)</f>
        <v/>
      </c>
      <c r="E26" s="289" t="str">
        <f>IF('360 PLYWOOD'!P13=0,"",'360 PLYWOOD'!P13)</f>
        <v/>
      </c>
      <c r="F26" s="289" t="str">
        <f>IF('360 PLYWOOD'!Q13=0,"",'360 PLYWOOD'!Q13)</f>
        <v/>
      </c>
      <c r="G26" s="289" t="str">
        <f>IF('360 PLYWOOD'!R13=0,"",'360 PLYWOOD'!R13)</f>
        <v/>
      </c>
      <c r="H26" s="289" t="str">
        <f>IF('360 PLYWOOD'!S13=0,"",'360 PLYWOOD'!S13)</f>
        <v/>
      </c>
      <c r="I26" s="289" t="str">
        <f>IF('360 PLYWOOD'!T13=0,"",'360 PLYWOOD'!T13)</f>
        <v/>
      </c>
      <c r="J26" s="289" t="str">
        <f>IF('360 PLYWOOD'!U13=0,"",'360 PLYWOOD'!U13)</f>
        <v/>
      </c>
      <c r="K26" s="289" t="str">
        <f>IF('360 PLYWOOD'!V13=0,"",'360 PLYWOOD'!V13)</f>
        <v/>
      </c>
      <c r="L26" s="289" t="str">
        <f>IF('360 PLYWOOD'!W13=0,"",'360 PLYWOOD'!W13)</f>
        <v/>
      </c>
      <c r="M26" s="289" t="str">
        <f>IF('360 PLYWOOD'!X13=0,"",'360 PLYWOOD'!X13)</f>
        <v/>
      </c>
      <c r="N26" s="289" t="str">
        <f>IF('360 PLYWOOD'!Y13=0,"",'360 PLYWOOD'!Y13)</f>
        <v/>
      </c>
      <c r="O26" s="289" t="str">
        <f>IF('360 PLYWOOD'!Z13=0,"",'360 PLYWOOD'!Z13)</f>
        <v/>
      </c>
      <c r="P26" s="289" t="str">
        <f>IF('360 PLYWOOD'!AA13=0,"",'360 PLYWOOD'!AA13)</f>
        <v/>
      </c>
      <c r="Q26" s="5">
        <f t="shared" si="1"/>
        <v>0</v>
      </c>
      <c r="R26" s="3">
        <f>Q26*'360 PLYWOOD'!J13</f>
        <v>0</v>
      </c>
      <c r="S26" s="3">
        <f>Q26*'360 PLYWOOD'!AF13</f>
        <v>0</v>
      </c>
    </row>
    <row r="27" spans="1:19" ht="23.25" customHeight="1" x14ac:dyDescent="0.2">
      <c r="A27" s="258" t="str">
        <f>'360 PLYWOOD'!D14</f>
        <v>360-2-DT-w</v>
      </c>
      <c r="B27" s="261" t="s">
        <v>191</v>
      </c>
      <c r="C27" s="289" t="str">
        <f>IF('360 PLYWOOD'!N14=0,"",'360 PLYWOOD'!N14)</f>
        <v/>
      </c>
      <c r="D27" s="289" t="str">
        <f>IF('360 PLYWOOD'!O14=0,"",'360 PLYWOOD'!O14)</f>
        <v/>
      </c>
      <c r="E27" s="289" t="str">
        <f>IF('360 PLYWOOD'!P14=0,"",'360 PLYWOOD'!P14)</f>
        <v/>
      </c>
      <c r="F27" s="289" t="str">
        <f>IF('360 PLYWOOD'!Q14=0,"",'360 PLYWOOD'!Q14)</f>
        <v/>
      </c>
      <c r="G27" s="289" t="str">
        <f>IF('360 PLYWOOD'!R14=0,"",'360 PLYWOOD'!R14)</f>
        <v/>
      </c>
      <c r="H27" s="289" t="str">
        <f>IF('360 PLYWOOD'!S14=0,"",'360 PLYWOOD'!S14)</f>
        <v/>
      </c>
      <c r="I27" s="289" t="str">
        <f>IF('360 PLYWOOD'!T14=0,"",'360 PLYWOOD'!T14)</f>
        <v/>
      </c>
      <c r="J27" s="289" t="str">
        <f>IF('360 PLYWOOD'!U14=0,"",'360 PLYWOOD'!U14)</f>
        <v/>
      </c>
      <c r="K27" s="289" t="str">
        <f>IF('360 PLYWOOD'!V14=0,"",'360 PLYWOOD'!V14)</f>
        <v/>
      </c>
      <c r="L27" s="289" t="str">
        <f>IF('360 PLYWOOD'!W14=0,"",'360 PLYWOOD'!W14)</f>
        <v/>
      </c>
      <c r="M27" s="289" t="str">
        <f>IF('360 PLYWOOD'!X14=0,"",'360 PLYWOOD'!X14)</f>
        <v/>
      </c>
      <c r="N27" s="289" t="str">
        <f>IF('360 PLYWOOD'!Y14=0,"",'360 PLYWOOD'!Y14)</f>
        <v/>
      </c>
      <c r="O27" s="289" t="str">
        <f>IF('360 PLYWOOD'!Z14=0,"",'360 PLYWOOD'!Z14)</f>
        <v/>
      </c>
      <c r="P27" s="289" t="str">
        <f>IF('360 PLYWOOD'!AA14=0,"",'360 PLYWOOD'!AA14)</f>
        <v/>
      </c>
      <c r="Q27" s="5">
        <f t="shared" si="1"/>
        <v>0</v>
      </c>
      <c r="R27" s="3">
        <f>Q27*'360 PLYWOOD'!J14</f>
        <v>0</v>
      </c>
      <c r="S27" s="3">
        <f>Q27*'360 PLYWOOD'!AF14</f>
        <v>0</v>
      </c>
    </row>
    <row r="28" spans="1:19" ht="23.25" customHeight="1" x14ac:dyDescent="0.2">
      <c r="A28" s="258" t="str">
        <f>'360 PLYWOOD'!D15</f>
        <v>360-3-T-w</v>
      </c>
      <c r="B28" s="261"/>
      <c r="C28" s="289" t="str">
        <f>IF('360 PLYWOOD'!N15=0,"",'360 PLYWOOD'!N15)</f>
        <v/>
      </c>
      <c r="D28" s="289" t="str">
        <f>IF('360 PLYWOOD'!O15=0,"",'360 PLYWOOD'!O15)</f>
        <v/>
      </c>
      <c r="E28" s="289" t="str">
        <f>IF('360 PLYWOOD'!P15=0,"",'360 PLYWOOD'!P15)</f>
        <v/>
      </c>
      <c r="F28" s="289" t="str">
        <f>IF('360 PLYWOOD'!Q15=0,"",'360 PLYWOOD'!Q15)</f>
        <v/>
      </c>
      <c r="G28" s="289" t="str">
        <f>IF('360 PLYWOOD'!R15=0,"",'360 PLYWOOD'!R15)</f>
        <v/>
      </c>
      <c r="H28" s="289" t="str">
        <f>IF('360 PLYWOOD'!S15=0,"",'360 PLYWOOD'!S15)</f>
        <v/>
      </c>
      <c r="I28" s="289" t="str">
        <f>IF('360 PLYWOOD'!T15=0,"",'360 PLYWOOD'!T15)</f>
        <v/>
      </c>
      <c r="J28" s="289" t="str">
        <f>IF('360 PLYWOOD'!U15=0,"",'360 PLYWOOD'!U15)</f>
        <v/>
      </c>
      <c r="K28" s="289" t="str">
        <f>IF('360 PLYWOOD'!V15=0,"",'360 PLYWOOD'!V15)</f>
        <v/>
      </c>
      <c r="L28" s="289" t="str">
        <f>IF('360 PLYWOOD'!W15=0,"",'360 PLYWOOD'!W15)</f>
        <v/>
      </c>
      <c r="M28" s="289" t="str">
        <f>IF('360 PLYWOOD'!X15=0,"",'360 PLYWOOD'!X15)</f>
        <v/>
      </c>
      <c r="N28" s="289" t="str">
        <f>IF('360 PLYWOOD'!Y15=0,"",'360 PLYWOOD'!Y15)</f>
        <v/>
      </c>
      <c r="O28" s="289" t="str">
        <f>IF('360 PLYWOOD'!Z15=0,"",'360 PLYWOOD'!Z15)</f>
        <v/>
      </c>
      <c r="P28" s="289" t="str">
        <f>IF('360 PLYWOOD'!AA15=0,"",'360 PLYWOOD'!AA15)</f>
        <v/>
      </c>
      <c r="Q28" s="5">
        <f t="shared" si="1"/>
        <v>0</v>
      </c>
      <c r="R28" s="3">
        <f>Q28*'360 PLYWOOD'!J15</f>
        <v>0</v>
      </c>
      <c r="S28" s="3">
        <f>Q28*'360 PLYWOOD'!AF15</f>
        <v>0</v>
      </c>
    </row>
    <row r="29" spans="1:19" ht="23.25" customHeight="1" x14ac:dyDescent="0.2">
      <c r="A29" s="258" t="str">
        <f>'360 PLYWOOD'!D16</f>
        <v>360-3.1-DT-w</v>
      </c>
      <c r="B29" s="261" t="s">
        <v>191</v>
      </c>
      <c r="C29" s="289" t="str">
        <f>IF('360 PLYWOOD'!N16=0,"",'360 PLYWOOD'!N16)</f>
        <v/>
      </c>
      <c r="D29" s="289" t="str">
        <f>IF('360 PLYWOOD'!O16=0,"",'360 PLYWOOD'!O16)</f>
        <v/>
      </c>
      <c r="E29" s="289" t="str">
        <f>IF('360 PLYWOOD'!P16=0,"",'360 PLYWOOD'!P16)</f>
        <v/>
      </c>
      <c r="F29" s="289" t="str">
        <f>IF('360 PLYWOOD'!Q16=0,"",'360 PLYWOOD'!Q16)</f>
        <v/>
      </c>
      <c r="G29" s="289" t="str">
        <f>IF('360 PLYWOOD'!R16=0,"",'360 PLYWOOD'!R16)</f>
        <v/>
      </c>
      <c r="H29" s="289" t="str">
        <f>IF('360 PLYWOOD'!S16=0,"",'360 PLYWOOD'!S16)</f>
        <v/>
      </c>
      <c r="I29" s="289" t="str">
        <f>IF('360 PLYWOOD'!T16=0,"",'360 PLYWOOD'!T16)</f>
        <v/>
      </c>
      <c r="J29" s="289" t="str">
        <f>IF('360 PLYWOOD'!U16=0,"",'360 PLYWOOD'!U16)</f>
        <v/>
      </c>
      <c r="K29" s="289" t="str">
        <f>IF('360 PLYWOOD'!V16=0,"",'360 PLYWOOD'!V16)</f>
        <v/>
      </c>
      <c r="L29" s="289" t="str">
        <f>IF('360 PLYWOOD'!W16=0,"",'360 PLYWOOD'!W16)</f>
        <v/>
      </c>
      <c r="M29" s="289" t="str">
        <f>IF('360 PLYWOOD'!X16=0,"",'360 PLYWOOD'!X16)</f>
        <v/>
      </c>
      <c r="N29" s="289" t="str">
        <f>IF('360 PLYWOOD'!Y16=0,"",'360 PLYWOOD'!Y16)</f>
        <v/>
      </c>
      <c r="O29" s="289" t="str">
        <f>IF('360 PLYWOOD'!Z16=0,"",'360 PLYWOOD'!Z16)</f>
        <v/>
      </c>
      <c r="P29" s="289" t="str">
        <f>IF('360 PLYWOOD'!AA16=0,"",'360 PLYWOOD'!AA16)</f>
        <v/>
      </c>
      <c r="Q29" s="5">
        <f t="shared" si="1"/>
        <v>0</v>
      </c>
      <c r="R29" s="3">
        <f>Q29*'360 PLYWOOD'!J16</f>
        <v>0</v>
      </c>
      <c r="S29" s="3">
        <f>Q29*'360 PLYWOOD'!AF16</f>
        <v>0</v>
      </c>
    </row>
    <row r="30" spans="1:19" ht="23.25" customHeight="1" x14ac:dyDescent="0.2">
      <c r="A30" s="258" t="str">
        <f>'360 PLYWOOD'!D17</f>
        <v>360-3.2-DT-w</v>
      </c>
      <c r="B30" s="261" t="s">
        <v>191</v>
      </c>
      <c r="C30" s="289" t="str">
        <f>IF('360 PLYWOOD'!N17=0,"",'360 PLYWOOD'!N17)</f>
        <v/>
      </c>
      <c r="D30" s="289" t="str">
        <f>IF('360 PLYWOOD'!O17=0,"",'360 PLYWOOD'!O17)</f>
        <v/>
      </c>
      <c r="E30" s="289" t="str">
        <f>IF('360 PLYWOOD'!P17=0,"",'360 PLYWOOD'!P17)</f>
        <v/>
      </c>
      <c r="F30" s="289" t="str">
        <f>IF('360 PLYWOOD'!Q17=0,"",'360 PLYWOOD'!Q17)</f>
        <v/>
      </c>
      <c r="G30" s="289" t="str">
        <f>IF('360 PLYWOOD'!R17=0,"",'360 PLYWOOD'!R17)</f>
        <v/>
      </c>
      <c r="H30" s="289" t="str">
        <f>IF('360 PLYWOOD'!S17=0,"",'360 PLYWOOD'!S17)</f>
        <v/>
      </c>
      <c r="I30" s="289" t="str">
        <f>IF('360 PLYWOOD'!T17=0,"",'360 PLYWOOD'!T17)</f>
        <v/>
      </c>
      <c r="J30" s="289" t="str">
        <f>IF('360 PLYWOOD'!U17=0,"",'360 PLYWOOD'!U17)</f>
        <v/>
      </c>
      <c r="K30" s="289" t="str">
        <f>IF('360 PLYWOOD'!V17=0,"",'360 PLYWOOD'!V17)</f>
        <v/>
      </c>
      <c r="L30" s="289" t="str">
        <f>IF('360 PLYWOOD'!W17=0,"",'360 PLYWOOD'!W17)</f>
        <v/>
      </c>
      <c r="M30" s="289" t="str">
        <f>IF('360 PLYWOOD'!X17=0,"",'360 PLYWOOD'!X17)</f>
        <v/>
      </c>
      <c r="N30" s="289" t="str">
        <f>IF('360 PLYWOOD'!Y17=0,"",'360 PLYWOOD'!Y17)</f>
        <v/>
      </c>
      <c r="O30" s="289" t="str">
        <f>IF('360 PLYWOOD'!Z17=0,"",'360 PLYWOOD'!Z17)</f>
        <v/>
      </c>
      <c r="P30" s="289" t="str">
        <f>IF('360 PLYWOOD'!AA17=0,"",'360 PLYWOOD'!AA17)</f>
        <v/>
      </c>
      <c r="Q30" s="5">
        <f t="shared" si="1"/>
        <v>0</v>
      </c>
      <c r="R30" s="3">
        <f>Q30*'360 PLYWOOD'!J17</f>
        <v>0</v>
      </c>
      <c r="S30" s="3">
        <f>Q30*'360 PLYWOOD'!AF17</f>
        <v>0</v>
      </c>
    </row>
    <row r="31" spans="1:19" ht="23.25" customHeight="1" x14ac:dyDescent="0.2">
      <c r="A31" s="258" t="str">
        <f>'360 PLYWOOD'!D18</f>
        <v>360-4-T-w</v>
      </c>
      <c r="B31" s="261"/>
      <c r="C31" s="289" t="str">
        <f>IF('360 PLYWOOD'!N18=0,"",'360 PLYWOOD'!N18)</f>
        <v/>
      </c>
      <c r="D31" s="289" t="str">
        <f>IF('360 PLYWOOD'!O18=0,"",'360 PLYWOOD'!O18)</f>
        <v/>
      </c>
      <c r="E31" s="289" t="str">
        <f>IF('360 PLYWOOD'!P18=0,"",'360 PLYWOOD'!P18)</f>
        <v/>
      </c>
      <c r="F31" s="289" t="str">
        <f>IF('360 PLYWOOD'!Q18=0,"",'360 PLYWOOD'!Q18)</f>
        <v/>
      </c>
      <c r="G31" s="289" t="str">
        <f>IF('360 PLYWOOD'!R18=0,"",'360 PLYWOOD'!R18)</f>
        <v/>
      </c>
      <c r="H31" s="289" t="str">
        <f>IF('360 PLYWOOD'!S18=0,"",'360 PLYWOOD'!S18)</f>
        <v/>
      </c>
      <c r="I31" s="289" t="str">
        <f>IF('360 PLYWOOD'!T18=0,"",'360 PLYWOOD'!T18)</f>
        <v/>
      </c>
      <c r="J31" s="289" t="str">
        <f>IF('360 PLYWOOD'!U18=0,"",'360 PLYWOOD'!U18)</f>
        <v/>
      </c>
      <c r="K31" s="289" t="str">
        <f>IF('360 PLYWOOD'!V18=0,"",'360 PLYWOOD'!V18)</f>
        <v/>
      </c>
      <c r="L31" s="289" t="str">
        <f>IF('360 PLYWOOD'!W18=0,"",'360 PLYWOOD'!W18)</f>
        <v/>
      </c>
      <c r="M31" s="289" t="str">
        <f>IF('360 PLYWOOD'!X18=0,"",'360 PLYWOOD'!X18)</f>
        <v/>
      </c>
      <c r="N31" s="289" t="str">
        <f>IF('360 PLYWOOD'!Y18=0,"",'360 PLYWOOD'!Y18)</f>
        <v/>
      </c>
      <c r="O31" s="289" t="str">
        <f>IF('360 PLYWOOD'!Z18=0,"",'360 PLYWOOD'!Z18)</f>
        <v/>
      </c>
      <c r="P31" s="289" t="str">
        <f>IF('360 PLYWOOD'!AA18=0,"",'360 PLYWOOD'!AA18)</f>
        <v/>
      </c>
      <c r="Q31" s="5">
        <f t="shared" si="1"/>
        <v>0</v>
      </c>
      <c r="R31" s="3">
        <f>Q31*'360 PLYWOOD'!J18</f>
        <v>0</v>
      </c>
      <c r="S31" s="3">
        <f>Q31*'360 PLYWOOD'!AF18</f>
        <v>0</v>
      </c>
    </row>
    <row r="32" spans="1:19" ht="23.25" customHeight="1" x14ac:dyDescent="0.2">
      <c r="A32" s="258" t="str">
        <f>'360 PLYWOOD'!D19</f>
        <v>360-4.1-DT-w</v>
      </c>
      <c r="B32" s="261" t="s">
        <v>191</v>
      </c>
      <c r="C32" s="289" t="str">
        <f>IF('360 PLYWOOD'!N19=0,"",'360 PLYWOOD'!N19)</f>
        <v/>
      </c>
      <c r="D32" s="289" t="str">
        <f>IF('360 PLYWOOD'!O19=0,"",'360 PLYWOOD'!O19)</f>
        <v/>
      </c>
      <c r="E32" s="289" t="str">
        <f>IF('360 PLYWOOD'!P19=0,"",'360 PLYWOOD'!P19)</f>
        <v/>
      </c>
      <c r="F32" s="289" t="str">
        <f>IF('360 PLYWOOD'!Q19=0,"",'360 PLYWOOD'!Q19)</f>
        <v/>
      </c>
      <c r="G32" s="289" t="str">
        <f>IF('360 PLYWOOD'!R19=0,"",'360 PLYWOOD'!R19)</f>
        <v/>
      </c>
      <c r="H32" s="289" t="str">
        <f>IF('360 PLYWOOD'!S19=0,"",'360 PLYWOOD'!S19)</f>
        <v/>
      </c>
      <c r="I32" s="289" t="str">
        <f>IF('360 PLYWOOD'!T19=0,"",'360 PLYWOOD'!T19)</f>
        <v/>
      </c>
      <c r="J32" s="289" t="str">
        <f>IF('360 PLYWOOD'!U19=0,"",'360 PLYWOOD'!U19)</f>
        <v/>
      </c>
      <c r="K32" s="289" t="str">
        <f>IF('360 PLYWOOD'!V19=0,"",'360 PLYWOOD'!V19)</f>
        <v/>
      </c>
      <c r="L32" s="289" t="str">
        <f>IF('360 PLYWOOD'!W19=0,"",'360 PLYWOOD'!W19)</f>
        <v/>
      </c>
      <c r="M32" s="289" t="str">
        <f>IF('360 PLYWOOD'!X19=0,"",'360 PLYWOOD'!X19)</f>
        <v/>
      </c>
      <c r="N32" s="289" t="str">
        <f>IF('360 PLYWOOD'!Y19=0,"",'360 PLYWOOD'!Y19)</f>
        <v/>
      </c>
      <c r="O32" s="289" t="str">
        <f>IF('360 PLYWOOD'!Z19=0,"",'360 PLYWOOD'!Z19)</f>
        <v/>
      </c>
      <c r="P32" s="289" t="str">
        <f>IF('360 PLYWOOD'!AA19=0,"",'360 PLYWOOD'!AA19)</f>
        <v/>
      </c>
      <c r="Q32" s="5">
        <f t="shared" si="1"/>
        <v>0</v>
      </c>
      <c r="R32" s="3">
        <f>Q32*'360 PLYWOOD'!J19</f>
        <v>0</v>
      </c>
      <c r="S32" s="3">
        <f>Q32*'360 PLYWOOD'!AF19</f>
        <v>0</v>
      </c>
    </row>
    <row r="33" spans="1:19" ht="23.25" customHeight="1" x14ac:dyDescent="0.2">
      <c r="A33" s="258" t="str">
        <f>'360 PLYWOOD'!D20</f>
        <v>360-4.2-DT-w</v>
      </c>
      <c r="B33" s="261" t="s">
        <v>191</v>
      </c>
      <c r="C33" s="289" t="str">
        <f>IF('360 PLYWOOD'!N20=0,"",'360 PLYWOOD'!N20)</f>
        <v/>
      </c>
      <c r="D33" s="289" t="str">
        <f>IF('360 PLYWOOD'!O20=0,"",'360 PLYWOOD'!O20)</f>
        <v/>
      </c>
      <c r="E33" s="289" t="str">
        <f>IF('360 PLYWOOD'!P20=0,"",'360 PLYWOOD'!P20)</f>
        <v/>
      </c>
      <c r="F33" s="289" t="str">
        <f>IF('360 PLYWOOD'!Q20=0,"",'360 PLYWOOD'!Q20)</f>
        <v/>
      </c>
      <c r="G33" s="289" t="str">
        <f>IF('360 PLYWOOD'!R20=0,"",'360 PLYWOOD'!R20)</f>
        <v/>
      </c>
      <c r="H33" s="289" t="str">
        <f>IF('360 PLYWOOD'!S20=0,"",'360 PLYWOOD'!S20)</f>
        <v/>
      </c>
      <c r="I33" s="289" t="str">
        <f>IF('360 PLYWOOD'!T20=0,"",'360 PLYWOOD'!T20)</f>
        <v/>
      </c>
      <c r="J33" s="289" t="str">
        <f>IF('360 PLYWOOD'!U20=0,"",'360 PLYWOOD'!U20)</f>
        <v/>
      </c>
      <c r="K33" s="289" t="str">
        <f>IF('360 PLYWOOD'!V20=0,"",'360 PLYWOOD'!V20)</f>
        <v/>
      </c>
      <c r="L33" s="289" t="str">
        <f>IF('360 PLYWOOD'!W20=0,"",'360 PLYWOOD'!W20)</f>
        <v/>
      </c>
      <c r="M33" s="289" t="str">
        <f>IF('360 PLYWOOD'!X20=0,"",'360 PLYWOOD'!X20)</f>
        <v/>
      </c>
      <c r="N33" s="289" t="str">
        <f>IF('360 PLYWOOD'!Y20=0,"",'360 PLYWOOD'!Y20)</f>
        <v/>
      </c>
      <c r="O33" s="289" t="str">
        <f>IF('360 PLYWOOD'!Z20=0,"",'360 PLYWOOD'!Z20)</f>
        <v/>
      </c>
      <c r="P33" s="289" t="str">
        <f>IF('360 PLYWOOD'!AA20=0,"",'360 PLYWOOD'!AA20)</f>
        <v/>
      </c>
      <c r="Q33" s="5">
        <f t="shared" si="1"/>
        <v>0</v>
      </c>
      <c r="R33" s="3">
        <f>Q33*'360 PLYWOOD'!J20</f>
        <v>0</v>
      </c>
      <c r="S33" s="3">
        <f>Q33*'360 PLYWOOD'!AF20</f>
        <v>0</v>
      </c>
    </row>
    <row r="34" spans="1:19" ht="23.25" customHeight="1" x14ac:dyDescent="0.2">
      <c r="A34" s="258" t="str">
        <f>'360 PLYWOOD'!D21</f>
        <v>360-13-T-w</v>
      </c>
      <c r="B34" s="261"/>
      <c r="C34" s="289" t="str">
        <f>IF('360 PLYWOOD'!N21=0,"",'360 PLYWOOD'!N21)</f>
        <v/>
      </c>
      <c r="D34" s="289" t="str">
        <f>IF('360 PLYWOOD'!O21=0,"",'360 PLYWOOD'!O21)</f>
        <v/>
      </c>
      <c r="E34" s="289" t="str">
        <f>IF('360 PLYWOOD'!P21=0,"",'360 PLYWOOD'!P21)</f>
        <v/>
      </c>
      <c r="F34" s="289" t="str">
        <f>IF('360 PLYWOOD'!Q21=0,"",'360 PLYWOOD'!Q21)</f>
        <v/>
      </c>
      <c r="G34" s="289" t="str">
        <f>IF('360 PLYWOOD'!R21=0,"",'360 PLYWOOD'!R21)</f>
        <v/>
      </c>
      <c r="H34" s="289" t="str">
        <f>IF('360 PLYWOOD'!S21=0,"",'360 PLYWOOD'!S21)</f>
        <v/>
      </c>
      <c r="I34" s="289" t="str">
        <f>IF('360 PLYWOOD'!T21=0,"",'360 PLYWOOD'!T21)</f>
        <v/>
      </c>
      <c r="J34" s="289" t="str">
        <f>IF('360 PLYWOOD'!U21=0,"",'360 PLYWOOD'!U21)</f>
        <v/>
      </c>
      <c r="K34" s="289" t="str">
        <f>IF('360 PLYWOOD'!V21=0,"",'360 PLYWOOD'!V21)</f>
        <v/>
      </c>
      <c r="L34" s="289" t="str">
        <f>IF('360 PLYWOOD'!W21=0,"",'360 PLYWOOD'!W21)</f>
        <v/>
      </c>
      <c r="M34" s="289" t="str">
        <f>IF('360 PLYWOOD'!X21=0,"",'360 PLYWOOD'!X21)</f>
        <v/>
      </c>
      <c r="N34" s="289" t="str">
        <f>IF('360 PLYWOOD'!Y21=0,"",'360 PLYWOOD'!Y21)</f>
        <v/>
      </c>
      <c r="O34" s="289" t="str">
        <f>IF('360 PLYWOOD'!Z21=0,"",'360 PLYWOOD'!Z21)</f>
        <v/>
      </c>
      <c r="P34" s="289" t="str">
        <f>IF('360 PLYWOOD'!AA21=0,"",'360 PLYWOOD'!AA21)</f>
        <v/>
      </c>
      <c r="Q34" s="5">
        <f t="shared" si="1"/>
        <v>0</v>
      </c>
      <c r="R34" s="3">
        <f>Q34*'360 PLYWOOD'!J21</f>
        <v>0</v>
      </c>
      <c r="S34" s="3">
        <f>Q34*'360 PLYWOOD'!AF21</f>
        <v>0</v>
      </c>
    </row>
    <row r="35" spans="1:19" ht="23.25" customHeight="1" x14ac:dyDescent="0.2">
      <c r="A35" s="258" t="str">
        <f>'360 PLYWOOD'!D22</f>
        <v>360-13.1-DT-w</v>
      </c>
      <c r="B35" s="261" t="s">
        <v>191</v>
      </c>
      <c r="C35" s="289" t="str">
        <f>IF('360 PLYWOOD'!N22=0,"",'360 PLYWOOD'!N22)</f>
        <v/>
      </c>
      <c r="D35" s="289" t="str">
        <f>IF('360 PLYWOOD'!O22=0,"",'360 PLYWOOD'!O22)</f>
        <v/>
      </c>
      <c r="E35" s="289" t="str">
        <f>IF('360 PLYWOOD'!P22=0,"",'360 PLYWOOD'!P22)</f>
        <v/>
      </c>
      <c r="F35" s="289" t="str">
        <f>IF('360 PLYWOOD'!Q22=0,"",'360 PLYWOOD'!Q22)</f>
        <v/>
      </c>
      <c r="G35" s="289" t="str">
        <f>IF('360 PLYWOOD'!R22=0,"",'360 PLYWOOD'!R22)</f>
        <v/>
      </c>
      <c r="H35" s="289" t="str">
        <f>IF('360 PLYWOOD'!S22=0,"",'360 PLYWOOD'!S22)</f>
        <v/>
      </c>
      <c r="I35" s="289" t="str">
        <f>IF('360 PLYWOOD'!T22=0,"",'360 PLYWOOD'!T22)</f>
        <v/>
      </c>
      <c r="J35" s="289" t="str">
        <f>IF('360 PLYWOOD'!U22=0,"",'360 PLYWOOD'!U22)</f>
        <v/>
      </c>
      <c r="K35" s="289" t="str">
        <f>IF('360 PLYWOOD'!V22=0,"",'360 PLYWOOD'!V22)</f>
        <v/>
      </c>
      <c r="L35" s="289" t="str">
        <f>IF('360 PLYWOOD'!W22=0,"",'360 PLYWOOD'!W22)</f>
        <v/>
      </c>
      <c r="M35" s="289" t="str">
        <f>IF('360 PLYWOOD'!X22=0,"",'360 PLYWOOD'!X22)</f>
        <v/>
      </c>
      <c r="N35" s="289" t="str">
        <f>IF('360 PLYWOOD'!Y22=0,"",'360 PLYWOOD'!Y22)</f>
        <v/>
      </c>
      <c r="O35" s="289" t="str">
        <f>IF('360 PLYWOOD'!Z22=0,"",'360 PLYWOOD'!Z22)</f>
        <v/>
      </c>
      <c r="P35" s="289" t="str">
        <f>IF('360 PLYWOOD'!AA22=0,"",'360 PLYWOOD'!AA22)</f>
        <v/>
      </c>
      <c r="Q35" s="5">
        <f t="shared" si="1"/>
        <v>0</v>
      </c>
      <c r="R35" s="3">
        <f>Q35*'360 PLYWOOD'!J22</f>
        <v>0</v>
      </c>
      <c r="S35" s="3">
        <f>Q35*'360 PLYWOOD'!AF22</f>
        <v>0</v>
      </c>
    </row>
    <row r="36" spans="1:19" ht="23.25" customHeight="1" x14ac:dyDescent="0.2">
      <c r="A36" s="258" t="str">
        <f>'360 PLYWOOD'!D23</f>
        <v>360-13.2-DT-w</v>
      </c>
      <c r="B36" s="261" t="s">
        <v>191</v>
      </c>
      <c r="C36" s="289" t="str">
        <f>IF('360 PLYWOOD'!N23=0,"",'360 PLYWOOD'!N23)</f>
        <v/>
      </c>
      <c r="D36" s="289" t="str">
        <f>IF('360 PLYWOOD'!O23=0,"",'360 PLYWOOD'!O23)</f>
        <v/>
      </c>
      <c r="E36" s="289" t="str">
        <f>IF('360 PLYWOOD'!P23=0,"",'360 PLYWOOD'!P23)</f>
        <v/>
      </c>
      <c r="F36" s="289" t="str">
        <f>IF('360 PLYWOOD'!Q23=0,"",'360 PLYWOOD'!Q23)</f>
        <v/>
      </c>
      <c r="G36" s="289" t="str">
        <f>IF('360 PLYWOOD'!R23=0,"",'360 PLYWOOD'!R23)</f>
        <v/>
      </c>
      <c r="H36" s="289" t="str">
        <f>IF('360 PLYWOOD'!S23=0,"",'360 PLYWOOD'!S23)</f>
        <v/>
      </c>
      <c r="I36" s="289" t="str">
        <f>IF('360 PLYWOOD'!T23=0,"",'360 PLYWOOD'!T23)</f>
        <v/>
      </c>
      <c r="J36" s="289" t="str">
        <f>IF('360 PLYWOOD'!U23=0,"",'360 PLYWOOD'!U23)</f>
        <v/>
      </c>
      <c r="K36" s="289" t="str">
        <f>IF('360 PLYWOOD'!V23=0,"",'360 PLYWOOD'!V23)</f>
        <v/>
      </c>
      <c r="L36" s="289" t="str">
        <f>IF('360 PLYWOOD'!W23=0,"",'360 PLYWOOD'!W23)</f>
        <v/>
      </c>
      <c r="M36" s="289" t="str">
        <f>IF('360 PLYWOOD'!X23=0,"",'360 PLYWOOD'!X23)</f>
        <v/>
      </c>
      <c r="N36" s="289" t="str">
        <f>IF('360 PLYWOOD'!Y23=0,"",'360 PLYWOOD'!Y23)</f>
        <v/>
      </c>
      <c r="O36" s="289" t="str">
        <f>IF('360 PLYWOOD'!Z23=0,"",'360 PLYWOOD'!Z23)</f>
        <v/>
      </c>
      <c r="P36" s="289" t="str">
        <f>IF('360 PLYWOOD'!AA23=0,"",'360 PLYWOOD'!AA23)</f>
        <v/>
      </c>
      <c r="Q36" s="5">
        <f t="shared" si="1"/>
        <v>0</v>
      </c>
      <c r="R36" s="3">
        <f>Q36*'360 PLYWOOD'!J23</f>
        <v>0</v>
      </c>
      <c r="S36" s="3">
        <f>Q36*'360 PLYWOOD'!AF23</f>
        <v>0</v>
      </c>
    </row>
    <row r="37" spans="1:19" ht="23.25" customHeight="1" x14ac:dyDescent="0.2">
      <c r="A37" s="258" t="str">
        <f>'360 PLYWOOD'!D24</f>
        <v>360-14-T-w</v>
      </c>
      <c r="B37" s="261"/>
      <c r="C37" s="289" t="str">
        <f>IF('360 PLYWOOD'!N24=0,"",'360 PLYWOOD'!N24)</f>
        <v/>
      </c>
      <c r="D37" s="289" t="str">
        <f>IF('360 PLYWOOD'!O24=0,"",'360 PLYWOOD'!O24)</f>
        <v/>
      </c>
      <c r="E37" s="289" t="str">
        <f>IF('360 PLYWOOD'!P24=0,"",'360 PLYWOOD'!P24)</f>
        <v/>
      </c>
      <c r="F37" s="289" t="str">
        <f>IF('360 PLYWOOD'!Q24=0,"",'360 PLYWOOD'!Q24)</f>
        <v/>
      </c>
      <c r="G37" s="289" t="str">
        <f>IF('360 PLYWOOD'!R24=0,"",'360 PLYWOOD'!R24)</f>
        <v/>
      </c>
      <c r="H37" s="289" t="str">
        <f>IF('360 PLYWOOD'!S24=0,"",'360 PLYWOOD'!S24)</f>
        <v/>
      </c>
      <c r="I37" s="289" t="str">
        <f>IF('360 PLYWOOD'!T24=0,"",'360 PLYWOOD'!T24)</f>
        <v/>
      </c>
      <c r="J37" s="289" t="str">
        <f>IF('360 PLYWOOD'!U24=0,"",'360 PLYWOOD'!U24)</f>
        <v/>
      </c>
      <c r="K37" s="289" t="str">
        <f>IF('360 PLYWOOD'!V24=0,"",'360 PLYWOOD'!V24)</f>
        <v/>
      </c>
      <c r="L37" s="289" t="str">
        <f>IF('360 PLYWOOD'!W24=0,"",'360 PLYWOOD'!W24)</f>
        <v/>
      </c>
      <c r="M37" s="289" t="str">
        <f>IF('360 PLYWOOD'!X24=0,"",'360 PLYWOOD'!X24)</f>
        <v/>
      </c>
      <c r="N37" s="289" t="str">
        <f>IF('360 PLYWOOD'!Y24=0,"",'360 PLYWOOD'!Y24)</f>
        <v/>
      </c>
      <c r="O37" s="289" t="str">
        <f>IF('360 PLYWOOD'!Z24=0,"",'360 PLYWOOD'!Z24)</f>
        <v/>
      </c>
      <c r="P37" s="289" t="str">
        <f>IF('360 PLYWOOD'!AA24=0,"",'360 PLYWOOD'!AA24)</f>
        <v/>
      </c>
      <c r="Q37" s="5">
        <f t="shared" si="1"/>
        <v>0</v>
      </c>
      <c r="R37" s="3">
        <f>Q37*'360 PLYWOOD'!J24</f>
        <v>0</v>
      </c>
      <c r="S37" s="3">
        <f>Q37*'360 PLYWOOD'!AF24</f>
        <v>0</v>
      </c>
    </row>
    <row r="38" spans="1:19" ht="23.25" customHeight="1" x14ac:dyDescent="0.2">
      <c r="A38" s="258" t="str">
        <f>'360 PLYWOOD'!D25</f>
        <v>360-14.1-DT-w</v>
      </c>
      <c r="B38" s="261" t="s">
        <v>191</v>
      </c>
      <c r="C38" s="289" t="str">
        <f>IF('360 PLYWOOD'!N25=0,"",'360 PLYWOOD'!N25)</f>
        <v/>
      </c>
      <c r="D38" s="289" t="str">
        <f>IF('360 PLYWOOD'!O25=0,"",'360 PLYWOOD'!O25)</f>
        <v/>
      </c>
      <c r="E38" s="289" t="str">
        <f>IF('360 PLYWOOD'!P25=0,"",'360 PLYWOOD'!P25)</f>
        <v/>
      </c>
      <c r="F38" s="289" t="str">
        <f>IF('360 PLYWOOD'!Q25=0,"",'360 PLYWOOD'!Q25)</f>
        <v/>
      </c>
      <c r="G38" s="289" t="str">
        <f>IF('360 PLYWOOD'!R25=0,"",'360 PLYWOOD'!R25)</f>
        <v/>
      </c>
      <c r="H38" s="289" t="str">
        <f>IF('360 PLYWOOD'!S25=0,"",'360 PLYWOOD'!S25)</f>
        <v/>
      </c>
      <c r="I38" s="289" t="str">
        <f>IF('360 PLYWOOD'!T25=0,"",'360 PLYWOOD'!T25)</f>
        <v/>
      </c>
      <c r="J38" s="289" t="str">
        <f>IF('360 PLYWOOD'!U25=0,"",'360 PLYWOOD'!U25)</f>
        <v/>
      </c>
      <c r="K38" s="289" t="str">
        <f>IF('360 PLYWOOD'!V25=0,"",'360 PLYWOOD'!V25)</f>
        <v/>
      </c>
      <c r="L38" s="289" t="str">
        <f>IF('360 PLYWOOD'!W25=0,"",'360 PLYWOOD'!W25)</f>
        <v/>
      </c>
      <c r="M38" s="289" t="str">
        <f>IF('360 PLYWOOD'!X25=0,"",'360 PLYWOOD'!X25)</f>
        <v/>
      </c>
      <c r="N38" s="289" t="str">
        <f>IF('360 PLYWOOD'!Y25=0,"",'360 PLYWOOD'!Y25)</f>
        <v/>
      </c>
      <c r="O38" s="289" t="str">
        <f>IF('360 PLYWOOD'!Z25=0,"",'360 PLYWOOD'!Z25)</f>
        <v/>
      </c>
      <c r="P38" s="289" t="str">
        <f>IF('360 PLYWOOD'!AA25=0,"",'360 PLYWOOD'!AA25)</f>
        <v/>
      </c>
      <c r="Q38" s="5">
        <f t="shared" si="1"/>
        <v>0</v>
      </c>
      <c r="R38" s="3">
        <f>Q38*'360 PLYWOOD'!J25</f>
        <v>0</v>
      </c>
      <c r="S38" s="3">
        <f>Q38*'360 PLYWOOD'!AF25</f>
        <v>0</v>
      </c>
    </row>
    <row r="39" spans="1:19" ht="23.25" customHeight="1" x14ac:dyDescent="0.2">
      <c r="A39" s="258" t="str">
        <f>'360 PLYWOOD'!D26</f>
        <v>360-14.2-DT-w</v>
      </c>
      <c r="B39" s="261" t="s">
        <v>191</v>
      </c>
      <c r="C39" s="289" t="str">
        <f>IF('360 PLYWOOD'!N26=0,"",'360 PLYWOOD'!N26)</f>
        <v/>
      </c>
      <c r="D39" s="289" t="str">
        <f>IF('360 PLYWOOD'!O26=0,"",'360 PLYWOOD'!O26)</f>
        <v/>
      </c>
      <c r="E39" s="289" t="str">
        <f>IF('360 PLYWOOD'!P26=0,"",'360 PLYWOOD'!P26)</f>
        <v/>
      </c>
      <c r="F39" s="289" t="str">
        <f>IF('360 PLYWOOD'!Q26=0,"",'360 PLYWOOD'!Q26)</f>
        <v/>
      </c>
      <c r="G39" s="289" t="str">
        <f>IF('360 PLYWOOD'!R26=0,"",'360 PLYWOOD'!R26)</f>
        <v/>
      </c>
      <c r="H39" s="289" t="str">
        <f>IF('360 PLYWOOD'!S26=0,"",'360 PLYWOOD'!S26)</f>
        <v/>
      </c>
      <c r="I39" s="289" t="str">
        <f>IF('360 PLYWOOD'!T26=0,"",'360 PLYWOOD'!T26)</f>
        <v/>
      </c>
      <c r="J39" s="289" t="str">
        <f>IF('360 PLYWOOD'!U26=0,"",'360 PLYWOOD'!U26)</f>
        <v/>
      </c>
      <c r="K39" s="289" t="str">
        <f>IF('360 PLYWOOD'!V26=0,"",'360 PLYWOOD'!V26)</f>
        <v/>
      </c>
      <c r="L39" s="289" t="str">
        <f>IF('360 PLYWOOD'!W26=0,"",'360 PLYWOOD'!W26)</f>
        <v/>
      </c>
      <c r="M39" s="289" t="str">
        <f>IF('360 PLYWOOD'!X26=0,"",'360 PLYWOOD'!X26)</f>
        <v/>
      </c>
      <c r="N39" s="289" t="str">
        <f>IF('360 PLYWOOD'!Y26=0,"",'360 PLYWOOD'!Y26)</f>
        <v/>
      </c>
      <c r="O39" s="289" t="str">
        <f>IF('360 PLYWOOD'!Z26=0,"",'360 PLYWOOD'!Z26)</f>
        <v/>
      </c>
      <c r="P39" s="289" t="str">
        <f>IF('360 PLYWOOD'!AA26=0,"",'360 PLYWOOD'!AA26)</f>
        <v/>
      </c>
      <c r="Q39" s="5">
        <f t="shared" si="1"/>
        <v>0</v>
      </c>
      <c r="R39" s="3">
        <f>Q39*'360 PLYWOOD'!J26</f>
        <v>0</v>
      </c>
      <c r="S39" s="3">
        <f>Q39*'360 PLYWOOD'!AF26</f>
        <v>0</v>
      </c>
    </row>
    <row r="40" spans="1:19" ht="23.25" customHeight="1" x14ac:dyDescent="0.2">
      <c r="A40" s="258" t="str">
        <f>'360 PLYWOOD'!D27</f>
        <v>360-23-T-w</v>
      </c>
      <c r="B40" s="261"/>
      <c r="C40" s="289" t="str">
        <f>IF('360 PLYWOOD'!N27=0,"",'360 PLYWOOD'!N27)</f>
        <v/>
      </c>
      <c r="D40" s="289" t="str">
        <f>IF('360 PLYWOOD'!O27=0,"",'360 PLYWOOD'!O27)</f>
        <v/>
      </c>
      <c r="E40" s="289" t="str">
        <f>IF('360 PLYWOOD'!P27=0,"",'360 PLYWOOD'!P27)</f>
        <v/>
      </c>
      <c r="F40" s="289" t="str">
        <f>IF('360 PLYWOOD'!Q27=0,"",'360 PLYWOOD'!Q27)</f>
        <v/>
      </c>
      <c r="G40" s="289" t="str">
        <f>IF('360 PLYWOOD'!R27=0,"",'360 PLYWOOD'!R27)</f>
        <v/>
      </c>
      <c r="H40" s="289" t="str">
        <f>IF('360 PLYWOOD'!S27=0,"",'360 PLYWOOD'!S27)</f>
        <v/>
      </c>
      <c r="I40" s="289" t="str">
        <f>IF('360 PLYWOOD'!T27=0,"",'360 PLYWOOD'!T27)</f>
        <v/>
      </c>
      <c r="J40" s="289" t="str">
        <f>IF('360 PLYWOOD'!U27=0,"",'360 PLYWOOD'!U27)</f>
        <v/>
      </c>
      <c r="K40" s="289" t="str">
        <f>IF('360 PLYWOOD'!V27=0,"",'360 PLYWOOD'!V27)</f>
        <v/>
      </c>
      <c r="L40" s="289" t="str">
        <f>IF('360 PLYWOOD'!W27=0,"",'360 PLYWOOD'!W27)</f>
        <v/>
      </c>
      <c r="M40" s="289" t="str">
        <f>IF('360 PLYWOOD'!X27=0,"",'360 PLYWOOD'!X27)</f>
        <v/>
      </c>
      <c r="N40" s="289" t="str">
        <f>IF('360 PLYWOOD'!Y27=0,"",'360 PLYWOOD'!Y27)</f>
        <v/>
      </c>
      <c r="O40" s="289" t="str">
        <f>IF('360 PLYWOOD'!Z27=0,"",'360 PLYWOOD'!Z27)</f>
        <v/>
      </c>
      <c r="P40" s="289" t="str">
        <f>IF('360 PLYWOOD'!AA27=0,"",'360 PLYWOOD'!AA27)</f>
        <v/>
      </c>
      <c r="Q40" s="5">
        <f t="shared" si="1"/>
        <v>0</v>
      </c>
      <c r="R40" s="3">
        <f>Q40*'360 PLYWOOD'!J27</f>
        <v>0</v>
      </c>
      <c r="S40" s="3">
        <f>Q40*'360 PLYWOOD'!AF27</f>
        <v>0</v>
      </c>
    </row>
    <row r="41" spans="1:19" ht="23.25" customHeight="1" x14ac:dyDescent="0.2">
      <c r="A41" s="258" t="str">
        <f>'360 PLYWOOD'!D28</f>
        <v>360-23.1-DT-w</v>
      </c>
      <c r="B41" s="261" t="s">
        <v>191</v>
      </c>
      <c r="C41" s="289" t="str">
        <f>IF('360 PLYWOOD'!N28=0,"",'360 PLYWOOD'!N28)</f>
        <v/>
      </c>
      <c r="D41" s="289" t="str">
        <f>IF('360 PLYWOOD'!O28=0,"",'360 PLYWOOD'!O28)</f>
        <v/>
      </c>
      <c r="E41" s="289" t="str">
        <f>IF('360 PLYWOOD'!P28=0,"",'360 PLYWOOD'!P28)</f>
        <v/>
      </c>
      <c r="F41" s="289" t="str">
        <f>IF('360 PLYWOOD'!Q28=0,"",'360 PLYWOOD'!Q28)</f>
        <v/>
      </c>
      <c r="G41" s="289" t="str">
        <f>IF('360 PLYWOOD'!R28=0,"",'360 PLYWOOD'!R28)</f>
        <v/>
      </c>
      <c r="H41" s="289" t="str">
        <f>IF('360 PLYWOOD'!S28=0,"",'360 PLYWOOD'!S28)</f>
        <v/>
      </c>
      <c r="I41" s="289" t="str">
        <f>IF('360 PLYWOOD'!T28=0,"",'360 PLYWOOD'!T28)</f>
        <v/>
      </c>
      <c r="J41" s="289" t="str">
        <f>IF('360 PLYWOOD'!U28=0,"",'360 PLYWOOD'!U28)</f>
        <v/>
      </c>
      <c r="K41" s="289" t="str">
        <f>IF('360 PLYWOOD'!V28=0,"",'360 PLYWOOD'!V28)</f>
        <v/>
      </c>
      <c r="L41" s="289" t="str">
        <f>IF('360 PLYWOOD'!W28=0,"",'360 PLYWOOD'!W28)</f>
        <v/>
      </c>
      <c r="M41" s="289" t="str">
        <f>IF('360 PLYWOOD'!X28=0,"",'360 PLYWOOD'!X28)</f>
        <v/>
      </c>
      <c r="N41" s="289" t="str">
        <f>IF('360 PLYWOOD'!Y28=0,"",'360 PLYWOOD'!Y28)</f>
        <v/>
      </c>
      <c r="O41" s="289" t="str">
        <f>IF('360 PLYWOOD'!Z28=0,"",'360 PLYWOOD'!Z28)</f>
        <v/>
      </c>
      <c r="P41" s="289" t="str">
        <f>IF('360 PLYWOOD'!AA28=0,"",'360 PLYWOOD'!AA28)</f>
        <v/>
      </c>
      <c r="Q41" s="5">
        <f t="shared" si="1"/>
        <v>0</v>
      </c>
      <c r="R41" s="3">
        <f>Q41*'360 PLYWOOD'!J28</f>
        <v>0</v>
      </c>
      <c r="S41" s="3">
        <f>Q41*'360 PLYWOOD'!AF28</f>
        <v>0</v>
      </c>
    </row>
    <row r="42" spans="1:19" ht="23.25" customHeight="1" x14ac:dyDescent="0.2">
      <c r="A42" s="258" t="str">
        <f>'360 PLYWOOD'!D29</f>
        <v>360-23.2-DT-w</v>
      </c>
      <c r="B42" s="261" t="s">
        <v>191</v>
      </c>
      <c r="C42" s="289" t="str">
        <f>IF('360 PLYWOOD'!N29=0,"",'360 PLYWOOD'!N29)</f>
        <v/>
      </c>
      <c r="D42" s="289" t="str">
        <f>IF('360 PLYWOOD'!O29=0,"",'360 PLYWOOD'!O29)</f>
        <v/>
      </c>
      <c r="E42" s="289" t="str">
        <f>IF('360 PLYWOOD'!P29=0,"",'360 PLYWOOD'!P29)</f>
        <v/>
      </c>
      <c r="F42" s="289" t="str">
        <f>IF('360 PLYWOOD'!Q29=0,"",'360 PLYWOOD'!Q29)</f>
        <v/>
      </c>
      <c r="G42" s="289" t="str">
        <f>IF('360 PLYWOOD'!R29=0,"",'360 PLYWOOD'!R29)</f>
        <v/>
      </c>
      <c r="H42" s="289" t="str">
        <f>IF('360 PLYWOOD'!S29=0,"",'360 PLYWOOD'!S29)</f>
        <v/>
      </c>
      <c r="I42" s="289" t="str">
        <f>IF('360 PLYWOOD'!T29=0,"",'360 PLYWOOD'!T29)</f>
        <v/>
      </c>
      <c r="J42" s="289" t="str">
        <f>IF('360 PLYWOOD'!U29=0,"",'360 PLYWOOD'!U29)</f>
        <v/>
      </c>
      <c r="K42" s="289" t="str">
        <f>IF('360 PLYWOOD'!V29=0,"",'360 PLYWOOD'!V29)</f>
        <v/>
      </c>
      <c r="L42" s="289" t="str">
        <f>IF('360 PLYWOOD'!W29=0,"",'360 PLYWOOD'!W29)</f>
        <v/>
      </c>
      <c r="M42" s="289" t="str">
        <f>IF('360 PLYWOOD'!X29=0,"",'360 PLYWOOD'!X29)</f>
        <v/>
      </c>
      <c r="N42" s="289" t="str">
        <f>IF('360 PLYWOOD'!Y29=0,"",'360 PLYWOOD'!Y29)</f>
        <v/>
      </c>
      <c r="O42" s="289" t="str">
        <f>IF('360 PLYWOOD'!Z29=0,"",'360 PLYWOOD'!Z29)</f>
        <v/>
      </c>
      <c r="P42" s="289" t="str">
        <f>IF('360 PLYWOOD'!AA29=0,"",'360 PLYWOOD'!AA29)</f>
        <v/>
      </c>
      <c r="Q42" s="5">
        <f t="shared" si="1"/>
        <v>0</v>
      </c>
      <c r="R42" s="3">
        <f>Q42*'360 PLYWOOD'!J29</f>
        <v>0</v>
      </c>
      <c r="S42" s="3">
        <f>Q42*'360 PLYWOOD'!AF29</f>
        <v>0</v>
      </c>
    </row>
    <row r="43" spans="1:19" ht="23.25" customHeight="1" x14ac:dyDescent="0.2">
      <c r="A43" s="258" t="str">
        <f>'360 PLYWOOD'!D30</f>
        <v>360-24-T-w</v>
      </c>
      <c r="B43" s="261"/>
      <c r="C43" s="289" t="str">
        <f>IF('360 PLYWOOD'!N30=0,"",'360 PLYWOOD'!N30)</f>
        <v/>
      </c>
      <c r="D43" s="289" t="str">
        <f>IF('360 PLYWOOD'!O30=0,"",'360 PLYWOOD'!O30)</f>
        <v/>
      </c>
      <c r="E43" s="289" t="str">
        <f>IF('360 PLYWOOD'!P30=0,"",'360 PLYWOOD'!P30)</f>
        <v/>
      </c>
      <c r="F43" s="289" t="str">
        <f>IF('360 PLYWOOD'!Q30=0,"",'360 PLYWOOD'!Q30)</f>
        <v/>
      </c>
      <c r="G43" s="289" t="str">
        <f>IF('360 PLYWOOD'!R30=0,"",'360 PLYWOOD'!R30)</f>
        <v/>
      </c>
      <c r="H43" s="289" t="str">
        <f>IF('360 PLYWOOD'!S30=0,"",'360 PLYWOOD'!S30)</f>
        <v/>
      </c>
      <c r="I43" s="289" t="str">
        <f>IF('360 PLYWOOD'!T30=0,"",'360 PLYWOOD'!T30)</f>
        <v/>
      </c>
      <c r="J43" s="289" t="str">
        <f>IF('360 PLYWOOD'!U30=0,"",'360 PLYWOOD'!U30)</f>
        <v/>
      </c>
      <c r="K43" s="289" t="str">
        <f>IF('360 PLYWOOD'!V30=0,"",'360 PLYWOOD'!V30)</f>
        <v/>
      </c>
      <c r="L43" s="289" t="str">
        <f>IF('360 PLYWOOD'!W30=0,"",'360 PLYWOOD'!W30)</f>
        <v/>
      </c>
      <c r="M43" s="289" t="str">
        <f>IF('360 PLYWOOD'!X30=0,"",'360 PLYWOOD'!X30)</f>
        <v/>
      </c>
      <c r="N43" s="289" t="str">
        <f>IF('360 PLYWOOD'!Y30=0,"",'360 PLYWOOD'!Y30)</f>
        <v/>
      </c>
      <c r="O43" s="289" t="str">
        <f>IF('360 PLYWOOD'!Z30=0,"",'360 PLYWOOD'!Z30)</f>
        <v/>
      </c>
      <c r="P43" s="289" t="str">
        <f>IF('360 PLYWOOD'!AA30=0,"",'360 PLYWOOD'!AA30)</f>
        <v/>
      </c>
      <c r="Q43" s="5">
        <f t="shared" si="1"/>
        <v>0</v>
      </c>
      <c r="R43" s="3">
        <f>Q43*'360 PLYWOOD'!J30</f>
        <v>0</v>
      </c>
      <c r="S43" s="3">
        <f>Q43*'360 PLYWOOD'!AF30</f>
        <v>0</v>
      </c>
    </row>
    <row r="44" spans="1:19" ht="23.25" customHeight="1" x14ac:dyDescent="0.2">
      <c r="A44" s="258" t="str">
        <f>'360 PLYWOOD'!D31</f>
        <v>360-24.1-DT-w</v>
      </c>
      <c r="B44" s="261" t="s">
        <v>191</v>
      </c>
      <c r="C44" s="289" t="str">
        <f>IF('360 PLYWOOD'!N31=0,"",'360 PLYWOOD'!N31)</f>
        <v/>
      </c>
      <c r="D44" s="289" t="str">
        <f>IF('360 PLYWOOD'!O31=0,"",'360 PLYWOOD'!O31)</f>
        <v/>
      </c>
      <c r="E44" s="289" t="str">
        <f>IF('360 PLYWOOD'!P31=0,"",'360 PLYWOOD'!P31)</f>
        <v/>
      </c>
      <c r="F44" s="289" t="str">
        <f>IF('360 PLYWOOD'!Q31=0,"",'360 PLYWOOD'!Q31)</f>
        <v/>
      </c>
      <c r="G44" s="289" t="str">
        <f>IF('360 PLYWOOD'!R31=0,"",'360 PLYWOOD'!R31)</f>
        <v/>
      </c>
      <c r="H44" s="289" t="str">
        <f>IF('360 PLYWOOD'!S31=0,"",'360 PLYWOOD'!S31)</f>
        <v/>
      </c>
      <c r="I44" s="289" t="str">
        <f>IF('360 PLYWOOD'!T31=0,"",'360 PLYWOOD'!T31)</f>
        <v/>
      </c>
      <c r="J44" s="289" t="str">
        <f>IF('360 PLYWOOD'!U31=0,"",'360 PLYWOOD'!U31)</f>
        <v/>
      </c>
      <c r="K44" s="289" t="str">
        <f>IF('360 PLYWOOD'!V31=0,"",'360 PLYWOOD'!V31)</f>
        <v/>
      </c>
      <c r="L44" s="289" t="str">
        <f>IF('360 PLYWOOD'!W31=0,"",'360 PLYWOOD'!W31)</f>
        <v/>
      </c>
      <c r="M44" s="289" t="str">
        <f>IF('360 PLYWOOD'!X31=0,"",'360 PLYWOOD'!X31)</f>
        <v/>
      </c>
      <c r="N44" s="289" t="str">
        <f>IF('360 PLYWOOD'!Y31=0,"",'360 PLYWOOD'!Y31)</f>
        <v/>
      </c>
      <c r="O44" s="289" t="str">
        <f>IF('360 PLYWOOD'!Z31=0,"",'360 PLYWOOD'!Z31)</f>
        <v/>
      </c>
      <c r="P44" s="289" t="str">
        <f>IF('360 PLYWOOD'!AA31=0,"",'360 PLYWOOD'!AA31)</f>
        <v/>
      </c>
      <c r="Q44" s="5">
        <f t="shared" si="1"/>
        <v>0</v>
      </c>
      <c r="R44" s="3">
        <f>Q44*'360 PLYWOOD'!J31</f>
        <v>0</v>
      </c>
      <c r="S44" s="3">
        <f>Q44*'360 PLYWOOD'!AF31</f>
        <v>0</v>
      </c>
    </row>
    <row r="45" spans="1:19" ht="23.25" customHeight="1" x14ac:dyDescent="0.2">
      <c r="A45" s="258" t="str">
        <f>'360 PLYWOOD'!D32</f>
        <v>360-24.2-DT-w</v>
      </c>
      <c r="B45" s="261" t="s">
        <v>191</v>
      </c>
      <c r="C45" s="289" t="str">
        <f>IF('360 PLYWOOD'!N32=0,"",'360 PLYWOOD'!N32)</f>
        <v/>
      </c>
      <c r="D45" s="289" t="str">
        <f>IF('360 PLYWOOD'!O32=0,"",'360 PLYWOOD'!O32)</f>
        <v/>
      </c>
      <c r="E45" s="289" t="str">
        <f>IF('360 PLYWOOD'!P32=0,"",'360 PLYWOOD'!P32)</f>
        <v/>
      </c>
      <c r="F45" s="289" t="str">
        <f>IF('360 PLYWOOD'!Q32=0,"",'360 PLYWOOD'!Q32)</f>
        <v/>
      </c>
      <c r="G45" s="289" t="str">
        <f>IF('360 PLYWOOD'!R32=0,"",'360 PLYWOOD'!R32)</f>
        <v/>
      </c>
      <c r="H45" s="289" t="str">
        <f>IF('360 PLYWOOD'!S32=0,"",'360 PLYWOOD'!S32)</f>
        <v/>
      </c>
      <c r="I45" s="289" t="str">
        <f>IF('360 PLYWOOD'!T32=0,"",'360 PLYWOOD'!T32)</f>
        <v/>
      </c>
      <c r="J45" s="289" t="str">
        <f>IF('360 PLYWOOD'!U32=0,"",'360 PLYWOOD'!U32)</f>
        <v/>
      </c>
      <c r="K45" s="289" t="str">
        <f>IF('360 PLYWOOD'!V32=0,"",'360 PLYWOOD'!V32)</f>
        <v/>
      </c>
      <c r="L45" s="289" t="str">
        <f>IF('360 PLYWOOD'!W32=0,"",'360 PLYWOOD'!W32)</f>
        <v/>
      </c>
      <c r="M45" s="289" t="str">
        <f>IF('360 PLYWOOD'!X32=0,"",'360 PLYWOOD'!X32)</f>
        <v/>
      </c>
      <c r="N45" s="289" t="str">
        <f>IF('360 PLYWOOD'!Y32=0,"",'360 PLYWOOD'!Y32)</f>
        <v/>
      </c>
      <c r="O45" s="289" t="str">
        <f>IF('360 PLYWOOD'!Z32=0,"",'360 PLYWOOD'!Z32)</f>
        <v/>
      </c>
      <c r="P45" s="289" t="str">
        <f>IF('360 PLYWOOD'!AA32=0,"",'360 PLYWOOD'!AA32)</f>
        <v/>
      </c>
      <c r="Q45" s="5">
        <f t="shared" si="1"/>
        <v>0</v>
      </c>
      <c r="R45" s="3">
        <f>Q45*'360 PLYWOOD'!J32</f>
        <v>0</v>
      </c>
      <c r="S45" s="3">
        <f>Q45*'360 PLYWOOD'!AF32</f>
        <v>0</v>
      </c>
    </row>
    <row r="46" spans="1:19" ht="23.25" customHeight="1" x14ac:dyDescent="0.2">
      <c r="A46" s="790"/>
      <c r="B46" s="62"/>
      <c r="Q46" s="83"/>
    </row>
  </sheetData>
  <sheetProtection selectLockedCells="1" selectUnlockedCells="1"/>
  <autoFilter ref="Q5:Q45" xr:uid="{3709A668-2E11-0A4C-A307-05AD6AECFD0A}"/>
  <mergeCells count="3">
    <mergeCell ref="C7:P7"/>
    <mergeCell ref="Q2:R2"/>
    <mergeCell ref="A3:L3"/>
  </mergeCells>
  <pageMargins left="0.23622047244094491" right="0.23622047244094491" top="0.74803149606299213" bottom="0.74803149606299213" header="0.31496062992125984" footer="0.31496062992125984"/>
  <pageSetup paperSize="9" scale="99" fitToHeight="0" orientation="landscape" horizontalDpi="4294967292" verticalDpi="4294967292" r:id="rId1"/>
  <headerFooter differentFirst="1" alignWithMargins="0">
    <oddFooter>Stran &amp;P od &amp;N</oddFooter>
    <firstFooter>Stran &amp;P od 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223F4-65D4-FA43-8942-AF7290DEEA38}">
  <sheetPr codeName="Sheet13">
    <tabColor theme="8" tint="0.39997558519241921"/>
    <pageSetUpPr fitToPage="1"/>
  </sheetPr>
  <dimension ref="A1:AJ45"/>
  <sheetViews>
    <sheetView showGridLines="0" zoomScaleNormal="100" workbookViewId="0">
      <selection activeCell="C28" sqref="C28:Q41"/>
    </sheetView>
  </sheetViews>
  <sheetFormatPr baseColWidth="10" defaultColWidth="12" defaultRowHeight="23.25" customHeight="1" x14ac:dyDescent="0.2"/>
  <cols>
    <col min="1" max="1" width="14.6640625" style="585" customWidth="1"/>
    <col min="2" max="3" width="6.83203125" style="585" customWidth="1"/>
    <col min="4" max="4" width="6.83203125" style="586" customWidth="1"/>
    <col min="5" max="10" width="6.83203125" style="581" customWidth="1"/>
    <col min="11" max="11" width="10.5" style="581" customWidth="1"/>
    <col min="12" max="15" width="6.83203125" style="581" customWidth="1"/>
    <col min="16" max="16" width="7.83203125" style="581" customWidth="1"/>
    <col min="17" max="17" width="5.1640625" style="579" customWidth="1"/>
    <col min="18" max="16384" width="12" style="581"/>
  </cols>
  <sheetData>
    <row r="1" spans="1:17" ht="29.25" customHeight="1" x14ac:dyDescent="0.2">
      <c r="A1" s="1549">
        <f>'PRODUCTION LIST GHOST LINE GRP'!A3</f>
        <v>0</v>
      </c>
      <c r="B1" s="1549"/>
      <c r="C1" s="1549"/>
      <c r="D1" s="1549"/>
      <c r="E1" s="1549"/>
      <c r="F1" s="1549"/>
      <c r="G1" s="1549"/>
      <c r="H1" s="1549"/>
      <c r="I1" s="1549"/>
      <c r="J1" s="1549"/>
      <c r="K1" s="1549"/>
      <c r="L1" s="1549"/>
      <c r="M1" s="1549"/>
      <c r="N1" s="1548">
        <f>'PRODUCTION LIST GHOST LINE GRP'!P3</f>
        <v>0</v>
      </c>
      <c r="O1" s="1548"/>
      <c r="P1" s="1548"/>
    </row>
    <row r="2" spans="1:17" ht="23" hidden="1" customHeight="1" x14ac:dyDescent="0.2">
      <c r="A2" s="1400" t="s">
        <v>207</v>
      </c>
      <c r="B2" s="1458" t="s">
        <v>1211</v>
      </c>
      <c r="C2" s="709" t="str">
        <f>'PRODUCTION LIST PLYWOOD'!C5</f>
        <v>BLACK</v>
      </c>
      <c r="D2" s="709" t="str">
        <f>'PRODUCTION LIST PLYWOOD'!D5</f>
        <v>WHITE</v>
      </c>
      <c r="E2" s="709" t="str">
        <f>'PRODUCTION LIST PLYWOOD'!E5</f>
        <v>RED</v>
      </c>
      <c r="F2" s="709" t="str">
        <f>'PRODUCTION LIST PLYWOOD'!F5</f>
        <v>YELLOW</v>
      </c>
      <c r="G2" s="709" t="str">
        <f>'PRODUCTION LIST PLYWOOD'!G5</f>
        <v>BLUE</v>
      </c>
      <c r="H2" s="709" t="str">
        <f>'PRODUCTION LIST PLYWOOD'!H5</f>
        <v>BRIGHT GREEN</v>
      </c>
      <c r="I2" s="709" t="str">
        <f>'PRODUCTION LIST PLYWOOD'!I5</f>
        <v>PURE GREEN</v>
      </c>
      <c r="J2" s="709" t="str">
        <f>'PRODUCTION LIST PLYWOOD'!J5</f>
        <v>APRICOT ORANGE</v>
      </c>
      <c r="K2" s="709" t="str">
        <f>'PRODUCTION LIST PLYWOOD'!K5</f>
        <v>DEEP ORANGE</v>
      </c>
      <c r="L2" s="709" t="str">
        <f>'PRODUCTION LIST PLYWOOD'!L5</f>
        <v>PINK</v>
      </c>
      <c r="M2" s="709" t="str">
        <f>'PRODUCTION LIST PLYWOOD'!M5</f>
        <v>GREY</v>
      </c>
      <c r="N2" s="709" t="str">
        <f>'PRODUCTION LIST PLYWOOD'!N5</f>
        <v>PURPLE</v>
      </c>
      <c r="O2" s="709" t="str">
        <f>'PRODUCTION LIST PLYWOOD'!O5</f>
        <v>MINT</v>
      </c>
      <c r="P2" s="709" t="str">
        <f>'PRODUCTION LIST PLYWOOD'!P5</f>
        <v>DEEP ROSE</v>
      </c>
    </row>
    <row r="3" spans="1:17" ht="23.75" hidden="1" customHeight="1" x14ac:dyDescent="0.2">
      <c r="A3" s="582" t="str">
        <f>'PRODUCTION LIST PLYWOOD'!A24</f>
        <v>360-1-T-w</v>
      </c>
      <c r="B3" s="1447"/>
      <c r="C3" s="723" t="str">
        <f>'PRODUCTION LIST PLYWOOD'!C24</f>
        <v/>
      </c>
      <c r="D3" s="723" t="str">
        <f>'PRODUCTION LIST PLYWOOD'!D24</f>
        <v/>
      </c>
      <c r="E3" s="723" t="str">
        <f>'PRODUCTION LIST PLYWOOD'!E24</f>
        <v/>
      </c>
      <c r="F3" s="723" t="str">
        <f>'PRODUCTION LIST PLYWOOD'!F24</f>
        <v/>
      </c>
      <c r="G3" s="723" t="str">
        <f>'PRODUCTION LIST PLYWOOD'!G24</f>
        <v/>
      </c>
      <c r="H3" s="723" t="str">
        <f>'PRODUCTION LIST PLYWOOD'!H24</f>
        <v/>
      </c>
      <c r="I3" s="723" t="str">
        <f>'PRODUCTION LIST PLYWOOD'!I24</f>
        <v/>
      </c>
      <c r="J3" s="723" t="str">
        <f>'PRODUCTION LIST PLYWOOD'!J24</f>
        <v/>
      </c>
      <c r="K3" s="723" t="str">
        <f>'PRODUCTION LIST PLYWOOD'!K24</f>
        <v/>
      </c>
      <c r="L3" s="723" t="str">
        <f>'PRODUCTION LIST PLYWOOD'!L24</f>
        <v/>
      </c>
      <c r="M3" s="723" t="str">
        <f>'PRODUCTION LIST PLYWOOD'!M24</f>
        <v/>
      </c>
      <c r="N3" s="723" t="str">
        <f>'PRODUCTION LIST PLYWOOD'!N24</f>
        <v/>
      </c>
      <c r="O3" s="723" t="str">
        <f>'PRODUCTION LIST PLYWOOD'!O24</f>
        <v/>
      </c>
      <c r="P3" s="723" t="str">
        <f>'PRODUCTION LIST PLYWOOD'!P24</f>
        <v/>
      </c>
      <c r="Q3" s="575">
        <f>'PRODUCTION LIST PLYWOOD'!Q24</f>
        <v>0</v>
      </c>
    </row>
    <row r="4" spans="1:17" ht="23.25" hidden="1" customHeight="1" x14ac:dyDescent="0.2">
      <c r="A4" s="582" t="str">
        <f>'PRODUCTION LIST PLYWOOD'!A25</f>
        <v>360-1-DT-w</v>
      </c>
      <c r="B4" s="1447"/>
      <c r="C4" s="723" t="str">
        <f>'PRODUCTION LIST PLYWOOD'!C25</f>
        <v/>
      </c>
      <c r="D4" s="723" t="str">
        <f>'PRODUCTION LIST PLYWOOD'!D25</f>
        <v/>
      </c>
      <c r="E4" s="723" t="str">
        <f>'PRODUCTION LIST PLYWOOD'!E25</f>
        <v/>
      </c>
      <c r="F4" s="723" t="str">
        <f>'PRODUCTION LIST PLYWOOD'!F25</f>
        <v/>
      </c>
      <c r="G4" s="723" t="str">
        <f>'PRODUCTION LIST PLYWOOD'!G25</f>
        <v/>
      </c>
      <c r="H4" s="723" t="str">
        <f>'PRODUCTION LIST PLYWOOD'!H25</f>
        <v/>
      </c>
      <c r="I4" s="723" t="str">
        <f>'PRODUCTION LIST PLYWOOD'!I25</f>
        <v/>
      </c>
      <c r="J4" s="723" t="str">
        <f>'PRODUCTION LIST PLYWOOD'!J25</f>
        <v/>
      </c>
      <c r="K4" s="723" t="str">
        <f>'PRODUCTION LIST PLYWOOD'!K25</f>
        <v/>
      </c>
      <c r="L4" s="723" t="str">
        <f>'PRODUCTION LIST PLYWOOD'!L25</f>
        <v/>
      </c>
      <c r="M4" s="723" t="str">
        <f>'PRODUCTION LIST PLYWOOD'!M25</f>
        <v/>
      </c>
      <c r="N4" s="723" t="str">
        <f>'PRODUCTION LIST PLYWOOD'!N25</f>
        <v/>
      </c>
      <c r="O4" s="723" t="str">
        <f>'PRODUCTION LIST PLYWOOD'!O25</f>
        <v/>
      </c>
      <c r="P4" s="723" t="str">
        <f>'PRODUCTION LIST PLYWOOD'!P25</f>
        <v/>
      </c>
      <c r="Q4" s="575">
        <f>'PRODUCTION LIST PLYWOOD'!Q25</f>
        <v>0</v>
      </c>
    </row>
    <row r="5" spans="1:17" ht="23.25" hidden="1" customHeight="1" x14ac:dyDescent="0.2">
      <c r="A5" s="582" t="str">
        <f>'PRODUCTION LIST PLYWOOD'!A26</f>
        <v>360-2-T-w</v>
      </c>
      <c r="B5" s="582"/>
      <c r="C5" s="723" t="str">
        <f>'PRODUCTION LIST PLYWOOD'!C26</f>
        <v/>
      </c>
      <c r="D5" s="723" t="str">
        <f>'PRODUCTION LIST PLYWOOD'!D26</f>
        <v/>
      </c>
      <c r="E5" s="723" t="str">
        <f>'PRODUCTION LIST PLYWOOD'!E26</f>
        <v/>
      </c>
      <c r="F5" s="723" t="str">
        <f>'PRODUCTION LIST PLYWOOD'!F26</f>
        <v/>
      </c>
      <c r="G5" s="723" t="str">
        <f>'PRODUCTION LIST PLYWOOD'!G26</f>
        <v/>
      </c>
      <c r="H5" s="723" t="str">
        <f>'PRODUCTION LIST PLYWOOD'!H26</f>
        <v/>
      </c>
      <c r="I5" s="723" t="str">
        <f>'PRODUCTION LIST PLYWOOD'!I26</f>
        <v/>
      </c>
      <c r="J5" s="723" t="str">
        <f>'PRODUCTION LIST PLYWOOD'!J26</f>
        <v/>
      </c>
      <c r="K5" s="723" t="str">
        <f>'PRODUCTION LIST PLYWOOD'!K26</f>
        <v/>
      </c>
      <c r="L5" s="723" t="str">
        <f>'PRODUCTION LIST PLYWOOD'!L26</f>
        <v/>
      </c>
      <c r="M5" s="723" t="str">
        <f>'PRODUCTION LIST PLYWOOD'!M26</f>
        <v/>
      </c>
      <c r="N5" s="723" t="str">
        <f>'PRODUCTION LIST PLYWOOD'!N26</f>
        <v/>
      </c>
      <c r="O5" s="723" t="str">
        <f>'PRODUCTION LIST PLYWOOD'!O26</f>
        <v/>
      </c>
      <c r="P5" s="723" t="str">
        <f>'PRODUCTION LIST PLYWOOD'!P26</f>
        <v/>
      </c>
      <c r="Q5" s="575">
        <f>'PRODUCTION LIST PLYWOOD'!Q26</f>
        <v>0</v>
      </c>
    </row>
    <row r="6" spans="1:17" ht="23.25" hidden="1" customHeight="1" x14ac:dyDescent="0.2">
      <c r="A6" s="582" t="str">
        <f>'PRODUCTION LIST PLYWOOD'!A27</f>
        <v>360-2-DT-w</v>
      </c>
      <c r="B6" s="582"/>
      <c r="C6" s="723" t="str">
        <f>'PRODUCTION LIST PLYWOOD'!C27</f>
        <v/>
      </c>
      <c r="D6" s="723" t="str">
        <f>'PRODUCTION LIST PLYWOOD'!D27</f>
        <v/>
      </c>
      <c r="E6" s="723" t="str">
        <f>'PRODUCTION LIST PLYWOOD'!E27</f>
        <v/>
      </c>
      <c r="F6" s="723" t="str">
        <f>'PRODUCTION LIST PLYWOOD'!F27</f>
        <v/>
      </c>
      <c r="G6" s="723" t="str">
        <f>'PRODUCTION LIST PLYWOOD'!G27</f>
        <v/>
      </c>
      <c r="H6" s="723" t="str">
        <f>'PRODUCTION LIST PLYWOOD'!H27</f>
        <v/>
      </c>
      <c r="I6" s="723" t="str">
        <f>'PRODUCTION LIST PLYWOOD'!I27</f>
        <v/>
      </c>
      <c r="J6" s="723" t="str">
        <f>'PRODUCTION LIST PLYWOOD'!J27</f>
        <v/>
      </c>
      <c r="K6" s="723" t="str">
        <f>'PRODUCTION LIST PLYWOOD'!K27</f>
        <v/>
      </c>
      <c r="L6" s="723" t="str">
        <f>'PRODUCTION LIST PLYWOOD'!L27</f>
        <v/>
      </c>
      <c r="M6" s="723" t="str">
        <f>'PRODUCTION LIST PLYWOOD'!M27</f>
        <v/>
      </c>
      <c r="N6" s="723" t="str">
        <f>'PRODUCTION LIST PLYWOOD'!N27</f>
        <v/>
      </c>
      <c r="O6" s="723" t="str">
        <f>'PRODUCTION LIST PLYWOOD'!O27</f>
        <v/>
      </c>
      <c r="P6" s="723" t="str">
        <f>'PRODUCTION LIST PLYWOOD'!P27</f>
        <v/>
      </c>
      <c r="Q6" s="575">
        <f>'PRODUCTION LIST PLYWOOD'!Q27</f>
        <v>0</v>
      </c>
    </row>
    <row r="7" spans="1:17" ht="23.25" hidden="1" customHeight="1" x14ac:dyDescent="0.2">
      <c r="A7" s="582" t="str">
        <f>'PRODUCTION LIST PLYWOOD'!A28</f>
        <v>360-3-T-w</v>
      </c>
      <c r="B7" s="582"/>
      <c r="C7" s="723" t="str">
        <f>'PRODUCTION LIST PLYWOOD'!C28</f>
        <v/>
      </c>
      <c r="D7" s="723" t="str">
        <f>'PRODUCTION LIST PLYWOOD'!D28</f>
        <v/>
      </c>
      <c r="E7" s="723" t="str">
        <f>'PRODUCTION LIST PLYWOOD'!E28</f>
        <v/>
      </c>
      <c r="F7" s="723" t="str">
        <f>'PRODUCTION LIST PLYWOOD'!F28</f>
        <v/>
      </c>
      <c r="G7" s="723" t="str">
        <f>'PRODUCTION LIST PLYWOOD'!G28</f>
        <v/>
      </c>
      <c r="H7" s="723" t="str">
        <f>'PRODUCTION LIST PLYWOOD'!H28</f>
        <v/>
      </c>
      <c r="I7" s="723" t="str">
        <f>'PRODUCTION LIST PLYWOOD'!I28</f>
        <v/>
      </c>
      <c r="J7" s="723" t="str">
        <f>'PRODUCTION LIST PLYWOOD'!J28</f>
        <v/>
      </c>
      <c r="K7" s="723" t="str">
        <f>'PRODUCTION LIST PLYWOOD'!K28</f>
        <v/>
      </c>
      <c r="L7" s="723" t="str">
        <f>'PRODUCTION LIST PLYWOOD'!L28</f>
        <v/>
      </c>
      <c r="M7" s="723" t="str">
        <f>'PRODUCTION LIST PLYWOOD'!M28</f>
        <v/>
      </c>
      <c r="N7" s="723" t="str">
        <f>'PRODUCTION LIST PLYWOOD'!N28</f>
        <v/>
      </c>
      <c r="O7" s="723" t="str">
        <f>'PRODUCTION LIST PLYWOOD'!O28</f>
        <v/>
      </c>
      <c r="P7" s="723" t="str">
        <f>'PRODUCTION LIST PLYWOOD'!P28</f>
        <v/>
      </c>
      <c r="Q7" s="575">
        <f>'PRODUCTION LIST PLYWOOD'!Q28</f>
        <v>0</v>
      </c>
    </row>
    <row r="8" spans="1:17" ht="23.25" hidden="1" customHeight="1" x14ac:dyDescent="0.2">
      <c r="A8" s="582" t="str">
        <f>'PRODUCTION LIST PLYWOOD'!A29</f>
        <v>360-3.1-DT-w</v>
      </c>
      <c r="B8" s="582"/>
      <c r="C8" s="723" t="str">
        <f>'PRODUCTION LIST PLYWOOD'!C29</f>
        <v/>
      </c>
      <c r="D8" s="723" t="str">
        <f>'PRODUCTION LIST PLYWOOD'!D29</f>
        <v/>
      </c>
      <c r="E8" s="723" t="str">
        <f>'PRODUCTION LIST PLYWOOD'!E29</f>
        <v/>
      </c>
      <c r="F8" s="723" t="str">
        <f>'PRODUCTION LIST PLYWOOD'!F29</f>
        <v/>
      </c>
      <c r="G8" s="723" t="str">
        <f>'PRODUCTION LIST PLYWOOD'!G29</f>
        <v/>
      </c>
      <c r="H8" s="723" t="str">
        <f>'PRODUCTION LIST PLYWOOD'!H29</f>
        <v/>
      </c>
      <c r="I8" s="723" t="str">
        <f>'PRODUCTION LIST PLYWOOD'!I29</f>
        <v/>
      </c>
      <c r="J8" s="723" t="str">
        <f>'PRODUCTION LIST PLYWOOD'!J29</f>
        <v/>
      </c>
      <c r="K8" s="723" t="str">
        <f>'PRODUCTION LIST PLYWOOD'!K29</f>
        <v/>
      </c>
      <c r="L8" s="723" t="str">
        <f>'PRODUCTION LIST PLYWOOD'!L29</f>
        <v/>
      </c>
      <c r="M8" s="723" t="str">
        <f>'PRODUCTION LIST PLYWOOD'!M29</f>
        <v/>
      </c>
      <c r="N8" s="723" t="str">
        <f>'PRODUCTION LIST PLYWOOD'!N29</f>
        <v/>
      </c>
      <c r="O8" s="723" t="str">
        <f>'PRODUCTION LIST PLYWOOD'!O29</f>
        <v/>
      </c>
      <c r="P8" s="723" t="str">
        <f>'PRODUCTION LIST PLYWOOD'!P29</f>
        <v/>
      </c>
      <c r="Q8" s="575">
        <f>'PRODUCTION LIST PLYWOOD'!Q29</f>
        <v>0</v>
      </c>
    </row>
    <row r="9" spans="1:17" ht="23.25" hidden="1" customHeight="1" x14ac:dyDescent="0.2">
      <c r="A9" s="582" t="str">
        <f>'PRODUCTION LIST PLYWOOD'!A30</f>
        <v>360-3.2-DT-w</v>
      </c>
      <c r="B9" s="582"/>
      <c r="C9" s="723" t="str">
        <f>'PRODUCTION LIST PLYWOOD'!C30</f>
        <v/>
      </c>
      <c r="D9" s="723" t="str">
        <f>'PRODUCTION LIST PLYWOOD'!D30</f>
        <v/>
      </c>
      <c r="E9" s="723" t="str">
        <f>'PRODUCTION LIST PLYWOOD'!E30</f>
        <v/>
      </c>
      <c r="F9" s="723" t="str">
        <f>'PRODUCTION LIST PLYWOOD'!F30</f>
        <v/>
      </c>
      <c r="G9" s="723" t="str">
        <f>'PRODUCTION LIST PLYWOOD'!G30</f>
        <v/>
      </c>
      <c r="H9" s="723" t="str">
        <f>'PRODUCTION LIST PLYWOOD'!H30</f>
        <v/>
      </c>
      <c r="I9" s="723" t="str">
        <f>'PRODUCTION LIST PLYWOOD'!I30</f>
        <v/>
      </c>
      <c r="J9" s="723" t="str">
        <f>'PRODUCTION LIST PLYWOOD'!J30</f>
        <v/>
      </c>
      <c r="K9" s="723" t="str">
        <f>'PRODUCTION LIST PLYWOOD'!K30</f>
        <v/>
      </c>
      <c r="L9" s="723" t="str">
        <f>'PRODUCTION LIST PLYWOOD'!L30</f>
        <v/>
      </c>
      <c r="M9" s="723" t="str">
        <f>'PRODUCTION LIST PLYWOOD'!M30</f>
        <v/>
      </c>
      <c r="N9" s="723" t="str">
        <f>'PRODUCTION LIST PLYWOOD'!N30</f>
        <v/>
      </c>
      <c r="O9" s="723" t="str">
        <f>'PRODUCTION LIST PLYWOOD'!O30</f>
        <v/>
      </c>
      <c r="P9" s="723" t="str">
        <f>'PRODUCTION LIST PLYWOOD'!P30</f>
        <v/>
      </c>
      <c r="Q9" s="575">
        <f>'PRODUCTION LIST PLYWOOD'!Q30</f>
        <v>0</v>
      </c>
    </row>
    <row r="10" spans="1:17" ht="23.25" hidden="1" customHeight="1" x14ac:dyDescent="0.2">
      <c r="A10" s="582" t="str">
        <f>'PRODUCTION LIST PLYWOOD'!A31</f>
        <v>360-4-T-w</v>
      </c>
      <c r="B10" s="582"/>
      <c r="C10" s="723" t="str">
        <f>'PRODUCTION LIST PLYWOOD'!C31</f>
        <v/>
      </c>
      <c r="D10" s="723" t="str">
        <f>'PRODUCTION LIST PLYWOOD'!D31</f>
        <v/>
      </c>
      <c r="E10" s="723" t="str">
        <f>'PRODUCTION LIST PLYWOOD'!E31</f>
        <v/>
      </c>
      <c r="F10" s="723" t="str">
        <f>'PRODUCTION LIST PLYWOOD'!F31</f>
        <v/>
      </c>
      <c r="G10" s="723" t="str">
        <f>'PRODUCTION LIST PLYWOOD'!G31</f>
        <v/>
      </c>
      <c r="H10" s="723" t="str">
        <f>'PRODUCTION LIST PLYWOOD'!H31</f>
        <v/>
      </c>
      <c r="I10" s="723" t="str">
        <f>'PRODUCTION LIST PLYWOOD'!I31</f>
        <v/>
      </c>
      <c r="J10" s="723" t="str">
        <f>'PRODUCTION LIST PLYWOOD'!J31</f>
        <v/>
      </c>
      <c r="K10" s="723" t="str">
        <f>'PRODUCTION LIST PLYWOOD'!K31</f>
        <v/>
      </c>
      <c r="L10" s="723" t="str">
        <f>'PRODUCTION LIST PLYWOOD'!L31</f>
        <v/>
      </c>
      <c r="M10" s="723" t="str">
        <f>'PRODUCTION LIST PLYWOOD'!M31</f>
        <v/>
      </c>
      <c r="N10" s="723" t="str">
        <f>'PRODUCTION LIST PLYWOOD'!N31</f>
        <v/>
      </c>
      <c r="O10" s="723" t="str">
        <f>'PRODUCTION LIST PLYWOOD'!O31</f>
        <v/>
      </c>
      <c r="P10" s="723" t="str">
        <f>'PRODUCTION LIST PLYWOOD'!P31</f>
        <v/>
      </c>
      <c r="Q10" s="575">
        <f>'PRODUCTION LIST PLYWOOD'!Q31</f>
        <v>0</v>
      </c>
    </row>
    <row r="11" spans="1:17" ht="23.25" hidden="1" customHeight="1" x14ac:dyDescent="0.2">
      <c r="A11" s="582" t="str">
        <f>'PRODUCTION LIST PLYWOOD'!A32</f>
        <v>360-4.1-DT-w</v>
      </c>
      <c r="B11" s="582"/>
      <c r="C11" s="723" t="str">
        <f>'PRODUCTION LIST PLYWOOD'!C32</f>
        <v/>
      </c>
      <c r="D11" s="723" t="str">
        <f>'PRODUCTION LIST PLYWOOD'!D32</f>
        <v/>
      </c>
      <c r="E11" s="723" t="str">
        <f>'PRODUCTION LIST PLYWOOD'!E32</f>
        <v/>
      </c>
      <c r="F11" s="723" t="str">
        <f>'PRODUCTION LIST PLYWOOD'!F32</f>
        <v/>
      </c>
      <c r="G11" s="723" t="str">
        <f>'PRODUCTION LIST PLYWOOD'!G32</f>
        <v/>
      </c>
      <c r="H11" s="723" t="str">
        <f>'PRODUCTION LIST PLYWOOD'!H32</f>
        <v/>
      </c>
      <c r="I11" s="723" t="str">
        <f>'PRODUCTION LIST PLYWOOD'!I32</f>
        <v/>
      </c>
      <c r="J11" s="723" t="str">
        <f>'PRODUCTION LIST PLYWOOD'!J32</f>
        <v/>
      </c>
      <c r="K11" s="723" t="str">
        <f>'PRODUCTION LIST PLYWOOD'!K32</f>
        <v/>
      </c>
      <c r="L11" s="723" t="str">
        <f>'PRODUCTION LIST PLYWOOD'!L32</f>
        <v/>
      </c>
      <c r="M11" s="723" t="str">
        <f>'PRODUCTION LIST PLYWOOD'!M32</f>
        <v/>
      </c>
      <c r="N11" s="723" t="str">
        <f>'PRODUCTION LIST PLYWOOD'!N32</f>
        <v/>
      </c>
      <c r="O11" s="723" t="str">
        <f>'PRODUCTION LIST PLYWOOD'!O32</f>
        <v/>
      </c>
      <c r="P11" s="723" t="str">
        <f>'PRODUCTION LIST PLYWOOD'!P32</f>
        <v/>
      </c>
      <c r="Q11" s="575">
        <f>'PRODUCTION LIST PLYWOOD'!Q32</f>
        <v>0</v>
      </c>
    </row>
    <row r="12" spans="1:17" ht="23.25" hidden="1" customHeight="1" x14ac:dyDescent="0.2">
      <c r="A12" s="582" t="str">
        <f>'PRODUCTION LIST PLYWOOD'!A33</f>
        <v>360-4.2-DT-w</v>
      </c>
      <c r="B12" s="582"/>
      <c r="C12" s="723" t="str">
        <f>'PRODUCTION LIST PLYWOOD'!C33</f>
        <v/>
      </c>
      <c r="D12" s="723" t="str">
        <f>'PRODUCTION LIST PLYWOOD'!D33</f>
        <v/>
      </c>
      <c r="E12" s="723" t="str">
        <f>'PRODUCTION LIST PLYWOOD'!E33</f>
        <v/>
      </c>
      <c r="F12" s="723" t="str">
        <f>'PRODUCTION LIST PLYWOOD'!F33</f>
        <v/>
      </c>
      <c r="G12" s="723" t="str">
        <f>'PRODUCTION LIST PLYWOOD'!G33</f>
        <v/>
      </c>
      <c r="H12" s="723" t="str">
        <f>'PRODUCTION LIST PLYWOOD'!H33</f>
        <v/>
      </c>
      <c r="I12" s="723" t="str">
        <f>'PRODUCTION LIST PLYWOOD'!I33</f>
        <v/>
      </c>
      <c r="J12" s="723" t="str">
        <f>'PRODUCTION LIST PLYWOOD'!J33</f>
        <v/>
      </c>
      <c r="K12" s="723" t="str">
        <f>'PRODUCTION LIST PLYWOOD'!K33</f>
        <v/>
      </c>
      <c r="L12" s="723" t="str">
        <f>'PRODUCTION LIST PLYWOOD'!L33</f>
        <v/>
      </c>
      <c r="M12" s="723" t="str">
        <f>'PRODUCTION LIST PLYWOOD'!M33</f>
        <v/>
      </c>
      <c r="N12" s="723" t="str">
        <f>'PRODUCTION LIST PLYWOOD'!N33</f>
        <v/>
      </c>
      <c r="O12" s="723" t="str">
        <f>'PRODUCTION LIST PLYWOOD'!O33</f>
        <v/>
      </c>
      <c r="P12" s="723" t="str">
        <f>'PRODUCTION LIST PLYWOOD'!P33</f>
        <v/>
      </c>
      <c r="Q12" s="575">
        <f>'PRODUCTION LIST PLYWOOD'!Q33</f>
        <v>0</v>
      </c>
    </row>
    <row r="13" spans="1:17" ht="23.25" hidden="1" customHeight="1" x14ac:dyDescent="0.2">
      <c r="A13" s="582" t="str">
        <f>'PRODUCTION LIST PLYWOOD'!A34</f>
        <v>360-13-T-w</v>
      </c>
      <c r="B13" s="582"/>
      <c r="C13" s="723" t="str">
        <f>'PRODUCTION LIST PLYWOOD'!C34</f>
        <v/>
      </c>
      <c r="D13" s="723" t="str">
        <f>'PRODUCTION LIST PLYWOOD'!D34</f>
        <v/>
      </c>
      <c r="E13" s="723" t="str">
        <f>'PRODUCTION LIST PLYWOOD'!E34</f>
        <v/>
      </c>
      <c r="F13" s="723" t="str">
        <f>'PRODUCTION LIST PLYWOOD'!F34</f>
        <v/>
      </c>
      <c r="G13" s="723" t="str">
        <f>'PRODUCTION LIST PLYWOOD'!G34</f>
        <v/>
      </c>
      <c r="H13" s="723" t="str">
        <f>'PRODUCTION LIST PLYWOOD'!H34</f>
        <v/>
      </c>
      <c r="I13" s="723" t="str">
        <f>'PRODUCTION LIST PLYWOOD'!I34</f>
        <v/>
      </c>
      <c r="J13" s="723" t="str">
        <f>'PRODUCTION LIST PLYWOOD'!J34</f>
        <v/>
      </c>
      <c r="K13" s="723" t="str">
        <f>'PRODUCTION LIST PLYWOOD'!K34</f>
        <v/>
      </c>
      <c r="L13" s="723" t="str">
        <f>'PRODUCTION LIST PLYWOOD'!L34</f>
        <v/>
      </c>
      <c r="M13" s="723" t="str">
        <f>'PRODUCTION LIST PLYWOOD'!M34</f>
        <v/>
      </c>
      <c r="N13" s="723" t="str">
        <f>'PRODUCTION LIST PLYWOOD'!N34</f>
        <v/>
      </c>
      <c r="O13" s="723" t="str">
        <f>'PRODUCTION LIST PLYWOOD'!O34</f>
        <v/>
      </c>
      <c r="P13" s="723" t="str">
        <f>'PRODUCTION LIST PLYWOOD'!P34</f>
        <v/>
      </c>
      <c r="Q13" s="575">
        <f>'PRODUCTION LIST PLYWOOD'!Q34</f>
        <v>0</v>
      </c>
    </row>
    <row r="14" spans="1:17" ht="23.25" hidden="1" customHeight="1" x14ac:dyDescent="0.2">
      <c r="A14" s="582" t="str">
        <f>'PRODUCTION LIST PLYWOOD'!A35</f>
        <v>360-13.1-DT-w</v>
      </c>
      <c r="B14" s="582"/>
      <c r="C14" s="723" t="str">
        <f>'PRODUCTION LIST PLYWOOD'!C35</f>
        <v/>
      </c>
      <c r="D14" s="723" t="str">
        <f>'PRODUCTION LIST PLYWOOD'!D35</f>
        <v/>
      </c>
      <c r="E14" s="723" t="str">
        <f>'PRODUCTION LIST PLYWOOD'!E35</f>
        <v/>
      </c>
      <c r="F14" s="723" t="str">
        <f>'PRODUCTION LIST PLYWOOD'!F35</f>
        <v/>
      </c>
      <c r="G14" s="723" t="str">
        <f>'PRODUCTION LIST PLYWOOD'!G35</f>
        <v/>
      </c>
      <c r="H14" s="723" t="str">
        <f>'PRODUCTION LIST PLYWOOD'!H35</f>
        <v/>
      </c>
      <c r="I14" s="723" t="str">
        <f>'PRODUCTION LIST PLYWOOD'!I35</f>
        <v/>
      </c>
      <c r="J14" s="723" t="str">
        <f>'PRODUCTION LIST PLYWOOD'!J35</f>
        <v/>
      </c>
      <c r="K14" s="723" t="str">
        <f>'PRODUCTION LIST PLYWOOD'!K35</f>
        <v/>
      </c>
      <c r="L14" s="723" t="str">
        <f>'PRODUCTION LIST PLYWOOD'!L35</f>
        <v/>
      </c>
      <c r="M14" s="723" t="str">
        <f>'PRODUCTION LIST PLYWOOD'!M35</f>
        <v/>
      </c>
      <c r="N14" s="723" t="str">
        <f>'PRODUCTION LIST PLYWOOD'!N35</f>
        <v/>
      </c>
      <c r="O14" s="723" t="str">
        <f>'PRODUCTION LIST PLYWOOD'!O35</f>
        <v/>
      </c>
      <c r="P14" s="723" t="str">
        <f>'PRODUCTION LIST PLYWOOD'!P35</f>
        <v/>
      </c>
      <c r="Q14" s="575">
        <f>'PRODUCTION LIST PLYWOOD'!Q35</f>
        <v>0</v>
      </c>
    </row>
    <row r="15" spans="1:17" ht="23.25" hidden="1" customHeight="1" x14ac:dyDescent="0.2">
      <c r="A15" s="582" t="str">
        <f>'PRODUCTION LIST PLYWOOD'!A36</f>
        <v>360-13.2-DT-w</v>
      </c>
      <c r="B15" s="582"/>
      <c r="C15" s="723" t="str">
        <f>'PRODUCTION LIST PLYWOOD'!C36</f>
        <v/>
      </c>
      <c r="D15" s="723" t="str">
        <f>'PRODUCTION LIST PLYWOOD'!D36</f>
        <v/>
      </c>
      <c r="E15" s="723" t="str">
        <f>'PRODUCTION LIST PLYWOOD'!E36</f>
        <v/>
      </c>
      <c r="F15" s="723" t="str">
        <f>'PRODUCTION LIST PLYWOOD'!F36</f>
        <v/>
      </c>
      <c r="G15" s="723" t="str">
        <f>'PRODUCTION LIST PLYWOOD'!G36</f>
        <v/>
      </c>
      <c r="H15" s="723" t="str">
        <f>'PRODUCTION LIST PLYWOOD'!H36</f>
        <v/>
      </c>
      <c r="I15" s="723" t="str">
        <f>'PRODUCTION LIST PLYWOOD'!I36</f>
        <v/>
      </c>
      <c r="J15" s="723" t="str">
        <f>'PRODUCTION LIST PLYWOOD'!J36</f>
        <v/>
      </c>
      <c r="K15" s="723" t="str">
        <f>'PRODUCTION LIST PLYWOOD'!K36</f>
        <v/>
      </c>
      <c r="L15" s="723" t="str">
        <f>'PRODUCTION LIST PLYWOOD'!L36</f>
        <v/>
      </c>
      <c r="M15" s="723" t="str">
        <f>'PRODUCTION LIST PLYWOOD'!M36</f>
        <v/>
      </c>
      <c r="N15" s="723" t="str">
        <f>'PRODUCTION LIST PLYWOOD'!N36</f>
        <v/>
      </c>
      <c r="O15" s="723" t="str">
        <f>'PRODUCTION LIST PLYWOOD'!O36</f>
        <v/>
      </c>
      <c r="P15" s="723" t="str">
        <f>'PRODUCTION LIST PLYWOOD'!P36</f>
        <v/>
      </c>
      <c r="Q15" s="575">
        <f>'PRODUCTION LIST PLYWOOD'!Q36</f>
        <v>0</v>
      </c>
    </row>
    <row r="16" spans="1:17" ht="23.25" hidden="1" customHeight="1" x14ac:dyDescent="0.2">
      <c r="A16" s="582" t="str">
        <f>'PRODUCTION LIST PLYWOOD'!A37</f>
        <v>360-14-T-w</v>
      </c>
      <c r="B16" s="582"/>
      <c r="C16" s="723" t="str">
        <f>'PRODUCTION LIST PLYWOOD'!C37</f>
        <v/>
      </c>
      <c r="D16" s="723" t="str">
        <f>'PRODUCTION LIST PLYWOOD'!D37</f>
        <v/>
      </c>
      <c r="E16" s="723" t="str">
        <f>'PRODUCTION LIST PLYWOOD'!E37</f>
        <v/>
      </c>
      <c r="F16" s="723" t="str">
        <f>'PRODUCTION LIST PLYWOOD'!F37</f>
        <v/>
      </c>
      <c r="G16" s="723" t="str">
        <f>'PRODUCTION LIST PLYWOOD'!G37</f>
        <v/>
      </c>
      <c r="H16" s="723" t="str">
        <f>'PRODUCTION LIST PLYWOOD'!H37</f>
        <v/>
      </c>
      <c r="I16" s="723" t="str">
        <f>'PRODUCTION LIST PLYWOOD'!I37</f>
        <v/>
      </c>
      <c r="J16" s="723" t="str">
        <f>'PRODUCTION LIST PLYWOOD'!J37</f>
        <v/>
      </c>
      <c r="K16" s="723" t="str">
        <f>'PRODUCTION LIST PLYWOOD'!K37</f>
        <v/>
      </c>
      <c r="L16" s="723" t="str">
        <f>'PRODUCTION LIST PLYWOOD'!L37</f>
        <v/>
      </c>
      <c r="M16" s="723" t="str">
        <f>'PRODUCTION LIST PLYWOOD'!M37</f>
        <v/>
      </c>
      <c r="N16" s="723" t="str">
        <f>'PRODUCTION LIST PLYWOOD'!N37</f>
        <v/>
      </c>
      <c r="O16" s="723" t="str">
        <f>'PRODUCTION LIST PLYWOOD'!O37</f>
        <v/>
      </c>
      <c r="P16" s="723" t="str">
        <f>'PRODUCTION LIST PLYWOOD'!P37</f>
        <v/>
      </c>
      <c r="Q16" s="575">
        <f>'PRODUCTION LIST PLYWOOD'!Q37</f>
        <v>0</v>
      </c>
    </row>
    <row r="17" spans="1:17" ht="23.25" hidden="1" customHeight="1" x14ac:dyDescent="0.2">
      <c r="A17" s="582" t="str">
        <f>'PRODUCTION LIST PLYWOOD'!A38</f>
        <v>360-14.1-DT-w</v>
      </c>
      <c r="B17" s="582"/>
      <c r="C17" s="723" t="str">
        <f>'PRODUCTION LIST PLYWOOD'!C38</f>
        <v/>
      </c>
      <c r="D17" s="723" t="str">
        <f>'PRODUCTION LIST PLYWOOD'!D38</f>
        <v/>
      </c>
      <c r="E17" s="723" t="str">
        <f>'PRODUCTION LIST PLYWOOD'!E38</f>
        <v/>
      </c>
      <c r="F17" s="723" t="str">
        <f>'PRODUCTION LIST PLYWOOD'!F38</f>
        <v/>
      </c>
      <c r="G17" s="723" t="str">
        <f>'PRODUCTION LIST PLYWOOD'!G38</f>
        <v/>
      </c>
      <c r="H17" s="723" t="str">
        <f>'PRODUCTION LIST PLYWOOD'!H38</f>
        <v/>
      </c>
      <c r="I17" s="723" t="str">
        <f>'PRODUCTION LIST PLYWOOD'!I38</f>
        <v/>
      </c>
      <c r="J17" s="723" t="str">
        <f>'PRODUCTION LIST PLYWOOD'!J38</f>
        <v/>
      </c>
      <c r="K17" s="723" t="str">
        <f>'PRODUCTION LIST PLYWOOD'!K38</f>
        <v/>
      </c>
      <c r="L17" s="723" t="str">
        <f>'PRODUCTION LIST PLYWOOD'!L38</f>
        <v/>
      </c>
      <c r="M17" s="723" t="str">
        <f>'PRODUCTION LIST PLYWOOD'!M38</f>
        <v/>
      </c>
      <c r="N17" s="723" t="str">
        <f>'PRODUCTION LIST PLYWOOD'!N38</f>
        <v/>
      </c>
      <c r="O17" s="723" t="str">
        <f>'PRODUCTION LIST PLYWOOD'!O38</f>
        <v/>
      </c>
      <c r="P17" s="723" t="str">
        <f>'PRODUCTION LIST PLYWOOD'!P38</f>
        <v/>
      </c>
      <c r="Q17" s="575">
        <f>'PRODUCTION LIST PLYWOOD'!Q38</f>
        <v>0</v>
      </c>
    </row>
    <row r="18" spans="1:17" ht="23.25" hidden="1" customHeight="1" x14ac:dyDescent="0.2">
      <c r="A18" s="582" t="str">
        <f>'PRODUCTION LIST PLYWOOD'!A39</f>
        <v>360-14.2-DT-w</v>
      </c>
      <c r="B18" s="582"/>
      <c r="C18" s="723" t="str">
        <f>'PRODUCTION LIST PLYWOOD'!C39</f>
        <v/>
      </c>
      <c r="D18" s="723" t="str">
        <f>'PRODUCTION LIST PLYWOOD'!D39</f>
        <v/>
      </c>
      <c r="E18" s="723" t="str">
        <f>'PRODUCTION LIST PLYWOOD'!E39</f>
        <v/>
      </c>
      <c r="F18" s="723" t="str">
        <f>'PRODUCTION LIST PLYWOOD'!F39</f>
        <v/>
      </c>
      <c r="G18" s="723" t="str">
        <f>'PRODUCTION LIST PLYWOOD'!G39</f>
        <v/>
      </c>
      <c r="H18" s="723" t="str">
        <f>'PRODUCTION LIST PLYWOOD'!H39</f>
        <v/>
      </c>
      <c r="I18" s="723" t="str">
        <f>'PRODUCTION LIST PLYWOOD'!I39</f>
        <v/>
      </c>
      <c r="J18" s="723" t="str">
        <f>'PRODUCTION LIST PLYWOOD'!J39</f>
        <v/>
      </c>
      <c r="K18" s="723" t="str">
        <f>'PRODUCTION LIST PLYWOOD'!K39</f>
        <v/>
      </c>
      <c r="L18" s="723" t="str">
        <f>'PRODUCTION LIST PLYWOOD'!L39</f>
        <v/>
      </c>
      <c r="M18" s="723" t="str">
        <f>'PRODUCTION LIST PLYWOOD'!M39</f>
        <v/>
      </c>
      <c r="N18" s="723" t="str">
        <f>'PRODUCTION LIST PLYWOOD'!N39</f>
        <v/>
      </c>
      <c r="O18" s="723" t="str">
        <f>'PRODUCTION LIST PLYWOOD'!O39</f>
        <v/>
      </c>
      <c r="P18" s="723" t="str">
        <f>'PRODUCTION LIST PLYWOOD'!P39</f>
        <v/>
      </c>
      <c r="Q18" s="575">
        <f>'PRODUCTION LIST PLYWOOD'!Q39</f>
        <v>0</v>
      </c>
    </row>
    <row r="19" spans="1:17" ht="23.25" hidden="1" customHeight="1" x14ac:dyDescent="0.2">
      <c r="A19" s="582" t="str">
        <f>'PRODUCTION LIST PLYWOOD'!A40</f>
        <v>360-23-T-w</v>
      </c>
      <c r="B19" s="582"/>
      <c r="C19" s="723" t="str">
        <f>'PRODUCTION LIST PLYWOOD'!C40</f>
        <v/>
      </c>
      <c r="D19" s="723" t="str">
        <f>'PRODUCTION LIST PLYWOOD'!D40</f>
        <v/>
      </c>
      <c r="E19" s="723" t="str">
        <f>'PRODUCTION LIST PLYWOOD'!E40</f>
        <v/>
      </c>
      <c r="F19" s="723" t="str">
        <f>'PRODUCTION LIST PLYWOOD'!F40</f>
        <v/>
      </c>
      <c r="G19" s="723" t="str">
        <f>'PRODUCTION LIST PLYWOOD'!G40</f>
        <v/>
      </c>
      <c r="H19" s="723" t="str">
        <f>'PRODUCTION LIST PLYWOOD'!H40</f>
        <v/>
      </c>
      <c r="I19" s="723" t="str">
        <f>'PRODUCTION LIST PLYWOOD'!I40</f>
        <v/>
      </c>
      <c r="J19" s="723" t="str">
        <f>'PRODUCTION LIST PLYWOOD'!J40</f>
        <v/>
      </c>
      <c r="K19" s="723" t="str">
        <f>'PRODUCTION LIST PLYWOOD'!K40</f>
        <v/>
      </c>
      <c r="L19" s="723" t="str">
        <f>'PRODUCTION LIST PLYWOOD'!L40</f>
        <v/>
      </c>
      <c r="M19" s="723" t="str">
        <f>'PRODUCTION LIST PLYWOOD'!M40</f>
        <v/>
      </c>
      <c r="N19" s="723" t="str">
        <f>'PRODUCTION LIST PLYWOOD'!N40</f>
        <v/>
      </c>
      <c r="O19" s="723" t="str">
        <f>'PRODUCTION LIST PLYWOOD'!O40</f>
        <v/>
      </c>
      <c r="P19" s="723" t="str">
        <f>'PRODUCTION LIST PLYWOOD'!P40</f>
        <v/>
      </c>
      <c r="Q19" s="575">
        <f>'PRODUCTION LIST PLYWOOD'!Q40</f>
        <v>0</v>
      </c>
    </row>
    <row r="20" spans="1:17" ht="23.25" hidden="1" customHeight="1" x14ac:dyDescent="0.2">
      <c r="A20" s="582" t="str">
        <f>'PRODUCTION LIST PLYWOOD'!A41</f>
        <v>360-23.1-DT-w</v>
      </c>
      <c r="B20" s="582"/>
      <c r="C20" s="723" t="str">
        <f>'PRODUCTION LIST PLYWOOD'!C41</f>
        <v/>
      </c>
      <c r="D20" s="723" t="str">
        <f>'PRODUCTION LIST PLYWOOD'!D41</f>
        <v/>
      </c>
      <c r="E20" s="723" t="str">
        <f>'PRODUCTION LIST PLYWOOD'!E41</f>
        <v/>
      </c>
      <c r="F20" s="723" t="str">
        <f>'PRODUCTION LIST PLYWOOD'!F41</f>
        <v/>
      </c>
      <c r="G20" s="723" t="str">
        <f>'PRODUCTION LIST PLYWOOD'!G41</f>
        <v/>
      </c>
      <c r="H20" s="723" t="str">
        <f>'PRODUCTION LIST PLYWOOD'!H41</f>
        <v/>
      </c>
      <c r="I20" s="723" t="str">
        <f>'PRODUCTION LIST PLYWOOD'!I41</f>
        <v/>
      </c>
      <c r="J20" s="723" t="str">
        <f>'PRODUCTION LIST PLYWOOD'!J41</f>
        <v/>
      </c>
      <c r="K20" s="723" t="str">
        <f>'PRODUCTION LIST PLYWOOD'!K41</f>
        <v/>
      </c>
      <c r="L20" s="723" t="str">
        <f>'PRODUCTION LIST PLYWOOD'!L41</f>
        <v/>
      </c>
      <c r="M20" s="723" t="str">
        <f>'PRODUCTION LIST PLYWOOD'!M41</f>
        <v/>
      </c>
      <c r="N20" s="723" t="str">
        <f>'PRODUCTION LIST PLYWOOD'!N41</f>
        <v/>
      </c>
      <c r="O20" s="723" t="str">
        <f>'PRODUCTION LIST PLYWOOD'!O41</f>
        <v/>
      </c>
      <c r="P20" s="723" t="str">
        <f>'PRODUCTION LIST PLYWOOD'!P41</f>
        <v/>
      </c>
      <c r="Q20" s="575">
        <f>'PRODUCTION LIST PLYWOOD'!Q41</f>
        <v>0</v>
      </c>
    </row>
    <row r="21" spans="1:17" ht="23.25" hidden="1" customHeight="1" x14ac:dyDescent="0.2">
      <c r="A21" s="582" t="str">
        <f>'PRODUCTION LIST PLYWOOD'!A42</f>
        <v>360-23.2-DT-w</v>
      </c>
      <c r="B21" s="582"/>
      <c r="C21" s="723" t="str">
        <f>'PRODUCTION LIST PLYWOOD'!C42</f>
        <v/>
      </c>
      <c r="D21" s="723" t="str">
        <f>'PRODUCTION LIST PLYWOOD'!D42</f>
        <v/>
      </c>
      <c r="E21" s="723" t="str">
        <f>'PRODUCTION LIST PLYWOOD'!E42</f>
        <v/>
      </c>
      <c r="F21" s="723" t="str">
        <f>'PRODUCTION LIST PLYWOOD'!F42</f>
        <v/>
      </c>
      <c r="G21" s="723" t="str">
        <f>'PRODUCTION LIST PLYWOOD'!G42</f>
        <v/>
      </c>
      <c r="H21" s="723" t="str">
        <f>'PRODUCTION LIST PLYWOOD'!H42</f>
        <v/>
      </c>
      <c r="I21" s="723" t="str">
        <f>'PRODUCTION LIST PLYWOOD'!I42</f>
        <v/>
      </c>
      <c r="J21" s="723" t="str">
        <f>'PRODUCTION LIST PLYWOOD'!J42</f>
        <v/>
      </c>
      <c r="K21" s="723" t="str">
        <f>'PRODUCTION LIST PLYWOOD'!K42</f>
        <v/>
      </c>
      <c r="L21" s="723" t="str">
        <f>'PRODUCTION LIST PLYWOOD'!L42</f>
        <v/>
      </c>
      <c r="M21" s="723" t="str">
        <f>'PRODUCTION LIST PLYWOOD'!M42</f>
        <v/>
      </c>
      <c r="N21" s="723" t="str">
        <f>'PRODUCTION LIST PLYWOOD'!N42</f>
        <v/>
      </c>
      <c r="O21" s="723" t="str">
        <f>'PRODUCTION LIST PLYWOOD'!O42</f>
        <v/>
      </c>
      <c r="P21" s="723" t="str">
        <f>'PRODUCTION LIST PLYWOOD'!P42</f>
        <v/>
      </c>
      <c r="Q21" s="575">
        <f>'PRODUCTION LIST PLYWOOD'!Q42</f>
        <v>0</v>
      </c>
    </row>
    <row r="22" spans="1:17" ht="23.25" hidden="1" customHeight="1" x14ac:dyDescent="0.2">
      <c r="A22" s="582" t="str">
        <f>'PRODUCTION LIST PLYWOOD'!A43</f>
        <v>360-24-T-w</v>
      </c>
      <c r="B22" s="582"/>
      <c r="C22" s="723" t="str">
        <f>'PRODUCTION LIST PLYWOOD'!C43</f>
        <v/>
      </c>
      <c r="D22" s="723" t="str">
        <f>'PRODUCTION LIST PLYWOOD'!D43</f>
        <v/>
      </c>
      <c r="E22" s="723" t="str">
        <f>'PRODUCTION LIST PLYWOOD'!E43</f>
        <v/>
      </c>
      <c r="F22" s="723" t="str">
        <f>'PRODUCTION LIST PLYWOOD'!F43</f>
        <v/>
      </c>
      <c r="G22" s="723" t="str">
        <f>'PRODUCTION LIST PLYWOOD'!G43</f>
        <v/>
      </c>
      <c r="H22" s="723" t="str">
        <f>'PRODUCTION LIST PLYWOOD'!H43</f>
        <v/>
      </c>
      <c r="I22" s="723" t="str">
        <f>'PRODUCTION LIST PLYWOOD'!I43</f>
        <v/>
      </c>
      <c r="J22" s="723" t="str">
        <f>'PRODUCTION LIST PLYWOOD'!J43</f>
        <v/>
      </c>
      <c r="K22" s="723" t="str">
        <f>'PRODUCTION LIST PLYWOOD'!K43</f>
        <v/>
      </c>
      <c r="L22" s="723" t="str">
        <f>'PRODUCTION LIST PLYWOOD'!L43</f>
        <v/>
      </c>
      <c r="M22" s="723" t="str">
        <f>'PRODUCTION LIST PLYWOOD'!M43</f>
        <v/>
      </c>
      <c r="N22" s="723" t="str">
        <f>'PRODUCTION LIST PLYWOOD'!N43</f>
        <v/>
      </c>
      <c r="O22" s="723" t="str">
        <f>'PRODUCTION LIST PLYWOOD'!O43</f>
        <v/>
      </c>
      <c r="P22" s="723" t="str">
        <f>'PRODUCTION LIST PLYWOOD'!P43</f>
        <v/>
      </c>
      <c r="Q22" s="575">
        <f>'PRODUCTION LIST PLYWOOD'!Q43</f>
        <v>0</v>
      </c>
    </row>
    <row r="23" spans="1:17" ht="23.25" hidden="1" customHeight="1" x14ac:dyDescent="0.2">
      <c r="A23" s="582" t="str">
        <f>'PRODUCTION LIST PLYWOOD'!A44</f>
        <v>360-24.1-DT-w</v>
      </c>
      <c r="B23" s="582"/>
      <c r="C23" s="723" t="str">
        <f>'PRODUCTION LIST PLYWOOD'!C44</f>
        <v/>
      </c>
      <c r="D23" s="723" t="str">
        <f>'PRODUCTION LIST PLYWOOD'!D44</f>
        <v/>
      </c>
      <c r="E23" s="723" t="str">
        <f>'PRODUCTION LIST PLYWOOD'!E44</f>
        <v/>
      </c>
      <c r="F23" s="723" t="str">
        <f>'PRODUCTION LIST PLYWOOD'!F44</f>
        <v/>
      </c>
      <c r="G23" s="723" t="str">
        <f>'PRODUCTION LIST PLYWOOD'!G44</f>
        <v/>
      </c>
      <c r="H23" s="723" t="str">
        <f>'PRODUCTION LIST PLYWOOD'!H44</f>
        <v/>
      </c>
      <c r="I23" s="723" t="str">
        <f>'PRODUCTION LIST PLYWOOD'!I44</f>
        <v/>
      </c>
      <c r="J23" s="723" t="str">
        <f>'PRODUCTION LIST PLYWOOD'!J44</f>
        <v/>
      </c>
      <c r="K23" s="723" t="str">
        <f>'PRODUCTION LIST PLYWOOD'!K44</f>
        <v/>
      </c>
      <c r="L23" s="723" t="str">
        <f>'PRODUCTION LIST PLYWOOD'!L44</f>
        <v/>
      </c>
      <c r="M23" s="723" t="str">
        <f>'PRODUCTION LIST PLYWOOD'!M44</f>
        <v/>
      </c>
      <c r="N23" s="723" t="str">
        <f>'PRODUCTION LIST PLYWOOD'!N44</f>
        <v/>
      </c>
      <c r="O23" s="723" t="str">
        <f>'PRODUCTION LIST PLYWOOD'!O44</f>
        <v/>
      </c>
      <c r="P23" s="723" t="str">
        <f>'PRODUCTION LIST PLYWOOD'!P44</f>
        <v/>
      </c>
      <c r="Q23" s="575">
        <f>'PRODUCTION LIST PLYWOOD'!Q44</f>
        <v>0</v>
      </c>
    </row>
    <row r="24" spans="1:17" ht="23.25" hidden="1" customHeight="1" x14ac:dyDescent="0.2">
      <c r="A24" s="582" t="str">
        <f>'PRODUCTION LIST PLYWOOD'!A45</f>
        <v>360-24.2-DT-w</v>
      </c>
      <c r="B24" s="582"/>
      <c r="C24" s="723" t="str">
        <f>'PRODUCTION LIST PLYWOOD'!C45</f>
        <v/>
      </c>
      <c r="D24" s="723" t="str">
        <f>'PRODUCTION LIST PLYWOOD'!D45</f>
        <v/>
      </c>
      <c r="E24" s="723" t="str">
        <f>'PRODUCTION LIST PLYWOOD'!E45</f>
        <v/>
      </c>
      <c r="F24" s="723" t="str">
        <f>'PRODUCTION LIST PLYWOOD'!F45</f>
        <v/>
      </c>
      <c r="G24" s="723" t="str">
        <f>'PRODUCTION LIST PLYWOOD'!G45</f>
        <v/>
      </c>
      <c r="H24" s="723" t="str">
        <f>'PRODUCTION LIST PLYWOOD'!H45</f>
        <v/>
      </c>
      <c r="I24" s="723" t="str">
        <f>'PRODUCTION LIST PLYWOOD'!I45</f>
        <v/>
      </c>
      <c r="J24" s="723" t="str">
        <f>'PRODUCTION LIST PLYWOOD'!J45</f>
        <v/>
      </c>
      <c r="K24" s="723" t="str">
        <f>'PRODUCTION LIST PLYWOOD'!K45</f>
        <v/>
      </c>
      <c r="L24" s="723" t="str">
        <f>'PRODUCTION LIST PLYWOOD'!L45</f>
        <v/>
      </c>
      <c r="M24" s="723" t="str">
        <f>'PRODUCTION LIST PLYWOOD'!M45</f>
        <v/>
      </c>
      <c r="N24" s="723" t="str">
        <f>'PRODUCTION LIST PLYWOOD'!N45</f>
        <v/>
      </c>
      <c r="O24" s="723" t="str">
        <f>'PRODUCTION LIST PLYWOOD'!O45</f>
        <v/>
      </c>
      <c r="P24" s="723" t="str">
        <f>'PRODUCTION LIST PLYWOOD'!P45</f>
        <v/>
      </c>
      <c r="Q24" s="575">
        <f>'PRODUCTION LIST PLYWOOD'!Q45</f>
        <v>0</v>
      </c>
    </row>
    <row r="25" spans="1:17" ht="23.25" customHeight="1" x14ac:dyDescent="0.2">
      <c r="A25" s="582" t="str">
        <f>'PRODUCTION LIST PLYWOOD'!A4</f>
        <v>GHOST PLYWOOD</v>
      </c>
      <c r="B25" s="582"/>
      <c r="C25" s="723">
        <f>'PRODUCTION LIST PLYWOOD'!C4</f>
        <v>0</v>
      </c>
      <c r="D25" s="723">
        <f>'PRODUCTION LIST PLYWOOD'!D4</f>
        <v>0</v>
      </c>
      <c r="E25" s="723">
        <f>'PRODUCTION LIST PLYWOOD'!E4</f>
        <v>0</v>
      </c>
      <c r="F25" s="723">
        <f>'PRODUCTION LIST PLYWOOD'!F4</f>
        <v>0</v>
      </c>
      <c r="G25" s="723">
        <f>'PRODUCTION LIST PLYWOOD'!G4</f>
        <v>0</v>
      </c>
      <c r="H25" s="723">
        <f>'PRODUCTION LIST PLYWOOD'!H4</f>
        <v>0</v>
      </c>
      <c r="I25" s="723">
        <f>'PRODUCTION LIST PLYWOOD'!I4</f>
        <v>0</v>
      </c>
      <c r="J25" s="723">
        <f>'PRODUCTION LIST PLYWOOD'!J4</f>
        <v>0</v>
      </c>
      <c r="K25" s="723">
        <f>'PRODUCTION LIST PLYWOOD'!K4</f>
        <v>0</v>
      </c>
      <c r="L25" s="723">
        <f>'PRODUCTION LIST PLYWOOD'!L4</f>
        <v>0</v>
      </c>
      <c r="M25" s="723">
        <f>'PRODUCTION LIST PLYWOOD'!M4</f>
        <v>0</v>
      </c>
      <c r="N25" s="723">
        <f>'PRODUCTION LIST PLYWOOD'!N4</f>
        <v>0</v>
      </c>
      <c r="O25" s="723">
        <f>'PRODUCTION LIST PLYWOOD'!O4</f>
        <v>0</v>
      </c>
      <c r="P25" s="723">
        <f>'PRODUCTION LIST PLYWOOD'!P4</f>
        <v>0</v>
      </c>
      <c r="Q25" s="575"/>
    </row>
    <row r="26" spans="1:17" ht="23.25" customHeight="1" x14ac:dyDescent="0.2">
      <c r="A26" s="582"/>
      <c r="B26" s="1458" t="s">
        <v>1211</v>
      </c>
      <c r="C26" s="709" t="s">
        <v>87</v>
      </c>
      <c r="D26" s="709" t="s">
        <v>81</v>
      </c>
      <c r="E26" s="709" t="s">
        <v>89</v>
      </c>
      <c r="F26" s="709" t="s">
        <v>88</v>
      </c>
      <c r="G26" s="709" t="s">
        <v>90</v>
      </c>
      <c r="H26" s="709" t="s">
        <v>897</v>
      </c>
      <c r="I26" s="709" t="s">
        <v>881</v>
      </c>
      <c r="J26" s="709" t="s">
        <v>898</v>
      </c>
      <c r="K26" s="710" t="s">
        <v>803</v>
      </c>
      <c r="L26" s="709" t="s">
        <v>805</v>
      </c>
      <c r="M26" s="709" t="s">
        <v>806</v>
      </c>
      <c r="N26" s="709" t="s">
        <v>92</v>
      </c>
      <c r="O26" s="709" t="s">
        <v>650</v>
      </c>
      <c r="P26" s="710" t="s">
        <v>807</v>
      </c>
      <c r="Q26" s="1512">
        <f>SUM(Q28:Q41)</f>
        <v>0</v>
      </c>
    </row>
    <row r="27" spans="1:17" ht="23.25" customHeight="1" x14ac:dyDescent="0.2">
      <c r="A27" s="582"/>
      <c r="B27" s="582"/>
      <c r="C27" s="1085" t="s">
        <v>800</v>
      </c>
      <c r="D27" s="1085" t="s">
        <v>804</v>
      </c>
      <c r="E27" s="1085" t="s">
        <v>800</v>
      </c>
      <c r="F27" s="1085" t="s">
        <v>804</v>
      </c>
      <c r="G27" s="1085" t="s">
        <v>800</v>
      </c>
      <c r="H27" s="1085" t="s">
        <v>800</v>
      </c>
      <c r="I27" s="1085" t="s">
        <v>800</v>
      </c>
      <c r="J27" s="1085" t="s">
        <v>804</v>
      </c>
      <c r="K27" s="1085" t="s">
        <v>804</v>
      </c>
      <c r="L27" s="1085" t="s">
        <v>804</v>
      </c>
      <c r="M27" s="1085" t="s">
        <v>800</v>
      </c>
      <c r="N27" s="1085" t="s">
        <v>800</v>
      </c>
      <c r="O27" s="1085" t="s">
        <v>804</v>
      </c>
      <c r="P27" s="1085" t="s">
        <v>800</v>
      </c>
      <c r="Q27" s="1401" t="s">
        <v>73</v>
      </c>
    </row>
    <row r="28" spans="1:17" ht="23.25" customHeight="1" x14ac:dyDescent="0.2">
      <c r="A28" s="582" t="str">
        <f>'PRODUCTION LIST PLYWOOD'!A8</f>
        <v>360-1-G-N-DT-w</v>
      </c>
      <c r="B28" s="1447">
        <f>'360 GHOST line'!J13</f>
        <v>3</v>
      </c>
      <c r="C28" s="723" t="str">
        <f>'PRODUCTION LIST PLYWOOD'!C8</f>
        <v/>
      </c>
      <c r="D28" s="723" t="str">
        <f>'PRODUCTION LIST PLYWOOD'!D8</f>
        <v/>
      </c>
      <c r="E28" s="723" t="str">
        <f>'PRODUCTION LIST PLYWOOD'!E8</f>
        <v/>
      </c>
      <c r="F28" s="723" t="str">
        <f>'PRODUCTION LIST PLYWOOD'!F8</f>
        <v/>
      </c>
      <c r="G28" s="723" t="str">
        <f>'PRODUCTION LIST PLYWOOD'!G8</f>
        <v/>
      </c>
      <c r="H28" s="723" t="str">
        <f>'PRODUCTION LIST PLYWOOD'!H8</f>
        <v/>
      </c>
      <c r="I28" s="723" t="str">
        <f>'PRODUCTION LIST PLYWOOD'!I8</f>
        <v/>
      </c>
      <c r="J28" s="723" t="str">
        <f>'PRODUCTION LIST PLYWOOD'!J8</f>
        <v/>
      </c>
      <c r="K28" s="723" t="str">
        <f>'PRODUCTION LIST PLYWOOD'!K8</f>
        <v/>
      </c>
      <c r="L28" s="723" t="str">
        <f>'PRODUCTION LIST PLYWOOD'!L8</f>
        <v/>
      </c>
      <c r="M28" s="723" t="str">
        <f>'PRODUCTION LIST PLYWOOD'!M8</f>
        <v/>
      </c>
      <c r="N28" s="723" t="str">
        <f>'PRODUCTION LIST PLYWOOD'!N8</f>
        <v/>
      </c>
      <c r="O28" s="723" t="str">
        <f>'PRODUCTION LIST PLYWOOD'!O8</f>
        <v/>
      </c>
      <c r="P28" s="723" t="str">
        <f>'PRODUCTION LIST PLYWOOD'!P8</f>
        <v/>
      </c>
      <c r="Q28" s="1479">
        <f>'PRODUCTION LIST PLYWOOD'!Q8</f>
        <v>0</v>
      </c>
    </row>
    <row r="29" spans="1:17" ht="23.25" customHeight="1" x14ac:dyDescent="0.2">
      <c r="A29" s="582" t="str">
        <f>'PRODUCTION LIST PLYWOOD'!A9</f>
        <v>360-2-G-N-DT-w</v>
      </c>
      <c r="B29" s="1447">
        <f>'360 GHOST line'!J14</f>
        <v>3</v>
      </c>
      <c r="C29" s="723" t="str">
        <f>'PRODUCTION LIST PLYWOOD'!C9</f>
        <v/>
      </c>
      <c r="D29" s="723" t="str">
        <f>'PRODUCTION LIST PLYWOOD'!D9</f>
        <v/>
      </c>
      <c r="E29" s="723" t="str">
        <f>'PRODUCTION LIST PLYWOOD'!E9</f>
        <v/>
      </c>
      <c r="F29" s="723" t="str">
        <f>'PRODUCTION LIST PLYWOOD'!F9</f>
        <v/>
      </c>
      <c r="G29" s="723" t="str">
        <f>'PRODUCTION LIST PLYWOOD'!G9</f>
        <v/>
      </c>
      <c r="H29" s="723" t="str">
        <f>'PRODUCTION LIST PLYWOOD'!H9</f>
        <v/>
      </c>
      <c r="I29" s="723" t="str">
        <f>'PRODUCTION LIST PLYWOOD'!I9</f>
        <v/>
      </c>
      <c r="J29" s="723" t="str">
        <f>'PRODUCTION LIST PLYWOOD'!J9</f>
        <v/>
      </c>
      <c r="K29" s="723" t="str">
        <f>'PRODUCTION LIST PLYWOOD'!K9</f>
        <v/>
      </c>
      <c r="L29" s="723" t="str">
        <f>'PRODUCTION LIST PLYWOOD'!L9</f>
        <v/>
      </c>
      <c r="M29" s="723" t="str">
        <f>'PRODUCTION LIST PLYWOOD'!M9</f>
        <v/>
      </c>
      <c r="N29" s="723" t="str">
        <f>'PRODUCTION LIST PLYWOOD'!N9</f>
        <v/>
      </c>
      <c r="O29" s="723" t="str">
        <f>'PRODUCTION LIST PLYWOOD'!O9</f>
        <v/>
      </c>
      <c r="P29" s="723" t="str">
        <f>'PRODUCTION LIST PLYWOOD'!P9</f>
        <v/>
      </c>
      <c r="Q29" s="1479">
        <f>'PRODUCTION LIST PLYWOOD'!Q9</f>
        <v>0</v>
      </c>
    </row>
    <row r="30" spans="1:17" ht="23.25" customHeight="1" x14ac:dyDescent="0.2">
      <c r="A30" s="582" t="str">
        <f>'PRODUCTION LIST PLYWOOD'!A10</f>
        <v>360-3.1-GNDT-w</v>
      </c>
      <c r="B30" s="1447">
        <f>'360 GHOST line'!J15</f>
        <v>1</v>
      </c>
      <c r="C30" s="723" t="str">
        <f>'PRODUCTION LIST PLYWOOD'!C10</f>
        <v/>
      </c>
      <c r="D30" s="723" t="str">
        <f>'PRODUCTION LIST PLYWOOD'!D10</f>
        <v/>
      </c>
      <c r="E30" s="723" t="str">
        <f>'PRODUCTION LIST PLYWOOD'!E10</f>
        <v/>
      </c>
      <c r="F30" s="723" t="str">
        <f>'PRODUCTION LIST PLYWOOD'!F10</f>
        <v/>
      </c>
      <c r="G30" s="723" t="str">
        <f>'PRODUCTION LIST PLYWOOD'!G10</f>
        <v/>
      </c>
      <c r="H30" s="723" t="str">
        <f>'PRODUCTION LIST PLYWOOD'!H10</f>
        <v/>
      </c>
      <c r="I30" s="723" t="str">
        <f>'PRODUCTION LIST PLYWOOD'!I10</f>
        <v/>
      </c>
      <c r="J30" s="723" t="str">
        <f>'PRODUCTION LIST PLYWOOD'!J10</f>
        <v/>
      </c>
      <c r="K30" s="723" t="str">
        <f>'PRODUCTION LIST PLYWOOD'!K10</f>
        <v/>
      </c>
      <c r="L30" s="723" t="str">
        <f>'PRODUCTION LIST PLYWOOD'!L10</f>
        <v/>
      </c>
      <c r="M30" s="723" t="str">
        <f>'PRODUCTION LIST PLYWOOD'!M10</f>
        <v/>
      </c>
      <c r="N30" s="723" t="str">
        <f>'PRODUCTION LIST PLYWOOD'!N10</f>
        <v/>
      </c>
      <c r="O30" s="723" t="str">
        <f>'PRODUCTION LIST PLYWOOD'!O10</f>
        <v/>
      </c>
      <c r="P30" s="723" t="str">
        <f>'PRODUCTION LIST PLYWOOD'!P10</f>
        <v/>
      </c>
      <c r="Q30" s="1479">
        <f>'PRODUCTION LIST PLYWOOD'!Q10</f>
        <v>0</v>
      </c>
    </row>
    <row r="31" spans="1:17" ht="23.25" customHeight="1" x14ac:dyDescent="0.2">
      <c r="A31" s="582" t="str">
        <f>'PRODUCTION LIST PLYWOOD'!A11</f>
        <v>360-3.2-GNDT-w</v>
      </c>
      <c r="B31" s="1447">
        <f>'360 GHOST line'!J16</f>
        <v>1</v>
      </c>
      <c r="C31" s="723" t="str">
        <f>'PRODUCTION LIST PLYWOOD'!C11</f>
        <v/>
      </c>
      <c r="D31" s="723" t="str">
        <f>'PRODUCTION LIST PLYWOOD'!D11</f>
        <v/>
      </c>
      <c r="E31" s="723" t="str">
        <f>'PRODUCTION LIST PLYWOOD'!E11</f>
        <v/>
      </c>
      <c r="F31" s="723" t="str">
        <f>'PRODUCTION LIST PLYWOOD'!F11</f>
        <v/>
      </c>
      <c r="G31" s="723" t="str">
        <f>'PRODUCTION LIST PLYWOOD'!G11</f>
        <v/>
      </c>
      <c r="H31" s="723" t="str">
        <f>'PRODUCTION LIST PLYWOOD'!H11</f>
        <v/>
      </c>
      <c r="I31" s="723" t="str">
        <f>'PRODUCTION LIST PLYWOOD'!I11</f>
        <v/>
      </c>
      <c r="J31" s="723" t="str">
        <f>'PRODUCTION LIST PLYWOOD'!J11</f>
        <v/>
      </c>
      <c r="K31" s="723" t="str">
        <f>'PRODUCTION LIST PLYWOOD'!K11</f>
        <v/>
      </c>
      <c r="L31" s="723" t="str">
        <f>'PRODUCTION LIST PLYWOOD'!L11</f>
        <v/>
      </c>
      <c r="M31" s="723" t="str">
        <f>'PRODUCTION LIST PLYWOOD'!M11</f>
        <v/>
      </c>
      <c r="N31" s="723" t="str">
        <f>'PRODUCTION LIST PLYWOOD'!N11</f>
        <v/>
      </c>
      <c r="O31" s="723" t="str">
        <f>'PRODUCTION LIST PLYWOOD'!O11</f>
        <v/>
      </c>
      <c r="P31" s="723" t="str">
        <f>'PRODUCTION LIST PLYWOOD'!P11</f>
        <v/>
      </c>
      <c r="Q31" s="1479">
        <f>'PRODUCTION LIST PLYWOOD'!Q11</f>
        <v>0</v>
      </c>
    </row>
    <row r="32" spans="1:17" ht="23.25" customHeight="1" x14ac:dyDescent="0.2">
      <c r="A32" s="582" t="str">
        <f>'PRODUCTION LIST PLYWOOD'!A12</f>
        <v>360-4.1-GNDT-w</v>
      </c>
      <c r="B32" s="1447">
        <f>'360 GHOST line'!J17</f>
        <v>1</v>
      </c>
      <c r="C32" s="723" t="str">
        <f>'PRODUCTION LIST PLYWOOD'!C12</f>
        <v/>
      </c>
      <c r="D32" s="723" t="str">
        <f>'PRODUCTION LIST PLYWOOD'!D12</f>
        <v/>
      </c>
      <c r="E32" s="723" t="str">
        <f>'PRODUCTION LIST PLYWOOD'!E12</f>
        <v/>
      </c>
      <c r="F32" s="723" t="str">
        <f>'PRODUCTION LIST PLYWOOD'!F12</f>
        <v/>
      </c>
      <c r="G32" s="723" t="str">
        <f>'PRODUCTION LIST PLYWOOD'!G12</f>
        <v/>
      </c>
      <c r="H32" s="723" t="str">
        <f>'PRODUCTION LIST PLYWOOD'!H12</f>
        <v/>
      </c>
      <c r="I32" s="723" t="str">
        <f>'PRODUCTION LIST PLYWOOD'!I12</f>
        <v/>
      </c>
      <c r="J32" s="723" t="str">
        <f>'PRODUCTION LIST PLYWOOD'!J12</f>
        <v/>
      </c>
      <c r="K32" s="723" t="str">
        <f>'PRODUCTION LIST PLYWOOD'!K12</f>
        <v/>
      </c>
      <c r="L32" s="723" t="str">
        <f>'PRODUCTION LIST PLYWOOD'!L12</f>
        <v/>
      </c>
      <c r="M32" s="723" t="str">
        <f>'PRODUCTION LIST PLYWOOD'!M12</f>
        <v/>
      </c>
      <c r="N32" s="723" t="str">
        <f>'PRODUCTION LIST PLYWOOD'!N12</f>
        <v/>
      </c>
      <c r="O32" s="723" t="str">
        <f>'PRODUCTION LIST PLYWOOD'!O12</f>
        <v/>
      </c>
      <c r="P32" s="723" t="str">
        <f>'PRODUCTION LIST PLYWOOD'!P12</f>
        <v/>
      </c>
      <c r="Q32" s="1479">
        <f>'PRODUCTION LIST PLYWOOD'!Q12</f>
        <v>0</v>
      </c>
    </row>
    <row r="33" spans="1:36" ht="23.25" customHeight="1" x14ac:dyDescent="0.2">
      <c r="A33" s="582" t="str">
        <f>'PRODUCTION LIST PLYWOOD'!A13</f>
        <v>360-4.2-GNDT-w</v>
      </c>
      <c r="B33" s="1447">
        <f>'360 GHOST line'!J18</f>
        <v>1</v>
      </c>
      <c r="C33" s="723" t="str">
        <f>'PRODUCTION LIST PLYWOOD'!C13</f>
        <v/>
      </c>
      <c r="D33" s="723" t="str">
        <f>'PRODUCTION LIST PLYWOOD'!D13</f>
        <v/>
      </c>
      <c r="E33" s="723" t="str">
        <f>'PRODUCTION LIST PLYWOOD'!E13</f>
        <v/>
      </c>
      <c r="F33" s="723" t="str">
        <f>'PRODUCTION LIST PLYWOOD'!F13</f>
        <v/>
      </c>
      <c r="G33" s="723" t="str">
        <f>'PRODUCTION LIST PLYWOOD'!G13</f>
        <v/>
      </c>
      <c r="H33" s="723" t="str">
        <f>'PRODUCTION LIST PLYWOOD'!H13</f>
        <v/>
      </c>
      <c r="I33" s="723" t="str">
        <f>'PRODUCTION LIST PLYWOOD'!I13</f>
        <v/>
      </c>
      <c r="J33" s="723" t="str">
        <f>'PRODUCTION LIST PLYWOOD'!J13</f>
        <v/>
      </c>
      <c r="K33" s="723" t="str">
        <f>'PRODUCTION LIST PLYWOOD'!K13</f>
        <v/>
      </c>
      <c r="L33" s="723" t="str">
        <f>'PRODUCTION LIST PLYWOOD'!L13</f>
        <v/>
      </c>
      <c r="M33" s="723" t="str">
        <f>'PRODUCTION LIST PLYWOOD'!M13</f>
        <v/>
      </c>
      <c r="N33" s="723" t="str">
        <f>'PRODUCTION LIST PLYWOOD'!N13</f>
        <v/>
      </c>
      <c r="O33" s="723" t="str">
        <f>'PRODUCTION LIST PLYWOOD'!O13</f>
        <v/>
      </c>
      <c r="P33" s="723" t="str">
        <f>'PRODUCTION LIST PLYWOOD'!P13</f>
        <v/>
      </c>
      <c r="Q33" s="1479">
        <f>'PRODUCTION LIST PLYWOOD'!Q13</f>
        <v>0</v>
      </c>
    </row>
    <row r="34" spans="1:36" ht="23.25" customHeight="1" x14ac:dyDescent="0.2">
      <c r="A34" s="582" t="str">
        <f>'PRODUCTION LIST PLYWOOD'!A14</f>
        <v>360-13.1-GNDT-w</v>
      </c>
      <c r="B34" s="1447">
        <f>'360 GHOST line'!J19</f>
        <v>1</v>
      </c>
      <c r="C34" s="723" t="str">
        <f>'PRODUCTION LIST PLYWOOD'!C14</f>
        <v/>
      </c>
      <c r="D34" s="723" t="str">
        <f>'PRODUCTION LIST PLYWOOD'!D14</f>
        <v/>
      </c>
      <c r="E34" s="723" t="str">
        <f>'PRODUCTION LIST PLYWOOD'!E14</f>
        <v/>
      </c>
      <c r="F34" s="723" t="str">
        <f>'PRODUCTION LIST PLYWOOD'!F14</f>
        <v/>
      </c>
      <c r="G34" s="723" t="str">
        <f>'PRODUCTION LIST PLYWOOD'!G14</f>
        <v/>
      </c>
      <c r="H34" s="723" t="str">
        <f>'PRODUCTION LIST PLYWOOD'!H14</f>
        <v/>
      </c>
      <c r="I34" s="723" t="str">
        <f>'PRODUCTION LIST PLYWOOD'!I14</f>
        <v/>
      </c>
      <c r="J34" s="723" t="str">
        <f>'PRODUCTION LIST PLYWOOD'!J14</f>
        <v/>
      </c>
      <c r="K34" s="723" t="str">
        <f>'PRODUCTION LIST PLYWOOD'!K14</f>
        <v/>
      </c>
      <c r="L34" s="723" t="str">
        <f>'PRODUCTION LIST PLYWOOD'!L14</f>
        <v/>
      </c>
      <c r="M34" s="723" t="str">
        <f>'PRODUCTION LIST PLYWOOD'!M14</f>
        <v/>
      </c>
      <c r="N34" s="723" t="str">
        <f>'PRODUCTION LIST PLYWOOD'!N14</f>
        <v/>
      </c>
      <c r="O34" s="723" t="str">
        <f>'PRODUCTION LIST PLYWOOD'!O14</f>
        <v/>
      </c>
      <c r="P34" s="723" t="str">
        <f>'PRODUCTION LIST PLYWOOD'!P14</f>
        <v/>
      </c>
      <c r="Q34" s="1479">
        <f>'PRODUCTION LIST PLYWOOD'!Q14</f>
        <v>0</v>
      </c>
    </row>
    <row r="35" spans="1:36" ht="23.25" customHeight="1" x14ac:dyDescent="0.2">
      <c r="A35" s="582" t="str">
        <f>'PRODUCTION LIST PLYWOOD'!A15</f>
        <v>360-13.2-GNDT-w</v>
      </c>
      <c r="B35" s="1447">
        <f>'360 GHOST line'!J20</f>
        <v>1</v>
      </c>
      <c r="C35" s="723" t="str">
        <f>'PRODUCTION LIST PLYWOOD'!C15</f>
        <v/>
      </c>
      <c r="D35" s="723" t="str">
        <f>'PRODUCTION LIST PLYWOOD'!D15</f>
        <v/>
      </c>
      <c r="E35" s="723" t="str">
        <f>'PRODUCTION LIST PLYWOOD'!E15</f>
        <v/>
      </c>
      <c r="F35" s="723" t="str">
        <f>'PRODUCTION LIST PLYWOOD'!F15</f>
        <v/>
      </c>
      <c r="G35" s="723" t="str">
        <f>'PRODUCTION LIST PLYWOOD'!G15</f>
        <v/>
      </c>
      <c r="H35" s="723" t="str">
        <f>'PRODUCTION LIST PLYWOOD'!H15</f>
        <v/>
      </c>
      <c r="I35" s="723" t="str">
        <f>'PRODUCTION LIST PLYWOOD'!I15</f>
        <v/>
      </c>
      <c r="J35" s="723" t="str">
        <f>'PRODUCTION LIST PLYWOOD'!J15</f>
        <v/>
      </c>
      <c r="K35" s="723" t="str">
        <f>'PRODUCTION LIST PLYWOOD'!K15</f>
        <v/>
      </c>
      <c r="L35" s="723" t="str">
        <f>'PRODUCTION LIST PLYWOOD'!L15</f>
        <v/>
      </c>
      <c r="M35" s="723" t="str">
        <f>'PRODUCTION LIST PLYWOOD'!M15</f>
        <v/>
      </c>
      <c r="N35" s="723" t="str">
        <f>'PRODUCTION LIST PLYWOOD'!N15</f>
        <v/>
      </c>
      <c r="O35" s="723" t="str">
        <f>'PRODUCTION LIST PLYWOOD'!O15</f>
        <v/>
      </c>
      <c r="P35" s="723" t="str">
        <f>'PRODUCTION LIST PLYWOOD'!P15</f>
        <v/>
      </c>
      <c r="Q35" s="1479">
        <f>'PRODUCTION LIST PLYWOOD'!Q15</f>
        <v>0</v>
      </c>
      <c r="U35" s="585"/>
      <c r="V35" s="585"/>
      <c r="W35" s="586"/>
      <c r="AJ35" s="579"/>
    </row>
    <row r="36" spans="1:36" ht="23.25" customHeight="1" x14ac:dyDescent="0.2">
      <c r="A36" s="582" t="str">
        <f>'PRODUCTION LIST PLYWOOD'!A16</f>
        <v>360-14.1-GNDT-w</v>
      </c>
      <c r="B36" s="1447">
        <f>'360 GHOST line'!J21</f>
        <v>1</v>
      </c>
      <c r="C36" s="723" t="str">
        <f>'PRODUCTION LIST PLYWOOD'!C16</f>
        <v/>
      </c>
      <c r="D36" s="723" t="str">
        <f>'PRODUCTION LIST PLYWOOD'!D16</f>
        <v/>
      </c>
      <c r="E36" s="723" t="str">
        <f>'PRODUCTION LIST PLYWOOD'!E16</f>
        <v/>
      </c>
      <c r="F36" s="723" t="str">
        <f>'PRODUCTION LIST PLYWOOD'!F16</f>
        <v/>
      </c>
      <c r="G36" s="723" t="str">
        <f>'PRODUCTION LIST PLYWOOD'!G16</f>
        <v/>
      </c>
      <c r="H36" s="723" t="str">
        <f>'PRODUCTION LIST PLYWOOD'!H16</f>
        <v/>
      </c>
      <c r="I36" s="723" t="str">
        <f>'PRODUCTION LIST PLYWOOD'!I16</f>
        <v/>
      </c>
      <c r="J36" s="723" t="str">
        <f>'PRODUCTION LIST PLYWOOD'!J16</f>
        <v/>
      </c>
      <c r="K36" s="723" t="str">
        <f>'PRODUCTION LIST PLYWOOD'!K16</f>
        <v/>
      </c>
      <c r="L36" s="723" t="str">
        <f>'PRODUCTION LIST PLYWOOD'!L16</f>
        <v/>
      </c>
      <c r="M36" s="723" t="str">
        <f>'PRODUCTION LIST PLYWOOD'!M16</f>
        <v/>
      </c>
      <c r="N36" s="723" t="str">
        <f>'PRODUCTION LIST PLYWOOD'!N16</f>
        <v/>
      </c>
      <c r="O36" s="723" t="str">
        <f>'PRODUCTION LIST PLYWOOD'!O16</f>
        <v/>
      </c>
      <c r="P36" s="723" t="str">
        <f>'PRODUCTION LIST PLYWOOD'!P16</f>
        <v/>
      </c>
      <c r="Q36" s="1479">
        <f>'PRODUCTION LIST PLYWOOD'!Q16</f>
        <v>0</v>
      </c>
    </row>
    <row r="37" spans="1:36" ht="23.25" customHeight="1" x14ac:dyDescent="0.2">
      <c r="A37" s="582" t="str">
        <f>'PRODUCTION LIST PLYWOOD'!A17</f>
        <v>360-14.2-GNDT-w</v>
      </c>
      <c r="B37" s="1447">
        <f>'360 GHOST line'!J22</f>
        <v>1</v>
      </c>
      <c r="C37" s="723" t="str">
        <f>'PRODUCTION LIST PLYWOOD'!C17</f>
        <v/>
      </c>
      <c r="D37" s="723" t="str">
        <f>'PRODUCTION LIST PLYWOOD'!D17</f>
        <v/>
      </c>
      <c r="E37" s="723" t="str">
        <f>'PRODUCTION LIST PLYWOOD'!E17</f>
        <v/>
      </c>
      <c r="F37" s="723" t="str">
        <f>'PRODUCTION LIST PLYWOOD'!F17</f>
        <v/>
      </c>
      <c r="G37" s="723" t="str">
        <f>'PRODUCTION LIST PLYWOOD'!G17</f>
        <v/>
      </c>
      <c r="H37" s="723" t="str">
        <f>'PRODUCTION LIST PLYWOOD'!H17</f>
        <v/>
      </c>
      <c r="I37" s="723" t="str">
        <f>'PRODUCTION LIST PLYWOOD'!I17</f>
        <v/>
      </c>
      <c r="J37" s="723" t="str">
        <f>'PRODUCTION LIST PLYWOOD'!J17</f>
        <v/>
      </c>
      <c r="K37" s="723" t="str">
        <f>'PRODUCTION LIST PLYWOOD'!K17</f>
        <v/>
      </c>
      <c r="L37" s="723" t="str">
        <f>'PRODUCTION LIST PLYWOOD'!L17</f>
        <v/>
      </c>
      <c r="M37" s="723" t="str">
        <f>'PRODUCTION LIST PLYWOOD'!M17</f>
        <v/>
      </c>
      <c r="N37" s="723" t="str">
        <f>'PRODUCTION LIST PLYWOOD'!N17</f>
        <v/>
      </c>
      <c r="O37" s="723" t="str">
        <f>'PRODUCTION LIST PLYWOOD'!O17</f>
        <v/>
      </c>
      <c r="P37" s="723" t="str">
        <f>'PRODUCTION LIST PLYWOOD'!P17</f>
        <v/>
      </c>
      <c r="Q37" s="1479">
        <f>'PRODUCTION LIST PLYWOOD'!Q17</f>
        <v>0</v>
      </c>
    </row>
    <row r="38" spans="1:36" ht="23.25" customHeight="1" x14ac:dyDescent="0.2">
      <c r="A38" s="582" t="str">
        <f>'PRODUCTION LIST PLYWOOD'!A18</f>
        <v>360-23.1-GNDT-w</v>
      </c>
      <c r="B38" s="1447">
        <f>'360 GHOST line'!J23</f>
        <v>1</v>
      </c>
      <c r="C38" s="723" t="str">
        <f>'PRODUCTION LIST PLYWOOD'!C18</f>
        <v/>
      </c>
      <c r="D38" s="723" t="str">
        <f>'PRODUCTION LIST PLYWOOD'!D18</f>
        <v/>
      </c>
      <c r="E38" s="723" t="str">
        <f>'PRODUCTION LIST PLYWOOD'!E18</f>
        <v/>
      </c>
      <c r="F38" s="723" t="str">
        <f>'PRODUCTION LIST PLYWOOD'!F18</f>
        <v/>
      </c>
      <c r="G38" s="723" t="str">
        <f>'PRODUCTION LIST PLYWOOD'!G18</f>
        <v/>
      </c>
      <c r="H38" s="723" t="str">
        <f>'PRODUCTION LIST PLYWOOD'!H18</f>
        <v/>
      </c>
      <c r="I38" s="723" t="str">
        <f>'PRODUCTION LIST PLYWOOD'!I18</f>
        <v/>
      </c>
      <c r="J38" s="723" t="str">
        <f>'PRODUCTION LIST PLYWOOD'!J18</f>
        <v/>
      </c>
      <c r="K38" s="723" t="str">
        <f>'PRODUCTION LIST PLYWOOD'!K18</f>
        <v/>
      </c>
      <c r="L38" s="723" t="str">
        <f>'PRODUCTION LIST PLYWOOD'!L18</f>
        <v/>
      </c>
      <c r="M38" s="723" t="str">
        <f>'PRODUCTION LIST PLYWOOD'!M18</f>
        <v/>
      </c>
      <c r="N38" s="723" t="str">
        <f>'PRODUCTION LIST PLYWOOD'!N18</f>
        <v/>
      </c>
      <c r="O38" s="723" t="str">
        <f>'PRODUCTION LIST PLYWOOD'!O18</f>
        <v/>
      </c>
      <c r="P38" s="723" t="str">
        <f>'PRODUCTION LIST PLYWOOD'!P18</f>
        <v/>
      </c>
      <c r="Q38" s="1479">
        <f>'PRODUCTION LIST PLYWOOD'!Q18</f>
        <v>0</v>
      </c>
    </row>
    <row r="39" spans="1:36" ht="23.25" customHeight="1" x14ac:dyDescent="0.2">
      <c r="A39" s="582" t="str">
        <f>'PRODUCTION LIST PLYWOOD'!A19</f>
        <v>360-23.2GNDT-w</v>
      </c>
      <c r="B39" s="1447">
        <f>'360 GHOST line'!J24</f>
        <v>1</v>
      </c>
      <c r="C39" s="723" t="str">
        <f>'PRODUCTION LIST PLYWOOD'!C19</f>
        <v/>
      </c>
      <c r="D39" s="723" t="str">
        <f>'PRODUCTION LIST PLYWOOD'!D19</f>
        <v/>
      </c>
      <c r="E39" s="723" t="str">
        <f>'PRODUCTION LIST PLYWOOD'!E19</f>
        <v/>
      </c>
      <c r="F39" s="723" t="str">
        <f>'PRODUCTION LIST PLYWOOD'!F19</f>
        <v/>
      </c>
      <c r="G39" s="723" t="str">
        <f>'PRODUCTION LIST PLYWOOD'!G19</f>
        <v/>
      </c>
      <c r="H39" s="723" t="str">
        <f>'PRODUCTION LIST PLYWOOD'!H19</f>
        <v/>
      </c>
      <c r="I39" s="723" t="str">
        <f>'PRODUCTION LIST PLYWOOD'!I19</f>
        <v/>
      </c>
      <c r="J39" s="723" t="str">
        <f>'PRODUCTION LIST PLYWOOD'!J19</f>
        <v/>
      </c>
      <c r="K39" s="723" t="str">
        <f>'PRODUCTION LIST PLYWOOD'!K19</f>
        <v/>
      </c>
      <c r="L39" s="723" t="str">
        <f>'PRODUCTION LIST PLYWOOD'!L19</f>
        <v/>
      </c>
      <c r="M39" s="723" t="str">
        <f>'PRODUCTION LIST PLYWOOD'!M19</f>
        <v/>
      </c>
      <c r="N39" s="723" t="str">
        <f>'PRODUCTION LIST PLYWOOD'!N19</f>
        <v/>
      </c>
      <c r="O39" s="723" t="str">
        <f>'PRODUCTION LIST PLYWOOD'!O19</f>
        <v/>
      </c>
      <c r="P39" s="723" t="str">
        <f>'PRODUCTION LIST PLYWOOD'!P19</f>
        <v/>
      </c>
      <c r="Q39" s="1479">
        <f>'PRODUCTION LIST PLYWOOD'!Q19</f>
        <v>0</v>
      </c>
    </row>
    <row r="40" spans="1:36" ht="23.25" customHeight="1" x14ac:dyDescent="0.2">
      <c r="A40" s="582" t="str">
        <f>'PRODUCTION LIST PLYWOOD'!A20</f>
        <v>360-24.1-GNDT-w</v>
      </c>
      <c r="B40" s="1447">
        <f>'360 GHOST line'!J25</f>
        <v>1</v>
      </c>
      <c r="C40" s="723" t="str">
        <f>'PRODUCTION LIST PLYWOOD'!C20</f>
        <v/>
      </c>
      <c r="D40" s="723" t="str">
        <f>'PRODUCTION LIST PLYWOOD'!D20</f>
        <v/>
      </c>
      <c r="E40" s="723" t="str">
        <f>'PRODUCTION LIST PLYWOOD'!E20</f>
        <v/>
      </c>
      <c r="F40" s="723" t="str">
        <f>'PRODUCTION LIST PLYWOOD'!F20</f>
        <v/>
      </c>
      <c r="G40" s="723" t="str">
        <f>'PRODUCTION LIST PLYWOOD'!G20</f>
        <v/>
      </c>
      <c r="H40" s="723" t="str">
        <f>'PRODUCTION LIST PLYWOOD'!H20</f>
        <v/>
      </c>
      <c r="I40" s="723" t="str">
        <f>'PRODUCTION LIST PLYWOOD'!I20</f>
        <v/>
      </c>
      <c r="J40" s="723" t="str">
        <f>'PRODUCTION LIST PLYWOOD'!J20</f>
        <v/>
      </c>
      <c r="K40" s="723" t="str">
        <f>'PRODUCTION LIST PLYWOOD'!K20</f>
        <v/>
      </c>
      <c r="L40" s="723" t="str">
        <f>'PRODUCTION LIST PLYWOOD'!L20</f>
        <v/>
      </c>
      <c r="M40" s="723" t="str">
        <f>'PRODUCTION LIST PLYWOOD'!M20</f>
        <v/>
      </c>
      <c r="N40" s="723" t="str">
        <f>'PRODUCTION LIST PLYWOOD'!N20</f>
        <v/>
      </c>
      <c r="O40" s="723" t="str">
        <f>'PRODUCTION LIST PLYWOOD'!O20</f>
        <v/>
      </c>
      <c r="P40" s="723" t="str">
        <f>'PRODUCTION LIST PLYWOOD'!P20</f>
        <v/>
      </c>
      <c r="Q40" s="1479">
        <f>'PRODUCTION LIST PLYWOOD'!Q20</f>
        <v>0</v>
      </c>
    </row>
    <row r="41" spans="1:36" ht="23.25" customHeight="1" x14ac:dyDescent="0.2">
      <c r="A41" s="582" t="str">
        <f>'PRODUCTION LIST PLYWOOD'!A21</f>
        <v>360-24.2-GNDT-w</v>
      </c>
      <c r="B41" s="1447">
        <f>'360 GHOST line'!J26</f>
        <v>1</v>
      </c>
      <c r="C41" s="723" t="str">
        <f>'PRODUCTION LIST PLYWOOD'!C21</f>
        <v/>
      </c>
      <c r="D41" s="723" t="str">
        <f>'PRODUCTION LIST PLYWOOD'!D21</f>
        <v/>
      </c>
      <c r="E41" s="723" t="str">
        <f>'PRODUCTION LIST PLYWOOD'!E21</f>
        <v/>
      </c>
      <c r="F41" s="723" t="str">
        <f>'PRODUCTION LIST PLYWOOD'!F21</f>
        <v/>
      </c>
      <c r="G41" s="723" t="str">
        <f>'PRODUCTION LIST PLYWOOD'!G21</f>
        <v/>
      </c>
      <c r="H41" s="723" t="str">
        <f>'PRODUCTION LIST PLYWOOD'!H21</f>
        <v/>
      </c>
      <c r="I41" s="723" t="str">
        <f>'PRODUCTION LIST PLYWOOD'!I21</f>
        <v/>
      </c>
      <c r="J41" s="723" t="str">
        <f>'PRODUCTION LIST PLYWOOD'!J21</f>
        <v/>
      </c>
      <c r="K41" s="723" t="str">
        <f>'PRODUCTION LIST PLYWOOD'!K21</f>
        <v/>
      </c>
      <c r="L41" s="723" t="str">
        <f>'PRODUCTION LIST PLYWOOD'!L21</f>
        <v/>
      </c>
      <c r="M41" s="723" t="str">
        <f>'PRODUCTION LIST PLYWOOD'!M21</f>
        <v/>
      </c>
      <c r="N41" s="723" t="str">
        <f>'PRODUCTION LIST PLYWOOD'!N21</f>
        <v/>
      </c>
      <c r="O41" s="723" t="str">
        <f>'PRODUCTION LIST PLYWOOD'!O21</f>
        <v/>
      </c>
      <c r="P41" s="723" t="str">
        <f>'PRODUCTION LIST PLYWOOD'!P21</f>
        <v/>
      </c>
      <c r="Q41" s="1479">
        <f>'PRODUCTION LIST PLYWOOD'!Q21</f>
        <v>0</v>
      </c>
    </row>
    <row r="43" spans="1:36" ht="23.25" customHeight="1" x14ac:dyDescent="0.2">
      <c r="B43" s="1459" t="s">
        <v>1212</v>
      </c>
      <c r="C43" s="1460"/>
      <c r="G43" s="16" t="s">
        <v>85</v>
      </c>
      <c r="H43" s="24"/>
      <c r="I43" s="24"/>
      <c r="J43" s="24"/>
      <c r="K43" s="24"/>
      <c r="L43" s="583"/>
      <c r="M43" s="583"/>
      <c r="N43" s="583"/>
      <c r="O43" s="583"/>
      <c r="P43" s="583"/>
      <c r="Q43" s="578"/>
    </row>
    <row r="44" spans="1:36" ht="23.25" customHeight="1" x14ac:dyDescent="0.2">
      <c r="B44" s="1456" t="s">
        <v>1214</v>
      </c>
      <c r="C44" s="1453"/>
      <c r="D44" s="552"/>
      <c r="E44" s="583"/>
      <c r="G44" s="16" t="s">
        <v>83</v>
      </c>
      <c r="H44" s="86"/>
      <c r="I44" s="86"/>
      <c r="J44" s="86"/>
      <c r="K44" s="86"/>
      <c r="L44" s="584"/>
      <c r="M44" s="584"/>
      <c r="N44" s="584"/>
      <c r="O44" s="583"/>
      <c r="P44" s="583"/>
      <c r="Q44" s="578"/>
    </row>
    <row r="45" spans="1:36" ht="23.25" customHeight="1" x14ac:dyDescent="0.2">
      <c r="B45" s="1455" t="s">
        <v>84</v>
      </c>
      <c r="C45" s="711"/>
      <c r="D45" s="552"/>
      <c r="E45" s="584"/>
      <c r="G45" s="16" t="s">
        <v>86</v>
      </c>
      <c r="H45" s="86"/>
      <c r="I45" s="86"/>
      <c r="J45" s="86"/>
      <c r="K45" s="86"/>
      <c r="L45" s="584"/>
      <c r="M45" s="584"/>
      <c r="N45" s="584"/>
      <c r="O45" s="583"/>
      <c r="P45" s="583"/>
      <c r="Q45" s="578"/>
    </row>
  </sheetData>
  <sheetProtection selectLockedCells="1" selectUnlockedCells="1"/>
  <autoFilter ref="Q27:Q41" xr:uid="{75F223F4-65D4-FA43-8942-AF7290DEEA38}"/>
  <mergeCells count="2">
    <mergeCell ref="A1:M1"/>
    <mergeCell ref="N1:P1"/>
  </mergeCells>
  <pageMargins left="0.25" right="0.25" top="0.75" bottom="0.75" header="0.3" footer="0.3"/>
  <pageSetup paperSize="9" fitToHeight="0" orientation="landscape" r:id="rId1"/>
  <headerFooter alignWithMargins="0">
    <oddHeader>&amp;LPACKING LIST - 360holds - PLYWOOD</oddHeader>
    <oddFooter>Page &amp;P of &amp;N</oddFooter>
    <firstHeader>&amp;LPACKING LIST - 360 VOLUMES&amp;R&amp;G</firstHeader>
    <firstFooter>&amp;CStran &amp;P od &amp;N</first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theme="0" tint="-4.9989318521683403E-2"/>
    <pageSetUpPr fitToPage="1"/>
  </sheetPr>
  <dimension ref="A1:XDC292"/>
  <sheetViews>
    <sheetView zoomScale="60" zoomScaleNormal="60" zoomScaleSheetLayoutView="70" workbookViewId="0">
      <pane ySplit="9" topLeftCell="A10" activePane="bottomLeft" state="frozen"/>
      <selection activeCell="K13" sqref="K13"/>
      <selection pane="bottomLeft" activeCell="N12" sqref="N12"/>
    </sheetView>
  </sheetViews>
  <sheetFormatPr baseColWidth="10" defaultColWidth="9" defaultRowHeight="16" zeroHeight="1" x14ac:dyDescent="0.2"/>
  <cols>
    <col min="1" max="1" width="3.5" customWidth="1"/>
    <col min="2" max="2" width="3" style="186" customWidth="1"/>
    <col min="3" max="3" width="14.33203125" customWidth="1"/>
    <col min="4" max="4" width="14.33203125" style="1164" customWidth="1"/>
    <col min="5" max="6" width="4.5" style="463" customWidth="1"/>
    <col min="7" max="7" width="8" style="271" customWidth="1"/>
    <col min="8" max="8" width="4.6640625" customWidth="1"/>
    <col min="9" max="9" width="15" style="871" customWidth="1"/>
    <col min="10" max="11" width="5" style="1290" customWidth="1"/>
    <col min="12" max="12" width="9.1640625" customWidth="1"/>
    <col min="13" max="13" width="13" style="275" customWidth="1"/>
    <col min="14" max="20" width="9.6640625" style="1" customWidth="1"/>
    <col min="21" max="22" width="9.6640625" style="26" customWidth="1"/>
    <col min="23" max="27" width="9.6640625" style="1" customWidth="1"/>
    <col min="28" max="29" width="9.6640625" style="99" customWidth="1"/>
    <col min="30" max="31" width="9.6640625" style="1" customWidth="1"/>
    <col min="32" max="32" width="15.6640625" style="23" customWidth="1"/>
    <col min="33" max="33" width="7.6640625" customWidth="1"/>
    <col min="34" max="34" width="8" style="92" customWidth="1"/>
    <col min="35" max="35" width="10.1640625" style="92" customWidth="1"/>
    <col min="36" max="36" width="10.1640625" customWidth="1"/>
    <col min="37" max="38" width="10" style="348" customWidth="1"/>
    <col min="39" max="39" width="10" style="96" customWidth="1"/>
    <col min="40" max="40" width="10.6640625" style="96" customWidth="1"/>
    <col min="41" max="41" width="6.5" style="471" hidden="1" customWidth="1"/>
    <col min="42" max="42" width="6.5" style="445" hidden="1" customWidth="1"/>
    <col min="43" max="43" width="6.5" style="498" hidden="1" customWidth="1"/>
    <col min="44" max="44" width="5.6640625" style="215" hidden="1" customWidth="1"/>
    <col min="45" max="45" width="5.5" style="215" hidden="1" customWidth="1"/>
    <col min="46" max="46" width="4.6640625" style="215" hidden="1" customWidth="1"/>
    <col min="47" max="47" width="6.6640625" style="215" hidden="1" customWidth="1"/>
    <col min="48" max="57" width="5" style="215" hidden="1" customWidth="1"/>
    <col min="58" max="59" width="5" style="394" hidden="1" customWidth="1"/>
    <col min="60" max="61" width="6.1640625" style="235" hidden="1" customWidth="1"/>
    <col min="62" max="62" width="5" style="448" hidden="1" customWidth="1"/>
    <col min="63" max="63" width="6.6640625" style="215" hidden="1" customWidth="1"/>
    <col min="64" max="64" width="7" style="387" hidden="1" customWidth="1"/>
    <col min="65" max="65" width="7" style="96" hidden="1" customWidth="1"/>
    <col min="66" max="66" width="6.5" style="387" hidden="1" customWidth="1"/>
    <col min="67" max="67" width="6.5" style="96" hidden="1" customWidth="1"/>
    <col min="68" max="68" width="7.5" style="387" hidden="1" customWidth="1"/>
    <col min="69" max="69" width="7.5" style="96" hidden="1" customWidth="1"/>
    <col min="70" max="70" width="7.5" style="387" hidden="1" customWidth="1"/>
    <col min="71" max="71" width="7.5" style="96" hidden="1" customWidth="1"/>
    <col min="72" max="72" width="7.5" style="387" hidden="1" customWidth="1"/>
    <col min="73" max="73" width="7.5" style="96" hidden="1" customWidth="1"/>
    <col min="74" max="74" width="7" style="903" hidden="1" customWidth="1"/>
    <col min="75" max="75" width="7" style="96" hidden="1" customWidth="1"/>
    <col min="76" max="76" width="7" style="903" hidden="1" customWidth="1"/>
    <col min="77" max="77" width="7" style="96" hidden="1" customWidth="1"/>
    <col min="78" max="78" width="7" style="903" hidden="1" customWidth="1"/>
    <col min="79" max="79" width="7" style="96" hidden="1" customWidth="1"/>
    <col min="80" max="80" width="7" style="903" hidden="1" customWidth="1"/>
    <col min="81" max="81" width="7" style="96" hidden="1" customWidth="1"/>
    <col min="82" max="82" width="7" style="903" hidden="1" customWidth="1"/>
    <col min="83" max="83" width="7" style="96" hidden="1" customWidth="1"/>
    <col min="84" max="84" width="8" style="903" hidden="1" customWidth="1"/>
    <col min="85" max="85" width="8" style="96" hidden="1" customWidth="1"/>
    <col min="86" max="86" width="8" style="903" hidden="1" customWidth="1"/>
    <col min="87" max="87" width="8" style="96" hidden="1" customWidth="1"/>
    <col min="88" max="88" width="9.6640625" style="903" hidden="1" customWidth="1"/>
    <col min="89" max="89" width="9.6640625" style="96" hidden="1" customWidth="1"/>
    <col min="90" max="90" width="8" style="903" hidden="1" customWidth="1"/>
    <col min="91" max="91" width="8" style="96" hidden="1" customWidth="1"/>
    <col min="92" max="92" width="8" style="903" hidden="1" customWidth="1"/>
    <col min="93" max="93" width="8" style="96" hidden="1" customWidth="1"/>
    <col min="94" max="94" width="8" style="903" hidden="1" customWidth="1"/>
    <col min="95" max="95" width="8" style="96" hidden="1" customWidth="1"/>
    <col min="96" max="96" width="5" style="215" hidden="1" customWidth="1"/>
    <col min="97" max="123" width="11" hidden="1" customWidth="1"/>
    <col min="124" max="124" width="13.6640625" hidden="1" customWidth="1"/>
    <col min="125" max="129" width="11" hidden="1" customWidth="1"/>
    <col min="130" max="151" width="0" hidden="1" customWidth="1"/>
  </cols>
  <sheetData>
    <row r="1" spans="2:124" ht="19" x14ac:dyDescent="0.2">
      <c r="AK1"/>
      <c r="AL1"/>
    </row>
    <row r="2" spans="2:124" ht="22.5" customHeight="1" x14ac:dyDescent="0.25">
      <c r="D2" s="1575" t="s">
        <v>129</v>
      </c>
      <c r="L2" s="35"/>
      <c r="M2" s="350" t="s">
        <v>614</v>
      </c>
      <c r="N2" s="1576">
        <f>SUM(AF12:AF234)</f>
        <v>0</v>
      </c>
      <c r="O2" s="1576"/>
      <c r="P2" s="661" t="s">
        <v>8</v>
      </c>
      <c r="R2" s="658"/>
      <c r="S2" s="658"/>
      <c r="T2" s="658"/>
      <c r="U2" s="658"/>
      <c r="V2" s="658"/>
      <c r="W2" s="658"/>
      <c r="X2" s="1597"/>
      <c r="Y2" s="1597"/>
      <c r="Z2" s="1597"/>
      <c r="AA2" s="14"/>
      <c r="AB2" s="1588" t="s">
        <v>883</v>
      </c>
      <c r="AC2" s="1589"/>
      <c r="AD2" s="1589"/>
      <c r="AE2" s="1590"/>
      <c r="AF2" s="1600" t="s">
        <v>1047</v>
      </c>
      <c r="AG2" s="1601"/>
      <c r="AH2" s="1601"/>
      <c r="AI2" s="939">
        <f>AL8</f>
        <v>0</v>
      </c>
      <c r="AJ2" s="1568"/>
      <c r="AK2" s="14"/>
      <c r="AL2" s="14"/>
      <c r="AM2" s="14"/>
      <c r="AN2" s="14"/>
      <c r="BL2" s="388"/>
      <c r="BM2" s="391"/>
      <c r="BN2" s="388"/>
      <c r="BO2" s="391"/>
      <c r="BP2" s="388"/>
      <c r="BQ2" s="391"/>
      <c r="BR2" s="388"/>
      <c r="BS2" s="391"/>
      <c r="BT2" s="388"/>
      <c r="BU2" s="391"/>
      <c r="BV2" s="904"/>
      <c r="BW2" s="391"/>
      <c r="BX2" s="904"/>
      <c r="BY2" s="391"/>
      <c r="BZ2" s="904"/>
      <c r="CA2" s="391"/>
      <c r="CB2" s="904"/>
      <c r="CC2" s="391"/>
      <c r="CD2" s="904"/>
      <c r="CE2" s="391"/>
      <c r="CF2" s="904"/>
      <c r="CG2" s="391"/>
      <c r="CH2" s="904"/>
      <c r="CI2" s="391"/>
      <c r="CJ2" s="904"/>
      <c r="CK2" s="391"/>
      <c r="CL2" s="904"/>
      <c r="CM2" s="391"/>
      <c r="CN2" s="904"/>
      <c r="CO2" s="391"/>
      <c r="CP2" s="904"/>
      <c r="CQ2" s="391"/>
    </row>
    <row r="3" spans="2:124" ht="23" customHeight="1" x14ac:dyDescent="0.25">
      <c r="D3" s="1575"/>
      <c r="E3" s="464"/>
      <c r="F3" s="464"/>
      <c r="G3" s="99"/>
      <c r="H3" s="306"/>
      <c r="I3" s="1276"/>
      <c r="L3" s="35"/>
      <c r="M3" s="269" t="s">
        <v>616</v>
      </c>
      <c r="N3" s="1602">
        <f>SUM(N12:AE225)</f>
        <v>0</v>
      </c>
      <c r="O3" s="1602"/>
      <c r="P3" s="662"/>
      <c r="R3" s="386"/>
      <c r="S3" s="386"/>
      <c r="T3" s="386"/>
      <c r="U3" s="386"/>
      <c r="V3" s="1"/>
      <c r="X3" s="1597"/>
      <c r="Y3" s="1597"/>
      <c r="Z3" s="1597"/>
      <c r="AB3" s="1591"/>
      <c r="AC3" s="1592"/>
      <c r="AD3" s="1592"/>
      <c r="AE3" s="1593"/>
      <c r="AF3" s="1"/>
      <c r="AG3" s="1"/>
      <c r="AH3" s="1"/>
      <c r="AI3" s="741"/>
      <c r="AJ3" s="1568"/>
      <c r="AK3" s="36"/>
      <c r="AL3" s="36"/>
      <c r="AM3" s="36"/>
      <c r="AN3" s="36"/>
      <c r="AO3" s="472"/>
      <c r="AP3" s="446"/>
      <c r="AQ3" s="499"/>
      <c r="AR3" s="222"/>
      <c r="AS3" s="222"/>
      <c r="AT3" s="222"/>
      <c r="AU3" s="222"/>
      <c r="AV3" s="222"/>
      <c r="AW3" s="222"/>
      <c r="AX3" s="222"/>
      <c r="AY3" s="222"/>
      <c r="AZ3" s="222"/>
      <c r="BA3" s="222"/>
      <c r="BB3" s="222"/>
      <c r="BC3" s="222"/>
      <c r="BD3" s="222"/>
      <c r="BE3" s="222"/>
      <c r="BF3" s="599"/>
      <c r="BG3" s="599"/>
      <c r="BH3" s="889"/>
      <c r="BI3" s="889"/>
      <c r="BL3" s="388"/>
      <c r="BM3" s="391"/>
      <c r="BN3" s="388"/>
      <c r="BO3" s="391"/>
      <c r="BP3" s="388"/>
      <c r="BQ3" s="391"/>
      <c r="BR3" s="388"/>
      <c r="BS3" s="391"/>
      <c r="BT3" s="388"/>
      <c r="BU3" s="391"/>
      <c r="BV3" s="904"/>
      <c r="BW3" s="391"/>
      <c r="BX3" s="904"/>
      <c r="BY3" s="391"/>
      <c r="BZ3" s="904"/>
      <c r="CA3" s="391"/>
      <c r="CB3" s="904"/>
      <c r="CC3" s="391"/>
      <c r="CD3" s="904"/>
      <c r="CE3" s="391"/>
      <c r="CF3" s="904"/>
      <c r="CG3" s="391"/>
      <c r="CH3" s="904"/>
      <c r="CI3" s="391"/>
      <c r="CJ3" s="904"/>
      <c r="CK3" s="391"/>
      <c r="CL3" s="904"/>
      <c r="CM3" s="391"/>
      <c r="CN3" s="904"/>
      <c r="CO3" s="391"/>
      <c r="CP3" s="904"/>
      <c r="CQ3" s="391"/>
      <c r="CR3" s="222"/>
      <c r="DT3" s="1563" t="s">
        <v>472</v>
      </c>
    </row>
    <row r="4" spans="2:124" ht="21" customHeight="1" x14ac:dyDescent="0.25">
      <c r="D4" s="1575"/>
      <c r="E4" s="464"/>
      <c r="F4" s="464"/>
      <c r="G4" s="99"/>
      <c r="H4" s="306"/>
      <c r="I4" s="1276"/>
      <c r="L4" s="35"/>
      <c r="M4" s="269" t="s">
        <v>13</v>
      </c>
      <c r="N4" s="1603">
        <f>SUM(AP11:AP234)</f>
        <v>0</v>
      </c>
      <c r="O4" s="1603"/>
      <c r="P4" s="173" t="s">
        <v>6</v>
      </c>
      <c r="Q4"/>
      <c r="U4" s="1"/>
      <c r="V4" s="1"/>
      <c r="X4" s="1597"/>
      <c r="Y4" s="1597"/>
      <c r="Z4" s="1597"/>
      <c r="AB4" s="1591"/>
      <c r="AC4" s="1592"/>
      <c r="AD4" s="1592"/>
      <c r="AE4" s="1593"/>
      <c r="AF4" s="36"/>
      <c r="AG4" s="1"/>
      <c r="AH4" s="1"/>
      <c r="AI4" s="741"/>
      <c r="AJ4" s="1568"/>
      <c r="AK4" s="36"/>
      <c r="AL4" s="36"/>
      <c r="AM4" s="36"/>
      <c r="AN4" s="36"/>
      <c r="AO4" s="472"/>
      <c r="AP4" s="446"/>
      <c r="AQ4" s="499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599"/>
      <c r="BG4" s="599"/>
      <c r="BH4" s="889"/>
      <c r="BI4" s="889"/>
      <c r="BK4" s="263"/>
      <c r="BL4" s="388"/>
      <c r="BM4" s="391"/>
      <c r="BN4" s="388"/>
      <c r="BO4" s="391"/>
      <c r="BP4" s="388"/>
      <c r="BQ4" s="391"/>
      <c r="BR4" s="388"/>
      <c r="BS4" s="391"/>
      <c r="BT4" s="388"/>
      <c r="BU4" s="391"/>
      <c r="BV4" s="904"/>
      <c r="BW4" s="391"/>
      <c r="BX4" s="904"/>
      <c r="BY4" s="391"/>
      <c r="BZ4" s="904"/>
      <c r="CA4" s="391"/>
      <c r="CB4" s="904"/>
      <c r="CC4" s="391"/>
      <c r="CD4" s="904"/>
      <c r="CE4" s="391"/>
      <c r="CF4" s="904"/>
      <c r="CG4" s="391"/>
      <c r="CH4" s="904"/>
      <c r="CI4" s="391"/>
      <c r="CJ4" s="904"/>
      <c r="CK4" s="391"/>
      <c r="CL4" s="904"/>
      <c r="CM4" s="391"/>
      <c r="CN4" s="904"/>
      <c r="CO4" s="391"/>
      <c r="CP4" s="904"/>
      <c r="CQ4" s="391"/>
      <c r="CR4" s="222"/>
      <c r="DT4" s="1564"/>
    </row>
    <row r="5" spans="2:124" ht="12.5" customHeight="1" x14ac:dyDescent="0.25">
      <c r="D5" s="1575"/>
      <c r="E5" s="464"/>
      <c r="F5" s="464"/>
      <c r="G5" s="99"/>
      <c r="H5" s="306"/>
      <c r="I5" s="1276"/>
      <c r="K5" s="1301"/>
      <c r="L5" s="726"/>
      <c r="M5" s="727"/>
      <c r="N5" s="726"/>
      <c r="O5" s="36"/>
      <c r="P5" s="728"/>
      <c r="Q5" s="36"/>
      <c r="R5" s="26"/>
      <c r="S5" s="351"/>
      <c r="T5" s="351"/>
      <c r="U5" s="31"/>
      <c r="V5" s="173"/>
      <c r="X5" s="1597"/>
      <c r="Y5" s="1597"/>
      <c r="Z5" s="1597"/>
      <c r="AA5" s="726"/>
      <c r="AB5" s="1594"/>
      <c r="AC5" s="1595"/>
      <c r="AD5" s="1595"/>
      <c r="AE5" s="1596"/>
      <c r="AK5"/>
      <c r="AL5" s="98"/>
      <c r="AM5" s="399"/>
      <c r="AN5" s="399"/>
      <c r="AO5" s="472"/>
      <c r="AP5" s="446"/>
      <c r="AQ5" s="499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599"/>
      <c r="BG5" s="599"/>
      <c r="BH5" s="889"/>
      <c r="BI5" s="889"/>
      <c r="BK5" s="263"/>
      <c r="BL5" s="388"/>
      <c r="BM5" s="391"/>
      <c r="BN5" s="388"/>
      <c r="BO5" s="391"/>
      <c r="BP5" s="388"/>
      <c r="BQ5" s="391"/>
      <c r="BR5" s="388"/>
      <c r="BS5" s="391"/>
      <c r="BT5" s="388"/>
      <c r="BU5" s="391"/>
      <c r="BV5" s="904"/>
      <c r="BW5" s="391"/>
      <c r="BX5" s="904"/>
      <c r="BY5" s="391"/>
      <c r="BZ5" s="904"/>
      <c r="CA5" s="391"/>
      <c r="CB5" s="904"/>
      <c r="CC5" s="391"/>
      <c r="CD5" s="904"/>
      <c r="CE5" s="391"/>
      <c r="CF5" s="904"/>
      <c r="CG5" s="391"/>
      <c r="CH5" s="904"/>
      <c r="CI5" s="391"/>
      <c r="CJ5" s="904"/>
      <c r="CK5" s="391"/>
      <c r="CL5" s="904"/>
      <c r="CM5" s="391"/>
      <c r="CN5" s="904"/>
      <c r="CO5" s="391"/>
      <c r="CP5" s="904"/>
      <c r="CQ5" s="391"/>
      <c r="CR5" s="222"/>
      <c r="DT5" s="1565"/>
    </row>
    <row r="6" spans="2:124" ht="17.25" customHeight="1" x14ac:dyDescent="0.2">
      <c r="D6" s="1575"/>
      <c r="E6" s="464"/>
      <c r="F6" s="464"/>
      <c r="G6" s="99"/>
      <c r="H6" s="306"/>
      <c r="I6" s="1276"/>
      <c r="M6" s="273"/>
      <c r="Q6"/>
      <c r="R6"/>
      <c r="S6"/>
      <c r="T6" s="745"/>
      <c r="U6" s="28"/>
      <c r="V6" s="265"/>
      <c r="W6"/>
      <c r="X6"/>
      <c r="Y6"/>
      <c r="Z6" s="265"/>
      <c r="AA6" s="265"/>
      <c r="AB6" s="598" t="s">
        <v>971</v>
      </c>
      <c r="AC6" s="598" t="s">
        <v>971</v>
      </c>
      <c r="AD6" s="598" t="s">
        <v>971</v>
      </c>
      <c r="AE6" s="598" t="s">
        <v>971</v>
      </c>
      <c r="AF6" s="353" t="s">
        <v>613</v>
      </c>
      <c r="AK6"/>
      <c r="AL6" s="98"/>
      <c r="AM6" s="399"/>
      <c r="AN6" s="399"/>
      <c r="AO6" s="472"/>
      <c r="AP6" s="446"/>
      <c r="AQ6" s="499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599"/>
      <c r="BG6" s="599"/>
      <c r="BH6" s="889"/>
      <c r="BI6" s="889"/>
      <c r="BK6" s="263"/>
      <c r="BL6" s="390"/>
      <c r="BT6" s="390"/>
      <c r="BU6" s="36"/>
      <c r="BV6" s="379"/>
      <c r="BW6" s="36"/>
      <c r="BX6" s="379"/>
      <c r="BY6" s="36"/>
      <c r="BZ6" s="379"/>
      <c r="CA6" s="36"/>
      <c r="CB6" s="379"/>
      <c r="CC6" s="36"/>
      <c r="CD6" s="379"/>
      <c r="CE6" s="36"/>
      <c r="CF6" s="379"/>
      <c r="CG6" s="36"/>
      <c r="CH6" s="379"/>
      <c r="CI6" s="36"/>
      <c r="CJ6" s="379"/>
      <c r="CK6" s="36"/>
      <c r="CL6" s="379"/>
      <c r="CM6" s="36"/>
      <c r="CN6" s="379"/>
      <c r="CO6" s="36"/>
      <c r="CP6" s="379"/>
      <c r="CQ6" s="36"/>
      <c r="CR6" s="222"/>
    </row>
    <row r="7" spans="2:124" ht="19.25" hidden="1" customHeight="1" x14ac:dyDescent="0.2">
      <c r="AK7"/>
      <c r="BK7" s="263"/>
      <c r="BT7" s="390"/>
      <c r="BU7" s="36"/>
      <c r="BV7" s="379"/>
      <c r="BW7" s="36"/>
      <c r="BX7" s="379"/>
      <c r="BY7" s="36"/>
      <c r="BZ7" s="379"/>
      <c r="CA7" s="36"/>
      <c r="CB7" s="379"/>
      <c r="CC7" s="36"/>
      <c r="CD7" s="379"/>
      <c r="CE7" s="36"/>
      <c r="CF7" s="379"/>
      <c r="CG7" s="36"/>
      <c r="CH7" s="379"/>
      <c r="CI7" s="36"/>
      <c r="CJ7" s="379"/>
      <c r="CK7" s="36"/>
      <c r="CL7" s="379"/>
      <c r="CM7" s="36"/>
      <c r="CN7" s="379"/>
      <c r="CO7" s="36"/>
      <c r="CP7" s="379"/>
      <c r="CQ7" s="36"/>
    </row>
    <row r="8" spans="2:124" ht="23.75" customHeight="1" x14ac:dyDescent="0.2">
      <c r="B8" s="188"/>
      <c r="E8" s="465"/>
      <c r="F8" s="465"/>
      <c r="G8" s="309"/>
      <c r="H8" s="6"/>
      <c r="L8" s="37"/>
      <c r="M8" s="10" t="s">
        <v>612</v>
      </c>
      <c r="N8" s="331">
        <f>SUM(AR11:AR234)</f>
        <v>0</v>
      </c>
      <c r="O8" s="331">
        <f>SUM(AS11:AS234)</f>
        <v>0</v>
      </c>
      <c r="P8" s="331">
        <f t="shared" ref="P8:AA8" si="0">SUM(AT11:AT234)</f>
        <v>0</v>
      </c>
      <c r="Q8" s="331">
        <f t="shared" si="0"/>
        <v>0</v>
      </c>
      <c r="R8" s="331">
        <f t="shared" si="0"/>
        <v>0</v>
      </c>
      <c r="S8" s="331">
        <f t="shared" si="0"/>
        <v>0</v>
      </c>
      <c r="T8" s="331">
        <f t="shared" si="0"/>
        <v>0</v>
      </c>
      <c r="U8" s="331">
        <f t="shared" si="0"/>
        <v>0</v>
      </c>
      <c r="V8" s="331">
        <f t="shared" si="0"/>
        <v>0</v>
      </c>
      <c r="W8" s="331">
        <f t="shared" si="0"/>
        <v>0</v>
      </c>
      <c r="X8" s="331">
        <f t="shared" si="0"/>
        <v>0</v>
      </c>
      <c r="Y8" s="331">
        <f t="shared" si="0"/>
        <v>0</v>
      </c>
      <c r="Z8" s="331">
        <f t="shared" si="0"/>
        <v>0</v>
      </c>
      <c r="AA8" s="331">
        <f t="shared" si="0"/>
        <v>0</v>
      </c>
      <c r="AB8" s="1213">
        <f>SUM(BF11:BF234)</f>
        <v>0</v>
      </c>
      <c r="AC8" s="331">
        <f>SUM(BG11:BG234)</f>
        <v>0</v>
      </c>
      <c r="AD8" s="331">
        <f>SUM(BH11:BH234)</f>
        <v>0</v>
      </c>
      <c r="AE8" s="331">
        <f>SUM(BI11:BI234)</f>
        <v>0</v>
      </c>
      <c r="AF8" s="208">
        <f>SUM(N8:AE8)</f>
        <v>0</v>
      </c>
      <c r="AG8" s="101"/>
      <c r="AH8" s="103"/>
      <c r="AI8" s="103"/>
      <c r="AK8" s="354" t="s">
        <v>473</v>
      </c>
      <c r="AL8" s="504">
        <f>SUM(AL12:AL231)</f>
        <v>0</v>
      </c>
      <c r="AM8" s="7"/>
      <c r="AN8" s="7"/>
      <c r="AO8" s="473"/>
      <c r="AP8" s="447"/>
      <c r="AQ8" s="500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  <c r="BC8" s="214"/>
      <c r="BD8" s="214"/>
      <c r="BE8" s="214"/>
      <c r="BF8" s="455"/>
      <c r="BG8" s="455"/>
      <c r="BH8" s="890"/>
      <c r="BI8" s="890"/>
      <c r="BK8" s="263"/>
      <c r="BL8" s="390" t="s">
        <v>1030</v>
      </c>
      <c r="BM8" s="36" t="s">
        <v>44</v>
      </c>
      <c r="BN8" s="390" t="s">
        <v>1032</v>
      </c>
      <c r="BO8" s="36" t="s">
        <v>44</v>
      </c>
      <c r="BP8" s="390" t="s">
        <v>1033</v>
      </c>
      <c r="BQ8" s="36" t="s">
        <v>44</v>
      </c>
      <c r="BR8" s="390" t="s">
        <v>1036</v>
      </c>
      <c r="BS8" s="36" t="s">
        <v>44</v>
      </c>
      <c r="BT8" s="390" t="s">
        <v>1037</v>
      </c>
      <c r="BU8" s="36" t="s">
        <v>44</v>
      </c>
      <c r="BV8" s="379" t="s">
        <v>1038</v>
      </c>
      <c r="BW8" s="36" t="s">
        <v>44</v>
      </c>
      <c r="BX8" s="379" t="s">
        <v>1039</v>
      </c>
      <c r="BY8" s="36" t="s">
        <v>44</v>
      </c>
      <c r="BZ8" s="379" t="s">
        <v>1030</v>
      </c>
      <c r="CA8" s="36" t="s">
        <v>44</v>
      </c>
      <c r="CB8" s="379" t="s">
        <v>1032</v>
      </c>
      <c r="CC8" s="36" t="s">
        <v>44</v>
      </c>
      <c r="CD8" s="379" t="s">
        <v>1033</v>
      </c>
      <c r="CE8" s="36" t="s">
        <v>44</v>
      </c>
      <c r="CF8" s="379" t="s">
        <v>1044</v>
      </c>
      <c r="CG8" s="36" t="s">
        <v>44</v>
      </c>
      <c r="CH8" s="379" t="s">
        <v>1036</v>
      </c>
      <c r="CI8" s="36" t="s">
        <v>44</v>
      </c>
      <c r="CJ8" s="379" t="s">
        <v>1040</v>
      </c>
      <c r="CK8" s="36" t="s">
        <v>44</v>
      </c>
      <c r="CL8" s="379" t="s">
        <v>1041</v>
      </c>
      <c r="CM8" s="36" t="s">
        <v>44</v>
      </c>
      <c r="CN8" s="379" t="s">
        <v>1045</v>
      </c>
      <c r="CO8" s="36" t="s">
        <v>44</v>
      </c>
      <c r="CP8" s="379" t="s">
        <v>1043</v>
      </c>
      <c r="CQ8" s="36" t="s">
        <v>44</v>
      </c>
      <c r="CR8" s="214"/>
      <c r="CS8" s="1">
        <f t="shared" ref="CS8:DS8" si="1">SUM(CS11:CS225)</f>
        <v>0</v>
      </c>
      <c r="CT8" s="1">
        <f t="shared" si="1"/>
        <v>0</v>
      </c>
      <c r="CU8" s="1">
        <f t="shared" si="1"/>
        <v>0</v>
      </c>
      <c r="CV8" s="1">
        <f t="shared" si="1"/>
        <v>0</v>
      </c>
      <c r="CW8" s="1">
        <f t="shared" si="1"/>
        <v>0</v>
      </c>
      <c r="CX8" s="1">
        <f t="shared" si="1"/>
        <v>0</v>
      </c>
      <c r="CY8" s="1">
        <f t="shared" si="1"/>
        <v>0</v>
      </c>
      <c r="CZ8" s="1">
        <f t="shared" si="1"/>
        <v>0</v>
      </c>
      <c r="DA8" s="1">
        <f t="shared" si="1"/>
        <v>0</v>
      </c>
      <c r="DB8" s="1">
        <f t="shared" si="1"/>
        <v>0</v>
      </c>
      <c r="DC8" s="1">
        <f t="shared" si="1"/>
        <v>0</v>
      </c>
      <c r="DD8" s="1">
        <f t="shared" si="1"/>
        <v>0</v>
      </c>
      <c r="DE8" s="1">
        <f t="shared" si="1"/>
        <v>0</v>
      </c>
      <c r="DF8" s="1">
        <f t="shared" si="1"/>
        <v>0</v>
      </c>
      <c r="DG8" s="1">
        <f t="shared" si="1"/>
        <v>0</v>
      </c>
      <c r="DH8" s="1">
        <f t="shared" si="1"/>
        <v>0</v>
      </c>
      <c r="DI8" s="1">
        <f t="shared" si="1"/>
        <v>0</v>
      </c>
      <c r="DJ8" s="1">
        <f t="shared" si="1"/>
        <v>0</v>
      </c>
      <c r="DK8" s="1">
        <f t="shared" si="1"/>
        <v>0</v>
      </c>
      <c r="DL8" s="1">
        <f t="shared" si="1"/>
        <v>0</v>
      </c>
      <c r="DM8" s="1">
        <f t="shared" si="1"/>
        <v>0</v>
      </c>
      <c r="DN8" s="1">
        <f t="shared" si="1"/>
        <v>0</v>
      </c>
      <c r="DO8" s="1">
        <f t="shared" si="1"/>
        <v>0</v>
      </c>
      <c r="DP8" s="1">
        <f t="shared" si="1"/>
        <v>0</v>
      </c>
      <c r="DQ8" s="1">
        <f t="shared" si="1"/>
        <v>0</v>
      </c>
      <c r="DR8" s="1">
        <f t="shared" si="1"/>
        <v>0</v>
      </c>
      <c r="DS8" s="1">
        <f t="shared" si="1"/>
        <v>0</v>
      </c>
    </row>
    <row r="9" spans="2:124" s="6" customFormat="1" ht="57.75" customHeight="1" x14ac:dyDescent="0.2">
      <c r="B9" s="326" t="s">
        <v>9</v>
      </c>
      <c r="C9" s="40"/>
      <c r="D9" s="1258" t="s">
        <v>601</v>
      </c>
      <c r="E9" s="461" t="s">
        <v>858</v>
      </c>
      <c r="F9" s="461" t="s">
        <v>611</v>
      </c>
      <c r="G9" s="327" t="s">
        <v>610</v>
      </c>
      <c r="H9" s="332" t="s">
        <v>606</v>
      </c>
      <c r="I9" s="1277" t="s">
        <v>605</v>
      </c>
      <c r="J9" s="1277" t="s">
        <v>602</v>
      </c>
      <c r="K9" s="1302" t="s">
        <v>608</v>
      </c>
      <c r="L9" s="332" t="s">
        <v>609</v>
      </c>
      <c r="M9" s="753" t="s">
        <v>604</v>
      </c>
      <c r="N9" s="757" t="s">
        <v>774</v>
      </c>
      <c r="O9" s="139" t="s">
        <v>81</v>
      </c>
      <c r="P9" s="758" t="s">
        <v>775</v>
      </c>
      <c r="Q9" s="759" t="s">
        <v>776</v>
      </c>
      <c r="R9" s="760" t="s">
        <v>777</v>
      </c>
      <c r="S9" s="761" t="s">
        <v>892</v>
      </c>
      <c r="T9" s="762" t="s">
        <v>891</v>
      </c>
      <c r="U9" s="763" t="s">
        <v>893</v>
      </c>
      <c r="V9" s="764" t="s">
        <v>615</v>
      </c>
      <c r="W9" s="765" t="s">
        <v>778</v>
      </c>
      <c r="X9" s="766" t="s">
        <v>779</v>
      </c>
      <c r="Y9" s="767" t="s">
        <v>780</v>
      </c>
      <c r="Z9" s="768" t="s">
        <v>652</v>
      </c>
      <c r="AA9" s="769" t="s">
        <v>651</v>
      </c>
      <c r="AB9" s="1204" t="s">
        <v>1161</v>
      </c>
      <c r="AC9" s="1205" t="s">
        <v>1162</v>
      </c>
      <c r="AD9" s="1206" t="s">
        <v>1163</v>
      </c>
      <c r="AE9" s="1207" t="s">
        <v>1164</v>
      </c>
      <c r="AF9" s="363" t="s">
        <v>13</v>
      </c>
      <c r="AG9" s="395" t="s">
        <v>9</v>
      </c>
      <c r="AH9" s="770" t="s">
        <v>14</v>
      </c>
      <c r="AI9" s="744" t="s">
        <v>916</v>
      </c>
      <c r="AK9" s="503" t="s">
        <v>471</v>
      </c>
      <c r="AL9" s="505" t="s">
        <v>472</v>
      </c>
      <c r="AM9" s="560"/>
      <c r="AN9" s="349"/>
      <c r="AO9" s="471" t="s">
        <v>6</v>
      </c>
      <c r="AP9" s="445" t="s">
        <v>7</v>
      </c>
      <c r="AQ9" s="498"/>
      <c r="AR9" s="788" t="s">
        <v>3</v>
      </c>
      <c r="AS9" s="788" t="s">
        <v>4</v>
      </c>
      <c r="AT9" s="788" t="s">
        <v>11</v>
      </c>
      <c r="AU9" s="788" t="s">
        <v>12</v>
      </c>
      <c r="AV9" s="788" t="s">
        <v>5</v>
      </c>
      <c r="AW9" s="788" t="s">
        <v>43</v>
      </c>
      <c r="AX9" s="788" t="s">
        <v>884</v>
      </c>
      <c r="AY9" s="788" t="s">
        <v>40</v>
      </c>
      <c r="AZ9" s="788" t="s">
        <v>470</v>
      </c>
      <c r="BA9" s="788" t="s">
        <v>41</v>
      </c>
      <c r="BB9" s="788" t="s">
        <v>42</v>
      </c>
      <c r="BC9" s="788" t="s">
        <v>56</v>
      </c>
      <c r="BD9" s="788" t="s">
        <v>432</v>
      </c>
      <c r="BE9" s="788" t="s">
        <v>433</v>
      </c>
      <c r="BF9" s="600" t="str">
        <f>AB9</f>
        <v>FLUORO PINK</v>
      </c>
      <c r="BG9" s="600" t="str">
        <f t="shared" ref="BG9:BI9" si="2">AC9</f>
        <v>FLUORO ORANGE</v>
      </c>
      <c r="BH9" s="464" t="str">
        <f t="shared" si="2"/>
        <v>FLUORO YELLOW</v>
      </c>
      <c r="BI9" s="464" t="str">
        <f t="shared" si="2"/>
        <v>FLUORO GREEN</v>
      </c>
      <c r="BJ9" s="449" t="s">
        <v>469</v>
      </c>
      <c r="BK9" s="1223" t="s">
        <v>1165</v>
      </c>
      <c r="BL9" s="389"/>
      <c r="BM9" s="492">
        <f>SUM(BM11:BM254)</f>
        <v>0</v>
      </c>
      <c r="BN9" s="389"/>
      <c r="BO9" s="492">
        <f>SUM(BO11:BO254)</f>
        <v>0</v>
      </c>
      <c r="BP9" s="389"/>
      <c r="BQ9" s="492">
        <f>SUM(BQ11:BQ254)</f>
        <v>0</v>
      </c>
      <c r="BR9" s="389"/>
      <c r="BS9" s="492">
        <f>SUM(BS11:BS254)</f>
        <v>0</v>
      </c>
      <c r="BT9" s="389"/>
      <c r="BU9" s="492">
        <f>SUM(BU11:BU254)</f>
        <v>0</v>
      </c>
      <c r="BV9" s="378"/>
      <c r="BW9" s="492">
        <f>SUM(BW11:BW254)</f>
        <v>0</v>
      </c>
      <c r="BX9" s="378"/>
      <c r="BY9" s="492">
        <f>SUM(BY11:BY254)</f>
        <v>0</v>
      </c>
      <c r="BZ9" s="378"/>
      <c r="CA9" s="492">
        <f>SUM(CA11:CA254)</f>
        <v>0</v>
      </c>
      <c r="CB9" s="378"/>
      <c r="CC9" s="492">
        <f>SUM(CC11:CC254)</f>
        <v>0</v>
      </c>
      <c r="CD9" s="378"/>
      <c r="CE9" s="492">
        <f>SUM(CE11:CE254)</f>
        <v>0</v>
      </c>
      <c r="CF9" s="378"/>
      <c r="CG9" s="492">
        <f>SUM(CG11:CG254)</f>
        <v>0</v>
      </c>
      <c r="CH9" s="378"/>
      <c r="CI9" s="492">
        <f>SUM(CI11:CI254)</f>
        <v>0</v>
      </c>
      <c r="CJ9" s="378"/>
      <c r="CK9" s="492">
        <f>SUM(CK11:CK254)</f>
        <v>0</v>
      </c>
      <c r="CL9" s="378"/>
      <c r="CM9" s="492">
        <f>SUM(CM11:CM254)</f>
        <v>0</v>
      </c>
      <c r="CN9" s="378"/>
      <c r="CO9" s="492">
        <f>SUM(CO11:CO254)</f>
        <v>0</v>
      </c>
      <c r="CP9" s="378"/>
      <c r="CQ9" s="492">
        <f>SUM(CQ11:CQ254)</f>
        <v>0</v>
      </c>
      <c r="CR9" s="263"/>
      <c r="CS9" s="6" t="s">
        <v>851</v>
      </c>
      <c r="CT9" s="6" t="s">
        <v>852</v>
      </c>
      <c r="CU9" s="6" t="s">
        <v>853</v>
      </c>
      <c r="CV9" s="6" t="s">
        <v>854</v>
      </c>
      <c r="CW9" s="6" t="s">
        <v>855</v>
      </c>
      <c r="CX9" s="6" t="s">
        <v>850</v>
      </c>
      <c r="CY9" s="6" t="s">
        <v>856</v>
      </c>
      <c r="CZ9" s="6" t="s">
        <v>857</v>
      </c>
      <c r="DB9" s="6" t="s">
        <v>835</v>
      </c>
      <c r="DC9" s="6" t="s">
        <v>836</v>
      </c>
      <c r="DE9" s="6" t="s">
        <v>1</v>
      </c>
      <c r="DF9" s="6" t="s">
        <v>838</v>
      </c>
      <c r="DG9" s="6" t="s">
        <v>301</v>
      </c>
      <c r="DH9" s="6" t="s">
        <v>36</v>
      </c>
      <c r="DI9" s="6" t="s">
        <v>570</v>
      </c>
      <c r="DJ9" s="6" t="s">
        <v>466</v>
      </c>
      <c r="DK9" s="6" t="s">
        <v>119</v>
      </c>
      <c r="DL9" s="6" t="s">
        <v>556</v>
      </c>
      <c r="DM9" s="6" t="s">
        <v>436</v>
      </c>
      <c r="DN9" s="6" t="s">
        <v>572</v>
      </c>
      <c r="DO9" s="6" t="s">
        <v>569</v>
      </c>
      <c r="DP9" s="6" t="s">
        <v>571</v>
      </c>
      <c r="DQ9" s="103" t="s">
        <v>839</v>
      </c>
      <c r="DR9" s="103" t="s">
        <v>840</v>
      </c>
      <c r="DS9" s="6" t="s">
        <v>857</v>
      </c>
    </row>
    <row r="10" spans="2:124" s="6" customFormat="1" ht="27" hidden="1" customHeight="1" x14ac:dyDescent="0.2">
      <c r="B10" s="194"/>
      <c r="C10" s="1"/>
      <c r="D10" s="1259"/>
      <c r="E10" s="754"/>
      <c r="F10" s="754"/>
      <c r="G10" s="358"/>
      <c r="I10" s="1278"/>
      <c r="J10" s="1278"/>
      <c r="K10" s="1278"/>
      <c r="M10" s="358"/>
      <c r="N10" s="772" t="s">
        <v>631</v>
      </c>
      <c r="O10" s="773" t="s">
        <v>632</v>
      </c>
      <c r="P10" s="772" t="s">
        <v>633</v>
      </c>
      <c r="Q10" s="772" t="s">
        <v>634</v>
      </c>
      <c r="R10" s="772" t="s">
        <v>635</v>
      </c>
      <c r="S10" s="772" t="s">
        <v>636</v>
      </c>
      <c r="T10" s="772" t="s">
        <v>885</v>
      </c>
      <c r="U10" s="772" t="s">
        <v>888</v>
      </c>
      <c r="V10" s="772" t="s">
        <v>889</v>
      </c>
      <c r="W10" s="772" t="s">
        <v>637</v>
      </c>
      <c r="X10" s="772" t="s">
        <v>886</v>
      </c>
      <c r="Y10" s="772" t="s">
        <v>648</v>
      </c>
      <c r="Z10" s="772" t="s">
        <v>649</v>
      </c>
      <c r="AA10" s="772" t="s">
        <v>887</v>
      </c>
      <c r="AB10" s="1214" t="s">
        <v>890</v>
      </c>
      <c r="AC10" s="772" t="s">
        <v>1180</v>
      </c>
      <c r="AD10" s="772" t="s">
        <v>1181</v>
      </c>
      <c r="AE10" s="772" t="s">
        <v>1182</v>
      </c>
      <c r="AG10" s="745"/>
      <c r="AH10" s="771"/>
      <c r="AI10" s="755"/>
      <c r="AK10" s="756"/>
      <c r="AL10" s="756"/>
      <c r="AM10" s="560"/>
      <c r="AN10" s="349"/>
      <c r="AO10" s="471"/>
      <c r="AP10" s="445"/>
      <c r="AQ10" s="498"/>
      <c r="AR10" s="263"/>
      <c r="AS10" s="263"/>
      <c r="AT10" s="263"/>
      <c r="AU10" s="263"/>
      <c r="AV10" s="263"/>
      <c r="AW10" s="263"/>
      <c r="AX10" s="263"/>
      <c r="AY10" s="263"/>
      <c r="AZ10" s="263"/>
      <c r="BA10" s="263"/>
      <c r="BB10" s="263"/>
      <c r="BC10" s="263"/>
      <c r="BD10" s="263"/>
      <c r="BE10" s="263"/>
      <c r="BF10" s="600"/>
      <c r="BG10" s="600"/>
      <c r="BH10" s="1061"/>
      <c r="BI10" s="1061"/>
      <c r="BJ10" s="449"/>
      <c r="BK10" s="263"/>
      <c r="BL10" s="714"/>
      <c r="BM10" s="123"/>
      <c r="BN10" s="714"/>
      <c r="BO10" s="123"/>
      <c r="BP10" s="714"/>
      <c r="BQ10" s="123"/>
      <c r="BR10" s="714"/>
      <c r="BS10" s="123"/>
      <c r="BT10" s="714"/>
      <c r="BU10" s="123"/>
      <c r="BV10" s="905"/>
      <c r="BW10" s="123"/>
      <c r="BX10" s="905"/>
      <c r="BY10" s="123"/>
      <c r="BZ10" s="905"/>
      <c r="CA10" s="123"/>
      <c r="CB10" s="905"/>
      <c r="CC10" s="123"/>
      <c r="CD10" s="905"/>
      <c r="CE10" s="123"/>
      <c r="CF10" s="905"/>
      <c r="CG10" s="123"/>
      <c r="CH10" s="905"/>
      <c r="CI10" s="123"/>
      <c r="CJ10" s="905"/>
      <c r="CK10" s="123"/>
      <c r="CL10" s="905"/>
      <c r="CM10" s="123"/>
      <c r="CN10" s="905"/>
      <c r="CO10" s="123"/>
      <c r="CP10" s="905"/>
      <c r="CQ10" s="123"/>
      <c r="CR10" s="263"/>
      <c r="DQ10" s="103"/>
      <c r="DR10" s="103"/>
    </row>
    <row r="11" spans="2:124" s="7" customFormat="1" ht="29" customHeight="1" x14ac:dyDescent="0.2">
      <c r="B11" s="1187"/>
      <c r="C11" s="36"/>
      <c r="D11" s="1158"/>
      <c r="E11" s="462"/>
      <c r="F11" s="462"/>
      <c r="G11" s="162"/>
      <c r="I11" s="1279"/>
      <c r="J11" s="1279"/>
      <c r="K11" s="1279"/>
      <c r="L11" s="884" t="s">
        <v>1173</v>
      </c>
      <c r="N11" s="772"/>
      <c r="O11" s="772"/>
      <c r="P11" s="772"/>
      <c r="Q11" s="772"/>
      <c r="R11" s="772"/>
      <c r="S11" s="772"/>
      <c r="T11" s="772"/>
      <c r="U11" s="772"/>
      <c r="V11" s="772"/>
      <c r="W11" s="772"/>
      <c r="X11" s="772"/>
      <c r="Y11" s="772"/>
      <c r="Z11" s="772"/>
      <c r="AA11" s="772"/>
      <c r="AB11" s="1214"/>
      <c r="AC11" s="772"/>
      <c r="AD11" s="772"/>
      <c r="AE11" s="772"/>
      <c r="AG11" s="393"/>
      <c r="AH11" s="497"/>
      <c r="AI11" s="497"/>
      <c r="AK11" s="789"/>
      <c r="AL11" s="789"/>
      <c r="AM11" s="789"/>
      <c r="AN11" s="789"/>
      <c r="AO11" s="471"/>
      <c r="AP11" s="445"/>
      <c r="AQ11" s="498"/>
      <c r="AR11" s="215">
        <f t="shared" ref="AR11" si="3">N11*J11</f>
        <v>0</v>
      </c>
      <c r="AS11" s="215">
        <f t="shared" ref="AS11" si="4">O11*J11</f>
        <v>0</v>
      </c>
      <c r="AT11" s="215">
        <f t="shared" ref="AT11" si="5">P11*J11</f>
        <v>0</v>
      </c>
      <c r="AU11" s="215">
        <f t="shared" ref="AU11" si="6">Q11*J11</f>
        <v>0</v>
      </c>
      <c r="AV11" s="215">
        <f t="shared" ref="AV11" si="7">R11*J11</f>
        <v>0</v>
      </c>
      <c r="AW11" s="215">
        <f>S11*$J$19</f>
        <v>0</v>
      </c>
      <c r="AX11" s="215">
        <f>T11*J11</f>
        <v>0</v>
      </c>
      <c r="AY11" s="215">
        <f t="shared" ref="AY11:BE11" si="8">U11*$J$19</f>
        <v>0</v>
      </c>
      <c r="AZ11" s="215">
        <f t="shared" si="8"/>
        <v>0</v>
      </c>
      <c r="BA11" s="215">
        <f t="shared" si="8"/>
        <v>0</v>
      </c>
      <c r="BB11" s="215">
        <f t="shared" si="8"/>
        <v>0</v>
      </c>
      <c r="BC11" s="215">
        <f t="shared" si="8"/>
        <v>0</v>
      </c>
      <c r="BD11" s="215">
        <f t="shared" si="8"/>
        <v>0</v>
      </c>
      <c r="BE11" s="215">
        <f t="shared" si="8"/>
        <v>0</v>
      </c>
      <c r="BF11" s="215">
        <f t="shared" ref="BF11:BF74" si="9">AB11*$J11</f>
        <v>0</v>
      </c>
      <c r="BG11" s="215">
        <f t="shared" ref="BG11:BG74" si="10">AC11*$J11</f>
        <v>0</v>
      </c>
      <c r="BH11" s="215">
        <f t="shared" ref="BH11:BH74" si="11">AD11*$J11</f>
        <v>0</v>
      </c>
      <c r="BI11" s="215">
        <f t="shared" ref="BI11:BI74" si="12">AE11*$J11</f>
        <v>0</v>
      </c>
      <c r="BJ11" s="923"/>
      <c r="BK11" s="123">
        <f>SUM(BK12:BK225)</f>
        <v>0</v>
      </c>
      <c r="BL11" s="1582" t="s">
        <v>1031</v>
      </c>
      <c r="BM11" s="1582"/>
      <c r="BN11" s="1582"/>
      <c r="BO11" s="1582"/>
      <c r="BP11" s="1582"/>
      <c r="BQ11" s="1582"/>
      <c r="BR11" s="1582"/>
      <c r="BS11" s="1582"/>
      <c r="BT11" s="1582"/>
      <c r="BU11" s="1582"/>
      <c r="BV11" s="1587" t="s">
        <v>1046</v>
      </c>
      <c r="BW11" s="1587"/>
      <c r="BX11" s="1587"/>
      <c r="BY11" s="1587"/>
      <c r="BZ11" s="1587"/>
      <c r="CA11" s="1587"/>
      <c r="CB11" s="1587"/>
      <c r="CC11" s="1587"/>
      <c r="CD11" s="1587"/>
      <c r="CE11" s="1587"/>
      <c r="CF11" s="1587"/>
      <c r="CG11" s="1587"/>
      <c r="CH11" s="1587"/>
      <c r="CI11" s="1587"/>
      <c r="CJ11" s="1587"/>
      <c r="CK11" s="1587"/>
      <c r="CL11" s="1587"/>
      <c r="CM11" s="1587"/>
      <c r="CN11" s="1587"/>
      <c r="CO11" s="1587"/>
      <c r="CP11" s="1587"/>
      <c r="CQ11" s="263"/>
      <c r="CR11" s="1"/>
      <c r="CS11" s="1"/>
      <c r="CT11" s="1"/>
      <c r="CU11" s="1"/>
      <c r="CV11" s="673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2:124" s="7" customFormat="1" ht="65.25" customHeight="1" x14ac:dyDescent="0.2">
      <c r="B12" s="202" t="s">
        <v>9</v>
      </c>
      <c r="C12" s="1253" t="s">
        <v>1167</v>
      </c>
      <c r="D12" s="1168" t="s">
        <v>1153</v>
      </c>
      <c r="E12" s="518"/>
      <c r="F12" s="1254" t="s">
        <v>1159</v>
      </c>
      <c r="G12" s="112" t="s">
        <v>570</v>
      </c>
      <c r="H12" s="111" t="s">
        <v>184</v>
      </c>
      <c r="I12" s="1280" t="s">
        <v>428</v>
      </c>
      <c r="J12" s="1291">
        <v>1</v>
      </c>
      <c r="K12" s="1291"/>
      <c r="L12" s="111" t="s">
        <v>876</v>
      </c>
      <c r="M12" s="641">
        <v>369</v>
      </c>
      <c r="N12" s="618"/>
      <c r="O12" s="618"/>
      <c r="P12" s="618"/>
      <c r="Q12" s="618"/>
      <c r="R12" s="618"/>
      <c r="S12" s="618"/>
      <c r="T12" s="618"/>
      <c r="U12" s="618"/>
      <c r="V12" s="975"/>
      <c r="W12" s="945"/>
      <c r="X12" s="945"/>
      <c r="Y12" s="945"/>
      <c r="Z12" s="945"/>
      <c r="AA12" s="1006"/>
      <c r="AB12" s="1384"/>
      <c r="AC12" s="1385"/>
      <c r="AD12" s="1009"/>
      <c r="AE12" s="1386"/>
      <c r="AF12" s="115">
        <f>SUM(N12:AE12)*M12</f>
        <v>0</v>
      </c>
      <c r="AG12" s="115" t="str">
        <f t="shared" ref="AG12:AG17" si="13">IF(B12="New","Yes","No")</f>
        <v>Yes</v>
      </c>
      <c r="AH12" s="316" t="str">
        <f>IF(SUM(N12:AE12)&gt;0,"Yes","No")</f>
        <v>No</v>
      </c>
      <c r="AI12" s="116" t="str">
        <f>IF(F12="P24 cat.","Yes","No")</f>
        <v>No</v>
      </c>
      <c r="AK12" s="291">
        <v>5</v>
      </c>
      <c r="AL12" s="292">
        <f>SUM(N12:AE12)*AK12</f>
        <v>0</v>
      </c>
      <c r="AM12" s="789"/>
      <c r="AN12" s="789"/>
      <c r="AO12" s="471">
        <v>14.24</v>
      </c>
      <c r="AP12" s="445">
        <f>SUM(N12:AE12)*AO12</f>
        <v>0</v>
      </c>
      <c r="AQ12" s="498"/>
      <c r="AR12" s="215">
        <f>N12*$J$12</f>
        <v>0</v>
      </c>
      <c r="AS12" s="215">
        <f t="shared" ref="AS12:BI12" si="14">O12*$J$12</f>
        <v>0</v>
      </c>
      <c r="AT12" s="215">
        <f t="shared" si="14"/>
        <v>0</v>
      </c>
      <c r="AU12" s="215">
        <f t="shared" si="14"/>
        <v>0</v>
      </c>
      <c r="AV12" s="215">
        <f t="shared" si="14"/>
        <v>0</v>
      </c>
      <c r="AW12" s="215">
        <f t="shared" si="14"/>
        <v>0</v>
      </c>
      <c r="AX12" s="215">
        <f t="shared" si="14"/>
        <v>0</v>
      </c>
      <c r="AY12" s="215">
        <f t="shared" si="14"/>
        <v>0</v>
      </c>
      <c r="AZ12" s="215">
        <f t="shared" si="14"/>
        <v>0</v>
      </c>
      <c r="BA12" s="215">
        <f t="shared" si="14"/>
        <v>0</v>
      </c>
      <c r="BB12" s="215">
        <f t="shared" si="14"/>
        <v>0</v>
      </c>
      <c r="BC12" s="215">
        <f t="shared" si="14"/>
        <v>0</v>
      </c>
      <c r="BD12" s="215">
        <f t="shared" si="14"/>
        <v>0</v>
      </c>
      <c r="BE12" s="215">
        <f t="shared" si="14"/>
        <v>0</v>
      </c>
      <c r="BF12" s="215">
        <f t="shared" si="14"/>
        <v>0</v>
      </c>
      <c r="BG12" s="215">
        <f t="shared" si="14"/>
        <v>0</v>
      </c>
      <c r="BH12" s="215">
        <f t="shared" si="14"/>
        <v>0</v>
      </c>
      <c r="BI12" s="215">
        <f t="shared" si="14"/>
        <v>0</v>
      </c>
      <c r="BJ12" s="449">
        <v>2</v>
      </c>
      <c r="BK12" s="1224">
        <f>SUM(BM12+BO12+BQ12+BS12+BU12)</f>
        <v>0</v>
      </c>
      <c r="BL12" s="894">
        <v>10</v>
      </c>
      <c r="BM12" s="480">
        <f>SUM(N12:AE12)*BL12</f>
        <v>0</v>
      </c>
      <c r="BN12" s="894"/>
      <c r="BO12" s="480">
        <f>SUM(N12:AE12)*BN12</f>
        <v>0</v>
      </c>
      <c r="BP12" s="894"/>
      <c r="BQ12" s="480">
        <f>SUM(N12:AE12)*BP12</f>
        <v>0</v>
      </c>
      <c r="BR12" s="894"/>
      <c r="BS12" s="480">
        <f>SUM(N12:AE12)*BR12</f>
        <v>0</v>
      </c>
      <c r="BT12" s="894"/>
      <c r="BU12" s="480">
        <f>SUM(N12:AE12)*BT12</f>
        <v>0</v>
      </c>
      <c r="BV12" s="906"/>
      <c r="BW12" s="480">
        <f>SUM(N12:AE12)*BV12</f>
        <v>0</v>
      </c>
      <c r="BX12" s="906"/>
      <c r="BY12" s="480">
        <f>SUM(N12:AE12)*BX12</f>
        <v>0</v>
      </c>
      <c r="BZ12" s="906"/>
      <c r="CA12" s="480">
        <f>SUM(N12:AE12)*BZ12</f>
        <v>0</v>
      </c>
      <c r="CB12" s="906"/>
      <c r="CC12" s="480">
        <f>SUM(N12:AE12)*CB12</f>
        <v>0</v>
      </c>
      <c r="CD12" s="906"/>
      <c r="CE12" s="480">
        <f>SUM(N12:AE12)*CD12</f>
        <v>0</v>
      </c>
      <c r="CF12" s="906"/>
      <c r="CG12" s="480">
        <f>SUM(N12:AE12)*CF12</f>
        <v>0</v>
      </c>
      <c r="CH12" s="906"/>
      <c r="CI12" s="480">
        <f>SUM(N12:AE12)*CH12</f>
        <v>0</v>
      </c>
      <c r="CJ12" s="906"/>
      <c r="CK12" s="480">
        <f>SUM(N12:AE12)*CJ12</f>
        <v>0</v>
      </c>
      <c r="CL12" s="906"/>
      <c r="CM12" s="480">
        <f>SUM(N12:AE12)*CL12</f>
        <v>0</v>
      </c>
      <c r="CN12" s="906"/>
      <c r="CO12" s="480">
        <f>SUM(N12:AE12)*CN12</f>
        <v>0</v>
      </c>
      <c r="CP12" s="907"/>
      <c r="CQ12" s="480">
        <f>SUM(N12:AE12)*CP12</f>
        <v>0</v>
      </c>
      <c r="CR12" s="1"/>
      <c r="CS12" s="1">
        <f>IF(H12="XS",IF(SUM(AR12:BI12)&gt;0,SUM(AR12:BI12),0),0)</f>
        <v>0</v>
      </c>
      <c r="CT12" s="1">
        <f>IF(H12="S",IF(SUM(AR12:BI12)&gt;0,SUM(AR12:BI12),0),0)</f>
        <v>0</v>
      </c>
      <c r="CU12" s="1">
        <f>IF(H12="M",IF(SUM(AR12:BI12)&gt;0,SUM(AR12:BI12),0),0)</f>
        <v>0</v>
      </c>
      <c r="CV12" s="1">
        <f>IF(H12="L",IF(SUM(AR12:BI12)&gt;0,SUM(AR12:BI12),0),0)</f>
        <v>0</v>
      </c>
      <c r="CW12" s="673">
        <f>IF(H12="XL",IF(SUM(AR12:BI12)&gt;0,SUM(AR12:BI12),0),0)</f>
        <v>0</v>
      </c>
      <c r="CX12" s="1">
        <f>IF(H12="2XL",IF(SUM(AR12:BI12)&gt;0,SUM(AR12:BI12),0),0)</f>
        <v>0</v>
      </c>
      <c r="CY12" s="1">
        <f>IF(H12="3XL",IF(SUM(AR12:BI12)&gt;0,SUM(AR12:BI12),0),0)</f>
        <v>0</v>
      </c>
      <c r="CZ12" s="1">
        <f>IF(H12="various",IF(SUM(AR12:BI12)&gt;0,SUM(AR12:BI12),0),0)</f>
        <v>0</v>
      </c>
      <c r="DA12" s="1"/>
      <c r="DB12" s="1">
        <f>IF(E12="",IF(SUM(AR12:BI12)&gt;0,SUM(AR12:BI12),0),0)</f>
        <v>0</v>
      </c>
      <c r="DC12" s="1">
        <f>IF(E12="Dual Tex.",IF(SUM(AR12:BI12)&gt;0,SUM(AR12:BI12),0),0)</f>
        <v>0</v>
      </c>
      <c r="DD12" s="1"/>
      <c r="DE12" s="1">
        <f>IF(G12="sloper",IF(SUM(AR12:BI12)&gt;0,SUM(AR12:BI12),0),0)</f>
        <v>0</v>
      </c>
      <c r="DF12" s="1">
        <f>IF(G12="footholds",IF(SUM(AR12:BI12)&gt;0,SUM(AR12:BI12),0),0)</f>
        <v>0</v>
      </c>
      <c r="DG12" s="1">
        <f>IF(G12="micros",IF(SUM(AR12:BI12)&gt;0,SUM(AR12:BI12),0),0)</f>
        <v>0</v>
      </c>
      <c r="DH12" s="1">
        <f>IF(G12="jug",IF(SUM(AR12:BI12)&gt;0,SUM(AR12:BI12),0),0)</f>
        <v>0</v>
      </c>
      <c r="DI12" s="1">
        <f>IF(G12="ledge",IF(SUM(AR12:BI12)&gt;0,SUM(AR12:BI12),0),0)</f>
        <v>0</v>
      </c>
      <c r="DJ12" s="1">
        <f>IF(G12="edge",IF(SUM(AR12:BI12)&gt;0,SUM(AR12:BI12),0),0)</f>
        <v>0</v>
      </c>
      <c r="DK12" s="1">
        <f>IF(G12="crimp",IF(SUM(AR12:BI12)&gt;0,SUM(AR12:BI12),0),0)</f>
        <v>0</v>
      </c>
      <c r="DL12" s="1">
        <f>IF(G12="incut",IF(SUM(AR12:BI12)&gt;0,SUM(AR12:BI12),0),0)</f>
        <v>0</v>
      </c>
      <c r="DM12" s="1">
        <f>IF(G12="dish",IF(SUM(AR12:BI12)&gt;0,SUM(AR12:BI12),0),0)</f>
        <v>0</v>
      </c>
      <c r="DN12" s="1">
        <f>IF(G12="pinch",IF(SUM(AR12:BI12)&gt;0,SUM(AR12:BI12),0),0)</f>
        <v>0</v>
      </c>
      <c r="DO12" s="1">
        <f>IF(G12="pocket",IF(SUM(AR12:BI12)&gt;0,SUM(AR12:BI12),0),0)</f>
        <v>0</v>
      </c>
      <c r="DP12" s="1">
        <f>IF(G12="insert",IF(SUM(AR12:BI12)&gt;0,SUM(AR12:BI12),0),0)</f>
        <v>0</v>
      </c>
      <c r="DQ12" s="1">
        <f>IF(G12="feature",IF(SUM(AR12:BI12)&gt;0,SUM(AR12:BI12),0),0)</f>
        <v>0</v>
      </c>
      <c r="DR12" s="1">
        <f>IF(G12="scoop",IF(SUM(AR12:BI12)&gt;0,SUM(AR12:BI12),0),0)</f>
        <v>0</v>
      </c>
      <c r="DS12" s="1">
        <f>IF(G12="various",IF(SUM(AR12:BI12)&gt;0,SUM(AR12:BI12),0),0)</f>
        <v>0</v>
      </c>
    </row>
    <row r="13" spans="2:124" s="7" customFormat="1" ht="65.25" customHeight="1" x14ac:dyDescent="0.2">
      <c r="B13" s="199" t="s">
        <v>9</v>
      </c>
      <c r="C13" s="123" t="s">
        <v>1168</v>
      </c>
      <c r="D13" s="1260" t="s">
        <v>1154</v>
      </c>
      <c r="E13" s="679"/>
      <c r="F13" s="1255" t="s">
        <v>1159</v>
      </c>
      <c r="G13" s="680" t="s">
        <v>570</v>
      </c>
      <c r="H13" s="681" t="s">
        <v>184</v>
      </c>
      <c r="I13" s="1281" t="s">
        <v>429</v>
      </c>
      <c r="J13" s="1292">
        <v>1</v>
      </c>
      <c r="K13" s="1292"/>
      <c r="L13" s="681" t="s">
        <v>876</v>
      </c>
      <c r="M13" s="1221">
        <v>329</v>
      </c>
      <c r="N13" s="946"/>
      <c r="O13" s="946"/>
      <c r="P13" s="946"/>
      <c r="Q13" s="946"/>
      <c r="R13" s="946"/>
      <c r="S13" s="946"/>
      <c r="T13" s="946"/>
      <c r="U13" s="946"/>
      <c r="V13" s="979"/>
      <c r="W13" s="977"/>
      <c r="X13" s="977"/>
      <c r="Y13" s="977"/>
      <c r="Z13" s="977"/>
      <c r="AA13" s="976"/>
      <c r="AB13" s="1217"/>
      <c r="AC13" s="950"/>
      <c r="AD13" s="1010"/>
      <c r="AE13" s="1208"/>
      <c r="AF13" s="683">
        <f t="shared" ref="AF13:AF76" si="15">SUM(N13:AE13)*M13</f>
        <v>0</v>
      </c>
      <c r="AG13" s="683" t="str">
        <f t="shared" si="13"/>
        <v>Yes</v>
      </c>
      <c r="AH13" s="696" t="str">
        <f t="shared" ref="AH13:AH76" si="16">IF(SUM(N13:AE13)&gt;0,"Yes","No")</f>
        <v>No</v>
      </c>
      <c r="AI13" s="678" t="str">
        <f t="shared" ref="AI13:AI17" si="17">IF(F13="P24 cat.","Yes","No")</f>
        <v>No</v>
      </c>
      <c r="AK13" s="291">
        <v>2</v>
      </c>
      <c r="AL13" s="292">
        <f t="shared" ref="AL13:AL76" si="18">SUM(N13:AE13)*AK13</f>
        <v>0</v>
      </c>
      <c r="AM13" s="789"/>
      <c r="AN13" s="789"/>
      <c r="AO13" s="471">
        <v>11.12</v>
      </c>
      <c r="AP13" s="445">
        <f t="shared" ref="AP13:AP76" si="19">SUM(N13:AE13)*AO13</f>
        <v>0</v>
      </c>
      <c r="AQ13" s="498"/>
      <c r="AR13" s="215">
        <f>N13*$J$13</f>
        <v>0</v>
      </c>
      <c r="AS13" s="215">
        <f t="shared" ref="AS13:BI13" si="20">O13*$J$13</f>
        <v>0</v>
      </c>
      <c r="AT13" s="215">
        <f t="shared" si="20"/>
        <v>0</v>
      </c>
      <c r="AU13" s="215">
        <f t="shared" si="20"/>
        <v>0</v>
      </c>
      <c r="AV13" s="215">
        <f t="shared" si="20"/>
        <v>0</v>
      </c>
      <c r="AW13" s="215">
        <f t="shared" si="20"/>
        <v>0</v>
      </c>
      <c r="AX13" s="215">
        <f t="shared" si="20"/>
        <v>0</v>
      </c>
      <c r="AY13" s="215">
        <f t="shared" si="20"/>
        <v>0</v>
      </c>
      <c r="AZ13" s="215">
        <f t="shared" si="20"/>
        <v>0</v>
      </c>
      <c r="BA13" s="215">
        <f t="shared" si="20"/>
        <v>0</v>
      </c>
      <c r="BB13" s="215">
        <f t="shared" si="20"/>
        <v>0</v>
      </c>
      <c r="BC13" s="215">
        <f t="shared" si="20"/>
        <v>0</v>
      </c>
      <c r="BD13" s="215">
        <f t="shared" si="20"/>
        <v>0</v>
      </c>
      <c r="BE13" s="215">
        <f t="shared" si="20"/>
        <v>0</v>
      </c>
      <c r="BF13" s="215">
        <f t="shared" si="20"/>
        <v>0</v>
      </c>
      <c r="BG13" s="215">
        <f t="shared" si="20"/>
        <v>0</v>
      </c>
      <c r="BH13" s="215">
        <f t="shared" si="20"/>
        <v>0</v>
      </c>
      <c r="BI13" s="215">
        <f t="shared" si="20"/>
        <v>0</v>
      </c>
      <c r="BJ13" s="449">
        <v>5</v>
      </c>
      <c r="BK13" s="1224">
        <f t="shared" ref="BK13:BK76" si="21">SUM(BM13+BO13+BQ13+BS13+BU13)</f>
        <v>0</v>
      </c>
      <c r="BL13" s="894">
        <v>10</v>
      </c>
      <c r="BM13" s="480">
        <f t="shared" ref="BM13:BM76" si="22">SUM(N13:AE13)*BL13</f>
        <v>0</v>
      </c>
      <c r="BN13" s="894"/>
      <c r="BO13" s="480">
        <f t="shared" ref="BO13:BO76" si="23">SUM(N13:AE13)*BN13</f>
        <v>0</v>
      </c>
      <c r="BP13" s="894"/>
      <c r="BQ13" s="480">
        <f t="shared" ref="BQ13:BQ76" si="24">SUM(N13:AE13)*BP13</f>
        <v>0</v>
      </c>
      <c r="BR13" s="894"/>
      <c r="BS13" s="480">
        <f t="shared" ref="BS13:BS76" si="25">SUM(N13:AE13)*BR13</f>
        <v>0</v>
      </c>
      <c r="BT13" s="894"/>
      <c r="BU13" s="480">
        <f t="shared" ref="BU13:BU76" si="26">SUM(N13:AE13)*BT13</f>
        <v>0</v>
      </c>
      <c r="BV13" s="906"/>
      <c r="BW13" s="480">
        <f t="shared" ref="BW13:BW76" si="27">SUM(N13:AE13)*BV13</f>
        <v>0</v>
      </c>
      <c r="BX13" s="906"/>
      <c r="BY13" s="480">
        <f t="shared" ref="BY13:BY76" si="28">SUM(N13:AE13)*BX13</f>
        <v>0</v>
      </c>
      <c r="BZ13" s="906"/>
      <c r="CA13" s="480">
        <f t="shared" ref="CA13:CA76" si="29">SUM(N13:AE13)*BZ13</f>
        <v>0</v>
      </c>
      <c r="CB13" s="906"/>
      <c r="CC13" s="480">
        <f t="shared" ref="CC13:CC76" si="30">SUM(N13:AE13)*CB13</f>
        <v>0</v>
      </c>
      <c r="CD13" s="906"/>
      <c r="CE13" s="480">
        <f t="shared" ref="CE13:CE76" si="31">SUM(N13:AE13)*CD13</f>
        <v>0</v>
      </c>
      <c r="CF13" s="906"/>
      <c r="CG13" s="480">
        <f t="shared" ref="CG13:CG76" si="32">SUM(N13:AE13)*CF13</f>
        <v>0</v>
      </c>
      <c r="CH13" s="906"/>
      <c r="CI13" s="480">
        <f t="shared" ref="CI13:CI76" si="33">SUM(N13:AE13)*CH13</f>
        <v>0</v>
      </c>
      <c r="CJ13" s="906"/>
      <c r="CK13" s="480">
        <f t="shared" ref="CK13:CK76" si="34">SUM(N13:AE13)*CJ13</f>
        <v>0</v>
      </c>
      <c r="CL13" s="906"/>
      <c r="CM13" s="480">
        <f t="shared" ref="CM13:CM76" si="35">SUM(N13:AE13)*CL13</f>
        <v>0</v>
      </c>
      <c r="CN13" s="906"/>
      <c r="CO13" s="480">
        <f t="shared" ref="CO13:CO76" si="36">SUM(N13:AE13)*CN13</f>
        <v>0</v>
      </c>
      <c r="CP13" s="907"/>
      <c r="CQ13" s="480">
        <f t="shared" ref="CQ13:CQ76" si="37">SUM(N13:AE13)*CP13</f>
        <v>0</v>
      </c>
      <c r="CR13" s="1"/>
      <c r="CS13" s="1">
        <f t="shared" ref="CS13:CS76" si="38">IF(H13="XS",IF(SUM(AR13:BI13)&gt;0,SUM(AR13:BI13),0),0)</f>
        <v>0</v>
      </c>
      <c r="CT13" s="1">
        <f t="shared" ref="CT13:CT76" si="39">IF(H13="S",IF(SUM(AR13:BI13)&gt;0,SUM(AR13:BI13),0),0)</f>
        <v>0</v>
      </c>
      <c r="CU13" s="1">
        <f t="shared" ref="CU13:CU76" si="40">IF(H13="M",IF(SUM(AR13:BI13)&gt;0,SUM(AR13:BI13),0),0)</f>
        <v>0</v>
      </c>
      <c r="CV13" s="1">
        <f t="shared" ref="CV13:CV76" si="41">IF(H13="L",IF(SUM(AR13:BI13)&gt;0,SUM(AR13:BI13),0),0)</f>
        <v>0</v>
      </c>
      <c r="CW13" s="673">
        <f t="shared" ref="CW13:CW76" si="42">IF(H13="XL",IF(SUM(AR13:BI13)&gt;0,SUM(AR13:BI13),0),0)</f>
        <v>0</v>
      </c>
      <c r="CX13" s="1">
        <f t="shared" ref="CX13:CX76" si="43">IF(H13="2XL",IF(SUM(AR13:BI13)&gt;0,SUM(AR13:BI13),0),0)</f>
        <v>0</v>
      </c>
      <c r="CY13" s="1">
        <f t="shared" ref="CY13:CY76" si="44">IF(H13="3XL",IF(SUM(AR13:BI13)&gt;0,SUM(AR13:BI13),0),0)</f>
        <v>0</v>
      </c>
      <c r="CZ13" s="1">
        <f t="shared" ref="CZ13:CZ76" si="45">IF(H13="various",IF(SUM(AR13:BI13)&gt;0,SUM(AR13:BI13),0),0)</f>
        <v>0</v>
      </c>
      <c r="DA13" s="1"/>
      <c r="DB13" s="1">
        <f t="shared" ref="DB13:DB76" si="46">IF(E13="",IF(SUM(AR13:BI13)&gt;0,SUM(AR13:BI13),0),0)</f>
        <v>0</v>
      </c>
      <c r="DC13" s="1">
        <f t="shared" ref="DC13:DC76" si="47">IF(E13="Dual Tex.",IF(SUM(AR13:BI13)&gt;0,SUM(AR13:BI13),0),0)</f>
        <v>0</v>
      </c>
      <c r="DD13" s="1"/>
      <c r="DE13" s="1">
        <f t="shared" ref="DE13:DE76" si="48">IF(G13="sloper",IF(SUM(AR13:BI13)&gt;0,SUM(AR13:BI13),0),0)</f>
        <v>0</v>
      </c>
      <c r="DF13" s="1">
        <f t="shared" ref="DF13:DF76" si="49">IF(G13="footholds",IF(SUM(AR13:BI13)&gt;0,SUM(AR13:BI13),0),0)</f>
        <v>0</v>
      </c>
      <c r="DG13" s="1">
        <f t="shared" ref="DG13:DG76" si="50">IF(G13="micros",IF(SUM(AR13:BI13)&gt;0,SUM(AR13:BI13),0),0)</f>
        <v>0</v>
      </c>
      <c r="DH13" s="1">
        <f t="shared" ref="DH13:DH76" si="51">IF(G13="jug",IF(SUM(AR13:BI13)&gt;0,SUM(AR13:BI13),0),0)</f>
        <v>0</v>
      </c>
      <c r="DI13" s="1">
        <f t="shared" ref="DI13:DI76" si="52">IF(G13="ledge",IF(SUM(AR13:BI13)&gt;0,SUM(AR13:BI13),0),0)</f>
        <v>0</v>
      </c>
      <c r="DJ13" s="1">
        <f t="shared" ref="DJ13:DJ76" si="53">IF(G13="edge",IF(SUM(AR13:BI13)&gt;0,SUM(AR13:BI13),0),0)</f>
        <v>0</v>
      </c>
      <c r="DK13" s="1">
        <f t="shared" ref="DK13:DK76" si="54">IF(G13="crimp",IF(SUM(AR13:BI13)&gt;0,SUM(AR13:BI13),0),0)</f>
        <v>0</v>
      </c>
      <c r="DL13" s="1">
        <f t="shared" ref="DL13:DL76" si="55">IF(G13="incut",IF(SUM(AR13:BI13)&gt;0,SUM(AR13:BI13),0),0)</f>
        <v>0</v>
      </c>
      <c r="DM13" s="1">
        <f t="shared" ref="DM13:DM76" si="56">IF(G13="dish",IF(SUM(AR13:BI13)&gt;0,SUM(AR13:BI13),0),0)</f>
        <v>0</v>
      </c>
      <c r="DN13" s="1">
        <f t="shared" ref="DN13:DN76" si="57">IF(G13="pinch",IF(SUM(AR13:BI13)&gt;0,SUM(AR13:BI13),0),0)</f>
        <v>0</v>
      </c>
      <c r="DO13" s="1">
        <f t="shared" ref="DO13:DO76" si="58">IF(G13="pocket",IF(SUM(AR13:BI13)&gt;0,SUM(AR13:BI13),0),0)</f>
        <v>0</v>
      </c>
      <c r="DP13" s="1">
        <f t="shared" ref="DP13:DP76" si="59">IF(G13="insert",IF(SUM(AR13:BI13)&gt;0,SUM(AR13:BI13),0),0)</f>
        <v>0</v>
      </c>
      <c r="DQ13" s="1">
        <f t="shared" ref="DQ13:DQ76" si="60">IF(G13="feature",IF(SUM(AR13:BI13)&gt;0,SUM(AR13:BI13),0),0)</f>
        <v>0</v>
      </c>
      <c r="DR13" s="1">
        <f t="shared" ref="DR13:DR76" si="61">IF(G13="scoop",IF(SUM(AR13:BI13)&gt;0,SUM(AR13:BI13),0),0)</f>
        <v>0</v>
      </c>
      <c r="DS13" s="1">
        <f t="shared" ref="DS13:DS76" si="62">IF(G13="various",IF(SUM(AR13:BI13)&gt;0,SUM(AR13:BI13),0),0)</f>
        <v>0</v>
      </c>
    </row>
    <row r="14" spans="2:124" s="7" customFormat="1" ht="65.25" customHeight="1" x14ac:dyDescent="0.2">
      <c r="B14" s="199" t="s">
        <v>9</v>
      </c>
      <c r="C14" s="123" t="s">
        <v>1169</v>
      </c>
      <c r="D14" s="1164" t="s">
        <v>1155</v>
      </c>
      <c r="E14" s="514"/>
      <c r="F14" s="1256"/>
      <c r="G14" s="123" t="s">
        <v>570</v>
      </c>
      <c r="H14" s="36" t="s">
        <v>184</v>
      </c>
      <c r="I14" s="871" t="s">
        <v>430</v>
      </c>
      <c r="J14" s="1293">
        <v>1</v>
      </c>
      <c r="K14" s="1293"/>
      <c r="L14" s="36" t="s">
        <v>876</v>
      </c>
      <c r="M14" s="494">
        <v>233</v>
      </c>
      <c r="N14" s="947"/>
      <c r="O14" s="947"/>
      <c r="P14" s="947"/>
      <c r="Q14" s="947"/>
      <c r="R14" s="947"/>
      <c r="S14" s="947"/>
      <c r="T14" s="947"/>
      <c r="U14" s="947"/>
      <c r="V14" s="974"/>
      <c r="W14" s="948"/>
      <c r="X14" s="948"/>
      <c r="Y14" s="948"/>
      <c r="Z14" s="948"/>
      <c r="AA14" s="973"/>
      <c r="AB14" s="1216"/>
      <c r="AC14" s="951"/>
      <c r="AD14" s="1011"/>
      <c r="AE14" s="1209"/>
      <c r="AF14" s="125">
        <f t="shared" si="15"/>
        <v>0</v>
      </c>
      <c r="AG14" s="125" t="str">
        <f t="shared" si="13"/>
        <v>Yes</v>
      </c>
      <c r="AH14" s="496" t="str">
        <f t="shared" si="16"/>
        <v>No</v>
      </c>
      <c r="AI14" s="126" t="str">
        <f t="shared" si="17"/>
        <v>No</v>
      </c>
      <c r="AK14" s="291">
        <f t="shared" ref="AK14:AK76" si="63">BJ14</f>
        <v>1</v>
      </c>
      <c r="AL14" s="292">
        <f t="shared" si="18"/>
        <v>0</v>
      </c>
      <c r="AM14" s="789"/>
      <c r="AN14" s="789"/>
      <c r="AO14" s="471">
        <v>4.1399999999999997</v>
      </c>
      <c r="AP14" s="445">
        <f t="shared" si="19"/>
        <v>0</v>
      </c>
      <c r="AQ14" s="498"/>
      <c r="AR14" s="215">
        <f>N14*$J$14</f>
        <v>0</v>
      </c>
      <c r="AS14" s="215">
        <f t="shared" ref="AS14:BI14" si="64">O14*$J$14</f>
        <v>0</v>
      </c>
      <c r="AT14" s="215">
        <f t="shared" si="64"/>
        <v>0</v>
      </c>
      <c r="AU14" s="215">
        <f t="shared" si="64"/>
        <v>0</v>
      </c>
      <c r="AV14" s="215">
        <f t="shared" si="64"/>
        <v>0</v>
      </c>
      <c r="AW14" s="215">
        <f t="shared" si="64"/>
        <v>0</v>
      </c>
      <c r="AX14" s="215">
        <f t="shared" si="64"/>
        <v>0</v>
      </c>
      <c r="AY14" s="215">
        <f t="shared" si="64"/>
        <v>0</v>
      </c>
      <c r="AZ14" s="215">
        <f t="shared" si="64"/>
        <v>0</v>
      </c>
      <c r="BA14" s="215">
        <f t="shared" si="64"/>
        <v>0</v>
      </c>
      <c r="BB14" s="215">
        <f t="shared" si="64"/>
        <v>0</v>
      </c>
      <c r="BC14" s="215">
        <f t="shared" si="64"/>
        <v>0</v>
      </c>
      <c r="BD14" s="215">
        <f t="shared" si="64"/>
        <v>0</v>
      </c>
      <c r="BE14" s="215">
        <f t="shared" si="64"/>
        <v>0</v>
      </c>
      <c r="BF14" s="215">
        <f t="shared" si="64"/>
        <v>0</v>
      </c>
      <c r="BG14" s="215">
        <f t="shared" si="64"/>
        <v>0</v>
      </c>
      <c r="BH14" s="215">
        <f t="shared" si="64"/>
        <v>0</v>
      </c>
      <c r="BI14" s="215">
        <f t="shared" si="64"/>
        <v>0</v>
      </c>
      <c r="BJ14" s="449">
        <v>1</v>
      </c>
      <c r="BK14" s="1224">
        <f t="shared" si="21"/>
        <v>0</v>
      </c>
      <c r="BL14" s="894">
        <v>8</v>
      </c>
      <c r="BM14" s="480">
        <f t="shared" si="22"/>
        <v>0</v>
      </c>
      <c r="BN14" s="894"/>
      <c r="BO14" s="480">
        <f t="shared" si="23"/>
        <v>0</v>
      </c>
      <c r="BP14" s="894"/>
      <c r="BQ14" s="480">
        <f t="shared" si="24"/>
        <v>0</v>
      </c>
      <c r="BR14" s="894"/>
      <c r="BS14" s="480">
        <f t="shared" si="25"/>
        <v>0</v>
      </c>
      <c r="BT14" s="894"/>
      <c r="BU14" s="480">
        <f t="shared" si="26"/>
        <v>0</v>
      </c>
      <c r="BV14" s="906"/>
      <c r="BW14" s="480">
        <f t="shared" si="27"/>
        <v>0</v>
      </c>
      <c r="BX14" s="906"/>
      <c r="BY14" s="480">
        <f t="shared" si="28"/>
        <v>0</v>
      </c>
      <c r="BZ14" s="906"/>
      <c r="CA14" s="480">
        <f t="shared" si="29"/>
        <v>0</v>
      </c>
      <c r="CB14" s="906"/>
      <c r="CC14" s="480">
        <f t="shared" si="30"/>
        <v>0</v>
      </c>
      <c r="CD14" s="906"/>
      <c r="CE14" s="480">
        <f t="shared" si="31"/>
        <v>0</v>
      </c>
      <c r="CF14" s="906"/>
      <c r="CG14" s="480">
        <f t="shared" si="32"/>
        <v>0</v>
      </c>
      <c r="CH14" s="906"/>
      <c r="CI14" s="480">
        <f t="shared" si="33"/>
        <v>0</v>
      </c>
      <c r="CJ14" s="906"/>
      <c r="CK14" s="480">
        <f t="shared" si="34"/>
        <v>0</v>
      </c>
      <c r="CL14" s="906"/>
      <c r="CM14" s="480">
        <f t="shared" si="35"/>
        <v>0</v>
      </c>
      <c r="CN14" s="906"/>
      <c r="CO14" s="480">
        <f t="shared" si="36"/>
        <v>0</v>
      </c>
      <c r="CP14" s="907"/>
      <c r="CQ14" s="480">
        <f t="shared" si="37"/>
        <v>0</v>
      </c>
      <c r="CR14" s="1"/>
      <c r="CS14" s="1">
        <f t="shared" si="38"/>
        <v>0</v>
      </c>
      <c r="CT14" s="1">
        <f t="shared" si="39"/>
        <v>0</v>
      </c>
      <c r="CU14" s="1">
        <f t="shared" si="40"/>
        <v>0</v>
      </c>
      <c r="CV14" s="1">
        <f t="shared" si="41"/>
        <v>0</v>
      </c>
      <c r="CW14" s="673">
        <f t="shared" si="42"/>
        <v>0</v>
      </c>
      <c r="CX14" s="1">
        <f t="shared" si="43"/>
        <v>0</v>
      </c>
      <c r="CY14" s="1">
        <f t="shared" si="44"/>
        <v>0</v>
      </c>
      <c r="CZ14" s="1">
        <f t="shared" si="45"/>
        <v>0</v>
      </c>
      <c r="DA14" s="1"/>
      <c r="DB14" s="1">
        <f t="shared" si="46"/>
        <v>0</v>
      </c>
      <c r="DC14" s="1">
        <f t="shared" si="47"/>
        <v>0</v>
      </c>
      <c r="DD14" s="1"/>
      <c r="DE14" s="1">
        <f t="shared" si="48"/>
        <v>0</v>
      </c>
      <c r="DF14" s="1">
        <f t="shared" si="49"/>
        <v>0</v>
      </c>
      <c r="DG14" s="1">
        <f t="shared" si="50"/>
        <v>0</v>
      </c>
      <c r="DH14" s="1">
        <f t="shared" si="51"/>
        <v>0</v>
      </c>
      <c r="DI14" s="1">
        <f t="shared" si="52"/>
        <v>0</v>
      </c>
      <c r="DJ14" s="1">
        <f t="shared" si="53"/>
        <v>0</v>
      </c>
      <c r="DK14" s="1">
        <f t="shared" si="54"/>
        <v>0</v>
      </c>
      <c r="DL14" s="1">
        <f t="shared" si="55"/>
        <v>0</v>
      </c>
      <c r="DM14" s="1">
        <f t="shared" si="56"/>
        <v>0</v>
      </c>
      <c r="DN14" s="1">
        <f t="shared" si="57"/>
        <v>0</v>
      </c>
      <c r="DO14" s="1">
        <f t="shared" si="58"/>
        <v>0</v>
      </c>
      <c r="DP14" s="1">
        <f t="shared" si="59"/>
        <v>0</v>
      </c>
      <c r="DQ14" s="1">
        <f t="shared" si="60"/>
        <v>0</v>
      </c>
      <c r="DR14" s="1">
        <f t="shared" si="61"/>
        <v>0</v>
      </c>
      <c r="DS14" s="1">
        <f t="shared" si="62"/>
        <v>0</v>
      </c>
    </row>
    <row r="15" spans="2:124" s="7" customFormat="1" ht="65.25" customHeight="1" x14ac:dyDescent="0.2">
      <c r="B15" s="199" t="s">
        <v>9</v>
      </c>
      <c r="C15" s="123" t="s">
        <v>1170</v>
      </c>
      <c r="D15" s="1260" t="s">
        <v>1156</v>
      </c>
      <c r="E15" s="679"/>
      <c r="F15" s="1255" t="s">
        <v>1159</v>
      </c>
      <c r="G15" s="680" t="s">
        <v>570</v>
      </c>
      <c r="H15" s="681" t="s">
        <v>184</v>
      </c>
      <c r="I15" s="1281" t="s">
        <v>430</v>
      </c>
      <c r="J15" s="1292">
        <v>1</v>
      </c>
      <c r="K15" s="1292"/>
      <c r="L15" s="681" t="s">
        <v>876</v>
      </c>
      <c r="M15" s="1221">
        <v>253</v>
      </c>
      <c r="N15" s="946"/>
      <c r="O15" s="946"/>
      <c r="P15" s="946"/>
      <c r="Q15" s="946"/>
      <c r="R15" s="946"/>
      <c r="S15" s="946"/>
      <c r="T15" s="946"/>
      <c r="U15" s="946"/>
      <c r="V15" s="979"/>
      <c r="W15" s="977"/>
      <c r="X15" s="977"/>
      <c r="Y15" s="977"/>
      <c r="Z15" s="977"/>
      <c r="AA15" s="976"/>
      <c r="AB15" s="1217"/>
      <c r="AC15" s="950"/>
      <c r="AD15" s="1010"/>
      <c r="AE15" s="1208"/>
      <c r="AF15" s="683">
        <f t="shared" si="15"/>
        <v>0</v>
      </c>
      <c r="AG15" s="683" t="str">
        <f t="shared" si="13"/>
        <v>Yes</v>
      </c>
      <c r="AH15" s="696" t="str">
        <f t="shared" si="16"/>
        <v>No</v>
      </c>
      <c r="AI15" s="678" t="str">
        <f t="shared" si="17"/>
        <v>No</v>
      </c>
      <c r="AK15" s="291">
        <f t="shared" si="63"/>
        <v>1</v>
      </c>
      <c r="AL15" s="292">
        <f t="shared" si="18"/>
        <v>0</v>
      </c>
      <c r="AM15" s="789"/>
      <c r="AN15" s="789"/>
      <c r="AO15" s="471">
        <v>5.4</v>
      </c>
      <c r="AP15" s="445">
        <f t="shared" si="19"/>
        <v>0</v>
      </c>
      <c r="AQ15" s="498"/>
      <c r="AR15" s="215">
        <f>N15*$J$15</f>
        <v>0</v>
      </c>
      <c r="AS15" s="215">
        <f t="shared" ref="AS15:BI15" si="65">O15*$J$15</f>
        <v>0</v>
      </c>
      <c r="AT15" s="215">
        <f t="shared" si="65"/>
        <v>0</v>
      </c>
      <c r="AU15" s="215">
        <f t="shared" si="65"/>
        <v>0</v>
      </c>
      <c r="AV15" s="215">
        <f t="shared" si="65"/>
        <v>0</v>
      </c>
      <c r="AW15" s="215">
        <f t="shared" si="65"/>
        <v>0</v>
      </c>
      <c r="AX15" s="215">
        <f t="shared" si="65"/>
        <v>0</v>
      </c>
      <c r="AY15" s="215">
        <f t="shared" si="65"/>
        <v>0</v>
      </c>
      <c r="AZ15" s="215">
        <f t="shared" si="65"/>
        <v>0</v>
      </c>
      <c r="BA15" s="215">
        <f t="shared" si="65"/>
        <v>0</v>
      </c>
      <c r="BB15" s="215">
        <f t="shared" si="65"/>
        <v>0</v>
      </c>
      <c r="BC15" s="215">
        <f t="shared" si="65"/>
        <v>0</v>
      </c>
      <c r="BD15" s="215">
        <f t="shared" si="65"/>
        <v>0</v>
      </c>
      <c r="BE15" s="215">
        <f t="shared" si="65"/>
        <v>0</v>
      </c>
      <c r="BF15" s="215">
        <f t="shared" si="65"/>
        <v>0</v>
      </c>
      <c r="BG15" s="215">
        <f t="shared" si="65"/>
        <v>0</v>
      </c>
      <c r="BH15" s="215">
        <f t="shared" si="65"/>
        <v>0</v>
      </c>
      <c r="BI15" s="215">
        <f t="shared" si="65"/>
        <v>0</v>
      </c>
      <c r="BJ15" s="449">
        <v>1</v>
      </c>
      <c r="BK15" s="1224">
        <f t="shared" si="21"/>
        <v>0</v>
      </c>
      <c r="BL15" s="894">
        <v>8</v>
      </c>
      <c r="BM15" s="480">
        <f t="shared" si="22"/>
        <v>0</v>
      </c>
      <c r="BN15" s="894"/>
      <c r="BO15" s="480">
        <f t="shared" si="23"/>
        <v>0</v>
      </c>
      <c r="BP15" s="894"/>
      <c r="BQ15" s="480">
        <f t="shared" si="24"/>
        <v>0</v>
      </c>
      <c r="BR15" s="894"/>
      <c r="BS15" s="480">
        <f t="shared" si="25"/>
        <v>0</v>
      </c>
      <c r="BT15" s="894"/>
      <c r="BU15" s="480">
        <f t="shared" si="26"/>
        <v>0</v>
      </c>
      <c r="BV15" s="906"/>
      <c r="BW15" s="480">
        <f t="shared" si="27"/>
        <v>0</v>
      </c>
      <c r="BX15" s="906"/>
      <c r="BY15" s="480">
        <f t="shared" si="28"/>
        <v>0</v>
      </c>
      <c r="BZ15" s="906"/>
      <c r="CA15" s="480">
        <f t="shared" si="29"/>
        <v>0</v>
      </c>
      <c r="CB15" s="906"/>
      <c r="CC15" s="480">
        <f t="shared" si="30"/>
        <v>0</v>
      </c>
      <c r="CD15" s="906"/>
      <c r="CE15" s="480">
        <f t="shared" si="31"/>
        <v>0</v>
      </c>
      <c r="CF15" s="906"/>
      <c r="CG15" s="480">
        <f t="shared" si="32"/>
        <v>0</v>
      </c>
      <c r="CH15" s="906"/>
      <c r="CI15" s="480">
        <f t="shared" si="33"/>
        <v>0</v>
      </c>
      <c r="CJ15" s="906"/>
      <c r="CK15" s="480">
        <f t="shared" si="34"/>
        <v>0</v>
      </c>
      <c r="CL15" s="906"/>
      <c r="CM15" s="480">
        <f t="shared" si="35"/>
        <v>0</v>
      </c>
      <c r="CN15" s="906"/>
      <c r="CO15" s="480">
        <f t="shared" si="36"/>
        <v>0</v>
      </c>
      <c r="CP15" s="907"/>
      <c r="CQ15" s="480">
        <f t="shared" si="37"/>
        <v>0</v>
      </c>
      <c r="CR15" s="1"/>
      <c r="CS15" s="1">
        <f t="shared" si="38"/>
        <v>0</v>
      </c>
      <c r="CT15" s="1">
        <f t="shared" si="39"/>
        <v>0</v>
      </c>
      <c r="CU15" s="1">
        <f t="shared" si="40"/>
        <v>0</v>
      </c>
      <c r="CV15" s="1">
        <f t="shared" si="41"/>
        <v>0</v>
      </c>
      <c r="CW15" s="673">
        <f t="shared" si="42"/>
        <v>0</v>
      </c>
      <c r="CX15" s="1">
        <f t="shared" si="43"/>
        <v>0</v>
      </c>
      <c r="CY15" s="1">
        <f t="shared" si="44"/>
        <v>0</v>
      </c>
      <c r="CZ15" s="1">
        <f t="shared" si="45"/>
        <v>0</v>
      </c>
      <c r="DA15" s="1"/>
      <c r="DB15" s="1">
        <f t="shared" si="46"/>
        <v>0</v>
      </c>
      <c r="DC15" s="1">
        <f t="shared" si="47"/>
        <v>0</v>
      </c>
      <c r="DD15" s="1"/>
      <c r="DE15" s="1">
        <f t="shared" si="48"/>
        <v>0</v>
      </c>
      <c r="DF15" s="1">
        <f t="shared" si="49"/>
        <v>0</v>
      </c>
      <c r="DG15" s="1">
        <f t="shared" si="50"/>
        <v>0</v>
      </c>
      <c r="DH15" s="1">
        <f t="shared" si="51"/>
        <v>0</v>
      </c>
      <c r="DI15" s="1">
        <f t="shared" si="52"/>
        <v>0</v>
      </c>
      <c r="DJ15" s="1">
        <f t="shared" si="53"/>
        <v>0</v>
      </c>
      <c r="DK15" s="1">
        <f t="shared" si="54"/>
        <v>0</v>
      </c>
      <c r="DL15" s="1">
        <f t="shared" si="55"/>
        <v>0</v>
      </c>
      <c r="DM15" s="1">
        <f t="shared" si="56"/>
        <v>0</v>
      </c>
      <c r="DN15" s="1">
        <f t="shared" si="57"/>
        <v>0</v>
      </c>
      <c r="DO15" s="1">
        <f t="shared" si="58"/>
        <v>0</v>
      </c>
      <c r="DP15" s="1">
        <f t="shared" si="59"/>
        <v>0</v>
      </c>
      <c r="DQ15" s="1">
        <f t="shared" si="60"/>
        <v>0</v>
      </c>
      <c r="DR15" s="1">
        <f t="shared" si="61"/>
        <v>0</v>
      </c>
      <c r="DS15" s="1">
        <f t="shared" si="62"/>
        <v>0</v>
      </c>
    </row>
    <row r="16" spans="2:124" s="7" customFormat="1" ht="65.25" customHeight="1" x14ac:dyDescent="0.2">
      <c r="B16" s="199" t="s">
        <v>9</v>
      </c>
      <c r="C16" s="123" t="s">
        <v>1171</v>
      </c>
      <c r="D16" s="1164" t="s">
        <v>1157</v>
      </c>
      <c r="E16" s="514"/>
      <c r="F16" s="1256"/>
      <c r="G16" s="123" t="s">
        <v>570</v>
      </c>
      <c r="H16" s="36" t="s">
        <v>188</v>
      </c>
      <c r="I16" s="871" t="s">
        <v>841</v>
      </c>
      <c r="J16" s="1293">
        <v>1</v>
      </c>
      <c r="K16" s="1293"/>
      <c r="L16" s="36" t="s">
        <v>876</v>
      </c>
      <c r="M16" s="494">
        <v>165</v>
      </c>
      <c r="N16" s="947"/>
      <c r="O16" s="947"/>
      <c r="P16" s="947"/>
      <c r="Q16" s="947"/>
      <c r="R16" s="947"/>
      <c r="S16" s="947"/>
      <c r="T16" s="947"/>
      <c r="U16" s="947"/>
      <c r="V16" s="974"/>
      <c r="W16" s="948"/>
      <c r="X16" s="948"/>
      <c r="Y16" s="948"/>
      <c r="Z16" s="948"/>
      <c r="AA16" s="973"/>
      <c r="AB16" s="1216"/>
      <c r="AC16" s="951"/>
      <c r="AD16" s="1011"/>
      <c r="AE16" s="1209"/>
      <c r="AF16" s="125">
        <f t="shared" si="15"/>
        <v>0</v>
      </c>
      <c r="AG16" s="125" t="str">
        <f t="shared" si="13"/>
        <v>Yes</v>
      </c>
      <c r="AH16" s="496" t="str">
        <f t="shared" si="16"/>
        <v>No</v>
      </c>
      <c r="AI16" s="126" t="str">
        <f t="shared" si="17"/>
        <v>No</v>
      </c>
      <c r="AK16" s="291">
        <f t="shared" si="63"/>
        <v>1</v>
      </c>
      <c r="AL16" s="292">
        <f t="shared" si="18"/>
        <v>0</v>
      </c>
      <c r="AM16" s="789"/>
      <c r="AN16" s="789"/>
      <c r="AO16" s="471">
        <v>1.94</v>
      </c>
      <c r="AP16" s="445">
        <f t="shared" si="19"/>
        <v>0</v>
      </c>
      <c r="AQ16" s="498"/>
      <c r="AR16" s="215">
        <f>N16*$J$16</f>
        <v>0</v>
      </c>
      <c r="AS16" s="215">
        <f t="shared" ref="AS16:BI16" si="66">O16*$J$16</f>
        <v>0</v>
      </c>
      <c r="AT16" s="215">
        <f t="shared" si="66"/>
        <v>0</v>
      </c>
      <c r="AU16" s="215">
        <f t="shared" si="66"/>
        <v>0</v>
      </c>
      <c r="AV16" s="215">
        <f t="shared" si="66"/>
        <v>0</v>
      </c>
      <c r="AW16" s="215">
        <f t="shared" si="66"/>
        <v>0</v>
      </c>
      <c r="AX16" s="215">
        <f t="shared" si="66"/>
        <v>0</v>
      </c>
      <c r="AY16" s="215">
        <f t="shared" si="66"/>
        <v>0</v>
      </c>
      <c r="AZ16" s="215">
        <f t="shared" si="66"/>
        <v>0</v>
      </c>
      <c r="BA16" s="215">
        <f t="shared" si="66"/>
        <v>0</v>
      </c>
      <c r="BB16" s="215">
        <f t="shared" si="66"/>
        <v>0</v>
      </c>
      <c r="BC16" s="215">
        <f t="shared" si="66"/>
        <v>0</v>
      </c>
      <c r="BD16" s="215">
        <f t="shared" si="66"/>
        <v>0</v>
      </c>
      <c r="BE16" s="215">
        <f t="shared" si="66"/>
        <v>0</v>
      </c>
      <c r="BF16" s="215">
        <f t="shared" si="66"/>
        <v>0</v>
      </c>
      <c r="BG16" s="215">
        <f t="shared" si="66"/>
        <v>0</v>
      </c>
      <c r="BH16" s="215">
        <f t="shared" si="66"/>
        <v>0</v>
      </c>
      <c r="BI16" s="215">
        <f t="shared" si="66"/>
        <v>0</v>
      </c>
      <c r="BJ16" s="449">
        <v>1</v>
      </c>
      <c r="BK16" s="1224">
        <f t="shared" si="21"/>
        <v>0</v>
      </c>
      <c r="BL16" s="894">
        <v>3</v>
      </c>
      <c r="BM16" s="480">
        <f t="shared" si="22"/>
        <v>0</v>
      </c>
      <c r="BN16" s="894"/>
      <c r="BO16" s="480">
        <f t="shared" si="23"/>
        <v>0</v>
      </c>
      <c r="BP16" s="894"/>
      <c r="BQ16" s="480">
        <f t="shared" si="24"/>
        <v>0</v>
      </c>
      <c r="BR16" s="894">
        <v>3</v>
      </c>
      <c r="BS16" s="480">
        <f t="shared" si="25"/>
        <v>0</v>
      </c>
      <c r="BT16" s="894"/>
      <c r="BU16" s="480">
        <f t="shared" si="26"/>
        <v>0</v>
      </c>
      <c r="BV16" s="906"/>
      <c r="BW16" s="480">
        <f t="shared" si="27"/>
        <v>0</v>
      </c>
      <c r="BX16" s="906"/>
      <c r="BY16" s="480">
        <f t="shared" si="28"/>
        <v>0</v>
      </c>
      <c r="BZ16" s="906"/>
      <c r="CA16" s="480">
        <f t="shared" si="29"/>
        <v>0</v>
      </c>
      <c r="CB16" s="906"/>
      <c r="CC16" s="480">
        <f t="shared" si="30"/>
        <v>0</v>
      </c>
      <c r="CD16" s="906"/>
      <c r="CE16" s="480">
        <f t="shared" si="31"/>
        <v>0</v>
      </c>
      <c r="CF16" s="906"/>
      <c r="CG16" s="480">
        <f t="shared" si="32"/>
        <v>0</v>
      </c>
      <c r="CH16" s="906"/>
      <c r="CI16" s="480">
        <f t="shared" si="33"/>
        <v>0</v>
      </c>
      <c r="CJ16" s="906"/>
      <c r="CK16" s="480">
        <f t="shared" si="34"/>
        <v>0</v>
      </c>
      <c r="CL16" s="906"/>
      <c r="CM16" s="480">
        <f t="shared" si="35"/>
        <v>0</v>
      </c>
      <c r="CN16" s="906"/>
      <c r="CO16" s="480">
        <f t="shared" si="36"/>
        <v>0</v>
      </c>
      <c r="CP16" s="907"/>
      <c r="CQ16" s="480">
        <f t="shared" si="37"/>
        <v>0</v>
      </c>
      <c r="CR16" s="1"/>
      <c r="CS16" s="1">
        <f t="shared" si="38"/>
        <v>0</v>
      </c>
      <c r="CT16" s="1">
        <f t="shared" si="39"/>
        <v>0</v>
      </c>
      <c r="CU16" s="1">
        <f t="shared" si="40"/>
        <v>0</v>
      </c>
      <c r="CV16" s="1">
        <f t="shared" si="41"/>
        <v>0</v>
      </c>
      <c r="CW16" s="673">
        <f t="shared" si="42"/>
        <v>0</v>
      </c>
      <c r="CX16" s="1">
        <f t="shared" si="43"/>
        <v>0</v>
      </c>
      <c r="CY16" s="1">
        <f t="shared" si="44"/>
        <v>0</v>
      </c>
      <c r="CZ16" s="1">
        <f t="shared" si="45"/>
        <v>0</v>
      </c>
      <c r="DA16" s="1"/>
      <c r="DB16" s="1">
        <f t="shared" si="46"/>
        <v>0</v>
      </c>
      <c r="DC16" s="1">
        <f t="shared" si="47"/>
        <v>0</v>
      </c>
      <c r="DD16" s="1"/>
      <c r="DE16" s="1">
        <f t="shared" si="48"/>
        <v>0</v>
      </c>
      <c r="DF16" s="1">
        <f t="shared" si="49"/>
        <v>0</v>
      </c>
      <c r="DG16" s="1">
        <f t="shared" si="50"/>
        <v>0</v>
      </c>
      <c r="DH16" s="1">
        <f t="shared" si="51"/>
        <v>0</v>
      </c>
      <c r="DI16" s="1">
        <f t="shared" si="52"/>
        <v>0</v>
      </c>
      <c r="DJ16" s="1">
        <f t="shared" si="53"/>
        <v>0</v>
      </c>
      <c r="DK16" s="1">
        <f t="shared" si="54"/>
        <v>0</v>
      </c>
      <c r="DL16" s="1">
        <f t="shared" si="55"/>
        <v>0</v>
      </c>
      <c r="DM16" s="1">
        <f t="shared" si="56"/>
        <v>0</v>
      </c>
      <c r="DN16" s="1">
        <f t="shared" si="57"/>
        <v>0</v>
      </c>
      <c r="DO16" s="1">
        <f t="shared" si="58"/>
        <v>0</v>
      </c>
      <c r="DP16" s="1">
        <f t="shared" si="59"/>
        <v>0</v>
      </c>
      <c r="DQ16" s="1">
        <f t="shared" si="60"/>
        <v>0</v>
      </c>
      <c r="DR16" s="1">
        <f t="shared" si="61"/>
        <v>0</v>
      </c>
      <c r="DS16" s="1">
        <f t="shared" si="62"/>
        <v>0</v>
      </c>
    </row>
    <row r="17" spans="1:16331" s="7" customFormat="1" ht="65.25" customHeight="1" x14ac:dyDescent="0.2">
      <c r="B17" s="192" t="s">
        <v>9</v>
      </c>
      <c r="C17" s="156" t="s">
        <v>1172</v>
      </c>
      <c r="D17" s="1261" t="s">
        <v>1158</v>
      </c>
      <c r="E17" s="689"/>
      <c r="F17" s="1257" t="s">
        <v>1159</v>
      </c>
      <c r="G17" s="690" t="s">
        <v>570</v>
      </c>
      <c r="H17" s="667" t="s">
        <v>188</v>
      </c>
      <c r="I17" s="1282" t="s">
        <v>841</v>
      </c>
      <c r="J17" s="1294">
        <v>1</v>
      </c>
      <c r="K17" s="1294"/>
      <c r="L17" s="667" t="s">
        <v>876</v>
      </c>
      <c r="M17" s="1222">
        <v>175</v>
      </c>
      <c r="N17" s="953"/>
      <c r="O17" s="953"/>
      <c r="P17" s="953"/>
      <c r="Q17" s="953"/>
      <c r="R17" s="953"/>
      <c r="S17" s="953"/>
      <c r="T17" s="953"/>
      <c r="U17" s="953"/>
      <c r="V17" s="984"/>
      <c r="W17" s="982"/>
      <c r="X17" s="982"/>
      <c r="Y17" s="982"/>
      <c r="Z17" s="982"/>
      <c r="AA17" s="954"/>
      <c r="AB17" s="1218"/>
      <c r="AC17" s="956"/>
      <c r="AD17" s="1014"/>
      <c r="AE17" s="1208"/>
      <c r="AF17" s="677">
        <f>SUM(N17:AE17)*M17</f>
        <v>0</v>
      </c>
      <c r="AG17" s="677" t="str">
        <f t="shared" si="13"/>
        <v>Yes</v>
      </c>
      <c r="AH17" s="742" t="str">
        <f t="shared" si="16"/>
        <v>No</v>
      </c>
      <c r="AI17" s="876" t="str">
        <f t="shared" si="17"/>
        <v>No</v>
      </c>
      <c r="AK17" s="297">
        <f t="shared" si="63"/>
        <v>1</v>
      </c>
      <c r="AL17" s="1096">
        <f>SUM(N17:AE17)*AK17</f>
        <v>0</v>
      </c>
      <c r="AM17" s="789"/>
      <c r="AN17" s="789"/>
      <c r="AO17" s="471">
        <v>3</v>
      </c>
      <c r="AP17" s="445">
        <f>SUM(N17:AE17)*AO17</f>
        <v>0</v>
      </c>
      <c r="AQ17" s="498"/>
      <c r="AR17" s="215">
        <f>N17*$J$17</f>
        <v>0</v>
      </c>
      <c r="AS17" s="215">
        <f t="shared" ref="AS17:BI17" si="67">O17*$J$17</f>
        <v>0</v>
      </c>
      <c r="AT17" s="215">
        <f t="shared" si="67"/>
        <v>0</v>
      </c>
      <c r="AU17" s="215">
        <f t="shared" si="67"/>
        <v>0</v>
      </c>
      <c r="AV17" s="215">
        <f t="shared" si="67"/>
        <v>0</v>
      </c>
      <c r="AW17" s="215">
        <f t="shared" si="67"/>
        <v>0</v>
      </c>
      <c r="AX17" s="215">
        <f t="shared" si="67"/>
        <v>0</v>
      </c>
      <c r="AY17" s="215">
        <f t="shared" si="67"/>
        <v>0</v>
      </c>
      <c r="AZ17" s="215">
        <f t="shared" si="67"/>
        <v>0</v>
      </c>
      <c r="BA17" s="215">
        <f t="shared" si="67"/>
        <v>0</v>
      </c>
      <c r="BB17" s="215">
        <f t="shared" si="67"/>
        <v>0</v>
      </c>
      <c r="BC17" s="215">
        <f t="shared" si="67"/>
        <v>0</v>
      </c>
      <c r="BD17" s="215">
        <f t="shared" si="67"/>
        <v>0</v>
      </c>
      <c r="BE17" s="215">
        <f t="shared" si="67"/>
        <v>0</v>
      </c>
      <c r="BF17" s="215">
        <f t="shared" si="67"/>
        <v>0</v>
      </c>
      <c r="BG17" s="215">
        <f t="shared" si="67"/>
        <v>0</v>
      </c>
      <c r="BH17" s="215">
        <f t="shared" si="67"/>
        <v>0</v>
      </c>
      <c r="BI17" s="215">
        <f t="shared" si="67"/>
        <v>0</v>
      </c>
      <c r="BJ17" s="449">
        <v>1</v>
      </c>
      <c r="BK17" s="1224">
        <f t="shared" si="21"/>
        <v>0</v>
      </c>
      <c r="BL17" s="894">
        <v>3</v>
      </c>
      <c r="BM17" s="480">
        <f t="shared" si="22"/>
        <v>0</v>
      </c>
      <c r="BN17" s="894"/>
      <c r="BO17" s="480">
        <f t="shared" si="23"/>
        <v>0</v>
      </c>
      <c r="BP17" s="894"/>
      <c r="BQ17" s="480">
        <f t="shared" si="24"/>
        <v>0</v>
      </c>
      <c r="BR17" s="894">
        <v>3</v>
      </c>
      <c r="BS17" s="480">
        <f t="shared" si="25"/>
        <v>0</v>
      </c>
      <c r="BT17" s="894"/>
      <c r="BU17" s="480">
        <f t="shared" si="26"/>
        <v>0</v>
      </c>
      <c r="BV17" s="906"/>
      <c r="BW17" s="480">
        <f t="shared" si="27"/>
        <v>0</v>
      </c>
      <c r="BX17" s="906"/>
      <c r="BY17" s="480">
        <f t="shared" si="28"/>
        <v>0</v>
      </c>
      <c r="BZ17" s="906"/>
      <c r="CA17" s="480">
        <f t="shared" si="29"/>
        <v>0</v>
      </c>
      <c r="CB17" s="906"/>
      <c r="CC17" s="480">
        <f t="shared" si="30"/>
        <v>0</v>
      </c>
      <c r="CD17" s="906"/>
      <c r="CE17" s="480">
        <f t="shared" si="31"/>
        <v>0</v>
      </c>
      <c r="CF17" s="906"/>
      <c r="CG17" s="480">
        <f t="shared" si="32"/>
        <v>0</v>
      </c>
      <c r="CH17" s="906"/>
      <c r="CI17" s="480">
        <f t="shared" si="33"/>
        <v>0</v>
      </c>
      <c r="CJ17" s="906"/>
      <c r="CK17" s="480">
        <f t="shared" si="34"/>
        <v>0</v>
      </c>
      <c r="CL17" s="906"/>
      <c r="CM17" s="480">
        <f t="shared" si="35"/>
        <v>0</v>
      </c>
      <c r="CN17" s="906"/>
      <c r="CO17" s="480">
        <f t="shared" si="36"/>
        <v>0</v>
      </c>
      <c r="CP17" s="907"/>
      <c r="CQ17" s="480">
        <f t="shared" si="37"/>
        <v>0</v>
      </c>
      <c r="CR17" s="1"/>
      <c r="CS17" s="1">
        <f t="shared" si="38"/>
        <v>0</v>
      </c>
      <c r="CT17" s="1">
        <f t="shared" si="39"/>
        <v>0</v>
      </c>
      <c r="CU17" s="1">
        <f t="shared" si="40"/>
        <v>0</v>
      </c>
      <c r="CV17" s="1">
        <f t="shared" si="41"/>
        <v>0</v>
      </c>
      <c r="CW17" s="673">
        <f t="shared" si="42"/>
        <v>0</v>
      </c>
      <c r="CX17" s="1">
        <f t="shared" si="43"/>
        <v>0</v>
      </c>
      <c r="CY17" s="1">
        <f t="shared" si="44"/>
        <v>0</v>
      </c>
      <c r="CZ17" s="1">
        <f t="shared" si="45"/>
        <v>0</v>
      </c>
      <c r="DA17" s="1"/>
      <c r="DB17" s="1">
        <f t="shared" si="46"/>
        <v>0</v>
      </c>
      <c r="DC17" s="1">
        <f t="shared" si="47"/>
        <v>0</v>
      </c>
      <c r="DD17" s="1"/>
      <c r="DE17" s="1">
        <f t="shared" si="48"/>
        <v>0</v>
      </c>
      <c r="DF17" s="1">
        <f t="shared" si="49"/>
        <v>0</v>
      </c>
      <c r="DG17" s="1">
        <f t="shared" si="50"/>
        <v>0</v>
      </c>
      <c r="DH17" s="1">
        <f t="shared" si="51"/>
        <v>0</v>
      </c>
      <c r="DI17" s="1">
        <f t="shared" si="52"/>
        <v>0</v>
      </c>
      <c r="DJ17" s="1">
        <f t="shared" si="53"/>
        <v>0</v>
      </c>
      <c r="DK17" s="1">
        <f t="shared" si="54"/>
        <v>0</v>
      </c>
      <c r="DL17" s="1">
        <f t="shared" si="55"/>
        <v>0</v>
      </c>
      <c r="DM17" s="1">
        <f t="shared" si="56"/>
        <v>0</v>
      </c>
      <c r="DN17" s="1">
        <f t="shared" si="57"/>
        <v>0</v>
      </c>
      <c r="DO17" s="1">
        <f t="shared" si="58"/>
        <v>0</v>
      </c>
      <c r="DP17" s="1">
        <f t="shared" si="59"/>
        <v>0</v>
      </c>
      <c r="DQ17" s="1">
        <f t="shared" si="60"/>
        <v>0</v>
      </c>
      <c r="DR17" s="1">
        <f t="shared" si="61"/>
        <v>0</v>
      </c>
      <c r="DS17" s="1">
        <f t="shared" si="62"/>
        <v>0</v>
      </c>
    </row>
    <row r="18" spans="1:16331" s="7" customFormat="1" ht="29" customHeight="1" x14ac:dyDescent="0.2">
      <c r="B18" s="194"/>
      <c r="C18" s="36"/>
      <c r="D18" s="1158"/>
      <c r="E18" s="462"/>
      <c r="F18" s="462"/>
      <c r="G18" s="162"/>
      <c r="I18" s="1279"/>
      <c r="J18" s="1279"/>
      <c r="K18" s="1279"/>
      <c r="L18" s="884" t="s">
        <v>1113</v>
      </c>
      <c r="N18" s="772"/>
      <c r="O18" s="772"/>
      <c r="P18" s="772"/>
      <c r="Q18" s="772"/>
      <c r="R18" s="772"/>
      <c r="S18" s="772"/>
      <c r="T18" s="772"/>
      <c r="U18" s="772"/>
      <c r="V18" s="772"/>
      <c r="W18" s="772"/>
      <c r="X18" s="772"/>
      <c r="Y18" s="772"/>
      <c r="Z18" s="772"/>
      <c r="AA18" s="772"/>
      <c r="AB18" s="1387"/>
      <c r="AC18" s="1388"/>
      <c r="AD18" s="1388"/>
      <c r="AE18" s="1389"/>
      <c r="AG18" s="393"/>
      <c r="AH18" s="497"/>
      <c r="AI18" s="497"/>
      <c r="AK18" s="36"/>
      <c r="AL18" s="36"/>
      <c r="AM18" s="789"/>
      <c r="AN18" s="789"/>
      <c r="AO18" s="471"/>
      <c r="AP18" s="445">
        <f t="shared" si="19"/>
        <v>0</v>
      </c>
      <c r="AQ18" s="498"/>
      <c r="AR18" s="215"/>
      <c r="AS18" s="215"/>
      <c r="AT18" s="215"/>
      <c r="AU18" s="215"/>
      <c r="AV18" s="215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215"/>
      <c r="BI18" s="215"/>
      <c r="BJ18" s="923"/>
      <c r="BK18" s="1224">
        <f t="shared" si="21"/>
        <v>0</v>
      </c>
      <c r="BL18" s="1263"/>
      <c r="BM18" s="480">
        <f t="shared" si="22"/>
        <v>0</v>
      </c>
      <c r="BN18" s="1263"/>
      <c r="BO18" s="480">
        <f t="shared" si="23"/>
        <v>0</v>
      </c>
      <c r="BP18" s="1263"/>
      <c r="BQ18" s="480">
        <f t="shared" si="24"/>
        <v>0</v>
      </c>
      <c r="BR18" s="1263"/>
      <c r="BS18" s="480">
        <f t="shared" si="25"/>
        <v>0</v>
      </c>
      <c r="BT18" s="1263"/>
      <c r="BU18" s="480">
        <f t="shared" si="26"/>
        <v>0</v>
      </c>
      <c r="BV18" s="1264"/>
      <c r="BW18" s="480">
        <f t="shared" si="27"/>
        <v>0</v>
      </c>
      <c r="BX18" s="906"/>
      <c r="BY18" s="480">
        <f t="shared" si="28"/>
        <v>0</v>
      </c>
      <c r="BZ18" s="906"/>
      <c r="CA18" s="480">
        <f t="shared" si="29"/>
        <v>0</v>
      </c>
      <c r="CB18" s="906"/>
      <c r="CC18" s="480">
        <f t="shared" si="30"/>
        <v>0</v>
      </c>
      <c r="CD18" s="906"/>
      <c r="CE18" s="480">
        <f t="shared" si="31"/>
        <v>0</v>
      </c>
      <c r="CF18" s="906"/>
      <c r="CG18" s="480">
        <f t="shared" si="32"/>
        <v>0</v>
      </c>
      <c r="CH18" s="906"/>
      <c r="CI18" s="480">
        <f t="shared" si="33"/>
        <v>0</v>
      </c>
      <c r="CJ18" s="906"/>
      <c r="CK18" s="480">
        <f t="shared" si="34"/>
        <v>0</v>
      </c>
      <c r="CL18" s="906"/>
      <c r="CM18" s="480">
        <f t="shared" si="35"/>
        <v>0</v>
      </c>
      <c r="CN18" s="906"/>
      <c r="CO18" s="480">
        <f t="shared" si="36"/>
        <v>0</v>
      </c>
      <c r="CP18" s="907"/>
      <c r="CQ18" s="480">
        <f t="shared" si="37"/>
        <v>0</v>
      </c>
      <c r="CR18" s="1"/>
      <c r="CS18" s="1">
        <f t="shared" si="38"/>
        <v>0</v>
      </c>
      <c r="CT18" s="1">
        <f t="shared" si="39"/>
        <v>0</v>
      </c>
      <c r="CU18" s="1">
        <f t="shared" si="40"/>
        <v>0</v>
      </c>
      <c r="CV18" s="1">
        <f t="shared" si="41"/>
        <v>0</v>
      </c>
      <c r="CW18" s="673">
        <f t="shared" si="42"/>
        <v>0</v>
      </c>
      <c r="CX18" s="1">
        <f t="shared" si="43"/>
        <v>0</v>
      </c>
      <c r="CY18" s="1">
        <f t="shared" si="44"/>
        <v>0</v>
      </c>
      <c r="CZ18" s="1">
        <f t="shared" si="45"/>
        <v>0</v>
      </c>
      <c r="DA18" s="1"/>
      <c r="DB18" s="1">
        <f t="shared" si="46"/>
        <v>0</v>
      </c>
      <c r="DC18" s="1">
        <f t="shared" si="47"/>
        <v>0</v>
      </c>
      <c r="DD18" s="1"/>
      <c r="DE18" s="1">
        <f t="shared" si="48"/>
        <v>0</v>
      </c>
      <c r="DF18" s="1">
        <f t="shared" si="49"/>
        <v>0</v>
      </c>
      <c r="DG18" s="1">
        <f t="shared" si="50"/>
        <v>0</v>
      </c>
      <c r="DH18" s="1">
        <f t="shared" si="51"/>
        <v>0</v>
      </c>
      <c r="DI18" s="1">
        <f t="shared" si="52"/>
        <v>0</v>
      </c>
      <c r="DJ18" s="1">
        <f t="shared" si="53"/>
        <v>0</v>
      </c>
      <c r="DK18" s="1">
        <f t="shared" si="54"/>
        <v>0</v>
      </c>
      <c r="DL18" s="1">
        <f t="shared" si="55"/>
        <v>0</v>
      </c>
      <c r="DM18" s="1">
        <f t="shared" si="56"/>
        <v>0</v>
      </c>
      <c r="DN18" s="1">
        <f t="shared" si="57"/>
        <v>0</v>
      </c>
      <c r="DO18" s="1">
        <f t="shared" si="58"/>
        <v>0</v>
      </c>
      <c r="DP18" s="1">
        <f t="shared" si="59"/>
        <v>0</v>
      </c>
      <c r="DQ18" s="1">
        <f t="shared" si="60"/>
        <v>0</v>
      </c>
      <c r="DR18" s="1">
        <f t="shared" si="61"/>
        <v>0</v>
      </c>
      <c r="DS18" s="1">
        <f t="shared" si="62"/>
        <v>0</v>
      </c>
    </row>
    <row r="19" spans="1:16331" s="7" customFormat="1" ht="65.25" customHeight="1" x14ac:dyDescent="0.2">
      <c r="B19" s="202"/>
      <c r="C19" s="111"/>
      <c r="D19" s="1168" t="s">
        <v>921</v>
      </c>
      <c r="E19" s="518" t="s">
        <v>71</v>
      </c>
      <c r="F19" s="518"/>
      <c r="G19" s="112" t="s">
        <v>569</v>
      </c>
      <c r="H19" s="111" t="s">
        <v>184</v>
      </c>
      <c r="I19" s="1280" t="s">
        <v>900</v>
      </c>
      <c r="J19" s="1291">
        <v>1</v>
      </c>
      <c r="K19" s="1291">
        <v>0</v>
      </c>
      <c r="L19" s="111" t="s">
        <v>876</v>
      </c>
      <c r="M19" s="638">
        <v>227.11500000000001</v>
      </c>
      <c r="N19" s="618"/>
      <c r="O19" s="618"/>
      <c r="P19" s="618"/>
      <c r="Q19" s="618"/>
      <c r="R19" s="618"/>
      <c r="S19" s="618"/>
      <c r="T19" s="618"/>
      <c r="U19" s="618"/>
      <c r="V19" s="975"/>
      <c r="W19" s="945"/>
      <c r="X19" s="945"/>
      <c r="Y19" s="945"/>
      <c r="Z19" s="945"/>
      <c r="AA19" s="1006"/>
      <c r="AB19" s="1384"/>
      <c r="AC19" s="1385"/>
      <c r="AD19" s="1009"/>
      <c r="AE19" s="1209"/>
      <c r="AF19" s="115">
        <f t="shared" si="15"/>
        <v>0</v>
      </c>
      <c r="AG19" s="115" t="str">
        <f t="shared" ref="AG19:AG25" si="68">IF(B19="New","Yes","No")</f>
        <v>No</v>
      </c>
      <c r="AH19" s="316" t="str">
        <f t="shared" si="16"/>
        <v>No</v>
      </c>
      <c r="AI19" s="116" t="str">
        <f t="shared" ref="AI19:AI25" si="69">IF(F19="P24 cat.","Yes","No")</f>
        <v>No</v>
      </c>
      <c r="AK19" s="297">
        <f t="shared" si="63"/>
        <v>1</v>
      </c>
      <c r="AL19" s="1096">
        <f t="shared" si="18"/>
        <v>0</v>
      </c>
      <c r="AM19" s="789"/>
      <c r="AN19" s="789"/>
      <c r="AO19" s="471">
        <v>2.46</v>
      </c>
      <c r="AP19" s="445">
        <f t="shared" si="19"/>
        <v>0</v>
      </c>
      <c r="AQ19" s="498"/>
      <c r="AR19" s="215">
        <f t="shared" ref="AR19:AR25" si="70">N19*J19</f>
        <v>0</v>
      </c>
      <c r="AS19" s="215">
        <f>O19*J19</f>
        <v>0</v>
      </c>
      <c r="AT19" s="215">
        <f t="shared" ref="AT19:AT25" si="71">P19*J19</f>
        <v>0</v>
      </c>
      <c r="AU19" s="215">
        <f t="shared" ref="AU19:AU25" si="72">Q19*J19</f>
        <v>0</v>
      </c>
      <c r="AV19" s="215">
        <f t="shared" ref="AV19:AV25" si="73">R19*J19</f>
        <v>0</v>
      </c>
      <c r="AW19" s="215">
        <f t="shared" ref="AW19" si="74">S19*$J$19</f>
        <v>0</v>
      </c>
      <c r="AX19" s="215">
        <f>T19*J19</f>
        <v>0</v>
      </c>
      <c r="AY19" s="215">
        <f t="shared" ref="AY19:BE19" si="75">U19*$J$19</f>
        <v>0</v>
      </c>
      <c r="AZ19" s="215">
        <f t="shared" si="75"/>
        <v>0</v>
      </c>
      <c r="BA19" s="215">
        <f t="shared" si="75"/>
        <v>0</v>
      </c>
      <c r="BB19" s="215">
        <f t="shared" si="75"/>
        <v>0</v>
      </c>
      <c r="BC19" s="215">
        <f t="shared" si="75"/>
        <v>0</v>
      </c>
      <c r="BD19" s="215">
        <f t="shared" si="75"/>
        <v>0</v>
      </c>
      <c r="BE19" s="215">
        <f t="shared" si="75"/>
        <v>0</v>
      </c>
      <c r="BF19" s="215">
        <f t="shared" si="9"/>
        <v>0</v>
      </c>
      <c r="BG19" s="215">
        <f t="shared" si="10"/>
        <v>0</v>
      </c>
      <c r="BH19" s="215">
        <f t="shared" si="11"/>
        <v>0</v>
      </c>
      <c r="BI19" s="215">
        <f t="shared" si="12"/>
        <v>0</v>
      </c>
      <c r="BJ19" s="449">
        <v>1</v>
      </c>
      <c r="BK19" s="1224">
        <f t="shared" si="21"/>
        <v>0</v>
      </c>
      <c r="BL19" s="894">
        <v>7</v>
      </c>
      <c r="BM19" s="480">
        <f t="shared" si="22"/>
        <v>0</v>
      </c>
      <c r="BN19" s="894"/>
      <c r="BO19" s="480">
        <f t="shared" si="23"/>
        <v>0</v>
      </c>
      <c r="BP19" s="894"/>
      <c r="BQ19" s="480">
        <f t="shared" si="24"/>
        <v>0</v>
      </c>
      <c r="BR19" s="894"/>
      <c r="BS19" s="480">
        <f t="shared" si="25"/>
        <v>0</v>
      </c>
      <c r="BT19" s="894"/>
      <c r="BU19" s="480">
        <f t="shared" si="26"/>
        <v>0</v>
      </c>
      <c r="BV19" s="906"/>
      <c r="BW19" s="480">
        <f t="shared" si="27"/>
        <v>0</v>
      </c>
      <c r="BX19" s="906"/>
      <c r="BY19" s="480">
        <f t="shared" si="28"/>
        <v>0</v>
      </c>
      <c r="BZ19" s="906"/>
      <c r="CA19" s="480">
        <f t="shared" si="29"/>
        <v>0</v>
      </c>
      <c r="CB19" s="906"/>
      <c r="CC19" s="480">
        <f t="shared" si="30"/>
        <v>0</v>
      </c>
      <c r="CD19" s="906"/>
      <c r="CE19" s="480">
        <f t="shared" si="31"/>
        <v>0</v>
      </c>
      <c r="CF19" s="906"/>
      <c r="CG19" s="480">
        <f t="shared" si="32"/>
        <v>0</v>
      </c>
      <c r="CH19" s="906"/>
      <c r="CI19" s="480">
        <f t="shared" si="33"/>
        <v>0</v>
      </c>
      <c r="CJ19" s="906"/>
      <c r="CK19" s="480">
        <f t="shared" si="34"/>
        <v>0</v>
      </c>
      <c r="CL19" s="906"/>
      <c r="CM19" s="480">
        <f t="shared" si="35"/>
        <v>0</v>
      </c>
      <c r="CN19" s="906"/>
      <c r="CO19" s="480">
        <f t="shared" si="36"/>
        <v>0</v>
      </c>
      <c r="CP19" s="907"/>
      <c r="CQ19" s="480">
        <f t="shared" si="37"/>
        <v>0</v>
      </c>
      <c r="CR19" s="1"/>
      <c r="CS19" s="1">
        <f t="shared" si="38"/>
        <v>0</v>
      </c>
      <c r="CT19" s="1">
        <f t="shared" si="39"/>
        <v>0</v>
      </c>
      <c r="CU19" s="1">
        <f t="shared" si="40"/>
        <v>0</v>
      </c>
      <c r="CV19" s="1">
        <f t="shared" si="41"/>
        <v>0</v>
      </c>
      <c r="CW19" s="673">
        <f t="shared" si="42"/>
        <v>0</v>
      </c>
      <c r="CX19" s="1">
        <f t="shared" si="43"/>
        <v>0</v>
      </c>
      <c r="CY19" s="1">
        <f t="shared" si="44"/>
        <v>0</v>
      </c>
      <c r="CZ19" s="1">
        <f t="shared" si="45"/>
        <v>0</v>
      </c>
      <c r="DA19" s="1"/>
      <c r="DB19" s="1">
        <f t="shared" si="46"/>
        <v>0</v>
      </c>
      <c r="DC19" s="1">
        <f t="shared" si="47"/>
        <v>0</v>
      </c>
      <c r="DD19" s="1"/>
      <c r="DE19" s="1">
        <f t="shared" si="48"/>
        <v>0</v>
      </c>
      <c r="DF19" s="1">
        <f t="shared" si="49"/>
        <v>0</v>
      </c>
      <c r="DG19" s="1">
        <f t="shared" si="50"/>
        <v>0</v>
      </c>
      <c r="DH19" s="1">
        <f t="shared" si="51"/>
        <v>0</v>
      </c>
      <c r="DI19" s="1">
        <f t="shared" si="52"/>
        <v>0</v>
      </c>
      <c r="DJ19" s="1">
        <f t="shared" si="53"/>
        <v>0</v>
      </c>
      <c r="DK19" s="1">
        <f t="shared" si="54"/>
        <v>0</v>
      </c>
      <c r="DL19" s="1">
        <f t="shared" si="55"/>
        <v>0</v>
      </c>
      <c r="DM19" s="1">
        <f t="shared" si="56"/>
        <v>0</v>
      </c>
      <c r="DN19" s="1">
        <f t="shared" si="57"/>
        <v>0</v>
      </c>
      <c r="DO19" s="1">
        <f t="shared" si="58"/>
        <v>0</v>
      </c>
      <c r="DP19" s="1">
        <f t="shared" si="59"/>
        <v>0</v>
      </c>
      <c r="DQ19" s="1">
        <f t="shared" si="60"/>
        <v>0</v>
      </c>
      <c r="DR19" s="1">
        <f t="shared" si="61"/>
        <v>0</v>
      </c>
      <c r="DS19" s="1">
        <f t="shared" si="62"/>
        <v>0</v>
      </c>
    </row>
    <row r="20" spans="1:16331" s="7" customFormat="1" ht="65.25" customHeight="1" x14ac:dyDescent="0.2">
      <c r="B20" s="199"/>
      <c r="C20" s="36"/>
      <c r="D20" s="1260" t="s">
        <v>922</v>
      </c>
      <c r="E20" s="679" t="s">
        <v>71</v>
      </c>
      <c r="F20" s="679"/>
      <c r="G20" s="680" t="s">
        <v>569</v>
      </c>
      <c r="H20" s="681" t="s">
        <v>132</v>
      </c>
      <c r="I20" s="1281" t="s">
        <v>923</v>
      </c>
      <c r="J20" s="1292">
        <v>5</v>
      </c>
      <c r="K20" s="1292">
        <v>0</v>
      </c>
      <c r="L20" s="681" t="s">
        <v>876</v>
      </c>
      <c r="M20" s="692">
        <v>670.53</v>
      </c>
      <c r="N20" s="946"/>
      <c r="O20" s="946"/>
      <c r="P20" s="946"/>
      <c r="Q20" s="946"/>
      <c r="R20" s="946"/>
      <c r="S20" s="946"/>
      <c r="T20" s="946"/>
      <c r="U20" s="946"/>
      <c r="V20" s="979"/>
      <c r="W20" s="977"/>
      <c r="X20" s="977"/>
      <c r="Y20" s="977"/>
      <c r="Z20" s="977"/>
      <c r="AA20" s="976"/>
      <c r="AB20" s="1217"/>
      <c r="AC20" s="950"/>
      <c r="AD20" s="1010"/>
      <c r="AE20" s="1208"/>
      <c r="AF20" s="683">
        <f t="shared" si="15"/>
        <v>0</v>
      </c>
      <c r="AG20" s="683" t="str">
        <f t="shared" si="68"/>
        <v>No</v>
      </c>
      <c r="AH20" s="696" t="str">
        <f t="shared" si="16"/>
        <v>No</v>
      </c>
      <c r="AI20" s="678" t="str">
        <f t="shared" si="69"/>
        <v>No</v>
      </c>
      <c r="AK20" s="291">
        <f t="shared" si="63"/>
        <v>5</v>
      </c>
      <c r="AL20" s="292">
        <f t="shared" si="18"/>
        <v>0</v>
      </c>
      <c r="AM20" s="789"/>
      <c r="AN20" s="789"/>
      <c r="AO20" s="471">
        <v>4.05</v>
      </c>
      <c r="AP20" s="445">
        <f t="shared" si="19"/>
        <v>0</v>
      </c>
      <c r="AQ20" s="498"/>
      <c r="AR20" s="215">
        <f t="shared" si="70"/>
        <v>0</v>
      </c>
      <c r="AS20" s="215">
        <f t="shared" ref="AS20:AS25" si="76">O20*J20</f>
        <v>0</v>
      </c>
      <c r="AT20" s="215">
        <f t="shared" si="71"/>
        <v>0</v>
      </c>
      <c r="AU20" s="215">
        <f t="shared" si="72"/>
        <v>0</v>
      </c>
      <c r="AV20" s="215">
        <f t="shared" si="73"/>
        <v>0</v>
      </c>
      <c r="AW20" s="215">
        <f>S20*J20</f>
        <v>0</v>
      </c>
      <c r="AX20" s="215">
        <f t="shared" ref="AX20:BE20" si="77">T20*$J$20</f>
        <v>0</v>
      </c>
      <c r="AY20" s="215">
        <f t="shared" si="77"/>
        <v>0</v>
      </c>
      <c r="AZ20" s="215">
        <f t="shared" si="77"/>
        <v>0</v>
      </c>
      <c r="BA20" s="215">
        <f t="shared" si="77"/>
        <v>0</v>
      </c>
      <c r="BB20" s="215">
        <f t="shared" si="77"/>
        <v>0</v>
      </c>
      <c r="BC20" s="215">
        <f t="shared" si="77"/>
        <v>0</v>
      </c>
      <c r="BD20" s="215">
        <f t="shared" si="77"/>
        <v>0</v>
      </c>
      <c r="BE20" s="215">
        <f t="shared" si="77"/>
        <v>0</v>
      </c>
      <c r="BF20" s="215">
        <f t="shared" si="9"/>
        <v>0</v>
      </c>
      <c r="BG20" s="215">
        <f t="shared" si="10"/>
        <v>0</v>
      </c>
      <c r="BH20" s="215">
        <f t="shared" si="11"/>
        <v>0</v>
      </c>
      <c r="BI20" s="215">
        <f t="shared" si="12"/>
        <v>0</v>
      </c>
      <c r="BJ20" s="449">
        <v>5</v>
      </c>
      <c r="BK20" s="1224">
        <f t="shared" si="21"/>
        <v>0</v>
      </c>
      <c r="BL20" s="894">
        <v>30</v>
      </c>
      <c r="BM20" s="480">
        <f t="shared" si="22"/>
        <v>0</v>
      </c>
      <c r="BN20" s="894"/>
      <c r="BO20" s="480">
        <f t="shared" si="23"/>
        <v>0</v>
      </c>
      <c r="BP20" s="894"/>
      <c r="BQ20" s="480">
        <f t="shared" si="24"/>
        <v>0</v>
      </c>
      <c r="BR20" s="894"/>
      <c r="BS20" s="480">
        <f t="shared" si="25"/>
        <v>0</v>
      </c>
      <c r="BT20" s="894"/>
      <c r="BU20" s="480">
        <f t="shared" si="26"/>
        <v>0</v>
      </c>
      <c r="BV20" s="906"/>
      <c r="BW20" s="480">
        <f t="shared" si="27"/>
        <v>0</v>
      </c>
      <c r="BX20" s="906"/>
      <c r="BY20" s="480">
        <f t="shared" si="28"/>
        <v>0</v>
      </c>
      <c r="BZ20" s="906"/>
      <c r="CA20" s="480">
        <f t="shared" si="29"/>
        <v>0</v>
      </c>
      <c r="CB20" s="906"/>
      <c r="CC20" s="480">
        <f t="shared" si="30"/>
        <v>0</v>
      </c>
      <c r="CD20" s="906"/>
      <c r="CE20" s="480">
        <f t="shared" si="31"/>
        <v>0</v>
      </c>
      <c r="CF20" s="906"/>
      <c r="CG20" s="480">
        <f t="shared" si="32"/>
        <v>0</v>
      </c>
      <c r="CH20" s="906"/>
      <c r="CI20" s="480">
        <f t="shared" si="33"/>
        <v>0</v>
      </c>
      <c r="CJ20" s="906"/>
      <c r="CK20" s="480">
        <f t="shared" si="34"/>
        <v>0</v>
      </c>
      <c r="CL20" s="906"/>
      <c r="CM20" s="480">
        <f t="shared" si="35"/>
        <v>0</v>
      </c>
      <c r="CN20" s="906"/>
      <c r="CO20" s="480">
        <f t="shared" si="36"/>
        <v>0</v>
      </c>
      <c r="CP20" s="907"/>
      <c r="CQ20" s="480">
        <f t="shared" si="37"/>
        <v>0</v>
      </c>
      <c r="CR20" s="1"/>
      <c r="CS20" s="1">
        <f t="shared" si="38"/>
        <v>0</v>
      </c>
      <c r="CT20" s="1">
        <f t="shared" si="39"/>
        <v>0</v>
      </c>
      <c r="CU20" s="1">
        <f t="shared" si="40"/>
        <v>0</v>
      </c>
      <c r="CV20" s="1">
        <f t="shared" si="41"/>
        <v>0</v>
      </c>
      <c r="CW20" s="673">
        <f t="shared" si="42"/>
        <v>0</v>
      </c>
      <c r="CX20" s="1">
        <f t="shared" si="43"/>
        <v>0</v>
      </c>
      <c r="CY20" s="1">
        <f t="shared" si="44"/>
        <v>0</v>
      </c>
      <c r="CZ20" s="1">
        <f t="shared" si="45"/>
        <v>0</v>
      </c>
      <c r="DA20" s="1"/>
      <c r="DB20" s="1">
        <f t="shared" si="46"/>
        <v>0</v>
      </c>
      <c r="DC20" s="1">
        <f t="shared" si="47"/>
        <v>0</v>
      </c>
      <c r="DD20" s="1"/>
      <c r="DE20" s="1">
        <f t="shared" si="48"/>
        <v>0</v>
      </c>
      <c r="DF20" s="1">
        <f t="shared" si="49"/>
        <v>0</v>
      </c>
      <c r="DG20" s="1">
        <f t="shared" si="50"/>
        <v>0</v>
      </c>
      <c r="DH20" s="1">
        <f t="shared" si="51"/>
        <v>0</v>
      </c>
      <c r="DI20" s="1">
        <f t="shared" si="52"/>
        <v>0</v>
      </c>
      <c r="DJ20" s="1">
        <f t="shared" si="53"/>
        <v>0</v>
      </c>
      <c r="DK20" s="1">
        <f t="shared" si="54"/>
        <v>0</v>
      </c>
      <c r="DL20" s="1">
        <f t="shared" si="55"/>
        <v>0</v>
      </c>
      <c r="DM20" s="1">
        <f t="shared" si="56"/>
        <v>0</v>
      </c>
      <c r="DN20" s="1">
        <f t="shared" si="57"/>
        <v>0</v>
      </c>
      <c r="DO20" s="1">
        <f t="shared" si="58"/>
        <v>0</v>
      </c>
      <c r="DP20" s="1">
        <f t="shared" si="59"/>
        <v>0</v>
      </c>
      <c r="DQ20" s="1">
        <f t="shared" si="60"/>
        <v>0</v>
      </c>
      <c r="DR20" s="1">
        <f t="shared" si="61"/>
        <v>0</v>
      </c>
      <c r="DS20" s="1">
        <f t="shared" si="62"/>
        <v>0</v>
      </c>
    </row>
    <row r="21" spans="1:16331" s="7" customFormat="1" ht="65.25" customHeight="1" x14ac:dyDescent="0.2">
      <c r="B21" s="199"/>
      <c r="C21"/>
      <c r="D21" s="1164" t="s">
        <v>1005</v>
      </c>
      <c r="E21" s="514" t="s">
        <v>71</v>
      </c>
      <c r="F21" s="514"/>
      <c r="G21" s="123" t="s">
        <v>569</v>
      </c>
      <c r="H21" s="36" t="s">
        <v>188</v>
      </c>
      <c r="I21" s="871" t="s">
        <v>759</v>
      </c>
      <c r="J21" s="1293">
        <v>1</v>
      </c>
      <c r="K21" s="1293">
        <v>0</v>
      </c>
      <c r="L21" s="36" t="s">
        <v>876</v>
      </c>
      <c r="M21" s="640">
        <v>180.25</v>
      </c>
      <c r="N21" s="947"/>
      <c r="O21" s="947"/>
      <c r="P21" s="947"/>
      <c r="Q21" s="947"/>
      <c r="R21" s="947"/>
      <c r="S21" s="947"/>
      <c r="T21" s="947"/>
      <c r="U21" s="947"/>
      <c r="V21" s="974"/>
      <c r="W21" s="948"/>
      <c r="X21" s="948"/>
      <c r="Y21" s="948"/>
      <c r="Z21" s="948"/>
      <c r="AA21" s="973"/>
      <c r="AB21" s="1216"/>
      <c r="AC21" s="951"/>
      <c r="AD21" s="1011"/>
      <c r="AE21" s="1209"/>
      <c r="AF21" s="125">
        <f t="shared" si="15"/>
        <v>0</v>
      </c>
      <c r="AG21" s="125" t="str">
        <f t="shared" si="68"/>
        <v>No</v>
      </c>
      <c r="AH21" s="496" t="str">
        <f t="shared" si="16"/>
        <v>No</v>
      </c>
      <c r="AI21" s="126" t="str">
        <f t="shared" si="69"/>
        <v>No</v>
      </c>
      <c r="AK21" s="291">
        <f t="shared" si="63"/>
        <v>1</v>
      </c>
      <c r="AL21" s="292">
        <f t="shared" si="18"/>
        <v>0</v>
      </c>
      <c r="AM21" s="789"/>
      <c r="AN21" s="789"/>
      <c r="AO21" s="471">
        <v>1.35</v>
      </c>
      <c r="AP21" s="445">
        <f t="shared" si="19"/>
        <v>0</v>
      </c>
      <c r="AQ21" s="498"/>
      <c r="AR21" s="215">
        <f t="shared" si="70"/>
        <v>0</v>
      </c>
      <c r="AS21" s="215">
        <f t="shared" si="76"/>
        <v>0</v>
      </c>
      <c r="AT21" s="215">
        <f t="shared" si="71"/>
        <v>0</v>
      </c>
      <c r="AU21" s="215">
        <f t="shared" si="72"/>
        <v>0</v>
      </c>
      <c r="AV21" s="215">
        <f t="shared" si="73"/>
        <v>0</v>
      </c>
      <c r="AW21" s="215">
        <f>S21*$J$19</f>
        <v>0</v>
      </c>
      <c r="AX21" s="215">
        <f t="shared" ref="AX21:AX74" si="78">T21*J21</f>
        <v>0</v>
      </c>
      <c r="AY21" s="215">
        <f t="shared" ref="AY21:BE25" si="79">U21*$J$19</f>
        <v>0</v>
      </c>
      <c r="AZ21" s="215">
        <f t="shared" si="79"/>
        <v>0</v>
      </c>
      <c r="BA21" s="215">
        <f t="shared" si="79"/>
        <v>0</v>
      </c>
      <c r="BB21" s="215">
        <f t="shared" si="79"/>
        <v>0</v>
      </c>
      <c r="BC21" s="215">
        <f t="shared" si="79"/>
        <v>0</v>
      </c>
      <c r="BD21" s="215">
        <f t="shared" si="79"/>
        <v>0</v>
      </c>
      <c r="BE21" s="215">
        <f t="shared" si="79"/>
        <v>0</v>
      </c>
      <c r="BF21" s="215">
        <f t="shared" si="9"/>
        <v>0</v>
      </c>
      <c r="BG21" s="215">
        <f t="shared" si="10"/>
        <v>0</v>
      </c>
      <c r="BH21" s="215">
        <f t="shared" si="11"/>
        <v>0</v>
      </c>
      <c r="BI21" s="215">
        <f t="shared" si="12"/>
        <v>0</v>
      </c>
      <c r="BJ21" s="449">
        <v>1</v>
      </c>
      <c r="BK21" s="1224">
        <f t="shared" si="21"/>
        <v>0</v>
      </c>
      <c r="BL21" s="894">
        <v>5</v>
      </c>
      <c r="BM21" s="480">
        <f t="shared" si="22"/>
        <v>0</v>
      </c>
      <c r="BN21" s="894"/>
      <c r="BO21" s="480">
        <f t="shared" si="23"/>
        <v>0</v>
      </c>
      <c r="BP21" s="894"/>
      <c r="BQ21" s="480">
        <f t="shared" si="24"/>
        <v>0</v>
      </c>
      <c r="BR21" s="894"/>
      <c r="BS21" s="480">
        <f t="shared" si="25"/>
        <v>0</v>
      </c>
      <c r="BT21" s="894"/>
      <c r="BU21" s="480">
        <f t="shared" si="26"/>
        <v>0</v>
      </c>
      <c r="BV21" s="906"/>
      <c r="BW21" s="480">
        <f t="shared" si="27"/>
        <v>0</v>
      </c>
      <c r="BX21" s="906"/>
      <c r="BY21" s="480">
        <f t="shared" si="28"/>
        <v>0</v>
      </c>
      <c r="BZ21" s="906"/>
      <c r="CA21" s="480">
        <f t="shared" si="29"/>
        <v>0</v>
      </c>
      <c r="CB21" s="906"/>
      <c r="CC21" s="480">
        <f t="shared" si="30"/>
        <v>0</v>
      </c>
      <c r="CD21" s="906"/>
      <c r="CE21" s="480">
        <f t="shared" si="31"/>
        <v>0</v>
      </c>
      <c r="CF21" s="906"/>
      <c r="CG21" s="480">
        <f t="shared" si="32"/>
        <v>0</v>
      </c>
      <c r="CH21" s="906"/>
      <c r="CI21" s="480">
        <f t="shared" si="33"/>
        <v>0</v>
      </c>
      <c r="CJ21" s="906"/>
      <c r="CK21" s="480">
        <f t="shared" si="34"/>
        <v>0</v>
      </c>
      <c r="CL21" s="906"/>
      <c r="CM21" s="480">
        <f t="shared" si="35"/>
        <v>0</v>
      </c>
      <c r="CN21" s="906"/>
      <c r="CO21" s="480">
        <f t="shared" si="36"/>
        <v>0</v>
      </c>
      <c r="CP21" s="907"/>
      <c r="CQ21" s="480">
        <f t="shared" si="37"/>
        <v>0</v>
      </c>
      <c r="CR21" s="1"/>
      <c r="CS21" s="1">
        <f t="shared" si="38"/>
        <v>0</v>
      </c>
      <c r="CT21" s="1">
        <f t="shared" si="39"/>
        <v>0</v>
      </c>
      <c r="CU21" s="1">
        <f t="shared" si="40"/>
        <v>0</v>
      </c>
      <c r="CV21" s="1">
        <f t="shared" si="41"/>
        <v>0</v>
      </c>
      <c r="CW21" s="673">
        <f t="shared" si="42"/>
        <v>0</v>
      </c>
      <c r="CX21" s="1">
        <f t="shared" si="43"/>
        <v>0</v>
      </c>
      <c r="CY21" s="1">
        <f t="shared" si="44"/>
        <v>0</v>
      </c>
      <c r="CZ21" s="1">
        <f t="shared" si="45"/>
        <v>0</v>
      </c>
      <c r="DA21" s="1"/>
      <c r="DB21" s="1">
        <f t="shared" si="46"/>
        <v>0</v>
      </c>
      <c r="DC21" s="1">
        <f t="shared" si="47"/>
        <v>0</v>
      </c>
      <c r="DD21" s="1"/>
      <c r="DE21" s="1">
        <f t="shared" si="48"/>
        <v>0</v>
      </c>
      <c r="DF21" s="1">
        <f t="shared" si="49"/>
        <v>0</v>
      </c>
      <c r="DG21" s="1">
        <f t="shared" si="50"/>
        <v>0</v>
      </c>
      <c r="DH21" s="1">
        <f t="shared" si="51"/>
        <v>0</v>
      </c>
      <c r="DI21" s="1">
        <f t="shared" si="52"/>
        <v>0</v>
      </c>
      <c r="DJ21" s="1">
        <f t="shared" si="53"/>
        <v>0</v>
      </c>
      <c r="DK21" s="1">
        <f t="shared" si="54"/>
        <v>0</v>
      </c>
      <c r="DL21" s="1">
        <f t="shared" si="55"/>
        <v>0</v>
      </c>
      <c r="DM21" s="1">
        <f t="shared" si="56"/>
        <v>0</v>
      </c>
      <c r="DN21" s="1">
        <f t="shared" si="57"/>
        <v>0</v>
      </c>
      <c r="DO21" s="1">
        <f t="shared" si="58"/>
        <v>0</v>
      </c>
      <c r="DP21" s="1">
        <f t="shared" si="59"/>
        <v>0</v>
      </c>
      <c r="DQ21" s="1">
        <f t="shared" si="60"/>
        <v>0</v>
      </c>
      <c r="DR21" s="1">
        <f t="shared" si="61"/>
        <v>0</v>
      </c>
      <c r="DS21" s="1">
        <f t="shared" si="62"/>
        <v>0</v>
      </c>
    </row>
    <row r="22" spans="1:16331" s="7" customFormat="1" ht="65.25" customHeight="1" x14ac:dyDescent="0.2">
      <c r="B22" s="199"/>
      <c r="C22"/>
      <c r="D22" s="1260" t="s">
        <v>1015</v>
      </c>
      <c r="E22" s="679" t="s">
        <v>71</v>
      </c>
      <c r="F22" s="679"/>
      <c r="G22" s="680" t="s">
        <v>569</v>
      </c>
      <c r="H22" s="681" t="s">
        <v>188</v>
      </c>
      <c r="I22" s="1281" t="s">
        <v>1022</v>
      </c>
      <c r="J22" s="1292">
        <v>1</v>
      </c>
      <c r="K22" s="1292">
        <v>0</v>
      </c>
      <c r="L22" s="681" t="s">
        <v>876</v>
      </c>
      <c r="M22" s="692">
        <v>175.1</v>
      </c>
      <c r="N22" s="946"/>
      <c r="O22" s="946"/>
      <c r="P22" s="946"/>
      <c r="Q22" s="946"/>
      <c r="R22" s="946"/>
      <c r="S22" s="946"/>
      <c r="T22" s="946"/>
      <c r="U22" s="946"/>
      <c r="V22" s="979"/>
      <c r="W22" s="977"/>
      <c r="X22" s="977"/>
      <c r="Y22" s="977"/>
      <c r="Z22" s="977"/>
      <c r="AA22" s="976"/>
      <c r="AB22" s="1217"/>
      <c r="AC22" s="950"/>
      <c r="AD22" s="1010"/>
      <c r="AE22" s="1208"/>
      <c r="AF22" s="683">
        <f t="shared" si="15"/>
        <v>0</v>
      </c>
      <c r="AG22" s="683" t="str">
        <f t="shared" si="68"/>
        <v>No</v>
      </c>
      <c r="AH22" s="696" t="str">
        <f t="shared" si="16"/>
        <v>No</v>
      </c>
      <c r="AI22" s="678" t="str">
        <f t="shared" si="69"/>
        <v>No</v>
      </c>
      <c r="AK22" s="291">
        <f t="shared" si="63"/>
        <v>1</v>
      </c>
      <c r="AL22" s="292">
        <f t="shared" si="18"/>
        <v>0</v>
      </c>
      <c r="AM22" s="789"/>
      <c r="AN22" s="789"/>
      <c r="AO22" s="471">
        <v>1.21</v>
      </c>
      <c r="AP22" s="445">
        <f t="shared" si="19"/>
        <v>0</v>
      </c>
      <c r="AQ22" s="498"/>
      <c r="AR22" s="215">
        <f t="shared" si="70"/>
        <v>0</v>
      </c>
      <c r="AS22" s="215">
        <f t="shared" si="76"/>
        <v>0</v>
      </c>
      <c r="AT22" s="215">
        <f t="shared" si="71"/>
        <v>0</v>
      </c>
      <c r="AU22" s="215">
        <f t="shared" si="72"/>
        <v>0</v>
      </c>
      <c r="AV22" s="215">
        <f t="shared" si="73"/>
        <v>0</v>
      </c>
      <c r="AW22" s="215">
        <f>S22*$J$19</f>
        <v>0</v>
      </c>
      <c r="AX22" s="215">
        <f t="shared" si="78"/>
        <v>0</v>
      </c>
      <c r="AY22" s="215">
        <f t="shared" si="79"/>
        <v>0</v>
      </c>
      <c r="AZ22" s="215">
        <f t="shared" si="79"/>
        <v>0</v>
      </c>
      <c r="BA22" s="215">
        <f t="shared" si="79"/>
        <v>0</v>
      </c>
      <c r="BB22" s="215">
        <f t="shared" si="79"/>
        <v>0</v>
      </c>
      <c r="BC22" s="215">
        <f t="shared" si="79"/>
        <v>0</v>
      </c>
      <c r="BD22" s="215">
        <f t="shared" si="79"/>
        <v>0</v>
      </c>
      <c r="BE22" s="215">
        <f t="shared" si="79"/>
        <v>0</v>
      </c>
      <c r="BF22" s="215">
        <f t="shared" si="9"/>
        <v>0</v>
      </c>
      <c r="BG22" s="215">
        <f t="shared" si="10"/>
        <v>0</v>
      </c>
      <c r="BH22" s="215">
        <f t="shared" si="11"/>
        <v>0</v>
      </c>
      <c r="BI22" s="215">
        <f t="shared" si="12"/>
        <v>0</v>
      </c>
      <c r="BJ22" s="449">
        <v>1</v>
      </c>
      <c r="BK22" s="1224">
        <f t="shared" si="21"/>
        <v>0</v>
      </c>
      <c r="BL22" s="894">
        <v>5</v>
      </c>
      <c r="BM22" s="480">
        <f t="shared" si="22"/>
        <v>0</v>
      </c>
      <c r="BN22" s="894"/>
      <c r="BO22" s="480">
        <f t="shared" si="23"/>
        <v>0</v>
      </c>
      <c r="BP22" s="894"/>
      <c r="BQ22" s="480">
        <f t="shared" si="24"/>
        <v>0</v>
      </c>
      <c r="BR22" s="894"/>
      <c r="BS22" s="480">
        <f t="shared" si="25"/>
        <v>0</v>
      </c>
      <c r="BT22" s="894"/>
      <c r="BU22" s="480">
        <f t="shared" si="26"/>
        <v>0</v>
      </c>
      <c r="BV22" s="906"/>
      <c r="BW22" s="480">
        <f t="shared" si="27"/>
        <v>0</v>
      </c>
      <c r="BX22" s="906"/>
      <c r="BY22" s="480">
        <f t="shared" si="28"/>
        <v>0</v>
      </c>
      <c r="BZ22" s="906"/>
      <c r="CA22" s="480">
        <f t="shared" si="29"/>
        <v>0</v>
      </c>
      <c r="CB22" s="906"/>
      <c r="CC22" s="480">
        <f t="shared" si="30"/>
        <v>0</v>
      </c>
      <c r="CD22" s="906"/>
      <c r="CE22" s="480">
        <f t="shared" si="31"/>
        <v>0</v>
      </c>
      <c r="CF22" s="906"/>
      <c r="CG22" s="480">
        <f t="shared" si="32"/>
        <v>0</v>
      </c>
      <c r="CH22" s="906"/>
      <c r="CI22" s="480">
        <f t="shared" si="33"/>
        <v>0</v>
      </c>
      <c r="CJ22" s="906"/>
      <c r="CK22" s="480">
        <f t="shared" si="34"/>
        <v>0</v>
      </c>
      <c r="CL22" s="906"/>
      <c r="CM22" s="480">
        <f t="shared" si="35"/>
        <v>0</v>
      </c>
      <c r="CN22" s="906"/>
      <c r="CO22" s="480">
        <f t="shared" si="36"/>
        <v>0</v>
      </c>
      <c r="CP22" s="907"/>
      <c r="CQ22" s="480">
        <f t="shared" si="37"/>
        <v>0</v>
      </c>
      <c r="CR22" s="1"/>
      <c r="CS22" s="1">
        <f t="shared" si="38"/>
        <v>0</v>
      </c>
      <c r="CT22" s="1">
        <f t="shared" si="39"/>
        <v>0</v>
      </c>
      <c r="CU22" s="1">
        <f t="shared" si="40"/>
        <v>0</v>
      </c>
      <c r="CV22" s="1">
        <f t="shared" si="41"/>
        <v>0</v>
      </c>
      <c r="CW22" s="673">
        <f t="shared" si="42"/>
        <v>0</v>
      </c>
      <c r="CX22" s="1">
        <f t="shared" si="43"/>
        <v>0</v>
      </c>
      <c r="CY22" s="1">
        <f t="shared" si="44"/>
        <v>0</v>
      </c>
      <c r="CZ22" s="1">
        <f t="shared" si="45"/>
        <v>0</v>
      </c>
      <c r="DA22" s="1"/>
      <c r="DB22" s="1">
        <f t="shared" si="46"/>
        <v>0</v>
      </c>
      <c r="DC22" s="1">
        <f t="shared" si="47"/>
        <v>0</v>
      </c>
      <c r="DD22" s="1"/>
      <c r="DE22" s="1">
        <f t="shared" si="48"/>
        <v>0</v>
      </c>
      <c r="DF22" s="1">
        <f t="shared" si="49"/>
        <v>0</v>
      </c>
      <c r="DG22" s="1">
        <f t="shared" si="50"/>
        <v>0</v>
      </c>
      <c r="DH22" s="1">
        <f t="shared" si="51"/>
        <v>0</v>
      </c>
      <c r="DI22" s="1">
        <f t="shared" si="52"/>
        <v>0</v>
      </c>
      <c r="DJ22" s="1">
        <f t="shared" si="53"/>
        <v>0</v>
      </c>
      <c r="DK22" s="1">
        <f t="shared" si="54"/>
        <v>0</v>
      </c>
      <c r="DL22" s="1">
        <f t="shared" si="55"/>
        <v>0</v>
      </c>
      <c r="DM22" s="1">
        <f t="shared" si="56"/>
        <v>0</v>
      </c>
      <c r="DN22" s="1">
        <f t="shared" si="57"/>
        <v>0</v>
      </c>
      <c r="DO22" s="1">
        <f t="shared" si="58"/>
        <v>0</v>
      </c>
      <c r="DP22" s="1">
        <f t="shared" si="59"/>
        <v>0</v>
      </c>
      <c r="DQ22" s="1">
        <f t="shared" si="60"/>
        <v>0</v>
      </c>
      <c r="DR22" s="1">
        <f t="shared" si="61"/>
        <v>0</v>
      </c>
      <c r="DS22" s="1">
        <f t="shared" si="62"/>
        <v>0</v>
      </c>
    </row>
    <row r="23" spans="1:16331" s="7" customFormat="1" ht="65.25" customHeight="1" x14ac:dyDescent="0.2">
      <c r="B23" s="199"/>
      <c r="C23"/>
      <c r="D23" s="1164" t="s">
        <v>1016</v>
      </c>
      <c r="E23" s="514" t="s">
        <v>71</v>
      </c>
      <c r="F23" s="514"/>
      <c r="G23" s="123" t="s">
        <v>569</v>
      </c>
      <c r="H23" s="36" t="s">
        <v>188</v>
      </c>
      <c r="I23" s="871" t="s">
        <v>1023</v>
      </c>
      <c r="J23" s="1293">
        <v>1</v>
      </c>
      <c r="K23" s="1293">
        <v>0</v>
      </c>
      <c r="L23" s="36" t="s">
        <v>876</v>
      </c>
      <c r="M23" s="640">
        <v>169.95000000000002</v>
      </c>
      <c r="N23" s="947"/>
      <c r="O23" s="947"/>
      <c r="P23" s="947"/>
      <c r="Q23" s="947"/>
      <c r="R23" s="947"/>
      <c r="S23" s="947"/>
      <c r="T23" s="947"/>
      <c r="U23" s="947"/>
      <c r="V23" s="974"/>
      <c r="W23" s="948"/>
      <c r="X23" s="948"/>
      <c r="Y23" s="948"/>
      <c r="Z23" s="948"/>
      <c r="AA23" s="973"/>
      <c r="AB23" s="1216"/>
      <c r="AC23" s="951"/>
      <c r="AD23" s="1011"/>
      <c r="AE23" s="1209"/>
      <c r="AF23" s="125">
        <f t="shared" si="15"/>
        <v>0</v>
      </c>
      <c r="AG23" s="125" t="str">
        <f t="shared" si="68"/>
        <v>No</v>
      </c>
      <c r="AH23" s="496" t="str">
        <f t="shared" si="16"/>
        <v>No</v>
      </c>
      <c r="AI23" s="126" t="str">
        <f t="shared" si="69"/>
        <v>No</v>
      </c>
      <c r="AK23" s="291">
        <f t="shared" si="63"/>
        <v>1</v>
      </c>
      <c r="AL23" s="292">
        <f t="shared" si="18"/>
        <v>0</v>
      </c>
      <c r="AM23" s="789"/>
      <c r="AN23" s="789"/>
      <c r="AO23" s="471">
        <v>1.1000000000000001</v>
      </c>
      <c r="AP23" s="445">
        <f t="shared" si="19"/>
        <v>0</v>
      </c>
      <c r="AQ23" s="498"/>
      <c r="AR23" s="215">
        <f t="shared" si="70"/>
        <v>0</v>
      </c>
      <c r="AS23" s="215">
        <f t="shared" si="76"/>
        <v>0</v>
      </c>
      <c r="AT23" s="215">
        <f t="shared" si="71"/>
        <v>0</v>
      </c>
      <c r="AU23" s="215">
        <f t="shared" si="72"/>
        <v>0</v>
      </c>
      <c r="AV23" s="215">
        <f t="shared" si="73"/>
        <v>0</v>
      </c>
      <c r="AW23" s="215">
        <f>S23*$J$19</f>
        <v>0</v>
      </c>
      <c r="AX23" s="215">
        <f t="shared" si="78"/>
        <v>0</v>
      </c>
      <c r="AY23" s="215">
        <f t="shared" si="79"/>
        <v>0</v>
      </c>
      <c r="AZ23" s="215">
        <f t="shared" si="79"/>
        <v>0</v>
      </c>
      <c r="BA23" s="215">
        <f t="shared" si="79"/>
        <v>0</v>
      </c>
      <c r="BB23" s="215">
        <f t="shared" si="79"/>
        <v>0</v>
      </c>
      <c r="BC23" s="215">
        <f t="shared" si="79"/>
        <v>0</v>
      </c>
      <c r="BD23" s="215">
        <f t="shared" si="79"/>
        <v>0</v>
      </c>
      <c r="BE23" s="215">
        <f t="shared" si="79"/>
        <v>0</v>
      </c>
      <c r="BF23" s="215">
        <f t="shared" si="9"/>
        <v>0</v>
      </c>
      <c r="BG23" s="215">
        <f t="shared" si="10"/>
        <v>0</v>
      </c>
      <c r="BH23" s="215">
        <f t="shared" si="11"/>
        <v>0</v>
      </c>
      <c r="BI23" s="215">
        <f t="shared" si="12"/>
        <v>0</v>
      </c>
      <c r="BJ23" s="449">
        <v>1</v>
      </c>
      <c r="BK23" s="1224">
        <f t="shared" si="21"/>
        <v>0</v>
      </c>
      <c r="BL23" s="894">
        <v>4</v>
      </c>
      <c r="BM23" s="480">
        <f t="shared" si="22"/>
        <v>0</v>
      </c>
      <c r="BN23" s="894"/>
      <c r="BO23" s="480">
        <f t="shared" si="23"/>
        <v>0</v>
      </c>
      <c r="BP23" s="894"/>
      <c r="BQ23" s="480">
        <f t="shared" si="24"/>
        <v>0</v>
      </c>
      <c r="BR23" s="894"/>
      <c r="BS23" s="480">
        <f t="shared" si="25"/>
        <v>0</v>
      </c>
      <c r="BT23" s="894"/>
      <c r="BU23" s="480">
        <f t="shared" si="26"/>
        <v>0</v>
      </c>
      <c r="BV23" s="906"/>
      <c r="BW23" s="480">
        <f t="shared" si="27"/>
        <v>0</v>
      </c>
      <c r="BX23" s="906"/>
      <c r="BY23" s="480">
        <f t="shared" si="28"/>
        <v>0</v>
      </c>
      <c r="BZ23" s="906"/>
      <c r="CA23" s="480">
        <f t="shared" si="29"/>
        <v>0</v>
      </c>
      <c r="CB23" s="906"/>
      <c r="CC23" s="480">
        <f t="shared" si="30"/>
        <v>0</v>
      </c>
      <c r="CD23" s="906"/>
      <c r="CE23" s="480">
        <f t="shared" si="31"/>
        <v>0</v>
      </c>
      <c r="CF23" s="906"/>
      <c r="CG23" s="480">
        <f t="shared" si="32"/>
        <v>0</v>
      </c>
      <c r="CH23" s="906"/>
      <c r="CI23" s="480">
        <f t="shared" si="33"/>
        <v>0</v>
      </c>
      <c r="CJ23" s="906"/>
      <c r="CK23" s="480">
        <f t="shared" si="34"/>
        <v>0</v>
      </c>
      <c r="CL23" s="906"/>
      <c r="CM23" s="480">
        <f t="shared" si="35"/>
        <v>0</v>
      </c>
      <c r="CN23" s="906"/>
      <c r="CO23" s="480">
        <f t="shared" si="36"/>
        <v>0</v>
      </c>
      <c r="CP23" s="907"/>
      <c r="CQ23" s="480">
        <f t="shared" si="37"/>
        <v>0</v>
      </c>
      <c r="CR23" s="1"/>
      <c r="CS23" s="1">
        <f t="shared" si="38"/>
        <v>0</v>
      </c>
      <c r="CT23" s="1">
        <f t="shared" si="39"/>
        <v>0</v>
      </c>
      <c r="CU23" s="1">
        <f t="shared" si="40"/>
        <v>0</v>
      </c>
      <c r="CV23" s="1">
        <f t="shared" si="41"/>
        <v>0</v>
      </c>
      <c r="CW23" s="673">
        <f t="shared" si="42"/>
        <v>0</v>
      </c>
      <c r="CX23" s="1">
        <f t="shared" si="43"/>
        <v>0</v>
      </c>
      <c r="CY23" s="1">
        <f t="shared" si="44"/>
        <v>0</v>
      </c>
      <c r="CZ23" s="1">
        <f t="shared" si="45"/>
        <v>0</v>
      </c>
      <c r="DA23" s="1"/>
      <c r="DB23" s="1">
        <f t="shared" si="46"/>
        <v>0</v>
      </c>
      <c r="DC23" s="1">
        <f t="shared" si="47"/>
        <v>0</v>
      </c>
      <c r="DD23" s="1"/>
      <c r="DE23" s="1">
        <f t="shared" si="48"/>
        <v>0</v>
      </c>
      <c r="DF23" s="1">
        <f t="shared" si="49"/>
        <v>0</v>
      </c>
      <c r="DG23" s="1">
        <f t="shared" si="50"/>
        <v>0</v>
      </c>
      <c r="DH23" s="1">
        <f t="shared" si="51"/>
        <v>0</v>
      </c>
      <c r="DI23" s="1">
        <f t="shared" si="52"/>
        <v>0</v>
      </c>
      <c r="DJ23" s="1">
        <f t="shared" si="53"/>
        <v>0</v>
      </c>
      <c r="DK23" s="1">
        <f t="shared" si="54"/>
        <v>0</v>
      </c>
      <c r="DL23" s="1">
        <f t="shared" si="55"/>
        <v>0</v>
      </c>
      <c r="DM23" s="1">
        <f t="shared" si="56"/>
        <v>0</v>
      </c>
      <c r="DN23" s="1">
        <f t="shared" si="57"/>
        <v>0</v>
      </c>
      <c r="DO23" s="1">
        <f t="shared" si="58"/>
        <v>0</v>
      </c>
      <c r="DP23" s="1">
        <f t="shared" si="59"/>
        <v>0</v>
      </c>
      <c r="DQ23" s="1">
        <f t="shared" si="60"/>
        <v>0</v>
      </c>
      <c r="DR23" s="1">
        <f t="shared" si="61"/>
        <v>0</v>
      </c>
      <c r="DS23" s="1">
        <f t="shared" si="62"/>
        <v>0</v>
      </c>
    </row>
    <row r="24" spans="1:16331" s="7" customFormat="1" ht="65.25" customHeight="1" x14ac:dyDescent="0.2">
      <c r="B24" s="199"/>
      <c r="C24"/>
      <c r="D24" s="1260" t="s">
        <v>1017</v>
      </c>
      <c r="E24" s="679" t="s">
        <v>71</v>
      </c>
      <c r="F24" s="679"/>
      <c r="G24" s="680" t="s">
        <v>569</v>
      </c>
      <c r="H24" s="681" t="s">
        <v>188</v>
      </c>
      <c r="I24" s="1281" t="s">
        <v>766</v>
      </c>
      <c r="J24" s="1292">
        <v>1</v>
      </c>
      <c r="K24" s="1292">
        <v>0</v>
      </c>
      <c r="L24" s="681" t="s">
        <v>876</v>
      </c>
      <c r="M24" s="692">
        <v>180.25</v>
      </c>
      <c r="N24" s="946"/>
      <c r="O24" s="946"/>
      <c r="P24" s="946"/>
      <c r="Q24" s="946"/>
      <c r="R24" s="946"/>
      <c r="S24" s="946"/>
      <c r="T24" s="946"/>
      <c r="U24" s="946"/>
      <c r="V24" s="979"/>
      <c r="W24" s="977"/>
      <c r="X24" s="977"/>
      <c r="Y24" s="977"/>
      <c r="Z24" s="977"/>
      <c r="AA24" s="976"/>
      <c r="AB24" s="1217"/>
      <c r="AC24" s="950"/>
      <c r="AD24" s="1010"/>
      <c r="AE24" s="1208"/>
      <c r="AF24" s="683">
        <f t="shared" si="15"/>
        <v>0</v>
      </c>
      <c r="AG24" s="683" t="str">
        <f t="shared" si="68"/>
        <v>No</v>
      </c>
      <c r="AH24" s="696" t="str">
        <f t="shared" si="16"/>
        <v>No</v>
      </c>
      <c r="AI24" s="678" t="str">
        <f t="shared" si="69"/>
        <v>No</v>
      </c>
      <c r="AK24" s="291">
        <f t="shared" si="63"/>
        <v>1</v>
      </c>
      <c r="AL24" s="292">
        <f t="shared" si="18"/>
        <v>0</v>
      </c>
      <c r="AM24" s="789"/>
      <c r="AN24" s="789"/>
      <c r="AO24" s="471">
        <v>1.41</v>
      </c>
      <c r="AP24" s="445">
        <f t="shared" si="19"/>
        <v>0</v>
      </c>
      <c r="AQ24" s="498"/>
      <c r="AR24" s="215">
        <f t="shared" si="70"/>
        <v>0</v>
      </c>
      <c r="AS24" s="215">
        <f t="shared" si="76"/>
        <v>0</v>
      </c>
      <c r="AT24" s="215">
        <f t="shared" si="71"/>
        <v>0</v>
      </c>
      <c r="AU24" s="215">
        <f t="shared" si="72"/>
        <v>0</v>
      </c>
      <c r="AV24" s="215">
        <f t="shared" si="73"/>
        <v>0</v>
      </c>
      <c r="AW24" s="215">
        <f>S24*$J$19</f>
        <v>0</v>
      </c>
      <c r="AX24" s="215">
        <f t="shared" si="78"/>
        <v>0</v>
      </c>
      <c r="AY24" s="215">
        <f t="shared" si="79"/>
        <v>0</v>
      </c>
      <c r="AZ24" s="215">
        <f t="shared" si="79"/>
        <v>0</v>
      </c>
      <c r="BA24" s="215">
        <f t="shared" si="79"/>
        <v>0</v>
      </c>
      <c r="BB24" s="215">
        <f t="shared" si="79"/>
        <v>0</v>
      </c>
      <c r="BC24" s="215">
        <f t="shared" si="79"/>
        <v>0</v>
      </c>
      <c r="BD24" s="215">
        <f t="shared" si="79"/>
        <v>0</v>
      </c>
      <c r="BE24" s="215">
        <f t="shared" si="79"/>
        <v>0</v>
      </c>
      <c r="BF24" s="215">
        <f t="shared" si="9"/>
        <v>0</v>
      </c>
      <c r="BG24" s="215">
        <f t="shared" si="10"/>
        <v>0</v>
      </c>
      <c r="BH24" s="215">
        <f t="shared" si="11"/>
        <v>0</v>
      </c>
      <c r="BI24" s="215">
        <f t="shared" si="12"/>
        <v>0</v>
      </c>
      <c r="BJ24" s="449">
        <v>1</v>
      </c>
      <c r="BK24" s="1224">
        <f t="shared" si="21"/>
        <v>0</v>
      </c>
      <c r="BL24" s="894">
        <v>5</v>
      </c>
      <c r="BM24" s="480">
        <f t="shared" si="22"/>
        <v>0</v>
      </c>
      <c r="BN24" s="894"/>
      <c r="BO24" s="480">
        <f t="shared" si="23"/>
        <v>0</v>
      </c>
      <c r="BP24" s="894"/>
      <c r="BQ24" s="480">
        <f t="shared" si="24"/>
        <v>0</v>
      </c>
      <c r="BR24" s="894"/>
      <c r="BS24" s="480">
        <f t="shared" si="25"/>
        <v>0</v>
      </c>
      <c r="BT24" s="894"/>
      <c r="BU24" s="480">
        <f t="shared" si="26"/>
        <v>0</v>
      </c>
      <c r="BV24" s="906"/>
      <c r="BW24" s="480">
        <f t="shared" si="27"/>
        <v>0</v>
      </c>
      <c r="BX24" s="906"/>
      <c r="BY24" s="480">
        <f t="shared" si="28"/>
        <v>0</v>
      </c>
      <c r="BZ24" s="906"/>
      <c r="CA24" s="480">
        <f t="shared" si="29"/>
        <v>0</v>
      </c>
      <c r="CB24" s="906"/>
      <c r="CC24" s="480">
        <f t="shared" si="30"/>
        <v>0</v>
      </c>
      <c r="CD24" s="906"/>
      <c r="CE24" s="480">
        <f t="shared" si="31"/>
        <v>0</v>
      </c>
      <c r="CF24" s="906"/>
      <c r="CG24" s="480">
        <f t="shared" si="32"/>
        <v>0</v>
      </c>
      <c r="CH24" s="906"/>
      <c r="CI24" s="480">
        <f t="shared" si="33"/>
        <v>0</v>
      </c>
      <c r="CJ24" s="906"/>
      <c r="CK24" s="480">
        <f t="shared" si="34"/>
        <v>0</v>
      </c>
      <c r="CL24" s="906"/>
      <c r="CM24" s="480">
        <f t="shared" si="35"/>
        <v>0</v>
      </c>
      <c r="CN24" s="906"/>
      <c r="CO24" s="480">
        <f t="shared" si="36"/>
        <v>0</v>
      </c>
      <c r="CP24" s="907"/>
      <c r="CQ24" s="480">
        <f t="shared" si="37"/>
        <v>0</v>
      </c>
      <c r="CR24" s="1"/>
      <c r="CS24" s="1">
        <f t="shared" si="38"/>
        <v>0</v>
      </c>
      <c r="CT24" s="1">
        <f t="shared" si="39"/>
        <v>0</v>
      </c>
      <c r="CU24" s="1">
        <f t="shared" si="40"/>
        <v>0</v>
      </c>
      <c r="CV24" s="1">
        <f t="shared" si="41"/>
        <v>0</v>
      </c>
      <c r="CW24" s="673">
        <f t="shared" si="42"/>
        <v>0</v>
      </c>
      <c r="CX24" s="1">
        <f t="shared" si="43"/>
        <v>0</v>
      </c>
      <c r="CY24" s="1">
        <f t="shared" si="44"/>
        <v>0</v>
      </c>
      <c r="CZ24" s="1">
        <f t="shared" si="45"/>
        <v>0</v>
      </c>
      <c r="DA24" s="1"/>
      <c r="DB24" s="1">
        <f t="shared" si="46"/>
        <v>0</v>
      </c>
      <c r="DC24" s="1">
        <f t="shared" si="47"/>
        <v>0</v>
      </c>
      <c r="DD24" s="1"/>
      <c r="DE24" s="1">
        <f t="shared" si="48"/>
        <v>0</v>
      </c>
      <c r="DF24" s="1">
        <f t="shared" si="49"/>
        <v>0</v>
      </c>
      <c r="DG24" s="1">
        <f t="shared" si="50"/>
        <v>0</v>
      </c>
      <c r="DH24" s="1">
        <f t="shared" si="51"/>
        <v>0</v>
      </c>
      <c r="DI24" s="1">
        <f t="shared" si="52"/>
        <v>0</v>
      </c>
      <c r="DJ24" s="1">
        <f t="shared" si="53"/>
        <v>0</v>
      </c>
      <c r="DK24" s="1">
        <f t="shared" si="54"/>
        <v>0</v>
      </c>
      <c r="DL24" s="1">
        <f t="shared" si="55"/>
        <v>0</v>
      </c>
      <c r="DM24" s="1">
        <f t="shared" si="56"/>
        <v>0</v>
      </c>
      <c r="DN24" s="1">
        <f t="shared" si="57"/>
        <v>0</v>
      </c>
      <c r="DO24" s="1">
        <f t="shared" si="58"/>
        <v>0</v>
      </c>
      <c r="DP24" s="1">
        <f t="shared" si="59"/>
        <v>0</v>
      </c>
      <c r="DQ24" s="1">
        <f t="shared" si="60"/>
        <v>0</v>
      </c>
      <c r="DR24" s="1">
        <f t="shared" si="61"/>
        <v>0</v>
      </c>
      <c r="DS24" s="1">
        <f t="shared" si="62"/>
        <v>0</v>
      </c>
    </row>
    <row r="25" spans="1:16331" s="7" customFormat="1" ht="65.25" customHeight="1" x14ac:dyDescent="0.2">
      <c r="B25" s="192"/>
      <c r="C25" s="2"/>
      <c r="D25" s="1165" t="s">
        <v>1007</v>
      </c>
      <c r="E25" s="515" t="s">
        <v>71</v>
      </c>
      <c r="F25" s="515"/>
      <c r="G25" s="156" t="s">
        <v>569</v>
      </c>
      <c r="H25" s="129" t="s">
        <v>188</v>
      </c>
      <c r="I25" s="1283" t="s">
        <v>1024</v>
      </c>
      <c r="J25" s="1295">
        <v>1</v>
      </c>
      <c r="K25" s="1295">
        <v>0</v>
      </c>
      <c r="L25" s="129" t="s">
        <v>876</v>
      </c>
      <c r="M25" s="651">
        <v>169.95000000000002</v>
      </c>
      <c r="N25" s="949"/>
      <c r="O25" s="949"/>
      <c r="P25" s="949"/>
      <c r="Q25" s="949"/>
      <c r="R25" s="949"/>
      <c r="S25" s="949"/>
      <c r="T25" s="949"/>
      <c r="U25" s="949"/>
      <c r="V25" s="980"/>
      <c r="W25" s="978"/>
      <c r="X25" s="978"/>
      <c r="Y25" s="978"/>
      <c r="Z25" s="978"/>
      <c r="AA25" s="1212"/>
      <c r="AB25" s="1390"/>
      <c r="AC25" s="1391"/>
      <c r="AD25" s="1012"/>
      <c r="AE25" s="1209"/>
      <c r="AF25" s="158">
        <f t="shared" si="15"/>
        <v>0</v>
      </c>
      <c r="AG25" s="158" t="str">
        <f t="shared" si="68"/>
        <v>No</v>
      </c>
      <c r="AH25" s="315" t="str">
        <f t="shared" si="16"/>
        <v>No</v>
      </c>
      <c r="AI25" s="159" t="str">
        <f t="shared" si="69"/>
        <v>No</v>
      </c>
      <c r="AK25" s="291">
        <f t="shared" si="63"/>
        <v>1</v>
      </c>
      <c r="AL25" s="292">
        <f t="shared" si="18"/>
        <v>0</v>
      </c>
      <c r="AM25" s="789"/>
      <c r="AN25" s="789"/>
      <c r="AO25" s="471">
        <v>0.95</v>
      </c>
      <c r="AP25" s="445">
        <f t="shared" si="19"/>
        <v>0</v>
      </c>
      <c r="AQ25" s="498"/>
      <c r="AR25" s="215">
        <f t="shared" si="70"/>
        <v>0</v>
      </c>
      <c r="AS25" s="215">
        <f t="shared" si="76"/>
        <v>0</v>
      </c>
      <c r="AT25" s="215">
        <f t="shared" si="71"/>
        <v>0</v>
      </c>
      <c r="AU25" s="215">
        <f t="shared" si="72"/>
        <v>0</v>
      </c>
      <c r="AV25" s="215">
        <f t="shared" si="73"/>
        <v>0</v>
      </c>
      <c r="AW25" s="215">
        <f>S25*$J$19</f>
        <v>0</v>
      </c>
      <c r="AX25" s="215">
        <f t="shared" si="78"/>
        <v>0</v>
      </c>
      <c r="AY25" s="215">
        <f t="shared" si="79"/>
        <v>0</v>
      </c>
      <c r="AZ25" s="215">
        <f t="shared" si="79"/>
        <v>0</v>
      </c>
      <c r="BA25" s="215">
        <f t="shared" si="79"/>
        <v>0</v>
      </c>
      <c r="BB25" s="215">
        <f t="shared" si="79"/>
        <v>0</v>
      </c>
      <c r="BC25" s="215">
        <f t="shared" si="79"/>
        <v>0</v>
      </c>
      <c r="BD25" s="215">
        <f t="shared" si="79"/>
        <v>0</v>
      </c>
      <c r="BE25" s="215">
        <f t="shared" si="79"/>
        <v>0</v>
      </c>
      <c r="BF25" s="215">
        <f t="shared" si="9"/>
        <v>0</v>
      </c>
      <c r="BG25" s="215">
        <f t="shared" si="10"/>
        <v>0</v>
      </c>
      <c r="BH25" s="215">
        <f t="shared" si="11"/>
        <v>0</v>
      </c>
      <c r="BI25" s="215">
        <f t="shared" si="12"/>
        <v>0</v>
      </c>
      <c r="BJ25" s="449">
        <v>1</v>
      </c>
      <c r="BK25" s="1224">
        <f t="shared" si="21"/>
        <v>0</v>
      </c>
      <c r="BL25" s="894">
        <v>4</v>
      </c>
      <c r="BM25" s="480">
        <f t="shared" si="22"/>
        <v>0</v>
      </c>
      <c r="BN25" s="894"/>
      <c r="BO25" s="480">
        <f t="shared" si="23"/>
        <v>0</v>
      </c>
      <c r="BP25" s="894"/>
      <c r="BQ25" s="480">
        <f t="shared" si="24"/>
        <v>0</v>
      </c>
      <c r="BR25" s="894"/>
      <c r="BS25" s="480">
        <f t="shared" si="25"/>
        <v>0</v>
      </c>
      <c r="BT25" s="894"/>
      <c r="BU25" s="480">
        <f t="shared" si="26"/>
        <v>0</v>
      </c>
      <c r="BV25" s="906"/>
      <c r="BW25" s="480">
        <f t="shared" si="27"/>
        <v>0</v>
      </c>
      <c r="BX25" s="906"/>
      <c r="BY25" s="480">
        <f t="shared" si="28"/>
        <v>0</v>
      </c>
      <c r="BZ25" s="906"/>
      <c r="CA25" s="480">
        <f t="shared" si="29"/>
        <v>0</v>
      </c>
      <c r="CB25" s="906"/>
      <c r="CC25" s="480">
        <f t="shared" si="30"/>
        <v>0</v>
      </c>
      <c r="CD25" s="906"/>
      <c r="CE25" s="480">
        <f t="shared" si="31"/>
        <v>0</v>
      </c>
      <c r="CF25" s="906"/>
      <c r="CG25" s="480">
        <f t="shared" si="32"/>
        <v>0</v>
      </c>
      <c r="CH25" s="906"/>
      <c r="CI25" s="480">
        <f t="shared" si="33"/>
        <v>0</v>
      </c>
      <c r="CJ25" s="906"/>
      <c r="CK25" s="480">
        <f t="shared" si="34"/>
        <v>0</v>
      </c>
      <c r="CL25" s="906"/>
      <c r="CM25" s="480">
        <f t="shared" si="35"/>
        <v>0</v>
      </c>
      <c r="CN25" s="906"/>
      <c r="CO25" s="480">
        <f t="shared" si="36"/>
        <v>0</v>
      </c>
      <c r="CP25" s="907"/>
      <c r="CQ25" s="480">
        <f t="shared" si="37"/>
        <v>0</v>
      </c>
      <c r="CR25" s="1"/>
      <c r="CS25" s="1">
        <f t="shared" si="38"/>
        <v>0</v>
      </c>
      <c r="CT25" s="1">
        <f t="shared" si="39"/>
        <v>0</v>
      </c>
      <c r="CU25" s="1">
        <f t="shared" si="40"/>
        <v>0</v>
      </c>
      <c r="CV25" s="1">
        <f t="shared" si="41"/>
        <v>0</v>
      </c>
      <c r="CW25" s="673">
        <f t="shared" si="42"/>
        <v>0</v>
      </c>
      <c r="CX25" s="1">
        <f t="shared" si="43"/>
        <v>0</v>
      </c>
      <c r="CY25" s="1">
        <f t="shared" si="44"/>
        <v>0</v>
      </c>
      <c r="CZ25" s="1">
        <f t="shared" si="45"/>
        <v>0</v>
      </c>
      <c r="DA25" s="1"/>
      <c r="DB25" s="1">
        <f t="shared" si="46"/>
        <v>0</v>
      </c>
      <c r="DC25" s="1">
        <f t="shared" si="47"/>
        <v>0</v>
      </c>
      <c r="DD25" s="1"/>
      <c r="DE25" s="1">
        <f t="shared" si="48"/>
        <v>0</v>
      </c>
      <c r="DF25" s="1">
        <f t="shared" si="49"/>
        <v>0</v>
      </c>
      <c r="DG25" s="1">
        <f t="shared" si="50"/>
        <v>0</v>
      </c>
      <c r="DH25" s="1">
        <f t="shared" si="51"/>
        <v>0</v>
      </c>
      <c r="DI25" s="1">
        <f t="shared" si="52"/>
        <v>0</v>
      </c>
      <c r="DJ25" s="1">
        <f t="shared" si="53"/>
        <v>0</v>
      </c>
      <c r="DK25" s="1">
        <f t="shared" si="54"/>
        <v>0</v>
      </c>
      <c r="DL25" s="1">
        <f t="shared" si="55"/>
        <v>0</v>
      </c>
      <c r="DM25" s="1">
        <f t="shared" si="56"/>
        <v>0</v>
      </c>
      <c r="DN25" s="1">
        <f t="shared" si="57"/>
        <v>0</v>
      </c>
      <c r="DO25" s="1">
        <f t="shared" si="58"/>
        <v>0</v>
      </c>
      <c r="DP25" s="1">
        <f t="shared" si="59"/>
        <v>0</v>
      </c>
      <c r="DQ25" s="1">
        <f t="shared" si="60"/>
        <v>0</v>
      </c>
      <c r="DR25" s="1">
        <f t="shared" si="61"/>
        <v>0</v>
      </c>
      <c r="DS25" s="1">
        <f t="shared" si="62"/>
        <v>0</v>
      </c>
    </row>
    <row r="26" spans="1:16331" s="7" customFormat="1" ht="29" customHeight="1" x14ac:dyDescent="0.2">
      <c r="B26" s="194"/>
      <c r="C26" s="36"/>
      <c r="D26" s="1158"/>
      <c r="E26" s="462"/>
      <c r="F26" s="462"/>
      <c r="G26" s="162"/>
      <c r="I26" s="1279"/>
      <c r="J26" s="1279"/>
      <c r="K26" s="1279"/>
      <c r="L26" s="884" t="s">
        <v>1114</v>
      </c>
      <c r="N26" s="772"/>
      <c r="O26" s="772"/>
      <c r="P26" s="772"/>
      <c r="Q26" s="772"/>
      <c r="R26" s="772"/>
      <c r="S26" s="772"/>
      <c r="T26" s="772"/>
      <c r="U26" s="772"/>
      <c r="V26" s="772"/>
      <c r="W26" s="772"/>
      <c r="X26" s="772"/>
      <c r="Y26" s="772"/>
      <c r="Z26" s="772"/>
      <c r="AA26" s="772"/>
      <c r="AB26" s="1387"/>
      <c r="AC26" s="1388"/>
      <c r="AD26" s="1388"/>
      <c r="AE26" s="1389"/>
      <c r="AG26" s="393"/>
      <c r="AH26" s="497"/>
      <c r="AI26" s="497"/>
      <c r="AK26" s="291">
        <f t="shared" si="63"/>
        <v>0</v>
      </c>
      <c r="AL26" s="292">
        <f t="shared" si="18"/>
        <v>0</v>
      </c>
      <c r="AM26" s="789"/>
      <c r="AN26" s="789"/>
      <c r="AO26" s="471"/>
      <c r="AP26" s="445">
        <f t="shared" si="19"/>
        <v>0</v>
      </c>
      <c r="AQ26" s="498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>
        <f t="shared" si="9"/>
        <v>0</v>
      </c>
      <c r="BG26" s="215">
        <f t="shared" si="10"/>
        <v>0</v>
      </c>
      <c r="BH26" s="215">
        <f t="shared" si="11"/>
        <v>0</v>
      </c>
      <c r="BI26" s="215">
        <f t="shared" si="12"/>
        <v>0</v>
      </c>
      <c r="BJ26" s="923"/>
      <c r="BK26" s="1224">
        <f t="shared" si="21"/>
        <v>0</v>
      </c>
      <c r="BL26" s="894"/>
      <c r="BM26" s="480">
        <f t="shared" si="22"/>
        <v>0</v>
      </c>
      <c r="BN26" s="894"/>
      <c r="BO26" s="480">
        <f t="shared" si="23"/>
        <v>0</v>
      </c>
      <c r="BP26" s="894"/>
      <c r="BQ26" s="480">
        <f t="shared" si="24"/>
        <v>0</v>
      </c>
      <c r="BR26" s="894"/>
      <c r="BS26" s="480">
        <f t="shared" si="25"/>
        <v>0</v>
      </c>
      <c r="BT26" s="894"/>
      <c r="BU26" s="480">
        <f t="shared" si="26"/>
        <v>0</v>
      </c>
      <c r="BV26" s="906"/>
      <c r="BW26" s="480">
        <f t="shared" si="27"/>
        <v>0</v>
      </c>
      <c r="BX26" s="906"/>
      <c r="BY26" s="480">
        <f t="shared" si="28"/>
        <v>0</v>
      </c>
      <c r="BZ26" s="906"/>
      <c r="CA26" s="480">
        <f t="shared" si="29"/>
        <v>0</v>
      </c>
      <c r="CB26" s="906"/>
      <c r="CC26" s="480">
        <f t="shared" si="30"/>
        <v>0</v>
      </c>
      <c r="CD26" s="906"/>
      <c r="CE26" s="480">
        <f t="shared" si="31"/>
        <v>0</v>
      </c>
      <c r="CF26" s="906"/>
      <c r="CG26" s="480">
        <f t="shared" si="32"/>
        <v>0</v>
      </c>
      <c r="CH26" s="906"/>
      <c r="CI26" s="480">
        <f t="shared" si="33"/>
        <v>0</v>
      </c>
      <c r="CJ26" s="906"/>
      <c r="CK26" s="480">
        <f t="shared" si="34"/>
        <v>0</v>
      </c>
      <c r="CL26" s="906"/>
      <c r="CM26" s="480">
        <f t="shared" si="35"/>
        <v>0</v>
      </c>
      <c r="CN26" s="906"/>
      <c r="CO26" s="480">
        <f t="shared" si="36"/>
        <v>0</v>
      </c>
      <c r="CP26" s="907"/>
      <c r="CQ26" s="480">
        <f t="shared" si="37"/>
        <v>0</v>
      </c>
      <c r="CR26" s="1"/>
      <c r="CS26" s="1">
        <f t="shared" si="38"/>
        <v>0</v>
      </c>
      <c r="CT26" s="1">
        <f t="shared" si="39"/>
        <v>0</v>
      </c>
      <c r="CU26" s="1">
        <f t="shared" si="40"/>
        <v>0</v>
      </c>
      <c r="CV26" s="1">
        <f t="shared" si="41"/>
        <v>0</v>
      </c>
      <c r="CW26" s="673">
        <f t="shared" si="42"/>
        <v>0</v>
      </c>
      <c r="CX26" s="1">
        <f t="shared" si="43"/>
        <v>0</v>
      </c>
      <c r="CY26" s="1">
        <f t="shared" si="44"/>
        <v>0</v>
      </c>
      <c r="CZ26" s="1">
        <f t="shared" si="45"/>
        <v>0</v>
      </c>
      <c r="DA26" s="1"/>
      <c r="DB26" s="1">
        <f t="shared" si="46"/>
        <v>0</v>
      </c>
      <c r="DC26" s="1">
        <f t="shared" si="47"/>
        <v>0</v>
      </c>
      <c r="DD26" s="1"/>
      <c r="DE26" s="1">
        <f t="shared" si="48"/>
        <v>0</v>
      </c>
      <c r="DF26" s="1">
        <f t="shared" si="49"/>
        <v>0</v>
      </c>
      <c r="DG26" s="1">
        <f t="shared" si="50"/>
        <v>0</v>
      </c>
      <c r="DH26" s="1">
        <f t="shared" si="51"/>
        <v>0</v>
      </c>
      <c r="DI26" s="1">
        <f t="shared" si="52"/>
        <v>0</v>
      </c>
      <c r="DJ26" s="1">
        <f t="shared" si="53"/>
        <v>0</v>
      </c>
      <c r="DK26" s="1">
        <f t="shared" si="54"/>
        <v>0</v>
      </c>
      <c r="DL26" s="1">
        <f t="shared" si="55"/>
        <v>0</v>
      </c>
      <c r="DM26" s="1">
        <f t="shared" si="56"/>
        <v>0</v>
      </c>
      <c r="DN26" s="1">
        <f t="shared" si="57"/>
        <v>0</v>
      </c>
      <c r="DO26" s="1">
        <f t="shared" si="58"/>
        <v>0</v>
      </c>
      <c r="DP26" s="1">
        <f t="shared" si="59"/>
        <v>0</v>
      </c>
      <c r="DQ26" s="1">
        <f t="shared" si="60"/>
        <v>0</v>
      </c>
      <c r="DR26" s="1">
        <f t="shared" si="61"/>
        <v>0</v>
      </c>
      <c r="DS26" s="1">
        <f t="shared" si="62"/>
        <v>0</v>
      </c>
    </row>
    <row r="27" spans="1:16331" s="1" customFormat="1" ht="65.25" customHeight="1" x14ac:dyDescent="0.2">
      <c r="A27" s="7"/>
      <c r="B27" s="202"/>
      <c r="C27" s="139"/>
      <c r="D27" s="1262" t="s">
        <v>906</v>
      </c>
      <c r="E27" s="684" t="s">
        <v>71</v>
      </c>
      <c r="F27" s="684"/>
      <c r="G27" s="685" t="s">
        <v>436</v>
      </c>
      <c r="H27" s="686" t="s">
        <v>502</v>
      </c>
      <c r="I27" s="1284" t="s">
        <v>907</v>
      </c>
      <c r="J27" s="1296">
        <v>1</v>
      </c>
      <c r="K27" s="1296">
        <v>6</v>
      </c>
      <c r="L27" s="686" t="s">
        <v>876</v>
      </c>
      <c r="M27" s="691">
        <v>535.6</v>
      </c>
      <c r="N27" s="944"/>
      <c r="O27" s="944"/>
      <c r="P27" s="944"/>
      <c r="Q27" s="944"/>
      <c r="R27" s="944"/>
      <c r="S27" s="944"/>
      <c r="T27" s="944"/>
      <c r="U27" s="944"/>
      <c r="V27" s="983"/>
      <c r="W27" s="981"/>
      <c r="X27" s="981"/>
      <c r="Y27" s="981"/>
      <c r="Z27" s="981"/>
      <c r="AA27" s="952"/>
      <c r="AB27" s="1215"/>
      <c r="AC27" s="955"/>
      <c r="AD27" s="955"/>
      <c r="AE27" s="1208"/>
      <c r="AF27" s="687">
        <f t="shared" si="15"/>
        <v>0</v>
      </c>
      <c r="AG27" s="687" t="str">
        <f t="shared" ref="AG27:AG35" si="80">IF(B27="New","Yes","No")</f>
        <v>No</v>
      </c>
      <c r="AH27" s="699" t="str">
        <f t="shared" si="16"/>
        <v>No</v>
      </c>
      <c r="AI27" s="688" t="str">
        <f>IF(F27="P24 cat.","Yes","No")</f>
        <v>No</v>
      </c>
      <c r="AJ27" s="7"/>
      <c r="AK27" s="291">
        <f t="shared" si="63"/>
        <v>5</v>
      </c>
      <c r="AL27" s="292">
        <f t="shared" si="18"/>
        <v>0</v>
      </c>
      <c r="AM27" s="787"/>
      <c r="AN27" s="787"/>
      <c r="AO27" s="471">
        <v>16.5</v>
      </c>
      <c r="AP27" s="445">
        <f t="shared" si="19"/>
        <v>0</v>
      </c>
      <c r="AQ27" s="498"/>
      <c r="AR27" s="215">
        <f>N27*J27</f>
        <v>0</v>
      </c>
      <c r="AS27" s="215">
        <f>O27*J27</f>
        <v>0</v>
      </c>
      <c r="AT27" s="215">
        <f>P27*J27</f>
        <v>0</v>
      </c>
      <c r="AU27" s="215">
        <f>Q27*J27</f>
        <v>0</v>
      </c>
      <c r="AV27" s="215">
        <f>R27*J27</f>
        <v>0</v>
      </c>
      <c r="AW27" s="215">
        <f t="shared" ref="AW27:BE27" si="81">S27*$J$27</f>
        <v>0</v>
      </c>
      <c r="AX27" s="215">
        <f t="shared" si="81"/>
        <v>0</v>
      </c>
      <c r="AY27" s="215">
        <f t="shared" si="81"/>
        <v>0</v>
      </c>
      <c r="AZ27" s="215">
        <f t="shared" si="81"/>
        <v>0</v>
      </c>
      <c r="BA27" s="215">
        <f t="shared" si="81"/>
        <v>0</v>
      </c>
      <c r="BB27" s="215">
        <f t="shared" si="81"/>
        <v>0</v>
      </c>
      <c r="BC27" s="215">
        <f t="shared" si="81"/>
        <v>0</v>
      </c>
      <c r="BD27" s="215">
        <f t="shared" si="81"/>
        <v>0</v>
      </c>
      <c r="BE27" s="215">
        <f t="shared" si="81"/>
        <v>0</v>
      </c>
      <c r="BF27" s="215">
        <f t="shared" si="9"/>
        <v>0</v>
      </c>
      <c r="BG27" s="215">
        <f t="shared" si="10"/>
        <v>0</v>
      </c>
      <c r="BH27" s="215">
        <f t="shared" si="11"/>
        <v>0</v>
      </c>
      <c r="BI27" s="215">
        <f t="shared" si="12"/>
        <v>0</v>
      </c>
      <c r="BJ27" s="449">
        <v>5</v>
      </c>
      <c r="BK27" s="1224">
        <f t="shared" si="21"/>
        <v>0</v>
      </c>
      <c r="BL27" s="894">
        <v>13</v>
      </c>
      <c r="BM27" s="480">
        <f t="shared" si="22"/>
        <v>0</v>
      </c>
      <c r="BN27" s="894"/>
      <c r="BO27" s="480">
        <f t="shared" si="23"/>
        <v>0</v>
      </c>
      <c r="BP27" s="894"/>
      <c r="BQ27" s="480">
        <f t="shared" si="24"/>
        <v>0</v>
      </c>
      <c r="BR27" s="894"/>
      <c r="BS27" s="480">
        <f t="shared" si="25"/>
        <v>0</v>
      </c>
      <c r="BT27" s="894"/>
      <c r="BU27" s="480">
        <f t="shared" si="26"/>
        <v>0</v>
      </c>
      <c r="BV27" s="906"/>
      <c r="BW27" s="480">
        <f t="shared" si="27"/>
        <v>0</v>
      </c>
      <c r="BX27" s="906"/>
      <c r="BY27" s="480">
        <f t="shared" si="28"/>
        <v>0</v>
      </c>
      <c r="BZ27" s="906"/>
      <c r="CA27" s="480">
        <f t="shared" si="29"/>
        <v>0</v>
      </c>
      <c r="CB27" s="906"/>
      <c r="CC27" s="480">
        <f t="shared" si="30"/>
        <v>0</v>
      </c>
      <c r="CD27" s="906"/>
      <c r="CE27" s="480">
        <f t="shared" si="31"/>
        <v>0</v>
      </c>
      <c r="CF27" s="906"/>
      <c r="CG27" s="480">
        <f t="shared" si="32"/>
        <v>0</v>
      </c>
      <c r="CH27" s="906"/>
      <c r="CI27" s="480">
        <f t="shared" si="33"/>
        <v>0</v>
      </c>
      <c r="CJ27" s="906"/>
      <c r="CK27" s="480">
        <f t="shared" si="34"/>
        <v>0</v>
      </c>
      <c r="CL27" s="906"/>
      <c r="CM27" s="480">
        <f t="shared" si="35"/>
        <v>0</v>
      </c>
      <c r="CN27" s="906"/>
      <c r="CO27" s="480">
        <f t="shared" si="36"/>
        <v>0</v>
      </c>
      <c r="CP27" s="907"/>
      <c r="CQ27" s="480">
        <f t="shared" si="37"/>
        <v>0</v>
      </c>
      <c r="CS27" s="1">
        <f t="shared" si="38"/>
        <v>0</v>
      </c>
      <c r="CT27" s="1">
        <f t="shared" si="39"/>
        <v>0</v>
      </c>
      <c r="CU27" s="1">
        <f t="shared" si="40"/>
        <v>0</v>
      </c>
      <c r="CV27" s="1">
        <f t="shared" si="41"/>
        <v>0</v>
      </c>
      <c r="CW27" s="673">
        <f t="shared" si="42"/>
        <v>0</v>
      </c>
      <c r="CX27" s="1">
        <f t="shared" si="43"/>
        <v>0</v>
      </c>
      <c r="CY27" s="1">
        <f t="shared" si="44"/>
        <v>0</v>
      </c>
      <c r="CZ27" s="1">
        <f t="shared" si="45"/>
        <v>0</v>
      </c>
      <c r="DB27" s="1">
        <f t="shared" si="46"/>
        <v>0</v>
      </c>
      <c r="DC27" s="1">
        <f t="shared" si="47"/>
        <v>0</v>
      </c>
      <c r="DE27" s="1">
        <f t="shared" si="48"/>
        <v>0</v>
      </c>
      <c r="DF27" s="1">
        <f t="shared" si="49"/>
        <v>0</v>
      </c>
      <c r="DG27" s="1">
        <f t="shared" si="50"/>
        <v>0</v>
      </c>
      <c r="DH27" s="1">
        <f t="shared" si="51"/>
        <v>0</v>
      </c>
      <c r="DI27" s="1">
        <f t="shared" si="52"/>
        <v>0</v>
      </c>
      <c r="DJ27" s="1">
        <f t="shared" si="53"/>
        <v>0</v>
      </c>
      <c r="DK27" s="1">
        <f t="shared" si="54"/>
        <v>0</v>
      </c>
      <c r="DL27" s="1">
        <f t="shared" si="55"/>
        <v>0</v>
      </c>
      <c r="DM27" s="1">
        <f t="shared" si="56"/>
        <v>0</v>
      </c>
      <c r="DN27" s="1">
        <f t="shared" si="57"/>
        <v>0</v>
      </c>
      <c r="DO27" s="1">
        <f t="shared" si="58"/>
        <v>0</v>
      </c>
      <c r="DP27" s="1">
        <f t="shared" si="59"/>
        <v>0</v>
      </c>
      <c r="DQ27" s="1">
        <f t="shared" si="60"/>
        <v>0</v>
      </c>
      <c r="DR27" s="1">
        <f t="shared" si="61"/>
        <v>0</v>
      </c>
      <c r="DS27" s="1">
        <f t="shared" si="62"/>
        <v>0</v>
      </c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  <c r="WVV27" s="7"/>
      <c r="WVW27" s="7"/>
      <c r="WVX27" s="7"/>
      <c r="WVY27" s="7"/>
      <c r="WVZ27" s="7"/>
      <c r="WWA27" s="7"/>
      <c r="WWB27" s="7"/>
      <c r="WWC27" s="7"/>
      <c r="WWD27" s="7"/>
      <c r="WWE27" s="7"/>
      <c r="WWF27" s="7"/>
      <c r="WWG27" s="7"/>
      <c r="WWH27" s="7"/>
      <c r="WWI27" s="7"/>
      <c r="WWJ27" s="7"/>
      <c r="WWK27" s="7"/>
      <c r="WWL27" s="7"/>
      <c r="WWM27" s="7"/>
      <c r="WWN27" s="7"/>
      <c r="WWO27" s="7"/>
      <c r="WWP27" s="7"/>
      <c r="WWQ27" s="7"/>
      <c r="WWR27" s="7"/>
      <c r="WWS27" s="7"/>
      <c r="WWT27" s="7"/>
      <c r="WWU27" s="7"/>
      <c r="WWV27" s="7"/>
      <c r="WWW27" s="7"/>
      <c r="WWX27" s="7"/>
      <c r="WWY27" s="7"/>
      <c r="WWZ27" s="7"/>
      <c r="WXA27" s="7"/>
      <c r="WXB27" s="7"/>
      <c r="WXC27" s="7"/>
      <c r="WXD27" s="7"/>
      <c r="WXE27" s="7"/>
      <c r="WXF27" s="7"/>
      <c r="WXG27" s="7"/>
      <c r="WXH27" s="7"/>
      <c r="WXI27" s="7"/>
      <c r="WXJ27" s="7"/>
      <c r="WXK27" s="7"/>
      <c r="WXL27" s="7"/>
      <c r="WXM27" s="7"/>
      <c r="WXN27" s="7"/>
      <c r="WXO27" s="7"/>
      <c r="WXP27" s="7"/>
      <c r="WXQ27" s="7"/>
      <c r="WXR27" s="7"/>
      <c r="WXS27" s="7"/>
      <c r="WXT27" s="7"/>
      <c r="WXU27" s="7"/>
      <c r="WXV27" s="7"/>
      <c r="WXW27" s="7"/>
      <c r="WXX27" s="7"/>
      <c r="WXY27" s="7"/>
      <c r="WXZ27" s="7"/>
      <c r="WYA27" s="7"/>
      <c r="WYB27" s="7"/>
      <c r="WYC27" s="7"/>
      <c r="WYD27" s="7"/>
      <c r="WYE27" s="7"/>
      <c r="WYF27" s="7"/>
      <c r="WYG27" s="7"/>
      <c r="WYH27" s="7"/>
      <c r="WYI27" s="7"/>
      <c r="WYJ27" s="7"/>
      <c r="WYK27" s="7"/>
      <c r="WYL27" s="7"/>
      <c r="WYM27" s="7"/>
      <c r="WYN27" s="7"/>
      <c r="WYO27" s="7"/>
      <c r="WYP27" s="7"/>
      <c r="WYQ27" s="7"/>
      <c r="WYR27" s="7"/>
      <c r="WYS27" s="7"/>
      <c r="WYT27" s="7"/>
      <c r="WYU27" s="7"/>
      <c r="WYV27" s="7"/>
      <c r="WYW27" s="7"/>
      <c r="WYX27" s="7"/>
      <c r="WYY27" s="7"/>
      <c r="WYZ27" s="7"/>
      <c r="WZA27" s="7"/>
      <c r="WZB27" s="7"/>
      <c r="WZC27" s="7"/>
      <c r="WZD27" s="7"/>
      <c r="WZE27" s="7"/>
      <c r="WZF27" s="7"/>
      <c r="WZG27" s="7"/>
      <c r="WZH27" s="7"/>
      <c r="WZI27" s="7"/>
      <c r="WZJ27" s="7"/>
      <c r="WZK27" s="7"/>
      <c r="WZL27" s="7"/>
      <c r="WZM27" s="7"/>
      <c r="WZN27" s="7"/>
      <c r="WZO27" s="7"/>
      <c r="WZP27" s="7"/>
      <c r="WZQ27" s="7"/>
      <c r="WZR27" s="7"/>
      <c r="WZS27" s="7"/>
      <c r="WZT27" s="7"/>
      <c r="WZU27" s="7"/>
      <c r="WZV27" s="7"/>
      <c r="WZW27" s="7"/>
      <c r="WZX27" s="7"/>
      <c r="WZY27" s="7"/>
      <c r="WZZ27" s="7"/>
      <c r="XAA27" s="7"/>
      <c r="XAB27" s="7"/>
      <c r="XAC27" s="7"/>
      <c r="XAD27" s="7"/>
      <c r="XAE27" s="7"/>
      <c r="XAF27" s="7"/>
      <c r="XAG27" s="7"/>
      <c r="XAH27" s="7"/>
      <c r="XAI27" s="7"/>
      <c r="XAJ27" s="7"/>
      <c r="XAK27" s="7"/>
      <c r="XAL27" s="7"/>
      <c r="XAM27" s="7"/>
      <c r="XAN27" s="7"/>
      <c r="XAO27" s="7"/>
      <c r="XAP27" s="7"/>
      <c r="XAQ27" s="7"/>
      <c r="XAR27" s="7"/>
      <c r="XAS27" s="7"/>
      <c r="XAT27" s="7"/>
      <c r="XAU27" s="7"/>
      <c r="XAV27" s="7"/>
      <c r="XAW27" s="7"/>
      <c r="XAX27" s="7"/>
      <c r="XAY27" s="7"/>
      <c r="XAZ27" s="7"/>
      <c r="XBA27" s="7"/>
      <c r="XBB27" s="7"/>
      <c r="XBC27" s="7"/>
      <c r="XBD27" s="7"/>
      <c r="XBE27" s="7"/>
      <c r="XBF27" s="7"/>
      <c r="XBG27" s="7"/>
      <c r="XBH27" s="7"/>
      <c r="XBI27" s="7"/>
      <c r="XBJ27" s="7"/>
      <c r="XBK27" s="7"/>
      <c r="XBL27" s="7"/>
      <c r="XBM27" s="7"/>
      <c r="XBN27" s="7"/>
      <c r="XBO27" s="7"/>
      <c r="XBP27" s="7"/>
      <c r="XBQ27" s="7"/>
      <c r="XBR27" s="7"/>
      <c r="XBS27" s="7"/>
      <c r="XBT27" s="7"/>
      <c r="XBU27" s="7"/>
      <c r="XBV27" s="7"/>
      <c r="XBW27" s="7"/>
      <c r="XBX27" s="7"/>
      <c r="XBY27" s="7"/>
      <c r="XBZ27" s="7"/>
      <c r="XCA27" s="7"/>
      <c r="XCB27" s="7"/>
      <c r="XCC27" s="7"/>
      <c r="XCD27" s="7"/>
      <c r="XCE27" s="7"/>
      <c r="XCF27" s="7"/>
      <c r="XCG27" s="7"/>
      <c r="XCH27" s="7"/>
      <c r="XCI27" s="7"/>
      <c r="XCJ27" s="7"/>
      <c r="XCK27" s="7"/>
      <c r="XCL27" s="7"/>
      <c r="XCM27" s="7"/>
      <c r="XCN27" s="7"/>
      <c r="XCO27" s="7"/>
      <c r="XCP27" s="7"/>
      <c r="XCQ27" s="7"/>
      <c r="XCR27" s="7"/>
      <c r="XCS27" s="7"/>
      <c r="XCT27" s="7"/>
      <c r="XCU27" s="7"/>
      <c r="XCV27" s="7"/>
      <c r="XCW27" s="7"/>
      <c r="XCX27" s="7"/>
      <c r="XCY27" s="7"/>
      <c r="XCZ27" s="7"/>
      <c r="XDA27" s="7"/>
      <c r="XDB27" s="7"/>
      <c r="XDC27" s="7"/>
    </row>
    <row r="28" spans="1:16331" s="1" customFormat="1" ht="65.25" customHeight="1" x14ac:dyDescent="0.2">
      <c r="A28" s="7"/>
      <c r="B28" s="199"/>
      <c r="D28" s="1164" t="s">
        <v>938</v>
      </c>
      <c r="E28" s="514" t="s">
        <v>71</v>
      </c>
      <c r="F28" s="843"/>
      <c r="G28" s="123" t="s">
        <v>436</v>
      </c>
      <c r="H28" s="36" t="s">
        <v>184</v>
      </c>
      <c r="I28" s="871" t="s">
        <v>918</v>
      </c>
      <c r="J28" s="1293">
        <v>1</v>
      </c>
      <c r="K28" s="1293">
        <v>0</v>
      </c>
      <c r="L28" s="123" t="s">
        <v>877</v>
      </c>
      <c r="M28" s="640">
        <v>226.6</v>
      </c>
      <c r="N28" s="947"/>
      <c r="O28" s="947"/>
      <c r="P28" s="947"/>
      <c r="Q28" s="947"/>
      <c r="R28" s="947"/>
      <c r="S28" s="947"/>
      <c r="T28" s="947"/>
      <c r="U28" s="947"/>
      <c r="V28" s="974"/>
      <c r="W28" s="948"/>
      <c r="X28" s="948"/>
      <c r="Y28" s="948"/>
      <c r="Z28" s="948"/>
      <c r="AA28" s="973"/>
      <c r="AB28" s="1216"/>
      <c r="AC28" s="951"/>
      <c r="AD28" s="1011"/>
      <c r="AE28" s="1209"/>
      <c r="AF28" s="125">
        <f t="shared" si="15"/>
        <v>0</v>
      </c>
      <c r="AG28" s="125" t="str">
        <f t="shared" si="80"/>
        <v>No</v>
      </c>
      <c r="AH28" s="496" t="str">
        <f t="shared" si="16"/>
        <v>No</v>
      </c>
      <c r="AI28" s="126" t="str">
        <f>IF(F28="P24 cat.","Yes","No")</f>
        <v>No</v>
      </c>
      <c r="AJ28" s="7"/>
      <c r="AK28" s="291">
        <f t="shared" si="63"/>
        <v>1</v>
      </c>
      <c r="AL28" s="292">
        <f t="shared" si="18"/>
        <v>0</v>
      </c>
      <c r="AM28" s="787"/>
      <c r="AN28" s="787"/>
      <c r="AO28" s="471">
        <v>3.5</v>
      </c>
      <c r="AP28" s="445">
        <f t="shared" si="19"/>
        <v>0</v>
      </c>
      <c r="AQ28" s="498"/>
      <c r="AR28" s="215">
        <f t="shared" ref="AR28:BE28" si="82">N28*$J$28</f>
        <v>0</v>
      </c>
      <c r="AS28" s="215">
        <f t="shared" si="82"/>
        <v>0</v>
      </c>
      <c r="AT28" s="215">
        <f t="shared" si="82"/>
        <v>0</v>
      </c>
      <c r="AU28" s="215">
        <f t="shared" si="82"/>
        <v>0</v>
      </c>
      <c r="AV28" s="215">
        <f t="shared" si="82"/>
        <v>0</v>
      </c>
      <c r="AW28" s="215">
        <f t="shared" si="82"/>
        <v>0</v>
      </c>
      <c r="AX28" s="215">
        <f t="shared" si="82"/>
        <v>0</v>
      </c>
      <c r="AY28" s="215">
        <f t="shared" si="82"/>
        <v>0</v>
      </c>
      <c r="AZ28" s="215">
        <f t="shared" si="82"/>
        <v>0</v>
      </c>
      <c r="BA28" s="215">
        <f t="shared" si="82"/>
        <v>0</v>
      </c>
      <c r="BB28" s="215">
        <f t="shared" si="82"/>
        <v>0</v>
      </c>
      <c r="BC28" s="215">
        <f t="shared" si="82"/>
        <v>0</v>
      </c>
      <c r="BD28" s="215">
        <f t="shared" si="82"/>
        <v>0</v>
      </c>
      <c r="BE28" s="215">
        <f t="shared" si="82"/>
        <v>0</v>
      </c>
      <c r="BF28" s="215">
        <f t="shared" si="9"/>
        <v>0</v>
      </c>
      <c r="BG28" s="215">
        <f t="shared" si="10"/>
        <v>0</v>
      </c>
      <c r="BH28" s="215">
        <f t="shared" si="11"/>
        <v>0</v>
      </c>
      <c r="BI28" s="215">
        <f t="shared" si="12"/>
        <v>0</v>
      </c>
      <c r="BJ28" s="449">
        <v>1</v>
      </c>
      <c r="BK28" s="1224">
        <f t="shared" si="21"/>
        <v>0</v>
      </c>
      <c r="BL28" s="894">
        <v>6</v>
      </c>
      <c r="BM28" s="480">
        <f t="shared" si="22"/>
        <v>0</v>
      </c>
      <c r="BN28" s="894"/>
      <c r="BO28" s="480">
        <f t="shared" si="23"/>
        <v>0</v>
      </c>
      <c r="BP28" s="894"/>
      <c r="BQ28" s="480">
        <f t="shared" si="24"/>
        <v>0</v>
      </c>
      <c r="BR28" s="894"/>
      <c r="BS28" s="480">
        <f t="shared" si="25"/>
        <v>0</v>
      </c>
      <c r="BT28" s="894"/>
      <c r="BU28" s="480">
        <f t="shared" si="26"/>
        <v>0</v>
      </c>
      <c r="BV28" s="906"/>
      <c r="BW28" s="480">
        <f t="shared" si="27"/>
        <v>0</v>
      </c>
      <c r="BX28" s="906"/>
      <c r="BY28" s="480">
        <f t="shared" si="28"/>
        <v>0</v>
      </c>
      <c r="BZ28" s="906"/>
      <c r="CA28" s="480">
        <f t="shared" si="29"/>
        <v>0</v>
      </c>
      <c r="CB28" s="906"/>
      <c r="CC28" s="480">
        <f t="shared" si="30"/>
        <v>0</v>
      </c>
      <c r="CD28" s="906"/>
      <c r="CE28" s="480">
        <f t="shared" si="31"/>
        <v>0</v>
      </c>
      <c r="CF28" s="906"/>
      <c r="CG28" s="480">
        <f t="shared" si="32"/>
        <v>0</v>
      </c>
      <c r="CH28" s="906"/>
      <c r="CI28" s="480">
        <f t="shared" si="33"/>
        <v>0</v>
      </c>
      <c r="CJ28" s="906"/>
      <c r="CK28" s="480">
        <f t="shared" si="34"/>
        <v>0</v>
      </c>
      <c r="CL28" s="906"/>
      <c r="CM28" s="480">
        <f t="shared" si="35"/>
        <v>0</v>
      </c>
      <c r="CN28" s="906"/>
      <c r="CO28" s="480">
        <f t="shared" si="36"/>
        <v>0</v>
      </c>
      <c r="CP28" s="907"/>
      <c r="CQ28" s="480">
        <f t="shared" si="37"/>
        <v>0</v>
      </c>
      <c r="CS28" s="1">
        <f t="shared" si="38"/>
        <v>0</v>
      </c>
      <c r="CT28" s="1">
        <f t="shared" si="39"/>
        <v>0</v>
      </c>
      <c r="CU28" s="1">
        <f t="shared" si="40"/>
        <v>0</v>
      </c>
      <c r="CV28" s="1">
        <f t="shared" si="41"/>
        <v>0</v>
      </c>
      <c r="CW28" s="673">
        <f t="shared" si="42"/>
        <v>0</v>
      </c>
      <c r="CX28" s="1">
        <f t="shared" si="43"/>
        <v>0</v>
      </c>
      <c r="CY28" s="1">
        <f t="shared" si="44"/>
        <v>0</v>
      </c>
      <c r="CZ28" s="1">
        <f t="shared" si="45"/>
        <v>0</v>
      </c>
      <c r="DB28" s="1">
        <f t="shared" si="46"/>
        <v>0</v>
      </c>
      <c r="DC28" s="1">
        <f t="shared" si="47"/>
        <v>0</v>
      </c>
      <c r="DE28" s="1">
        <f t="shared" si="48"/>
        <v>0</v>
      </c>
      <c r="DF28" s="1">
        <f t="shared" si="49"/>
        <v>0</v>
      </c>
      <c r="DG28" s="1">
        <f t="shared" si="50"/>
        <v>0</v>
      </c>
      <c r="DH28" s="1">
        <f t="shared" si="51"/>
        <v>0</v>
      </c>
      <c r="DI28" s="1">
        <f t="shared" si="52"/>
        <v>0</v>
      </c>
      <c r="DJ28" s="1">
        <f t="shared" si="53"/>
        <v>0</v>
      </c>
      <c r="DK28" s="1">
        <f t="shared" si="54"/>
        <v>0</v>
      </c>
      <c r="DL28" s="1">
        <f t="shared" si="55"/>
        <v>0</v>
      </c>
      <c r="DM28" s="1">
        <f t="shared" si="56"/>
        <v>0</v>
      </c>
      <c r="DN28" s="1">
        <f t="shared" si="57"/>
        <v>0</v>
      </c>
      <c r="DO28" s="1">
        <f t="shared" si="58"/>
        <v>0</v>
      </c>
      <c r="DP28" s="1">
        <f t="shared" si="59"/>
        <v>0</v>
      </c>
      <c r="DQ28" s="1">
        <f t="shared" si="60"/>
        <v>0</v>
      </c>
      <c r="DR28" s="1">
        <f t="shared" si="61"/>
        <v>0</v>
      </c>
      <c r="DS28" s="1">
        <f t="shared" si="62"/>
        <v>0</v>
      </c>
      <c r="DT28" s="845" t="s">
        <v>969</v>
      </c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7"/>
      <c r="CGD28" s="7"/>
      <c r="CGE28" s="7"/>
      <c r="CGF28" s="7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7"/>
      <c r="CHD28" s="7"/>
      <c r="CHE28" s="7"/>
      <c r="CHF28" s="7"/>
      <c r="CHG28" s="7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7"/>
      <c r="CIE28" s="7"/>
      <c r="CIF28" s="7"/>
      <c r="CIG28" s="7"/>
      <c r="CIH28" s="7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7"/>
      <c r="CJF28" s="7"/>
      <c r="CJG28" s="7"/>
      <c r="CJH28" s="7"/>
      <c r="CJI28" s="7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7"/>
      <c r="CKG28" s="7"/>
      <c r="CKH28" s="7"/>
      <c r="CKI28" s="7"/>
      <c r="CKJ28" s="7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7"/>
      <c r="CLH28" s="7"/>
      <c r="CLI28" s="7"/>
      <c r="CLJ28" s="7"/>
      <c r="CLK28" s="7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7"/>
      <c r="CMI28" s="7"/>
      <c r="CMJ28" s="7"/>
      <c r="CMK28" s="7"/>
      <c r="CML28" s="7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7"/>
      <c r="CNJ28" s="7"/>
      <c r="CNK28" s="7"/>
      <c r="CNL28" s="7"/>
      <c r="CNM28" s="7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7"/>
      <c r="COK28" s="7"/>
      <c r="COL28" s="7"/>
      <c r="COM28" s="7"/>
      <c r="CON28" s="7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7"/>
      <c r="CPL28" s="7"/>
      <c r="CPM28" s="7"/>
      <c r="CPN28" s="7"/>
      <c r="CPO28" s="7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7"/>
      <c r="CQM28" s="7"/>
      <c r="CQN28" s="7"/>
      <c r="CQO28" s="7"/>
      <c r="CQP28" s="7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7"/>
      <c r="CRN28" s="7"/>
      <c r="CRO28" s="7"/>
      <c r="CRP28" s="7"/>
      <c r="CRQ28" s="7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7"/>
      <c r="CSO28" s="7"/>
      <c r="CSP28" s="7"/>
      <c r="CSQ28" s="7"/>
      <c r="CSR28" s="7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7"/>
      <c r="CTP28" s="7"/>
      <c r="CTQ28" s="7"/>
      <c r="CTR28" s="7"/>
      <c r="CTS28" s="7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7"/>
      <c r="CUQ28" s="7"/>
      <c r="CUR28" s="7"/>
      <c r="CUS28" s="7"/>
      <c r="CUT28" s="7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7"/>
      <c r="CVR28" s="7"/>
      <c r="CVS28" s="7"/>
      <c r="CVT28" s="7"/>
      <c r="CVU28" s="7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7"/>
      <c r="CWS28" s="7"/>
      <c r="CWT28" s="7"/>
      <c r="CWU28" s="7"/>
      <c r="CWV28" s="7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7"/>
      <c r="CXT28" s="7"/>
      <c r="CXU28" s="7"/>
      <c r="CXV28" s="7"/>
      <c r="CXW28" s="7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7"/>
      <c r="CYU28" s="7"/>
      <c r="CYV28" s="7"/>
      <c r="CYW28" s="7"/>
      <c r="CYX28" s="7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7"/>
      <c r="CZV28" s="7"/>
      <c r="CZW28" s="7"/>
      <c r="CZX28" s="7"/>
      <c r="CZY28" s="7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7"/>
      <c r="DAW28" s="7"/>
      <c r="DAX28" s="7"/>
      <c r="DAY28" s="7"/>
      <c r="DAZ28" s="7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7"/>
      <c r="DBX28" s="7"/>
      <c r="DBY28" s="7"/>
      <c r="DBZ28" s="7"/>
      <c r="DCA28" s="7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7"/>
      <c r="DCY28" s="7"/>
      <c r="DCZ28" s="7"/>
      <c r="DDA28" s="7"/>
      <c r="DDB28" s="7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7"/>
      <c r="DDZ28" s="7"/>
      <c r="DEA28" s="7"/>
      <c r="DEB28" s="7"/>
      <c r="DEC28" s="7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7"/>
      <c r="DFA28" s="7"/>
      <c r="DFB28" s="7"/>
      <c r="DFC28" s="7"/>
      <c r="DFD28" s="7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7"/>
      <c r="DGB28" s="7"/>
      <c r="DGC28" s="7"/>
      <c r="DGD28" s="7"/>
      <c r="DGE28" s="7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7"/>
      <c r="DHC28" s="7"/>
      <c r="DHD28" s="7"/>
      <c r="DHE28" s="7"/>
      <c r="DHF28" s="7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7"/>
      <c r="DID28" s="7"/>
      <c r="DIE28" s="7"/>
      <c r="DIF28" s="7"/>
      <c r="DIG28" s="7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7"/>
      <c r="DJE28" s="7"/>
      <c r="DJF28" s="7"/>
      <c r="DJG28" s="7"/>
      <c r="DJH28" s="7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7"/>
      <c r="DKF28" s="7"/>
      <c r="DKG28" s="7"/>
      <c r="DKH28" s="7"/>
      <c r="DKI28" s="7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7"/>
      <c r="DLG28" s="7"/>
      <c r="DLH28" s="7"/>
      <c r="DLI28" s="7"/>
      <c r="DLJ28" s="7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7"/>
      <c r="DMH28" s="7"/>
      <c r="DMI28" s="7"/>
      <c r="DMJ28" s="7"/>
      <c r="DMK28" s="7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7"/>
      <c r="DNI28" s="7"/>
      <c r="DNJ28" s="7"/>
      <c r="DNK28" s="7"/>
      <c r="DNL28" s="7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7"/>
      <c r="DOJ28" s="7"/>
      <c r="DOK28" s="7"/>
      <c r="DOL28" s="7"/>
      <c r="DOM28" s="7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7"/>
      <c r="DPK28" s="7"/>
      <c r="DPL28" s="7"/>
      <c r="DPM28" s="7"/>
      <c r="DPN28" s="7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7"/>
      <c r="DQL28" s="7"/>
      <c r="DQM28" s="7"/>
      <c r="DQN28" s="7"/>
      <c r="DQO28" s="7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7"/>
      <c r="DRM28" s="7"/>
      <c r="DRN28" s="7"/>
      <c r="DRO28" s="7"/>
      <c r="DRP28" s="7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7"/>
      <c r="DSN28" s="7"/>
      <c r="DSO28" s="7"/>
      <c r="DSP28" s="7"/>
      <c r="DSQ28" s="7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7"/>
      <c r="DTO28" s="7"/>
      <c r="DTP28" s="7"/>
      <c r="DTQ28" s="7"/>
      <c r="DTR28" s="7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7"/>
      <c r="DUP28" s="7"/>
      <c r="DUQ28" s="7"/>
      <c r="DUR28" s="7"/>
      <c r="DUS28" s="7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7"/>
      <c r="DVQ28" s="7"/>
      <c r="DVR28" s="7"/>
      <c r="DVS28" s="7"/>
      <c r="DVT28" s="7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7"/>
      <c r="DWR28" s="7"/>
      <c r="DWS28" s="7"/>
      <c r="DWT28" s="7"/>
      <c r="DWU28" s="7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7"/>
      <c r="DXS28" s="7"/>
      <c r="DXT28" s="7"/>
      <c r="DXU28" s="7"/>
      <c r="DXV28" s="7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7"/>
      <c r="DYT28" s="7"/>
      <c r="DYU28" s="7"/>
      <c r="DYV28" s="7"/>
      <c r="DYW28" s="7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7"/>
      <c r="DZU28" s="7"/>
      <c r="DZV28" s="7"/>
      <c r="DZW28" s="7"/>
      <c r="DZX28" s="7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7"/>
      <c r="EAV28" s="7"/>
      <c r="EAW28" s="7"/>
      <c r="EAX28" s="7"/>
      <c r="EAY28" s="7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7"/>
      <c r="EBW28" s="7"/>
      <c r="EBX28" s="7"/>
      <c r="EBY28" s="7"/>
      <c r="EBZ28" s="7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7"/>
      <c r="ECX28" s="7"/>
      <c r="ECY28" s="7"/>
      <c r="ECZ28" s="7"/>
      <c r="EDA28" s="7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7"/>
      <c r="EDY28" s="7"/>
      <c r="EDZ28" s="7"/>
      <c r="EEA28" s="7"/>
      <c r="EEB28" s="7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7"/>
      <c r="EEZ28" s="7"/>
      <c r="EFA28" s="7"/>
      <c r="EFB28" s="7"/>
      <c r="EFC28" s="7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7"/>
      <c r="EGA28" s="7"/>
      <c r="EGB28" s="7"/>
      <c r="EGC28" s="7"/>
      <c r="EGD28" s="7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7"/>
      <c r="EHB28" s="7"/>
      <c r="EHC28" s="7"/>
      <c r="EHD28" s="7"/>
      <c r="EHE28" s="7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7"/>
      <c r="EIC28" s="7"/>
      <c r="EID28" s="7"/>
      <c r="EIE28" s="7"/>
      <c r="EIF28" s="7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7"/>
      <c r="EJD28" s="7"/>
      <c r="EJE28" s="7"/>
      <c r="EJF28" s="7"/>
      <c r="EJG28" s="7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7"/>
      <c r="EKE28" s="7"/>
      <c r="EKF28" s="7"/>
      <c r="EKG28" s="7"/>
      <c r="EKH28" s="7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7"/>
      <c r="ELF28" s="7"/>
      <c r="ELG28" s="7"/>
      <c r="ELH28" s="7"/>
      <c r="ELI28" s="7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7"/>
      <c r="EMG28" s="7"/>
      <c r="EMH28" s="7"/>
      <c r="EMI28" s="7"/>
      <c r="EMJ28" s="7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7"/>
      <c r="ENH28" s="7"/>
      <c r="ENI28" s="7"/>
      <c r="ENJ28" s="7"/>
      <c r="ENK28" s="7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7"/>
      <c r="EOI28" s="7"/>
      <c r="EOJ28" s="7"/>
      <c r="EOK28" s="7"/>
      <c r="EOL28" s="7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7"/>
      <c r="EPJ28" s="7"/>
      <c r="EPK28" s="7"/>
      <c r="EPL28" s="7"/>
      <c r="EPM28" s="7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7"/>
      <c r="EQK28" s="7"/>
      <c r="EQL28" s="7"/>
      <c r="EQM28" s="7"/>
      <c r="EQN28" s="7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7"/>
      <c r="ERL28" s="7"/>
      <c r="ERM28" s="7"/>
      <c r="ERN28" s="7"/>
      <c r="ERO28" s="7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7"/>
      <c r="ESM28" s="7"/>
      <c r="ESN28" s="7"/>
      <c r="ESO28" s="7"/>
      <c r="ESP28" s="7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7"/>
      <c r="ETN28" s="7"/>
      <c r="ETO28" s="7"/>
      <c r="ETP28" s="7"/>
      <c r="ETQ28" s="7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7"/>
      <c r="EUO28" s="7"/>
      <c r="EUP28" s="7"/>
      <c r="EUQ28" s="7"/>
      <c r="EUR28" s="7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7"/>
      <c r="EVP28" s="7"/>
      <c r="EVQ28" s="7"/>
      <c r="EVR28" s="7"/>
      <c r="EVS28" s="7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7"/>
      <c r="EWQ28" s="7"/>
      <c r="EWR28" s="7"/>
      <c r="EWS28" s="7"/>
      <c r="EWT28" s="7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7"/>
      <c r="EXR28" s="7"/>
      <c r="EXS28" s="7"/>
      <c r="EXT28" s="7"/>
      <c r="EXU28" s="7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7"/>
      <c r="EYS28" s="7"/>
      <c r="EYT28" s="7"/>
      <c r="EYU28" s="7"/>
      <c r="EYV28" s="7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7"/>
      <c r="EZT28" s="7"/>
      <c r="EZU28" s="7"/>
      <c r="EZV28" s="7"/>
      <c r="EZW28" s="7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7"/>
      <c r="FAU28" s="7"/>
      <c r="FAV28" s="7"/>
      <c r="FAW28" s="7"/>
      <c r="FAX28" s="7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7"/>
      <c r="FBV28" s="7"/>
      <c r="FBW28" s="7"/>
      <c r="FBX28" s="7"/>
      <c r="FBY28" s="7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7"/>
      <c r="FCW28" s="7"/>
      <c r="FCX28" s="7"/>
      <c r="FCY28" s="7"/>
      <c r="FCZ28" s="7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7"/>
      <c r="FDX28" s="7"/>
      <c r="FDY28" s="7"/>
      <c r="FDZ28" s="7"/>
      <c r="FEA28" s="7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7"/>
      <c r="FEY28" s="7"/>
      <c r="FEZ28" s="7"/>
      <c r="FFA28" s="7"/>
      <c r="FFB28" s="7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7"/>
      <c r="FFZ28" s="7"/>
      <c r="FGA28" s="7"/>
      <c r="FGB28" s="7"/>
      <c r="FGC28" s="7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7"/>
      <c r="FHA28" s="7"/>
      <c r="FHB28" s="7"/>
      <c r="FHC28" s="7"/>
      <c r="FHD28" s="7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7"/>
      <c r="FIB28" s="7"/>
      <c r="FIC28" s="7"/>
      <c r="FID28" s="7"/>
      <c r="FIE28" s="7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7"/>
      <c r="FJC28" s="7"/>
      <c r="FJD28" s="7"/>
      <c r="FJE28" s="7"/>
      <c r="FJF28" s="7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7"/>
      <c r="FKD28" s="7"/>
      <c r="FKE28" s="7"/>
      <c r="FKF28" s="7"/>
      <c r="FKG28" s="7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7"/>
      <c r="FLE28" s="7"/>
      <c r="FLF28" s="7"/>
      <c r="FLG28" s="7"/>
      <c r="FLH28" s="7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7"/>
      <c r="FMF28" s="7"/>
      <c r="FMG28" s="7"/>
      <c r="FMH28" s="7"/>
      <c r="FMI28" s="7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7"/>
      <c r="FNG28" s="7"/>
      <c r="FNH28" s="7"/>
      <c r="FNI28" s="7"/>
      <c r="FNJ28" s="7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7"/>
      <c r="FOH28" s="7"/>
      <c r="FOI28" s="7"/>
      <c r="FOJ28" s="7"/>
      <c r="FOK28" s="7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7"/>
      <c r="FPI28" s="7"/>
      <c r="FPJ28" s="7"/>
      <c r="FPK28" s="7"/>
      <c r="FPL28" s="7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7"/>
      <c r="FQJ28" s="7"/>
      <c r="FQK28" s="7"/>
      <c r="FQL28" s="7"/>
      <c r="FQM28" s="7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7"/>
      <c r="FRK28" s="7"/>
      <c r="FRL28" s="7"/>
      <c r="FRM28" s="7"/>
      <c r="FRN28" s="7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7"/>
      <c r="FSL28" s="7"/>
      <c r="FSM28" s="7"/>
      <c r="FSN28" s="7"/>
      <c r="FSO28" s="7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7"/>
      <c r="FTM28" s="7"/>
      <c r="FTN28" s="7"/>
      <c r="FTO28" s="7"/>
      <c r="FTP28" s="7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7"/>
      <c r="FUN28" s="7"/>
      <c r="FUO28" s="7"/>
      <c r="FUP28" s="7"/>
      <c r="FUQ28" s="7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7"/>
      <c r="FVO28" s="7"/>
      <c r="FVP28" s="7"/>
      <c r="FVQ28" s="7"/>
      <c r="FVR28" s="7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7"/>
      <c r="FWP28" s="7"/>
      <c r="FWQ28" s="7"/>
      <c r="FWR28" s="7"/>
      <c r="FWS28" s="7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7"/>
      <c r="FXQ28" s="7"/>
      <c r="FXR28" s="7"/>
      <c r="FXS28" s="7"/>
      <c r="FXT28" s="7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7"/>
      <c r="FYR28" s="7"/>
      <c r="FYS28" s="7"/>
      <c r="FYT28" s="7"/>
      <c r="FYU28" s="7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7"/>
      <c r="FZS28" s="7"/>
      <c r="FZT28" s="7"/>
      <c r="FZU28" s="7"/>
      <c r="FZV28" s="7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7"/>
      <c r="GAT28" s="7"/>
      <c r="GAU28" s="7"/>
      <c r="GAV28" s="7"/>
      <c r="GAW28" s="7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7"/>
      <c r="GBU28" s="7"/>
      <c r="GBV28" s="7"/>
      <c r="GBW28" s="7"/>
      <c r="GBX28" s="7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7"/>
      <c r="GCV28" s="7"/>
      <c r="GCW28" s="7"/>
      <c r="GCX28" s="7"/>
      <c r="GCY28" s="7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7"/>
      <c r="GDW28" s="7"/>
      <c r="GDX28" s="7"/>
      <c r="GDY28" s="7"/>
      <c r="GDZ28" s="7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7"/>
      <c r="GEX28" s="7"/>
      <c r="GEY28" s="7"/>
      <c r="GEZ28" s="7"/>
      <c r="GFA28" s="7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7"/>
      <c r="GFY28" s="7"/>
      <c r="GFZ28" s="7"/>
      <c r="GGA28" s="7"/>
      <c r="GGB28" s="7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7"/>
      <c r="GGZ28" s="7"/>
      <c r="GHA28" s="7"/>
      <c r="GHB28" s="7"/>
      <c r="GHC28" s="7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7"/>
      <c r="GIA28" s="7"/>
      <c r="GIB28" s="7"/>
      <c r="GIC28" s="7"/>
      <c r="GID28" s="7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7"/>
      <c r="GJB28" s="7"/>
      <c r="GJC28" s="7"/>
      <c r="GJD28" s="7"/>
      <c r="GJE28" s="7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7"/>
      <c r="GKC28" s="7"/>
      <c r="GKD28" s="7"/>
      <c r="GKE28" s="7"/>
      <c r="GKF28" s="7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7"/>
      <c r="GLD28" s="7"/>
      <c r="GLE28" s="7"/>
      <c r="GLF28" s="7"/>
      <c r="GLG28" s="7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7"/>
      <c r="GME28" s="7"/>
      <c r="GMF28" s="7"/>
      <c r="GMG28" s="7"/>
      <c r="GMH28" s="7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7"/>
      <c r="GNF28" s="7"/>
      <c r="GNG28" s="7"/>
      <c r="GNH28" s="7"/>
      <c r="GNI28" s="7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7"/>
      <c r="GOG28" s="7"/>
      <c r="GOH28" s="7"/>
      <c r="GOI28" s="7"/>
      <c r="GOJ28" s="7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7"/>
      <c r="GPH28" s="7"/>
      <c r="GPI28" s="7"/>
      <c r="GPJ28" s="7"/>
      <c r="GPK28" s="7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7"/>
      <c r="GQI28" s="7"/>
      <c r="GQJ28" s="7"/>
      <c r="GQK28" s="7"/>
      <c r="GQL28" s="7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7"/>
      <c r="GRJ28" s="7"/>
      <c r="GRK28" s="7"/>
      <c r="GRL28" s="7"/>
      <c r="GRM28" s="7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7"/>
      <c r="GSK28" s="7"/>
      <c r="GSL28" s="7"/>
      <c r="GSM28" s="7"/>
      <c r="GSN28" s="7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7"/>
      <c r="GTL28" s="7"/>
      <c r="GTM28" s="7"/>
      <c r="GTN28" s="7"/>
      <c r="GTO28" s="7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7"/>
      <c r="GUM28" s="7"/>
      <c r="GUN28" s="7"/>
      <c r="GUO28" s="7"/>
      <c r="GUP28" s="7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7"/>
      <c r="GVN28" s="7"/>
      <c r="GVO28" s="7"/>
      <c r="GVP28" s="7"/>
      <c r="GVQ28" s="7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7"/>
      <c r="GWO28" s="7"/>
      <c r="GWP28" s="7"/>
      <c r="GWQ28" s="7"/>
      <c r="GWR28" s="7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7"/>
      <c r="GXP28" s="7"/>
      <c r="GXQ28" s="7"/>
      <c r="GXR28" s="7"/>
      <c r="GXS28" s="7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7"/>
      <c r="GYQ28" s="7"/>
      <c r="GYR28" s="7"/>
      <c r="GYS28" s="7"/>
      <c r="GYT28" s="7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7"/>
      <c r="GZR28" s="7"/>
      <c r="GZS28" s="7"/>
      <c r="GZT28" s="7"/>
      <c r="GZU28" s="7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7"/>
      <c r="HAS28" s="7"/>
      <c r="HAT28" s="7"/>
      <c r="HAU28" s="7"/>
      <c r="HAV28" s="7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7"/>
      <c r="HBT28" s="7"/>
      <c r="HBU28" s="7"/>
      <c r="HBV28" s="7"/>
      <c r="HBW28" s="7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7"/>
      <c r="HCU28" s="7"/>
      <c r="HCV28" s="7"/>
      <c r="HCW28" s="7"/>
      <c r="HCX28" s="7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7"/>
      <c r="HDV28" s="7"/>
      <c r="HDW28" s="7"/>
      <c r="HDX28" s="7"/>
      <c r="HDY28" s="7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7"/>
      <c r="HEW28" s="7"/>
      <c r="HEX28" s="7"/>
      <c r="HEY28" s="7"/>
      <c r="HEZ28" s="7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7"/>
      <c r="HFX28" s="7"/>
      <c r="HFY28" s="7"/>
      <c r="HFZ28" s="7"/>
      <c r="HGA28" s="7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7"/>
      <c r="HGY28" s="7"/>
      <c r="HGZ28" s="7"/>
      <c r="HHA28" s="7"/>
      <c r="HHB28" s="7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7"/>
      <c r="HHZ28" s="7"/>
      <c r="HIA28" s="7"/>
      <c r="HIB28" s="7"/>
      <c r="HIC28" s="7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7"/>
      <c r="HJA28" s="7"/>
      <c r="HJB28" s="7"/>
      <c r="HJC28" s="7"/>
      <c r="HJD28" s="7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7"/>
      <c r="HKB28" s="7"/>
      <c r="HKC28" s="7"/>
      <c r="HKD28" s="7"/>
      <c r="HKE28" s="7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7"/>
      <c r="HLC28" s="7"/>
      <c r="HLD28" s="7"/>
      <c r="HLE28" s="7"/>
      <c r="HLF28" s="7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7"/>
      <c r="HMD28" s="7"/>
      <c r="HME28" s="7"/>
      <c r="HMF28" s="7"/>
      <c r="HMG28" s="7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7"/>
      <c r="HNE28" s="7"/>
      <c r="HNF28" s="7"/>
      <c r="HNG28" s="7"/>
      <c r="HNH28" s="7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7"/>
      <c r="HOF28" s="7"/>
      <c r="HOG28" s="7"/>
      <c r="HOH28" s="7"/>
      <c r="HOI28" s="7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7"/>
      <c r="HPG28" s="7"/>
      <c r="HPH28" s="7"/>
      <c r="HPI28" s="7"/>
      <c r="HPJ28" s="7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7"/>
      <c r="HQH28" s="7"/>
      <c r="HQI28" s="7"/>
      <c r="HQJ28" s="7"/>
      <c r="HQK28" s="7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7"/>
      <c r="HRI28" s="7"/>
      <c r="HRJ28" s="7"/>
      <c r="HRK28" s="7"/>
      <c r="HRL28" s="7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7"/>
      <c r="HSJ28" s="7"/>
      <c r="HSK28" s="7"/>
      <c r="HSL28" s="7"/>
      <c r="HSM28" s="7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7"/>
      <c r="HTK28" s="7"/>
      <c r="HTL28" s="7"/>
      <c r="HTM28" s="7"/>
      <c r="HTN28" s="7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7"/>
      <c r="HUL28" s="7"/>
      <c r="HUM28" s="7"/>
      <c r="HUN28" s="7"/>
      <c r="HUO28" s="7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7"/>
      <c r="HVM28" s="7"/>
      <c r="HVN28" s="7"/>
      <c r="HVO28" s="7"/>
      <c r="HVP28" s="7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7"/>
      <c r="HWN28" s="7"/>
      <c r="HWO28" s="7"/>
      <c r="HWP28" s="7"/>
      <c r="HWQ28" s="7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7"/>
      <c r="HXO28" s="7"/>
      <c r="HXP28" s="7"/>
      <c r="HXQ28" s="7"/>
      <c r="HXR28" s="7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7"/>
      <c r="HYP28" s="7"/>
      <c r="HYQ28" s="7"/>
      <c r="HYR28" s="7"/>
      <c r="HYS28" s="7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7"/>
      <c r="HZQ28" s="7"/>
      <c r="HZR28" s="7"/>
      <c r="HZS28" s="7"/>
      <c r="HZT28" s="7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7"/>
      <c r="IAR28" s="7"/>
      <c r="IAS28" s="7"/>
      <c r="IAT28" s="7"/>
      <c r="IAU28" s="7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7"/>
      <c r="IBS28" s="7"/>
      <c r="IBT28" s="7"/>
      <c r="IBU28" s="7"/>
      <c r="IBV28" s="7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7"/>
      <c r="ICT28" s="7"/>
      <c r="ICU28" s="7"/>
      <c r="ICV28" s="7"/>
      <c r="ICW28" s="7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7"/>
      <c r="IDU28" s="7"/>
      <c r="IDV28" s="7"/>
      <c r="IDW28" s="7"/>
      <c r="IDX28" s="7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7"/>
      <c r="IEV28" s="7"/>
      <c r="IEW28" s="7"/>
      <c r="IEX28" s="7"/>
      <c r="IEY28" s="7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7"/>
      <c r="IFW28" s="7"/>
      <c r="IFX28" s="7"/>
      <c r="IFY28" s="7"/>
      <c r="IFZ28" s="7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7"/>
      <c r="IGX28" s="7"/>
      <c r="IGY28" s="7"/>
      <c r="IGZ28" s="7"/>
      <c r="IHA28" s="7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7"/>
      <c r="IHY28" s="7"/>
      <c r="IHZ28" s="7"/>
      <c r="IIA28" s="7"/>
      <c r="IIB28" s="7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7"/>
      <c r="IIZ28" s="7"/>
      <c r="IJA28" s="7"/>
      <c r="IJB28" s="7"/>
      <c r="IJC28" s="7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7"/>
      <c r="IKA28" s="7"/>
      <c r="IKB28" s="7"/>
      <c r="IKC28" s="7"/>
      <c r="IKD28" s="7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7"/>
      <c r="ILB28" s="7"/>
      <c r="ILC28" s="7"/>
      <c r="ILD28" s="7"/>
      <c r="ILE28" s="7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7"/>
      <c r="IMC28" s="7"/>
      <c r="IMD28" s="7"/>
      <c r="IME28" s="7"/>
      <c r="IMF28" s="7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7"/>
      <c r="IND28" s="7"/>
      <c r="INE28" s="7"/>
      <c r="INF28" s="7"/>
      <c r="ING28" s="7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7"/>
      <c r="IOE28" s="7"/>
      <c r="IOF28" s="7"/>
      <c r="IOG28" s="7"/>
      <c r="IOH28" s="7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7"/>
      <c r="IPF28" s="7"/>
      <c r="IPG28" s="7"/>
      <c r="IPH28" s="7"/>
      <c r="IPI28" s="7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7"/>
      <c r="IQG28" s="7"/>
      <c r="IQH28" s="7"/>
      <c r="IQI28" s="7"/>
      <c r="IQJ28" s="7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7"/>
      <c r="IRH28" s="7"/>
      <c r="IRI28" s="7"/>
      <c r="IRJ28" s="7"/>
      <c r="IRK28" s="7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7"/>
      <c r="ISI28" s="7"/>
      <c r="ISJ28" s="7"/>
      <c r="ISK28" s="7"/>
      <c r="ISL28" s="7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7"/>
      <c r="ITJ28" s="7"/>
      <c r="ITK28" s="7"/>
      <c r="ITL28" s="7"/>
      <c r="ITM28" s="7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7"/>
      <c r="IUK28" s="7"/>
      <c r="IUL28" s="7"/>
      <c r="IUM28" s="7"/>
      <c r="IUN28" s="7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7"/>
      <c r="IVL28" s="7"/>
      <c r="IVM28" s="7"/>
      <c r="IVN28" s="7"/>
      <c r="IVO28" s="7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7"/>
      <c r="IWM28" s="7"/>
      <c r="IWN28" s="7"/>
      <c r="IWO28" s="7"/>
      <c r="IWP28" s="7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7"/>
      <c r="IXN28" s="7"/>
      <c r="IXO28" s="7"/>
      <c r="IXP28" s="7"/>
      <c r="IXQ28" s="7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7"/>
      <c r="IYO28" s="7"/>
      <c r="IYP28" s="7"/>
      <c r="IYQ28" s="7"/>
      <c r="IYR28" s="7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7"/>
      <c r="IZP28" s="7"/>
      <c r="IZQ28" s="7"/>
      <c r="IZR28" s="7"/>
      <c r="IZS28" s="7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7"/>
      <c r="JAQ28" s="7"/>
      <c r="JAR28" s="7"/>
      <c r="JAS28" s="7"/>
      <c r="JAT28" s="7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7"/>
      <c r="JBR28" s="7"/>
      <c r="JBS28" s="7"/>
      <c r="JBT28" s="7"/>
      <c r="JBU28" s="7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7"/>
      <c r="JCS28" s="7"/>
      <c r="JCT28" s="7"/>
      <c r="JCU28" s="7"/>
      <c r="JCV28" s="7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7"/>
      <c r="JDT28" s="7"/>
      <c r="JDU28" s="7"/>
      <c r="JDV28" s="7"/>
      <c r="JDW28" s="7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7"/>
      <c r="JEU28" s="7"/>
      <c r="JEV28" s="7"/>
      <c r="JEW28" s="7"/>
      <c r="JEX28" s="7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7"/>
      <c r="JFV28" s="7"/>
      <c r="JFW28" s="7"/>
      <c r="JFX28" s="7"/>
      <c r="JFY28" s="7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7"/>
      <c r="JGW28" s="7"/>
      <c r="JGX28" s="7"/>
      <c r="JGY28" s="7"/>
      <c r="JGZ28" s="7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7"/>
      <c r="JHX28" s="7"/>
      <c r="JHY28" s="7"/>
      <c r="JHZ28" s="7"/>
      <c r="JIA28" s="7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7"/>
      <c r="JIY28" s="7"/>
      <c r="JIZ28" s="7"/>
      <c r="JJA28" s="7"/>
      <c r="JJB28" s="7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7"/>
      <c r="JJZ28" s="7"/>
      <c r="JKA28" s="7"/>
      <c r="JKB28" s="7"/>
      <c r="JKC28" s="7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7"/>
      <c r="JLA28" s="7"/>
      <c r="JLB28" s="7"/>
      <c r="JLC28" s="7"/>
      <c r="JLD28" s="7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7"/>
      <c r="JMB28" s="7"/>
      <c r="JMC28" s="7"/>
      <c r="JMD28" s="7"/>
      <c r="JME28" s="7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7"/>
      <c r="JNC28" s="7"/>
      <c r="JND28" s="7"/>
      <c r="JNE28" s="7"/>
      <c r="JNF28" s="7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7"/>
      <c r="JOD28" s="7"/>
      <c r="JOE28" s="7"/>
      <c r="JOF28" s="7"/>
      <c r="JOG28" s="7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7"/>
      <c r="JPE28" s="7"/>
      <c r="JPF28" s="7"/>
      <c r="JPG28" s="7"/>
      <c r="JPH28" s="7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7"/>
      <c r="JQF28" s="7"/>
      <c r="JQG28" s="7"/>
      <c r="JQH28" s="7"/>
      <c r="JQI28" s="7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7"/>
      <c r="JRG28" s="7"/>
      <c r="JRH28" s="7"/>
      <c r="JRI28" s="7"/>
      <c r="JRJ28" s="7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7"/>
      <c r="JSH28" s="7"/>
      <c r="JSI28" s="7"/>
      <c r="JSJ28" s="7"/>
      <c r="JSK28" s="7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7"/>
      <c r="JTI28" s="7"/>
      <c r="JTJ28" s="7"/>
      <c r="JTK28" s="7"/>
      <c r="JTL28" s="7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7"/>
      <c r="JUJ28" s="7"/>
      <c r="JUK28" s="7"/>
      <c r="JUL28" s="7"/>
      <c r="JUM28" s="7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7"/>
      <c r="JVK28" s="7"/>
      <c r="JVL28" s="7"/>
      <c r="JVM28" s="7"/>
      <c r="JVN28" s="7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7"/>
      <c r="JWL28" s="7"/>
      <c r="JWM28" s="7"/>
      <c r="JWN28" s="7"/>
      <c r="JWO28" s="7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7"/>
      <c r="JXM28" s="7"/>
      <c r="JXN28" s="7"/>
      <c r="JXO28" s="7"/>
      <c r="JXP28" s="7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7"/>
      <c r="JYN28" s="7"/>
      <c r="JYO28" s="7"/>
      <c r="JYP28" s="7"/>
      <c r="JYQ28" s="7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7"/>
      <c r="JZO28" s="7"/>
      <c r="JZP28" s="7"/>
      <c r="JZQ28" s="7"/>
      <c r="JZR28" s="7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7"/>
      <c r="KAP28" s="7"/>
      <c r="KAQ28" s="7"/>
      <c r="KAR28" s="7"/>
      <c r="KAS28" s="7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7"/>
      <c r="KBQ28" s="7"/>
      <c r="KBR28" s="7"/>
      <c r="KBS28" s="7"/>
      <c r="KBT28" s="7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7"/>
      <c r="KCR28" s="7"/>
      <c r="KCS28" s="7"/>
      <c r="KCT28" s="7"/>
      <c r="KCU28" s="7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7"/>
      <c r="KDS28" s="7"/>
      <c r="KDT28" s="7"/>
      <c r="KDU28" s="7"/>
      <c r="KDV28" s="7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7"/>
      <c r="KET28" s="7"/>
      <c r="KEU28" s="7"/>
      <c r="KEV28" s="7"/>
      <c r="KEW28" s="7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7"/>
      <c r="KFU28" s="7"/>
      <c r="KFV28" s="7"/>
      <c r="KFW28" s="7"/>
      <c r="KFX28" s="7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7"/>
      <c r="KGV28" s="7"/>
      <c r="KGW28" s="7"/>
      <c r="KGX28" s="7"/>
      <c r="KGY28" s="7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7"/>
      <c r="KHW28" s="7"/>
      <c r="KHX28" s="7"/>
      <c r="KHY28" s="7"/>
      <c r="KHZ28" s="7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7"/>
      <c r="KIX28" s="7"/>
      <c r="KIY28" s="7"/>
      <c r="KIZ28" s="7"/>
      <c r="KJA28" s="7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7"/>
      <c r="KJY28" s="7"/>
      <c r="KJZ28" s="7"/>
      <c r="KKA28" s="7"/>
      <c r="KKB28" s="7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7"/>
      <c r="KKZ28" s="7"/>
      <c r="KLA28" s="7"/>
      <c r="KLB28" s="7"/>
      <c r="KLC28" s="7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7"/>
      <c r="KMA28" s="7"/>
      <c r="KMB28" s="7"/>
      <c r="KMC28" s="7"/>
      <c r="KMD28" s="7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7"/>
      <c r="KNB28" s="7"/>
      <c r="KNC28" s="7"/>
      <c r="KND28" s="7"/>
      <c r="KNE28" s="7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7"/>
      <c r="KOC28" s="7"/>
      <c r="KOD28" s="7"/>
      <c r="KOE28" s="7"/>
      <c r="KOF28" s="7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7"/>
      <c r="KPD28" s="7"/>
      <c r="KPE28" s="7"/>
      <c r="KPF28" s="7"/>
      <c r="KPG28" s="7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7"/>
      <c r="KQE28" s="7"/>
      <c r="KQF28" s="7"/>
      <c r="KQG28" s="7"/>
      <c r="KQH28" s="7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7"/>
      <c r="KRF28" s="7"/>
      <c r="KRG28" s="7"/>
      <c r="KRH28" s="7"/>
      <c r="KRI28" s="7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7"/>
      <c r="KSG28" s="7"/>
      <c r="KSH28" s="7"/>
      <c r="KSI28" s="7"/>
      <c r="KSJ28" s="7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7"/>
      <c r="KTH28" s="7"/>
      <c r="KTI28" s="7"/>
      <c r="KTJ28" s="7"/>
      <c r="KTK28" s="7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7"/>
      <c r="KUI28" s="7"/>
      <c r="KUJ28" s="7"/>
      <c r="KUK28" s="7"/>
      <c r="KUL28" s="7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7"/>
      <c r="KVJ28" s="7"/>
      <c r="KVK28" s="7"/>
      <c r="KVL28" s="7"/>
      <c r="KVM28" s="7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7"/>
      <c r="KWK28" s="7"/>
      <c r="KWL28" s="7"/>
      <c r="KWM28" s="7"/>
      <c r="KWN28" s="7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7"/>
      <c r="KXL28" s="7"/>
      <c r="KXM28" s="7"/>
      <c r="KXN28" s="7"/>
      <c r="KXO28" s="7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7"/>
      <c r="KYM28" s="7"/>
      <c r="KYN28" s="7"/>
      <c r="KYO28" s="7"/>
      <c r="KYP28" s="7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7"/>
      <c r="KZN28" s="7"/>
      <c r="KZO28" s="7"/>
      <c r="KZP28" s="7"/>
      <c r="KZQ28" s="7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7"/>
      <c r="LAO28" s="7"/>
      <c r="LAP28" s="7"/>
      <c r="LAQ28" s="7"/>
      <c r="LAR28" s="7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7"/>
      <c r="LBP28" s="7"/>
      <c r="LBQ28" s="7"/>
      <c r="LBR28" s="7"/>
      <c r="LBS28" s="7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7"/>
      <c r="LCQ28" s="7"/>
      <c r="LCR28" s="7"/>
      <c r="LCS28" s="7"/>
      <c r="LCT28" s="7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7"/>
      <c r="LDR28" s="7"/>
      <c r="LDS28" s="7"/>
      <c r="LDT28" s="7"/>
      <c r="LDU28" s="7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7"/>
      <c r="LES28" s="7"/>
      <c r="LET28" s="7"/>
      <c r="LEU28" s="7"/>
      <c r="LEV28" s="7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7"/>
      <c r="LFT28" s="7"/>
      <c r="LFU28" s="7"/>
      <c r="LFV28" s="7"/>
      <c r="LFW28" s="7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7"/>
      <c r="LGU28" s="7"/>
      <c r="LGV28" s="7"/>
      <c r="LGW28" s="7"/>
      <c r="LGX28" s="7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7"/>
      <c r="LHV28" s="7"/>
      <c r="LHW28" s="7"/>
      <c r="LHX28" s="7"/>
      <c r="LHY28" s="7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7"/>
      <c r="LIW28" s="7"/>
      <c r="LIX28" s="7"/>
      <c r="LIY28" s="7"/>
      <c r="LIZ28" s="7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7"/>
      <c r="LJX28" s="7"/>
      <c r="LJY28" s="7"/>
      <c r="LJZ28" s="7"/>
      <c r="LKA28" s="7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7"/>
      <c r="LKY28" s="7"/>
      <c r="LKZ28" s="7"/>
      <c r="LLA28" s="7"/>
      <c r="LLB28" s="7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7"/>
      <c r="LLZ28" s="7"/>
      <c r="LMA28" s="7"/>
      <c r="LMB28" s="7"/>
      <c r="LMC28" s="7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7"/>
      <c r="LNA28" s="7"/>
      <c r="LNB28" s="7"/>
      <c r="LNC28" s="7"/>
      <c r="LND28" s="7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7"/>
      <c r="LOB28" s="7"/>
      <c r="LOC28" s="7"/>
      <c r="LOD28" s="7"/>
      <c r="LOE28" s="7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7"/>
      <c r="LPC28" s="7"/>
      <c r="LPD28" s="7"/>
      <c r="LPE28" s="7"/>
      <c r="LPF28" s="7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7"/>
      <c r="LQD28" s="7"/>
      <c r="LQE28" s="7"/>
      <c r="LQF28" s="7"/>
      <c r="LQG28" s="7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7"/>
      <c r="LRE28" s="7"/>
      <c r="LRF28" s="7"/>
      <c r="LRG28" s="7"/>
      <c r="LRH28" s="7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7"/>
      <c r="LSF28" s="7"/>
      <c r="LSG28" s="7"/>
      <c r="LSH28" s="7"/>
      <c r="LSI28" s="7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7"/>
      <c r="LTG28" s="7"/>
      <c r="LTH28" s="7"/>
      <c r="LTI28" s="7"/>
      <c r="LTJ28" s="7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7"/>
      <c r="LUH28" s="7"/>
      <c r="LUI28" s="7"/>
      <c r="LUJ28" s="7"/>
      <c r="LUK28" s="7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7"/>
      <c r="LVI28" s="7"/>
      <c r="LVJ28" s="7"/>
      <c r="LVK28" s="7"/>
      <c r="LVL28" s="7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7"/>
      <c r="LWJ28" s="7"/>
      <c r="LWK28" s="7"/>
      <c r="LWL28" s="7"/>
      <c r="LWM28" s="7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7"/>
      <c r="LXK28" s="7"/>
      <c r="LXL28" s="7"/>
      <c r="LXM28" s="7"/>
      <c r="LXN28" s="7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7"/>
      <c r="LYL28" s="7"/>
      <c r="LYM28" s="7"/>
      <c r="LYN28" s="7"/>
      <c r="LYO28" s="7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7"/>
      <c r="LZM28" s="7"/>
      <c r="LZN28" s="7"/>
      <c r="LZO28" s="7"/>
      <c r="LZP28" s="7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7"/>
      <c r="MAN28" s="7"/>
      <c r="MAO28" s="7"/>
      <c r="MAP28" s="7"/>
      <c r="MAQ28" s="7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7"/>
      <c r="MBO28" s="7"/>
      <c r="MBP28" s="7"/>
      <c r="MBQ28" s="7"/>
      <c r="MBR28" s="7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7"/>
      <c r="MCP28" s="7"/>
      <c r="MCQ28" s="7"/>
      <c r="MCR28" s="7"/>
      <c r="MCS28" s="7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7"/>
      <c r="MDQ28" s="7"/>
      <c r="MDR28" s="7"/>
      <c r="MDS28" s="7"/>
      <c r="MDT28" s="7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7"/>
      <c r="MER28" s="7"/>
      <c r="MES28" s="7"/>
      <c r="MET28" s="7"/>
      <c r="MEU28" s="7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7"/>
      <c r="MFS28" s="7"/>
      <c r="MFT28" s="7"/>
      <c r="MFU28" s="7"/>
      <c r="MFV28" s="7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7"/>
      <c r="MGT28" s="7"/>
      <c r="MGU28" s="7"/>
      <c r="MGV28" s="7"/>
      <c r="MGW28" s="7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7"/>
      <c r="MHU28" s="7"/>
      <c r="MHV28" s="7"/>
      <c r="MHW28" s="7"/>
      <c r="MHX28" s="7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7"/>
      <c r="MIV28" s="7"/>
      <c r="MIW28" s="7"/>
      <c r="MIX28" s="7"/>
      <c r="MIY28" s="7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7"/>
      <c r="MJW28" s="7"/>
      <c r="MJX28" s="7"/>
      <c r="MJY28" s="7"/>
      <c r="MJZ28" s="7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7"/>
      <c r="MKX28" s="7"/>
      <c r="MKY28" s="7"/>
      <c r="MKZ28" s="7"/>
      <c r="MLA28" s="7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7"/>
      <c r="MLY28" s="7"/>
      <c r="MLZ28" s="7"/>
      <c r="MMA28" s="7"/>
      <c r="MMB28" s="7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7"/>
      <c r="MMZ28" s="7"/>
      <c r="MNA28" s="7"/>
      <c r="MNB28" s="7"/>
      <c r="MNC28" s="7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7"/>
      <c r="MOA28" s="7"/>
      <c r="MOB28" s="7"/>
      <c r="MOC28" s="7"/>
      <c r="MOD28" s="7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7"/>
      <c r="MPB28" s="7"/>
      <c r="MPC28" s="7"/>
      <c r="MPD28" s="7"/>
      <c r="MPE28" s="7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7"/>
      <c r="MQC28" s="7"/>
      <c r="MQD28" s="7"/>
      <c r="MQE28" s="7"/>
      <c r="MQF28" s="7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7"/>
      <c r="MRD28" s="7"/>
      <c r="MRE28" s="7"/>
      <c r="MRF28" s="7"/>
      <c r="MRG28" s="7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7"/>
      <c r="MSE28" s="7"/>
      <c r="MSF28" s="7"/>
      <c r="MSG28" s="7"/>
      <c r="MSH28" s="7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7"/>
      <c r="MTF28" s="7"/>
      <c r="MTG28" s="7"/>
      <c r="MTH28" s="7"/>
      <c r="MTI28" s="7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7"/>
      <c r="MUG28" s="7"/>
      <c r="MUH28" s="7"/>
      <c r="MUI28" s="7"/>
      <c r="MUJ28" s="7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7"/>
      <c r="MVH28" s="7"/>
      <c r="MVI28" s="7"/>
      <c r="MVJ28" s="7"/>
      <c r="MVK28" s="7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7"/>
      <c r="MWI28" s="7"/>
      <c r="MWJ28" s="7"/>
      <c r="MWK28" s="7"/>
      <c r="MWL28" s="7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7"/>
      <c r="MXJ28" s="7"/>
      <c r="MXK28" s="7"/>
      <c r="MXL28" s="7"/>
      <c r="MXM28" s="7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7"/>
      <c r="MYK28" s="7"/>
      <c r="MYL28" s="7"/>
      <c r="MYM28" s="7"/>
      <c r="MYN28" s="7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7"/>
      <c r="MZL28" s="7"/>
      <c r="MZM28" s="7"/>
      <c r="MZN28" s="7"/>
      <c r="MZO28" s="7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7"/>
      <c r="NAM28" s="7"/>
      <c r="NAN28" s="7"/>
      <c r="NAO28" s="7"/>
      <c r="NAP28" s="7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7"/>
      <c r="NBN28" s="7"/>
      <c r="NBO28" s="7"/>
      <c r="NBP28" s="7"/>
      <c r="NBQ28" s="7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7"/>
      <c r="NCO28" s="7"/>
      <c r="NCP28" s="7"/>
      <c r="NCQ28" s="7"/>
      <c r="NCR28" s="7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7"/>
      <c r="NDP28" s="7"/>
      <c r="NDQ28" s="7"/>
      <c r="NDR28" s="7"/>
      <c r="NDS28" s="7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7"/>
      <c r="NEQ28" s="7"/>
      <c r="NER28" s="7"/>
      <c r="NES28" s="7"/>
      <c r="NET28" s="7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7"/>
      <c r="NFR28" s="7"/>
      <c r="NFS28" s="7"/>
      <c r="NFT28" s="7"/>
      <c r="NFU28" s="7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7"/>
      <c r="NGS28" s="7"/>
      <c r="NGT28" s="7"/>
      <c r="NGU28" s="7"/>
      <c r="NGV28" s="7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7"/>
      <c r="NHT28" s="7"/>
      <c r="NHU28" s="7"/>
      <c r="NHV28" s="7"/>
      <c r="NHW28" s="7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7"/>
      <c r="NIU28" s="7"/>
      <c r="NIV28" s="7"/>
      <c r="NIW28" s="7"/>
      <c r="NIX28" s="7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7"/>
      <c r="NJV28" s="7"/>
      <c r="NJW28" s="7"/>
      <c r="NJX28" s="7"/>
      <c r="NJY28" s="7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7"/>
      <c r="NKW28" s="7"/>
      <c r="NKX28" s="7"/>
      <c r="NKY28" s="7"/>
      <c r="NKZ28" s="7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7"/>
      <c r="NLX28" s="7"/>
      <c r="NLY28" s="7"/>
      <c r="NLZ28" s="7"/>
      <c r="NMA28" s="7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7"/>
      <c r="NMY28" s="7"/>
      <c r="NMZ28" s="7"/>
      <c r="NNA28" s="7"/>
      <c r="NNB28" s="7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7"/>
      <c r="NNZ28" s="7"/>
      <c r="NOA28" s="7"/>
      <c r="NOB28" s="7"/>
      <c r="NOC28" s="7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7"/>
      <c r="NPA28" s="7"/>
      <c r="NPB28" s="7"/>
      <c r="NPC28" s="7"/>
      <c r="NPD28" s="7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7"/>
      <c r="NQB28" s="7"/>
      <c r="NQC28" s="7"/>
      <c r="NQD28" s="7"/>
      <c r="NQE28" s="7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7"/>
      <c r="NRC28" s="7"/>
      <c r="NRD28" s="7"/>
      <c r="NRE28" s="7"/>
      <c r="NRF28" s="7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7"/>
      <c r="NSD28" s="7"/>
      <c r="NSE28" s="7"/>
      <c r="NSF28" s="7"/>
      <c r="NSG28" s="7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7"/>
      <c r="NTE28" s="7"/>
      <c r="NTF28" s="7"/>
      <c r="NTG28" s="7"/>
      <c r="NTH28" s="7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7"/>
      <c r="NUF28" s="7"/>
      <c r="NUG28" s="7"/>
      <c r="NUH28" s="7"/>
      <c r="NUI28" s="7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7"/>
      <c r="NVG28" s="7"/>
      <c r="NVH28" s="7"/>
      <c r="NVI28" s="7"/>
      <c r="NVJ28" s="7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7"/>
      <c r="NWH28" s="7"/>
      <c r="NWI28" s="7"/>
      <c r="NWJ28" s="7"/>
      <c r="NWK28" s="7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7"/>
      <c r="NXI28" s="7"/>
      <c r="NXJ28" s="7"/>
      <c r="NXK28" s="7"/>
      <c r="NXL28" s="7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7"/>
      <c r="NYJ28" s="7"/>
      <c r="NYK28" s="7"/>
      <c r="NYL28" s="7"/>
      <c r="NYM28" s="7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7"/>
      <c r="NZK28" s="7"/>
      <c r="NZL28" s="7"/>
      <c r="NZM28" s="7"/>
      <c r="NZN28" s="7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7"/>
      <c r="OAL28" s="7"/>
      <c r="OAM28" s="7"/>
      <c r="OAN28" s="7"/>
      <c r="OAO28" s="7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7"/>
      <c r="OBM28" s="7"/>
      <c r="OBN28" s="7"/>
      <c r="OBO28" s="7"/>
      <c r="OBP28" s="7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7"/>
      <c r="OCN28" s="7"/>
      <c r="OCO28" s="7"/>
      <c r="OCP28" s="7"/>
      <c r="OCQ28" s="7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7"/>
      <c r="ODO28" s="7"/>
      <c r="ODP28" s="7"/>
      <c r="ODQ28" s="7"/>
      <c r="ODR28" s="7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7"/>
      <c r="OEP28" s="7"/>
      <c r="OEQ28" s="7"/>
      <c r="OER28" s="7"/>
      <c r="OES28" s="7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7"/>
      <c r="OFQ28" s="7"/>
      <c r="OFR28" s="7"/>
      <c r="OFS28" s="7"/>
      <c r="OFT28" s="7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7"/>
      <c r="OGR28" s="7"/>
      <c r="OGS28" s="7"/>
      <c r="OGT28" s="7"/>
      <c r="OGU28" s="7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7"/>
      <c r="OHS28" s="7"/>
      <c r="OHT28" s="7"/>
      <c r="OHU28" s="7"/>
      <c r="OHV28" s="7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7"/>
      <c r="OIT28" s="7"/>
      <c r="OIU28" s="7"/>
      <c r="OIV28" s="7"/>
      <c r="OIW28" s="7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7"/>
      <c r="OJU28" s="7"/>
      <c r="OJV28" s="7"/>
      <c r="OJW28" s="7"/>
      <c r="OJX28" s="7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7"/>
      <c r="OKV28" s="7"/>
      <c r="OKW28" s="7"/>
      <c r="OKX28" s="7"/>
      <c r="OKY28" s="7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7"/>
      <c r="OLW28" s="7"/>
      <c r="OLX28" s="7"/>
      <c r="OLY28" s="7"/>
      <c r="OLZ28" s="7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7"/>
      <c r="OMX28" s="7"/>
      <c r="OMY28" s="7"/>
      <c r="OMZ28" s="7"/>
      <c r="ONA28" s="7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7"/>
      <c r="ONY28" s="7"/>
      <c r="ONZ28" s="7"/>
      <c r="OOA28" s="7"/>
      <c r="OOB28" s="7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7"/>
      <c r="OOZ28" s="7"/>
      <c r="OPA28" s="7"/>
      <c r="OPB28" s="7"/>
      <c r="OPC28" s="7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7"/>
      <c r="OQA28" s="7"/>
      <c r="OQB28" s="7"/>
      <c r="OQC28" s="7"/>
      <c r="OQD28" s="7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7"/>
      <c r="ORB28" s="7"/>
      <c r="ORC28" s="7"/>
      <c r="ORD28" s="7"/>
      <c r="ORE28" s="7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7"/>
      <c r="OSC28" s="7"/>
      <c r="OSD28" s="7"/>
      <c r="OSE28" s="7"/>
      <c r="OSF28" s="7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7"/>
      <c r="OTD28" s="7"/>
      <c r="OTE28" s="7"/>
      <c r="OTF28" s="7"/>
      <c r="OTG28" s="7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7"/>
      <c r="OUE28" s="7"/>
      <c r="OUF28" s="7"/>
      <c r="OUG28" s="7"/>
      <c r="OUH28" s="7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7"/>
      <c r="OVF28" s="7"/>
      <c r="OVG28" s="7"/>
      <c r="OVH28" s="7"/>
      <c r="OVI28" s="7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7"/>
      <c r="OWG28" s="7"/>
      <c r="OWH28" s="7"/>
      <c r="OWI28" s="7"/>
      <c r="OWJ28" s="7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7"/>
      <c r="OXH28" s="7"/>
      <c r="OXI28" s="7"/>
      <c r="OXJ28" s="7"/>
      <c r="OXK28" s="7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7"/>
      <c r="OYI28" s="7"/>
      <c r="OYJ28" s="7"/>
      <c r="OYK28" s="7"/>
      <c r="OYL28" s="7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7"/>
      <c r="OZJ28" s="7"/>
      <c r="OZK28" s="7"/>
      <c r="OZL28" s="7"/>
      <c r="OZM28" s="7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7"/>
      <c r="PAK28" s="7"/>
      <c r="PAL28" s="7"/>
      <c r="PAM28" s="7"/>
      <c r="PAN28" s="7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7"/>
      <c r="PBL28" s="7"/>
      <c r="PBM28" s="7"/>
      <c r="PBN28" s="7"/>
      <c r="PBO28" s="7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7"/>
      <c r="PCM28" s="7"/>
      <c r="PCN28" s="7"/>
      <c r="PCO28" s="7"/>
      <c r="PCP28" s="7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7"/>
      <c r="PDN28" s="7"/>
      <c r="PDO28" s="7"/>
      <c r="PDP28" s="7"/>
      <c r="PDQ28" s="7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7"/>
      <c r="PEO28" s="7"/>
      <c r="PEP28" s="7"/>
      <c r="PEQ28" s="7"/>
      <c r="PER28" s="7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7"/>
      <c r="PFP28" s="7"/>
      <c r="PFQ28" s="7"/>
      <c r="PFR28" s="7"/>
      <c r="PFS28" s="7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7"/>
      <c r="PGQ28" s="7"/>
      <c r="PGR28" s="7"/>
      <c r="PGS28" s="7"/>
      <c r="PGT28" s="7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7"/>
      <c r="PHR28" s="7"/>
      <c r="PHS28" s="7"/>
      <c r="PHT28" s="7"/>
      <c r="PHU28" s="7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7"/>
      <c r="PIS28" s="7"/>
      <c r="PIT28" s="7"/>
      <c r="PIU28" s="7"/>
      <c r="PIV28" s="7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7"/>
      <c r="PJT28" s="7"/>
      <c r="PJU28" s="7"/>
      <c r="PJV28" s="7"/>
      <c r="PJW28" s="7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7"/>
      <c r="PKU28" s="7"/>
      <c r="PKV28" s="7"/>
      <c r="PKW28" s="7"/>
      <c r="PKX28" s="7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7"/>
      <c r="PLV28" s="7"/>
      <c r="PLW28" s="7"/>
      <c r="PLX28" s="7"/>
      <c r="PLY28" s="7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7"/>
      <c r="PMW28" s="7"/>
      <c r="PMX28" s="7"/>
      <c r="PMY28" s="7"/>
      <c r="PMZ28" s="7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7"/>
      <c r="PNX28" s="7"/>
      <c r="PNY28" s="7"/>
      <c r="PNZ28" s="7"/>
      <c r="POA28" s="7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7"/>
      <c r="POY28" s="7"/>
      <c r="POZ28" s="7"/>
      <c r="PPA28" s="7"/>
      <c r="PPB28" s="7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7"/>
      <c r="PPZ28" s="7"/>
      <c r="PQA28" s="7"/>
      <c r="PQB28" s="7"/>
      <c r="PQC28" s="7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7"/>
      <c r="PRA28" s="7"/>
      <c r="PRB28" s="7"/>
      <c r="PRC28" s="7"/>
      <c r="PRD28" s="7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7"/>
      <c r="PSB28" s="7"/>
      <c r="PSC28" s="7"/>
      <c r="PSD28" s="7"/>
      <c r="PSE28" s="7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7"/>
      <c r="PTC28" s="7"/>
      <c r="PTD28" s="7"/>
      <c r="PTE28" s="7"/>
      <c r="PTF28" s="7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7"/>
      <c r="PUD28" s="7"/>
      <c r="PUE28" s="7"/>
      <c r="PUF28" s="7"/>
      <c r="PUG28" s="7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7"/>
      <c r="PVE28" s="7"/>
      <c r="PVF28" s="7"/>
      <c r="PVG28" s="7"/>
      <c r="PVH28" s="7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7"/>
      <c r="PWF28" s="7"/>
      <c r="PWG28" s="7"/>
      <c r="PWH28" s="7"/>
      <c r="PWI28" s="7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7"/>
      <c r="PXG28" s="7"/>
      <c r="PXH28" s="7"/>
      <c r="PXI28" s="7"/>
      <c r="PXJ28" s="7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7"/>
      <c r="PYH28" s="7"/>
      <c r="PYI28" s="7"/>
      <c r="PYJ28" s="7"/>
      <c r="PYK28" s="7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7"/>
      <c r="PZI28" s="7"/>
      <c r="PZJ28" s="7"/>
      <c r="PZK28" s="7"/>
      <c r="PZL28" s="7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7"/>
      <c r="QAJ28" s="7"/>
      <c r="QAK28" s="7"/>
      <c r="QAL28" s="7"/>
      <c r="QAM28" s="7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7"/>
      <c r="QBK28" s="7"/>
      <c r="QBL28" s="7"/>
      <c r="QBM28" s="7"/>
      <c r="QBN28" s="7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7"/>
      <c r="QCL28" s="7"/>
      <c r="QCM28" s="7"/>
      <c r="QCN28" s="7"/>
      <c r="QCO28" s="7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7"/>
      <c r="QDM28" s="7"/>
      <c r="QDN28" s="7"/>
      <c r="QDO28" s="7"/>
      <c r="QDP28" s="7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7"/>
      <c r="QEN28" s="7"/>
      <c r="QEO28" s="7"/>
      <c r="QEP28" s="7"/>
      <c r="QEQ28" s="7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7"/>
      <c r="QFO28" s="7"/>
      <c r="QFP28" s="7"/>
      <c r="QFQ28" s="7"/>
      <c r="QFR28" s="7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7"/>
      <c r="QGP28" s="7"/>
      <c r="QGQ28" s="7"/>
      <c r="QGR28" s="7"/>
      <c r="QGS28" s="7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7"/>
      <c r="QHQ28" s="7"/>
      <c r="QHR28" s="7"/>
      <c r="QHS28" s="7"/>
      <c r="QHT28" s="7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7"/>
      <c r="QIR28" s="7"/>
      <c r="QIS28" s="7"/>
      <c r="QIT28" s="7"/>
      <c r="QIU28" s="7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7"/>
      <c r="QJS28" s="7"/>
      <c r="QJT28" s="7"/>
      <c r="QJU28" s="7"/>
      <c r="QJV28" s="7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7"/>
      <c r="QKT28" s="7"/>
      <c r="QKU28" s="7"/>
      <c r="QKV28" s="7"/>
      <c r="QKW28" s="7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7"/>
      <c r="QLU28" s="7"/>
      <c r="QLV28" s="7"/>
      <c r="QLW28" s="7"/>
      <c r="QLX28" s="7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7"/>
      <c r="QMV28" s="7"/>
      <c r="QMW28" s="7"/>
      <c r="QMX28" s="7"/>
      <c r="QMY28" s="7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7"/>
      <c r="QNW28" s="7"/>
      <c r="QNX28" s="7"/>
      <c r="QNY28" s="7"/>
      <c r="QNZ28" s="7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7"/>
      <c r="QOX28" s="7"/>
      <c r="QOY28" s="7"/>
      <c r="QOZ28" s="7"/>
      <c r="QPA28" s="7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7"/>
      <c r="QPY28" s="7"/>
      <c r="QPZ28" s="7"/>
      <c r="QQA28" s="7"/>
      <c r="QQB28" s="7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7"/>
      <c r="QQZ28" s="7"/>
      <c r="QRA28" s="7"/>
      <c r="QRB28" s="7"/>
      <c r="QRC28" s="7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7"/>
      <c r="QSA28" s="7"/>
      <c r="QSB28" s="7"/>
      <c r="QSC28" s="7"/>
      <c r="QSD28" s="7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7"/>
      <c r="QTB28" s="7"/>
      <c r="QTC28" s="7"/>
      <c r="QTD28" s="7"/>
      <c r="QTE28" s="7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7"/>
      <c r="QUC28" s="7"/>
      <c r="QUD28" s="7"/>
      <c r="QUE28" s="7"/>
      <c r="QUF28" s="7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7"/>
      <c r="QVD28" s="7"/>
      <c r="QVE28" s="7"/>
      <c r="QVF28" s="7"/>
      <c r="QVG28" s="7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7"/>
      <c r="QWE28" s="7"/>
      <c r="QWF28" s="7"/>
      <c r="QWG28" s="7"/>
      <c r="QWH28" s="7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7"/>
      <c r="QXF28" s="7"/>
      <c r="QXG28" s="7"/>
      <c r="QXH28" s="7"/>
      <c r="QXI28" s="7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7"/>
      <c r="QYG28" s="7"/>
      <c r="QYH28" s="7"/>
      <c r="QYI28" s="7"/>
      <c r="QYJ28" s="7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7"/>
      <c r="QZH28" s="7"/>
      <c r="QZI28" s="7"/>
      <c r="QZJ28" s="7"/>
      <c r="QZK28" s="7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7"/>
      <c r="RAI28" s="7"/>
      <c r="RAJ28" s="7"/>
      <c r="RAK28" s="7"/>
      <c r="RAL28" s="7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7"/>
      <c r="RBJ28" s="7"/>
      <c r="RBK28" s="7"/>
      <c r="RBL28" s="7"/>
      <c r="RBM28" s="7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7"/>
      <c r="RCK28" s="7"/>
      <c r="RCL28" s="7"/>
      <c r="RCM28" s="7"/>
      <c r="RCN28" s="7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7"/>
      <c r="RDL28" s="7"/>
      <c r="RDM28" s="7"/>
      <c r="RDN28" s="7"/>
      <c r="RDO28" s="7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7"/>
      <c r="REM28" s="7"/>
      <c r="REN28" s="7"/>
      <c r="REO28" s="7"/>
      <c r="REP28" s="7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7"/>
      <c r="RFN28" s="7"/>
      <c r="RFO28" s="7"/>
      <c r="RFP28" s="7"/>
      <c r="RFQ28" s="7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7"/>
      <c r="RGO28" s="7"/>
      <c r="RGP28" s="7"/>
      <c r="RGQ28" s="7"/>
      <c r="RGR28" s="7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7"/>
      <c r="RHP28" s="7"/>
      <c r="RHQ28" s="7"/>
      <c r="RHR28" s="7"/>
      <c r="RHS28" s="7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7"/>
      <c r="RIQ28" s="7"/>
      <c r="RIR28" s="7"/>
      <c r="RIS28" s="7"/>
      <c r="RIT28" s="7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7"/>
      <c r="RJR28" s="7"/>
      <c r="RJS28" s="7"/>
      <c r="RJT28" s="7"/>
      <c r="RJU28" s="7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7"/>
      <c r="RKS28" s="7"/>
      <c r="RKT28" s="7"/>
      <c r="RKU28" s="7"/>
      <c r="RKV28" s="7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7"/>
      <c r="RLT28" s="7"/>
      <c r="RLU28" s="7"/>
      <c r="RLV28" s="7"/>
      <c r="RLW28" s="7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7"/>
      <c r="RMU28" s="7"/>
      <c r="RMV28" s="7"/>
      <c r="RMW28" s="7"/>
      <c r="RMX28" s="7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7"/>
      <c r="RNV28" s="7"/>
      <c r="RNW28" s="7"/>
      <c r="RNX28" s="7"/>
      <c r="RNY28" s="7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7"/>
      <c r="ROW28" s="7"/>
      <c r="ROX28" s="7"/>
      <c r="ROY28" s="7"/>
      <c r="ROZ28" s="7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7"/>
      <c r="RPX28" s="7"/>
      <c r="RPY28" s="7"/>
      <c r="RPZ28" s="7"/>
      <c r="RQA28" s="7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7"/>
      <c r="RQY28" s="7"/>
      <c r="RQZ28" s="7"/>
      <c r="RRA28" s="7"/>
      <c r="RRB28" s="7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7"/>
      <c r="RRZ28" s="7"/>
      <c r="RSA28" s="7"/>
      <c r="RSB28" s="7"/>
      <c r="RSC28" s="7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7"/>
      <c r="RTA28" s="7"/>
      <c r="RTB28" s="7"/>
      <c r="RTC28" s="7"/>
      <c r="RTD28" s="7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7"/>
      <c r="RUB28" s="7"/>
      <c r="RUC28" s="7"/>
      <c r="RUD28" s="7"/>
      <c r="RUE28" s="7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7"/>
      <c r="RVC28" s="7"/>
      <c r="RVD28" s="7"/>
      <c r="RVE28" s="7"/>
      <c r="RVF28" s="7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7"/>
      <c r="RWD28" s="7"/>
      <c r="RWE28" s="7"/>
      <c r="RWF28" s="7"/>
      <c r="RWG28" s="7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7"/>
      <c r="RXE28" s="7"/>
      <c r="RXF28" s="7"/>
      <c r="RXG28" s="7"/>
      <c r="RXH28" s="7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7"/>
      <c r="RYF28" s="7"/>
      <c r="RYG28" s="7"/>
      <c r="RYH28" s="7"/>
      <c r="RYI28" s="7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7"/>
      <c r="RZG28" s="7"/>
      <c r="RZH28" s="7"/>
      <c r="RZI28" s="7"/>
      <c r="RZJ28" s="7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7"/>
      <c r="SAH28" s="7"/>
      <c r="SAI28" s="7"/>
      <c r="SAJ28" s="7"/>
      <c r="SAK28" s="7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7"/>
      <c r="SBI28" s="7"/>
      <c r="SBJ28" s="7"/>
      <c r="SBK28" s="7"/>
      <c r="SBL28" s="7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7"/>
      <c r="SCJ28" s="7"/>
      <c r="SCK28" s="7"/>
      <c r="SCL28" s="7"/>
      <c r="SCM28" s="7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7"/>
      <c r="SDK28" s="7"/>
      <c r="SDL28" s="7"/>
      <c r="SDM28" s="7"/>
      <c r="SDN28" s="7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7"/>
      <c r="SEL28" s="7"/>
      <c r="SEM28" s="7"/>
      <c r="SEN28" s="7"/>
      <c r="SEO28" s="7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7"/>
      <c r="SFM28" s="7"/>
      <c r="SFN28" s="7"/>
      <c r="SFO28" s="7"/>
      <c r="SFP28" s="7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7"/>
      <c r="SGN28" s="7"/>
      <c r="SGO28" s="7"/>
      <c r="SGP28" s="7"/>
      <c r="SGQ28" s="7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7"/>
      <c r="SHO28" s="7"/>
      <c r="SHP28" s="7"/>
      <c r="SHQ28" s="7"/>
      <c r="SHR28" s="7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7"/>
      <c r="SIP28" s="7"/>
      <c r="SIQ28" s="7"/>
      <c r="SIR28" s="7"/>
      <c r="SIS28" s="7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7"/>
      <c r="SJQ28" s="7"/>
      <c r="SJR28" s="7"/>
      <c r="SJS28" s="7"/>
      <c r="SJT28" s="7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7"/>
      <c r="SKR28" s="7"/>
      <c r="SKS28" s="7"/>
      <c r="SKT28" s="7"/>
      <c r="SKU28" s="7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7"/>
      <c r="SLS28" s="7"/>
      <c r="SLT28" s="7"/>
      <c r="SLU28" s="7"/>
      <c r="SLV28" s="7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7"/>
      <c r="SMT28" s="7"/>
      <c r="SMU28" s="7"/>
      <c r="SMV28" s="7"/>
      <c r="SMW28" s="7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7"/>
      <c r="SNU28" s="7"/>
      <c r="SNV28" s="7"/>
      <c r="SNW28" s="7"/>
      <c r="SNX28" s="7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7"/>
      <c r="SOV28" s="7"/>
      <c r="SOW28" s="7"/>
      <c r="SOX28" s="7"/>
      <c r="SOY28" s="7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7"/>
      <c r="SPW28" s="7"/>
      <c r="SPX28" s="7"/>
      <c r="SPY28" s="7"/>
      <c r="SPZ28" s="7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7"/>
      <c r="SQX28" s="7"/>
      <c r="SQY28" s="7"/>
      <c r="SQZ28" s="7"/>
      <c r="SRA28" s="7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7"/>
      <c r="SRY28" s="7"/>
      <c r="SRZ28" s="7"/>
      <c r="SSA28" s="7"/>
      <c r="SSB28" s="7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7"/>
      <c r="SSZ28" s="7"/>
      <c r="STA28" s="7"/>
      <c r="STB28" s="7"/>
      <c r="STC28" s="7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7"/>
      <c r="SUA28" s="7"/>
      <c r="SUB28" s="7"/>
      <c r="SUC28" s="7"/>
      <c r="SUD28" s="7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7"/>
      <c r="SVB28" s="7"/>
      <c r="SVC28" s="7"/>
      <c r="SVD28" s="7"/>
      <c r="SVE28" s="7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7"/>
      <c r="SWC28" s="7"/>
      <c r="SWD28" s="7"/>
      <c r="SWE28" s="7"/>
      <c r="SWF28" s="7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7"/>
      <c r="SXD28" s="7"/>
      <c r="SXE28" s="7"/>
      <c r="SXF28" s="7"/>
      <c r="SXG28" s="7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7"/>
      <c r="SYE28" s="7"/>
      <c r="SYF28" s="7"/>
      <c r="SYG28" s="7"/>
      <c r="SYH28" s="7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7"/>
      <c r="SZF28" s="7"/>
      <c r="SZG28" s="7"/>
      <c r="SZH28" s="7"/>
      <c r="SZI28" s="7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7"/>
      <c r="TAG28" s="7"/>
      <c r="TAH28" s="7"/>
      <c r="TAI28" s="7"/>
      <c r="TAJ28" s="7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7"/>
      <c r="TBH28" s="7"/>
      <c r="TBI28" s="7"/>
      <c r="TBJ28" s="7"/>
      <c r="TBK28" s="7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7"/>
      <c r="TCI28" s="7"/>
      <c r="TCJ28" s="7"/>
      <c r="TCK28" s="7"/>
      <c r="TCL28" s="7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7"/>
      <c r="TDJ28" s="7"/>
      <c r="TDK28" s="7"/>
      <c r="TDL28" s="7"/>
      <c r="TDM28" s="7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7"/>
      <c r="TEK28" s="7"/>
      <c r="TEL28" s="7"/>
      <c r="TEM28" s="7"/>
      <c r="TEN28" s="7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7"/>
      <c r="TFL28" s="7"/>
      <c r="TFM28" s="7"/>
      <c r="TFN28" s="7"/>
      <c r="TFO28" s="7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7"/>
      <c r="TGM28" s="7"/>
      <c r="TGN28" s="7"/>
      <c r="TGO28" s="7"/>
      <c r="TGP28" s="7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7"/>
      <c r="THN28" s="7"/>
      <c r="THO28" s="7"/>
      <c r="THP28" s="7"/>
      <c r="THQ28" s="7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7"/>
      <c r="TIO28" s="7"/>
      <c r="TIP28" s="7"/>
      <c r="TIQ28" s="7"/>
      <c r="TIR28" s="7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7"/>
      <c r="TJP28" s="7"/>
      <c r="TJQ28" s="7"/>
      <c r="TJR28" s="7"/>
      <c r="TJS28" s="7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7"/>
      <c r="TKQ28" s="7"/>
      <c r="TKR28" s="7"/>
      <c r="TKS28" s="7"/>
      <c r="TKT28" s="7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7"/>
      <c r="TLR28" s="7"/>
      <c r="TLS28" s="7"/>
      <c r="TLT28" s="7"/>
      <c r="TLU28" s="7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7"/>
      <c r="TMS28" s="7"/>
      <c r="TMT28" s="7"/>
      <c r="TMU28" s="7"/>
      <c r="TMV28" s="7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7"/>
      <c r="TNT28" s="7"/>
      <c r="TNU28" s="7"/>
      <c r="TNV28" s="7"/>
      <c r="TNW28" s="7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7"/>
      <c r="TOU28" s="7"/>
      <c r="TOV28" s="7"/>
      <c r="TOW28" s="7"/>
      <c r="TOX28" s="7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7"/>
      <c r="TPV28" s="7"/>
      <c r="TPW28" s="7"/>
      <c r="TPX28" s="7"/>
      <c r="TPY28" s="7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7"/>
      <c r="TQW28" s="7"/>
      <c r="TQX28" s="7"/>
      <c r="TQY28" s="7"/>
      <c r="TQZ28" s="7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7"/>
      <c r="TRX28" s="7"/>
      <c r="TRY28" s="7"/>
      <c r="TRZ28" s="7"/>
      <c r="TSA28" s="7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7"/>
      <c r="TSY28" s="7"/>
      <c r="TSZ28" s="7"/>
      <c r="TTA28" s="7"/>
      <c r="TTB28" s="7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7"/>
      <c r="TTZ28" s="7"/>
      <c r="TUA28" s="7"/>
      <c r="TUB28" s="7"/>
      <c r="TUC28" s="7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7"/>
      <c r="TVA28" s="7"/>
      <c r="TVB28" s="7"/>
      <c r="TVC28" s="7"/>
      <c r="TVD28" s="7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7"/>
      <c r="TWB28" s="7"/>
      <c r="TWC28" s="7"/>
      <c r="TWD28" s="7"/>
      <c r="TWE28" s="7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7"/>
      <c r="TXC28" s="7"/>
      <c r="TXD28" s="7"/>
      <c r="TXE28" s="7"/>
      <c r="TXF28" s="7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7"/>
      <c r="TYD28" s="7"/>
      <c r="TYE28" s="7"/>
      <c r="TYF28" s="7"/>
      <c r="TYG28" s="7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7"/>
      <c r="TZE28" s="7"/>
      <c r="TZF28" s="7"/>
      <c r="TZG28" s="7"/>
      <c r="TZH28" s="7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7"/>
      <c r="UAF28" s="7"/>
      <c r="UAG28" s="7"/>
      <c r="UAH28" s="7"/>
      <c r="UAI28" s="7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7"/>
      <c r="UBG28" s="7"/>
      <c r="UBH28" s="7"/>
      <c r="UBI28" s="7"/>
      <c r="UBJ28" s="7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7"/>
      <c r="UCH28" s="7"/>
      <c r="UCI28" s="7"/>
      <c r="UCJ28" s="7"/>
      <c r="UCK28" s="7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7"/>
      <c r="UDI28" s="7"/>
      <c r="UDJ28" s="7"/>
      <c r="UDK28" s="7"/>
      <c r="UDL28" s="7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7"/>
      <c r="UEJ28" s="7"/>
      <c r="UEK28" s="7"/>
      <c r="UEL28" s="7"/>
      <c r="UEM28" s="7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7"/>
      <c r="UFK28" s="7"/>
      <c r="UFL28" s="7"/>
      <c r="UFM28" s="7"/>
      <c r="UFN28" s="7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7"/>
      <c r="UGL28" s="7"/>
      <c r="UGM28" s="7"/>
      <c r="UGN28" s="7"/>
      <c r="UGO28" s="7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7"/>
      <c r="UHM28" s="7"/>
      <c r="UHN28" s="7"/>
      <c r="UHO28" s="7"/>
      <c r="UHP28" s="7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7"/>
      <c r="UIN28" s="7"/>
      <c r="UIO28" s="7"/>
      <c r="UIP28" s="7"/>
      <c r="UIQ28" s="7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7"/>
      <c r="UJO28" s="7"/>
      <c r="UJP28" s="7"/>
      <c r="UJQ28" s="7"/>
      <c r="UJR28" s="7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7"/>
      <c r="UKP28" s="7"/>
      <c r="UKQ28" s="7"/>
      <c r="UKR28" s="7"/>
      <c r="UKS28" s="7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7"/>
      <c r="ULQ28" s="7"/>
      <c r="ULR28" s="7"/>
      <c r="ULS28" s="7"/>
      <c r="ULT28" s="7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7"/>
      <c r="UMR28" s="7"/>
      <c r="UMS28" s="7"/>
      <c r="UMT28" s="7"/>
      <c r="UMU28" s="7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7"/>
      <c r="UNS28" s="7"/>
      <c r="UNT28" s="7"/>
      <c r="UNU28" s="7"/>
      <c r="UNV28" s="7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7"/>
      <c r="UOT28" s="7"/>
      <c r="UOU28" s="7"/>
      <c r="UOV28" s="7"/>
      <c r="UOW28" s="7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7"/>
      <c r="UPU28" s="7"/>
      <c r="UPV28" s="7"/>
      <c r="UPW28" s="7"/>
      <c r="UPX28" s="7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7"/>
      <c r="UQV28" s="7"/>
      <c r="UQW28" s="7"/>
      <c r="UQX28" s="7"/>
      <c r="UQY28" s="7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7"/>
      <c r="URW28" s="7"/>
      <c r="URX28" s="7"/>
      <c r="URY28" s="7"/>
      <c r="URZ28" s="7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7"/>
      <c r="USX28" s="7"/>
      <c r="USY28" s="7"/>
      <c r="USZ28" s="7"/>
      <c r="UTA28" s="7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7"/>
      <c r="UTY28" s="7"/>
      <c r="UTZ28" s="7"/>
      <c r="UUA28" s="7"/>
      <c r="UUB28" s="7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7"/>
      <c r="UUZ28" s="7"/>
      <c r="UVA28" s="7"/>
      <c r="UVB28" s="7"/>
      <c r="UVC28" s="7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7"/>
      <c r="UWA28" s="7"/>
      <c r="UWB28" s="7"/>
      <c r="UWC28" s="7"/>
      <c r="UWD28" s="7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7"/>
      <c r="UXB28" s="7"/>
      <c r="UXC28" s="7"/>
      <c r="UXD28" s="7"/>
      <c r="UXE28" s="7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7"/>
      <c r="UYC28" s="7"/>
      <c r="UYD28" s="7"/>
      <c r="UYE28" s="7"/>
      <c r="UYF28" s="7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7"/>
      <c r="UZD28" s="7"/>
      <c r="UZE28" s="7"/>
      <c r="UZF28" s="7"/>
      <c r="UZG28" s="7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7"/>
      <c r="VAE28" s="7"/>
      <c r="VAF28" s="7"/>
      <c r="VAG28" s="7"/>
      <c r="VAH28" s="7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7"/>
      <c r="VBF28" s="7"/>
      <c r="VBG28" s="7"/>
      <c r="VBH28" s="7"/>
      <c r="VBI28" s="7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7"/>
      <c r="VCG28" s="7"/>
      <c r="VCH28" s="7"/>
      <c r="VCI28" s="7"/>
      <c r="VCJ28" s="7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7"/>
      <c r="VDH28" s="7"/>
      <c r="VDI28" s="7"/>
      <c r="VDJ28" s="7"/>
      <c r="VDK28" s="7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7"/>
      <c r="VEI28" s="7"/>
      <c r="VEJ28" s="7"/>
      <c r="VEK28" s="7"/>
      <c r="VEL28" s="7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7"/>
      <c r="VFJ28" s="7"/>
      <c r="VFK28" s="7"/>
      <c r="VFL28" s="7"/>
      <c r="VFM28" s="7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7"/>
      <c r="VGK28" s="7"/>
      <c r="VGL28" s="7"/>
      <c r="VGM28" s="7"/>
      <c r="VGN28" s="7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7"/>
      <c r="VHL28" s="7"/>
      <c r="VHM28" s="7"/>
      <c r="VHN28" s="7"/>
      <c r="VHO28" s="7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7"/>
      <c r="VIM28" s="7"/>
      <c r="VIN28" s="7"/>
      <c r="VIO28" s="7"/>
      <c r="VIP28" s="7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7"/>
      <c r="VJN28" s="7"/>
      <c r="VJO28" s="7"/>
      <c r="VJP28" s="7"/>
      <c r="VJQ28" s="7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7"/>
      <c r="VKO28" s="7"/>
      <c r="VKP28" s="7"/>
      <c r="VKQ28" s="7"/>
      <c r="VKR28" s="7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7"/>
      <c r="VLP28" s="7"/>
      <c r="VLQ28" s="7"/>
      <c r="VLR28" s="7"/>
      <c r="VLS28" s="7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7"/>
      <c r="VMQ28" s="7"/>
      <c r="VMR28" s="7"/>
      <c r="VMS28" s="7"/>
      <c r="VMT28" s="7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7"/>
      <c r="VNR28" s="7"/>
      <c r="VNS28" s="7"/>
      <c r="VNT28" s="7"/>
      <c r="VNU28" s="7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7"/>
      <c r="VOS28" s="7"/>
      <c r="VOT28" s="7"/>
      <c r="VOU28" s="7"/>
      <c r="VOV28" s="7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7"/>
      <c r="VPT28" s="7"/>
      <c r="VPU28" s="7"/>
      <c r="VPV28" s="7"/>
      <c r="VPW28" s="7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7"/>
      <c r="VQU28" s="7"/>
      <c r="VQV28" s="7"/>
      <c r="VQW28" s="7"/>
      <c r="VQX28" s="7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7"/>
      <c r="VRV28" s="7"/>
      <c r="VRW28" s="7"/>
      <c r="VRX28" s="7"/>
      <c r="VRY28" s="7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7"/>
      <c r="VSW28" s="7"/>
      <c r="VSX28" s="7"/>
      <c r="VSY28" s="7"/>
      <c r="VSZ28" s="7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7"/>
      <c r="VTX28" s="7"/>
      <c r="VTY28" s="7"/>
      <c r="VTZ28" s="7"/>
      <c r="VUA28" s="7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7"/>
      <c r="VUY28" s="7"/>
      <c r="VUZ28" s="7"/>
      <c r="VVA28" s="7"/>
      <c r="VVB28" s="7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7"/>
      <c r="VVZ28" s="7"/>
      <c r="VWA28" s="7"/>
      <c r="VWB28" s="7"/>
      <c r="VWC28" s="7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7"/>
      <c r="VXA28" s="7"/>
      <c r="VXB28" s="7"/>
      <c r="VXC28" s="7"/>
      <c r="VXD28" s="7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7"/>
      <c r="VYB28" s="7"/>
      <c r="VYC28" s="7"/>
      <c r="VYD28" s="7"/>
      <c r="VYE28" s="7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7"/>
      <c r="VZC28" s="7"/>
      <c r="VZD28" s="7"/>
      <c r="VZE28" s="7"/>
      <c r="VZF28" s="7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7"/>
      <c r="WAD28" s="7"/>
      <c r="WAE28" s="7"/>
      <c r="WAF28" s="7"/>
      <c r="WAG28" s="7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7"/>
      <c r="WBE28" s="7"/>
      <c r="WBF28" s="7"/>
      <c r="WBG28" s="7"/>
      <c r="WBH28" s="7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7"/>
      <c r="WCF28" s="7"/>
      <c r="WCG28" s="7"/>
      <c r="WCH28" s="7"/>
      <c r="WCI28" s="7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7"/>
      <c r="WDG28" s="7"/>
      <c r="WDH28" s="7"/>
      <c r="WDI28" s="7"/>
      <c r="WDJ28" s="7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  <c r="WVR28" s="7"/>
      <c r="WVS28" s="7"/>
      <c r="WVT28" s="7"/>
      <c r="WVU28" s="7"/>
      <c r="WVV28" s="7"/>
      <c r="WVW28" s="7"/>
      <c r="WVX28" s="7"/>
      <c r="WVY28" s="7"/>
      <c r="WVZ28" s="7"/>
      <c r="WWA28" s="7"/>
      <c r="WWB28" s="7"/>
      <c r="WWC28" s="7"/>
      <c r="WWD28" s="7"/>
      <c r="WWE28" s="7"/>
      <c r="WWF28" s="7"/>
      <c r="WWG28" s="7"/>
      <c r="WWH28" s="7"/>
      <c r="WWI28" s="7"/>
      <c r="WWJ28" s="7"/>
      <c r="WWK28" s="7"/>
      <c r="WWL28" s="7"/>
      <c r="WWM28" s="7"/>
      <c r="WWN28" s="7"/>
      <c r="WWO28" s="7"/>
      <c r="WWP28" s="7"/>
      <c r="WWQ28" s="7"/>
      <c r="WWR28" s="7"/>
      <c r="WWS28" s="7"/>
      <c r="WWT28" s="7"/>
      <c r="WWU28" s="7"/>
      <c r="WWV28" s="7"/>
      <c r="WWW28" s="7"/>
      <c r="WWX28" s="7"/>
      <c r="WWY28" s="7"/>
      <c r="WWZ28" s="7"/>
      <c r="WXA28" s="7"/>
      <c r="WXB28" s="7"/>
      <c r="WXC28" s="7"/>
      <c r="WXD28" s="7"/>
      <c r="WXE28" s="7"/>
      <c r="WXF28" s="7"/>
      <c r="WXG28" s="7"/>
      <c r="WXH28" s="7"/>
      <c r="WXI28" s="7"/>
      <c r="WXJ28" s="7"/>
      <c r="WXK28" s="7"/>
      <c r="WXL28" s="7"/>
      <c r="WXM28" s="7"/>
      <c r="WXN28" s="7"/>
      <c r="WXO28" s="7"/>
      <c r="WXP28" s="7"/>
      <c r="WXQ28" s="7"/>
      <c r="WXR28" s="7"/>
      <c r="WXS28" s="7"/>
      <c r="WXT28" s="7"/>
      <c r="WXU28" s="7"/>
      <c r="WXV28" s="7"/>
      <c r="WXW28" s="7"/>
      <c r="WXX28" s="7"/>
      <c r="WXY28" s="7"/>
      <c r="WXZ28" s="7"/>
      <c r="WYA28" s="7"/>
      <c r="WYB28" s="7"/>
      <c r="WYC28" s="7"/>
      <c r="WYD28" s="7"/>
      <c r="WYE28" s="7"/>
      <c r="WYF28" s="7"/>
      <c r="WYG28" s="7"/>
      <c r="WYH28" s="7"/>
      <c r="WYI28" s="7"/>
      <c r="WYJ28" s="7"/>
      <c r="WYK28" s="7"/>
      <c r="WYL28" s="7"/>
      <c r="WYM28" s="7"/>
      <c r="WYN28" s="7"/>
      <c r="WYO28" s="7"/>
      <c r="WYP28" s="7"/>
      <c r="WYQ28" s="7"/>
      <c r="WYR28" s="7"/>
      <c r="WYS28" s="7"/>
      <c r="WYT28" s="7"/>
      <c r="WYU28" s="7"/>
      <c r="WYV28" s="7"/>
      <c r="WYW28" s="7"/>
      <c r="WYX28" s="7"/>
      <c r="WYY28" s="7"/>
      <c r="WYZ28" s="7"/>
      <c r="WZA28" s="7"/>
      <c r="WZB28" s="7"/>
      <c r="WZC28" s="7"/>
      <c r="WZD28" s="7"/>
      <c r="WZE28" s="7"/>
      <c r="WZF28" s="7"/>
      <c r="WZG28" s="7"/>
      <c r="WZH28" s="7"/>
      <c r="WZI28" s="7"/>
      <c r="WZJ28" s="7"/>
      <c r="WZK28" s="7"/>
      <c r="WZL28" s="7"/>
      <c r="WZM28" s="7"/>
      <c r="WZN28" s="7"/>
      <c r="WZO28" s="7"/>
      <c r="WZP28" s="7"/>
      <c r="WZQ28" s="7"/>
      <c r="WZR28" s="7"/>
      <c r="WZS28" s="7"/>
      <c r="WZT28" s="7"/>
      <c r="WZU28" s="7"/>
      <c r="WZV28" s="7"/>
      <c r="WZW28" s="7"/>
      <c r="WZX28" s="7"/>
      <c r="WZY28" s="7"/>
      <c r="WZZ28" s="7"/>
      <c r="XAA28" s="7"/>
      <c r="XAB28" s="7"/>
      <c r="XAC28" s="7"/>
      <c r="XAD28" s="7"/>
      <c r="XAE28" s="7"/>
      <c r="XAF28" s="7"/>
      <c r="XAG28" s="7"/>
      <c r="XAH28" s="7"/>
      <c r="XAI28" s="7"/>
      <c r="XAJ28" s="7"/>
      <c r="XAK28" s="7"/>
      <c r="XAL28" s="7"/>
      <c r="XAM28" s="7"/>
      <c r="XAN28" s="7"/>
      <c r="XAO28" s="7"/>
      <c r="XAP28" s="7"/>
      <c r="XAQ28" s="7"/>
      <c r="XAR28" s="7"/>
      <c r="XAS28" s="7"/>
      <c r="XAT28" s="7"/>
      <c r="XAU28" s="7"/>
      <c r="XAV28" s="7"/>
      <c r="XAW28" s="7"/>
      <c r="XAX28" s="7"/>
      <c r="XAY28" s="7"/>
      <c r="XAZ28" s="7"/>
      <c r="XBA28" s="7"/>
      <c r="XBB28" s="7"/>
      <c r="XBC28" s="7"/>
      <c r="XBD28" s="7"/>
      <c r="XBE28" s="7"/>
      <c r="XBF28" s="7"/>
      <c r="XBG28" s="7"/>
      <c r="XBH28" s="7"/>
      <c r="XBI28" s="7"/>
      <c r="XBJ28" s="7"/>
      <c r="XBK28" s="7"/>
      <c r="XBL28" s="7"/>
      <c r="XBM28" s="7"/>
      <c r="XBN28" s="7"/>
      <c r="XBO28" s="7"/>
      <c r="XBP28" s="7"/>
      <c r="XBQ28" s="7"/>
      <c r="XBR28" s="7"/>
      <c r="XBS28" s="7"/>
      <c r="XBT28" s="7"/>
      <c r="XBU28" s="7"/>
      <c r="XBV28" s="7"/>
      <c r="XBW28" s="7"/>
      <c r="XBX28" s="7"/>
      <c r="XBY28" s="7"/>
      <c r="XBZ28" s="7"/>
      <c r="XCA28" s="7"/>
      <c r="XCB28" s="7"/>
      <c r="XCC28" s="7"/>
      <c r="XCD28" s="7"/>
      <c r="XCE28" s="7"/>
      <c r="XCF28" s="7"/>
      <c r="XCG28" s="7"/>
      <c r="XCH28" s="7"/>
      <c r="XCI28" s="7"/>
      <c r="XCJ28" s="7"/>
      <c r="XCK28" s="7"/>
      <c r="XCL28" s="7"/>
      <c r="XCM28" s="7"/>
      <c r="XCN28" s="7"/>
      <c r="XCO28" s="7"/>
      <c r="XCP28" s="7"/>
      <c r="XCQ28" s="7"/>
      <c r="XCR28" s="7"/>
      <c r="XCS28" s="7"/>
      <c r="XCT28" s="7"/>
      <c r="XCU28" s="7"/>
      <c r="XCV28" s="7"/>
      <c r="XCW28" s="7"/>
      <c r="XCX28" s="7"/>
      <c r="XCY28" s="7"/>
      <c r="XCZ28" s="7"/>
      <c r="XDA28" s="7"/>
      <c r="XDB28" s="7"/>
      <c r="XDC28" s="7"/>
    </row>
    <row r="29" spans="1:16331" s="1" customFormat="1" ht="65.25" customHeight="1" x14ac:dyDescent="0.2">
      <c r="A29" s="7"/>
      <c r="B29" s="199"/>
      <c r="D29" s="1260" t="s">
        <v>939</v>
      </c>
      <c r="E29" s="679" t="s">
        <v>71</v>
      </c>
      <c r="F29" s="681"/>
      <c r="G29" s="680" t="s">
        <v>436</v>
      </c>
      <c r="H29" s="681" t="s">
        <v>184</v>
      </c>
      <c r="I29" s="1281" t="s">
        <v>919</v>
      </c>
      <c r="J29" s="1292">
        <v>1</v>
      </c>
      <c r="K29" s="1292">
        <v>0</v>
      </c>
      <c r="L29" s="680" t="s">
        <v>877</v>
      </c>
      <c r="M29" s="692">
        <v>226.6</v>
      </c>
      <c r="N29" s="946"/>
      <c r="O29" s="946"/>
      <c r="P29" s="946"/>
      <c r="Q29" s="946"/>
      <c r="R29" s="946"/>
      <c r="S29" s="946"/>
      <c r="T29" s="946"/>
      <c r="U29" s="946"/>
      <c r="V29" s="979"/>
      <c r="W29" s="977"/>
      <c r="X29" s="977"/>
      <c r="Y29" s="977"/>
      <c r="Z29" s="977"/>
      <c r="AA29" s="976"/>
      <c r="AB29" s="1217"/>
      <c r="AC29" s="950"/>
      <c r="AD29" s="1010"/>
      <c r="AE29" s="1208"/>
      <c r="AF29" s="683">
        <f t="shared" si="15"/>
        <v>0</v>
      </c>
      <c r="AG29" s="683" t="str">
        <f t="shared" si="80"/>
        <v>No</v>
      </c>
      <c r="AH29" s="696" t="str">
        <f t="shared" si="16"/>
        <v>No</v>
      </c>
      <c r="AI29" s="678" t="str">
        <f>IF(DT29="P24 cat.","Yes","No")</f>
        <v>No</v>
      </c>
      <c r="AJ29" s="7"/>
      <c r="AK29" s="291">
        <f t="shared" si="63"/>
        <v>1</v>
      </c>
      <c r="AL29" s="292">
        <f t="shared" si="18"/>
        <v>0</v>
      </c>
      <c r="AM29" s="787"/>
      <c r="AN29" s="787"/>
      <c r="AO29" s="471">
        <v>3.8</v>
      </c>
      <c r="AP29" s="445">
        <f t="shared" si="19"/>
        <v>0</v>
      </c>
      <c r="AQ29" s="498"/>
      <c r="AR29" s="215">
        <f t="shared" ref="AR29:BE29" si="83">N29*$J$29</f>
        <v>0</v>
      </c>
      <c r="AS29" s="215">
        <f t="shared" si="83"/>
        <v>0</v>
      </c>
      <c r="AT29" s="215">
        <f t="shared" si="83"/>
        <v>0</v>
      </c>
      <c r="AU29" s="215">
        <f t="shared" si="83"/>
        <v>0</v>
      </c>
      <c r="AV29" s="215">
        <f t="shared" si="83"/>
        <v>0</v>
      </c>
      <c r="AW29" s="215">
        <f t="shared" si="83"/>
        <v>0</v>
      </c>
      <c r="AX29" s="215">
        <f t="shared" si="83"/>
        <v>0</v>
      </c>
      <c r="AY29" s="215">
        <f t="shared" si="83"/>
        <v>0</v>
      </c>
      <c r="AZ29" s="215">
        <f t="shared" si="83"/>
        <v>0</v>
      </c>
      <c r="BA29" s="215">
        <f t="shared" si="83"/>
        <v>0</v>
      </c>
      <c r="BB29" s="215">
        <f t="shared" si="83"/>
        <v>0</v>
      </c>
      <c r="BC29" s="215">
        <f t="shared" si="83"/>
        <v>0</v>
      </c>
      <c r="BD29" s="215">
        <f t="shared" si="83"/>
        <v>0</v>
      </c>
      <c r="BE29" s="215">
        <f t="shared" si="83"/>
        <v>0</v>
      </c>
      <c r="BF29" s="215">
        <f t="shared" si="9"/>
        <v>0</v>
      </c>
      <c r="BG29" s="215">
        <f t="shared" si="10"/>
        <v>0</v>
      </c>
      <c r="BH29" s="215">
        <f t="shared" si="11"/>
        <v>0</v>
      </c>
      <c r="BI29" s="215">
        <f t="shared" si="12"/>
        <v>0</v>
      </c>
      <c r="BJ29" s="449">
        <v>1</v>
      </c>
      <c r="BK29" s="1224">
        <f t="shared" si="21"/>
        <v>0</v>
      </c>
      <c r="BL29" s="894">
        <v>6</v>
      </c>
      <c r="BM29" s="480">
        <f t="shared" si="22"/>
        <v>0</v>
      </c>
      <c r="BN29" s="894"/>
      <c r="BO29" s="480">
        <f t="shared" si="23"/>
        <v>0</v>
      </c>
      <c r="BP29" s="894"/>
      <c r="BQ29" s="480">
        <f t="shared" si="24"/>
        <v>0</v>
      </c>
      <c r="BR29" s="894"/>
      <c r="BS29" s="480">
        <f t="shared" si="25"/>
        <v>0</v>
      </c>
      <c r="BT29" s="894"/>
      <c r="BU29" s="480">
        <f t="shared" si="26"/>
        <v>0</v>
      </c>
      <c r="BV29" s="906"/>
      <c r="BW29" s="480">
        <f t="shared" si="27"/>
        <v>0</v>
      </c>
      <c r="BX29" s="906"/>
      <c r="BY29" s="480">
        <f t="shared" si="28"/>
        <v>0</v>
      </c>
      <c r="BZ29" s="906"/>
      <c r="CA29" s="480">
        <f t="shared" si="29"/>
        <v>0</v>
      </c>
      <c r="CB29" s="906"/>
      <c r="CC29" s="480">
        <f t="shared" si="30"/>
        <v>0</v>
      </c>
      <c r="CD29" s="906"/>
      <c r="CE29" s="480">
        <f t="shared" si="31"/>
        <v>0</v>
      </c>
      <c r="CF29" s="906"/>
      <c r="CG29" s="480">
        <f t="shared" si="32"/>
        <v>0</v>
      </c>
      <c r="CH29" s="906"/>
      <c r="CI29" s="480">
        <f t="shared" si="33"/>
        <v>0</v>
      </c>
      <c r="CJ29" s="906"/>
      <c r="CK29" s="480">
        <f t="shared" si="34"/>
        <v>0</v>
      </c>
      <c r="CL29" s="906"/>
      <c r="CM29" s="480">
        <f t="shared" si="35"/>
        <v>0</v>
      </c>
      <c r="CN29" s="906"/>
      <c r="CO29" s="480">
        <f t="shared" si="36"/>
        <v>0</v>
      </c>
      <c r="CP29" s="907"/>
      <c r="CQ29" s="480">
        <f t="shared" si="37"/>
        <v>0</v>
      </c>
      <c r="CS29" s="1">
        <f t="shared" si="38"/>
        <v>0</v>
      </c>
      <c r="CT29" s="1">
        <f t="shared" si="39"/>
        <v>0</v>
      </c>
      <c r="CU29" s="1">
        <f t="shared" si="40"/>
        <v>0</v>
      </c>
      <c r="CV29" s="1">
        <f t="shared" si="41"/>
        <v>0</v>
      </c>
      <c r="CW29" s="673">
        <f t="shared" si="42"/>
        <v>0</v>
      </c>
      <c r="CX29" s="1">
        <f t="shared" si="43"/>
        <v>0</v>
      </c>
      <c r="CY29" s="1">
        <f t="shared" si="44"/>
        <v>0</v>
      </c>
      <c r="CZ29" s="1">
        <f t="shared" si="45"/>
        <v>0</v>
      </c>
      <c r="DB29" s="1">
        <f t="shared" si="46"/>
        <v>0</v>
      </c>
      <c r="DC29" s="1">
        <f t="shared" si="47"/>
        <v>0</v>
      </c>
      <c r="DE29" s="1">
        <f t="shared" si="48"/>
        <v>0</v>
      </c>
      <c r="DF29" s="1">
        <f t="shared" si="49"/>
        <v>0</v>
      </c>
      <c r="DG29" s="1">
        <f t="shared" si="50"/>
        <v>0</v>
      </c>
      <c r="DH29" s="1">
        <f t="shared" si="51"/>
        <v>0</v>
      </c>
      <c r="DI29" s="1">
        <f t="shared" si="52"/>
        <v>0</v>
      </c>
      <c r="DJ29" s="1">
        <f t="shared" si="53"/>
        <v>0</v>
      </c>
      <c r="DK29" s="1">
        <f t="shared" si="54"/>
        <v>0</v>
      </c>
      <c r="DL29" s="1">
        <f t="shared" si="55"/>
        <v>0</v>
      </c>
      <c r="DM29" s="1">
        <f t="shared" si="56"/>
        <v>0</v>
      </c>
      <c r="DN29" s="1">
        <f t="shared" si="57"/>
        <v>0</v>
      </c>
      <c r="DO29" s="1">
        <f t="shared" si="58"/>
        <v>0</v>
      </c>
      <c r="DP29" s="1">
        <f t="shared" si="59"/>
        <v>0</v>
      </c>
      <c r="DQ29" s="1">
        <f t="shared" si="60"/>
        <v>0</v>
      </c>
      <c r="DR29" s="1">
        <f t="shared" si="61"/>
        <v>0</v>
      </c>
      <c r="DS29" s="1">
        <f t="shared" si="62"/>
        <v>0</v>
      </c>
      <c r="DT29" s="844" t="s">
        <v>968</v>
      </c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  <c r="WVR29" s="7"/>
      <c r="WVS29" s="7"/>
      <c r="WVT29" s="7"/>
      <c r="WVU29" s="7"/>
      <c r="WVV29" s="7"/>
      <c r="WVW29" s="7"/>
      <c r="WVX29" s="7"/>
      <c r="WVY29" s="7"/>
      <c r="WVZ29" s="7"/>
      <c r="WWA29" s="7"/>
      <c r="WWB29" s="7"/>
      <c r="WWC29" s="7"/>
      <c r="WWD29" s="7"/>
      <c r="WWE29" s="7"/>
      <c r="WWF29" s="7"/>
      <c r="WWG29" s="7"/>
      <c r="WWH29" s="7"/>
      <c r="WWI29" s="7"/>
      <c r="WWJ29" s="7"/>
      <c r="WWK29" s="7"/>
      <c r="WWL29" s="7"/>
      <c r="WWM29" s="7"/>
      <c r="WWN29" s="7"/>
      <c r="WWO29" s="7"/>
      <c r="WWP29" s="7"/>
      <c r="WWQ29" s="7"/>
      <c r="WWR29" s="7"/>
      <c r="WWS29" s="7"/>
      <c r="WWT29" s="7"/>
      <c r="WWU29" s="7"/>
      <c r="WWV29" s="7"/>
      <c r="WWW29" s="7"/>
      <c r="WWX29" s="7"/>
      <c r="WWY29" s="7"/>
      <c r="WWZ29" s="7"/>
      <c r="WXA29" s="7"/>
      <c r="WXB29" s="7"/>
      <c r="WXC29" s="7"/>
      <c r="WXD29" s="7"/>
      <c r="WXE29" s="7"/>
      <c r="WXF29" s="7"/>
      <c r="WXG29" s="7"/>
      <c r="WXH29" s="7"/>
      <c r="WXI29" s="7"/>
      <c r="WXJ29" s="7"/>
      <c r="WXK29" s="7"/>
      <c r="WXL29" s="7"/>
      <c r="WXM29" s="7"/>
      <c r="WXN29" s="7"/>
      <c r="WXO29" s="7"/>
      <c r="WXP29" s="7"/>
      <c r="WXQ29" s="7"/>
      <c r="WXR29" s="7"/>
      <c r="WXS29" s="7"/>
      <c r="WXT29" s="7"/>
      <c r="WXU29" s="7"/>
      <c r="WXV29" s="7"/>
      <c r="WXW29" s="7"/>
      <c r="WXX29" s="7"/>
      <c r="WXY29" s="7"/>
      <c r="WXZ29" s="7"/>
      <c r="WYA29" s="7"/>
      <c r="WYB29" s="7"/>
      <c r="WYC29" s="7"/>
      <c r="WYD29" s="7"/>
      <c r="WYE29" s="7"/>
      <c r="WYF29" s="7"/>
      <c r="WYG29" s="7"/>
      <c r="WYH29" s="7"/>
      <c r="WYI29" s="7"/>
      <c r="WYJ29" s="7"/>
      <c r="WYK29" s="7"/>
      <c r="WYL29" s="7"/>
      <c r="WYM29" s="7"/>
      <c r="WYN29" s="7"/>
      <c r="WYO29" s="7"/>
      <c r="WYP29" s="7"/>
      <c r="WYQ29" s="7"/>
      <c r="WYR29" s="7"/>
      <c r="WYS29" s="7"/>
      <c r="WYT29" s="7"/>
      <c r="WYU29" s="7"/>
      <c r="WYV29" s="7"/>
      <c r="WYW29" s="7"/>
      <c r="WYX29" s="7"/>
      <c r="WYY29" s="7"/>
      <c r="WYZ29" s="7"/>
      <c r="WZA29" s="7"/>
      <c r="WZB29" s="7"/>
      <c r="WZC29" s="7"/>
      <c r="WZD29" s="7"/>
      <c r="WZE29" s="7"/>
      <c r="WZF29" s="7"/>
      <c r="WZG29" s="7"/>
      <c r="WZH29" s="7"/>
      <c r="WZI29" s="7"/>
      <c r="WZJ29" s="7"/>
      <c r="WZK29" s="7"/>
      <c r="WZL29" s="7"/>
      <c r="WZM29" s="7"/>
      <c r="WZN29" s="7"/>
      <c r="WZO29" s="7"/>
      <c r="WZP29" s="7"/>
      <c r="WZQ29" s="7"/>
      <c r="WZR29" s="7"/>
      <c r="WZS29" s="7"/>
      <c r="WZT29" s="7"/>
      <c r="WZU29" s="7"/>
      <c r="WZV29" s="7"/>
      <c r="WZW29" s="7"/>
      <c r="WZX29" s="7"/>
      <c r="WZY29" s="7"/>
      <c r="WZZ29" s="7"/>
      <c r="XAA29" s="7"/>
      <c r="XAB29" s="7"/>
      <c r="XAC29" s="7"/>
      <c r="XAD29" s="7"/>
      <c r="XAE29" s="7"/>
      <c r="XAF29" s="7"/>
      <c r="XAG29" s="7"/>
      <c r="XAH29" s="7"/>
      <c r="XAI29" s="7"/>
      <c r="XAJ29" s="7"/>
      <c r="XAK29" s="7"/>
      <c r="XAL29" s="7"/>
      <c r="XAM29" s="7"/>
      <c r="XAN29" s="7"/>
      <c r="XAO29" s="7"/>
      <c r="XAP29" s="7"/>
      <c r="XAQ29" s="7"/>
      <c r="XAR29" s="7"/>
      <c r="XAS29" s="7"/>
      <c r="XAT29" s="7"/>
      <c r="XAU29" s="7"/>
      <c r="XAV29" s="7"/>
      <c r="XAW29" s="7"/>
      <c r="XAX29" s="7"/>
      <c r="XAY29" s="7"/>
      <c r="XAZ29" s="7"/>
      <c r="XBA29" s="7"/>
      <c r="XBB29" s="7"/>
      <c r="XBC29" s="7"/>
      <c r="XBD29" s="7"/>
      <c r="XBE29" s="7"/>
      <c r="XBF29" s="7"/>
      <c r="XBG29" s="7"/>
      <c r="XBH29" s="7"/>
      <c r="XBI29" s="7"/>
      <c r="XBJ29" s="7"/>
      <c r="XBK29" s="7"/>
      <c r="XBL29" s="7"/>
      <c r="XBM29" s="7"/>
      <c r="XBN29" s="7"/>
      <c r="XBO29" s="7"/>
      <c r="XBP29" s="7"/>
      <c r="XBQ29" s="7"/>
      <c r="XBR29" s="7"/>
      <c r="XBS29" s="7"/>
      <c r="XBT29" s="7"/>
      <c r="XBU29" s="7"/>
      <c r="XBV29" s="7"/>
      <c r="XBW29" s="7"/>
      <c r="XBX29" s="7"/>
      <c r="XBY29" s="7"/>
      <c r="XBZ29" s="7"/>
      <c r="XCA29" s="7"/>
      <c r="XCB29" s="7"/>
      <c r="XCC29" s="7"/>
      <c r="XCD29" s="7"/>
      <c r="XCE29" s="7"/>
      <c r="XCF29" s="7"/>
      <c r="XCG29" s="7"/>
      <c r="XCH29" s="7"/>
      <c r="XCI29" s="7"/>
      <c r="XCJ29" s="7"/>
      <c r="XCK29" s="7"/>
      <c r="XCL29" s="7"/>
      <c r="XCM29" s="7"/>
      <c r="XCN29" s="7"/>
      <c r="XCO29" s="7"/>
      <c r="XCP29" s="7"/>
      <c r="XCQ29" s="7"/>
      <c r="XCR29" s="7"/>
      <c r="XCS29" s="7"/>
      <c r="XCT29" s="7"/>
      <c r="XCU29" s="7"/>
      <c r="XCV29" s="7"/>
      <c r="XCW29" s="7"/>
      <c r="XCX29" s="7"/>
      <c r="XCY29" s="7"/>
      <c r="XCZ29" s="7"/>
      <c r="XDA29" s="7"/>
      <c r="XDB29" s="7"/>
      <c r="XDC29" s="7"/>
    </row>
    <row r="30" spans="1:16331" s="1" customFormat="1" ht="65.25" customHeight="1" x14ac:dyDescent="0.2">
      <c r="A30" s="7"/>
      <c r="B30" s="199"/>
      <c r="C30" s="36"/>
      <c r="D30" s="1164" t="s">
        <v>908</v>
      </c>
      <c r="E30" s="514" t="s">
        <v>71</v>
      </c>
      <c r="F30" s="514"/>
      <c r="G30" s="123" t="s">
        <v>436</v>
      </c>
      <c r="H30" s="36" t="s">
        <v>184</v>
      </c>
      <c r="I30" s="871" t="s">
        <v>918</v>
      </c>
      <c r="J30" s="1293">
        <v>1</v>
      </c>
      <c r="K30" s="1293">
        <v>0</v>
      </c>
      <c r="L30" s="123" t="s">
        <v>877</v>
      </c>
      <c r="M30" s="640">
        <v>226.6</v>
      </c>
      <c r="N30" s="947"/>
      <c r="O30" s="947"/>
      <c r="P30" s="947"/>
      <c r="Q30" s="947"/>
      <c r="R30" s="947"/>
      <c r="S30" s="947"/>
      <c r="T30" s="947"/>
      <c r="U30" s="947"/>
      <c r="V30" s="974"/>
      <c r="W30" s="948"/>
      <c r="X30" s="948"/>
      <c r="Y30" s="948"/>
      <c r="Z30" s="948"/>
      <c r="AA30" s="973"/>
      <c r="AB30" s="1216"/>
      <c r="AC30" s="951"/>
      <c r="AD30" s="1011"/>
      <c r="AE30" s="1209"/>
      <c r="AF30" s="125">
        <f t="shared" si="15"/>
        <v>0</v>
      </c>
      <c r="AG30" s="125" t="str">
        <f t="shared" si="80"/>
        <v>No</v>
      </c>
      <c r="AH30" s="496" t="str">
        <f t="shared" si="16"/>
        <v>No</v>
      </c>
      <c r="AI30" s="126" t="str">
        <f t="shared" ref="AI30:AI35" si="84">IF(F30="P24 cat.","Yes","No")</f>
        <v>No</v>
      </c>
      <c r="AJ30" s="7"/>
      <c r="AK30" s="291">
        <f t="shared" si="63"/>
        <v>1</v>
      </c>
      <c r="AL30" s="292">
        <f t="shared" si="18"/>
        <v>0</v>
      </c>
      <c r="AM30" s="787"/>
      <c r="AN30" s="787"/>
      <c r="AO30" s="471">
        <v>3.5</v>
      </c>
      <c r="AP30" s="445">
        <f t="shared" si="19"/>
        <v>0</v>
      </c>
      <c r="AQ30" s="498"/>
      <c r="AR30" s="215">
        <f t="shared" ref="AR30:AR35" si="85">N30*J30</f>
        <v>0</v>
      </c>
      <c r="AS30" s="215">
        <f t="shared" ref="AS30:AS35" si="86">O30*J30</f>
        <v>0</v>
      </c>
      <c r="AT30" s="215">
        <f t="shared" ref="AT30:AT35" si="87">P30*J30</f>
        <v>0</v>
      </c>
      <c r="AU30" s="215">
        <f t="shared" ref="AU30:AU35" si="88">Q30*J30</f>
        <v>0</v>
      </c>
      <c r="AV30" s="215">
        <f t="shared" ref="AV30:AV35" si="89">R30*J30</f>
        <v>0</v>
      </c>
      <c r="AW30" s="215">
        <f t="shared" ref="AW30:BE30" si="90">S30*$J$30</f>
        <v>0</v>
      </c>
      <c r="AX30" s="215">
        <f t="shared" si="90"/>
        <v>0</v>
      </c>
      <c r="AY30" s="215">
        <f t="shared" si="90"/>
        <v>0</v>
      </c>
      <c r="AZ30" s="215">
        <f t="shared" si="90"/>
        <v>0</v>
      </c>
      <c r="BA30" s="215">
        <f t="shared" si="90"/>
        <v>0</v>
      </c>
      <c r="BB30" s="215">
        <f t="shared" si="90"/>
        <v>0</v>
      </c>
      <c r="BC30" s="215">
        <f t="shared" si="90"/>
        <v>0</v>
      </c>
      <c r="BD30" s="215">
        <f t="shared" si="90"/>
        <v>0</v>
      </c>
      <c r="BE30" s="215">
        <f t="shared" si="90"/>
        <v>0</v>
      </c>
      <c r="BF30" s="215">
        <f t="shared" si="9"/>
        <v>0</v>
      </c>
      <c r="BG30" s="215">
        <f t="shared" si="10"/>
        <v>0</v>
      </c>
      <c r="BH30" s="215">
        <f t="shared" si="11"/>
        <v>0</v>
      </c>
      <c r="BI30" s="215">
        <f t="shared" si="12"/>
        <v>0</v>
      </c>
      <c r="BJ30" s="449">
        <v>1</v>
      </c>
      <c r="BK30" s="1224">
        <f t="shared" si="21"/>
        <v>0</v>
      </c>
      <c r="BL30" s="894">
        <v>6</v>
      </c>
      <c r="BM30" s="480">
        <f t="shared" si="22"/>
        <v>0</v>
      </c>
      <c r="BN30" s="894"/>
      <c r="BO30" s="480">
        <f t="shared" si="23"/>
        <v>0</v>
      </c>
      <c r="BP30" s="894"/>
      <c r="BQ30" s="480">
        <f t="shared" si="24"/>
        <v>0</v>
      </c>
      <c r="BR30" s="894"/>
      <c r="BS30" s="480">
        <f t="shared" si="25"/>
        <v>0</v>
      </c>
      <c r="BT30" s="894"/>
      <c r="BU30" s="480">
        <f t="shared" si="26"/>
        <v>0</v>
      </c>
      <c r="BV30" s="906"/>
      <c r="BW30" s="480">
        <f t="shared" si="27"/>
        <v>0</v>
      </c>
      <c r="BX30" s="906"/>
      <c r="BY30" s="480">
        <f t="shared" si="28"/>
        <v>0</v>
      </c>
      <c r="BZ30" s="906"/>
      <c r="CA30" s="480">
        <f t="shared" si="29"/>
        <v>0</v>
      </c>
      <c r="CB30" s="906"/>
      <c r="CC30" s="480">
        <f t="shared" si="30"/>
        <v>0</v>
      </c>
      <c r="CD30" s="906"/>
      <c r="CE30" s="480">
        <f t="shared" si="31"/>
        <v>0</v>
      </c>
      <c r="CF30" s="906"/>
      <c r="CG30" s="480">
        <f t="shared" si="32"/>
        <v>0</v>
      </c>
      <c r="CH30" s="906"/>
      <c r="CI30" s="480">
        <f t="shared" si="33"/>
        <v>0</v>
      </c>
      <c r="CJ30" s="906"/>
      <c r="CK30" s="480">
        <f t="shared" si="34"/>
        <v>0</v>
      </c>
      <c r="CL30" s="906"/>
      <c r="CM30" s="480">
        <f t="shared" si="35"/>
        <v>0</v>
      </c>
      <c r="CN30" s="906"/>
      <c r="CO30" s="480">
        <f t="shared" si="36"/>
        <v>0</v>
      </c>
      <c r="CP30" s="907"/>
      <c r="CQ30" s="480">
        <f t="shared" si="37"/>
        <v>0</v>
      </c>
      <c r="CS30" s="1">
        <f t="shared" si="38"/>
        <v>0</v>
      </c>
      <c r="CT30" s="1">
        <f t="shared" si="39"/>
        <v>0</v>
      </c>
      <c r="CU30" s="1">
        <f t="shared" si="40"/>
        <v>0</v>
      </c>
      <c r="CV30" s="1">
        <f t="shared" si="41"/>
        <v>0</v>
      </c>
      <c r="CW30" s="673">
        <f t="shared" si="42"/>
        <v>0</v>
      </c>
      <c r="CX30" s="1">
        <f t="shared" si="43"/>
        <v>0</v>
      </c>
      <c r="CY30" s="1">
        <f t="shared" si="44"/>
        <v>0</v>
      </c>
      <c r="CZ30" s="1">
        <f t="shared" si="45"/>
        <v>0</v>
      </c>
      <c r="DB30" s="1">
        <f t="shared" si="46"/>
        <v>0</v>
      </c>
      <c r="DC30" s="1">
        <f t="shared" si="47"/>
        <v>0</v>
      </c>
      <c r="DE30" s="1">
        <f t="shared" si="48"/>
        <v>0</v>
      </c>
      <c r="DF30" s="1">
        <f t="shared" si="49"/>
        <v>0</v>
      </c>
      <c r="DG30" s="1">
        <f t="shared" si="50"/>
        <v>0</v>
      </c>
      <c r="DH30" s="1">
        <f t="shared" si="51"/>
        <v>0</v>
      </c>
      <c r="DI30" s="1">
        <f t="shared" si="52"/>
        <v>0</v>
      </c>
      <c r="DJ30" s="1">
        <f t="shared" si="53"/>
        <v>0</v>
      </c>
      <c r="DK30" s="1">
        <f t="shared" si="54"/>
        <v>0</v>
      </c>
      <c r="DL30" s="1">
        <f t="shared" si="55"/>
        <v>0</v>
      </c>
      <c r="DM30" s="1">
        <f t="shared" si="56"/>
        <v>0</v>
      </c>
      <c r="DN30" s="1">
        <f t="shared" si="57"/>
        <v>0</v>
      </c>
      <c r="DO30" s="1">
        <f t="shared" si="58"/>
        <v>0</v>
      </c>
      <c r="DP30" s="1">
        <f t="shared" si="59"/>
        <v>0</v>
      </c>
      <c r="DQ30" s="1">
        <f t="shared" si="60"/>
        <v>0</v>
      </c>
      <c r="DR30" s="1">
        <f t="shared" si="61"/>
        <v>0</v>
      </c>
      <c r="DS30" s="1">
        <f t="shared" si="62"/>
        <v>0</v>
      </c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  <c r="XAD30" s="7"/>
      <c r="XAE30" s="7"/>
      <c r="XAF30" s="7"/>
      <c r="XAG30" s="7"/>
      <c r="XAH30" s="7"/>
      <c r="XAI30" s="7"/>
      <c r="XAJ30" s="7"/>
      <c r="XAK30" s="7"/>
      <c r="XAL30" s="7"/>
      <c r="XAM30" s="7"/>
      <c r="XAN30" s="7"/>
      <c r="XAO30" s="7"/>
      <c r="XAP30" s="7"/>
      <c r="XAQ30" s="7"/>
      <c r="XAR30" s="7"/>
      <c r="XAS30" s="7"/>
      <c r="XAT30" s="7"/>
      <c r="XAU30" s="7"/>
      <c r="XAV30" s="7"/>
      <c r="XAW30" s="7"/>
      <c r="XAX30" s="7"/>
      <c r="XAY30" s="7"/>
      <c r="XAZ30" s="7"/>
      <c r="XBA30" s="7"/>
      <c r="XBB30" s="7"/>
      <c r="XBC30" s="7"/>
      <c r="XBD30" s="7"/>
      <c r="XBE30" s="7"/>
      <c r="XBF30" s="7"/>
      <c r="XBG30" s="7"/>
      <c r="XBH30" s="7"/>
      <c r="XBI30" s="7"/>
      <c r="XBJ30" s="7"/>
      <c r="XBK30" s="7"/>
      <c r="XBL30" s="7"/>
      <c r="XBM30" s="7"/>
      <c r="XBN30" s="7"/>
      <c r="XBO30" s="7"/>
      <c r="XBP30" s="7"/>
      <c r="XBQ30" s="7"/>
      <c r="XBR30" s="7"/>
      <c r="XBS30" s="7"/>
      <c r="XBT30" s="7"/>
      <c r="XBU30" s="7"/>
      <c r="XBV30" s="7"/>
      <c r="XBW30" s="7"/>
      <c r="XBX30" s="7"/>
      <c r="XBY30" s="7"/>
      <c r="XBZ30" s="7"/>
      <c r="XCA30" s="7"/>
      <c r="XCB30" s="7"/>
      <c r="XCC30" s="7"/>
      <c r="XCD30" s="7"/>
      <c r="XCE30" s="7"/>
      <c r="XCF30" s="7"/>
      <c r="XCG30" s="7"/>
      <c r="XCH30" s="7"/>
      <c r="XCI30" s="7"/>
      <c r="XCJ30" s="7"/>
      <c r="XCK30" s="7"/>
      <c r="XCL30" s="7"/>
      <c r="XCM30" s="7"/>
      <c r="XCN30" s="7"/>
      <c r="XCO30" s="7"/>
      <c r="XCP30" s="7"/>
      <c r="XCQ30" s="7"/>
      <c r="XCR30" s="7"/>
      <c r="XCS30" s="7"/>
      <c r="XCT30" s="7"/>
      <c r="XCU30" s="7"/>
      <c r="XCV30" s="7"/>
      <c r="XCW30" s="7"/>
      <c r="XCX30" s="7"/>
      <c r="XCY30" s="7"/>
      <c r="XCZ30" s="7"/>
      <c r="XDA30" s="7"/>
      <c r="XDB30" s="7"/>
      <c r="XDC30" s="7"/>
    </row>
    <row r="31" spans="1:16331" s="1" customFormat="1" ht="65.25" customHeight="1" x14ac:dyDescent="0.2">
      <c r="A31" s="7"/>
      <c r="B31" s="199"/>
      <c r="D31" s="1260" t="s">
        <v>909</v>
      </c>
      <c r="E31" s="679" t="s">
        <v>71</v>
      </c>
      <c r="F31" s="679"/>
      <c r="G31" s="680" t="s">
        <v>436</v>
      </c>
      <c r="H31" s="681" t="s">
        <v>184</v>
      </c>
      <c r="I31" s="1281" t="s">
        <v>919</v>
      </c>
      <c r="J31" s="1292">
        <v>1</v>
      </c>
      <c r="K31" s="1292">
        <v>0</v>
      </c>
      <c r="L31" s="680" t="s">
        <v>877</v>
      </c>
      <c r="M31" s="692">
        <v>226.6</v>
      </c>
      <c r="N31" s="946"/>
      <c r="O31" s="946"/>
      <c r="P31" s="946"/>
      <c r="Q31" s="946"/>
      <c r="R31" s="946"/>
      <c r="S31" s="946"/>
      <c r="T31" s="946"/>
      <c r="U31" s="946"/>
      <c r="V31" s="979"/>
      <c r="W31" s="977"/>
      <c r="X31" s="977"/>
      <c r="Y31" s="977"/>
      <c r="Z31" s="977"/>
      <c r="AA31" s="976"/>
      <c r="AB31" s="1217"/>
      <c r="AC31" s="950"/>
      <c r="AD31" s="1010"/>
      <c r="AE31" s="1208"/>
      <c r="AF31" s="683">
        <f t="shared" si="15"/>
        <v>0</v>
      </c>
      <c r="AG31" s="683" t="str">
        <f t="shared" si="80"/>
        <v>No</v>
      </c>
      <c r="AH31" s="696" t="str">
        <f t="shared" si="16"/>
        <v>No</v>
      </c>
      <c r="AI31" s="678" t="str">
        <f t="shared" si="84"/>
        <v>No</v>
      </c>
      <c r="AJ31" s="7"/>
      <c r="AK31" s="291">
        <f t="shared" si="63"/>
        <v>1</v>
      </c>
      <c r="AL31" s="292">
        <f t="shared" si="18"/>
        <v>0</v>
      </c>
      <c r="AM31" s="787"/>
      <c r="AN31" s="787"/>
      <c r="AO31" s="471">
        <v>3.8</v>
      </c>
      <c r="AP31" s="445">
        <f t="shared" si="19"/>
        <v>0</v>
      </c>
      <c r="AQ31" s="498"/>
      <c r="AR31" s="215">
        <f t="shared" si="85"/>
        <v>0</v>
      </c>
      <c r="AS31" s="215">
        <f t="shared" si="86"/>
        <v>0</v>
      </c>
      <c r="AT31" s="215">
        <f t="shared" si="87"/>
        <v>0</v>
      </c>
      <c r="AU31" s="215">
        <f t="shared" si="88"/>
        <v>0</v>
      </c>
      <c r="AV31" s="215">
        <f t="shared" si="89"/>
        <v>0</v>
      </c>
      <c r="AW31" s="215">
        <f t="shared" ref="AW31:BE31" si="91">S31*$J$31</f>
        <v>0</v>
      </c>
      <c r="AX31" s="215">
        <f t="shared" si="91"/>
        <v>0</v>
      </c>
      <c r="AY31" s="215">
        <f t="shared" si="91"/>
        <v>0</v>
      </c>
      <c r="AZ31" s="215">
        <f t="shared" si="91"/>
        <v>0</v>
      </c>
      <c r="BA31" s="215">
        <f t="shared" si="91"/>
        <v>0</v>
      </c>
      <c r="BB31" s="215">
        <f t="shared" si="91"/>
        <v>0</v>
      </c>
      <c r="BC31" s="215">
        <f t="shared" si="91"/>
        <v>0</v>
      </c>
      <c r="BD31" s="215">
        <f t="shared" si="91"/>
        <v>0</v>
      </c>
      <c r="BE31" s="215">
        <f t="shared" si="91"/>
        <v>0</v>
      </c>
      <c r="BF31" s="215">
        <f t="shared" si="9"/>
        <v>0</v>
      </c>
      <c r="BG31" s="215">
        <f t="shared" si="10"/>
        <v>0</v>
      </c>
      <c r="BH31" s="215">
        <f t="shared" si="11"/>
        <v>0</v>
      </c>
      <c r="BI31" s="215">
        <f t="shared" si="12"/>
        <v>0</v>
      </c>
      <c r="BJ31" s="449">
        <v>1</v>
      </c>
      <c r="BK31" s="1224">
        <f t="shared" si="21"/>
        <v>0</v>
      </c>
      <c r="BL31" s="894">
        <v>6</v>
      </c>
      <c r="BM31" s="480">
        <f t="shared" si="22"/>
        <v>0</v>
      </c>
      <c r="BN31" s="894"/>
      <c r="BO31" s="480">
        <f t="shared" si="23"/>
        <v>0</v>
      </c>
      <c r="BP31" s="894"/>
      <c r="BQ31" s="480">
        <f t="shared" si="24"/>
        <v>0</v>
      </c>
      <c r="BR31" s="894"/>
      <c r="BS31" s="480">
        <f t="shared" si="25"/>
        <v>0</v>
      </c>
      <c r="BT31" s="894"/>
      <c r="BU31" s="480">
        <f t="shared" si="26"/>
        <v>0</v>
      </c>
      <c r="BV31" s="906"/>
      <c r="BW31" s="480">
        <f t="shared" si="27"/>
        <v>0</v>
      </c>
      <c r="BX31" s="906"/>
      <c r="BY31" s="480">
        <f t="shared" si="28"/>
        <v>0</v>
      </c>
      <c r="BZ31" s="906"/>
      <c r="CA31" s="480">
        <f t="shared" si="29"/>
        <v>0</v>
      </c>
      <c r="CB31" s="906"/>
      <c r="CC31" s="480">
        <f t="shared" si="30"/>
        <v>0</v>
      </c>
      <c r="CD31" s="906"/>
      <c r="CE31" s="480">
        <f t="shared" si="31"/>
        <v>0</v>
      </c>
      <c r="CF31" s="906"/>
      <c r="CG31" s="480">
        <f t="shared" si="32"/>
        <v>0</v>
      </c>
      <c r="CH31" s="906"/>
      <c r="CI31" s="480">
        <f t="shared" si="33"/>
        <v>0</v>
      </c>
      <c r="CJ31" s="906"/>
      <c r="CK31" s="480">
        <f t="shared" si="34"/>
        <v>0</v>
      </c>
      <c r="CL31" s="906"/>
      <c r="CM31" s="480">
        <f t="shared" si="35"/>
        <v>0</v>
      </c>
      <c r="CN31" s="906"/>
      <c r="CO31" s="480">
        <f t="shared" si="36"/>
        <v>0</v>
      </c>
      <c r="CP31" s="907"/>
      <c r="CQ31" s="480">
        <f t="shared" si="37"/>
        <v>0</v>
      </c>
      <c r="CS31" s="1">
        <f t="shared" si="38"/>
        <v>0</v>
      </c>
      <c r="CT31" s="1">
        <f t="shared" si="39"/>
        <v>0</v>
      </c>
      <c r="CU31" s="1">
        <f t="shared" si="40"/>
        <v>0</v>
      </c>
      <c r="CV31" s="1">
        <f t="shared" si="41"/>
        <v>0</v>
      </c>
      <c r="CW31" s="673">
        <f t="shared" si="42"/>
        <v>0</v>
      </c>
      <c r="CX31" s="1">
        <f t="shared" si="43"/>
        <v>0</v>
      </c>
      <c r="CY31" s="1">
        <f t="shared" si="44"/>
        <v>0</v>
      </c>
      <c r="CZ31" s="1">
        <f t="shared" si="45"/>
        <v>0</v>
      </c>
      <c r="DB31" s="1">
        <f t="shared" si="46"/>
        <v>0</v>
      </c>
      <c r="DC31" s="1">
        <f t="shared" si="47"/>
        <v>0</v>
      </c>
      <c r="DE31" s="1">
        <f t="shared" si="48"/>
        <v>0</v>
      </c>
      <c r="DF31" s="1">
        <f t="shared" si="49"/>
        <v>0</v>
      </c>
      <c r="DG31" s="1">
        <f t="shared" si="50"/>
        <v>0</v>
      </c>
      <c r="DH31" s="1">
        <f t="shared" si="51"/>
        <v>0</v>
      </c>
      <c r="DI31" s="1">
        <f t="shared" si="52"/>
        <v>0</v>
      </c>
      <c r="DJ31" s="1">
        <f t="shared" si="53"/>
        <v>0</v>
      </c>
      <c r="DK31" s="1">
        <f t="shared" si="54"/>
        <v>0</v>
      </c>
      <c r="DL31" s="1">
        <f t="shared" si="55"/>
        <v>0</v>
      </c>
      <c r="DM31" s="1">
        <f t="shared" si="56"/>
        <v>0</v>
      </c>
      <c r="DN31" s="1">
        <f t="shared" si="57"/>
        <v>0</v>
      </c>
      <c r="DO31" s="1">
        <f t="shared" si="58"/>
        <v>0</v>
      </c>
      <c r="DP31" s="1">
        <f t="shared" si="59"/>
        <v>0</v>
      </c>
      <c r="DQ31" s="1">
        <f t="shared" si="60"/>
        <v>0</v>
      </c>
      <c r="DR31" s="1">
        <f t="shared" si="61"/>
        <v>0</v>
      </c>
      <c r="DS31" s="1">
        <f t="shared" si="62"/>
        <v>0</v>
      </c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  <c r="XAD31" s="7"/>
      <c r="XAE31" s="7"/>
      <c r="XAF31" s="7"/>
      <c r="XAG31" s="7"/>
      <c r="XAH31" s="7"/>
      <c r="XAI31" s="7"/>
      <c r="XAJ31" s="7"/>
      <c r="XAK31" s="7"/>
      <c r="XAL31" s="7"/>
      <c r="XAM31" s="7"/>
      <c r="XAN31" s="7"/>
      <c r="XAO31" s="7"/>
      <c r="XAP31" s="7"/>
      <c r="XAQ31" s="7"/>
      <c r="XAR31" s="7"/>
      <c r="XAS31" s="7"/>
      <c r="XAT31" s="7"/>
      <c r="XAU31" s="7"/>
      <c r="XAV31" s="7"/>
      <c r="XAW31" s="7"/>
      <c r="XAX31" s="7"/>
      <c r="XAY31" s="7"/>
      <c r="XAZ31" s="7"/>
      <c r="XBA31" s="7"/>
      <c r="XBB31" s="7"/>
      <c r="XBC31" s="7"/>
      <c r="XBD31" s="7"/>
      <c r="XBE31" s="7"/>
      <c r="XBF31" s="7"/>
      <c r="XBG31" s="7"/>
      <c r="XBH31" s="7"/>
      <c r="XBI31" s="7"/>
      <c r="XBJ31" s="7"/>
      <c r="XBK31" s="7"/>
      <c r="XBL31" s="7"/>
      <c r="XBM31" s="7"/>
      <c r="XBN31" s="7"/>
      <c r="XBO31" s="7"/>
      <c r="XBP31" s="7"/>
      <c r="XBQ31" s="7"/>
      <c r="XBR31" s="7"/>
      <c r="XBS31" s="7"/>
      <c r="XBT31" s="7"/>
      <c r="XBU31" s="7"/>
      <c r="XBV31" s="7"/>
      <c r="XBW31" s="7"/>
      <c r="XBX31" s="7"/>
      <c r="XBY31" s="7"/>
      <c r="XBZ31" s="7"/>
      <c r="XCA31" s="7"/>
      <c r="XCB31" s="7"/>
      <c r="XCC31" s="7"/>
      <c r="XCD31" s="7"/>
      <c r="XCE31" s="7"/>
      <c r="XCF31" s="7"/>
      <c r="XCG31" s="7"/>
      <c r="XCH31" s="7"/>
      <c r="XCI31" s="7"/>
      <c r="XCJ31" s="7"/>
      <c r="XCK31" s="7"/>
      <c r="XCL31" s="7"/>
      <c r="XCM31" s="7"/>
      <c r="XCN31" s="7"/>
      <c r="XCO31" s="7"/>
      <c r="XCP31" s="7"/>
      <c r="XCQ31" s="7"/>
      <c r="XCR31" s="7"/>
      <c r="XCS31" s="7"/>
      <c r="XCT31" s="7"/>
      <c r="XCU31" s="7"/>
      <c r="XCV31" s="7"/>
      <c r="XCW31" s="7"/>
      <c r="XCX31" s="7"/>
      <c r="XCY31" s="7"/>
      <c r="XCZ31" s="7"/>
      <c r="XDA31" s="7"/>
      <c r="XDB31" s="7"/>
      <c r="XDC31" s="7"/>
    </row>
    <row r="32" spans="1:16331" s="1" customFormat="1" ht="65.25" customHeight="1" x14ac:dyDescent="0.2">
      <c r="A32" s="7"/>
      <c r="B32" s="199"/>
      <c r="C32" s="36"/>
      <c r="D32" s="1164" t="s">
        <v>910</v>
      </c>
      <c r="E32" s="514" t="s">
        <v>71</v>
      </c>
      <c r="F32" s="514"/>
      <c r="G32" s="123" t="s">
        <v>436</v>
      </c>
      <c r="H32" s="36" t="s">
        <v>184</v>
      </c>
      <c r="I32" s="871" t="s">
        <v>920</v>
      </c>
      <c r="J32" s="1293">
        <v>1</v>
      </c>
      <c r="K32" s="1293">
        <v>0</v>
      </c>
      <c r="L32" s="123" t="s">
        <v>877</v>
      </c>
      <c r="M32" s="640">
        <v>226.6</v>
      </c>
      <c r="N32" s="947"/>
      <c r="O32" s="947"/>
      <c r="P32" s="947"/>
      <c r="Q32" s="947"/>
      <c r="R32" s="947"/>
      <c r="S32" s="947"/>
      <c r="T32" s="947"/>
      <c r="U32" s="947"/>
      <c r="V32" s="974"/>
      <c r="W32" s="948"/>
      <c r="X32" s="948"/>
      <c r="Y32" s="948"/>
      <c r="Z32" s="948"/>
      <c r="AA32" s="973"/>
      <c r="AB32" s="1216"/>
      <c r="AC32" s="951"/>
      <c r="AD32" s="1011"/>
      <c r="AE32" s="1209"/>
      <c r="AF32" s="125">
        <f t="shared" si="15"/>
        <v>0</v>
      </c>
      <c r="AG32" s="125" t="str">
        <f t="shared" si="80"/>
        <v>No</v>
      </c>
      <c r="AH32" s="496" t="str">
        <f t="shared" si="16"/>
        <v>No</v>
      </c>
      <c r="AI32" s="126" t="str">
        <f t="shared" si="84"/>
        <v>No</v>
      </c>
      <c r="AJ32" s="7"/>
      <c r="AK32" s="291">
        <f t="shared" si="63"/>
        <v>1</v>
      </c>
      <c r="AL32" s="292">
        <f t="shared" si="18"/>
        <v>0</v>
      </c>
      <c r="AM32" s="787"/>
      <c r="AN32" s="787"/>
      <c r="AO32" s="471">
        <v>3</v>
      </c>
      <c r="AP32" s="445">
        <f t="shared" si="19"/>
        <v>0</v>
      </c>
      <c r="AQ32" s="498"/>
      <c r="AR32" s="215">
        <f t="shared" si="85"/>
        <v>0</v>
      </c>
      <c r="AS32" s="215">
        <f t="shared" si="86"/>
        <v>0</v>
      </c>
      <c r="AT32" s="215">
        <f t="shared" si="87"/>
        <v>0</v>
      </c>
      <c r="AU32" s="215">
        <f t="shared" si="88"/>
        <v>0</v>
      </c>
      <c r="AV32" s="215">
        <f t="shared" si="89"/>
        <v>0</v>
      </c>
      <c r="AW32" s="215">
        <f t="shared" ref="AW32:BE32" si="92">S32*$J$32</f>
        <v>0</v>
      </c>
      <c r="AX32" s="215">
        <f t="shared" si="92"/>
        <v>0</v>
      </c>
      <c r="AY32" s="215">
        <f t="shared" si="92"/>
        <v>0</v>
      </c>
      <c r="AZ32" s="215">
        <f t="shared" si="92"/>
        <v>0</v>
      </c>
      <c r="BA32" s="215">
        <f t="shared" si="92"/>
        <v>0</v>
      </c>
      <c r="BB32" s="215">
        <f t="shared" si="92"/>
        <v>0</v>
      </c>
      <c r="BC32" s="215">
        <f t="shared" si="92"/>
        <v>0</v>
      </c>
      <c r="BD32" s="215">
        <f t="shared" si="92"/>
        <v>0</v>
      </c>
      <c r="BE32" s="215">
        <f t="shared" si="92"/>
        <v>0</v>
      </c>
      <c r="BF32" s="215">
        <f t="shared" si="9"/>
        <v>0</v>
      </c>
      <c r="BG32" s="215">
        <f t="shared" si="10"/>
        <v>0</v>
      </c>
      <c r="BH32" s="215">
        <f t="shared" si="11"/>
        <v>0</v>
      </c>
      <c r="BI32" s="215">
        <f t="shared" si="12"/>
        <v>0</v>
      </c>
      <c r="BJ32" s="449">
        <v>1</v>
      </c>
      <c r="BK32" s="1224">
        <f t="shared" si="21"/>
        <v>0</v>
      </c>
      <c r="BL32" s="894">
        <v>6</v>
      </c>
      <c r="BM32" s="480">
        <f t="shared" si="22"/>
        <v>0</v>
      </c>
      <c r="BN32" s="894"/>
      <c r="BO32" s="480">
        <f t="shared" si="23"/>
        <v>0</v>
      </c>
      <c r="BP32" s="894"/>
      <c r="BQ32" s="480">
        <f t="shared" si="24"/>
        <v>0</v>
      </c>
      <c r="BR32" s="894"/>
      <c r="BS32" s="480">
        <f t="shared" si="25"/>
        <v>0</v>
      </c>
      <c r="BT32" s="894"/>
      <c r="BU32" s="480">
        <f t="shared" si="26"/>
        <v>0</v>
      </c>
      <c r="BV32" s="906"/>
      <c r="BW32" s="480">
        <f t="shared" si="27"/>
        <v>0</v>
      </c>
      <c r="BX32" s="906"/>
      <c r="BY32" s="480">
        <f t="shared" si="28"/>
        <v>0</v>
      </c>
      <c r="BZ32" s="906"/>
      <c r="CA32" s="480">
        <f t="shared" si="29"/>
        <v>0</v>
      </c>
      <c r="CB32" s="906"/>
      <c r="CC32" s="480">
        <f t="shared" si="30"/>
        <v>0</v>
      </c>
      <c r="CD32" s="906"/>
      <c r="CE32" s="480">
        <f t="shared" si="31"/>
        <v>0</v>
      </c>
      <c r="CF32" s="906"/>
      <c r="CG32" s="480">
        <f t="shared" si="32"/>
        <v>0</v>
      </c>
      <c r="CH32" s="906"/>
      <c r="CI32" s="480">
        <f t="shared" si="33"/>
        <v>0</v>
      </c>
      <c r="CJ32" s="906"/>
      <c r="CK32" s="480">
        <f t="shared" si="34"/>
        <v>0</v>
      </c>
      <c r="CL32" s="906"/>
      <c r="CM32" s="480">
        <f t="shared" si="35"/>
        <v>0</v>
      </c>
      <c r="CN32" s="906"/>
      <c r="CO32" s="480">
        <f t="shared" si="36"/>
        <v>0</v>
      </c>
      <c r="CP32" s="907"/>
      <c r="CQ32" s="480">
        <f t="shared" si="37"/>
        <v>0</v>
      </c>
      <c r="CS32" s="1">
        <f t="shared" si="38"/>
        <v>0</v>
      </c>
      <c r="CT32" s="1">
        <f t="shared" si="39"/>
        <v>0</v>
      </c>
      <c r="CU32" s="1">
        <f t="shared" si="40"/>
        <v>0</v>
      </c>
      <c r="CV32" s="1">
        <f t="shared" si="41"/>
        <v>0</v>
      </c>
      <c r="CW32" s="673">
        <f t="shared" si="42"/>
        <v>0</v>
      </c>
      <c r="CX32" s="1">
        <f t="shared" si="43"/>
        <v>0</v>
      </c>
      <c r="CY32" s="1">
        <f t="shared" si="44"/>
        <v>0</v>
      </c>
      <c r="CZ32" s="1">
        <f t="shared" si="45"/>
        <v>0</v>
      </c>
      <c r="DB32" s="1">
        <f t="shared" si="46"/>
        <v>0</v>
      </c>
      <c r="DC32" s="1">
        <f t="shared" si="47"/>
        <v>0</v>
      </c>
      <c r="DE32" s="1">
        <f t="shared" si="48"/>
        <v>0</v>
      </c>
      <c r="DF32" s="1">
        <f t="shared" si="49"/>
        <v>0</v>
      </c>
      <c r="DG32" s="1">
        <f t="shared" si="50"/>
        <v>0</v>
      </c>
      <c r="DH32" s="1">
        <f t="shared" si="51"/>
        <v>0</v>
      </c>
      <c r="DI32" s="1">
        <f t="shared" si="52"/>
        <v>0</v>
      </c>
      <c r="DJ32" s="1">
        <f t="shared" si="53"/>
        <v>0</v>
      </c>
      <c r="DK32" s="1">
        <f t="shared" si="54"/>
        <v>0</v>
      </c>
      <c r="DL32" s="1">
        <f t="shared" si="55"/>
        <v>0</v>
      </c>
      <c r="DM32" s="1">
        <f t="shared" si="56"/>
        <v>0</v>
      </c>
      <c r="DN32" s="1">
        <f t="shared" si="57"/>
        <v>0</v>
      </c>
      <c r="DO32" s="1">
        <f t="shared" si="58"/>
        <v>0</v>
      </c>
      <c r="DP32" s="1">
        <f t="shared" si="59"/>
        <v>0</v>
      </c>
      <c r="DQ32" s="1">
        <f t="shared" si="60"/>
        <v>0</v>
      </c>
      <c r="DR32" s="1">
        <f t="shared" si="61"/>
        <v>0</v>
      </c>
      <c r="DS32" s="1">
        <f t="shared" si="62"/>
        <v>0</v>
      </c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7"/>
      <c r="WVY32" s="7"/>
      <c r="WVZ32" s="7"/>
      <c r="WWA32" s="7"/>
      <c r="WWB32" s="7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7"/>
      <c r="WWZ32" s="7"/>
      <c r="WXA32" s="7"/>
      <c r="WXB32" s="7"/>
      <c r="WXC32" s="7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7"/>
      <c r="WYA32" s="7"/>
      <c r="WYB32" s="7"/>
      <c r="WYC32" s="7"/>
      <c r="WYD32" s="7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7"/>
      <c r="WZB32" s="7"/>
      <c r="WZC32" s="7"/>
      <c r="WZD32" s="7"/>
      <c r="WZE32" s="7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7"/>
      <c r="XAC32" s="7"/>
      <c r="XAD32" s="7"/>
      <c r="XAE32" s="7"/>
      <c r="XAF32" s="7"/>
      <c r="XAG32" s="7"/>
      <c r="XAH32" s="7"/>
      <c r="XAI32" s="7"/>
      <c r="XAJ32" s="7"/>
      <c r="XAK32" s="7"/>
      <c r="XAL32" s="7"/>
      <c r="XAM32" s="7"/>
      <c r="XAN32" s="7"/>
      <c r="XAO32" s="7"/>
      <c r="XAP32" s="7"/>
      <c r="XAQ32" s="7"/>
      <c r="XAR32" s="7"/>
      <c r="XAS32" s="7"/>
      <c r="XAT32" s="7"/>
      <c r="XAU32" s="7"/>
      <c r="XAV32" s="7"/>
      <c r="XAW32" s="7"/>
      <c r="XAX32" s="7"/>
      <c r="XAY32" s="7"/>
      <c r="XAZ32" s="7"/>
      <c r="XBA32" s="7"/>
      <c r="XBB32" s="7"/>
      <c r="XBC32" s="7"/>
      <c r="XBD32" s="7"/>
      <c r="XBE32" s="7"/>
      <c r="XBF32" s="7"/>
      <c r="XBG32" s="7"/>
      <c r="XBH32" s="7"/>
      <c r="XBI32" s="7"/>
      <c r="XBJ32" s="7"/>
      <c r="XBK32" s="7"/>
      <c r="XBL32" s="7"/>
      <c r="XBM32" s="7"/>
      <c r="XBN32" s="7"/>
      <c r="XBO32" s="7"/>
      <c r="XBP32" s="7"/>
      <c r="XBQ32" s="7"/>
      <c r="XBR32" s="7"/>
      <c r="XBS32" s="7"/>
      <c r="XBT32" s="7"/>
      <c r="XBU32" s="7"/>
      <c r="XBV32" s="7"/>
      <c r="XBW32" s="7"/>
      <c r="XBX32" s="7"/>
      <c r="XBY32" s="7"/>
      <c r="XBZ32" s="7"/>
      <c r="XCA32" s="7"/>
      <c r="XCB32" s="7"/>
      <c r="XCC32" s="7"/>
      <c r="XCD32" s="7"/>
      <c r="XCE32" s="7"/>
      <c r="XCF32" s="7"/>
      <c r="XCG32" s="7"/>
      <c r="XCH32" s="7"/>
      <c r="XCI32" s="7"/>
      <c r="XCJ32" s="7"/>
      <c r="XCK32" s="7"/>
      <c r="XCL32" s="7"/>
      <c r="XCM32" s="7"/>
      <c r="XCN32" s="7"/>
      <c r="XCO32" s="7"/>
      <c r="XCP32" s="7"/>
      <c r="XCQ32" s="7"/>
      <c r="XCR32" s="7"/>
      <c r="XCS32" s="7"/>
      <c r="XCT32" s="7"/>
      <c r="XCU32" s="7"/>
      <c r="XCV32" s="7"/>
      <c r="XCW32" s="7"/>
      <c r="XCX32" s="7"/>
      <c r="XCY32" s="7"/>
      <c r="XCZ32" s="7"/>
      <c r="XDA32" s="7"/>
      <c r="XDB32" s="7"/>
      <c r="XDC32" s="7"/>
    </row>
    <row r="33" spans="1:16331" s="1" customFormat="1" ht="65.25" customHeight="1" x14ac:dyDescent="0.2">
      <c r="A33" s="7"/>
      <c r="B33" s="199"/>
      <c r="C33" s="36"/>
      <c r="D33" s="1260" t="s">
        <v>911</v>
      </c>
      <c r="E33" s="679" t="s">
        <v>71</v>
      </c>
      <c r="F33" s="679"/>
      <c r="G33" s="680" t="s">
        <v>436</v>
      </c>
      <c r="H33" s="681" t="s">
        <v>188</v>
      </c>
      <c r="I33" s="1281" t="s">
        <v>912</v>
      </c>
      <c r="J33" s="1292">
        <v>1</v>
      </c>
      <c r="K33" s="1292">
        <v>0</v>
      </c>
      <c r="L33" s="680" t="s">
        <v>877</v>
      </c>
      <c r="M33" s="692">
        <v>144.20000000000002</v>
      </c>
      <c r="N33" s="946"/>
      <c r="O33" s="946"/>
      <c r="P33" s="946"/>
      <c r="Q33" s="946"/>
      <c r="R33" s="946"/>
      <c r="S33" s="946"/>
      <c r="T33" s="946"/>
      <c r="U33" s="946"/>
      <c r="V33" s="979"/>
      <c r="W33" s="977"/>
      <c r="X33" s="977"/>
      <c r="Y33" s="977"/>
      <c r="Z33" s="977"/>
      <c r="AA33" s="976"/>
      <c r="AB33" s="1217"/>
      <c r="AC33" s="950"/>
      <c r="AD33" s="1010"/>
      <c r="AE33" s="1208"/>
      <c r="AF33" s="683">
        <f t="shared" si="15"/>
        <v>0</v>
      </c>
      <c r="AG33" s="683" t="str">
        <f t="shared" si="80"/>
        <v>No</v>
      </c>
      <c r="AH33" s="696" t="str">
        <f t="shared" si="16"/>
        <v>No</v>
      </c>
      <c r="AI33" s="678" t="str">
        <f t="shared" si="84"/>
        <v>No</v>
      </c>
      <c r="AJ33" s="7"/>
      <c r="AK33" s="291">
        <f t="shared" si="63"/>
        <v>1</v>
      </c>
      <c r="AL33" s="292">
        <f t="shared" si="18"/>
        <v>0</v>
      </c>
      <c r="AM33" s="787"/>
      <c r="AN33" s="787"/>
      <c r="AO33" s="471">
        <v>1.25</v>
      </c>
      <c r="AP33" s="445">
        <f t="shared" si="19"/>
        <v>0</v>
      </c>
      <c r="AQ33" s="498"/>
      <c r="AR33" s="215">
        <f t="shared" si="85"/>
        <v>0</v>
      </c>
      <c r="AS33" s="215">
        <f t="shared" si="86"/>
        <v>0</v>
      </c>
      <c r="AT33" s="215">
        <f t="shared" si="87"/>
        <v>0</v>
      </c>
      <c r="AU33" s="215">
        <f t="shared" si="88"/>
        <v>0</v>
      </c>
      <c r="AV33" s="215">
        <f t="shared" si="89"/>
        <v>0</v>
      </c>
      <c r="AW33" s="215">
        <f t="shared" ref="AW33:BE33" si="93">S33*$J$33</f>
        <v>0</v>
      </c>
      <c r="AX33" s="215">
        <f t="shared" si="93"/>
        <v>0</v>
      </c>
      <c r="AY33" s="215">
        <f t="shared" si="93"/>
        <v>0</v>
      </c>
      <c r="AZ33" s="215">
        <f t="shared" si="93"/>
        <v>0</v>
      </c>
      <c r="BA33" s="215">
        <f t="shared" si="93"/>
        <v>0</v>
      </c>
      <c r="BB33" s="215">
        <f t="shared" si="93"/>
        <v>0</v>
      </c>
      <c r="BC33" s="215">
        <f t="shared" si="93"/>
        <v>0</v>
      </c>
      <c r="BD33" s="215">
        <f t="shared" si="93"/>
        <v>0</v>
      </c>
      <c r="BE33" s="215">
        <f t="shared" si="93"/>
        <v>0</v>
      </c>
      <c r="BF33" s="215">
        <f t="shared" si="9"/>
        <v>0</v>
      </c>
      <c r="BG33" s="215">
        <f t="shared" si="10"/>
        <v>0</v>
      </c>
      <c r="BH33" s="215">
        <f t="shared" si="11"/>
        <v>0</v>
      </c>
      <c r="BI33" s="215">
        <f t="shared" si="12"/>
        <v>0</v>
      </c>
      <c r="BJ33" s="449">
        <v>1</v>
      </c>
      <c r="BK33" s="1224">
        <f t="shared" si="21"/>
        <v>0</v>
      </c>
      <c r="BL33" s="894">
        <v>5</v>
      </c>
      <c r="BM33" s="480">
        <f t="shared" si="22"/>
        <v>0</v>
      </c>
      <c r="BN33" s="894"/>
      <c r="BO33" s="480">
        <f t="shared" si="23"/>
        <v>0</v>
      </c>
      <c r="BP33" s="894"/>
      <c r="BQ33" s="480">
        <f t="shared" si="24"/>
        <v>0</v>
      </c>
      <c r="BR33" s="894"/>
      <c r="BS33" s="480">
        <f t="shared" si="25"/>
        <v>0</v>
      </c>
      <c r="BT33" s="894"/>
      <c r="BU33" s="480">
        <f t="shared" si="26"/>
        <v>0</v>
      </c>
      <c r="BV33" s="906"/>
      <c r="BW33" s="480">
        <f t="shared" si="27"/>
        <v>0</v>
      </c>
      <c r="BX33" s="906"/>
      <c r="BY33" s="480">
        <f t="shared" si="28"/>
        <v>0</v>
      </c>
      <c r="BZ33" s="906"/>
      <c r="CA33" s="480">
        <f t="shared" si="29"/>
        <v>0</v>
      </c>
      <c r="CB33" s="906"/>
      <c r="CC33" s="480">
        <f t="shared" si="30"/>
        <v>0</v>
      </c>
      <c r="CD33" s="906"/>
      <c r="CE33" s="480">
        <f t="shared" si="31"/>
        <v>0</v>
      </c>
      <c r="CF33" s="906"/>
      <c r="CG33" s="480">
        <f t="shared" si="32"/>
        <v>0</v>
      </c>
      <c r="CH33" s="906"/>
      <c r="CI33" s="480">
        <f t="shared" si="33"/>
        <v>0</v>
      </c>
      <c r="CJ33" s="906"/>
      <c r="CK33" s="480">
        <f t="shared" si="34"/>
        <v>0</v>
      </c>
      <c r="CL33" s="906"/>
      <c r="CM33" s="480">
        <f t="shared" si="35"/>
        <v>0</v>
      </c>
      <c r="CN33" s="906"/>
      <c r="CO33" s="480">
        <f t="shared" si="36"/>
        <v>0</v>
      </c>
      <c r="CP33" s="907"/>
      <c r="CQ33" s="480">
        <f t="shared" si="37"/>
        <v>0</v>
      </c>
      <c r="CS33" s="1">
        <f t="shared" si="38"/>
        <v>0</v>
      </c>
      <c r="CT33" s="1">
        <f t="shared" si="39"/>
        <v>0</v>
      </c>
      <c r="CU33" s="1">
        <f t="shared" si="40"/>
        <v>0</v>
      </c>
      <c r="CV33" s="1">
        <f t="shared" si="41"/>
        <v>0</v>
      </c>
      <c r="CW33" s="673">
        <f t="shared" si="42"/>
        <v>0</v>
      </c>
      <c r="CX33" s="1">
        <f t="shared" si="43"/>
        <v>0</v>
      </c>
      <c r="CY33" s="1">
        <f t="shared" si="44"/>
        <v>0</v>
      </c>
      <c r="CZ33" s="1">
        <f t="shared" si="45"/>
        <v>0</v>
      </c>
      <c r="DB33" s="1">
        <f t="shared" si="46"/>
        <v>0</v>
      </c>
      <c r="DC33" s="1">
        <f t="shared" si="47"/>
        <v>0</v>
      </c>
      <c r="DE33" s="1">
        <f t="shared" si="48"/>
        <v>0</v>
      </c>
      <c r="DF33" s="1">
        <f t="shared" si="49"/>
        <v>0</v>
      </c>
      <c r="DG33" s="1">
        <f t="shared" si="50"/>
        <v>0</v>
      </c>
      <c r="DH33" s="1">
        <f t="shared" si="51"/>
        <v>0</v>
      </c>
      <c r="DI33" s="1">
        <f t="shared" si="52"/>
        <v>0</v>
      </c>
      <c r="DJ33" s="1">
        <f t="shared" si="53"/>
        <v>0</v>
      </c>
      <c r="DK33" s="1">
        <f t="shared" si="54"/>
        <v>0</v>
      </c>
      <c r="DL33" s="1">
        <f t="shared" si="55"/>
        <v>0</v>
      </c>
      <c r="DM33" s="1">
        <f t="shared" si="56"/>
        <v>0</v>
      </c>
      <c r="DN33" s="1">
        <f t="shared" si="57"/>
        <v>0</v>
      </c>
      <c r="DO33" s="1">
        <f t="shared" si="58"/>
        <v>0</v>
      </c>
      <c r="DP33" s="1">
        <f t="shared" si="59"/>
        <v>0</v>
      </c>
      <c r="DQ33" s="1">
        <f t="shared" si="60"/>
        <v>0</v>
      </c>
      <c r="DR33" s="1">
        <f t="shared" si="61"/>
        <v>0</v>
      </c>
      <c r="DS33" s="1">
        <f t="shared" si="62"/>
        <v>0</v>
      </c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  <c r="WVR33" s="7"/>
      <c r="WVS33" s="7"/>
      <c r="WVT33" s="7"/>
      <c r="WVU33" s="7"/>
      <c r="WVV33" s="7"/>
      <c r="WVW33" s="7"/>
      <c r="WVX33" s="7"/>
      <c r="WVY33" s="7"/>
      <c r="WVZ33" s="7"/>
      <c r="WWA33" s="7"/>
      <c r="WWB33" s="7"/>
      <c r="WWC33" s="7"/>
      <c r="WWD33" s="7"/>
      <c r="WWE33" s="7"/>
      <c r="WWF33" s="7"/>
      <c r="WWG33" s="7"/>
      <c r="WWH33" s="7"/>
      <c r="WWI33" s="7"/>
      <c r="WWJ33" s="7"/>
      <c r="WWK33" s="7"/>
      <c r="WWL33" s="7"/>
      <c r="WWM33" s="7"/>
      <c r="WWN33" s="7"/>
      <c r="WWO33" s="7"/>
      <c r="WWP33" s="7"/>
      <c r="WWQ33" s="7"/>
      <c r="WWR33" s="7"/>
      <c r="WWS33" s="7"/>
      <c r="WWT33" s="7"/>
      <c r="WWU33" s="7"/>
      <c r="WWV33" s="7"/>
      <c r="WWW33" s="7"/>
      <c r="WWX33" s="7"/>
      <c r="WWY33" s="7"/>
      <c r="WWZ33" s="7"/>
      <c r="WXA33" s="7"/>
      <c r="WXB33" s="7"/>
      <c r="WXC33" s="7"/>
      <c r="WXD33" s="7"/>
      <c r="WXE33" s="7"/>
      <c r="WXF33" s="7"/>
      <c r="WXG33" s="7"/>
      <c r="WXH33" s="7"/>
      <c r="WXI33" s="7"/>
      <c r="WXJ33" s="7"/>
      <c r="WXK33" s="7"/>
      <c r="WXL33" s="7"/>
      <c r="WXM33" s="7"/>
      <c r="WXN33" s="7"/>
      <c r="WXO33" s="7"/>
      <c r="WXP33" s="7"/>
      <c r="WXQ33" s="7"/>
      <c r="WXR33" s="7"/>
      <c r="WXS33" s="7"/>
      <c r="WXT33" s="7"/>
      <c r="WXU33" s="7"/>
      <c r="WXV33" s="7"/>
      <c r="WXW33" s="7"/>
      <c r="WXX33" s="7"/>
      <c r="WXY33" s="7"/>
      <c r="WXZ33" s="7"/>
      <c r="WYA33" s="7"/>
      <c r="WYB33" s="7"/>
      <c r="WYC33" s="7"/>
      <c r="WYD33" s="7"/>
      <c r="WYE33" s="7"/>
      <c r="WYF33" s="7"/>
      <c r="WYG33" s="7"/>
      <c r="WYH33" s="7"/>
      <c r="WYI33" s="7"/>
      <c r="WYJ33" s="7"/>
      <c r="WYK33" s="7"/>
      <c r="WYL33" s="7"/>
      <c r="WYM33" s="7"/>
      <c r="WYN33" s="7"/>
      <c r="WYO33" s="7"/>
      <c r="WYP33" s="7"/>
      <c r="WYQ33" s="7"/>
      <c r="WYR33" s="7"/>
      <c r="WYS33" s="7"/>
      <c r="WYT33" s="7"/>
      <c r="WYU33" s="7"/>
      <c r="WYV33" s="7"/>
      <c r="WYW33" s="7"/>
      <c r="WYX33" s="7"/>
      <c r="WYY33" s="7"/>
      <c r="WYZ33" s="7"/>
      <c r="WZA33" s="7"/>
      <c r="WZB33" s="7"/>
      <c r="WZC33" s="7"/>
      <c r="WZD33" s="7"/>
      <c r="WZE33" s="7"/>
      <c r="WZF33" s="7"/>
      <c r="WZG33" s="7"/>
      <c r="WZH33" s="7"/>
      <c r="WZI33" s="7"/>
      <c r="WZJ33" s="7"/>
      <c r="WZK33" s="7"/>
      <c r="WZL33" s="7"/>
      <c r="WZM33" s="7"/>
      <c r="WZN33" s="7"/>
      <c r="WZO33" s="7"/>
      <c r="WZP33" s="7"/>
      <c r="WZQ33" s="7"/>
      <c r="WZR33" s="7"/>
      <c r="WZS33" s="7"/>
      <c r="WZT33" s="7"/>
      <c r="WZU33" s="7"/>
      <c r="WZV33" s="7"/>
      <c r="WZW33" s="7"/>
      <c r="WZX33" s="7"/>
      <c r="WZY33" s="7"/>
      <c r="WZZ33" s="7"/>
      <c r="XAA33" s="7"/>
      <c r="XAB33" s="7"/>
      <c r="XAC33" s="7"/>
      <c r="XAD33" s="7"/>
      <c r="XAE33" s="7"/>
      <c r="XAF33" s="7"/>
      <c r="XAG33" s="7"/>
      <c r="XAH33" s="7"/>
      <c r="XAI33" s="7"/>
      <c r="XAJ33" s="7"/>
      <c r="XAK33" s="7"/>
      <c r="XAL33" s="7"/>
      <c r="XAM33" s="7"/>
      <c r="XAN33" s="7"/>
      <c r="XAO33" s="7"/>
      <c r="XAP33" s="7"/>
      <c r="XAQ33" s="7"/>
      <c r="XAR33" s="7"/>
      <c r="XAS33" s="7"/>
      <c r="XAT33" s="7"/>
      <c r="XAU33" s="7"/>
      <c r="XAV33" s="7"/>
      <c r="XAW33" s="7"/>
      <c r="XAX33" s="7"/>
      <c r="XAY33" s="7"/>
      <c r="XAZ33" s="7"/>
      <c r="XBA33" s="7"/>
      <c r="XBB33" s="7"/>
      <c r="XBC33" s="7"/>
      <c r="XBD33" s="7"/>
      <c r="XBE33" s="7"/>
      <c r="XBF33" s="7"/>
      <c r="XBG33" s="7"/>
      <c r="XBH33" s="7"/>
      <c r="XBI33" s="7"/>
      <c r="XBJ33" s="7"/>
      <c r="XBK33" s="7"/>
      <c r="XBL33" s="7"/>
      <c r="XBM33" s="7"/>
      <c r="XBN33" s="7"/>
      <c r="XBO33" s="7"/>
      <c r="XBP33" s="7"/>
      <c r="XBQ33" s="7"/>
      <c r="XBR33" s="7"/>
      <c r="XBS33" s="7"/>
      <c r="XBT33" s="7"/>
      <c r="XBU33" s="7"/>
      <c r="XBV33" s="7"/>
      <c r="XBW33" s="7"/>
      <c r="XBX33" s="7"/>
      <c r="XBY33" s="7"/>
      <c r="XBZ33" s="7"/>
      <c r="XCA33" s="7"/>
      <c r="XCB33" s="7"/>
      <c r="XCC33" s="7"/>
      <c r="XCD33" s="7"/>
      <c r="XCE33" s="7"/>
      <c r="XCF33" s="7"/>
      <c r="XCG33" s="7"/>
      <c r="XCH33" s="7"/>
      <c r="XCI33" s="7"/>
      <c r="XCJ33" s="7"/>
      <c r="XCK33" s="7"/>
      <c r="XCL33" s="7"/>
      <c r="XCM33" s="7"/>
      <c r="XCN33" s="7"/>
      <c r="XCO33" s="7"/>
      <c r="XCP33" s="7"/>
      <c r="XCQ33" s="7"/>
      <c r="XCR33" s="7"/>
      <c r="XCS33" s="7"/>
      <c r="XCT33" s="7"/>
      <c r="XCU33" s="7"/>
      <c r="XCV33" s="7"/>
      <c r="XCW33" s="7"/>
      <c r="XCX33" s="7"/>
      <c r="XCY33" s="7"/>
      <c r="XCZ33" s="7"/>
      <c r="XDA33" s="7"/>
      <c r="XDB33" s="7"/>
      <c r="XDC33" s="7"/>
    </row>
    <row r="34" spans="1:16331" s="1" customFormat="1" ht="65.25" customHeight="1" x14ac:dyDescent="0.2">
      <c r="A34" s="7"/>
      <c r="B34" s="199"/>
      <c r="D34" s="1164" t="s">
        <v>913</v>
      </c>
      <c r="E34" s="514" t="s">
        <v>71</v>
      </c>
      <c r="F34" s="514"/>
      <c r="G34" s="123" t="s">
        <v>436</v>
      </c>
      <c r="H34" s="36" t="s">
        <v>188</v>
      </c>
      <c r="I34" s="871" t="s">
        <v>766</v>
      </c>
      <c r="J34" s="1293">
        <v>1</v>
      </c>
      <c r="K34" s="1293">
        <v>0</v>
      </c>
      <c r="L34" s="123" t="s">
        <v>877</v>
      </c>
      <c r="M34" s="640">
        <v>144.20000000000002</v>
      </c>
      <c r="N34" s="947"/>
      <c r="O34" s="947"/>
      <c r="P34" s="947"/>
      <c r="Q34" s="947"/>
      <c r="R34" s="947"/>
      <c r="S34" s="947"/>
      <c r="T34" s="947"/>
      <c r="U34" s="947"/>
      <c r="V34" s="974"/>
      <c r="W34" s="948"/>
      <c r="X34" s="948"/>
      <c r="Y34" s="948"/>
      <c r="Z34" s="948"/>
      <c r="AA34" s="973"/>
      <c r="AB34" s="1216"/>
      <c r="AC34" s="951"/>
      <c r="AD34" s="1011"/>
      <c r="AE34" s="1209"/>
      <c r="AF34" s="125">
        <f t="shared" si="15"/>
        <v>0</v>
      </c>
      <c r="AG34" s="125" t="str">
        <f t="shared" si="80"/>
        <v>No</v>
      </c>
      <c r="AH34" s="496" t="str">
        <f t="shared" si="16"/>
        <v>No</v>
      </c>
      <c r="AI34" s="126" t="str">
        <f t="shared" si="84"/>
        <v>No</v>
      </c>
      <c r="AJ34" s="7"/>
      <c r="AK34" s="291">
        <f t="shared" si="63"/>
        <v>1</v>
      </c>
      <c r="AL34" s="292">
        <f t="shared" si="18"/>
        <v>0</v>
      </c>
      <c r="AM34" s="787"/>
      <c r="AN34" s="787"/>
      <c r="AO34" s="471">
        <v>1.1000000000000001</v>
      </c>
      <c r="AP34" s="445">
        <f t="shared" si="19"/>
        <v>0</v>
      </c>
      <c r="AQ34" s="498"/>
      <c r="AR34" s="215">
        <f t="shared" si="85"/>
        <v>0</v>
      </c>
      <c r="AS34" s="215">
        <f t="shared" si="86"/>
        <v>0</v>
      </c>
      <c r="AT34" s="215">
        <f t="shared" si="87"/>
        <v>0</v>
      </c>
      <c r="AU34" s="215">
        <f t="shared" si="88"/>
        <v>0</v>
      </c>
      <c r="AV34" s="215">
        <f t="shared" si="89"/>
        <v>0</v>
      </c>
      <c r="AW34" s="215">
        <f t="shared" ref="AW34:BE34" si="94">S34*$J$34</f>
        <v>0</v>
      </c>
      <c r="AX34" s="215">
        <f t="shared" si="94"/>
        <v>0</v>
      </c>
      <c r="AY34" s="215">
        <f t="shared" si="94"/>
        <v>0</v>
      </c>
      <c r="AZ34" s="215">
        <f t="shared" si="94"/>
        <v>0</v>
      </c>
      <c r="BA34" s="215">
        <f t="shared" si="94"/>
        <v>0</v>
      </c>
      <c r="BB34" s="215">
        <f t="shared" si="94"/>
        <v>0</v>
      </c>
      <c r="BC34" s="215">
        <f t="shared" si="94"/>
        <v>0</v>
      </c>
      <c r="BD34" s="215">
        <f t="shared" si="94"/>
        <v>0</v>
      </c>
      <c r="BE34" s="215">
        <f t="shared" si="94"/>
        <v>0</v>
      </c>
      <c r="BF34" s="215">
        <f t="shared" si="9"/>
        <v>0</v>
      </c>
      <c r="BG34" s="215">
        <f t="shared" si="10"/>
        <v>0</v>
      </c>
      <c r="BH34" s="215">
        <f t="shared" si="11"/>
        <v>0</v>
      </c>
      <c r="BI34" s="215">
        <f t="shared" si="12"/>
        <v>0</v>
      </c>
      <c r="BJ34" s="449">
        <v>1</v>
      </c>
      <c r="BK34" s="1224">
        <f t="shared" si="21"/>
        <v>0</v>
      </c>
      <c r="BL34" s="894">
        <v>5</v>
      </c>
      <c r="BM34" s="480">
        <f t="shared" si="22"/>
        <v>0</v>
      </c>
      <c r="BN34" s="894"/>
      <c r="BO34" s="480">
        <f t="shared" si="23"/>
        <v>0</v>
      </c>
      <c r="BP34" s="894"/>
      <c r="BQ34" s="480">
        <f t="shared" si="24"/>
        <v>0</v>
      </c>
      <c r="BR34" s="894"/>
      <c r="BS34" s="480">
        <f t="shared" si="25"/>
        <v>0</v>
      </c>
      <c r="BT34" s="894"/>
      <c r="BU34" s="480">
        <f t="shared" si="26"/>
        <v>0</v>
      </c>
      <c r="BV34" s="906"/>
      <c r="BW34" s="480">
        <f t="shared" si="27"/>
        <v>0</v>
      </c>
      <c r="BX34" s="906"/>
      <c r="BY34" s="480">
        <f t="shared" si="28"/>
        <v>0</v>
      </c>
      <c r="BZ34" s="906"/>
      <c r="CA34" s="480">
        <f t="shared" si="29"/>
        <v>0</v>
      </c>
      <c r="CB34" s="906"/>
      <c r="CC34" s="480">
        <f t="shared" si="30"/>
        <v>0</v>
      </c>
      <c r="CD34" s="906"/>
      <c r="CE34" s="480">
        <f t="shared" si="31"/>
        <v>0</v>
      </c>
      <c r="CF34" s="906"/>
      <c r="CG34" s="480">
        <f t="shared" si="32"/>
        <v>0</v>
      </c>
      <c r="CH34" s="906"/>
      <c r="CI34" s="480">
        <f t="shared" si="33"/>
        <v>0</v>
      </c>
      <c r="CJ34" s="906"/>
      <c r="CK34" s="480">
        <f t="shared" si="34"/>
        <v>0</v>
      </c>
      <c r="CL34" s="906"/>
      <c r="CM34" s="480">
        <f t="shared" si="35"/>
        <v>0</v>
      </c>
      <c r="CN34" s="906"/>
      <c r="CO34" s="480">
        <f t="shared" si="36"/>
        <v>0</v>
      </c>
      <c r="CP34" s="907"/>
      <c r="CQ34" s="480">
        <f t="shared" si="37"/>
        <v>0</v>
      </c>
      <c r="CS34" s="1">
        <f t="shared" si="38"/>
        <v>0</v>
      </c>
      <c r="CT34" s="1">
        <f t="shared" si="39"/>
        <v>0</v>
      </c>
      <c r="CU34" s="1">
        <f t="shared" si="40"/>
        <v>0</v>
      </c>
      <c r="CV34" s="1">
        <f t="shared" si="41"/>
        <v>0</v>
      </c>
      <c r="CW34" s="673">
        <f t="shared" si="42"/>
        <v>0</v>
      </c>
      <c r="CX34" s="1">
        <f t="shared" si="43"/>
        <v>0</v>
      </c>
      <c r="CY34" s="1">
        <f t="shared" si="44"/>
        <v>0</v>
      </c>
      <c r="CZ34" s="1">
        <f t="shared" si="45"/>
        <v>0</v>
      </c>
      <c r="DB34" s="1">
        <f t="shared" si="46"/>
        <v>0</v>
      </c>
      <c r="DC34" s="1">
        <f t="shared" si="47"/>
        <v>0</v>
      </c>
      <c r="DE34" s="1">
        <f t="shared" si="48"/>
        <v>0</v>
      </c>
      <c r="DF34" s="1">
        <f t="shared" si="49"/>
        <v>0</v>
      </c>
      <c r="DG34" s="1">
        <f t="shared" si="50"/>
        <v>0</v>
      </c>
      <c r="DH34" s="1">
        <f t="shared" si="51"/>
        <v>0</v>
      </c>
      <c r="DI34" s="1">
        <f t="shared" si="52"/>
        <v>0</v>
      </c>
      <c r="DJ34" s="1">
        <f t="shared" si="53"/>
        <v>0</v>
      </c>
      <c r="DK34" s="1">
        <f t="shared" si="54"/>
        <v>0</v>
      </c>
      <c r="DL34" s="1">
        <f t="shared" si="55"/>
        <v>0</v>
      </c>
      <c r="DM34" s="1">
        <f t="shared" si="56"/>
        <v>0</v>
      </c>
      <c r="DN34" s="1">
        <f t="shared" si="57"/>
        <v>0</v>
      </c>
      <c r="DO34" s="1">
        <f t="shared" si="58"/>
        <v>0</v>
      </c>
      <c r="DP34" s="1">
        <f t="shared" si="59"/>
        <v>0</v>
      </c>
      <c r="DQ34" s="1">
        <f t="shared" si="60"/>
        <v>0</v>
      </c>
      <c r="DR34" s="1">
        <f t="shared" si="61"/>
        <v>0</v>
      </c>
      <c r="DS34" s="1">
        <f t="shared" si="62"/>
        <v>0</v>
      </c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7"/>
      <c r="BOL34" s="7"/>
      <c r="BOM34" s="7"/>
      <c r="BON34" s="7"/>
      <c r="BOO34" s="7"/>
      <c r="BOP34" s="7"/>
      <c r="BOQ34" s="7"/>
      <c r="BOR34" s="7"/>
      <c r="BOS34" s="7"/>
      <c r="BOT34" s="7"/>
      <c r="BOU34" s="7"/>
      <c r="BOV34" s="7"/>
      <c r="BOW34" s="7"/>
      <c r="BOX34" s="7"/>
      <c r="BOY34" s="7"/>
      <c r="BOZ34" s="7"/>
      <c r="BPA34" s="7"/>
      <c r="BPB34" s="7"/>
      <c r="BPC34" s="7"/>
      <c r="BPD34" s="7"/>
      <c r="BPE34" s="7"/>
      <c r="BPF34" s="7"/>
      <c r="BPG34" s="7"/>
      <c r="BPH34" s="7"/>
      <c r="BPI34" s="7"/>
      <c r="BPJ34" s="7"/>
      <c r="BPK34" s="7"/>
      <c r="BPL34" s="7"/>
      <c r="BPM34" s="7"/>
      <c r="BPN34" s="7"/>
      <c r="BPO34" s="7"/>
      <c r="BPP34" s="7"/>
      <c r="BPQ34" s="7"/>
      <c r="BPR34" s="7"/>
      <c r="BPS34" s="7"/>
      <c r="BPT34" s="7"/>
      <c r="BPU34" s="7"/>
      <c r="BPV34" s="7"/>
      <c r="BPW34" s="7"/>
      <c r="BPX34" s="7"/>
      <c r="BPY34" s="7"/>
      <c r="BPZ34" s="7"/>
      <c r="BQA34" s="7"/>
      <c r="BQB34" s="7"/>
      <c r="BQC34" s="7"/>
      <c r="BQD34" s="7"/>
      <c r="BQE34" s="7"/>
      <c r="BQF34" s="7"/>
      <c r="BQG34" s="7"/>
      <c r="BQH34" s="7"/>
      <c r="BQI34" s="7"/>
      <c r="BQJ34" s="7"/>
      <c r="BQK34" s="7"/>
      <c r="BQL34" s="7"/>
      <c r="BQM34" s="7"/>
      <c r="BQN34" s="7"/>
      <c r="BQO34" s="7"/>
      <c r="BQP34" s="7"/>
      <c r="BQQ34" s="7"/>
      <c r="BQR34" s="7"/>
      <c r="BQS34" s="7"/>
      <c r="BQT34" s="7"/>
      <c r="BQU34" s="7"/>
      <c r="BQV34" s="7"/>
      <c r="BQW34" s="7"/>
      <c r="BQX34" s="7"/>
      <c r="BQY34" s="7"/>
      <c r="BQZ34" s="7"/>
      <c r="BRA34" s="7"/>
      <c r="BRB34" s="7"/>
      <c r="BRC34" s="7"/>
      <c r="BRD34" s="7"/>
      <c r="BRE34" s="7"/>
      <c r="BRF34" s="7"/>
      <c r="BRG34" s="7"/>
      <c r="BRH34" s="7"/>
      <c r="BRI34" s="7"/>
      <c r="BRJ34" s="7"/>
      <c r="BRK34" s="7"/>
      <c r="BRL34" s="7"/>
      <c r="BRM34" s="7"/>
      <c r="BRN34" s="7"/>
      <c r="BRO34" s="7"/>
      <c r="BRP34" s="7"/>
      <c r="BRQ34" s="7"/>
      <c r="BRR34" s="7"/>
      <c r="BRS34" s="7"/>
      <c r="BRT34" s="7"/>
      <c r="BRU34" s="7"/>
      <c r="BRV34" s="7"/>
      <c r="BRW34" s="7"/>
      <c r="BRX34" s="7"/>
      <c r="BRY34" s="7"/>
      <c r="BRZ34" s="7"/>
      <c r="BSA34" s="7"/>
      <c r="BSB34" s="7"/>
      <c r="BSC34" s="7"/>
      <c r="BSD34" s="7"/>
      <c r="BSE34" s="7"/>
      <c r="BSF34" s="7"/>
      <c r="BSG34" s="7"/>
      <c r="BSH34" s="7"/>
      <c r="BSI34" s="7"/>
      <c r="BSJ34" s="7"/>
      <c r="BSK34" s="7"/>
      <c r="BSL34" s="7"/>
      <c r="BSM34" s="7"/>
      <c r="BSN34" s="7"/>
      <c r="BSO34" s="7"/>
      <c r="BSP34" s="7"/>
      <c r="BSQ34" s="7"/>
      <c r="BSR34" s="7"/>
      <c r="BSS34" s="7"/>
      <c r="BST34" s="7"/>
      <c r="BSU34" s="7"/>
      <c r="BSV34" s="7"/>
      <c r="BSW34" s="7"/>
      <c r="BSX34" s="7"/>
      <c r="BSY34" s="7"/>
      <c r="BSZ34" s="7"/>
      <c r="BTA34" s="7"/>
      <c r="BTB34" s="7"/>
      <c r="BTC34" s="7"/>
      <c r="BTD34" s="7"/>
      <c r="BTE34" s="7"/>
      <c r="BTF34" s="7"/>
      <c r="BTG34" s="7"/>
      <c r="BTH34" s="7"/>
      <c r="BTI34" s="7"/>
      <c r="BTJ34" s="7"/>
      <c r="BTK34" s="7"/>
      <c r="BTL34" s="7"/>
      <c r="BTM34" s="7"/>
      <c r="BTN34" s="7"/>
      <c r="BTO34" s="7"/>
      <c r="BTP34" s="7"/>
      <c r="BTQ34" s="7"/>
      <c r="BTR34" s="7"/>
      <c r="BTS34" s="7"/>
      <c r="BTT34" s="7"/>
      <c r="BTU34" s="7"/>
      <c r="BTV34" s="7"/>
      <c r="BTW34" s="7"/>
      <c r="BTX34" s="7"/>
      <c r="BTY34" s="7"/>
      <c r="BTZ34" s="7"/>
      <c r="BUA34" s="7"/>
      <c r="BUB34" s="7"/>
      <c r="BUC34" s="7"/>
      <c r="BUD34" s="7"/>
      <c r="BUE34" s="7"/>
      <c r="BUF34" s="7"/>
      <c r="BUG34" s="7"/>
      <c r="BUH34" s="7"/>
      <c r="BUI34" s="7"/>
      <c r="BUJ34" s="7"/>
      <c r="BUK34" s="7"/>
      <c r="BUL34" s="7"/>
      <c r="BUM34" s="7"/>
      <c r="BUN34" s="7"/>
      <c r="BUO34" s="7"/>
      <c r="BUP34" s="7"/>
      <c r="BUQ34" s="7"/>
      <c r="BUR34" s="7"/>
      <c r="BUS34" s="7"/>
      <c r="BUT34" s="7"/>
      <c r="BUU34" s="7"/>
      <c r="BUV34" s="7"/>
      <c r="BUW34" s="7"/>
      <c r="BUX34" s="7"/>
      <c r="BUY34" s="7"/>
      <c r="BUZ34" s="7"/>
      <c r="BVA34" s="7"/>
      <c r="BVB34" s="7"/>
      <c r="BVC34" s="7"/>
      <c r="BVD34" s="7"/>
      <c r="BVE34" s="7"/>
      <c r="BVF34" s="7"/>
      <c r="BVG34" s="7"/>
      <c r="BVH34" s="7"/>
      <c r="BVI34" s="7"/>
      <c r="BVJ34" s="7"/>
      <c r="BVK34" s="7"/>
      <c r="BVL34" s="7"/>
      <c r="BVM34" s="7"/>
      <c r="BVN34" s="7"/>
      <c r="BVO34" s="7"/>
      <c r="BVP34" s="7"/>
      <c r="BVQ34" s="7"/>
      <c r="BVR34" s="7"/>
      <c r="BVS34" s="7"/>
      <c r="BVT34" s="7"/>
      <c r="BVU34" s="7"/>
      <c r="BVV34" s="7"/>
      <c r="BVW34" s="7"/>
      <c r="BVX34" s="7"/>
      <c r="BVY34" s="7"/>
      <c r="BVZ34" s="7"/>
      <c r="BWA34" s="7"/>
      <c r="BWB34" s="7"/>
      <c r="BWC34" s="7"/>
      <c r="BWD34" s="7"/>
      <c r="BWE34" s="7"/>
      <c r="BWF34" s="7"/>
      <c r="BWG34" s="7"/>
      <c r="BWH34" s="7"/>
      <c r="BWI34" s="7"/>
      <c r="BWJ34" s="7"/>
      <c r="BWK34" s="7"/>
      <c r="BWL34" s="7"/>
      <c r="BWM34" s="7"/>
      <c r="BWN34" s="7"/>
      <c r="BWO34" s="7"/>
      <c r="BWP34" s="7"/>
      <c r="BWQ34" s="7"/>
      <c r="BWR34" s="7"/>
      <c r="BWS34" s="7"/>
      <c r="BWT34" s="7"/>
      <c r="BWU34" s="7"/>
      <c r="BWV34" s="7"/>
      <c r="BWW34" s="7"/>
      <c r="BWX34" s="7"/>
      <c r="BWY34" s="7"/>
      <c r="BWZ34" s="7"/>
      <c r="BXA34" s="7"/>
      <c r="BXB34" s="7"/>
      <c r="BXC34" s="7"/>
      <c r="BXD34" s="7"/>
      <c r="BXE34" s="7"/>
      <c r="BXF34" s="7"/>
      <c r="BXG34" s="7"/>
      <c r="BXH34" s="7"/>
      <c r="BXI34" s="7"/>
      <c r="BXJ34" s="7"/>
      <c r="BXK34" s="7"/>
      <c r="BXL34" s="7"/>
      <c r="BXM34" s="7"/>
      <c r="BXN34" s="7"/>
      <c r="BXO34" s="7"/>
      <c r="BXP34" s="7"/>
      <c r="BXQ34" s="7"/>
      <c r="BXR34" s="7"/>
      <c r="BXS34" s="7"/>
      <c r="BXT34" s="7"/>
      <c r="BXU34" s="7"/>
      <c r="BXV34" s="7"/>
      <c r="BXW34" s="7"/>
      <c r="BXX34" s="7"/>
      <c r="BXY34" s="7"/>
      <c r="BXZ34" s="7"/>
      <c r="BYA34" s="7"/>
      <c r="BYB34" s="7"/>
      <c r="BYC34" s="7"/>
      <c r="BYD34" s="7"/>
      <c r="BYE34" s="7"/>
      <c r="BYF34" s="7"/>
      <c r="BYG34" s="7"/>
      <c r="BYH34" s="7"/>
      <c r="BYI34" s="7"/>
      <c r="BYJ34" s="7"/>
      <c r="BYK34" s="7"/>
      <c r="BYL34" s="7"/>
      <c r="BYM34" s="7"/>
      <c r="BYN34" s="7"/>
      <c r="BYO34" s="7"/>
      <c r="BYP34" s="7"/>
      <c r="BYQ34" s="7"/>
      <c r="BYR34" s="7"/>
      <c r="BYS34" s="7"/>
      <c r="BYT34" s="7"/>
      <c r="BYU34" s="7"/>
      <c r="BYV34" s="7"/>
      <c r="BYW34" s="7"/>
      <c r="BYX34" s="7"/>
      <c r="BYY34" s="7"/>
      <c r="BYZ34" s="7"/>
      <c r="BZA34" s="7"/>
      <c r="BZB34" s="7"/>
      <c r="BZC34" s="7"/>
      <c r="BZD34" s="7"/>
      <c r="BZE34" s="7"/>
      <c r="BZF34" s="7"/>
      <c r="BZG34" s="7"/>
      <c r="BZH34" s="7"/>
      <c r="BZI34" s="7"/>
      <c r="BZJ34" s="7"/>
      <c r="BZK34" s="7"/>
      <c r="BZL34" s="7"/>
      <c r="BZM34" s="7"/>
      <c r="BZN34" s="7"/>
      <c r="BZO34" s="7"/>
      <c r="BZP34" s="7"/>
      <c r="BZQ34" s="7"/>
      <c r="BZR34" s="7"/>
      <c r="BZS34" s="7"/>
      <c r="BZT34" s="7"/>
      <c r="BZU34" s="7"/>
      <c r="BZV34" s="7"/>
      <c r="BZW34" s="7"/>
      <c r="BZX34" s="7"/>
      <c r="BZY34" s="7"/>
      <c r="BZZ34" s="7"/>
      <c r="CAA34" s="7"/>
      <c r="CAB34" s="7"/>
      <c r="CAC34" s="7"/>
      <c r="CAD34" s="7"/>
      <c r="CAE34" s="7"/>
      <c r="CAF34" s="7"/>
      <c r="CAG34" s="7"/>
      <c r="CAH34" s="7"/>
      <c r="CAI34" s="7"/>
      <c r="CAJ34" s="7"/>
      <c r="CAK34" s="7"/>
      <c r="CAL34" s="7"/>
      <c r="CAM34" s="7"/>
      <c r="CAN34" s="7"/>
      <c r="CAO34" s="7"/>
      <c r="CAP34" s="7"/>
      <c r="CAQ34" s="7"/>
      <c r="CAR34" s="7"/>
      <c r="CAS34" s="7"/>
      <c r="CAT34" s="7"/>
      <c r="CAU34" s="7"/>
      <c r="CAV34" s="7"/>
      <c r="CAW34" s="7"/>
      <c r="CAX34" s="7"/>
      <c r="CAY34" s="7"/>
      <c r="CAZ34" s="7"/>
      <c r="CBA34" s="7"/>
      <c r="CBB34" s="7"/>
      <c r="CBC34" s="7"/>
      <c r="CBD34" s="7"/>
      <c r="CBE34" s="7"/>
      <c r="CBF34" s="7"/>
      <c r="CBG34" s="7"/>
      <c r="CBH34" s="7"/>
      <c r="CBI34" s="7"/>
      <c r="CBJ34" s="7"/>
      <c r="CBK34" s="7"/>
      <c r="CBL34" s="7"/>
      <c r="CBM34" s="7"/>
      <c r="CBN34" s="7"/>
      <c r="CBO34" s="7"/>
      <c r="CBP34" s="7"/>
      <c r="CBQ34" s="7"/>
      <c r="CBR34" s="7"/>
      <c r="CBS34" s="7"/>
      <c r="CBT34" s="7"/>
      <c r="CBU34" s="7"/>
      <c r="CBV34" s="7"/>
      <c r="CBW34" s="7"/>
      <c r="CBX34" s="7"/>
      <c r="CBY34" s="7"/>
      <c r="CBZ34" s="7"/>
      <c r="CCA34" s="7"/>
      <c r="CCB34" s="7"/>
      <c r="CCC34" s="7"/>
      <c r="CCD34" s="7"/>
      <c r="CCE34" s="7"/>
      <c r="CCF34" s="7"/>
      <c r="CCG34" s="7"/>
      <c r="CCH34" s="7"/>
      <c r="CCI34" s="7"/>
      <c r="CCJ34" s="7"/>
      <c r="CCK34" s="7"/>
      <c r="CCL34" s="7"/>
      <c r="CCM34" s="7"/>
      <c r="CCN34" s="7"/>
      <c r="CCO34" s="7"/>
      <c r="CCP34" s="7"/>
      <c r="CCQ34" s="7"/>
      <c r="CCR34" s="7"/>
      <c r="CCS34" s="7"/>
      <c r="CCT34" s="7"/>
      <c r="CCU34" s="7"/>
      <c r="CCV34" s="7"/>
      <c r="CCW34" s="7"/>
      <c r="CCX34" s="7"/>
      <c r="CCY34" s="7"/>
      <c r="CCZ34" s="7"/>
      <c r="CDA34" s="7"/>
      <c r="CDB34" s="7"/>
      <c r="CDC34" s="7"/>
      <c r="CDD34" s="7"/>
      <c r="CDE34" s="7"/>
      <c r="CDF34" s="7"/>
      <c r="CDG34" s="7"/>
      <c r="CDH34" s="7"/>
      <c r="CDI34" s="7"/>
      <c r="CDJ34" s="7"/>
      <c r="CDK34" s="7"/>
      <c r="CDL34" s="7"/>
      <c r="CDM34" s="7"/>
      <c r="CDN34" s="7"/>
      <c r="CDO34" s="7"/>
      <c r="CDP34" s="7"/>
      <c r="CDQ34" s="7"/>
      <c r="CDR34" s="7"/>
      <c r="CDS34" s="7"/>
      <c r="CDT34" s="7"/>
      <c r="CDU34" s="7"/>
      <c r="CDV34" s="7"/>
      <c r="CDW34" s="7"/>
      <c r="CDX34" s="7"/>
      <c r="CDY34" s="7"/>
      <c r="CDZ34" s="7"/>
      <c r="CEA34" s="7"/>
      <c r="CEB34" s="7"/>
      <c r="CEC34" s="7"/>
      <c r="CED34" s="7"/>
      <c r="CEE34" s="7"/>
      <c r="CEF34" s="7"/>
      <c r="CEG34" s="7"/>
      <c r="CEH34" s="7"/>
      <c r="CEI34" s="7"/>
      <c r="CEJ34" s="7"/>
      <c r="CEK34" s="7"/>
      <c r="CEL34" s="7"/>
      <c r="CEM34" s="7"/>
      <c r="CEN34" s="7"/>
      <c r="CEO34" s="7"/>
      <c r="CEP34" s="7"/>
      <c r="CEQ34" s="7"/>
      <c r="CER34" s="7"/>
      <c r="CES34" s="7"/>
      <c r="CET34" s="7"/>
      <c r="CEU34" s="7"/>
      <c r="CEV34" s="7"/>
      <c r="CEW34" s="7"/>
      <c r="CEX34" s="7"/>
      <c r="CEY34" s="7"/>
      <c r="CEZ34" s="7"/>
      <c r="CFA34" s="7"/>
      <c r="CFB34" s="7"/>
      <c r="CFC34" s="7"/>
      <c r="CFD34" s="7"/>
      <c r="CFE34" s="7"/>
      <c r="CFF34" s="7"/>
      <c r="CFG34" s="7"/>
      <c r="CFH34" s="7"/>
      <c r="CFI34" s="7"/>
      <c r="CFJ34" s="7"/>
      <c r="CFK34" s="7"/>
      <c r="CFL34" s="7"/>
      <c r="CFM34" s="7"/>
      <c r="CFN34" s="7"/>
      <c r="CFO34" s="7"/>
      <c r="CFP34" s="7"/>
      <c r="CFQ34" s="7"/>
      <c r="CFR34" s="7"/>
      <c r="CFS34" s="7"/>
      <c r="CFT34" s="7"/>
      <c r="CFU34" s="7"/>
      <c r="CFV34" s="7"/>
      <c r="CFW34" s="7"/>
      <c r="CFX34" s="7"/>
      <c r="CFY34" s="7"/>
      <c r="CFZ34" s="7"/>
      <c r="CGA34" s="7"/>
      <c r="CGB34" s="7"/>
      <c r="CGC34" s="7"/>
      <c r="CGD34" s="7"/>
      <c r="CGE34" s="7"/>
      <c r="CGF34" s="7"/>
      <c r="CGG34" s="7"/>
      <c r="CGH34" s="7"/>
      <c r="CGI34" s="7"/>
      <c r="CGJ34" s="7"/>
      <c r="CGK34" s="7"/>
      <c r="CGL34" s="7"/>
      <c r="CGM34" s="7"/>
      <c r="CGN34" s="7"/>
      <c r="CGO34" s="7"/>
      <c r="CGP34" s="7"/>
      <c r="CGQ34" s="7"/>
      <c r="CGR34" s="7"/>
      <c r="CGS34" s="7"/>
      <c r="CGT34" s="7"/>
      <c r="CGU34" s="7"/>
      <c r="CGV34" s="7"/>
      <c r="CGW34" s="7"/>
      <c r="CGX34" s="7"/>
      <c r="CGY34" s="7"/>
      <c r="CGZ34" s="7"/>
      <c r="CHA34" s="7"/>
      <c r="CHB34" s="7"/>
      <c r="CHC34" s="7"/>
      <c r="CHD34" s="7"/>
      <c r="CHE34" s="7"/>
      <c r="CHF34" s="7"/>
      <c r="CHG34" s="7"/>
      <c r="CHH34" s="7"/>
      <c r="CHI34" s="7"/>
      <c r="CHJ34" s="7"/>
      <c r="CHK34" s="7"/>
      <c r="CHL34" s="7"/>
      <c r="CHM34" s="7"/>
      <c r="CHN34" s="7"/>
      <c r="CHO34" s="7"/>
      <c r="CHP34" s="7"/>
      <c r="CHQ34" s="7"/>
      <c r="CHR34" s="7"/>
      <c r="CHS34" s="7"/>
      <c r="CHT34" s="7"/>
      <c r="CHU34" s="7"/>
      <c r="CHV34" s="7"/>
      <c r="CHW34" s="7"/>
      <c r="CHX34" s="7"/>
      <c r="CHY34" s="7"/>
      <c r="CHZ34" s="7"/>
      <c r="CIA34" s="7"/>
      <c r="CIB34" s="7"/>
      <c r="CIC34" s="7"/>
      <c r="CID34" s="7"/>
      <c r="CIE34" s="7"/>
      <c r="CIF34" s="7"/>
      <c r="CIG34" s="7"/>
      <c r="CIH34" s="7"/>
      <c r="CII34" s="7"/>
      <c r="CIJ34" s="7"/>
      <c r="CIK34" s="7"/>
      <c r="CIL34" s="7"/>
      <c r="CIM34" s="7"/>
      <c r="CIN34" s="7"/>
      <c r="CIO34" s="7"/>
      <c r="CIP34" s="7"/>
      <c r="CIQ34" s="7"/>
      <c r="CIR34" s="7"/>
      <c r="CIS34" s="7"/>
      <c r="CIT34" s="7"/>
      <c r="CIU34" s="7"/>
      <c r="CIV34" s="7"/>
      <c r="CIW34" s="7"/>
      <c r="CIX34" s="7"/>
      <c r="CIY34" s="7"/>
      <c r="CIZ34" s="7"/>
      <c r="CJA34" s="7"/>
      <c r="CJB34" s="7"/>
      <c r="CJC34" s="7"/>
      <c r="CJD34" s="7"/>
      <c r="CJE34" s="7"/>
      <c r="CJF34" s="7"/>
      <c r="CJG34" s="7"/>
      <c r="CJH34" s="7"/>
      <c r="CJI34" s="7"/>
      <c r="CJJ34" s="7"/>
      <c r="CJK34" s="7"/>
      <c r="CJL34" s="7"/>
      <c r="CJM34" s="7"/>
      <c r="CJN34" s="7"/>
      <c r="CJO34" s="7"/>
      <c r="CJP34" s="7"/>
      <c r="CJQ34" s="7"/>
      <c r="CJR34" s="7"/>
      <c r="CJS34" s="7"/>
      <c r="CJT34" s="7"/>
      <c r="CJU34" s="7"/>
      <c r="CJV34" s="7"/>
      <c r="CJW34" s="7"/>
      <c r="CJX34" s="7"/>
      <c r="CJY34" s="7"/>
      <c r="CJZ34" s="7"/>
      <c r="CKA34" s="7"/>
      <c r="CKB34" s="7"/>
      <c r="CKC34" s="7"/>
      <c r="CKD34" s="7"/>
      <c r="CKE34" s="7"/>
      <c r="CKF34" s="7"/>
      <c r="CKG34" s="7"/>
      <c r="CKH34" s="7"/>
      <c r="CKI34" s="7"/>
      <c r="CKJ34" s="7"/>
      <c r="CKK34" s="7"/>
      <c r="CKL34" s="7"/>
      <c r="CKM34" s="7"/>
      <c r="CKN34" s="7"/>
      <c r="CKO34" s="7"/>
      <c r="CKP34" s="7"/>
      <c r="CKQ34" s="7"/>
      <c r="CKR34" s="7"/>
      <c r="CKS34" s="7"/>
      <c r="CKT34" s="7"/>
      <c r="CKU34" s="7"/>
      <c r="CKV34" s="7"/>
      <c r="CKW34" s="7"/>
      <c r="CKX34" s="7"/>
      <c r="CKY34" s="7"/>
      <c r="CKZ34" s="7"/>
      <c r="CLA34" s="7"/>
      <c r="CLB34" s="7"/>
      <c r="CLC34" s="7"/>
      <c r="CLD34" s="7"/>
      <c r="CLE34" s="7"/>
      <c r="CLF34" s="7"/>
      <c r="CLG34" s="7"/>
      <c r="CLH34" s="7"/>
      <c r="CLI34" s="7"/>
      <c r="CLJ34" s="7"/>
      <c r="CLK34" s="7"/>
      <c r="CLL34" s="7"/>
      <c r="CLM34" s="7"/>
      <c r="CLN34" s="7"/>
      <c r="CLO34" s="7"/>
      <c r="CLP34" s="7"/>
      <c r="CLQ34" s="7"/>
      <c r="CLR34" s="7"/>
      <c r="CLS34" s="7"/>
      <c r="CLT34" s="7"/>
      <c r="CLU34" s="7"/>
      <c r="CLV34" s="7"/>
      <c r="CLW34" s="7"/>
      <c r="CLX34" s="7"/>
      <c r="CLY34" s="7"/>
      <c r="CLZ34" s="7"/>
      <c r="CMA34" s="7"/>
      <c r="CMB34" s="7"/>
      <c r="CMC34" s="7"/>
      <c r="CMD34" s="7"/>
      <c r="CME34" s="7"/>
      <c r="CMF34" s="7"/>
      <c r="CMG34" s="7"/>
      <c r="CMH34" s="7"/>
      <c r="CMI34" s="7"/>
      <c r="CMJ34" s="7"/>
      <c r="CMK34" s="7"/>
      <c r="CML34" s="7"/>
      <c r="CMM34" s="7"/>
      <c r="CMN34" s="7"/>
      <c r="CMO34" s="7"/>
      <c r="CMP34" s="7"/>
      <c r="CMQ34" s="7"/>
      <c r="CMR34" s="7"/>
      <c r="CMS34" s="7"/>
      <c r="CMT34" s="7"/>
      <c r="CMU34" s="7"/>
      <c r="CMV34" s="7"/>
      <c r="CMW34" s="7"/>
      <c r="CMX34" s="7"/>
      <c r="CMY34" s="7"/>
      <c r="CMZ34" s="7"/>
      <c r="CNA34" s="7"/>
      <c r="CNB34" s="7"/>
      <c r="CNC34" s="7"/>
      <c r="CND34" s="7"/>
      <c r="CNE34" s="7"/>
      <c r="CNF34" s="7"/>
      <c r="CNG34" s="7"/>
      <c r="CNH34" s="7"/>
      <c r="CNI34" s="7"/>
      <c r="CNJ34" s="7"/>
      <c r="CNK34" s="7"/>
      <c r="CNL34" s="7"/>
      <c r="CNM34" s="7"/>
      <c r="CNN34" s="7"/>
      <c r="CNO34" s="7"/>
      <c r="CNP34" s="7"/>
      <c r="CNQ34" s="7"/>
      <c r="CNR34" s="7"/>
      <c r="CNS34" s="7"/>
      <c r="CNT34" s="7"/>
      <c r="CNU34" s="7"/>
      <c r="CNV34" s="7"/>
      <c r="CNW34" s="7"/>
      <c r="CNX34" s="7"/>
      <c r="CNY34" s="7"/>
      <c r="CNZ34" s="7"/>
      <c r="COA34" s="7"/>
      <c r="COB34" s="7"/>
      <c r="COC34" s="7"/>
      <c r="COD34" s="7"/>
      <c r="COE34" s="7"/>
      <c r="COF34" s="7"/>
      <c r="COG34" s="7"/>
      <c r="COH34" s="7"/>
      <c r="COI34" s="7"/>
      <c r="COJ34" s="7"/>
      <c r="COK34" s="7"/>
      <c r="COL34" s="7"/>
      <c r="COM34" s="7"/>
      <c r="CON34" s="7"/>
      <c r="COO34" s="7"/>
      <c r="COP34" s="7"/>
      <c r="COQ34" s="7"/>
      <c r="COR34" s="7"/>
      <c r="COS34" s="7"/>
      <c r="COT34" s="7"/>
      <c r="COU34" s="7"/>
      <c r="COV34" s="7"/>
      <c r="COW34" s="7"/>
      <c r="COX34" s="7"/>
      <c r="COY34" s="7"/>
      <c r="COZ34" s="7"/>
      <c r="CPA34" s="7"/>
      <c r="CPB34" s="7"/>
      <c r="CPC34" s="7"/>
      <c r="CPD34" s="7"/>
      <c r="CPE34" s="7"/>
      <c r="CPF34" s="7"/>
      <c r="CPG34" s="7"/>
      <c r="CPH34" s="7"/>
      <c r="CPI34" s="7"/>
      <c r="CPJ34" s="7"/>
      <c r="CPK34" s="7"/>
      <c r="CPL34" s="7"/>
      <c r="CPM34" s="7"/>
      <c r="CPN34" s="7"/>
      <c r="CPO34" s="7"/>
      <c r="CPP34" s="7"/>
      <c r="CPQ34" s="7"/>
      <c r="CPR34" s="7"/>
      <c r="CPS34" s="7"/>
      <c r="CPT34" s="7"/>
      <c r="CPU34" s="7"/>
      <c r="CPV34" s="7"/>
      <c r="CPW34" s="7"/>
      <c r="CPX34" s="7"/>
      <c r="CPY34" s="7"/>
      <c r="CPZ34" s="7"/>
      <c r="CQA34" s="7"/>
      <c r="CQB34" s="7"/>
      <c r="CQC34" s="7"/>
      <c r="CQD34" s="7"/>
      <c r="CQE34" s="7"/>
      <c r="CQF34" s="7"/>
      <c r="CQG34" s="7"/>
      <c r="CQH34" s="7"/>
      <c r="CQI34" s="7"/>
      <c r="CQJ34" s="7"/>
      <c r="CQK34" s="7"/>
      <c r="CQL34" s="7"/>
      <c r="CQM34" s="7"/>
      <c r="CQN34" s="7"/>
      <c r="CQO34" s="7"/>
      <c r="CQP34" s="7"/>
      <c r="CQQ34" s="7"/>
      <c r="CQR34" s="7"/>
      <c r="CQS34" s="7"/>
      <c r="CQT34" s="7"/>
      <c r="CQU34" s="7"/>
      <c r="CQV34" s="7"/>
      <c r="CQW34" s="7"/>
      <c r="CQX34" s="7"/>
      <c r="CQY34" s="7"/>
      <c r="CQZ34" s="7"/>
      <c r="CRA34" s="7"/>
      <c r="CRB34" s="7"/>
      <c r="CRC34" s="7"/>
      <c r="CRD34" s="7"/>
      <c r="CRE34" s="7"/>
      <c r="CRF34" s="7"/>
      <c r="CRG34" s="7"/>
      <c r="CRH34" s="7"/>
      <c r="CRI34" s="7"/>
      <c r="CRJ34" s="7"/>
      <c r="CRK34" s="7"/>
      <c r="CRL34" s="7"/>
      <c r="CRM34" s="7"/>
      <c r="CRN34" s="7"/>
      <c r="CRO34" s="7"/>
      <c r="CRP34" s="7"/>
      <c r="CRQ34" s="7"/>
      <c r="CRR34" s="7"/>
      <c r="CRS34" s="7"/>
      <c r="CRT34" s="7"/>
      <c r="CRU34" s="7"/>
      <c r="CRV34" s="7"/>
      <c r="CRW34" s="7"/>
      <c r="CRX34" s="7"/>
      <c r="CRY34" s="7"/>
      <c r="CRZ34" s="7"/>
      <c r="CSA34" s="7"/>
      <c r="CSB34" s="7"/>
      <c r="CSC34" s="7"/>
      <c r="CSD34" s="7"/>
      <c r="CSE34" s="7"/>
      <c r="CSF34" s="7"/>
      <c r="CSG34" s="7"/>
      <c r="CSH34" s="7"/>
      <c r="CSI34" s="7"/>
      <c r="CSJ34" s="7"/>
      <c r="CSK34" s="7"/>
      <c r="CSL34" s="7"/>
      <c r="CSM34" s="7"/>
      <c r="CSN34" s="7"/>
      <c r="CSO34" s="7"/>
      <c r="CSP34" s="7"/>
      <c r="CSQ34" s="7"/>
      <c r="CSR34" s="7"/>
      <c r="CSS34" s="7"/>
      <c r="CST34" s="7"/>
      <c r="CSU34" s="7"/>
      <c r="CSV34" s="7"/>
      <c r="CSW34" s="7"/>
      <c r="CSX34" s="7"/>
      <c r="CSY34" s="7"/>
      <c r="CSZ34" s="7"/>
      <c r="CTA34" s="7"/>
      <c r="CTB34" s="7"/>
      <c r="CTC34" s="7"/>
      <c r="CTD34" s="7"/>
      <c r="CTE34" s="7"/>
      <c r="CTF34" s="7"/>
      <c r="CTG34" s="7"/>
      <c r="CTH34" s="7"/>
      <c r="CTI34" s="7"/>
      <c r="CTJ34" s="7"/>
      <c r="CTK34" s="7"/>
      <c r="CTL34" s="7"/>
      <c r="CTM34" s="7"/>
      <c r="CTN34" s="7"/>
      <c r="CTO34" s="7"/>
      <c r="CTP34" s="7"/>
      <c r="CTQ34" s="7"/>
      <c r="CTR34" s="7"/>
      <c r="CTS34" s="7"/>
      <c r="CTT34" s="7"/>
      <c r="CTU34" s="7"/>
      <c r="CTV34" s="7"/>
      <c r="CTW34" s="7"/>
      <c r="CTX34" s="7"/>
      <c r="CTY34" s="7"/>
      <c r="CTZ34" s="7"/>
      <c r="CUA34" s="7"/>
      <c r="CUB34" s="7"/>
      <c r="CUC34" s="7"/>
      <c r="CUD34" s="7"/>
      <c r="CUE34" s="7"/>
      <c r="CUF34" s="7"/>
      <c r="CUG34" s="7"/>
      <c r="CUH34" s="7"/>
      <c r="CUI34" s="7"/>
      <c r="CUJ34" s="7"/>
      <c r="CUK34" s="7"/>
      <c r="CUL34" s="7"/>
      <c r="CUM34" s="7"/>
      <c r="CUN34" s="7"/>
      <c r="CUO34" s="7"/>
      <c r="CUP34" s="7"/>
      <c r="CUQ34" s="7"/>
      <c r="CUR34" s="7"/>
      <c r="CUS34" s="7"/>
      <c r="CUT34" s="7"/>
      <c r="CUU34" s="7"/>
      <c r="CUV34" s="7"/>
      <c r="CUW34" s="7"/>
      <c r="CUX34" s="7"/>
      <c r="CUY34" s="7"/>
      <c r="CUZ34" s="7"/>
      <c r="CVA34" s="7"/>
      <c r="CVB34" s="7"/>
      <c r="CVC34" s="7"/>
      <c r="CVD34" s="7"/>
      <c r="CVE34" s="7"/>
      <c r="CVF34" s="7"/>
      <c r="CVG34" s="7"/>
      <c r="CVH34" s="7"/>
      <c r="CVI34" s="7"/>
      <c r="CVJ34" s="7"/>
      <c r="CVK34" s="7"/>
      <c r="CVL34" s="7"/>
      <c r="CVM34" s="7"/>
      <c r="CVN34" s="7"/>
      <c r="CVO34" s="7"/>
      <c r="CVP34" s="7"/>
      <c r="CVQ34" s="7"/>
      <c r="CVR34" s="7"/>
      <c r="CVS34" s="7"/>
      <c r="CVT34" s="7"/>
      <c r="CVU34" s="7"/>
      <c r="CVV34" s="7"/>
      <c r="CVW34" s="7"/>
      <c r="CVX34" s="7"/>
      <c r="CVY34" s="7"/>
      <c r="CVZ34" s="7"/>
      <c r="CWA34" s="7"/>
      <c r="CWB34" s="7"/>
      <c r="CWC34" s="7"/>
      <c r="CWD34" s="7"/>
      <c r="CWE34" s="7"/>
      <c r="CWF34" s="7"/>
      <c r="CWG34" s="7"/>
      <c r="CWH34" s="7"/>
      <c r="CWI34" s="7"/>
      <c r="CWJ34" s="7"/>
      <c r="CWK34" s="7"/>
      <c r="CWL34" s="7"/>
      <c r="CWM34" s="7"/>
      <c r="CWN34" s="7"/>
      <c r="CWO34" s="7"/>
      <c r="CWP34" s="7"/>
      <c r="CWQ34" s="7"/>
      <c r="CWR34" s="7"/>
      <c r="CWS34" s="7"/>
      <c r="CWT34" s="7"/>
      <c r="CWU34" s="7"/>
      <c r="CWV34" s="7"/>
      <c r="CWW34" s="7"/>
      <c r="CWX34" s="7"/>
      <c r="CWY34" s="7"/>
      <c r="CWZ34" s="7"/>
      <c r="CXA34" s="7"/>
      <c r="CXB34" s="7"/>
      <c r="CXC34" s="7"/>
      <c r="CXD34" s="7"/>
      <c r="CXE34" s="7"/>
      <c r="CXF34" s="7"/>
      <c r="CXG34" s="7"/>
      <c r="CXH34" s="7"/>
      <c r="CXI34" s="7"/>
      <c r="CXJ34" s="7"/>
      <c r="CXK34" s="7"/>
      <c r="CXL34" s="7"/>
      <c r="CXM34" s="7"/>
      <c r="CXN34" s="7"/>
      <c r="CXO34" s="7"/>
      <c r="CXP34" s="7"/>
      <c r="CXQ34" s="7"/>
      <c r="CXR34" s="7"/>
      <c r="CXS34" s="7"/>
      <c r="CXT34" s="7"/>
      <c r="CXU34" s="7"/>
      <c r="CXV34" s="7"/>
      <c r="CXW34" s="7"/>
      <c r="CXX34" s="7"/>
      <c r="CXY34" s="7"/>
      <c r="CXZ34" s="7"/>
      <c r="CYA34" s="7"/>
      <c r="CYB34" s="7"/>
      <c r="CYC34" s="7"/>
      <c r="CYD34" s="7"/>
      <c r="CYE34" s="7"/>
      <c r="CYF34" s="7"/>
      <c r="CYG34" s="7"/>
      <c r="CYH34" s="7"/>
      <c r="CYI34" s="7"/>
      <c r="CYJ34" s="7"/>
      <c r="CYK34" s="7"/>
      <c r="CYL34" s="7"/>
      <c r="CYM34" s="7"/>
      <c r="CYN34" s="7"/>
      <c r="CYO34" s="7"/>
      <c r="CYP34" s="7"/>
      <c r="CYQ34" s="7"/>
      <c r="CYR34" s="7"/>
      <c r="CYS34" s="7"/>
      <c r="CYT34" s="7"/>
      <c r="CYU34" s="7"/>
      <c r="CYV34" s="7"/>
      <c r="CYW34" s="7"/>
      <c r="CYX34" s="7"/>
      <c r="CYY34" s="7"/>
      <c r="CYZ34" s="7"/>
      <c r="CZA34" s="7"/>
      <c r="CZB34" s="7"/>
      <c r="CZC34" s="7"/>
      <c r="CZD34" s="7"/>
      <c r="CZE34" s="7"/>
      <c r="CZF34" s="7"/>
      <c r="CZG34" s="7"/>
      <c r="CZH34" s="7"/>
      <c r="CZI34" s="7"/>
      <c r="CZJ34" s="7"/>
      <c r="CZK34" s="7"/>
      <c r="CZL34" s="7"/>
      <c r="CZM34" s="7"/>
      <c r="CZN34" s="7"/>
      <c r="CZO34" s="7"/>
      <c r="CZP34" s="7"/>
      <c r="CZQ34" s="7"/>
      <c r="CZR34" s="7"/>
      <c r="CZS34" s="7"/>
      <c r="CZT34" s="7"/>
      <c r="CZU34" s="7"/>
      <c r="CZV34" s="7"/>
      <c r="CZW34" s="7"/>
      <c r="CZX34" s="7"/>
      <c r="CZY34" s="7"/>
      <c r="CZZ34" s="7"/>
      <c r="DAA34" s="7"/>
      <c r="DAB34" s="7"/>
      <c r="DAC34" s="7"/>
      <c r="DAD34" s="7"/>
      <c r="DAE34" s="7"/>
      <c r="DAF34" s="7"/>
      <c r="DAG34" s="7"/>
      <c r="DAH34" s="7"/>
      <c r="DAI34" s="7"/>
      <c r="DAJ34" s="7"/>
      <c r="DAK34" s="7"/>
      <c r="DAL34" s="7"/>
      <c r="DAM34" s="7"/>
      <c r="DAN34" s="7"/>
      <c r="DAO34" s="7"/>
      <c r="DAP34" s="7"/>
      <c r="DAQ34" s="7"/>
      <c r="DAR34" s="7"/>
      <c r="DAS34" s="7"/>
      <c r="DAT34" s="7"/>
      <c r="DAU34" s="7"/>
      <c r="DAV34" s="7"/>
      <c r="DAW34" s="7"/>
      <c r="DAX34" s="7"/>
      <c r="DAY34" s="7"/>
      <c r="DAZ34" s="7"/>
      <c r="DBA34" s="7"/>
      <c r="DBB34" s="7"/>
      <c r="DBC34" s="7"/>
      <c r="DBD34" s="7"/>
      <c r="DBE34" s="7"/>
      <c r="DBF34" s="7"/>
      <c r="DBG34" s="7"/>
      <c r="DBH34" s="7"/>
      <c r="DBI34" s="7"/>
      <c r="DBJ34" s="7"/>
      <c r="DBK34" s="7"/>
      <c r="DBL34" s="7"/>
      <c r="DBM34" s="7"/>
      <c r="DBN34" s="7"/>
      <c r="DBO34" s="7"/>
      <c r="DBP34" s="7"/>
      <c r="DBQ34" s="7"/>
      <c r="DBR34" s="7"/>
      <c r="DBS34" s="7"/>
      <c r="DBT34" s="7"/>
      <c r="DBU34" s="7"/>
      <c r="DBV34" s="7"/>
      <c r="DBW34" s="7"/>
      <c r="DBX34" s="7"/>
      <c r="DBY34" s="7"/>
      <c r="DBZ34" s="7"/>
      <c r="DCA34" s="7"/>
      <c r="DCB34" s="7"/>
      <c r="DCC34" s="7"/>
      <c r="DCD34" s="7"/>
      <c r="DCE34" s="7"/>
      <c r="DCF34" s="7"/>
      <c r="DCG34" s="7"/>
      <c r="DCH34" s="7"/>
      <c r="DCI34" s="7"/>
      <c r="DCJ34" s="7"/>
      <c r="DCK34" s="7"/>
      <c r="DCL34" s="7"/>
      <c r="DCM34" s="7"/>
      <c r="DCN34" s="7"/>
      <c r="DCO34" s="7"/>
      <c r="DCP34" s="7"/>
      <c r="DCQ34" s="7"/>
      <c r="DCR34" s="7"/>
      <c r="DCS34" s="7"/>
      <c r="DCT34" s="7"/>
      <c r="DCU34" s="7"/>
      <c r="DCV34" s="7"/>
      <c r="DCW34" s="7"/>
      <c r="DCX34" s="7"/>
      <c r="DCY34" s="7"/>
      <c r="DCZ34" s="7"/>
      <c r="DDA34" s="7"/>
      <c r="DDB34" s="7"/>
      <c r="DDC34" s="7"/>
      <c r="DDD34" s="7"/>
      <c r="DDE34" s="7"/>
      <c r="DDF34" s="7"/>
      <c r="DDG34" s="7"/>
      <c r="DDH34" s="7"/>
      <c r="DDI34" s="7"/>
      <c r="DDJ34" s="7"/>
      <c r="DDK34" s="7"/>
      <c r="DDL34" s="7"/>
      <c r="DDM34" s="7"/>
      <c r="DDN34" s="7"/>
      <c r="DDO34" s="7"/>
      <c r="DDP34" s="7"/>
      <c r="DDQ34" s="7"/>
      <c r="DDR34" s="7"/>
      <c r="DDS34" s="7"/>
      <c r="DDT34" s="7"/>
      <c r="DDU34" s="7"/>
      <c r="DDV34" s="7"/>
      <c r="DDW34" s="7"/>
      <c r="DDX34" s="7"/>
      <c r="DDY34" s="7"/>
      <c r="DDZ34" s="7"/>
      <c r="DEA34" s="7"/>
      <c r="DEB34" s="7"/>
      <c r="DEC34" s="7"/>
      <c r="DED34" s="7"/>
      <c r="DEE34" s="7"/>
      <c r="DEF34" s="7"/>
      <c r="DEG34" s="7"/>
      <c r="DEH34" s="7"/>
      <c r="DEI34" s="7"/>
      <c r="DEJ34" s="7"/>
      <c r="DEK34" s="7"/>
      <c r="DEL34" s="7"/>
      <c r="DEM34" s="7"/>
      <c r="DEN34" s="7"/>
      <c r="DEO34" s="7"/>
      <c r="DEP34" s="7"/>
      <c r="DEQ34" s="7"/>
      <c r="DER34" s="7"/>
      <c r="DES34" s="7"/>
      <c r="DET34" s="7"/>
      <c r="DEU34" s="7"/>
      <c r="DEV34" s="7"/>
      <c r="DEW34" s="7"/>
      <c r="DEX34" s="7"/>
      <c r="DEY34" s="7"/>
      <c r="DEZ34" s="7"/>
      <c r="DFA34" s="7"/>
      <c r="DFB34" s="7"/>
      <c r="DFC34" s="7"/>
      <c r="DFD34" s="7"/>
      <c r="DFE34" s="7"/>
      <c r="DFF34" s="7"/>
      <c r="DFG34" s="7"/>
      <c r="DFH34" s="7"/>
      <c r="DFI34" s="7"/>
      <c r="DFJ34" s="7"/>
      <c r="DFK34" s="7"/>
      <c r="DFL34" s="7"/>
      <c r="DFM34" s="7"/>
      <c r="DFN34" s="7"/>
      <c r="DFO34" s="7"/>
      <c r="DFP34" s="7"/>
      <c r="DFQ34" s="7"/>
      <c r="DFR34" s="7"/>
      <c r="DFS34" s="7"/>
      <c r="DFT34" s="7"/>
      <c r="DFU34" s="7"/>
      <c r="DFV34" s="7"/>
      <c r="DFW34" s="7"/>
      <c r="DFX34" s="7"/>
      <c r="DFY34" s="7"/>
      <c r="DFZ34" s="7"/>
      <c r="DGA34" s="7"/>
      <c r="DGB34" s="7"/>
      <c r="DGC34" s="7"/>
      <c r="DGD34" s="7"/>
      <c r="DGE34" s="7"/>
      <c r="DGF34" s="7"/>
      <c r="DGG34" s="7"/>
      <c r="DGH34" s="7"/>
      <c r="DGI34" s="7"/>
      <c r="DGJ34" s="7"/>
      <c r="DGK34" s="7"/>
      <c r="DGL34" s="7"/>
      <c r="DGM34" s="7"/>
      <c r="DGN34" s="7"/>
      <c r="DGO34" s="7"/>
      <c r="DGP34" s="7"/>
      <c r="DGQ34" s="7"/>
      <c r="DGR34" s="7"/>
      <c r="DGS34" s="7"/>
      <c r="DGT34" s="7"/>
      <c r="DGU34" s="7"/>
      <c r="DGV34" s="7"/>
      <c r="DGW34" s="7"/>
      <c r="DGX34" s="7"/>
      <c r="DGY34" s="7"/>
      <c r="DGZ34" s="7"/>
      <c r="DHA34" s="7"/>
      <c r="DHB34" s="7"/>
      <c r="DHC34" s="7"/>
      <c r="DHD34" s="7"/>
      <c r="DHE34" s="7"/>
      <c r="DHF34" s="7"/>
      <c r="DHG34" s="7"/>
      <c r="DHH34" s="7"/>
      <c r="DHI34" s="7"/>
      <c r="DHJ34" s="7"/>
      <c r="DHK34" s="7"/>
      <c r="DHL34" s="7"/>
      <c r="DHM34" s="7"/>
      <c r="DHN34" s="7"/>
      <c r="DHO34" s="7"/>
      <c r="DHP34" s="7"/>
      <c r="DHQ34" s="7"/>
      <c r="DHR34" s="7"/>
      <c r="DHS34" s="7"/>
      <c r="DHT34" s="7"/>
      <c r="DHU34" s="7"/>
      <c r="DHV34" s="7"/>
      <c r="DHW34" s="7"/>
      <c r="DHX34" s="7"/>
      <c r="DHY34" s="7"/>
      <c r="DHZ34" s="7"/>
      <c r="DIA34" s="7"/>
      <c r="DIB34" s="7"/>
      <c r="DIC34" s="7"/>
      <c r="DID34" s="7"/>
      <c r="DIE34" s="7"/>
      <c r="DIF34" s="7"/>
      <c r="DIG34" s="7"/>
      <c r="DIH34" s="7"/>
      <c r="DII34" s="7"/>
      <c r="DIJ34" s="7"/>
      <c r="DIK34" s="7"/>
      <c r="DIL34" s="7"/>
      <c r="DIM34" s="7"/>
      <c r="DIN34" s="7"/>
      <c r="DIO34" s="7"/>
      <c r="DIP34" s="7"/>
      <c r="DIQ34" s="7"/>
      <c r="DIR34" s="7"/>
      <c r="DIS34" s="7"/>
      <c r="DIT34" s="7"/>
      <c r="DIU34" s="7"/>
      <c r="DIV34" s="7"/>
      <c r="DIW34" s="7"/>
      <c r="DIX34" s="7"/>
      <c r="DIY34" s="7"/>
      <c r="DIZ34" s="7"/>
      <c r="DJA34" s="7"/>
      <c r="DJB34" s="7"/>
      <c r="DJC34" s="7"/>
      <c r="DJD34" s="7"/>
      <c r="DJE34" s="7"/>
      <c r="DJF34" s="7"/>
      <c r="DJG34" s="7"/>
      <c r="DJH34" s="7"/>
      <c r="DJI34" s="7"/>
      <c r="DJJ34" s="7"/>
      <c r="DJK34" s="7"/>
      <c r="DJL34" s="7"/>
      <c r="DJM34" s="7"/>
      <c r="DJN34" s="7"/>
      <c r="DJO34" s="7"/>
      <c r="DJP34" s="7"/>
      <c r="DJQ34" s="7"/>
      <c r="DJR34" s="7"/>
      <c r="DJS34" s="7"/>
      <c r="DJT34" s="7"/>
      <c r="DJU34" s="7"/>
      <c r="DJV34" s="7"/>
      <c r="DJW34" s="7"/>
      <c r="DJX34" s="7"/>
      <c r="DJY34" s="7"/>
      <c r="DJZ34" s="7"/>
      <c r="DKA34" s="7"/>
      <c r="DKB34" s="7"/>
      <c r="DKC34" s="7"/>
      <c r="DKD34" s="7"/>
      <c r="DKE34" s="7"/>
      <c r="DKF34" s="7"/>
      <c r="DKG34" s="7"/>
      <c r="DKH34" s="7"/>
      <c r="DKI34" s="7"/>
      <c r="DKJ34" s="7"/>
      <c r="DKK34" s="7"/>
      <c r="DKL34" s="7"/>
      <c r="DKM34" s="7"/>
      <c r="DKN34" s="7"/>
      <c r="DKO34" s="7"/>
      <c r="DKP34" s="7"/>
      <c r="DKQ34" s="7"/>
      <c r="DKR34" s="7"/>
      <c r="DKS34" s="7"/>
      <c r="DKT34" s="7"/>
      <c r="DKU34" s="7"/>
      <c r="DKV34" s="7"/>
      <c r="DKW34" s="7"/>
      <c r="DKX34" s="7"/>
      <c r="DKY34" s="7"/>
      <c r="DKZ34" s="7"/>
      <c r="DLA34" s="7"/>
      <c r="DLB34" s="7"/>
      <c r="DLC34" s="7"/>
      <c r="DLD34" s="7"/>
      <c r="DLE34" s="7"/>
      <c r="DLF34" s="7"/>
      <c r="DLG34" s="7"/>
      <c r="DLH34" s="7"/>
      <c r="DLI34" s="7"/>
      <c r="DLJ34" s="7"/>
      <c r="DLK34" s="7"/>
      <c r="DLL34" s="7"/>
      <c r="DLM34" s="7"/>
      <c r="DLN34" s="7"/>
      <c r="DLO34" s="7"/>
      <c r="DLP34" s="7"/>
      <c r="DLQ34" s="7"/>
      <c r="DLR34" s="7"/>
      <c r="DLS34" s="7"/>
      <c r="DLT34" s="7"/>
      <c r="DLU34" s="7"/>
      <c r="DLV34" s="7"/>
      <c r="DLW34" s="7"/>
      <c r="DLX34" s="7"/>
      <c r="DLY34" s="7"/>
      <c r="DLZ34" s="7"/>
      <c r="DMA34" s="7"/>
      <c r="DMB34" s="7"/>
      <c r="DMC34" s="7"/>
      <c r="DMD34" s="7"/>
      <c r="DME34" s="7"/>
      <c r="DMF34" s="7"/>
      <c r="DMG34" s="7"/>
      <c r="DMH34" s="7"/>
      <c r="DMI34" s="7"/>
      <c r="DMJ34" s="7"/>
      <c r="DMK34" s="7"/>
      <c r="DML34" s="7"/>
      <c r="DMM34" s="7"/>
      <c r="DMN34" s="7"/>
      <c r="DMO34" s="7"/>
      <c r="DMP34" s="7"/>
      <c r="DMQ34" s="7"/>
      <c r="DMR34" s="7"/>
      <c r="DMS34" s="7"/>
      <c r="DMT34" s="7"/>
      <c r="DMU34" s="7"/>
      <c r="DMV34" s="7"/>
      <c r="DMW34" s="7"/>
      <c r="DMX34" s="7"/>
      <c r="DMY34" s="7"/>
      <c r="DMZ34" s="7"/>
      <c r="DNA34" s="7"/>
      <c r="DNB34" s="7"/>
      <c r="DNC34" s="7"/>
      <c r="DND34" s="7"/>
      <c r="DNE34" s="7"/>
      <c r="DNF34" s="7"/>
      <c r="DNG34" s="7"/>
      <c r="DNH34" s="7"/>
      <c r="DNI34" s="7"/>
      <c r="DNJ34" s="7"/>
      <c r="DNK34" s="7"/>
      <c r="DNL34" s="7"/>
      <c r="DNM34" s="7"/>
      <c r="DNN34" s="7"/>
      <c r="DNO34" s="7"/>
      <c r="DNP34" s="7"/>
      <c r="DNQ34" s="7"/>
      <c r="DNR34" s="7"/>
      <c r="DNS34" s="7"/>
      <c r="DNT34" s="7"/>
      <c r="DNU34" s="7"/>
      <c r="DNV34" s="7"/>
      <c r="DNW34" s="7"/>
      <c r="DNX34" s="7"/>
      <c r="DNY34" s="7"/>
      <c r="DNZ34" s="7"/>
      <c r="DOA34" s="7"/>
      <c r="DOB34" s="7"/>
      <c r="DOC34" s="7"/>
      <c r="DOD34" s="7"/>
      <c r="DOE34" s="7"/>
      <c r="DOF34" s="7"/>
      <c r="DOG34" s="7"/>
      <c r="DOH34" s="7"/>
      <c r="DOI34" s="7"/>
      <c r="DOJ34" s="7"/>
      <c r="DOK34" s="7"/>
      <c r="DOL34" s="7"/>
      <c r="DOM34" s="7"/>
      <c r="DON34" s="7"/>
      <c r="DOO34" s="7"/>
      <c r="DOP34" s="7"/>
      <c r="DOQ34" s="7"/>
      <c r="DOR34" s="7"/>
      <c r="DOS34" s="7"/>
      <c r="DOT34" s="7"/>
      <c r="DOU34" s="7"/>
      <c r="DOV34" s="7"/>
      <c r="DOW34" s="7"/>
      <c r="DOX34" s="7"/>
      <c r="DOY34" s="7"/>
      <c r="DOZ34" s="7"/>
      <c r="DPA34" s="7"/>
      <c r="DPB34" s="7"/>
      <c r="DPC34" s="7"/>
      <c r="DPD34" s="7"/>
      <c r="DPE34" s="7"/>
      <c r="DPF34" s="7"/>
      <c r="DPG34" s="7"/>
      <c r="DPH34" s="7"/>
      <c r="DPI34" s="7"/>
      <c r="DPJ34" s="7"/>
      <c r="DPK34" s="7"/>
      <c r="DPL34" s="7"/>
      <c r="DPM34" s="7"/>
      <c r="DPN34" s="7"/>
      <c r="DPO34" s="7"/>
      <c r="DPP34" s="7"/>
      <c r="DPQ34" s="7"/>
      <c r="DPR34" s="7"/>
      <c r="DPS34" s="7"/>
      <c r="DPT34" s="7"/>
      <c r="DPU34" s="7"/>
      <c r="DPV34" s="7"/>
      <c r="DPW34" s="7"/>
      <c r="DPX34" s="7"/>
      <c r="DPY34" s="7"/>
      <c r="DPZ34" s="7"/>
      <c r="DQA34" s="7"/>
      <c r="DQB34" s="7"/>
      <c r="DQC34" s="7"/>
      <c r="DQD34" s="7"/>
      <c r="DQE34" s="7"/>
      <c r="DQF34" s="7"/>
      <c r="DQG34" s="7"/>
      <c r="DQH34" s="7"/>
      <c r="DQI34" s="7"/>
      <c r="DQJ34" s="7"/>
      <c r="DQK34" s="7"/>
      <c r="DQL34" s="7"/>
      <c r="DQM34" s="7"/>
      <c r="DQN34" s="7"/>
      <c r="DQO34" s="7"/>
      <c r="DQP34" s="7"/>
      <c r="DQQ34" s="7"/>
      <c r="DQR34" s="7"/>
      <c r="DQS34" s="7"/>
      <c r="DQT34" s="7"/>
      <c r="DQU34" s="7"/>
      <c r="DQV34" s="7"/>
      <c r="DQW34" s="7"/>
      <c r="DQX34" s="7"/>
      <c r="DQY34" s="7"/>
      <c r="DQZ34" s="7"/>
      <c r="DRA34" s="7"/>
      <c r="DRB34" s="7"/>
      <c r="DRC34" s="7"/>
      <c r="DRD34" s="7"/>
      <c r="DRE34" s="7"/>
      <c r="DRF34" s="7"/>
      <c r="DRG34" s="7"/>
      <c r="DRH34" s="7"/>
      <c r="DRI34" s="7"/>
      <c r="DRJ34" s="7"/>
      <c r="DRK34" s="7"/>
      <c r="DRL34" s="7"/>
      <c r="DRM34" s="7"/>
      <c r="DRN34" s="7"/>
      <c r="DRO34" s="7"/>
      <c r="DRP34" s="7"/>
      <c r="DRQ34" s="7"/>
      <c r="DRR34" s="7"/>
      <c r="DRS34" s="7"/>
      <c r="DRT34" s="7"/>
      <c r="DRU34" s="7"/>
      <c r="DRV34" s="7"/>
      <c r="DRW34" s="7"/>
      <c r="DRX34" s="7"/>
      <c r="DRY34" s="7"/>
      <c r="DRZ34" s="7"/>
      <c r="DSA34" s="7"/>
      <c r="DSB34" s="7"/>
      <c r="DSC34" s="7"/>
      <c r="DSD34" s="7"/>
      <c r="DSE34" s="7"/>
      <c r="DSF34" s="7"/>
      <c r="DSG34" s="7"/>
      <c r="DSH34" s="7"/>
      <c r="DSI34" s="7"/>
      <c r="DSJ34" s="7"/>
      <c r="DSK34" s="7"/>
      <c r="DSL34" s="7"/>
      <c r="DSM34" s="7"/>
      <c r="DSN34" s="7"/>
      <c r="DSO34" s="7"/>
      <c r="DSP34" s="7"/>
      <c r="DSQ34" s="7"/>
      <c r="DSR34" s="7"/>
      <c r="DSS34" s="7"/>
      <c r="DST34" s="7"/>
      <c r="DSU34" s="7"/>
      <c r="DSV34" s="7"/>
      <c r="DSW34" s="7"/>
      <c r="DSX34" s="7"/>
      <c r="DSY34" s="7"/>
      <c r="DSZ34" s="7"/>
      <c r="DTA34" s="7"/>
      <c r="DTB34" s="7"/>
      <c r="DTC34" s="7"/>
      <c r="DTD34" s="7"/>
      <c r="DTE34" s="7"/>
      <c r="DTF34" s="7"/>
      <c r="DTG34" s="7"/>
      <c r="DTH34" s="7"/>
      <c r="DTI34" s="7"/>
      <c r="DTJ34" s="7"/>
      <c r="DTK34" s="7"/>
      <c r="DTL34" s="7"/>
      <c r="DTM34" s="7"/>
      <c r="DTN34" s="7"/>
      <c r="DTO34" s="7"/>
      <c r="DTP34" s="7"/>
      <c r="DTQ34" s="7"/>
      <c r="DTR34" s="7"/>
      <c r="DTS34" s="7"/>
      <c r="DTT34" s="7"/>
      <c r="DTU34" s="7"/>
      <c r="DTV34" s="7"/>
      <c r="DTW34" s="7"/>
      <c r="DTX34" s="7"/>
      <c r="DTY34" s="7"/>
      <c r="DTZ34" s="7"/>
      <c r="DUA34" s="7"/>
      <c r="DUB34" s="7"/>
      <c r="DUC34" s="7"/>
      <c r="DUD34" s="7"/>
      <c r="DUE34" s="7"/>
      <c r="DUF34" s="7"/>
      <c r="DUG34" s="7"/>
      <c r="DUH34" s="7"/>
      <c r="DUI34" s="7"/>
      <c r="DUJ34" s="7"/>
      <c r="DUK34" s="7"/>
      <c r="DUL34" s="7"/>
      <c r="DUM34" s="7"/>
      <c r="DUN34" s="7"/>
      <c r="DUO34" s="7"/>
      <c r="DUP34" s="7"/>
      <c r="DUQ34" s="7"/>
      <c r="DUR34" s="7"/>
      <c r="DUS34" s="7"/>
      <c r="DUT34" s="7"/>
      <c r="DUU34" s="7"/>
      <c r="DUV34" s="7"/>
      <c r="DUW34" s="7"/>
      <c r="DUX34" s="7"/>
      <c r="DUY34" s="7"/>
      <c r="DUZ34" s="7"/>
      <c r="DVA34" s="7"/>
      <c r="DVB34" s="7"/>
      <c r="DVC34" s="7"/>
      <c r="DVD34" s="7"/>
      <c r="DVE34" s="7"/>
      <c r="DVF34" s="7"/>
      <c r="DVG34" s="7"/>
      <c r="DVH34" s="7"/>
      <c r="DVI34" s="7"/>
      <c r="DVJ34" s="7"/>
      <c r="DVK34" s="7"/>
      <c r="DVL34" s="7"/>
      <c r="DVM34" s="7"/>
      <c r="DVN34" s="7"/>
      <c r="DVO34" s="7"/>
      <c r="DVP34" s="7"/>
      <c r="DVQ34" s="7"/>
      <c r="DVR34" s="7"/>
      <c r="DVS34" s="7"/>
      <c r="DVT34" s="7"/>
      <c r="DVU34" s="7"/>
      <c r="DVV34" s="7"/>
      <c r="DVW34" s="7"/>
      <c r="DVX34" s="7"/>
      <c r="DVY34" s="7"/>
      <c r="DVZ34" s="7"/>
      <c r="DWA34" s="7"/>
      <c r="DWB34" s="7"/>
      <c r="DWC34" s="7"/>
      <c r="DWD34" s="7"/>
      <c r="DWE34" s="7"/>
      <c r="DWF34" s="7"/>
      <c r="DWG34" s="7"/>
      <c r="DWH34" s="7"/>
      <c r="DWI34" s="7"/>
      <c r="DWJ34" s="7"/>
      <c r="DWK34" s="7"/>
      <c r="DWL34" s="7"/>
      <c r="DWM34" s="7"/>
      <c r="DWN34" s="7"/>
      <c r="DWO34" s="7"/>
      <c r="DWP34" s="7"/>
      <c r="DWQ34" s="7"/>
      <c r="DWR34" s="7"/>
      <c r="DWS34" s="7"/>
      <c r="DWT34" s="7"/>
      <c r="DWU34" s="7"/>
      <c r="DWV34" s="7"/>
      <c r="DWW34" s="7"/>
      <c r="DWX34" s="7"/>
      <c r="DWY34" s="7"/>
      <c r="DWZ34" s="7"/>
      <c r="DXA34" s="7"/>
      <c r="DXB34" s="7"/>
      <c r="DXC34" s="7"/>
      <c r="DXD34" s="7"/>
      <c r="DXE34" s="7"/>
      <c r="DXF34" s="7"/>
      <c r="DXG34" s="7"/>
      <c r="DXH34" s="7"/>
      <c r="DXI34" s="7"/>
      <c r="DXJ34" s="7"/>
      <c r="DXK34" s="7"/>
      <c r="DXL34" s="7"/>
      <c r="DXM34" s="7"/>
      <c r="DXN34" s="7"/>
      <c r="DXO34" s="7"/>
      <c r="DXP34" s="7"/>
      <c r="DXQ34" s="7"/>
      <c r="DXR34" s="7"/>
      <c r="DXS34" s="7"/>
      <c r="DXT34" s="7"/>
      <c r="DXU34" s="7"/>
      <c r="DXV34" s="7"/>
      <c r="DXW34" s="7"/>
      <c r="DXX34" s="7"/>
      <c r="DXY34" s="7"/>
      <c r="DXZ34" s="7"/>
      <c r="DYA34" s="7"/>
      <c r="DYB34" s="7"/>
      <c r="DYC34" s="7"/>
      <c r="DYD34" s="7"/>
      <c r="DYE34" s="7"/>
      <c r="DYF34" s="7"/>
      <c r="DYG34" s="7"/>
      <c r="DYH34" s="7"/>
      <c r="DYI34" s="7"/>
      <c r="DYJ34" s="7"/>
      <c r="DYK34" s="7"/>
      <c r="DYL34" s="7"/>
      <c r="DYM34" s="7"/>
      <c r="DYN34" s="7"/>
      <c r="DYO34" s="7"/>
      <c r="DYP34" s="7"/>
      <c r="DYQ34" s="7"/>
      <c r="DYR34" s="7"/>
      <c r="DYS34" s="7"/>
      <c r="DYT34" s="7"/>
      <c r="DYU34" s="7"/>
      <c r="DYV34" s="7"/>
      <c r="DYW34" s="7"/>
      <c r="DYX34" s="7"/>
      <c r="DYY34" s="7"/>
      <c r="DYZ34" s="7"/>
      <c r="DZA34" s="7"/>
      <c r="DZB34" s="7"/>
      <c r="DZC34" s="7"/>
      <c r="DZD34" s="7"/>
      <c r="DZE34" s="7"/>
      <c r="DZF34" s="7"/>
      <c r="DZG34" s="7"/>
      <c r="DZH34" s="7"/>
      <c r="DZI34" s="7"/>
      <c r="DZJ34" s="7"/>
      <c r="DZK34" s="7"/>
      <c r="DZL34" s="7"/>
      <c r="DZM34" s="7"/>
      <c r="DZN34" s="7"/>
      <c r="DZO34" s="7"/>
      <c r="DZP34" s="7"/>
      <c r="DZQ34" s="7"/>
      <c r="DZR34" s="7"/>
      <c r="DZS34" s="7"/>
      <c r="DZT34" s="7"/>
      <c r="DZU34" s="7"/>
      <c r="DZV34" s="7"/>
      <c r="DZW34" s="7"/>
      <c r="DZX34" s="7"/>
      <c r="DZY34" s="7"/>
      <c r="DZZ34" s="7"/>
      <c r="EAA34" s="7"/>
      <c r="EAB34" s="7"/>
      <c r="EAC34" s="7"/>
      <c r="EAD34" s="7"/>
      <c r="EAE34" s="7"/>
      <c r="EAF34" s="7"/>
      <c r="EAG34" s="7"/>
      <c r="EAH34" s="7"/>
      <c r="EAI34" s="7"/>
      <c r="EAJ34" s="7"/>
      <c r="EAK34" s="7"/>
      <c r="EAL34" s="7"/>
      <c r="EAM34" s="7"/>
      <c r="EAN34" s="7"/>
      <c r="EAO34" s="7"/>
      <c r="EAP34" s="7"/>
      <c r="EAQ34" s="7"/>
      <c r="EAR34" s="7"/>
      <c r="EAS34" s="7"/>
      <c r="EAT34" s="7"/>
      <c r="EAU34" s="7"/>
      <c r="EAV34" s="7"/>
      <c r="EAW34" s="7"/>
      <c r="EAX34" s="7"/>
      <c r="EAY34" s="7"/>
      <c r="EAZ34" s="7"/>
      <c r="EBA34" s="7"/>
      <c r="EBB34" s="7"/>
      <c r="EBC34" s="7"/>
      <c r="EBD34" s="7"/>
      <c r="EBE34" s="7"/>
      <c r="EBF34" s="7"/>
      <c r="EBG34" s="7"/>
      <c r="EBH34" s="7"/>
      <c r="EBI34" s="7"/>
      <c r="EBJ34" s="7"/>
      <c r="EBK34" s="7"/>
      <c r="EBL34" s="7"/>
      <c r="EBM34" s="7"/>
      <c r="EBN34" s="7"/>
      <c r="EBO34" s="7"/>
      <c r="EBP34" s="7"/>
      <c r="EBQ34" s="7"/>
      <c r="EBR34" s="7"/>
      <c r="EBS34" s="7"/>
      <c r="EBT34" s="7"/>
      <c r="EBU34" s="7"/>
      <c r="EBV34" s="7"/>
      <c r="EBW34" s="7"/>
      <c r="EBX34" s="7"/>
      <c r="EBY34" s="7"/>
      <c r="EBZ34" s="7"/>
      <c r="ECA34" s="7"/>
      <c r="ECB34" s="7"/>
      <c r="ECC34" s="7"/>
      <c r="ECD34" s="7"/>
      <c r="ECE34" s="7"/>
      <c r="ECF34" s="7"/>
      <c r="ECG34" s="7"/>
      <c r="ECH34" s="7"/>
      <c r="ECI34" s="7"/>
      <c r="ECJ34" s="7"/>
      <c r="ECK34" s="7"/>
      <c r="ECL34" s="7"/>
      <c r="ECM34" s="7"/>
      <c r="ECN34" s="7"/>
      <c r="ECO34" s="7"/>
      <c r="ECP34" s="7"/>
      <c r="ECQ34" s="7"/>
      <c r="ECR34" s="7"/>
      <c r="ECS34" s="7"/>
      <c r="ECT34" s="7"/>
      <c r="ECU34" s="7"/>
      <c r="ECV34" s="7"/>
      <c r="ECW34" s="7"/>
      <c r="ECX34" s="7"/>
      <c r="ECY34" s="7"/>
      <c r="ECZ34" s="7"/>
      <c r="EDA34" s="7"/>
      <c r="EDB34" s="7"/>
      <c r="EDC34" s="7"/>
      <c r="EDD34" s="7"/>
      <c r="EDE34" s="7"/>
      <c r="EDF34" s="7"/>
      <c r="EDG34" s="7"/>
      <c r="EDH34" s="7"/>
      <c r="EDI34" s="7"/>
      <c r="EDJ34" s="7"/>
      <c r="EDK34" s="7"/>
      <c r="EDL34" s="7"/>
      <c r="EDM34" s="7"/>
      <c r="EDN34" s="7"/>
      <c r="EDO34" s="7"/>
      <c r="EDP34" s="7"/>
      <c r="EDQ34" s="7"/>
      <c r="EDR34" s="7"/>
      <c r="EDS34" s="7"/>
      <c r="EDT34" s="7"/>
      <c r="EDU34" s="7"/>
      <c r="EDV34" s="7"/>
      <c r="EDW34" s="7"/>
      <c r="EDX34" s="7"/>
      <c r="EDY34" s="7"/>
      <c r="EDZ34" s="7"/>
      <c r="EEA34" s="7"/>
      <c r="EEB34" s="7"/>
      <c r="EEC34" s="7"/>
      <c r="EED34" s="7"/>
      <c r="EEE34" s="7"/>
      <c r="EEF34" s="7"/>
      <c r="EEG34" s="7"/>
      <c r="EEH34" s="7"/>
      <c r="EEI34" s="7"/>
      <c r="EEJ34" s="7"/>
      <c r="EEK34" s="7"/>
      <c r="EEL34" s="7"/>
      <c r="EEM34" s="7"/>
      <c r="EEN34" s="7"/>
      <c r="EEO34" s="7"/>
      <c r="EEP34" s="7"/>
      <c r="EEQ34" s="7"/>
      <c r="EER34" s="7"/>
      <c r="EES34" s="7"/>
      <c r="EET34" s="7"/>
      <c r="EEU34" s="7"/>
      <c r="EEV34" s="7"/>
      <c r="EEW34" s="7"/>
      <c r="EEX34" s="7"/>
      <c r="EEY34" s="7"/>
      <c r="EEZ34" s="7"/>
      <c r="EFA34" s="7"/>
      <c r="EFB34" s="7"/>
      <c r="EFC34" s="7"/>
      <c r="EFD34" s="7"/>
      <c r="EFE34" s="7"/>
      <c r="EFF34" s="7"/>
      <c r="EFG34" s="7"/>
      <c r="EFH34" s="7"/>
      <c r="EFI34" s="7"/>
      <c r="EFJ34" s="7"/>
      <c r="EFK34" s="7"/>
      <c r="EFL34" s="7"/>
      <c r="EFM34" s="7"/>
      <c r="EFN34" s="7"/>
      <c r="EFO34" s="7"/>
      <c r="EFP34" s="7"/>
      <c r="EFQ34" s="7"/>
      <c r="EFR34" s="7"/>
      <c r="EFS34" s="7"/>
      <c r="EFT34" s="7"/>
      <c r="EFU34" s="7"/>
      <c r="EFV34" s="7"/>
      <c r="EFW34" s="7"/>
      <c r="EFX34" s="7"/>
      <c r="EFY34" s="7"/>
      <c r="EFZ34" s="7"/>
      <c r="EGA34" s="7"/>
      <c r="EGB34" s="7"/>
      <c r="EGC34" s="7"/>
      <c r="EGD34" s="7"/>
      <c r="EGE34" s="7"/>
      <c r="EGF34" s="7"/>
      <c r="EGG34" s="7"/>
      <c r="EGH34" s="7"/>
      <c r="EGI34" s="7"/>
      <c r="EGJ34" s="7"/>
      <c r="EGK34" s="7"/>
      <c r="EGL34" s="7"/>
      <c r="EGM34" s="7"/>
      <c r="EGN34" s="7"/>
      <c r="EGO34" s="7"/>
      <c r="EGP34" s="7"/>
      <c r="EGQ34" s="7"/>
      <c r="EGR34" s="7"/>
      <c r="EGS34" s="7"/>
      <c r="EGT34" s="7"/>
      <c r="EGU34" s="7"/>
      <c r="EGV34" s="7"/>
      <c r="EGW34" s="7"/>
      <c r="EGX34" s="7"/>
      <c r="EGY34" s="7"/>
      <c r="EGZ34" s="7"/>
      <c r="EHA34" s="7"/>
      <c r="EHB34" s="7"/>
      <c r="EHC34" s="7"/>
      <c r="EHD34" s="7"/>
      <c r="EHE34" s="7"/>
      <c r="EHF34" s="7"/>
      <c r="EHG34" s="7"/>
      <c r="EHH34" s="7"/>
      <c r="EHI34" s="7"/>
      <c r="EHJ34" s="7"/>
      <c r="EHK34" s="7"/>
      <c r="EHL34" s="7"/>
      <c r="EHM34" s="7"/>
      <c r="EHN34" s="7"/>
      <c r="EHO34" s="7"/>
      <c r="EHP34" s="7"/>
      <c r="EHQ34" s="7"/>
      <c r="EHR34" s="7"/>
      <c r="EHS34" s="7"/>
      <c r="EHT34" s="7"/>
      <c r="EHU34" s="7"/>
      <c r="EHV34" s="7"/>
      <c r="EHW34" s="7"/>
      <c r="EHX34" s="7"/>
      <c r="EHY34" s="7"/>
      <c r="EHZ34" s="7"/>
      <c r="EIA34" s="7"/>
      <c r="EIB34" s="7"/>
      <c r="EIC34" s="7"/>
      <c r="EID34" s="7"/>
      <c r="EIE34" s="7"/>
      <c r="EIF34" s="7"/>
      <c r="EIG34" s="7"/>
      <c r="EIH34" s="7"/>
      <c r="EII34" s="7"/>
      <c r="EIJ34" s="7"/>
      <c r="EIK34" s="7"/>
      <c r="EIL34" s="7"/>
      <c r="EIM34" s="7"/>
      <c r="EIN34" s="7"/>
      <c r="EIO34" s="7"/>
      <c r="EIP34" s="7"/>
      <c r="EIQ34" s="7"/>
      <c r="EIR34" s="7"/>
      <c r="EIS34" s="7"/>
      <c r="EIT34" s="7"/>
      <c r="EIU34" s="7"/>
      <c r="EIV34" s="7"/>
      <c r="EIW34" s="7"/>
      <c r="EIX34" s="7"/>
      <c r="EIY34" s="7"/>
      <c r="EIZ34" s="7"/>
      <c r="EJA34" s="7"/>
      <c r="EJB34" s="7"/>
      <c r="EJC34" s="7"/>
      <c r="EJD34" s="7"/>
      <c r="EJE34" s="7"/>
      <c r="EJF34" s="7"/>
      <c r="EJG34" s="7"/>
      <c r="EJH34" s="7"/>
      <c r="EJI34" s="7"/>
      <c r="EJJ34" s="7"/>
      <c r="EJK34" s="7"/>
      <c r="EJL34" s="7"/>
      <c r="EJM34" s="7"/>
      <c r="EJN34" s="7"/>
      <c r="EJO34" s="7"/>
      <c r="EJP34" s="7"/>
      <c r="EJQ34" s="7"/>
      <c r="EJR34" s="7"/>
      <c r="EJS34" s="7"/>
      <c r="EJT34" s="7"/>
      <c r="EJU34" s="7"/>
      <c r="EJV34" s="7"/>
      <c r="EJW34" s="7"/>
      <c r="EJX34" s="7"/>
      <c r="EJY34" s="7"/>
      <c r="EJZ34" s="7"/>
      <c r="EKA34" s="7"/>
      <c r="EKB34" s="7"/>
      <c r="EKC34" s="7"/>
      <c r="EKD34" s="7"/>
      <c r="EKE34" s="7"/>
      <c r="EKF34" s="7"/>
      <c r="EKG34" s="7"/>
      <c r="EKH34" s="7"/>
      <c r="EKI34" s="7"/>
      <c r="EKJ34" s="7"/>
      <c r="EKK34" s="7"/>
      <c r="EKL34" s="7"/>
      <c r="EKM34" s="7"/>
      <c r="EKN34" s="7"/>
      <c r="EKO34" s="7"/>
      <c r="EKP34" s="7"/>
      <c r="EKQ34" s="7"/>
      <c r="EKR34" s="7"/>
      <c r="EKS34" s="7"/>
      <c r="EKT34" s="7"/>
      <c r="EKU34" s="7"/>
      <c r="EKV34" s="7"/>
      <c r="EKW34" s="7"/>
      <c r="EKX34" s="7"/>
      <c r="EKY34" s="7"/>
      <c r="EKZ34" s="7"/>
      <c r="ELA34" s="7"/>
      <c r="ELB34" s="7"/>
      <c r="ELC34" s="7"/>
      <c r="ELD34" s="7"/>
      <c r="ELE34" s="7"/>
      <c r="ELF34" s="7"/>
      <c r="ELG34" s="7"/>
      <c r="ELH34" s="7"/>
      <c r="ELI34" s="7"/>
      <c r="ELJ34" s="7"/>
      <c r="ELK34" s="7"/>
      <c r="ELL34" s="7"/>
      <c r="ELM34" s="7"/>
      <c r="ELN34" s="7"/>
      <c r="ELO34" s="7"/>
      <c r="ELP34" s="7"/>
      <c r="ELQ34" s="7"/>
      <c r="ELR34" s="7"/>
      <c r="ELS34" s="7"/>
      <c r="ELT34" s="7"/>
      <c r="ELU34" s="7"/>
      <c r="ELV34" s="7"/>
      <c r="ELW34" s="7"/>
      <c r="ELX34" s="7"/>
      <c r="ELY34" s="7"/>
      <c r="ELZ34" s="7"/>
      <c r="EMA34" s="7"/>
      <c r="EMB34" s="7"/>
      <c r="EMC34" s="7"/>
      <c r="EMD34" s="7"/>
      <c r="EME34" s="7"/>
      <c r="EMF34" s="7"/>
      <c r="EMG34" s="7"/>
      <c r="EMH34" s="7"/>
      <c r="EMI34" s="7"/>
      <c r="EMJ34" s="7"/>
      <c r="EMK34" s="7"/>
      <c r="EML34" s="7"/>
      <c r="EMM34" s="7"/>
      <c r="EMN34" s="7"/>
      <c r="EMO34" s="7"/>
      <c r="EMP34" s="7"/>
      <c r="EMQ34" s="7"/>
      <c r="EMR34" s="7"/>
      <c r="EMS34" s="7"/>
      <c r="EMT34" s="7"/>
      <c r="EMU34" s="7"/>
      <c r="EMV34" s="7"/>
      <c r="EMW34" s="7"/>
      <c r="EMX34" s="7"/>
      <c r="EMY34" s="7"/>
      <c r="EMZ34" s="7"/>
      <c r="ENA34" s="7"/>
      <c r="ENB34" s="7"/>
      <c r="ENC34" s="7"/>
      <c r="END34" s="7"/>
      <c r="ENE34" s="7"/>
      <c r="ENF34" s="7"/>
      <c r="ENG34" s="7"/>
      <c r="ENH34" s="7"/>
      <c r="ENI34" s="7"/>
      <c r="ENJ34" s="7"/>
      <c r="ENK34" s="7"/>
      <c r="ENL34" s="7"/>
      <c r="ENM34" s="7"/>
      <c r="ENN34" s="7"/>
      <c r="ENO34" s="7"/>
      <c r="ENP34" s="7"/>
      <c r="ENQ34" s="7"/>
      <c r="ENR34" s="7"/>
      <c r="ENS34" s="7"/>
      <c r="ENT34" s="7"/>
      <c r="ENU34" s="7"/>
      <c r="ENV34" s="7"/>
      <c r="ENW34" s="7"/>
      <c r="ENX34" s="7"/>
      <c r="ENY34" s="7"/>
      <c r="ENZ34" s="7"/>
      <c r="EOA34" s="7"/>
      <c r="EOB34" s="7"/>
      <c r="EOC34" s="7"/>
      <c r="EOD34" s="7"/>
      <c r="EOE34" s="7"/>
      <c r="EOF34" s="7"/>
      <c r="EOG34" s="7"/>
      <c r="EOH34" s="7"/>
      <c r="EOI34" s="7"/>
      <c r="EOJ34" s="7"/>
      <c r="EOK34" s="7"/>
      <c r="EOL34" s="7"/>
      <c r="EOM34" s="7"/>
      <c r="EON34" s="7"/>
      <c r="EOO34" s="7"/>
      <c r="EOP34" s="7"/>
      <c r="EOQ34" s="7"/>
      <c r="EOR34" s="7"/>
      <c r="EOS34" s="7"/>
      <c r="EOT34" s="7"/>
      <c r="EOU34" s="7"/>
      <c r="EOV34" s="7"/>
      <c r="EOW34" s="7"/>
      <c r="EOX34" s="7"/>
      <c r="EOY34" s="7"/>
      <c r="EOZ34" s="7"/>
      <c r="EPA34" s="7"/>
      <c r="EPB34" s="7"/>
      <c r="EPC34" s="7"/>
      <c r="EPD34" s="7"/>
      <c r="EPE34" s="7"/>
      <c r="EPF34" s="7"/>
      <c r="EPG34" s="7"/>
      <c r="EPH34" s="7"/>
      <c r="EPI34" s="7"/>
      <c r="EPJ34" s="7"/>
      <c r="EPK34" s="7"/>
      <c r="EPL34" s="7"/>
      <c r="EPM34" s="7"/>
      <c r="EPN34" s="7"/>
      <c r="EPO34" s="7"/>
      <c r="EPP34" s="7"/>
      <c r="EPQ34" s="7"/>
      <c r="EPR34" s="7"/>
      <c r="EPS34" s="7"/>
      <c r="EPT34" s="7"/>
      <c r="EPU34" s="7"/>
      <c r="EPV34" s="7"/>
      <c r="EPW34" s="7"/>
      <c r="EPX34" s="7"/>
      <c r="EPY34" s="7"/>
      <c r="EPZ34" s="7"/>
      <c r="EQA34" s="7"/>
      <c r="EQB34" s="7"/>
      <c r="EQC34" s="7"/>
      <c r="EQD34" s="7"/>
      <c r="EQE34" s="7"/>
      <c r="EQF34" s="7"/>
      <c r="EQG34" s="7"/>
      <c r="EQH34" s="7"/>
      <c r="EQI34" s="7"/>
      <c r="EQJ34" s="7"/>
      <c r="EQK34" s="7"/>
      <c r="EQL34" s="7"/>
      <c r="EQM34" s="7"/>
      <c r="EQN34" s="7"/>
      <c r="EQO34" s="7"/>
      <c r="EQP34" s="7"/>
      <c r="EQQ34" s="7"/>
      <c r="EQR34" s="7"/>
      <c r="EQS34" s="7"/>
      <c r="EQT34" s="7"/>
      <c r="EQU34" s="7"/>
      <c r="EQV34" s="7"/>
      <c r="EQW34" s="7"/>
      <c r="EQX34" s="7"/>
      <c r="EQY34" s="7"/>
      <c r="EQZ34" s="7"/>
      <c r="ERA34" s="7"/>
      <c r="ERB34" s="7"/>
      <c r="ERC34" s="7"/>
      <c r="ERD34" s="7"/>
      <c r="ERE34" s="7"/>
      <c r="ERF34" s="7"/>
      <c r="ERG34" s="7"/>
      <c r="ERH34" s="7"/>
      <c r="ERI34" s="7"/>
      <c r="ERJ34" s="7"/>
      <c r="ERK34" s="7"/>
      <c r="ERL34" s="7"/>
      <c r="ERM34" s="7"/>
      <c r="ERN34" s="7"/>
      <c r="ERO34" s="7"/>
      <c r="ERP34" s="7"/>
      <c r="ERQ34" s="7"/>
      <c r="ERR34" s="7"/>
      <c r="ERS34" s="7"/>
      <c r="ERT34" s="7"/>
      <c r="ERU34" s="7"/>
      <c r="ERV34" s="7"/>
      <c r="ERW34" s="7"/>
      <c r="ERX34" s="7"/>
      <c r="ERY34" s="7"/>
      <c r="ERZ34" s="7"/>
      <c r="ESA34" s="7"/>
      <c r="ESB34" s="7"/>
      <c r="ESC34" s="7"/>
      <c r="ESD34" s="7"/>
      <c r="ESE34" s="7"/>
      <c r="ESF34" s="7"/>
      <c r="ESG34" s="7"/>
      <c r="ESH34" s="7"/>
      <c r="ESI34" s="7"/>
      <c r="ESJ34" s="7"/>
      <c r="ESK34" s="7"/>
      <c r="ESL34" s="7"/>
      <c r="ESM34" s="7"/>
      <c r="ESN34" s="7"/>
      <c r="ESO34" s="7"/>
      <c r="ESP34" s="7"/>
      <c r="ESQ34" s="7"/>
      <c r="ESR34" s="7"/>
      <c r="ESS34" s="7"/>
      <c r="EST34" s="7"/>
      <c r="ESU34" s="7"/>
      <c r="ESV34" s="7"/>
      <c r="ESW34" s="7"/>
      <c r="ESX34" s="7"/>
      <c r="ESY34" s="7"/>
      <c r="ESZ34" s="7"/>
      <c r="ETA34" s="7"/>
      <c r="ETB34" s="7"/>
      <c r="ETC34" s="7"/>
      <c r="ETD34" s="7"/>
      <c r="ETE34" s="7"/>
      <c r="ETF34" s="7"/>
      <c r="ETG34" s="7"/>
      <c r="ETH34" s="7"/>
      <c r="ETI34" s="7"/>
      <c r="ETJ34" s="7"/>
      <c r="ETK34" s="7"/>
      <c r="ETL34" s="7"/>
      <c r="ETM34" s="7"/>
      <c r="ETN34" s="7"/>
      <c r="ETO34" s="7"/>
      <c r="ETP34" s="7"/>
      <c r="ETQ34" s="7"/>
      <c r="ETR34" s="7"/>
      <c r="ETS34" s="7"/>
      <c r="ETT34" s="7"/>
      <c r="ETU34" s="7"/>
      <c r="ETV34" s="7"/>
      <c r="ETW34" s="7"/>
      <c r="ETX34" s="7"/>
      <c r="ETY34" s="7"/>
      <c r="ETZ34" s="7"/>
      <c r="EUA34" s="7"/>
      <c r="EUB34" s="7"/>
      <c r="EUC34" s="7"/>
      <c r="EUD34" s="7"/>
      <c r="EUE34" s="7"/>
      <c r="EUF34" s="7"/>
      <c r="EUG34" s="7"/>
      <c r="EUH34" s="7"/>
      <c r="EUI34" s="7"/>
      <c r="EUJ34" s="7"/>
      <c r="EUK34" s="7"/>
      <c r="EUL34" s="7"/>
      <c r="EUM34" s="7"/>
      <c r="EUN34" s="7"/>
      <c r="EUO34" s="7"/>
      <c r="EUP34" s="7"/>
      <c r="EUQ34" s="7"/>
      <c r="EUR34" s="7"/>
      <c r="EUS34" s="7"/>
      <c r="EUT34" s="7"/>
      <c r="EUU34" s="7"/>
      <c r="EUV34" s="7"/>
      <c r="EUW34" s="7"/>
      <c r="EUX34" s="7"/>
      <c r="EUY34" s="7"/>
      <c r="EUZ34" s="7"/>
      <c r="EVA34" s="7"/>
      <c r="EVB34" s="7"/>
      <c r="EVC34" s="7"/>
      <c r="EVD34" s="7"/>
      <c r="EVE34" s="7"/>
      <c r="EVF34" s="7"/>
      <c r="EVG34" s="7"/>
      <c r="EVH34" s="7"/>
      <c r="EVI34" s="7"/>
      <c r="EVJ34" s="7"/>
      <c r="EVK34" s="7"/>
      <c r="EVL34" s="7"/>
      <c r="EVM34" s="7"/>
      <c r="EVN34" s="7"/>
      <c r="EVO34" s="7"/>
      <c r="EVP34" s="7"/>
      <c r="EVQ34" s="7"/>
      <c r="EVR34" s="7"/>
      <c r="EVS34" s="7"/>
      <c r="EVT34" s="7"/>
      <c r="EVU34" s="7"/>
      <c r="EVV34" s="7"/>
      <c r="EVW34" s="7"/>
      <c r="EVX34" s="7"/>
      <c r="EVY34" s="7"/>
      <c r="EVZ34" s="7"/>
      <c r="EWA34" s="7"/>
      <c r="EWB34" s="7"/>
      <c r="EWC34" s="7"/>
      <c r="EWD34" s="7"/>
      <c r="EWE34" s="7"/>
      <c r="EWF34" s="7"/>
      <c r="EWG34" s="7"/>
      <c r="EWH34" s="7"/>
      <c r="EWI34" s="7"/>
      <c r="EWJ34" s="7"/>
      <c r="EWK34" s="7"/>
      <c r="EWL34" s="7"/>
      <c r="EWM34" s="7"/>
      <c r="EWN34" s="7"/>
      <c r="EWO34" s="7"/>
      <c r="EWP34" s="7"/>
      <c r="EWQ34" s="7"/>
      <c r="EWR34" s="7"/>
      <c r="EWS34" s="7"/>
      <c r="EWT34" s="7"/>
      <c r="EWU34" s="7"/>
      <c r="EWV34" s="7"/>
      <c r="EWW34" s="7"/>
      <c r="EWX34" s="7"/>
      <c r="EWY34" s="7"/>
      <c r="EWZ34" s="7"/>
      <c r="EXA34" s="7"/>
      <c r="EXB34" s="7"/>
      <c r="EXC34" s="7"/>
      <c r="EXD34" s="7"/>
      <c r="EXE34" s="7"/>
      <c r="EXF34" s="7"/>
      <c r="EXG34" s="7"/>
      <c r="EXH34" s="7"/>
      <c r="EXI34" s="7"/>
      <c r="EXJ34" s="7"/>
      <c r="EXK34" s="7"/>
      <c r="EXL34" s="7"/>
      <c r="EXM34" s="7"/>
      <c r="EXN34" s="7"/>
      <c r="EXO34" s="7"/>
      <c r="EXP34" s="7"/>
      <c r="EXQ34" s="7"/>
      <c r="EXR34" s="7"/>
      <c r="EXS34" s="7"/>
      <c r="EXT34" s="7"/>
      <c r="EXU34" s="7"/>
      <c r="EXV34" s="7"/>
      <c r="EXW34" s="7"/>
      <c r="EXX34" s="7"/>
      <c r="EXY34" s="7"/>
      <c r="EXZ34" s="7"/>
      <c r="EYA34" s="7"/>
      <c r="EYB34" s="7"/>
      <c r="EYC34" s="7"/>
      <c r="EYD34" s="7"/>
      <c r="EYE34" s="7"/>
      <c r="EYF34" s="7"/>
      <c r="EYG34" s="7"/>
      <c r="EYH34" s="7"/>
      <c r="EYI34" s="7"/>
      <c r="EYJ34" s="7"/>
      <c r="EYK34" s="7"/>
      <c r="EYL34" s="7"/>
      <c r="EYM34" s="7"/>
      <c r="EYN34" s="7"/>
      <c r="EYO34" s="7"/>
      <c r="EYP34" s="7"/>
      <c r="EYQ34" s="7"/>
      <c r="EYR34" s="7"/>
      <c r="EYS34" s="7"/>
      <c r="EYT34" s="7"/>
      <c r="EYU34" s="7"/>
      <c r="EYV34" s="7"/>
      <c r="EYW34" s="7"/>
      <c r="EYX34" s="7"/>
      <c r="EYY34" s="7"/>
      <c r="EYZ34" s="7"/>
      <c r="EZA34" s="7"/>
      <c r="EZB34" s="7"/>
      <c r="EZC34" s="7"/>
      <c r="EZD34" s="7"/>
      <c r="EZE34" s="7"/>
      <c r="EZF34" s="7"/>
      <c r="EZG34" s="7"/>
      <c r="EZH34" s="7"/>
      <c r="EZI34" s="7"/>
      <c r="EZJ34" s="7"/>
      <c r="EZK34" s="7"/>
      <c r="EZL34" s="7"/>
      <c r="EZM34" s="7"/>
      <c r="EZN34" s="7"/>
      <c r="EZO34" s="7"/>
      <c r="EZP34" s="7"/>
      <c r="EZQ34" s="7"/>
      <c r="EZR34" s="7"/>
      <c r="EZS34" s="7"/>
      <c r="EZT34" s="7"/>
      <c r="EZU34" s="7"/>
      <c r="EZV34" s="7"/>
      <c r="EZW34" s="7"/>
      <c r="EZX34" s="7"/>
      <c r="EZY34" s="7"/>
      <c r="EZZ34" s="7"/>
      <c r="FAA34" s="7"/>
      <c r="FAB34" s="7"/>
      <c r="FAC34" s="7"/>
      <c r="FAD34" s="7"/>
      <c r="FAE34" s="7"/>
      <c r="FAF34" s="7"/>
      <c r="FAG34" s="7"/>
      <c r="FAH34" s="7"/>
      <c r="FAI34" s="7"/>
      <c r="FAJ34" s="7"/>
      <c r="FAK34" s="7"/>
      <c r="FAL34" s="7"/>
      <c r="FAM34" s="7"/>
      <c r="FAN34" s="7"/>
      <c r="FAO34" s="7"/>
      <c r="FAP34" s="7"/>
      <c r="FAQ34" s="7"/>
      <c r="FAR34" s="7"/>
      <c r="FAS34" s="7"/>
      <c r="FAT34" s="7"/>
      <c r="FAU34" s="7"/>
      <c r="FAV34" s="7"/>
      <c r="FAW34" s="7"/>
      <c r="FAX34" s="7"/>
      <c r="FAY34" s="7"/>
      <c r="FAZ34" s="7"/>
      <c r="FBA34" s="7"/>
      <c r="FBB34" s="7"/>
      <c r="FBC34" s="7"/>
      <c r="FBD34" s="7"/>
      <c r="FBE34" s="7"/>
      <c r="FBF34" s="7"/>
      <c r="FBG34" s="7"/>
      <c r="FBH34" s="7"/>
      <c r="FBI34" s="7"/>
      <c r="FBJ34" s="7"/>
      <c r="FBK34" s="7"/>
      <c r="FBL34" s="7"/>
      <c r="FBM34" s="7"/>
      <c r="FBN34" s="7"/>
      <c r="FBO34" s="7"/>
      <c r="FBP34" s="7"/>
      <c r="FBQ34" s="7"/>
      <c r="FBR34" s="7"/>
      <c r="FBS34" s="7"/>
      <c r="FBT34" s="7"/>
      <c r="FBU34" s="7"/>
      <c r="FBV34" s="7"/>
      <c r="FBW34" s="7"/>
      <c r="FBX34" s="7"/>
      <c r="FBY34" s="7"/>
      <c r="FBZ34" s="7"/>
      <c r="FCA34" s="7"/>
      <c r="FCB34" s="7"/>
      <c r="FCC34" s="7"/>
      <c r="FCD34" s="7"/>
      <c r="FCE34" s="7"/>
      <c r="FCF34" s="7"/>
      <c r="FCG34" s="7"/>
      <c r="FCH34" s="7"/>
      <c r="FCI34" s="7"/>
      <c r="FCJ34" s="7"/>
      <c r="FCK34" s="7"/>
      <c r="FCL34" s="7"/>
      <c r="FCM34" s="7"/>
      <c r="FCN34" s="7"/>
      <c r="FCO34" s="7"/>
      <c r="FCP34" s="7"/>
      <c r="FCQ34" s="7"/>
      <c r="FCR34" s="7"/>
      <c r="FCS34" s="7"/>
      <c r="FCT34" s="7"/>
      <c r="FCU34" s="7"/>
      <c r="FCV34" s="7"/>
      <c r="FCW34" s="7"/>
      <c r="FCX34" s="7"/>
      <c r="FCY34" s="7"/>
      <c r="FCZ34" s="7"/>
      <c r="FDA34" s="7"/>
      <c r="FDB34" s="7"/>
      <c r="FDC34" s="7"/>
      <c r="FDD34" s="7"/>
      <c r="FDE34" s="7"/>
      <c r="FDF34" s="7"/>
      <c r="FDG34" s="7"/>
      <c r="FDH34" s="7"/>
      <c r="FDI34" s="7"/>
      <c r="FDJ34" s="7"/>
      <c r="FDK34" s="7"/>
      <c r="FDL34" s="7"/>
      <c r="FDM34" s="7"/>
      <c r="FDN34" s="7"/>
      <c r="FDO34" s="7"/>
      <c r="FDP34" s="7"/>
      <c r="FDQ34" s="7"/>
      <c r="FDR34" s="7"/>
      <c r="FDS34" s="7"/>
      <c r="FDT34" s="7"/>
      <c r="FDU34" s="7"/>
      <c r="FDV34" s="7"/>
      <c r="FDW34" s="7"/>
      <c r="FDX34" s="7"/>
      <c r="FDY34" s="7"/>
      <c r="FDZ34" s="7"/>
      <c r="FEA34" s="7"/>
      <c r="FEB34" s="7"/>
      <c r="FEC34" s="7"/>
      <c r="FED34" s="7"/>
      <c r="FEE34" s="7"/>
      <c r="FEF34" s="7"/>
      <c r="FEG34" s="7"/>
      <c r="FEH34" s="7"/>
      <c r="FEI34" s="7"/>
      <c r="FEJ34" s="7"/>
      <c r="FEK34" s="7"/>
      <c r="FEL34" s="7"/>
      <c r="FEM34" s="7"/>
      <c r="FEN34" s="7"/>
      <c r="FEO34" s="7"/>
      <c r="FEP34" s="7"/>
      <c r="FEQ34" s="7"/>
      <c r="FER34" s="7"/>
      <c r="FES34" s="7"/>
      <c r="FET34" s="7"/>
      <c r="FEU34" s="7"/>
      <c r="FEV34" s="7"/>
      <c r="FEW34" s="7"/>
      <c r="FEX34" s="7"/>
      <c r="FEY34" s="7"/>
      <c r="FEZ34" s="7"/>
      <c r="FFA34" s="7"/>
      <c r="FFB34" s="7"/>
      <c r="FFC34" s="7"/>
      <c r="FFD34" s="7"/>
      <c r="FFE34" s="7"/>
      <c r="FFF34" s="7"/>
      <c r="FFG34" s="7"/>
      <c r="FFH34" s="7"/>
      <c r="FFI34" s="7"/>
      <c r="FFJ34" s="7"/>
      <c r="FFK34" s="7"/>
      <c r="FFL34" s="7"/>
      <c r="FFM34" s="7"/>
      <c r="FFN34" s="7"/>
      <c r="FFO34" s="7"/>
      <c r="FFP34" s="7"/>
      <c r="FFQ34" s="7"/>
      <c r="FFR34" s="7"/>
      <c r="FFS34" s="7"/>
      <c r="FFT34" s="7"/>
      <c r="FFU34" s="7"/>
      <c r="FFV34" s="7"/>
      <c r="FFW34" s="7"/>
      <c r="FFX34" s="7"/>
      <c r="FFY34" s="7"/>
      <c r="FFZ34" s="7"/>
      <c r="FGA34" s="7"/>
      <c r="FGB34" s="7"/>
      <c r="FGC34" s="7"/>
      <c r="FGD34" s="7"/>
      <c r="FGE34" s="7"/>
      <c r="FGF34" s="7"/>
      <c r="FGG34" s="7"/>
      <c r="FGH34" s="7"/>
      <c r="FGI34" s="7"/>
      <c r="FGJ34" s="7"/>
      <c r="FGK34" s="7"/>
      <c r="FGL34" s="7"/>
      <c r="FGM34" s="7"/>
      <c r="FGN34" s="7"/>
      <c r="FGO34" s="7"/>
      <c r="FGP34" s="7"/>
      <c r="FGQ34" s="7"/>
      <c r="FGR34" s="7"/>
      <c r="FGS34" s="7"/>
      <c r="FGT34" s="7"/>
      <c r="FGU34" s="7"/>
      <c r="FGV34" s="7"/>
      <c r="FGW34" s="7"/>
      <c r="FGX34" s="7"/>
      <c r="FGY34" s="7"/>
      <c r="FGZ34" s="7"/>
      <c r="FHA34" s="7"/>
      <c r="FHB34" s="7"/>
      <c r="FHC34" s="7"/>
      <c r="FHD34" s="7"/>
      <c r="FHE34" s="7"/>
      <c r="FHF34" s="7"/>
      <c r="FHG34" s="7"/>
      <c r="FHH34" s="7"/>
      <c r="FHI34" s="7"/>
      <c r="FHJ34" s="7"/>
      <c r="FHK34" s="7"/>
      <c r="FHL34" s="7"/>
      <c r="FHM34" s="7"/>
      <c r="FHN34" s="7"/>
      <c r="FHO34" s="7"/>
      <c r="FHP34" s="7"/>
      <c r="FHQ34" s="7"/>
      <c r="FHR34" s="7"/>
      <c r="FHS34" s="7"/>
      <c r="FHT34" s="7"/>
      <c r="FHU34" s="7"/>
      <c r="FHV34" s="7"/>
      <c r="FHW34" s="7"/>
      <c r="FHX34" s="7"/>
      <c r="FHY34" s="7"/>
      <c r="FHZ34" s="7"/>
      <c r="FIA34" s="7"/>
      <c r="FIB34" s="7"/>
      <c r="FIC34" s="7"/>
      <c r="FID34" s="7"/>
      <c r="FIE34" s="7"/>
      <c r="FIF34" s="7"/>
      <c r="FIG34" s="7"/>
      <c r="FIH34" s="7"/>
      <c r="FII34" s="7"/>
      <c r="FIJ34" s="7"/>
      <c r="FIK34" s="7"/>
      <c r="FIL34" s="7"/>
      <c r="FIM34" s="7"/>
      <c r="FIN34" s="7"/>
      <c r="FIO34" s="7"/>
      <c r="FIP34" s="7"/>
      <c r="FIQ34" s="7"/>
      <c r="FIR34" s="7"/>
      <c r="FIS34" s="7"/>
      <c r="FIT34" s="7"/>
      <c r="FIU34" s="7"/>
      <c r="FIV34" s="7"/>
      <c r="FIW34" s="7"/>
      <c r="FIX34" s="7"/>
      <c r="FIY34" s="7"/>
      <c r="FIZ34" s="7"/>
      <c r="FJA34" s="7"/>
      <c r="FJB34" s="7"/>
      <c r="FJC34" s="7"/>
      <c r="FJD34" s="7"/>
      <c r="FJE34" s="7"/>
      <c r="FJF34" s="7"/>
      <c r="FJG34" s="7"/>
      <c r="FJH34" s="7"/>
      <c r="FJI34" s="7"/>
      <c r="FJJ34" s="7"/>
      <c r="FJK34" s="7"/>
      <c r="FJL34" s="7"/>
      <c r="FJM34" s="7"/>
      <c r="FJN34" s="7"/>
      <c r="FJO34" s="7"/>
      <c r="FJP34" s="7"/>
      <c r="FJQ34" s="7"/>
      <c r="FJR34" s="7"/>
      <c r="FJS34" s="7"/>
      <c r="FJT34" s="7"/>
      <c r="FJU34" s="7"/>
      <c r="FJV34" s="7"/>
      <c r="FJW34" s="7"/>
      <c r="FJX34" s="7"/>
      <c r="FJY34" s="7"/>
      <c r="FJZ34" s="7"/>
      <c r="FKA34" s="7"/>
      <c r="FKB34" s="7"/>
      <c r="FKC34" s="7"/>
      <c r="FKD34" s="7"/>
      <c r="FKE34" s="7"/>
      <c r="FKF34" s="7"/>
      <c r="FKG34" s="7"/>
      <c r="FKH34" s="7"/>
      <c r="FKI34" s="7"/>
      <c r="FKJ34" s="7"/>
      <c r="FKK34" s="7"/>
      <c r="FKL34" s="7"/>
      <c r="FKM34" s="7"/>
      <c r="FKN34" s="7"/>
      <c r="FKO34" s="7"/>
      <c r="FKP34" s="7"/>
      <c r="FKQ34" s="7"/>
      <c r="FKR34" s="7"/>
      <c r="FKS34" s="7"/>
      <c r="FKT34" s="7"/>
      <c r="FKU34" s="7"/>
      <c r="FKV34" s="7"/>
      <c r="FKW34" s="7"/>
      <c r="FKX34" s="7"/>
      <c r="FKY34" s="7"/>
      <c r="FKZ34" s="7"/>
      <c r="FLA34" s="7"/>
      <c r="FLB34" s="7"/>
      <c r="FLC34" s="7"/>
      <c r="FLD34" s="7"/>
      <c r="FLE34" s="7"/>
      <c r="FLF34" s="7"/>
      <c r="FLG34" s="7"/>
      <c r="FLH34" s="7"/>
      <c r="FLI34" s="7"/>
      <c r="FLJ34" s="7"/>
      <c r="FLK34" s="7"/>
      <c r="FLL34" s="7"/>
      <c r="FLM34" s="7"/>
      <c r="FLN34" s="7"/>
      <c r="FLO34" s="7"/>
      <c r="FLP34" s="7"/>
      <c r="FLQ34" s="7"/>
      <c r="FLR34" s="7"/>
      <c r="FLS34" s="7"/>
      <c r="FLT34" s="7"/>
      <c r="FLU34" s="7"/>
      <c r="FLV34" s="7"/>
      <c r="FLW34" s="7"/>
      <c r="FLX34" s="7"/>
      <c r="FLY34" s="7"/>
      <c r="FLZ34" s="7"/>
      <c r="FMA34" s="7"/>
      <c r="FMB34" s="7"/>
      <c r="FMC34" s="7"/>
      <c r="FMD34" s="7"/>
      <c r="FME34" s="7"/>
      <c r="FMF34" s="7"/>
      <c r="FMG34" s="7"/>
      <c r="FMH34" s="7"/>
      <c r="FMI34" s="7"/>
      <c r="FMJ34" s="7"/>
      <c r="FMK34" s="7"/>
      <c r="FML34" s="7"/>
      <c r="FMM34" s="7"/>
      <c r="FMN34" s="7"/>
      <c r="FMO34" s="7"/>
      <c r="FMP34" s="7"/>
      <c r="FMQ34" s="7"/>
      <c r="FMR34" s="7"/>
      <c r="FMS34" s="7"/>
      <c r="FMT34" s="7"/>
      <c r="FMU34" s="7"/>
      <c r="FMV34" s="7"/>
      <c r="FMW34" s="7"/>
      <c r="FMX34" s="7"/>
      <c r="FMY34" s="7"/>
      <c r="FMZ34" s="7"/>
      <c r="FNA34" s="7"/>
      <c r="FNB34" s="7"/>
      <c r="FNC34" s="7"/>
      <c r="FND34" s="7"/>
      <c r="FNE34" s="7"/>
      <c r="FNF34" s="7"/>
      <c r="FNG34" s="7"/>
      <c r="FNH34" s="7"/>
      <c r="FNI34" s="7"/>
      <c r="FNJ34" s="7"/>
      <c r="FNK34" s="7"/>
      <c r="FNL34" s="7"/>
      <c r="FNM34" s="7"/>
      <c r="FNN34" s="7"/>
      <c r="FNO34" s="7"/>
      <c r="FNP34" s="7"/>
      <c r="FNQ34" s="7"/>
      <c r="FNR34" s="7"/>
      <c r="FNS34" s="7"/>
      <c r="FNT34" s="7"/>
      <c r="FNU34" s="7"/>
      <c r="FNV34" s="7"/>
      <c r="FNW34" s="7"/>
      <c r="FNX34" s="7"/>
      <c r="FNY34" s="7"/>
      <c r="FNZ34" s="7"/>
      <c r="FOA34" s="7"/>
      <c r="FOB34" s="7"/>
      <c r="FOC34" s="7"/>
      <c r="FOD34" s="7"/>
      <c r="FOE34" s="7"/>
      <c r="FOF34" s="7"/>
      <c r="FOG34" s="7"/>
      <c r="FOH34" s="7"/>
      <c r="FOI34" s="7"/>
      <c r="FOJ34" s="7"/>
      <c r="FOK34" s="7"/>
      <c r="FOL34" s="7"/>
      <c r="FOM34" s="7"/>
      <c r="FON34" s="7"/>
      <c r="FOO34" s="7"/>
      <c r="FOP34" s="7"/>
      <c r="FOQ34" s="7"/>
      <c r="FOR34" s="7"/>
      <c r="FOS34" s="7"/>
      <c r="FOT34" s="7"/>
      <c r="FOU34" s="7"/>
      <c r="FOV34" s="7"/>
      <c r="FOW34" s="7"/>
      <c r="FOX34" s="7"/>
      <c r="FOY34" s="7"/>
      <c r="FOZ34" s="7"/>
      <c r="FPA34" s="7"/>
      <c r="FPB34" s="7"/>
      <c r="FPC34" s="7"/>
      <c r="FPD34" s="7"/>
      <c r="FPE34" s="7"/>
      <c r="FPF34" s="7"/>
      <c r="FPG34" s="7"/>
      <c r="FPH34" s="7"/>
      <c r="FPI34" s="7"/>
      <c r="FPJ34" s="7"/>
      <c r="FPK34" s="7"/>
      <c r="FPL34" s="7"/>
      <c r="FPM34" s="7"/>
      <c r="FPN34" s="7"/>
      <c r="FPO34" s="7"/>
      <c r="FPP34" s="7"/>
      <c r="FPQ34" s="7"/>
      <c r="FPR34" s="7"/>
      <c r="FPS34" s="7"/>
      <c r="FPT34" s="7"/>
      <c r="FPU34" s="7"/>
      <c r="FPV34" s="7"/>
      <c r="FPW34" s="7"/>
      <c r="FPX34" s="7"/>
      <c r="FPY34" s="7"/>
      <c r="FPZ34" s="7"/>
      <c r="FQA34" s="7"/>
      <c r="FQB34" s="7"/>
      <c r="FQC34" s="7"/>
      <c r="FQD34" s="7"/>
      <c r="FQE34" s="7"/>
      <c r="FQF34" s="7"/>
      <c r="FQG34" s="7"/>
      <c r="FQH34" s="7"/>
      <c r="FQI34" s="7"/>
      <c r="FQJ34" s="7"/>
      <c r="FQK34" s="7"/>
      <c r="FQL34" s="7"/>
      <c r="FQM34" s="7"/>
      <c r="FQN34" s="7"/>
      <c r="FQO34" s="7"/>
      <c r="FQP34" s="7"/>
      <c r="FQQ34" s="7"/>
      <c r="FQR34" s="7"/>
      <c r="FQS34" s="7"/>
      <c r="FQT34" s="7"/>
      <c r="FQU34" s="7"/>
      <c r="FQV34" s="7"/>
      <c r="FQW34" s="7"/>
      <c r="FQX34" s="7"/>
      <c r="FQY34" s="7"/>
      <c r="FQZ34" s="7"/>
      <c r="FRA34" s="7"/>
      <c r="FRB34" s="7"/>
      <c r="FRC34" s="7"/>
      <c r="FRD34" s="7"/>
      <c r="FRE34" s="7"/>
      <c r="FRF34" s="7"/>
      <c r="FRG34" s="7"/>
      <c r="FRH34" s="7"/>
      <c r="FRI34" s="7"/>
      <c r="FRJ34" s="7"/>
      <c r="FRK34" s="7"/>
      <c r="FRL34" s="7"/>
      <c r="FRM34" s="7"/>
      <c r="FRN34" s="7"/>
      <c r="FRO34" s="7"/>
      <c r="FRP34" s="7"/>
      <c r="FRQ34" s="7"/>
      <c r="FRR34" s="7"/>
      <c r="FRS34" s="7"/>
      <c r="FRT34" s="7"/>
      <c r="FRU34" s="7"/>
      <c r="FRV34" s="7"/>
      <c r="FRW34" s="7"/>
      <c r="FRX34" s="7"/>
      <c r="FRY34" s="7"/>
      <c r="FRZ34" s="7"/>
      <c r="FSA34" s="7"/>
      <c r="FSB34" s="7"/>
      <c r="FSC34" s="7"/>
      <c r="FSD34" s="7"/>
      <c r="FSE34" s="7"/>
      <c r="FSF34" s="7"/>
      <c r="FSG34" s="7"/>
      <c r="FSH34" s="7"/>
      <c r="FSI34" s="7"/>
      <c r="FSJ34" s="7"/>
      <c r="FSK34" s="7"/>
      <c r="FSL34" s="7"/>
      <c r="FSM34" s="7"/>
      <c r="FSN34" s="7"/>
      <c r="FSO34" s="7"/>
      <c r="FSP34" s="7"/>
      <c r="FSQ34" s="7"/>
      <c r="FSR34" s="7"/>
      <c r="FSS34" s="7"/>
      <c r="FST34" s="7"/>
      <c r="FSU34" s="7"/>
      <c r="FSV34" s="7"/>
      <c r="FSW34" s="7"/>
      <c r="FSX34" s="7"/>
      <c r="FSY34" s="7"/>
      <c r="FSZ34" s="7"/>
      <c r="FTA34" s="7"/>
      <c r="FTB34" s="7"/>
      <c r="FTC34" s="7"/>
      <c r="FTD34" s="7"/>
      <c r="FTE34" s="7"/>
      <c r="FTF34" s="7"/>
      <c r="FTG34" s="7"/>
      <c r="FTH34" s="7"/>
      <c r="FTI34" s="7"/>
      <c r="FTJ34" s="7"/>
      <c r="FTK34" s="7"/>
      <c r="FTL34" s="7"/>
      <c r="FTM34" s="7"/>
      <c r="FTN34" s="7"/>
      <c r="FTO34" s="7"/>
      <c r="FTP34" s="7"/>
      <c r="FTQ34" s="7"/>
      <c r="FTR34" s="7"/>
      <c r="FTS34" s="7"/>
      <c r="FTT34" s="7"/>
      <c r="FTU34" s="7"/>
      <c r="FTV34" s="7"/>
      <c r="FTW34" s="7"/>
      <c r="FTX34" s="7"/>
      <c r="FTY34" s="7"/>
      <c r="FTZ34" s="7"/>
      <c r="FUA34" s="7"/>
      <c r="FUB34" s="7"/>
      <c r="FUC34" s="7"/>
      <c r="FUD34" s="7"/>
      <c r="FUE34" s="7"/>
      <c r="FUF34" s="7"/>
      <c r="FUG34" s="7"/>
      <c r="FUH34" s="7"/>
      <c r="FUI34" s="7"/>
      <c r="FUJ34" s="7"/>
      <c r="FUK34" s="7"/>
      <c r="FUL34" s="7"/>
      <c r="FUM34" s="7"/>
      <c r="FUN34" s="7"/>
      <c r="FUO34" s="7"/>
      <c r="FUP34" s="7"/>
      <c r="FUQ34" s="7"/>
      <c r="FUR34" s="7"/>
      <c r="FUS34" s="7"/>
      <c r="FUT34" s="7"/>
      <c r="FUU34" s="7"/>
      <c r="FUV34" s="7"/>
      <c r="FUW34" s="7"/>
      <c r="FUX34" s="7"/>
      <c r="FUY34" s="7"/>
      <c r="FUZ34" s="7"/>
      <c r="FVA34" s="7"/>
      <c r="FVB34" s="7"/>
      <c r="FVC34" s="7"/>
      <c r="FVD34" s="7"/>
      <c r="FVE34" s="7"/>
      <c r="FVF34" s="7"/>
      <c r="FVG34" s="7"/>
      <c r="FVH34" s="7"/>
      <c r="FVI34" s="7"/>
      <c r="FVJ34" s="7"/>
      <c r="FVK34" s="7"/>
      <c r="FVL34" s="7"/>
      <c r="FVM34" s="7"/>
      <c r="FVN34" s="7"/>
      <c r="FVO34" s="7"/>
      <c r="FVP34" s="7"/>
      <c r="FVQ34" s="7"/>
      <c r="FVR34" s="7"/>
      <c r="FVS34" s="7"/>
      <c r="FVT34" s="7"/>
      <c r="FVU34" s="7"/>
      <c r="FVV34" s="7"/>
      <c r="FVW34" s="7"/>
      <c r="FVX34" s="7"/>
      <c r="FVY34" s="7"/>
      <c r="FVZ34" s="7"/>
      <c r="FWA34" s="7"/>
      <c r="FWB34" s="7"/>
      <c r="FWC34" s="7"/>
      <c r="FWD34" s="7"/>
      <c r="FWE34" s="7"/>
      <c r="FWF34" s="7"/>
      <c r="FWG34" s="7"/>
      <c r="FWH34" s="7"/>
      <c r="FWI34" s="7"/>
      <c r="FWJ34" s="7"/>
      <c r="FWK34" s="7"/>
      <c r="FWL34" s="7"/>
      <c r="FWM34" s="7"/>
      <c r="FWN34" s="7"/>
      <c r="FWO34" s="7"/>
      <c r="FWP34" s="7"/>
      <c r="FWQ34" s="7"/>
      <c r="FWR34" s="7"/>
      <c r="FWS34" s="7"/>
      <c r="FWT34" s="7"/>
      <c r="FWU34" s="7"/>
      <c r="FWV34" s="7"/>
      <c r="FWW34" s="7"/>
      <c r="FWX34" s="7"/>
      <c r="FWY34" s="7"/>
      <c r="FWZ34" s="7"/>
      <c r="FXA34" s="7"/>
      <c r="FXB34" s="7"/>
      <c r="FXC34" s="7"/>
      <c r="FXD34" s="7"/>
      <c r="FXE34" s="7"/>
      <c r="FXF34" s="7"/>
      <c r="FXG34" s="7"/>
      <c r="FXH34" s="7"/>
      <c r="FXI34" s="7"/>
      <c r="FXJ34" s="7"/>
      <c r="FXK34" s="7"/>
      <c r="FXL34" s="7"/>
      <c r="FXM34" s="7"/>
      <c r="FXN34" s="7"/>
      <c r="FXO34" s="7"/>
      <c r="FXP34" s="7"/>
      <c r="FXQ34" s="7"/>
      <c r="FXR34" s="7"/>
      <c r="FXS34" s="7"/>
      <c r="FXT34" s="7"/>
      <c r="FXU34" s="7"/>
      <c r="FXV34" s="7"/>
      <c r="FXW34" s="7"/>
      <c r="FXX34" s="7"/>
      <c r="FXY34" s="7"/>
      <c r="FXZ34" s="7"/>
      <c r="FYA34" s="7"/>
      <c r="FYB34" s="7"/>
      <c r="FYC34" s="7"/>
      <c r="FYD34" s="7"/>
      <c r="FYE34" s="7"/>
      <c r="FYF34" s="7"/>
      <c r="FYG34" s="7"/>
      <c r="FYH34" s="7"/>
      <c r="FYI34" s="7"/>
      <c r="FYJ34" s="7"/>
      <c r="FYK34" s="7"/>
      <c r="FYL34" s="7"/>
      <c r="FYM34" s="7"/>
      <c r="FYN34" s="7"/>
      <c r="FYO34" s="7"/>
      <c r="FYP34" s="7"/>
      <c r="FYQ34" s="7"/>
      <c r="FYR34" s="7"/>
      <c r="FYS34" s="7"/>
      <c r="FYT34" s="7"/>
      <c r="FYU34" s="7"/>
      <c r="FYV34" s="7"/>
      <c r="FYW34" s="7"/>
      <c r="FYX34" s="7"/>
      <c r="FYY34" s="7"/>
      <c r="FYZ34" s="7"/>
      <c r="FZA34" s="7"/>
      <c r="FZB34" s="7"/>
      <c r="FZC34" s="7"/>
      <c r="FZD34" s="7"/>
      <c r="FZE34" s="7"/>
      <c r="FZF34" s="7"/>
      <c r="FZG34" s="7"/>
      <c r="FZH34" s="7"/>
      <c r="FZI34" s="7"/>
      <c r="FZJ34" s="7"/>
      <c r="FZK34" s="7"/>
      <c r="FZL34" s="7"/>
      <c r="FZM34" s="7"/>
      <c r="FZN34" s="7"/>
      <c r="FZO34" s="7"/>
      <c r="FZP34" s="7"/>
      <c r="FZQ34" s="7"/>
      <c r="FZR34" s="7"/>
      <c r="FZS34" s="7"/>
      <c r="FZT34" s="7"/>
      <c r="FZU34" s="7"/>
      <c r="FZV34" s="7"/>
      <c r="FZW34" s="7"/>
      <c r="FZX34" s="7"/>
      <c r="FZY34" s="7"/>
      <c r="FZZ34" s="7"/>
      <c r="GAA34" s="7"/>
      <c r="GAB34" s="7"/>
      <c r="GAC34" s="7"/>
      <c r="GAD34" s="7"/>
      <c r="GAE34" s="7"/>
      <c r="GAF34" s="7"/>
      <c r="GAG34" s="7"/>
      <c r="GAH34" s="7"/>
      <c r="GAI34" s="7"/>
      <c r="GAJ34" s="7"/>
      <c r="GAK34" s="7"/>
      <c r="GAL34" s="7"/>
      <c r="GAM34" s="7"/>
      <c r="GAN34" s="7"/>
      <c r="GAO34" s="7"/>
      <c r="GAP34" s="7"/>
      <c r="GAQ34" s="7"/>
      <c r="GAR34" s="7"/>
      <c r="GAS34" s="7"/>
      <c r="GAT34" s="7"/>
      <c r="GAU34" s="7"/>
      <c r="GAV34" s="7"/>
      <c r="GAW34" s="7"/>
      <c r="GAX34" s="7"/>
      <c r="GAY34" s="7"/>
      <c r="GAZ34" s="7"/>
      <c r="GBA34" s="7"/>
      <c r="GBB34" s="7"/>
      <c r="GBC34" s="7"/>
      <c r="GBD34" s="7"/>
      <c r="GBE34" s="7"/>
      <c r="GBF34" s="7"/>
      <c r="GBG34" s="7"/>
      <c r="GBH34" s="7"/>
      <c r="GBI34" s="7"/>
      <c r="GBJ34" s="7"/>
      <c r="GBK34" s="7"/>
      <c r="GBL34" s="7"/>
      <c r="GBM34" s="7"/>
      <c r="GBN34" s="7"/>
      <c r="GBO34" s="7"/>
      <c r="GBP34" s="7"/>
      <c r="GBQ34" s="7"/>
      <c r="GBR34" s="7"/>
      <c r="GBS34" s="7"/>
      <c r="GBT34" s="7"/>
      <c r="GBU34" s="7"/>
      <c r="GBV34" s="7"/>
      <c r="GBW34" s="7"/>
      <c r="GBX34" s="7"/>
      <c r="GBY34" s="7"/>
      <c r="GBZ34" s="7"/>
      <c r="GCA34" s="7"/>
      <c r="GCB34" s="7"/>
      <c r="GCC34" s="7"/>
      <c r="GCD34" s="7"/>
      <c r="GCE34" s="7"/>
      <c r="GCF34" s="7"/>
      <c r="GCG34" s="7"/>
      <c r="GCH34" s="7"/>
      <c r="GCI34" s="7"/>
      <c r="GCJ34" s="7"/>
      <c r="GCK34" s="7"/>
      <c r="GCL34" s="7"/>
      <c r="GCM34" s="7"/>
      <c r="GCN34" s="7"/>
      <c r="GCO34" s="7"/>
      <c r="GCP34" s="7"/>
      <c r="GCQ34" s="7"/>
      <c r="GCR34" s="7"/>
      <c r="GCS34" s="7"/>
      <c r="GCT34" s="7"/>
      <c r="GCU34" s="7"/>
      <c r="GCV34" s="7"/>
      <c r="GCW34" s="7"/>
      <c r="GCX34" s="7"/>
      <c r="GCY34" s="7"/>
      <c r="GCZ34" s="7"/>
      <c r="GDA34" s="7"/>
      <c r="GDB34" s="7"/>
      <c r="GDC34" s="7"/>
      <c r="GDD34" s="7"/>
      <c r="GDE34" s="7"/>
      <c r="GDF34" s="7"/>
      <c r="GDG34" s="7"/>
      <c r="GDH34" s="7"/>
      <c r="GDI34" s="7"/>
      <c r="GDJ34" s="7"/>
      <c r="GDK34" s="7"/>
      <c r="GDL34" s="7"/>
      <c r="GDM34" s="7"/>
      <c r="GDN34" s="7"/>
      <c r="GDO34" s="7"/>
      <c r="GDP34" s="7"/>
      <c r="GDQ34" s="7"/>
      <c r="GDR34" s="7"/>
      <c r="GDS34" s="7"/>
      <c r="GDT34" s="7"/>
      <c r="GDU34" s="7"/>
      <c r="GDV34" s="7"/>
      <c r="GDW34" s="7"/>
      <c r="GDX34" s="7"/>
      <c r="GDY34" s="7"/>
      <c r="GDZ34" s="7"/>
      <c r="GEA34" s="7"/>
      <c r="GEB34" s="7"/>
      <c r="GEC34" s="7"/>
      <c r="GED34" s="7"/>
      <c r="GEE34" s="7"/>
      <c r="GEF34" s="7"/>
      <c r="GEG34" s="7"/>
      <c r="GEH34" s="7"/>
      <c r="GEI34" s="7"/>
      <c r="GEJ34" s="7"/>
      <c r="GEK34" s="7"/>
      <c r="GEL34" s="7"/>
      <c r="GEM34" s="7"/>
      <c r="GEN34" s="7"/>
      <c r="GEO34" s="7"/>
      <c r="GEP34" s="7"/>
      <c r="GEQ34" s="7"/>
      <c r="GER34" s="7"/>
      <c r="GES34" s="7"/>
      <c r="GET34" s="7"/>
      <c r="GEU34" s="7"/>
      <c r="GEV34" s="7"/>
      <c r="GEW34" s="7"/>
      <c r="GEX34" s="7"/>
      <c r="GEY34" s="7"/>
      <c r="GEZ34" s="7"/>
      <c r="GFA34" s="7"/>
      <c r="GFB34" s="7"/>
      <c r="GFC34" s="7"/>
      <c r="GFD34" s="7"/>
      <c r="GFE34" s="7"/>
      <c r="GFF34" s="7"/>
      <c r="GFG34" s="7"/>
      <c r="GFH34" s="7"/>
      <c r="GFI34" s="7"/>
      <c r="GFJ34" s="7"/>
      <c r="GFK34" s="7"/>
      <c r="GFL34" s="7"/>
      <c r="GFM34" s="7"/>
      <c r="GFN34" s="7"/>
      <c r="GFO34" s="7"/>
      <c r="GFP34" s="7"/>
      <c r="GFQ34" s="7"/>
      <c r="GFR34" s="7"/>
      <c r="GFS34" s="7"/>
      <c r="GFT34" s="7"/>
      <c r="GFU34" s="7"/>
      <c r="GFV34" s="7"/>
      <c r="GFW34" s="7"/>
      <c r="GFX34" s="7"/>
      <c r="GFY34" s="7"/>
      <c r="GFZ34" s="7"/>
      <c r="GGA34" s="7"/>
      <c r="GGB34" s="7"/>
      <c r="GGC34" s="7"/>
      <c r="GGD34" s="7"/>
      <c r="GGE34" s="7"/>
      <c r="GGF34" s="7"/>
      <c r="GGG34" s="7"/>
      <c r="GGH34" s="7"/>
      <c r="GGI34" s="7"/>
      <c r="GGJ34" s="7"/>
      <c r="GGK34" s="7"/>
      <c r="GGL34" s="7"/>
      <c r="GGM34" s="7"/>
      <c r="GGN34" s="7"/>
      <c r="GGO34" s="7"/>
      <c r="GGP34" s="7"/>
      <c r="GGQ34" s="7"/>
      <c r="GGR34" s="7"/>
      <c r="GGS34" s="7"/>
      <c r="GGT34" s="7"/>
      <c r="GGU34" s="7"/>
      <c r="GGV34" s="7"/>
      <c r="GGW34" s="7"/>
      <c r="GGX34" s="7"/>
      <c r="GGY34" s="7"/>
      <c r="GGZ34" s="7"/>
      <c r="GHA34" s="7"/>
      <c r="GHB34" s="7"/>
      <c r="GHC34" s="7"/>
      <c r="GHD34" s="7"/>
      <c r="GHE34" s="7"/>
      <c r="GHF34" s="7"/>
      <c r="GHG34" s="7"/>
      <c r="GHH34" s="7"/>
      <c r="GHI34" s="7"/>
      <c r="GHJ34" s="7"/>
      <c r="GHK34" s="7"/>
      <c r="GHL34" s="7"/>
      <c r="GHM34" s="7"/>
      <c r="GHN34" s="7"/>
      <c r="GHO34" s="7"/>
      <c r="GHP34" s="7"/>
      <c r="GHQ34" s="7"/>
      <c r="GHR34" s="7"/>
      <c r="GHS34" s="7"/>
      <c r="GHT34" s="7"/>
      <c r="GHU34" s="7"/>
      <c r="GHV34" s="7"/>
      <c r="GHW34" s="7"/>
      <c r="GHX34" s="7"/>
      <c r="GHY34" s="7"/>
      <c r="GHZ34" s="7"/>
      <c r="GIA34" s="7"/>
      <c r="GIB34" s="7"/>
      <c r="GIC34" s="7"/>
      <c r="GID34" s="7"/>
      <c r="GIE34" s="7"/>
      <c r="GIF34" s="7"/>
      <c r="GIG34" s="7"/>
      <c r="GIH34" s="7"/>
      <c r="GII34" s="7"/>
      <c r="GIJ34" s="7"/>
      <c r="GIK34" s="7"/>
      <c r="GIL34" s="7"/>
      <c r="GIM34" s="7"/>
      <c r="GIN34" s="7"/>
      <c r="GIO34" s="7"/>
      <c r="GIP34" s="7"/>
      <c r="GIQ34" s="7"/>
      <c r="GIR34" s="7"/>
      <c r="GIS34" s="7"/>
      <c r="GIT34" s="7"/>
      <c r="GIU34" s="7"/>
      <c r="GIV34" s="7"/>
      <c r="GIW34" s="7"/>
      <c r="GIX34" s="7"/>
      <c r="GIY34" s="7"/>
      <c r="GIZ34" s="7"/>
      <c r="GJA34" s="7"/>
      <c r="GJB34" s="7"/>
      <c r="GJC34" s="7"/>
      <c r="GJD34" s="7"/>
      <c r="GJE34" s="7"/>
      <c r="GJF34" s="7"/>
      <c r="GJG34" s="7"/>
      <c r="GJH34" s="7"/>
      <c r="GJI34" s="7"/>
      <c r="GJJ34" s="7"/>
      <c r="GJK34" s="7"/>
      <c r="GJL34" s="7"/>
      <c r="GJM34" s="7"/>
      <c r="GJN34" s="7"/>
      <c r="GJO34" s="7"/>
      <c r="GJP34" s="7"/>
      <c r="GJQ34" s="7"/>
      <c r="GJR34" s="7"/>
      <c r="GJS34" s="7"/>
      <c r="GJT34" s="7"/>
      <c r="GJU34" s="7"/>
      <c r="GJV34" s="7"/>
      <c r="GJW34" s="7"/>
      <c r="GJX34" s="7"/>
      <c r="GJY34" s="7"/>
      <c r="GJZ34" s="7"/>
      <c r="GKA34" s="7"/>
      <c r="GKB34" s="7"/>
      <c r="GKC34" s="7"/>
      <c r="GKD34" s="7"/>
      <c r="GKE34" s="7"/>
      <c r="GKF34" s="7"/>
      <c r="GKG34" s="7"/>
      <c r="GKH34" s="7"/>
      <c r="GKI34" s="7"/>
      <c r="GKJ34" s="7"/>
      <c r="GKK34" s="7"/>
      <c r="GKL34" s="7"/>
      <c r="GKM34" s="7"/>
      <c r="GKN34" s="7"/>
      <c r="GKO34" s="7"/>
      <c r="GKP34" s="7"/>
      <c r="GKQ34" s="7"/>
      <c r="GKR34" s="7"/>
      <c r="GKS34" s="7"/>
      <c r="GKT34" s="7"/>
      <c r="GKU34" s="7"/>
      <c r="GKV34" s="7"/>
      <c r="GKW34" s="7"/>
      <c r="GKX34" s="7"/>
      <c r="GKY34" s="7"/>
      <c r="GKZ34" s="7"/>
      <c r="GLA34" s="7"/>
      <c r="GLB34" s="7"/>
      <c r="GLC34" s="7"/>
      <c r="GLD34" s="7"/>
      <c r="GLE34" s="7"/>
      <c r="GLF34" s="7"/>
      <c r="GLG34" s="7"/>
      <c r="GLH34" s="7"/>
      <c r="GLI34" s="7"/>
      <c r="GLJ34" s="7"/>
      <c r="GLK34" s="7"/>
      <c r="GLL34" s="7"/>
      <c r="GLM34" s="7"/>
      <c r="GLN34" s="7"/>
      <c r="GLO34" s="7"/>
      <c r="GLP34" s="7"/>
      <c r="GLQ34" s="7"/>
      <c r="GLR34" s="7"/>
      <c r="GLS34" s="7"/>
      <c r="GLT34" s="7"/>
      <c r="GLU34" s="7"/>
      <c r="GLV34" s="7"/>
      <c r="GLW34" s="7"/>
      <c r="GLX34" s="7"/>
      <c r="GLY34" s="7"/>
      <c r="GLZ34" s="7"/>
      <c r="GMA34" s="7"/>
      <c r="GMB34" s="7"/>
      <c r="GMC34" s="7"/>
      <c r="GMD34" s="7"/>
      <c r="GME34" s="7"/>
      <c r="GMF34" s="7"/>
      <c r="GMG34" s="7"/>
      <c r="GMH34" s="7"/>
      <c r="GMI34" s="7"/>
      <c r="GMJ34" s="7"/>
      <c r="GMK34" s="7"/>
      <c r="GML34" s="7"/>
      <c r="GMM34" s="7"/>
      <c r="GMN34" s="7"/>
      <c r="GMO34" s="7"/>
      <c r="GMP34" s="7"/>
      <c r="GMQ34" s="7"/>
      <c r="GMR34" s="7"/>
      <c r="GMS34" s="7"/>
      <c r="GMT34" s="7"/>
      <c r="GMU34" s="7"/>
      <c r="GMV34" s="7"/>
      <c r="GMW34" s="7"/>
      <c r="GMX34" s="7"/>
      <c r="GMY34" s="7"/>
      <c r="GMZ34" s="7"/>
      <c r="GNA34" s="7"/>
      <c r="GNB34" s="7"/>
      <c r="GNC34" s="7"/>
      <c r="GND34" s="7"/>
      <c r="GNE34" s="7"/>
      <c r="GNF34" s="7"/>
      <c r="GNG34" s="7"/>
      <c r="GNH34" s="7"/>
      <c r="GNI34" s="7"/>
      <c r="GNJ34" s="7"/>
      <c r="GNK34" s="7"/>
      <c r="GNL34" s="7"/>
      <c r="GNM34" s="7"/>
      <c r="GNN34" s="7"/>
      <c r="GNO34" s="7"/>
      <c r="GNP34" s="7"/>
      <c r="GNQ34" s="7"/>
      <c r="GNR34" s="7"/>
      <c r="GNS34" s="7"/>
      <c r="GNT34" s="7"/>
      <c r="GNU34" s="7"/>
      <c r="GNV34" s="7"/>
      <c r="GNW34" s="7"/>
      <c r="GNX34" s="7"/>
      <c r="GNY34" s="7"/>
      <c r="GNZ34" s="7"/>
      <c r="GOA34" s="7"/>
      <c r="GOB34" s="7"/>
      <c r="GOC34" s="7"/>
      <c r="GOD34" s="7"/>
      <c r="GOE34" s="7"/>
      <c r="GOF34" s="7"/>
      <c r="GOG34" s="7"/>
      <c r="GOH34" s="7"/>
      <c r="GOI34" s="7"/>
      <c r="GOJ34" s="7"/>
      <c r="GOK34" s="7"/>
      <c r="GOL34" s="7"/>
      <c r="GOM34" s="7"/>
      <c r="GON34" s="7"/>
      <c r="GOO34" s="7"/>
      <c r="GOP34" s="7"/>
      <c r="GOQ34" s="7"/>
      <c r="GOR34" s="7"/>
      <c r="GOS34" s="7"/>
      <c r="GOT34" s="7"/>
      <c r="GOU34" s="7"/>
      <c r="GOV34" s="7"/>
      <c r="GOW34" s="7"/>
      <c r="GOX34" s="7"/>
      <c r="GOY34" s="7"/>
      <c r="GOZ34" s="7"/>
      <c r="GPA34" s="7"/>
      <c r="GPB34" s="7"/>
      <c r="GPC34" s="7"/>
      <c r="GPD34" s="7"/>
      <c r="GPE34" s="7"/>
      <c r="GPF34" s="7"/>
      <c r="GPG34" s="7"/>
      <c r="GPH34" s="7"/>
      <c r="GPI34" s="7"/>
      <c r="GPJ34" s="7"/>
      <c r="GPK34" s="7"/>
      <c r="GPL34" s="7"/>
      <c r="GPM34" s="7"/>
      <c r="GPN34" s="7"/>
      <c r="GPO34" s="7"/>
      <c r="GPP34" s="7"/>
      <c r="GPQ34" s="7"/>
      <c r="GPR34" s="7"/>
      <c r="GPS34" s="7"/>
      <c r="GPT34" s="7"/>
      <c r="GPU34" s="7"/>
      <c r="GPV34" s="7"/>
      <c r="GPW34" s="7"/>
      <c r="GPX34" s="7"/>
      <c r="GPY34" s="7"/>
      <c r="GPZ34" s="7"/>
      <c r="GQA34" s="7"/>
      <c r="GQB34" s="7"/>
      <c r="GQC34" s="7"/>
      <c r="GQD34" s="7"/>
      <c r="GQE34" s="7"/>
      <c r="GQF34" s="7"/>
      <c r="GQG34" s="7"/>
      <c r="GQH34" s="7"/>
      <c r="GQI34" s="7"/>
      <c r="GQJ34" s="7"/>
      <c r="GQK34" s="7"/>
      <c r="GQL34" s="7"/>
      <c r="GQM34" s="7"/>
      <c r="GQN34" s="7"/>
      <c r="GQO34" s="7"/>
      <c r="GQP34" s="7"/>
      <c r="GQQ34" s="7"/>
      <c r="GQR34" s="7"/>
      <c r="GQS34" s="7"/>
      <c r="GQT34" s="7"/>
      <c r="GQU34" s="7"/>
      <c r="GQV34" s="7"/>
      <c r="GQW34" s="7"/>
      <c r="GQX34" s="7"/>
      <c r="GQY34" s="7"/>
      <c r="GQZ34" s="7"/>
      <c r="GRA34" s="7"/>
      <c r="GRB34" s="7"/>
      <c r="GRC34" s="7"/>
      <c r="GRD34" s="7"/>
      <c r="GRE34" s="7"/>
      <c r="GRF34" s="7"/>
      <c r="GRG34" s="7"/>
      <c r="GRH34" s="7"/>
      <c r="GRI34" s="7"/>
      <c r="GRJ34" s="7"/>
      <c r="GRK34" s="7"/>
      <c r="GRL34" s="7"/>
      <c r="GRM34" s="7"/>
      <c r="GRN34" s="7"/>
      <c r="GRO34" s="7"/>
      <c r="GRP34" s="7"/>
      <c r="GRQ34" s="7"/>
      <c r="GRR34" s="7"/>
      <c r="GRS34" s="7"/>
      <c r="GRT34" s="7"/>
      <c r="GRU34" s="7"/>
      <c r="GRV34" s="7"/>
      <c r="GRW34" s="7"/>
      <c r="GRX34" s="7"/>
      <c r="GRY34" s="7"/>
      <c r="GRZ34" s="7"/>
      <c r="GSA34" s="7"/>
      <c r="GSB34" s="7"/>
      <c r="GSC34" s="7"/>
      <c r="GSD34" s="7"/>
      <c r="GSE34" s="7"/>
      <c r="GSF34" s="7"/>
      <c r="GSG34" s="7"/>
      <c r="GSH34" s="7"/>
      <c r="GSI34" s="7"/>
      <c r="GSJ34" s="7"/>
      <c r="GSK34" s="7"/>
      <c r="GSL34" s="7"/>
      <c r="GSM34" s="7"/>
      <c r="GSN34" s="7"/>
      <c r="GSO34" s="7"/>
      <c r="GSP34" s="7"/>
      <c r="GSQ34" s="7"/>
      <c r="GSR34" s="7"/>
      <c r="GSS34" s="7"/>
      <c r="GST34" s="7"/>
      <c r="GSU34" s="7"/>
      <c r="GSV34" s="7"/>
      <c r="GSW34" s="7"/>
      <c r="GSX34" s="7"/>
      <c r="GSY34" s="7"/>
      <c r="GSZ34" s="7"/>
      <c r="GTA34" s="7"/>
      <c r="GTB34" s="7"/>
      <c r="GTC34" s="7"/>
      <c r="GTD34" s="7"/>
      <c r="GTE34" s="7"/>
      <c r="GTF34" s="7"/>
      <c r="GTG34" s="7"/>
      <c r="GTH34" s="7"/>
      <c r="GTI34" s="7"/>
      <c r="GTJ34" s="7"/>
      <c r="GTK34" s="7"/>
      <c r="GTL34" s="7"/>
      <c r="GTM34" s="7"/>
      <c r="GTN34" s="7"/>
      <c r="GTO34" s="7"/>
      <c r="GTP34" s="7"/>
      <c r="GTQ34" s="7"/>
      <c r="GTR34" s="7"/>
      <c r="GTS34" s="7"/>
      <c r="GTT34" s="7"/>
      <c r="GTU34" s="7"/>
      <c r="GTV34" s="7"/>
      <c r="GTW34" s="7"/>
      <c r="GTX34" s="7"/>
      <c r="GTY34" s="7"/>
      <c r="GTZ34" s="7"/>
      <c r="GUA34" s="7"/>
      <c r="GUB34" s="7"/>
      <c r="GUC34" s="7"/>
      <c r="GUD34" s="7"/>
      <c r="GUE34" s="7"/>
      <c r="GUF34" s="7"/>
      <c r="GUG34" s="7"/>
      <c r="GUH34" s="7"/>
      <c r="GUI34" s="7"/>
      <c r="GUJ34" s="7"/>
      <c r="GUK34" s="7"/>
      <c r="GUL34" s="7"/>
      <c r="GUM34" s="7"/>
      <c r="GUN34" s="7"/>
      <c r="GUO34" s="7"/>
      <c r="GUP34" s="7"/>
      <c r="GUQ34" s="7"/>
      <c r="GUR34" s="7"/>
      <c r="GUS34" s="7"/>
      <c r="GUT34" s="7"/>
      <c r="GUU34" s="7"/>
      <c r="GUV34" s="7"/>
      <c r="GUW34" s="7"/>
      <c r="GUX34" s="7"/>
      <c r="GUY34" s="7"/>
      <c r="GUZ34" s="7"/>
      <c r="GVA34" s="7"/>
      <c r="GVB34" s="7"/>
      <c r="GVC34" s="7"/>
      <c r="GVD34" s="7"/>
      <c r="GVE34" s="7"/>
      <c r="GVF34" s="7"/>
      <c r="GVG34" s="7"/>
      <c r="GVH34" s="7"/>
      <c r="GVI34" s="7"/>
      <c r="GVJ34" s="7"/>
      <c r="GVK34" s="7"/>
      <c r="GVL34" s="7"/>
      <c r="GVM34" s="7"/>
      <c r="GVN34" s="7"/>
      <c r="GVO34" s="7"/>
      <c r="GVP34" s="7"/>
      <c r="GVQ34" s="7"/>
      <c r="GVR34" s="7"/>
      <c r="GVS34" s="7"/>
      <c r="GVT34" s="7"/>
      <c r="GVU34" s="7"/>
      <c r="GVV34" s="7"/>
      <c r="GVW34" s="7"/>
      <c r="GVX34" s="7"/>
      <c r="GVY34" s="7"/>
      <c r="GVZ34" s="7"/>
      <c r="GWA34" s="7"/>
      <c r="GWB34" s="7"/>
      <c r="GWC34" s="7"/>
      <c r="GWD34" s="7"/>
      <c r="GWE34" s="7"/>
      <c r="GWF34" s="7"/>
      <c r="GWG34" s="7"/>
      <c r="GWH34" s="7"/>
      <c r="GWI34" s="7"/>
      <c r="GWJ34" s="7"/>
      <c r="GWK34" s="7"/>
      <c r="GWL34" s="7"/>
      <c r="GWM34" s="7"/>
      <c r="GWN34" s="7"/>
      <c r="GWO34" s="7"/>
      <c r="GWP34" s="7"/>
      <c r="GWQ34" s="7"/>
      <c r="GWR34" s="7"/>
      <c r="GWS34" s="7"/>
      <c r="GWT34" s="7"/>
      <c r="GWU34" s="7"/>
      <c r="GWV34" s="7"/>
      <c r="GWW34" s="7"/>
      <c r="GWX34" s="7"/>
      <c r="GWY34" s="7"/>
      <c r="GWZ34" s="7"/>
      <c r="GXA34" s="7"/>
      <c r="GXB34" s="7"/>
      <c r="GXC34" s="7"/>
      <c r="GXD34" s="7"/>
      <c r="GXE34" s="7"/>
      <c r="GXF34" s="7"/>
      <c r="GXG34" s="7"/>
      <c r="GXH34" s="7"/>
      <c r="GXI34" s="7"/>
      <c r="GXJ34" s="7"/>
      <c r="GXK34" s="7"/>
      <c r="GXL34" s="7"/>
      <c r="GXM34" s="7"/>
      <c r="GXN34" s="7"/>
      <c r="GXO34" s="7"/>
      <c r="GXP34" s="7"/>
      <c r="GXQ34" s="7"/>
      <c r="GXR34" s="7"/>
      <c r="GXS34" s="7"/>
      <c r="GXT34" s="7"/>
      <c r="GXU34" s="7"/>
      <c r="GXV34" s="7"/>
      <c r="GXW34" s="7"/>
      <c r="GXX34" s="7"/>
      <c r="GXY34" s="7"/>
      <c r="GXZ34" s="7"/>
      <c r="GYA34" s="7"/>
      <c r="GYB34" s="7"/>
      <c r="GYC34" s="7"/>
      <c r="GYD34" s="7"/>
      <c r="GYE34" s="7"/>
      <c r="GYF34" s="7"/>
      <c r="GYG34" s="7"/>
      <c r="GYH34" s="7"/>
      <c r="GYI34" s="7"/>
      <c r="GYJ34" s="7"/>
      <c r="GYK34" s="7"/>
      <c r="GYL34" s="7"/>
      <c r="GYM34" s="7"/>
      <c r="GYN34" s="7"/>
      <c r="GYO34" s="7"/>
      <c r="GYP34" s="7"/>
      <c r="GYQ34" s="7"/>
      <c r="GYR34" s="7"/>
      <c r="GYS34" s="7"/>
      <c r="GYT34" s="7"/>
      <c r="GYU34" s="7"/>
      <c r="GYV34" s="7"/>
      <c r="GYW34" s="7"/>
      <c r="GYX34" s="7"/>
      <c r="GYY34" s="7"/>
      <c r="GYZ34" s="7"/>
      <c r="GZA34" s="7"/>
      <c r="GZB34" s="7"/>
      <c r="GZC34" s="7"/>
      <c r="GZD34" s="7"/>
      <c r="GZE34" s="7"/>
      <c r="GZF34" s="7"/>
      <c r="GZG34" s="7"/>
      <c r="GZH34" s="7"/>
      <c r="GZI34" s="7"/>
      <c r="GZJ34" s="7"/>
      <c r="GZK34" s="7"/>
      <c r="GZL34" s="7"/>
      <c r="GZM34" s="7"/>
      <c r="GZN34" s="7"/>
      <c r="GZO34" s="7"/>
      <c r="GZP34" s="7"/>
      <c r="GZQ34" s="7"/>
      <c r="GZR34" s="7"/>
      <c r="GZS34" s="7"/>
      <c r="GZT34" s="7"/>
      <c r="GZU34" s="7"/>
      <c r="GZV34" s="7"/>
      <c r="GZW34" s="7"/>
      <c r="GZX34" s="7"/>
      <c r="GZY34" s="7"/>
      <c r="GZZ34" s="7"/>
      <c r="HAA34" s="7"/>
      <c r="HAB34" s="7"/>
      <c r="HAC34" s="7"/>
      <c r="HAD34" s="7"/>
      <c r="HAE34" s="7"/>
      <c r="HAF34" s="7"/>
      <c r="HAG34" s="7"/>
      <c r="HAH34" s="7"/>
      <c r="HAI34" s="7"/>
      <c r="HAJ34" s="7"/>
      <c r="HAK34" s="7"/>
      <c r="HAL34" s="7"/>
      <c r="HAM34" s="7"/>
      <c r="HAN34" s="7"/>
      <c r="HAO34" s="7"/>
      <c r="HAP34" s="7"/>
      <c r="HAQ34" s="7"/>
      <c r="HAR34" s="7"/>
      <c r="HAS34" s="7"/>
      <c r="HAT34" s="7"/>
      <c r="HAU34" s="7"/>
      <c r="HAV34" s="7"/>
      <c r="HAW34" s="7"/>
      <c r="HAX34" s="7"/>
      <c r="HAY34" s="7"/>
      <c r="HAZ34" s="7"/>
      <c r="HBA34" s="7"/>
      <c r="HBB34" s="7"/>
      <c r="HBC34" s="7"/>
      <c r="HBD34" s="7"/>
      <c r="HBE34" s="7"/>
      <c r="HBF34" s="7"/>
      <c r="HBG34" s="7"/>
      <c r="HBH34" s="7"/>
      <c r="HBI34" s="7"/>
      <c r="HBJ34" s="7"/>
      <c r="HBK34" s="7"/>
      <c r="HBL34" s="7"/>
      <c r="HBM34" s="7"/>
      <c r="HBN34" s="7"/>
      <c r="HBO34" s="7"/>
      <c r="HBP34" s="7"/>
      <c r="HBQ34" s="7"/>
      <c r="HBR34" s="7"/>
      <c r="HBS34" s="7"/>
      <c r="HBT34" s="7"/>
      <c r="HBU34" s="7"/>
      <c r="HBV34" s="7"/>
      <c r="HBW34" s="7"/>
      <c r="HBX34" s="7"/>
      <c r="HBY34" s="7"/>
      <c r="HBZ34" s="7"/>
      <c r="HCA34" s="7"/>
      <c r="HCB34" s="7"/>
      <c r="HCC34" s="7"/>
      <c r="HCD34" s="7"/>
      <c r="HCE34" s="7"/>
      <c r="HCF34" s="7"/>
      <c r="HCG34" s="7"/>
      <c r="HCH34" s="7"/>
      <c r="HCI34" s="7"/>
      <c r="HCJ34" s="7"/>
      <c r="HCK34" s="7"/>
      <c r="HCL34" s="7"/>
      <c r="HCM34" s="7"/>
      <c r="HCN34" s="7"/>
      <c r="HCO34" s="7"/>
      <c r="HCP34" s="7"/>
      <c r="HCQ34" s="7"/>
      <c r="HCR34" s="7"/>
      <c r="HCS34" s="7"/>
      <c r="HCT34" s="7"/>
      <c r="HCU34" s="7"/>
      <c r="HCV34" s="7"/>
      <c r="HCW34" s="7"/>
      <c r="HCX34" s="7"/>
      <c r="HCY34" s="7"/>
      <c r="HCZ34" s="7"/>
      <c r="HDA34" s="7"/>
      <c r="HDB34" s="7"/>
      <c r="HDC34" s="7"/>
      <c r="HDD34" s="7"/>
      <c r="HDE34" s="7"/>
      <c r="HDF34" s="7"/>
      <c r="HDG34" s="7"/>
      <c r="HDH34" s="7"/>
      <c r="HDI34" s="7"/>
      <c r="HDJ34" s="7"/>
      <c r="HDK34" s="7"/>
      <c r="HDL34" s="7"/>
      <c r="HDM34" s="7"/>
      <c r="HDN34" s="7"/>
      <c r="HDO34" s="7"/>
      <c r="HDP34" s="7"/>
      <c r="HDQ34" s="7"/>
      <c r="HDR34" s="7"/>
      <c r="HDS34" s="7"/>
      <c r="HDT34" s="7"/>
      <c r="HDU34" s="7"/>
      <c r="HDV34" s="7"/>
      <c r="HDW34" s="7"/>
      <c r="HDX34" s="7"/>
      <c r="HDY34" s="7"/>
      <c r="HDZ34" s="7"/>
      <c r="HEA34" s="7"/>
      <c r="HEB34" s="7"/>
      <c r="HEC34" s="7"/>
      <c r="HED34" s="7"/>
      <c r="HEE34" s="7"/>
      <c r="HEF34" s="7"/>
      <c r="HEG34" s="7"/>
      <c r="HEH34" s="7"/>
      <c r="HEI34" s="7"/>
      <c r="HEJ34" s="7"/>
      <c r="HEK34" s="7"/>
      <c r="HEL34" s="7"/>
      <c r="HEM34" s="7"/>
      <c r="HEN34" s="7"/>
      <c r="HEO34" s="7"/>
      <c r="HEP34" s="7"/>
      <c r="HEQ34" s="7"/>
      <c r="HER34" s="7"/>
      <c r="HES34" s="7"/>
      <c r="HET34" s="7"/>
      <c r="HEU34" s="7"/>
      <c r="HEV34" s="7"/>
      <c r="HEW34" s="7"/>
      <c r="HEX34" s="7"/>
      <c r="HEY34" s="7"/>
      <c r="HEZ34" s="7"/>
      <c r="HFA34" s="7"/>
      <c r="HFB34" s="7"/>
      <c r="HFC34" s="7"/>
      <c r="HFD34" s="7"/>
      <c r="HFE34" s="7"/>
      <c r="HFF34" s="7"/>
      <c r="HFG34" s="7"/>
      <c r="HFH34" s="7"/>
      <c r="HFI34" s="7"/>
      <c r="HFJ34" s="7"/>
      <c r="HFK34" s="7"/>
      <c r="HFL34" s="7"/>
      <c r="HFM34" s="7"/>
      <c r="HFN34" s="7"/>
      <c r="HFO34" s="7"/>
      <c r="HFP34" s="7"/>
      <c r="HFQ34" s="7"/>
      <c r="HFR34" s="7"/>
      <c r="HFS34" s="7"/>
      <c r="HFT34" s="7"/>
      <c r="HFU34" s="7"/>
      <c r="HFV34" s="7"/>
      <c r="HFW34" s="7"/>
      <c r="HFX34" s="7"/>
      <c r="HFY34" s="7"/>
      <c r="HFZ34" s="7"/>
      <c r="HGA34" s="7"/>
      <c r="HGB34" s="7"/>
      <c r="HGC34" s="7"/>
      <c r="HGD34" s="7"/>
      <c r="HGE34" s="7"/>
      <c r="HGF34" s="7"/>
      <c r="HGG34" s="7"/>
      <c r="HGH34" s="7"/>
      <c r="HGI34" s="7"/>
      <c r="HGJ34" s="7"/>
      <c r="HGK34" s="7"/>
      <c r="HGL34" s="7"/>
      <c r="HGM34" s="7"/>
      <c r="HGN34" s="7"/>
      <c r="HGO34" s="7"/>
      <c r="HGP34" s="7"/>
      <c r="HGQ34" s="7"/>
      <c r="HGR34" s="7"/>
      <c r="HGS34" s="7"/>
      <c r="HGT34" s="7"/>
      <c r="HGU34" s="7"/>
      <c r="HGV34" s="7"/>
      <c r="HGW34" s="7"/>
      <c r="HGX34" s="7"/>
      <c r="HGY34" s="7"/>
      <c r="HGZ34" s="7"/>
      <c r="HHA34" s="7"/>
      <c r="HHB34" s="7"/>
      <c r="HHC34" s="7"/>
      <c r="HHD34" s="7"/>
      <c r="HHE34" s="7"/>
      <c r="HHF34" s="7"/>
      <c r="HHG34" s="7"/>
      <c r="HHH34" s="7"/>
      <c r="HHI34" s="7"/>
      <c r="HHJ34" s="7"/>
      <c r="HHK34" s="7"/>
      <c r="HHL34" s="7"/>
      <c r="HHM34" s="7"/>
      <c r="HHN34" s="7"/>
      <c r="HHO34" s="7"/>
      <c r="HHP34" s="7"/>
      <c r="HHQ34" s="7"/>
      <c r="HHR34" s="7"/>
      <c r="HHS34" s="7"/>
      <c r="HHT34" s="7"/>
      <c r="HHU34" s="7"/>
      <c r="HHV34" s="7"/>
      <c r="HHW34" s="7"/>
      <c r="HHX34" s="7"/>
      <c r="HHY34" s="7"/>
      <c r="HHZ34" s="7"/>
      <c r="HIA34" s="7"/>
      <c r="HIB34" s="7"/>
      <c r="HIC34" s="7"/>
      <c r="HID34" s="7"/>
      <c r="HIE34" s="7"/>
      <c r="HIF34" s="7"/>
      <c r="HIG34" s="7"/>
      <c r="HIH34" s="7"/>
      <c r="HII34" s="7"/>
      <c r="HIJ34" s="7"/>
      <c r="HIK34" s="7"/>
      <c r="HIL34" s="7"/>
      <c r="HIM34" s="7"/>
      <c r="HIN34" s="7"/>
      <c r="HIO34" s="7"/>
      <c r="HIP34" s="7"/>
      <c r="HIQ34" s="7"/>
      <c r="HIR34" s="7"/>
      <c r="HIS34" s="7"/>
      <c r="HIT34" s="7"/>
      <c r="HIU34" s="7"/>
      <c r="HIV34" s="7"/>
      <c r="HIW34" s="7"/>
      <c r="HIX34" s="7"/>
      <c r="HIY34" s="7"/>
      <c r="HIZ34" s="7"/>
      <c r="HJA34" s="7"/>
      <c r="HJB34" s="7"/>
      <c r="HJC34" s="7"/>
      <c r="HJD34" s="7"/>
      <c r="HJE34" s="7"/>
      <c r="HJF34" s="7"/>
      <c r="HJG34" s="7"/>
      <c r="HJH34" s="7"/>
      <c r="HJI34" s="7"/>
      <c r="HJJ34" s="7"/>
      <c r="HJK34" s="7"/>
      <c r="HJL34" s="7"/>
      <c r="HJM34" s="7"/>
      <c r="HJN34" s="7"/>
      <c r="HJO34" s="7"/>
      <c r="HJP34" s="7"/>
      <c r="HJQ34" s="7"/>
      <c r="HJR34" s="7"/>
      <c r="HJS34" s="7"/>
      <c r="HJT34" s="7"/>
      <c r="HJU34" s="7"/>
      <c r="HJV34" s="7"/>
      <c r="HJW34" s="7"/>
      <c r="HJX34" s="7"/>
      <c r="HJY34" s="7"/>
      <c r="HJZ34" s="7"/>
      <c r="HKA34" s="7"/>
      <c r="HKB34" s="7"/>
      <c r="HKC34" s="7"/>
      <c r="HKD34" s="7"/>
      <c r="HKE34" s="7"/>
      <c r="HKF34" s="7"/>
      <c r="HKG34" s="7"/>
      <c r="HKH34" s="7"/>
      <c r="HKI34" s="7"/>
      <c r="HKJ34" s="7"/>
      <c r="HKK34" s="7"/>
      <c r="HKL34" s="7"/>
      <c r="HKM34" s="7"/>
      <c r="HKN34" s="7"/>
      <c r="HKO34" s="7"/>
      <c r="HKP34" s="7"/>
      <c r="HKQ34" s="7"/>
      <c r="HKR34" s="7"/>
      <c r="HKS34" s="7"/>
      <c r="HKT34" s="7"/>
      <c r="HKU34" s="7"/>
      <c r="HKV34" s="7"/>
      <c r="HKW34" s="7"/>
      <c r="HKX34" s="7"/>
      <c r="HKY34" s="7"/>
      <c r="HKZ34" s="7"/>
      <c r="HLA34" s="7"/>
      <c r="HLB34" s="7"/>
      <c r="HLC34" s="7"/>
      <c r="HLD34" s="7"/>
      <c r="HLE34" s="7"/>
      <c r="HLF34" s="7"/>
      <c r="HLG34" s="7"/>
      <c r="HLH34" s="7"/>
      <c r="HLI34" s="7"/>
      <c r="HLJ34" s="7"/>
      <c r="HLK34" s="7"/>
      <c r="HLL34" s="7"/>
      <c r="HLM34" s="7"/>
      <c r="HLN34" s="7"/>
      <c r="HLO34" s="7"/>
      <c r="HLP34" s="7"/>
      <c r="HLQ34" s="7"/>
      <c r="HLR34" s="7"/>
      <c r="HLS34" s="7"/>
      <c r="HLT34" s="7"/>
      <c r="HLU34" s="7"/>
      <c r="HLV34" s="7"/>
      <c r="HLW34" s="7"/>
      <c r="HLX34" s="7"/>
      <c r="HLY34" s="7"/>
      <c r="HLZ34" s="7"/>
      <c r="HMA34" s="7"/>
      <c r="HMB34" s="7"/>
      <c r="HMC34" s="7"/>
      <c r="HMD34" s="7"/>
      <c r="HME34" s="7"/>
      <c r="HMF34" s="7"/>
      <c r="HMG34" s="7"/>
      <c r="HMH34" s="7"/>
      <c r="HMI34" s="7"/>
      <c r="HMJ34" s="7"/>
      <c r="HMK34" s="7"/>
      <c r="HML34" s="7"/>
      <c r="HMM34" s="7"/>
      <c r="HMN34" s="7"/>
      <c r="HMO34" s="7"/>
      <c r="HMP34" s="7"/>
      <c r="HMQ34" s="7"/>
      <c r="HMR34" s="7"/>
      <c r="HMS34" s="7"/>
      <c r="HMT34" s="7"/>
      <c r="HMU34" s="7"/>
      <c r="HMV34" s="7"/>
      <c r="HMW34" s="7"/>
      <c r="HMX34" s="7"/>
      <c r="HMY34" s="7"/>
      <c r="HMZ34" s="7"/>
      <c r="HNA34" s="7"/>
      <c r="HNB34" s="7"/>
      <c r="HNC34" s="7"/>
      <c r="HND34" s="7"/>
      <c r="HNE34" s="7"/>
      <c r="HNF34" s="7"/>
      <c r="HNG34" s="7"/>
      <c r="HNH34" s="7"/>
      <c r="HNI34" s="7"/>
      <c r="HNJ34" s="7"/>
      <c r="HNK34" s="7"/>
      <c r="HNL34" s="7"/>
      <c r="HNM34" s="7"/>
      <c r="HNN34" s="7"/>
      <c r="HNO34" s="7"/>
      <c r="HNP34" s="7"/>
      <c r="HNQ34" s="7"/>
      <c r="HNR34" s="7"/>
      <c r="HNS34" s="7"/>
      <c r="HNT34" s="7"/>
      <c r="HNU34" s="7"/>
      <c r="HNV34" s="7"/>
      <c r="HNW34" s="7"/>
      <c r="HNX34" s="7"/>
      <c r="HNY34" s="7"/>
      <c r="HNZ34" s="7"/>
      <c r="HOA34" s="7"/>
      <c r="HOB34" s="7"/>
      <c r="HOC34" s="7"/>
      <c r="HOD34" s="7"/>
      <c r="HOE34" s="7"/>
      <c r="HOF34" s="7"/>
      <c r="HOG34" s="7"/>
      <c r="HOH34" s="7"/>
      <c r="HOI34" s="7"/>
      <c r="HOJ34" s="7"/>
      <c r="HOK34" s="7"/>
      <c r="HOL34" s="7"/>
      <c r="HOM34" s="7"/>
      <c r="HON34" s="7"/>
      <c r="HOO34" s="7"/>
      <c r="HOP34" s="7"/>
      <c r="HOQ34" s="7"/>
      <c r="HOR34" s="7"/>
      <c r="HOS34" s="7"/>
      <c r="HOT34" s="7"/>
      <c r="HOU34" s="7"/>
      <c r="HOV34" s="7"/>
      <c r="HOW34" s="7"/>
      <c r="HOX34" s="7"/>
      <c r="HOY34" s="7"/>
      <c r="HOZ34" s="7"/>
      <c r="HPA34" s="7"/>
      <c r="HPB34" s="7"/>
      <c r="HPC34" s="7"/>
      <c r="HPD34" s="7"/>
      <c r="HPE34" s="7"/>
      <c r="HPF34" s="7"/>
      <c r="HPG34" s="7"/>
      <c r="HPH34" s="7"/>
      <c r="HPI34" s="7"/>
      <c r="HPJ34" s="7"/>
      <c r="HPK34" s="7"/>
      <c r="HPL34" s="7"/>
      <c r="HPM34" s="7"/>
      <c r="HPN34" s="7"/>
      <c r="HPO34" s="7"/>
      <c r="HPP34" s="7"/>
      <c r="HPQ34" s="7"/>
      <c r="HPR34" s="7"/>
      <c r="HPS34" s="7"/>
      <c r="HPT34" s="7"/>
      <c r="HPU34" s="7"/>
      <c r="HPV34" s="7"/>
      <c r="HPW34" s="7"/>
      <c r="HPX34" s="7"/>
      <c r="HPY34" s="7"/>
      <c r="HPZ34" s="7"/>
      <c r="HQA34" s="7"/>
      <c r="HQB34" s="7"/>
      <c r="HQC34" s="7"/>
      <c r="HQD34" s="7"/>
      <c r="HQE34" s="7"/>
      <c r="HQF34" s="7"/>
      <c r="HQG34" s="7"/>
      <c r="HQH34" s="7"/>
      <c r="HQI34" s="7"/>
      <c r="HQJ34" s="7"/>
      <c r="HQK34" s="7"/>
      <c r="HQL34" s="7"/>
      <c r="HQM34" s="7"/>
      <c r="HQN34" s="7"/>
      <c r="HQO34" s="7"/>
      <c r="HQP34" s="7"/>
      <c r="HQQ34" s="7"/>
      <c r="HQR34" s="7"/>
      <c r="HQS34" s="7"/>
      <c r="HQT34" s="7"/>
      <c r="HQU34" s="7"/>
      <c r="HQV34" s="7"/>
      <c r="HQW34" s="7"/>
      <c r="HQX34" s="7"/>
      <c r="HQY34" s="7"/>
      <c r="HQZ34" s="7"/>
      <c r="HRA34" s="7"/>
      <c r="HRB34" s="7"/>
      <c r="HRC34" s="7"/>
      <c r="HRD34" s="7"/>
      <c r="HRE34" s="7"/>
      <c r="HRF34" s="7"/>
      <c r="HRG34" s="7"/>
      <c r="HRH34" s="7"/>
      <c r="HRI34" s="7"/>
      <c r="HRJ34" s="7"/>
      <c r="HRK34" s="7"/>
      <c r="HRL34" s="7"/>
      <c r="HRM34" s="7"/>
      <c r="HRN34" s="7"/>
      <c r="HRO34" s="7"/>
      <c r="HRP34" s="7"/>
      <c r="HRQ34" s="7"/>
      <c r="HRR34" s="7"/>
      <c r="HRS34" s="7"/>
      <c r="HRT34" s="7"/>
      <c r="HRU34" s="7"/>
      <c r="HRV34" s="7"/>
      <c r="HRW34" s="7"/>
      <c r="HRX34" s="7"/>
      <c r="HRY34" s="7"/>
      <c r="HRZ34" s="7"/>
      <c r="HSA34" s="7"/>
      <c r="HSB34" s="7"/>
      <c r="HSC34" s="7"/>
      <c r="HSD34" s="7"/>
      <c r="HSE34" s="7"/>
      <c r="HSF34" s="7"/>
      <c r="HSG34" s="7"/>
      <c r="HSH34" s="7"/>
      <c r="HSI34" s="7"/>
      <c r="HSJ34" s="7"/>
      <c r="HSK34" s="7"/>
      <c r="HSL34" s="7"/>
      <c r="HSM34" s="7"/>
      <c r="HSN34" s="7"/>
      <c r="HSO34" s="7"/>
      <c r="HSP34" s="7"/>
      <c r="HSQ34" s="7"/>
      <c r="HSR34" s="7"/>
      <c r="HSS34" s="7"/>
      <c r="HST34" s="7"/>
      <c r="HSU34" s="7"/>
      <c r="HSV34" s="7"/>
      <c r="HSW34" s="7"/>
      <c r="HSX34" s="7"/>
      <c r="HSY34" s="7"/>
      <c r="HSZ34" s="7"/>
      <c r="HTA34" s="7"/>
      <c r="HTB34" s="7"/>
      <c r="HTC34" s="7"/>
      <c r="HTD34" s="7"/>
      <c r="HTE34" s="7"/>
      <c r="HTF34" s="7"/>
      <c r="HTG34" s="7"/>
      <c r="HTH34" s="7"/>
      <c r="HTI34" s="7"/>
      <c r="HTJ34" s="7"/>
      <c r="HTK34" s="7"/>
      <c r="HTL34" s="7"/>
      <c r="HTM34" s="7"/>
      <c r="HTN34" s="7"/>
      <c r="HTO34" s="7"/>
      <c r="HTP34" s="7"/>
      <c r="HTQ34" s="7"/>
      <c r="HTR34" s="7"/>
      <c r="HTS34" s="7"/>
      <c r="HTT34" s="7"/>
      <c r="HTU34" s="7"/>
      <c r="HTV34" s="7"/>
      <c r="HTW34" s="7"/>
      <c r="HTX34" s="7"/>
      <c r="HTY34" s="7"/>
      <c r="HTZ34" s="7"/>
      <c r="HUA34" s="7"/>
      <c r="HUB34" s="7"/>
      <c r="HUC34" s="7"/>
      <c r="HUD34" s="7"/>
      <c r="HUE34" s="7"/>
      <c r="HUF34" s="7"/>
      <c r="HUG34" s="7"/>
      <c r="HUH34" s="7"/>
      <c r="HUI34" s="7"/>
      <c r="HUJ34" s="7"/>
      <c r="HUK34" s="7"/>
      <c r="HUL34" s="7"/>
      <c r="HUM34" s="7"/>
      <c r="HUN34" s="7"/>
      <c r="HUO34" s="7"/>
      <c r="HUP34" s="7"/>
      <c r="HUQ34" s="7"/>
      <c r="HUR34" s="7"/>
      <c r="HUS34" s="7"/>
      <c r="HUT34" s="7"/>
      <c r="HUU34" s="7"/>
      <c r="HUV34" s="7"/>
      <c r="HUW34" s="7"/>
      <c r="HUX34" s="7"/>
      <c r="HUY34" s="7"/>
      <c r="HUZ34" s="7"/>
      <c r="HVA34" s="7"/>
      <c r="HVB34" s="7"/>
      <c r="HVC34" s="7"/>
      <c r="HVD34" s="7"/>
      <c r="HVE34" s="7"/>
      <c r="HVF34" s="7"/>
      <c r="HVG34" s="7"/>
      <c r="HVH34" s="7"/>
      <c r="HVI34" s="7"/>
      <c r="HVJ34" s="7"/>
      <c r="HVK34" s="7"/>
      <c r="HVL34" s="7"/>
      <c r="HVM34" s="7"/>
      <c r="HVN34" s="7"/>
      <c r="HVO34" s="7"/>
      <c r="HVP34" s="7"/>
      <c r="HVQ34" s="7"/>
      <c r="HVR34" s="7"/>
      <c r="HVS34" s="7"/>
      <c r="HVT34" s="7"/>
      <c r="HVU34" s="7"/>
      <c r="HVV34" s="7"/>
      <c r="HVW34" s="7"/>
      <c r="HVX34" s="7"/>
      <c r="HVY34" s="7"/>
      <c r="HVZ34" s="7"/>
      <c r="HWA34" s="7"/>
      <c r="HWB34" s="7"/>
      <c r="HWC34" s="7"/>
      <c r="HWD34" s="7"/>
      <c r="HWE34" s="7"/>
      <c r="HWF34" s="7"/>
      <c r="HWG34" s="7"/>
      <c r="HWH34" s="7"/>
      <c r="HWI34" s="7"/>
      <c r="HWJ34" s="7"/>
      <c r="HWK34" s="7"/>
      <c r="HWL34" s="7"/>
      <c r="HWM34" s="7"/>
      <c r="HWN34" s="7"/>
      <c r="HWO34" s="7"/>
      <c r="HWP34" s="7"/>
      <c r="HWQ34" s="7"/>
      <c r="HWR34" s="7"/>
      <c r="HWS34" s="7"/>
      <c r="HWT34" s="7"/>
      <c r="HWU34" s="7"/>
      <c r="HWV34" s="7"/>
      <c r="HWW34" s="7"/>
      <c r="HWX34" s="7"/>
      <c r="HWY34" s="7"/>
      <c r="HWZ34" s="7"/>
      <c r="HXA34" s="7"/>
      <c r="HXB34" s="7"/>
      <c r="HXC34" s="7"/>
      <c r="HXD34" s="7"/>
      <c r="HXE34" s="7"/>
      <c r="HXF34" s="7"/>
      <c r="HXG34" s="7"/>
      <c r="HXH34" s="7"/>
      <c r="HXI34" s="7"/>
      <c r="HXJ34" s="7"/>
      <c r="HXK34" s="7"/>
      <c r="HXL34" s="7"/>
      <c r="HXM34" s="7"/>
      <c r="HXN34" s="7"/>
      <c r="HXO34" s="7"/>
      <c r="HXP34" s="7"/>
      <c r="HXQ34" s="7"/>
      <c r="HXR34" s="7"/>
      <c r="HXS34" s="7"/>
      <c r="HXT34" s="7"/>
      <c r="HXU34" s="7"/>
      <c r="HXV34" s="7"/>
      <c r="HXW34" s="7"/>
      <c r="HXX34" s="7"/>
      <c r="HXY34" s="7"/>
      <c r="HXZ34" s="7"/>
      <c r="HYA34" s="7"/>
      <c r="HYB34" s="7"/>
      <c r="HYC34" s="7"/>
      <c r="HYD34" s="7"/>
      <c r="HYE34" s="7"/>
      <c r="HYF34" s="7"/>
      <c r="HYG34" s="7"/>
      <c r="HYH34" s="7"/>
      <c r="HYI34" s="7"/>
      <c r="HYJ34" s="7"/>
      <c r="HYK34" s="7"/>
      <c r="HYL34" s="7"/>
      <c r="HYM34" s="7"/>
      <c r="HYN34" s="7"/>
      <c r="HYO34" s="7"/>
      <c r="HYP34" s="7"/>
      <c r="HYQ34" s="7"/>
      <c r="HYR34" s="7"/>
      <c r="HYS34" s="7"/>
      <c r="HYT34" s="7"/>
      <c r="HYU34" s="7"/>
      <c r="HYV34" s="7"/>
      <c r="HYW34" s="7"/>
      <c r="HYX34" s="7"/>
      <c r="HYY34" s="7"/>
      <c r="HYZ34" s="7"/>
      <c r="HZA34" s="7"/>
      <c r="HZB34" s="7"/>
      <c r="HZC34" s="7"/>
      <c r="HZD34" s="7"/>
      <c r="HZE34" s="7"/>
      <c r="HZF34" s="7"/>
      <c r="HZG34" s="7"/>
      <c r="HZH34" s="7"/>
      <c r="HZI34" s="7"/>
      <c r="HZJ34" s="7"/>
      <c r="HZK34" s="7"/>
      <c r="HZL34" s="7"/>
      <c r="HZM34" s="7"/>
      <c r="HZN34" s="7"/>
      <c r="HZO34" s="7"/>
      <c r="HZP34" s="7"/>
      <c r="HZQ34" s="7"/>
      <c r="HZR34" s="7"/>
      <c r="HZS34" s="7"/>
      <c r="HZT34" s="7"/>
      <c r="HZU34" s="7"/>
      <c r="HZV34" s="7"/>
      <c r="HZW34" s="7"/>
      <c r="HZX34" s="7"/>
      <c r="HZY34" s="7"/>
      <c r="HZZ34" s="7"/>
      <c r="IAA34" s="7"/>
      <c r="IAB34" s="7"/>
      <c r="IAC34" s="7"/>
      <c r="IAD34" s="7"/>
      <c r="IAE34" s="7"/>
      <c r="IAF34" s="7"/>
      <c r="IAG34" s="7"/>
      <c r="IAH34" s="7"/>
      <c r="IAI34" s="7"/>
      <c r="IAJ34" s="7"/>
      <c r="IAK34" s="7"/>
      <c r="IAL34" s="7"/>
      <c r="IAM34" s="7"/>
      <c r="IAN34" s="7"/>
      <c r="IAO34" s="7"/>
      <c r="IAP34" s="7"/>
      <c r="IAQ34" s="7"/>
      <c r="IAR34" s="7"/>
      <c r="IAS34" s="7"/>
      <c r="IAT34" s="7"/>
      <c r="IAU34" s="7"/>
      <c r="IAV34" s="7"/>
      <c r="IAW34" s="7"/>
      <c r="IAX34" s="7"/>
      <c r="IAY34" s="7"/>
      <c r="IAZ34" s="7"/>
      <c r="IBA34" s="7"/>
      <c r="IBB34" s="7"/>
      <c r="IBC34" s="7"/>
      <c r="IBD34" s="7"/>
      <c r="IBE34" s="7"/>
      <c r="IBF34" s="7"/>
      <c r="IBG34" s="7"/>
      <c r="IBH34" s="7"/>
      <c r="IBI34" s="7"/>
      <c r="IBJ34" s="7"/>
      <c r="IBK34" s="7"/>
      <c r="IBL34" s="7"/>
      <c r="IBM34" s="7"/>
      <c r="IBN34" s="7"/>
      <c r="IBO34" s="7"/>
      <c r="IBP34" s="7"/>
      <c r="IBQ34" s="7"/>
      <c r="IBR34" s="7"/>
      <c r="IBS34" s="7"/>
      <c r="IBT34" s="7"/>
      <c r="IBU34" s="7"/>
      <c r="IBV34" s="7"/>
      <c r="IBW34" s="7"/>
      <c r="IBX34" s="7"/>
      <c r="IBY34" s="7"/>
      <c r="IBZ34" s="7"/>
      <c r="ICA34" s="7"/>
      <c r="ICB34" s="7"/>
      <c r="ICC34" s="7"/>
      <c r="ICD34" s="7"/>
      <c r="ICE34" s="7"/>
      <c r="ICF34" s="7"/>
      <c r="ICG34" s="7"/>
      <c r="ICH34" s="7"/>
      <c r="ICI34" s="7"/>
      <c r="ICJ34" s="7"/>
      <c r="ICK34" s="7"/>
      <c r="ICL34" s="7"/>
      <c r="ICM34" s="7"/>
      <c r="ICN34" s="7"/>
      <c r="ICO34" s="7"/>
      <c r="ICP34" s="7"/>
      <c r="ICQ34" s="7"/>
      <c r="ICR34" s="7"/>
      <c r="ICS34" s="7"/>
      <c r="ICT34" s="7"/>
      <c r="ICU34" s="7"/>
      <c r="ICV34" s="7"/>
      <c r="ICW34" s="7"/>
      <c r="ICX34" s="7"/>
      <c r="ICY34" s="7"/>
      <c r="ICZ34" s="7"/>
      <c r="IDA34" s="7"/>
      <c r="IDB34" s="7"/>
      <c r="IDC34" s="7"/>
      <c r="IDD34" s="7"/>
      <c r="IDE34" s="7"/>
      <c r="IDF34" s="7"/>
      <c r="IDG34" s="7"/>
      <c r="IDH34" s="7"/>
      <c r="IDI34" s="7"/>
      <c r="IDJ34" s="7"/>
      <c r="IDK34" s="7"/>
      <c r="IDL34" s="7"/>
      <c r="IDM34" s="7"/>
      <c r="IDN34" s="7"/>
      <c r="IDO34" s="7"/>
      <c r="IDP34" s="7"/>
      <c r="IDQ34" s="7"/>
      <c r="IDR34" s="7"/>
      <c r="IDS34" s="7"/>
      <c r="IDT34" s="7"/>
      <c r="IDU34" s="7"/>
      <c r="IDV34" s="7"/>
      <c r="IDW34" s="7"/>
      <c r="IDX34" s="7"/>
      <c r="IDY34" s="7"/>
      <c r="IDZ34" s="7"/>
      <c r="IEA34" s="7"/>
      <c r="IEB34" s="7"/>
      <c r="IEC34" s="7"/>
      <c r="IED34" s="7"/>
      <c r="IEE34" s="7"/>
      <c r="IEF34" s="7"/>
      <c r="IEG34" s="7"/>
      <c r="IEH34" s="7"/>
      <c r="IEI34" s="7"/>
      <c r="IEJ34" s="7"/>
      <c r="IEK34" s="7"/>
      <c r="IEL34" s="7"/>
      <c r="IEM34" s="7"/>
      <c r="IEN34" s="7"/>
      <c r="IEO34" s="7"/>
      <c r="IEP34" s="7"/>
      <c r="IEQ34" s="7"/>
      <c r="IER34" s="7"/>
      <c r="IES34" s="7"/>
      <c r="IET34" s="7"/>
      <c r="IEU34" s="7"/>
      <c r="IEV34" s="7"/>
      <c r="IEW34" s="7"/>
      <c r="IEX34" s="7"/>
      <c r="IEY34" s="7"/>
      <c r="IEZ34" s="7"/>
      <c r="IFA34" s="7"/>
      <c r="IFB34" s="7"/>
      <c r="IFC34" s="7"/>
      <c r="IFD34" s="7"/>
      <c r="IFE34" s="7"/>
      <c r="IFF34" s="7"/>
      <c r="IFG34" s="7"/>
      <c r="IFH34" s="7"/>
      <c r="IFI34" s="7"/>
      <c r="IFJ34" s="7"/>
      <c r="IFK34" s="7"/>
      <c r="IFL34" s="7"/>
      <c r="IFM34" s="7"/>
      <c r="IFN34" s="7"/>
      <c r="IFO34" s="7"/>
      <c r="IFP34" s="7"/>
      <c r="IFQ34" s="7"/>
      <c r="IFR34" s="7"/>
      <c r="IFS34" s="7"/>
      <c r="IFT34" s="7"/>
      <c r="IFU34" s="7"/>
      <c r="IFV34" s="7"/>
      <c r="IFW34" s="7"/>
      <c r="IFX34" s="7"/>
      <c r="IFY34" s="7"/>
      <c r="IFZ34" s="7"/>
      <c r="IGA34" s="7"/>
      <c r="IGB34" s="7"/>
      <c r="IGC34" s="7"/>
      <c r="IGD34" s="7"/>
      <c r="IGE34" s="7"/>
      <c r="IGF34" s="7"/>
      <c r="IGG34" s="7"/>
      <c r="IGH34" s="7"/>
      <c r="IGI34" s="7"/>
      <c r="IGJ34" s="7"/>
      <c r="IGK34" s="7"/>
      <c r="IGL34" s="7"/>
      <c r="IGM34" s="7"/>
      <c r="IGN34" s="7"/>
      <c r="IGO34" s="7"/>
      <c r="IGP34" s="7"/>
      <c r="IGQ34" s="7"/>
      <c r="IGR34" s="7"/>
      <c r="IGS34" s="7"/>
      <c r="IGT34" s="7"/>
      <c r="IGU34" s="7"/>
      <c r="IGV34" s="7"/>
      <c r="IGW34" s="7"/>
      <c r="IGX34" s="7"/>
      <c r="IGY34" s="7"/>
      <c r="IGZ34" s="7"/>
      <c r="IHA34" s="7"/>
      <c r="IHB34" s="7"/>
      <c r="IHC34" s="7"/>
      <c r="IHD34" s="7"/>
      <c r="IHE34" s="7"/>
      <c r="IHF34" s="7"/>
      <c r="IHG34" s="7"/>
      <c r="IHH34" s="7"/>
      <c r="IHI34" s="7"/>
      <c r="IHJ34" s="7"/>
      <c r="IHK34" s="7"/>
      <c r="IHL34" s="7"/>
      <c r="IHM34" s="7"/>
      <c r="IHN34" s="7"/>
      <c r="IHO34" s="7"/>
      <c r="IHP34" s="7"/>
      <c r="IHQ34" s="7"/>
      <c r="IHR34" s="7"/>
      <c r="IHS34" s="7"/>
      <c r="IHT34" s="7"/>
      <c r="IHU34" s="7"/>
      <c r="IHV34" s="7"/>
      <c r="IHW34" s="7"/>
      <c r="IHX34" s="7"/>
      <c r="IHY34" s="7"/>
      <c r="IHZ34" s="7"/>
      <c r="IIA34" s="7"/>
      <c r="IIB34" s="7"/>
      <c r="IIC34" s="7"/>
      <c r="IID34" s="7"/>
      <c r="IIE34" s="7"/>
      <c r="IIF34" s="7"/>
      <c r="IIG34" s="7"/>
      <c r="IIH34" s="7"/>
      <c r="III34" s="7"/>
      <c r="IIJ34" s="7"/>
      <c r="IIK34" s="7"/>
      <c r="IIL34" s="7"/>
      <c r="IIM34" s="7"/>
      <c r="IIN34" s="7"/>
      <c r="IIO34" s="7"/>
      <c r="IIP34" s="7"/>
      <c r="IIQ34" s="7"/>
      <c r="IIR34" s="7"/>
      <c r="IIS34" s="7"/>
      <c r="IIT34" s="7"/>
      <c r="IIU34" s="7"/>
      <c r="IIV34" s="7"/>
      <c r="IIW34" s="7"/>
      <c r="IIX34" s="7"/>
      <c r="IIY34" s="7"/>
      <c r="IIZ34" s="7"/>
      <c r="IJA34" s="7"/>
      <c r="IJB34" s="7"/>
      <c r="IJC34" s="7"/>
      <c r="IJD34" s="7"/>
      <c r="IJE34" s="7"/>
      <c r="IJF34" s="7"/>
      <c r="IJG34" s="7"/>
      <c r="IJH34" s="7"/>
      <c r="IJI34" s="7"/>
      <c r="IJJ34" s="7"/>
      <c r="IJK34" s="7"/>
      <c r="IJL34" s="7"/>
      <c r="IJM34" s="7"/>
      <c r="IJN34" s="7"/>
      <c r="IJO34" s="7"/>
      <c r="IJP34" s="7"/>
      <c r="IJQ34" s="7"/>
      <c r="IJR34" s="7"/>
      <c r="IJS34" s="7"/>
      <c r="IJT34" s="7"/>
      <c r="IJU34" s="7"/>
      <c r="IJV34" s="7"/>
      <c r="IJW34" s="7"/>
      <c r="IJX34" s="7"/>
      <c r="IJY34" s="7"/>
      <c r="IJZ34" s="7"/>
      <c r="IKA34" s="7"/>
      <c r="IKB34" s="7"/>
      <c r="IKC34" s="7"/>
      <c r="IKD34" s="7"/>
      <c r="IKE34" s="7"/>
      <c r="IKF34" s="7"/>
      <c r="IKG34" s="7"/>
      <c r="IKH34" s="7"/>
      <c r="IKI34" s="7"/>
      <c r="IKJ34" s="7"/>
      <c r="IKK34" s="7"/>
      <c r="IKL34" s="7"/>
      <c r="IKM34" s="7"/>
      <c r="IKN34" s="7"/>
      <c r="IKO34" s="7"/>
      <c r="IKP34" s="7"/>
      <c r="IKQ34" s="7"/>
      <c r="IKR34" s="7"/>
      <c r="IKS34" s="7"/>
      <c r="IKT34" s="7"/>
      <c r="IKU34" s="7"/>
      <c r="IKV34" s="7"/>
      <c r="IKW34" s="7"/>
      <c r="IKX34" s="7"/>
      <c r="IKY34" s="7"/>
      <c r="IKZ34" s="7"/>
      <c r="ILA34" s="7"/>
      <c r="ILB34" s="7"/>
      <c r="ILC34" s="7"/>
      <c r="ILD34" s="7"/>
      <c r="ILE34" s="7"/>
      <c r="ILF34" s="7"/>
      <c r="ILG34" s="7"/>
      <c r="ILH34" s="7"/>
      <c r="ILI34" s="7"/>
      <c r="ILJ34" s="7"/>
      <c r="ILK34" s="7"/>
      <c r="ILL34" s="7"/>
      <c r="ILM34" s="7"/>
      <c r="ILN34" s="7"/>
      <c r="ILO34" s="7"/>
      <c r="ILP34" s="7"/>
      <c r="ILQ34" s="7"/>
      <c r="ILR34" s="7"/>
      <c r="ILS34" s="7"/>
      <c r="ILT34" s="7"/>
      <c r="ILU34" s="7"/>
      <c r="ILV34" s="7"/>
      <c r="ILW34" s="7"/>
      <c r="ILX34" s="7"/>
      <c r="ILY34" s="7"/>
      <c r="ILZ34" s="7"/>
      <c r="IMA34" s="7"/>
      <c r="IMB34" s="7"/>
      <c r="IMC34" s="7"/>
      <c r="IMD34" s="7"/>
      <c r="IME34" s="7"/>
      <c r="IMF34" s="7"/>
      <c r="IMG34" s="7"/>
      <c r="IMH34" s="7"/>
      <c r="IMI34" s="7"/>
      <c r="IMJ34" s="7"/>
      <c r="IMK34" s="7"/>
      <c r="IML34" s="7"/>
      <c r="IMM34" s="7"/>
      <c r="IMN34" s="7"/>
      <c r="IMO34" s="7"/>
      <c r="IMP34" s="7"/>
      <c r="IMQ34" s="7"/>
      <c r="IMR34" s="7"/>
      <c r="IMS34" s="7"/>
      <c r="IMT34" s="7"/>
      <c r="IMU34" s="7"/>
      <c r="IMV34" s="7"/>
      <c r="IMW34" s="7"/>
      <c r="IMX34" s="7"/>
      <c r="IMY34" s="7"/>
      <c r="IMZ34" s="7"/>
      <c r="INA34" s="7"/>
      <c r="INB34" s="7"/>
      <c r="INC34" s="7"/>
      <c r="IND34" s="7"/>
      <c r="INE34" s="7"/>
      <c r="INF34" s="7"/>
      <c r="ING34" s="7"/>
      <c r="INH34" s="7"/>
      <c r="INI34" s="7"/>
      <c r="INJ34" s="7"/>
      <c r="INK34" s="7"/>
      <c r="INL34" s="7"/>
      <c r="INM34" s="7"/>
      <c r="INN34" s="7"/>
      <c r="INO34" s="7"/>
      <c r="INP34" s="7"/>
      <c r="INQ34" s="7"/>
      <c r="INR34" s="7"/>
      <c r="INS34" s="7"/>
      <c r="INT34" s="7"/>
      <c r="INU34" s="7"/>
      <c r="INV34" s="7"/>
      <c r="INW34" s="7"/>
      <c r="INX34" s="7"/>
      <c r="INY34" s="7"/>
      <c r="INZ34" s="7"/>
      <c r="IOA34" s="7"/>
      <c r="IOB34" s="7"/>
      <c r="IOC34" s="7"/>
      <c r="IOD34" s="7"/>
      <c r="IOE34" s="7"/>
      <c r="IOF34" s="7"/>
      <c r="IOG34" s="7"/>
      <c r="IOH34" s="7"/>
      <c r="IOI34" s="7"/>
      <c r="IOJ34" s="7"/>
      <c r="IOK34" s="7"/>
      <c r="IOL34" s="7"/>
      <c r="IOM34" s="7"/>
      <c r="ION34" s="7"/>
      <c r="IOO34" s="7"/>
      <c r="IOP34" s="7"/>
      <c r="IOQ34" s="7"/>
      <c r="IOR34" s="7"/>
      <c r="IOS34" s="7"/>
      <c r="IOT34" s="7"/>
      <c r="IOU34" s="7"/>
      <c r="IOV34" s="7"/>
      <c r="IOW34" s="7"/>
      <c r="IOX34" s="7"/>
      <c r="IOY34" s="7"/>
      <c r="IOZ34" s="7"/>
      <c r="IPA34" s="7"/>
      <c r="IPB34" s="7"/>
      <c r="IPC34" s="7"/>
      <c r="IPD34" s="7"/>
      <c r="IPE34" s="7"/>
      <c r="IPF34" s="7"/>
      <c r="IPG34" s="7"/>
      <c r="IPH34" s="7"/>
      <c r="IPI34" s="7"/>
      <c r="IPJ34" s="7"/>
      <c r="IPK34" s="7"/>
      <c r="IPL34" s="7"/>
      <c r="IPM34" s="7"/>
      <c r="IPN34" s="7"/>
      <c r="IPO34" s="7"/>
      <c r="IPP34" s="7"/>
      <c r="IPQ34" s="7"/>
      <c r="IPR34" s="7"/>
      <c r="IPS34" s="7"/>
      <c r="IPT34" s="7"/>
      <c r="IPU34" s="7"/>
      <c r="IPV34" s="7"/>
      <c r="IPW34" s="7"/>
      <c r="IPX34" s="7"/>
      <c r="IPY34" s="7"/>
      <c r="IPZ34" s="7"/>
      <c r="IQA34" s="7"/>
      <c r="IQB34" s="7"/>
      <c r="IQC34" s="7"/>
      <c r="IQD34" s="7"/>
      <c r="IQE34" s="7"/>
      <c r="IQF34" s="7"/>
      <c r="IQG34" s="7"/>
      <c r="IQH34" s="7"/>
      <c r="IQI34" s="7"/>
      <c r="IQJ34" s="7"/>
      <c r="IQK34" s="7"/>
      <c r="IQL34" s="7"/>
      <c r="IQM34" s="7"/>
      <c r="IQN34" s="7"/>
      <c r="IQO34" s="7"/>
      <c r="IQP34" s="7"/>
      <c r="IQQ34" s="7"/>
      <c r="IQR34" s="7"/>
      <c r="IQS34" s="7"/>
      <c r="IQT34" s="7"/>
      <c r="IQU34" s="7"/>
      <c r="IQV34" s="7"/>
      <c r="IQW34" s="7"/>
      <c r="IQX34" s="7"/>
      <c r="IQY34" s="7"/>
      <c r="IQZ34" s="7"/>
      <c r="IRA34" s="7"/>
      <c r="IRB34" s="7"/>
      <c r="IRC34" s="7"/>
      <c r="IRD34" s="7"/>
      <c r="IRE34" s="7"/>
      <c r="IRF34" s="7"/>
      <c r="IRG34" s="7"/>
      <c r="IRH34" s="7"/>
      <c r="IRI34" s="7"/>
      <c r="IRJ34" s="7"/>
      <c r="IRK34" s="7"/>
      <c r="IRL34" s="7"/>
      <c r="IRM34" s="7"/>
      <c r="IRN34" s="7"/>
      <c r="IRO34" s="7"/>
      <c r="IRP34" s="7"/>
      <c r="IRQ34" s="7"/>
      <c r="IRR34" s="7"/>
      <c r="IRS34" s="7"/>
      <c r="IRT34" s="7"/>
      <c r="IRU34" s="7"/>
      <c r="IRV34" s="7"/>
      <c r="IRW34" s="7"/>
      <c r="IRX34" s="7"/>
      <c r="IRY34" s="7"/>
      <c r="IRZ34" s="7"/>
      <c r="ISA34" s="7"/>
      <c r="ISB34" s="7"/>
      <c r="ISC34" s="7"/>
      <c r="ISD34" s="7"/>
      <c r="ISE34" s="7"/>
      <c r="ISF34" s="7"/>
      <c r="ISG34" s="7"/>
      <c r="ISH34" s="7"/>
      <c r="ISI34" s="7"/>
      <c r="ISJ34" s="7"/>
      <c r="ISK34" s="7"/>
      <c r="ISL34" s="7"/>
      <c r="ISM34" s="7"/>
      <c r="ISN34" s="7"/>
      <c r="ISO34" s="7"/>
      <c r="ISP34" s="7"/>
      <c r="ISQ34" s="7"/>
      <c r="ISR34" s="7"/>
      <c r="ISS34" s="7"/>
      <c r="IST34" s="7"/>
      <c r="ISU34" s="7"/>
      <c r="ISV34" s="7"/>
      <c r="ISW34" s="7"/>
      <c r="ISX34" s="7"/>
      <c r="ISY34" s="7"/>
      <c r="ISZ34" s="7"/>
      <c r="ITA34" s="7"/>
      <c r="ITB34" s="7"/>
      <c r="ITC34" s="7"/>
      <c r="ITD34" s="7"/>
      <c r="ITE34" s="7"/>
      <c r="ITF34" s="7"/>
      <c r="ITG34" s="7"/>
      <c r="ITH34" s="7"/>
      <c r="ITI34" s="7"/>
      <c r="ITJ34" s="7"/>
      <c r="ITK34" s="7"/>
      <c r="ITL34" s="7"/>
      <c r="ITM34" s="7"/>
      <c r="ITN34" s="7"/>
      <c r="ITO34" s="7"/>
      <c r="ITP34" s="7"/>
      <c r="ITQ34" s="7"/>
      <c r="ITR34" s="7"/>
      <c r="ITS34" s="7"/>
      <c r="ITT34" s="7"/>
      <c r="ITU34" s="7"/>
      <c r="ITV34" s="7"/>
      <c r="ITW34" s="7"/>
      <c r="ITX34" s="7"/>
      <c r="ITY34" s="7"/>
      <c r="ITZ34" s="7"/>
      <c r="IUA34" s="7"/>
      <c r="IUB34" s="7"/>
      <c r="IUC34" s="7"/>
      <c r="IUD34" s="7"/>
      <c r="IUE34" s="7"/>
      <c r="IUF34" s="7"/>
      <c r="IUG34" s="7"/>
      <c r="IUH34" s="7"/>
      <c r="IUI34" s="7"/>
      <c r="IUJ34" s="7"/>
      <c r="IUK34" s="7"/>
      <c r="IUL34" s="7"/>
      <c r="IUM34" s="7"/>
      <c r="IUN34" s="7"/>
      <c r="IUO34" s="7"/>
      <c r="IUP34" s="7"/>
      <c r="IUQ34" s="7"/>
      <c r="IUR34" s="7"/>
      <c r="IUS34" s="7"/>
      <c r="IUT34" s="7"/>
      <c r="IUU34" s="7"/>
      <c r="IUV34" s="7"/>
      <c r="IUW34" s="7"/>
      <c r="IUX34" s="7"/>
      <c r="IUY34" s="7"/>
      <c r="IUZ34" s="7"/>
      <c r="IVA34" s="7"/>
      <c r="IVB34" s="7"/>
      <c r="IVC34" s="7"/>
      <c r="IVD34" s="7"/>
      <c r="IVE34" s="7"/>
      <c r="IVF34" s="7"/>
      <c r="IVG34" s="7"/>
      <c r="IVH34" s="7"/>
      <c r="IVI34" s="7"/>
      <c r="IVJ34" s="7"/>
      <c r="IVK34" s="7"/>
      <c r="IVL34" s="7"/>
      <c r="IVM34" s="7"/>
      <c r="IVN34" s="7"/>
      <c r="IVO34" s="7"/>
      <c r="IVP34" s="7"/>
      <c r="IVQ34" s="7"/>
      <c r="IVR34" s="7"/>
      <c r="IVS34" s="7"/>
      <c r="IVT34" s="7"/>
      <c r="IVU34" s="7"/>
      <c r="IVV34" s="7"/>
      <c r="IVW34" s="7"/>
      <c r="IVX34" s="7"/>
      <c r="IVY34" s="7"/>
      <c r="IVZ34" s="7"/>
      <c r="IWA34" s="7"/>
      <c r="IWB34" s="7"/>
      <c r="IWC34" s="7"/>
      <c r="IWD34" s="7"/>
      <c r="IWE34" s="7"/>
      <c r="IWF34" s="7"/>
      <c r="IWG34" s="7"/>
      <c r="IWH34" s="7"/>
      <c r="IWI34" s="7"/>
      <c r="IWJ34" s="7"/>
      <c r="IWK34" s="7"/>
      <c r="IWL34" s="7"/>
      <c r="IWM34" s="7"/>
      <c r="IWN34" s="7"/>
      <c r="IWO34" s="7"/>
      <c r="IWP34" s="7"/>
      <c r="IWQ34" s="7"/>
      <c r="IWR34" s="7"/>
      <c r="IWS34" s="7"/>
      <c r="IWT34" s="7"/>
      <c r="IWU34" s="7"/>
      <c r="IWV34" s="7"/>
      <c r="IWW34" s="7"/>
      <c r="IWX34" s="7"/>
      <c r="IWY34" s="7"/>
      <c r="IWZ34" s="7"/>
      <c r="IXA34" s="7"/>
      <c r="IXB34" s="7"/>
      <c r="IXC34" s="7"/>
      <c r="IXD34" s="7"/>
      <c r="IXE34" s="7"/>
      <c r="IXF34" s="7"/>
      <c r="IXG34" s="7"/>
      <c r="IXH34" s="7"/>
      <c r="IXI34" s="7"/>
      <c r="IXJ34" s="7"/>
      <c r="IXK34" s="7"/>
      <c r="IXL34" s="7"/>
      <c r="IXM34" s="7"/>
      <c r="IXN34" s="7"/>
      <c r="IXO34" s="7"/>
      <c r="IXP34" s="7"/>
      <c r="IXQ34" s="7"/>
      <c r="IXR34" s="7"/>
      <c r="IXS34" s="7"/>
      <c r="IXT34" s="7"/>
      <c r="IXU34" s="7"/>
      <c r="IXV34" s="7"/>
      <c r="IXW34" s="7"/>
      <c r="IXX34" s="7"/>
      <c r="IXY34" s="7"/>
      <c r="IXZ34" s="7"/>
      <c r="IYA34" s="7"/>
      <c r="IYB34" s="7"/>
      <c r="IYC34" s="7"/>
      <c r="IYD34" s="7"/>
      <c r="IYE34" s="7"/>
      <c r="IYF34" s="7"/>
      <c r="IYG34" s="7"/>
      <c r="IYH34" s="7"/>
      <c r="IYI34" s="7"/>
      <c r="IYJ34" s="7"/>
      <c r="IYK34" s="7"/>
      <c r="IYL34" s="7"/>
      <c r="IYM34" s="7"/>
      <c r="IYN34" s="7"/>
      <c r="IYO34" s="7"/>
      <c r="IYP34" s="7"/>
      <c r="IYQ34" s="7"/>
      <c r="IYR34" s="7"/>
      <c r="IYS34" s="7"/>
      <c r="IYT34" s="7"/>
      <c r="IYU34" s="7"/>
      <c r="IYV34" s="7"/>
      <c r="IYW34" s="7"/>
      <c r="IYX34" s="7"/>
      <c r="IYY34" s="7"/>
      <c r="IYZ34" s="7"/>
      <c r="IZA34" s="7"/>
      <c r="IZB34" s="7"/>
      <c r="IZC34" s="7"/>
      <c r="IZD34" s="7"/>
      <c r="IZE34" s="7"/>
      <c r="IZF34" s="7"/>
      <c r="IZG34" s="7"/>
      <c r="IZH34" s="7"/>
      <c r="IZI34" s="7"/>
      <c r="IZJ34" s="7"/>
      <c r="IZK34" s="7"/>
      <c r="IZL34" s="7"/>
      <c r="IZM34" s="7"/>
      <c r="IZN34" s="7"/>
      <c r="IZO34" s="7"/>
      <c r="IZP34" s="7"/>
      <c r="IZQ34" s="7"/>
      <c r="IZR34" s="7"/>
      <c r="IZS34" s="7"/>
      <c r="IZT34" s="7"/>
      <c r="IZU34" s="7"/>
      <c r="IZV34" s="7"/>
      <c r="IZW34" s="7"/>
      <c r="IZX34" s="7"/>
      <c r="IZY34" s="7"/>
      <c r="IZZ34" s="7"/>
      <c r="JAA34" s="7"/>
      <c r="JAB34" s="7"/>
      <c r="JAC34" s="7"/>
      <c r="JAD34" s="7"/>
      <c r="JAE34" s="7"/>
      <c r="JAF34" s="7"/>
      <c r="JAG34" s="7"/>
      <c r="JAH34" s="7"/>
      <c r="JAI34" s="7"/>
      <c r="JAJ34" s="7"/>
      <c r="JAK34" s="7"/>
      <c r="JAL34" s="7"/>
      <c r="JAM34" s="7"/>
      <c r="JAN34" s="7"/>
      <c r="JAO34" s="7"/>
      <c r="JAP34" s="7"/>
      <c r="JAQ34" s="7"/>
      <c r="JAR34" s="7"/>
      <c r="JAS34" s="7"/>
      <c r="JAT34" s="7"/>
      <c r="JAU34" s="7"/>
      <c r="JAV34" s="7"/>
      <c r="JAW34" s="7"/>
      <c r="JAX34" s="7"/>
      <c r="JAY34" s="7"/>
      <c r="JAZ34" s="7"/>
      <c r="JBA34" s="7"/>
      <c r="JBB34" s="7"/>
      <c r="JBC34" s="7"/>
      <c r="JBD34" s="7"/>
      <c r="JBE34" s="7"/>
      <c r="JBF34" s="7"/>
      <c r="JBG34" s="7"/>
      <c r="JBH34" s="7"/>
      <c r="JBI34" s="7"/>
      <c r="JBJ34" s="7"/>
      <c r="JBK34" s="7"/>
      <c r="JBL34" s="7"/>
      <c r="JBM34" s="7"/>
      <c r="JBN34" s="7"/>
      <c r="JBO34" s="7"/>
      <c r="JBP34" s="7"/>
      <c r="JBQ34" s="7"/>
      <c r="JBR34" s="7"/>
      <c r="JBS34" s="7"/>
      <c r="JBT34" s="7"/>
      <c r="JBU34" s="7"/>
      <c r="JBV34" s="7"/>
      <c r="JBW34" s="7"/>
      <c r="JBX34" s="7"/>
      <c r="JBY34" s="7"/>
      <c r="JBZ34" s="7"/>
      <c r="JCA34" s="7"/>
      <c r="JCB34" s="7"/>
      <c r="JCC34" s="7"/>
      <c r="JCD34" s="7"/>
      <c r="JCE34" s="7"/>
      <c r="JCF34" s="7"/>
      <c r="JCG34" s="7"/>
      <c r="JCH34" s="7"/>
      <c r="JCI34" s="7"/>
      <c r="JCJ34" s="7"/>
      <c r="JCK34" s="7"/>
      <c r="JCL34" s="7"/>
      <c r="JCM34" s="7"/>
      <c r="JCN34" s="7"/>
      <c r="JCO34" s="7"/>
      <c r="JCP34" s="7"/>
      <c r="JCQ34" s="7"/>
      <c r="JCR34" s="7"/>
      <c r="JCS34" s="7"/>
      <c r="JCT34" s="7"/>
      <c r="JCU34" s="7"/>
      <c r="JCV34" s="7"/>
      <c r="JCW34" s="7"/>
      <c r="JCX34" s="7"/>
      <c r="JCY34" s="7"/>
      <c r="JCZ34" s="7"/>
      <c r="JDA34" s="7"/>
      <c r="JDB34" s="7"/>
      <c r="JDC34" s="7"/>
      <c r="JDD34" s="7"/>
      <c r="JDE34" s="7"/>
      <c r="JDF34" s="7"/>
      <c r="JDG34" s="7"/>
      <c r="JDH34" s="7"/>
      <c r="JDI34" s="7"/>
      <c r="JDJ34" s="7"/>
      <c r="JDK34" s="7"/>
      <c r="JDL34" s="7"/>
      <c r="JDM34" s="7"/>
      <c r="JDN34" s="7"/>
      <c r="JDO34" s="7"/>
      <c r="JDP34" s="7"/>
      <c r="JDQ34" s="7"/>
      <c r="JDR34" s="7"/>
      <c r="JDS34" s="7"/>
      <c r="JDT34" s="7"/>
      <c r="JDU34" s="7"/>
      <c r="JDV34" s="7"/>
      <c r="JDW34" s="7"/>
      <c r="JDX34" s="7"/>
      <c r="JDY34" s="7"/>
      <c r="JDZ34" s="7"/>
      <c r="JEA34" s="7"/>
      <c r="JEB34" s="7"/>
      <c r="JEC34" s="7"/>
      <c r="JED34" s="7"/>
      <c r="JEE34" s="7"/>
      <c r="JEF34" s="7"/>
      <c r="JEG34" s="7"/>
      <c r="JEH34" s="7"/>
      <c r="JEI34" s="7"/>
      <c r="JEJ34" s="7"/>
      <c r="JEK34" s="7"/>
      <c r="JEL34" s="7"/>
      <c r="JEM34" s="7"/>
      <c r="JEN34" s="7"/>
      <c r="JEO34" s="7"/>
      <c r="JEP34" s="7"/>
      <c r="JEQ34" s="7"/>
      <c r="JER34" s="7"/>
      <c r="JES34" s="7"/>
      <c r="JET34" s="7"/>
      <c r="JEU34" s="7"/>
      <c r="JEV34" s="7"/>
      <c r="JEW34" s="7"/>
      <c r="JEX34" s="7"/>
      <c r="JEY34" s="7"/>
      <c r="JEZ34" s="7"/>
      <c r="JFA34" s="7"/>
      <c r="JFB34" s="7"/>
      <c r="JFC34" s="7"/>
      <c r="JFD34" s="7"/>
      <c r="JFE34" s="7"/>
      <c r="JFF34" s="7"/>
      <c r="JFG34" s="7"/>
      <c r="JFH34" s="7"/>
      <c r="JFI34" s="7"/>
      <c r="JFJ34" s="7"/>
      <c r="JFK34" s="7"/>
      <c r="JFL34" s="7"/>
      <c r="JFM34" s="7"/>
      <c r="JFN34" s="7"/>
      <c r="JFO34" s="7"/>
      <c r="JFP34" s="7"/>
      <c r="JFQ34" s="7"/>
      <c r="JFR34" s="7"/>
      <c r="JFS34" s="7"/>
      <c r="JFT34" s="7"/>
      <c r="JFU34" s="7"/>
      <c r="JFV34" s="7"/>
      <c r="JFW34" s="7"/>
      <c r="JFX34" s="7"/>
      <c r="JFY34" s="7"/>
      <c r="JFZ34" s="7"/>
      <c r="JGA34" s="7"/>
      <c r="JGB34" s="7"/>
      <c r="JGC34" s="7"/>
      <c r="JGD34" s="7"/>
      <c r="JGE34" s="7"/>
      <c r="JGF34" s="7"/>
      <c r="JGG34" s="7"/>
      <c r="JGH34" s="7"/>
      <c r="JGI34" s="7"/>
      <c r="JGJ34" s="7"/>
      <c r="JGK34" s="7"/>
      <c r="JGL34" s="7"/>
      <c r="JGM34" s="7"/>
      <c r="JGN34" s="7"/>
      <c r="JGO34" s="7"/>
      <c r="JGP34" s="7"/>
      <c r="JGQ34" s="7"/>
      <c r="JGR34" s="7"/>
      <c r="JGS34" s="7"/>
      <c r="JGT34" s="7"/>
      <c r="JGU34" s="7"/>
      <c r="JGV34" s="7"/>
      <c r="JGW34" s="7"/>
      <c r="JGX34" s="7"/>
      <c r="JGY34" s="7"/>
      <c r="JGZ34" s="7"/>
      <c r="JHA34" s="7"/>
      <c r="JHB34" s="7"/>
      <c r="JHC34" s="7"/>
      <c r="JHD34" s="7"/>
      <c r="JHE34" s="7"/>
      <c r="JHF34" s="7"/>
      <c r="JHG34" s="7"/>
      <c r="JHH34" s="7"/>
      <c r="JHI34" s="7"/>
      <c r="JHJ34" s="7"/>
      <c r="JHK34" s="7"/>
      <c r="JHL34" s="7"/>
      <c r="JHM34" s="7"/>
      <c r="JHN34" s="7"/>
      <c r="JHO34" s="7"/>
      <c r="JHP34" s="7"/>
      <c r="JHQ34" s="7"/>
      <c r="JHR34" s="7"/>
      <c r="JHS34" s="7"/>
      <c r="JHT34" s="7"/>
      <c r="JHU34" s="7"/>
      <c r="JHV34" s="7"/>
      <c r="JHW34" s="7"/>
      <c r="JHX34" s="7"/>
      <c r="JHY34" s="7"/>
      <c r="JHZ34" s="7"/>
      <c r="JIA34" s="7"/>
      <c r="JIB34" s="7"/>
      <c r="JIC34" s="7"/>
      <c r="JID34" s="7"/>
      <c r="JIE34" s="7"/>
      <c r="JIF34" s="7"/>
      <c r="JIG34" s="7"/>
      <c r="JIH34" s="7"/>
      <c r="JII34" s="7"/>
      <c r="JIJ34" s="7"/>
      <c r="JIK34" s="7"/>
      <c r="JIL34" s="7"/>
      <c r="JIM34" s="7"/>
      <c r="JIN34" s="7"/>
      <c r="JIO34" s="7"/>
      <c r="JIP34" s="7"/>
      <c r="JIQ34" s="7"/>
      <c r="JIR34" s="7"/>
      <c r="JIS34" s="7"/>
      <c r="JIT34" s="7"/>
      <c r="JIU34" s="7"/>
      <c r="JIV34" s="7"/>
      <c r="JIW34" s="7"/>
      <c r="JIX34" s="7"/>
      <c r="JIY34" s="7"/>
      <c r="JIZ34" s="7"/>
      <c r="JJA34" s="7"/>
      <c r="JJB34" s="7"/>
      <c r="JJC34" s="7"/>
      <c r="JJD34" s="7"/>
      <c r="JJE34" s="7"/>
      <c r="JJF34" s="7"/>
      <c r="JJG34" s="7"/>
      <c r="JJH34" s="7"/>
      <c r="JJI34" s="7"/>
      <c r="JJJ34" s="7"/>
      <c r="JJK34" s="7"/>
      <c r="JJL34" s="7"/>
      <c r="JJM34" s="7"/>
      <c r="JJN34" s="7"/>
      <c r="JJO34" s="7"/>
      <c r="JJP34" s="7"/>
      <c r="JJQ34" s="7"/>
      <c r="JJR34" s="7"/>
      <c r="JJS34" s="7"/>
      <c r="JJT34" s="7"/>
      <c r="JJU34" s="7"/>
      <c r="JJV34" s="7"/>
      <c r="JJW34" s="7"/>
      <c r="JJX34" s="7"/>
      <c r="JJY34" s="7"/>
      <c r="JJZ34" s="7"/>
      <c r="JKA34" s="7"/>
      <c r="JKB34" s="7"/>
      <c r="JKC34" s="7"/>
      <c r="JKD34" s="7"/>
      <c r="JKE34" s="7"/>
      <c r="JKF34" s="7"/>
      <c r="JKG34" s="7"/>
      <c r="JKH34" s="7"/>
      <c r="JKI34" s="7"/>
      <c r="JKJ34" s="7"/>
      <c r="JKK34" s="7"/>
      <c r="JKL34" s="7"/>
      <c r="JKM34" s="7"/>
      <c r="JKN34" s="7"/>
      <c r="JKO34" s="7"/>
      <c r="JKP34" s="7"/>
      <c r="JKQ34" s="7"/>
      <c r="JKR34" s="7"/>
      <c r="JKS34" s="7"/>
      <c r="JKT34" s="7"/>
      <c r="JKU34" s="7"/>
      <c r="JKV34" s="7"/>
      <c r="JKW34" s="7"/>
      <c r="JKX34" s="7"/>
      <c r="JKY34" s="7"/>
      <c r="JKZ34" s="7"/>
      <c r="JLA34" s="7"/>
      <c r="JLB34" s="7"/>
      <c r="JLC34" s="7"/>
      <c r="JLD34" s="7"/>
      <c r="JLE34" s="7"/>
      <c r="JLF34" s="7"/>
      <c r="JLG34" s="7"/>
      <c r="JLH34" s="7"/>
      <c r="JLI34" s="7"/>
      <c r="JLJ34" s="7"/>
      <c r="JLK34" s="7"/>
      <c r="JLL34" s="7"/>
      <c r="JLM34" s="7"/>
      <c r="JLN34" s="7"/>
      <c r="JLO34" s="7"/>
      <c r="JLP34" s="7"/>
      <c r="JLQ34" s="7"/>
      <c r="JLR34" s="7"/>
      <c r="JLS34" s="7"/>
      <c r="JLT34" s="7"/>
      <c r="JLU34" s="7"/>
      <c r="JLV34" s="7"/>
      <c r="JLW34" s="7"/>
      <c r="JLX34" s="7"/>
      <c r="JLY34" s="7"/>
      <c r="JLZ34" s="7"/>
      <c r="JMA34" s="7"/>
      <c r="JMB34" s="7"/>
      <c r="JMC34" s="7"/>
      <c r="JMD34" s="7"/>
      <c r="JME34" s="7"/>
      <c r="JMF34" s="7"/>
      <c r="JMG34" s="7"/>
      <c r="JMH34" s="7"/>
      <c r="JMI34" s="7"/>
      <c r="JMJ34" s="7"/>
      <c r="JMK34" s="7"/>
      <c r="JML34" s="7"/>
      <c r="JMM34" s="7"/>
      <c r="JMN34" s="7"/>
      <c r="JMO34" s="7"/>
      <c r="JMP34" s="7"/>
      <c r="JMQ34" s="7"/>
      <c r="JMR34" s="7"/>
      <c r="JMS34" s="7"/>
      <c r="JMT34" s="7"/>
      <c r="JMU34" s="7"/>
      <c r="JMV34" s="7"/>
      <c r="JMW34" s="7"/>
      <c r="JMX34" s="7"/>
      <c r="JMY34" s="7"/>
      <c r="JMZ34" s="7"/>
      <c r="JNA34" s="7"/>
      <c r="JNB34" s="7"/>
      <c r="JNC34" s="7"/>
      <c r="JND34" s="7"/>
      <c r="JNE34" s="7"/>
      <c r="JNF34" s="7"/>
      <c r="JNG34" s="7"/>
      <c r="JNH34" s="7"/>
      <c r="JNI34" s="7"/>
      <c r="JNJ34" s="7"/>
      <c r="JNK34" s="7"/>
      <c r="JNL34" s="7"/>
      <c r="JNM34" s="7"/>
      <c r="JNN34" s="7"/>
      <c r="JNO34" s="7"/>
      <c r="JNP34" s="7"/>
      <c r="JNQ34" s="7"/>
      <c r="JNR34" s="7"/>
      <c r="JNS34" s="7"/>
      <c r="JNT34" s="7"/>
      <c r="JNU34" s="7"/>
      <c r="JNV34" s="7"/>
      <c r="JNW34" s="7"/>
      <c r="JNX34" s="7"/>
      <c r="JNY34" s="7"/>
      <c r="JNZ34" s="7"/>
      <c r="JOA34" s="7"/>
      <c r="JOB34" s="7"/>
      <c r="JOC34" s="7"/>
      <c r="JOD34" s="7"/>
      <c r="JOE34" s="7"/>
      <c r="JOF34" s="7"/>
      <c r="JOG34" s="7"/>
      <c r="JOH34" s="7"/>
      <c r="JOI34" s="7"/>
      <c r="JOJ34" s="7"/>
      <c r="JOK34" s="7"/>
      <c r="JOL34" s="7"/>
      <c r="JOM34" s="7"/>
      <c r="JON34" s="7"/>
      <c r="JOO34" s="7"/>
      <c r="JOP34" s="7"/>
      <c r="JOQ34" s="7"/>
      <c r="JOR34" s="7"/>
      <c r="JOS34" s="7"/>
      <c r="JOT34" s="7"/>
      <c r="JOU34" s="7"/>
      <c r="JOV34" s="7"/>
      <c r="JOW34" s="7"/>
      <c r="JOX34" s="7"/>
      <c r="JOY34" s="7"/>
      <c r="JOZ34" s="7"/>
      <c r="JPA34" s="7"/>
      <c r="JPB34" s="7"/>
      <c r="JPC34" s="7"/>
      <c r="JPD34" s="7"/>
      <c r="JPE34" s="7"/>
      <c r="JPF34" s="7"/>
      <c r="JPG34" s="7"/>
      <c r="JPH34" s="7"/>
      <c r="JPI34" s="7"/>
      <c r="JPJ34" s="7"/>
      <c r="JPK34" s="7"/>
      <c r="JPL34" s="7"/>
      <c r="JPM34" s="7"/>
      <c r="JPN34" s="7"/>
      <c r="JPO34" s="7"/>
      <c r="JPP34" s="7"/>
      <c r="JPQ34" s="7"/>
      <c r="JPR34" s="7"/>
      <c r="JPS34" s="7"/>
      <c r="JPT34" s="7"/>
      <c r="JPU34" s="7"/>
      <c r="JPV34" s="7"/>
      <c r="JPW34" s="7"/>
      <c r="JPX34" s="7"/>
      <c r="JPY34" s="7"/>
      <c r="JPZ34" s="7"/>
      <c r="JQA34" s="7"/>
      <c r="JQB34" s="7"/>
      <c r="JQC34" s="7"/>
      <c r="JQD34" s="7"/>
      <c r="JQE34" s="7"/>
      <c r="JQF34" s="7"/>
      <c r="JQG34" s="7"/>
      <c r="JQH34" s="7"/>
      <c r="JQI34" s="7"/>
      <c r="JQJ34" s="7"/>
      <c r="JQK34" s="7"/>
      <c r="JQL34" s="7"/>
      <c r="JQM34" s="7"/>
      <c r="JQN34" s="7"/>
      <c r="JQO34" s="7"/>
      <c r="JQP34" s="7"/>
      <c r="JQQ34" s="7"/>
      <c r="JQR34" s="7"/>
      <c r="JQS34" s="7"/>
      <c r="JQT34" s="7"/>
      <c r="JQU34" s="7"/>
      <c r="JQV34" s="7"/>
      <c r="JQW34" s="7"/>
      <c r="JQX34" s="7"/>
      <c r="JQY34" s="7"/>
      <c r="JQZ34" s="7"/>
      <c r="JRA34" s="7"/>
      <c r="JRB34" s="7"/>
      <c r="JRC34" s="7"/>
      <c r="JRD34" s="7"/>
      <c r="JRE34" s="7"/>
      <c r="JRF34" s="7"/>
      <c r="JRG34" s="7"/>
      <c r="JRH34" s="7"/>
      <c r="JRI34" s="7"/>
      <c r="JRJ34" s="7"/>
      <c r="JRK34" s="7"/>
      <c r="JRL34" s="7"/>
      <c r="JRM34" s="7"/>
      <c r="JRN34" s="7"/>
      <c r="JRO34" s="7"/>
      <c r="JRP34" s="7"/>
      <c r="JRQ34" s="7"/>
      <c r="JRR34" s="7"/>
      <c r="JRS34" s="7"/>
      <c r="JRT34" s="7"/>
      <c r="JRU34" s="7"/>
      <c r="JRV34" s="7"/>
      <c r="JRW34" s="7"/>
      <c r="JRX34" s="7"/>
      <c r="JRY34" s="7"/>
      <c r="JRZ34" s="7"/>
      <c r="JSA34" s="7"/>
      <c r="JSB34" s="7"/>
      <c r="JSC34" s="7"/>
      <c r="JSD34" s="7"/>
      <c r="JSE34" s="7"/>
      <c r="JSF34" s="7"/>
      <c r="JSG34" s="7"/>
      <c r="JSH34" s="7"/>
      <c r="JSI34" s="7"/>
      <c r="JSJ34" s="7"/>
      <c r="JSK34" s="7"/>
      <c r="JSL34" s="7"/>
      <c r="JSM34" s="7"/>
      <c r="JSN34" s="7"/>
      <c r="JSO34" s="7"/>
      <c r="JSP34" s="7"/>
      <c r="JSQ34" s="7"/>
      <c r="JSR34" s="7"/>
      <c r="JSS34" s="7"/>
      <c r="JST34" s="7"/>
      <c r="JSU34" s="7"/>
      <c r="JSV34" s="7"/>
      <c r="JSW34" s="7"/>
      <c r="JSX34" s="7"/>
      <c r="JSY34" s="7"/>
      <c r="JSZ34" s="7"/>
      <c r="JTA34" s="7"/>
      <c r="JTB34" s="7"/>
      <c r="JTC34" s="7"/>
      <c r="JTD34" s="7"/>
      <c r="JTE34" s="7"/>
      <c r="JTF34" s="7"/>
      <c r="JTG34" s="7"/>
      <c r="JTH34" s="7"/>
      <c r="JTI34" s="7"/>
      <c r="JTJ34" s="7"/>
      <c r="JTK34" s="7"/>
      <c r="JTL34" s="7"/>
      <c r="JTM34" s="7"/>
      <c r="JTN34" s="7"/>
      <c r="JTO34" s="7"/>
      <c r="JTP34" s="7"/>
      <c r="JTQ34" s="7"/>
      <c r="JTR34" s="7"/>
      <c r="JTS34" s="7"/>
      <c r="JTT34" s="7"/>
      <c r="JTU34" s="7"/>
      <c r="JTV34" s="7"/>
      <c r="JTW34" s="7"/>
      <c r="JTX34" s="7"/>
      <c r="JTY34" s="7"/>
      <c r="JTZ34" s="7"/>
      <c r="JUA34" s="7"/>
      <c r="JUB34" s="7"/>
      <c r="JUC34" s="7"/>
      <c r="JUD34" s="7"/>
      <c r="JUE34" s="7"/>
      <c r="JUF34" s="7"/>
      <c r="JUG34" s="7"/>
      <c r="JUH34" s="7"/>
      <c r="JUI34" s="7"/>
      <c r="JUJ34" s="7"/>
      <c r="JUK34" s="7"/>
      <c r="JUL34" s="7"/>
      <c r="JUM34" s="7"/>
      <c r="JUN34" s="7"/>
      <c r="JUO34" s="7"/>
      <c r="JUP34" s="7"/>
      <c r="JUQ34" s="7"/>
      <c r="JUR34" s="7"/>
      <c r="JUS34" s="7"/>
      <c r="JUT34" s="7"/>
      <c r="JUU34" s="7"/>
      <c r="JUV34" s="7"/>
      <c r="JUW34" s="7"/>
      <c r="JUX34" s="7"/>
      <c r="JUY34" s="7"/>
      <c r="JUZ34" s="7"/>
      <c r="JVA34" s="7"/>
      <c r="JVB34" s="7"/>
      <c r="JVC34" s="7"/>
      <c r="JVD34" s="7"/>
      <c r="JVE34" s="7"/>
      <c r="JVF34" s="7"/>
      <c r="JVG34" s="7"/>
      <c r="JVH34" s="7"/>
      <c r="JVI34" s="7"/>
      <c r="JVJ34" s="7"/>
      <c r="JVK34" s="7"/>
      <c r="JVL34" s="7"/>
      <c r="JVM34" s="7"/>
      <c r="JVN34" s="7"/>
      <c r="JVO34" s="7"/>
      <c r="JVP34" s="7"/>
      <c r="JVQ34" s="7"/>
      <c r="JVR34" s="7"/>
      <c r="JVS34" s="7"/>
      <c r="JVT34" s="7"/>
      <c r="JVU34" s="7"/>
      <c r="JVV34" s="7"/>
      <c r="JVW34" s="7"/>
      <c r="JVX34" s="7"/>
      <c r="JVY34" s="7"/>
      <c r="JVZ34" s="7"/>
      <c r="JWA34" s="7"/>
      <c r="JWB34" s="7"/>
      <c r="JWC34" s="7"/>
      <c r="JWD34" s="7"/>
      <c r="JWE34" s="7"/>
      <c r="JWF34" s="7"/>
      <c r="JWG34" s="7"/>
      <c r="JWH34" s="7"/>
      <c r="JWI34" s="7"/>
      <c r="JWJ34" s="7"/>
      <c r="JWK34" s="7"/>
      <c r="JWL34" s="7"/>
      <c r="JWM34" s="7"/>
      <c r="JWN34" s="7"/>
      <c r="JWO34" s="7"/>
      <c r="JWP34" s="7"/>
      <c r="JWQ34" s="7"/>
      <c r="JWR34" s="7"/>
      <c r="JWS34" s="7"/>
      <c r="JWT34" s="7"/>
      <c r="JWU34" s="7"/>
      <c r="JWV34" s="7"/>
      <c r="JWW34" s="7"/>
      <c r="JWX34" s="7"/>
      <c r="JWY34" s="7"/>
      <c r="JWZ34" s="7"/>
      <c r="JXA34" s="7"/>
      <c r="JXB34" s="7"/>
      <c r="JXC34" s="7"/>
      <c r="JXD34" s="7"/>
      <c r="JXE34" s="7"/>
      <c r="JXF34" s="7"/>
      <c r="JXG34" s="7"/>
      <c r="JXH34" s="7"/>
      <c r="JXI34" s="7"/>
      <c r="JXJ34" s="7"/>
      <c r="JXK34" s="7"/>
      <c r="JXL34" s="7"/>
      <c r="JXM34" s="7"/>
      <c r="JXN34" s="7"/>
      <c r="JXO34" s="7"/>
      <c r="JXP34" s="7"/>
      <c r="JXQ34" s="7"/>
      <c r="JXR34" s="7"/>
      <c r="JXS34" s="7"/>
      <c r="JXT34" s="7"/>
      <c r="JXU34" s="7"/>
      <c r="JXV34" s="7"/>
      <c r="JXW34" s="7"/>
      <c r="JXX34" s="7"/>
      <c r="JXY34" s="7"/>
      <c r="JXZ34" s="7"/>
      <c r="JYA34" s="7"/>
      <c r="JYB34" s="7"/>
      <c r="JYC34" s="7"/>
      <c r="JYD34" s="7"/>
      <c r="JYE34" s="7"/>
      <c r="JYF34" s="7"/>
      <c r="JYG34" s="7"/>
      <c r="JYH34" s="7"/>
      <c r="JYI34" s="7"/>
      <c r="JYJ34" s="7"/>
      <c r="JYK34" s="7"/>
      <c r="JYL34" s="7"/>
      <c r="JYM34" s="7"/>
      <c r="JYN34" s="7"/>
      <c r="JYO34" s="7"/>
      <c r="JYP34" s="7"/>
      <c r="JYQ34" s="7"/>
      <c r="JYR34" s="7"/>
      <c r="JYS34" s="7"/>
      <c r="JYT34" s="7"/>
      <c r="JYU34" s="7"/>
      <c r="JYV34" s="7"/>
      <c r="JYW34" s="7"/>
      <c r="JYX34" s="7"/>
      <c r="JYY34" s="7"/>
      <c r="JYZ34" s="7"/>
      <c r="JZA34" s="7"/>
      <c r="JZB34" s="7"/>
      <c r="JZC34" s="7"/>
      <c r="JZD34" s="7"/>
      <c r="JZE34" s="7"/>
      <c r="JZF34" s="7"/>
      <c r="JZG34" s="7"/>
      <c r="JZH34" s="7"/>
      <c r="JZI34" s="7"/>
      <c r="JZJ34" s="7"/>
      <c r="JZK34" s="7"/>
      <c r="JZL34" s="7"/>
      <c r="JZM34" s="7"/>
      <c r="JZN34" s="7"/>
      <c r="JZO34" s="7"/>
      <c r="JZP34" s="7"/>
      <c r="JZQ34" s="7"/>
      <c r="JZR34" s="7"/>
      <c r="JZS34" s="7"/>
      <c r="JZT34" s="7"/>
      <c r="JZU34" s="7"/>
      <c r="JZV34" s="7"/>
      <c r="JZW34" s="7"/>
      <c r="JZX34" s="7"/>
      <c r="JZY34" s="7"/>
      <c r="JZZ34" s="7"/>
      <c r="KAA34" s="7"/>
      <c r="KAB34" s="7"/>
      <c r="KAC34" s="7"/>
      <c r="KAD34" s="7"/>
      <c r="KAE34" s="7"/>
      <c r="KAF34" s="7"/>
      <c r="KAG34" s="7"/>
      <c r="KAH34" s="7"/>
      <c r="KAI34" s="7"/>
      <c r="KAJ34" s="7"/>
      <c r="KAK34" s="7"/>
      <c r="KAL34" s="7"/>
      <c r="KAM34" s="7"/>
      <c r="KAN34" s="7"/>
      <c r="KAO34" s="7"/>
      <c r="KAP34" s="7"/>
      <c r="KAQ34" s="7"/>
      <c r="KAR34" s="7"/>
      <c r="KAS34" s="7"/>
      <c r="KAT34" s="7"/>
      <c r="KAU34" s="7"/>
      <c r="KAV34" s="7"/>
      <c r="KAW34" s="7"/>
      <c r="KAX34" s="7"/>
      <c r="KAY34" s="7"/>
      <c r="KAZ34" s="7"/>
      <c r="KBA34" s="7"/>
      <c r="KBB34" s="7"/>
      <c r="KBC34" s="7"/>
      <c r="KBD34" s="7"/>
      <c r="KBE34" s="7"/>
      <c r="KBF34" s="7"/>
      <c r="KBG34" s="7"/>
      <c r="KBH34" s="7"/>
      <c r="KBI34" s="7"/>
      <c r="KBJ34" s="7"/>
      <c r="KBK34" s="7"/>
      <c r="KBL34" s="7"/>
      <c r="KBM34" s="7"/>
      <c r="KBN34" s="7"/>
      <c r="KBO34" s="7"/>
      <c r="KBP34" s="7"/>
      <c r="KBQ34" s="7"/>
      <c r="KBR34" s="7"/>
      <c r="KBS34" s="7"/>
      <c r="KBT34" s="7"/>
      <c r="KBU34" s="7"/>
      <c r="KBV34" s="7"/>
      <c r="KBW34" s="7"/>
      <c r="KBX34" s="7"/>
      <c r="KBY34" s="7"/>
      <c r="KBZ34" s="7"/>
      <c r="KCA34" s="7"/>
      <c r="KCB34" s="7"/>
      <c r="KCC34" s="7"/>
      <c r="KCD34" s="7"/>
      <c r="KCE34" s="7"/>
      <c r="KCF34" s="7"/>
      <c r="KCG34" s="7"/>
      <c r="KCH34" s="7"/>
      <c r="KCI34" s="7"/>
      <c r="KCJ34" s="7"/>
      <c r="KCK34" s="7"/>
      <c r="KCL34" s="7"/>
      <c r="KCM34" s="7"/>
      <c r="KCN34" s="7"/>
      <c r="KCO34" s="7"/>
      <c r="KCP34" s="7"/>
      <c r="KCQ34" s="7"/>
      <c r="KCR34" s="7"/>
      <c r="KCS34" s="7"/>
      <c r="KCT34" s="7"/>
      <c r="KCU34" s="7"/>
      <c r="KCV34" s="7"/>
      <c r="KCW34" s="7"/>
      <c r="KCX34" s="7"/>
      <c r="KCY34" s="7"/>
      <c r="KCZ34" s="7"/>
      <c r="KDA34" s="7"/>
      <c r="KDB34" s="7"/>
      <c r="KDC34" s="7"/>
      <c r="KDD34" s="7"/>
      <c r="KDE34" s="7"/>
      <c r="KDF34" s="7"/>
      <c r="KDG34" s="7"/>
      <c r="KDH34" s="7"/>
      <c r="KDI34" s="7"/>
      <c r="KDJ34" s="7"/>
      <c r="KDK34" s="7"/>
      <c r="KDL34" s="7"/>
      <c r="KDM34" s="7"/>
      <c r="KDN34" s="7"/>
      <c r="KDO34" s="7"/>
      <c r="KDP34" s="7"/>
      <c r="KDQ34" s="7"/>
      <c r="KDR34" s="7"/>
      <c r="KDS34" s="7"/>
      <c r="KDT34" s="7"/>
      <c r="KDU34" s="7"/>
      <c r="KDV34" s="7"/>
      <c r="KDW34" s="7"/>
      <c r="KDX34" s="7"/>
      <c r="KDY34" s="7"/>
      <c r="KDZ34" s="7"/>
      <c r="KEA34" s="7"/>
      <c r="KEB34" s="7"/>
      <c r="KEC34" s="7"/>
      <c r="KED34" s="7"/>
      <c r="KEE34" s="7"/>
      <c r="KEF34" s="7"/>
      <c r="KEG34" s="7"/>
      <c r="KEH34" s="7"/>
      <c r="KEI34" s="7"/>
      <c r="KEJ34" s="7"/>
      <c r="KEK34" s="7"/>
      <c r="KEL34" s="7"/>
      <c r="KEM34" s="7"/>
      <c r="KEN34" s="7"/>
      <c r="KEO34" s="7"/>
      <c r="KEP34" s="7"/>
      <c r="KEQ34" s="7"/>
      <c r="KER34" s="7"/>
      <c r="KES34" s="7"/>
      <c r="KET34" s="7"/>
      <c r="KEU34" s="7"/>
      <c r="KEV34" s="7"/>
      <c r="KEW34" s="7"/>
      <c r="KEX34" s="7"/>
      <c r="KEY34" s="7"/>
      <c r="KEZ34" s="7"/>
      <c r="KFA34" s="7"/>
      <c r="KFB34" s="7"/>
      <c r="KFC34" s="7"/>
      <c r="KFD34" s="7"/>
      <c r="KFE34" s="7"/>
      <c r="KFF34" s="7"/>
      <c r="KFG34" s="7"/>
      <c r="KFH34" s="7"/>
      <c r="KFI34" s="7"/>
      <c r="KFJ34" s="7"/>
      <c r="KFK34" s="7"/>
      <c r="KFL34" s="7"/>
      <c r="KFM34" s="7"/>
      <c r="KFN34" s="7"/>
      <c r="KFO34" s="7"/>
      <c r="KFP34" s="7"/>
      <c r="KFQ34" s="7"/>
      <c r="KFR34" s="7"/>
      <c r="KFS34" s="7"/>
      <c r="KFT34" s="7"/>
      <c r="KFU34" s="7"/>
      <c r="KFV34" s="7"/>
      <c r="KFW34" s="7"/>
      <c r="KFX34" s="7"/>
      <c r="KFY34" s="7"/>
      <c r="KFZ34" s="7"/>
      <c r="KGA34" s="7"/>
      <c r="KGB34" s="7"/>
      <c r="KGC34" s="7"/>
      <c r="KGD34" s="7"/>
      <c r="KGE34" s="7"/>
      <c r="KGF34" s="7"/>
      <c r="KGG34" s="7"/>
      <c r="KGH34" s="7"/>
      <c r="KGI34" s="7"/>
      <c r="KGJ34" s="7"/>
      <c r="KGK34" s="7"/>
      <c r="KGL34" s="7"/>
      <c r="KGM34" s="7"/>
      <c r="KGN34" s="7"/>
      <c r="KGO34" s="7"/>
      <c r="KGP34" s="7"/>
      <c r="KGQ34" s="7"/>
      <c r="KGR34" s="7"/>
      <c r="KGS34" s="7"/>
      <c r="KGT34" s="7"/>
      <c r="KGU34" s="7"/>
      <c r="KGV34" s="7"/>
      <c r="KGW34" s="7"/>
      <c r="KGX34" s="7"/>
      <c r="KGY34" s="7"/>
      <c r="KGZ34" s="7"/>
      <c r="KHA34" s="7"/>
      <c r="KHB34" s="7"/>
      <c r="KHC34" s="7"/>
      <c r="KHD34" s="7"/>
      <c r="KHE34" s="7"/>
      <c r="KHF34" s="7"/>
      <c r="KHG34" s="7"/>
      <c r="KHH34" s="7"/>
      <c r="KHI34" s="7"/>
      <c r="KHJ34" s="7"/>
      <c r="KHK34" s="7"/>
      <c r="KHL34" s="7"/>
      <c r="KHM34" s="7"/>
      <c r="KHN34" s="7"/>
      <c r="KHO34" s="7"/>
      <c r="KHP34" s="7"/>
      <c r="KHQ34" s="7"/>
      <c r="KHR34" s="7"/>
      <c r="KHS34" s="7"/>
      <c r="KHT34" s="7"/>
      <c r="KHU34" s="7"/>
      <c r="KHV34" s="7"/>
      <c r="KHW34" s="7"/>
      <c r="KHX34" s="7"/>
      <c r="KHY34" s="7"/>
      <c r="KHZ34" s="7"/>
      <c r="KIA34" s="7"/>
      <c r="KIB34" s="7"/>
      <c r="KIC34" s="7"/>
      <c r="KID34" s="7"/>
      <c r="KIE34" s="7"/>
      <c r="KIF34" s="7"/>
      <c r="KIG34" s="7"/>
      <c r="KIH34" s="7"/>
      <c r="KII34" s="7"/>
      <c r="KIJ34" s="7"/>
      <c r="KIK34" s="7"/>
      <c r="KIL34" s="7"/>
      <c r="KIM34" s="7"/>
      <c r="KIN34" s="7"/>
      <c r="KIO34" s="7"/>
      <c r="KIP34" s="7"/>
      <c r="KIQ34" s="7"/>
      <c r="KIR34" s="7"/>
      <c r="KIS34" s="7"/>
      <c r="KIT34" s="7"/>
      <c r="KIU34" s="7"/>
      <c r="KIV34" s="7"/>
      <c r="KIW34" s="7"/>
      <c r="KIX34" s="7"/>
      <c r="KIY34" s="7"/>
      <c r="KIZ34" s="7"/>
      <c r="KJA34" s="7"/>
      <c r="KJB34" s="7"/>
      <c r="KJC34" s="7"/>
      <c r="KJD34" s="7"/>
      <c r="KJE34" s="7"/>
      <c r="KJF34" s="7"/>
      <c r="KJG34" s="7"/>
      <c r="KJH34" s="7"/>
      <c r="KJI34" s="7"/>
      <c r="KJJ34" s="7"/>
      <c r="KJK34" s="7"/>
      <c r="KJL34" s="7"/>
      <c r="KJM34" s="7"/>
      <c r="KJN34" s="7"/>
      <c r="KJO34" s="7"/>
      <c r="KJP34" s="7"/>
      <c r="KJQ34" s="7"/>
      <c r="KJR34" s="7"/>
      <c r="KJS34" s="7"/>
      <c r="KJT34" s="7"/>
      <c r="KJU34" s="7"/>
      <c r="KJV34" s="7"/>
      <c r="KJW34" s="7"/>
      <c r="KJX34" s="7"/>
      <c r="KJY34" s="7"/>
      <c r="KJZ34" s="7"/>
      <c r="KKA34" s="7"/>
      <c r="KKB34" s="7"/>
      <c r="KKC34" s="7"/>
      <c r="KKD34" s="7"/>
      <c r="KKE34" s="7"/>
      <c r="KKF34" s="7"/>
      <c r="KKG34" s="7"/>
      <c r="KKH34" s="7"/>
      <c r="KKI34" s="7"/>
      <c r="KKJ34" s="7"/>
      <c r="KKK34" s="7"/>
      <c r="KKL34" s="7"/>
      <c r="KKM34" s="7"/>
      <c r="KKN34" s="7"/>
      <c r="KKO34" s="7"/>
      <c r="KKP34" s="7"/>
      <c r="KKQ34" s="7"/>
      <c r="KKR34" s="7"/>
      <c r="KKS34" s="7"/>
      <c r="KKT34" s="7"/>
      <c r="KKU34" s="7"/>
      <c r="KKV34" s="7"/>
      <c r="KKW34" s="7"/>
      <c r="KKX34" s="7"/>
      <c r="KKY34" s="7"/>
      <c r="KKZ34" s="7"/>
      <c r="KLA34" s="7"/>
      <c r="KLB34" s="7"/>
      <c r="KLC34" s="7"/>
      <c r="KLD34" s="7"/>
      <c r="KLE34" s="7"/>
      <c r="KLF34" s="7"/>
      <c r="KLG34" s="7"/>
      <c r="KLH34" s="7"/>
      <c r="KLI34" s="7"/>
      <c r="KLJ34" s="7"/>
      <c r="KLK34" s="7"/>
      <c r="KLL34" s="7"/>
      <c r="KLM34" s="7"/>
      <c r="KLN34" s="7"/>
      <c r="KLO34" s="7"/>
      <c r="KLP34" s="7"/>
      <c r="KLQ34" s="7"/>
      <c r="KLR34" s="7"/>
      <c r="KLS34" s="7"/>
      <c r="KLT34" s="7"/>
      <c r="KLU34" s="7"/>
      <c r="KLV34" s="7"/>
      <c r="KLW34" s="7"/>
      <c r="KLX34" s="7"/>
      <c r="KLY34" s="7"/>
      <c r="KLZ34" s="7"/>
      <c r="KMA34" s="7"/>
      <c r="KMB34" s="7"/>
      <c r="KMC34" s="7"/>
      <c r="KMD34" s="7"/>
      <c r="KME34" s="7"/>
      <c r="KMF34" s="7"/>
      <c r="KMG34" s="7"/>
      <c r="KMH34" s="7"/>
      <c r="KMI34" s="7"/>
      <c r="KMJ34" s="7"/>
      <c r="KMK34" s="7"/>
      <c r="KML34" s="7"/>
      <c r="KMM34" s="7"/>
      <c r="KMN34" s="7"/>
      <c r="KMO34" s="7"/>
      <c r="KMP34" s="7"/>
      <c r="KMQ34" s="7"/>
      <c r="KMR34" s="7"/>
      <c r="KMS34" s="7"/>
      <c r="KMT34" s="7"/>
      <c r="KMU34" s="7"/>
      <c r="KMV34" s="7"/>
      <c r="KMW34" s="7"/>
      <c r="KMX34" s="7"/>
      <c r="KMY34" s="7"/>
      <c r="KMZ34" s="7"/>
      <c r="KNA34" s="7"/>
      <c r="KNB34" s="7"/>
      <c r="KNC34" s="7"/>
      <c r="KND34" s="7"/>
      <c r="KNE34" s="7"/>
      <c r="KNF34" s="7"/>
      <c r="KNG34" s="7"/>
      <c r="KNH34" s="7"/>
      <c r="KNI34" s="7"/>
      <c r="KNJ34" s="7"/>
      <c r="KNK34" s="7"/>
      <c r="KNL34" s="7"/>
      <c r="KNM34" s="7"/>
      <c r="KNN34" s="7"/>
      <c r="KNO34" s="7"/>
      <c r="KNP34" s="7"/>
      <c r="KNQ34" s="7"/>
      <c r="KNR34" s="7"/>
      <c r="KNS34" s="7"/>
      <c r="KNT34" s="7"/>
      <c r="KNU34" s="7"/>
      <c r="KNV34" s="7"/>
      <c r="KNW34" s="7"/>
      <c r="KNX34" s="7"/>
      <c r="KNY34" s="7"/>
      <c r="KNZ34" s="7"/>
      <c r="KOA34" s="7"/>
      <c r="KOB34" s="7"/>
      <c r="KOC34" s="7"/>
      <c r="KOD34" s="7"/>
      <c r="KOE34" s="7"/>
      <c r="KOF34" s="7"/>
      <c r="KOG34" s="7"/>
      <c r="KOH34" s="7"/>
      <c r="KOI34" s="7"/>
      <c r="KOJ34" s="7"/>
      <c r="KOK34" s="7"/>
      <c r="KOL34" s="7"/>
      <c r="KOM34" s="7"/>
      <c r="KON34" s="7"/>
      <c r="KOO34" s="7"/>
      <c r="KOP34" s="7"/>
      <c r="KOQ34" s="7"/>
      <c r="KOR34" s="7"/>
      <c r="KOS34" s="7"/>
      <c r="KOT34" s="7"/>
      <c r="KOU34" s="7"/>
      <c r="KOV34" s="7"/>
      <c r="KOW34" s="7"/>
      <c r="KOX34" s="7"/>
      <c r="KOY34" s="7"/>
      <c r="KOZ34" s="7"/>
      <c r="KPA34" s="7"/>
      <c r="KPB34" s="7"/>
      <c r="KPC34" s="7"/>
      <c r="KPD34" s="7"/>
      <c r="KPE34" s="7"/>
      <c r="KPF34" s="7"/>
      <c r="KPG34" s="7"/>
      <c r="KPH34" s="7"/>
      <c r="KPI34" s="7"/>
      <c r="KPJ34" s="7"/>
      <c r="KPK34" s="7"/>
      <c r="KPL34" s="7"/>
      <c r="KPM34" s="7"/>
      <c r="KPN34" s="7"/>
      <c r="KPO34" s="7"/>
      <c r="KPP34" s="7"/>
      <c r="KPQ34" s="7"/>
      <c r="KPR34" s="7"/>
      <c r="KPS34" s="7"/>
      <c r="KPT34" s="7"/>
      <c r="KPU34" s="7"/>
      <c r="KPV34" s="7"/>
      <c r="KPW34" s="7"/>
      <c r="KPX34" s="7"/>
      <c r="KPY34" s="7"/>
      <c r="KPZ34" s="7"/>
      <c r="KQA34" s="7"/>
      <c r="KQB34" s="7"/>
      <c r="KQC34" s="7"/>
      <c r="KQD34" s="7"/>
      <c r="KQE34" s="7"/>
      <c r="KQF34" s="7"/>
      <c r="KQG34" s="7"/>
      <c r="KQH34" s="7"/>
      <c r="KQI34" s="7"/>
      <c r="KQJ34" s="7"/>
      <c r="KQK34" s="7"/>
      <c r="KQL34" s="7"/>
      <c r="KQM34" s="7"/>
      <c r="KQN34" s="7"/>
      <c r="KQO34" s="7"/>
      <c r="KQP34" s="7"/>
      <c r="KQQ34" s="7"/>
      <c r="KQR34" s="7"/>
      <c r="KQS34" s="7"/>
      <c r="KQT34" s="7"/>
      <c r="KQU34" s="7"/>
      <c r="KQV34" s="7"/>
      <c r="KQW34" s="7"/>
      <c r="KQX34" s="7"/>
      <c r="KQY34" s="7"/>
      <c r="KQZ34" s="7"/>
      <c r="KRA34" s="7"/>
      <c r="KRB34" s="7"/>
      <c r="KRC34" s="7"/>
      <c r="KRD34" s="7"/>
      <c r="KRE34" s="7"/>
      <c r="KRF34" s="7"/>
      <c r="KRG34" s="7"/>
      <c r="KRH34" s="7"/>
      <c r="KRI34" s="7"/>
      <c r="KRJ34" s="7"/>
      <c r="KRK34" s="7"/>
      <c r="KRL34" s="7"/>
      <c r="KRM34" s="7"/>
      <c r="KRN34" s="7"/>
      <c r="KRO34" s="7"/>
      <c r="KRP34" s="7"/>
      <c r="KRQ34" s="7"/>
      <c r="KRR34" s="7"/>
      <c r="KRS34" s="7"/>
      <c r="KRT34" s="7"/>
      <c r="KRU34" s="7"/>
      <c r="KRV34" s="7"/>
      <c r="KRW34" s="7"/>
      <c r="KRX34" s="7"/>
      <c r="KRY34" s="7"/>
      <c r="KRZ34" s="7"/>
      <c r="KSA34" s="7"/>
      <c r="KSB34" s="7"/>
      <c r="KSC34" s="7"/>
      <c r="KSD34" s="7"/>
      <c r="KSE34" s="7"/>
      <c r="KSF34" s="7"/>
      <c r="KSG34" s="7"/>
      <c r="KSH34" s="7"/>
      <c r="KSI34" s="7"/>
      <c r="KSJ34" s="7"/>
      <c r="KSK34" s="7"/>
      <c r="KSL34" s="7"/>
      <c r="KSM34" s="7"/>
      <c r="KSN34" s="7"/>
      <c r="KSO34" s="7"/>
      <c r="KSP34" s="7"/>
      <c r="KSQ34" s="7"/>
      <c r="KSR34" s="7"/>
      <c r="KSS34" s="7"/>
      <c r="KST34" s="7"/>
      <c r="KSU34" s="7"/>
      <c r="KSV34" s="7"/>
      <c r="KSW34" s="7"/>
      <c r="KSX34" s="7"/>
      <c r="KSY34" s="7"/>
      <c r="KSZ34" s="7"/>
      <c r="KTA34" s="7"/>
      <c r="KTB34" s="7"/>
      <c r="KTC34" s="7"/>
      <c r="KTD34" s="7"/>
      <c r="KTE34" s="7"/>
      <c r="KTF34" s="7"/>
      <c r="KTG34" s="7"/>
      <c r="KTH34" s="7"/>
      <c r="KTI34" s="7"/>
      <c r="KTJ34" s="7"/>
      <c r="KTK34" s="7"/>
      <c r="KTL34" s="7"/>
      <c r="KTM34" s="7"/>
      <c r="KTN34" s="7"/>
      <c r="KTO34" s="7"/>
      <c r="KTP34" s="7"/>
      <c r="KTQ34" s="7"/>
      <c r="KTR34" s="7"/>
      <c r="KTS34" s="7"/>
      <c r="KTT34" s="7"/>
      <c r="KTU34" s="7"/>
      <c r="KTV34" s="7"/>
      <c r="KTW34" s="7"/>
      <c r="KTX34" s="7"/>
      <c r="KTY34" s="7"/>
      <c r="KTZ34" s="7"/>
      <c r="KUA34" s="7"/>
      <c r="KUB34" s="7"/>
      <c r="KUC34" s="7"/>
      <c r="KUD34" s="7"/>
      <c r="KUE34" s="7"/>
      <c r="KUF34" s="7"/>
      <c r="KUG34" s="7"/>
      <c r="KUH34" s="7"/>
      <c r="KUI34" s="7"/>
      <c r="KUJ34" s="7"/>
      <c r="KUK34" s="7"/>
      <c r="KUL34" s="7"/>
      <c r="KUM34" s="7"/>
      <c r="KUN34" s="7"/>
      <c r="KUO34" s="7"/>
      <c r="KUP34" s="7"/>
      <c r="KUQ34" s="7"/>
      <c r="KUR34" s="7"/>
      <c r="KUS34" s="7"/>
      <c r="KUT34" s="7"/>
      <c r="KUU34" s="7"/>
      <c r="KUV34" s="7"/>
      <c r="KUW34" s="7"/>
      <c r="KUX34" s="7"/>
      <c r="KUY34" s="7"/>
      <c r="KUZ34" s="7"/>
      <c r="KVA34" s="7"/>
      <c r="KVB34" s="7"/>
      <c r="KVC34" s="7"/>
      <c r="KVD34" s="7"/>
      <c r="KVE34" s="7"/>
      <c r="KVF34" s="7"/>
      <c r="KVG34" s="7"/>
      <c r="KVH34" s="7"/>
      <c r="KVI34" s="7"/>
      <c r="KVJ34" s="7"/>
      <c r="KVK34" s="7"/>
      <c r="KVL34" s="7"/>
      <c r="KVM34" s="7"/>
      <c r="KVN34" s="7"/>
      <c r="KVO34" s="7"/>
      <c r="KVP34" s="7"/>
      <c r="KVQ34" s="7"/>
      <c r="KVR34" s="7"/>
      <c r="KVS34" s="7"/>
      <c r="KVT34" s="7"/>
      <c r="KVU34" s="7"/>
      <c r="KVV34" s="7"/>
      <c r="KVW34" s="7"/>
      <c r="KVX34" s="7"/>
      <c r="KVY34" s="7"/>
      <c r="KVZ34" s="7"/>
      <c r="KWA34" s="7"/>
      <c r="KWB34" s="7"/>
      <c r="KWC34" s="7"/>
      <c r="KWD34" s="7"/>
      <c r="KWE34" s="7"/>
      <c r="KWF34" s="7"/>
      <c r="KWG34" s="7"/>
      <c r="KWH34" s="7"/>
      <c r="KWI34" s="7"/>
      <c r="KWJ34" s="7"/>
      <c r="KWK34" s="7"/>
      <c r="KWL34" s="7"/>
      <c r="KWM34" s="7"/>
      <c r="KWN34" s="7"/>
      <c r="KWO34" s="7"/>
      <c r="KWP34" s="7"/>
      <c r="KWQ34" s="7"/>
      <c r="KWR34" s="7"/>
      <c r="KWS34" s="7"/>
      <c r="KWT34" s="7"/>
      <c r="KWU34" s="7"/>
      <c r="KWV34" s="7"/>
      <c r="KWW34" s="7"/>
      <c r="KWX34" s="7"/>
      <c r="KWY34" s="7"/>
      <c r="KWZ34" s="7"/>
      <c r="KXA34" s="7"/>
      <c r="KXB34" s="7"/>
      <c r="KXC34" s="7"/>
      <c r="KXD34" s="7"/>
      <c r="KXE34" s="7"/>
      <c r="KXF34" s="7"/>
      <c r="KXG34" s="7"/>
      <c r="KXH34" s="7"/>
      <c r="KXI34" s="7"/>
      <c r="KXJ34" s="7"/>
      <c r="KXK34" s="7"/>
      <c r="KXL34" s="7"/>
      <c r="KXM34" s="7"/>
      <c r="KXN34" s="7"/>
      <c r="KXO34" s="7"/>
      <c r="KXP34" s="7"/>
      <c r="KXQ34" s="7"/>
      <c r="KXR34" s="7"/>
      <c r="KXS34" s="7"/>
      <c r="KXT34" s="7"/>
      <c r="KXU34" s="7"/>
      <c r="KXV34" s="7"/>
      <c r="KXW34" s="7"/>
      <c r="KXX34" s="7"/>
      <c r="KXY34" s="7"/>
      <c r="KXZ34" s="7"/>
      <c r="KYA34" s="7"/>
      <c r="KYB34" s="7"/>
      <c r="KYC34" s="7"/>
      <c r="KYD34" s="7"/>
      <c r="KYE34" s="7"/>
      <c r="KYF34" s="7"/>
      <c r="KYG34" s="7"/>
      <c r="KYH34" s="7"/>
      <c r="KYI34" s="7"/>
      <c r="KYJ34" s="7"/>
      <c r="KYK34" s="7"/>
      <c r="KYL34" s="7"/>
      <c r="KYM34" s="7"/>
      <c r="KYN34" s="7"/>
      <c r="KYO34" s="7"/>
      <c r="KYP34" s="7"/>
      <c r="KYQ34" s="7"/>
      <c r="KYR34" s="7"/>
      <c r="KYS34" s="7"/>
      <c r="KYT34" s="7"/>
      <c r="KYU34" s="7"/>
      <c r="KYV34" s="7"/>
      <c r="KYW34" s="7"/>
      <c r="KYX34" s="7"/>
      <c r="KYY34" s="7"/>
      <c r="KYZ34" s="7"/>
      <c r="KZA34" s="7"/>
      <c r="KZB34" s="7"/>
      <c r="KZC34" s="7"/>
      <c r="KZD34" s="7"/>
      <c r="KZE34" s="7"/>
      <c r="KZF34" s="7"/>
      <c r="KZG34" s="7"/>
      <c r="KZH34" s="7"/>
      <c r="KZI34" s="7"/>
      <c r="KZJ34" s="7"/>
      <c r="KZK34" s="7"/>
      <c r="KZL34" s="7"/>
      <c r="KZM34" s="7"/>
      <c r="KZN34" s="7"/>
      <c r="KZO34" s="7"/>
      <c r="KZP34" s="7"/>
      <c r="KZQ34" s="7"/>
      <c r="KZR34" s="7"/>
      <c r="KZS34" s="7"/>
      <c r="KZT34" s="7"/>
      <c r="KZU34" s="7"/>
      <c r="KZV34" s="7"/>
      <c r="KZW34" s="7"/>
      <c r="KZX34" s="7"/>
      <c r="KZY34" s="7"/>
      <c r="KZZ34" s="7"/>
      <c r="LAA34" s="7"/>
      <c r="LAB34" s="7"/>
      <c r="LAC34" s="7"/>
      <c r="LAD34" s="7"/>
      <c r="LAE34" s="7"/>
      <c r="LAF34" s="7"/>
      <c r="LAG34" s="7"/>
      <c r="LAH34" s="7"/>
      <c r="LAI34" s="7"/>
      <c r="LAJ34" s="7"/>
      <c r="LAK34" s="7"/>
      <c r="LAL34" s="7"/>
      <c r="LAM34" s="7"/>
      <c r="LAN34" s="7"/>
      <c r="LAO34" s="7"/>
      <c r="LAP34" s="7"/>
      <c r="LAQ34" s="7"/>
      <c r="LAR34" s="7"/>
      <c r="LAS34" s="7"/>
      <c r="LAT34" s="7"/>
      <c r="LAU34" s="7"/>
      <c r="LAV34" s="7"/>
      <c r="LAW34" s="7"/>
      <c r="LAX34" s="7"/>
      <c r="LAY34" s="7"/>
      <c r="LAZ34" s="7"/>
      <c r="LBA34" s="7"/>
      <c r="LBB34" s="7"/>
      <c r="LBC34" s="7"/>
      <c r="LBD34" s="7"/>
      <c r="LBE34" s="7"/>
      <c r="LBF34" s="7"/>
      <c r="LBG34" s="7"/>
      <c r="LBH34" s="7"/>
      <c r="LBI34" s="7"/>
      <c r="LBJ34" s="7"/>
      <c r="LBK34" s="7"/>
      <c r="LBL34" s="7"/>
      <c r="LBM34" s="7"/>
      <c r="LBN34" s="7"/>
      <c r="LBO34" s="7"/>
      <c r="LBP34" s="7"/>
      <c r="LBQ34" s="7"/>
      <c r="LBR34" s="7"/>
      <c r="LBS34" s="7"/>
      <c r="LBT34" s="7"/>
      <c r="LBU34" s="7"/>
      <c r="LBV34" s="7"/>
      <c r="LBW34" s="7"/>
      <c r="LBX34" s="7"/>
      <c r="LBY34" s="7"/>
      <c r="LBZ34" s="7"/>
      <c r="LCA34" s="7"/>
      <c r="LCB34" s="7"/>
      <c r="LCC34" s="7"/>
      <c r="LCD34" s="7"/>
      <c r="LCE34" s="7"/>
      <c r="LCF34" s="7"/>
      <c r="LCG34" s="7"/>
      <c r="LCH34" s="7"/>
      <c r="LCI34" s="7"/>
      <c r="LCJ34" s="7"/>
      <c r="LCK34" s="7"/>
      <c r="LCL34" s="7"/>
      <c r="LCM34" s="7"/>
      <c r="LCN34" s="7"/>
      <c r="LCO34" s="7"/>
      <c r="LCP34" s="7"/>
      <c r="LCQ34" s="7"/>
      <c r="LCR34" s="7"/>
      <c r="LCS34" s="7"/>
      <c r="LCT34" s="7"/>
      <c r="LCU34" s="7"/>
      <c r="LCV34" s="7"/>
      <c r="LCW34" s="7"/>
      <c r="LCX34" s="7"/>
      <c r="LCY34" s="7"/>
      <c r="LCZ34" s="7"/>
      <c r="LDA34" s="7"/>
      <c r="LDB34" s="7"/>
      <c r="LDC34" s="7"/>
      <c r="LDD34" s="7"/>
      <c r="LDE34" s="7"/>
      <c r="LDF34" s="7"/>
      <c r="LDG34" s="7"/>
      <c r="LDH34" s="7"/>
      <c r="LDI34" s="7"/>
      <c r="LDJ34" s="7"/>
      <c r="LDK34" s="7"/>
      <c r="LDL34" s="7"/>
      <c r="LDM34" s="7"/>
      <c r="LDN34" s="7"/>
      <c r="LDO34" s="7"/>
      <c r="LDP34" s="7"/>
      <c r="LDQ34" s="7"/>
      <c r="LDR34" s="7"/>
      <c r="LDS34" s="7"/>
      <c r="LDT34" s="7"/>
      <c r="LDU34" s="7"/>
      <c r="LDV34" s="7"/>
      <c r="LDW34" s="7"/>
      <c r="LDX34" s="7"/>
      <c r="LDY34" s="7"/>
      <c r="LDZ34" s="7"/>
      <c r="LEA34" s="7"/>
      <c r="LEB34" s="7"/>
      <c r="LEC34" s="7"/>
      <c r="LED34" s="7"/>
      <c r="LEE34" s="7"/>
      <c r="LEF34" s="7"/>
      <c r="LEG34" s="7"/>
      <c r="LEH34" s="7"/>
      <c r="LEI34" s="7"/>
      <c r="LEJ34" s="7"/>
      <c r="LEK34" s="7"/>
      <c r="LEL34" s="7"/>
      <c r="LEM34" s="7"/>
      <c r="LEN34" s="7"/>
      <c r="LEO34" s="7"/>
      <c r="LEP34" s="7"/>
      <c r="LEQ34" s="7"/>
      <c r="LER34" s="7"/>
      <c r="LES34" s="7"/>
      <c r="LET34" s="7"/>
      <c r="LEU34" s="7"/>
      <c r="LEV34" s="7"/>
      <c r="LEW34" s="7"/>
      <c r="LEX34" s="7"/>
      <c r="LEY34" s="7"/>
      <c r="LEZ34" s="7"/>
      <c r="LFA34" s="7"/>
      <c r="LFB34" s="7"/>
      <c r="LFC34" s="7"/>
      <c r="LFD34" s="7"/>
      <c r="LFE34" s="7"/>
      <c r="LFF34" s="7"/>
      <c r="LFG34" s="7"/>
      <c r="LFH34" s="7"/>
      <c r="LFI34" s="7"/>
      <c r="LFJ34" s="7"/>
      <c r="LFK34" s="7"/>
      <c r="LFL34" s="7"/>
      <c r="LFM34" s="7"/>
      <c r="LFN34" s="7"/>
      <c r="LFO34" s="7"/>
      <c r="LFP34" s="7"/>
      <c r="LFQ34" s="7"/>
      <c r="LFR34" s="7"/>
      <c r="LFS34" s="7"/>
      <c r="LFT34" s="7"/>
      <c r="LFU34" s="7"/>
      <c r="LFV34" s="7"/>
      <c r="LFW34" s="7"/>
      <c r="LFX34" s="7"/>
      <c r="LFY34" s="7"/>
      <c r="LFZ34" s="7"/>
      <c r="LGA34" s="7"/>
      <c r="LGB34" s="7"/>
      <c r="LGC34" s="7"/>
      <c r="LGD34" s="7"/>
      <c r="LGE34" s="7"/>
      <c r="LGF34" s="7"/>
      <c r="LGG34" s="7"/>
      <c r="LGH34" s="7"/>
      <c r="LGI34" s="7"/>
      <c r="LGJ34" s="7"/>
      <c r="LGK34" s="7"/>
      <c r="LGL34" s="7"/>
      <c r="LGM34" s="7"/>
      <c r="LGN34" s="7"/>
      <c r="LGO34" s="7"/>
      <c r="LGP34" s="7"/>
      <c r="LGQ34" s="7"/>
      <c r="LGR34" s="7"/>
      <c r="LGS34" s="7"/>
      <c r="LGT34" s="7"/>
      <c r="LGU34" s="7"/>
      <c r="LGV34" s="7"/>
      <c r="LGW34" s="7"/>
      <c r="LGX34" s="7"/>
      <c r="LGY34" s="7"/>
      <c r="LGZ34" s="7"/>
      <c r="LHA34" s="7"/>
      <c r="LHB34" s="7"/>
      <c r="LHC34" s="7"/>
      <c r="LHD34" s="7"/>
      <c r="LHE34" s="7"/>
      <c r="LHF34" s="7"/>
      <c r="LHG34" s="7"/>
      <c r="LHH34" s="7"/>
      <c r="LHI34" s="7"/>
      <c r="LHJ34" s="7"/>
      <c r="LHK34" s="7"/>
      <c r="LHL34" s="7"/>
      <c r="LHM34" s="7"/>
      <c r="LHN34" s="7"/>
      <c r="LHO34" s="7"/>
      <c r="LHP34" s="7"/>
      <c r="LHQ34" s="7"/>
      <c r="LHR34" s="7"/>
      <c r="LHS34" s="7"/>
      <c r="LHT34" s="7"/>
      <c r="LHU34" s="7"/>
      <c r="LHV34" s="7"/>
      <c r="LHW34" s="7"/>
      <c r="LHX34" s="7"/>
      <c r="LHY34" s="7"/>
      <c r="LHZ34" s="7"/>
      <c r="LIA34" s="7"/>
      <c r="LIB34" s="7"/>
      <c r="LIC34" s="7"/>
      <c r="LID34" s="7"/>
      <c r="LIE34" s="7"/>
      <c r="LIF34" s="7"/>
      <c r="LIG34" s="7"/>
      <c r="LIH34" s="7"/>
      <c r="LII34" s="7"/>
      <c r="LIJ34" s="7"/>
      <c r="LIK34" s="7"/>
      <c r="LIL34" s="7"/>
      <c r="LIM34" s="7"/>
      <c r="LIN34" s="7"/>
      <c r="LIO34" s="7"/>
      <c r="LIP34" s="7"/>
      <c r="LIQ34" s="7"/>
      <c r="LIR34" s="7"/>
      <c r="LIS34" s="7"/>
      <c r="LIT34" s="7"/>
      <c r="LIU34" s="7"/>
      <c r="LIV34" s="7"/>
      <c r="LIW34" s="7"/>
      <c r="LIX34" s="7"/>
      <c r="LIY34" s="7"/>
      <c r="LIZ34" s="7"/>
      <c r="LJA34" s="7"/>
      <c r="LJB34" s="7"/>
      <c r="LJC34" s="7"/>
      <c r="LJD34" s="7"/>
      <c r="LJE34" s="7"/>
      <c r="LJF34" s="7"/>
      <c r="LJG34" s="7"/>
      <c r="LJH34" s="7"/>
      <c r="LJI34" s="7"/>
      <c r="LJJ34" s="7"/>
      <c r="LJK34" s="7"/>
      <c r="LJL34" s="7"/>
      <c r="LJM34" s="7"/>
      <c r="LJN34" s="7"/>
      <c r="LJO34" s="7"/>
      <c r="LJP34" s="7"/>
      <c r="LJQ34" s="7"/>
      <c r="LJR34" s="7"/>
      <c r="LJS34" s="7"/>
      <c r="LJT34" s="7"/>
      <c r="LJU34" s="7"/>
      <c r="LJV34" s="7"/>
      <c r="LJW34" s="7"/>
      <c r="LJX34" s="7"/>
      <c r="LJY34" s="7"/>
      <c r="LJZ34" s="7"/>
      <c r="LKA34" s="7"/>
      <c r="LKB34" s="7"/>
      <c r="LKC34" s="7"/>
      <c r="LKD34" s="7"/>
      <c r="LKE34" s="7"/>
      <c r="LKF34" s="7"/>
      <c r="LKG34" s="7"/>
      <c r="LKH34" s="7"/>
      <c r="LKI34" s="7"/>
      <c r="LKJ34" s="7"/>
      <c r="LKK34" s="7"/>
      <c r="LKL34" s="7"/>
      <c r="LKM34" s="7"/>
      <c r="LKN34" s="7"/>
      <c r="LKO34" s="7"/>
      <c r="LKP34" s="7"/>
      <c r="LKQ34" s="7"/>
      <c r="LKR34" s="7"/>
      <c r="LKS34" s="7"/>
      <c r="LKT34" s="7"/>
      <c r="LKU34" s="7"/>
      <c r="LKV34" s="7"/>
      <c r="LKW34" s="7"/>
      <c r="LKX34" s="7"/>
      <c r="LKY34" s="7"/>
      <c r="LKZ34" s="7"/>
      <c r="LLA34" s="7"/>
      <c r="LLB34" s="7"/>
      <c r="LLC34" s="7"/>
      <c r="LLD34" s="7"/>
      <c r="LLE34" s="7"/>
      <c r="LLF34" s="7"/>
      <c r="LLG34" s="7"/>
      <c r="LLH34" s="7"/>
      <c r="LLI34" s="7"/>
      <c r="LLJ34" s="7"/>
      <c r="LLK34" s="7"/>
      <c r="LLL34" s="7"/>
      <c r="LLM34" s="7"/>
      <c r="LLN34" s="7"/>
      <c r="LLO34" s="7"/>
      <c r="LLP34" s="7"/>
      <c r="LLQ34" s="7"/>
      <c r="LLR34" s="7"/>
      <c r="LLS34" s="7"/>
      <c r="LLT34" s="7"/>
      <c r="LLU34" s="7"/>
      <c r="LLV34" s="7"/>
      <c r="LLW34" s="7"/>
      <c r="LLX34" s="7"/>
      <c r="LLY34" s="7"/>
      <c r="LLZ34" s="7"/>
      <c r="LMA34" s="7"/>
      <c r="LMB34" s="7"/>
      <c r="LMC34" s="7"/>
      <c r="LMD34" s="7"/>
      <c r="LME34" s="7"/>
      <c r="LMF34" s="7"/>
      <c r="LMG34" s="7"/>
      <c r="LMH34" s="7"/>
      <c r="LMI34" s="7"/>
      <c r="LMJ34" s="7"/>
      <c r="LMK34" s="7"/>
      <c r="LML34" s="7"/>
      <c r="LMM34" s="7"/>
      <c r="LMN34" s="7"/>
      <c r="LMO34" s="7"/>
      <c r="LMP34" s="7"/>
      <c r="LMQ34" s="7"/>
      <c r="LMR34" s="7"/>
      <c r="LMS34" s="7"/>
      <c r="LMT34" s="7"/>
      <c r="LMU34" s="7"/>
      <c r="LMV34" s="7"/>
      <c r="LMW34" s="7"/>
      <c r="LMX34" s="7"/>
      <c r="LMY34" s="7"/>
      <c r="LMZ34" s="7"/>
      <c r="LNA34" s="7"/>
      <c r="LNB34" s="7"/>
      <c r="LNC34" s="7"/>
      <c r="LND34" s="7"/>
      <c r="LNE34" s="7"/>
      <c r="LNF34" s="7"/>
      <c r="LNG34" s="7"/>
      <c r="LNH34" s="7"/>
      <c r="LNI34" s="7"/>
      <c r="LNJ34" s="7"/>
      <c r="LNK34" s="7"/>
      <c r="LNL34" s="7"/>
      <c r="LNM34" s="7"/>
      <c r="LNN34" s="7"/>
      <c r="LNO34" s="7"/>
      <c r="LNP34" s="7"/>
      <c r="LNQ34" s="7"/>
      <c r="LNR34" s="7"/>
      <c r="LNS34" s="7"/>
      <c r="LNT34" s="7"/>
      <c r="LNU34" s="7"/>
      <c r="LNV34" s="7"/>
      <c r="LNW34" s="7"/>
      <c r="LNX34" s="7"/>
      <c r="LNY34" s="7"/>
      <c r="LNZ34" s="7"/>
      <c r="LOA34" s="7"/>
      <c r="LOB34" s="7"/>
      <c r="LOC34" s="7"/>
      <c r="LOD34" s="7"/>
      <c r="LOE34" s="7"/>
      <c r="LOF34" s="7"/>
      <c r="LOG34" s="7"/>
      <c r="LOH34" s="7"/>
      <c r="LOI34" s="7"/>
      <c r="LOJ34" s="7"/>
      <c r="LOK34" s="7"/>
      <c r="LOL34" s="7"/>
      <c r="LOM34" s="7"/>
      <c r="LON34" s="7"/>
      <c r="LOO34" s="7"/>
      <c r="LOP34" s="7"/>
      <c r="LOQ34" s="7"/>
      <c r="LOR34" s="7"/>
      <c r="LOS34" s="7"/>
      <c r="LOT34" s="7"/>
      <c r="LOU34" s="7"/>
      <c r="LOV34" s="7"/>
      <c r="LOW34" s="7"/>
      <c r="LOX34" s="7"/>
      <c r="LOY34" s="7"/>
      <c r="LOZ34" s="7"/>
      <c r="LPA34" s="7"/>
      <c r="LPB34" s="7"/>
      <c r="LPC34" s="7"/>
      <c r="LPD34" s="7"/>
      <c r="LPE34" s="7"/>
      <c r="LPF34" s="7"/>
      <c r="LPG34" s="7"/>
      <c r="LPH34" s="7"/>
      <c r="LPI34" s="7"/>
      <c r="LPJ34" s="7"/>
      <c r="LPK34" s="7"/>
      <c r="LPL34" s="7"/>
      <c r="LPM34" s="7"/>
      <c r="LPN34" s="7"/>
      <c r="LPO34" s="7"/>
      <c r="LPP34" s="7"/>
      <c r="LPQ34" s="7"/>
      <c r="LPR34" s="7"/>
      <c r="LPS34" s="7"/>
      <c r="LPT34" s="7"/>
      <c r="LPU34" s="7"/>
      <c r="LPV34" s="7"/>
      <c r="LPW34" s="7"/>
      <c r="LPX34" s="7"/>
      <c r="LPY34" s="7"/>
      <c r="LPZ34" s="7"/>
      <c r="LQA34" s="7"/>
      <c r="LQB34" s="7"/>
      <c r="LQC34" s="7"/>
      <c r="LQD34" s="7"/>
      <c r="LQE34" s="7"/>
      <c r="LQF34" s="7"/>
      <c r="LQG34" s="7"/>
      <c r="LQH34" s="7"/>
      <c r="LQI34" s="7"/>
      <c r="LQJ34" s="7"/>
      <c r="LQK34" s="7"/>
      <c r="LQL34" s="7"/>
      <c r="LQM34" s="7"/>
      <c r="LQN34" s="7"/>
      <c r="LQO34" s="7"/>
      <c r="LQP34" s="7"/>
      <c r="LQQ34" s="7"/>
      <c r="LQR34" s="7"/>
      <c r="LQS34" s="7"/>
      <c r="LQT34" s="7"/>
      <c r="LQU34" s="7"/>
      <c r="LQV34" s="7"/>
      <c r="LQW34" s="7"/>
      <c r="LQX34" s="7"/>
      <c r="LQY34" s="7"/>
      <c r="LQZ34" s="7"/>
      <c r="LRA34" s="7"/>
      <c r="LRB34" s="7"/>
      <c r="LRC34" s="7"/>
      <c r="LRD34" s="7"/>
      <c r="LRE34" s="7"/>
      <c r="LRF34" s="7"/>
      <c r="LRG34" s="7"/>
      <c r="LRH34" s="7"/>
      <c r="LRI34" s="7"/>
      <c r="LRJ34" s="7"/>
      <c r="LRK34" s="7"/>
      <c r="LRL34" s="7"/>
      <c r="LRM34" s="7"/>
      <c r="LRN34" s="7"/>
      <c r="LRO34" s="7"/>
      <c r="LRP34" s="7"/>
      <c r="LRQ34" s="7"/>
      <c r="LRR34" s="7"/>
      <c r="LRS34" s="7"/>
      <c r="LRT34" s="7"/>
      <c r="LRU34" s="7"/>
      <c r="LRV34" s="7"/>
      <c r="LRW34" s="7"/>
      <c r="LRX34" s="7"/>
      <c r="LRY34" s="7"/>
      <c r="LRZ34" s="7"/>
      <c r="LSA34" s="7"/>
      <c r="LSB34" s="7"/>
      <c r="LSC34" s="7"/>
      <c r="LSD34" s="7"/>
      <c r="LSE34" s="7"/>
      <c r="LSF34" s="7"/>
      <c r="LSG34" s="7"/>
      <c r="LSH34" s="7"/>
      <c r="LSI34" s="7"/>
      <c r="LSJ34" s="7"/>
      <c r="LSK34" s="7"/>
      <c r="LSL34" s="7"/>
      <c r="LSM34" s="7"/>
      <c r="LSN34" s="7"/>
      <c r="LSO34" s="7"/>
      <c r="LSP34" s="7"/>
      <c r="LSQ34" s="7"/>
      <c r="LSR34" s="7"/>
      <c r="LSS34" s="7"/>
      <c r="LST34" s="7"/>
      <c r="LSU34" s="7"/>
      <c r="LSV34" s="7"/>
      <c r="LSW34" s="7"/>
      <c r="LSX34" s="7"/>
      <c r="LSY34" s="7"/>
      <c r="LSZ34" s="7"/>
      <c r="LTA34" s="7"/>
      <c r="LTB34" s="7"/>
      <c r="LTC34" s="7"/>
      <c r="LTD34" s="7"/>
      <c r="LTE34" s="7"/>
      <c r="LTF34" s="7"/>
      <c r="LTG34" s="7"/>
      <c r="LTH34" s="7"/>
      <c r="LTI34" s="7"/>
      <c r="LTJ34" s="7"/>
      <c r="LTK34" s="7"/>
      <c r="LTL34" s="7"/>
      <c r="LTM34" s="7"/>
      <c r="LTN34" s="7"/>
      <c r="LTO34" s="7"/>
      <c r="LTP34" s="7"/>
      <c r="LTQ34" s="7"/>
      <c r="LTR34" s="7"/>
      <c r="LTS34" s="7"/>
      <c r="LTT34" s="7"/>
      <c r="LTU34" s="7"/>
      <c r="LTV34" s="7"/>
      <c r="LTW34" s="7"/>
      <c r="LTX34" s="7"/>
      <c r="LTY34" s="7"/>
      <c r="LTZ34" s="7"/>
      <c r="LUA34" s="7"/>
      <c r="LUB34" s="7"/>
      <c r="LUC34" s="7"/>
      <c r="LUD34" s="7"/>
      <c r="LUE34" s="7"/>
      <c r="LUF34" s="7"/>
      <c r="LUG34" s="7"/>
      <c r="LUH34" s="7"/>
      <c r="LUI34" s="7"/>
      <c r="LUJ34" s="7"/>
      <c r="LUK34" s="7"/>
      <c r="LUL34" s="7"/>
      <c r="LUM34" s="7"/>
      <c r="LUN34" s="7"/>
      <c r="LUO34" s="7"/>
      <c r="LUP34" s="7"/>
      <c r="LUQ34" s="7"/>
      <c r="LUR34" s="7"/>
      <c r="LUS34" s="7"/>
      <c r="LUT34" s="7"/>
      <c r="LUU34" s="7"/>
      <c r="LUV34" s="7"/>
      <c r="LUW34" s="7"/>
      <c r="LUX34" s="7"/>
      <c r="LUY34" s="7"/>
      <c r="LUZ34" s="7"/>
      <c r="LVA34" s="7"/>
      <c r="LVB34" s="7"/>
      <c r="LVC34" s="7"/>
      <c r="LVD34" s="7"/>
      <c r="LVE34" s="7"/>
      <c r="LVF34" s="7"/>
      <c r="LVG34" s="7"/>
      <c r="LVH34" s="7"/>
      <c r="LVI34" s="7"/>
      <c r="LVJ34" s="7"/>
      <c r="LVK34" s="7"/>
      <c r="LVL34" s="7"/>
      <c r="LVM34" s="7"/>
      <c r="LVN34" s="7"/>
      <c r="LVO34" s="7"/>
      <c r="LVP34" s="7"/>
      <c r="LVQ34" s="7"/>
      <c r="LVR34" s="7"/>
      <c r="LVS34" s="7"/>
      <c r="LVT34" s="7"/>
      <c r="LVU34" s="7"/>
      <c r="LVV34" s="7"/>
      <c r="LVW34" s="7"/>
      <c r="LVX34" s="7"/>
      <c r="LVY34" s="7"/>
      <c r="LVZ34" s="7"/>
      <c r="LWA34" s="7"/>
      <c r="LWB34" s="7"/>
      <c r="LWC34" s="7"/>
      <c r="LWD34" s="7"/>
      <c r="LWE34" s="7"/>
      <c r="LWF34" s="7"/>
      <c r="LWG34" s="7"/>
      <c r="LWH34" s="7"/>
      <c r="LWI34" s="7"/>
      <c r="LWJ34" s="7"/>
      <c r="LWK34" s="7"/>
      <c r="LWL34" s="7"/>
      <c r="LWM34" s="7"/>
      <c r="LWN34" s="7"/>
      <c r="LWO34" s="7"/>
      <c r="LWP34" s="7"/>
      <c r="LWQ34" s="7"/>
      <c r="LWR34" s="7"/>
      <c r="LWS34" s="7"/>
      <c r="LWT34" s="7"/>
      <c r="LWU34" s="7"/>
      <c r="LWV34" s="7"/>
      <c r="LWW34" s="7"/>
      <c r="LWX34" s="7"/>
      <c r="LWY34" s="7"/>
      <c r="LWZ34" s="7"/>
      <c r="LXA34" s="7"/>
      <c r="LXB34" s="7"/>
      <c r="LXC34" s="7"/>
      <c r="LXD34" s="7"/>
      <c r="LXE34" s="7"/>
      <c r="LXF34" s="7"/>
      <c r="LXG34" s="7"/>
      <c r="LXH34" s="7"/>
      <c r="LXI34" s="7"/>
      <c r="LXJ34" s="7"/>
      <c r="LXK34" s="7"/>
      <c r="LXL34" s="7"/>
      <c r="LXM34" s="7"/>
      <c r="LXN34" s="7"/>
      <c r="LXO34" s="7"/>
      <c r="LXP34" s="7"/>
      <c r="LXQ34" s="7"/>
      <c r="LXR34" s="7"/>
      <c r="LXS34" s="7"/>
      <c r="LXT34" s="7"/>
      <c r="LXU34" s="7"/>
      <c r="LXV34" s="7"/>
      <c r="LXW34" s="7"/>
      <c r="LXX34" s="7"/>
      <c r="LXY34" s="7"/>
      <c r="LXZ34" s="7"/>
      <c r="LYA34" s="7"/>
      <c r="LYB34" s="7"/>
      <c r="LYC34" s="7"/>
      <c r="LYD34" s="7"/>
      <c r="LYE34" s="7"/>
      <c r="LYF34" s="7"/>
      <c r="LYG34" s="7"/>
      <c r="LYH34" s="7"/>
      <c r="LYI34" s="7"/>
      <c r="LYJ34" s="7"/>
      <c r="LYK34" s="7"/>
      <c r="LYL34" s="7"/>
      <c r="LYM34" s="7"/>
      <c r="LYN34" s="7"/>
      <c r="LYO34" s="7"/>
      <c r="LYP34" s="7"/>
      <c r="LYQ34" s="7"/>
      <c r="LYR34" s="7"/>
      <c r="LYS34" s="7"/>
      <c r="LYT34" s="7"/>
      <c r="LYU34" s="7"/>
      <c r="LYV34" s="7"/>
      <c r="LYW34" s="7"/>
      <c r="LYX34" s="7"/>
      <c r="LYY34" s="7"/>
      <c r="LYZ34" s="7"/>
      <c r="LZA34" s="7"/>
      <c r="LZB34" s="7"/>
      <c r="LZC34" s="7"/>
      <c r="LZD34" s="7"/>
      <c r="LZE34" s="7"/>
      <c r="LZF34" s="7"/>
      <c r="LZG34" s="7"/>
      <c r="LZH34" s="7"/>
      <c r="LZI34" s="7"/>
      <c r="LZJ34" s="7"/>
      <c r="LZK34" s="7"/>
      <c r="LZL34" s="7"/>
      <c r="LZM34" s="7"/>
      <c r="LZN34" s="7"/>
      <c r="LZO34" s="7"/>
      <c r="LZP34" s="7"/>
      <c r="LZQ34" s="7"/>
      <c r="LZR34" s="7"/>
      <c r="LZS34" s="7"/>
      <c r="LZT34" s="7"/>
      <c r="LZU34" s="7"/>
      <c r="LZV34" s="7"/>
      <c r="LZW34" s="7"/>
      <c r="LZX34" s="7"/>
      <c r="LZY34" s="7"/>
      <c r="LZZ34" s="7"/>
      <c r="MAA34" s="7"/>
      <c r="MAB34" s="7"/>
      <c r="MAC34" s="7"/>
      <c r="MAD34" s="7"/>
      <c r="MAE34" s="7"/>
      <c r="MAF34" s="7"/>
      <c r="MAG34" s="7"/>
      <c r="MAH34" s="7"/>
      <c r="MAI34" s="7"/>
      <c r="MAJ34" s="7"/>
      <c r="MAK34" s="7"/>
      <c r="MAL34" s="7"/>
      <c r="MAM34" s="7"/>
      <c r="MAN34" s="7"/>
      <c r="MAO34" s="7"/>
      <c r="MAP34" s="7"/>
      <c r="MAQ34" s="7"/>
      <c r="MAR34" s="7"/>
      <c r="MAS34" s="7"/>
      <c r="MAT34" s="7"/>
      <c r="MAU34" s="7"/>
      <c r="MAV34" s="7"/>
      <c r="MAW34" s="7"/>
      <c r="MAX34" s="7"/>
      <c r="MAY34" s="7"/>
      <c r="MAZ34" s="7"/>
      <c r="MBA34" s="7"/>
      <c r="MBB34" s="7"/>
      <c r="MBC34" s="7"/>
      <c r="MBD34" s="7"/>
      <c r="MBE34" s="7"/>
      <c r="MBF34" s="7"/>
      <c r="MBG34" s="7"/>
      <c r="MBH34" s="7"/>
      <c r="MBI34" s="7"/>
      <c r="MBJ34" s="7"/>
      <c r="MBK34" s="7"/>
      <c r="MBL34" s="7"/>
      <c r="MBM34" s="7"/>
      <c r="MBN34" s="7"/>
      <c r="MBO34" s="7"/>
      <c r="MBP34" s="7"/>
      <c r="MBQ34" s="7"/>
      <c r="MBR34" s="7"/>
      <c r="MBS34" s="7"/>
      <c r="MBT34" s="7"/>
      <c r="MBU34" s="7"/>
      <c r="MBV34" s="7"/>
      <c r="MBW34" s="7"/>
      <c r="MBX34" s="7"/>
      <c r="MBY34" s="7"/>
      <c r="MBZ34" s="7"/>
      <c r="MCA34" s="7"/>
      <c r="MCB34" s="7"/>
      <c r="MCC34" s="7"/>
      <c r="MCD34" s="7"/>
      <c r="MCE34" s="7"/>
      <c r="MCF34" s="7"/>
      <c r="MCG34" s="7"/>
      <c r="MCH34" s="7"/>
      <c r="MCI34" s="7"/>
      <c r="MCJ34" s="7"/>
      <c r="MCK34" s="7"/>
      <c r="MCL34" s="7"/>
      <c r="MCM34" s="7"/>
      <c r="MCN34" s="7"/>
      <c r="MCO34" s="7"/>
      <c r="MCP34" s="7"/>
      <c r="MCQ34" s="7"/>
      <c r="MCR34" s="7"/>
      <c r="MCS34" s="7"/>
      <c r="MCT34" s="7"/>
      <c r="MCU34" s="7"/>
      <c r="MCV34" s="7"/>
      <c r="MCW34" s="7"/>
      <c r="MCX34" s="7"/>
      <c r="MCY34" s="7"/>
      <c r="MCZ34" s="7"/>
      <c r="MDA34" s="7"/>
      <c r="MDB34" s="7"/>
      <c r="MDC34" s="7"/>
      <c r="MDD34" s="7"/>
      <c r="MDE34" s="7"/>
      <c r="MDF34" s="7"/>
      <c r="MDG34" s="7"/>
      <c r="MDH34" s="7"/>
      <c r="MDI34" s="7"/>
      <c r="MDJ34" s="7"/>
      <c r="MDK34" s="7"/>
      <c r="MDL34" s="7"/>
      <c r="MDM34" s="7"/>
      <c r="MDN34" s="7"/>
      <c r="MDO34" s="7"/>
      <c r="MDP34" s="7"/>
      <c r="MDQ34" s="7"/>
      <c r="MDR34" s="7"/>
      <c r="MDS34" s="7"/>
      <c r="MDT34" s="7"/>
      <c r="MDU34" s="7"/>
      <c r="MDV34" s="7"/>
      <c r="MDW34" s="7"/>
      <c r="MDX34" s="7"/>
      <c r="MDY34" s="7"/>
      <c r="MDZ34" s="7"/>
      <c r="MEA34" s="7"/>
      <c r="MEB34" s="7"/>
      <c r="MEC34" s="7"/>
      <c r="MED34" s="7"/>
      <c r="MEE34" s="7"/>
      <c r="MEF34" s="7"/>
      <c r="MEG34" s="7"/>
      <c r="MEH34" s="7"/>
      <c r="MEI34" s="7"/>
      <c r="MEJ34" s="7"/>
      <c r="MEK34" s="7"/>
      <c r="MEL34" s="7"/>
      <c r="MEM34" s="7"/>
      <c r="MEN34" s="7"/>
      <c r="MEO34" s="7"/>
      <c r="MEP34" s="7"/>
      <c r="MEQ34" s="7"/>
      <c r="MER34" s="7"/>
      <c r="MES34" s="7"/>
      <c r="MET34" s="7"/>
      <c r="MEU34" s="7"/>
      <c r="MEV34" s="7"/>
      <c r="MEW34" s="7"/>
      <c r="MEX34" s="7"/>
      <c r="MEY34" s="7"/>
      <c r="MEZ34" s="7"/>
      <c r="MFA34" s="7"/>
      <c r="MFB34" s="7"/>
      <c r="MFC34" s="7"/>
      <c r="MFD34" s="7"/>
      <c r="MFE34" s="7"/>
      <c r="MFF34" s="7"/>
      <c r="MFG34" s="7"/>
      <c r="MFH34" s="7"/>
      <c r="MFI34" s="7"/>
      <c r="MFJ34" s="7"/>
      <c r="MFK34" s="7"/>
      <c r="MFL34" s="7"/>
      <c r="MFM34" s="7"/>
      <c r="MFN34" s="7"/>
      <c r="MFO34" s="7"/>
      <c r="MFP34" s="7"/>
      <c r="MFQ34" s="7"/>
      <c r="MFR34" s="7"/>
      <c r="MFS34" s="7"/>
      <c r="MFT34" s="7"/>
      <c r="MFU34" s="7"/>
      <c r="MFV34" s="7"/>
      <c r="MFW34" s="7"/>
      <c r="MFX34" s="7"/>
      <c r="MFY34" s="7"/>
      <c r="MFZ34" s="7"/>
      <c r="MGA34" s="7"/>
      <c r="MGB34" s="7"/>
      <c r="MGC34" s="7"/>
      <c r="MGD34" s="7"/>
      <c r="MGE34" s="7"/>
      <c r="MGF34" s="7"/>
      <c r="MGG34" s="7"/>
      <c r="MGH34" s="7"/>
      <c r="MGI34" s="7"/>
      <c r="MGJ34" s="7"/>
      <c r="MGK34" s="7"/>
      <c r="MGL34" s="7"/>
      <c r="MGM34" s="7"/>
      <c r="MGN34" s="7"/>
      <c r="MGO34" s="7"/>
      <c r="MGP34" s="7"/>
      <c r="MGQ34" s="7"/>
      <c r="MGR34" s="7"/>
      <c r="MGS34" s="7"/>
      <c r="MGT34" s="7"/>
      <c r="MGU34" s="7"/>
      <c r="MGV34" s="7"/>
      <c r="MGW34" s="7"/>
      <c r="MGX34" s="7"/>
      <c r="MGY34" s="7"/>
      <c r="MGZ34" s="7"/>
      <c r="MHA34" s="7"/>
      <c r="MHB34" s="7"/>
      <c r="MHC34" s="7"/>
      <c r="MHD34" s="7"/>
      <c r="MHE34" s="7"/>
      <c r="MHF34" s="7"/>
      <c r="MHG34" s="7"/>
      <c r="MHH34" s="7"/>
      <c r="MHI34" s="7"/>
      <c r="MHJ34" s="7"/>
      <c r="MHK34" s="7"/>
      <c r="MHL34" s="7"/>
      <c r="MHM34" s="7"/>
      <c r="MHN34" s="7"/>
      <c r="MHO34" s="7"/>
      <c r="MHP34" s="7"/>
      <c r="MHQ34" s="7"/>
      <c r="MHR34" s="7"/>
      <c r="MHS34" s="7"/>
      <c r="MHT34" s="7"/>
      <c r="MHU34" s="7"/>
      <c r="MHV34" s="7"/>
      <c r="MHW34" s="7"/>
      <c r="MHX34" s="7"/>
      <c r="MHY34" s="7"/>
      <c r="MHZ34" s="7"/>
      <c r="MIA34" s="7"/>
      <c r="MIB34" s="7"/>
      <c r="MIC34" s="7"/>
      <c r="MID34" s="7"/>
      <c r="MIE34" s="7"/>
      <c r="MIF34" s="7"/>
      <c r="MIG34" s="7"/>
      <c r="MIH34" s="7"/>
      <c r="MII34" s="7"/>
      <c r="MIJ34" s="7"/>
      <c r="MIK34" s="7"/>
      <c r="MIL34" s="7"/>
      <c r="MIM34" s="7"/>
      <c r="MIN34" s="7"/>
      <c r="MIO34" s="7"/>
      <c r="MIP34" s="7"/>
      <c r="MIQ34" s="7"/>
      <c r="MIR34" s="7"/>
      <c r="MIS34" s="7"/>
      <c r="MIT34" s="7"/>
      <c r="MIU34" s="7"/>
      <c r="MIV34" s="7"/>
      <c r="MIW34" s="7"/>
      <c r="MIX34" s="7"/>
      <c r="MIY34" s="7"/>
      <c r="MIZ34" s="7"/>
      <c r="MJA34" s="7"/>
      <c r="MJB34" s="7"/>
      <c r="MJC34" s="7"/>
      <c r="MJD34" s="7"/>
      <c r="MJE34" s="7"/>
      <c r="MJF34" s="7"/>
      <c r="MJG34" s="7"/>
      <c r="MJH34" s="7"/>
      <c r="MJI34" s="7"/>
      <c r="MJJ34" s="7"/>
      <c r="MJK34" s="7"/>
      <c r="MJL34" s="7"/>
      <c r="MJM34" s="7"/>
      <c r="MJN34" s="7"/>
      <c r="MJO34" s="7"/>
      <c r="MJP34" s="7"/>
      <c r="MJQ34" s="7"/>
      <c r="MJR34" s="7"/>
      <c r="MJS34" s="7"/>
      <c r="MJT34" s="7"/>
      <c r="MJU34" s="7"/>
      <c r="MJV34" s="7"/>
      <c r="MJW34" s="7"/>
      <c r="MJX34" s="7"/>
      <c r="MJY34" s="7"/>
      <c r="MJZ34" s="7"/>
      <c r="MKA34" s="7"/>
      <c r="MKB34" s="7"/>
      <c r="MKC34" s="7"/>
      <c r="MKD34" s="7"/>
      <c r="MKE34" s="7"/>
      <c r="MKF34" s="7"/>
      <c r="MKG34" s="7"/>
      <c r="MKH34" s="7"/>
      <c r="MKI34" s="7"/>
      <c r="MKJ34" s="7"/>
      <c r="MKK34" s="7"/>
      <c r="MKL34" s="7"/>
      <c r="MKM34" s="7"/>
      <c r="MKN34" s="7"/>
      <c r="MKO34" s="7"/>
      <c r="MKP34" s="7"/>
      <c r="MKQ34" s="7"/>
      <c r="MKR34" s="7"/>
      <c r="MKS34" s="7"/>
      <c r="MKT34" s="7"/>
      <c r="MKU34" s="7"/>
      <c r="MKV34" s="7"/>
      <c r="MKW34" s="7"/>
      <c r="MKX34" s="7"/>
      <c r="MKY34" s="7"/>
      <c r="MKZ34" s="7"/>
      <c r="MLA34" s="7"/>
      <c r="MLB34" s="7"/>
      <c r="MLC34" s="7"/>
      <c r="MLD34" s="7"/>
      <c r="MLE34" s="7"/>
      <c r="MLF34" s="7"/>
      <c r="MLG34" s="7"/>
      <c r="MLH34" s="7"/>
      <c r="MLI34" s="7"/>
      <c r="MLJ34" s="7"/>
      <c r="MLK34" s="7"/>
      <c r="MLL34" s="7"/>
      <c r="MLM34" s="7"/>
      <c r="MLN34" s="7"/>
      <c r="MLO34" s="7"/>
      <c r="MLP34" s="7"/>
      <c r="MLQ34" s="7"/>
      <c r="MLR34" s="7"/>
      <c r="MLS34" s="7"/>
      <c r="MLT34" s="7"/>
      <c r="MLU34" s="7"/>
      <c r="MLV34" s="7"/>
      <c r="MLW34" s="7"/>
      <c r="MLX34" s="7"/>
      <c r="MLY34" s="7"/>
      <c r="MLZ34" s="7"/>
      <c r="MMA34" s="7"/>
      <c r="MMB34" s="7"/>
      <c r="MMC34" s="7"/>
      <c r="MMD34" s="7"/>
      <c r="MME34" s="7"/>
      <c r="MMF34" s="7"/>
      <c r="MMG34" s="7"/>
      <c r="MMH34" s="7"/>
      <c r="MMI34" s="7"/>
      <c r="MMJ34" s="7"/>
      <c r="MMK34" s="7"/>
      <c r="MML34" s="7"/>
      <c r="MMM34" s="7"/>
      <c r="MMN34" s="7"/>
      <c r="MMO34" s="7"/>
      <c r="MMP34" s="7"/>
      <c r="MMQ34" s="7"/>
      <c r="MMR34" s="7"/>
      <c r="MMS34" s="7"/>
      <c r="MMT34" s="7"/>
      <c r="MMU34" s="7"/>
      <c r="MMV34" s="7"/>
      <c r="MMW34" s="7"/>
      <c r="MMX34" s="7"/>
      <c r="MMY34" s="7"/>
      <c r="MMZ34" s="7"/>
      <c r="MNA34" s="7"/>
      <c r="MNB34" s="7"/>
      <c r="MNC34" s="7"/>
      <c r="MND34" s="7"/>
      <c r="MNE34" s="7"/>
      <c r="MNF34" s="7"/>
      <c r="MNG34" s="7"/>
      <c r="MNH34" s="7"/>
      <c r="MNI34" s="7"/>
      <c r="MNJ34" s="7"/>
      <c r="MNK34" s="7"/>
      <c r="MNL34" s="7"/>
      <c r="MNM34" s="7"/>
      <c r="MNN34" s="7"/>
      <c r="MNO34" s="7"/>
      <c r="MNP34" s="7"/>
      <c r="MNQ34" s="7"/>
      <c r="MNR34" s="7"/>
      <c r="MNS34" s="7"/>
      <c r="MNT34" s="7"/>
      <c r="MNU34" s="7"/>
      <c r="MNV34" s="7"/>
      <c r="MNW34" s="7"/>
      <c r="MNX34" s="7"/>
      <c r="MNY34" s="7"/>
      <c r="MNZ34" s="7"/>
      <c r="MOA34" s="7"/>
      <c r="MOB34" s="7"/>
      <c r="MOC34" s="7"/>
      <c r="MOD34" s="7"/>
      <c r="MOE34" s="7"/>
      <c r="MOF34" s="7"/>
      <c r="MOG34" s="7"/>
      <c r="MOH34" s="7"/>
      <c r="MOI34" s="7"/>
      <c r="MOJ34" s="7"/>
      <c r="MOK34" s="7"/>
      <c r="MOL34" s="7"/>
      <c r="MOM34" s="7"/>
      <c r="MON34" s="7"/>
      <c r="MOO34" s="7"/>
      <c r="MOP34" s="7"/>
      <c r="MOQ34" s="7"/>
      <c r="MOR34" s="7"/>
      <c r="MOS34" s="7"/>
      <c r="MOT34" s="7"/>
      <c r="MOU34" s="7"/>
      <c r="MOV34" s="7"/>
      <c r="MOW34" s="7"/>
      <c r="MOX34" s="7"/>
      <c r="MOY34" s="7"/>
      <c r="MOZ34" s="7"/>
      <c r="MPA34" s="7"/>
      <c r="MPB34" s="7"/>
      <c r="MPC34" s="7"/>
      <c r="MPD34" s="7"/>
      <c r="MPE34" s="7"/>
      <c r="MPF34" s="7"/>
      <c r="MPG34" s="7"/>
      <c r="MPH34" s="7"/>
      <c r="MPI34" s="7"/>
      <c r="MPJ34" s="7"/>
      <c r="MPK34" s="7"/>
      <c r="MPL34" s="7"/>
      <c r="MPM34" s="7"/>
      <c r="MPN34" s="7"/>
      <c r="MPO34" s="7"/>
      <c r="MPP34" s="7"/>
      <c r="MPQ34" s="7"/>
      <c r="MPR34" s="7"/>
      <c r="MPS34" s="7"/>
      <c r="MPT34" s="7"/>
      <c r="MPU34" s="7"/>
      <c r="MPV34" s="7"/>
      <c r="MPW34" s="7"/>
      <c r="MPX34" s="7"/>
      <c r="MPY34" s="7"/>
      <c r="MPZ34" s="7"/>
      <c r="MQA34" s="7"/>
      <c r="MQB34" s="7"/>
      <c r="MQC34" s="7"/>
      <c r="MQD34" s="7"/>
      <c r="MQE34" s="7"/>
      <c r="MQF34" s="7"/>
      <c r="MQG34" s="7"/>
      <c r="MQH34" s="7"/>
      <c r="MQI34" s="7"/>
      <c r="MQJ34" s="7"/>
      <c r="MQK34" s="7"/>
      <c r="MQL34" s="7"/>
      <c r="MQM34" s="7"/>
      <c r="MQN34" s="7"/>
      <c r="MQO34" s="7"/>
      <c r="MQP34" s="7"/>
      <c r="MQQ34" s="7"/>
      <c r="MQR34" s="7"/>
      <c r="MQS34" s="7"/>
      <c r="MQT34" s="7"/>
      <c r="MQU34" s="7"/>
      <c r="MQV34" s="7"/>
      <c r="MQW34" s="7"/>
      <c r="MQX34" s="7"/>
      <c r="MQY34" s="7"/>
      <c r="MQZ34" s="7"/>
      <c r="MRA34" s="7"/>
      <c r="MRB34" s="7"/>
      <c r="MRC34" s="7"/>
      <c r="MRD34" s="7"/>
      <c r="MRE34" s="7"/>
      <c r="MRF34" s="7"/>
      <c r="MRG34" s="7"/>
      <c r="MRH34" s="7"/>
      <c r="MRI34" s="7"/>
      <c r="MRJ34" s="7"/>
      <c r="MRK34" s="7"/>
      <c r="MRL34" s="7"/>
      <c r="MRM34" s="7"/>
      <c r="MRN34" s="7"/>
      <c r="MRO34" s="7"/>
      <c r="MRP34" s="7"/>
      <c r="MRQ34" s="7"/>
      <c r="MRR34" s="7"/>
      <c r="MRS34" s="7"/>
      <c r="MRT34" s="7"/>
      <c r="MRU34" s="7"/>
      <c r="MRV34" s="7"/>
      <c r="MRW34" s="7"/>
      <c r="MRX34" s="7"/>
      <c r="MRY34" s="7"/>
      <c r="MRZ34" s="7"/>
      <c r="MSA34" s="7"/>
      <c r="MSB34" s="7"/>
      <c r="MSC34" s="7"/>
      <c r="MSD34" s="7"/>
      <c r="MSE34" s="7"/>
      <c r="MSF34" s="7"/>
      <c r="MSG34" s="7"/>
      <c r="MSH34" s="7"/>
      <c r="MSI34" s="7"/>
      <c r="MSJ34" s="7"/>
      <c r="MSK34" s="7"/>
      <c r="MSL34" s="7"/>
      <c r="MSM34" s="7"/>
      <c r="MSN34" s="7"/>
      <c r="MSO34" s="7"/>
      <c r="MSP34" s="7"/>
      <c r="MSQ34" s="7"/>
      <c r="MSR34" s="7"/>
      <c r="MSS34" s="7"/>
      <c r="MST34" s="7"/>
      <c r="MSU34" s="7"/>
      <c r="MSV34" s="7"/>
      <c r="MSW34" s="7"/>
      <c r="MSX34" s="7"/>
      <c r="MSY34" s="7"/>
      <c r="MSZ34" s="7"/>
      <c r="MTA34" s="7"/>
      <c r="MTB34" s="7"/>
      <c r="MTC34" s="7"/>
      <c r="MTD34" s="7"/>
      <c r="MTE34" s="7"/>
      <c r="MTF34" s="7"/>
      <c r="MTG34" s="7"/>
      <c r="MTH34" s="7"/>
      <c r="MTI34" s="7"/>
      <c r="MTJ34" s="7"/>
      <c r="MTK34" s="7"/>
      <c r="MTL34" s="7"/>
      <c r="MTM34" s="7"/>
      <c r="MTN34" s="7"/>
      <c r="MTO34" s="7"/>
      <c r="MTP34" s="7"/>
      <c r="MTQ34" s="7"/>
      <c r="MTR34" s="7"/>
      <c r="MTS34" s="7"/>
      <c r="MTT34" s="7"/>
      <c r="MTU34" s="7"/>
      <c r="MTV34" s="7"/>
      <c r="MTW34" s="7"/>
      <c r="MTX34" s="7"/>
      <c r="MTY34" s="7"/>
      <c r="MTZ34" s="7"/>
      <c r="MUA34" s="7"/>
      <c r="MUB34" s="7"/>
      <c r="MUC34" s="7"/>
      <c r="MUD34" s="7"/>
      <c r="MUE34" s="7"/>
      <c r="MUF34" s="7"/>
      <c r="MUG34" s="7"/>
      <c r="MUH34" s="7"/>
      <c r="MUI34" s="7"/>
      <c r="MUJ34" s="7"/>
      <c r="MUK34" s="7"/>
      <c r="MUL34" s="7"/>
      <c r="MUM34" s="7"/>
      <c r="MUN34" s="7"/>
      <c r="MUO34" s="7"/>
      <c r="MUP34" s="7"/>
      <c r="MUQ34" s="7"/>
      <c r="MUR34" s="7"/>
      <c r="MUS34" s="7"/>
      <c r="MUT34" s="7"/>
      <c r="MUU34" s="7"/>
      <c r="MUV34" s="7"/>
      <c r="MUW34" s="7"/>
      <c r="MUX34" s="7"/>
      <c r="MUY34" s="7"/>
      <c r="MUZ34" s="7"/>
      <c r="MVA34" s="7"/>
      <c r="MVB34" s="7"/>
      <c r="MVC34" s="7"/>
      <c r="MVD34" s="7"/>
      <c r="MVE34" s="7"/>
      <c r="MVF34" s="7"/>
      <c r="MVG34" s="7"/>
      <c r="MVH34" s="7"/>
      <c r="MVI34" s="7"/>
      <c r="MVJ34" s="7"/>
      <c r="MVK34" s="7"/>
      <c r="MVL34" s="7"/>
      <c r="MVM34" s="7"/>
      <c r="MVN34" s="7"/>
      <c r="MVO34" s="7"/>
      <c r="MVP34" s="7"/>
      <c r="MVQ34" s="7"/>
      <c r="MVR34" s="7"/>
      <c r="MVS34" s="7"/>
      <c r="MVT34" s="7"/>
      <c r="MVU34" s="7"/>
      <c r="MVV34" s="7"/>
      <c r="MVW34" s="7"/>
      <c r="MVX34" s="7"/>
      <c r="MVY34" s="7"/>
      <c r="MVZ34" s="7"/>
      <c r="MWA34" s="7"/>
      <c r="MWB34" s="7"/>
      <c r="MWC34" s="7"/>
      <c r="MWD34" s="7"/>
      <c r="MWE34" s="7"/>
      <c r="MWF34" s="7"/>
      <c r="MWG34" s="7"/>
      <c r="MWH34" s="7"/>
      <c r="MWI34" s="7"/>
      <c r="MWJ34" s="7"/>
      <c r="MWK34" s="7"/>
      <c r="MWL34" s="7"/>
      <c r="MWM34" s="7"/>
      <c r="MWN34" s="7"/>
      <c r="MWO34" s="7"/>
      <c r="MWP34" s="7"/>
      <c r="MWQ34" s="7"/>
      <c r="MWR34" s="7"/>
      <c r="MWS34" s="7"/>
      <c r="MWT34" s="7"/>
      <c r="MWU34" s="7"/>
      <c r="MWV34" s="7"/>
      <c r="MWW34" s="7"/>
      <c r="MWX34" s="7"/>
      <c r="MWY34" s="7"/>
      <c r="MWZ34" s="7"/>
      <c r="MXA34" s="7"/>
      <c r="MXB34" s="7"/>
      <c r="MXC34" s="7"/>
      <c r="MXD34" s="7"/>
      <c r="MXE34" s="7"/>
      <c r="MXF34" s="7"/>
      <c r="MXG34" s="7"/>
      <c r="MXH34" s="7"/>
      <c r="MXI34" s="7"/>
      <c r="MXJ34" s="7"/>
      <c r="MXK34" s="7"/>
      <c r="MXL34" s="7"/>
      <c r="MXM34" s="7"/>
      <c r="MXN34" s="7"/>
      <c r="MXO34" s="7"/>
      <c r="MXP34" s="7"/>
      <c r="MXQ34" s="7"/>
      <c r="MXR34" s="7"/>
      <c r="MXS34" s="7"/>
      <c r="MXT34" s="7"/>
      <c r="MXU34" s="7"/>
      <c r="MXV34" s="7"/>
      <c r="MXW34" s="7"/>
      <c r="MXX34" s="7"/>
      <c r="MXY34" s="7"/>
      <c r="MXZ34" s="7"/>
      <c r="MYA34" s="7"/>
      <c r="MYB34" s="7"/>
      <c r="MYC34" s="7"/>
      <c r="MYD34" s="7"/>
      <c r="MYE34" s="7"/>
      <c r="MYF34" s="7"/>
      <c r="MYG34" s="7"/>
      <c r="MYH34" s="7"/>
      <c r="MYI34" s="7"/>
      <c r="MYJ34" s="7"/>
      <c r="MYK34" s="7"/>
      <c r="MYL34" s="7"/>
      <c r="MYM34" s="7"/>
      <c r="MYN34" s="7"/>
      <c r="MYO34" s="7"/>
      <c r="MYP34" s="7"/>
      <c r="MYQ34" s="7"/>
      <c r="MYR34" s="7"/>
      <c r="MYS34" s="7"/>
      <c r="MYT34" s="7"/>
      <c r="MYU34" s="7"/>
      <c r="MYV34" s="7"/>
      <c r="MYW34" s="7"/>
      <c r="MYX34" s="7"/>
      <c r="MYY34" s="7"/>
      <c r="MYZ34" s="7"/>
      <c r="MZA34" s="7"/>
      <c r="MZB34" s="7"/>
      <c r="MZC34" s="7"/>
      <c r="MZD34" s="7"/>
      <c r="MZE34" s="7"/>
      <c r="MZF34" s="7"/>
      <c r="MZG34" s="7"/>
      <c r="MZH34" s="7"/>
      <c r="MZI34" s="7"/>
      <c r="MZJ34" s="7"/>
      <c r="MZK34" s="7"/>
      <c r="MZL34" s="7"/>
      <c r="MZM34" s="7"/>
      <c r="MZN34" s="7"/>
      <c r="MZO34" s="7"/>
      <c r="MZP34" s="7"/>
      <c r="MZQ34" s="7"/>
      <c r="MZR34" s="7"/>
      <c r="MZS34" s="7"/>
      <c r="MZT34" s="7"/>
      <c r="MZU34" s="7"/>
      <c r="MZV34" s="7"/>
      <c r="MZW34" s="7"/>
      <c r="MZX34" s="7"/>
      <c r="MZY34" s="7"/>
      <c r="MZZ34" s="7"/>
      <c r="NAA34" s="7"/>
      <c r="NAB34" s="7"/>
      <c r="NAC34" s="7"/>
      <c r="NAD34" s="7"/>
      <c r="NAE34" s="7"/>
      <c r="NAF34" s="7"/>
      <c r="NAG34" s="7"/>
      <c r="NAH34" s="7"/>
      <c r="NAI34" s="7"/>
      <c r="NAJ34" s="7"/>
      <c r="NAK34" s="7"/>
      <c r="NAL34" s="7"/>
      <c r="NAM34" s="7"/>
      <c r="NAN34" s="7"/>
      <c r="NAO34" s="7"/>
      <c r="NAP34" s="7"/>
      <c r="NAQ34" s="7"/>
      <c r="NAR34" s="7"/>
      <c r="NAS34" s="7"/>
      <c r="NAT34" s="7"/>
      <c r="NAU34" s="7"/>
      <c r="NAV34" s="7"/>
      <c r="NAW34" s="7"/>
      <c r="NAX34" s="7"/>
      <c r="NAY34" s="7"/>
      <c r="NAZ34" s="7"/>
      <c r="NBA34" s="7"/>
      <c r="NBB34" s="7"/>
      <c r="NBC34" s="7"/>
      <c r="NBD34" s="7"/>
      <c r="NBE34" s="7"/>
      <c r="NBF34" s="7"/>
      <c r="NBG34" s="7"/>
      <c r="NBH34" s="7"/>
      <c r="NBI34" s="7"/>
      <c r="NBJ34" s="7"/>
      <c r="NBK34" s="7"/>
      <c r="NBL34" s="7"/>
      <c r="NBM34" s="7"/>
      <c r="NBN34" s="7"/>
      <c r="NBO34" s="7"/>
      <c r="NBP34" s="7"/>
      <c r="NBQ34" s="7"/>
      <c r="NBR34" s="7"/>
      <c r="NBS34" s="7"/>
      <c r="NBT34" s="7"/>
      <c r="NBU34" s="7"/>
      <c r="NBV34" s="7"/>
      <c r="NBW34" s="7"/>
      <c r="NBX34" s="7"/>
      <c r="NBY34" s="7"/>
      <c r="NBZ34" s="7"/>
      <c r="NCA34" s="7"/>
      <c r="NCB34" s="7"/>
      <c r="NCC34" s="7"/>
      <c r="NCD34" s="7"/>
      <c r="NCE34" s="7"/>
      <c r="NCF34" s="7"/>
      <c r="NCG34" s="7"/>
      <c r="NCH34" s="7"/>
      <c r="NCI34" s="7"/>
      <c r="NCJ34" s="7"/>
      <c r="NCK34" s="7"/>
      <c r="NCL34" s="7"/>
      <c r="NCM34" s="7"/>
      <c r="NCN34" s="7"/>
      <c r="NCO34" s="7"/>
      <c r="NCP34" s="7"/>
      <c r="NCQ34" s="7"/>
      <c r="NCR34" s="7"/>
      <c r="NCS34" s="7"/>
      <c r="NCT34" s="7"/>
      <c r="NCU34" s="7"/>
      <c r="NCV34" s="7"/>
      <c r="NCW34" s="7"/>
      <c r="NCX34" s="7"/>
      <c r="NCY34" s="7"/>
      <c r="NCZ34" s="7"/>
      <c r="NDA34" s="7"/>
      <c r="NDB34" s="7"/>
      <c r="NDC34" s="7"/>
      <c r="NDD34" s="7"/>
      <c r="NDE34" s="7"/>
      <c r="NDF34" s="7"/>
      <c r="NDG34" s="7"/>
      <c r="NDH34" s="7"/>
      <c r="NDI34" s="7"/>
      <c r="NDJ34" s="7"/>
      <c r="NDK34" s="7"/>
      <c r="NDL34" s="7"/>
      <c r="NDM34" s="7"/>
      <c r="NDN34" s="7"/>
      <c r="NDO34" s="7"/>
      <c r="NDP34" s="7"/>
      <c r="NDQ34" s="7"/>
      <c r="NDR34" s="7"/>
      <c r="NDS34" s="7"/>
      <c r="NDT34" s="7"/>
      <c r="NDU34" s="7"/>
      <c r="NDV34" s="7"/>
      <c r="NDW34" s="7"/>
      <c r="NDX34" s="7"/>
      <c r="NDY34" s="7"/>
      <c r="NDZ34" s="7"/>
      <c r="NEA34" s="7"/>
      <c r="NEB34" s="7"/>
      <c r="NEC34" s="7"/>
      <c r="NED34" s="7"/>
      <c r="NEE34" s="7"/>
      <c r="NEF34" s="7"/>
      <c r="NEG34" s="7"/>
      <c r="NEH34" s="7"/>
      <c r="NEI34" s="7"/>
      <c r="NEJ34" s="7"/>
      <c r="NEK34" s="7"/>
      <c r="NEL34" s="7"/>
      <c r="NEM34" s="7"/>
      <c r="NEN34" s="7"/>
      <c r="NEO34" s="7"/>
      <c r="NEP34" s="7"/>
      <c r="NEQ34" s="7"/>
      <c r="NER34" s="7"/>
      <c r="NES34" s="7"/>
      <c r="NET34" s="7"/>
      <c r="NEU34" s="7"/>
      <c r="NEV34" s="7"/>
      <c r="NEW34" s="7"/>
      <c r="NEX34" s="7"/>
      <c r="NEY34" s="7"/>
      <c r="NEZ34" s="7"/>
      <c r="NFA34" s="7"/>
      <c r="NFB34" s="7"/>
      <c r="NFC34" s="7"/>
      <c r="NFD34" s="7"/>
      <c r="NFE34" s="7"/>
      <c r="NFF34" s="7"/>
      <c r="NFG34" s="7"/>
      <c r="NFH34" s="7"/>
      <c r="NFI34" s="7"/>
      <c r="NFJ34" s="7"/>
      <c r="NFK34" s="7"/>
      <c r="NFL34" s="7"/>
      <c r="NFM34" s="7"/>
      <c r="NFN34" s="7"/>
      <c r="NFO34" s="7"/>
      <c r="NFP34" s="7"/>
      <c r="NFQ34" s="7"/>
      <c r="NFR34" s="7"/>
      <c r="NFS34" s="7"/>
      <c r="NFT34" s="7"/>
      <c r="NFU34" s="7"/>
      <c r="NFV34" s="7"/>
      <c r="NFW34" s="7"/>
      <c r="NFX34" s="7"/>
      <c r="NFY34" s="7"/>
      <c r="NFZ34" s="7"/>
      <c r="NGA34" s="7"/>
      <c r="NGB34" s="7"/>
      <c r="NGC34" s="7"/>
      <c r="NGD34" s="7"/>
      <c r="NGE34" s="7"/>
      <c r="NGF34" s="7"/>
      <c r="NGG34" s="7"/>
      <c r="NGH34" s="7"/>
      <c r="NGI34" s="7"/>
      <c r="NGJ34" s="7"/>
      <c r="NGK34" s="7"/>
      <c r="NGL34" s="7"/>
      <c r="NGM34" s="7"/>
      <c r="NGN34" s="7"/>
      <c r="NGO34" s="7"/>
      <c r="NGP34" s="7"/>
      <c r="NGQ34" s="7"/>
      <c r="NGR34" s="7"/>
      <c r="NGS34" s="7"/>
      <c r="NGT34" s="7"/>
      <c r="NGU34" s="7"/>
      <c r="NGV34" s="7"/>
      <c r="NGW34" s="7"/>
      <c r="NGX34" s="7"/>
      <c r="NGY34" s="7"/>
      <c r="NGZ34" s="7"/>
      <c r="NHA34" s="7"/>
      <c r="NHB34" s="7"/>
      <c r="NHC34" s="7"/>
      <c r="NHD34" s="7"/>
      <c r="NHE34" s="7"/>
      <c r="NHF34" s="7"/>
      <c r="NHG34" s="7"/>
      <c r="NHH34" s="7"/>
      <c r="NHI34" s="7"/>
      <c r="NHJ34" s="7"/>
      <c r="NHK34" s="7"/>
      <c r="NHL34" s="7"/>
      <c r="NHM34" s="7"/>
      <c r="NHN34" s="7"/>
      <c r="NHO34" s="7"/>
      <c r="NHP34" s="7"/>
      <c r="NHQ34" s="7"/>
      <c r="NHR34" s="7"/>
      <c r="NHS34" s="7"/>
      <c r="NHT34" s="7"/>
      <c r="NHU34" s="7"/>
      <c r="NHV34" s="7"/>
      <c r="NHW34" s="7"/>
      <c r="NHX34" s="7"/>
      <c r="NHY34" s="7"/>
      <c r="NHZ34" s="7"/>
      <c r="NIA34" s="7"/>
      <c r="NIB34" s="7"/>
      <c r="NIC34" s="7"/>
      <c r="NID34" s="7"/>
      <c r="NIE34" s="7"/>
      <c r="NIF34" s="7"/>
      <c r="NIG34" s="7"/>
      <c r="NIH34" s="7"/>
      <c r="NII34" s="7"/>
      <c r="NIJ34" s="7"/>
      <c r="NIK34" s="7"/>
      <c r="NIL34" s="7"/>
      <c r="NIM34" s="7"/>
      <c r="NIN34" s="7"/>
      <c r="NIO34" s="7"/>
      <c r="NIP34" s="7"/>
      <c r="NIQ34" s="7"/>
      <c r="NIR34" s="7"/>
      <c r="NIS34" s="7"/>
      <c r="NIT34" s="7"/>
      <c r="NIU34" s="7"/>
      <c r="NIV34" s="7"/>
      <c r="NIW34" s="7"/>
      <c r="NIX34" s="7"/>
      <c r="NIY34" s="7"/>
      <c r="NIZ34" s="7"/>
      <c r="NJA34" s="7"/>
      <c r="NJB34" s="7"/>
      <c r="NJC34" s="7"/>
      <c r="NJD34" s="7"/>
      <c r="NJE34" s="7"/>
      <c r="NJF34" s="7"/>
      <c r="NJG34" s="7"/>
      <c r="NJH34" s="7"/>
      <c r="NJI34" s="7"/>
      <c r="NJJ34" s="7"/>
      <c r="NJK34" s="7"/>
      <c r="NJL34" s="7"/>
      <c r="NJM34" s="7"/>
      <c r="NJN34" s="7"/>
      <c r="NJO34" s="7"/>
      <c r="NJP34" s="7"/>
      <c r="NJQ34" s="7"/>
      <c r="NJR34" s="7"/>
      <c r="NJS34" s="7"/>
      <c r="NJT34" s="7"/>
      <c r="NJU34" s="7"/>
      <c r="NJV34" s="7"/>
      <c r="NJW34" s="7"/>
      <c r="NJX34" s="7"/>
      <c r="NJY34" s="7"/>
      <c r="NJZ34" s="7"/>
      <c r="NKA34" s="7"/>
      <c r="NKB34" s="7"/>
      <c r="NKC34" s="7"/>
      <c r="NKD34" s="7"/>
      <c r="NKE34" s="7"/>
      <c r="NKF34" s="7"/>
      <c r="NKG34" s="7"/>
      <c r="NKH34" s="7"/>
      <c r="NKI34" s="7"/>
      <c r="NKJ34" s="7"/>
      <c r="NKK34" s="7"/>
      <c r="NKL34" s="7"/>
      <c r="NKM34" s="7"/>
      <c r="NKN34" s="7"/>
      <c r="NKO34" s="7"/>
      <c r="NKP34" s="7"/>
      <c r="NKQ34" s="7"/>
      <c r="NKR34" s="7"/>
      <c r="NKS34" s="7"/>
      <c r="NKT34" s="7"/>
      <c r="NKU34" s="7"/>
      <c r="NKV34" s="7"/>
      <c r="NKW34" s="7"/>
      <c r="NKX34" s="7"/>
      <c r="NKY34" s="7"/>
      <c r="NKZ34" s="7"/>
      <c r="NLA34" s="7"/>
      <c r="NLB34" s="7"/>
      <c r="NLC34" s="7"/>
      <c r="NLD34" s="7"/>
      <c r="NLE34" s="7"/>
      <c r="NLF34" s="7"/>
      <c r="NLG34" s="7"/>
      <c r="NLH34" s="7"/>
      <c r="NLI34" s="7"/>
      <c r="NLJ34" s="7"/>
      <c r="NLK34" s="7"/>
      <c r="NLL34" s="7"/>
      <c r="NLM34" s="7"/>
      <c r="NLN34" s="7"/>
      <c r="NLO34" s="7"/>
      <c r="NLP34" s="7"/>
      <c r="NLQ34" s="7"/>
      <c r="NLR34" s="7"/>
      <c r="NLS34" s="7"/>
      <c r="NLT34" s="7"/>
      <c r="NLU34" s="7"/>
      <c r="NLV34" s="7"/>
      <c r="NLW34" s="7"/>
      <c r="NLX34" s="7"/>
      <c r="NLY34" s="7"/>
      <c r="NLZ34" s="7"/>
      <c r="NMA34" s="7"/>
      <c r="NMB34" s="7"/>
      <c r="NMC34" s="7"/>
      <c r="NMD34" s="7"/>
      <c r="NME34" s="7"/>
      <c r="NMF34" s="7"/>
      <c r="NMG34" s="7"/>
      <c r="NMH34" s="7"/>
      <c r="NMI34" s="7"/>
      <c r="NMJ34" s="7"/>
      <c r="NMK34" s="7"/>
      <c r="NML34" s="7"/>
      <c r="NMM34" s="7"/>
      <c r="NMN34" s="7"/>
      <c r="NMO34" s="7"/>
      <c r="NMP34" s="7"/>
      <c r="NMQ34" s="7"/>
      <c r="NMR34" s="7"/>
      <c r="NMS34" s="7"/>
      <c r="NMT34" s="7"/>
      <c r="NMU34" s="7"/>
      <c r="NMV34" s="7"/>
      <c r="NMW34" s="7"/>
      <c r="NMX34" s="7"/>
      <c r="NMY34" s="7"/>
      <c r="NMZ34" s="7"/>
      <c r="NNA34" s="7"/>
      <c r="NNB34" s="7"/>
      <c r="NNC34" s="7"/>
      <c r="NND34" s="7"/>
      <c r="NNE34" s="7"/>
      <c r="NNF34" s="7"/>
      <c r="NNG34" s="7"/>
      <c r="NNH34" s="7"/>
      <c r="NNI34" s="7"/>
      <c r="NNJ34" s="7"/>
      <c r="NNK34" s="7"/>
      <c r="NNL34" s="7"/>
      <c r="NNM34" s="7"/>
      <c r="NNN34" s="7"/>
      <c r="NNO34" s="7"/>
      <c r="NNP34" s="7"/>
      <c r="NNQ34" s="7"/>
      <c r="NNR34" s="7"/>
      <c r="NNS34" s="7"/>
      <c r="NNT34" s="7"/>
      <c r="NNU34" s="7"/>
      <c r="NNV34" s="7"/>
      <c r="NNW34" s="7"/>
      <c r="NNX34" s="7"/>
      <c r="NNY34" s="7"/>
      <c r="NNZ34" s="7"/>
      <c r="NOA34" s="7"/>
      <c r="NOB34" s="7"/>
      <c r="NOC34" s="7"/>
      <c r="NOD34" s="7"/>
      <c r="NOE34" s="7"/>
      <c r="NOF34" s="7"/>
      <c r="NOG34" s="7"/>
      <c r="NOH34" s="7"/>
      <c r="NOI34" s="7"/>
      <c r="NOJ34" s="7"/>
      <c r="NOK34" s="7"/>
      <c r="NOL34" s="7"/>
      <c r="NOM34" s="7"/>
      <c r="NON34" s="7"/>
      <c r="NOO34" s="7"/>
      <c r="NOP34" s="7"/>
      <c r="NOQ34" s="7"/>
      <c r="NOR34" s="7"/>
      <c r="NOS34" s="7"/>
      <c r="NOT34" s="7"/>
      <c r="NOU34" s="7"/>
      <c r="NOV34" s="7"/>
      <c r="NOW34" s="7"/>
      <c r="NOX34" s="7"/>
      <c r="NOY34" s="7"/>
      <c r="NOZ34" s="7"/>
      <c r="NPA34" s="7"/>
      <c r="NPB34" s="7"/>
      <c r="NPC34" s="7"/>
      <c r="NPD34" s="7"/>
      <c r="NPE34" s="7"/>
      <c r="NPF34" s="7"/>
      <c r="NPG34" s="7"/>
      <c r="NPH34" s="7"/>
      <c r="NPI34" s="7"/>
      <c r="NPJ34" s="7"/>
      <c r="NPK34" s="7"/>
      <c r="NPL34" s="7"/>
      <c r="NPM34" s="7"/>
      <c r="NPN34" s="7"/>
      <c r="NPO34" s="7"/>
      <c r="NPP34" s="7"/>
      <c r="NPQ34" s="7"/>
      <c r="NPR34" s="7"/>
      <c r="NPS34" s="7"/>
      <c r="NPT34" s="7"/>
      <c r="NPU34" s="7"/>
      <c r="NPV34" s="7"/>
      <c r="NPW34" s="7"/>
      <c r="NPX34" s="7"/>
      <c r="NPY34" s="7"/>
      <c r="NPZ34" s="7"/>
      <c r="NQA34" s="7"/>
      <c r="NQB34" s="7"/>
      <c r="NQC34" s="7"/>
      <c r="NQD34" s="7"/>
      <c r="NQE34" s="7"/>
      <c r="NQF34" s="7"/>
      <c r="NQG34" s="7"/>
      <c r="NQH34" s="7"/>
      <c r="NQI34" s="7"/>
      <c r="NQJ34" s="7"/>
      <c r="NQK34" s="7"/>
      <c r="NQL34" s="7"/>
      <c r="NQM34" s="7"/>
      <c r="NQN34" s="7"/>
      <c r="NQO34" s="7"/>
      <c r="NQP34" s="7"/>
      <c r="NQQ34" s="7"/>
      <c r="NQR34" s="7"/>
      <c r="NQS34" s="7"/>
      <c r="NQT34" s="7"/>
      <c r="NQU34" s="7"/>
      <c r="NQV34" s="7"/>
      <c r="NQW34" s="7"/>
      <c r="NQX34" s="7"/>
      <c r="NQY34" s="7"/>
      <c r="NQZ34" s="7"/>
      <c r="NRA34" s="7"/>
      <c r="NRB34" s="7"/>
      <c r="NRC34" s="7"/>
      <c r="NRD34" s="7"/>
      <c r="NRE34" s="7"/>
      <c r="NRF34" s="7"/>
      <c r="NRG34" s="7"/>
      <c r="NRH34" s="7"/>
      <c r="NRI34" s="7"/>
      <c r="NRJ34" s="7"/>
      <c r="NRK34" s="7"/>
      <c r="NRL34" s="7"/>
      <c r="NRM34" s="7"/>
      <c r="NRN34" s="7"/>
      <c r="NRO34" s="7"/>
      <c r="NRP34" s="7"/>
      <c r="NRQ34" s="7"/>
      <c r="NRR34" s="7"/>
      <c r="NRS34" s="7"/>
      <c r="NRT34" s="7"/>
      <c r="NRU34" s="7"/>
      <c r="NRV34" s="7"/>
      <c r="NRW34" s="7"/>
      <c r="NRX34" s="7"/>
      <c r="NRY34" s="7"/>
      <c r="NRZ34" s="7"/>
      <c r="NSA34" s="7"/>
      <c r="NSB34" s="7"/>
      <c r="NSC34" s="7"/>
      <c r="NSD34" s="7"/>
      <c r="NSE34" s="7"/>
      <c r="NSF34" s="7"/>
      <c r="NSG34" s="7"/>
      <c r="NSH34" s="7"/>
      <c r="NSI34" s="7"/>
      <c r="NSJ34" s="7"/>
      <c r="NSK34" s="7"/>
      <c r="NSL34" s="7"/>
      <c r="NSM34" s="7"/>
      <c r="NSN34" s="7"/>
      <c r="NSO34" s="7"/>
      <c r="NSP34" s="7"/>
      <c r="NSQ34" s="7"/>
      <c r="NSR34" s="7"/>
      <c r="NSS34" s="7"/>
      <c r="NST34" s="7"/>
      <c r="NSU34" s="7"/>
      <c r="NSV34" s="7"/>
      <c r="NSW34" s="7"/>
      <c r="NSX34" s="7"/>
      <c r="NSY34" s="7"/>
      <c r="NSZ34" s="7"/>
      <c r="NTA34" s="7"/>
      <c r="NTB34" s="7"/>
      <c r="NTC34" s="7"/>
      <c r="NTD34" s="7"/>
      <c r="NTE34" s="7"/>
      <c r="NTF34" s="7"/>
      <c r="NTG34" s="7"/>
      <c r="NTH34" s="7"/>
      <c r="NTI34" s="7"/>
      <c r="NTJ34" s="7"/>
      <c r="NTK34" s="7"/>
      <c r="NTL34" s="7"/>
      <c r="NTM34" s="7"/>
      <c r="NTN34" s="7"/>
      <c r="NTO34" s="7"/>
      <c r="NTP34" s="7"/>
      <c r="NTQ34" s="7"/>
      <c r="NTR34" s="7"/>
      <c r="NTS34" s="7"/>
      <c r="NTT34" s="7"/>
      <c r="NTU34" s="7"/>
      <c r="NTV34" s="7"/>
      <c r="NTW34" s="7"/>
      <c r="NTX34" s="7"/>
      <c r="NTY34" s="7"/>
      <c r="NTZ34" s="7"/>
      <c r="NUA34" s="7"/>
      <c r="NUB34" s="7"/>
      <c r="NUC34" s="7"/>
      <c r="NUD34" s="7"/>
      <c r="NUE34" s="7"/>
      <c r="NUF34" s="7"/>
      <c r="NUG34" s="7"/>
      <c r="NUH34" s="7"/>
      <c r="NUI34" s="7"/>
      <c r="NUJ34" s="7"/>
      <c r="NUK34" s="7"/>
      <c r="NUL34" s="7"/>
      <c r="NUM34" s="7"/>
      <c r="NUN34" s="7"/>
      <c r="NUO34" s="7"/>
      <c r="NUP34" s="7"/>
      <c r="NUQ34" s="7"/>
      <c r="NUR34" s="7"/>
      <c r="NUS34" s="7"/>
      <c r="NUT34" s="7"/>
      <c r="NUU34" s="7"/>
      <c r="NUV34" s="7"/>
      <c r="NUW34" s="7"/>
      <c r="NUX34" s="7"/>
      <c r="NUY34" s="7"/>
      <c r="NUZ34" s="7"/>
      <c r="NVA34" s="7"/>
      <c r="NVB34" s="7"/>
      <c r="NVC34" s="7"/>
      <c r="NVD34" s="7"/>
      <c r="NVE34" s="7"/>
      <c r="NVF34" s="7"/>
      <c r="NVG34" s="7"/>
      <c r="NVH34" s="7"/>
      <c r="NVI34" s="7"/>
      <c r="NVJ34" s="7"/>
      <c r="NVK34" s="7"/>
      <c r="NVL34" s="7"/>
      <c r="NVM34" s="7"/>
      <c r="NVN34" s="7"/>
      <c r="NVO34" s="7"/>
      <c r="NVP34" s="7"/>
      <c r="NVQ34" s="7"/>
      <c r="NVR34" s="7"/>
      <c r="NVS34" s="7"/>
      <c r="NVT34" s="7"/>
      <c r="NVU34" s="7"/>
      <c r="NVV34" s="7"/>
      <c r="NVW34" s="7"/>
      <c r="NVX34" s="7"/>
      <c r="NVY34" s="7"/>
      <c r="NVZ34" s="7"/>
      <c r="NWA34" s="7"/>
      <c r="NWB34" s="7"/>
      <c r="NWC34" s="7"/>
      <c r="NWD34" s="7"/>
      <c r="NWE34" s="7"/>
      <c r="NWF34" s="7"/>
      <c r="NWG34" s="7"/>
      <c r="NWH34" s="7"/>
      <c r="NWI34" s="7"/>
      <c r="NWJ34" s="7"/>
      <c r="NWK34" s="7"/>
      <c r="NWL34" s="7"/>
      <c r="NWM34" s="7"/>
      <c r="NWN34" s="7"/>
      <c r="NWO34" s="7"/>
      <c r="NWP34" s="7"/>
      <c r="NWQ34" s="7"/>
      <c r="NWR34" s="7"/>
      <c r="NWS34" s="7"/>
      <c r="NWT34" s="7"/>
      <c r="NWU34" s="7"/>
      <c r="NWV34" s="7"/>
      <c r="NWW34" s="7"/>
      <c r="NWX34" s="7"/>
      <c r="NWY34" s="7"/>
      <c r="NWZ34" s="7"/>
      <c r="NXA34" s="7"/>
      <c r="NXB34" s="7"/>
      <c r="NXC34" s="7"/>
      <c r="NXD34" s="7"/>
      <c r="NXE34" s="7"/>
      <c r="NXF34" s="7"/>
      <c r="NXG34" s="7"/>
      <c r="NXH34" s="7"/>
      <c r="NXI34" s="7"/>
      <c r="NXJ34" s="7"/>
      <c r="NXK34" s="7"/>
      <c r="NXL34" s="7"/>
      <c r="NXM34" s="7"/>
      <c r="NXN34" s="7"/>
      <c r="NXO34" s="7"/>
      <c r="NXP34" s="7"/>
      <c r="NXQ34" s="7"/>
      <c r="NXR34" s="7"/>
      <c r="NXS34" s="7"/>
      <c r="NXT34" s="7"/>
      <c r="NXU34" s="7"/>
      <c r="NXV34" s="7"/>
      <c r="NXW34" s="7"/>
      <c r="NXX34" s="7"/>
      <c r="NXY34" s="7"/>
      <c r="NXZ34" s="7"/>
      <c r="NYA34" s="7"/>
      <c r="NYB34" s="7"/>
      <c r="NYC34" s="7"/>
      <c r="NYD34" s="7"/>
      <c r="NYE34" s="7"/>
      <c r="NYF34" s="7"/>
      <c r="NYG34" s="7"/>
      <c r="NYH34" s="7"/>
      <c r="NYI34" s="7"/>
      <c r="NYJ34" s="7"/>
      <c r="NYK34" s="7"/>
      <c r="NYL34" s="7"/>
      <c r="NYM34" s="7"/>
      <c r="NYN34" s="7"/>
      <c r="NYO34" s="7"/>
      <c r="NYP34" s="7"/>
      <c r="NYQ34" s="7"/>
      <c r="NYR34" s="7"/>
      <c r="NYS34" s="7"/>
      <c r="NYT34" s="7"/>
      <c r="NYU34" s="7"/>
      <c r="NYV34" s="7"/>
      <c r="NYW34" s="7"/>
      <c r="NYX34" s="7"/>
      <c r="NYY34" s="7"/>
      <c r="NYZ34" s="7"/>
      <c r="NZA34" s="7"/>
      <c r="NZB34" s="7"/>
      <c r="NZC34" s="7"/>
      <c r="NZD34" s="7"/>
      <c r="NZE34" s="7"/>
      <c r="NZF34" s="7"/>
      <c r="NZG34" s="7"/>
      <c r="NZH34" s="7"/>
      <c r="NZI34" s="7"/>
      <c r="NZJ34" s="7"/>
      <c r="NZK34" s="7"/>
      <c r="NZL34" s="7"/>
      <c r="NZM34" s="7"/>
      <c r="NZN34" s="7"/>
      <c r="NZO34" s="7"/>
      <c r="NZP34" s="7"/>
      <c r="NZQ34" s="7"/>
      <c r="NZR34" s="7"/>
      <c r="NZS34" s="7"/>
      <c r="NZT34" s="7"/>
      <c r="NZU34" s="7"/>
      <c r="NZV34" s="7"/>
      <c r="NZW34" s="7"/>
      <c r="NZX34" s="7"/>
      <c r="NZY34" s="7"/>
      <c r="NZZ34" s="7"/>
      <c r="OAA34" s="7"/>
      <c r="OAB34" s="7"/>
      <c r="OAC34" s="7"/>
      <c r="OAD34" s="7"/>
      <c r="OAE34" s="7"/>
      <c r="OAF34" s="7"/>
      <c r="OAG34" s="7"/>
      <c r="OAH34" s="7"/>
      <c r="OAI34" s="7"/>
      <c r="OAJ34" s="7"/>
      <c r="OAK34" s="7"/>
      <c r="OAL34" s="7"/>
      <c r="OAM34" s="7"/>
      <c r="OAN34" s="7"/>
      <c r="OAO34" s="7"/>
      <c r="OAP34" s="7"/>
      <c r="OAQ34" s="7"/>
      <c r="OAR34" s="7"/>
      <c r="OAS34" s="7"/>
      <c r="OAT34" s="7"/>
      <c r="OAU34" s="7"/>
      <c r="OAV34" s="7"/>
      <c r="OAW34" s="7"/>
      <c r="OAX34" s="7"/>
      <c r="OAY34" s="7"/>
      <c r="OAZ34" s="7"/>
      <c r="OBA34" s="7"/>
      <c r="OBB34" s="7"/>
      <c r="OBC34" s="7"/>
      <c r="OBD34" s="7"/>
      <c r="OBE34" s="7"/>
      <c r="OBF34" s="7"/>
      <c r="OBG34" s="7"/>
      <c r="OBH34" s="7"/>
      <c r="OBI34" s="7"/>
      <c r="OBJ34" s="7"/>
      <c r="OBK34" s="7"/>
      <c r="OBL34" s="7"/>
      <c r="OBM34" s="7"/>
      <c r="OBN34" s="7"/>
      <c r="OBO34" s="7"/>
      <c r="OBP34" s="7"/>
      <c r="OBQ34" s="7"/>
      <c r="OBR34" s="7"/>
      <c r="OBS34" s="7"/>
      <c r="OBT34" s="7"/>
      <c r="OBU34" s="7"/>
      <c r="OBV34" s="7"/>
      <c r="OBW34" s="7"/>
      <c r="OBX34" s="7"/>
      <c r="OBY34" s="7"/>
      <c r="OBZ34" s="7"/>
      <c r="OCA34" s="7"/>
      <c r="OCB34" s="7"/>
      <c r="OCC34" s="7"/>
      <c r="OCD34" s="7"/>
      <c r="OCE34" s="7"/>
      <c r="OCF34" s="7"/>
      <c r="OCG34" s="7"/>
      <c r="OCH34" s="7"/>
      <c r="OCI34" s="7"/>
      <c r="OCJ34" s="7"/>
      <c r="OCK34" s="7"/>
      <c r="OCL34" s="7"/>
      <c r="OCM34" s="7"/>
      <c r="OCN34" s="7"/>
      <c r="OCO34" s="7"/>
      <c r="OCP34" s="7"/>
      <c r="OCQ34" s="7"/>
      <c r="OCR34" s="7"/>
      <c r="OCS34" s="7"/>
      <c r="OCT34" s="7"/>
      <c r="OCU34" s="7"/>
      <c r="OCV34" s="7"/>
      <c r="OCW34" s="7"/>
      <c r="OCX34" s="7"/>
      <c r="OCY34" s="7"/>
      <c r="OCZ34" s="7"/>
      <c r="ODA34" s="7"/>
      <c r="ODB34" s="7"/>
      <c r="ODC34" s="7"/>
      <c r="ODD34" s="7"/>
      <c r="ODE34" s="7"/>
      <c r="ODF34" s="7"/>
      <c r="ODG34" s="7"/>
      <c r="ODH34" s="7"/>
      <c r="ODI34" s="7"/>
      <c r="ODJ34" s="7"/>
      <c r="ODK34" s="7"/>
      <c r="ODL34" s="7"/>
      <c r="ODM34" s="7"/>
      <c r="ODN34" s="7"/>
      <c r="ODO34" s="7"/>
      <c r="ODP34" s="7"/>
      <c r="ODQ34" s="7"/>
      <c r="ODR34" s="7"/>
      <c r="ODS34" s="7"/>
      <c r="ODT34" s="7"/>
      <c r="ODU34" s="7"/>
      <c r="ODV34" s="7"/>
      <c r="ODW34" s="7"/>
      <c r="ODX34" s="7"/>
      <c r="ODY34" s="7"/>
      <c r="ODZ34" s="7"/>
      <c r="OEA34" s="7"/>
      <c r="OEB34" s="7"/>
      <c r="OEC34" s="7"/>
      <c r="OED34" s="7"/>
      <c r="OEE34" s="7"/>
      <c r="OEF34" s="7"/>
      <c r="OEG34" s="7"/>
      <c r="OEH34" s="7"/>
      <c r="OEI34" s="7"/>
      <c r="OEJ34" s="7"/>
      <c r="OEK34" s="7"/>
      <c r="OEL34" s="7"/>
      <c r="OEM34" s="7"/>
      <c r="OEN34" s="7"/>
      <c r="OEO34" s="7"/>
      <c r="OEP34" s="7"/>
      <c r="OEQ34" s="7"/>
      <c r="OER34" s="7"/>
      <c r="OES34" s="7"/>
      <c r="OET34" s="7"/>
      <c r="OEU34" s="7"/>
      <c r="OEV34" s="7"/>
      <c r="OEW34" s="7"/>
      <c r="OEX34" s="7"/>
      <c r="OEY34" s="7"/>
      <c r="OEZ34" s="7"/>
      <c r="OFA34" s="7"/>
      <c r="OFB34" s="7"/>
      <c r="OFC34" s="7"/>
      <c r="OFD34" s="7"/>
      <c r="OFE34" s="7"/>
      <c r="OFF34" s="7"/>
      <c r="OFG34" s="7"/>
      <c r="OFH34" s="7"/>
      <c r="OFI34" s="7"/>
      <c r="OFJ34" s="7"/>
      <c r="OFK34" s="7"/>
      <c r="OFL34" s="7"/>
      <c r="OFM34" s="7"/>
      <c r="OFN34" s="7"/>
      <c r="OFO34" s="7"/>
      <c r="OFP34" s="7"/>
      <c r="OFQ34" s="7"/>
      <c r="OFR34" s="7"/>
      <c r="OFS34" s="7"/>
      <c r="OFT34" s="7"/>
      <c r="OFU34" s="7"/>
      <c r="OFV34" s="7"/>
      <c r="OFW34" s="7"/>
      <c r="OFX34" s="7"/>
      <c r="OFY34" s="7"/>
      <c r="OFZ34" s="7"/>
      <c r="OGA34" s="7"/>
      <c r="OGB34" s="7"/>
      <c r="OGC34" s="7"/>
      <c r="OGD34" s="7"/>
      <c r="OGE34" s="7"/>
      <c r="OGF34" s="7"/>
      <c r="OGG34" s="7"/>
      <c r="OGH34" s="7"/>
      <c r="OGI34" s="7"/>
      <c r="OGJ34" s="7"/>
      <c r="OGK34" s="7"/>
      <c r="OGL34" s="7"/>
      <c r="OGM34" s="7"/>
      <c r="OGN34" s="7"/>
      <c r="OGO34" s="7"/>
      <c r="OGP34" s="7"/>
      <c r="OGQ34" s="7"/>
      <c r="OGR34" s="7"/>
      <c r="OGS34" s="7"/>
      <c r="OGT34" s="7"/>
      <c r="OGU34" s="7"/>
      <c r="OGV34" s="7"/>
      <c r="OGW34" s="7"/>
      <c r="OGX34" s="7"/>
      <c r="OGY34" s="7"/>
      <c r="OGZ34" s="7"/>
      <c r="OHA34" s="7"/>
      <c r="OHB34" s="7"/>
      <c r="OHC34" s="7"/>
      <c r="OHD34" s="7"/>
      <c r="OHE34" s="7"/>
      <c r="OHF34" s="7"/>
      <c r="OHG34" s="7"/>
      <c r="OHH34" s="7"/>
      <c r="OHI34" s="7"/>
      <c r="OHJ34" s="7"/>
      <c r="OHK34" s="7"/>
      <c r="OHL34" s="7"/>
      <c r="OHM34" s="7"/>
      <c r="OHN34" s="7"/>
      <c r="OHO34" s="7"/>
      <c r="OHP34" s="7"/>
      <c r="OHQ34" s="7"/>
      <c r="OHR34" s="7"/>
      <c r="OHS34" s="7"/>
      <c r="OHT34" s="7"/>
      <c r="OHU34" s="7"/>
      <c r="OHV34" s="7"/>
      <c r="OHW34" s="7"/>
      <c r="OHX34" s="7"/>
      <c r="OHY34" s="7"/>
      <c r="OHZ34" s="7"/>
      <c r="OIA34" s="7"/>
      <c r="OIB34" s="7"/>
      <c r="OIC34" s="7"/>
      <c r="OID34" s="7"/>
      <c r="OIE34" s="7"/>
      <c r="OIF34" s="7"/>
      <c r="OIG34" s="7"/>
      <c r="OIH34" s="7"/>
      <c r="OII34" s="7"/>
      <c r="OIJ34" s="7"/>
      <c r="OIK34" s="7"/>
      <c r="OIL34" s="7"/>
      <c r="OIM34" s="7"/>
      <c r="OIN34" s="7"/>
      <c r="OIO34" s="7"/>
      <c r="OIP34" s="7"/>
      <c r="OIQ34" s="7"/>
      <c r="OIR34" s="7"/>
      <c r="OIS34" s="7"/>
      <c r="OIT34" s="7"/>
      <c r="OIU34" s="7"/>
      <c r="OIV34" s="7"/>
      <c r="OIW34" s="7"/>
      <c r="OIX34" s="7"/>
      <c r="OIY34" s="7"/>
      <c r="OIZ34" s="7"/>
      <c r="OJA34" s="7"/>
      <c r="OJB34" s="7"/>
      <c r="OJC34" s="7"/>
      <c r="OJD34" s="7"/>
      <c r="OJE34" s="7"/>
      <c r="OJF34" s="7"/>
      <c r="OJG34" s="7"/>
      <c r="OJH34" s="7"/>
      <c r="OJI34" s="7"/>
      <c r="OJJ34" s="7"/>
      <c r="OJK34" s="7"/>
      <c r="OJL34" s="7"/>
      <c r="OJM34" s="7"/>
      <c r="OJN34" s="7"/>
      <c r="OJO34" s="7"/>
      <c r="OJP34" s="7"/>
      <c r="OJQ34" s="7"/>
      <c r="OJR34" s="7"/>
      <c r="OJS34" s="7"/>
      <c r="OJT34" s="7"/>
      <c r="OJU34" s="7"/>
      <c r="OJV34" s="7"/>
      <c r="OJW34" s="7"/>
      <c r="OJX34" s="7"/>
      <c r="OJY34" s="7"/>
      <c r="OJZ34" s="7"/>
      <c r="OKA34" s="7"/>
      <c r="OKB34" s="7"/>
      <c r="OKC34" s="7"/>
      <c r="OKD34" s="7"/>
      <c r="OKE34" s="7"/>
      <c r="OKF34" s="7"/>
      <c r="OKG34" s="7"/>
      <c r="OKH34" s="7"/>
      <c r="OKI34" s="7"/>
      <c r="OKJ34" s="7"/>
      <c r="OKK34" s="7"/>
      <c r="OKL34" s="7"/>
      <c r="OKM34" s="7"/>
      <c r="OKN34" s="7"/>
      <c r="OKO34" s="7"/>
      <c r="OKP34" s="7"/>
      <c r="OKQ34" s="7"/>
      <c r="OKR34" s="7"/>
      <c r="OKS34" s="7"/>
      <c r="OKT34" s="7"/>
      <c r="OKU34" s="7"/>
      <c r="OKV34" s="7"/>
      <c r="OKW34" s="7"/>
      <c r="OKX34" s="7"/>
      <c r="OKY34" s="7"/>
      <c r="OKZ34" s="7"/>
      <c r="OLA34" s="7"/>
      <c r="OLB34" s="7"/>
      <c r="OLC34" s="7"/>
      <c r="OLD34" s="7"/>
      <c r="OLE34" s="7"/>
      <c r="OLF34" s="7"/>
      <c r="OLG34" s="7"/>
      <c r="OLH34" s="7"/>
      <c r="OLI34" s="7"/>
      <c r="OLJ34" s="7"/>
      <c r="OLK34" s="7"/>
      <c r="OLL34" s="7"/>
      <c r="OLM34" s="7"/>
      <c r="OLN34" s="7"/>
      <c r="OLO34" s="7"/>
      <c r="OLP34" s="7"/>
      <c r="OLQ34" s="7"/>
      <c r="OLR34" s="7"/>
      <c r="OLS34" s="7"/>
      <c r="OLT34" s="7"/>
      <c r="OLU34" s="7"/>
      <c r="OLV34" s="7"/>
      <c r="OLW34" s="7"/>
      <c r="OLX34" s="7"/>
      <c r="OLY34" s="7"/>
      <c r="OLZ34" s="7"/>
      <c r="OMA34" s="7"/>
      <c r="OMB34" s="7"/>
      <c r="OMC34" s="7"/>
      <c r="OMD34" s="7"/>
      <c r="OME34" s="7"/>
      <c r="OMF34" s="7"/>
      <c r="OMG34" s="7"/>
      <c r="OMH34" s="7"/>
      <c r="OMI34" s="7"/>
      <c r="OMJ34" s="7"/>
      <c r="OMK34" s="7"/>
      <c r="OML34" s="7"/>
      <c r="OMM34" s="7"/>
      <c r="OMN34" s="7"/>
      <c r="OMO34" s="7"/>
      <c r="OMP34" s="7"/>
      <c r="OMQ34" s="7"/>
      <c r="OMR34" s="7"/>
      <c r="OMS34" s="7"/>
      <c r="OMT34" s="7"/>
      <c r="OMU34" s="7"/>
      <c r="OMV34" s="7"/>
      <c r="OMW34" s="7"/>
      <c r="OMX34" s="7"/>
      <c r="OMY34" s="7"/>
      <c r="OMZ34" s="7"/>
      <c r="ONA34" s="7"/>
      <c r="ONB34" s="7"/>
      <c r="ONC34" s="7"/>
      <c r="OND34" s="7"/>
      <c r="ONE34" s="7"/>
      <c r="ONF34" s="7"/>
      <c r="ONG34" s="7"/>
      <c r="ONH34" s="7"/>
      <c r="ONI34" s="7"/>
      <c r="ONJ34" s="7"/>
      <c r="ONK34" s="7"/>
      <c r="ONL34" s="7"/>
      <c r="ONM34" s="7"/>
      <c r="ONN34" s="7"/>
      <c r="ONO34" s="7"/>
      <c r="ONP34" s="7"/>
      <c r="ONQ34" s="7"/>
      <c r="ONR34" s="7"/>
      <c r="ONS34" s="7"/>
      <c r="ONT34" s="7"/>
      <c r="ONU34" s="7"/>
      <c r="ONV34" s="7"/>
      <c r="ONW34" s="7"/>
      <c r="ONX34" s="7"/>
      <c r="ONY34" s="7"/>
      <c r="ONZ34" s="7"/>
      <c r="OOA34" s="7"/>
      <c r="OOB34" s="7"/>
      <c r="OOC34" s="7"/>
      <c r="OOD34" s="7"/>
      <c r="OOE34" s="7"/>
      <c r="OOF34" s="7"/>
      <c r="OOG34" s="7"/>
      <c r="OOH34" s="7"/>
      <c r="OOI34" s="7"/>
      <c r="OOJ34" s="7"/>
      <c r="OOK34" s="7"/>
      <c r="OOL34" s="7"/>
      <c r="OOM34" s="7"/>
      <c r="OON34" s="7"/>
      <c r="OOO34" s="7"/>
      <c r="OOP34" s="7"/>
      <c r="OOQ34" s="7"/>
      <c r="OOR34" s="7"/>
      <c r="OOS34" s="7"/>
      <c r="OOT34" s="7"/>
      <c r="OOU34" s="7"/>
      <c r="OOV34" s="7"/>
      <c r="OOW34" s="7"/>
      <c r="OOX34" s="7"/>
      <c r="OOY34" s="7"/>
      <c r="OOZ34" s="7"/>
      <c r="OPA34" s="7"/>
      <c r="OPB34" s="7"/>
      <c r="OPC34" s="7"/>
      <c r="OPD34" s="7"/>
      <c r="OPE34" s="7"/>
      <c r="OPF34" s="7"/>
      <c r="OPG34" s="7"/>
      <c r="OPH34" s="7"/>
      <c r="OPI34" s="7"/>
      <c r="OPJ34" s="7"/>
      <c r="OPK34" s="7"/>
      <c r="OPL34" s="7"/>
      <c r="OPM34" s="7"/>
      <c r="OPN34" s="7"/>
      <c r="OPO34" s="7"/>
      <c r="OPP34" s="7"/>
      <c r="OPQ34" s="7"/>
      <c r="OPR34" s="7"/>
      <c r="OPS34" s="7"/>
      <c r="OPT34" s="7"/>
      <c r="OPU34" s="7"/>
      <c r="OPV34" s="7"/>
      <c r="OPW34" s="7"/>
      <c r="OPX34" s="7"/>
      <c r="OPY34" s="7"/>
      <c r="OPZ34" s="7"/>
      <c r="OQA34" s="7"/>
      <c r="OQB34" s="7"/>
      <c r="OQC34" s="7"/>
      <c r="OQD34" s="7"/>
      <c r="OQE34" s="7"/>
      <c r="OQF34" s="7"/>
      <c r="OQG34" s="7"/>
      <c r="OQH34" s="7"/>
      <c r="OQI34" s="7"/>
      <c r="OQJ34" s="7"/>
      <c r="OQK34" s="7"/>
      <c r="OQL34" s="7"/>
      <c r="OQM34" s="7"/>
      <c r="OQN34" s="7"/>
      <c r="OQO34" s="7"/>
      <c r="OQP34" s="7"/>
      <c r="OQQ34" s="7"/>
      <c r="OQR34" s="7"/>
      <c r="OQS34" s="7"/>
      <c r="OQT34" s="7"/>
      <c r="OQU34" s="7"/>
      <c r="OQV34" s="7"/>
      <c r="OQW34" s="7"/>
      <c r="OQX34" s="7"/>
      <c r="OQY34" s="7"/>
      <c r="OQZ34" s="7"/>
      <c r="ORA34" s="7"/>
      <c r="ORB34" s="7"/>
      <c r="ORC34" s="7"/>
      <c r="ORD34" s="7"/>
      <c r="ORE34" s="7"/>
      <c r="ORF34" s="7"/>
      <c r="ORG34" s="7"/>
      <c r="ORH34" s="7"/>
      <c r="ORI34" s="7"/>
      <c r="ORJ34" s="7"/>
      <c r="ORK34" s="7"/>
      <c r="ORL34" s="7"/>
      <c r="ORM34" s="7"/>
      <c r="ORN34" s="7"/>
      <c r="ORO34" s="7"/>
      <c r="ORP34" s="7"/>
      <c r="ORQ34" s="7"/>
      <c r="ORR34" s="7"/>
      <c r="ORS34" s="7"/>
      <c r="ORT34" s="7"/>
      <c r="ORU34" s="7"/>
      <c r="ORV34" s="7"/>
      <c r="ORW34" s="7"/>
      <c r="ORX34" s="7"/>
      <c r="ORY34" s="7"/>
      <c r="ORZ34" s="7"/>
      <c r="OSA34" s="7"/>
      <c r="OSB34" s="7"/>
      <c r="OSC34" s="7"/>
      <c r="OSD34" s="7"/>
      <c r="OSE34" s="7"/>
      <c r="OSF34" s="7"/>
      <c r="OSG34" s="7"/>
      <c r="OSH34" s="7"/>
      <c r="OSI34" s="7"/>
      <c r="OSJ34" s="7"/>
      <c r="OSK34" s="7"/>
      <c r="OSL34" s="7"/>
      <c r="OSM34" s="7"/>
      <c r="OSN34" s="7"/>
      <c r="OSO34" s="7"/>
      <c r="OSP34" s="7"/>
      <c r="OSQ34" s="7"/>
      <c r="OSR34" s="7"/>
      <c r="OSS34" s="7"/>
      <c r="OST34" s="7"/>
      <c r="OSU34" s="7"/>
      <c r="OSV34" s="7"/>
      <c r="OSW34" s="7"/>
      <c r="OSX34" s="7"/>
      <c r="OSY34" s="7"/>
      <c r="OSZ34" s="7"/>
      <c r="OTA34" s="7"/>
      <c r="OTB34" s="7"/>
      <c r="OTC34" s="7"/>
      <c r="OTD34" s="7"/>
      <c r="OTE34" s="7"/>
      <c r="OTF34" s="7"/>
      <c r="OTG34" s="7"/>
      <c r="OTH34" s="7"/>
      <c r="OTI34" s="7"/>
      <c r="OTJ34" s="7"/>
      <c r="OTK34" s="7"/>
      <c r="OTL34" s="7"/>
      <c r="OTM34" s="7"/>
      <c r="OTN34" s="7"/>
      <c r="OTO34" s="7"/>
      <c r="OTP34" s="7"/>
      <c r="OTQ34" s="7"/>
      <c r="OTR34" s="7"/>
      <c r="OTS34" s="7"/>
      <c r="OTT34" s="7"/>
      <c r="OTU34" s="7"/>
      <c r="OTV34" s="7"/>
      <c r="OTW34" s="7"/>
      <c r="OTX34" s="7"/>
      <c r="OTY34" s="7"/>
      <c r="OTZ34" s="7"/>
      <c r="OUA34" s="7"/>
      <c r="OUB34" s="7"/>
      <c r="OUC34" s="7"/>
      <c r="OUD34" s="7"/>
      <c r="OUE34" s="7"/>
      <c r="OUF34" s="7"/>
      <c r="OUG34" s="7"/>
      <c r="OUH34" s="7"/>
      <c r="OUI34" s="7"/>
      <c r="OUJ34" s="7"/>
      <c r="OUK34" s="7"/>
      <c r="OUL34" s="7"/>
      <c r="OUM34" s="7"/>
      <c r="OUN34" s="7"/>
      <c r="OUO34" s="7"/>
      <c r="OUP34" s="7"/>
      <c r="OUQ34" s="7"/>
      <c r="OUR34" s="7"/>
      <c r="OUS34" s="7"/>
      <c r="OUT34" s="7"/>
      <c r="OUU34" s="7"/>
      <c r="OUV34" s="7"/>
      <c r="OUW34" s="7"/>
      <c r="OUX34" s="7"/>
      <c r="OUY34" s="7"/>
      <c r="OUZ34" s="7"/>
      <c r="OVA34" s="7"/>
      <c r="OVB34" s="7"/>
      <c r="OVC34" s="7"/>
      <c r="OVD34" s="7"/>
      <c r="OVE34" s="7"/>
      <c r="OVF34" s="7"/>
      <c r="OVG34" s="7"/>
      <c r="OVH34" s="7"/>
      <c r="OVI34" s="7"/>
      <c r="OVJ34" s="7"/>
      <c r="OVK34" s="7"/>
      <c r="OVL34" s="7"/>
      <c r="OVM34" s="7"/>
      <c r="OVN34" s="7"/>
      <c r="OVO34" s="7"/>
      <c r="OVP34" s="7"/>
      <c r="OVQ34" s="7"/>
      <c r="OVR34" s="7"/>
      <c r="OVS34" s="7"/>
      <c r="OVT34" s="7"/>
      <c r="OVU34" s="7"/>
      <c r="OVV34" s="7"/>
      <c r="OVW34" s="7"/>
      <c r="OVX34" s="7"/>
      <c r="OVY34" s="7"/>
      <c r="OVZ34" s="7"/>
      <c r="OWA34" s="7"/>
      <c r="OWB34" s="7"/>
      <c r="OWC34" s="7"/>
      <c r="OWD34" s="7"/>
      <c r="OWE34" s="7"/>
      <c r="OWF34" s="7"/>
      <c r="OWG34" s="7"/>
      <c r="OWH34" s="7"/>
      <c r="OWI34" s="7"/>
      <c r="OWJ34" s="7"/>
      <c r="OWK34" s="7"/>
      <c r="OWL34" s="7"/>
      <c r="OWM34" s="7"/>
      <c r="OWN34" s="7"/>
      <c r="OWO34" s="7"/>
      <c r="OWP34" s="7"/>
      <c r="OWQ34" s="7"/>
      <c r="OWR34" s="7"/>
      <c r="OWS34" s="7"/>
      <c r="OWT34" s="7"/>
      <c r="OWU34" s="7"/>
      <c r="OWV34" s="7"/>
      <c r="OWW34" s="7"/>
      <c r="OWX34" s="7"/>
      <c r="OWY34" s="7"/>
      <c r="OWZ34" s="7"/>
      <c r="OXA34" s="7"/>
      <c r="OXB34" s="7"/>
      <c r="OXC34" s="7"/>
      <c r="OXD34" s="7"/>
      <c r="OXE34" s="7"/>
      <c r="OXF34" s="7"/>
      <c r="OXG34" s="7"/>
      <c r="OXH34" s="7"/>
      <c r="OXI34" s="7"/>
      <c r="OXJ34" s="7"/>
      <c r="OXK34" s="7"/>
      <c r="OXL34" s="7"/>
      <c r="OXM34" s="7"/>
      <c r="OXN34" s="7"/>
      <c r="OXO34" s="7"/>
      <c r="OXP34" s="7"/>
      <c r="OXQ34" s="7"/>
      <c r="OXR34" s="7"/>
      <c r="OXS34" s="7"/>
      <c r="OXT34" s="7"/>
      <c r="OXU34" s="7"/>
      <c r="OXV34" s="7"/>
      <c r="OXW34" s="7"/>
      <c r="OXX34" s="7"/>
      <c r="OXY34" s="7"/>
      <c r="OXZ34" s="7"/>
      <c r="OYA34" s="7"/>
      <c r="OYB34" s="7"/>
      <c r="OYC34" s="7"/>
      <c r="OYD34" s="7"/>
      <c r="OYE34" s="7"/>
      <c r="OYF34" s="7"/>
      <c r="OYG34" s="7"/>
      <c r="OYH34" s="7"/>
      <c r="OYI34" s="7"/>
      <c r="OYJ34" s="7"/>
      <c r="OYK34" s="7"/>
      <c r="OYL34" s="7"/>
      <c r="OYM34" s="7"/>
      <c r="OYN34" s="7"/>
      <c r="OYO34" s="7"/>
      <c r="OYP34" s="7"/>
      <c r="OYQ34" s="7"/>
      <c r="OYR34" s="7"/>
      <c r="OYS34" s="7"/>
      <c r="OYT34" s="7"/>
      <c r="OYU34" s="7"/>
      <c r="OYV34" s="7"/>
      <c r="OYW34" s="7"/>
      <c r="OYX34" s="7"/>
      <c r="OYY34" s="7"/>
      <c r="OYZ34" s="7"/>
      <c r="OZA34" s="7"/>
      <c r="OZB34" s="7"/>
      <c r="OZC34" s="7"/>
      <c r="OZD34" s="7"/>
      <c r="OZE34" s="7"/>
      <c r="OZF34" s="7"/>
      <c r="OZG34" s="7"/>
      <c r="OZH34" s="7"/>
      <c r="OZI34" s="7"/>
      <c r="OZJ34" s="7"/>
      <c r="OZK34" s="7"/>
      <c r="OZL34" s="7"/>
      <c r="OZM34" s="7"/>
      <c r="OZN34" s="7"/>
      <c r="OZO34" s="7"/>
      <c r="OZP34" s="7"/>
      <c r="OZQ34" s="7"/>
      <c r="OZR34" s="7"/>
      <c r="OZS34" s="7"/>
      <c r="OZT34" s="7"/>
      <c r="OZU34" s="7"/>
      <c r="OZV34" s="7"/>
      <c r="OZW34" s="7"/>
      <c r="OZX34" s="7"/>
      <c r="OZY34" s="7"/>
      <c r="OZZ34" s="7"/>
      <c r="PAA34" s="7"/>
      <c r="PAB34" s="7"/>
      <c r="PAC34" s="7"/>
      <c r="PAD34" s="7"/>
      <c r="PAE34" s="7"/>
      <c r="PAF34" s="7"/>
      <c r="PAG34" s="7"/>
      <c r="PAH34" s="7"/>
      <c r="PAI34" s="7"/>
      <c r="PAJ34" s="7"/>
      <c r="PAK34" s="7"/>
      <c r="PAL34" s="7"/>
      <c r="PAM34" s="7"/>
      <c r="PAN34" s="7"/>
      <c r="PAO34" s="7"/>
      <c r="PAP34" s="7"/>
      <c r="PAQ34" s="7"/>
      <c r="PAR34" s="7"/>
      <c r="PAS34" s="7"/>
      <c r="PAT34" s="7"/>
      <c r="PAU34" s="7"/>
      <c r="PAV34" s="7"/>
      <c r="PAW34" s="7"/>
      <c r="PAX34" s="7"/>
      <c r="PAY34" s="7"/>
      <c r="PAZ34" s="7"/>
      <c r="PBA34" s="7"/>
      <c r="PBB34" s="7"/>
      <c r="PBC34" s="7"/>
      <c r="PBD34" s="7"/>
      <c r="PBE34" s="7"/>
      <c r="PBF34" s="7"/>
      <c r="PBG34" s="7"/>
      <c r="PBH34" s="7"/>
      <c r="PBI34" s="7"/>
      <c r="PBJ34" s="7"/>
      <c r="PBK34" s="7"/>
      <c r="PBL34" s="7"/>
      <c r="PBM34" s="7"/>
      <c r="PBN34" s="7"/>
      <c r="PBO34" s="7"/>
      <c r="PBP34" s="7"/>
      <c r="PBQ34" s="7"/>
      <c r="PBR34" s="7"/>
      <c r="PBS34" s="7"/>
      <c r="PBT34" s="7"/>
      <c r="PBU34" s="7"/>
      <c r="PBV34" s="7"/>
      <c r="PBW34" s="7"/>
      <c r="PBX34" s="7"/>
      <c r="PBY34" s="7"/>
      <c r="PBZ34" s="7"/>
      <c r="PCA34" s="7"/>
      <c r="PCB34" s="7"/>
      <c r="PCC34" s="7"/>
      <c r="PCD34" s="7"/>
      <c r="PCE34" s="7"/>
      <c r="PCF34" s="7"/>
      <c r="PCG34" s="7"/>
      <c r="PCH34" s="7"/>
      <c r="PCI34" s="7"/>
      <c r="PCJ34" s="7"/>
      <c r="PCK34" s="7"/>
      <c r="PCL34" s="7"/>
      <c r="PCM34" s="7"/>
      <c r="PCN34" s="7"/>
      <c r="PCO34" s="7"/>
      <c r="PCP34" s="7"/>
      <c r="PCQ34" s="7"/>
      <c r="PCR34" s="7"/>
      <c r="PCS34" s="7"/>
      <c r="PCT34" s="7"/>
      <c r="PCU34" s="7"/>
      <c r="PCV34" s="7"/>
      <c r="PCW34" s="7"/>
      <c r="PCX34" s="7"/>
      <c r="PCY34" s="7"/>
      <c r="PCZ34" s="7"/>
      <c r="PDA34" s="7"/>
      <c r="PDB34" s="7"/>
      <c r="PDC34" s="7"/>
      <c r="PDD34" s="7"/>
      <c r="PDE34" s="7"/>
      <c r="PDF34" s="7"/>
      <c r="PDG34" s="7"/>
      <c r="PDH34" s="7"/>
      <c r="PDI34" s="7"/>
      <c r="PDJ34" s="7"/>
      <c r="PDK34" s="7"/>
      <c r="PDL34" s="7"/>
      <c r="PDM34" s="7"/>
      <c r="PDN34" s="7"/>
      <c r="PDO34" s="7"/>
      <c r="PDP34" s="7"/>
      <c r="PDQ34" s="7"/>
      <c r="PDR34" s="7"/>
      <c r="PDS34" s="7"/>
      <c r="PDT34" s="7"/>
      <c r="PDU34" s="7"/>
      <c r="PDV34" s="7"/>
      <c r="PDW34" s="7"/>
      <c r="PDX34" s="7"/>
      <c r="PDY34" s="7"/>
      <c r="PDZ34" s="7"/>
      <c r="PEA34" s="7"/>
      <c r="PEB34" s="7"/>
      <c r="PEC34" s="7"/>
      <c r="PED34" s="7"/>
      <c r="PEE34" s="7"/>
      <c r="PEF34" s="7"/>
      <c r="PEG34" s="7"/>
      <c r="PEH34" s="7"/>
      <c r="PEI34" s="7"/>
      <c r="PEJ34" s="7"/>
      <c r="PEK34" s="7"/>
      <c r="PEL34" s="7"/>
      <c r="PEM34" s="7"/>
      <c r="PEN34" s="7"/>
      <c r="PEO34" s="7"/>
      <c r="PEP34" s="7"/>
      <c r="PEQ34" s="7"/>
      <c r="PER34" s="7"/>
      <c r="PES34" s="7"/>
      <c r="PET34" s="7"/>
      <c r="PEU34" s="7"/>
      <c r="PEV34" s="7"/>
      <c r="PEW34" s="7"/>
      <c r="PEX34" s="7"/>
      <c r="PEY34" s="7"/>
      <c r="PEZ34" s="7"/>
      <c r="PFA34" s="7"/>
      <c r="PFB34" s="7"/>
      <c r="PFC34" s="7"/>
      <c r="PFD34" s="7"/>
      <c r="PFE34" s="7"/>
      <c r="PFF34" s="7"/>
      <c r="PFG34" s="7"/>
      <c r="PFH34" s="7"/>
      <c r="PFI34" s="7"/>
      <c r="PFJ34" s="7"/>
      <c r="PFK34" s="7"/>
      <c r="PFL34" s="7"/>
      <c r="PFM34" s="7"/>
      <c r="PFN34" s="7"/>
      <c r="PFO34" s="7"/>
      <c r="PFP34" s="7"/>
      <c r="PFQ34" s="7"/>
      <c r="PFR34" s="7"/>
      <c r="PFS34" s="7"/>
      <c r="PFT34" s="7"/>
      <c r="PFU34" s="7"/>
      <c r="PFV34" s="7"/>
      <c r="PFW34" s="7"/>
      <c r="PFX34" s="7"/>
      <c r="PFY34" s="7"/>
      <c r="PFZ34" s="7"/>
      <c r="PGA34" s="7"/>
      <c r="PGB34" s="7"/>
      <c r="PGC34" s="7"/>
      <c r="PGD34" s="7"/>
      <c r="PGE34" s="7"/>
      <c r="PGF34" s="7"/>
      <c r="PGG34" s="7"/>
      <c r="PGH34" s="7"/>
      <c r="PGI34" s="7"/>
      <c r="PGJ34" s="7"/>
      <c r="PGK34" s="7"/>
      <c r="PGL34" s="7"/>
      <c r="PGM34" s="7"/>
      <c r="PGN34" s="7"/>
      <c r="PGO34" s="7"/>
      <c r="PGP34" s="7"/>
      <c r="PGQ34" s="7"/>
      <c r="PGR34" s="7"/>
      <c r="PGS34" s="7"/>
      <c r="PGT34" s="7"/>
      <c r="PGU34" s="7"/>
      <c r="PGV34" s="7"/>
      <c r="PGW34" s="7"/>
      <c r="PGX34" s="7"/>
      <c r="PGY34" s="7"/>
      <c r="PGZ34" s="7"/>
      <c r="PHA34" s="7"/>
      <c r="PHB34" s="7"/>
      <c r="PHC34" s="7"/>
      <c r="PHD34" s="7"/>
      <c r="PHE34" s="7"/>
      <c r="PHF34" s="7"/>
      <c r="PHG34" s="7"/>
      <c r="PHH34" s="7"/>
      <c r="PHI34" s="7"/>
      <c r="PHJ34" s="7"/>
      <c r="PHK34" s="7"/>
      <c r="PHL34" s="7"/>
      <c r="PHM34" s="7"/>
      <c r="PHN34" s="7"/>
      <c r="PHO34" s="7"/>
      <c r="PHP34" s="7"/>
      <c r="PHQ34" s="7"/>
      <c r="PHR34" s="7"/>
      <c r="PHS34" s="7"/>
      <c r="PHT34" s="7"/>
      <c r="PHU34" s="7"/>
      <c r="PHV34" s="7"/>
      <c r="PHW34" s="7"/>
      <c r="PHX34" s="7"/>
      <c r="PHY34" s="7"/>
      <c r="PHZ34" s="7"/>
      <c r="PIA34" s="7"/>
      <c r="PIB34" s="7"/>
      <c r="PIC34" s="7"/>
      <c r="PID34" s="7"/>
      <c r="PIE34" s="7"/>
      <c r="PIF34" s="7"/>
      <c r="PIG34" s="7"/>
      <c r="PIH34" s="7"/>
      <c r="PII34" s="7"/>
      <c r="PIJ34" s="7"/>
      <c r="PIK34" s="7"/>
      <c r="PIL34" s="7"/>
      <c r="PIM34" s="7"/>
      <c r="PIN34" s="7"/>
      <c r="PIO34" s="7"/>
      <c r="PIP34" s="7"/>
      <c r="PIQ34" s="7"/>
      <c r="PIR34" s="7"/>
      <c r="PIS34" s="7"/>
      <c r="PIT34" s="7"/>
      <c r="PIU34" s="7"/>
      <c r="PIV34" s="7"/>
      <c r="PIW34" s="7"/>
      <c r="PIX34" s="7"/>
      <c r="PIY34" s="7"/>
      <c r="PIZ34" s="7"/>
      <c r="PJA34" s="7"/>
      <c r="PJB34" s="7"/>
      <c r="PJC34" s="7"/>
      <c r="PJD34" s="7"/>
      <c r="PJE34" s="7"/>
      <c r="PJF34" s="7"/>
      <c r="PJG34" s="7"/>
      <c r="PJH34" s="7"/>
      <c r="PJI34" s="7"/>
      <c r="PJJ34" s="7"/>
      <c r="PJK34" s="7"/>
      <c r="PJL34" s="7"/>
      <c r="PJM34" s="7"/>
      <c r="PJN34" s="7"/>
      <c r="PJO34" s="7"/>
      <c r="PJP34" s="7"/>
      <c r="PJQ34" s="7"/>
      <c r="PJR34" s="7"/>
      <c r="PJS34" s="7"/>
      <c r="PJT34" s="7"/>
      <c r="PJU34" s="7"/>
      <c r="PJV34" s="7"/>
      <c r="PJW34" s="7"/>
      <c r="PJX34" s="7"/>
      <c r="PJY34" s="7"/>
      <c r="PJZ34" s="7"/>
      <c r="PKA34" s="7"/>
      <c r="PKB34" s="7"/>
      <c r="PKC34" s="7"/>
      <c r="PKD34" s="7"/>
      <c r="PKE34" s="7"/>
      <c r="PKF34" s="7"/>
      <c r="PKG34" s="7"/>
      <c r="PKH34" s="7"/>
      <c r="PKI34" s="7"/>
      <c r="PKJ34" s="7"/>
      <c r="PKK34" s="7"/>
      <c r="PKL34" s="7"/>
      <c r="PKM34" s="7"/>
      <c r="PKN34" s="7"/>
      <c r="PKO34" s="7"/>
      <c r="PKP34" s="7"/>
      <c r="PKQ34" s="7"/>
      <c r="PKR34" s="7"/>
      <c r="PKS34" s="7"/>
      <c r="PKT34" s="7"/>
      <c r="PKU34" s="7"/>
      <c r="PKV34" s="7"/>
      <c r="PKW34" s="7"/>
      <c r="PKX34" s="7"/>
      <c r="PKY34" s="7"/>
      <c r="PKZ34" s="7"/>
      <c r="PLA34" s="7"/>
      <c r="PLB34" s="7"/>
      <c r="PLC34" s="7"/>
      <c r="PLD34" s="7"/>
      <c r="PLE34" s="7"/>
      <c r="PLF34" s="7"/>
      <c r="PLG34" s="7"/>
      <c r="PLH34" s="7"/>
      <c r="PLI34" s="7"/>
      <c r="PLJ34" s="7"/>
      <c r="PLK34" s="7"/>
      <c r="PLL34" s="7"/>
      <c r="PLM34" s="7"/>
      <c r="PLN34" s="7"/>
      <c r="PLO34" s="7"/>
      <c r="PLP34" s="7"/>
      <c r="PLQ34" s="7"/>
      <c r="PLR34" s="7"/>
      <c r="PLS34" s="7"/>
      <c r="PLT34" s="7"/>
      <c r="PLU34" s="7"/>
      <c r="PLV34" s="7"/>
      <c r="PLW34" s="7"/>
      <c r="PLX34" s="7"/>
      <c r="PLY34" s="7"/>
      <c r="PLZ34" s="7"/>
      <c r="PMA34" s="7"/>
      <c r="PMB34" s="7"/>
      <c r="PMC34" s="7"/>
      <c r="PMD34" s="7"/>
      <c r="PME34" s="7"/>
      <c r="PMF34" s="7"/>
      <c r="PMG34" s="7"/>
      <c r="PMH34" s="7"/>
      <c r="PMI34" s="7"/>
      <c r="PMJ34" s="7"/>
      <c r="PMK34" s="7"/>
      <c r="PML34" s="7"/>
      <c r="PMM34" s="7"/>
      <c r="PMN34" s="7"/>
      <c r="PMO34" s="7"/>
      <c r="PMP34" s="7"/>
      <c r="PMQ34" s="7"/>
      <c r="PMR34" s="7"/>
      <c r="PMS34" s="7"/>
      <c r="PMT34" s="7"/>
      <c r="PMU34" s="7"/>
      <c r="PMV34" s="7"/>
      <c r="PMW34" s="7"/>
      <c r="PMX34" s="7"/>
      <c r="PMY34" s="7"/>
      <c r="PMZ34" s="7"/>
      <c r="PNA34" s="7"/>
      <c r="PNB34" s="7"/>
      <c r="PNC34" s="7"/>
      <c r="PND34" s="7"/>
      <c r="PNE34" s="7"/>
      <c r="PNF34" s="7"/>
      <c r="PNG34" s="7"/>
      <c r="PNH34" s="7"/>
      <c r="PNI34" s="7"/>
      <c r="PNJ34" s="7"/>
      <c r="PNK34" s="7"/>
      <c r="PNL34" s="7"/>
      <c r="PNM34" s="7"/>
      <c r="PNN34" s="7"/>
      <c r="PNO34" s="7"/>
      <c r="PNP34" s="7"/>
      <c r="PNQ34" s="7"/>
      <c r="PNR34" s="7"/>
      <c r="PNS34" s="7"/>
      <c r="PNT34" s="7"/>
      <c r="PNU34" s="7"/>
      <c r="PNV34" s="7"/>
      <c r="PNW34" s="7"/>
      <c r="PNX34" s="7"/>
      <c r="PNY34" s="7"/>
      <c r="PNZ34" s="7"/>
      <c r="POA34" s="7"/>
      <c r="POB34" s="7"/>
      <c r="POC34" s="7"/>
      <c r="POD34" s="7"/>
      <c r="POE34" s="7"/>
      <c r="POF34" s="7"/>
      <c r="POG34" s="7"/>
      <c r="POH34" s="7"/>
      <c r="POI34" s="7"/>
      <c r="POJ34" s="7"/>
      <c r="POK34" s="7"/>
      <c r="POL34" s="7"/>
      <c r="POM34" s="7"/>
      <c r="PON34" s="7"/>
      <c r="POO34" s="7"/>
      <c r="POP34" s="7"/>
      <c r="POQ34" s="7"/>
      <c r="POR34" s="7"/>
      <c r="POS34" s="7"/>
      <c r="POT34" s="7"/>
      <c r="POU34" s="7"/>
      <c r="POV34" s="7"/>
      <c r="POW34" s="7"/>
      <c r="POX34" s="7"/>
      <c r="POY34" s="7"/>
      <c r="POZ34" s="7"/>
      <c r="PPA34" s="7"/>
      <c r="PPB34" s="7"/>
      <c r="PPC34" s="7"/>
      <c r="PPD34" s="7"/>
      <c r="PPE34" s="7"/>
      <c r="PPF34" s="7"/>
      <c r="PPG34" s="7"/>
      <c r="PPH34" s="7"/>
      <c r="PPI34" s="7"/>
      <c r="PPJ34" s="7"/>
      <c r="PPK34" s="7"/>
      <c r="PPL34" s="7"/>
      <c r="PPM34" s="7"/>
      <c r="PPN34" s="7"/>
      <c r="PPO34" s="7"/>
      <c r="PPP34" s="7"/>
      <c r="PPQ34" s="7"/>
      <c r="PPR34" s="7"/>
      <c r="PPS34" s="7"/>
      <c r="PPT34" s="7"/>
      <c r="PPU34" s="7"/>
      <c r="PPV34" s="7"/>
      <c r="PPW34" s="7"/>
      <c r="PPX34" s="7"/>
      <c r="PPY34" s="7"/>
      <c r="PPZ34" s="7"/>
      <c r="PQA34" s="7"/>
      <c r="PQB34" s="7"/>
      <c r="PQC34" s="7"/>
      <c r="PQD34" s="7"/>
      <c r="PQE34" s="7"/>
      <c r="PQF34" s="7"/>
      <c r="PQG34" s="7"/>
      <c r="PQH34" s="7"/>
      <c r="PQI34" s="7"/>
      <c r="PQJ34" s="7"/>
      <c r="PQK34" s="7"/>
      <c r="PQL34" s="7"/>
      <c r="PQM34" s="7"/>
      <c r="PQN34" s="7"/>
      <c r="PQO34" s="7"/>
      <c r="PQP34" s="7"/>
      <c r="PQQ34" s="7"/>
      <c r="PQR34" s="7"/>
      <c r="PQS34" s="7"/>
      <c r="PQT34" s="7"/>
      <c r="PQU34" s="7"/>
      <c r="PQV34" s="7"/>
      <c r="PQW34" s="7"/>
      <c r="PQX34" s="7"/>
      <c r="PQY34" s="7"/>
      <c r="PQZ34" s="7"/>
      <c r="PRA34" s="7"/>
      <c r="PRB34" s="7"/>
      <c r="PRC34" s="7"/>
      <c r="PRD34" s="7"/>
      <c r="PRE34" s="7"/>
      <c r="PRF34" s="7"/>
      <c r="PRG34" s="7"/>
      <c r="PRH34" s="7"/>
      <c r="PRI34" s="7"/>
      <c r="PRJ34" s="7"/>
      <c r="PRK34" s="7"/>
      <c r="PRL34" s="7"/>
      <c r="PRM34" s="7"/>
      <c r="PRN34" s="7"/>
      <c r="PRO34" s="7"/>
      <c r="PRP34" s="7"/>
      <c r="PRQ34" s="7"/>
      <c r="PRR34" s="7"/>
      <c r="PRS34" s="7"/>
      <c r="PRT34" s="7"/>
      <c r="PRU34" s="7"/>
      <c r="PRV34" s="7"/>
      <c r="PRW34" s="7"/>
      <c r="PRX34" s="7"/>
      <c r="PRY34" s="7"/>
      <c r="PRZ34" s="7"/>
      <c r="PSA34" s="7"/>
      <c r="PSB34" s="7"/>
      <c r="PSC34" s="7"/>
      <c r="PSD34" s="7"/>
      <c r="PSE34" s="7"/>
      <c r="PSF34" s="7"/>
      <c r="PSG34" s="7"/>
      <c r="PSH34" s="7"/>
      <c r="PSI34" s="7"/>
      <c r="PSJ34" s="7"/>
      <c r="PSK34" s="7"/>
      <c r="PSL34" s="7"/>
      <c r="PSM34" s="7"/>
      <c r="PSN34" s="7"/>
      <c r="PSO34" s="7"/>
      <c r="PSP34" s="7"/>
      <c r="PSQ34" s="7"/>
      <c r="PSR34" s="7"/>
      <c r="PSS34" s="7"/>
      <c r="PST34" s="7"/>
      <c r="PSU34" s="7"/>
      <c r="PSV34" s="7"/>
      <c r="PSW34" s="7"/>
      <c r="PSX34" s="7"/>
      <c r="PSY34" s="7"/>
      <c r="PSZ34" s="7"/>
      <c r="PTA34" s="7"/>
      <c r="PTB34" s="7"/>
      <c r="PTC34" s="7"/>
      <c r="PTD34" s="7"/>
      <c r="PTE34" s="7"/>
      <c r="PTF34" s="7"/>
      <c r="PTG34" s="7"/>
      <c r="PTH34" s="7"/>
      <c r="PTI34" s="7"/>
      <c r="PTJ34" s="7"/>
      <c r="PTK34" s="7"/>
      <c r="PTL34" s="7"/>
      <c r="PTM34" s="7"/>
      <c r="PTN34" s="7"/>
      <c r="PTO34" s="7"/>
      <c r="PTP34" s="7"/>
      <c r="PTQ34" s="7"/>
      <c r="PTR34" s="7"/>
      <c r="PTS34" s="7"/>
      <c r="PTT34" s="7"/>
      <c r="PTU34" s="7"/>
      <c r="PTV34" s="7"/>
      <c r="PTW34" s="7"/>
      <c r="PTX34" s="7"/>
      <c r="PTY34" s="7"/>
      <c r="PTZ34" s="7"/>
      <c r="PUA34" s="7"/>
      <c r="PUB34" s="7"/>
      <c r="PUC34" s="7"/>
      <c r="PUD34" s="7"/>
      <c r="PUE34" s="7"/>
      <c r="PUF34" s="7"/>
      <c r="PUG34" s="7"/>
      <c r="PUH34" s="7"/>
      <c r="PUI34" s="7"/>
      <c r="PUJ34" s="7"/>
      <c r="PUK34" s="7"/>
      <c r="PUL34" s="7"/>
      <c r="PUM34" s="7"/>
      <c r="PUN34" s="7"/>
      <c r="PUO34" s="7"/>
      <c r="PUP34" s="7"/>
      <c r="PUQ34" s="7"/>
      <c r="PUR34" s="7"/>
      <c r="PUS34" s="7"/>
      <c r="PUT34" s="7"/>
      <c r="PUU34" s="7"/>
      <c r="PUV34" s="7"/>
      <c r="PUW34" s="7"/>
      <c r="PUX34" s="7"/>
      <c r="PUY34" s="7"/>
      <c r="PUZ34" s="7"/>
      <c r="PVA34" s="7"/>
      <c r="PVB34" s="7"/>
      <c r="PVC34" s="7"/>
      <c r="PVD34" s="7"/>
      <c r="PVE34" s="7"/>
      <c r="PVF34" s="7"/>
      <c r="PVG34" s="7"/>
      <c r="PVH34" s="7"/>
      <c r="PVI34" s="7"/>
      <c r="PVJ34" s="7"/>
      <c r="PVK34" s="7"/>
      <c r="PVL34" s="7"/>
      <c r="PVM34" s="7"/>
      <c r="PVN34" s="7"/>
      <c r="PVO34" s="7"/>
      <c r="PVP34" s="7"/>
      <c r="PVQ34" s="7"/>
      <c r="PVR34" s="7"/>
      <c r="PVS34" s="7"/>
      <c r="PVT34" s="7"/>
      <c r="PVU34" s="7"/>
      <c r="PVV34" s="7"/>
      <c r="PVW34" s="7"/>
      <c r="PVX34" s="7"/>
      <c r="PVY34" s="7"/>
      <c r="PVZ34" s="7"/>
      <c r="PWA34" s="7"/>
      <c r="PWB34" s="7"/>
      <c r="PWC34" s="7"/>
      <c r="PWD34" s="7"/>
      <c r="PWE34" s="7"/>
      <c r="PWF34" s="7"/>
      <c r="PWG34" s="7"/>
      <c r="PWH34" s="7"/>
      <c r="PWI34" s="7"/>
      <c r="PWJ34" s="7"/>
      <c r="PWK34" s="7"/>
      <c r="PWL34" s="7"/>
      <c r="PWM34" s="7"/>
      <c r="PWN34" s="7"/>
      <c r="PWO34" s="7"/>
      <c r="PWP34" s="7"/>
      <c r="PWQ34" s="7"/>
      <c r="PWR34" s="7"/>
      <c r="PWS34" s="7"/>
      <c r="PWT34" s="7"/>
      <c r="PWU34" s="7"/>
      <c r="PWV34" s="7"/>
      <c r="PWW34" s="7"/>
      <c r="PWX34" s="7"/>
      <c r="PWY34" s="7"/>
      <c r="PWZ34" s="7"/>
      <c r="PXA34" s="7"/>
      <c r="PXB34" s="7"/>
      <c r="PXC34" s="7"/>
      <c r="PXD34" s="7"/>
      <c r="PXE34" s="7"/>
      <c r="PXF34" s="7"/>
      <c r="PXG34" s="7"/>
      <c r="PXH34" s="7"/>
      <c r="PXI34" s="7"/>
      <c r="PXJ34" s="7"/>
      <c r="PXK34" s="7"/>
      <c r="PXL34" s="7"/>
      <c r="PXM34" s="7"/>
      <c r="PXN34" s="7"/>
      <c r="PXO34" s="7"/>
      <c r="PXP34" s="7"/>
      <c r="PXQ34" s="7"/>
      <c r="PXR34" s="7"/>
      <c r="PXS34" s="7"/>
      <c r="PXT34" s="7"/>
      <c r="PXU34" s="7"/>
      <c r="PXV34" s="7"/>
      <c r="PXW34" s="7"/>
      <c r="PXX34" s="7"/>
      <c r="PXY34" s="7"/>
      <c r="PXZ34" s="7"/>
      <c r="PYA34" s="7"/>
      <c r="PYB34" s="7"/>
      <c r="PYC34" s="7"/>
      <c r="PYD34" s="7"/>
      <c r="PYE34" s="7"/>
      <c r="PYF34" s="7"/>
      <c r="PYG34" s="7"/>
      <c r="PYH34" s="7"/>
      <c r="PYI34" s="7"/>
      <c r="PYJ34" s="7"/>
      <c r="PYK34" s="7"/>
      <c r="PYL34" s="7"/>
      <c r="PYM34" s="7"/>
      <c r="PYN34" s="7"/>
      <c r="PYO34" s="7"/>
      <c r="PYP34" s="7"/>
      <c r="PYQ34" s="7"/>
      <c r="PYR34" s="7"/>
      <c r="PYS34" s="7"/>
      <c r="PYT34" s="7"/>
      <c r="PYU34" s="7"/>
      <c r="PYV34" s="7"/>
      <c r="PYW34" s="7"/>
      <c r="PYX34" s="7"/>
      <c r="PYY34" s="7"/>
      <c r="PYZ34" s="7"/>
      <c r="PZA34" s="7"/>
      <c r="PZB34" s="7"/>
      <c r="PZC34" s="7"/>
      <c r="PZD34" s="7"/>
      <c r="PZE34" s="7"/>
      <c r="PZF34" s="7"/>
      <c r="PZG34" s="7"/>
      <c r="PZH34" s="7"/>
      <c r="PZI34" s="7"/>
      <c r="PZJ34" s="7"/>
      <c r="PZK34" s="7"/>
      <c r="PZL34" s="7"/>
      <c r="PZM34" s="7"/>
      <c r="PZN34" s="7"/>
      <c r="PZO34" s="7"/>
      <c r="PZP34" s="7"/>
      <c r="PZQ34" s="7"/>
      <c r="PZR34" s="7"/>
      <c r="PZS34" s="7"/>
      <c r="PZT34" s="7"/>
      <c r="PZU34" s="7"/>
      <c r="PZV34" s="7"/>
      <c r="PZW34" s="7"/>
      <c r="PZX34" s="7"/>
      <c r="PZY34" s="7"/>
      <c r="PZZ34" s="7"/>
      <c r="QAA34" s="7"/>
      <c r="QAB34" s="7"/>
      <c r="QAC34" s="7"/>
      <c r="QAD34" s="7"/>
      <c r="QAE34" s="7"/>
      <c r="QAF34" s="7"/>
      <c r="QAG34" s="7"/>
      <c r="QAH34" s="7"/>
      <c r="QAI34" s="7"/>
      <c r="QAJ34" s="7"/>
      <c r="QAK34" s="7"/>
      <c r="QAL34" s="7"/>
      <c r="QAM34" s="7"/>
      <c r="QAN34" s="7"/>
      <c r="QAO34" s="7"/>
      <c r="QAP34" s="7"/>
      <c r="QAQ34" s="7"/>
      <c r="QAR34" s="7"/>
      <c r="QAS34" s="7"/>
      <c r="QAT34" s="7"/>
      <c r="QAU34" s="7"/>
      <c r="QAV34" s="7"/>
      <c r="QAW34" s="7"/>
      <c r="QAX34" s="7"/>
      <c r="QAY34" s="7"/>
      <c r="QAZ34" s="7"/>
      <c r="QBA34" s="7"/>
      <c r="QBB34" s="7"/>
      <c r="QBC34" s="7"/>
      <c r="QBD34" s="7"/>
      <c r="QBE34" s="7"/>
      <c r="QBF34" s="7"/>
      <c r="QBG34" s="7"/>
      <c r="QBH34" s="7"/>
      <c r="QBI34" s="7"/>
      <c r="QBJ34" s="7"/>
      <c r="QBK34" s="7"/>
      <c r="QBL34" s="7"/>
      <c r="QBM34" s="7"/>
      <c r="QBN34" s="7"/>
      <c r="QBO34" s="7"/>
      <c r="QBP34" s="7"/>
      <c r="QBQ34" s="7"/>
      <c r="QBR34" s="7"/>
      <c r="QBS34" s="7"/>
      <c r="QBT34" s="7"/>
      <c r="QBU34" s="7"/>
      <c r="QBV34" s="7"/>
      <c r="QBW34" s="7"/>
      <c r="QBX34" s="7"/>
      <c r="QBY34" s="7"/>
      <c r="QBZ34" s="7"/>
      <c r="QCA34" s="7"/>
      <c r="QCB34" s="7"/>
      <c r="QCC34" s="7"/>
      <c r="QCD34" s="7"/>
      <c r="QCE34" s="7"/>
      <c r="QCF34" s="7"/>
      <c r="QCG34" s="7"/>
      <c r="QCH34" s="7"/>
      <c r="QCI34" s="7"/>
      <c r="QCJ34" s="7"/>
      <c r="QCK34" s="7"/>
      <c r="QCL34" s="7"/>
      <c r="QCM34" s="7"/>
      <c r="QCN34" s="7"/>
      <c r="QCO34" s="7"/>
      <c r="QCP34" s="7"/>
      <c r="QCQ34" s="7"/>
      <c r="QCR34" s="7"/>
      <c r="QCS34" s="7"/>
      <c r="QCT34" s="7"/>
      <c r="QCU34" s="7"/>
      <c r="QCV34" s="7"/>
      <c r="QCW34" s="7"/>
      <c r="QCX34" s="7"/>
      <c r="QCY34" s="7"/>
      <c r="QCZ34" s="7"/>
      <c r="QDA34" s="7"/>
      <c r="QDB34" s="7"/>
      <c r="QDC34" s="7"/>
      <c r="QDD34" s="7"/>
      <c r="QDE34" s="7"/>
      <c r="QDF34" s="7"/>
      <c r="QDG34" s="7"/>
      <c r="QDH34" s="7"/>
      <c r="QDI34" s="7"/>
      <c r="QDJ34" s="7"/>
      <c r="QDK34" s="7"/>
      <c r="QDL34" s="7"/>
      <c r="QDM34" s="7"/>
      <c r="QDN34" s="7"/>
      <c r="QDO34" s="7"/>
      <c r="QDP34" s="7"/>
      <c r="QDQ34" s="7"/>
      <c r="QDR34" s="7"/>
      <c r="QDS34" s="7"/>
      <c r="QDT34" s="7"/>
      <c r="QDU34" s="7"/>
      <c r="QDV34" s="7"/>
      <c r="QDW34" s="7"/>
      <c r="QDX34" s="7"/>
      <c r="QDY34" s="7"/>
      <c r="QDZ34" s="7"/>
      <c r="QEA34" s="7"/>
      <c r="QEB34" s="7"/>
      <c r="QEC34" s="7"/>
      <c r="QED34" s="7"/>
      <c r="QEE34" s="7"/>
      <c r="QEF34" s="7"/>
      <c r="QEG34" s="7"/>
      <c r="QEH34" s="7"/>
      <c r="QEI34" s="7"/>
      <c r="QEJ34" s="7"/>
      <c r="QEK34" s="7"/>
      <c r="QEL34" s="7"/>
      <c r="QEM34" s="7"/>
      <c r="QEN34" s="7"/>
      <c r="QEO34" s="7"/>
      <c r="QEP34" s="7"/>
      <c r="QEQ34" s="7"/>
      <c r="QER34" s="7"/>
      <c r="QES34" s="7"/>
      <c r="QET34" s="7"/>
      <c r="QEU34" s="7"/>
      <c r="QEV34" s="7"/>
      <c r="QEW34" s="7"/>
      <c r="QEX34" s="7"/>
      <c r="QEY34" s="7"/>
      <c r="QEZ34" s="7"/>
      <c r="QFA34" s="7"/>
      <c r="QFB34" s="7"/>
      <c r="QFC34" s="7"/>
      <c r="QFD34" s="7"/>
      <c r="QFE34" s="7"/>
      <c r="QFF34" s="7"/>
      <c r="QFG34" s="7"/>
      <c r="QFH34" s="7"/>
      <c r="QFI34" s="7"/>
      <c r="QFJ34" s="7"/>
      <c r="QFK34" s="7"/>
      <c r="QFL34" s="7"/>
      <c r="QFM34" s="7"/>
      <c r="QFN34" s="7"/>
      <c r="QFO34" s="7"/>
      <c r="QFP34" s="7"/>
      <c r="QFQ34" s="7"/>
      <c r="QFR34" s="7"/>
      <c r="QFS34" s="7"/>
      <c r="QFT34" s="7"/>
      <c r="QFU34" s="7"/>
      <c r="QFV34" s="7"/>
      <c r="QFW34" s="7"/>
      <c r="QFX34" s="7"/>
      <c r="QFY34" s="7"/>
      <c r="QFZ34" s="7"/>
      <c r="QGA34" s="7"/>
      <c r="QGB34" s="7"/>
      <c r="QGC34" s="7"/>
      <c r="QGD34" s="7"/>
      <c r="QGE34" s="7"/>
      <c r="QGF34" s="7"/>
      <c r="QGG34" s="7"/>
      <c r="QGH34" s="7"/>
      <c r="QGI34" s="7"/>
      <c r="QGJ34" s="7"/>
      <c r="QGK34" s="7"/>
      <c r="QGL34" s="7"/>
      <c r="QGM34" s="7"/>
      <c r="QGN34" s="7"/>
      <c r="QGO34" s="7"/>
      <c r="QGP34" s="7"/>
      <c r="QGQ34" s="7"/>
      <c r="QGR34" s="7"/>
      <c r="QGS34" s="7"/>
      <c r="QGT34" s="7"/>
      <c r="QGU34" s="7"/>
      <c r="QGV34" s="7"/>
      <c r="QGW34" s="7"/>
      <c r="QGX34" s="7"/>
      <c r="QGY34" s="7"/>
      <c r="QGZ34" s="7"/>
      <c r="QHA34" s="7"/>
      <c r="QHB34" s="7"/>
      <c r="QHC34" s="7"/>
      <c r="QHD34" s="7"/>
      <c r="QHE34" s="7"/>
      <c r="QHF34" s="7"/>
      <c r="QHG34" s="7"/>
      <c r="QHH34" s="7"/>
      <c r="QHI34" s="7"/>
      <c r="QHJ34" s="7"/>
      <c r="QHK34" s="7"/>
      <c r="QHL34" s="7"/>
      <c r="QHM34" s="7"/>
      <c r="QHN34" s="7"/>
      <c r="QHO34" s="7"/>
      <c r="QHP34" s="7"/>
      <c r="QHQ34" s="7"/>
      <c r="QHR34" s="7"/>
      <c r="QHS34" s="7"/>
      <c r="QHT34" s="7"/>
      <c r="QHU34" s="7"/>
      <c r="QHV34" s="7"/>
      <c r="QHW34" s="7"/>
      <c r="QHX34" s="7"/>
      <c r="QHY34" s="7"/>
      <c r="QHZ34" s="7"/>
      <c r="QIA34" s="7"/>
      <c r="QIB34" s="7"/>
      <c r="QIC34" s="7"/>
      <c r="QID34" s="7"/>
      <c r="QIE34" s="7"/>
      <c r="QIF34" s="7"/>
      <c r="QIG34" s="7"/>
      <c r="QIH34" s="7"/>
      <c r="QII34" s="7"/>
      <c r="QIJ34" s="7"/>
      <c r="QIK34" s="7"/>
      <c r="QIL34" s="7"/>
      <c r="QIM34" s="7"/>
      <c r="QIN34" s="7"/>
      <c r="QIO34" s="7"/>
      <c r="QIP34" s="7"/>
      <c r="QIQ34" s="7"/>
      <c r="QIR34" s="7"/>
      <c r="QIS34" s="7"/>
      <c r="QIT34" s="7"/>
      <c r="QIU34" s="7"/>
      <c r="QIV34" s="7"/>
      <c r="QIW34" s="7"/>
      <c r="QIX34" s="7"/>
      <c r="QIY34" s="7"/>
      <c r="QIZ34" s="7"/>
      <c r="QJA34" s="7"/>
      <c r="QJB34" s="7"/>
      <c r="QJC34" s="7"/>
      <c r="QJD34" s="7"/>
      <c r="QJE34" s="7"/>
      <c r="QJF34" s="7"/>
      <c r="QJG34" s="7"/>
      <c r="QJH34" s="7"/>
      <c r="QJI34" s="7"/>
      <c r="QJJ34" s="7"/>
      <c r="QJK34" s="7"/>
      <c r="QJL34" s="7"/>
      <c r="QJM34" s="7"/>
      <c r="QJN34" s="7"/>
      <c r="QJO34" s="7"/>
      <c r="QJP34" s="7"/>
      <c r="QJQ34" s="7"/>
      <c r="QJR34" s="7"/>
      <c r="QJS34" s="7"/>
      <c r="QJT34" s="7"/>
      <c r="QJU34" s="7"/>
      <c r="QJV34" s="7"/>
      <c r="QJW34" s="7"/>
      <c r="QJX34" s="7"/>
      <c r="QJY34" s="7"/>
      <c r="QJZ34" s="7"/>
      <c r="QKA34" s="7"/>
      <c r="QKB34" s="7"/>
      <c r="QKC34" s="7"/>
      <c r="QKD34" s="7"/>
      <c r="QKE34" s="7"/>
      <c r="QKF34" s="7"/>
      <c r="QKG34" s="7"/>
      <c r="QKH34" s="7"/>
      <c r="QKI34" s="7"/>
      <c r="QKJ34" s="7"/>
      <c r="QKK34" s="7"/>
      <c r="QKL34" s="7"/>
      <c r="QKM34" s="7"/>
      <c r="QKN34" s="7"/>
      <c r="QKO34" s="7"/>
      <c r="QKP34" s="7"/>
      <c r="QKQ34" s="7"/>
      <c r="QKR34" s="7"/>
      <c r="QKS34" s="7"/>
      <c r="QKT34" s="7"/>
      <c r="QKU34" s="7"/>
      <c r="QKV34" s="7"/>
      <c r="QKW34" s="7"/>
      <c r="QKX34" s="7"/>
      <c r="QKY34" s="7"/>
      <c r="QKZ34" s="7"/>
      <c r="QLA34" s="7"/>
      <c r="QLB34" s="7"/>
      <c r="QLC34" s="7"/>
      <c r="QLD34" s="7"/>
      <c r="QLE34" s="7"/>
      <c r="QLF34" s="7"/>
      <c r="QLG34" s="7"/>
      <c r="QLH34" s="7"/>
      <c r="QLI34" s="7"/>
      <c r="QLJ34" s="7"/>
      <c r="QLK34" s="7"/>
      <c r="QLL34" s="7"/>
      <c r="QLM34" s="7"/>
      <c r="QLN34" s="7"/>
      <c r="QLO34" s="7"/>
      <c r="QLP34" s="7"/>
      <c r="QLQ34" s="7"/>
      <c r="QLR34" s="7"/>
      <c r="QLS34" s="7"/>
      <c r="QLT34" s="7"/>
      <c r="QLU34" s="7"/>
      <c r="QLV34" s="7"/>
      <c r="QLW34" s="7"/>
      <c r="QLX34" s="7"/>
      <c r="QLY34" s="7"/>
      <c r="QLZ34" s="7"/>
      <c r="QMA34" s="7"/>
      <c r="QMB34" s="7"/>
      <c r="QMC34" s="7"/>
      <c r="QMD34" s="7"/>
      <c r="QME34" s="7"/>
      <c r="QMF34" s="7"/>
      <c r="QMG34" s="7"/>
      <c r="QMH34" s="7"/>
      <c r="QMI34" s="7"/>
      <c r="QMJ34" s="7"/>
      <c r="QMK34" s="7"/>
      <c r="QML34" s="7"/>
      <c r="QMM34" s="7"/>
      <c r="QMN34" s="7"/>
      <c r="QMO34" s="7"/>
      <c r="QMP34" s="7"/>
      <c r="QMQ34" s="7"/>
      <c r="QMR34" s="7"/>
      <c r="QMS34" s="7"/>
      <c r="QMT34" s="7"/>
      <c r="QMU34" s="7"/>
      <c r="QMV34" s="7"/>
      <c r="QMW34" s="7"/>
      <c r="QMX34" s="7"/>
      <c r="QMY34" s="7"/>
      <c r="QMZ34" s="7"/>
      <c r="QNA34" s="7"/>
      <c r="QNB34" s="7"/>
      <c r="QNC34" s="7"/>
      <c r="QND34" s="7"/>
      <c r="QNE34" s="7"/>
      <c r="QNF34" s="7"/>
      <c r="QNG34" s="7"/>
      <c r="QNH34" s="7"/>
      <c r="QNI34" s="7"/>
      <c r="QNJ34" s="7"/>
      <c r="QNK34" s="7"/>
      <c r="QNL34" s="7"/>
      <c r="QNM34" s="7"/>
      <c r="QNN34" s="7"/>
      <c r="QNO34" s="7"/>
      <c r="QNP34" s="7"/>
      <c r="QNQ34" s="7"/>
      <c r="QNR34" s="7"/>
      <c r="QNS34" s="7"/>
      <c r="QNT34" s="7"/>
      <c r="QNU34" s="7"/>
      <c r="QNV34" s="7"/>
      <c r="QNW34" s="7"/>
      <c r="QNX34" s="7"/>
      <c r="QNY34" s="7"/>
      <c r="QNZ34" s="7"/>
      <c r="QOA34" s="7"/>
      <c r="QOB34" s="7"/>
      <c r="QOC34" s="7"/>
      <c r="QOD34" s="7"/>
      <c r="QOE34" s="7"/>
      <c r="QOF34" s="7"/>
      <c r="QOG34" s="7"/>
      <c r="QOH34" s="7"/>
      <c r="QOI34" s="7"/>
      <c r="QOJ34" s="7"/>
      <c r="QOK34" s="7"/>
      <c r="QOL34" s="7"/>
      <c r="QOM34" s="7"/>
      <c r="QON34" s="7"/>
      <c r="QOO34" s="7"/>
      <c r="QOP34" s="7"/>
      <c r="QOQ34" s="7"/>
      <c r="QOR34" s="7"/>
      <c r="QOS34" s="7"/>
      <c r="QOT34" s="7"/>
      <c r="QOU34" s="7"/>
      <c r="QOV34" s="7"/>
      <c r="QOW34" s="7"/>
      <c r="QOX34" s="7"/>
      <c r="QOY34" s="7"/>
      <c r="QOZ34" s="7"/>
      <c r="QPA34" s="7"/>
      <c r="QPB34" s="7"/>
      <c r="QPC34" s="7"/>
      <c r="QPD34" s="7"/>
      <c r="QPE34" s="7"/>
      <c r="QPF34" s="7"/>
      <c r="QPG34" s="7"/>
      <c r="QPH34" s="7"/>
      <c r="QPI34" s="7"/>
      <c r="QPJ34" s="7"/>
      <c r="QPK34" s="7"/>
      <c r="QPL34" s="7"/>
      <c r="QPM34" s="7"/>
      <c r="QPN34" s="7"/>
      <c r="QPO34" s="7"/>
      <c r="QPP34" s="7"/>
      <c r="QPQ34" s="7"/>
      <c r="QPR34" s="7"/>
      <c r="QPS34" s="7"/>
      <c r="QPT34" s="7"/>
      <c r="QPU34" s="7"/>
      <c r="QPV34" s="7"/>
      <c r="QPW34" s="7"/>
      <c r="QPX34" s="7"/>
      <c r="QPY34" s="7"/>
      <c r="QPZ34" s="7"/>
      <c r="QQA34" s="7"/>
      <c r="QQB34" s="7"/>
      <c r="QQC34" s="7"/>
      <c r="QQD34" s="7"/>
      <c r="QQE34" s="7"/>
      <c r="QQF34" s="7"/>
      <c r="QQG34" s="7"/>
      <c r="QQH34" s="7"/>
      <c r="QQI34" s="7"/>
      <c r="QQJ34" s="7"/>
      <c r="QQK34" s="7"/>
      <c r="QQL34" s="7"/>
      <c r="QQM34" s="7"/>
      <c r="QQN34" s="7"/>
      <c r="QQO34" s="7"/>
      <c r="QQP34" s="7"/>
      <c r="QQQ34" s="7"/>
      <c r="QQR34" s="7"/>
      <c r="QQS34" s="7"/>
      <c r="QQT34" s="7"/>
      <c r="QQU34" s="7"/>
      <c r="QQV34" s="7"/>
      <c r="QQW34" s="7"/>
      <c r="QQX34" s="7"/>
      <c r="QQY34" s="7"/>
      <c r="QQZ34" s="7"/>
      <c r="QRA34" s="7"/>
      <c r="QRB34" s="7"/>
      <c r="QRC34" s="7"/>
      <c r="QRD34" s="7"/>
      <c r="QRE34" s="7"/>
      <c r="QRF34" s="7"/>
      <c r="QRG34" s="7"/>
      <c r="QRH34" s="7"/>
      <c r="QRI34" s="7"/>
      <c r="QRJ34" s="7"/>
      <c r="QRK34" s="7"/>
      <c r="QRL34" s="7"/>
      <c r="QRM34" s="7"/>
      <c r="QRN34" s="7"/>
      <c r="QRO34" s="7"/>
      <c r="QRP34" s="7"/>
      <c r="QRQ34" s="7"/>
      <c r="QRR34" s="7"/>
      <c r="QRS34" s="7"/>
      <c r="QRT34" s="7"/>
      <c r="QRU34" s="7"/>
      <c r="QRV34" s="7"/>
      <c r="QRW34" s="7"/>
      <c r="QRX34" s="7"/>
      <c r="QRY34" s="7"/>
      <c r="QRZ34" s="7"/>
      <c r="QSA34" s="7"/>
      <c r="QSB34" s="7"/>
      <c r="QSC34" s="7"/>
      <c r="QSD34" s="7"/>
      <c r="QSE34" s="7"/>
      <c r="QSF34" s="7"/>
      <c r="QSG34" s="7"/>
      <c r="QSH34" s="7"/>
      <c r="QSI34" s="7"/>
      <c r="QSJ34" s="7"/>
      <c r="QSK34" s="7"/>
      <c r="QSL34" s="7"/>
      <c r="QSM34" s="7"/>
      <c r="QSN34" s="7"/>
      <c r="QSO34" s="7"/>
      <c r="QSP34" s="7"/>
      <c r="QSQ34" s="7"/>
      <c r="QSR34" s="7"/>
      <c r="QSS34" s="7"/>
      <c r="QST34" s="7"/>
      <c r="QSU34" s="7"/>
      <c r="QSV34" s="7"/>
      <c r="QSW34" s="7"/>
      <c r="QSX34" s="7"/>
      <c r="QSY34" s="7"/>
      <c r="QSZ34" s="7"/>
      <c r="QTA34" s="7"/>
      <c r="QTB34" s="7"/>
      <c r="QTC34" s="7"/>
      <c r="QTD34" s="7"/>
      <c r="QTE34" s="7"/>
      <c r="QTF34" s="7"/>
      <c r="QTG34" s="7"/>
      <c r="QTH34" s="7"/>
      <c r="QTI34" s="7"/>
      <c r="QTJ34" s="7"/>
      <c r="QTK34" s="7"/>
      <c r="QTL34" s="7"/>
      <c r="QTM34" s="7"/>
      <c r="QTN34" s="7"/>
      <c r="QTO34" s="7"/>
      <c r="QTP34" s="7"/>
      <c r="QTQ34" s="7"/>
      <c r="QTR34" s="7"/>
      <c r="QTS34" s="7"/>
      <c r="QTT34" s="7"/>
      <c r="QTU34" s="7"/>
      <c r="QTV34" s="7"/>
      <c r="QTW34" s="7"/>
      <c r="QTX34" s="7"/>
      <c r="QTY34" s="7"/>
      <c r="QTZ34" s="7"/>
      <c r="QUA34" s="7"/>
      <c r="QUB34" s="7"/>
      <c r="QUC34" s="7"/>
      <c r="QUD34" s="7"/>
      <c r="QUE34" s="7"/>
      <c r="QUF34" s="7"/>
      <c r="QUG34" s="7"/>
      <c r="QUH34" s="7"/>
      <c r="QUI34" s="7"/>
      <c r="QUJ34" s="7"/>
      <c r="QUK34" s="7"/>
      <c r="QUL34" s="7"/>
      <c r="QUM34" s="7"/>
      <c r="QUN34" s="7"/>
      <c r="QUO34" s="7"/>
      <c r="QUP34" s="7"/>
      <c r="QUQ34" s="7"/>
      <c r="QUR34" s="7"/>
      <c r="QUS34" s="7"/>
      <c r="QUT34" s="7"/>
      <c r="QUU34" s="7"/>
      <c r="QUV34" s="7"/>
      <c r="QUW34" s="7"/>
      <c r="QUX34" s="7"/>
      <c r="QUY34" s="7"/>
      <c r="QUZ34" s="7"/>
      <c r="QVA34" s="7"/>
      <c r="QVB34" s="7"/>
      <c r="QVC34" s="7"/>
      <c r="QVD34" s="7"/>
      <c r="QVE34" s="7"/>
      <c r="QVF34" s="7"/>
      <c r="QVG34" s="7"/>
      <c r="QVH34" s="7"/>
      <c r="QVI34" s="7"/>
      <c r="QVJ34" s="7"/>
      <c r="QVK34" s="7"/>
      <c r="QVL34" s="7"/>
      <c r="QVM34" s="7"/>
      <c r="QVN34" s="7"/>
      <c r="QVO34" s="7"/>
      <c r="QVP34" s="7"/>
      <c r="QVQ34" s="7"/>
      <c r="QVR34" s="7"/>
      <c r="QVS34" s="7"/>
      <c r="QVT34" s="7"/>
      <c r="QVU34" s="7"/>
      <c r="QVV34" s="7"/>
      <c r="QVW34" s="7"/>
      <c r="QVX34" s="7"/>
      <c r="QVY34" s="7"/>
      <c r="QVZ34" s="7"/>
      <c r="QWA34" s="7"/>
      <c r="QWB34" s="7"/>
      <c r="QWC34" s="7"/>
      <c r="QWD34" s="7"/>
      <c r="QWE34" s="7"/>
      <c r="QWF34" s="7"/>
      <c r="QWG34" s="7"/>
      <c r="QWH34" s="7"/>
      <c r="QWI34" s="7"/>
      <c r="QWJ34" s="7"/>
      <c r="QWK34" s="7"/>
      <c r="QWL34" s="7"/>
      <c r="QWM34" s="7"/>
      <c r="QWN34" s="7"/>
      <c r="QWO34" s="7"/>
      <c r="QWP34" s="7"/>
      <c r="QWQ34" s="7"/>
      <c r="QWR34" s="7"/>
      <c r="QWS34" s="7"/>
      <c r="QWT34" s="7"/>
      <c r="QWU34" s="7"/>
      <c r="QWV34" s="7"/>
      <c r="QWW34" s="7"/>
      <c r="QWX34" s="7"/>
      <c r="QWY34" s="7"/>
      <c r="QWZ34" s="7"/>
      <c r="QXA34" s="7"/>
      <c r="QXB34" s="7"/>
      <c r="QXC34" s="7"/>
      <c r="QXD34" s="7"/>
      <c r="QXE34" s="7"/>
      <c r="QXF34" s="7"/>
      <c r="QXG34" s="7"/>
      <c r="QXH34" s="7"/>
      <c r="QXI34" s="7"/>
      <c r="QXJ34" s="7"/>
      <c r="QXK34" s="7"/>
      <c r="QXL34" s="7"/>
      <c r="QXM34" s="7"/>
      <c r="QXN34" s="7"/>
      <c r="QXO34" s="7"/>
      <c r="QXP34" s="7"/>
      <c r="QXQ34" s="7"/>
      <c r="QXR34" s="7"/>
      <c r="QXS34" s="7"/>
      <c r="QXT34" s="7"/>
      <c r="QXU34" s="7"/>
      <c r="QXV34" s="7"/>
      <c r="QXW34" s="7"/>
      <c r="QXX34" s="7"/>
      <c r="QXY34" s="7"/>
      <c r="QXZ34" s="7"/>
      <c r="QYA34" s="7"/>
      <c r="QYB34" s="7"/>
      <c r="QYC34" s="7"/>
      <c r="QYD34" s="7"/>
      <c r="QYE34" s="7"/>
      <c r="QYF34" s="7"/>
      <c r="QYG34" s="7"/>
      <c r="QYH34" s="7"/>
      <c r="QYI34" s="7"/>
      <c r="QYJ34" s="7"/>
      <c r="QYK34" s="7"/>
      <c r="QYL34" s="7"/>
      <c r="QYM34" s="7"/>
      <c r="QYN34" s="7"/>
      <c r="QYO34" s="7"/>
      <c r="QYP34" s="7"/>
      <c r="QYQ34" s="7"/>
      <c r="QYR34" s="7"/>
      <c r="QYS34" s="7"/>
      <c r="QYT34" s="7"/>
      <c r="QYU34" s="7"/>
      <c r="QYV34" s="7"/>
      <c r="QYW34" s="7"/>
      <c r="QYX34" s="7"/>
      <c r="QYY34" s="7"/>
      <c r="QYZ34" s="7"/>
      <c r="QZA34" s="7"/>
      <c r="QZB34" s="7"/>
      <c r="QZC34" s="7"/>
      <c r="QZD34" s="7"/>
      <c r="QZE34" s="7"/>
      <c r="QZF34" s="7"/>
      <c r="QZG34" s="7"/>
      <c r="QZH34" s="7"/>
      <c r="QZI34" s="7"/>
      <c r="QZJ34" s="7"/>
      <c r="QZK34" s="7"/>
      <c r="QZL34" s="7"/>
      <c r="QZM34" s="7"/>
      <c r="QZN34" s="7"/>
      <c r="QZO34" s="7"/>
      <c r="QZP34" s="7"/>
      <c r="QZQ34" s="7"/>
      <c r="QZR34" s="7"/>
      <c r="QZS34" s="7"/>
      <c r="QZT34" s="7"/>
      <c r="QZU34" s="7"/>
      <c r="QZV34" s="7"/>
      <c r="QZW34" s="7"/>
      <c r="QZX34" s="7"/>
      <c r="QZY34" s="7"/>
      <c r="QZZ34" s="7"/>
      <c r="RAA34" s="7"/>
      <c r="RAB34" s="7"/>
      <c r="RAC34" s="7"/>
      <c r="RAD34" s="7"/>
      <c r="RAE34" s="7"/>
      <c r="RAF34" s="7"/>
      <c r="RAG34" s="7"/>
      <c r="RAH34" s="7"/>
      <c r="RAI34" s="7"/>
      <c r="RAJ34" s="7"/>
      <c r="RAK34" s="7"/>
      <c r="RAL34" s="7"/>
      <c r="RAM34" s="7"/>
      <c r="RAN34" s="7"/>
      <c r="RAO34" s="7"/>
      <c r="RAP34" s="7"/>
      <c r="RAQ34" s="7"/>
      <c r="RAR34" s="7"/>
      <c r="RAS34" s="7"/>
      <c r="RAT34" s="7"/>
      <c r="RAU34" s="7"/>
      <c r="RAV34" s="7"/>
      <c r="RAW34" s="7"/>
      <c r="RAX34" s="7"/>
      <c r="RAY34" s="7"/>
      <c r="RAZ34" s="7"/>
      <c r="RBA34" s="7"/>
      <c r="RBB34" s="7"/>
      <c r="RBC34" s="7"/>
      <c r="RBD34" s="7"/>
      <c r="RBE34" s="7"/>
      <c r="RBF34" s="7"/>
      <c r="RBG34" s="7"/>
      <c r="RBH34" s="7"/>
      <c r="RBI34" s="7"/>
      <c r="RBJ34" s="7"/>
      <c r="RBK34" s="7"/>
      <c r="RBL34" s="7"/>
      <c r="RBM34" s="7"/>
      <c r="RBN34" s="7"/>
      <c r="RBO34" s="7"/>
      <c r="RBP34" s="7"/>
      <c r="RBQ34" s="7"/>
      <c r="RBR34" s="7"/>
      <c r="RBS34" s="7"/>
      <c r="RBT34" s="7"/>
      <c r="RBU34" s="7"/>
      <c r="RBV34" s="7"/>
      <c r="RBW34" s="7"/>
      <c r="RBX34" s="7"/>
      <c r="RBY34" s="7"/>
      <c r="RBZ34" s="7"/>
      <c r="RCA34" s="7"/>
      <c r="RCB34" s="7"/>
      <c r="RCC34" s="7"/>
      <c r="RCD34" s="7"/>
      <c r="RCE34" s="7"/>
      <c r="RCF34" s="7"/>
      <c r="RCG34" s="7"/>
      <c r="RCH34" s="7"/>
      <c r="RCI34" s="7"/>
      <c r="RCJ34" s="7"/>
      <c r="RCK34" s="7"/>
      <c r="RCL34" s="7"/>
      <c r="RCM34" s="7"/>
      <c r="RCN34" s="7"/>
      <c r="RCO34" s="7"/>
      <c r="RCP34" s="7"/>
      <c r="RCQ34" s="7"/>
      <c r="RCR34" s="7"/>
      <c r="RCS34" s="7"/>
      <c r="RCT34" s="7"/>
      <c r="RCU34" s="7"/>
      <c r="RCV34" s="7"/>
      <c r="RCW34" s="7"/>
      <c r="RCX34" s="7"/>
      <c r="RCY34" s="7"/>
      <c r="RCZ34" s="7"/>
      <c r="RDA34" s="7"/>
      <c r="RDB34" s="7"/>
      <c r="RDC34" s="7"/>
      <c r="RDD34" s="7"/>
      <c r="RDE34" s="7"/>
      <c r="RDF34" s="7"/>
      <c r="RDG34" s="7"/>
      <c r="RDH34" s="7"/>
      <c r="RDI34" s="7"/>
      <c r="RDJ34" s="7"/>
      <c r="RDK34" s="7"/>
      <c r="RDL34" s="7"/>
      <c r="RDM34" s="7"/>
      <c r="RDN34" s="7"/>
      <c r="RDO34" s="7"/>
      <c r="RDP34" s="7"/>
      <c r="RDQ34" s="7"/>
      <c r="RDR34" s="7"/>
      <c r="RDS34" s="7"/>
      <c r="RDT34" s="7"/>
      <c r="RDU34" s="7"/>
      <c r="RDV34" s="7"/>
      <c r="RDW34" s="7"/>
      <c r="RDX34" s="7"/>
      <c r="RDY34" s="7"/>
      <c r="RDZ34" s="7"/>
      <c r="REA34" s="7"/>
      <c r="REB34" s="7"/>
      <c r="REC34" s="7"/>
      <c r="RED34" s="7"/>
      <c r="REE34" s="7"/>
      <c r="REF34" s="7"/>
      <c r="REG34" s="7"/>
      <c r="REH34" s="7"/>
      <c r="REI34" s="7"/>
      <c r="REJ34" s="7"/>
      <c r="REK34" s="7"/>
      <c r="REL34" s="7"/>
      <c r="REM34" s="7"/>
      <c r="REN34" s="7"/>
      <c r="REO34" s="7"/>
      <c r="REP34" s="7"/>
      <c r="REQ34" s="7"/>
      <c r="RER34" s="7"/>
      <c r="RES34" s="7"/>
      <c r="RET34" s="7"/>
      <c r="REU34" s="7"/>
      <c r="REV34" s="7"/>
      <c r="REW34" s="7"/>
      <c r="REX34" s="7"/>
      <c r="REY34" s="7"/>
      <c r="REZ34" s="7"/>
      <c r="RFA34" s="7"/>
      <c r="RFB34" s="7"/>
      <c r="RFC34" s="7"/>
      <c r="RFD34" s="7"/>
      <c r="RFE34" s="7"/>
      <c r="RFF34" s="7"/>
      <c r="RFG34" s="7"/>
      <c r="RFH34" s="7"/>
      <c r="RFI34" s="7"/>
      <c r="RFJ34" s="7"/>
      <c r="RFK34" s="7"/>
      <c r="RFL34" s="7"/>
      <c r="RFM34" s="7"/>
      <c r="RFN34" s="7"/>
      <c r="RFO34" s="7"/>
      <c r="RFP34" s="7"/>
      <c r="RFQ34" s="7"/>
      <c r="RFR34" s="7"/>
      <c r="RFS34" s="7"/>
      <c r="RFT34" s="7"/>
      <c r="RFU34" s="7"/>
      <c r="RFV34" s="7"/>
      <c r="RFW34" s="7"/>
      <c r="RFX34" s="7"/>
      <c r="RFY34" s="7"/>
      <c r="RFZ34" s="7"/>
      <c r="RGA34" s="7"/>
      <c r="RGB34" s="7"/>
      <c r="RGC34" s="7"/>
      <c r="RGD34" s="7"/>
      <c r="RGE34" s="7"/>
      <c r="RGF34" s="7"/>
      <c r="RGG34" s="7"/>
      <c r="RGH34" s="7"/>
      <c r="RGI34" s="7"/>
      <c r="RGJ34" s="7"/>
      <c r="RGK34" s="7"/>
      <c r="RGL34" s="7"/>
      <c r="RGM34" s="7"/>
      <c r="RGN34" s="7"/>
      <c r="RGO34" s="7"/>
      <c r="RGP34" s="7"/>
      <c r="RGQ34" s="7"/>
      <c r="RGR34" s="7"/>
      <c r="RGS34" s="7"/>
      <c r="RGT34" s="7"/>
      <c r="RGU34" s="7"/>
      <c r="RGV34" s="7"/>
      <c r="RGW34" s="7"/>
      <c r="RGX34" s="7"/>
      <c r="RGY34" s="7"/>
      <c r="RGZ34" s="7"/>
      <c r="RHA34" s="7"/>
      <c r="RHB34" s="7"/>
      <c r="RHC34" s="7"/>
      <c r="RHD34" s="7"/>
      <c r="RHE34" s="7"/>
      <c r="RHF34" s="7"/>
      <c r="RHG34" s="7"/>
      <c r="RHH34" s="7"/>
      <c r="RHI34" s="7"/>
      <c r="RHJ34" s="7"/>
      <c r="RHK34" s="7"/>
      <c r="RHL34" s="7"/>
      <c r="RHM34" s="7"/>
      <c r="RHN34" s="7"/>
      <c r="RHO34" s="7"/>
      <c r="RHP34" s="7"/>
      <c r="RHQ34" s="7"/>
      <c r="RHR34" s="7"/>
      <c r="RHS34" s="7"/>
      <c r="RHT34" s="7"/>
      <c r="RHU34" s="7"/>
      <c r="RHV34" s="7"/>
      <c r="RHW34" s="7"/>
      <c r="RHX34" s="7"/>
      <c r="RHY34" s="7"/>
      <c r="RHZ34" s="7"/>
      <c r="RIA34" s="7"/>
      <c r="RIB34" s="7"/>
      <c r="RIC34" s="7"/>
      <c r="RID34" s="7"/>
      <c r="RIE34" s="7"/>
      <c r="RIF34" s="7"/>
      <c r="RIG34" s="7"/>
      <c r="RIH34" s="7"/>
      <c r="RII34" s="7"/>
      <c r="RIJ34" s="7"/>
      <c r="RIK34" s="7"/>
      <c r="RIL34" s="7"/>
      <c r="RIM34" s="7"/>
      <c r="RIN34" s="7"/>
      <c r="RIO34" s="7"/>
      <c r="RIP34" s="7"/>
      <c r="RIQ34" s="7"/>
      <c r="RIR34" s="7"/>
      <c r="RIS34" s="7"/>
      <c r="RIT34" s="7"/>
      <c r="RIU34" s="7"/>
      <c r="RIV34" s="7"/>
      <c r="RIW34" s="7"/>
      <c r="RIX34" s="7"/>
      <c r="RIY34" s="7"/>
      <c r="RIZ34" s="7"/>
      <c r="RJA34" s="7"/>
      <c r="RJB34" s="7"/>
      <c r="RJC34" s="7"/>
      <c r="RJD34" s="7"/>
      <c r="RJE34" s="7"/>
      <c r="RJF34" s="7"/>
      <c r="RJG34" s="7"/>
      <c r="RJH34" s="7"/>
      <c r="RJI34" s="7"/>
      <c r="RJJ34" s="7"/>
      <c r="RJK34" s="7"/>
      <c r="RJL34" s="7"/>
      <c r="RJM34" s="7"/>
      <c r="RJN34" s="7"/>
      <c r="RJO34" s="7"/>
      <c r="RJP34" s="7"/>
      <c r="RJQ34" s="7"/>
      <c r="RJR34" s="7"/>
      <c r="RJS34" s="7"/>
      <c r="RJT34" s="7"/>
      <c r="RJU34" s="7"/>
      <c r="RJV34" s="7"/>
      <c r="RJW34" s="7"/>
      <c r="RJX34" s="7"/>
      <c r="RJY34" s="7"/>
      <c r="RJZ34" s="7"/>
      <c r="RKA34" s="7"/>
      <c r="RKB34" s="7"/>
      <c r="RKC34" s="7"/>
      <c r="RKD34" s="7"/>
      <c r="RKE34" s="7"/>
      <c r="RKF34" s="7"/>
      <c r="RKG34" s="7"/>
      <c r="RKH34" s="7"/>
      <c r="RKI34" s="7"/>
      <c r="RKJ34" s="7"/>
      <c r="RKK34" s="7"/>
      <c r="RKL34" s="7"/>
      <c r="RKM34" s="7"/>
      <c r="RKN34" s="7"/>
      <c r="RKO34" s="7"/>
      <c r="RKP34" s="7"/>
      <c r="RKQ34" s="7"/>
      <c r="RKR34" s="7"/>
      <c r="RKS34" s="7"/>
      <c r="RKT34" s="7"/>
      <c r="RKU34" s="7"/>
      <c r="RKV34" s="7"/>
      <c r="RKW34" s="7"/>
      <c r="RKX34" s="7"/>
      <c r="RKY34" s="7"/>
      <c r="RKZ34" s="7"/>
      <c r="RLA34" s="7"/>
      <c r="RLB34" s="7"/>
      <c r="RLC34" s="7"/>
      <c r="RLD34" s="7"/>
      <c r="RLE34" s="7"/>
      <c r="RLF34" s="7"/>
      <c r="RLG34" s="7"/>
      <c r="RLH34" s="7"/>
      <c r="RLI34" s="7"/>
      <c r="RLJ34" s="7"/>
      <c r="RLK34" s="7"/>
      <c r="RLL34" s="7"/>
      <c r="RLM34" s="7"/>
      <c r="RLN34" s="7"/>
      <c r="RLO34" s="7"/>
      <c r="RLP34" s="7"/>
      <c r="RLQ34" s="7"/>
      <c r="RLR34" s="7"/>
      <c r="RLS34" s="7"/>
      <c r="RLT34" s="7"/>
      <c r="RLU34" s="7"/>
      <c r="RLV34" s="7"/>
      <c r="RLW34" s="7"/>
      <c r="RLX34" s="7"/>
      <c r="RLY34" s="7"/>
      <c r="RLZ34" s="7"/>
      <c r="RMA34" s="7"/>
      <c r="RMB34" s="7"/>
      <c r="RMC34" s="7"/>
      <c r="RMD34" s="7"/>
      <c r="RME34" s="7"/>
      <c r="RMF34" s="7"/>
      <c r="RMG34" s="7"/>
      <c r="RMH34" s="7"/>
      <c r="RMI34" s="7"/>
      <c r="RMJ34" s="7"/>
      <c r="RMK34" s="7"/>
      <c r="RML34" s="7"/>
      <c r="RMM34" s="7"/>
      <c r="RMN34" s="7"/>
      <c r="RMO34" s="7"/>
      <c r="RMP34" s="7"/>
      <c r="RMQ34" s="7"/>
      <c r="RMR34" s="7"/>
      <c r="RMS34" s="7"/>
      <c r="RMT34" s="7"/>
      <c r="RMU34" s="7"/>
      <c r="RMV34" s="7"/>
      <c r="RMW34" s="7"/>
      <c r="RMX34" s="7"/>
      <c r="RMY34" s="7"/>
      <c r="RMZ34" s="7"/>
      <c r="RNA34" s="7"/>
      <c r="RNB34" s="7"/>
      <c r="RNC34" s="7"/>
      <c r="RND34" s="7"/>
      <c r="RNE34" s="7"/>
      <c r="RNF34" s="7"/>
      <c r="RNG34" s="7"/>
      <c r="RNH34" s="7"/>
      <c r="RNI34" s="7"/>
      <c r="RNJ34" s="7"/>
      <c r="RNK34" s="7"/>
      <c r="RNL34" s="7"/>
      <c r="RNM34" s="7"/>
      <c r="RNN34" s="7"/>
      <c r="RNO34" s="7"/>
      <c r="RNP34" s="7"/>
      <c r="RNQ34" s="7"/>
      <c r="RNR34" s="7"/>
      <c r="RNS34" s="7"/>
      <c r="RNT34" s="7"/>
      <c r="RNU34" s="7"/>
      <c r="RNV34" s="7"/>
      <c r="RNW34" s="7"/>
      <c r="RNX34" s="7"/>
      <c r="RNY34" s="7"/>
      <c r="RNZ34" s="7"/>
      <c r="ROA34" s="7"/>
      <c r="ROB34" s="7"/>
      <c r="ROC34" s="7"/>
      <c r="ROD34" s="7"/>
      <c r="ROE34" s="7"/>
      <c r="ROF34" s="7"/>
      <c r="ROG34" s="7"/>
      <c r="ROH34" s="7"/>
      <c r="ROI34" s="7"/>
      <c r="ROJ34" s="7"/>
      <c r="ROK34" s="7"/>
      <c r="ROL34" s="7"/>
      <c r="ROM34" s="7"/>
      <c r="RON34" s="7"/>
      <c r="ROO34" s="7"/>
      <c r="ROP34" s="7"/>
      <c r="ROQ34" s="7"/>
      <c r="ROR34" s="7"/>
      <c r="ROS34" s="7"/>
      <c r="ROT34" s="7"/>
      <c r="ROU34" s="7"/>
      <c r="ROV34" s="7"/>
      <c r="ROW34" s="7"/>
      <c r="ROX34" s="7"/>
      <c r="ROY34" s="7"/>
      <c r="ROZ34" s="7"/>
      <c r="RPA34" s="7"/>
      <c r="RPB34" s="7"/>
      <c r="RPC34" s="7"/>
      <c r="RPD34" s="7"/>
      <c r="RPE34" s="7"/>
      <c r="RPF34" s="7"/>
      <c r="RPG34" s="7"/>
      <c r="RPH34" s="7"/>
      <c r="RPI34" s="7"/>
      <c r="RPJ34" s="7"/>
      <c r="RPK34" s="7"/>
      <c r="RPL34" s="7"/>
      <c r="RPM34" s="7"/>
      <c r="RPN34" s="7"/>
      <c r="RPO34" s="7"/>
      <c r="RPP34" s="7"/>
      <c r="RPQ34" s="7"/>
      <c r="RPR34" s="7"/>
      <c r="RPS34" s="7"/>
      <c r="RPT34" s="7"/>
      <c r="RPU34" s="7"/>
      <c r="RPV34" s="7"/>
      <c r="RPW34" s="7"/>
      <c r="RPX34" s="7"/>
      <c r="RPY34" s="7"/>
      <c r="RPZ34" s="7"/>
      <c r="RQA34" s="7"/>
      <c r="RQB34" s="7"/>
      <c r="RQC34" s="7"/>
      <c r="RQD34" s="7"/>
      <c r="RQE34" s="7"/>
      <c r="RQF34" s="7"/>
      <c r="RQG34" s="7"/>
      <c r="RQH34" s="7"/>
      <c r="RQI34" s="7"/>
      <c r="RQJ34" s="7"/>
      <c r="RQK34" s="7"/>
      <c r="RQL34" s="7"/>
      <c r="RQM34" s="7"/>
      <c r="RQN34" s="7"/>
      <c r="RQO34" s="7"/>
      <c r="RQP34" s="7"/>
      <c r="RQQ34" s="7"/>
      <c r="RQR34" s="7"/>
      <c r="RQS34" s="7"/>
      <c r="RQT34" s="7"/>
      <c r="RQU34" s="7"/>
      <c r="RQV34" s="7"/>
      <c r="RQW34" s="7"/>
      <c r="RQX34" s="7"/>
      <c r="RQY34" s="7"/>
      <c r="RQZ34" s="7"/>
      <c r="RRA34" s="7"/>
      <c r="RRB34" s="7"/>
      <c r="RRC34" s="7"/>
      <c r="RRD34" s="7"/>
      <c r="RRE34" s="7"/>
      <c r="RRF34" s="7"/>
      <c r="RRG34" s="7"/>
      <c r="RRH34" s="7"/>
      <c r="RRI34" s="7"/>
      <c r="RRJ34" s="7"/>
      <c r="RRK34" s="7"/>
      <c r="RRL34" s="7"/>
      <c r="RRM34" s="7"/>
      <c r="RRN34" s="7"/>
      <c r="RRO34" s="7"/>
      <c r="RRP34" s="7"/>
      <c r="RRQ34" s="7"/>
      <c r="RRR34" s="7"/>
      <c r="RRS34" s="7"/>
      <c r="RRT34" s="7"/>
      <c r="RRU34" s="7"/>
      <c r="RRV34" s="7"/>
      <c r="RRW34" s="7"/>
      <c r="RRX34" s="7"/>
      <c r="RRY34" s="7"/>
      <c r="RRZ34" s="7"/>
      <c r="RSA34" s="7"/>
      <c r="RSB34" s="7"/>
      <c r="RSC34" s="7"/>
      <c r="RSD34" s="7"/>
      <c r="RSE34" s="7"/>
      <c r="RSF34" s="7"/>
      <c r="RSG34" s="7"/>
      <c r="RSH34" s="7"/>
      <c r="RSI34" s="7"/>
      <c r="RSJ34" s="7"/>
      <c r="RSK34" s="7"/>
      <c r="RSL34" s="7"/>
      <c r="RSM34" s="7"/>
      <c r="RSN34" s="7"/>
      <c r="RSO34" s="7"/>
      <c r="RSP34" s="7"/>
      <c r="RSQ34" s="7"/>
      <c r="RSR34" s="7"/>
      <c r="RSS34" s="7"/>
      <c r="RST34" s="7"/>
      <c r="RSU34" s="7"/>
      <c r="RSV34" s="7"/>
      <c r="RSW34" s="7"/>
      <c r="RSX34" s="7"/>
      <c r="RSY34" s="7"/>
      <c r="RSZ34" s="7"/>
      <c r="RTA34" s="7"/>
      <c r="RTB34" s="7"/>
      <c r="RTC34" s="7"/>
      <c r="RTD34" s="7"/>
      <c r="RTE34" s="7"/>
      <c r="RTF34" s="7"/>
      <c r="RTG34" s="7"/>
      <c r="RTH34" s="7"/>
      <c r="RTI34" s="7"/>
      <c r="RTJ34" s="7"/>
      <c r="RTK34" s="7"/>
      <c r="RTL34" s="7"/>
      <c r="RTM34" s="7"/>
      <c r="RTN34" s="7"/>
      <c r="RTO34" s="7"/>
      <c r="RTP34" s="7"/>
      <c r="RTQ34" s="7"/>
      <c r="RTR34" s="7"/>
      <c r="RTS34" s="7"/>
      <c r="RTT34" s="7"/>
      <c r="RTU34" s="7"/>
      <c r="RTV34" s="7"/>
      <c r="RTW34" s="7"/>
      <c r="RTX34" s="7"/>
      <c r="RTY34" s="7"/>
      <c r="RTZ34" s="7"/>
      <c r="RUA34" s="7"/>
      <c r="RUB34" s="7"/>
      <c r="RUC34" s="7"/>
      <c r="RUD34" s="7"/>
      <c r="RUE34" s="7"/>
      <c r="RUF34" s="7"/>
      <c r="RUG34" s="7"/>
      <c r="RUH34" s="7"/>
      <c r="RUI34" s="7"/>
      <c r="RUJ34" s="7"/>
      <c r="RUK34" s="7"/>
      <c r="RUL34" s="7"/>
      <c r="RUM34" s="7"/>
      <c r="RUN34" s="7"/>
      <c r="RUO34" s="7"/>
      <c r="RUP34" s="7"/>
      <c r="RUQ34" s="7"/>
      <c r="RUR34" s="7"/>
      <c r="RUS34" s="7"/>
      <c r="RUT34" s="7"/>
      <c r="RUU34" s="7"/>
      <c r="RUV34" s="7"/>
      <c r="RUW34" s="7"/>
      <c r="RUX34" s="7"/>
      <c r="RUY34" s="7"/>
      <c r="RUZ34" s="7"/>
      <c r="RVA34" s="7"/>
      <c r="RVB34" s="7"/>
      <c r="RVC34" s="7"/>
      <c r="RVD34" s="7"/>
      <c r="RVE34" s="7"/>
      <c r="RVF34" s="7"/>
      <c r="RVG34" s="7"/>
      <c r="RVH34" s="7"/>
      <c r="RVI34" s="7"/>
      <c r="RVJ34" s="7"/>
      <c r="RVK34" s="7"/>
      <c r="RVL34" s="7"/>
      <c r="RVM34" s="7"/>
      <c r="RVN34" s="7"/>
      <c r="RVO34" s="7"/>
      <c r="RVP34" s="7"/>
      <c r="RVQ34" s="7"/>
      <c r="RVR34" s="7"/>
      <c r="RVS34" s="7"/>
      <c r="RVT34" s="7"/>
      <c r="RVU34" s="7"/>
      <c r="RVV34" s="7"/>
      <c r="RVW34" s="7"/>
      <c r="RVX34" s="7"/>
      <c r="RVY34" s="7"/>
      <c r="RVZ34" s="7"/>
      <c r="RWA34" s="7"/>
      <c r="RWB34" s="7"/>
      <c r="RWC34" s="7"/>
      <c r="RWD34" s="7"/>
      <c r="RWE34" s="7"/>
      <c r="RWF34" s="7"/>
      <c r="RWG34" s="7"/>
      <c r="RWH34" s="7"/>
      <c r="RWI34" s="7"/>
      <c r="RWJ34" s="7"/>
      <c r="RWK34" s="7"/>
      <c r="RWL34" s="7"/>
      <c r="RWM34" s="7"/>
      <c r="RWN34" s="7"/>
      <c r="RWO34" s="7"/>
      <c r="RWP34" s="7"/>
      <c r="RWQ34" s="7"/>
      <c r="RWR34" s="7"/>
      <c r="RWS34" s="7"/>
      <c r="RWT34" s="7"/>
      <c r="RWU34" s="7"/>
      <c r="RWV34" s="7"/>
      <c r="RWW34" s="7"/>
      <c r="RWX34" s="7"/>
      <c r="RWY34" s="7"/>
      <c r="RWZ34" s="7"/>
      <c r="RXA34" s="7"/>
      <c r="RXB34" s="7"/>
      <c r="RXC34" s="7"/>
      <c r="RXD34" s="7"/>
      <c r="RXE34" s="7"/>
      <c r="RXF34" s="7"/>
      <c r="RXG34" s="7"/>
      <c r="RXH34" s="7"/>
      <c r="RXI34" s="7"/>
      <c r="RXJ34" s="7"/>
      <c r="RXK34" s="7"/>
      <c r="RXL34" s="7"/>
      <c r="RXM34" s="7"/>
      <c r="RXN34" s="7"/>
      <c r="RXO34" s="7"/>
      <c r="RXP34" s="7"/>
      <c r="RXQ34" s="7"/>
      <c r="RXR34" s="7"/>
      <c r="RXS34" s="7"/>
      <c r="RXT34" s="7"/>
      <c r="RXU34" s="7"/>
      <c r="RXV34" s="7"/>
      <c r="RXW34" s="7"/>
      <c r="RXX34" s="7"/>
      <c r="RXY34" s="7"/>
      <c r="RXZ34" s="7"/>
      <c r="RYA34" s="7"/>
      <c r="RYB34" s="7"/>
      <c r="RYC34" s="7"/>
      <c r="RYD34" s="7"/>
      <c r="RYE34" s="7"/>
      <c r="RYF34" s="7"/>
      <c r="RYG34" s="7"/>
      <c r="RYH34" s="7"/>
      <c r="RYI34" s="7"/>
      <c r="RYJ34" s="7"/>
      <c r="RYK34" s="7"/>
      <c r="RYL34" s="7"/>
      <c r="RYM34" s="7"/>
      <c r="RYN34" s="7"/>
      <c r="RYO34" s="7"/>
      <c r="RYP34" s="7"/>
      <c r="RYQ34" s="7"/>
      <c r="RYR34" s="7"/>
      <c r="RYS34" s="7"/>
      <c r="RYT34" s="7"/>
      <c r="RYU34" s="7"/>
      <c r="RYV34" s="7"/>
      <c r="RYW34" s="7"/>
      <c r="RYX34" s="7"/>
      <c r="RYY34" s="7"/>
      <c r="RYZ34" s="7"/>
      <c r="RZA34" s="7"/>
      <c r="RZB34" s="7"/>
      <c r="RZC34" s="7"/>
      <c r="RZD34" s="7"/>
      <c r="RZE34" s="7"/>
      <c r="RZF34" s="7"/>
      <c r="RZG34" s="7"/>
      <c r="RZH34" s="7"/>
      <c r="RZI34" s="7"/>
      <c r="RZJ34" s="7"/>
      <c r="RZK34" s="7"/>
      <c r="RZL34" s="7"/>
      <c r="RZM34" s="7"/>
      <c r="RZN34" s="7"/>
      <c r="RZO34" s="7"/>
      <c r="RZP34" s="7"/>
      <c r="RZQ34" s="7"/>
      <c r="RZR34" s="7"/>
      <c r="RZS34" s="7"/>
      <c r="RZT34" s="7"/>
      <c r="RZU34" s="7"/>
      <c r="RZV34" s="7"/>
      <c r="RZW34" s="7"/>
      <c r="RZX34" s="7"/>
      <c r="RZY34" s="7"/>
      <c r="RZZ34" s="7"/>
      <c r="SAA34" s="7"/>
      <c r="SAB34" s="7"/>
      <c r="SAC34" s="7"/>
      <c r="SAD34" s="7"/>
      <c r="SAE34" s="7"/>
      <c r="SAF34" s="7"/>
      <c r="SAG34" s="7"/>
      <c r="SAH34" s="7"/>
      <c r="SAI34" s="7"/>
      <c r="SAJ34" s="7"/>
      <c r="SAK34" s="7"/>
      <c r="SAL34" s="7"/>
      <c r="SAM34" s="7"/>
      <c r="SAN34" s="7"/>
      <c r="SAO34" s="7"/>
      <c r="SAP34" s="7"/>
      <c r="SAQ34" s="7"/>
      <c r="SAR34" s="7"/>
      <c r="SAS34" s="7"/>
      <c r="SAT34" s="7"/>
      <c r="SAU34" s="7"/>
      <c r="SAV34" s="7"/>
      <c r="SAW34" s="7"/>
      <c r="SAX34" s="7"/>
      <c r="SAY34" s="7"/>
      <c r="SAZ34" s="7"/>
      <c r="SBA34" s="7"/>
      <c r="SBB34" s="7"/>
      <c r="SBC34" s="7"/>
      <c r="SBD34" s="7"/>
      <c r="SBE34" s="7"/>
      <c r="SBF34" s="7"/>
      <c r="SBG34" s="7"/>
      <c r="SBH34" s="7"/>
      <c r="SBI34" s="7"/>
      <c r="SBJ34" s="7"/>
      <c r="SBK34" s="7"/>
      <c r="SBL34" s="7"/>
      <c r="SBM34" s="7"/>
      <c r="SBN34" s="7"/>
      <c r="SBO34" s="7"/>
      <c r="SBP34" s="7"/>
      <c r="SBQ34" s="7"/>
      <c r="SBR34" s="7"/>
      <c r="SBS34" s="7"/>
      <c r="SBT34" s="7"/>
      <c r="SBU34" s="7"/>
      <c r="SBV34" s="7"/>
      <c r="SBW34" s="7"/>
      <c r="SBX34" s="7"/>
      <c r="SBY34" s="7"/>
      <c r="SBZ34" s="7"/>
      <c r="SCA34" s="7"/>
      <c r="SCB34" s="7"/>
      <c r="SCC34" s="7"/>
      <c r="SCD34" s="7"/>
      <c r="SCE34" s="7"/>
      <c r="SCF34" s="7"/>
      <c r="SCG34" s="7"/>
      <c r="SCH34" s="7"/>
      <c r="SCI34" s="7"/>
      <c r="SCJ34" s="7"/>
      <c r="SCK34" s="7"/>
      <c r="SCL34" s="7"/>
      <c r="SCM34" s="7"/>
      <c r="SCN34" s="7"/>
      <c r="SCO34" s="7"/>
      <c r="SCP34" s="7"/>
      <c r="SCQ34" s="7"/>
      <c r="SCR34" s="7"/>
      <c r="SCS34" s="7"/>
      <c r="SCT34" s="7"/>
      <c r="SCU34" s="7"/>
      <c r="SCV34" s="7"/>
      <c r="SCW34" s="7"/>
      <c r="SCX34" s="7"/>
      <c r="SCY34" s="7"/>
      <c r="SCZ34" s="7"/>
      <c r="SDA34" s="7"/>
      <c r="SDB34" s="7"/>
      <c r="SDC34" s="7"/>
      <c r="SDD34" s="7"/>
      <c r="SDE34" s="7"/>
      <c r="SDF34" s="7"/>
      <c r="SDG34" s="7"/>
      <c r="SDH34" s="7"/>
      <c r="SDI34" s="7"/>
      <c r="SDJ34" s="7"/>
      <c r="SDK34" s="7"/>
      <c r="SDL34" s="7"/>
      <c r="SDM34" s="7"/>
      <c r="SDN34" s="7"/>
      <c r="SDO34" s="7"/>
      <c r="SDP34" s="7"/>
      <c r="SDQ34" s="7"/>
      <c r="SDR34" s="7"/>
      <c r="SDS34" s="7"/>
      <c r="SDT34" s="7"/>
      <c r="SDU34" s="7"/>
      <c r="SDV34" s="7"/>
      <c r="SDW34" s="7"/>
      <c r="SDX34" s="7"/>
      <c r="SDY34" s="7"/>
      <c r="SDZ34" s="7"/>
      <c r="SEA34" s="7"/>
      <c r="SEB34" s="7"/>
      <c r="SEC34" s="7"/>
      <c r="SED34" s="7"/>
      <c r="SEE34" s="7"/>
      <c r="SEF34" s="7"/>
      <c r="SEG34" s="7"/>
      <c r="SEH34" s="7"/>
      <c r="SEI34" s="7"/>
      <c r="SEJ34" s="7"/>
      <c r="SEK34" s="7"/>
      <c r="SEL34" s="7"/>
      <c r="SEM34" s="7"/>
      <c r="SEN34" s="7"/>
      <c r="SEO34" s="7"/>
      <c r="SEP34" s="7"/>
      <c r="SEQ34" s="7"/>
      <c r="SER34" s="7"/>
      <c r="SES34" s="7"/>
      <c r="SET34" s="7"/>
      <c r="SEU34" s="7"/>
      <c r="SEV34" s="7"/>
      <c r="SEW34" s="7"/>
      <c r="SEX34" s="7"/>
      <c r="SEY34" s="7"/>
      <c r="SEZ34" s="7"/>
      <c r="SFA34" s="7"/>
      <c r="SFB34" s="7"/>
      <c r="SFC34" s="7"/>
      <c r="SFD34" s="7"/>
      <c r="SFE34" s="7"/>
      <c r="SFF34" s="7"/>
      <c r="SFG34" s="7"/>
      <c r="SFH34" s="7"/>
      <c r="SFI34" s="7"/>
      <c r="SFJ34" s="7"/>
      <c r="SFK34" s="7"/>
      <c r="SFL34" s="7"/>
      <c r="SFM34" s="7"/>
      <c r="SFN34" s="7"/>
      <c r="SFO34" s="7"/>
      <c r="SFP34" s="7"/>
      <c r="SFQ34" s="7"/>
      <c r="SFR34" s="7"/>
      <c r="SFS34" s="7"/>
      <c r="SFT34" s="7"/>
      <c r="SFU34" s="7"/>
      <c r="SFV34" s="7"/>
      <c r="SFW34" s="7"/>
      <c r="SFX34" s="7"/>
      <c r="SFY34" s="7"/>
      <c r="SFZ34" s="7"/>
      <c r="SGA34" s="7"/>
      <c r="SGB34" s="7"/>
      <c r="SGC34" s="7"/>
      <c r="SGD34" s="7"/>
      <c r="SGE34" s="7"/>
      <c r="SGF34" s="7"/>
      <c r="SGG34" s="7"/>
      <c r="SGH34" s="7"/>
      <c r="SGI34" s="7"/>
      <c r="SGJ34" s="7"/>
      <c r="SGK34" s="7"/>
      <c r="SGL34" s="7"/>
      <c r="SGM34" s="7"/>
      <c r="SGN34" s="7"/>
      <c r="SGO34" s="7"/>
      <c r="SGP34" s="7"/>
      <c r="SGQ34" s="7"/>
      <c r="SGR34" s="7"/>
      <c r="SGS34" s="7"/>
      <c r="SGT34" s="7"/>
      <c r="SGU34" s="7"/>
      <c r="SGV34" s="7"/>
      <c r="SGW34" s="7"/>
      <c r="SGX34" s="7"/>
      <c r="SGY34" s="7"/>
      <c r="SGZ34" s="7"/>
      <c r="SHA34" s="7"/>
      <c r="SHB34" s="7"/>
      <c r="SHC34" s="7"/>
      <c r="SHD34" s="7"/>
      <c r="SHE34" s="7"/>
      <c r="SHF34" s="7"/>
      <c r="SHG34" s="7"/>
      <c r="SHH34" s="7"/>
      <c r="SHI34" s="7"/>
      <c r="SHJ34" s="7"/>
      <c r="SHK34" s="7"/>
      <c r="SHL34" s="7"/>
      <c r="SHM34" s="7"/>
      <c r="SHN34" s="7"/>
      <c r="SHO34" s="7"/>
      <c r="SHP34" s="7"/>
      <c r="SHQ34" s="7"/>
      <c r="SHR34" s="7"/>
      <c r="SHS34" s="7"/>
      <c r="SHT34" s="7"/>
      <c r="SHU34" s="7"/>
      <c r="SHV34" s="7"/>
      <c r="SHW34" s="7"/>
      <c r="SHX34" s="7"/>
      <c r="SHY34" s="7"/>
      <c r="SHZ34" s="7"/>
      <c r="SIA34" s="7"/>
      <c r="SIB34" s="7"/>
      <c r="SIC34" s="7"/>
      <c r="SID34" s="7"/>
      <c r="SIE34" s="7"/>
      <c r="SIF34" s="7"/>
      <c r="SIG34" s="7"/>
      <c r="SIH34" s="7"/>
      <c r="SII34" s="7"/>
      <c r="SIJ34" s="7"/>
      <c r="SIK34" s="7"/>
      <c r="SIL34" s="7"/>
      <c r="SIM34" s="7"/>
      <c r="SIN34" s="7"/>
      <c r="SIO34" s="7"/>
      <c r="SIP34" s="7"/>
      <c r="SIQ34" s="7"/>
      <c r="SIR34" s="7"/>
      <c r="SIS34" s="7"/>
      <c r="SIT34" s="7"/>
      <c r="SIU34" s="7"/>
      <c r="SIV34" s="7"/>
      <c r="SIW34" s="7"/>
      <c r="SIX34" s="7"/>
      <c r="SIY34" s="7"/>
      <c r="SIZ34" s="7"/>
      <c r="SJA34" s="7"/>
      <c r="SJB34" s="7"/>
      <c r="SJC34" s="7"/>
      <c r="SJD34" s="7"/>
      <c r="SJE34" s="7"/>
      <c r="SJF34" s="7"/>
      <c r="SJG34" s="7"/>
      <c r="SJH34" s="7"/>
      <c r="SJI34" s="7"/>
      <c r="SJJ34" s="7"/>
      <c r="SJK34" s="7"/>
      <c r="SJL34" s="7"/>
      <c r="SJM34" s="7"/>
      <c r="SJN34" s="7"/>
      <c r="SJO34" s="7"/>
      <c r="SJP34" s="7"/>
      <c r="SJQ34" s="7"/>
      <c r="SJR34" s="7"/>
      <c r="SJS34" s="7"/>
      <c r="SJT34" s="7"/>
      <c r="SJU34" s="7"/>
      <c r="SJV34" s="7"/>
      <c r="SJW34" s="7"/>
      <c r="SJX34" s="7"/>
      <c r="SJY34" s="7"/>
      <c r="SJZ34" s="7"/>
      <c r="SKA34" s="7"/>
      <c r="SKB34" s="7"/>
      <c r="SKC34" s="7"/>
      <c r="SKD34" s="7"/>
      <c r="SKE34" s="7"/>
      <c r="SKF34" s="7"/>
      <c r="SKG34" s="7"/>
      <c r="SKH34" s="7"/>
      <c r="SKI34" s="7"/>
      <c r="SKJ34" s="7"/>
      <c r="SKK34" s="7"/>
      <c r="SKL34" s="7"/>
      <c r="SKM34" s="7"/>
      <c r="SKN34" s="7"/>
      <c r="SKO34" s="7"/>
      <c r="SKP34" s="7"/>
      <c r="SKQ34" s="7"/>
      <c r="SKR34" s="7"/>
      <c r="SKS34" s="7"/>
      <c r="SKT34" s="7"/>
      <c r="SKU34" s="7"/>
      <c r="SKV34" s="7"/>
      <c r="SKW34" s="7"/>
      <c r="SKX34" s="7"/>
      <c r="SKY34" s="7"/>
      <c r="SKZ34" s="7"/>
      <c r="SLA34" s="7"/>
      <c r="SLB34" s="7"/>
      <c r="SLC34" s="7"/>
      <c r="SLD34" s="7"/>
      <c r="SLE34" s="7"/>
      <c r="SLF34" s="7"/>
      <c r="SLG34" s="7"/>
      <c r="SLH34" s="7"/>
      <c r="SLI34" s="7"/>
      <c r="SLJ34" s="7"/>
      <c r="SLK34" s="7"/>
      <c r="SLL34" s="7"/>
      <c r="SLM34" s="7"/>
      <c r="SLN34" s="7"/>
      <c r="SLO34" s="7"/>
      <c r="SLP34" s="7"/>
      <c r="SLQ34" s="7"/>
      <c r="SLR34" s="7"/>
      <c r="SLS34" s="7"/>
      <c r="SLT34" s="7"/>
      <c r="SLU34" s="7"/>
      <c r="SLV34" s="7"/>
      <c r="SLW34" s="7"/>
      <c r="SLX34" s="7"/>
      <c r="SLY34" s="7"/>
      <c r="SLZ34" s="7"/>
      <c r="SMA34" s="7"/>
      <c r="SMB34" s="7"/>
      <c r="SMC34" s="7"/>
      <c r="SMD34" s="7"/>
      <c r="SME34" s="7"/>
      <c r="SMF34" s="7"/>
      <c r="SMG34" s="7"/>
      <c r="SMH34" s="7"/>
      <c r="SMI34" s="7"/>
      <c r="SMJ34" s="7"/>
      <c r="SMK34" s="7"/>
      <c r="SML34" s="7"/>
      <c r="SMM34" s="7"/>
      <c r="SMN34" s="7"/>
      <c r="SMO34" s="7"/>
      <c r="SMP34" s="7"/>
      <c r="SMQ34" s="7"/>
      <c r="SMR34" s="7"/>
      <c r="SMS34" s="7"/>
      <c r="SMT34" s="7"/>
      <c r="SMU34" s="7"/>
      <c r="SMV34" s="7"/>
      <c r="SMW34" s="7"/>
      <c r="SMX34" s="7"/>
      <c r="SMY34" s="7"/>
      <c r="SMZ34" s="7"/>
      <c r="SNA34" s="7"/>
      <c r="SNB34" s="7"/>
      <c r="SNC34" s="7"/>
      <c r="SND34" s="7"/>
      <c r="SNE34" s="7"/>
      <c r="SNF34" s="7"/>
      <c r="SNG34" s="7"/>
      <c r="SNH34" s="7"/>
      <c r="SNI34" s="7"/>
      <c r="SNJ34" s="7"/>
      <c r="SNK34" s="7"/>
      <c r="SNL34" s="7"/>
      <c r="SNM34" s="7"/>
      <c r="SNN34" s="7"/>
      <c r="SNO34" s="7"/>
      <c r="SNP34" s="7"/>
      <c r="SNQ34" s="7"/>
      <c r="SNR34" s="7"/>
      <c r="SNS34" s="7"/>
      <c r="SNT34" s="7"/>
      <c r="SNU34" s="7"/>
      <c r="SNV34" s="7"/>
      <c r="SNW34" s="7"/>
      <c r="SNX34" s="7"/>
      <c r="SNY34" s="7"/>
      <c r="SNZ34" s="7"/>
      <c r="SOA34" s="7"/>
      <c r="SOB34" s="7"/>
      <c r="SOC34" s="7"/>
      <c r="SOD34" s="7"/>
      <c r="SOE34" s="7"/>
      <c r="SOF34" s="7"/>
      <c r="SOG34" s="7"/>
      <c r="SOH34" s="7"/>
      <c r="SOI34" s="7"/>
      <c r="SOJ34" s="7"/>
      <c r="SOK34" s="7"/>
      <c r="SOL34" s="7"/>
      <c r="SOM34" s="7"/>
      <c r="SON34" s="7"/>
      <c r="SOO34" s="7"/>
      <c r="SOP34" s="7"/>
      <c r="SOQ34" s="7"/>
      <c r="SOR34" s="7"/>
      <c r="SOS34" s="7"/>
      <c r="SOT34" s="7"/>
      <c r="SOU34" s="7"/>
      <c r="SOV34" s="7"/>
      <c r="SOW34" s="7"/>
      <c r="SOX34" s="7"/>
      <c r="SOY34" s="7"/>
      <c r="SOZ34" s="7"/>
      <c r="SPA34" s="7"/>
      <c r="SPB34" s="7"/>
      <c r="SPC34" s="7"/>
      <c r="SPD34" s="7"/>
      <c r="SPE34" s="7"/>
      <c r="SPF34" s="7"/>
      <c r="SPG34" s="7"/>
      <c r="SPH34" s="7"/>
      <c r="SPI34" s="7"/>
      <c r="SPJ34" s="7"/>
      <c r="SPK34" s="7"/>
      <c r="SPL34" s="7"/>
      <c r="SPM34" s="7"/>
      <c r="SPN34" s="7"/>
      <c r="SPO34" s="7"/>
      <c r="SPP34" s="7"/>
      <c r="SPQ34" s="7"/>
      <c r="SPR34" s="7"/>
      <c r="SPS34" s="7"/>
      <c r="SPT34" s="7"/>
      <c r="SPU34" s="7"/>
      <c r="SPV34" s="7"/>
      <c r="SPW34" s="7"/>
      <c r="SPX34" s="7"/>
      <c r="SPY34" s="7"/>
      <c r="SPZ34" s="7"/>
      <c r="SQA34" s="7"/>
      <c r="SQB34" s="7"/>
      <c r="SQC34" s="7"/>
      <c r="SQD34" s="7"/>
      <c r="SQE34" s="7"/>
      <c r="SQF34" s="7"/>
      <c r="SQG34" s="7"/>
      <c r="SQH34" s="7"/>
      <c r="SQI34" s="7"/>
      <c r="SQJ34" s="7"/>
      <c r="SQK34" s="7"/>
      <c r="SQL34" s="7"/>
      <c r="SQM34" s="7"/>
      <c r="SQN34" s="7"/>
      <c r="SQO34" s="7"/>
      <c r="SQP34" s="7"/>
      <c r="SQQ34" s="7"/>
      <c r="SQR34" s="7"/>
      <c r="SQS34" s="7"/>
      <c r="SQT34" s="7"/>
      <c r="SQU34" s="7"/>
      <c r="SQV34" s="7"/>
      <c r="SQW34" s="7"/>
      <c r="SQX34" s="7"/>
      <c r="SQY34" s="7"/>
      <c r="SQZ34" s="7"/>
      <c r="SRA34" s="7"/>
      <c r="SRB34" s="7"/>
      <c r="SRC34" s="7"/>
      <c r="SRD34" s="7"/>
      <c r="SRE34" s="7"/>
      <c r="SRF34" s="7"/>
      <c r="SRG34" s="7"/>
      <c r="SRH34" s="7"/>
      <c r="SRI34" s="7"/>
      <c r="SRJ34" s="7"/>
      <c r="SRK34" s="7"/>
      <c r="SRL34" s="7"/>
      <c r="SRM34" s="7"/>
      <c r="SRN34" s="7"/>
      <c r="SRO34" s="7"/>
      <c r="SRP34" s="7"/>
      <c r="SRQ34" s="7"/>
      <c r="SRR34" s="7"/>
      <c r="SRS34" s="7"/>
      <c r="SRT34" s="7"/>
      <c r="SRU34" s="7"/>
      <c r="SRV34" s="7"/>
      <c r="SRW34" s="7"/>
      <c r="SRX34" s="7"/>
      <c r="SRY34" s="7"/>
      <c r="SRZ34" s="7"/>
      <c r="SSA34" s="7"/>
      <c r="SSB34" s="7"/>
      <c r="SSC34" s="7"/>
      <c r="SSD34" s="7"/>
      <c r="SSE34" s="7"/>
      <c r="SSF34" s="7"/>
      <c r="SSG34" s="7"/>
      <c r="SSH34" s="7"/>
      <c r="SSI34" s="7"/>
      <c r="SSJ34" s="7"/>
      <c r="SSK34" s="7"/>
      <c r="SSL34" s="7"/>
      <c r="SSM34" s="7"/>
      <c r="SSN34" s="7"/>
      <c r="SSO34" s="7"/>
      <c r="SSP34" s="7"/>
      <c r="SSQ34" s="7"/>
      <c r="SSR34" s="7"/>
      <c r="SSS34" s="7"/>
      <c r="SST34" s="7"/>
      <c r="SSU34" s="7"/>
      <c r="SSV34" s="7"/>
      <c r="SSW34" s="7"/>
      <c r="SSX34" s="7"/>
      <c r="SSY34" s="7"/>
      <c r="SSZ34" s="7"/>
      <c r="STA34" s="7"/>
      <c r="STB34" s="7"/>
      <c r="STC34" s="7"/>
      <c r="STD34" s="7"/>
      <c r="STE34" s="7"/>
      <c r="STF34" s="7"/>
      <c r="STG34" s="7"/>
      <c r="STH34" s="7"/>
      <c r="STI34" s="7"/>
      <c r="STJ34" s="7"/>
      <c r="STK34" s="7"/>
      <c r="STL34" s="7"/>
      <c r="STM34" s="7"/>
      <c r="STN34" s="7"/>
      <c r="STO34" s="7"/>
      <c r="STP34" s="7"/>
      <c r="STQ34" s="7"/>
      <c r="STR34" s="7"/>
      <c r="STS34" s="7"/>
      <c r="STT34" s="7"/>
      <c r="STU34" s="7"/>
      <c r="STV34" s="7"/>
      <c r="STW34" s="7"/>
      <c r="STX34" s="7"/>
      <c r="STY34" s="7"/>
      <c r="STZ34" s="7"/>
      <c r="SUA34" s="7"/>
      <c r="SUB34" s="7"/>
      <c r="SUC34" s="7"/>
      <c r="SUD34" s="7"/>
      <c r="SUE34" s="7"/>
      <c r="SUF34" s="7"/>
      <c r="SUG34" s="7"/>
      <c r="SUH34" s="7"/>
      <c r="SUI34" s="7"/>
      <c r="SUJ34" s="7"/>
      <c r="SUK34" s="7"/>
      <c r="SUL34" s="7"/>
      <c r="SUM34" s="7"/>
      <c r="SUN34" s="7"/>
      <c r="SUO34" s="7"/>
      <c r="SUP34" s="7"/>
      <c r="SUQ34" s="7"/>
      <c r="SUR34" s="7"/>
      <c r="SUS34" s="7"/>
      <c r="SUT34" s="7"/>
      <c r="SUU34" s="7"/>
      <c r="SUV34" s="7"/>
      <c r="SUW34" s="7"/>
      <c r="SUX34" s="7"/>
      <c r="SUY34" s="7"/>
      <c r="SUZ34" s="7"/>
      <c r="SVA34" s="7"/>
      <c r="SVB34" s="7"/>
      <c r="SVC34" s="7"/>
      <c r="SVD34" s="7"/>
      <c r="SVE34" s="7"/>
      <c r="SVF34" s="7"/>
      <c r="SVG34" s="7"/>
      <c r="SVH34" s="7"/>
      <c r="SVI34" s="7"/>
      <c r="SVJ34" s="7"/>
      <c r="SVK34" s="7"/>
      <c r="SVL34" s="7"/>
      <c r="SVM34" s="7"/>
      <c r="SVN34" s="7"/>
      <c r="SVO34" s="7"/>
      <c r="SVP34" s="7"/>
      <c r="SVQ34" s="7"/>
      <c r="SVR34" s="7"/>
      <c r="SVS34" s="7"/>
      <c r="SVT34" s="7"/>
      <c r="SVU34" s="7"/>
      <c r="SVV34" s="7"/>
      <c r="SVW34" s="7"/>
      <c r="SVX34" s="7"/>
      <c r="SVY34" s="7"/>
      <c r="SVZ34" s="7"/>
      <c r="SWA34" s="7"/>
      <c r="SWB34" s="7"/>
      <c r="SWC34" s="7"/>
      <c r="SWD34" s="7"/>
      <c r="SWE34" s="7"/>
      <c r="SWF34" s="7"/>
      <c r="SWG34" s="7"/>
      <c r="SWH34" s="7"/>
      <c r="SWI34" s="7"/>
      <c r="SWJ34" s="7"/>
      <c r="SWK34" s="7"/>
      <c r="SWL34" s="7"/>
      <c r="SWM34" s="7"/>
      <c r="SWN34" s="7"/>
      <c r="SWO34" s="7"/>
      <c r="SWP34" s="7"/>
      <c r="SWQ34" s="7"/>
      <c r="SWR34" s="7"/>
      <c r="SWS34" s="7"/>
      <c r="SWT34" s="7"/>
      <c r="SWU34" s="7"/>
      <c r="SWV34" s="7"/>
      <c r="SWW34" s="7"/>
      <c r="SWX34" s="7"/>
      <c r="SWY34" s="7"/>
      <c r="SWZ34" s="7"/>
      <c r="SXA34" s="7"/>
      <c r="SXB34" s="7"/>
      <c r="SXC34" s="7"/>
      <c r="SXD34" s="7"/>
      <c r="SXE34" s="7"/>
      <c r="SXF34" s="7"/>
      <c r="SXG34" s="7"/>
      <c r="SXH34" s="7"/>
      <c r="SXI34" s="7"/>
      <c r="SXJ34" s="7"/>
      <c r="SXK34" s="7"/>
      <c r="SXL34" s="7"/>
      <c r="SXM34" s="7"/>
      <c r="SXN34" s="7"/>
      <c r="SXO34" s="7"/>
      <c r="SXP34" s="7"/>
      <c r="SXQ34" s="7"/>
      <c r="SXR34" s="7"/>
      <c r="SXS34" s="7"/>
      <c r="SXT34" s="7"/>
      <c r="SXU34" s="7"/>
      <c r="SXV34" s="7"/>
      <c r="SXW34" s="7"/>
      <c r="SXX34" s="7"/>
      <c r="SXY34" s="7"/>
      <c r="SXZ34" s="7"/>
      <c r="SYA34" s="7"/>
      <c r="SYB34" s="7"/>
      <c r="SYC34" s="7"/>
      <c r="SYD34" s="7"/>
      <c r="SYE34" s="7"/>
      <c r="SYF34" s="7"/>
      <c r="SYG34" s="7"/>
      <c r="SYH34" s="7"/>
      <c r="SYI34" s="7"/>
      <c r="SYJ34" s="7"/>
      <c r="SYK34" s="7"/>
      <c r="SYL34" s="7"/>
      <c r="SYM34" s="7"/>
      <c r="SYN34" s="7"/>
      <c r="SYO34" s="7"/>
      <c r="SYP34" s="7"/>
      <c r="SYQ34" s="7"/>
      <c r="SYR34" s="7"/>
      <c r="SYS34" s="7"/>
      <c r="SYT34" s="7"/>
      <c r="SYU34" s="7"/>
      <c r="SYV34" s="7"/>
      <c r="SYW34" s="7"/>
      <c r="SYX34" s="7"/>
      <c r="SYY34" s="7"/>
      <c r="SYZ34" s="7"/>
      <c r="SZA34" s="7"/>
      <c r="SZB34" s="7"/>
      <c r="SZC34" s="7"/>
      <c r="SZD34" s="7"/>
      <c r="SZE34" s="7"/>
      <c r="SZF34" s="7"/>
      <c r="SZG34" s="7"/>
      <c r="SZH34" s="7"/>
      <c r="SZI34" s="7"/>
      <c r="SZJ34" s="7"/>
      <c r="SZK34" s="7"/>
      <c r="SZL34" s="7"/>
      <c r="SZM34" s="7"/>
      <c r="SZN34" s="7"/>
      <c r="SZO34" s="7"/>
      <c r="SZP34" s="7"/>
      <c r="SZQ34" s="7"/>
      <c r="SZR34" s="7"/>
      <c r="SZS34" s="7"/>
      <c r="SZT34" s="7"/>
      <c r="SZU34" s="7"/>
      <c r="SZV34" s="7"/>
      <c r="SZW34" s="7"/>
      <c r="SZX34" s="7"/>
      <c r="SZY34" s="7"/>
      <c r="SZZ34" s="7"/>
      <c r="TAA34" s="7"/>
      <c r="TAB34" s="7"/>
      <c r="TAC34" s="7"/>
      <c r="TAD34" s="7"/>
      <c r="TAE34" s="7"/>
      <c r="TAF34" s="7"/>
      <c r="TAG34" s="7"/>
      <c r="TAH34" s="7"/>
      <c r="TAI34" s="7"/>
      <c r="TAJ34" s="7"/>
      <c r="TAK34" s="7"/>
      <c r="TAL34" s="7"/>
      <c r="TAM34" s="7"/>
      <c r="TAN34" s="7"/>
      <c r="TAO34" s="7"/>
      <c r="TAP34" s="7"/>
      <c r="TAQ34" s="7"/>
      <c r="TAR34" s="7"/>
      <c r="TAS34" s="7"/>
      <c r="TAT34" s="7"/>
      <c r="TAU34" s="7"/>
      <c r="TAV34" s="7"/>
      <c r="TAW34" s="7"/>
      <c r="TAX34" s="7"/>
      <c r="TAY34" s="7"/>
      <c r="TAZ34" s="7"/>
      <c r="TBA34" s="7"/>
      <c r="TBB34" s="7"/>
      <c r="TBC34" s="7"/>
      <c r="TBD34" s="7"/>
      <c r="TBE34" s="7"/>
      <c r="TBF34" s="7"/>
      <c r="TBG34" s="7"/>
      <c r="TBH34" s="7"/>
      <c r="TBI34" s="7"/>
      <c r="TBJ34" s="7"/>
      <c r="TBK34" s="7"/>
      <c r="TBL34" s="7"/>
      <c r="TBM34" s="7"/>
      <c r="TBN34" s="7"/>
      <c r="TBO34" s="7"/>
      <c r="TBP34" s="7"/>
      <c r="TBQ34" s="7"/>
      <c r="TBR34" s="7"/>
      <c r="TBS34" s="7"/>
      <c r="TBT34" s="7"/>
      <c r="TBU34" s="7"/>
      <c r="TBV34" s="7"/>
      <c r="TBW34" s="7"/>
      <c r="TBX34" s="7"/>
      <c r="TBY34" s="7"/>
      <c r="TBZ34" s="7"/>
      <c r="TCA34" s="7"/>
      <c r="TCB34" s="7"/>
      <c r="TCC34" s="7"/>
      <c r="TCD34" s="7"/>
      <c r="TCE34" s="7"/>
      <c r="TCF34" s="7"/>
      <c r="TCG34" s="7"/>
      <c r="TCH34" s="7"/>
      <c r="TCI34" s="7"/>
      <c r="TCJ34" s="7"/>
      <c r="TCK34" s="7"/>
      <c r="TCL34" s="7"/>
      <c r="TCM34" s="7"/>
      <c r="TCN34" s="7"/>
      <c r="TCO34" s="7"/>
      <c r="TCP34" s="7"/>
      <c r="TCQ34" s="7"/>
      <c r="TCR34" s="7"/>
      <c r="TCS34" s="7"/>
      <c r="TCT34" s="7"/>
      <c r="TCU34" s="7"/>
      <c r="TCV34" s="7"/>
      <c r="TCW34" s="7"/>
      <c r="TCX34" s="7"/>
      <c r="TCY34" s="7"/>
      <c r="TCZ34" s="7"/>
      <c r="TDA34" s="7"/>
      <c r="TDB34" s="7"/>
      <c r="TDC34" s="7"/>
      <c r="TDD34" s="7"/>
      <c r="TDE34" s="7"/>
      <c r="TDF34" s="7"/>
      <c r="TDG34" s="7"/>
      <c r="TDH34" s="7"/>
      <c r="TDI34" s="7"/>
      <c r="TDJ34" s="7"/>
      <c r="TDK34" s="7"/>
      <c r="TDL34" s="7"/>
      <c r="TDM34" s="7"/>
      <c r="TDN34" s="7"/>
      <c r="TDO34" s="7"/>
      <c r="TDP34" s="7"/>
      <c r="TDQ34" s="7"/>
      <c r="TDR34" s="7"/>
      <c r="TDS34" s="7"/>
      <c r="TDT34" s="7"/>
      <c r="TDU34" s="7"/>
      <c r="TDV34" s="7"/>
      <c r="TDW34" s="7"/>
      <c r="TDX34" s="7"/>
      <c r="TDY34" s="7"/>
      <c r="TDZ34" s="7"/>
      <c r="TEA34" s="7"/>
      <c r="TEB34" s="7"/>
      <c r="TEC34" s="7"/>
      <c r="TED34" s="7"/>
      <c r="TEE34" s="7"/>
      <c r="TEF34" s="7"/>
      <c r="TEG34" s="7"/>
      <c r="TEH34" s="7"/>
      <c r="TEI34" s="7"/>
      <c r="TEJ34" s="7"/>
      <c r="TEK34" s="7"/>
      <c r="TEL34" s="7"/>
      <c r="TEM34" s="7"/>
      <c r="TEN34" s="7"/>
      <c r="TEO34" s="7"/>
      <c r="TEP34" s="7"/>
      <c r="TEQ34" s="7"/>
      <c r="TER34" s="7"/>
      <c r="TES34" s="7"/>
      <c r="TET34" s="7"/>
      <c r="TEU34" s="7"/>
      <c r="TEV34" s="7"/>
      <c r="TEW34" s="7"/>
      <c r="TEX34" s="7"/>
      <c r="TEY34" s="7"/>
      <c r="TEZ34" s="7"/>
      <c r="TFA34" s="7"/>
      <c r="TFB34" s="7"/>
      <c r="TFC34" s="7"/>
      <c r="TFD34" s="7"/>
      <c r="TFE34" s="7"/>
      <c r="TFF34" s="7"/>
      <c r="TFG34" s="7"/>
      <c r="TFH34" s="7"/>
      <c r="TFI34" s="7"/>
      <c r="TFJ34" s="7"/>
      <c r="TFK34" s="7"/>
      <c r="TFL34" s="7"/>
      <c r="TFM34" s="7"/>
      <c r="TFN34" s="7"/>
      <c r="TFO34" s="7"/>
      <c r="TFP34" s="7"/>
      <c r="TFQ34" s="7"/>
      <c r="TFR34" s="7"/>
      <c r="TFS34" s="7"/>
      <c r="TFT34" s="7"/>
      <c r="TFU34" s="7"/>
      <c r="TFV34" s="7"/>
      <c r="TFW34" s="7"/>
      <c r="TFX34" s="7"/>
      <c r="TFY34" s="7"/>
      <c r="TFZ34" s="7"/>
      <c r="TGA34" s="7"/>
      <c r="TGB34" s="7"/>
      <c r="TGC34" s="7"/>
      <c r="TGD34" s="7"/>
      <c r="TGE34" s="7"/>
      <c r="TGF34" s="7"/>
      <c r="TGG34" s="7"/>
      <c r="TGH34" s="7"/>
      <c r="TGI34" s="7"/>
      <c r="TGJ34" s="7"/>
      <c r="TGK34" s="7"/>
      <c r="TGL34" s="7"/>
      <c r="TGM34" s="7"/>
      <c r="TGN34" s="7"/>
      <c r="TGO34" s="7"/>
      <c r="TGP34" s="7"/>
      <c r="TGQ34" s="7"/>
      <c r="TGR34" s="7"/>
      <c r="TGS34" s="7"/>
      <c r="TGT34" s="7"/>
      <c r="TGU34" s="7"/>
      <c r="TGV34" s="7"/>
      <c r="TGW34" s="7"/>
      <c r="TGX34" s="7"/>
      <c r="TGY34" s="7"/>
      <c r="TGZ34" s="7"/>
      <c r="THA34" s="7"/>
      <c r="THB34" s="7"/>
      <c r="THC34" s="7"/>
      <c r="THD34" s="7"/>
      <c r="THE34" s="7"/>
      <c r="THF34" s="7"/>
      <c r="THG34" s="7"/>
      <c r="THH34" s="7"/>
      <c r="THI34" s="7"/>
      <c r="THJ34" s="7"/>
      <c r="THK34" s="7"/>
      <c r="THL34" s="7"/>
      <c r="THM34" s="7"/>
      <c r="THN34" s="7"/>
      <c r="THO34" s="7"/>
      <c r="THP34" s="7"/>
      <c r="THQ34" s="7"/>
      <c r="THR34" s="7"/>
      <c r="THS34" s="7"/>
      <c r="THT34" s="7"/>
      <c r="THU34" s="7"/>
      <c r="THV34" s="7"/>
      <c r="THW34" s="7"/>
      <c r="THX34" s="7"/>
      <c r="THY34" s="7"/>
      <c r="THZ34" s="7"/>
      <c r="TIA34" s="7"/>
      <c r="TIB34" s="7"/>
      <c r="TIC34" s="7"/>
      <c r="TID34" s="7"/>
      <c r="TIE34" s="7"/>
      <c r="TIF34" s="7"/>
      <c r="TIG34" s="7"/>
      <c r="TIH34" s="7"/>
      <c r="TII34" s="7"/>
      <c r="TIJ34" s="7"/>
      <c r="TIK34" s="7"/>
      <c r="TIL34" s="7"/>
      <c r="TIM34" s="7"/>
      <c r="TIN34" s="7"/>
      <c r="TIO34" s="7"/>
      <c r="TIP34" s="7"/>
      <c r="TIQ34" s="7"/>
      <c r="TIR34" s="7"/>
      <c r="TIS34" s="7"/>
      <c r="TIT34" s="7"/>
      <c r="TIU34" s="7"/>
      <c r="TIV34" s="7"/>
      <c r="TIW34" s="7"/>
      <c r="TIX34" s="7"/>
      <c r="TIY34" s="7"/>
      <c r="TIZ34" s="7"/>
      <c r="TJA34" s="7"/>
      <c r="TJB34" s="7"/>
      <c r="TJC34" s="7"/>
      <c r="TJD34" s="7"/>
      <c r="TJE34" s="7"/>
      <c r="TJF34" s="7"/>
      <c r="TJG34" s="7"/>
      <c r="TJH34" s="7"/>
      <c r="TJI34" s="7"/>
      <c r="TJJ34" s="7"/>
      <c r="TJK34" s="7"/>
      <c r="TJL34" s="7"/>
      <c r="TJM34" s="7"/>
      <c r="TJN34" s="7"/>
      <c r="TJO34" s="7"/>
      <c r="TJP34" s="7"/>
      <c r="TJQ34" s="7"/>
      <c r="TJR34" s="7"/>
      <c r="TJS34" s="7"/>
      <c r="TJT34" s="7"/>
      <c r="TJU34" s="7"/>
      <c r="TJV34" s="7"/>
      <c r="TJW34" s="7"/>
      <c r="TJX34" s="7"/>
      <c r="TJY34" s="7"/>
      <c r="TJZ34" s="7"/>
      <c r="TKA34" s="7"/>
      <c r="TKB34" s="7"/>
      <c r="TKC34" s="7"/>
      <c r="TKD34" s="7"/>
      <c r="TKE34" s="7"/>
      <c r="TKF34" s="7"/>
      <c r="TKG34" s="7"/>
      <c r="TKH34" s="7"/>
      <c r="TKI34" s="7"/>
      <c r="TKJ34" s="7"/>
      <c r="TKK34" s="7"/>
      <c r="TKL34" s="7"/>
      <c r="TKM34" s="7"/>
      <c r="TKN34" s="7"/>
      <c r="TKO34" s="7"/>
      <c r="TKP34" s="7"/>
      <c r="TKQ34" s="7"/>
      <c r="TKR34" s="7"/>
      <c r="TKS34" s="7"/>
      <c r="TKT34" s="7"/>
      <c r="TKU34" s="7"/>
      <c r="TKV34" s="7"/>
      <c r="TKW34" s="7"/>
      <c r="TKX34" s="7"/>
      <c r="TKY34" s="7"/>
      <c r="TKZ34" s="7"/>
      <c r="TLA34" s="7"/>
      <c r="TLB34" s="7"/>
      <c r="TLC34" s="7"/>
      <c r="TLD34" s="7"/>
      <c r="TLE34" s="7"/>
      <c r="TLF34" s="7"/>
      <c r="TLG34" s="7"/>
      <c r="TLH34" s="7"/>
      <c r="TLI34" s="7"/>
      <c r="TLJ34" s="7"/>
      <c r="TLK34" s="7"/>
      <c r="TLL34" s="7"/>
      <c r="TLM34" s="7"/>
      <c r="TLN34" s="7"/>
      <c r="TLO34" s="7"/>
      <c r="TLP34" s="7"/>
      <c r="TLQ34" s="7"/>
      <c r="TLR34" s="7"/>
      <c r="TLS34" s="7"/>
      <c r="TLT34" s="7"/>
      <c r="TLU34" s="7"/>
      <c r="TLV34" s="7"/>
      <c r="TLW34" s="7"/>
      <c r="TLX34" s="7"/>
      <c r="TLY34" s="7"/>
      <c r="TLZ34" s="7"/>
      <c r="TMA34" s="7"/>
      <c r="TMB34" s="7"/>
      <c r="TMC34" s="7"/>
      <c r="TMD34" s="7"/>
      <c r="TME34" s="7"/>
      <c r="TMF34" s="7"/>
      <c r="TMG34" s="7"/>
      <c r="TMH34" s="7"/>
      <c r="TMI34" s="7"/>
      <c r="TMJ34" s="7"/>
      <c r="TMK34" s="7"/>
      <c r="TML34" s="7"/>
      <c r="TMM34" s="7"/>
      <c r="TMN34" s="7"/>
      <c r="TMO34" s="7"/>
      <c r="TMP34" s="7"/>
      <c r="TMQ34" s="7"/>
      <c r="TMR34" s="7"/>
      <c r="TMS34" s="7"/>
      <c r="TMT34" s="7"/>
      <c r="TMU34" s="7"/>
      <c r="TMV34" s="7"/>
      <c r="TMW34" s="7"/>
      <c r="TMX34" s="7"/>
      <c r="TMY34" s="7"/>
      <c r="TMZ34" s="7"/>
      <c r="TNA34" s="7"/>
      <c r="TNB34" s="7"/>
      <c r="TNC34" s="7"/>
      <c r="TND34" s="7"/>
      <c r="TNE34" s="7"/>
      <c r="TNF34" s="7"/>
      <c r="TNG34" s="7"/>
      <c r="TNH34" s="7"/>
      <c r="TNI34" s="7"/>
      <c r="TNJ34" s="7"/>
      <c r="TNK34" s="7"/>
      <c r="TNL34" s="7"/>
      <c r="TNM34" s="7"/>
      <c r="TNN34" s="7"/>
      <c r="TNO34" s="7"/>
      <c r="TNP34" s="7"/>
      <c r="TNQ34" s="7"/>
      <c r="TNR34" s="7"/>
      <c r="TNS34" s="7"/>
      <c r="TNT34" s="7"/>
      <c r="TNU34" s="7"/>
      <c r="TNV34" s="7"/>
      <c r="TNW34" s="7"/>
      <c r="TNX34" s="7"/>
      <c r="TNY34" s="7"/>
      <c r="TNZ34" s="7"/>
      <c r="TOA34" s="7"/>
      <c r="TOB34" s="7"/>
      <c r="TOC34" s="7"/>
      <c r="TOD34" s="7"/>
      <c r="TOE34" s="7"/>
      <c r="TOF34" s="7"/>
      <c r="TOG34" s="7"/>
      <c r="TOH34" s="7"/>
      <c r="TOI34" s="7"/>
      <c r="TOJ34" s="7"/>
      <c r="TOK34" s="7"/>
      <c r="TOL34" s="7"/>
      <c r="TOM34" s="7"/>
      <c r="TON34" s="7"/>
      <c r="TOO34" s="7"/>
      <c r="TOP34" s="7"/>
      <c r="TOQ34" s="7"/>
      <c r="TOR34" s="7"/>
      <c r="TOS34" s="7"/>
      <c r="TOT34" s="7"/>
      <c r="TOU34" s="7"/>
      <c r="TOV34" s="7"/>
      <c r="TOW34" s="7"/>
      <c r="TOX34" s="7"/>
      <c r="TOY34" s="7"/>
      <c r="TOZ34" s="7"/>
      <c r="TPA34" s="7"/>
      <c r="TPB34" s="7"/>
      <c r="TPC34" s="7"/>
      <c r="TPD34" s="7"/>
      <c r="TPE34" s="7"/>
      <c r="TPF34" s="7"/>
      <c r="TPG34" s="7"/>
      <c r="TPH34" s="7"/>
      <c r="TPI34" s="7"/>
      <c r="TPJ34" s="7"/>
      <c r="TPK34" s="7"/>
      <c r="TPL34" s="7"/>
      <c r="TPM34" s="7"/>
      <c r="TPN34" s="7"/>
      <c r="TPO34" s="7"/>
      <c r="TPP34" s="7"/>
      <c r="TPQ34" s="7"/>
      <c r="TPR34" s="7"/>
      <c r="TPS34" s="7"/>
      <c r="TPT34" s="7"/>
      <c r="TPU34" s="7"/>
      <c r="TPV34" s="7"/>
      <c r="TPW34" s="7"/>
      <c r="TPX34" s="7"/>
      <c r="TPY34" s="7"/>
      <c r="TPZ34" s="7"/>
      <c r="TQA34" s="7"/>
      <c r="TQB34" s="7"/>
      <c r="TQC34" s="7"/>
      <c r="TQD34" s="7"/>
      <c r="TQE34" s="7"/>
      <c r="TQF34" s="7"/>
      <c r="TQG34" s="7"/>
      <c r="TQH34" s="7"/>
      <c r="TQI34" s="7"/>
      <c r="TQJ34" s="7"/>
      <c r="TQK34" s="7"/>
      <c r="TQL34" s="7"/>
      <c r="TQM34" s="7"/>
      <c r="TQN34" s="7"/>
      <c r="TQO34" s="7"/>
      <c r="TQP34" s="7"/>
      <c r="TQQ34" s="7"/>
      <c r="TQR34" s="7"/>
      <c r="TQS34" s="7"/>
      <c r="TQT34" s="7"/>
      <c r="TQU34" s="7"/>
      <c r="TQV34" s="7"/>
      <c r="TQW34" s="7"/>
      <c r="TQX34" s="7"/>
      <c r="TQY34" s="7"/>
      <c r="TQZ34" s="7"/>
      <c r="TRA34" s="7"/>
      <c r="TRB34" s="7"/>
      <c r="TRC34" s="7"/>
      <c r="TRD34" s="7"/>
      <c r="TRE34" s="7"/>
      <c r="TRF34" s="7"/>
      <c r="TRG34" s="7"/>
      <c r="TRH34" s="7"/>
      <c r="TRI34" s="7"/>
      <c r="TRJ34" s="7"/>
      <c r="TRK34" s="7"/>
      <c r="TRL34" s="7"/>
      <c r="TRM34" s="7"/>
      <c r="TRN34" s="7"/>
      <c r="TRO34" s="7"/>
      <c r="TRP34" s="7"/>
      <c r="TRQ34" s="7"/>
      <c r="TRR34" s="7"/>
      <c r="TRS34" s="7"/>
      <c r="TRT34" s="7"/>
      <c r="TRU34" s="7"/>
      <c r="TRV34" s="7"/>
      <c r="TRW34" s="7"/>
      <c r="TRX34" s="7"/>
      <c r="TRY34" s="7"/>
      <c r="TRZ34" s="7"/>
      <c r="TSA34" s="7"/>
      <c r="TSB34" s="7"/>
      <c r="TSC34" s="7"/>
      <c r="TSD34" s="7"/>
      <c r="TSE34" s="7"/>
      <c r="TSF34" s="7"/>
      <c r="TSG34" s="7"/>
      <c r="TSH34" s="7"/>
      <c r="TSI34" s="7"/>
      <c r="TSJ34" s="7"/>
      <c r="TSK34" s="7"/>
      <c r="TSL34" s="7"/>
      <c r="TSM34" s="7"/>
      <c r="TSN34" s="7"/>
      <c r="TSO34" s="7"/>
      <c r="TSP34" s="7"/>
      <c r="TSQ34" s="7"/>
      <c r="TSR34" s="7"/>
      <c r="TSS34" s="7"/>
      <c r="TST34" s="7"/>
      <c r="TSU34" s="7"/>
      <c r="TSV34" s="7"/>
      <c r="TSW34" s="7"/>
      <c r="TSX34" s="7"/>
      <c r="TSY34" s="7"/>
      <c r="TSZ34" s="7"/>
      <c r="TTA34" s="7"/>
      <c r="TTB34" s="7"/>
      <c r="TTC34" s="7"/>
      <c r="TTD34" s="7"/>
      <c r="TTE34" s="7"/>
      <c r="TTF34" s="7"/>
      <c r="TTG34" s="7"/>
      <c r="TTH34" s="7"/>
      <c r="TTI34" s="7"/>
      <c r="TTJ34" s="7"/>
      <c r="TTK34" s="7"/>
      <c r="TTL34" s="7"/>
      <c r="TTM34" s="7"/>
      <c r="TTN34" s="7"/>
      <c r="TTO34" s="7"/>
      <c r="TTP34" s="7"/>
      <c r="TTQ34" s="7"/>
      <c r="TTR34" s="7"/>
      <c r="TTS34" s="7"/>
      <c r="TTT34" s="7"/>
      <c r="TTU34" s="7"/>
      <c r="TTV34" s="7"/>
      <c r="TTW34" s="7"/>
      <c r="TTX34" s="7"/>
      <c r="TTY34" s="7"/>
      <c r="TTZ34" s="7"/>
      <c r="TUA34" s="7"/>
      <c r="TUB34" s="7"/>
      <c r="TUC34" s="7"/>
      <c r="TUD34" s="7"/>
      <c r="TUE34" s="7"/>
      <c r="TUF34" s="7"/>
      <c r="TUG34" s="7"/>
      <c r="TUH34" s="7"/>
      <c r="TUI34" s="7"/>
      <c r="TUJ34" s="7"/>
      <c r="TUK34" s="7"/>
      <c r="TUL34" s="7"/>
      <c r="TUM34" s="7"/>
      <c r="TUN34" s="7"/>
      <c r="TUO34" s="7"/>
      <c r="TUP34" s="7"/>
      <c r="TUQ34" s="7"/>
      <c r="TUR34" s="7"/>
      <c r="TUS34" s="7"/>
      <c r="TUT34" s="7"/>
      <c r="TUU34" s="7"/>
      <c r="TUV34" s="7"/>
      <c r="TUW34" s="7"/>
      <c r="TUX34" s="7"/>
      <c r="TUY34" s="7"/>
      <c r="TUZ34" s="7"/>
      <c r="TVA34" s="7"/>
      <c r="TVB34" s="7"/>
      <c r="TVC34" s="7"/>
      <c r="TVD34" s="7"/>
      <c r="TVE34" s="7"/>
      <c r="TVF34" s="7"/>
      <c r="TVG34" s="7"/>
      <c r="TVH34" s="7"/>
      <c r="TVI34" s="7"/>
      <c r="TVJ34" s="7"/>
      <c r="TVK34" s="7"/>
      <c r="TVL34" s="7"/>
      <c r="TVM34" s="7"/>
      <c r="TVN34" s="7"/>
      <c r="TVO34" s="7"/>
      <c r="TVP34" s="7"/>
      <c r="TVQ34" s="7"/>
      <c r="TVR34" s="7"/>
      <c r="TVS34" s="7"/>
      <c r="TVT34" s="7"/>
      <c r="TVU34" s="7"/>
      <c r="TVV34" s="7"/>
      <c r="TVW34" s="7"/>
      <c r="TVX34" s="7"/>
      <c r="TVY34" s="7"/>
      <c r="TVZ34" s="7"/>
      <c r="TWA34" s="7"/>
      <c r="TWB34" s="7"/>
      <c r="TWC34" s="7"/>
      <c r="TWD34" s="7"/>
      <c r="TWE34" s="7"/>
      <c r="TWF34" s="7"/>
      <c r="TWG34" s="7"/>
      <c r="TWH34" s="7"/>
      <c r="TWI34" s="7"/>
      <c r="TWJ34" s="7"/>
      <c r="TWK34" s="7"/>
      <c r="TWL34" s="7"/>
      <c r="TWM34" s="7"/>
      <c r="TWN34" s="7"/>
      <c r="TWO34" s="7"/>
      <c r="TWP34" s="7"/>
      <c r="TWQ34" s="7"/>
      <c r="TWR34" s="7"/>
      <c r="TWS34" s="7"/>
      <c r="TWT34" s="7"/>
      <c r="TWU34" s="7"/>
      <c r="TWV34" s="7"/>
      <c r="TWW34" s="7"/>
      <c r="TWX34" s="7"/>
      <c r="TWY34" s="7"/>
      <c r="TWZ34" s="7"/>
      <c r="TXA34" s="7"/>
      <c r="TXB34" s="7"/>
      <c r="TXC34" s="7"/>
      <c r="TXD34" s="7"/>
      <c r="TXE34" s="7"/>
      <c r="TXF34" s="7"/>
      <c r="TXG34" s="7"/>
      <c r="TXH34" s="7"/>
      <c r="TXI34" s="7"/>
      <c r="TXJ34" s="7"/>
      <c r="TXK34" s="7"/>
      <c r="TXL34" s="7"/>
      <c r="TXM34" s="7"/>
      <c r="TXN34" s="7"/>
      <c r="TXO34" s="7"/>
      <c r="TXP34" s="7"/>
      <c r="TXQ34" s="7"/>
      <c r="TXR34" s="7"/>
      <c r="TXS34" s="7"/>
      <c r="TXT34" s="7"/>
      <c r="TXU34" s="7"/>
      <c r="TXV34" s="7"/>
      <c r="TXW34" s="7"/>
      <c r="TXX34" s="7"/>
      <c r="TXY34" s="7"/>
      <c r="TXZ34" s="7"/>
      <c r="TYA34" s="7"/>
      <c r="TYB34" s="7"/>
      <c r="TYC34" s="7"/>
      <c r="TYD34" s="7"/>
      <c r="TYE34" s="7"/>
      <c r="TYF34" s="7"/>
      <c r="TYG34" s="7"/>
      <c r="TYH34" s="7"/>
      <c r="TYI34" s="7"/>
      <c r="TYJ34" s="7"/>
      <c r="TYK34" s="7"/>
      <c r="TYL34" s="7"/>
      <c r="TYM34" s="7"/>
      <c r="TYN34" s="7"/>
      <c r="TYO34" s="7"/>
      <c r="TYP34" s="7"/>
      <c r="TYQ34" s="7"/>
      <c r="TYR34" s="7"/>
      <c r="TYS34" s="7"/>
      <c r="TYT34" s="7"/>
      <c r="TYU34" s="7"/>
      <c r="TYV34" s="7"/>
      <c r="TYW34" s="7"/>
      <c r="TYX34" s="7"/>
      <c r="TYY34" s="7"/>
      <c r="TYZ34" s="7"/>
      <c r="TZA34" s="7"/>
      <c r="TZB34" s="7"/>
      <c r="TZC34" s="7"/>
      <c r="TZD34" s="7"/>
      <c r="TZE34" s="7"/>
      <c r="TZF34" s="7"/>
      <c r="TZG34" s="7"/>
      <c r="TZH34" s="7"/>
      <c r="TZI34" s="7"/>
      <c r="TZJ34" s="7"/>
      <c r="TZK34" s="7"/>
      <c r="TZL34" s="7"/>
      <c r="TZM34" s="7"/>
      <c r="TZN34" s="7"/>
      <c r="TZO34" s="7"/>
      <c r="TZP34" s="7"/>
      <c r="TZQ34" s="7"/>
      <c r="TZR34" s="7"/>
      <c r="TZS34" s="7"/>
      <c r="TZT34" s="7"/>
      <c r="TZU34" s="7"/>
      <c r="TZV34" s="7"/>
      <c r="TZW34" s="7"/>
      <c r="TZX34" s="7"/>
      <c r="TZY34" s="7"/>
      <c r="TZZ34" s="7"/>
      <c r="UAA34" s="7"/>
      <c r="UAB34" s="7"/>
      <c r="UAC34" s="7"/>
      <c r="UAD34" s="7"/>
      <c r="UAE34" s="7"/>
      <c r="UAF34" s="7"/>
      <c r="UAG34" s="7"/>
      <c r="UAH34" s="7"/>
      <c r="UAI34" s="7"/>
      <c r="UAJ34" s="7"/>
      <c r="UAK34" s="7"/>
      <c r="UAL34" s="7"/>
      <c r="UAM34" s="7"/>
      <c r="UAN34" s="7"/>
      <c r="UAO34" s="7"/>
      <c r="UAP34" s="7"/>
      <c r="UAQ34" s="7"/>
      <c r="UAR34" s="7"/>
      <c r="UAS34" s="7"/>
      <c r="UAT34" s="7"/>
      <c r="UAU34" s="7"/>
      <c r="UAV34" s="7"/>
      <c r="UAW34" s="7"/>
      <c r="UAX34" s="7"/>
      <c r="UAY34" s="7"/>
      <c r="UAZ34" s="7"/>
      <c r="UBA34" s="7"/>
      <c r="UBB34" s="7"/>
      <c r="UBC34" s="7"/>
      <c r="UBD34" s="7"/>
      <c r="UBE34" s="7"/>
      <c r="UBF34" s="7"/>
      <c r="UBG34" s="7"/>
      <c r="UBH34" s="7"/>
      <c r="UBI34" s="7"/>
      <c r="UBJ34" s="7"/>
      <c r="UBK34" s="7"/>
      <c r="UBL34" s="7"/>
      <c r="UBM34" s="7"/>
      <c r="UBN34" s="7"/>
      <c r="UBO34" s="7"/>
      <c r="UBP34" s="7"/>
      <c r="UBQ34" s="7"/>
      <c r="UBR34" s="7"/>
      <c r="UBS34" s="7"/>
      <c r="UBT34" s="7"/>
      <c r="UBU34" s="7"/>
      <c r="UBV34" s="7"/>
      <c r="UBW34" s="7"/>
      <c r="UBX34" s="7"/>
      <c r="UBY34" s="7"/>
      <c r="UBZ34" s="7"/>
      <c r="UCA34" s="7"/>
      <c r="UCB34" s="7"/>
      <c r="UCC34" s="7"/>
      <c r="UCD34" s="7"/>
      <c r="UCE34" s="7"/>
      <c r="UCF34" s="7"/>
      <c r="UCG34" s="7"/>
      <c r="UCH34" s="7"/>
      <c r="UCI34" s="7"/>
      <c r="UCJ34" s="7"/>
      <c r="UCK34" s="7"/>
      <c r="UCL34" s="7"/>
      <c r="UCM34" s="7"/>
      <c r="UCN34" s="7"/>
      <c r="UCO34" s="7"/>
      <c r="UCP34" s="7"/>
      <c r="UCQ34" s="7"/>
      <c r="UCR34" s="7"/>
      <c r="UCS34" s="7"/>
      <c r="UCT34" s="7"/>
      <c r="UCU34" s="7"/>
      <c r="UCV34" s="7"/>
      <c r="UCW34" s="7"/>
      <c r="UCX34" s="7"/>
      <c r="UCY34" s="7"/>
      <c r="UCZ34" s="7"/>
      <c r="UDA34" s="7"/>
      <c r="UDB34" s="7"/>
      <c r="UDC34" s="7"/>
      <c r="UDD34" s="7"/>
      <c r="UDE34" s="7"/>
      <c r="UDF34" s="7"/>
      <c r="UDG34" s="7"/>
      <c r="UDH34" s="7"/>
      <c r="UDI34" s="7"/>
      <c r="UDJ34" s="7"/>
      <c r="UDK34" s="7"/>
      <c r="UDL34" s="7"/>
      <c r="UDM34" s="7"/>
      <c r="UDN34" s="7"/>
      <c r="UDO34" s="7"/>
      <c r="UDP34" s="7"/>
      <c r="UDQ34" s="7"/>
      <c r="UDR34" s="7"/>
      <c r="UDS34" s="7"/>
      <c r="UDT34" s="7"/>
      <c r="UDU34" s="7"/>
      <c r="UDV34" s="7"/>
      <c r="UDW34" s="7"/>
      <c r="UDX34" s="7"/>
      <c r="UDY34" s="7"/>
      <c r="UDZ34" s="7"/>
      <c r="UEA34" s="7"/>
      <c r="UEB34" s="7"/>
      <c r="UEC34" s="7"/>
      <c r="UED34" s="7"/>
      <c r="UEE34" s="7"/>
      <c r="UEF34" s="7"/>
      <c r="UEG34" s="7"/>
      <c r="UEH34" s="7"/>
      <c r="UEI34" s="7"/>
      <c r="UEJ34" s="7"/>
      <c r="UEK34" s="7"/>
      <c r="UEL34" s="7"/>
      <c r="UEM34" s="7"/>
      <c r="UEN34" s="7"/>
      <c r="UEO34" s="7"/>
      <c r="UEP34" s="7"/>
      <c r="UEQ34" s="7"/>
      <c r="UER34" s="7"/>
      <c r="UES34" s="7"/>
      <c r="UET34" s="7"/>
      <c r="UEU34" s="7"/>
      <c r="UEV34" s="7"/>
      <c r="UEW34" s="7"/>
      <c r="UEX34" s="7"/>
      <c r="UEY34" s="7"/>
      <c r="UEZ34" s="7"/>
      <c r="UFA34" s="7"/>
      <c r="UFB34" s="7"/>
      <c r="UFC34" s="7"/>
      <c r="UFD34" s="7"/>
      <c r="UFE34" s="7"/>
      <c r="UFF34" s="7"/>
      <c r="UFG34" s="7"/>
      <c r="UFH34" s="7"/>
      <c r="UFI34" s="7"/>
      <c r="UFJ34" s="7"/>
      <c r="UFK34" s="7"/>
      <c r="UFL34" s="7"/>
      <c r="UFM34" s="7"/>
      <c r="UFN34" s="7"/>
      <c r="UFO34" s="7"/>
      <c r="UFP34" s="7"/>
      <c r="UFQ34" s="7"/>
      <c r="UFR34" s="7"/>
      <c r="UFS34" s="7"/>
      <c r="UFT34" s="7"/>
      <c r="UFU34" s="7"/>
      <c r="UFV34" s="7"/>
      <c r="UFW34" s="7"/>
      <c r="UFX34" s="7"/>
      <c r="UFY34" s="7"/>
      <c r="UFZ34" s="7"/>
      <c r="UGA34" s="7"/>
      <c r="UGB34" s="7"/>
      <c r="UGC34" s="7"/>
      <c r="UGD34" s="7"/>
      <c r="UGE34" s="7"/>
      <c r="UGF34" s="7"/>
      <c r="UGG34" s="7"/>
      <c r="UGH34" s="7"/>
      <c r="UGI34" s="7"/>
      <c r="UGJ34" s="7"/>
      <c r="UGK34" s="7"/>
      <c r="UGL34" s="7"/>
      <c r="UGM34" s="7"/>
      <c r="UGN34" s="7"/>
      <c r="UGO34" s="7"/>
      <c r="UGP34" s="7"/>
      <c r="UGQ34" s="7"/>
      <c r="UGR34" s="7"/>
      <c r="UGS34" s="7"/>
      <c r="UGT34" s="7"/>
      <c r="UGU34" s="7"/>
      <c r="UGV34" s="7"/>
      <c r="UGW34" s="7"/>
      <c r="UGX34" s="7"/>
      <c r="UGY34" s="7"/>
      <c r="UGZ34" s="7"/>
      <c r="UHA34" s="7"/>
      <c r="UHB34" s="7"/>
      <c r="UHC34" s="7"/>
      <c r="UHD34" s="7"/>
      <c r="UHE34" s="7"/>
      <c r="UHF34" s="7"/>
      <c r="UHG34" s="7"/>
      <c r="UHH34" s="7"/>
      <c r="UHI34" s="7"/>
      <c r="UHJ34" s="7"/>
      <c r="UHK34" s="7"/>
      <c r="UHL34" s="7"/>
      <c r="UHM34" s="7"/>
      <c r="UHN34" s="7"/>
      <c r="UHO34" s="7"/>
      <c r="UHP34" s="7"/>
      <c r="UHQ34" s="7"/>
      <c r="UHR34" s="7"/>
      <c r="UHS34" s="7"/>
      <c r="UHT34" s="7"/>
      <c r="UHU34" s="7"/>
      <c r="UHV34" s="7"/>
      <c r="UHW34" s="7"/>
      <c r="UHX34" s="7"/>
      <c r="UHY34" s="7"/>
      <c r="UHZ34" s="7"/>
      <c r="UIA34" s="7"/>
      <c r="UIB34" s="7"/>
      <c r="UIC34" s="7"/>
      <c r="UID34" s="7"/>
      <c r="UIE34" s="7"/>
      <c r="UIF34" s="7"/>
      <c r="UIG34" s="7"/>
      <c r="UIH34" s="7"/>
      <c r="UII34" s="7"/>
      <c r="UIJ34" s="7"/>
      <c r="UIK34" s="7"/>
      <c r="UIL34" s="7"/>
      <c r="UIM34" s="7"/>
      <c r="UIN34" s="7"/>
      <c r="UIO34" s="7"/>
      <c r="UIP34" s="7"/>
      <c r="UIQ34" s="7"/>
      <c r="UIR34" s="7"/>
      <c r="UIS34" s="7"/>
      <c r="UIT34" s="7"/>
      <c r="UIU34" s="7"/>
      <c r="UIV34" s="7"/>
      <c r="UIW34" s="7"/>
      <c r="UIX34" s="7"/>
      <c r="UIY34" s="7"/>
      <c r="UIZ34" s="7"/>
      <c r="UJA34" s="7"/>
      <c r="UJB34" s="7"/>
      <c r="UJC34" s="7"/>
      <c r="UJD34" s="7"/>
      <c r="UJE34" s="7"/>
      <c r="UJF34" s="7"/>
      <c r="UJG34" s="7"/>
      <c r="UJH34" s="7"/>
      <c r="UJI34" s="7"/>
      <c r="UJJ34" s="7"/>
      <c r="UJK34" s="7"/>
      <c r="UJL34" s="7"/>
      <c r="UJM34" s="7"/>
      <c r="UJN34" s="7"/>
      <c r="UJO34" s="7"/>
      <c r="UJP34" s="7"/>
      <c r="UJQ34" s="7"/>
      <c r="UJR34" s="7"/>
      <c r="UJS34" s="7"/>
      <c r="UJT34" s="7"/>
      <c r="UJU34" s="7"/>
      <c r="UJV34" s="7"/>
      <c r="UJW34" s="7"/>
      <c r="UJX34" s="7"/>
      <c r="UJY34" s="7"/>
      <c r="UJZ34" s="7"/>
      <c r="UKA34" s="7"/>
      <c r="UKB34" s="7"/>
      <c r="UKC34" s="7"/>
      <c r="UKD34" s="7"/>
      <c r="UKE34" s="7"/>
      <c r="UKF34" s="7"/>
      <c r="UKG34" s="7"/>
      <c r="UKH34" s="7"/>
      <c r="UKI34" s="7"/>
      <c r="UKJ34" s="7"/>
      <c r="UKK34" s="7"/>
      <c r="UKL34" s="7"/>
      <c r="UKM34" s="7"/>
      <c r="UKN34" s="7"/>
      <c r="UKO34" s="7"/>
      <c r="UKP34" s="7"/>
      <c r="UKQ34" s="7"/>
      <c r="UKR34" s="7"/>
      <c r="UKS34" s="7"/>
      <c r="UKT34" s="7"/>
      <c r="UKU34" s="7"/>
      <c r="UKV34" s="7"/>
      <c r="UKW34" s="7"/>
      <c r="UKX34" s="7"/>
      <c r="UKY34" s="7"/>
      <c r="UKZ34" s="7"/>
      <c r="ULA34" s="7"/>
      <c r="ULB34" s="7"/>
      <c r="ULC34" s="7"/>
      <c r="ULD34" s="7"/>
      <c r="ULE34" s="7"/>
      <c r="ULF34" s="7"/>
      <c r="ULG34" s="7"/>
      <c r="ULH34" s="7"/>
      <c r="ULI34" s="7"/>
      <c r="ULJ34" s="7"/>
      <c r="ULK34" s="7"/>
      <c r="ULL34" s="7"/>
      <c r="ULM34" s="7"/>
      <c r="ULN34" s="7"/>
      <c r="ULO34" s="7"/>
      <c r="ULP34" s="7"/>
      <c r="ULQ34" s="7"/>
      <c r="ULR34" s="7"/>
      <c r="ULS34" s="7"/>
      <c r="ULT34" s="7"/>
      <c r="ULU34" s="7"/>
      <c r="ULV34" s="7"/>
      <c r="ULW34" s="7"/>
      <c r="ULX34" s="7"/>
      <c r="ULY34" s="7"/>
      <c r="ULZ34" s="7"/>
      <c r="UMA34" s="7"/>
      <c r="UMB34" s="7"/>
      <c r="UMC34" s="7"/>
      <c r="UMD34" s="7"/>
      <c r="UME34" s="7"/>
      <c r="UMF34" s="7"/>
      <c r="UMG34" s="7"/>
      <c r="UMH34" s="7"/>
      <c r="UMI34" s="7"/>
      <c r="UMJ34" s="7"/>
      <c r="UMK34" s="7"/>
      <c r="UML34" s="7"/>
      <c r="UMM34" s="7"/>
      <c r="UMN34" s="7"/>
      <c r="UMO34" s="7"/>
      <c r="UMP34" s="7"/>
      <c r="UMQ34" s="7"/>
      <c r="UMR34" s="7"/>
      <c r="UMS34" s="7"/>
      <c r="UMT34" s="7"/>
      <c r="UMU34" s="7"/>
      <c r="UMV34" s="7"/>
      <c r="UMW34" s="7"/>
      <c r="UMX34" s="7"/>
      <c r="UMY34" s="7"/>
      <c r="UMZ34" s="7"/>
      <c r="UNA34" s="7"/>
      <c r="UNB34" s="7"/>
      <c r="UNC34" s="7"/>
      <c r="UND34" s="7"/>
      <c r="UNE34" s="7"/>
      <c r="UNF34" s="7"/>
      <c r="UNG34" s="7"/>
      <c r="UNH34" s="7"/>
      <c r="UNI34" s="7"/>
      <c r="UNJ34" s="7"/>
      <c r="UNK34" s="7"/>
      <c r="UNL34" s="7"/>
      <c r="UNM34" s="7"/>
      <c r="UNN34" s="7"/>
      <c r="UNO34" s="7"/>
      <c r="UNP34" s="7"/>
      <c r="UNQ34" s="7"/>
      <c r="UNR34" s="7"/>
      <c r="UNS34" s="7"/>
      <c r="UNT34" s="7"/>
      <c r="UNU34" s="7"/>
      <c r="UNV34" s="7"/>
      <c r="UNW34" s="7"/>
      <c r="UNX34" s="7"/>
      <c r="UNY34" s="7"/>
      <c r="UNZ34" s="7"/>
      <c r="UOA34" s="7"/>
      <c r="UOB34" s="7"/>
      <c r="UOC34" s="7"/>
      <c r="UOD34" s="7"/>
      <c r="UOE34" s="7"/>
      <c r="UOF34" s="7"/>
      <c r="UOG34" s="7"/>
      <c r="UOH34" s="7"/>
      <c r="UOI34" s="7"/>
      <c r="UOJ34" s="7"/>
      <c r="UOK34" s="7"/>
      <c r="UOL34" s="7"/>
      <c r="UOM34" s="7"/>
      <c r="UON34" s="7"/>
      <c r="UOO34" s="7"/>
      <c r="UOP34" s="7"/>
      <c r="UOQ34" s="7"/>
      <c r="UOR34" s="7"/>
      <c r="UOS34" s="7"/>
      <c r="UOT34" s="7"/>
      <c r="UOU34" s="7"/>
      <c r="UOV34" s="7"/>
      <c r="UOW34" s="7"/>
      <c r="UOX34" s="7"/>
      <c r="UOY34" s="7"/>
      <c r="UOZ34" s="7"/>
      <c r="UPA34" s="7"/>
      <c r="UPB34" s="7"/>
      <c r="UPC34" s="7"/>
      <c r="UPD34" s="7"/>
      <c r="UPE34" s="7"/>
      <c r="UPF34" s="7"/>
      <c r="UPG34" s="7"/>
      <c r="UPH34" s="7"/>
      <c r="UPI34" s="7"/>
      <c r="UPJ34" s="7"/>
      <c r="UPK34" s="7"/>
      <c r="UPL34" s="7"/>
      <c r="UPM34" s="7"/>
      <c r="UPN34" s="7"/>
      <c r="UPO34" s="7"/>
      <c r="UPP34" s="7"/>
      <c r="UPQ34" s="7"/>
      <c r="UPR34" s="7"/>
      <c r="UPS34" s="7"/>
      <c r="UPT34" s="7"/>
      <c r="UPU34" s="7"/>
      <c r="UPV34" s="7"/>
      <c r="UPW34" s="7"/>
      <c r="UPX34" s="7"/>
      <c r="UPY34" s="7"/>
      <c r="UPZ34" s="7"/>
      <c r="UQA34" s="7"/>
      <c r="UQB34" s="7"/>
      <c r="UQC34" s="7"/>
      <c r="UQD34" s="7"/>
      <c r="UQE34" s="7"/>
      <c r="UQF34" s="7"/>
      <c r="UQG34" s="7"/>
      <c r="UQH34" s="7"/>
      <c r="UQI34" s="7"/>
      <c r="UQJ34" s="7"/>
      <c r="UQK34" s="7"/>
      <c r="UQL34" s="7"/>
      <c r="UQM34" s="7"/>
      <c r="UQN34" s="7"/>
      <c r="UQO34" s="7"/>
      <c r="UQP34" s="7"/>
      <c r="UQQ34" s="7"/>
      <c r="UQR34" s="7"/>
      <c r="UQS34" s="7"/>
      <c r="UQT34" s="7"/>
      <c r="UQU34" s="7"/>
      <c r="UQV34" s="7"/>
      <c r="UQW34" s="7"/>
      <c r="UQX34" s="7"/>
      <c r="UQY34" s="7"/>
      <c r="UQZ34" s="7"/>
      <c r="URA34" s="7"/>
      <c r="URB34" s="7"/>
      <c r="URC34" s="7"/>
      <c r="URD34" s="7"/>
      <c r="URE34" s="7"/>
      <c r="URF34" s="7"/>
      <c r="URG34" s="7"/>
      <c r="URH34" s="7"/>
      <c r="URI34" s="7"/>
      <c r="URJ34" s="7"/>
      <c r="URK34" s="7"/>
      <c r="URL34" s="7"/>
      <c r="URM34" s="7"/>
      <c r="URN34" s="7"/>
      <c r="URO34" s="7"/>
      <c r="URP34" s="7"/>
      <c r="URQ34" s="7"/>
      <c r="URR34" s="7"/>
      <c r="URS34" s="7"/>
      <c r="URT34" s="7"/>
      <c r="URU34" s="7"/>
      <c r="URV34" s="7"/>
      <c r="URW34" s="7"/>
      <c r="URX34" s="7"/>
      <c r="URY34" s="7"/>
      <c r="URZ34" s="7"/>
      <c r="USA34" s="7"/>
      <c r="USB34" s="7"/>
      <c r="USC34" s="7"/>
      <c r="USD34" s="7"/>
      <c r="USE34" s="7"/>
      <c r="USF34" s="7"/>
      <c r="USG34" s="7"/>
      <c r="USH34" s="7"/>
      <c r="USI34" s="7"/>
      <c r="USJ34" s="7"/>
      <c r="USK34" s="7"/>
      <c r="USL34" s="7"/>
      <c r="USM34" s="7"/>
      <c r="USN34" s="7"/>
      <c r="USO34" s="7"/>
      <c r="USP34" s="7"/>
      <c r="USQ34" s="7"/>
      <c r="USR34" s="7"/>
      <c r="USS34" s="7"/>
      <c r="UST34" s="7"/>
      <c r="USU34" s="7"/>
      <c r="USV34" s="7"/>
      <c r="USW34" s="7"/>
      <c r="USX34" s="7"/>
      <c r="USY34" s="7"/>
      <c r="USZ34" s="7"/>
      <c r="UTA34" s="7"/>
      <c r="UTB34" s="7"/>
      <c r="UTC34" s="7"/>
      <c r="UTD34" s="7"/>
      <c r="UTE34" s="7"/>
      <c r="UTF34" s="7"/>
      <c r="UTG34" s="7"/>
      <c r="UTH34" s="7"/>
      <c r="UTI34" s="7"/>
      <c r="UTJ34" s="7"/>
      <c r="UTK34" s="7"/>
      <c r="UTL34" s="7"/>
      <c r="UTM34" s="7"/>
      <c r="UTN34" s="7"/>
      <c r="UTO34" s="7"/>
      <c r="UTP34" s="7"/>
      <c r="UTQ34" s="7"/>
      <c r="UTR34" s="7"/>
      <c r="UTS34" s="7"/>
      <c r="UTT34" s="7"/>
      <c r="UTU34" s="7"/>
      <c r="UTV34" s="7"/>
      <c r="UTW34" s="7"/>
      <c r="UTX34" s="7"/>
      <c r="UTY34" s="7"/>
      <c r="UTZ34" s="7"/>
      <c r="UUA34" s="7"/>
      <c r="UUB34" s="7"/>
      <c r="UUC34" s="7"/>
      <c r="UUD34" s="7"/>
      <c r="UUE34" s="7"/>
      <c r="UUF34" s="7"/>
      <c r="UUG34" s="7"/>
      <c r="UUH34" s="7"/>
      <c r="UUI34" s="7"/>
      <c r="UUJ34" s="7"/>
      <c r="UUK34" s="7"/>
      <c r="UUL34" s="7"/>
      <c r="UUM34" s="7"/>
      <c r="UUN34" s="7"/>
      <c r="UUO34" s="7"/>
      <c r="UUP34" s="7"/>
      <c r="UUQ34" s="7"/>
      <c r="UUR34" s="7"/>
      <c r="UUS34" s="7"/>
      <c r="UUT34" s="7"/>
      <c r="UUU34" s="7"/>
      <c r="UUV34" s="7"/>
      <c r="UUW34" s="7"/>
      <c r="UUX34" s="7"/>
      <c r="UUY34" s="7"/>
      <c r="UUZ34" s="7"/>
      <c r="UVA34" s="7"/>
      <c r="UVB34" s="7"/>
      <c r="UVC34" s="7"/>
      <c r="UVD34" s="7"/>
      <c r="UVE34" s="7"/>
      <c r="UVF34" s="7"/>
      <c r="UVG34" s="7"/>
      <c r="UVH34" s="7"/>
      <c r="UVI34" s="7"/>
      <c r="UVJ34" s="7"/>
      <c r="UVK34" s="7"/>
      <c r="UVL34" s="7"/>
      <c r="UVM34" s="7"/>
      <c r="UVN34" s="7"/>
      <c r="UVO34" s="7"/>
      <c r="UVP34" s="7"/>
      <c r="UVQ34" s="7"/>
      <c r="UVR34" s="7"/>
      <c r="UVS34" s="7"/>
      <c r="UVT34" s="7"/>
      <c r="UVU34" s="7"/>
      <c r="UVV34" s="7"/>
      <c r="UVW34" s="7"/>
      <c r="UVX34" s="7"/>
      <c r="UVY34" s="7"/>
      <c r="UVZ34" s="7"/>
      <c r="UWA34" s="7"/>
      <c r="UWB34" s="7"/>
      <c r="UWC34" s="7"/>
      <c r="UWD34" s="7"/>
      <c r="UWE34" s="7"/>
      <c r="UWF34" s="7"/>
      <c r="UWG34" s="7"/>
      <c r="UWH34" s="7"/>
      <c r="UWI34" s="7"/>
      <c r="UWJ34" s="7"/>
      <c r="UWK34" s="7"/>
      <c r="UWL34" s="7"/>
      <c r="UWM34" s="7"/>
      <c r="UWN34" s="7"/>
      <c r="UWO34" s="7"/>
      <c r="UWP34" s="7"/>
      <c r="UWQ34" s="7"/>
      <c r="UWR34" s="7"/>
      <c r="UWS34" s="7"/>
      <c r="UWT34" s="7"/>
      <c r="UWU34" s="7"/>
      <c r="UWV34" s="7"/>
      <c r="UWW34" s="7"/>
      <c r="UWX34" s="7"/>
      <c r="UWY34" s="7"/>
      <c r="UWZ34" s="7"/>
      <c r="UXA34" s="7"/>
      <c r="UXB34" s="7"/>
      <c r="UXC34" s="7"/>
      <c r="UXD34" s="7"/>
      <c r="UXE34" s="7"/>
      <c r="UXF34" s="7"/>
      <c r="UXG34" s="7"/>
      <c r="UXH34" s="7"/>
      <c r="UXI34" s="7"/>
      <c r="UXJ34" s="7"/>
      <c r="UXK34" s="7"/>
      <c r="UXL34" s="7"/>
      <c r="UXM34" s="7"/>
      <c r="UXN34" s="7"/>
      <c r="UXO34" s="7"/>
      <c r="UXP34" s="7"/>
      <c r="UXQ34" s="7"/>
      <c r="UXR34" s="7"/>
      <c r="UXS34" s="7"/>
      <c r="UXT34" s="7"/>
      <c r="UXU34" s="7"/>
      <c r="UXV34" s="7"/>
      <c r="UXW34" s="7"/>
      <c r="UXX34" s="7"/>
      <c r="UXY34" s="7"/>
      <c r="UXZ34" s="7"/>
      <c r="UYA34" s="7"/>
      <c r="UYB34" s="7"/>
      <c r="UYC34" s="7"/>
      <c r="UYD34" s="7"/>
      <c r="UYE34" s="7"/>
      <c r="UYF34" s="7"/>
      <c r="UYG34" s="7"/>
      <c r="UYH34" s="7"/>
      <c r="UYI34" s="7"/>
      <c r="UYJ34" s="7"/>
      <c r="UYK34" s="7"/>
      <c r="UYL34" s="7"/>
      <c r="UYM34" s="7"/>
      <c r="UYN34" s="7"/>
      <c r="UYO34" s="7"/>
      <c r="UYP34" s="7"/>
      <c r="UYQ34" s="7"/>
      <c r="UYR34" s="7"/>
      <c r="UYS34" s="7"/>
      <c r="UYT34" s="7"/>
      <c r="UYU34" s="7"/>
      <c r="UYV34" s="7"/>
      <c r="UYW34" s="7"/>
      <c r="UYX34" s="7"/>
      <c r="UYY34" s="7"/>
      <c r="UYZ34" s="7"/>
      <c r="UZA34" s="7"/>
      <c r="UZB34" s="7"/>
      <c r="UZC34" s="7"/>
      <c r="UZD34" s="7"/>
      <c r="UZE34" s="7"/>
      <c r="UZF34" s="7"/>
      <c r="UZG34" s="7"/>
      <c r="UZH34" s="7"/>
      <c r="UZI34" s="7"/>
      <c r="UZJ34" s="7"/>
      <c r="UZK34" s="7"/>
      <c r="UZL34" s="7"/>
      <c r="UZM34" s="7"/>
      <c r="UZN34" s="7"/>
      <c r="UZO34" s="7"/>
      <c r="UZP34" s="7"/>
      <c r="UZQ34" s="7"/>
      <c r="UZR34" s="7"/>
      <c r="UZS34" s="7"/>
      <c r="UZT34" s="7"/>
      <c r="UZU34" s="7"/>
      <c r="UZV34" s="7"/>
      <c r="UZW34" s="7"/>
      <c r="UZX34" s="7"/>
      <c r="UZY34" s="7"/>
      <c r="UZZ34" s="7"/>
      <c r="VAA34" s="7"/>
      <c r="VAB34" s="7"/>
      <c r="VAC34" s="7"/>
      <c r="VAD34" s="7"/>
      <c r="VAE34" s="7"/>
      <c r="VAF34" s="7"/>
      <c r="VAG34" s="7"/>
      <c r="VAH34" s="7"/>
      <c r="VAI34" s="7"/>
      <c r="VAJ34" s="7"/>
      <c r="VAK34" s="7"/>
      <c r="VAL34" s="7"/>
      <c r="VAM34" s="7"/>
      <c r="VAN34" s="7"/>
      <c r="VAO34" s="7"/>
      <c r="VAP34" s="7"/>
      <c r="VAQ34" s="7"/>
      <c r="VAR34" s="7"/>
      <c r="VAS34" s="7"/>
      <c r="VAT34" s="7"/>
      <c r="VAU34" s="7"/>
      <c r="VAV34" s="7"/>
      <c r="VAW34" s="7"/>
      <c r="VAX34" s="7"/>
      <c r="VAY34" s="7"/>
      <c r="VAZ34" s="7"/>
      <c r="VBA34" s="7"/>
      <c r="VBB34" s="7"/>
      <c r="VBC34" s="7"/>
      <c r="VBD34" s="7"/>
      <c r="VBE34" s="7"/>
      <c r="VBF34" s="7"/>
      <c r="VBG34" s="7"/>
      <c r="VBH34" s="7"/>
      <c r="VBI34" s="7"/>
      <c r="VBJ34" s="7"/>
      <c r="VBK34" s="7"/>
      <c r="VBL34" s="7"/>
      <c r="VBM34" s="7"/>
      <c r="VBN34" s="7"/>
      <c r="VBO34" s="7"/>
      <c r="VBP34" s="7"/>
      <c r="VBQ34" s="7"/>
      <c r="VBR34" s="7"/>
      <c r="VBS34" s="7"/>
      <c r="VBT34" s="7"/>
      <c r="VBU34" s="7"/>
      <c r="VBV34" s="7"/>
      <c r="VBW34" s="7"/>
      <c r="VBX34" s="7"/>
      <c r="VBY34" s="7"/>
      <c r="VBZ34" s="7"/>
      <c r="VCA34" s="7"/>
      <c r="VCB34" s="7"/>
      <c r="VCC34" s="7"/>
      <c r="VCD34" s="7"/>
      <c r="VCE34" s="7"/>
      <c r="VCF34" s="7"/>
      <c r="VCG34" s="7"/>
      <c r="VCH34" s="7"/>
      <c r="VCI34" s="7"/>
      <c r="VCJ34" s="7"/>
      <c r="VCK34" s="7"/>
      <c r="VCL34" s="7"/>
      <c r="VCM34" s="7"/>
      <c r="VCN34" s="7"/>
      <c r="VCO34" s="7"/>
      <c r="VCP34" s="7"/>
      <c r="VCQ34" s="7"/>
      <c r="VCR34" s="7"/>
      <c r="VCS34" s="7"/>
      <c r="VCT34" s="7"/>
      <c r="VCU34" s="7"/>
      <c r="VCV34" s="7"/>
      <c r="VCW34" s="7"/>
      <c r="VCX34" s="7"/>
      <c r="VCY34" s="7"/>
      <c r="VCZ34" s="7"/>
      <c r="VDA34" s="7"/>
      <c r="VDB34" s="7"/>
      <c r="VDC34" s="7"/>
      <c r="VDD34" s="7"/>
      <c r="VDE34" s="7"/>
      <c r="VDF34" s="7"/>
      <c r="VDG34" s="7"/>
      <c r="VDH34" s="7"/>
      <c r="VDI34" s="7"/>
      <c r="VDJ34" s="7"/>
      <c r="VDK34" s="7"/>
      <c r="VDL34" s="7"/>
      <c r="VDM34" s="7"/>
      <c r="VDN34" s="7"/>
      <c r="VDO34" s="7"/>
      <c r="VDP34" s="7"/>
      <c r="VDQ34" s="7"/>
      <c r="VDR34" s="7"/>
      <c r="VDS34" s="7"/>
      <c r="VDT34" s="7"/>
      <c r="VDU34" s="7"/>
      <c r="VDV34" s="7"/>
      <c r="VDW34" s="7"/>
      <c r="VDX34" s="7"/>
      <c r="VDY34" s="7"/>
      <c r="VDZ34" s="7"/>
      <c r="VEA34" s="7"/>
      <c r="VEB34" s="7"/>
      <c r="VEC34" s="7"/>
      <c r="VED34" s="7"/>
      <c r="VEE34" s="7"/>
      <c r="VEF34" s="7"/>
      <c r="VEG34" s="7"/>
      <c r="VEH34" s="7"/>
      <c r="VEI34" s="7"/>
      <c r="VEJ34" s="7"/>
      <c r="VEK34" s="7"/>
      <c r="VEL34" s="7"/>
      <c r="VEM34" s="7"/>
      <c r="VEN34" s="7"/>
      <c r="VEO34" s="7"/>
      <c r="VEP34" s="7"/>
      <c r="VEQ34" s="7"/>
      <c r="VER34" s="7"/>
      <c r="VES34" s="7"/>
      <c r="VET34" s="7"/>
      <c r="VEU34" s="7"/>
      <c r="VEV34" s="7"/>
      <c r="VEW34" s="7"/>
      <c r="VEX34" s="7"/>
      <c r="VEY34" s="7"/>
      <c r="VEZ34" s="7"/>
      <c r="VFA34" s="7"/>
      <c r="VFB34" s="7"/>
      <c r="VFC34" s="7"/>
      <c r="VFD34" s="7"/>
      <c r="VFE34" s="7"/>
      <c r="VFF34" s="7"/>
      <c r="VFG34" s="7"/>
      <c r="VFH34" s="7"/>
      <c r="VFI34" s="7"/>
      <c r="VFJ34" s="7"/>
      <c r="VFK34" s="7"/>
      <c r="VFL34" s="7"/>
      <c r="VFM34" s="7"/>
      <c r="VFN34" s="7"/>
      <c r="VFO34" s="7"/>
      <c r="VFP34" s="7"/>
      <c r="VFQ34" s="7"/>
      <c r="VFR34" s="7"/>
      <c r="VFS34" s="7"/>
      <c r="VFT34" s="7"/>
      <c r="VFU34" s="7"/>
      <c r="VFV34" s="7"/>
      <c r="VFW34" s="7"/>
      <c r="VFX34" s="7"/>
      <c r="VFY34" s="7"/>
      <c r="VFZ34" s="7"/>
      <c r="VGA34" s="7"/>
      <c r="VGB34" s="7"/>
      <c r="VGC34" s="7"/>
      <c r="VGD34" s="7"/>
      <c r="VGE34" s="7"/>
      <c r="VGF34" s="7"/>
      <c r="VGG34" s="7"/>
      <c r="VGH34" s="7"/>
      <c r="VGI34" s="7"/>
      <c r="VGJ34" s="7"/>
      <c r="VGK34" s="7"/>
      <c r="VGL34" s="7"/>
      <c r="VGM34" s="7"/>
      <c r="VGN34" s="7"/>
      <c r="VGO34" s="7"/>
      <c r="VGP34" s="7"/>
      <c r="VGQ34" s="7"/>
      <c r="VGR34" s="7"/>
      <c r="VGS34" s="7"/>
      <c r="VGT34" s="7"/>
      <c r="VGU34" s="7"/>
      <c r="VGV34" s="7"/>
      <c r="VGW34" s="7"/>
      <c r="VGX34" s="7"/>
      <c r="VGY34" s="7"/>
      <c r="VGZ34" s="7"/>
      <c r="VHA34" s="7"/>
      <c r="VHB34" s="7"/>
      <c r="VHC34" s="7"/>
      <c r="VHD34" s="7"/>
      <c r="VHE34" s="7"/>
      <c r="VHF34" s="7"/>
      <c r="VHG34" s="7"/>
      <c r="VHH34" s="7"/>
      <c r="VHI34" s="7"/>
      <c r="VHJ34" s="7"/>
      <c r="VHK34" s="7"/>
      <c r="VHL34" s="7"/>
      <c r="VHM34" s="7"/>
      <c r="VHN34" s="7"/>
      <c r="VHO34" s="7"/>
      <c r="VHP34" s="7"/>
      <c r="VHQ34" s="7"/>
      <c r="VHR34" s="7"/>
      <c r="VHS34" s="7"/>
      <c r="VHT34" s="7"/>
      <c r="VHU34" s="7"/>
      <c r="VHV34" s="7"/>
      <c r="VHW34" s="7"/>
      <c r="VHX34" s="7"/>
      <c r="VHY34" s="7"/>
      <c r="VHZ34" s="7"/>
      <c r="VIA34" s="7"/>
      <c r="VIB34" s="7"/>
      <c r="VIC34" s="7"/>
      <c r="VID34" s="7"/>
      <c r="VIE34" s="7"/>
      <c r="VIF34" s="7"/>
      <c r="VIG34" s="7"/>
      <c r="VIH34" s="7"/>
      <c r="VII34" s="7"/>
      <c r="VIJ34" s="7"/>
      <c r="VIK34" s="7"/>
      <c r="VIL34" s="7"/>
      <c r="VIM34" s="7"/>
      <c r="VIN34" s="7"/>
      <c r="VIO34" s="7"/>
      <c r="VIP34" s="7"/>
      <c r="VIQ34" s="7"/>
      <c r="VIR34" s="7"/>
      <c r="VIS34" s="7"/>
      <c r="VIT34" s="7"/>
      <c r="VIU34" s="7"/>
      <c r="VIV34" s="7"/>
      <c r="VIW34" s="7"/>
      <c r="VIX34" s="7"/>
      <c r="VIY34" s="7"/>
      <c r="VIZ34" s="7"/>
      <c r="VJA34" s="7"/>
      <c r="VJB34" s="7"/>
      <c r="VJC34" s="7"/>
      <c r="VJD34" s="7"/>
      <c r="VJE34" s="7"/>
      <c r="VJF34" s="7"/>
      <c r="VJG34" s="7"/>
      <c r="VJH34" s="7"/>
      <c r="VJI34" s="7"/>
      <c r="VJJ34" s="7"/>
      <c r="VJK34" s="7"/>
      <c r="VJL34" s="7"/>
      <c r="VJM34" s="7"/>
      <c r="VJN34" s="7"/>
      <c r="VJO34" s="7"/>
      <c r="VJP34" s="7"/>
      <c r="VJQ34" s="7"/>
      <c r="VJR34" s="7"/>
      <c r="VJS34" s="7"/>
      <c r="VJT34" s="7"/>
      <c r="VJU34" s="7"/>
      <c r="VJV34" s="7"/>
      <c r="VJW34" s="7"/>
      <c r="VJX34" s="7"/>
      <c r="VJY34" s="7"/>
      <c r="VJZ34" s="7"/>
      <c r="VKA34" s="7"/>
      <c r="VKB34" s="7"/>
      <c r="VKC34" s="7"/>
      <c r="VKD34" s="7"/>
      <c r="VKE34" s="7"/>
      <c r="VKF34" s="7"/>
      <c r="VKG34" s="7"/>
      <c r="VKH34" s="7"/>
      <c r="VKI34" s="7"/>
      <c r="VKJ34" s="7"/>
      <c r="VKK34" s="7"/>
      <c r="VKL34" s="7"/>
      <c r="VKM34" s="7"/>
      <c r="VKN34" s="7"/>
      <c r="VKO34" s="7"/>
      <c r="VKP34" s="7"/>
      <c r="VKQ34" s="7"/>
      <c r="VKR34" s="7"/>
      <c r="VKS34" s="7"/>
      <c r="VKT34" s="7"/>
      <c r="VKU34" s="7"/>
      <c r="VKV34" s="7"/>
      <c r="VKW34" s="7"/>
      <c r="VKX34" s="7"/>
      <c r="VKY34" s="7"/>
      <c r="VKZ34" s="7"/>
      <c r="VLA34" s="7"/>
      <c r="VLB34" s="7"/>
      <c r="VLC34" s="7"/>
      <c r="VLD34" s="7"/>
      <c r="VLE34" s="7"/>
      <c r="VLF34" s="7"/>
      <c r="VLG34" s="7"/>
      <c r="VLH34" s="7"/>
      <c r="VLI34" s="7"/>
      <c r="VLJ34" s="7"/>
      <c r="VLK34" s="7"/>
      <c r="VLL34" s="7"/>
      <c r="VLM34" s="7"/>
      <c r="VLN34" s="7"/>
      <c r="VLO34" s="7"/>
      <c r="VLP34" s="7"/>
      <c r="VLQ34" s="7"/>
      <c r="VLR34" s="7"/>
      <c r="VLS34" s="7"/>
      <c r="VLT34" s="7"/>
      <c r="VLU34" s="7"/>
      <c r="VLV34" s="7"/>
      <c r="VLW34" s="7"/>
      <c r="VLX34" s="7"/>
      <c r="VLY34" s="7"/>
      <c r="VLZ34" s="7"/>
      <c r="VMA34" s="7"/>
      <c r="VMB34" s="7"/>
      <c r="VMC34" s="7"/>
      <c r="VMD34" s="7"/>
      <c r="VME34" s="7"/>
      <c r="VMF34" s="7"/>
      <c r="VMG34" s="7"/>
      <c r="VMH34" s="7"/>
      <c r="VMI34" s="7"/>
      <c r="VMJ34" s="7"/>
      <c r="VMK34" s="7"/>
      <c r="VML34" s="7"/>
      <c r="VMM34" s="7"/>
      <c r="VMN34" s="7"/>
      <c r="VMO34" s="7"/>
      <c r="VMP34" s="7"/>
      <c r="VMQ34" s="7"/>
      <c r="VMR34" s="7"/>
      <c r="VMS34" s="7"/>
      <c r="VMT34" s="7"/>
      <c r="VMU34" s="7"/>
      <c r="VMV34" s="7"/>
      <c r="VMW34" s="7"/>
      <c r="VMX34" s="7"/>
      <c r="VMY34" s="7"/>
      <c r="VMZ34" s="7"/>
      <c r="VNA34" s="7"/>
      <c r="VNB34" s="7"/>
      <c r="VNC34" s="7"/>
      <c r="VND34" s="7"/>
      <c r="VNE34" s="7"/>
      <c r="VNF34" s="7"/>
      <c r="VNG34" s="7"/>
      <c r="VNH34" s="7"/>
      <c r="VNI34" s="7"/>
      <c r="VNJ34" s="7"/>
      <c r="VNK34" s="7"/>
      <c r="VNL34" s="7"/>
      <c r="VNM34" s="7"/>
      <c r="VNN34" s="7"/>
      <c r="VNO34" s="7"/>
      <c r="VNP34" s="7"/>
      <c r="VNQ34" s="7"/>
      <c r="VNR34" s="7"/>
      <c r="VNS34" s="7"/>
      <c r="VNT34" s="7"/>
      <c r="VNU34" s="7"/>
      <c r="VNV34" s="7"/>
      <c r="VNW34" s="7"/>
      <c r="VNX34" s="7"/>
      <c r="VNY34" s="7"/>
      <c r="VNZ34" s="7"/>
      <c r="VOA34" s="7"/>
      <c r="VOB34" s="7"/>
      <c r="VOC34" s="7"/>
      <c r="VOD34" s="7"/>
      <c r="VOE34" s="7"/>
      <c r="VOF34" s="7"/>
      <c r="VOG34" s="7"/>
      <c r="VOH34" s="7"/>
      <c r="VOI34" s="7"/>
      <c r="VOJ34" s="7"/>
      <c r="VOK34" s="7"/>
      <c r="VOL34" s="7"/>
      <c r="VOM34" s="7"/>
      <c r="VON34" s="7"/>
      <c r="VOO34" s="7"/>
      <c r="VOP34" s="7"/>
      <c r="VOQ34" s="7"/>
      <c r="VOR34" s="7"/>
      <c r="VOS34" s="7"/>
      <c r="VOT34" s="7"/>
      <c r="VOU34" s="7"/>
      <c r="VOV34" s="7"/>
      <c r="VOW34" s="7"/>
      <c r="VOX34" s="7"/>
      <c r="VOY34" s="7"/>
      <c r="VOZ34" s="7"/>
      <c r="VPA34" s="7"/>
      <c r="VPB34" s="7"/>
      <c r="VPC34" s="7"/>
      <c r="VPD34" s="7"/>
      <c r="VPE34" s="7"/>
      <c r="VPF34" s="7"/>
      <c r="VPG34" s="7"/>
      <c r="VPH34" s="7"/>
      <c r="VPI34" s="7"/>
      <c r="VPJ34" s="7"/>
      <c r="VPK34" s="7"/>
      <c r="VPL34" s="7"/>
      <c r="VPM34" s="7"/>
      <c r="VPN34" s="7"/>
      <c r="VPO34" s="7"/>
      <c r="VPP34" s="7"/>
      <c r="VPQ34" s="7"/>
      <c r="VPR34" s="7"/>
      <c r="VPS34" s="7"/>
      <c r="VPT34" s="7"/>
      <c r="VPU34" s="7"/>
      <c r="VPV34" s="7"/>
      <c r="VPW34" s="7"/>
      <c r="VPX34" s="7"/>
      <c r="VPY34" s="7"/>
      <c r="VPZ34" s="7"/>
      <c r="VQA34" s="7"/>
      <c r="VQB34" s="7"/>
      <c r="VQC34" s="7"/>
      <c r="VQD34" s="7"/>
      <c r="VQE34" s="7"/>
      <c r="VQF34" s="7"/>
      <c r="VQG34" s="7"/>
      <c r="VQH34" s="7"/>
      <c r="VQI34" s="7"/>
      <c r="VQJ34" s="7"/>
      <c r="VQK34" s="7"/>
      <c r="VQL34" s="7"/>
      <c r="VQM34" s="7"/>
      <c r="VQN34" s="7"/>
      <c r="VQO34" s="7"/>
      <c r="VQP34" s="7"/>
      <c r="VQQ34" s="7"/>
      <c r="VQR34" s="7"/>
      <c r="VQS34" s="7"/>
      <c r="VQT34" s="7"/>
      <c r="VQU34" s="7"/>
      <c r="VQV34" s="7"/>
      <c r="VQW34" s="7"/>
      <c r="VQX34" s="7"/>
      <c r="VQY34" s="7"/>
      <c r="VQZ34" s="7"/>
      <c r="VRA34" s="7"/>
      <c r="VRB34" s="7"/>
      <c r="VRC34" s="7"/>
      <c r="VRD34" s="7"/>
      <c r="VRE34" s="7"/>
      <c r="VRF34" s="7"/>
      <c r="VRG34" s="7"/>
      <c r="VRH34" s="7"/>
      <c r="VRI34" s="7"/>
      <c r="VRJ34" s="7"/>
      <c r="VRK34" s="7"/>
      <c r="VRL34" s="7"/>
      <c r="VRM34" s="7"/>
      <c r="VRN34" s="7"/>
      <c r="VRO34" s="7"/>
      <c r="VRP34" s="7"/>
      <c r="VRQ34" s="7"/>
      <c r="VRR34" s="7"/>
      <c r="VRS34" s="7"/>
      <c r="VRT34" s="7"/>
      <c r="VRU34" s="7"/>
      <c r="VRV34" s="7"/>
      <c r="VRW34" s="7"/>
      <c r="VRX34" s="7"/>
      <c r="VRY34" s="7"/>
      <c r="VRZ34" s="7"/>
      <c r="VSA34" s="7"/>
      <c r="VSB34" s="7"/>
      <c r="VSC34" s="7"/>
      <c r="VSD34" s="7"/>
      <c r="VSE34" s="7"/>
      <c r="VSF34" s="7"/>
      <c r="VSG34" s="7"/>
      <c r="VSH34" s="7"/>
      <c r="VSI34" s="7"/>
      <c r="VSJ34" s="7"/>
      <c r="VSK34" s="7"/>
      <c r="VSL34" s="7"/>
      <c r="VSM34" s="7"/>
      <c r="VSN34" s="7"/>
      <c r="VSO34" s="7"/>
      <c r="VSP34" s="7"/>
      <c r="VSQ34" s="7"/>
      <c r="VSR34" s="7"/>
      <c r="VSS34" s="7"/>
      <c r="VST34" s="7"/>
      <c r="VSU34" s="7"/>
      <c r="VSV34" s="7"/>
      <c r="VSW34" s="7"/>
      <c r="VSX34" s="7"/>
      <c r="VSY34" s="7"/>
      <c r="VSZ34" s="7"/>
      <c r="VTA34" s="7"/>
      <c r="VTB34" s="7"/>
      <c r="VTC34" s="7"/>
      <c r="VTD34" s="7"/>
      <c r="VTE34" s="7"/>
      <c r="VTF34" s="7"/>
      <c r="VTG34" s="7"/>
      <c r="VTH34" s="7"/>
      <c r="VTI34" s="7"/>
      <c r="VTJ34" s="7"/>
      <c r="VTK34" s="7"/>
      <c r="VTL34" s="7"/>
      <c r="VTM34" s="7"/>
      <c r="VTN34" s="7"/>
      <c r="VTO34" s="7"/>
      <c r="VTP34" s="7"/>
      <c r="VTQ34" s="7"/>
      <c r="VTR34" s="7"/>
      <c r="VTS34" s="7"/>
      <c r="VTT34" s="7"/>
      <c r="VTU34" s="7"/>
      <c r="VTV34" s="7"/>
      <c r="VTW34" s="7"/>
      <c r="VTX34" s="7"/>
      <c r="VTY34" s="7"/>
      <c r="VTZ34" s="7"/>
      <c r="VUA34" s="7"/>
      <c r="VUB34" s="7"/>
      <c r="VUC34" s="7"/>
      <c r="VUD34" s="7"/>
      <c r="VUE34" s="7"/>
      <c r="VUF34" s="7"/>
      <c r="VUG34" s="7"/>
      <c r="VUH34" s="7"/>
      <c r="VUI34" s="7"/>
      <c r="VUJ34" s="7"/>
      <c r="VUK34" s="7"/>
      <c r="VUL34" s="7"/>
      <c r="VUM34" s="7"/>
      <c r="VUN34" s="7"/>
      <c r="VUO34" s="7"/>
      <c r="VUP34" s="7"/>
      <c r="VUQ34" s="7"/>
      <c r="VUR34" s="7"/>
      <c r="VUS34" s="7"/>
      <c r="VUT34" s="7"/>
      <c r="VUU34" s="7"/>
      <c r="VUV34" s="7"/>
      <c r="VUW34" s="7"/>
      <c r="VUX34" s="7"/>
      <c r="VUY34" s="7"/>
      <c r="VUZ34" s="7"/>
      <c r="VVA34" s="7"/>
      <c r="VVB34" s="7"/>
      <c r="VVC34" s="7"/>
      <c r="VVD34" s="7"/>
      <c r="VVE34" s="7"/>
      <c r="VVF34" s="7"/>
      <c r="VVG34" s="7"/>
      <c r="VVH34" s="7"/>
      <c r="VVI34" s="7"/>
      <c r="VVJ34" s="7"/>
      <c r="VVK34" s="7"/>
      <c r="VVL34" s="7"/>
      <c r="VVM34" s="7"/>
      <c r="VVN34" s="7"/>
      <c r="VVO34" s="7"/>
      <c r="VVP34" s="7"/>
      <c r="VVQ34" s="7"/>
      <c r="VVR34" s="7"/>
      <c r="VVS34" s="7"/>
      <c r="VVT34" s="7"/>
      <c r="VVU34" s="7"/>
      <c r="VVV34" s="7"/>
      <c r="VVW34" s="7"/>
      <c r="VVX34" s="7"/>
      <c r="VVY34" s="7"/>
      <c r="VVZ34" s="7"/>
      <c r="VWA34" s="7"/>
      <c r="VWB34" s="7"/>
      <c r="VWC34" s="7"/>
      <c r="VWD34" s="7"/>
      <c r="VWE34" s="7"/>
      <c r="VWF34" s="7"/>
      <c r="VWG34" s="7"/>
      <c r="VWH34" s="7"/>
      <c r="VWI34" s="7"/>
      <c r="VWJ34" s="7"/>
      <c r="VWK34" s="7"/>
      <c r="VWL34" s="7"/>
      <c r="VWM34" s="7"/>
      <c r="VWN34" s="7"/>
      <c r="VWO34" s="7"/>
      <c r="VWP34" s="7"/>
      <c r="VWQ34" s="7"/>
      <c r="VWR34" s="7"/>
      <c r="VWS34" s="7"/>
      <c r="VWT34" s="7"/>
      <c r="VWU34" s="7"/>
      <c r="VWV34" s="7"/>
      <c r="VWW34" s="7"/>
      <c r="VWX34" s="7"/>
      <c r="VWY34" s="7"/>
      <c r="VWZ34" s="7"/>
      <c r="VXA34" s="7"/>
      <c r="VXB34" s="7"/>
      <c r="VXC34" s="7"/>
      <c r="VXD34" s="7"/>
      <c r="VXE34" s="7"/>
      <c r="VXF34" s="7"/>
      <c r="VXG34" s="7"/>
      <c r="VXH34" s="7"/>
      <c r="VXI34" s="7"/>
      <c r="VXJ34" s="7"/>
      <c r="VXK34" s="7"/>
      <c r="VXL34" s="7"/>
      <c r="VXM34" s="7"/>
      <c r="VXN34" s="7"/>
      <c r="VXO34" s="7"/>
      <c r="VXP34" s="7"/>
      <c r="VXQ34" s="7"/>
      <c r="VXR34" s="7"/>
      <c r="VXS34" s="7"/>
      <c r="VXT34" s="7"/>
      <c r="VXU34" s="7"/>
      <c r="VXV34" s="7"/>
      <c r="VXW34" s="7"/>
      <c r="VXX34" s="7"/>
      <c r="VXY34" s="7"/>
      <c r="VXZ34" s="7"/>
      <c r="VYA34" s="7"/>
      <c r="VYB34" s="7"/>
      <c r="VYC34" s="7"/>
      <c r="VYD34" s="7"/>
      <c r="VYE34" s="7"/>
      <c r="VYF34" s="7"/>
      <c r="VYG34" s="7"/>
      <c r="VYH34" s="7"/>
      <c r="VYI34" s="7"/>
      <c r="VYJ34" s="7"/>
      <c r="VYK34" s="7"/>
      <c r="VYL34" s="7"/>
      <c r="VYM34" s="7"/>
      <c r="VYN34" s="7"/>
      <c r="VYO34" s="7"/>
      <c r="VYP34" s="7"/>
      <c r="VYQ34" s="7"/>
      <c r="VYR34" s="7"/>
      <c r="VYS34" s="7"/>
      <c r="VYT34" s="7"/>
      <c r="VYU34" s="7"/>
      <c r="VYV34" s="7"/>
      <c r="VYW34" s="7"/>
      <c r="VYX34" s="7"/>
      <c r="VYY34" s="7"/>
      <c r="VYZ34" s="7"/>
      <c r="VZA34" s="7"/>
      <c r="VZB34" s="7"/>
      <c r="VZC34" s="7"/>
      <c r="VZD34" s="7"/>
      <c r="VZE34" s="7"/>
      <c r="VZF34" s="7"/>
      <c r="VZG34" s="7"/>
      <c r="VZH34" s="7"/>
      <c r="VZI34" s="7"/>
      <c r="VZJ34" s="7"/>
      <c r="VZK34" s="7"/>
      <c r="VZL34" s="7"/>
      <c r="VZM34" s="7"/>
      <c r="VZN34" s="7"/>
      <c r="VZO34" s="7"/>
      <c r="VZP34" s="7"/>
      <c r="VZQ34" s="7"/>
      <c r="VZR34" s="7"/>
      <c r="VZS34" s="7"/>
      <c r="VZT34" s="7"/>
      <c r="VZU34" s="7"/>
      <c r="VZV34" s="7"/>
      <c r="VZW34" s="7"/>
      <c r="VZX34" s="7"/>
      <c r="VZY34" s="7"/>
      <c r="VZZ34" s="7"/>
      <c r="WAA34" s="7"/>
      <c r="WAB34" s="7"/>
      <c r="WAC34" s="7"/>
      <c r="WAD34" s="7"/>
      <c r="WAE34" s="7"/>
      <c r="WAF34" s="7"/>
      <c r="WAG34" s="7"/>
      <c r="WAH34" s="7"/>
      <c r="WAI34" s="7"/>
      <c r="WAJ34" s="7"/>
      <c r="WAK34" s="7"/>
      <c r="WAL34" s="7"/>
      <c r="WAM34" s="7"/>
      <c r="WAN34" s="7"/>
      <c r="WAO34" s="7"/>
      <c r="WAP34" s="7"/>
      <c r="WAQ34" s="7"/>
      <c r="WAR34" s="7"/>
      <c r="WAS34" s="7"/>
      <c r="WAT34" s="7"/>
      <c r="WAU34" s="7"/>
      <c r="WAV34" s="7"/>
      <c r="WAW34" s="7"/>
      <c r="WAX34" s="7"/>
      <c r="WAY34" s="7"/>
      <c r="WAZ34" s="7"/>
      <c r="WBA34" s="7"/>
      <c r="WBB34" s="7"/>
      <c r="WBC34" s="7"/>
      <c r="WBD34" s="7"/>
      <c r="WBE34" s="7"/>
      <c r="WBF34" s="7"/>
      <c r="WBG34" s="7"/>
      <c r="WBH34" s="7"/>
      <c r="WBI34" s="7"/>
      <c r="WBJ34" s="7"/>
      <c r="WBK34" s="7"/>
      <c r="WBL34" s="7"/>
      <c r="WBM34" s="7"/>
      <c r="WBN34" s="7"/>
      <c r="WBO34" s="7"/>
      <c r="WBP34" s="7"/>
      <c r="WBQ34" s="7"/>
      <c r="WBR34" s="7"/>
      <c r="WBS34" s="7"/>
      <c r="WBT34" s="7"/>
      <c r="WBU34" s="7"/>
      <c r="WBV34" s="7"/>
      <c r="WBW34" s="7"/>
      <c r="WBX34" s="7"/>
      <c r="WBY34" s="7"/>
      <c r="WBZ34" s="7"/>
      <c r="WCA34" s="7"/>
      <c r="WCB34" s="7"/>
      <c r="WCC34" s="7"/>
      <c r="WCD34" s="7"/>
      <c r="WCE34" s="7"/>
      <c r="WCF34" s="7"/>
      <c r="WCG34" s="7"/>
      <c r="WCH34" s="7"/>
      <c r="WCI34" s="7"/>
      <c r="WCJ34" s="7"/>
      <c r="WCK34" s="7"/>
      <c r="WCL34" s="7"/>
      <c r="WCM34" s="7"/>
      <c r="WCN34" s="7"/>
      <c r="WCO34" s="7"/>
      <c r="WCP34" s="7"/>
      <c r="WCQ34" s="7"/>
      <c r="WCR34" s="7"/>
      <c r="WCS34" s="7"/>
      <c r="WCT34" s="7"/>
      <c r="WCU34" s="7"/>
      <c r="WCV34" s="7"/>
      <c r="WCW34" s="7"/>
      <c r="WCX34" s="7"/>
      <c r="WCY34" s="7"/>
      <c r="WCZ34" s="7"/>
      <c r="WDA34" s="7"/>
      <c r="WDB34" s="7"/>
      <c r="WDC34" s="7"/>
      <c r="WDD34" s="7"/>
      <c r="WDE34" s="7"/>
      <c r="WDF34" s="7"/>
      <c r="WDG34" s="7"/>
      <c r="WDH34" s="7"/>
      <c r="WDI34" s="7"/>
      <c r="WDJ34" s="7"/>
      <c r="WDK34" s="7"/>
      <c r="WDL34" s="7"/>
      <c r="WDM34" s="7"/>
      <c r="WDN34" s="7"/>
      <c r="WDO34" s="7"/>
      <c r="WDP34" s="7"/>
      <c r="WDQ34" s="7"/>
      <c r="WDR34" s="7"/>
      <c r="WDS34" s="7"/>
      <c r="WDT34" s="7"/>
      <c r="WDU34" s="7"/>
      <c r="WDV34" s="7"/>
      <c r="WDW34" s="7"/>
      <c r="WDX34" s="7"/>
      <c r="WDY34" s="7"/>
      <c r="WDZ34" s="7"/>
      <c r="WEA34" s="7"/>
      <c r="WEB34" s="7"/>
      <c r="WEC34" s="7"/>
      <c r="WED34" s="7"/>
      <c r="WEE34" s="7"/>
      <c r="WEF34" s="7"/>
      <c r="WEG34" s="7"/>
      <c r="WEH34" s="7"/>
      <c r="WEI34" s="7"/>
      <c r="WEJ34" s="7"/>
      <c r="WEK34" s="7"/>
      <c r="WEL34" s="7"/>
      <c r="WEM34" s="7"/>
      <c r="WEN34" s="7"/>
      <c r="WEO34" s="7"/>
      <c r="WEP34" s="7"/>
      <c r="WEQ34" s="7"/>
      <c r="WER34" s="7"/>
      <c r="WES34" s="7"/>
      <c r="WET34" s="7"/>
      <c r="WEU34" s="7"/>
      <c r="WEV34" s="7"/>
      <c r="WEW34" s="7"/>
      <c r="WEX34" s="7"/>
      <c r="WEY34" s="7"/>
      <c r="WEZ34" s="7"/>
      <c r="WFA34" s="7"/>
      <c r="WFB34" s="7"/>
      <c r="WFC34" s="7"/>
      <c r="WFD34" s="7"/>
      <c r="WFE34" s="7"/>
      <c r="WFF34" s="7"/>
      <c r="WFG34" s="7"/>
      <c r="WFH34" s="7"/>
      <c r="WFI34" s="7"/>
      <c r="WFJ34" s="7"/>
      <c r="WFK34" s="7"/>
      <c r="WFL34" s="7"/>
      <c r="WFM34" s="7"/>
      <c r="WFN34" s="7"/>
      <c r="WFO34" s="7"/>
      <c r="WFP34" s="7"/>
      <c r="WFQ34" s="7"/>
      <c r="WFR34" s="7"/>
      <c r="WFS34" s="7"/>
      <c r="WFT34" s="7"/>
      <c r="WFU34" s="7"/>
      <c r="WFV34" s="7"/>
      <c r="WFW34" s="7"/>
      <c r="WFX34" s="7"/>
      <c r="WFY34" s="7"/>
      <c r="WFZ34" s="7"/>
      <c r="WGA34" s="7"/>
      <c r="WGB34" s="7"/>
      <c r="WGC34" s="7"/>
      <c r="WGD34" s="7"/>
      <c r="WGE34" s="7"/>
      <c r="WGF34" s="7"/>
      <c r="WGG34" s="7"/>
      <c r="WGH34" s="7"/>
      <c r="WGI34" s="7"/>
      <c r="WGJ34" s="7"/>
      <c r="WGK34" s="7"/>
      <c r="WGL34" s="7"/>
      <c r="WGM34" s="7"/>
      <c r="WGN34" s="7"/>
      <c r="WGO34" s="7"/>
      <c r="WGP34" s="7"/>
      <c r="WGQ34" s="7"/>
      <c r="WGR34" s="7"/>
      <c r="WGS34" s="7"/>
      <c r="WGT34" s="7"/>
      <c r="WGU34" s="7"/>
      <c r="WGV34" s="7"/>
      <c r="WGW34" s="7"/>
      <c r="WGX34" s="7"/>
      <c r="WGY34" s="7"/>
      <c r="WGZ34" s="7"/>
      <c r="WHA34" s="7"/>
      <c r="WHB34" s="7"/>
      <c r="WHC34" s="7"/>
      <c r="WHD34" s="7"/>
      <c r="WHE34" s="7"/>
      <c r="WHF34" s="7"/>
      <c r="WHG34" s="7"/>
      <c r="WHH34" s="7"/>
      <c r="WHI34" s="7"/>
      <c r="WHJ34" s="7"/>
      <c r="WHK34" s="7"/>
      <c r="WHL34" s="7"/>
      <c r="WHM34" s="7"/>
      <c r="WHN34" s="7"/>
      <c r="WHO34" s="7"/>
      <c r="WHP34" s="7"/>
      <c r="WHQ34" s="7"/>
      <c r="WHR34" s="7"/>
      <c r="WHS34" s="7"/>
      <c r="WHT34" s="7"/>
      <c r="WHU34" s="7"/>
      <c r="WHV34" s="7"/>
      <c r="WHW34" s="7"/>
      <c r="WHX34" s="7"/>
      <c r="WHY34" s="7"/>
      <c r="WHZ34" s="7"/>
      <c r="WIA34" s="7"/>
      <c r="WIB34" s="7"/>
      <c r="WIC34" s="7"/>
      <c r="WID34" s="7"/>
      <c r="WIE34" s="7"/>
      <c r="WIF34" s="7"/>
      <c r="WIG34" s="7"/>
      <c r="WIH34" s="7"/>
      <c r="WII34" s="7"/>
      <c r="WIJ34" s="7"/>
      <c r="WIK34" s="7"/>
      <c r="WIL34" s="7"/>
      <c r="WIM34" s="7"/>
      <c r="WIN34" s="7"/>
      <c r="WIO34" s="7"/>
      <c r="WIP34" s="7"/>
      <c r="WIQ34" s="7"/>
      <c r="WIR34" s="7"/>
      <c r="WIS34" s="7"/>
      <c r="WIT34" s="7"/>
      <c r="WIU34" s="7"/>
      <c r="WIV34" s="7"/>
      <c r="WIW34" s="7"/>
      <c r="WIX34" s="7"/>
      <c r="WIY34" s="7"/>
      <c r="WIZ34" s="7"/>
      <c r="WJA34" s="7"/>
      <c r="WJB34" s="7"/>
      <c r="WJC34" s="7"/>
      <c r="WJD34" s="7"/>
      <c r="WJE34" s="7"/>
      <c r="WJF34" s="7"/>
      <c r="WJG34" s="7"/>
      <c r="WJH34" s="7"/>
      <c r="WJI34" s="7"/>
      <c r="WJJ34" s="7"/>
      <c r="WJK34" s="7"/>
      <c r="WJL34" s="7"/>
      <c r="WJM34" s="7"/>
      <c r="WJN34" s="7"/>
      <c r="WJO34" s="7"/>
      <c r="WJP34" s="7"/>
      <c r="WJQ34" s="7"/>
      <c r="WJR34" s="7"/>
      <c r="WJS34" s="7"/>
      <c r="WJT34" s="7"/>
      <c r="WJU34" s="7"/>
      <c r="WJV34" s="7"/>
      <c r="WJW34" s="7"/>
      <c r="WJX34" s="7"/>
      <c r="WJY34" s="7"/>
      <c r="WJZ34" s="7"/>
      <c r="WKA34" s="7"/>
      <c r="WKB34" s="7"/>
      <c r="WKC34" s="7"/>
      <c r="WKD34" s="7"/>
      <c r="WKE34" s="7"/>
      <c r="WKF34" s="7"/>
      <c r="WKG34" s="7"/>
      <c r="WKH34" s="7"/>
      <c r="WKI34" s="7"/>
      <c r="WKJ34" s="7"/>
      <c r="WKK34" s="7"/>
      <c r="WKL34" s="7"/>
      <c r="WKM34" s="7"/>
      <c r="WKN34" s="7"/>
      <c r="WKO34" s="7"/>
      <c r="WKP34" s="7"/>
      <c r="WKQ34" s="7"/>
      <c r="WKR34" s="7"/>
      <c r="WKS34" s="7"/>
      <c r="WKT34" s="7"/>
      <c r="WKU34" s="7"/>
      <c r="WKV34" s="7"/>
      <c r="WKW34" s="7"/>
      <c r="WKX34" s="7"/>
      <c r="WKY34" s="7"/>
      <c r="WKZ34" s="7"/>
      <c r="WLA34" s="7"/>
      <c r="WLB34" s="7"/>
      <c r="WLC34" s="7"/>
      <c r="WLD34" s="7"/>
      <c r="WLE34" s="7"/>
      <c r="WLF34" s="7"/>
      <c r="WLG34" s="7"/>
      <c r="WLH34" s="7"/>
      <c r="WLI34" s="7"/>
      <c r="WLJ34" s="7"/>
      <c r="WLK34" s="7"/>
      <c r="WLL34" s="7"/>
      <c r="WLM34" s="7"/>
      <c r="WLN34" s="7"/>
      <c r="WLO34" s="7"/>
      <c r="WLP34" s="7"/>
      <c r="WLQ34" s="7"/>
      <c r="WLR34" s="7"/>
      <c r="WLS34" s="7"/>
      <c r="WLT34" s="7"/>
      <c r="WLU34" s="7"/>
      <c r="WLV34" s="7"/>
      <c r="WLW34" s="7"/>
      <c r="WLX34" s="7"/>
      <c r="WLY34" s="7"/>
      <c r="WLZ34" s="7"/>
      <c r="WMA34" s="7"/>
      <c r="WMB34" s="7"/>
      <c r="WMC34" s="7"/>
      <c r="WMD34" s="7"/>
      <c r="WME34" s="7"/>
      <c r="WMF34" s="7"/>
      <c r="WMG34" s="7"/>
      <c r="WMH34" s="7"/>
      <c r="WMI34" s="7"/>
      <c r="WMJ34" s="7"/>
      <c r="WMK34" s="7"/>
      <c r="WML34" s="7"/>
      <c r="WMM34" s="7"/>
      <c r="WMN34" s="7"/>
      <c r="WMO34" s="7"/>
      <c r="WMP34" s="7"/>
      <c r="WMQ34" s="7"/>
      <c r="WMR34" s="7"/>
      <c r="WMS34" s="7"/>
      <c r="WMT34" s="7"/>
      <c r="WMU34" s="7"/>
      <c r="WMV34" s="7"/>
      <c r="WMW34" s="7"/>
      <c r="WMX34" s="7"/>
      <c r="WMY34" s="7"/>
      <c r="WMZ34" s="7"/>
      <c r="WNA34" s="7"/>
      <c r="WNB34" s="7"/>
      <c r="WNC34" s="7"/>
      <c r="WND34" s="7"/>
      <c r="WNE34" s="7"/>
      <c r="WNF34" s="7"/>
      <c r="WNG34" s="7"/>
      <c r="WNH34" s="7"/>
      <c r="WNI34" s="7"/>
      <c r="WNJ34" s="7"/>
      <c r="WNK34" s="7"/>
      <c r="WNL34" s="7"/>
      <c r="WNM34" s="7"/>
      <c r="WNN34" s="7"/>
      <c r="WNO34" s="7"/>
      <c r="WNP34" s="7"/>
      <c r="WNQ34" s="7"/>
      <c r="WNR34" s="7"/>
      <c r="WNS34" s="7"/>
      <c r="WNT34" s="7"/>
      <c r="WNU34" s="7"/>
      <c r="WNV34" s="7"/>
      <c r="WNW34" s="7"/>
      <c r="WNX34" s="7"/>
      <c r="WNY34" s="7"/>
      <c r="WNZ34" s="7"/>
      <c r="WOA34" s="7"/>
      <c r="WOB34" s="7"/>
      <c r="WOC34" s="7"/>
      <c r="WOD34" s="7"/>
      <c r="WOE34" s="7"/>
      <c r="WOF34" s="7"/>
      <c r="WOG34" s="7"/>
      <c r="WOH34" s="7"/>
      <c r="WOI34" s="7"/>
      <c r="WOJ34" s="7"/>
      <c r="WOK34" s="7"/>
      <c r="WOL34" s="7"/>
      <c r="WOM34" s="7"/>
      <c r="WON34" s="7"/>
      <c r="WOO34" s="7"/>
      <c r="WOP34" s="7"/>
      <c r="WOQ34" s="7"/>
      <c r="WOR34" s="7"/>
      <c r="WOS34" s="7"/>
      <c r="WOT34" s="7"/>
      <c r="WOU34" s="7"/>
      <c r="WOV34" s="7"/>
      <c r="WOW34" s="7"/>
      <c r="WOX34" s="7"/>
      <c r="WOY34" s="7"/>
      <c r="WOZ34" s="7"/>
      <c r="WPA34" s="7"/>
      <c r="WPB34" s="7"/>
      <c r="WPC34" s="7"/>
      <c r="WPD34" s="7"/>
      <c r="WPE34" s="7"/>
      <c r="WPF34" s="7"/>
      <c r="WPG34" s="7"/>
      <c r="WPH34" s="7"/>
      <c r="WPI34" s="7"/>
      <c r="WPJ34" s="7"/>
      <c r="WPK34" s="7"/>
      <c r="WPL34" s="7"/>
      <c r="WPM34" s="7"/>
      <c r="WPN34" s="7"/>
      <c r="WPO34" s="7"/>
      <c r="WPP34" s="7"/>
      <c r="WPQ34" s="7"/>
      <c r="WPR34" s="7"/>
      <c r="WPS34" s="7"/>
      <c r="WPT34" s="7"/>
      <c r="WPU34" s="7"/>
      <c r="WPV34" s="7"/>
      <c r="WPW34" s="7"/>
      <c r="WPX34" s="7"/>
      <c r="WPY34" s="7"/>
      <c r="WPZ34" s="7"/>
      <c r="WQA34" s="7"/>
      <c r="WQB34" s="7"/>
      <c r="WQC34" s="7"/>
      <c r="WQD34" s="7"/>
      <c r="WQE34" s="7"/>
      <c r="WQF34" s="7"/>
      <c r="WQG34" s="7"/>
      <c r="WQH34" s="7"/>
      <c r="WQI34" s="7"/>
      <c r="WQJ34" s="7"/>
      <c r="WQK34" s="7"/>
      <c r="WQL34" s="7"/>
      <c r="WQM34" s="7"/>
      <c r="WQN34" s="7"/>
      <c r="WQO34" s="7"/>
      <c r="WQP34" s="7"/>
      <c r="WQQ34" s="7"/>
      <c r="WQR34" s="7"/>
      <c r="WQS34" s="7"/>
      <c r="WQT34" s="7"/>
      <c r="WQU34" s="7"/>
      <c r="WQV34" s="7"/>
      <c r="WQW34" s="7"/>
      <c r="WQX34" s="7"/>
      <c r="WQY34" s="7"/>
      <c r="WQZ34" s="7"/>
      <c r="WRA34" s="7"/>
      <c r="WRB34" s="7"/>
      <c r="WRC34" s="7"/>
      <c r="WRD34" s="7"/>
      <c r="WRE34" s="7"/>
      <c r="WRF34" s="7"/>
      <c r="WRG34" s="7"/>
      <c r="WRH34" s="7"/>
      <c r="WRI34" s="7"/>
      <c r="WRJ34" s="7"/>
      <c r="WRK34" s="7"/>
      <c r="WRL34" s="7"/>
      <c r="WRM34" s="7"/>
      <c r="WRN34" s="7"/>
      <c r="WRO34" s="7"/>
      <c r="WRP34" s="7"/>
      <c r="WRQ34" s="7"/>
      <c r="WRR34" s="7"/>
      <c r="WRS34" s="7"/>
      <c r="WRT34" s="7"/>
      <c r="WRU34" s="7"/>
      <c r="WRV34" s="7"/>
      <c r="WRW34" s="7"/>
      <c r="WRX34" s="7"/>
      <c r="WRY34" s="7"/>
      <c r="WRZ34" s="7"/>
      <c r="WSA34" s="7"/>
      <c r="WSB34" s="7"/>
      <c r="WSC34" s="7"/>
      <c r="WSD34" s="7"/>
      <c r="WSE34" s="7"/>
      <c r="WSF34" s="7"/>
      <c r="WSG34" s="7"/>
      <c r="WSH34" s="7"/>
      <c r="WSI34" s="7"/>
      <c r="WSJ34" s="7"/>
      <c r="WSK34" s="7"/>
      <c r="WSL34" s="7"/>
      <c r="WSM34" s="7"/>
      <c r="WSN34" s="7"/>
      <c r="WSO34" s="7"/>
      <c r="WSP34" s="7"/>
      <c r="WSQ34" s="7"/>
      <c r="WSR34" s="7"/>
      <c r="WSS34" s="7"/>
      <c r="WST34" s="7"/>
      <c r="WSU34" s="7"/>
      <c r="WSV34" s="7"/>
      <c r="WSW34" s="7"/>
      <c r="WSX34" s="7"/>
      <c r="WSY34" s="7"/>
      <c r="WSZ34" s="7"/>
      <c r="WTA34" s="7"/>
      <c r="WTB34" s="7"/>
      <c r="WTC34" s="7"/>
      <c r="WTD34" s="7"/>
      <c r="WTE34" s="7"/>
      <c r="WTF34" s="7"/>
      <c r="WTG34" s="7"/>
      <c r="WTH34" s="7"/>
      <c r="WTI34" s="7"/>
      <c r="WTJ34" s="7"/>
      <c r="WTK34" s="7"/>
      <c r="WTL34" s="7"/>
      <c r="WTM34" s="7"/>
      <c r="WTN34" s="7"/>
      <c r="WTO34" s="7"/>
      <c r="WTP34" s="7"/>
      <c r="WTQ34" s="7"/>
      <c r="WTR34" s="7"/>
      <c r="WTS34" s="7"/>
      <c r="WTT34" s="7"/>
      <c r="WTU34" s="7"/>
      <c r="WTV34" s="7"/>
      <c r="WTW34" s="7"/>
      <c r="WTX34" s="7"/>
      <c r="WTY34" s="7"/>
      <c r="WTZ34" s="7"/>
      <c r="WUA34" s="7"/>
      <c r="WUB34" s="7"/>
      <c r="WUC34" s="7"/>
      <c r="WUD34" s="7"/>
      <c r="WUE34" s="7"/>
      <c r="WUF34" s="7"/>
      <c r="WUG34" s="7"/>
      <c r="WUH34" s="7"/>
      <c r="WUI34" s="7"/>
      <c r="WUJ34" s="7"/>
      <c r="WUK34" s="7"/>
      <c r="WUL34" s="7"/>
      <c r="WUM34" s="7"/>
      <c r="WUN34" s="7"/>
      <c r="WUO34" s="7"/>
      <c r="WUP34" s="7"/>
      <c r="WUQ34" s="7"/>
      <c r="WUR34" s="7"/>
      <c r="WUS34" s="7"/>
      <c r="WUT34" s="7"/>
      <c r="WUU34" s="7"/>
      <c r="WUV34" s="7"/>
      <c r="WUW34" s="7"/>
      <c r="WUX34" s="7"/>
      <c r="WUY34" s="7"/>
      <c r="WUZ34" s="7"/>
      <c r="WVA34" s="7"/>
      <c r="WVB34" s="7"/>
      <c r="WVC34" s="7"/>
      <c r="WVD34" s="7"/>
      <c r="WVE34" s="7"/>
      <c r="WVF34" s="7"/>
      <c r="WVG34" s="7"/>
      <c r="WVH34" s="7"/>
      <c r="WVI34" s="7"/>
      <c r="WVJ34" s="7"/>
      <c r="WVK34" s="7"/>
      <c r="WVL34" s="7"/>
      <c r="WVM34" s="7"/>
      <c r="WVN34" s="7"/>
      <c r="WVO34" s="7"/>
      <c r="WVP34" s="7"/>
      <c r="WVQ34" s="7"/>
      <c r="WVR34" s="7"/>
      <c r="WVS34" s="7"/>
      <c r="WVT34" s="7"/>
      <c r="WVU34" s="7"/>
      <c r="WVV34" s="7"/>
      <c r="WVW34" s="7"/>
      <c r="WVX34" s="7"/>
      <c r="WVY34" s="7"/>
      <c r="WVZ34" s="7"/>
      <c r="WWA34" s="7"/>
      <c r="WWB34" s="7"/>
      <c r="WWC34" s="7"/>
      <c r="WWD34" s="7"/>
      <c r="WWE34" s="7"/>
      <c r="WWF34" s="7"/>
      <c r="WWG34" s="7"/>
      <c r="WWH34" s="7"/>
      <c r="WWI34" s="7"/>
      <c r="WWJ34" s="7"/>
      <c r="WWK34" s="7"/>
      <c r="WWL34" s="7"/>
      <c r="WWM34" s="7"/>
      <c r="WWN34" s="7"/>
      <c r="WWO34" s="7"/>
      <c r="WWP34" s="7"/>
      <c r="WWQ34" s="7"/>
      <c r="WWR34" s="7"/>
      <c r="WWS34" s="7"/>
      <c r="WWT34" s="7"/>
      <c r="WWU34" s="7"/>
      <c r="WWV34" s="7"/>
      <c r="WWW34" s="7"/>
      <c r="WWX34" s="7"/>
      <c r="WWY34" s="7"/>
      <c r="WWZ34" s="7"/>
      <c r="WXA34" s="7"/>
      <c r="WXB34" s="7"/>
      <c r="WXC34" s="7"/>
      <c r="WXD34" s="7"/>
      <c r="WXE34" s="7"/>
      <c r="WXF34" s="7"/>
      <c r="WXG34" s="7"/>
      <c r="WXH34" s="7"/>
      <c r="WXI34" s="7"/>
      <c r="WXJ34" s="7"/>
      <c r="WXK34" s="7"/>
      <c r="WXL34" s="7"/>
      <c r="WXM34" s="7"/>
      <c r="WXN34" s="7"/>
      <c r="WXO34" s="7"/>
      <c r="WXP34" s="7"/>
      <c r="WXQ34" s="7"/>
      <c r="WXR34" s="7"/>
      <c r="WXS34" s="7"/>
      <c r="WXT34" s="7"/>
      <c r="WXU34" s="7"/>
      <c r="WXV34" s="7"/>
      <c r="WXW34" s="7"/>
      <c r="WXX34" s="7"/>
      <c r="WXY34" s="7"/>
      <c r="WXZ34" s="7"/>
      <c r="WYA34" s="7"/>
      <c r="WYB34" s="7"/>
      <c r="WYC34" s="7"/>
      <c r="WYD34" s="7"/>
      <c r="WYE34" s="7"/>
      <c r="WYF34" s="7"/>
      <c r="WYG34" s="7"/>
      <c r="WYH34" s="7"/>
      <c r="WYI34" s="7"/>
      <c r="WYJ34" s="7"/>
      <c r="WYK34" s="7"/>
      <c r="WYL34" s="7"/>
      <c r="WYM34" s="7"/>
      <c r="WYN34" s="7"/>
      <c r="WYO34" s="7"/>
      <c r="WYP34" s="7"/>
      <c r="WYQ34" s="7"/>
      <c r="WYR34" s="7"/>
      <c r="WYS34" s="7"/>
      <c r="WYT34" s="7"/>
      <c r="WYU34" s="7"/>
      <c r="WYV34" s="7"/>
      <c r="WYW34" s="7"/>
      <c r="WYX34" s="7"/>
      <c r="WYY34" s="7"/>
      <c r="WYZ34" s="7"/>
      <c r="WZA34" s="7"/>
      <c r="WZB34" s="7"/>
      <c r="WZC34" s="7"/>
      <c r="WZD34" s="7"/>
      <c r="WZE34" s="7"/>
      <c r="WZF34" s="7"/>
      <c r="WZG34" s="7"/>
      <c r="WZH34" s="7"/>
      <c r="WZI34" s="7"/>
      <c r="WZJ34" s="7"/>
      <c r="WZK34" s="7"/>
      <c r="WZL34" s="7"/>
      <c r="WZM34" s="7"/>
      <c r="WZN34" s="7"/>
      <c r="WZO34" s="7"/>
      <c r="WZP34" s="7"/>
      <c r="WZQ34" s="7"/>
      <c r="WZR34" s="7"/>
      <c r="WZS34" s="7"/>
      <c r="WZT34" s="7"/>
      <c r="WZU34" s="7"/>
      <c r="WZV34" s="7"/>
      <c r="WZW34" s="7"/>
      <c r="WZX34" s="7"/>
      <c r="WZY34" s="7"/>
      <c r="WZZ34" s="7"/>
      <c r="XAA34" s="7"/>
      <c r="XAB34" s="7"/>
      <c r="XAC34" s="7"/>
      <c r="XAD34" s="7"/>
      <c r="XAE34" s="7"/>
      <c r="XAF34" s="7"/>
      <c r="XAG34" s="7"/>
      <c r="XAH34" s="7"/>
      <c r="XAI34" s="7"/>
      <c r="XAJ34" s="7"/>
      <c r="XAK34" s="7"/>
      <c r="XAL34" s="7"/>
      <c r="XAM34" s="7"/>
      <c r="XAN34" s="7"/>
      <c r="XAO34" s="7"/>
      <c r="XAP34" s="7"/>
      <c r="XAQ34" s="7"/>
      <c r="XAR34" s="7"/>
      <c r="XAS34" s="7"/>
      <c r="XAT34" s="7"/>
      <c r="XAU34" s="7"/>
      <c r="XAV34" s="7"/>
      <c r="XAW34" s="7"/>
      <c r="XAX34" s="7"/>
      <c r="XAY34" s="7"/>
      <c r="XAZ34" s="7"/>
      <c r="XBA34" s="7"/>
      <c r="XBB34" s="7"/>
      <c r="XBC34" s="7"/>
      <c r="XBD34" s="7"/>
      <c r="XBE34" s="7"/>
      <c r="XBF34" s="7"/>
      <c r="XBG34" s="7"/>
      <c r="XBH34" s="7"/>
      <c r="XBI34" s="7"/>
      <c r="XBJ34" s="7"/>
      <c r="XBK34" s="7"/>
      <c r="XBL34" s="7"/>
      <c r="XBM34" s="7"/>
      <c r="XBN34" s="7"/>
      <c r="XBO34" s="7"/>
      <c r="XBP34" s="7"/>
      <c r="XBQ34" s="7"/>
      <c r="XBR34" s="7"/>
      <c r="XBS34" s="7"/>
      <c r="XBT34" s="7"/>
      <c r="XBU34" s="7"/>
      <c r="XBV34" s="7"/>
      <c r="XBW34" s="7"/>
      <c r="XBX34" s="7"/>
      <c r="XBY34" s="7"/>
      <c r="XBZ34" s="7"/>
      <c r="XCA34" s="7"/>
      <c r="XCB34" s="7"/>
      <c r="XCC34" s="7"/>
      <c r="XCD34" s="7"/>
      <c r="XCE34" s="7"/>
      <c r="XCF34" s="7"/>
      <c r="XCG34" s="7"/>
      <c r="XCH34" s="7"/>
      <c r="XCI34" s="7"/>
      <c r="XCJ34" s="7"/>
      <c r="XCK34" s="7"/>
      <c r="XCL34" s="7"/>
      <c r="XCM34" s="7"/>
      <c r="XCN34" s="7"/>
      <c r="XCO34" s="7"/>
      <c r="XCP34" s="7"/>
      <c r="XCQ34" s="7"/>
      <c r="XCR34" s="7"/>
      <c r="XCS34" s="7"/>
      <c r="XCT34" s="7"/>
      <c r="XCU34" s="7"/>
      <c r="XCV34" s="7"/>
      <c r="XCW34" s="7"/>
      <c r="XCX34" s="7"/>
      <c r="XCY34" s="7"/>
      <c r="XCZ34" s="7"/>
      <c r="XDA34" s="7"/>
      <c r="XDB34" s="7"/>
      <c r="XDC34" s="7"/>
    </row>
    <row r="35" spans="1:16331" s="1" customFormat="1" ht="65.25" customHeight="1" x14ac:dyDescent="0.2">
      <c r="A35" s="7"/>
      <c r="B35" s="192"/>
      <c r="C35" s="129"/>
      <c r="D35" s="1261" t="s">
        <v>914</v>
      </c>
      <c r="E35" s="689" t="s">
        <v>71</v>
      </c>
      <c r="F35" s="689"/>
      <c r="G35" s="690" t="s">
        <v>436</v>
      </c>
      <c r="H35" s="667" t="s">
        <v>132</v>
      </c>
      <c r="I35" s="1282" t="s">
        <v>915</v>
      </c>
      <c r="J35" s="1294">
        <v>1</v>
      </c>
      <c r="K35" s="1294">
        <v>0</v>
      </c>
      <c r="L35" s="667" t="s">
        <v>876</v>
      </c>
      <c r="M35" s="693">
        <v>113.3</v>
      </c>
      <c r="N35" s="953"/>
      <c r="O35" s="953"/>
      <c r="P35" s="953"/>
      <c r="Q35" s="953"/>
      <c r="R35" s="953"/>
      <c r="S35" s="953"/>
      <c r="T35" s="953"/>
      <c r="U35" s="953"/>
      <c r="V35" s="984"/>
      <c r="W35" s="982"/>
      <c r="X35" s="982"/>
      <c r="Y35" s="982"/>
      <c r="Z35" s="982"/>
      <c r="AA35" s="954"/>
      <c r="AB35" s="1218"/>
      <c r="AC35" s="956"/>
      <c r="AD35" s="1014"/>
      <c r="AE35" s="1208"/>
      <c r="AF35" s="677">
        <f t="shared" si="15"/>
        <v>0</v>
      </c>
      <c r="AG35" s="677" t="str">
        <f t="shared" si="80"/>
        <v>No</v>
      </c>
      <c r="AH35" s="742" t="str">
        <f t="shared" si="16"/>
        <v>No</v>
      </c>
      <c r="AI35" s="876" t="str">
        <f t="shared" si="84"/>
        <v>No</v>
      </c>
      <c r="AJ35" s="7"/>
      <c r="AK35" s="291">
        <f t="shared" si="63"/>
        <v>1</v>
      </c>
      <c r="AL35" s="292">
        <f t="shared" si="18"/>
        <v>0</v>
      </c>
      <c r="AM35" s="787"/>
      <c r="AN35" s="787"/>
      <c r="AO35" s="471">
        <v>0.7</v>
      </c>
      <c r="AP35" s="445">
        <f t="shared" si="19"/>
        <v>0</v>
      </c>
      <c r="AQ35" s="498"/>
      <c r="AR35" s="215">
        <f t="shared" si="85"/>
        <v>0</v>
      </c>
      <c r="AS35" s="215">
        <f t="shared" si="86"/>
        <v>0</v>
      </c>
      <c r="AT35" s="215">
        <f t="shared" si="87"/>
        <v>0</v>
      </c>
      <c r="AU35" s="215">
        <f t="shared" si="88"/>
        <v>0</v>
      </c>
      <c r="AV35" s="215">
        <f t="shared" si="89"/>
        <v>0</v>
      </c>
      <c r="AW35" s="215">
        <f t="shared" ref="AW35:BE35" si="95">S35*$J$35</f>
        <v>0</v>
      </c>
      <c r="AX35" s="215">
        <f t="shared" si="95"/>
        <v>0</v>
      </c>
      <c r="AY35" s="215">
        <f t="shared" si="95"/>
        <v>0</v>
      </c>
      <c r="AZ35" s="215">
        <f t="shared" si="95"/>
        <v>0</v>
      </c>
      <c r="BA35" s="215">
        <f t="shared" si="95"/>
        <v>0</v>
      </c>
      <c r="BB35" s="215">
        <f t="shared" si="95"/>
        <v>0</v>
      </c>
      <c r="BC35" s="215">
        <f t="shared" si="95"/>
        <v>0</v>
      </c>
      <c r="BD35" s="215">
        <f t="shared" si="95"/>
        <v>0</v>
      </c>
      <c r="BE35" s="215">
        <f t="shared" si="95"/>
        <v>0</v>
      </c>
      <c r="BF35" s="215">
        <f t="shared" si="9"/>
        <v>0</v>
      </c>
      <c r="BG35" s="215">
        <f t="shared" si="10"/>
        <v>0</v>
      </c>
      <c r="BH35" s="215">
        <f t="shared" si="11"/>
        <v>0</v>
      </c>
      <c r="BI35" s="215">
        <f t="shared" si="12"/>
        <v>0</v>
      </c>
      <c r="BJ35" s="449">
        <v>1</v>
      </c>
      <c r="BK35" s="1224">
        <f t="shared" si="21"/>
        <v>0</v>
      </c>
      <c r="BL35" s="894">
        <v>4</v>
      </c>
      <c r="BM35" s="480">
        <f t="shared" si="22"/>
        <v>0</v>
      </c>
      <c r="BN35" s="894"/>
      <c r="BO35" s="480">
        <f t="shared" si="23"/>
        <v>0</v>
      </c>
      <c r="BP35" s="894"/>
      <c r="BQ35" s="480">
        <f t="shared" si="24"/>
        <v>0</v>
      </c>
      <c r="BR35" s="894"/>
      <c r="BS35" s="480">
        <f t="shared" si="25"/>
        <v>0</v>
      </c>
      <c r="BT35" s="894"/>
      <c r="BU35" s="480">
        <f t="shared" si="26"/>
        <v>0</v>
      </c>
      <c r="BV35" s="906"/>
      <c r="BW35" s="480">
        <f t="shared" si="27"/>
        <v>0</v>
      </c>
      <c r="BX35" s="906"/>
      <c r="BY35" s="480">
        <f t="shared" si="28"/>
        <v>0</v>
      </c>
      <c r="BZ35" s="906"/>
      <c r="CA35" s="480">
        <f t="shared" si="29"/>
        <v>0</v>
      </c>
      <c r="CB35" s="906"/>
      <c r="CC35" s="480">
        <f t="shared" si="30"/>
        <v>0</v>
      </c>
      <c r="CD35" s="906"/>
      <c r="CE35" s="480">
        <f t="shared" si="31"/>
        <v>0</v>
      </c>
      <c r="CF35" s="906"/>
      <c r="CG35" s="480">
        <f t="shared" si="32"/>
        <v>0</v>
      </c>
      <c r="CH35" s="906"/>
      <c r="CI35" s="480">
        <f t="shared" si="33"/>
        <v>0</v>
      </c>
      <c r="CJ35" s="906"/>
      <c r="CK35" s="480">
        <f t="shared" si="34"/>
        <v>0</v>
      </c>
      <c r="CL35" s="906"/>
      <c r="CM35" s="480">
        <f t="shared" si="35"/>
        <v>0</v>
      </c>
      <c r="CN35" s="906"/>
      <c r="CO35" s="480">
        <f t="shared" si="36"/>
        <v>0</v>
      </c>
      <c r="CP35" s="907"/>
      <c r="CQ35" s="480">
        <f t="shared" si="37"/>
        <v>0</v>
      </c>
      <c r="CS35" s="1">
        <f t="shared" si="38"/>
        <v>0</v>
      </c>
      <c r="CT35" s="1">
        <f t="shared" si="39"/>
        <v>0</v>
      </c>
      <c r="CU35" s="1">
        <f t="shared" si="40"/>
        <v>0</v>
      </c>
      <c r="CV35" s="1">
        <f t="shared" si="41"/>
        <v>0</v>
      </c>
      <c r="CW35" s="673">
        <f t="shared" si="42"/>
        <v>0</v>
      </c>
      <c r="CX35" s="1">
        <f t="shared" si="43"/>
        <v>0</v>
      </c>
      <c r="CY35" s="1">
        <f t="shared" si="44"/>
        <v>0</v>
      </c>
      <c r="CZ35" s="1">
        <f t="shared" si="45"/>
        <v>0</v>
      </c>
      <c r="DB35" s="1">
        <f t="shared" si="46"/>
        <v>0</v>
      </c>
      <c r="DC35" s="1">
        <f t="shared" si="47"/>
        <v>0</v>
      </c>
      <c r="DE35" s="1">
        <f t="shared" si="48"/>
        <v>0</v>
      </c>
      <c r="DF35" s="1">
        <f t="shared" si="49"/>
        <v>0</v>
      </c>
      <c r="DG35" s="1">
        <f t="shared" si="50"/>
        <v>0</v>
      </c>
      <c r="DH35" s="1">
        <f t="shared" si="51"/>
        <v>0</v>
      </c>
      <c r="DI35" s="1">
        <f t="shared" si="52"/>
        <v>0</v>
      </c>
      <c r="DJ35" s="1">
        <f t="shared" si="53"/>
        <v>0</v>
      </c>
      <c r="DK35" s="1">
        <f t="shared" si="54"/>
        <v>0</v>
      </c>
      <c r="DL35" s="1">
        <f t="shared" si="55"/>
        <v>0</v>
      </c>
      <c r="DM35" s="1">
        <f t="shared" si="56"/>
        <v>0</v>
      </c>
      <c r="DN35" s="1">
        <f t="shared" si="57"/>
        <v>0</v>
      </c>
      <c r="DO35" s="1">
        <f t="shared" si="58"/>
        <v>0</v>
      </c>
      <c r="DP35" s="1">
        <f t="shared" si="59"/>
        <v>0</v>
      </c>
      <c r="DQ35" s="1">
        <f t="shared" si="60"/>
        <v>0</v>
      </c>
      <c r="DR35" s="1">
        <f t="shared" si="61"/>
        <v>0</v>
      </c>
      <c r="DS35" s="1">
        <f t="shared" si="62"/>
        <v>0</v>
      </c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7"/>
      <c r="BOL35" s="7"/>
      <c r="BOM35" s="7"/>
      <c r="BON35" s="7"/>
      <c r="BOO35" s="7"/>
      <c r="BOP35" s="7"/>
      <c r="BOQ35" s="7"/>
      <c r="BOR35" s="7"/>
      <c r="BOS35" s="7"/>
      <c r="BOT35" s="7"/>
      <c r="BOU35" s="7"/>
      <c r="BOV35" s="7"/>
      <c r="BOW35" s="7"/>
      <c r="BOX35" s="7"/>
      <c r="BOY35" s="7"/>
      <c r="BOZ35" s="7"/>
      <c r="BPA35" s="7"/>
      <c r="BPB35" s="7"/>
      <c r="BPC35" s="7"/>
      <c r="BPD35" s="7"/>
      <c r="BPE35" s="7"/>
      <c r="BPF35" s="7"/>
      <c r="BPG35" s="7"/>
      <c r="BPH35" s="7"/>
      <c r="BPI35" s="7"/>
      <c r="BPJ35" s="7"/>
      <c r="BPK35" s="7"/>
      <c r="BPL35" s="7"/>
      <c r="BPM35" s="7"/>
      <c r="BPN35" s="7"/>
      <c r="BPO35" s="7"/>
      <c r="BPP35" s="7"/>
      <c r="BPQ35" s="7"/>
      <c r="BPR35" s="7"/>
      <c r="BPS35" s="7"/>
      <c r="BPT35" s="7"/>
      <c r="BPU35" s="7"/>
      <c r="BPV35" s="7"/>
      <c r="BPW35" s="7"/>
      <c r="BPX35" s="7"/>
      <c r="BPY35" s="7"/>
      <c r="BPZ35" s="7"/>
      <c r="BQA35" s="7"/>
      <c r="BQB35" s="7"/>
      <c r="BQC35" s="7"/>
      <c r="BQD35" s="7"/>
      <c r="BQE35" s="7"/>
      <c r="BQF35" s="7"/>
      <c r="BQG35" s="7"/>
      <c r="BQH35" s="7"/>
      <c r="BQI35" s="7"/>
      <c r="BQJ35" s="7"/>
      <c r="BQK35" s="7"/>
      <c r="BQL35" s="7"/>
      <c r="BQM35" s="7"/>
      <c r="BQN35" s="7"/>
      <c r="BQO35" s="7"/>
      <c r="BQP35" s="7"/>
      <c r="BQQ35" s="7"/>
      <c r="BQR35" s="7"/>
      <c r="BQS35" s="7"/>
      <c r="BQT35" s="7"/>
      <c r="BQU35" s="7"/>
      <c r="BQV35" s="7"/>
      <c r="BQW35" s="7"/>
      <c r="BQX35" s="7"/>
      <c r="BQY35" s="7"/>
      <c r="BQZ35" s="7"/>
      <c r="BRA35" s="7"/>
      <c r="BRB35" s="7"/>
      <c r="BRC35" s="7"/>
      <c r="BRD35" s="7"/>
      <c r="BRE35" s="7"/>
      <c r="BRF35" s="7"/>
      <c r="BRG35" s="7"/>
      <c r="BRH35" s="7"/>
      <c r="BRI35" s="7"/>
      <c r="BRJ35" s="7"/>
      <c r="BRK35" s="7"/>
      <c r="BRL35" s="7"/>
      <c r="BRM35" s="7"/>
      <c r="BRN35" s="7"/>
      <c r="BRO35" s="7"/>
      <c r="BRP35" s="7"/>
      <c r="BRQ35" s="7"/>
      <c r="BRR35" s="7"/>
      <c r="BRS35" s="7"/>
      <c r="BRT35" s="7"/>
      <c r="BRU35" s="7"/>
      <c r="BRV35" s="7"/>
      <c r="BRW35" s="7"/>
      <c r="BRX35" s="7"/>
      <c r="BRY35" s="7"/>
      <c r="BRZ35" s="7"/>
      <c r="BSA35" s="7"/>
      <c r="BSB35" s="7"/>
      <c r="BSC35" s="7"/>
      <c r="BSD35" s="7"/>
      <c r="BSE35" s="7"/>
      <c r="BSF35" s="7"/>
      <c r="BSG35" s="7"/>
      <c r="BSH35" s="7"/>
      <c r="BSI35" s="7"/>
      <c r="BSJ35" s="7"/>
      <c r="BSK35" s="7"/>
      <c r="BSL35" s="7"/>
      <c r="BSM35" s="7"/>
      <c r="BSN35" s="7"/>
      <c r="BSO35" s="7"/>
      <c r="BSP35" s="7"/>
      <c r="BSQ35" s="7"/>
      <c r="BSR35" s="7"/>
      <c r="BSS35" s="7"/>
      <c r="BST35" s="7"/>
      <c r="BSU35" s="7"/>
      <c r="BSV35" s="7"/>
      <c r="BSW35" s="7"/>
      <c r="BSX35" s="7"/>
      <c r="BSY35" s="7"/>
      <c r="BSZ35" s="7"/>
      <c r="BTA35" s="7"/>
      <c r="BTB35" s="7"/>
      <c r="BTC35" s="7"/>
      <c r="BTD35" s="7"/>
      <c r="BTE35" s="7"/>
      <c r="BTF35" s="7"/>
      <c r="BTG35" s="7"/>
      <c r="BTH35" s="7"/>
      <c r="BTI35" s="7"/>
      <c r="BTJ35" s="7"/>
      <c r="BTK35" s="7"/>
      <c r="BTL35" s="7"/>
      <c r="BTM35" s="7"/>
      <c r="BTN35" s="7"/>
      <c r="BTO35" s="7"/>
      <c r="BTP35" s="7"/>
      <c r="BTQ35" s="7"/>
      <c r="BTR35" s="7"/>
      <c r="BTS35" s="7"/>
      <c r="BTT35" s="7"/>
      <c r="BTU35" s="7"/>
      <c r="BTV35" s="7"/>
      <c r="BTW35" s="7"/>
      <c r="BTX35" s="7"/>
      <c r="BTY35" s="7"/>
      <c r="BTZ35" s="7"/>
      <c r="BUA35" s="7"/>
      <c r="BUB35" s="7"/>
      <c r="BUC35" s="7"/>
      <c r="BUD35" s="7"/>
      <c r="BUE35" s="7"/>
      <c r="BUF35" s="7"/>
      <c r="BUG35" s="7"/>
      <c r="BUH35" s="7"/>
      <c r="BUI35" s="7"/>
      <c r="BUJ35" s="7"/>
      <c r="BUK35" s="7"/>
      <c r="BUL35" s="7"/>
      <c r="BUM35" s="7"/>
      <c r="BUN35" s="7"/>
      <c r="BUO35" s="7"/>
      <c r="BUP35" s="7"/>
      <c r="BUQ35" s="7"/>
      <c r="BUR35" s="7"/>
      <c r="BUS35" s="7"/>
      <c r="BUT35" s="7"/>
      <c r="BUU35" s="7"/>
      <c r="BUV35" s="7"/>
      <c r="BUW35" s="7"/>
      <c r="BUX35" s="7"/>
      <c r="BUY35" s="7"/>
      <c r="BUZ35" s="7"/>
      <c r="BVA35" s="7"/>
      <c r="BVB35" s="7"/>
      <c r="BVC35" s="7"/>
      <c r="BVD35" s="7"/>
      <c r="BVE35" s="7"/>
      <c r="BVF35" s="7"/>
      <c r="BVG35" s="7"/>
      <c r="BVH35" s="7"/>
      <c r="BVI35" s="7"/>
      <c r="BVJ35" s="7"/>
      <c r="BVK35" s="7"/>
      <c r="BVL35" s="7"/>
      <c r="BVM35" s="7"/>
      <c r="BVN35" s="7"/>
      <c r="BVO35" s="7"/>
      <c r="BVP35" s="7"/>
      <c r="BVQ35" s="7"/>
      <c r="BVR35" s="7"/>
      <c r="BVS35" s="7"/>
      <c r="BVT35" s="7"/>
      <c r="BVU35" s="7"/>
      <c r="BVV35" s="7"/>
      <c r="BVW35" s="7"/>
      <c r="BVX35" s="7"/>
      <c r="BVY35" s="7"/>
      <c r="BVZ35" s="7"/>
      <c r="BWA35" s="7"/>
      <c r="BWB35" s="7"/>
      <c r="BWC35" s="7"/>
      <c r="BWD35" s="7"/>
      <c r="BWE35" s="7"/>
      <c r="BWF35" s="7"/>
      <c r="BWG35" s="7"/>
      <c r="BWH35" s="7"/>
      <c r="BWI35" s="7"/>
      <c r="BWJ35" s="7"/>
      <c r="BWK35" s="7"/>
      <c r="BWL35" s="7"/>
      <c r="BWM35" s="7"/>
      <c r="BWN35" s="7"/>
      <c r="BWO35" s="7"/>
      <c r="BWP35" s="7"/>
      <c r="BWQ35" s="7"/>
      <c r="BWR35" s="7"/>
      <c r="BWS35" s="7"/>
      <c r="BWT35" s="7"/>
      <c r="BWU35" s="7"/>
      <c r="BWV35" s="7"/>
      <c r="BWW35" s="7"/>
      <c r="BWX35" s="7"/>
      <c r="BWY35" s="7"/>
      <c r="BWZ35" s="7"/>
      <c r="BXA35" s="7"/>
      <c r="BXB35" s="7"/>
      <c r="BXC35" s="7"/>
      <c r="BXD35" s="7"/>
      <c r="BXE35" s="7"/>
      <c r="BXF35" s="7"/>
      <c r="BXG35" s="7"/>
      <c r="BXH35" s="7"/>
      <c r="BXI35" s="7"/>
      <c r="BXJ35" s="7"/>
      <c r="BXK35" s="7"/>
      <c r="BXL35" s="7"/>
      <c r="BXM35" s="7"/>
      <c r="BXN35" s="7"/>
      <c r="BXO35" s="7"/>
      <c r="BXP35" s="7"/>
      <c r="BXQ35" s="7"/>
      <c r="BXR35" s="7"/>
      <c r="BXS35" s="7"/>
      <c r="BXT35" s="7"/>
      <c r="BXU35" s="7"/>
      <c r="BXV35" s="7"/>
      <c r="BXW35" s="7"/>
      <c r="BXX35" s="7"/>
      <c r="BXY35" s="7"/>
      <c r="BXZ35" s="7"/>
      <c r="BYA35" s="7"/>
      <c r="BYB35" s="7"/>
      <c r="BYC35" s="7"/>
      <c r="BYD35" s="7"/>
      <c r="BYE35" s="7"/>
      <c r="BYF35" s="7"/>
      <c r="BYG35" s="7"/>
      <c r="BYH35" s="7"/>
      <c r="BYI35" s="7"/>
      <c r="BYJ35" s="7"/>
      <c r="BYK35" s="7"/>
      <c r="BYL35" s="7"/>
      <c r="BYM35" s="7"/>
      <c r="BYN35" s="7"/>
      <c r="BYO35" s="7"/>
      <c r="BYP35" s="7"/>
      <c r="BYQ35" s="7"/>
      <c r="BYR35" s="7"/>
      <c r="BYS35" s="7"/>
      <c r="BYT35" s="7"/>
      <c r="BYU35" s="7"/>
      <c r="BYV35" s="7"/>
      <c r="BYW35" s="7"/>
      <c r="BYX35" s="7"/>
      <c r="BYY35" s="7"/>
      <c r="BYZ35" s="7"/>
      <c r="BZA35" s="7"/>
      <c r="BZB35" s="7"/>
      <c r="BZC35" s="7"/>
      <c r="BZD35" s="7"/>
      <c r="BZE35" s="7"/>
      <c r="BZF35" s="7"/>
      <c r="BZG35" s="7"/>
      <c r="BZH35" s="7"/>
      <c r="BZI35" s="7"/>
      <c r="BZJ35" s="7"/>
      <c r="BZK35" s="7"/>
      <c r="BZL35" s="7"/>
      <c r="BZM35" s="7"/>
      <c r="BZN35" s="7"/>
      <c r="BZO35" s="7"/>
      <c r="BZP35" s="7"/>
      <c r="BZQ35" s="7"/>
      <c r="BZR35" s="7"/>
      <c r="BZS35" s="7"/>
      <c r="BZT35" s="7"/>
      <c r="BZU35" s="7"/>
      <c r="BZV35" s="7"/>
      <c r="BZW35" s="7"/>
      <c r="BZX35" s="7"/>
      <c r="BZY35" s="7"/>
      <c r="BZZ35" s="7"/>
      <c r="CAA35" s="7"/>
      <c r="CAB35" s="7"/>
      <c r="CAC35" s="7"/>
      <c r="CAD35" s="7"/>
      <c r="CAE35" s="7"/>
      <c r="CAF35" s="7"/>
      <c r="CAG35" s="7"/>
      <c r="CAH35" s="7"/>
      <c r="CAI35" s="7"/>
      <c r="CAJ35" s="7"/>
      <c r="CAK35" s="7"/>
      <c r="CAL35" s="7"/>
      <c r="CAM35" s="7"/>
      <c r="CAN35" s="7"/>
      <c r="CAO35" s="7"/>
      <c r="CAP35" s="7"/>
      <c r="CAQ35" s="7"/>
      <c r="CAR35" s="7"/>
      <c r="CAS35" s="7"/>
      <c r="CAT35" s="7"/>
      <c r="CAU35" s="7"/>
      <c r="CAV35" s="7"/>
      <c r="CAW35" s="7"/>
      <c r="CAX35" s="7"/>
      <c r="CAY35" s="7"/>
      <c r="CAZ35" s="7"/>
      <c r="CBA35" s="7"/>
      <c r="CBB35" s="7"/>
      <c r="CBC35" s="7"/>
      <c r="CBD35" s="7"/>
      <c r="CBE35" s="7"/>
      <c r="CBF35" s="7"/>
      <c r="CBG35" s="7"/>
      <c r="CBH35" s="7"/>
      <c r="CBI35" s="7"/>
      <c r="CBJ35" s="7"/>
      <c r="CBK35" s="7"/>
      <c r="CBL35" s="7"/>
      <c r="CBM35" s="7"/>
      <c r="CBN35" s="7"/>
      <c r="CBO35" s="7"/>
      <c r="CBP35" s="7"/>
      <c r="CBQ35" s="7"/>
      <c r="CBR35" s="7"/>
      <c r="CBS35" s="7"/>
      <c r="CBT35" s="7"/>
      <c r="CBU35" s="7"/>
      <c r="CBV35" s="7"/>
      <c r="CBW35" s="7"/>
      <c r="CBX35" s="7"/>
      <c r="CBY35" s="7"/>
      <c r="CBZ35" s="7"/>
      <c r="CCA35" s="7"/>
      <c r="CCB35" s="7"/>
      <c r="CCC35" s="7"/>
      <c r="CCD35" s="7"/>
      <c r="CCE35" s="7"/>
      <c r="CCF35" s="7"/>
      <c r="CCG35" s="7"/>
      <c r="CCH35" s="7"/>
      <c r="CCI35" s="7"/>
      <c r="CCJ35" s="7"/>
      <c r="CCK35" s="7"/>
      <c r="CCL35" s="7"/>
      <c r="CCM35" s="7"/>
      <c r="CCN35" s="7"/>
      <c r="CCO35" s="7"/>
      <c r="CCP35" s="7"/>
      <c r="CCQ35" s="7"/>
      <c r="CCR35" s="7"/>
      <c r="CCS35" s="7"/>
      <c r="CCT35" s="7"/>
      <c r="CCU35" s="7"/>
      <c r="CCV35" s="7"/>
      <c r="CCW35" s="7"/>
      <c r="CCX35" s="7"/>
      <c r="CCY35" s="7"/>
      <c r="CCZ35" s="7"/>
      <c r="CDA35" s="7"/>
      <c r="CDB35" s="7"/>
      <c r="CDC35" s="7"/>
      <c r="CDD35" s="7"/>
      <c r="CDE35" s="7"/>
      <c r="CDF35" s="7"/>
      <c r="CDG35" s="7"/>
      <c r="CDH35" s="7"/>
      <c r="CDI35" s="7"/>
      <c r="CDJ35" s="7"/>
      <c r="CDK35" s="7"/>
      <c r="CDL35" s="7"/>
      <c r="CDM35" s="7"/>
      <c r="CDN35" s="7"/>
      <c r="CDO35" s="7"/>
      <c r="CDP35" s="7"/>
      <c r="CDQ35" s="7"/>
      <c r="CDR35" s="7"/>
      <c r="CDS35" s="7"/>
      <c r="CDT35" s="7"/>
      <c r="CDU35" s="7"/>
      <c r="CDV35" s="7"/>
      <c r="CDW35" s="7"/>
      <c r="CDX35" s="7"/>
      <c r="CDY35" s="7"/>
      <c r="CDZ35" s="7"/>
      <c r="CEA35" s="7"/>
      <c r="CEB35" s="7"/>
      <c r="CEC35" s="7"/>
      <c r="CED35" s="7"/>
      <c r="CEE35" s="7"/>
      <c r="CEF35" s="7"/>
      <c r="CEG35" s="7"/>
      <c r="CEH35" s="7"/>
      <c r="CEI35" s="7"/>
      <c r="CEJ35" s="7"/>
      <c r="CEK35" s="7"/>
      <c r="CEL35" s="7"/>
      <c r="CEM35" s="7"/>
      <c r="CEN35" s="7"/>
      <c r="CEO35" s="7"/>
      <c r="CEP35" s="7"/>
      <c r="CEQ35" s="7"/>
      <c r="CER35" s="7"/>
      <c r="CES35" s="7"/>
      <c r="CET35" s="7"/>
      <c r="CEU35" s="7"/>
      <c r="CEV35" s="7"/>
      <c r="CEW35" s="7"/>
      <c r="CEX35" s="7"/>
      <c r="CEY35" s="7"/>
      <c r="CEZ35" s="7"/>
      <c r="CFA35" s="7"/>
      <c r="CFB35" s="7"/>
      <c r="CFC35" s="7"/>
      <c r="CFD35" s="7"/>
      <c r="CFE35" s="7"/>
      <c r="CFF35" s="7"/>
      <c r="CFG35" s="7"/>
      <c r="CFH35" s="7"/>
      <c r="CFI35" s="7"/>
      <c r="CFJ35" s="7"/>
      <c r="CFK35" s="7"/>
      <c r="CFL35" s="7"/>
      <c r="CFM35" s="7"/>
      <c r="CFN35" s="7"/>
      <c r="CFO35" s="7"/>
      <c r="CFP35" s="7"/>
      <c r="CFQ35" s="7"/>
      <c r="CFR35" s="7"/>
      <c r="CFS35" s="7"/>
      <c r="CFT35" s="7"/>
      <c r="CFU35" s="7"/>
      <c r="CFV35" s="7"/>
      <c r="CFW35" s="7"/>
      <c r="CFX35" s="7"/>
      <c r="CFY35" s="7"/>
      <c r="CFZ35" s="7"/>
      <c r="CGA35" s="7"/>
      <c r="CGB35" s="7"/>
      <c r="CGC35" s="7"/>
      <c r="CGD35" s="7"/>
      <c r="CGE35" s="7"/>
      <c r="CGF35" s="7"/>
      <c r="CGG35" s="7"/>
      <c r="CGH35" s="7"/>
      <c r="CGI35" s="7"/>
      <c r="CGJ35" s="7"/>
      <c r="CGK35" s="7"/>
      <c r="CGL35" s="7"/>
      <c r="CGM35" s="7"/>
      <c r="CGN35" s="7"/>
      <c r="CGO35" s="7"/>
      <c r="CGP35" s="7"/>
      <c r="CGQ35" s="7"/>
      <c r="CGR35" s="7"/>
      <c r="CGS35" s="7"/>
      <c r="CGT35" s="7"/>
      <c r="CGU35" s="7"/>
      <c r="CGV35" s="7"/>
      <c r="CGW35" s="7"/>
      <c r="CGX35" s="7"/>
      <c r="CGY35" s="7"/>
      <c r="CGZ35" s="7"/>
      <c r="CHA35" s="7"/>
      <c r="CHB35" s="7"/>
      <c r="CHC35" s="7"/>
      <c r="CHD35" s="7"/>
      <c r="CHE35" s="7"/>
      <c r="CHF35" s="7"/>
      <c r="CHG35" s="7"/>
      <c r="CHH35" s="7"/>
      <c r="CHI35" s="7"/>
      <c r="CHJ35" s="7"/>
      <c r="CHK35" s="7"/>
      <c r="CHL35" s="7"/>
      <c r="CHM35" s="7"/>
      <c r="CHN35" s="7"/>
      <c r="CHO35" s="7"/>
      <c r="CHP35" s="7"/>
      <c r="CHQ35" s="7"/>
      <c r="CHR35" s="7"/>
      <c r="CHS35" s="7"/>
      <c r="CHT35" s="7"/>
      <c r="CHU35" s="7"/>
      <c r="CHV35" s="7"/>
      <c r="CHW35" s="7"/>
      <c r="CHX35" s="7"/>
      <c r="CHY35" s="7"/>
      <c r="CHZ35" s="7"/>
      <c r="CIA35" s="7"/>
      <c r="CIB35" s="7"/>
      <c r="CIC35" s="7"/>
      <c r="CID35" s="7"/>
      <c r="CIE35" s="7"/>
      <c r="CIF35" s="7"/>
      <c r="CIG35" s="7"/>
      <c r="CIH35" s="7"/>
      <c r="CII35" s="7"/>
      <c r="CIJ35" s="7"/>
      <c r="CIK35" s="7"/>
      <c r="CIL35" s="7"/>
      <c r="CIM35" s="7"/>
      <c r="CIN35" s="7"/>
      <c r="CIO35" s="7"/>
      <c r="CIP35" s="7"/>
      <c r="CIQ35" s="7"/>
      <c r="CIR35" s="7"/>
      <c r="CIS35" s="7"/>
      <c r="CIT35" s="7"/>
      <c r="CIU35" s="7"/>
      <c r="CIV35" s="7"/>
      <c r="CIW35" s="7"/>
      <c r="CIX35" s="7"/>
      <c r="CIY35" s="7"/>
      <c r="CIZ35" s="7"/>
      <c r="CJA35" s="7"/>
      <c r="CJB35" s="7"/>
      <c r="CJC35" s="7"/>
      <c r="CJD35" s="7"/>
      <c r="CJE35" s="7"/>
      <c r="CJF35" s="7"/>
      <c r="CJG35" s="7"/>
      <c r="CJH35" s="7"/>
      <c r="CJI35" s="7"/>
      <c r="CJJ35" s="7"/>
      <c r="CJK35" s="7"/>
      <c r="CJL35" s="7"/>
      <c r="CJM35" s="7"/>
      <c r="CJN35" s="7"/>
      <c r="CJO35" s="7"/>
      <c r="CJP35" s="7"/>
      <c r="CJQ35" s="7"/>
      <c r="CJR35" s="7"/>
      <c r="CJS35" s="7"/>
      <c r="CJT35" s="7"/>
      <c r="CJU35" s="7"/>
      <c r="CJV35" s="7"/>
      <c r="CJW35" s="7"/>
      <c r="CJX35" s="7"/>
      <c r="CJY35" s="7"/>
      <c r="CJZ35" s="7"/>
      <c r="CKA35" s="7"/>
      <c r="CKB35" s="7"/>
      <c r="CKC35" s="7"/>
      <c r="CKD35" s="7"/>
      <c r="CKE35" s="7"/>
      <c r="CKF35" s="7"/>
      <c r="CKG35" s="7"/>
      <c r="CKH35" s="7"/>
      <c r="CKI35" s="7"/>
      <c r="CKJ35" s="7"/>
      <c r="CKK35" s="7"/>
      <c r="CKL35" s="7"/>
      <c r="CKM35" s="7"/>
      <c r="CKN35" s="7"/>
      <c r="CKO35" s="7"/>
      <c r="CKP35" s="7"/>
      <c r="CKQ35" s="7"/>
      <c r="CKR35" s="7"/>
      <c r="CKS35" s="7"/>
      <c r="CKT35" s="7"/>
      <c r="CKU35" s="7"/>
      <c r="CKV35" s="7"/>
      <c r="CKW35" s="7"/>
      <c r="CKX35" s="7"/>
      <c r="CKY35" s="7"/>
      <c r="CKZ35" s="7"/>
      <c r="CLA35" s="7"/>
      <c r="CLB35" s="7"/>
      <c r="CLC35" s="7"/>
      <c r="CLD35" s="7"/>
      <c r="CLE35" s="7"/>
      <c r="CLF35" s="7"/>
      <c r="CLG35" s="7"/>
      <c r="CLH35" s="7"/>
      <c r="CLI35" s="7"/>
      <c r="CLJ35" s="7"/>
      <c r="CLK35" s="7"/>
      <c r="CLL35" s="7"/>
      <c r="CLM35" s="7"/>
      <c r="CLN35" s="7"/>
      <c r="CLO35" s="7"/>
      <c r="CLP35" s="7"/>
      <c r="CLQ35" s="7"/>
      <c r="CLR35" s="7"/>
      <c r="CLS35" s="7"/>
      <c r="CLT35" s="7"/>
      <c r="CLU35" s="7"/>
      <c r="CLV35" s="7"/>
      <c r="CLW35" s="7"/>
      <c r="CLX35" s="7"/>
      <c r="CLY35" s="7"/>
      <c r="CLZ35" s="7"/>
      <c r="CMA35" s="7"/>
      <c r="CMB35" s="7"/>
      <c r="CMC35" s="7"/>
      <c r="CMD35" s="7"/>
      <c r="CME35" s="7"/>
      <c r="CMF35" s="7"/>
      <c r="CMG35" s="7"/>
      <c r="CMH35" s="7"/>
      <c r="CMI35" s="7"/>
      <c r="CMJ35" s="7"/>
      <c r="CMK35" s="7"/>
      <c r="CML35" s="7"/>
      <c r="CMM35" s="7"/>
      <c r="CMN35" s="7"/>
      <c r="CMO35" s="7"/>
      <c r="CMP35" s="7"/>
      <c r="CMQ35" s="7"/>
      <c r="CMR35" s="7"/>
      <c r="CMS35" s="7"/>
      <c r="CMT35" s="7"/>
      <c r="CMU35" s="7"/>
      <c r="CMV35" s="7"/>
      <c r="CMW35" s="7"/>
      <c r="CMX35" s="7"/>
      <c r="CMY35" s="7"/>
      <c r="CMZ35" s="7"/>
      <c r="CNA35" s="7"/>
      <c r="CNB35" s="7"/>
      <c r="CNC35" s="7"/>
      <c r="CND35" s="7"/>
      <c r="CNE35" s="7"/>
      <c r="CNF35" s="7"/>
      <c r="CNG35" s="7"/>
      <c r="CNH35" s="7"/>
      <c r="CNI35" s="7"/>
      <c r="CNJ35" s="7"/>
      <c r="CNK35" s="7"/>
      <c r="CNL35" s="7"/>
      <c r="CNM35" s="7"/>
      <c r="CNN35" s="7"/>
      <c r="CNO35" s="7"/>
      <c r="CNP35" s="7"/>
      <c r="CNQ35" s="7"/>
      <c r="CNR35" s="7"/>
      <c r="CNS35" s="7"/>
      <c r="CNT35" s="7"/>
      <c r="CNU35" s="7"/>
      <c r="CNV35" s="7"/>
      <c r="CNW35" s="7"/>
      <c r="CNX35" s="7"/>
      <c r="CNY35" s="7"/>
      <c r="CNZ35" s="7"/>
      <c r="COA35" s="7"/>
      <c r="COB35" s="7"/>
      <c r="COC35" s="7"/>
      <c r="COD35" s="7"/>
      <c r="COE35" s="7"/>
      <c r="COF35" s="7"/>
      <c r="COG35" s="7"/>
      <c r="COH35" s="7"/>
      <c r="COI35" s="7"/>
      <c r="COJ35" s="7"/>
      <c r="COK35" s="7"/>
      <c r="COL35" s="7"/>
      <c r="COM35" s="7"/>
      <c r="CON35" s="7"/>
      <c r="COO35" s="7"/>
      <c r="COP35" s="7"/>
      <c r="COQ35" s="7"/>
      <c r="COR35" s="7"/>
      <c r="COS35" s="7"/>
      <c r="COT35" s="7"/>
      <c r="COU35" s="7"/>
      <c r="COV35" s="7"/>
      <c r="COW35" s="7"/>
      <c r="COX35" s="7"/>
      <c r="COY35" s="7"/>
      <c r="COZ35" s="7"/>
      <c r="CPA35" s="7"/>
      <c r="CPB35" s="7"/>
      <c r="CPC35" s="7"/>
      <c r="CPD35" s="7"/>
      <c r="CPE35" s="7"/>
      <c r="CPF35" s="7"/>
      <c r="CPG35" s="7"/>
      <c r="CPH35" s="7"/>
      <c r="CPI35" s="7"/>
      <c r="CPJ35" s="7"/>
      <c r="CPK35" s="7"/>
      <c r="CPL35" s="7"/>
      <c r="CPM35" s="7"/>
      <c r="CPN35" s="7"/>
      <c r="CPO35" s="7"/>
      <c r="CPP35" s="7"/>
      <c r="CPQ35" s="7"/>
      <c r="CPR35" s="7"/>
      <c r="CPS35" s="7"/>
      <c r="CPT35" s="7"/>
      <c r="CPU35" s="7"/>
      <c r="CPV35" s="7"/>
      <c r="CPW35" s="7"/>
      <c r="CPX35" s="7"/>
      <c r="CPY35" s="7"/>
      <c r="CPZ35" s="7"/>
      <c r="CQA35" s="7"/>
      <c r="CQB35" s="7"/>
      <c r="CQC35" s="7"/>
      <c r="CQD35" s="7"/>
      <c r="CQE35" s="7"/>
      <c r="CQF35" s="7"/>
      <c r="CQG35" s="7"/>
      <c r="CQH35" s="7"/>
      <c r="CQI35" s="7"/>
      <c r="CQJ35" s="7"/>
      <c r="CQK35" s="7"/>
      <c r="CQL35" s="7"/>
      <c r="CQM35" s="7"/>
      <c r="CQN35" s="7"/>
      <c r="CQO35" s="7"/>
      <c r="CQP35" s="7"/>
      <c r="CQQ35" s="7"/>
      <c r="CQR35" s="7"/>
      <c r="CQS35" s="7"/>
      <c r="CQT35" s="7"/>
      <c r="CQU35" s="7"/>
      <c r="CQV35" s="7"/>
      <c r="CQW35" s="7"/>
      <c r="CQX35" s="7"/>
      <c r="CQY35" s="7"/>
      <c r="CQZ35" s="7"/>
      <c r="CRA35" s="7"/>
      <c r="CRB35" s="7"/>
      <c r="CRC35" s="7"/>
      <c r="CRD35" s="7"/>
      <c r="CRE35" s="7"/>
      <c r="CRF35" s="7"/>
      <c r="CRG35" s="7"/>
      <c r="CRH35" s="7"/>
      <c r="CRI35" s="7"/>
      <c r="CRJ35" s="7"/>
      <c r="CRK35" s="7"/>
      <c r="CRL35" s="7"/>
      <c r="CRM35" s="7"/>
      <c r="CRN35" s="7"/>
      <c r="CRO35" s="7"/>
      <c r="CRP35" s="7"/>
      <c r="CRQ35" s="7"/>
      <c r="CRR35" s="7"/>
      <c r="CRS35" s="7"/>
      <c r="CRT35" s="7"/>
      <c r="CRU35" s="7"/>
      <c r="CRV35" s="7"/>
      <c r="CRW35" s="7"/>
      <c r="CRX35" s="7"/>
      <c r="CRY35" s="7"/>
      <c r="CRZ35" s="7"/>
      <c r="CSA35" s="7"/>
      <c r="CSB35" s="7"/>
      <c r="CSC35" s="7"/>
      <c r="CSD35" s="7"/>
      <c r="CSE35" s="7"/>
      <c r="CSF35" s="7"/>
      <c r="CSG35" s="7"/>
      <c r="CSH35" s="7"/>
      <c r="CSI35" s="7"/>
      <c r="CSJ35" s="7"/>
      <c r="CSK35" s="7"/>
      <c r="CSL35" s="7"/>
      <c r="CSM35" s="7"/>
      <c r="CSN35" s="7"/>
      <c r="CSO35" s="7"/>
      <c r="CSP35" s="7"/>
      <c r="CSQ35" s="7"/>
      <c r="CSR35" s="7"/>
      <c r="CSS35" s="7"/>
      <c r="CST35" s="7"/>
      <c r="CSU35" s="7"/>
      <c r="CSV35" s="7"/>
      <c r="CSW35" s="7"/>
      <c r="CSX35" s="7"/>
      <c r="CSY35" s="7"/>
      <c r="CSZ35" s="7"/>
      <c r="CTA35" s="7"/>
      <c r="CTB35" s="7"/>
      <c r="CTC35" s="7"/>
      <c r="CTD35" s="7"/>
      <c r="CTE35" s="7"/>
      <c r="CTF35" s="7"/>
      <c r="CTG35" s="7"/>
      <c r="CTH35" s="7"/>
      <c r="CTI35" s="7"/>
      <c r="CTJ35" s="7"/>
      <c r="CTK35" s="7"/>
      <c r="CTL35" s="7"/>
      <c r="CTM35" s="7"/>
      <c r="CTN35" s="7"/>
      <c r="CTO35" s="7"/>
      <c r="CTP35" s="7"/>
      <c r="CTQ35" s="7"/>
      <c r="CTR35" s="7"/>
      <c r="CTS35" s="7"/>
      <c r="CTT35" s="7"/>
      <c r="CTU35" s="7"/>
      <c r="CTV35" s="7"/>
      <c r="CTW35" s="7"/>
      <c r="CTX35" s="7"/>
      <c r="CTY35" s="7"/>
      <c r="CTZ35" s="7"/>
      <c r="CUA35" s="7"/>
      <c r="CUB35" s="7"/>
      <c r="CUC35" s="7"/>
      <c r="CUD35" s="7"/>
      <c r="CUE35" s="7"/>
      <c r="CUF35" s="7"/>
      <c r="CUG35" s="7"/>
      <c r="CUH35" s="7"/>
      <c r="CUI35" s="7"/>
      <c r="CUJ35" s="7"/>
      <c r="CUK35" s="7"/>
      <c r="CUL35" s="7"/>
      <c r="CUM35" s="7"/>
      <c r="CUN35" s="7"/>
      <c r="CUO35" s="7"/>
      <c r="CUP35" s="7"/>
      <c r="CUQ35" s="7"/>
      <c r="CUR35" s="7"/>
      <c r="CUS35" s="7"/>
      <c r="CUT35" s="7"/>
      <c r="CUU35" s="7"/>
      <c r="CUV35" s="7"/>
      <c r="CUW35" s="7"/>
      <c r="CUX35" s="7"/>
      <c r="CUY35" s="7"/>
      <c r="CUZ35" s="7"/>
      <c r="CVA35" s="7"/>
      <c r="CVB35" s="7"/>
      <c r="CVC35" s="7"/>
      <c r="CVD35" s="7"/>
      <c r="CVE35" s="7"/>
      <c r="CVF35" s="7"/>
      <c r="CVG35" s="7"/>
      <c r="CVH35" s="7"/>
      <c r="CVI35" s="7"/>
      <c r="CVJ35" s="7"/>
      <c r="CVK35" s="7"/>
      <c r="CVL35" s="7"/>
      <c r="CVM35" s="7"/>
      <c r="CVN35" s="7"/>
      <c r="CVO35" s="7"/>
      <c r="CVP35" s="7"/>
      <c r="CVQ35" s="7"/>
      <c r="CVR35" s="7"/>
      <c r="CVS35" s="7"/>
      <c r="CVT35" s="7"/>
      <c r="CVU35" s="7"/>
      <c r="CVV35" s="7"/>
      <c r="CVW35" s="7"/>
      <c r="CVX35" s="7"/>
      <c r="CVY35" s="7"/>
      <c r="CVZ35" s="7"/>
      <c r="CWA35" s="7"/>
      <c r="CWB35" s="7"/>
      <c r="CWC35" s="7"/>
      <c r="CWD35" s="7"/>
      <c r="CWE35" s="7"/>
      <c r="CWF35" s="7"/>
      <c r="CWG35" s="7"/>
      <c r="CWH35" s="7"/>
      <c r="CWI35" s="7"/>
      <c r="CWJ35" s="7"/>
      <c r="CWK35" s="7"/>
      <c r="CWL35" s="7"/>
      <c r="CWM35" s="7"/>
      <c r="CWN35" s="7"/>
      <c r="CWO35" s="7"/>
      <c r="CWP35" s="7"/>
      <c r="CWQ35" s="7"/>
      <c r="CWR35" s="7"/>
      <c r="CWS35" s="7"/>
      <c r="CWT35" s="7"/>
      <c r="CWU35" s="7"/>
      <c r="CWV35" s="7"/>
      <c r="CWW35" s="7"/>
      <c r="CWX35" s="7"/>
      <c r="CWY35" s="7"/>
      <c r="CWZ35" s="7"/>
      <c r="CXA35" s="7"/>
      <c r="CXB35" s="7"/>
      <c r="CXC35" s="7"/>
      <c r="CXD35" s="7"/>
      <c r="CXE35" s="7"/>
      <c r="CXF35" s="7"/>
      <c r="CXG35" s="7"/>
      <c r="CXH35" s="7"/>
      <c r="CXI35" s="7"/>
      <c r="CXJ35" s="7"/>
      <c r="CXK35" s="7"/>
      <c r="CXL35" s="7"/>
      <c r="CXM35" s="7"/>
      <c r="CXN35" s="7"/>
      <c r="CXO35" s="7"/>
      <c r="CXP35" s="7"/>
      <c r="CXQ35" s="7"/>
      <c r="CXR35" s="7"/>
      <c r="CXS35" s="7"/>
      <c r="CXT35" s="7"/>
      <c r="CXU35" s="7"/>
      <c r="CXV35" s="7"/>
      <c r="CXW35" s="7"/>
      <c r="CXX35" s="7"/>
      <c r="CXY35" s="7"/>
      <c r="CXZ35" s="7"/>
      <c r="CYA35" s="7"/>
      <c r="CYB35" s="7"/>
      <c r="CYC35" s="7"/>
      <c r="CYD35" s="7"/>
      <c r="CYE35" s="7"/>
      <c r="CYF35" s="7"/>
      <c r="CYG35" s="7"/>
      <c r="CYH35" s="7"/>
      <c r="CYI35" s="7"/>
      <c r="CYJ35" s="7"/>
      <c r="CYK35" s="7"/>
      <c r="CYL35" s="7"/>
      <c r="CYM35" s="7"/>
      <c r="CYN35" s="7"/>
      <c r="CYO35" s="7"/>
      <c r="CYP35" s="7"/>
      <c r="CYQ35" s="7"/>
      <c r="CYR35" s="7"/>
      <c r="CYS35" s="7"/>
      <c r="CYT35" s="7"/>
      <c r="CYU35" s="7"/>
      <c r="CYV35" s="7"/>
      <c r="CYW35" s="7"/>
      <c r="CYX35" s="7"/>
      <c r="CYY35" s="7"/>
      <c r="CYZ35" s="7"/>
      <c r="CZA35" s="7"/>
      <c r="CZB35" s="7"/>
      <c r="CZC35" s="7"/>
      <c r="CZD35" s="7"/>
      <c r="CZE35" s="7"/>
      <c r="CZF35" s="7"/>
      <c r="CZG35" s="7"/>
      <c r="CZH35" s="7"/>
      <c r="CZI35" s="7"/>
      <c r="CZJ35" s="7"/>
      <c r="CZK35" s="7"/>
      <c r="CZL35" s="7"/>
      <c r="CZM35" s="7"/>
      <c r="CZN35" s="7"/>
      <c r="CZO35" s="7"/>
      <c r="CZP35" s="7"/>
      <c r="CZQ35" s="7"/>
      <c r="CZR35" s="7"/>
      <c r="CZS35" s="7"/>
      <c r="CZT35" s="7"/>
      <c r="CZU35" s="7"/>
      <c r="CZV35" s="7"/>
      <c r="CZW35" s="7"/>
      <c r="CZX35" s="7"/>
      <c r="CZY35" s="7"/>
      <c r="CZZ35" s="7"/>
      <c r="DAA35" s="7"/>
      <c r="DAB35" s="7"/>
      <c r="DAC35" s="7"/>
      <c r="DAD35" s="7"/>
      <c r="DAE35" s="7"/>
      <c r="DAF35" s="7"/>
      <c r="DAG35" s="7"/>
      <c r="DAH35" s="7"/>
      <c r="DAI35" s="7"/>
      <c r="DAJ35" s="7"/>
      <c r="DAK35" s="7"/>
      <c r="DAL35" s="7"/>
      <c r="DAM35" s="7"/>
      <c r="DAN35" s="7"/>
      <c r="DAO35" s="7"/>
      <c r="DAP35" s="7"/>
      <c r="DAQ35" s="7"/>
      <c r="DAR35" s="7"/>
      <c r="DAS35" s="7"/>
      <c r="DAT35" s="7"/>
      <c r="DAU35" s="7"/>
      <c r="DAV35" s="7"/>
      <c r="DAW35" s="7"/>
      <c r="DAX35" s="7"/>
      <c r="DAY35" s="7"/>
      <c r="DAZ35" s="7"/>
      <c r="DBA35" s="7"/>
      <c r="DBB35" s="7"/>
      <c r="DBC35" s="7"/>
      <c r="DBD35" s="7"/>
      <c r="DBE35" s="7"/>
      <c r="DBF35" s="7"/>
      <c r="DBG35" s="7"/>
      <c r="DBH35" s="7"/>
      <c r="DBI35" s="7"/>
      <c r="DBJ35" s="7"/>
      <c r="DBK35" s="7"/>
      <c r="DBL35" s="7"/>
      <c r="DBM35" s="7"/>
      <c r="DBN35" s="7"/>
      <c r="DBO35" s="7"/>
      <c r="DBP35" s="7"/>
      <c r="DBQ35" s="7"/>
      <c r="DBR35" s="7"/>
      <c r="DBS35" s="7"/>
      <c r="DBT35" s="7"/>
      <c r="DBU35" s="7"/>
      <c r="DBV35" s="7"/>
      <c r="DBW35" s="7"/>
      <c r="DBX35" s="7"/>
      <c r="DBY35" s="7"/>
      <c r="DBZ35" s="7"/>
      <c r="DCA35" s="7"/>
      <c r="DCB35" s="7"/>
      <c r="DCC35" s="7"/>
      <c r="DCD35" s="7"/>
      <c r="DCE35" s="7"/>
      <c r="DCF35" s="7"/>
      <c r="DCG35" s="7"/>
      <c r="DCH35" s="7"/>
      <c r="DCI35" s="7"/>
      <c r="DCJ35" s="7"/>
      <c r="DCK35" s="7"/>
      <c r="DCL35" s="7"/>
      <c r="DCM35" s="7"/>
      <c r="DCN35" s="7"/>
      <c r="DCO35" s="7"/>
      <c r="DCP35" s="7"/>
      <c r="DCQ35" s="7"/>
      <c r="DCR35" s="7"/>
      <c r="DCS35" s="7"/>
      <c r="DCT35" s="7"/>
      <c r="DCU35" s="7"/>
      <c r="DCV35" s="7"/>
      <c r="DCW35" s="7"/>
      <c r="DCX35" s="7"/>
      <c r="DCY35" s="7"/>
      <c r="DCZ35" s="7"/>
      <c r="DDA35" s="7"/>
      <c r="DDB35" s="7"/>
      <c r="DDC35" s="7"/>
      <c r="DDD35" s="7"/>
      <c r="DDE35" s="7"/>
      <c r="DDF35" s="7"/>
      <c r="DDG35" s="7"/>
      <c r="DDH35" s="7"/>
      <c r="DDI35" s="7"/>
      <c r="DDJ35" s="7"/>
      <c r="DDK35" s="7"/>
      <c r="DDL35" s="7"/>
      <c r="DDM35" s="7"/>
      <c r="DDN35" s="7"/>
      <c r="DDO35" s="7"/>
      <c r="DDP35" s="7"/>
      <c r="DDQ35" s="7"/>
      <c r="DDR35" s="7"/>
      <c r="DDS35" s="7"/>
      <c r="DDT35" s="7"/>
      <c r="DDU35" s="7"/>
      <c r="DDV35" s="7"/>
      <c r="DDW35" s="7"/>
      <c r="DDX35" s="7"/>
      <c r="DDY35" s="7"/>
      <c r="DDZ35" s="7"/>
      <c r="DEA35" s="7"/>
      <c r="DEB35" s="7"/>
      <c r="DEC35" s="7"/>
      <c r="DED35" s="7"/>
      <c r="DEE35" s="7"/>
      <c r="DEF35" s="7"/>
      <c r="DEG35" s="7"/>
      <c r="DEH35" s="7"/>
      <c r="DEI35" s="7"/>
      <c r="DEJ35" s="7"/>
      <c r="DEK35" s="7"/>
      <c r="DEL35" s="7"/>
      <c r="DEM35" s="7"/>
      <c r="DEN35" s="7"/>
      <c r="DEO35" s="7"/>
      <c r="DEP35" s="7"/>
      <c r="DEQ35" s="7"/>
      <c r="DER35" s="7"/>
      <c r="DES35" s="7"/>
      <c r="DET35" s="7"/>
      <c r="DEU35" s="7"/>
      <c r="DEV35" s="7"/>
      <c r="DEW35" s="7"/>
      <c r="DEX35" s="7"/>
      <c r="DEY35" s="7"/>
      <c r="DEZ35" s="7"/>
      <c r="DFA35" s="7"/>
      <c r="DFB35" s="7"/>
      <c r="DFC35" s="7"/>
      <c r="DFD35" s="7"/>
      <c r="DFE35" s="7"/>
      <c r="DFF35" s="7"/>
      <c r="DFG35" s="7"/>
      <c r="DFH35" s="7"/>
      <c r="DFI35" s="7"/>
      <c r="DFJ35" s="7"/>
      <c r="DFK35" s="7"/>
      <c r="DFL35" s="7"/>
      <c r="DFM35" s="7"/>
      <c r="DFN35" s="7"/>
      <c r="DFO35" s="7"/>
      <c r="DFP35" s="7"/>
      <c r="DFQ35" s="7"/>
      <c r="DFR35" s="7"/>
      <c r="DFS35" s="7"/>
      <c r="DFT35" s="7"/>
      <c r="DFU35" s="7"/>
      <c r="DFV35" s="7"/>
      <c r="DFW35" s="7"/>
      <c r="DFX35" s="7"/>
      <c r="DFY35" s="7"/>
      <c r="DFZ35" s="7"/>
      <c r="DGA35" s="7"/>
      <c r="DGB35" s="7"/>
      <c r="DGC35" s="7"/>
      <c r="DGD35" s="7"/>
      <c r="DGE35" s="7"/>
      <c r="DGF35" s="7"/>
      <c r="DGG35" s="7"/>
      <c r="DGH35" s="7"/>
      <c r="DGI35" s="7"/>
      <c r="DGJ35" s="7"/>
      <c r="DGK35" s="7"/>
      <c r="DGL35" s="7"/>
      <c r="DGM35" s="7"/>
      <c r="DGN35" s="7"/>
      <c r="DGO35" s="7"/>
      <c r="DGP35" s="7"/>
      <c r="DGQ35" s="7"/>
      <c r="DGR35" s="7"/>
      <c r="DGS35" s="7"/>
      <c r="DGT35" s="7"/>
      <c r="DGU35" s="7"/>
      <c r="DGV35" s="7"/>
      <c r="DGW35" s="7"/>
      <c r="DGX35" s="7"/>
      <c r="DGY35" s="7"/>
      <c r="DGZ35" s="7"/>
      <c r="DHA35" s="7"/>
      <c r="DHB35" s="7"/>
      <c r="DHC35" s="7"/>
      <c r="DHD35" s="7"/>
      <c r="DHE35" s="7"/>
      <c r="DHF35" s="7"/>
      <c r="DHG35" s="7"/>
      <c r="DHH35" s="7"/>
      <c r="DHI35" s="7"/>
      <c r="DHJ35" s="7"/>
      <c r="DHK35" s="7"/>
      <c r="DHL35" s="7"/>
      <c r="DHM35" s="7"/>
      <c r="DHN35" s="7"/>
      <c r="DHO35" s="7"/>
      <c r="DHP35" s="7"/>
      <c r="DHQ35" s="7"/>
      <c r="DHR35" s="7"/>
      <c r="DHS35" s="7"/>
      <c r="DHT35" s="7"/>
      <c r="DHU35" s="7"/>
      <c r="DHV35" s="7"/>
      <c r="DHW35" s="7"/>
      <c r="DHX35" s="7"/>
      <c r="DHY35" s="7"/>
      <c r="DHZ35" s="7"/>
      <c r="DIA35" s="7"/>
      <c r="DIB35" s="7"/>
      <c r="DIC35" s="7"/>
      <c r="DID35" s="7"/>
      <c r="DIE35" s="7"/>
      <c r="DIF35" s="7"/>
      <c r="DIG35" s="7"/>
      <c r="DIH35" s="7"/>
      <c r="DII35" s="7"/>
      <c r="DIJ35" s="7"/>
      <c r="DIK35" s="7"/>
      <c r="DIL35" s="7"/>
      <c r="DIM35" s="7"/>
      <c r="DIN35" s="7"/>
      <c r="DIO35" s="7"/>
      <c r="DIP35" s="7"/>
      <c r="DIQ35" s="7"/>
      <c r="DIR35" s="7"/>
      <c r="DIS35" s="7"/>
      <c r="DIT35" s="7"/>
      <c r="DIU35" s="7"/>
      <c r="DIV35" s="7"/>
      <c r="DIW35" s="7"/>
      <c r="DIX35" s="7"/>
      <c r="DIY35" s="7"/>
      <c r="DIZ35" s="7"/>
      <c r="DJA35" s="7"/>
      <c r="DJB35" s="7"/>
      <c r="DJC35" s="7"/>
      <c r="DJD35" s="7"/>
      <c r="DJE35" s="7"/>
      <c r="DJF35" s="7"/>
      <c r="DJG35" s="7"/>
      <c r="DJH35" s="7"/>
      <c r="DJI35" s="7"/>
      <c r="DJJ35" s="7"/>
      <c r="DJK35" s="7"/>
      <c r="DJL35" s="7"/>
      <c r="DJM35" s="7"/>
      <c r="DJN35" s="7"/>
      <c r="DJO35" s="7"/>
      <c r="DJP35" s="7"/>
      <c r="DJQ35" s="7"/>
      <c r="DJR35" s="7"/>
      <c r="DJS35" s="7"/>
      <c r="DJT35" s="7"/>
      <c r="DJU35" s="7"/>
      <c r="DJV35" s="7"/>
      <c r="DJW35" s="7"/>
      <c r="DJX35" s="7"/>
      <c r="DJY35" s="7"/>
      <c r="DJZ35" s="7"/>
      <c r="DKA35" s="7"/>
      <c r="DKB35" s="7"/>
      <c r="DKC35" s="7"/>
      <c r="DKD35" s="7"/>
      <c r="DKE35" s="7"/>
      <c r="DKF35" s="7"/>
      <c r="DKG35" s="7"/>
      <c r="DKH35" s="7"/>
      <c r="DKI35" s="7"/>
      <c r="DKJ35" s="7"/>
      <c r="DKK35" s="7"/>
      <c r="DKL35" s="7"/>
      <c r="DKM35" s="7"/>
      <c r="DKN35" s="7"/>
      <c r="DKO35" s="7"/>
      <c r="DKP35" s="7"/>
      <c r="DKQ35" s="7"/>
      <c r="DKR35" s="7"/>
      <c r="DKS35" s="7"/>
      <c r="DKT35" s="7"/>
      <c r="DKU35" s="7"/>
      <c r="DKV35" s="7"/>
      <c r="DKW35" s="7"/>
      <c r="DKX35" s="7"/>
      <c r="DKY35" s="7"/>
      <c r="DKZ35" s="7"/>
      <c r="DLA35" s="7"/>
      <c r="DLB35" s="7"/>
      <c r="DLC35" s="7"/>
      <c r="DLD35" s="7"/>
      <c r="DLE35" s="7"/>
      <c r="DLF35" s="7"/>
      <c r="DLG35" s="7"/>
      <c r="DLH35" s="7"/>
      <c r="DLI35" s="7"/>
      <c r="DLJ35" s="7"/>
      <c r="DLK35" s="7"/>
      <c r="DLL35" s="7"/>
      <c r="DLM35" s="7"/>
      <c r="DLN35" s="7"/>
      <c r="DLO35" s="7"/>
      <c r="DLP35" s="7"/>
      <c r="DLQ35" s="7"/>
      <c r="DLR35" s="7"/>
      <c r="DLS35" s="7"/>
      <c r="DLT35" s="7"/>
      <c r="DLU35" s="7"/>
      <c r="DLV35" s="7"/>
      <c r="DLW35" s="7"/>
      <c r="DLX35" s="7"/>
      <c r="DLY35" s="7"/>
      <c r="DLZ35" s="7"/>
      <c r="DMA35" s="7"/>
      <c r="DMB35" s="7"/>
      <c r="DMC35" s="7"/>
      <c r="DMD35" s="7"/>
      <c r="DME35" s="7"/>
      <c r="DMF35" s="7"/>
      <c r="DMG35" s="7"/>
      <c r="DMH35" s="7"/>
      <c r="DMI35" s="7"/>
      <c r="DMJ35" s="7"/>
      <c r="DMK35" s="7"/>
      <c r="DML35" s="7"/>
      <c r="DMM35" s="7"/>
      <c r="DMN35" s="7"/>
      <c r="DMO35" s="7"/>
      <c r="DMP35" s="7"/>
      <c r="DMQ35" s="7"/>
      <c r="DMR35" s="7"/>
      <c r="DMS35" s="7"/>
      <c r="DMT35" s="7"/>
      <c r="DMU35" s="7"/>
      <c r="DMV35" s="7"/>
      <c r="DMW35" s="7"/>
      <c r="DMX35" s="7"/>
      <c r="DMY35" s="7"/>
      <c r="DMZ35" s="7"/>
      <c r="DNA35" s="7"/>
      <c r="DNB35" s="7"/>
      <c r="DNC35" s="7"/>
      <c r="DND35" s="7"/>
      <c r="DNE35" s="7"/>
      <c r="DNF35" s="7"/>
      <c r="DNG35" s="7"/>
      <c r="DNH35" s="7"/>
      <c r="DNI35" s="7"/>
      <c r="DNJ35" s="7"/>
      <c r="DNK35" s="7"/>
      <c r="DNL35" s="7"/>
      <c r="DNM35" s="7"/>
      <c r="DNN35" s="7"/>
      <c r="DNO35" s="7"/>
      <c r="DNP35" s="7"/>
      <c r="DNQ35" s="7"/>
      <c r="DNR35" s="7"/>
      <c r="DNS35" s="7"/>
      <c r="DNT35" s="7"/>
      <c r="DNU35" s="7"/>
      <c r="DNV35" s="7"/>
      <c r="DNW35" s="7"/>
      <c r="DNX35" s="7"/>
      <c r="DNY35" s="7"/>
      <c r="DNZ35" s="7"/>
      <c r="DOA35" s="7"/>
      <c r="DOB35" s="7"/>
      <c r="DOC35" s="7"/>
      <c r="DOD35" s="7"/>
      <c r="DOE35" s="7"/>
      <c r="DOF35" s="7"/>
      <c r="DOG35" s="7"/>
      <c r="DOH35" s="7"/>
      <c r="DOI35" s="7"/>
      <c r="DOJ35" s="7"/>
      <c r="DOK35" s="7"/>
      <c r="DOL35" s="7"/>
      <c r="DOM35" s="7"/>
      <c r="DON35" s="7"/>
      <c r="DOO35" s="7"/>
      <c r="DOP35" s="7"/>
      <c r="DOQ35" s="7"/>
      <c r="DOR35" s="7"/>
      <c r="DOS35" s="7"/>
      <c r="DOT35" s="7"/>
      <c r="DOU35" s="7"/>
      <c r="DOV35" s="7"/>
      <c r="DOW35" s="7"/>
      <c r="DOX35" s="7"/>
      <c r="DOY35" s="7"/>
      <c r="DOZ35" s="7"/>
      <c r="DPA35" s="7"/>
      <c r="DPB35" s="7"/>
      <c r="DPC35" s="7"/>
      <c r="DPD35" s="7"/>
      <c r="DPE35" s="7"/>
      <c r="DPF35" s="7"/>
      <c r="DPG35" s="7"/>
      <c r="DPH35" s="7"/>
      <c r="DPI35" s="7"/>
      <c r="DPJ35" s="7"/>
      <c r="DPK35" s="7"/>
      <c r="DPL35" s="7"/>
      <c r="DPM35" s="7"/>
      <c r="DPN35" s="7"/>
      <c r="DPO35" s="7"/>
      <c r="DPP35" s="7"/>
      <c r="DPQ35" s="7"/>
      <c r="DPR35" s="7"/>
      <c r="DPS35" s="7"/>
      <c r="DPT35" s="7"/>
      <c r="DPU35" s="7"/>
      <c r="DPV35" s="7"/>
      <c r="DPW35" s="7"/>
      <c r="DPX35" s="7"/>
      <c r="DPY35" s="7"/>
      <c r="DPZ35" s="7"/>
      <c r="DQA35" s="7"/>
      <c r="DQB35" s="7"/>
      <c r="DQC35" s="7"/>
      <c r="DQD35" s="7"/>
      <c r="DQE35" s="7"/>
      <c r="DQF35" s="7"/>
      <c r="DQG35" s="7"/>
      <c r="DQH35" s="7"/>
      <c r="DQI35" s="7"/>
      <c r="DQJ35" s="7"/>
      <c r="DQK35" s="7"/>
      <c r="DQL35" s="7"/>
      <c r="DQM35" s="7"/>
      <c r="DQN35" s="7"/>
      <c r="DQO35" s="7"/>
      <c r="DQP35" s="7"/>
      <c r="DQQ35" s="7"/>
      <c r="DQR35" s="7"/>
      <c r="DQS35" s="7"/>
      <c r="DQT35" s="7"/>
      <c r="DQU35" s="7"/>
      <c r="DQV35" s="7"/>
      <c r="DQW35" s="7"/>
      <c r="DQX35" s="7"/>
      <c r="DQY35" s="7"/>
      <c r="DQZ35" s="7"/>
      <c r="DRA35" s="7"/>
      <c r="DRB35" s="7"/>
      <c r="DRC35" s="7"/>
      <c r="DRD35" s="7"/>
      <c r="DRE35" s="7"/>
      <c r="DRF35" s="7"/>
      <c r="DRG35" s="7"/>
      <c r="DRH35" s="7"/>
      <c r="DRI35" s="7"/>
      <c r="DRJ35" s="7"/>
      <c r="DRK35" s="7"/>
      <c r="DRL35" s="7"/>
      <c r="DRM35" s="7"/>
      <c r="DRN35" s="7"/>
      <c r="DRO35" s="7"/>
      <c r="DRP35" s="7"/>
      <c r="DRQ35" s="7"/>
      <c r="DRR35" s="7"/>
      <c r="DRS35" s="7"/>
      <c r="DRT35" s="7"/>
      <c r="DRU35" s="7"/>
      <c r="DRV35" s="7"/>
      <c r="DRW35" s="7"/>
      <c r="DRX35" s="7"/>
      <c r="DRY35" s="7"/>
      <c r="DRZ35" s="7"/>
      <c r="DSA35" s="7"/>
      <c r="DSB35" s="7"/>
      <c r="DSC35" s="7"/>
      <c r="DSD35" s="7"/>
      <c r="DSE35" s="7"/>
      <c r="DSF35" s="7"/>
      <c r="DSG35" s="7"/>
      <c r="DSH35" s="7"/>
      <c r="DSI35" s="7"/>
      <c r="DSJ35" s="7"/>
      <c r="DSK35" s="7"/>
      <c r="DSL35" s="7"/>
      <c r="DSM35" s="7"/>
      <c r="DSN35" s="7"/>
      <c r="DSO35" s="7"/>
      <c r="DSP35" s="7"/>
      <c r="DSQ35" s="7"/>
      <c r="DSR35" s="7"/>
      <c r="DSS35" s="7"/>
      <c r="DST35" s="7"/>
      <c r="DSU35" s="7"/>
      <c r="DSV35" s="7"/>
      <c r="DSW35" s="7"/>
      <c r="DSX35" s="7"/>
      <c r="DSY35" s="7"/>
      <c r="DSZ35" s="7"/>
      <c r="DTA35" s="7"/>
      <c r="DTB35" s="7"/>
      <c r="DTC35" s="7"/>
      <c r="DTD35" s="7"/>
      <c r="DTE35" s="7"/>
      <c r="DTF35" s="7"/>
      <c r="DTG35" s="7"/>
      <c r="DTH35" s="7"/>
      <c r="DTI35" s="7"/>
      <c r="DTJ35" s="7"/>
      <c r="DTK35" s="7"/>
      <c r="DTL35" s="7"/>
      <c r="DTM35" s="7"/>
      <c r="DTN35" s="7"/>
      <c r="DTO35" s="7"/>
      <c r="DTP35" s="7"/>
      <c r="DTQ35" s="7"/>
      <c r="DTR35" s="7"/>
      <c r="DTS35" s="7"/>
      <c r="DTT35" s="7"/>
      <c r="DTU35" s="7"/>
      <c r="DTV35" s="7"/>
      <c r="DTW35" s="7"/>
      <c r="DTX35" s="7"/>
      <c r="DTY35" s="7"/>
      <c r="DTZ35" s="7"/>
      <c r="DUA35" s="7"/>
      <c r="DUB35" s="7"/>
      <c r="DUC35" s="7"/>
      <c r="DUD35" s="7"/>
      <c r="DUE35" s="7"/>
      <c r="DUF35" s="7"/>
      <c r="DUG35" s="7"/>
      <c r="DUH35" s="7"/>
      <c r="DUI35" s="7"/>
      <c r="DUJ35" s="7"/>
      <c r="DUK35" s="7"/>
      <c r="DUL35" s="7"/>
      <c r="DUM35" s="7"/>
      <c r="DUN35" s="7"/>
      <c r="DUO35" s="7"/>
      <c r="DUP35" s="7"/>
      <c r="DUQ35" s="7"/>
      <c r="DUR35" s="7"/>
      <c r="DUS35" s="7"/>
      <c r="DUT35" s="7"/>
      <c r="DUU35" s="7"/>
      <c r="DUV35" s="7"/>
      <c r="DUW35" s="7"/>
      <c r="DUX35" s="7"/>
      <c r="DUY35" s="7"/>
      <c r="DUZ35" s="7"/>
      <c r="DVA35" s="7"/>
      <c r="DVB35" s="7"/>
      <c r="DVC35" s="7"/>
      <c r="DVD35" s="7"/>
      <c r="DVE35" s="7"/>
      <c r="DVF35" s="7"/>
      <c r="DVG35" s="7"/>
      <c r="DVH35" s="7"/>
      <c r="DVI35" s="7"/>
      <c r="DVJ35" s="7"/>
      <c r="DVK35" s="7"/>
      <c r="DVL35" s="7"/>
      <c r="DVM35" s="7"/>
      <c r="DVN35" s="7"/>
      <c r="DVO35" s="7"/>
      <c r="DVP35" s="7"/>
      <c r="DVQ35" s="7"/>
      <c r="DVR35" s="7"/>
      <c r="DVS35" s="7"/>
      <c r="DVT35" s="7"/>
      <c r="DVU35" s="7"/>
      <c r="DVV35" s="7"/>
      <c r="DVW35" s="7"/>
      <c r="DVX35" s="7"/>
      <c r="DVY35" s="7"/>
      <c r="DVZ35" s="7"/>
      <c r="DWA35" s="7"/>
      <c r="DWB35" s="7"/>
      <c r="DWC35" s="7"/>
      <c r="DWD35" s="7"/>
      <c r="DWE35" s="7"/>
      <c r="DWF35" s="7"/>
      <c r="DWG35" s="7"/>
      <c r="DWH35" s="7"/>
      <c r="DWI35" s="7"/>
      <c r="DWJ35" s="7"/>
      <c r="DWK35" s="7"/>
      <c r="DWL35" s="7"/>
      <c r="DWM35" s="7"/>
      <c r="DWN35" s="7"/>
      <c r="DWO35" s="7"/>
      <c r="DWP35" s="7"/>
      <c r="DWQ35" s="7"/>
      <c r="DWR35" s="7"/>
      <c r="DWS35" s="7"/>
      <c r="DWT35" s="7"/>
      <c r="DWU35" s="7"/>
      <c r="DWV35" s="7"/>
      <c r="DWW35" s="7"/>
      <c r="DWX35" s="7"/>
      <c r="DWY35" s="7"/>
      <c r="DWZ35" s="7"/>
      <c r="DXA35" s="7"/>
      <c r="DXB35" s="7"/>
      <c r="DXC35" s="7"/>
      <c r="DXD35" s="7"/>
      <c r="DXE35" s="7"/>
      <c r="DXF35" s="7"/>
      <c r="DXG35" s="7"/>
      <c r="DXH35" s="7"/>
      <c r="DXI35" s="7"/>
      <c r="DXJ35" s="7"/>
      <c r="DXK35" s="7"/>
      <c r="DXL35" s="7"/>
      <c r="DXM35" s="7"/>
      <c r="DXN35" s="7"/>
      <c r="DXO35" s="7"/>
      <c r="DXP35" s="7"/>
      <c r="DXQ35" s="7"/>
      <c r="DXR35" s="7"/>
      <c r="DXS35" s="7"/>
      <c r="DXT35" s="7"/>
      <c r="DXU35" s="7"/>
      <c r="DXV35" s="7"/>
      <c r="DXW35" s="7"/>
      <c r="DXX35" s="7"/>
      <c r="DXY35" s="7"/>
      <c r="DXZ35" s="7"/>
      <c r="DYA35" s="7"/>
      <c r="DYB35" s="7"/>
      <c r="DYC35" s="7"/>
      <c r="DYD35" s="7"/>
      <c r="DYE35" s="7"/>
      <c r="DYF35" s="7"/>
      <c r="DYG35" s="7"/>
      <c r="DYH35" s="7"/>
      <c r="DYI35" s="7"/>
      <c r="DYJ35" s="7"/>
      <c r="DYK35" s="7"/>
      <c r="DYL35" s="7"/>
      <c r="DYM35" s="7"/>
      <c r="DYN35" s="7"/>
      <c r="DYO35" s="7"/>
      <c r="DYP35" s="7"/>
      <c r="DYQ35" s="7"/>
      <c r="DYR35" s="7"/>
      <c r="DYS35" s="7"/>
      <c r="DYT35" s="7"/>
      <c r="DYU35" s="7"/>
      <c r="DYV35" s="7"/>
      <c r="DYW35" s="7"/>
      <c r="DYX35" s="7"/>
      <c r="DYY35" s="7"/>
      <c r="DYZ35" s="7"/>
      <c r="DZA35" s="7"/>
      <c r="DZB35" s="7"/>
      <c r="DZC35" s="7"/>
      <c r="DZD35" s="7"/>
      <c r="DZE35" s="7"/>
      <c r="DZF35" s="7"/>
      <c r="DZG35" s="7"/>
      <c r="DZH35" s="7"/>
      <c r="DZI35" s="7"/>
      <c r="DZJ35" s="7"/>
      <c r="DZK35" s="7"/>
      <c r="DZL35" s="7"/>
      <c r="DZM35" s="7"/>
      <c r="DZN35" s="7"/>
      <c r="DZO35" s="7"/>
      <c r="DZP35" s="7"/>
      <c r="DZQ35" s="7"/>
      <c r="DZR35" s="7"/>
      <c r="DZS35" s="7"/>
      <c r="DZT35" s="7"/>
      <c r="DZU35" s="7"/>
      <c r="DZV35" s="7"/>
      <c r="DZW35" s="7"/>
      <c r="DZX35" s="7"/>
      <c r="DZY35" s="7"/>
      <c r="DZZ35" s="7"/>
      <c r="EAA35" s="7"/>
      <c r="EAB35" s="7"/>
      <c r="EAC35" s="7"/>
      <c r="EAD35" s="7"/>
      <c r="EAE35" s="7"/>
      <c r="EAF35" s="7"/>
      <c r="EAG35" s="7"/>
      <c r="EAH35" s="7"/>
      <c r="EAI35" s="7"/>
      <c r="EAJ35" s="7"/>
      <c r="EAK35" s="7"/>
      <c r="EAL35" s="7"/>
      <c r="EAM35" s="7"/>
      <c r="EAN35" s="7"/>
      <c r="EAO35" s="7"/>
      <c r="EAP35" s="7"/>
      <c r="EAQ35" s="7"/>
      <c r="EAR35" s="7"/>
      <c r="EAS35" s="7"/>
      <c r="EAT35" s="7"/>
      <c r="EAU35" s="7"/>
      <c r="EAV35" s="7"/>
      <c r="EAW35" s="7"/>
      <c r="EAX35" s="7"/>
      <c r="EAY35" s="7"/>
      <c r="EAZ35" s="7"/>
      <c r="EBA35" s="7"/>
      <c r="EBB35" s="7"/>
      <c r="EBC35" s="7"/>
      <c r="EBD35" s="7"/>
      <c r="EBE35" s="7"/>
      <c r="EBF35" s="7"/>
      <c r="EBG35" s="7"/>
      <c r="EBH35" s="7"/>
      <c r="EBI35" s="7"/>
      <c r="EBJ35" s="7"/>
      <c r="EBK35" s="7"/>
      <c r="EBL35" s="7"/>
      <c r="EBM35" s="7"/>
      <c r="EBN35" s="7"/>
      <c r="EBO35" s="7"/>
      <c r="EBP35" s="7"/>
      <c r="EBQ35" s="7"/>
      <c r="EBR35" s="7"/>
      <c r="EBS35" s="7"/>
      <c r="EBT35" s="7"/>
      <c r="EBU35" s="7"/>
      <c r="EBV35" s="7"/>
      <c r="EBW35" s="7"/>
      <c r="EBX35" s="7"/>
      <c r="EBY35" s="7"/>
      <c r="EBZ35" s="7"/>
      <c r="ECA35" s="7"/>
      <c r="ECB35" s="7"/>
      <c r="ECC35" s="7"/>
      <c r="ECD35" s="7"/>
      <c r="ECE35" s="7"/>
      <c r="ECF35" s="7"/>
      <c r="ECG35" s="7"/>
      <c r="ECH35" s="7"/>
      <c r="ECI35" s="7"/>
      <c r="ECJ35" s="7"/>
      <c r="ECK35" s="7"/>
      <c r="ECL35" s="7"/>
      <c r="ECM35" s="7"/>
      <c r="ECN35" s="7"/>
      <c r="ECO35" s="7"/>
      <c r="ECP35" s="7"/>
      <c r="ECQ35" s="7"/>
      <c r="ECR35" s="7"/>
      <c r="ECS35" s="7"/>
      <c r="ECT35" s="7"/>
      <c r="ECU35" s="7"/>
      <c r="ECV35" s="7"/>
      <c r="ECW35" s="7"/>
      <c r="ECX35" s="7"/>
      <c r="ECY35" s="7"/>
      <c r="ECZ35" s="7"/>
      <c r="EDA35" s="7"/>
      <c r="EDB35" s="7"/>
      <c r="EDC35" s="7"/>
      <c r="EDD35" s="7"/>
      <c r="EDE35" s="7"/>
      <c r="EDF35" s="7"/>
      <c r="EDG35" s="7"/>
      <c r="EDH35" s="7"/>
      <c r="EDI35" s="7"/>
      <c r="EDJ35" s="7"/>
      <c r="EDK35" s="7"/>
      <c r="EDL35" s="7"/>
      <c r="EDM35" s="7"/>
      <c r="EDN35" s="7"/>
      <c r="EDO35" s="7"/>
      <c r="EDP35" s="7"/>
      <c r="EDQ35" s="7"/>
      <c r="EDR35" s="7"/>
      <c r="EDS35" s="7"/>
      <c r="EDT35" s="7"/>
      <c r="EDU35" s="7"/>
      <c r="EDV35" s="7"/>
      <c r="EDW35" s="7"/>
      <c r="EDX35" s="7"/>
      <c r="EDY35" s="7"/>
      <c r="EDZ35" s="7"/>
      <c r="EEA35" s="7"/>
      <c r="EEB35" s="7"/>
      <c r="EEC35" s="7"/>
      <c r="EED35" s="7"/>
      <c r="EEE35" s="7"/>
      <c r="EEF35" s="7"/>
      <c r="EEG35" s="7"/>
      <c r="EEH35" s="7"/>
      <c r="EEI35" s="7"/>
      <c r="EEJ35" s="7"/>
      <c r="EEK35" s="7"/>
      <c r="EEL35" s="7"/>
      <c r="EEM35" s="7"/>
      <c r="EEN35" s="7"/>
      <c r="EEO35" s="7"/>
      <c r="EEP35" s="7"/>
      <c r="EEQ35" s="7"/>
      <c r="EER35" s="7"/>
      <c r="EES35" s="7"/>
      <c r="EET35" s="7"/>
      <c r="EEU35" s="7"/>
      <c r="EEV35" s="7"/>
      <c r="EEW35" s="7"/>
      <c r="EEX35" s="7"/>
      <c r="EEY35" s="7"/>
      <c r="EEZ35" s="7"/>
      <c r="EFA35" s="7"/>
      <c r="EFB35" s="7"/>
      <c r="EFC35" s="7"/>
      <c r="EFD35" s="7"/>
      <c r="EFE35" s="7"/>
      <c r="EFF35" s="7"/>
      <c r="EFG35" s="7"/>
      <c r="EFH35" s="7"/>
      <c r="EFI35" s="7"/>
      <c r="EFJ35" s="7"/>
      <c r="EFK35" s="7"/>
      <c r="EFL35" s="7"/>
      <c r="EFM35" s="7"/>
      <c r="EFN35" s="7"/>
      <c r="EFO35" s="7"/>
      <c r="EFP35" s="7"/>
      <c r="EFQ35" s="7"/>
      <c r="EFR35" s="7"/>
      <c r="EFS35" s="7"/>
      <c r="EFT35" s="7"/>
      <c r="EFU35" s="7"/>
      <c r="EFV35" s="7"/>
      <c r="EFW35" s="7"/>
      <c r="EFX35" s="7"/>
      <c r="EFY35" s="7"/>
      <c r="EFZ35" s="7"/>
      <c r="EGA35" s="7"/>
      <c r="EGB35" s="7"/>
      <c r="EGC35" s="7"/>
      <c r="EGD35" s="7"/>
      <c r="EGE35" s="7"/>
      <c r="EGF35" s="7"/>
      <c r="EGG35" s="7"/>
      <c r="EGH35" s="7"/>
      <c r="EGI35" s="7"/>
      <c r="EGJ35" s="7"/>
      <c r="EGK35" s="7"/>
      <c r="EGL35" s="7"/>
      <c r="EGM35" s="7"/>
      <c r="EGN35" s="7"/>
      <c r="EGO35" s="7"/>
      <c r="EGP35" s="7"/>
      <c r="EGQ35" s="7"/>
      <c r="EGR35" s="7"/>
      <c r="EGS35" s="7"/>
      <c r="EGT35" s="7"/>
      <c r="EGU35" s="7"/>
      <c r="EGV35" s="7"/>
      <c r="EGW35" s="7"/>
      <c r="EGX35" s="7"/>
      <c r="EGY35" s="7"/>
      <c r="EGZ35" s="7"/>
      <c r="EHA35" s="7"/>
      <c r="EHB35" s="7"/>
      <c r="EHC35" s="7"/>
      <c r="EHD35" s="7"/>
      <c r="EHE35" s="7"/>
      <c r="EHF35" s="7"/>
      <c r="EHG35" s="7"/>
      <c r="EHH35" s="7"/>
      <c r="EHI35" s="7"/>
      <c r="EHJ35" s="7"/>
      <c r="EHK35" s="7"/>
      <c r="EHL35" s="7"/>
      <c r="EHM35" s="7"/>
      <c r="EHN35" s="7"/>
      <c r="EHO35" s="7"/>
      <c r="EHP35" s="7"/>
      <c r="EHQ35" s="7"/>
      <c r="EHR35" s="7"/>
      <c r="EHS35" s="7"/>
      <c r="EHT35" s="7"/>
      <c r="EHU35" s="7"/>
      <c r="EHV35" s="7"/>
      <c r="EHW35" s="7"/>
      <c r="EHX35" s="7"/>
      <c r="EHY35" s="7"/>
      <c r="EHZ35" s="7"/>
      <c r="EIA35" s="7"/>
      <c r="EIB35" s="7"/>
      <c r="EIC35" s="7"/>
      <c r="EID35" s="7"/>
      <c r="EIE35" s="7"/>
      <c r="EIF35" s="7"/>
      <c r="EIG35" s="7"/>
      <c r="EIH35" s="7"/>
      <c r="EII35" s="7"/>
      <c r="EIJ35" s="7"/>
      <c r="EIK35" s="7"/>
      <c r="EIL35" s="7"/>
      <c r="EIM35" s="7"/>
      <c r="EIN35" s="7"/>
      <c r="EIO35" s="7"/>
      <c r="EIP35" s="7"/>
      <c r="EIQ35" s="7"/>
      <c r="EIR35" s="7"/>
      <c r="EIS35" s="7"/>
      <c r="EIT35" s="7"/>
      <c r="EIU35" s="7"/>
      <c r="EIV35" s="7"/>
      <c r="EIW35" s="7"/>
      <c r="EIX35" s="7"/>
      <c r="EIY35" s="7"/>
      <c r="EIZ35" s="7"/>
      <c r="EJA35" s="7"/>
      <c r="EJB35" s="7"/>
      <c r="EJC35" s="7"/>
      <c r="EJD35" s="7"/>
      <c r="EJE35" s="7"/>
      <c r="EJF35" s="7"/>
      <c r="EJG35" s="7"/>
      <c r="EJH35" s="7"/>
      <c r="EJI35" s="7"/>
      <c r="EJJ35" s="7"/>
      <c r="EJK35" s="7"/>
      <c r="EJL35" s="7"/>
      <c r="EJM35" s="7"/>
      <c r="EJN35" s="7"/>
      <c r="EJO35" s="7"/>
      <c r="EJP35" s="7"/>
      <c r="EJQ35" s="7"/>
      <c r="EJR35" s="7"/>
      <c r="EJS35" s="7"/>
      <c r="EJT35" s="7"/>
      <c r="EJU35" s="7"/>
      <c r="EJV35" s="7"/>
      <c r="EJW35" s="7"/>
      <c r="EJX35" s="7"/>
      <c r="EJY35" s="7"/>
      <c r="EJZ35" s="7"/>
      <c r="EKA35" s="7"/>
      <c r="EKB35" s="7"/>
      <c r="EKC35" s="7"/>
      <c r="EKD35" s="7"/>
      <c r="EKE35" s="7"/>
      <c r="EKF35" s="7"/>
      <c r="EKG35" s="7"/>
      <c r="EKH35" s="7"/>
      <c r="EKI35" s="7"/>
      <c r="EKJ35" s="7"/>
      <c r="EKK35" s="7"/>
      <c r="EKL35" s="7"/>
      <c r="EKM35" s="7"/>
      <c r="EKN35" s="7"/>
      <c r="EKO35" s="7"/>
      <c r="EKP35" s="7"/>
      <c r="EKQ35" s="7"/>
      <c r="EKR35" s="7"/>
      <c r="EKS35" s="7"/>
      <c r="EKT35" s="7"/>
      <c r="EKU35" s="7"/>
      <c r="EKV35" s="7"/>
      <c r="EKW35" s="7"/>
      <c r="EKX35" s="7"/>
      <c r="EKY35" s="7"/>
      <c r="EKZ35" s="7"/>
      <c r="ELA35" s="7"/>
      <c r="ELB35" s="7"/>
      <c r="ELC35" s="7"/>
      <c r="ELD35" s="7"/>
      <c r="ELE35" s="7"/>
      <c r="ELF35" s="7"/>
      <c r="ELG35" s="7"/>
      <c r="ELH35" s="7"/>
      <c r="ELI35" s="7"/>
      <c r="ELJ35" s="7"/>
      <c r="ELK35" s="7"/>
      <c r="ELL35" s="7"/>
      <c r="ELM35" s="7"/>
      <c r="ELN35" s="7"/>
      <c r="ELO35" s="7"/>
      <c r="ELP35" s="7"/>
      <c r="ELQ35" s="7"/>
      <c r="ELR35" s="7"/>
      <c r="ELS35" s="7"/>
      <c r="ELT35" s="7"/>
      <c r="ELU35" s="7"/>
      <c r="ELV35" s="7"/>
      <c r="ELW35" s="7"/>
      <c r="ELX35" s="7"/>
      <c r="ELY35" s="7"/>
      <c r="ELZ35" s="7"/>
      <c r="EMA35" s="7"/>
      <c r="EMB35" s="7"/>
      <c r="EMC35" s="7"/>
      <c r="EMD35" s="7"/>
      <c r="EME35" s="7"/>
      <c r="EMF35" s="7"/>
      <c r="EMG35" s="7"/>
      <c r="EMH35" s="7"/>
      <c r="EMI35" s="7"/>
      <c r="EMJ35" s="7"/>
      <c r="EMK35" s="7"/>
      <c r="EML35" s="7"/>
      <c r="EMM35" s="7"/>
      <c r="EMN35" s="7"/>
      <c r="EMO35" s="7"/>
      <c r="EMP35" s="7"/>
      <c r="EMQ35" s="7"/>
      <c r="EMR35" s="7"/>
      <c r="EMS35" s="7"/>
      <c r="EMT35" s="7"/>
      <c r="EMU35" s="7"/>
      <c r="EMV35" s="7"/>
      <c r="EMW35" s="7"/>
      <c r="EMX35" s="7"/>
      <c r="EMY35" s="7"/>
      <c r="EMZ35" s="7"/>
      <c r="ENA35" s="7"/>
      <c r="ENB35" s="7"/>
      <c r="ENC35" s="7"/>
      <c r="END35" s="7"/>
      <c r="ENE35" s="7"/>
      <c r="ENF35" s="7"/>
      <c r="ENG35" s="7"/>
      <c r="ENH35" s="7"/>
      <c r="ENI35" s="7"/>
      <c r="ENJ35" s="7"/>
      <c r="ENK35" s="7"/>
      <c r="ENL35" s="7"/>
      <c r="ENM35" s="7"/>
      <c r="ENN35" s="7"/>
      <c r="ENO35" s="7"/>
      <c r="ENP35" s="7"/>
      <c r="ENQ35" s="7"/>
      <c r="ENR35" s="7"/>
      <c r="ENS35" s="7"/>
      <c r="ENT35" s="7"/>
      <c r="ENU35" s="7"/>
      <c r="ENV35" s="7"/>
      <c r="ENW35" s="7"/>
      <c r="ENX35" s="7"/>
      <c r="ENY35" s="7"/>
      <c r="ENZ35" s="7"/>
      <c r="EOA35" s="7"/>
      <c r="EOB35" s="7"/>
      <c r="EOC35" s="7"/>
      <c r="EOD35" s="7"/>
      <c r="EOE35" s="7"/>
      <c r="EOF35" s="7"/>
      <c r="EOG35" s="7"/>
      <c r="EOH35" s="7"/>
      <c r="EOI35" s="7"/>
      <c r="EOJ35" s="7"/>
      <c r="EOK35" s="7"/>
      <c r="EOL35" s="7"/>
      <c r="EOM35" s="7"/>
      <c r="EON35" s="7"/>
      <c r="EOO35" s="7"/>
      <c r="EOP35" s="7"/>
      <c r="EOQ35" s="7"/>
      <c r="EOR35" s="7"/>
      <c r="EOS35" s="7"/>
      <c r="EOT35" s="7"/>
      <c r="EOU35" s="7"/>
      <c r="EOV35" s="7"/>
      <c r="EOW35" s="7"/>
      <c r="EOX35" s="7"/>
      <c r="EOY35" s="7"/>
      <c r="EOZ35" s="7"/>
      <c r="EPA35" s="7"/>
      <c r="EPB35" s="7"/>
      <c r="EPC35" s="7"/>
      <c r="EPD35" s="7"/>
      <c r="EPE35" s="7"/>
      <c r="EPF35" s="7"/>
      <c r="EPG35" s="7"/>
      <c r="EPH35" s="7"/>
      <c r="EPI35" s="7"/>
      <c r="EPJ35" s="7"/>
      <c r="EPK35" s="7"/>
      <c r="EPL35" s="7"/>
      <c r="EPM35" s="7"/>
      <c r="EPN35" s="7"/>
      <c r="EPO35" s="7"/>
      <c r="EPP35" s="7"/>
      <c r="EPQ35" s="7"/>
      <c r="EPR35" s="7"/>
      <c r="EPS35" s="7"/>
      <c r="EPT35" s="7"/>
      <c r="EPU35" s="7"/>
      <c r="EPV35" s="7"/>
      <c r="EPW35" s="7"/>
      <c r="EPX35" s="7"/>
      <c r="EPY35" s="7"/>
      <c r="EPZ35" s="7"/>
      <c r="EQA35" s="7"/>
      <c r="EQB35" s="7"/>
      <c r="EQC35" s="7"/>
      <c r="EQD35" s="7"/>
      <c r="EQE35" s="7"/>
      <c r="EQF35" s="7"/>
      <c r="EQG35" s="7"/>
      <c r="EQH35" s="7"/>
      <c r="EQI35" s="7"/>
      <c r="EQJ35" s="7"/>
      <c r="EQK35" s="7"/>
      <c r="EQL35" s="7"/>
      <c r="EQM35" s="7"/>
      <c r="EQN35" s="7"/>
      <c r="EQO35" s="7"/>
      <c r="EQP35" s="7"/>
      <c r="EQQ35" s="7"/>
      <c r="EQR35" s="7"/>
      <c r="EQS35" s="7"/>
      <c r="EQT35" s="7"/>
      <c r="EQU35" s="7"/>
      <c r="EQV35" s="7"/>
      <c r="EQW35" s="7"/>
      <c r="EQX35" s="7"/>
      <c r="EQY35" s="7"/>
      <c r="EQZ35" s="7"/>
      <c r="ERA35" s="7"/>
      <c r="ERB35" s="7"/>
      <c r="ERC35" s="7"/>
      <c r="ERD35" s="7"/>
      <c r="ERE35" s="7"/>
      <c r="ERF35" s="7"/>
      <c r="ERG35" s="7"/>
      <c r="ERH35" s="7"/>
      <c r="ERI35" s="7"/>
      <c r="ERJ35" s="7"/>
      <c r="ERK35" s="7"/>
      <c r="ERL35" s="7"/>
      <c r="ERM35" s="7"/>
      <c r="ERN35" s="7"/>
      <c r="ERO35" s="7"/>
      <c r="ERP35" s="7"/>
      <c r="ERQ35" s="7"/>
      <c r="ERR35" s="7"/>
      <c r="ERS35" s="7"/>
      <c r="ERT35" s="7"/>
      <c r="ERU35" s="7"/>
      <c r="ERV35" s="7"/>
      <c r="ERW35" s="7"/>
      <c r="ERX35" s="7"/>
      <c r="ERY35" s="7"/>
      <c r="ERZ35" s="7"/>
      <c r="ESA35" s="7"/>
      <c r="ESB35" s="7"/>
      <c r="ESC35" s="7"/>
      <c r="ESD35" s="7"/>
      <c r="ESE35" s="7"/>
      <c r="ESF35" s="7"/>
      <c r="ESG35" s="7"/>
      <c r="ESH35" s="7"/>
      <c r="ESI35" s="7"/>
      <c r="ESJ35" s="7"/>
      <c r="ESK35" s="7"/>
      <c r="ESL35" s="7"/>
      <c r="ESM35" s="7"/>
      <c r="ESN35" s="7"/>
      <c r="ESO35" s="7"/>
      <c r="ESP35" s="7"/>
      <c r="ESQ35" s="7"/>
      <c r="ESR35" s="7"/>
      <c r="ESS35" s="7"/>
      <c r="EST35" s="7"/>
      <c r="ESU35" s="7"/>
      <c r="ESV35" s="7"/>
      <c r="ESW35" s="7"/>
      <c r="ESX35" s="7"/>
      <c r="ESY35" s="7"/>
      <c r="ESZ35" s="7"/>
      <c r="ETA35" s="7"/>
      <c r="ETB35" s="7"/>
      <c r="ETC35" s="7"/>
      <c r="ETD35" s="7"/>
      <c r="ETE35" s="7"/>
      <c r="ETF35" s="7"/>
      <c r="ETG35" s="7"/>
      <c r="ETH35" s="7"/>
      <c r="ETI35" s="7"/>
      <c r="ETJ35" s="7"/>
      <c r="ETK35" s="7"/>
      <c r="ETL35" s="7"/>
      <c r="ETM35" s="7"/>
      <c r="ETN35" s="7"/>
      <c r="ETO35" s="7"/>
      <c r="ETP35" s="7"/>
      <c r="ETQ35" s="7"/>
      <c r="ETR35" s="7"/>
      <c r="ETS35" s="7"/>
      <c r="ETT35" s="7"/>
      <c r="ETU35" s="7"/>
      <c r="ETV35" s="7"/>
      <c r="ETW35" s="7"/>
      <c r="ETX35" s="7"/>
      <c r="ETY35" s="7"/>
      <c r="ETZ35" s="7"/>
      <c r="EUA35" s="7"/>
      <c r="EUB35" s="7"/>
      <c r="EUC35" s="7"/>
      <c r="EUD35" s="7"/>
      <c r="EUE35" s="7"/>
      <c r="EUF35" s="7"/>
      <c r="EUG35" s="7"/>
      <c r="EUH35" s="7"/>
      <c r="EUI35" s="7"/>
      <c r="EUJ35" s="7"/>
      <c r="EUK35" s="7"/>
      <c r="EUL35" s="7"/>
      <c r="EUM35" s="7"/>
      <c r="EUN35" s="7"/>
      <c r="EUO35" s="7"/>
      <c r="EUP35" s="7"/>
      <c r="EUQ35" s="7"/>
      <c r="EUR35" s="7"/>
      <c r="EUS35" s="7"/>
      <c r="EUT35" s="7"/>
      <c r="EUU35" s="7"/>
      <c r="EUV35" s="7"/>
      <c r="EUW35" s="7"/>
      <c r="EUX35" s="7"/>
      <c r="EUY35" s="7"/>
      <c r="EUZ35" s="7"/>
      <c r="EVA35" s="7"/>
      <c r="EVB35" s="7"/>
      <c r="EVC35" s="7"/>
      <c r="EVD35" s="7"/>
      <c r="EVE35" s="7"/>
      <c r="EVF35" s="7"/>
      <c r="EVG35" s="7"/>
      <c r="EVH35" s="7"/>
      <c r="EVI35" s="7"/>
      <c r="EVJ35" s="7"/>
      <c r="EVK35" s="7"/>
      <c r="EVL35" s="7"/>
      <c r="EVM35" s="7"/>
      <c r="EVN35" s="7"/>
      <c r="EVO35" s="7"/>
      <c r="EVP35" s="7"/>
      <c r="EVQ35" s="7"/>
      <c r="EVR35" s="7"/>
      <c r="EVS35" s="7"/>
      <c r="EVT35" s="7"/>
      <c r="EVU35" s="7"/>
      <c r="EVV35" s="7"/>
      <c r="EVW35" s="7"/>
      <c r="EVX35" s="7"/>
      <c r="EVY35" s="7"/>
      <c r="EVZ35" s="7"/>
      <c r="EWA35" s="7"/>
      <c r="EWB35" s="7"/>
      <c r="EWC35" s="7"/>
      <c r="EWD35" s="7"/>
      <c r="EWE35" s="7"/>
      <c r="EWF35" s="7"/>
      <c r="EWG35" s="7"/>
      <c r="EWH35" s="7"/>
      <c r="EWI35" s="7"/>
      <c r="EWJ35" s="7"/>
      <c r="EWK35" s="7"/>
      <c r="EWL35" s="7"/>
      <c r="EWM35" s="7"/>
      <c r="EWN35" s="7"/>
      <c r="EWO35" s="7"/>
      <c r="EWP35" s="7"/>
      <c r="EWQ35" s="7"/>
      <c r="EWR35" s="7"/>
      <c r="EWS35" s="7"/>
      <c r="EWT35" s="7"/>
      <c r="EWU35" s="7"/>
      <c r="EWV35" s="7"/>
      <c r="EWW35" s="7"/>
      <c r="EWX35" s="7"/>
      <c r="EWY35" s="7"/>
      <c r="EWZ35" s="7"/>
      <c r="EXA35" s="7"/>
      <c r="EXB35" s="7"/>
      <c r="EXC35" s="7"/>
      <c r="EXD35" s="7"/>
      <c r="EXE35" s="7"/>
      <c r="EXF35" s="7"/>
      <c r="EXG35" s="7"/>
      <c r="EXH35" s="7"/>
      <c r="EXI35" s="7"/>
      <c r="EXJ35" s="7"/>
      <c r="EXK35" s="7"/>
      <c r="EXL35" s="7"/>
      <c r="EXM35" s="7"/>
      <c r="EXN35" s="7"/>
      <c r="EXO35" s="7"/>
      <c r="EXP35" s="7"/>
      <c r="EXQ35" s="7"/>
      <c r="EXR35" s="7"/>
      <c r="EXS35" s="7"/>
      <c r="EXT35" s="7"/>
      <c r="EXU35" s="7"/>
      <c r="EXV35" s="7"/>
      <c r="EXW35" s="7"/>
      <c r="EXX35" s="7"/>
      <c r="EXY35" s="7"/>
      <c r="EXZ35" s="7"/>
      <c r="EYA35" s="7"/>
      <c r="EYB35" s="7"/>
      <c r="EYC35" s="7"/>
      <c r="EYD35" s="7"/>
      <c r="EYE35" s="7"/>
      <c r="EYF35" s="7"/>
      <c r="EYG35" s="7"/>
      <c r="EYH35" s="7"/>
      <c r="EYI35" s="7"/>
      <c r="EYJ35" s="7"/>
      <c r="EYK35" s="7"/>
      <c r="EYL35" s="7"/>
      <c r="EYM35" s="7"/>
      <c r="EYN35" s="7"/>
      <c r="EYO35" s="7"/>
      <c r="EYP35" s="7"/>
      <c r="EYQ35" s="7"/>
      <c r="EYR35" s="7"/>
      <c r="EYS35" s="7"/>
      <c r="EYT35" s="7"/>
      <c r="EYU35" s="7"/>
      <c r="EYV35" s="7"/>
      <c r="EYW35" s="7"/>
      <c r="EYX35" s="7"/>
      <c r="EYY35" s="7"/>
      <c r="EYZ35" s="7"/>
      <c r="EZA35" s="7"/>
      <c r="EZB35" s="7"/>
      <c r="EZC35" s="7"/>
      <c r="EZD35" s="7"/>
      <c r="EZE35" s="7"/>
      <c r="EZF35" s="7"/>
      <c r="EZG35" s="7"/>
      <c r="EZH35" s="7"/>
      <c r="EZI35" s="7"/>
      <c r="EZJ35" s="7"/>
      <c r="EZK35" s="7"/>
      <c r="EZL35" s="7"/>
      <c r="EZM35" s="7"/>
      <c r="EZN35" s="7"/>
      <c r="EZO35" s="7"/>
      <c r="EZP35" s="7"/>
      <c r="EZQ35" s="7"/>
      <c r="EZR35" s="7"/>
      <c r="EZS35" s="7"/>
      <c r="EZT35" s="7"/>
      <c r="EZU35" s="7"/>
      <c r="EZV35" s="7"/>
      <c r="EZW35" s="7"/>
      <c r="EZX35" s="7"/>
      <c r="EZY35" s="7"/>
      <c r="EZZ35" s="7"/>
      <c r="FAA35" s="7"/>
      <c r="FAB35" s="7"/>
      <c r="FAC35" s="7"/>
      <c r="FAD35" s="7"/>
      <c r="FAE35" s="7"/>
      <c r="FAF35" s="7"/>
      <c r="FAG35" s="7"/>
      <c r="FAH35" s="7"/>
      <c r="FAI35" s="7"/>
      <c r="FAJ35" s="7"/>
      <c r="FAK35" s="7"/>
      <c r="FAL35" s="7"/>
      <c r="FAM35" s="7"/>
      <c r="FAN35" s="7"/>
      <c r="FAO35" s="7"/>
      <c r="FAP35" s="7"/>
      <c r="FAQ35" s="7"/>
      <c r="FAR35" s="7"/>
      <c r="FAS35" s="7"/>
      <c r="FAT35" s="7"/>
      <c r="FAU35" s="7"/>
      <c r="FAV35" s="7"/>
      <c r="FAW35" s="7"/>
      <c r="FAX35" s="7"/>
      <c r="FAY35" s="7"/>
      <c r="FAZ35" s="7"/>
      <c r="FBA35" s="7"/>
      <c r="FBB35" s="7"/>
      <c r="FBC35" s="7"/>
      <c r="FBD35" s="7"/>
      <c r="FBE35" s="7"/>
      <c r="FBF35" s="7"/>
      <c r="FBG35" s="7"/>
      <c r="FBH35" s="7"/>
      <c r="FBI35" s="7"/>
      <c r="FBJ35" s="7"/>
      <c r="FBK35" s="7"/>
      <c r="FBL35" s="7"/>
      <c r="FBM35" s="7"/>
      <c r="FBN35" s="7"/>
      <c r="FBO35" s="7"/>
      <c r="FBP35" s="7"/>
      <c r="FBQ35" s="7"/>
      <c r="FBR35" s="7"/>
      <c r="FBS35" s="7"/>
      <c r="FBT35" s="7"/>
      <c r="FBU35" s="7"/>
      <c r="FBV35" s="7"/>
      <c r="FBW35" s="7"/>
      <c r="FBX35" s="7"/>
      <c r="FBY35" s="7"/>
      <c r="FBZ35" s="7"/>
      <c r="FCA35" s="7"/>
      <c r="FCB35" s="7"/>
      <c r="FCC35" s="7"/>
      <c r="FCD35" s="7"/>
      <c r="FCE35" s="7"/>
      <c r="FCF35" s="7"/>
      <c r="FCG35" s="7"/>
      <c r="FCH35" s="7"/>
      <c r="FCI35" s="7"/>
      <c r="FCJ35" s="7"/>
      <c r="FCK35" s="7"/>
      <c r="FCL35" s="7"/>
      <c r="FCM35" s="7"/>
      <c r="FCN35" s="7"/>
      <c r="FCO35" s="7"/>
      <c r="FCP35" s="7"/>
      <c r="FCQ35" s="7"/>
      <c r="FCR35" s="7"/>
      <c r="FCS35" s="7"/>
      <c r="FCT35" s="7"/>
      <c r="FCU35" s="7"/>
      <c r="FCV35" s="7"/>
      <c r="FCW35" s="7"/>
      <c r="FCX35" s="7"/>
      <c r="FCY35" s="7"/>
      <c r="FCZ35" s="7"/>
      <c r="FDA35" s="7"/>
      <c r="FDB35" s="7"/>
      <c r="FDC35" s="7"/>
      <c r="FDD35" s="7"/>
      <c r="FDE35" s="7"/>
      <c r="FDF35" s="7"/>
      <c r="FDG35" s="7"/>
      <c r="FDH35" s="7"/>
      <c r="FDI35" s="7"/>
      <c r="FDJ35" s="7"/>
      <c r="FDK35" s="7"/>
      <c r="FDL35" s="7"/>
      <c r="FDM35" s="7"/>
      <c r="FDN35" s="7"/>
      <c r="FDO35" s="7"/>
      <c r="FDP35" s="7"/>
      <c r="FDQ35" s="7"/>
      <c r="FDR35" s="7"/>
      <c r="FDS35" s="7"/>
      <c r="FDT35" s="7"/>
      <c r="FDU35" s="7"/>
      <c r="FDV35" s="7"/>
      <c r="FDW35" s="7"/>
      <c r="FDX35" s="7"/>
      <c r="FDY35" s="7"/>
      <c r="FDZ35" s="7"/>
      <c r="FEA35" s="7"/>
      <c r="FEB35" s="7"/>
      <c r="FEC35" s="7"/>
      <c r="FED35" s="7"/>
      <c r="FEE35" s="7"/>
      <c r="FEF35" s="7"/>
      <c r="FEG35" s="7"/>
      <c r="FEH35" s="7"/>
      <c r="FEI35" s="7"/>
      <c r="FEJ35" s="7"/>
      <c r="FEK35" s="7"/>
      <c r="FEL35" s="7"/>
      <c r="FEM35" s="7"/>
      <c r="FEN35" s="7"/>
      <c r="FEO35" s="7"/>
      <c r="FEP35" s="7"/>
      <c r="FEQ35" s="7"/>
      <c r="FER35" s="7"/>
      <c r="FES35" s="7"/>
      <c r="FET35" s="7"/>
      <c r="FEU35" s="7"/>
      <c r="FEV35" s="7"/>
      <c r="FEW35" s="7"/>
      <c r="FEX35" s="7"/>
      <c r="FEY35" s="7"/>
      <c r="FEZ35" s="7"/>
      <c r="FFA35" s="7"/>
      <c r="FFB35" s="7"/>
      <c r="FFC35" s="7"/>
      <c r="FFD35" s="7"/>
      <c r="FFE35" s="7"/>
      <c r="FFF35" s="7"/>
      <c r="FFG35" s="7"/>
      <c r="FFH35" s="7"/>
      <c r="FFI35" s="7"/>
      <c r="FFJ35" s="7"/>
      <c r="FFK35" s="7"/>
      <c r="FFL35" s="7"/>
      <c r="FFM35" s="7"/>
      <c r="FFN35" s="7"/>
      <c r="FFO35" s="7"/>
      <c r="FFP35" s="7"/>
      <c r="FFQ35" s="7"/>
      <c r="FFR35" s="7"/>
      <c r="FFS35" s="7"/>
      <c r="FFT35" s="7"/>
      <c r="FFU35" s="7"/>
      <c r="FFV35" s="7"/>
      <c r="FFW35" s="7"/>
      <c r="FFX35" s="7"/>
      <c r="FFY35" s="7"/>
      <c r="FFZ35" s="7"/>
      <c r="FGA35" s="7"/>
      <c r="FGB35" s="7"/>
      <c r="FGC35" s="7"/>
      <c r="FGD35" s="7"/>
      <c r="FGE35" s="7"/>
      <c r="FGF35" s="7"/>
      <c r="FGG35" s="7"/>
      <c r="FGH35" s="7"/>
      <c r="FGI35" s="7"/>
      <c r="FGJ35" s="7"/>
      <c r="FGK35" s="7"/>
      <c r="FGL35" s="7"/>
      <c r="FGM35" s="7"/>
      <c r="FGN35" s="7"/>
      <c r="FGO35" s="7"/>
      <c r="FGP35" s="7"/>
      <c r="FGQ35" s="7"/>
      <c r="FGR35" s="7"/>
      <c r="FGS35" s="7"/>
      <c r="FGT35" s="7"/>
      <c r="FGU35" s="7"/>
      <c r="FGV35" s="7"/>
      <c r="FGW35" s="7"/>
      <c r="FGX35" s="7"/>
      <c r="FGY35" s="7"/>
      <c r="FGZ35" s="7"/>
      <c r="FHA35" s="7"/>
      <c r="FHB35" s="7"/>
      <c r="FHC35" s="7"/>
      <c r="FHD35" s="7"/>
      <c r="FHE35" s="7"/>
      <c r="FHF35" s="7"/>
      <c r="FHG35" s="7"/>
      <c r="FHH35" s="7"/>
      <c r="FHI35" s="7"/>
      <c r="FHJ35" s="7"/>
      <c r="FHK35" s="7"/>
      <c r="FHL35" s="7"/>
      <c r="FHM35" s="7"/>
      <c r="FHN35" s="7"/>
      <c r="FHO35" s="7"/>
      <c r="FHP35" s="7"/>
      <c r="FHQ35" s="7"/>
      <c r="FHR35" s="7"/>
      <c r="FHS35" s="7"/>
      <c r="FHT35" s="7"/>
      <c r="FHU35" s="7"/>
      <c r="FHV35" s="7"/>
      <c r="FHW35" s="7"/>
      <c r="FHX35" s="7"/>
      <c r="FHY35" s="7"/>
      <c r="FHZ35" s="7"/>
      <c r="FIA35" s="7"/>
      <c r="FIB35" s="7"/>
      <c r="FIC35" s="7"/>
      <c r="FID35" s="7"/>
      <c r="FIE35" s="7"/>
      <c r="FIF35" s="7"/>
      <c r="FIG35" s="7"/>
      <c r="FIH35" s="7"/>
      <c r="FII35" s="7"/>
      <c r="FIJ35" s="7"/>
      <c r="FIK35" s="7"/>
      <c r="FIL35" s="7"/>
      <c r="FIM35" s="7"/>
      <c r="FIN35" s="7"/>
      <c r="FIO35" s="7"/>
      <c r="FIP35" s="7"/>
      <c r="FIQ35" s="7"/>
      <c r="FIR35" s="7"/>
      <c r="FIS35" s="7"/>
      <c r="FIT35" s="7"/>
      <c r="FIU35" s="7"/>
      <c r="FIV35" s="7"/>
      <c r="FIW35" s="7"/>
      <c r="FIX35" s="7"/>
      <c r="FIY35" s="7"/>
      <c r="FIZ35" s="7"/>
      <c r="FJA35" s="7"/>
      <c r="FJB35" s="7"/>
      <c r="FJC35" s="7"/>
      <c r="FJD35" s="7"/>
      <c r="FJE35" s="7"/>
      <c r="FJF35" s="7"/>
      <c r="FJG35" s="7"/>
      <c r="FJH35" s="7"/>
      <c r="FJI35" s="7"/>
      <c r="FJJ35" s="7"/>
      <c r="FJK35" s="7"/>
      <c r="FJL35" s="7"/>
      <c r="FJM35" s="7"/>
      <c r="FJN35" s="7"/>
      <c r="FJO35" s="7"/>
      <c r="FJP35" s="7"/>
      <c r="FJQ35" s="7"/>
      <c r="FJR35" s="7"/>
      <c r="FJS35" s="7"/>
      <c r="FJT35" s="7"/>
      <c r="FJU35" s="7"/>
      <c r="FJV35" s="7"/>
      <c r="FJW35" s="7"/>
      <c r="FJX35" s="7"/>
      <c r="FJY35" s="7"/>
      <c r="FJZ35" s="7"/>
      <c r="FKA35" s="7"/>
      <c r="FKB35" s="7"/>
      <c r="FKC35" s="7"/>
      <c r="FKD35" s="7"/>
      <c r="FKE35" s="7"/>
      <c r="FKF35" s="7"/>
      <c r="FKG35" s="7"/>
      <c r="FKH35" s="7"/>
      <c r="FKI35" s="7"/>
      <c r="FKJ35" s="7"/>
      <c r="FKK35" s="7"/>
      <c r="FKL35" s="7"/>
      <c r="FKM35" s="7"/>
      <c r="FKN35" s="7"/>
      <c r="FKO35" s="7"/>
      <c r="FKP35" s="7"/>
      <c r="FKQ35" s="7"/>
      <c r="FKR35" s="7"/>
      <c r="FKS35" s="7"/>
      <c r="FKT35" s="7"/>
      <c r="FKU35" s="7"/>
      <c r="FKV35" s="7"/>
      <c r="FKW35" s="7"/>
      <c r="FKX35" s="7"/>
      <c r="FKY35" s="7"/>
      <c r="FKZ35" s="7"/>
      <c r="FLA35" s="7"/>
      <c r="FLB35" s="7"/>
      <c r="FLC35" s="7"/>
      <c r="FLD35" s="7"/>
      <c r="FLE35" s="7"/>
      <c r="FLF35" s="7"/>
      <c r="FLG35" s="7"/>
      <c r="FLH35" s="7"/>
      <c r="FLI35" s="7"/>
      <c r="FLJ35" s="7"/>
      <c r="FLK35" s="7"/>
      <c r="FLL35" s="7"/>
      <c r="FLM35" s="7"/>
      <c r="FLN35" s="7"/>
      <c r="FLO35" s="7"/>
      <c r="FLP35" s="7"/>
      <c r="FLQ35" s="7"/>
      <c r="FLR35" s="7"/>
      <c r="FLS35" s="7"/>
      <c r="FLT35" s="7"/>
      <c r="FLU35" s="7"/>
      <c r="FLV35" s="7"/>
      <c r="FLW35" s="7"/>
      <c r="FLX35" s="7"/>
      <c r="FLY35" s="7"/>
      <c r="FLZ35" s="7"/>
      <c r="FMA35" s="7"/>
      <c r="FMB35" s="7"/>
      <c r="FMC35" s="7"/>
      <c r="FMD35" s="7"/>
      <c r="FME35" s="7"/>
      <c r="FMF35" s="7"/>
      <c r="FMG35" s="7"/>
      <c r="FMH35" s="7"/>
      <c r="FMI35" s="7"/>
      <c r="FMJ35" s="7"/>
      <c r="FMK35" s="7"/>
      <c r="FML35" s="7"/>
      <c r="FMM35" s="7"/>
      <c r="FMN35" s="7"/>
      <c r="FMO35" s="7"/>
      <c r="FMP35" s="7"/>
      <c r="FMQ35" s="7"/>
      <c r="FMR35" s="7"/>
      <c r="FMS35" s="7"/>
      <c r="FMT35" s="7"/>
      <c r="FMU35" s="7"/>
      <c r="FMV35" s="7"/>
      <c r="FMW35" s="7"/>
      <c r="FMX35" s="7"/>
      <c r="FMY35" s="7"/>
      <c r="FMZ35" s="7"/>
      <c r="FNA35" s="7"/>
      <c r="FNB35" s="7"/>
      <c r="FNC35" s="7"/>
      <c r="FND35" s="7"/>
      <c r="FNE35" s="7"/>
      <c r="FNF35" s="7"/>
      <c r="FNG35" s="7"/>
      <c r="FNH35" s="7"/>
      <c r="FNI35" s="7"/>
      <c r="FNJ35" s="7"/>
      <c r="FNK35" s="7"/>
      <c r="FNL35" s="7"/>
      <c r="FNM35" s="7"/>
      <c r="FNN35" s="7"/>
      <c r="FNO35" s="7"/>
      <c r="FNP35" s="7"/>
      <c r="FNQ35" s="7"/>
      <c r="FNR35" s="7"/>
      <c r="FNS35" s="7"/>
      <c r="FNT35" s="7"/>
      <c r="FNU35" s="7"/>
      <c r="FNV35" s="7"/>
      <c r="FNW35" s="7"/>
      <c r="FNX35" s="7"/>
      <c r="FNY35" s="7"/>
      <c r="FNZ35" s="7"/>
      <c r="FOA35" s="7"/>
      <c r="FOB35" s="7"/>
      <c r="FOC35" s="7"/>
      <c r="FOD35" s="7"/>
      <c r="FOE35" s="7"/>
      <c r="FOF35" s="7"/>
      <c r="FOG35" s="7"/>
      <c r="FOH35" s="7"/>
      <c r="FOI35" s="7"/>
      <c r="FOJ35" s="7"/>
      <c r="FOK35" s="7"/>
      <c r="FOL35" s="7"/>
      <c r="FOM35" s="7"/>
      <c r="FON35" s="7"/>
      <c r="FOO35" s="7"/>
      <c r="FOP35" s="7"/>
      <c r="FOQ35" s="7"/>
      <c r="FOR35" s="7"/>
      <c r="FOS35" s="7"/>
      <c r="FOT35" s="7"/>
      <c r="FOU35" s="7"/>
      <c r="FOV35" s="7"/>
      <c r="FOW35" s="7"/>
      <c r="FOX35" s="7"/>
      <c r="FOY35" s="7"/>
      <c r="FOZ35" s="7"/>
      <c r="FPA35" s="7"/>
      <c r="FPB35" s="7"/>
      <c r="FPC35" s="7"/>
      <c r="FPD35" s="7"/>
      <c r="FPE35" s="7"/>
      <c r="FPF35" s="7"/>
      <c r="FPG35" s="7"/>
      <c r="FPH35" s="7"/>
      <c r="FPI35" s="7"/>
      <c r="FPJ35" s="7"/>
      <c r="FPK35" s="7"/>
      <c r="FPL35" s="7"/>
      <c r="FPM35" s="7"/>
      <c r="FPN35" s="7"/>
      <c r="FPO35" s="7"/>
      <c r="FPP35" s="7"/>
      <c r="FPQ35" s="7"/>
      <c r="FPR35" s="7"/>
      <c r="FPS35" s="7"/>
      <c r="FPT35" s="7"/>
      <c r="FPU35" s="7"/>
      <c r="FPV35" s="7"/>
      <c r="FPW35" s="7"/>
      <c r="FPX35" s="7"/>
      <c r="FPY35" s="7"/>
      <c r="FPZ35" s="7"/>
      <c r="FQA35" s="7"/>
      <c r="FQB35" s="7"/>
      <c r="FQC35" s="7"/>
      <c r="FQD35" s="7"/>
      <c r="FQE35" s="7"/>
      <c r="FQF35" s="7"/>
      <c r="FQG35" s="7"/>
      <c r="FQH35" s="7"/>
      <c r="FQI35" s="7"/>
      <c r="FQJ35" s="7"/>
      <c r="FQK35" s="7"/>
      <c r="FQL35" s="7"/>
      <c r="FQM35" s="7"/>
      <c r="FQN35" s="7"/>
      <c r="FQO35" s="7"/>
      <c r="FQP35" s="7"/>
      <c r="FQQ35" s="7"/>
      <c r="FQR35" s="7"/>
      <c r="FQS35" s="7"/>
      <c r="FQT35" s="7"/>
      <c r="FQU35" s="7"/>
      <c r="FQV35" s="7"/>
      <c r="FQW35" s="7"/>
      <c r="FQX35" s="7"/>
      <c r="FQY35" s="7"/>
      <c r="FQZ35" s="7"/>
      <c r="FRA35" s="7"/>
      <c r="FRB35" s="7"/>
      <c r="FRC35" s="7"/>
      <c r="FRD35" s="7"/>
      <c r="FRE35" s="7"/>
      <c r="FRF35" s="7"/>
      <c r="FRG35" s="7"/>
      <c r="FRH35" s="7"/>
      <c r="FRI35" s="7"/>
      <c r="FRJ35" s="7"/>
      <c r="FRK35" s="7"/>
      <c r="FRL35" s="7"/>
      <c r="FRM35" s="7"/>
      <c r="FRN35" s="7"/>
      <c r="FRO35" s="7"/>
      <c r="FRP35" s="7"/>
      <c r="FRQ35" s="7"/>
      <c r="FRR35" s="7"/>
      <c r="FRS35" s="7"/>
      <c r="FRT35" s="7"/>
      <c r="FRU35" s="7"/>
      <c r="FRV35" s="7"/>
      <c r="FRW35" s="7"/>
      <c r="FRX35" s="7"/>
      <c r="FRY35" s="7"/>
      <c r="FRZ35" s="7"/>
      <c r="FSA35" s="7"/>
      <c r="FSB35" s="7"/>
      <c r="FSC35" s="7"/>
      <c r="FSD35" s="7"/>
      <c r="FSE35" s="7"/>
      <c r="FSF35" s="7"/>
      <c r="FSG35" s="7"/>
      <c r="FSH35" s="7"/>
      <c r="FSI35" s="7"/>
      <c r="FSJ35" s="7"/>
      <c r="FSK35" s="7"/>
      <c r="FSL35" s="7"/>
      <c r="FSM35" s="7"/>
      <c r="FSN35" s="7"/>
      <c r="FSO35" s="7"/>
      <c r="FSP35" s="7"/>
      <c r="FSQ35" s="7"/>
      <c r="FSR35" s="7"/>
      <c r="FSS35" s="7"/>
      <c r="FST35" s="7"/>
      <c r="FSU35" s="7"/>
      <c r="FSV35" s="7"/>
      <c r="FSW35" s="7"/>
      <c r="FSX35" s="7"/>
      <c r="FSY35" s="7"/>
      <c r="FSZ35" s="7"/>
      <c r="FTA35" s="7"/>
      <c r="FTB35" s="7"/>
      <c r="FTC35" s="7"/>
      <c r="FTD35" s="7"/>
      <c r="FTE35" s="7"/>
      <c r="FTF35" s="7"/>
      <c r="FTG35" s="7"/>
      <c r="FTH35" s="7"/>
      <c r="FTI35" s="7"/>
      <c r="FTJ35" s="7"/>
      <c r="FTK35" s="7"/>
      <c r="FTL35" s="7"/>
      <c r="FTM35" s="7"/>
      <c r="FTN35" s="7"/>
      <c r="FTO35" s="7"/>
      <c r="FTP35" s="7"/>
      <c r="FTQ35" s="7"/>
      <c r="FTR35" s="7"/>
      <c r="FTS35" s="7"/>
      <c r="FTT35" s="7"/>
      <c r="FTU35" s="7"/>
      <c r="FTV35" s="7"/>
      <c r="FTW35" s="7"/>
      <c r="FTX35" s="7"/>
      <c r="FTY35" s="7"/>
      <c r="FTZ35" s="7"/>
      <c r="FUA35" s="7"/>
      <c r="FUB35" s="7"/>
      <c r="FUC35" s="7"/>
      <c r="FUD35" s="7"/>
      <c r="FUE35" s="7"/>
      <c r="FUF35" s="7"/>
      <c r="FUG35" s="7"/>
      <c r="FUH35" s="7"/>
      <c r="FUI35" s="7"/>
      <c r="FUJ35" s="7"/>
      <c r="FUK35" s="7"/>
      <c r="FUL35" s="7"/>
      <c r="FUM35" s="7"/>
      <c r="FUN35" s="7"/>
      <c r="FUO35" s="7"/>
      <c r="FUP35" s="7"/>
      <c r="FUQ35" s="7"/>
      <c r="FUR35" s="7"/>
      <c r="FUS35" s="7"/>
      <c r="FUT35" s="7"/>
      <c r="FUU35" s="7"/>
      <c r="FUV35" s="7"/>
      <c r="FUW35" s="7"/>
      <c r="FUX35" s="7"/>
      <c r="FUY35" s="7"/>
      <c r="FUZ35" s="7"/>
      <c r="FVA35" s="7"/>
      <c r="FVB35" s="7"/>
      <c r="FVC35" s="7"/>
      <c r="FVD35" s="7"/>
      <c r="FVE35" s="7"/>
      <c r="FVF35" s="7"/>
      <c r="FVG35" s="7"/>
      <c r="FVH35" s="7"/>
      <c r="FVI35" s="7"/>
      <c r="FVJ35" s="7"/>
      <c r="FVK35" s="7"/>
      <c r="FVL35" s="7"/>
      <c r="FVM35" s="7"/>
      <c r="FVN35" s="7"/>
      <c r="FVO35" s="7"/>
      <c r="FVP35" s="7"/>
      <c r="FVQ35" s="7"/>
      <c r="FVR35" s="7"/>
      <c r="FVS35" s="7"/>
      <c r="FVT35" s="7"/>
      <c r="FVU35" s="7"/>
      <c r="FVV35" s="7"/>
      <c r="FVW35" s="7"/>
      <c r="FVX35" s="7"/>
      <c r="FVY35" s="7"/>
      <c r="FVZ35" s="7"/>
      <c r="FWA35" s="7"/>
      <c r="FWB35" s="7"/>
      <c r="FWC35" s="7"/>
      <c r="FWD35" s="7"/>
      <c r="FWE35" s="7"/>
      <c r="FWF35" s="7"/>
      <c r="FWG35" s="7"/>
      <c r="FWH35" s="7"/>
      <c r="FWI35" s="7"/>
      <c r="FWJ35" s="7"/>
      <c r="FWK35" s="7"/>
      <c r="FWL35" s="7"/>
      <c r="FWM35" s="7"/>
      <c r="FWN35" s="7"/>
      <c r="FWO35" s="7"/>
      <c r="FWP35" s="7"/>
      <c r="FWQ35" s="7"/>
      <c r="FWR35" s="7"/>
      <c r="FWS35" s="7"/>
      <c r="FWT35" s="7"/>
      <c r="FWU35" s="7"/>
      <c r="FWV35" s="7"/>
      <c r="FWW35" s="7"/>
      <c r="FWX35" s="7"/>
      <c r="FWY35" s="7"/>
      <c r="FWZ35" s="7"/>
      <c r="FXA35" s="7"/>
      <c r="FXB35" s="7"/>
      <c r="FXC35" s="7"/>
      <c r="FXD35" s="7"/>
      <c r="FXE35" s="7"/>
      <c r="FXF35" s="7"/>
      <c r="FXG35" s="7"/>
      <c r="FXH35" s="7"/>
      <c r="FXI35" s="7"/>
      <c r="FXJ35" s="7"/>
      <c r="FXK35" s="7"/>
      <c r="FXL35" s="7"/>
      <c r="FXM35" s="7"/>
      <c r="FXN35" s="7"/>
      <c r="FXO35" s="7"/>
      <c r="FXP35" s="7"/>
      <c r="FXQ35" s="7"/>
      <c r="FXR35" s="7"/>
      <c r="FXS35" s="7"/>
      <c r="FXT35" s="7"/>
      <c r="FXU35" s="7"/>
      <c r="FXV35" s="7"/>
      <c r="FXW35" s="7"/>
      <c r="FXX35" s="7"/>
      <c r="FXY35" s="7"/>
      <c r="FXZ35" s="7"/>
      <c r="FYA35" s="7"/>
      <c r="FYB35" s="7"/>
      <c r="FYC35" s="7"/>
      <c r="FYD35" s="7"/>
      <c r="FYE35" s="7"/>
      <c r="FYF35" s="7"/>
      <c r="FYG35" s="7"/>
      <c r="FYH35" s="7"/>
      <c r="FYI35" s="7"/>
      <c r="FYJ35" s="7"/>
      <c r="FYK35" s="7"/>
      <c r="FYL35" s="7"/>
      <c r="FYM35" s="7"/>
      <c r="FYN35" s="7"/>
      <c r="FYO35" s="7"/>
      <c r="FYP35" s="7"/>
      <c r="FYQ35" s="7"/>
      <c r="FYR35" s="7"/>
      <c r="FYS35" s="7"/>
      <c r="FYT35" s="7"/>
      <c r="FYU35" s="7"/>
      <c r="FYV35" s="7"/>
      <c r="FYW35" s="7"/>
      <c r="FYX35" s="7"/>
      <c r="FYY35" s="7"/>
      <c r="FYZ35" s="7"/>
      <c r="FZA35" s="7"/>
      <c r="FZB35" s="7"/>
      <c r="FZC35" s="7"/>
      <c r="FZD35" s="7"/>
      <c r="FZE35" s="7"/>
      <c r="FZF35" s="7"/>
      <c r="FZG35" s="7"/>
      <c r="FZH35" s="7"/>
      <c r="FZI35" s="7"/>
      <c r="FZJ35" s="7"/>
      <c r="FZK35" s="7"/>
      <c r="FZL35" s="7"/>
      <c r="FZM35" s="7"/>
      <c r="FZN35" s="7"/>
      <c r="FZO35" s="7"/>
      <c r="FZP35" s="7"/>
      <c r="FZQ35" s="7"/>
      <c r="FZR35" s="7"/>
      <c r="FZS35" s="7"/>
      <c r="FZT35" s="7"/>
      <c r="FZU35" s="7"/>
      <c r="FZV35" s="7"/>
      <c r="FZW35" s="7"/>
      <c r="FZX35" s="7"/>
      <c r="FZY35" s="7"/>
      <c r="FZZ35" s="7"/>
      <c r="GAA35" s="7"/>
      <c r="GAB35" s="7"/>
      <c r="GAC35" s="7"/>
      <c r="GAD35" s="7"/>
      <c r="GAE35" s="7"/>
      <c r="GAF35" s="7"/>
      <c r="GAG35" s="7"/>
      <c r="GAH35" s="7"/>
      <c r="GAI35" s="7"/>
      <c r="GAJ35" s="7"/>
      <c r="GAK35" s="7"/>
      <c r="GAL35" s="7"/>
      <c r="GAM35" s="7"/>
      <c r="GAN35" s="7"/>
      <c r="GAO35" s="7"/>
      <c r="GAP35" s="7"/>
      <c r="GAQ35" s="7"/>
      <c r="GAR35" s="7"/>
      <c r="GAS35" s="7"/>
      <c r="GAT35" s="7"/>
      <c r="GAU35" s="7"/>
      <c r="GAV35" s="7"/>
      <c r="GAW35" s="7"/>
      <c r="GAX35" s="7"/>
      <c r="GAY35" s="7"/>
      <c r="GAZ35" s="7"/>
      <c r="GBA35" s="7"/>
      <c r="GBB35" s="7"/>
      <c r="GBC35" s="7"/>
      <c r="GBD35" s="7"/>
      <c r="GBE35" s="7"/>
      <c r="GBF35" s="7"/>
      <c r="GBG35" s="7"/>
      <c r="GBH35" s="7"/>
      <c r="GBI35" s="7"/>
      <c r="GBJ35" s="7"/>
      <c r="GBK35" s="7"/>
      <c r="GBL35" s="7"/>
      <c r="GBM35" s="7"/>
      <c r="GBN35" s="7"/>
      <c r="GBO35" s="7"/>
      <c r="GBP35" s="7"/>
      <c r="GBQ35" s="7"/>
      <c r="GBR35" s="7"/>
      <c r="GBS35" s="7"/>
      <c r="GBT35" s="7"/>
      <c r="GBU35" s="7"/>
      <c r="GBV35" s="7"/>
      <c r="GBW35" s="7"/>
      <c r="GBX35" s="7"/>
      <c r="GBY35" s="7"/>
      <c r="GBZ35" s="7"/>
      <c r="GCA35" s="7"/>
      <c r="GCB35" s="7"/>
      <c r="GCC35" s="7"/>
      <c r="GCD35" s="7"/>
      <c r="GCE35" s="7"/>
      <c r="GCF35" s="7"/>
      <c r="GCG35" s="7"/>
      <c r="GCH35" s="7"/>
      <c r="GCI35" s="7"/>
      <c r="GCJ35" s="7"/>
      <c r="GCK35" s="7"/>
      <c r="GCL35" s="7"/>
      <c r="GCM35" s="7"/>
      <c r="GCN35" s="7"/>
      <c r="GCO35" s="7"/>
      <c r="GCP35" s="7"/>
      <c r="GCQ35" s="7"/>
      <c r="GCR35" s="7"/>
      <c r="GCS35" s="7"/>
      <c r="GCT35" s="7"/>
      <c r="GCU35" s="7"/>
      <c r="GCV35" s="7"/>
      <c r="GCW35" s="7"/>
      <c r="GCX35" s="7"/>
      <c r="GCY35" s="7"/>
      <c r="GCZ35" s="7"/>
      <c r="GDA35" s="7"/>
      <c r="GDB35" s="7"/>
      <c r="GDC35" s="7"/>
      <c r="GDD35" s="7"/>
      <c r="GDE35" s="7"/>
      <c r="GDF35" s="7"/>
      <c r="GDG35" s="7"/>
      <c r="GDH35" s="7"/>
      <c r="GDI35" s="7"/>
      <c r="GDJ35" s="7"/>
      <c r="GDK35" s="7"/>
      <c r="GDL35" s="7"/>
      <c r="GDM35" s="7"/>
      <c r="GDN35" s="7"/>
      <c r="GDO35" s="7"/>
      <c r="GDP35" s="7"/>
      <c r="GDQ35" s="7"/>
      <c r="GDR35" s="7"/>
      <c r="GDS35" s="7"/>
      <c r="GDT35" s="7"/>
      <c r="GDU35" s="7"/>
      <c r="GDV35" s="7"/>
      <c r="GDW35" s="7"/>
      <c r="GDX35" s="7"/>
      <c r="GDY35" s="7"/>
      <c r="GDZ35" s="7"/>
      <c r="GEA35" s="7"/>
      <c r="GEB35" s="7"/>
      <c r="GEC35" s="7"/>
      <c r="GED35" s="7"/>
      <c r="GEE35" s="7"/>
      <c r="GEF35" s="7"/>
      <c r="GEG35" s="7"/>
      <c r="GEH35" s="7"/>
      <c r="GEI35" s="7"/>
      <c r="GEJ35" s="7"/>
      <c r="GEK35" s="7"/>
      <c r="GEL35" s="7"/>
      <c r="GEM35" s="7"/>
      <c r="GEN35" s="7"/>
      <c r="GEO35" s="7"/>
      <c r="GEP35" s="7"/>
      <c r="GEQ35" s="7"/>
      <c r="GER35" s="7"/>
      <c r="GES35" s="7"/>
      <c r="GET35" s="7"/>
      <c r="GEU35" s="7"/>
      <c r="GEV35" s="7"/>
      <c r="GEW35" s="7"/>
      <c r="GEX35" s="7"/>
      <c r="GEY35" s="7"/>
      <c r="GEZ35" s="7"/>
      <c r="GFA35" s="7"/>
      <c r="GFB35" s="7"/>
      <c r="GFC35" s="7"/>
      <c r="GFD35" s="7"/>
      <c r="GFE35" s="7"/>
      <c r="GFF35" s="7"/>
      <c r="GFG35" s="7"/>
      <c r="GFH35" s="7"/>
      <c r="GFI35" s="7"/>
      <c r="GFJ35" s="7"/>
      <c r="GFK35" s="7"/>
      <c r="GFL35" s="7"/>
      <c r="GFM35" s="7"/>
      <c r="GFN35" s="7"/>
      <c r="GFO35" s="7"/>
      <c r="GFP35" s="7"/>
      <c r="GFQ35" s="7"/>
      <c r="GFR35" s="7"/>
      <c r="GFS35" s="7"/>
      <c r="GFT35" s="7"/>
      <c r="GFU35" s="7"/>
      <c r="GFV35" s="7"/>
      <c r="GFW35" s="7"/>
      <c r="GFX35" s="7"/>
      <c r="GFY35" s="7"/>
      <c r="GFZ35" s="7"/>
      <c r="GGA35" s="7"/>
      <c r="GGB35" s="7"/>
      <c r="GGC35" s="7"/>
      <c r="GGD35" s="7"/>
      <c r="GGE35" s="7"/>
      <c r="GGF35" s="7"/>
      <c r="GGG35" s="7"/>
      <c r="GGH35" s="7"/>
      <c r="GGI35" s="7"/>
      <c r="GGJ35" s="7"/>
      <c r="GGK35" s="7"/>
      <c r="GGL35" s="7"/>
      <c r="GGM35" s="7"/>
      <c r="GGN35" s="7"/>
      <c r="GGO35" s="7"/>
      <c r="GGP35" s="7"/>
      <c r="GGQ35" s="7"/>
      <c r="GGR35" s="7"/>
      <c r="GGS35" s="7"/>
      <c r="GGT35" s="7"/>
      <c r="GGU35" s="7"/>
      <c r="GGV35" s="7"/>
      <c r="GGW35" s="7"/>
      <c r="GGX35" s="7"/>
      <c r="GGY35" s="7"/>
      <c r="GGZ35" s="7"/>
      <c r="GHA35" s="7"/>
      <c r="GHB35" s="7"/>
      <c r="GHC35" s="7"/>
      <c r="GHD35" s="7"/>
      <c r="GHE35" s="7"/>
      <c r="GHF35" s="7"/>
      <c r="GHG35" s="7"/>
      <c r="GHH35" s="7"/>
      <c r="GHI35" s="7"/>
      <c r="GHJ35" s="7"/>
      <c r="GHK35" s="7"/>
      <c r="GHL35" s="7"/>
      <c r="GHM35" s="7"/>
      <c r="GHN35" s="7"/>
      <c r="GHO35" s="7"/>
      <c r="GHP35" s="7"/>
      <c r="GHQ35" s="7"/>
      <c r="GHR35" s="7"/>
      <c r="GHS35" s="7"/>
      <c r="GHT35" s="7"/>
      <c r="GHU35" s="7"/>
      <c r="GHV35" s="7"/>
      <c r="GHW35" s="7"/>
      <c r="GHX35" s="7"/>
      <c r="GHY35" s="7"/>
      <c r="GHZ35" s="7"/>
      <c r="GIA35" s="7"/>
      <c r="GIB35" s="7"/>
      <c r="GIC35" s="7"/>
      <c r="GID35" s="7"/>
      <c r="GIE35" s="7"/>
      <c r="GIF35" s="7"/>
      <c r="GIG35" s="7"/>
      <c r="GIH35" s="7"/>
      <c r="GII35" s="7"/>
      <c r="GIJ35" s="7"/>
      <c r="GIK35" s="7"/>
      <c r="GIL35" s="7"/>
      <c r="GIM35" s="7"/>
      <c r="GIN35" s="7"/>
      <c r="GIO35" s="7"/>
      <c r="GIP35" s="7"/>
      <c r="GIQ35" s="7"/>
      <c r="GIR35" s="7"/>
      <c r="GIS35" s="7"/>
      <c r="GIT35" s="7"/>
      <c r="GIU35" s="7"/>
      <c r="GIV35" s="7"/>
      <c r="GIW35" s="7"/>
      <c r="GIX35" s="7"/>
      <c r="GIY35" s="7"/>
      <c r="GIZ35" s="7"/>
      <c r="GJA35" s="7"/>
      <c r="GJB35" s="7"/>
      <c r="GJC35" s="7"/>
      <c r="GJD35" s="7"/>
      <c r="GJE35" s="7"/>
      <c r="GJF35" s="7"/>
      <c r="GJG35" s="7"/>
      <c r="GJH35" s="7"/>
      <c r="GJI35" s="7"/>
      <c r="GJJ35" s="7"/>
      <c r="GJK35" s="7"/>
      <c r="GJL35" s="7"/>
      <c r="GJM35" s="7"/>
      <c r="GJN35" s="7"/>
      <c r="GJO35" s="7"/>
      <c r="GJP35" s="7"/>
      <c r="GJQ35" s="7"/>
      <c r="GJR35" s="7"/>
      <c r="GJS35" s="7"/>
      <c r="GJT35" s="7"/>
      <c r="GJU35" s="7"/>
      <c r="GJV35" s="7"/>
      <c r="GJW35" s="7"/>
      <c r="GJX35" s="7"/>
      <c r="GJY35" s="7"/>
      <c r="GJZ35" s="7"/>
      <c r="GKA35" s="7"/>
      <c r="GKB35" s="7"/>
      <c r="GKC35" s="7"/>
      <c r="GKD35" s="7"/>
      <c r="GKE35" s="7"/>
      <c r="GKF35" s="7"/>
      <c r="GKG35" s="7"/>
      <c r="GKH35" s="7"/>
      <c r="GKI35" s="7"/>
      <c r="GKJ35" s="7"/>
      <c r="GKK35" s="7"/>
      <c r="GKL35" s="7"/>
      <c r="GKM35" s="7"/>
      <c r="GKN35" s="7"/>
      <c r="GKO35" s="7"/>
      <c r="GKP35" s="7"/>
      <c r="GKQ35" s="7"/>
      <c r="GKR35" s="7"/>
      <c r="GKS35" s="7"/>
      <c r="GKT35" s="7"/>
      <c r="GKU35" s="7"/>
      <c r="GKV35" s="7"/>
      <c r="GKW35" s="7"/>
      <c r="GKX35" s="7"/>
      <c r="GKY35" s="7"/>
      <c r="GKZ35" s="7"/>
      <c r="GLA35" s="7"/>
      <c r="GLB35" s="7"/>
      <c r="GLC35" s="7"/>
      <c r="GLD35" s="7"/>
      <c r="GLE35" s="7"/>
      <c r="GLF35" s="7"/>
      <c r="GLG35" s="7"/>
      <c r="GLH35" s="7"/>
      <c r="GLI35" s="7"/>
      <c r="GLJ35" s="7"/>
      <c r="GLK35" s="7"/>
      <c r="GLL35" s="7"/>
      <c r="GLM35" s="7"/>
      <c r="GLN35" s="7"/>
      <c r="GLO35" s="7"/>
      <c r="GLP35" s="7"/>
      <c r="GLQ35" s="7"/>
      <c r="GLR35" s="7"/>
      <c r="GLS35" s="7"/>
      <c r="GLT35" s="7"/>
      <c r="GLU35" s="7"/>
      <c r="GLV35" s="7"/>
      <c r="GLW35" s="7"/>
      <c r="GLX35" s="7"/>
      <c r="GLY35" s="7"/>
      <c r="GLZ35" s="7"/>
      <c r="GMA35" s="7"/>
      <c r="GMB35" s="7"/>
      <c r="GMC35" s="7"/>
      <c r="GMD35" s="7"/>
      <c r="GME35" s="7"/>
      <c r="GMF35" s="7"/>
      <c r="GMG35" s="7"/>
      <c r="GMH35" s="7"/>
      <c r="GMI35" s="7"/>
      <c r="GMJ35" s="7"/>
      <c r="GMK35" s="7"/>
      <c r="GML35" s="7"/>
      <c r="GMM35" s="7"/>
      <c r="GMN35" s="7"/>
      <c r="GMO35" s="7"/>
      <c r="GMP35" s="7"/>
      <c r="GMQ35" s="7"/>
      <c r="GMR35" s="7"/>
      <c r="GMS35" s="7"/>
      <c r="GMT35" s="7"/>
      <c r="GMU35" s="7"/>
      <c r="GMV35" s="7"/>
      <c r="GMW35" s="7"/>
      <c r="GMX35" s="7"/>
      <c r="GMY35" s="7"/>
      <c r="GMZ35" s="7"/>
      <c r="GNA35" s="7"/>
      <c r="GNB35" s="7"/>
      <c r="GNC35" s="7"/>
      <c r="GND35" s="7"/>
      <c r="GNE35" s="7"/>
      <c r="GNF35" s="7"/>
      <c r="GNG35" s="7"/>
      <c r="GNH35" s="7"/>
      <c r="GNI35" s="7"/>
      <c r="GNJ35" s="7"/>
      <c r="GNK35" s="7"/>
      <c r="GNL35" s="7"/>
      <c r="GNM35" s="7"/>
      <c r="GNN35" s="7"/>
      <c r="GNO35" s="7"/>
      <c r="GNP35" s="7"/>
      <c r="GNQ35" s="7"/>
      <c r="GNR35" s="7"/>
      <c r="GNS35" s="7"/>
      <c r="GNT35" s="7"/>
      <c r="GNU35" s="7"/>
      <c r="GNV35" s="7"/>
      <c r="GNW35" s="7"/>
      <c r="GNX35" s="7"/>
      <c r="GNY35" s="7"/>
      <c r="GNZ35" s="7"/>
      <c r="GOA35" s="7"/>
      <c r="GOB35" s="7"/>
      <c r="GOC35" s="7"/>
      <c r="GOD35" s="7"/>
      <c r="GOE35" s="7"/>
      <c r="GOF35" s="7"/>
      <c r="GOG35" s="7"/>
      <c r="GOH35" s="7"/>
      <c r="GOI35" s="7"/>
      <c r="GOJ35" s="7"/>
      <c r="GOK35" s="7"/>
      <c r="GOL35" s="7"/>
      <c r="GOM35" s="7"/>
      <c r="GON35" s="7"/>
      <c r="GOO35" s="7"/>
      <c r="GOP35" s="7"/>
      <c r="GOQ35" s="7"/>
      <c r="GOR35" s="7"/>
      <c r="GOS35" s="7"/>
      <c r="GOT35" s="7"/>
      <c r="GOU35" s="7"/>
      <c r="GOV35" s="7"/>
      <c r="GOW35" s="7"/>
      <c r="GOX35" s="7"/>
      <c r="GOY35" s="7"/>
      <c r="GOZ35" s="7"/>
      <c r="GPA35" s="7"/>
      <c r="GPB35" s="7"/>
      <c r="GPC35" s="7"/>
      <c r="GPD35" s="7"/>
      <c r="GPE35" s="7"/>
      <c r="GPF35" s="7"/>
      <c r="GPG35" s="7"/>
      <c r="GPH35" s="7"/>
      <c r="GPI35" s="7"/>
      <c r="GPJ35" s="7"/>
      <c r="GPK35" s="7"/>
      <c r="GPL35" s="7"/>
      <c r="GPM35" s="7"/>
      <c r="GPN35" s="7"/>
      <c r="GPO35" s="7"/>
      <c r="GPP35" s="7"/>
      <c r="GPQ35" s="7"/>
      <c r="GPR35" s="7"/>
      <c r="GPS35" s="7"/>
      <c r="GPT35" s="7"/>
      <c r="GPU35" s="7"/>
      <c r="GPV35" s="7"/>
      <c r="GPW35" s="7"/>
      <c r="GPX35" s="7"/>
      <c r="GPY35" s="7"/>
      <c r="GPZ35" s="7"/>
      <c r="GQA35" s="7"/>
      <c r="GQB35" s="7"/>
      <c r="GQC35" s="7"/>
      <c r="GQD35" s="7"/>
      <c r="GQE35" s="7"/>
      <c r="GQF35" s="7"/>
      <c r="GQG35" s="7"/>
      <c r="GQH35" s="7"/>
      <c r="GQI35" s="7"/>
      <c r="GQJ35" s="7"/>
      <c r="GQK35" s="7"/>
      <c r="GQL35" s="7"/>
      <c r="GQM35" s="7"/>
      <c r="GQN35" s="7"/>
      <c r="GQO35" s="7"/>
      <c r="GQP35" s="7"/>
      <c r="GQQ35" s="7"/>
      <c r="GQR35" s="7"/>
      <c r="GQS35" s="7"/>
      <c r="GQT35" s="7"/>
      <c r="GQU35" s="7"/>
      <c r="GQV35" s="7"/>
      <c r="GQW35" s="7"/>
      <c r="GQX35" s="7"/>
      <c r="GQY35" s="7"/>
      <c r="GQZ35" s="7"/>
      <c r="GRA35" s="7"/>
      <c r="GRB35" s="7"/>
      <c r="GRC35" s="7"/>
      <c r="GRD35" s="7"/>
      <c r="GRE35" s="7"/>
      <c r="GRF35" s="7"/>
      <c r="GRG35" s="7"/>
      <c r="GRH35" s="7"/>
      <c r="GRI35" s="7"/>
      <c r="GRJ35" s="7"/>
      <c r="GRK35" s="7"/>
      <c r="GRL35" s="7"/>
      <c r="GRM35" s="7"/>
      <c r="GRN35" s="7"/>
      <c r="GRO35" s="7"/>
      <c r="GRP35" s="7"/>
      <c r="GRQ35" s="7"/>
      <c r="GRR35" s="7"/>
      <c r="GRS35" s="7"/>
      <c r="GRT35" s="7"/>
      <c r="GRU35" s="7"/>
      <c r="GRV35" s="7"/>
      <c r="GRW35" s="7"/>
      <c r="GRX35" s="7"/>
      <c r="GRY35" s="7"/>
      <c r="GRZ35" s="7"/>
      <c r="GSA35" s="7"/>
      <c r="GSB35" s="7"/>
      <c r="GSC35" s="7"/>
      <c r="GSD35" s="7"/>
      <c r="GSE35" s="7"/>
      <c r="GSF35" s="7"/>
      <c r="GSG35" s="7"/>
      <c r="GSH35" s="7"/>
      <c r="GSI35" s="7"/>
      <c r="GSJ35" s="7"/>
      <c r="GSK35" s="7"/>
      <c r="GSL35" s="7"/>
      <c r="GSM35" s="7"/>
      <c r="GSN35" s="7"/>
      <c r="GSO35" s="7"/>
      <c r="GSP35" s="7"/>
      <c r="GSQ35" s="7"/>
      <c r="GSR35" s="7"/>
      <c r="GSS35" s="7"/>
      <c r="GST35" s="7"/>
      <c r="GSU35" s="7"/>
      <c r="GSV35" s="7"/>
      <c r="GSW35" s="7"/>
      <c r="GSX35" s="7"/>
      <c r="GSY35" s="7"/>
      <c r="GSZ35" s="7"/>
      <c r="GTA35" s="7"/>
      <c r="GTB35" s="7"/>
      <c r="GTC35" s="7"/>
      <c r="GTD35" s="7"/>
      <c r="GTE35" s="7"/>
      <c r="GTF35" s="7"/>
      <c r="GTG35" s="7"/>
      <c r="GTH35" s="7"/>
      <c r="GTI35" s="7"/>
      <c r="GTJ35" s="7"/>
      <c r="GTK35" s="7"/>
      <c r="GTL35" s="7"/>
      <c r="GTM35" s="7"/>
      <c r="GTN35" s="7"/>
      <c r="GTO35" s="7"/>
      <c r="GTP35" s="7"/>
      <c r="GTQ35" s="7"/>
      <c r="GTR35" s="7"/>
      <c r="GTS35" s="7"/>
      <c r="GTT35" s="7"/>
      <c r="GTU35" s="7"/>
      <c r="GTV35" s="7"/>
      <c r="GTW35" s="7"/>
      <c r="GTX35" s="7"/>
      <c r="GTY35" s="7"/>
      <c r="GTZ35" s="7"/>
      <c r="GUA35" s="7"/>
      <c r="GUB35" s="7"/>
      <c r="GUC35" s="7"/>
      <c r="GUD35" s="7"/>
      <c r="GUE35" s="7"/>
      <c r="GUF35" s="7"/>
      <c r="GUG35" s="7"/>
      <c r="GUH35" s="7"/>
      <c r="GUI35" s="7"/>
      <c r="GUJ35" s="7"/>
      <c r="GUK35" s="7"/>
      <c r="GUL35" s="7"/>
      <c r="GUM35" s="7"/>
      <c r="GUN35" s="7"/>
      <c r="GUO35" s="7"/>
      <c r="GUP35" s="7"/>
      <c r="GUQ35" s="7"/>
      <c r="GUR35" s="7"/>
      <c r="GUS35" s="7"/>
      <c r="GUT35" s="7"/>
      <c r="GUU35" s="7"/>
      <c r="GUV35" s="7"/>
      <c r="GUW35" s="7"/>
      <c r="GUX35" s="7"/>
      <c r="GUY35" s="7"/>
      <c r="GUZ35" s="7"/>
      <c r="GVA35" s="7"/>
      <c r="GVB35" s="7"/>
      <c r="GVC35" s="7"/>
      <c r="GVD35" s="7"/>
      <c r="GVE35" s="7"/>
      <c r="GVF35" s="7"/>
      <c r="GVG35" s="7"/>
      <c r="GVH35" s="7"/>
      <c r="GVI35" s="7"/>
      <c r="GVJ35" s="7"/>
      <c r="GVK35" s="7"/>
      <c r="GVL35" s="7"/>
      <c r="GVM35" s="7"/>
      <c r="GVN35" s="7"/>
      <c r="GVO35" s="7"/>
      <c r="GVP35" s="7"/>
      <c r="GVQ35" s="7"/>
      <c r="GVR35" s="7"/>
      <c r="GVS35" s="7"/>
      <c r="GVT35" s="7"/>
      <c r="GVU35" s="7"/>
      <c r="GVV35" s="7"/>
      <c r="GVW35" s="7"/>
      <c r="GVX35" s="7"/>
      <c r="GVY35" s="7"/>
      <c r="GVZ35" s="7"/>
      <c r="GWA35" s="7"/>
      <c r="GWB35" s="7"/>
      <c r="GWC35" s="7"/>
      <c r="GWD35" s="7"/>
      <c r="GWE35" s="7"/>
      <c r="GWF35" s="7"/>
      <c r="GWG35" s="7"/>
      <c r="GWH35" s="7"/>
      <c r="GWI35" s="7"/>
      <c r="GWJ35" s="7"/>
      <c r="GWK35" s="7"/>
      <c r="GWL35" s="7"/>
      <c r="GWM35" s="7"/>
      <c r="GWN35" s="7"/>
      <c r="GWO35" s="7"/>
      <c r="GWP35" s="7"/>
      <c r="GWQ35" s="7"/>
      <c r="GWR35" s="7"/>
      <c r="GWS35" s="7"/>
      <c r="GWT35" s="7"/>
      <c r="GWU35" s="7"/>
      <c r="GWV35" s="7"/>
      <c r="GWW35" s="7"/>
      <c r="GWX35" s="7"/>
      <c r="GWY35" s="7"/>
      <c r="GWZ35" s="7"/>
      <c r="GXA35" s="7"/>
      <c r="GXB35" s="7"/>
      <c r="GXC35" s="7"/>
      <c r="GXD35" s="7"/>
      <c r="GXE35" s="7"/>
      <c r="GXF35" s="7"/>
      <c r="GXG35" s="7"/>
      <c r="GXH35" s="7"/>
      <c r="GXI35" s="7"/>
      <c r="GXJ35" s="7"/>
      <c r="GXK35" s="7"/>
      <c r="GXL35" s="7"/>
      <c r="GXM35" s="7"/>
      <c r="GXN35" s="7"/>
      <c r="GXO35" s="7"/>
      <c r="GXP35" s="7"/>
      <c r="GXQ35" s="7"/>
      <c r="GXR35" s="7"/>
      <c r="GXS35" s="7"/>
      <c r="GXT35" s="7"/>
      <c r="GXU35" s="7"/>
      <c r="GXV35" s="7"/>
      <c r="GXW35" s="7"/>
      <c r="GXX35" s="7"/>
      <c r="GXY35" s="7"/>
      <c r="GXZ35" s="7"/>
      <c r="GYA35" s="7"/>
      <c r="GYB35" s="7"/>
      <c r="GYC35" s="7"/>
      <c r="GYD35" s="7"/>
      <c r="GYE35" s="7"/>
      <c r="GYF35" s="7"/>
      <c r="GYG35" s="7"/>
      <c r="GYH35" s="7"/>
      <c r="GYI35" s="7"/>
      <c r="GYJ35" s="7"/>
      <c r="GYK35" s="7"/>
      <c r="GYL35" s="7"/>
      <c r="GYM35" s="7"/>
      <c r="GYN35" s="7"/>
      <c r="GYO35" s="7"/>
      <c r="GYP35" s="7"/>
      <c r="GYQ35" s="7"/>
      <c r="GYR35" s="7"/>
      <c r="GYS35" s="7"/>
      <c r="GYT35" s="7"/>
      <c r="GYU35" s="7"/>
      <c r="GYV35" s="7"/>
      <c r="GYW35" s="7"/>
      <c r="GYX35" s="7"/>
      <c r="GYY35" s="7"/>
      <c r="GYZ35" s="7"/>
      <c r="GZA35" s="7"/>
      <c r="GZB35" s="7"/>
      <c r="GZC35" s="7"/>
      <c r="GZD35" s="7"/>
      <c r="GZE35" s="7"/>
      <c r="GZF35" s="7"/>
      <c r="GZG35" s="7"/>
      <c r="GZH35" s="7"/>
      <c r="GZI35" s="7"/>
      <c r="GZJ35" s="7"/>
      <c r="GZK35" s="7"/>
      <c r="GZL35" s="7"/>
      <c r="GZM35" s="7"/>
      <c r="GZN35" s="7"/>
      <c r="GZO35" s="7"/>
      <c r="GZP35" s="7"/>
      <c r="GZQ35" s="7"/>
      <c r="GZR35" s="7"/>
      <c r="GZS35" s="7"/>
      <c r="GZT35" s="7"/>
      <c r="GZU35" s="7"/>
      <c r="GZV35" s="7"/>
      <c r="GZW35" s="7"/>
      <c r="GZX35" s="7"/>
      <c r="GZY35" s="7"/>
      <c r="GZZ35" s="7"/>
      <c r="HAA35" s="7"/>
      <c r="HAB35" s="7"/>
      <c r="HAC35" s="7"/>
      <c r="HAD35" s="7"/>
      <c r="HAE35" s="7"/>
      <c r="HAF35" s="7"/>
      <c r="HAG35" s="7"/>
      <c r="HAH35" s="7"/>
      <c r="HAI35" s="7"/>
      <c r="HAJ35" s="7"/>
      <c r="HAK35" s="7"/>
      <c r="HAL35" s="7"/>
      <c r="HAM35" s="7"/>
      <c r="HAN35" s="7"/>
      <c r="HAO35" s="7"/>
      <c r="HAP35" s="7"/>
      <c r="HAQ35" s="7"/>
      <c r="HAR35" s="7"/>
      <c r="HAS35" s="7"/>
      <c r="HAT35" s="7"/>
      <c r="HAU35" s="7"/>
      <c r="HAV35" s="7"/>
      <c r="HAW35" s="7"/>
      <c r="HAX35" s="7"/>
      <c r="HAY35" s="7"/>
      <c r="HAZ35" s="7"/>
      <c r="HBA35" s="7"/>
      <c r="HBB35" s="7"/>
      <c r="HBC35" s="7"/>
      <c r="HBD35" s="7"/>
      <c r="HBE35" s="7"/>
      <c r="HBF35" s="7"/>
      <c r="HBG35" s="7"/>
      <c r="HBH35" s="7"/>
      <c r="HBI35" s="7"/>
      <c r="HBJ35" s="7"/>
      <c r="HBK35" s="7"/>
      <c r="HBL35" s="7"/>
      <c r="HBM35" s="7"/>
      <c r="HBN35" s="7"/>
      <c r="HBO35" s="7"/>
      <c r="HBP35" s="7"/>
      <c r="HBQ35" s="7"/>
      <c r="HBR35" s="7"/>
      <c r="HBS35" s="7"/>
      <c r="HBT35" s="7"/>
      <c r="HBU35" s="7"/>
      <c r="HBV35" s="7"/>
      <c r="HBW35" s="7"/>
      <c r="HBX35" s="7"/>
      <c r="HBY35" s="7"/>
      <c r="HBZ35" s="7"/>
      <c r="HCA35" s="7"/>
      <c r="HCB35" s="7"/>
      <c r="HCC35" s="7"/>
      <c r="HCD35" s="7"/>
      <c r="HCE35" s="7"/>
      <c r="HCF35" s="7"/>
      <c r="HCG35" s="7"/>
      <c r="HCH35" s="7"/>
      <c r="HCI35" s="7"/>
      <c r="HCJ35" s="7"/>
      <c r="HCK35" s="7"/>
      <c r="HCL35" s="7"/>
      <c r="HCM35" s="7"/>
      <c r="HCN35" s="7"/>
      <c r="HCO35" s="7"/>
      <c r="HCP35" s="7"/>
      <c r="HCQ35" s="7"/>
      <c r="HCR35" s="7"/>
      <c r="HCS35" s="7"/>
      <c r="HCT35" s="7"/>
      <c r="HCU35" s="7"/>
      <c r="HCV35" s="7"/>
      <c r="HCW35" s="7"/>
      <c r="HCX35" s="7"/>
      <c r="HCY35" s="7"/>
      <c r="HCZ35" s="7"/>
      <c r="HDA35" s="7"/>
      <c r="HDB35" s="7"/>
      <c r="HDC35" s="7"/>
      <c r="HDD35" s="7"/>
      <c r="HDE35" s="7"/>
      <c r="HDF35" s="7"/>
      <c r="HDG35" s="7"/>
      <c r="HDH35" s="7"/>
      <c r="HDI35" s="7"/>
      <c r="HDJ35" s="7"/>
      <c r="HDK35" s="7"/>
      <c r="HDL35" s="7"/>
      <c r="HDM35" s="7"/>
      <c r="HDN35" s="7"/>
      <c r="HDO35" s="7"/>
      <c r="HDP35" s="7"/>
      <c r="HDQ35" s="7"/>
      <c r="HDR35" s="7"/>
      <c r="HDS35" s="7"/>
      <c r="HDT35" s="7"/>
      <c r="HDU35" s="7"/>
      <c r="HDV35" s="7"/>
      <c r="HDW35" s="7"/>
      <c r="HDX35" s="7"/>
      <c r="HDY35" s="7"/>
      <c r="HDZ35" s="7"/>
      <c r="HEA35" s="7"/>
      <c r="HEB35" s="7"/>
      <c r="HEC35" s="7"/>
      <c r="HED35" s="7"/>
      <c r="HEE35" s="7"/>
      <c r="HEF35" s="7"/>
      <c r="HEG35" s="7"/>
      <c r="HEH35" s="7"/>
      <c r="HEI35" s="7"/>
      <c r="HEJ35" s="7"/>
      <c r="HEK35" s="7"/>
      <c r="HEL35" s="7"/>
      <c r="HEM35" s="7"/>
      <c r="HEN35" s="7"/>
      <c r="HEO35" s="7"/>
      <c r="HEP35" s="7"/>
      <c r="HEQ35" s="7"/>
      <c r="HER35" s="7"/>
      <c r="HES35" s="7"/>
      <c r="HET35" s="7"/>
      <c r="HEU35" s="7"/>
      <c r="HEV35" s="7"/>
      <c r="HEW35" s="7"/>
      <c r="HEX35" s="7"/>
      <c r="HEY35" s="7"/>
      <c r="HEZ35" s="7"/>
      <c r="HFA35" s="7"/>
      <c r="HFB35" s="7"/>
      <c r="HFC35" s="7"/>
      <c r="HFD35" s="7"/>
      <c r="HFE35" s="7"/>
      <c r="HFF35" s="7"/>
      <c r="HFG35" s="7"/>
      <c r="HFH35" s="7"/>
      <c r="HFI35" s="7"/>
      <c r="HFJ35" s="7"/>
      <c r="HFK35" s="7"/>
      <c r="HFL35" s="7"/>
      <c r="HFM35" s="7"/>
      <c r="HFN35" s="7"/>
      <c r="HFO35" s="7"/>
      <c r="HFP35" s="7"/>
      <c r="HFQ35" s="7"/>
      <c r="HFR35" s="7"/>
      <c r="HFS35" s="7"/>
      <c r="HFT35" s="7"/>
      <c r="HFU35" s="7"/>
      <c r="HFV35" s="7"/>
      <c r="HFW35" s="7"/>
      <c r="HFX35" s="7"/>
      <c r="HFY35" s="7"/>
      <c r="HFZ35" s="7"/>
      <c r="HGA35" s="7"/>
      <c r="HGB35" s="7"/>
      <c r="HGC35" s="7"/>
      <c r="HGD35" s="7"/>
      <c r="HGE35" s="7"/>
      <c r="HGF35" s="7"/>
      <c r="HGG35" s="7"/>
      <c r="HGH35" s="7"/>
      <c r="HGI35" s="7"/>
      <c r="HGJ35" s="7"/>
      <c r="HGK35" s="7"/>
      <c r="HGL35" s="7"/>
      <c r="HGM35" s="7"/>
      <c r="HGN35" s="7"/>
      <c r="HGO35" s="7"/>
      <c r="HGP35" s="7"/>
      <c r="HGQ35" s="7"/>
      <c r="HGR35" s="7"/>
      <c r="HGS35" s="7"/>
      <c r="HGT35" s="7"/>
      <c r="HGU35" s="7"/>
      <c r="HGV35" s="7"/>
      <c r="HGW35" s="7"/>
      <c r="HGX35" s="7"/>
      <c r="HGY35" s="7"/>
      <c r="HGZ35" s="7"/>
      <c r="HHA35" s="7"/>
      <c r="HHB35" s="7"/>
      <c r="HHC35" s="7"/>
      <c r="HHD35" s="7"/>
      <c r="HHE35" s="7"/>
      <c r="HHF35" s="7"/>
      <c r="HHG35" s="7"/>
      <c r="HHH35" s="7"/>
      <c r="HHI35" s="7"/>
      <c r="HHJ35" s="7"/>
      <c r="HHK35" s="7"/>
      <c r="HHL35" s="7"/>
      <c r="HHM35" s="7"/>
      <c r="HHN35" s="7"/>
      <c r="HHO35" s="7"/>
      <c r="HHP35" s="7"/>
      <c r="HHQ35" s="7"/>
      <c r="HHR35" s="7"/>
      <c r="HHS35" s="7"/>
      <c r="HHT35" s="7"/>
      <c r="HHU35" s="7"/>
      <c r="HHV35" s="7"/>
      <c r="HHW35" s="7"/>
      <c r="HHX35" s="7"/>
      <c r="HHY35" s="7"/>
      <c r="HHZ35" s="7"/>
      <c r="HIA35" s="7"/>
      <c r="HIB35" s="7"/>
      <c r="HIC35" s="7"/>
      <c r="HID35" s="7"/>
      <c r="HIE35" s="7"/>
      <c r="HIF35" s="7"/>
      <c r="HIG35" s="7"/>
      <c r="HIH35" s="7"/>
      <c r="HII35" s="7"/>
      <c r="HIJ35" s="7"/>
      <c r="HIK35" s="7"/>
      <c r="HIL35" s="7"/>
      <c r="HIM35" s="7"/>
      <c r="HIN35" s="7"/>
      <c r="HIO35" s="7"/>
      <c r="HIP35" s="7"/>
      <c r="HIQ35" s="7"/>
      <c r="HIR35" s="7"/>
      <c r="HIS35" s="7"/>
      <c r="HIT35" s="7"/>
      <c r="HIU35" s="7"/>
      <c r="HIV35" s="7"/>
      <c r="HIW35" s="7"/>
      <c r="HIX35" s="7"/>
      <c r="HIY35" s="7"/>
      <c r="HIZ35" s="7"/>
      <c r="HJA35" s="7"/>
      <c r="HJB35" s="7"/>
      <c r="HJC35" s="7"/>
      <c r="HJD35" s="7"/>
      <c r="HJE35" s="7"/>
      <c r="HJF35" s="7"/>
      <c r="HJG35" s="7"/>
      <c r="HJH35" s="7"/>
      <c r="HJI35" s="7"/>
      <c r="HJJ35" s="7"/>
      <c r="HJK35" s="7"/>
      <c r="HJL35" s="7"/>
      <c r="HJM35" s="7"/>
      <c r="HJN35" s="7"/>
      <c r="HJO35" s="7"/>
      <c r="HJP35" s="7"/>
      <c r="HJQ35" s="7"/>
      <c r="HJR35" s="7"/>
      <c r="HJS35" s="7"/>
      <c r="HJT35" s="7"/>
      <c r="HJU35" s="7"/>
      <c r="HJV35" s="7"/>
      <c r="HJW35" s="7"/>
      <c r="HJX35" s="7"/>
      <c r="HJY35" s="7"/>
      <c r="HJZ35" s="7"/>
      <c r="HKA35" s="7"/>
      <c r="HKB35" s="7"/>
      <c r="HKC35" s="7"/>
      <c r="HKD35" s="7"/>
      <c r="HKE35" s="7"/>
      <c r="HKF35" s="7"/>
      <c r="HKG35" s="7"/>
      <c r="HKH35" s="7"/>
      <c r="HKI35" s="7"/>
      <c r="HKJ35" s="7"/>
      <c r="HKK35" s="7"/>
      <c r="HKL35" s="7"/>
      <c r="HKM35" s="7"/>
      <c r="HKN35" s="7"/>
      <c r="HKO35" s="7"/>
      <c r="HKP35" s="7"/>
      <c r="HKQ35" s="7"/>
      <c r="HKR35" s="7"/>
      <c r="HKS35" s="7"/>
      <c r="HKT35" s="7"/>
      <c r="HKU35" s="7"/>
      <c r="HKV35" s="7"/>
      <c r="HKW35" s="7"/>
      <c r="HKX35" s="7"/>
      <c r="HKY35" s="7"/>
      <c r="HKZ35" s="7"/>
      <c r="HLA35" s="7"/>
      <c r="HLB35" s="7"/>
      <c r="HLC35" s="7"/>
      <c r="HLD35" s="7"/>
      <c r="HLE35" s="7"/>
      <c r="HLF35" s="7"/>
      <c r="HLG35" s="7"/>
      <c r="HLH35" s="7"/>
      <c r="HLI35" s="7"/>
      <c r="HLJ35" s="7"/>
      <c r="HLK35" s="7"/>
      <c r="HLL35" s="7"/>
      <c r="HLM35" s="7"/>
      <c r="HLN35" s="7"/>
      <c r="HLO35" s="7"/>
      <c r="HLP35" s="7"/>
      <c r="HLQ35" s="7"/>
      <c r="HLR35" s="7"/>
      <c r="HLS35" s="7"/>
      <c r="HLT35" s="7"/>
      <c r="HLU35" s="7"/>
      <c r="HLV35" s="7"/>
      <c r="HLW35" s="7"/>
      <c r="HLX35" s="7"/>
      <c r="HLY35" s="7"/>
      <c r="HLZ35" s="7"/>
      <c r="HMA35" s="7"/>
      <c r="HMB35" s="7"/>
      <c r="HMC35" s="7"/>
      <c r="HMD35" s="7"/>
      <c r="HME35" s="7"/>
      <c r="HMF35" s="7"/>
      <c r="HMG35" s="7"/>
      <c r="HMH35" s="7"/>
      <c r="HMI35" s="7"/>
      <c r="HMJ35" s="7"/>
      <c r="HMK35" s="7"/>
      <c r="HML35" s="7"/>
      <c r="HMM35" s="7"/>
      <c r="HMN35" s="7"/>
      <c r="HMO35" s="7"/>
      <c r="HMP35" s="7"/>
      <c r="HMQ35" s="7"/>
      <c r="HMR35" s="7"/>
      <c r="HMS35" s="7"/>
      <c r="HMT35" s="7"/>
      <c r="HMU35" s="7"/>
      <c r="HMV35" s="7"/>
      <c r="HMW35" s="7"/>
      <c r="HMX35" s="7"/>
      <c r="HMY35" s="7"/>
      <c r="HMZ35" s="7"/>
      <c r="HNA35" s="7"/>
      <c r="HNB35" s="7"/>
      <c r="HNC35" s="7"/>
      <c r="HND35" s="7"/>
      <c r="HNE35" s="7"/>
      <c r="HNF35" s="7"/>
      <c r="HNG35" s="7"/>
      <c r="HNH35" s="7"/>
      <c r="HNI35" s="7"/>
      <c r="HNJ35" s="7"/>
      <c r="HNK35" s="7"/>
      <c r="HNL35" s="7"/>
      <c r="HNM35" s="7"/>
      <c r="HNN35" s="7"/>
      <c r="HNO35" s="7"/>
      <c r="HNP35" s="7"/>
      <c r="HNQ35" s="7"/>
      <c r="HNR35" s="7"/>
      <c r="HNS35" s="7"/>
      <c r="HNT35" s="7"/>
      <c r="HNU35" s="7"/>
      <c r="HNV35" s="7"/>
      <c r="HNW35" s="7"/>
      <c r="HNX35" s="7"/>
      <c r="HNY35" s="7"/>
      <c r="HNZ35" s="7"/>
      <c r="HOA35" s="7"/>
      <c r="HOB35" s="7"/>
      <c r="HOC35" s="7"/>
      <c r="HOD35" s="7"/>
      <c r="HOE35" s="7"/>
      <c r="HOF35" s="7"/>
      <c r="HOG35" s="7"/>
      <c r="HOH35" s="7"/>
      <c r="HOI35" s="7"/>
      <c r="HOJ35" s="7"/>
      <c r="HOK35" s="7"/>
      <c r="HOL35" s="7"/>
      <c r="HOM35" s="7"/>
      <c r="HON35" s="7"/>
      <c r="HOO35" s="7"/>
      <c r="HOP35" s="7"/>
      <c r="HOQ35" s="7"/>
      <c r="HOR35" s="7"/>
      <c r="HOS35" s="7"/>
      <c r="HOT35" s="7"/>
      <c r="HOU35" s="7"/>
      <c r="HOV35" s="7"/>
      <c r="HOW35" s="7"/>
      <c r="HOX35" s="7"/>
      <c r="HOY35" s="7"/>
      <c r="HOZ35" s="7"/>
      <c r="HPA35" s="7"/>
      <c r="HPB35" s="7"/>
      <c r="HPC35" s="7"/>
      <c r="HPD35" s="7"/>
      <c r="HPE35" s="7"/>
      <c r="HPF35" s="7"/>
      <c r="HPG35" s="7"/>
      <c r="HPH35" s="7"/>
      <c r="HPI35" s="7"/>
      <c r="HPJ35" s="7"/>
      <c r="HPK35" s="7"/>
      <c r="HPL35" s="7"/>
      <c r="HPM35" s="7"/>
      <c r="HPN35" s="7"/>
      <c r="HPO35" s="7"/>
      <c r="HPP35" s="7"/>
      <c r="HPQ35" s="7"/>
      <c r="HPR35" s="7"/>
      <c r="HPS35" s="7"/>
      <c r="HPT35" s="7"/>
      <c r="HPU35" s="7"/>
      <c r="HPV35" s="7"/>
      <c r="HPW35" s="7"/>
      <c r="HPX35" s="7"/>
      <c r="HPY35" s="7"/>
      <c r="HPZ35" s="7"/>
      <c r="HQA35" s="7"/>
      <c r="HQB35" s="7"/>
      <c r="HQC35" s="7"/>
      <c r="HQD35" s="7"/>
      <c r="HQE35" s="7"/>
      <c r="HQF35" s="7"/>
      <c r="HQG35" s="7"/>
      <c r="HQH35" s="7"/>
      <c r="HQI35" s="7"/>
      <c r="HQJ35" s="7"/>
      <c r="HQK35" s="7"/>
      <c r="HQL35" s="7"/>
      <c r="HQM35" s="7"/>
      <c r="HQN35" s="7"/>
      <c r="HQO35" s="7"/>
      <c r="HQP35" s="7"/>
      <c r="HQQ35" s="7"/>
      <c r="HQR35" s="7"/>
      <c r="HQS35" s="7"/>
      <c r="HQT35" s="7"/>
      <c r="HQU35" s="7"/>
      <c r="HQV35" s="7"/>
      <c r="HQW35" s="7"/>
      <c r="HQX35" s="7"/>
      <c r="HQY35" s="7"/>
      <c r="HQZ35" s="7"/>
      <c r="HRA35" s="7"/>
      <c r="HRB35" s="7"/>
      <c r="HRC35" s="7"/>
      <c r="HRD35" s="7"/>
      <c r="HRE35" s="7"/>
      <c r="HRF35" s="7"/>
      <c r="HRG35" s="7"/>
      <c r="HRH35" s="7"/>
      <c r="HRI35" s="7"/>
      <c r="HRJ35" s="7"/>
      <c r="HRK35" s="7"/>
      <c r="HRL35" s="7"/>
      <c r="HRM35" s="7"/>
      <c r="HRN35" s="7"/>
      <c r="HRO35" s="7"/>
      <c r="HRP35" s="7"/>
      <c r="HRQ35" s="7"/>
      <c r="HRR35" s="7"/>
      <c r="HRS35" s="7"/>
      <c r="HRT35" s="7"/>
      <c r="HRU35" s="7"/>
      <c r="HRV35" s="7"/>
      <c r="HRW35" s="7"/>
      <c r="HRX35" s="7"/>
      <c r="HRY35" s="7"/>
      <c r="HRZ35" s="7"/>
      <c r="HSA35" s="7"/>
      <c r="HSB35" s="7"/>
      <c r="HSC35" s="7"/>
      <c r="HSD35" s="7"/>
      <c r="HSE35" s="7"/>
      <c r="HSF35" s="7"/>
      <c r="HSG35" s="7"/>
      <c r="HSH35" s="7"/>
      <c r="HSI35" s="7"/>
      <c r="HSJ35" s="7"/>
      <c r="HSK35" s="7"/>
      <c r="HSL35" s="7"/>
      <c r="HSM35" s="7"/>
      <c r="HSN35" s="7"/>
      <c r="HSO35" s="7"/>
      <c r="HSP35" s="7"/>
      <c r="HSQ35" s="7"/>
      <c r="HSR35" s="7"/>
      <c r="HSS35" s="7"/>
      <c r="HST35" s="7"/>
      <c r="HSU35" s="7"/>
      <c r="HSV35" s="7"/>
      <c r="HSW35" s="7"/>
      <c r="HSX35" s="7"/>
      <c r="HSY35" s="7"/>
      <c r="HSZ35" s="7"/>
      <c r="HTA35" s="7"/>
      <c r="HTB35" s="7"/>
      <c r="HTC35" s="7"/>
      <c r="HTD35" s="7"/>
      <c r="HTE35" s="7"/>
      <c r="HTF35" s="7"/>
      <c r="HTG35" s="7"/>
      <c r="HTH35" s="7"/>
      <c r="HTI35" s="7"/>
      <c r="HTJ35" s="7"/>
      <c r="HTK35" s="7"/>
      <c r="HTL35" s="7"/>
      <c r="HTM35" s="7"/>
      <c r="HTN35" s="7"/>
      <c r="HTO35" s="7"/>
      <c r="HTP35" s="7"/>
      <c r="HTQ35" s="7"/>
      <c r="HTR35" s="7"/>
      <c r="HTS35" s="7"/>
      <c r="HTT35" s="7"/>
      <c r="HTU35" s="7"/>
      <c r="HTV35" s="7"/>
      <c r="HTW35" s="7"/>
      <c r="HTX35" s="7"/>
      <c r="HTY35" s="7"/>
      <c r="HTZ35" s="7"/>
      <c r="HUA35" s="7"/>
      <c r="HUB35" s="7"/>
      <c r="HUC35" s="7"/>
      <c r="HUD35" s="7"/>
      <c r="HUE35" s="7"/>
      <c r="HUF35" s="7"/>
      <c r="HUG35" s="7"/>
      <c r="HUH35" s="7"/>
      <c r="HUI35" s="7"/>
      <c r="HUJ35" s="7"/>
      <c r="HUK35" s="7"/>
      <c r="HUL35" s="7"/>
      <c r="HUM35" s="7"/>
      <c r="HUN35" s="7"/>
      <c r="HUO35" s="7"/>
      <c r="HUP35" s="7"/>
      <c r="HUQ35" s="7"/>
      <c r="HUR35" s="7"/>
      <c r="HUS35" s="7"/>
      <c r="HUT35" s="7"/>
      <c r="HUU35" s="7"/>
      <c r="HUV35" s="7"/>
      <c r="HUW35" s="7"/>
      <c r="HUX35" s="7"/>
      <c r="HUY35" s="7"/>
      <c r="HUZ35" s="7"/>
      <c r="HVA35" s="7"/>
      <c r="HVB35" s="7"/>
      <c r="HVC35" s="7"/>
      <c r="HVD35" s="7"/>
      <c r="HVE35" s="7"/>
      <c r="HVF35" s="7"/>
      <c r="HVG35" s="7"/>
      <c r="HVH35" s="7"/>
      <c r="HVI35" s="7"/>
      <c r="HVJ35" s="7"/>
      <c r="HVK35" s="7"/>
      <c r="HVL35" s="7"/>
      <c r="HVM35" s="7"/>
      <c r="HVN35" s="7"/>
      <c r="HVO35" s="7"/>
      <c r="HVP35" s="7"/>
      <c r="HVQ35" s="7"/>
      <c r="HVR35" s="7"/>
      <c r="HVS35" s="7"/>
      <c r="HVT35" s="7"/>
      <c r="HVU35" s="7"/>
      <c r="HVV35" s="7"/>
      <c r="HVW35" s="7"/>
      <c r="HVX35" s="7"/>
      <c r="HVY35" s="7"/>
      <c r="HVZ35" s="7"/>
      <c r="HWA35" s="7"/>
      <c r="HWB35" s="7"/>
      <c r="HWC35" s="7"/>
      <c r="HWD35" s="7"/>
      <c r="HWE35" s="7"/>
      <c r="HWF35" s="7"/>
      <c r="HWG35" s="7"/>
      <c r="HWH35" s="7"/>
      <c r="HWI35" s="7"/>
      <c r="HWJ35" s="7"/>
      <c r="HWK35" s="7"/>
      <c r="HWL35" s="7"/>
      <c r="HWM35" s="7"/>
      <c r="HWN35" s="7"/>
      <c r="HWO35" s="7"/>
      <c r="HWP35" s="7"/>
      <c r="HWQ35" s="7"/>
      <c r="HWR35" s="7"/>
      <c r="HWS35" s="7"/>
      <c r="HWT35" s="7"/>
      <c r="HWU35" s="7"/>
      <c r="HWV35" s="7"/>
      <c r="HWW35" s="7"/>
      <c r="HWX35" s="7"/>
      <c r="HWY35" s="7"/>
      <c r="HWZ35" s="7"/>
      <c r="HXA35" s="7"/>
      <c r="HXB35" s="7"/>
      <c r="HXC35" s="7"/>
      <c r="HXD35" s="7"/>
      <c r="HXE35" s="7"/>
      <c r="HXF35" s="7"/>
      <c r="HXG35" s="7"/>
      <c r="HXH35" s="7"/>
      <c r="HXI35" s="7"/>
      <c r="HXJ35" s="7"/>
      <c r="HXK35" s="7"/>
      <c r="HXL35" s="7"/>
      <c r="HXM35" s="7"/>
      <c r="HXN35" s="7"/>
      <c r="HXO35" s="7"/>
      <c r="HXP35" s="7"/>
      <c r="HXQ35" s="7"/>
      <c r="HXR35" s="7"/>
      <c r="HXS35" s="7"/>
      <c r="HXT35" s="7"/>
      <c r="HXU35" s="7"/>
      <c r="HXV35" s="7"/>
      <c r="HXW35" s="7"/>
      <c r="HXX35" s="7"/>
      <c r="HXY35" s="7"/>
      <c r="HXZ35" s="7"/>
      <c r="HYA35" s="7"/>
      <c r="HYB35" s="7"/>
      <c r="HYC35" s="7"/>
      <c r="HYD35" s="7"/>
      <c r="HYE35" s="7"/>
      <c r="HYF35" s="7"/>
      <c r="HYG35" s="7"/>
      <c r="HYH35" s="7"/>
      <c r="HYI35" s="7"/>
      <c r="HYJ35" s="7"/>
      <c r="HYK35" s="7"/>
      <c r="HYL35" s="7"/>
      <c r="HYM35" s="7"/>
      <c r="HYN35" s="7"/>
      <c r="HYO35" s="7"/>
      <c r="HYP35" s="7"/>
      <c r="HYQ35" s="7"/>
      <c r="HYR35" s="7"/>
      <c r="HYS35" s="7"/>
      <c r="HYT35" s="7"/>
      <c r="HYU35" s="7"/>
      <c r="HYV35" s="7"/>
      <c r="HYW35" s="7"/>
      <c r="HYX35" s="7"/>
      <c r="HYY35" s="7"/>
      <c r="HYZ35" s="7"/>
      <c r="HZA35" s="7"/>
      <c r="HZB35" s="7"/>
      <c r="HZC35" s="7"/>
      <c r="HZD35" s="7"/>
      <c r="HZE35" s="7"/>
      <c r="HZF35" s="7"/>
      <c r="HZG35" s="7"/>
      <c r="HZH35" s="7"/>
      <c r="HZI35" s="7"/>
      <c r="HZJ35" s="7"/>
      <c r="HZK35" s="7"/>
      <c r="HZL35" s="7"/>
      <c r="HZM35" s="7"/>
      <c r="HZN35" s="7"/>
      <c r="HZO35" s="7"/>
      <c r="HZP35" s="7"/>
      <c r="HZQ35" s="7"/>
      <c r="HZR35" s="7"/>
      <c r="HZS35" s="7"/>
      <c r="HZT35" s="7"/>
      <c r="HZU35" s="7"/>
      <c r="HZV35" s="7"/>
      <c r="HZW35" s="7"/>
      <c r="HZX35" s="7"/>
      <c r="HZY35" s="7"/>
      <c r="HZZ35" s="7"/>
      <c r="IAA35" s="7"/>
      <c r="IAB35" s="7"/>
      <c r="IAC35" s="7"/>
      <c r="IAD35" s="7"/>
      <c r="IAE35" s="7"/>
      <c r="IAF35" s="7"/>
      <c r="IAG35" s="7"/>
      <c r="IAH35" s="7"/>
      <c r="IAI35" s="7"/>
      <c r="IAJ35" s="7"/>
      <c r="IAK35" s="7"/>
      <c r="IAL35" s="7"/>
      <c r="IAM35" s="7"/>
      <c r="IAN35" s="7"/>
      <c r="IAO35" s="7"/>
      <c r="IAP35" s="7"/>
      <c r="IAQ35" s="7"/>
      <c r="IAR35" s="7"/>
      <c r="IAS35" s="7"/>
      <c r="IAT35" s="7"/>
      <c r="IAU35" s="7"/>
      <c r="IAV35" s="7"/>
      <c r="IAW35" s="7"/>
      <c r="IAX35" s="7"/>
      <c r="IAY35" s="7"/>
      <c r="IAZ35" s="7"/>
      <c r="IBA35" s="7"/>
      <c r="IBB35" s="7"/>
      <c r="IBC35" s="7"/>
      <c r="IBD35" s="7"/>
      <c r="IBE35" s="7"/>
      <c r="IBF35" s="7"/>
      <c r="IBG35" s="7"/>
      <c r="IBH35" s="7"/>
      <c r="IBI35" s="7"/>
      <c r="IBJ35" s="7"/>
      <c r="IBK35" s="7"/>
      <c r="IBL35" s="7"/>
      <c r="IBM35" s="7"/>
      <c r="IBN35" s="7"/>
      <c r="IBO35" s="7"/>
      <c r="IBP35" s="7"/>
      <c r="IBQ35" s="7"/>
      <c r="IBR35" s="7"/>
      <c r="IBS35" s="7"/>
      <c r="IBT35" s="7"/>
      <c r="IBU35" s="7"/>
      <c r="IBV35" s="7"/>
      <c r="IBW35" s="7"/>
      <c r="IBX35" s="7"/>
      <c r="IBY35" s="7"/>
      <c r="IBZ35" s="7"/>
      <c r="ICA35" s="7"/>
      <c r="ICB35" s="7"/>
      <c r="ICC35" s="7"/>
      <c r="ICD35" s="7"/>
      <c r="ICE35" s="7"/>
      <c r="ICF35" s="7"/>
      <c r="ICG35" s="7"/>
      <c r="ICH35" s="7"/>
      <c r="ICI35" s="7"/>
      <c r="ICJ35" s="7"/>
      <c r="ICK35" s="7"/>
      <c r="ICL35" s="7"/>
      <c r="ICM35" s="7"/>
      <c r="ICN35" s="7"/>
      <c r="ICO35" s="7"/>
      <c r="ICP35" s="7"/>
      <c r="ICQ35" s="7"/>
      <c r="ICR35" s="7"/>
      <c r="ICS35" s="7"/>
      <c r="ICT35" s="7"/>
      <c r="ICU35" s="7"/>
      <c r="ICV35" s="7"/>
      <c r="ICW35" s="7"/>
      <c r="ICX35" s="7"/>
      <c r="ICY35" s="7"/>
      <c r="ICZ35" s="7"/>
      <c r="IDA35" s="7"/>
      <c r="IDB35" s="7"/>
      <c r="IDC35" s="7"/>
      <c r="IDD35" s="7"/>
      <c r="IDE35" s="7"/>
      <c r="IDF35" s="7"/>
      <c r="IDG35" s="7"/>
      <c r="IDH35" s="7"/>
      <c r="IDI35" s="7"/>
      <c r="IDJ35" s="7"/>
      <c r="IDK35" s="7"/>
      <c r="IDL35" s="7"/>
      <c r="IDM35" s="7"/>
      <c r="IDN35" s="7"/>
      <c r="IDO35" s="7"/>
      <c r="IDP35" s="7"/>
      <c r="IDQ35" s="7"/>
      <c r="IDR35" s="7"/>
      <c r="IDS35" s="7"/>
      <c r="IDT35" s="7"/>
      <c r="IDU35" s="7"/>
      <c r="IDV35" s="7"/>
      <c r="IDW35" s="7"/>
      <c r="IDX35" s="7"/>
      <c r="IDY35" s="7"/>
      <c r="IDZ35" s="7"/>
      <c r="IEA35" s="7"/>
      <c r="IEB35" s="7"/>
      <c r="IEC35" s="7"/>
      <c r="IED35" s="7"/>
      <c r="IEE35" s="7"/>
      <c r="IEF35" s="7"/>
      <c r="IEG35" s="7"/>
      <c r="IEH35" s="7"/>
      <c r="IEI35" s="7"/>
      <c r="IEJ35" s="7"/>
      <c r="IEK35" s="7"/>
      <c r="IEL35" s="7"/>
      <c r="IEM35" s="7"/>
      <c r="IEN35" s="7"/>
      <c r="IEO35" s="7"/>
      <c r="IEP35" s="7"/>
      <c r="IEQ35" s="7"/>
      <c r="IER35" s="7"/>
      <c r="IES35" s="7"/>
      <c r="IET35" s="7"/>
      <c r="IEU35" s="7"/>
      <c r="IEV35" s="7"/>
      <c r="IEW35" s="7"/>
      <c r="IEX35" s="7"/>
      <c r="IEY35" s="7"/>
      <c r="IEZ35" s="7"/>
      <c r="IFA35" s="7"/>
      <c r="IFB35" s="7"/>
      <c r="IFC35" s="7"/>
      <c r="IFD35" s="7"/>
      <c r="IFE35" s="7"/>
      <c r="IFF35" s="7"/>
      <c r="IFG35" s="7"/>
      <c r="IFH35" s="7"/>
      <c r="IFI35" s="7"/>
      <c r="IFJ35" s="7"/>
      <c r="IFK35" s="7"/>
      <c r="IFL35" s="7"/>
      <c r="IFM35" s="7"/>
      <c r="IFN35" s="7"/>
      <c r="IFO35" s="7"/>
      <c r="IFP35" s="7"/>
      <c r="IFQ35" s="7"/>
      <c r="IFR35" s="7"/>
      <c r="IFS35" s="7"/>
      <c r="IFT35" s="7"/>
      <c r="IFU35" s="7"/>
      <c r="IFV35" s="7"/>
      <c r="IFW35" s="7"/>
      <c r="IFX35" s="7"/>
      <c r="IFY35" s="7"/>
      <c r="IFZ35" s="7"/>
      <c r="IGA35" s="7"/>
      <c r="IGB35" s="7"/>
      <c r="IGC35" s="7"/>
      <c r="IGD35" s="7"/>
      <c r="IGE35" s="7"/>
      <c r="IGF35" s="7"/>
      <c r="IGG35" s="7"/>
      <c r="IGH35" s="7"/>
      <c r="IGI35" s="7"/>
      <c r="IGJ35" s="7"/>
      <c r="IGK35" s="7"/>
      <c r="IGL35" s="7"/>
      <c r="IGM35" s="7"/>
      <c r="IGN35" s="7"/>
      <c r="IGO35" s="7"/>
      <c r="IGP35" s="7"/>
      <c r="IGQ35" s="7"/>
      <c r="IGR35" s="7"/>
      <c r="IGS35" s="7"/>
      <c r="IGT35" s="7"/>
      <c r="IGU35" s="7"/>
      <c r="IGV35" s="7"/>
      <c r="IGW35" s="7"/>
      <c r="IGX35" s="7"/>
      <c r="IGY35" s="7"/>
      <c r="IGZ35" s="7"/>
      <c r="IHA35" s="7"/>
      <c r="IHB35" s="7"/>
      <c r="IHC35" s="7"/>
      <c r="IHD35" s="7"/>
      <c r="IHE35" s="7"/>
      <c r="IHF35" s="7"/>
      <c r="IHG35" s="7"/>
      <c r="IHH35" s="7"/>
      <c r="IHI35" s="7"/>
      <c r="IHJ35" s="7"/>
      <c r="IHK35" s="7"/>
      <c r="IHL35" s="7"/>
      <c r="IHM35" s="7"/>
      <c r="IHN35" s="7"/>
      <c r="IHO35" s="7"/>
      <c r="IHP35" s="7"/>
      <c r="IHQ35" s="7"/>
      <c r="IHR35" s="7"/>
      <c r="IHS35" s="7"/>
      <c r="IHT35" s="7"/>
      <c r="IHU35" s="7"/>
      <c r="IHV35" s="7"/>
      <c r="IHW35" s="7"/>
      <c r="IHX35" s="7"/>
      <c r="IHY35" s="7"/>
      <c r="IHZ35" s="7"/>
      <c r="IIA35" s="7"/>
      <c r="IIB35" s="7"/>
      <c r="IIC35" s="7"/>
      <c r="IID35" s="7"/>
      <c r="IIE35" s="7"/>
      <c r="IIF35" s="7"/>
      <c r="IIG35" s="7"/>
      <c r="IIH35" s="7"/>
      <c r="III35" s="7"/>
      <c r="IIJ35" s="7"/>
      <c r="IIK35" s="7"/>
      <c r="IIL35" s="7"/>
      <c r="IIM35" s="7"/>
      <c r="IIN35" s="7"/>
      <c r="IIO35" s="7"/>
      <c r="IIP35" s="7"/>
      <c r="IIQ35" s="7"/>
      <c r="IIR35" s="7"/>
      <c r="IIS35" s="7"/>
      <c r="IIT35" s="7"/>
      <c r="IIU35" s="7"/>
      <c r="IIV35" s="7"/>
      <c r="IIW35" s="7"/>
      <c r="IIX35" s="7"/>
      <c r="IIY35" s="7"/>
      <c r="IIZ35" s="7"/>
      <c r="IJA35" s="7"/>
      <c r="IJB35" s="7"/>
      <c r="IJC35" s="7"/>
      <c r="IJD35" s="7"/>
      <c r="IJE35" s="7"/>
      <c r="IJF35" s="7"/>
      <c r="IJG35" s="7"/>
      <c r="IJH35" s="7"/>
      <c r="IJI35" s="7"/>
      <c r="IJJ35" s="7"/>
      <c r="IJK35" s="7"/>
      <c r="IJL35" s="7"/>
      <c r="IJM35" s="7"/>
      <c r="IJN35" s="7"/>
      <c r="IJO35" s="7"/>
      <c r="IJP35" s="7"/>
      <c r="IJQ35" s="7"/>
      <c r="IJR35" s="7"/>
      <c r="IJS35" s="7"/>
      <c r="IJT35" s="7"/>
      <c r="IJU35" s="7"/>
      <c r="IJV35" s="7"/>
      <c r="IJW35" s="7"/>
      <c r="IJX35" s="7"/>
      <c r="IJY35" s="7"/>
      <c r="IJZ35" s="7"/>
      <c r="IKA35" s="7"/>
      <c r="IKB35" s="7"/>
      <c r="IKC35" s="7"/>
      <c r="IKD35" s="7"/>
      <c r="IKE35" s="7"/>
      <c r="IKF35" s="7"/>
      <c r="IKG35" s="7"/>
      <c r="IKH35" s="7"/>
      <c r="IKI35" s="7"/>
      <c r="IKJ35" s="7"/>
      <c r="IKK35" s="7"/>
      <c r="IKL35" s="7"/>
      <c r="IKM35" s="7"/>
      <c r="IKN35" s="7"/>
      <c r="IKO35" s="7"/>
      <c r="IKP35" s="7"/>
      <c r="IKQ35" s="7"/>
      <c r="IKR35" s="7"/>
      <c r="IKS35" s="7"/>
      <c r="IKT35" s="7"/>
      <c r="IKU35" s="7"/>
      <c r="IKV35" s="7"/>
      <c r="IKW35" s="7"/>
      <c r="IKX35" s="7"/>
      <c r="IKY35" s="7"/>
      <c r="IKZ35" s="7"/>
      <c r="ILA35" s="7"/>
      <c r="ILB35" s="7"/>
      <c r="ILC35" s="7"/>
      <c r="ILD35" s="7"/>
      <c r="ILE35" s="7"/>
      <c r="ILF35" s="7"/>
      <c r="ILG35" s="7"/>
      <c r="ILH35" s="7"/>
      <c r="ILI35" s="7"/>
      <c r="ILJ35" s="7"/>
      <c r="ILK35" s="7"/>
      <c r="ILL35" s="7"/>
      <c r="ILM35" s="7"/>
      <c r="ILN35" s="7"/>
      <c r="ILO35" s="7"/>
      <c r="ILP35" s="7"/>
      <c r="ILQ35" s="7"/>
      <c r="ILR35" s="7"/>
      <c r="ILS35" s="7"/>
      <c r="ILT35" s="7"/>
      <c r="ILU35" s="7"/>
      <c r="ILV35" s="7"/>
      <c r="ILW35" s="7"/>
      <c r="ILX35" s="7"/>
      <c r="ILY35" s="7"/>
      <c r="ILZ35" s="7"/>
      <c r="IMA35" s="7"/>
      <c r="IMB35" s="7"/>
      <c r="IMC35" s="7"/>
      <c r="IMD35" s="7"/>
      <c r="IME35" s="7"/>
      <c r="IMF35" s="7"/>
      <c r="IMG35" s="7"/>
      <c r="IMH35" s="7"/>
      <c r="IMI35" s="7"/>
      <c r="IMJ35" s="7"/>
      <c r="IMK35" s="7"/>
      <c r="IML35" s="7"/>
      <c r="IMM35" s="7"/>
      <c r="IMN35" s="7"/>
      <c r="IMO35" s="7"/>
      <c r="IMP35" s="7"/>
      <c r="IMQ35" s="7"/>
      <c r="IMR35" s="7"/>
      <c r="IMS35" s="7"/>
      <c r="IMT35" s="7"/>
      <c r="IMU35" s="7"/>
      <c r="IMV35" s="7"/>
      <c r="IMW35" s="7"/>
      <c r="IMX35" s="7"/>
      <c r="IMY35" s="7"/>
      <c r="IMZ35" s="7"/>
      <c r="INA35" s="7"/>
      <c r="INB35" s="7"/>
      <c r="INC35" s="7"/>
      <c r="IND35" s="7"/>
      <c r="INE35" s="7"/>
      <c r="INF35" s="7"/>
      <c r="ING35" s="7"/>
      <c r="INH35" s="7"/>
      <c r="INI35" s="7"/>
      <c r="INJ35" s="7"/>
      <c r="INK35" s="7"/>
      <c r="INL35" s="7"/>
      <c r="INM35" s="7"/>
      <c r="INN35" s="7"/>
      <c r="INO35" s="7"/>
      <c r="INP35" s="7"/>
      <c r="INQ35" s="7"/>
      <c r="INR35" s="7"/>
      <c r="INS35" s="7"/>
      <c r="INT35" s="7"/>
      <c r="INU35" s="7"/>
      <c r="INV35" s="7"/>
      <c r="INW35" s="7"/>
      <c r="INX35" s="7"/>
      <c r="INY35" s="7"/>
      <c r="INZ35" s="7"/>
      <c r="IOA35" s="7"/>
      <c r="IOB35" s="7"/>
      <c r="IOC35" s="7"/>
      <c r="IOD35" s="7"/>
      <c r="IOE35" s="7"/>
      <c r="IOF35" s="7"/>
      <c r="IOG35" s="7"/>
      <c r="IOH35" s="7"/>
      <c r="IOI35" s="7"/>
      <c r="IOJ35" s="7"/>
      <c r="IOK35" s="7"/>
      <c r="IOL35" s="7"/>
      <c r="IOM35" s="7"/>
      <c r="ION35" s="7"/>
      <c r="IOO35" s="7"/>
      <c r="IOP35" s="7"/>
      <c r="IOQ35" s="7"/>
      <c r="IOR35" s="7"/>
      <c r="IOS35" s="7"/>
      <c r="IOT35" s="7"/>
      <c r="IOU35" s="7"/>
      <c r="IOV35" s="7"/>
      <c r="IOW35" s="7"/>
      <c r="IOX35" s="7"/>
      <c r="IOY35" s="7"/>
      <c r="IOZ35" s="7"/>
      <c r="IPA35" s="7"/>
      <c r="IPB35" s="7"/>
      <c r="IPC35" s="7"/>
      <c r="IPD35" s="7"/>
      <c r="IPE35" s="7"/>
      <c r="IPF35" s="7"/>
      <c r="IPG35" s="7"/>
      <c r="IPH35" s="7"/>
      <c r="IPI35" s="7"/>
      <c r="IPJ35" s="7"/>
      <c r="IPK35" s="7"/>
      <c r="IPL35" s="7"/>
      <c r="IPM35" s="7"/>
      <c r="IPN35" s="7"/>
      <c r="IPO35" s="7"/>
      <c r="IPP35" s="7"/>
      <c r="IPQ35" s="7"/>
      <c r="IPR35" s="7"/>
      <c r="IPS35" s="7"/>
      <c r="IPT35" s="7"/>
      <c r="IPU35" s="7"/>
      <c r="IPV35" s="7"/>
      <c r="IPW35" s="7"/>
      <c r="IPX35" s="7"/>
      <c r="IPY35" s="7"/>
      <c r="IPZ35" s="7"/>
      <c r="IQA35" s="7"/>
      <c r="IQB35" s="7"/>
      <c r="IQC35" s="7"/>
      <c r="IQD35" s="7"/>
      <c r="IQE35" s="7"/>
      <c r="IQF35" s="7"/>
      <c r="IQG35" s="7"/>
      <c r="IQH35" s="7"/>
      <c r="IQI35" s="7"/>
      <c r="IQJ35" s="7"/>
      <c r="IQK35" s="7"/>
      <c r="IQL35" s="7"/>
      <c r="IQM35" s="7"/>
      <c r="IQN35" s="7"/>
      <c r="IQO35" s="7"/>
      <c r="IQP35" s="7"/>
      <c r="IQQ35" s="7"/>
      <c r="IQR35" s="7"/>
      <c r="IQS35" s="7"/>
      <c r="IQT35" s="7"/>
      <c r="IQU35" s="7"/>
      <c r="IQV35" s="7"/>
      <c r="IQW35" s="7"/>
      <c r="IQX35" s="7"/>
      <c r="IQY35" s="7"/>
      <c r="IQZ35" s="7"/>
      <c r="IRA35" s="7"/>
      <c r="IRB35" s="7"/>
      <c r="IRC35" s="7"/>
      <c r="IRD35" s="7"/>
      <c r="IRE35" s="7"/>
      <c r="IRF35" s="7"/>
      <c r="IRG35" s="7"/>
      <c r="IRH35" s="7"/>
      <c r="IRI35" s="7"/>
      <c r="IRJ35" s="7"/>
      <c r="IRK35" s="7"/>
      <c r="IRL35" s="7"/>
      <c r="IRM35" s="7"/>
      <c r="IRN35" s="7"/>
      <c r="IRO35" s="7"/>
      <c r="IRP35" s="7"/>
      <c r="IRQ35" s="7"/>
      <c r="IRR35" s="7"/>
      <c r="IRS35" s="7"/>
      <c r="IRT35" s="7"/>
      <c r="IRU35" s="7"/>
      <c r="IRV35" s="7"/>
      <c r="IRW35" s="7"/>
      <c r="IRX35" s="7"/>
      <c r="IRY35" s="7"/>
      <c r="IRZ35" s="7"/>
      <c r="ISA35" s="7"/>
      <c r="ISB35" s="7"/>
      <c r="ISC35" s="7"/>
      <c r="ISD35" s="7"/>
      <c r="ISE35" s="7"/>
      <c r="ISF35" s="7"/>
      <c r="ISG35" s="7"/>
      <c r="ISH35" s="7"/>
      <c r="ISI35" s="7"/>
      <c r="ISJ35" s="7"/>
      <c r="ISK35" s="7"/>
      <c r="ISL35" s="7"/>
      <c r="ISM35" s="7"/>
      <c r="ISN35" s="7"/>
      <c r="ISO35" s="7"/>
      <c r="ISP35" s="7"/>
      <c r="ISQ35" s="7"/>
      <c r="ISR35" s="7"/>
      <c r="ISS35" s="7"/>
      <c r="IST35" s="7"/>
      <c r="ISU35" s="7"/>
      <c r="ISV35" s="7"/>
      <c r="ISW35" s="7"/>
      <c r="ISX35" s="7"/>
      <c r="ISY35" s="7"/>
      <c r="ISZ35" s="7"/>
      <c r="ITA35" s="7"/>
      <c r="ITB35" s="7"/>
      <c r="ITC35" s="7"/>
      <c r="ITD35" s="7"/>
      <c r="ITE35" s="7"/>
      <c r="ITF35" s="7"/>
      <c r="ITG35" s="7"/>
      <c r="ITH35" s="7"/>
      <c r="ITI35" s="7"/>
      <c r="ITJ35" s="7"/>
      <c r="ITK35" s="7"/>
      <c r="ITL35" s="7"/>
      <c r="ITM35" s="7"/>
      <c r="ITN35" s="7"/>
      <c r="ITO35" s="7"/>
      <c r="ITP35" s="7"/>
      <c r="ITQ35" s="7"/>
      <c r="ITR35" s="7"/>
      <c r="ITS35" s="7"/>
      <c r="ITT35" s="7"/>
      <c r="ITU35" s="7"/>
      <c r="ITV35" s="7"/>
      <c r="ITW35" s="7"/>
      <c r="ITX35" s="7"/>
      <c r="ITY35" s="7"/>
      <c r="ITZ35" s="7"/>
      <c r="IUA35" s="7"/>
      <c r="IUB35" s="7"/>
      <c r="IUC35" s="7"/>
      <c r="IUD35" s="7"/>
      <c r="IUE35" s="7"/>
      <c r="IUF35" s="7"/>
      <c r="IUG35" s="7"/>
      <c r="IUH35" s="7"/>
      <c r="IUI35" s="7"/>
      <c r="IUJ35" s="7"/>
      <c r="IUK35" s="7"/>
      <c r="IUL35" s="7"/>
      <c r="IUM35" s="7"/>
      <c r="IUN35" s="7"/>
      <c r="IUO35" s="7"/>
      <c r="IUP35" s="7"/>
      <c r="IUQ35" s="7"/>
      <c r="IUR35" s="7"/>
      <c r="IUS35" s="7"/>
      <c r="IUT35" s="7"/>
      <c r="IUU35" s="7"/>
      <c r="IUV35" s="7"/>
      <c r="IUW35" s="7"/>
      <c r="IUX35" s="7"/>
      <c r="IUY35" s="7"/>
      <c r="IUZ35" s="7"/>
      <c r="IVA35" s="7"/>
      <c r="IVB35" s="7"/>
      <c r="IVC35" s="7"/>
      <c r="IVD35" s="7"/>
      <c r="IVE35" s="7"/>
      <c r="IVF35" s="7"/>
      <c r="IVG35" s="7"/>
      <c r="IVH35" s="7"/>
      <c r="IVI35" s="7"/>
      <c r="IVJ35" s="7"/>
      <c r="IVK35" s="7"/>
      <c r="IVL35" s="7"/>
      <c r="IVM35" s="7"/>
      <c r="IVN35" s="7"/>
      <c r="IVO35" s="7"/>
      <c r="IVP35" s="7"/>
      <c r="IVQ35" s="7"/>
      <c r="IVR35" s="7"/>
      <c r="IVS35" s="7"/>
      <c r="IVT35" s="7"/>
      <c r="IVU35" s="7"/>
      <c r="IVV35" s="7"/>
      <c r="IVW35" s="7"/>
      <c r="IVX35" s="7"/>
      <c r="IVY35" s="7"/>
      <c r="IVZ35" s="7"/>
      <c r="IWA35" s="7"/>
      <c r="IWB35" s="7"/>
      <c r="IWC35" s="7"/>
      <c r="IWD35" s="7"/>
      <c r="IWE35" s="7"/>
      <c r="IWF35" s="7"/>
      <c r="IWG35" s="7"/>
      <c r="IWH35" s="7"/>
      <c r="IWI35" s="7"/>
      <c r="IWJ35" s="7"/>
      <c r="IWK35" s="7"/>
      <c r="IWL35" s="7"/>
      <c r="IWM35" s="7"/>
      <c r="IWN35" s="7"/>
      <c r="IWO35" s="7"/>
      <c r="IWP35" s="7"/>
      <c r="IWQ35" s="7"/>
      <c r="IWR35" s="7"/>
      <c r="IWS35" s="7"/>
      <c r="IWT35" s="7"/>
      <c r="IWU35" s="7"/>
      <c r="IWV35" s="7"/>
      <c r="IWW35" s="7"/>
      <c r="IWX35" s="7"/>
      <c r="IWY35" s="7"/>
      <c r="IWZ35" s="7"/>
      <c r="IXA35" s="7"/>
      <c r="IXB35" s="7"/>
      <c r="IXC35" s="7"/>
      <c r="IXD35" s="7"/>
      <c r="IXE35" s="7"/>
      <c r="IXF35" s="7"/>
      <c r="IXG35" s="7"/>
      <c r="IXH35" s="7"/>
      <c r="IXI35" s="7"/>
      <c r="IXJ35" s="7"/>
      <c r="IXK35" s="7"/>
      <c r="IXL35" s="7"/>
      <c r="IXM35" s="7"/>
      <c r="IXN35" s="7"/>
      <c r="IXO35" s="7"/>
      <c r="IXP35" s="7"/>
      <c r="IXQ35" s="7"/>
      <c r="IXR35" s="7"/>
      <c r="IXS35" s="7"/>
      <c r="IXT35" s="7"/>
      <c r="IXU35" s="7"/>
      <c r="IXV35" s="7"/>
      <c r="IXW35" s="7"/>
      <c r="IXX35" s="7"/>
      <c r="IXY35" s="7"/>
      <c r="IXZ35" s="7"/>
      <c r="IYA35" s="7"/>
      <c r="IYB35" s="7"/>
      <c r="IYC35" s="7"/>
      <c r="IYD35" s="7"/>
      <c r="IYE35" s="7"/>
      <c r="IYF35" s="7"/>
      <c r="IYG35" s="7"/>
      <c r="IYH35" s="7"/>
      <c r="IYI35" s="7"/>
      <c r="IYJ35" s="7"/>
      <c r="IYK35" s="7"/>
      <c r="IYL35" s="7"/>
      <c r="IYM35" s="7"/>
      <c r="IYN35" s="7"/>
      <c r="IYO35" s="7"/>
      <c r="IYP35" s="7"/>
      <c r="IYQ35" s="7"/>
      <c r="IYR35" s="7"/>
      <c r="IYS35" s="7"/>
      <c r="IYT35" s="7"/>
      <c r="IYU35" s="7"/>
      <c r="IYV35" s="7"/>
      <c r="IYW35" s="7"/>
      <c r="IYX35" s="7"/>
      <c r="IYY35" s="7"/>
      <c r="IYZ35" s="7"/>
      <c r="IZA35" s="7"/>
      <c r="IZB35" s="7"/>
      <c r="IZC35" s="7"/>
      <c r="IZD35" s="7"/>
      <c r="IZE35" s="7"/>
      <c r="IZF35" s="7"/>
      <c r="IZG35" s="7"/>
      <c r="IZH35" s="7"/>
      <c r="IZI35" s="7"/>
      <c r="IZJ35" s="7"/>
      <c r="IZK35" s="7"/>
      <c r="IZL35" s="7"/>
      <c r="IZM35" s="7"/>
      <c r="IZN35" s="7"/>
      <c r="IZO35" s="7"/>
      <c r="IZP35" s="7"/>
      <c r="IZQ35" s="7"/>
      <c r="IZR35" s="7"/>
      <c r="IZS35" s="7"/>
      <c r="IZT35" s="7"/>
      <c r="IZU35" s="7"/>
      <c r="IZV35" s="7"/>
      <c r="IZW35" s="7"/>
      <c r="IZX35" s="7"/>
      <c r="IZY35" s="7"/>
      <c r="IZZ35" s="7"/>
      <c r="JAA35" s="7"/>
      <c r="JAB35" s="7"/>
      <c r="JAC35" s="7"/>
      <c r="JAD35" s="7"/>
      <c r="JAE35" s="7"/>
      <c r="JAF35" s="7"/>
      <c r="JAG35" s="7"/>
      <c r="JAH35" s="7"/>
      <c r="JAI35" s="7"/>
      <c r="JAJ35" s="7"/>
      <c r="JAK35" s="7"/>
      <c r="JAL35" s="7"/>
      <c r="JAM35" s="7"/>
      <c r="JAN35" s="7"/>
      <c r="JAO35" s="7"/>
      <c r="JAP35" s="7"/>
      <c r="JAQ35" s="7"/>
      <c r="JAR35" s="7"/>
      <c r="JAS35" s="7"/>
      <c r="JAT35" s="7"/>
      <c r="JAU35" s="7"/>
      <c r="JAV35" s="7"/>
      <c r="JAW35" s="7"/>
      <c r="JAX35" s="7"/>
      <c r="JAY35" s="7"/>
      <c r="JAZ35" s="7"/>
      <c r="JBA35" s="7"/>
      <c r="JBB35" s="7"/>
      <c r="JBC35" s="7"/>
      <c r="JBD35" s="7"/>
      <c r="JBE35" s="7"/>
      <c r="JBF35" s="7"/>
      <c r="JBG35" s="7"/>
      <c r="JBH35" s="7"/>
      <c r="JBI35" s="7"/>
      <c r="JBJ35" s="7"/>
      <c r="JBK35" s="7"/>
      <c r="JBL35" s="7"/>
      <c r="JBM35" s="7"/>
      <c r="JBN35" s="7"/>
      <c r="JBO35" s="7"/>
      <c r="JBP35" s="7"/>
      <c r="JBQ35" s="7"/>
      <c r="JBR35" s="7"/>
      <c r="JBS35" s="7"/>
      <c r="JBT35" s="7"/>
      <c r="JBU35" s="7"/>
      <c r="JBV35" s="7"/>
      <c r="JBW35" s="7"/>
      <c r="JBX35" s="7"/>
      <c r="JBY35" s="7"/>
      <c r="JBZ35" s="7"/>
      <c r="JCA35" s="7"/>
      <c r="JCB35" s="7"/>
      <c r="JCC35" s="7"/>
      <c r="JCD35" s="7"/>
      <c r="JCE35" s="7"/>
      <c r="JCF35" s="7"/>
      <c r="JCG35" s="7"/>
      <c r="JCH35" s="7"/>
      <c r="JCI35" s="7"/>
      <c r="JCJ35" s="7"/>
      <c r="JCK35" s="7"/>
      <c r="JCL35" s="7"/>
      <c r="JCM35" s="7"/>
      <c r="JCN35" s="7"/>
      <c r="JCO35" s="7"/>
      <c r="JCP35" s="7"/>
      <c r="JCQ35" s="7"/>
      <c r="JCR35" s="7"/>
      <c r="JCS35" s="7"/>
      <c r="JCT35" s="7"/>
      <c r="JCU35" s="7"/>
      <c r="JCV35" s="7"/>
      <c r="JCW35" s="7"/>
      <c r="JCX35" s="7"/>
      <c r="JCY35" s="7"/>
      <c r="JCZ35" s="7"/>
      <c r="JDA35" s="7"/>
      <c r="JDB35" s="7"/>
      <c r="JDC35" s="7"/>
      <c r="JDD35" s="7"/>
      <c r="JDE35" s="7"/>
      <c r="JDF35" s="7"/>
      <c r="JDG35" s="7"/>
      <c r="JDH35" s="7"/>
      <c r="JDI35" s="7"/>
      <c r="JDJ35" s="7"/>
      <c r="JDK35" s="7"/>
      <c r="JDL35" s="7"/>
      <c r="JDM35" s="7"/>
      <c r="JDN35" s="7"/>
      <c r="JDO35" s="7"/>
      <c r="JDP35" s="7"/>
      <c r="JDQ35" s="7"/>
      <c r="JDR35" s="7"/>
      <c r="JDS35" s="7"/>
      <c r="JDT35" s="7"/>
      <c r="JDU35" s="7"/>
      <c r="JDV35" s="7"/>
      <c r="JDW35" s="7"/>
      <c r="JDX35" s="7"/>
      <c r="JDY35" s="7"/>
      <c r="JDZ35" s="7"/>
      <c r="JEA35" s="7"/>
      <c r="JEB35" s="7"/>
      <c r="JEC35" s="7"/>
      <c r="JED35" s="7"/>
      <c r="JEE35" s="7"/>
      <c r="JEF35" s="7"/>
      <c r="JEG35" s="7"/>
      <c r="JEH35" s="7"/>
      <c r="JEI35" s="7"/>
      <c r="JEJ35" s="7"/>
      <c r="JEK35" s="7"/>
      <c r="JEL35" s="7"/>
      <c r="JEM35" s="7"/>
      <c r="JEN35" s="7"/>
      <c r="JEO35" s="7"/>
      <c r="JEP35" s="7"/>
      <c r="JEQ35" s="7"/>
      <c r="JER35" s="7"/>
      <c r="JES35" s="7"/>
      <c r="JET35" s="7"/>
      <c r="JEU35" s="7"/>
      <c r="JEV35" s="7"/>
      <c r="JEW35" s="7"/>
      <c r="JEX35" s="7"/>
      <c r="JEY35" s="7"/>
      <c r="JEZ35" s="7"/>
      <c r="JFA35" s="7"/>
      <c r="JFB35" s="7"/>
      <c r="JFC35" s="7"/>
      <c r="JFD35" s="7"/>
      <c r="JFE35" s="7"/>
      <c r="JFF35" s="7"/>
      <c r="JFG35" s="7"/>
      <c r="JFH35" s="7"/>
      <c r="JFI35" s="7"/>
      <c r="JFJ35" s="7"/>
      <c r="JFK35" s="7"/>
      <c r="JFL35" s="7"/>
      <c r="JFM35" s="7"/>
      <c r="JFN35" s="7"/>
      <c r="JFO35" s="7"/>
      <c r="JFP35" s="7"/>
      <c r="JFQ35" s="7"/>
      <c r="JFR35" s="7"/>
      <c r="JFS35" s="7"/>
      <c r="JFT35" s="7"/>
      <c r="JFU35" s="7"/>
      <c r="JFV35" s="7"/>
      <c r="JFW35" s="7"/>
      <c r="JFX35" s="7"/>
      <c r="JFY35" s="7"/>
      <c r="JFZ35" s="7"/>
      <c r="JGA35" s="7"/>
      <c r="JGB35" s="7"/>
      <c r="JGC35" s="7"/>
      <c r="JGD35" s="7"/>
      <c r="JGE35" s="7"/>
      <c r="JGF35" s="7"/>
      <c r="JGG35" s="7"/>
      <c r="JGH35" s="7"/>
      <c r="JGI35" s="7"/>
      <c r="JGJ35" s="7"/>
      <c r="JGK35" s="7"/>
      <c r="JGL35" s="7"/>
      <c r="JGM35" s="7"/>
      <c r="JGN35" s="7"/>
      <c r="JGO35" s="7"/>
      <c r="JGP35" s="7"/>
      <c r="JGQ35" s="7"/>
      <c r="JGR35" s="7"/>
      <c r="JGS35" s="7"/>
      <c r="JGT35" s="7"/>
      <c r="JGU35" s="7"/>
      <c r="JGV35" s="7"/>
      <c r="JGW35" s="7"/>
      <c r="JGX35" s="7"/>
      <c r="JGY35" s="7"/>
      <c r="JGZ35" s="7"/>
      <c r="JHA35" s="7"/>
      <c r="JHB35" s="7"/>
      <c r="JHC35" s="7"/>
      <c r="JHD35" s="7"/>
      <c r="JHE35" s="7"/>
      <c r="JHF35" s="7"/>
      <c r="JHG35" s="7"/>
      <c r="JHH35" s="7"/>
      <c r="JHI35" s="7"/>
      <c r="JHJ35" s="7"/>
      <c r="JHK35" s="7"/>
      <c r="JHL35" s="7"/>
      <c r="JHM35" s="7"/>
      <c r="JHN35" s="7"/>
      <c r="JHO35" s="7"/>
      <c r="JHP35" s="7"/>
      <c r="JHQ35" s="7"/>
      <c r="JHR35" s="7"/>
      <c r="JHS35" s="7"/>
      <c r="JHT35" s="7"/>
      <c r="JHU35" s="7"/>
      <c r="JHV35" s="7"/>
      <c r="JHW35" s="7"/>
      <c r="JHX35" s="7"/>
      <c r="JHY35" s="7"/>
      <c r="JHZ35" s="7"/>
      <c r="JIA35" s="7"/>
      <c r="JIB35" s="7"/>
      <c r="JIC35" s="7"/>
      <c r="JID35" s="7"/>
      <c r="JIE35" s="7"/>
      <c r="JIF35" s="7"/>
      <c r="JIG35" s="7"/>
      <c r="JIH35" s="7"/>
      <c r="JII35" s="7"/>
      <c r="JIJ35" s="7"/>
      <c r="JIK35" s="7"/>
      <c r="JIL35" s="7"/>
      <c r="JIM35" s="7"/>
      <c r="JIN35" s="7"/>
      <c r="JIO35" s="7"/>
      <c r="JIP35" s="7"/>
      <c r="JIQ35" s="7"/>
      <c r="JIR35" s="7"/>
      <c r="JIS35" s="7"/>
      <c r="JIT35" s="7"/>
      <c r="JIU35" s="7"/>
      <c r="JIV35" s="7"/>
      <c r="JIW35" s="7"/>
      <c r="JIX35" s="7"/>
      <c r="JIY35" s="7"/>
      <c r="JIZ35" s="7"/>
      <c r="JJA35" s="7"/>
      <c r="JJB35" s="7"/>
      <c r="JJC35" s="7"/>
      <c r="JJD35" s="7"/>
      <c r="JJE35" s="7"/>
      <c r="JJF35" s="7"/>
      <c r="JJG35" s="7"/>
      <c r="JJH35" s="7"/>
      <c r="JJI35" s="7"/>
      <c r="JJJ35" s="7"/>
      <c r="JJK35" s="7"/>
      <c r="JJL35" s="7"/>
      <c r="JJM35" s="7"/>
      <c r="JJN35" s="7"/>
      <c r="JJO35" s="7"/>
      <c r="JJP35" s="7"/>
      <c r="JJQ35" s="7"/>
      <c r="JJR35" s="7"/>
      <c r="JJS35" s="7"/>
      <c r="JJT35" s="7"/>
      <c r="JJU35" s="7"/>
      <c r="JJV35" s="7"/>
      <c r="JJW35" s="7"/>
      <c r="JJX35" s="7"/>
      <c r="JJY35" s="7"/>
      <c r="JJZ35" s="7"/>
      <c r="JKA35" s="7"/>
      <c r="JKB35" s="7"/>
      <c r="JKC35" s="7"/>
      <c r="JKD35" s="7"/>
      <c r="JKE35" s="7"/>
      <c r="JKF35" s="7"/>
      <c r="JKG35" s="7"/>
      <c r="JKH35" s="7"/>
      <c r="JKI35" s="7"/>
      <c r="JKJ35" s="7"/>
      <c r="JKK35" s="7"/>
      <c r="JKL35" s="7"/>
      <c r="JKM35" s="7"/>
      <c r="JKN35" s="7"/>
      <c r="JKO35" s="7"/>
      <c r="JKP35" s="7"/>
      <c r="JKQ35" s="7"/>
      <c r="JKR35" s="7"/>
      <c r="JKS35" s="7"/>
      <c r="JKT35" s="7"/>
      <c r="JKU35" s="7"/>
      <c r="JKV35" s="7"/>
      <c r="JKW35" s="7"/>
      <c r="JKX35" s="7"/>
      <c r="JKY35" s="7"/>
      <c r="JKZ35" s="7"/>
      <c r="JLA35" s="7"/>
      <c r="JLB35" s="7"/>
      <c r="JLC35" s="7"/>
      <c r="JLD35" s="7"/>
      <c r="JLE35" s="7"/>
      <c r="JLF35" s="7"/>
      <c r="JLG35" s="7"/>
      <c r="JLH35" s="7"/>
      <c r="JLI35" s="7"/>
      <c r="JLJ35" s="7"/>
      <c r="JLK35" s="7"/>
      <c r="JLL35" s="7"/>
      <c r="JLM35" s="7"/>
      <c r="JLN35" s="7"/>
      <c r="JLO35" s="7"/>
      <c r="JLP35" s="7"/>
      <c r="JLQ35" s="7"/>
      <c r="JLR35" s="7"/>
      <c r="JLS35" s="7"/>
      <c r="JLT35" s="7"/>
      <c r="JLU35" s="7"/>
      <c r="JLV35" s="7"/>
      <c r="JLW35" s="7"/>
      <c r="JLX35" s="7"/>
      <c r="JLY35" s="7"/>
      <c r="JLZ35" s="7"/>
      <c r="JMA35" s="7"/>
      <c r="JMB35" s="7"/>
      <c r="JMC35" s="7"/>
      <c r="JMD35" s="7"/>
      <c r="JME35" s="7"/>
      <c r="JMF35" s="7"/>
      <c r="JMG35" s="7"/>
      <c r="JMH35" s="7"/>
      <c r="JMI35" s="7"/>
      <c r="JMJ35" s="7"/>
      <c r="JMK35" s="7"/>
      <c r="JML35" s="7"/>
      <c r="JMM35" s="7"/>
      <c r="JMN35" s="7"/>
      <c r="JMO35" s="7"/>
      <c r="JMP35" s="7"/>
      <c r="JMQ35" s="7"/>
      <c r="JMR35" s="7"/>
      <c r="JMS35" s="7"/>
      <c r="JMT35" s="7"/>
      <c r="JMU35" s="7"/>
      <c r="JMV35" s="7"/>
      <c r="JMW35" s="7"/>
      <c r="JMX35" s="7"/>
      <c r="JMY35" s="7"/>
      <c r="JMZ35" s="7"/>
      <c r="JNA35" s="7"/>
      <c r="JNB35" s="7"/>
      <c r="JNC35" s="7"/>
      <c r="JND35" s="7"/>
      <c r="JNE35" s="7"/>
      <c r="JNF35" s="7"/>
      <c r="JNG35" s="7"/>
      <c r="JNH35" s="7"/>
      <c r="JNI35" s="7"/>
      <c r="JNJ35" s="7"/>
      <c r="JNK35" s="7"/>
      <c r="JNL35" s="7"/>
      <c r="JNM35" s="7"/>
      <c r="JNN35" s="7"/>
      <c r="JNO35" s="7"/>
      <c r="JNP35" s="7"/>
      <c r="JNQ35" s="7"/>
      <c r="JNR35" s="7"/>
      <c r="JNS35" s="7"/>
      <c r="JNT35" s="7"/>
      <c r="JNU35" s="7"/>
      <c r="JNV35" s="7"/>
      <c r="JNW35" s="7"/>
      <c r="JNX35" s="7"/>
      <c r="JNY35" s="7"/>
      <c r="JNZ35" s="7"/>
      <c r="JOA35" s="7"/>
      <c r="JOB35" s="7"/>
      <c r="JOC35" s="7"/>
      <c r="JOD35" s="7"/>
      <c r="JOE35" s="7"/>
      <c r="JOF35" s="7"/>
      <c r="JOG35" s="7"/>
      <c r="JOH35" s="7"/>
      <c r="JOI35" s="7"/>
      <c r="JOJ35" s="7"/>
      <c r="JOK35" s="7"/>
      <c r="JOL35" s="7"/>
      <c r="JOM35" s="7"/>
      <c r="JON35" s="7"/>
      <c r="JOO35" s="7"/>
      <c r="JOP35" s="7"/>
      <c r="JOQ35" s="7"/>
      <c r="JOR35" s="7"/>
      <c r="JOS35" s="7"/>
      <c r="JOT35" s="7"/>
      <c r="JOU35" s="7"/>
      <c r="JOV35" s="7"/>
      <c r="JOW35" s="7"/>
      <c r="JOX35" s="7"/>
      <c r="JOY35" s="7"/>
      <c r="JOZ35" s="7"/>
      <c r="JPA35" s="7"/>
      <c r="JPB35" s="7"/>
      <c r="JPC35" s="7"/>
      <c r="JPD35" s="7"/>
      <c r="JPE35" s="7"/>
      <c r="JPF35" s="7"/>
      <c r="JPG35" s="7"/>
      <c r="JPH35" s="7"/>
      <c r="JPI35" s="7"/>
      <c r="JPJ35" s="7"/>
      <c r="JPK35" s="7"/>
      <c r="JPL35" s="7"/>
      <c r="JPM35" s="7"/>
      <c r="JPN35" s="7"/>
      <c r="JPO35" s="7"/>
      <c r="JPP35" s="7"/>
      <c r="JPQ35" s="7"/>
      <c r="JPR35" s="7"/>
      <c r="JPS35" s="7"/>
      <c r="JPT35" s="7"/>
      <c r="JPU35" s="7"/>
      <c r="JPV35" s="7"/>
      <c r="JPW35" s="7"/>
      <c r="JPX35" s="7"/>
      <c r="JPY35" s="7"/>
      <c r="JPZ35" s="7"/>
      <c r="JQA35" s="7"/>
      <c r="JQB35" s="7"/>
      <c r="JQC35" s="7"/>
      <c r="JQD35" s="7"/>
      <c r="JQE35" s="7"/>
      <c r="JQF35" s="7"/>
      <c r="JQG35" s="7"/>
      <c r="JQH35" s="7"/>
      <c r="JQI35" s="7"/>
      <c r="JQJ35" s="7"/>
      <c r="JQK35" s="7"/>
      <c r="JQL35" s="7"/>
      <c r="JQM35" s="7"/>
      <c r="JQN35" s="7"/>
      <c r="JQO35" s="7"/>
      <c r="JQP35" s="7"/>
      <c r="JQQ35" s="7"/>
      <c r="JQR35" s="7"/>
      <c r="JQS35" s="7"/>
      <c r="JQT35" s="7"/>
      <c r="JQU35" s="7"/>
      <c r="JQV35" s="7"/>
      <c r="JQW35" s="7"/>
      <c r="JQX35" s="7"/>
      <c r="JQY35" s="7"/>
      <c r="JQZ35" s="7"/>
      <c r="JRA35" s="7"/>
      <c r="JRB35" s="7"/>
      <c r="JRC35" s="7"/>
      <c r="JRD35" s="7"/>
      <c r="JRE35" s="7"/>
      <c r="JRF35" s="7"/>
      <c r="JRG35" s="7"/>
      <c r="JRH35" s="7"/>
      <c r="JRI35" s="7"/>
      <c r="JRJ35" s="7"/>
      <c r="JRK35" s="7"/>
      <c r="JRL35" s="7"/>
      <c r="JRM35" s="7"/>
      <c r="JRN35" s="7"/>
      <c r="JRO35" s="7"/>
      <c r="JRP35" s="7"/>
      <c r="JRQ35" s="7"/>
      <c r="JRR35" s="7"/>
      <c r="JRS35" s="7"/>
      <c r="JRT35" s="7"/>
      <c r="JRU35" s="7"/>
      <c r="JRV35" s="7"/>
      <c r="JRW35" s="7"/>
      <c r="JRX35" s="7"/>
      <c r="JRY35" s="7"/>
      <c r="JRZ35" s="7"/>
      <c r="JSA35" s="7"/>
      <c r="JSB35" s="7"/>
      <c r="JSC35" s="7"/>
      <c r="JSD35" s="7"/>
      <c r="JSE35" s="7"/>
      <c r="JSF35" s="7"/>
      <c r="JSG35" s="7"/>
      <c r="JSH35" s="7"/>
      <c r="JSI35" s="7"/>
      <c r="JSJ35" s="7"/>
      <c r="JSK35" s="7"/>
      <c r="JSL35" s="7"/>
      <c r="JSM35" s="7"/>
      <c r="JSN35" s="7"/>
      <c r="JSO35" s="7"/>
      <c r="JSP35" s="7"/>
      <c r="JSQ35" s="7"/>
      <c r="JSR35" s="7"/>
      <c r="JSS35" s="7"/>
      <c r="JST35" s="7"/>
      <c r="JSU35" s="7"/>
      <c r="JSV35" s="7"/>
      <c r="JSW35" s="7"/>
      <c r="JSX35" s="7"/>
      <c r="JSY35" s="7"/>
      <c r="JSZ35" s="7"/>
      <c r="JTA35" s="7"/>
      <c r="JTB35" s="7"/>
      <c r="JTC35" s="7"/>
      <c r="JTD35" s="7"/>
      <c r="JTE35" s="7"/>
      <c r="JTF35" s="7"/>
      <c r="JTG35" s="7"/>
      <c r="JTH35" s="7"/>
      <c r="JTI35" s="7"/>
      <c r="JTJ35" s="7"/>
      <c r="JTK35" s="7"/>
      <c r="JTL35" s="7"/>
      <c r="JTM35" s="7"/>
      <c r="JTN35" s="7"/>
      <c r="JTO35" s="7"/>
      <c r="JTP35" s="7"/>
      <c r="JTQ35" s="7"/>
      <c r="JTR35" s="7"/>
      <c r="JTS35" s="7"/>
      <c r="JTT35" s="7"/>
      <c r="JTU35" s="7"/>
      <c r="JTV35" s="7"/>
      <c r="JTW35" s="7"/>
      <c r="JTX35" s="7"/>
      <c r="JTY35" s="7"/>
      <c r="JTZ35" s="7"/>
      <c r="JUA35" s="7"/>
      <c r="JUB35" s="7"/>
      <c r="JUC35" s="7"/>
      <c r="JUD35" s="7"/>
      <c r="JUE35" s="7"/>
      <c r="JUF35" s="7"/>
      <c r="JUG35" s="7"/>
      <c r="JUH35" s="7"/>
      <c r="JUI35" s="7"/>
      <c r="JUJ35" s="7"/>
      <c r="JUK35" s="7"/>
      <c r="JUL35" s="7"/>
      <c r="JUM35" s="7"/>
      <c r="JUN35" s="7"/>
      <c r="JUO35" s="7"/>
      <c r="JUP35" s="7"/>
      <c r="JUQ35" s="7"/>
      <c r="JUR35" s="7"/>
      <c r="JUS35" s="7"/>
      <c r="JUT35" s="7"/>
      <c r="JUU35" s="7"/>
      <c r="JUV35" s="7"/>
      <c r="JUW35" s="7"/>
      <c r="JUX35" s="7"/>
      <c r="JUY35" s="7"/>
      <c r="JUZ35" s="7"/>
      <c r="JVA35" s="7"/>
      <c r="JVB35" s="7"/>
      <c r="JVC35" s="7"/>
      <c r="JVD35" s="7"/>
      <c r="JVE35" s="7"/>
      <c r="JVF35" s="7"/>
      <c r="JVG35" s="7"/>
      <c r="JVH35" s="7"/>
      <c r="JVI35" s="7"/>
      <c r="JVJ35" s="7"/>
      <c r="JVK35" s="7"/>
      <c r="JVL35" s="7"/>
      <c r="JVM35" s="7"/>
      <c r="JVN35" s="7"/>
      <c r="JVO35" s="7"/>
      <c r="JVP35" s="7"/>
      <c r="JVQ35" s="7"/>
      <c r="JVR35" s="7"/>
      <c r="JVS35" s="7"/>
      <c r="JVT35" s="7"/>
      <c r="JVU35" s="7"/>
      <c r="JVV35" s="7"/>
      <c r="JVW35" s="7"/>
      <c r="JVX35" s="7"/>
      <c r="JVY35" s="7"/>
      <c r="JVZ35" s="7"/>
      <c r="JWA35" s="7"/>
      <c r="JWB35" s="7"/>
      <c r="JWC35" s="7"/>
      <c r="JWD35" s="7"/>
      <c r="JWE35" s="7"/>
      <c r="JWF35" s="7"/>
      <c r="JWG35" s="7"/>
      <c r="JWH35" s="7"/>
      <c r="JWI35" s="7"/>
      <c r="JWJ35" s="7"/>
      <c r="JWK35" s="7"/>
      <c r="JWL35" s="7"/>
      <c r="JWM35" s="7"/>
      <c r="JWN35" s="7"/>
      <c r="JWO35" s="7"/>
      <c r="JWP35" s="7"/>
      <c r="JWQ35" s="7"/>
      <c r="JWR35" s="7"/>
      <c r="JWS35" s="7"/>
      <c r="JWT35" s="7"/>
      <c r="JWU35" s="7"/>
      <c r="JWV35" s="7"/>
      <c r="JWW35" s="7"/>
      <c r="JWX35" s="7"/>
      <c r="JWY35" s="7"/>
      <c r="JWZ35" s="7"/>
      <c r="JXA35" s="7"/>
      <c r="JXB35" s="7"/>
      <c r="JXC35" s="7"/>
      <c r="JXD35" s="7"/>
      <c r="JXE35" s="7"/>
      <c r="JXF35" s="7"/>
      <c r="JXG35" s="7"/>
      <c r="JXH35" s="7"/>
      <c r="JXI35" s="7"/>
      <c r="JXJ35" s="7"/>
      <c r="JXK35" s="7"/>
      <c r="JXL35" s="7"/>
      <c r="JXM35" s="7"/>
      <c r="JXN35" s="7"/>
      <c r="JXO35" s="7"/>
      <c r="JXP35" s="7"/>
      <c r="JXQ35" s="7"/>
      <c r="JXR35" s="7"/>
      <c r="JXS35" s="7"/>
      <c r="JXT35" s="7"/>
      <c r="JXU35" s="7"/>
      <c r="JXV35" s="7"/>
      <c r="JXW35" s="7"/>
      <c r="JXX35" s="7"/>
      <c r="JXY35" s="7"/>
      <c r="JXZ35" s="7"/>
      <c r="JYA35" s="7"/>
      <c r="JYB35" s="7"/>
      <c r="JYC35" s="7"/>
      <c r="JYD35" s="7"/>
      <c r="JYE35" s="7"/>
      <c r="JYF35" s="7"/>
      <c r="JYG35" s="7"/>
      <c r="JYH35" s="7"/>
      <c r="JYI35" s="7"/>
      <c r="JYJ35" s="7"/>
      <c r="JYK35" s="7"/>
      <c r="JYL35" s="7"/>
      <c r="JYM35" s="7"/>
      <c r="JYN35" s="7"/>
      <c r="JYO35" s="7"/>
      <c r="JYP35" s="7"/>
      <c r="JYQ35" s="7"/>
      <c r="JYR35" s="7"/>
      <c r="JYS35" s="7"/>
      <c r="JYT35" s="7"/>
      <c r="JYU35" s="7"/>
      <c r="JYV35" s="7"/>
      <c r="JYW35" s="7"/>
      <c r="JYX35" s="7"/>
      <c r="JYY35" s="7"/>
      <c r="JYZ35" s="7"/>
      <c r="JZA35" s="7"/>
      <c r="JZB35" s="7"/>
      <c r="JZC35" s="7"/>
      <c r="JZD35" s="7"/>
      <c r="JZE35" s="7"/>
      <c r="JZF35" s="7"/>
      <c r="JZG35" s="7"/>
      <c r="JZH35" s="7"/>
      <c r="JZI35" s="7"/>
      <c r="JZJ35" s="7"/>
      <c r="JZK35" s="7"/>
      <c r="JZL35" s="7"/>
      <c r="JZM35" s="7"/>
      <c r="JZN35" s="7"/>
      <c r="JZO35" s="7"/>
      <c r="JZP35" s="7"/>
      <c r="JZQ35" s="7"/>
      <c r="JZR35" s="7"/>
      <c r="JZS35" s="7"/>
      <c r="JZT35" s="7"/>
      <c r="JZU35" s="7"/>
      <c r="JZV35" s="7"/>
      <c r="JZW35" s="7"/>
      <c r="JZX35" s="7"/>
      <c r="JZY35" s="7"/>
      <c r="JZZ35" s="7"/>
      <c r="KAA35" s="7"/>
      <c r="KAB35" s="7"/>
      <c r="KAC35" s="7"/>
      <c r="KAD35" s="7"/>
      <c r="KAE35" s="7"/>
      <c r="KAF35" s="7"/>
      <c r="KAG35" s="7"/>
      <c r="KAH35" s="7"/>
      <c r="KAI35" s="7"/>
      <c r="KAJ35" s="7"/>
      <c r="KAK35" s="7"/>
      <c r="KAL35" s="7"/>
      <c r="KAM35" s="7"/>
      <c r="KAN35" s="7"/>
      <c r="KAO35" s="7"/>
      <c r="KAP35" s="7"/>
      <c r="KAQ35" s="7"/>
      <c r="KAR35" s="7"/>
      <c r="KAS35" s="7"/>
      <c r="KAT35" s="7"/>
      <c r="KAU35" s="7"/>
      <c r="KAV35" s="7"/>
      <c r="KAW35" s="7"/>
      <c r="KAX35" s="7"/>
      <c r="KAY35" s="7"/>
      <c r="KAZ35" s="7"/>
      <c r="KBA35" s="7"/>
      <c r="KBB35" s="7"/>
      <c r="KBC35" s="7"/>
      <c r="KBD35" s="7"/>
      <c r="KBE35" s="7"/>
      <c r="KBF35" s="7"/>
      <c r="KBG35" s="7"/>
      <c r="KBH35" s="7"/>
      <c r="KBI35" s="7"/>
      <c r="KBJ35" s="7"/>
      <c r="KBK35" s="7"/>
      <c r="KBL35" s="7"/>
      <c r="KBM35" s="7"/>
      <c r="KBN35" s="7"/>
      <c r="KBO35" s="7"/>
      <c r="KBP35" s="7"/>
      <c r="KBQ35" s="7"/>
      <c r="KBR35" s="7"/>
      <c r="KBS35" s="7"/>
      <c r="KBT35" s="7"/>
      <c r="KBU35" s="7"/>
      <c r="KBV35" s="7"/>
      <c r="KBW35" s="7"/>
      <c r="KBX35" s="7"/>
      <c r="KBY35" s="7"/>
      <c r="KBZ35" s="7"/>
      <c r="KCA35" s="7"/>
      <c r="KCB35" s="7"/>
      <c r="KCC35" s="7"/>
      <c r="KCD35" s="7"/>
      <c r="KCE35" s="7"/>
      <c r="KCF35" s="7"/>
      <c r="KCG35" s="7"/>
      <c r="KCH35" s="7"/>
      <c r="KCI35" s="7"/>
      <c r="KCJ35" s="7"/>
      <c r="KCK35" s="7"/>
      <c r="KCL35" s="7"/>
      <c r="KCM35" s="7"/>
      <c r="KCN35" s="7"/>
      <c r="KCO35" s="7"/>
      <c r="KCP35" s="7"/>
      <c r="KCQ35" s="7"/>
      <c r="KCR35" s="7"/>
      <c r="KCS35" s="7"/>
      <c r="KCT35" s="7"/>
      <c r="KCU35" s="7"/>
      <c r="KCV35" s="7"/>
      <c r="KCW35" s="7"/>
      <c r="KCX35" s="7"/>
      <c r="KCY35" s="7"/>
      <c r="KCZ35" s="7"/>
      <c r="KDA35" s="7"/>
      <c r="KDB35" s="7"/>
      <c r="KDC35" s="7"/>
      <c r="KDD35" s="7"/>
      <c r="KDE35" s="7"/>
      <c r="KDF35" s="7"/>
      <c r="KDG35" s="7"/>
      <c r="KDH35" s="7"/>
      <c r="KDI35" s="7"/>
      <c r="KDJ35" s="7"/>
      <c r="KDK35" s="7"/>
      <c r="KDL35" s="7"/>
      <c r="KDM35" s="7"/>
      <c r="KDN35" s="7"/>
      <c r="KDO35" s="7"/>
      <c r="KDP35" s="7"/>
      <c r="KDQ35" s="7"/>
      <c r="KDR35" s="7"/>
      <c r="KDS35" s="7"/>
      <c r="KDT35" s="7"/>
      <c r="KDU35" s="7"/>
      <c r="KDV35" s="7"/>
      <c r="KDW35" s="7"/>
      <c r="KDX35" s="7"/>
      <c r="KDY35" s="7"/>
      <c r="KDZ35" s="7"/>
      <c r="KEA35" s="7"/>
      <c r="KEB35" s="7"/>
      <c r="KEC35" s="7"/>
      <c r="KED35" s="7"/>
      <c r="KEE35" s="7"/>
      <c r="KEF35" s="7"/>
      <c r="KEG35" s="7"/>
      <c r="KEH35" s="7"/>
      <c r="KEI35" s="7"/>
      <c r="KEJ35" s="7"/>
      <c r="KEK35" s="7"/>
      <c r="KEL35" s="7"/>
      <c r="KEM35" s="7"/>
      <c r="KEN35" s="7"/>
      <c r="KEO35" s="7"/>
      <c r="KEP35" s="7"/>
      <c r="KEQ35" s="7"/>
      <c r="KER35" s="7"/>
      <c r="KES35" s="7"/>
      <c r="KET35" s="7"/>
      <c r="KEU35" s="7"/>
      <c r="KEV35" s="7"/>
      <c r="KEW35" s="7"/>
      <c r="KEX35" s="7"/>
      <c r="KEY35" s="7"/>
      <c r="KEZ35" s="7"/>
      <c r="KFA35" s="7"/>
      <c r="KFB35" s="7"/>
      <c r="KFC35" s="7"/>
      <c r="KFD35" s="7"/>
      <c r="KFE35" s="7"/>
      <c r="KFF35" s="7"/>
      <c r="KFG35" s="7"/>
      <c r="KFH35" s="7"/>
      <c r="KFI35" s="7"/>
      <c r="KFJ35" s="7"/>
      <c r="KFK35" s="7"/>
      <c r="KFL35" s="7"/>
      <c r="KFM35" s="7"/>
      <c r="KFN35" s="7"/>
      <c r="KFO35" s="7"/>
      <c r="KFP35" s="7"/>
      <c r="KFQ35" s="7"/>
      <c r="KFR35" s="7"/>
      <c r="KFS35" s="7"/>
      <c r="KFT35" s="7"/>
      <c r="KFU35" s="7"/>
      <c r="KFV35" s="7"/>
      <c r="KFW35" s="7"/>
      <c r="KFX35" s="7"/>
      <c r="KFY35" s="7"/>
      <c r="KFZ35" s="7"/>
      <c r="KGA35" s="7"/>
      <c r="KGB35" s="7"/>
      <c r="KGC35" s="7"/>
      <c r="KGD35" s="7"/>
      <c r="KGE35" s="7"/>
      <c r="KGF35" s="7"/>
      <c r="KGG35" s="7"/>
      <c r="KGH35" s="7"/>
      <c r="KGI35" s="7"/>
      <c r="KGJ35" s="7"/>
      <c r="KGK35" s="7"/>
      <c r="KGL35" s="7"/>
      <c r="KGM35" s="7"/>
      <c r="KGN35" s="7"/>
      <c r="KGO35" s="7"/>
      <c r="KGP35" s="7"/>
      <c r="KGQ35" s="7"/>
      <c r="KGR35" s="7"/>
      <c r="KGS35" s="7"/>
      <c r="KGT35" s="7"/>
      <c r="KGU35" s="7"/>
      <c r="KGV35" s="7"/>
      <c r="KGW35" s="7"/>
      <c r="KGX35" s="7"/>
      <c r="KGY35" s="7"/>
      <c r="KGZ35" s="7"/>
      <c r="KHA35" s="7"/>
      <c r="KHB35" s="7"/>
      <c r="KHC35" s="7"/>
      <c r="KHD35" s="7"/>
      <c r="KHE35" s="7"/>
      <c r="KHF35" s="7"/>
      <c r="KHG35" s="7"/>
      <c r="KHH35" s="7"/>
      <c r="KHI35" s="7"/>
      <c r="KHJ35" s="7"/>
      <c r="KHK35" s="7"/>
      <c r="KHL35" s="7"/>
      <c r="KHM35" s="7"/>
      <c r="KHN35" s="7"/>
      <c r="KHO35" s="7"/>
      <c r="KHP35" s="7"/>
      <c r="KHQ35" s="7"/>
      <c r="KHR35" s="7"/>
      <c r="KHS35" s="7"/>
      <c r="KHT35" s="7"/>
      <c r="KHU35" s="7"/>
      <c r="KHV35" s="7"/>
      <c r="KHW35" s="7"/>
      <c r="KHX35" s="7"/>
      <c r="KHY35" s="7"/>
      <c r="KHZ35" s="7"/>
      <c r="KIA35" s="7"/>
      <c r="KIB35" s="7"/>
      <c r="KIC35" s="7"/>
      <c r="KID35" s="7"/>
      <c r="KIE35" s="7"/>
      <c r="KIF35" s="7"/>
      <c r="KIG35" s="7"/>
      <c r="KIH35" s="7"/>
      <c r="KII35" s="7"/>
      <c r="KIJ35" s="7"/>
      <c r="KIK35" s="7"/>
      <c r="KIL35" s="7"/>
      <c r="KIM35" s="7"/>
      <c r="KIN35" s="7"/>
      <c r="KIO35" s="7"/>
      <c r="KIP35" s="7"/>
      <c r="KIQ35" s="7"/>
      <c r="KIR35" s="7"/>
      <c r="KIS35" s="7"/>
      <c r="KIT35" s="7"/>
      <c r="KIU35" s="7"/>
      <c r="KIV35" s="7"/>
      <c r="KIW35" s="7"/>
      <c r="KIX35" s="7"/>
      <c r="KIY35" s="7"/>
      <c r="KIZ35" s="7"/>
      <c r="KJA35" s="7"/>
      <c r="KJB35" s="7"/>
      <c r="KJC35" s="7"/>
      <c r="KJD35" s="7"/>
      <c r="KJE35" s="7"/>
      <c r="KJF35" s="7"/>
      <c r="KJG35" s="7"/>
      <c r="KJH35" s="7"/>
      <c r="KJI35" s="7"/>
      <c r="KJJ35" s="7"/>
      <c r="KJK35" s="7"/>
      <c r="KJL35" s="7"/>
      <c r="KJM35" s="7"/>
      <c r="KJN35" s="7"/>
      <c r="KJO35" s="7"/>
      <c r="KJP35" s="7"/>
      <c r="KJQ35" s="7"/>
      <c r="KJR35" s="7"/>
      <c r="KJS35" s="7"/>
      <c r="KJT35" s="7"/>
      <c r="KJU35" s="7"/>
      <c r="KJV35" s="7"/>
      <c r="KJW35" s="7"/>
      <c r="KJX35" s="7"/>
      <c r="KJY35" s="7"/>
      <c r="KJZ35" s="7"/>
      <c r="KKA35" s="7"/>
      <c r="KKB35" s="7"/>
      <c r="KKC35" s="7"/>
      <c r="KKD35" s="7"/>
      <c r="KKE35" s="7"/>
      <c r="KKF35" s="7"/>
      <c r="KKG35" s="7"/>
      <c r="KKH35" s="7"/>
      <c r="KKI35" s="7"/>
      <c r="KKJ35" s="7"/>
      <c r="KKK35" s="7"/>
      <c r="KKL35" s="7"/>
      <c r="KKM35" s="7"/>
      <c r="KKN35" s="7"/>
      <c r="KKO35" s="7"/>
      <c r="KKP35" s="7"/>
      <c r="KKQ35" s="7"/>
      <c r="KKR35" s="7"/>
      <c r="KKS35" s="7"/>
      <c r="KKT35" s="7"/>
      <c r="KKU35" s="7"/>
      <c r="KKV35" s="7"/>
      <c r="KKW35" s="7"/>
      <c r="KKX35" s="7"/>
      <c r="KKY35" s="7"/>
      <c r="KKZ35" s="7"/>
      <c r="KLA35" s="7"/>
      <c r="KLB35" s="7"/>
      <c r="KLC35" s="7"/>
      <c r="KLD35" s="7"/>
      <c r="KLE35" s="7"/>
      <c r="KLF35" s="7"/>
      <c r="KLG35" s="7"/>
      <c r="KLH35" s="7"/>
      <c r="KLI35" s="7"/>
      <c r="KLJ35" s="7"/>
      <c r="KLK35" s="7"/>
      <c r="KLL35" s="7"/>
      <c r="KLM35" s="7"/>
      <c r="KLN35" s="7"/>
      <c r="KLO35" s="7"/>
      <c r="KLP35" s="7"/>
      <c r="KLQ35" s="7"/>
      <c r="KLR35" s="7"/>
      <c r="KLS35" s="7"/>
      <c r="KLT35" s="7"/>
      <c r="KLU35" s="7"/>
      <c r="KLV35" s="7"/>
      <c r="KLW35" s="7"/>
      <c r="KLX35" s="7"/>
      <c r="KLY35" s="7"/>
      <c r="KLZ35" s="7"/>
      <c r="KMA35" s="7"/>
      <c r="KMB35" s="7"/>
      <c r="KMC35" s="7"/>
      <c r="KMD35" s="7"/>
      <c r="KME35" s="7"/>
      <c r="KMF35" s="7"/>
      <c r="KMG35" s="7"/>
      <c r="KMH35" s="7"/>
      <c r="KMI35" s="7"/>
      <c r="KMJ35" s="7"/>
      <c r="KMK35" s="7"/>
      <c r="KML35" s="7"/>
      <c r="KMM35" s="7"/>
      <c r="KMN35" s="7"/>
      <c r="KMO35" s="7"/>
      <c r="KMP35" s="7"/>
      <c r="KMQ35" s="7"/>
      <c r="KMR35" s="7"/>
      <c r="KMS35" s="7"/>
      <c r="KMT35" s="7"/>
      <c r="KMU35" s="7"/>
      <c r="KMV35" s="7"/>
      <c r="KMW35" s="7"/>
      <c r="KMX35" s="7"/>
      <c r="KMY35" s="7"/>
      <c r="KMZ35" s="7"/>
      <c r="KNA35" s="7"/>
      <c r="KNB35" s="7"/>
      <c r="KNC35" s="7"/>
      <c r="KND35" s="7"/>
      <c r="KNE35" s="7"/>
      <c r="KNF35" s="7"/>
      <c r="KNG35" s="7"/>
      <c r="KNH35" s="7"/>
      <c r="KNI35" s="7"/>
      <c r="KNJ35" s="7"/>
      <c r="KNK35" s="7"/>
      <c r="KNL35" s="7"/>
      <c r="KNM35" s="7"/>
      <c r="KNN35" s="7"/>
      <c r="KNO35" s="7"/>
      <c r="KNP35" s="7"/>
      <c r="KNQ35" s="7"/>
      <c r="KNR35" s="7"/>
      <c r="KNS35" s="7"/>
      <c r="KNT35" s="7"/>
      <c r="KNU35" s="7"/>
      <c r="KNV35" s="7"/>
      <c r="KNW35" s="7"/>
      <c r="KNX35" s="7"/>
      <c r="KNY35" s="7"/>
      <c r="KNZ35" s="7"/>
      <c r="KOA35" s="7"/>
      <c r="KOB35" s="7"/>
      <c r="KOC35" s="7"/>
      <c r="KOD35" s="7"/>
      <c r="KOE35" s="7"/>
      <c r="KOF35" s="7"/>
      <c r="KOG35" s="7"/>
      <c r="KOH35" s="7"/>
      <c r="KOI35" s="7"/>
      <c r="KOJ35" s="7"/>
      <c r="KOK35" s="7"/>
      <c r="KOL35" s="7"/>
      <c r="KOM35" s="7"/>
      <c r="KON35" s="7"/>
      <c r="KOO35" s="7"/>
      <c r="KOP35" s="7"/>
      <c r="KOQ35" s="7"/>
      <c r="KOR35" s="7"/>
      <c r="KOS35" s="7"/>
      <c r="KOT35" s="7"/>
      <c r="KOU35" s="7"/>
      <c r="KOV35" s="7"/>
      <c r="KOW35" s="7"/>
      <c r="KOX35" s="7"/>
      <c r="KOY35" s="7"/>
      <c r="KOZ35" s="7"/>
      <c r="KPA35" s="7"/>
      <c r="KPB35" s="7"/>
      <c r="KPC35" s="7"/>
      <c r="KPD35" s="7"/>
      <c r="KPE35" s="7"/>
      <c r="KPF35" s="7"/>
      <c r="KPG35" s="7"/>
      <c r="KPH35" s="7"/>
      <c r="KPI35" s="7"/>
      <c r="KPJ35" s="7"/>
      <c r="KPK35" s="7"/>
      <c r="KPL35" s="7"/>
      <c r="KPM35" s="7"/>
      <c r="KPN35" s="7"/>
      <c r="KPO35" s="7"/>
      <c r="KPP35" s="7"/>
      <c r="KPQ35" s="7"/>
      <c r="KPR35" s="7"/>
      <c r="KPS35" s="7"/>
      <c r="KPT35" s="7"/>
      <c r="KPU35" s="7"/>
      <c r="KPV35" s="7"/>
      <c r="KPW35" s="7"/>
      <c r="KPX35" s="7"/>
      <c r="KPY35" s="7"/>
      <c r="KPZ35" s="7"/>
      <c r="KQA35" s="7"/>
      <c r="KQB35" s="7"/>
      <c r="KQC35" s="7"/>
      <c r="KQD35" s="7"/>
      <c r="KQE35" s="7"/>
      <c r="KQF35" s="7"/>
      <c r="KQG35" s="7"/>
      <c r="KQH35" s="7"/>
      <c r="KQI35" s="7"/>
      <c r="KQJ35" s="7"/>
      <c r="KQK35" s="7"/>
      <c r="KQL35" s="7"/>
      <c r="KQM35" s="7"/>
      <c r="KQN35" s="7"/>
      <c r="KQO35" s="7"/>
      <c r="KQP35" s="7"/>
      <c r="KQQ35" s="7"/>
      <c r="KQR35" s="7"/>
      <c r="KQS35" s="7"/>
      <c r="KQT35" s="7"/>
      <c r="KQU35" s="7"/>
      <c r="KQV35" s="7"/>
      <c r="KQW35" s="7"/>
      <c r="KQX35" s="7"/>
      <c r="KQY35" s="7"/>
      <c r="KQZ35" s="7"/>
      <c r="KRA35" s="7"/>
      <c r="KRB35" s="7"/>
      <c r="KRC35" s="7"/>
      <c r="KRD35" s="7"/>
      <c r="KRE35" s="7"/>
      <c r="KRF35" s="7"/>
      <c r="KRG35" s="7"/>
      <c r="KRH35" s="7"/>
      <c r="KRI35" s="7"/>
      <c r="KRJ35" s="7"/>
      <c r="KRK35" s="7"/>
      <c r="KRL35" s="7"/>
      <c r="KRM35" s="7"/>
      <c r="KRN35" s="7"/>
      <c r="KRO35" s="7"/>
      <c r="KRP35" s="7"/>
      <c r="KRQ35" s="7"/>
      <c r="KRR35" s="7"/>
      <c r="KRS35" s="7"/>
      <c r="KRT35" s="7"/>
      <c r="KRU35" s="7"/>
      <c r="KRV35" s="7"/>
      <c r="KRW35" s="7"/>
      <c r="KRX35" s="7"/>
      <c r="KRY35" s="7"/>
      <c r="KRZ35" s="7"/>
      <c r="KSA35" s="7"/>
      <c r="KSB35" s="7"/>
      <c r="KSC35" s="7"/>
      <c r="KSD35" s="7"/>
      <c r="KSE35" s="7"/>
      <c r="KSF35" s="7"/>
      <c r="KSG35" s="7"/>
      <c r="KSH35" s="7"/>
      <c r="KSI35" s="7"/>
      <c r="KSJ35" s="7"/>
      <c r="KSK35" s="7"/>
      <c r="KSL35" s="7"/>
      <c r="KSM35" s="7"/>
      <c r="KSN35" s="7"/>
      <c r="KSO35" s="7"/>
      <c r="KSP35" s="7"/>
      <c r="KSQ35" s="7"/>
      <c r="KSR35" s="7"/>
      <c r="KSS35" s="7"/>
      <c r="KST35" s="7"/>
      <c r="KSU35" s="7"/>
      <c r="KSV35" s="7"/>
      <c r="KSW35" s="7"/>
      <c r="KSX35" s="7"/>
      <c r="KSY35" s="7"/>
      <c r="KSZ35" s="7"/>
      <c r="KTA35" s="7"/>
      <c r="KTB35" s="7"/>
      <c r="KTC35" s="7"/>
      <c r="KTD35" s="7"/>
      <c r="KTE35" s="7"/>
      <c r="KTF35" s="7"/>
      <c r="KTG35" s="7"/>
      <c r="KTH35" s="7"/>
      <c r="KTI35" s="7"/>
      <c r="KTJ35" s="7"/>
      <c r="KTK35" s="7"/>
      <c r="KTL35" s="7"/>
      <c r="KTM35" s="7"/>
      <c r="KTN35" s="7"/>
      <c r="KTO35" s="7"/>
      <c r="KTP35" s="7"/>
      <c r="KTQ35" s="7"/>
      <c r="KTR35" s="7"/>
      <c r="KTS35" s="7"/>
      <c r="KTT35" s="7"/>
      <c r="KTU35" s="7"/>
      <c r="KTV35" s="7"/>
      <c r="KTW35" s="7"/>
      <c r="KTX35" s="7"/>
      <c r="KTY35" s="7"/>
      <c r="KTZ35" s="7"/>
      <c r="KUA35" s="7"/>
      <c r="KUB35" s="7"/>
      <c r="KUC35" s="7"/>
      <c r="KUD35" s="7"/>
      <c r="KUE35" s="7"/>
      <c r="KUF35" s="7"/>
      <c r="KUG35" s="7"/>
      <c r="KUH35" s="7"/>
      <c r="KUI35" s="7"/>
      <c r="KUJ35" s="7"/>
      <c r="KUK35" s="7"/>
      <c r="KUL35" s="7"/>
      <c r="KUM35" s="7"/>
      <c r="KUN35" s="7"/>
      <c r="KUO35" s="7"/>
      <c r="KUP35" s="7"/>
      <c r="KUQ35" s="7"/>
      <c r="KUR35" s="7"/>
      <c r="KUS35" s="7"/>
      <c r="KUT35" s="7"/>
      <c r="KUU35" s="7"/>
      <c r="KUV35" s="7"/>
      <c r="KUW35" s="7"/>
      <c r="KUX35" s="7"/>
      <c r="KUY35" s="7"/>
      <c r="KUZ35" s="7"/>
      <c r="KVA35" s="7"/>
      <c r="KVB35" s="7"/>
      <c r="KVC35" s="7"/>
      <c r="KVD35" s="7"/>
      <c r="KVE35" s="7"/>
      <c r="KVF35" s="7"/>
      <c r="KVG35" s="7"/>
      <c r="KVH35" s="7"/>
      <c r="KVI35" s="7"/>
      <c r="KVJ35" s="7"/>
      <c r="KVK35" s="7"/>
      <c r="KVL35" s="7"/>
      <c r="KVM35" s="7"/>
      <c r="KVN35" s="7"/>
      <c r="KVO35" s="7"/>
      <c r="KVP35" s="7"/>
      <c r="KVQ35" s="7"/>
      <c r="KVR35" s="7"/>
      <c r="KVS35" s="7"/>
      <c r="KVT35" s="7"/>
      <c r="KVU35" s="7"/>
      <c r="KVV35" s="7"/>
      <c r="KVW35" s="7"/>
      <c r="KVX35" s="7"/>
      <c r="KVY35" s="7"/>
      <c r="KVZ35" s="7"/>
      <c r="KWA35" s="7"/>
      <c r="KWB35" s="7"/>
      <c r="KWC35" s="7"/>
      <c r="KWD35" s="7"/>
      <c r="KWE35" s="7"/>
      <c r="KWF35" s="7"/>
      <c r="KWG35" s="7"/>
      <c r="KWH35" s="7"/>
      <c r="KWI35" s="7"/>
      <c r="KWJ35" s="7"/>
      <c r="KWK35" s="7"/>
      <c r="KWL35" s="7"/>
      <c r="KWM35" s="7"/>
      <c r="KWN35" s="7"/>
      <c r="KWO35" s="7"/>
      <c r="KWP35" s="7"/>
      <c r="KWQ35" s="7"/>
      <c r="KWR35" s="7"/>
      <c r="KWS35" s="7"/>
      <c r="KWT35" s="7"/>
      <c r="KWU35" s="7"/>
      <c r="KWV35" s="7"/>
      <c r="KWW35" s="7"/>
      <c r="KWX35" s="7"/>
      <c r="KWY35" s="7"/>
      <c r="KWZ35" s="7"/>
      <c r="KXA35" s="7"/>
      <c r="KXB35" s="7"/>
      <c r="KXC35" s="7"/>
      <c r="KXD35" s="7"/>
      <c r="KXE35" s="7"/>
      <c r="KXF35" s="7"/>
      <c r="KXG35" s="7"/>
      <c r="KXH35" s="7"/>
      <c r="KXI35" s="7"/>
      <c r="KXJ35" s="7"/>
      <c r="KXK35" s="7"/>
      <c r="KXL35" s="7"/>
      <c r="KXM35" s="7"/>
      <c r="KXN35" s="7"/>
      <c r="KXO35" s="7"/>
      <c r="KXP35" s="7"/>
      <c r="KXQ35" s="7"/>
      <c r="KXR35" s="7"/>
      <c r="KXS35" s="7"/>
      <c r="KXT35" s="7"/>
      <c r="KXU35" s="7"/>
      <c r="KXV35" s="7"/>
      <c r="KXW35" s="7"/>
      <c r="KXX35" s="7"/>
      <c r="KXY35" s="7"/>
      <c r="KXZ35" s="7"/>
      <c r="KYA35" s="7"/>
      <c r="KYB35" s="7"/>
      <c r="KYC35" s="7"/>
      <c r="KYD35" s="7"/>
      <c r="KYE35" s="7"/>
      <c r="KYF35" s="7"/>
      <c r="KYG35" s="7"/>
      <c r="KYH35" s="7"/>
      <c r="KYI35" s="7"/>
      <c r="KYJ35" s="7"/>
      <c r="KYK35" s="7"/>
      <c r="KYL35" s="7"/>
      <c r="KYM35" s="7"/>
      <c r="KYN35" s="7"/>
      <c r="KYO35" s="7"/>
      <c r="KYP35" s="7"/>
      <c r="KYQ35" s="7"/>
      <c r="KYR35" s="7"/>
      <c r="KYS35" s="7"/>
      <c r="KYT35" s="7"/>
      <c r="KYU35" s="7"/>
      <c r="KYV35" s="7"/>
      <c r="KYW35" s="7"/>
      <c r="KYX35" s="7"/>
      <c r="KYY35" s="7"/>
      <c r="KYZ35" s="7"/>
      <c r="KZA35" s="7"/>
      <c r="KZB35" s="7"/>
      <c r="KZC35" s="7"/>
      <c r="KZD35" s="7"/>
      <c r="KZE35" s="7"/>
      <c r="KZF35" s="7"/>
      <c r="KZG35" s="7"/>
      <c r="KZH35" s="7"/>
      <c r="KZI35" s="7"/>
      <c r="KZJ35" s="7"/>
      <c r="KZK35" s="7"/>
      <c r="KZL35" s="7"/>
      <c r="KZM35" s="7"/>
      <c r="KZN35" s="7"/>
      <c r="KZO35" s="7"/>
      <c r="KZP35" s="7"/>
      <c r="KZQ35" s="7"/>
      <c r="KZR35" s="7"/>
      <c r="KZS35" s="7"/>
      <c r="KZT35" s="7"/>
      <c r="KZU35" s="7"/>
      <c r="KZV35" s="7"/>
      <c r="KZW35" s="7"/>
      <c r="KZX35" s="7"/>
      <c r="KZY35" s="7"/>
      <c r="KZZ35" s="7"/>
      <c r="LAA35" s="7"/>
      <c r="LAB35" s="7"/>
      <c r="LAC35" s="7"/>
      <c r="LAD35" s="7"/>
      <c r="LAE35" s="7"/>
      <c r="LAF35" s="7"/>
      <c r="LAG35" s="7"/>
      <c r="LAH35" s="7"/>
      <c r="LAI35" s="7"/>
      <c r="LAJ35" s="7"/>
      <c r="LAK35" s="7"/>
      <c r="LAL35" s="7"/>
      <c r="LAM35" s="7"/>
      <c r="LAN35" s="7"/>
      <c r="LAO35" s="7"/>
      <c r="LAP35" s="7"/>
      <c r="LAQ35" s="7"/>
      <c r="LAR35" s="7"/>
      <c r="LAS35" s="7"/>
      <c r="LAT35" s="7"/>
      <c r="LAU35" s="7"/>
      <c r="LAV35" s="7"/>
      <c r="LAW35" s="7"/>
      <c r="LAX35" s="7"/>
      <c r="LAY35" s="7"/>
      <c r="LAZ35" s="7"/>
      <c r="LBA35" s="7"/>
      <c r="LBB35" s="7"/>
      <c r="LBC35" s="7"/>
      <c r="LBD35" s="7"/>
      <c r="LBE35" s="7"/>
      <c r="LBF35" s="7"/>
      <c r="LBG35" s="7"/>
      <c r="LBH35" s="7"/>
      <c r="LBI35" s="7"/>
      <c r="LBJ35" s="7"/>
      <c r="LBK35" s="7"/>
      <c r="LBL35" s="7"/>
      <c r="LBM35" s="7"/>
      <c r="LBN35" s="7"/>
      <c r="LBO35" s="7"/>
      <c r="LBP35" s="7"/>
      <c r="LBQ35" s="7"/>
      <c r="LBR35" s="7"/>
      <c r="LBS35" s="7"/>
      <c r="LBT35" s="7"/>
      <c r="LBU35" s="7"/>
      <c r="LBV35" s="7"/>
      <c r="LBW35" s="7"/>
      <c r="LBX35" s="7"/>
      <c r="LBY35" s="7"/>
      <c r="LBZ35" s="7"/>
      <c r="LCA35" s="7"/>
      <c r="LCB35" s="7"/>
      <c r="LCC35" s="7"/>
      <c r="LCD35" s="7"/>
      <c r="LCE35" s="7"/>
      <c r="LCF35" s="7"/>
      <c r="LCG35" s="7"/>
      <c r="LCH35" s="7"/>
      <c r="LCI35" s="7"/>
      <c r="LCJ35" s="7"/>
      <c r="LCK35" s="7"/>
      <c r="LCL35" s="7"/>
      <c r="LCM35" s="7"/>
      <c r="LCN35" s="7"/>
      <c r="LCO35" s="7"/>
      <c r="LCP35" s="7"/>
      <c r="LCQ35" s="7"/>
      <c r="LCR35" s="7"/>
      <c r="LCS35" s="7"/>
      <c r="LCT35" s="7"/>
      <c r="LCU35" s="7"/>
      <c r="LCV35" s="7"/>
      <c r="LCW35" s="7"/>
      <c r="LCX35" s="7"/>
      <c r="LCY35" s="7"/>
      <c r="LCZ35" s="7"/>
      <c r="LDA35" s="7"/>
      <c r="LDB35" s="7"/>
      <c r="LDC35" s="7"/>
      <c r="LDD35" s="7"/>
      <c r="LDE35" s="7"/>
      <c r="LDF35" s="7"/>
      <c r="LDG35" s="7"/>
      <c r="LDH35" s="7"/>
      <c r="LDI35" s="7"/>
      <c r="LDJ35" s="7"/>
      <c r="LDK35" s="7"/>
      <c r="LDL35" s="7"/>
      <c r="LDM35" s="7"/>
      <c r="LDN35" s="7"/>
      <c r="LDO35" s="7"/>
      <c r="LDP35" s="7"/>
      <c r="LDQ35" s="7"/>
      <c r="LDR35" s="7"/>
      <c r="LDS35" s="7"/>
      <c r="LDT35" s="7"/>
      <c r="LDU35" s="7"/>
      <c r="LDV35" s="7"/>
      <c r="LDW35" s="7"/>
      <c r="LDX35" s="7"/>
      <c r="LDY35" s="7"/>
      <c r="LDZ35" s="7"/>
      <c r="LEA35" s="7"/>
      <c r="LEB35" s="7"/>
      <c r="LEC35" s="7"/>
      <c r="LED35" s="7"/>
      <c r="LEE35" s="7"/>
      <c r="LEF35" s="7"/>
      <c r="LEG35" s="7"/>
      <c r="LEH35" s="7"/>
      <c r="LEI35" s="7"/>
      <c r="LEJ35" s="7"/>
      <c r="LEK35" s="7"/>
      <c r="LEL35" s="7"/>
      <c r="LEM35" s="7"/>
      <c r="LEN35" s="7"/>
      <c r="LEO35" s="7"/>
      <c r="LEP35" s="7"/>
      <c r="LEQ35" s="7"/>
      <c r="LER35" s="7"/>
      <c r="LES35" s="7"/>
      <c r="LET35" s="7"/>
      <c r="LEU35" s="7"/>
      <c r="LEV35" s="7"/>
      <c r="LEW35" s="7"/>
      <c r="LEX35" s="7"/>
      <c r="LEY35" s="7"/>
      <c r="LEZ35" s="7"/>
      <c r="LFA35" s="7"/>
      <c r="LFB35" s="7"/>
      <c r="LFC35" s="7"/>
      <c r="LFD35" s="7"/>
      <c r="LFE35" s="7"/>
      <c r="LFF35" s="7"/>
      <c r="LFG35" s="7"/>
      <c r="LFH35" s="7"/>
      <c r="LFI35" s="7"/>
      <c r="LFJ35" s="7"/>
      <c r="LFK35" s="7"/>
      <c r="LFL35" s="7"/>
      <c r="LFM35" s="7"/>
      <c r="LFN35" s="7"/>
      <c r="LFO35" s="7"/>
      <c r="LFP35" s="7"/>
      <c r="LFQ35" s="7"/>
      <c r="LFR35" s="7"/>
      <c r="LFS35" s="7"/>
      <c r="LFT35" s="7"/>
      <c r="LFU35" s="7"/>
      <c r="LFV35" s="7"/>
      <c r="LFW35" s="7"/>
      <c r="LFX35" s="7"/>
      <c r="LFY35" s="7"/>
      <c r="LFZ35" s="7"/>
      <c r="LGA35" s="7"/>
      <c r="LGB35" s="7"/>
      <c r="LGC35" s="7"/>
      <c r="LGD35" s="7"/>
      <c r="LGE35" s="7"/>
      <c r="LGF35" s="7"/>
      <c r="LGG35" s="7"/>
      <c r="LGH35" s="7"/>
      <c r="LGI35" s="7"/>
      <c r="LGJ35" s="7"/>
      <c r="LGK35" s="7"/>
      <c r="LGL35" s="7"/>
      <c r="LGM35" s="7"/>
      <c r="LGN35" s="7"/>
      <c r="LGO35" s="7"/>
      <c r="LGP35" s="7"/>
      <c r="LGQ35" s="7"/>
      <c r="LGR35" s="7"/>
      <c r="LGS35" s="7"/>
      <c r="LGT35" s="7"/>
      <c r="LGU35" s="7"/>
      <c r="LGV35" s="7"/>
      <c r="LGW35" s="7"/>
      <c r="LGX35" s="7"/>
      <c r="LGY35" s="7"/>
      <c r="LGZ35" s="7"/>
      <c r="LHA35" s="7"/>
      <c r="LHB35" s="7"/>
      <c r="LHC35" s="7"/>
      <c r="LHD35" s="7"/>
      <c r="LHE35" s="7"/>
      <c r="LHF35" s="7"/>
      <c r="LHG35" s="7"/>
      <c r="LHH35" s="7"/>
      <c r="LHI35" s="7"/>
      <c r="LHJ35" s="7"/>
      <c r="LHK35" s="7"/>
      <c r="LHL35" s="7"/>
      <c r="LHM35" s="7"/>
      <c r="LHN35" s="7"/>
      <c r="LHO35" s="7"/>
      <c r="LHP35" s="7"/>
      <c r="LHQ35" s="7"/>
      <c r="LHR35" s="7"/>
      <c r="LHS35" s="7"/>
      <c r="LHT35" s="7"/>
      <c r="LHU35" s="7"/>
      <c r="LHV35" s="7"/>
      <c r="LHW35" s="7"/>
      <c r="LHX35" s="7"/>
      <c r="LHY35" s="7"/>
      <c r="LHZ35" s="7"/>
      <c r="LIA35" s="7"/>
      <c r="LIB35" s="7"/>
      <c r="LIC35" s="7"/>
      <c r="LID35" s="7"/>
      <c r="LIE35" s="7"/>
      <c r="LIF35" s="7"/>
      <c r="LIG35" s="7"/>
      <c r="LIH35" s="7"/>
      <c r="LII35" s="7"/>
      <c r="LIJ35" s="7"/>
      <c r="LIK35" s="7"/>
      <c r="LIL35" s="7"/>
      <c r="LIM35" s="7"/>
      <c r="LIN35" s="7"/>
      <c r="LIO35" s="7"/>
      <c r="LIP35" s="7"/>
      <c r="LIQ35" s="7"/>
      <c r="LIR35" s="7"/>
      <c r="LIS35" s="7"/>
      <c r="LIT35" s="7"/>
      <c r="LIU35" s="7"/>
      <c r="LIV35" s="7"/>
      <c r="LIW35" s="7"/>
      <c r="LIX35" s="7"/>
      <c r="LIY35" s="7"/>
      <c r="LIZ35" s="7"/>
      <c r="LJA35" s="7"/>
      <c r="LJB35" s="7"/>
      <c r="LJC35" s="7"/>
      <c r="LJD35" s="7"/>
      <c r="LJE35" s="7"/>
      <c r="LJF35" s="7"/>
      <c r="LJG35" s="7"/>
      <c r="LJH35" s="7"/>
      <c r="LJI35" s="7"/>
      <c r="LJJ35" s="7"/>
      <c r="LJK35" s="7"/>
      <c r="LJL35" s="7"/>
      <c r="LJM35" s="7"/>
      <c r="LJN35" s="7"/>
      <c r="LJO35" s="7"/>
      <c r="LJP35" s="7"/>
      <c r="LJQ35" s="7"/>
      <c r="LJR35" s="7"/>
      <c r="LJS35" s="7"/>
      <c r="LJT35" s="7"/>
      <c r="LJU35" s="7"/>
      <c r="LJV35" s="7"/>
      <c r="LJW35" s="7"/>
      <c r="LJX35" s="7"/>
      <c r="LJY35" s="7"/>
      <c r="LJZ35" s="7"/>
      <c r="LKA35" s="7"/>
      <c r="LKB35" s="7"/>
      <c r="LKC35" s="7"/>
      <c r="LKD35" s="7"/>
      <c r="LKE35" s="7"/>
      <c r="LKF35" s="7"/>
      <c r="LKG35" s="7"/>
      <c r="LKH35" s="7"/>
      <c r="LKI35" s="7"/>
      <c r="LKJ35" s="7"/>
      <c r="LKK35" s="7"/>
      <c r="LKL35" s="7"/>
      <c r="LKM35" s="7"/>
      <c r="LKN35" s="7"/>
      <c r="LKO35" s="7"/>
      <c r="LKP35" s="7"/>
      <c r="LKQ35" s="7"/>
      <c r="LKR35" s="7"/>
      <c r="LKS35" s="7"/>
      <c r="LKT35" s="7"/>
      <c r="LKU35" s="7"/>
      <c r="LKV35" s="7"/>
      <c r="LKW35" s="7"/>
      <c r="LKX35" s="7"/>
      <c r="LKY35" s="7"/>
      <c r="LKZ35" s="7"/>
      <c r="LLA35" s="7"/>
      <c r="LLB35" s="7"/>
      <c r="LLC35" s="7"/>
      <c r="LLD35" s="7"/>
      <c r="LLE35" s="7"/>
      <c r="LLF35" s="7"/>
      <c r="LLG35" s="7"/>
      <c r="LLH35" s="7"/>
      <c r="LLI35" s="7"/>
      <c r="LLJ35" s="7"/>
      <c r="LLK35" s="7"/>
      <c r="LLL35" s="7"/>
      <c r="LLM35" s="7"/>
      <c r="LLN35" s="7"/>
      <c r="LLO35" s="7"/>
      <c r="LLP35" s="7"/>
      <c r="LLQ35" s="7"/>
      <c r="LLR35" s="7"/>
      <c r="LLS35" s="7"/>
      <c r="LLT35" s="7"/>
      <c r="LLU35" s="7"/>
      <c r="LLV35" s="7"/>
      <c r="LLW35" s="7"/>
      <c r="LLX35" s="7"/>
      <c r="LLY35" s="7"/>
      <c r="LLZ35" s="7"/>
      <c r="LMA35" s="7"/>
      <c r="LMB35" s="7"/>
      <c r="LMC35" s="7"/>
      <c r="LMD35" s="7"/>
      <c r="LME35" s="7"/>
      <c r="LMF35" s="7"/>
      <c r="LMG35" s="7"/>
      <c r="LMH35" s="7"/>
      <c r="LMI35" s="7"/>
      <c r="LMJ35" s="7"/>
      <c r="LMK35" s="7"/>
      <c r="LML35" s="7"/>
      <c r="LMM35" s="7"/>
      <c r="LMN35" s="7"/>
      <c r="LMO35" s="7"/>
      <c r="LMP35" s="7"/>
      <c r="LMQ35" s="7"/>
      <c r="LMR35" s="7"/>
      <c r="LMS35" s="7"/>
      <c r="LMT35" s="7"/>
      <c r="LMU35" s="7"/>
      <c r="LMV35" s="7"/>
      <c r="LMW35" s="7"/>
      <c r="LMX35" s="7"/>
      <c r="LMY35" s="7"/>
      <c r="LMZ35" s="7"/>
      <c r="LNA35" s="7"/>
      <c r="LNB35" s="7"/>
      <c r="LNC35" s="7"/>
      <c r="LND35" s="7"/>
      <c r="LNE35" s="7"/>
      <c r="LNF35" s="7"/>
      <c r="LNG35" s="7"/>
      <c r="LNH35" s="7"/>
      <c r="LNI35" s="7"/>
      <c r="LNJ35" s="7"/>
      <c r="LNK35" s="7"/>
      <c r="LNL35" s="7"/>
      <c r="LNM35" s="7"/>
      <c r="LNN35" s="7"/>
      <c r="LNO35" s="7"/>
      <c r="LNP35" s="7"/>
      <c r="LNQ35" s="7"/>
      <c r="LNR35" s="7"/>
      <c r="LNS35" s="7"/>
      <c r="LNT35" s="7"/>
      <c r="LNU35" s="7"/>
      <c r="LNV35" s="7"/>
      <c r="LNW35" s="7"/>
      <c r="LNX35" s="7"/>
      <c r="LNY35" s="7"/>
      <c r="LNZ35" s="7"/>
      <c r="LOA35" s="7"/>
      <c r="LOB35" s="7"/>
      <c r="LOC35" s="7"/>
      <c r="LOD35" s="7"/>
      <c r="LOE35" s="7"/>
      <c r="LOF35" s="7"/>
      <c r="LOG35" s="7"/>
      <c r="LOH35" s="7"/>
      <c r="LOI35" s="7"/>
      <c r="LOJ35" s="7"/>
      <c r="LOK35" s="7"/>
      <c r="LOL35" s="7"/>
      <c r="LOM35" s="7"/>
      <c r="LON35" s="7"/>
      <c r="LOO35" s="7"/>
      <c r="LOP35" s="7"/>
      <c r="LOQ35" s="7"/>
      <c r="LOR35" s="7"/>
      <c r="LOS35" s="7"/>
      <c r="LOT35" s="7"/>
      <c r="LOU35" s="7"/>
      <c r="LOV35" s="7"/>
      <c r="LOW35" s="7"/>
      <c r="LOX35" s="7"/>
      <c r="LOY35" s="7"/>
      <c r="LOZ35" s="7"/>
      <c r="LPA35" s="7"/>
      <c r="LPB35" s="7"/>
      <c r="LPC35" s="7"/>
      <c r="LPD35" s="7"/>
      <c r="LPE35" s="7"/>
      <c r="LPF35" s="7"/>
      <c r="LPG35" s="7"/>
      <c r="LPH35" s="7"/>
      <c r="LPI35" s="7"/>
      <c r="LPJ35" s="7"/>
      <c r="LPK35" s="7"/>
      <c r="LPL35" s="7"/>
      <c r="LPM35" s="7"/>
      <c r="LPN35" s="7"/>
      <c r="LPO35" s="7"/>
      <c r="LPP35" s="7"/>
      <c r="LPQ35" s="7"/>
      <c r="LPR35" s="7"/>
      <c r="LPS35" s="7"/>
      <c r="LPT35" s="7"/>
      <c r="LPU35" s="7"/>
      <c r="LPV35" s="7"/>
      <c r="LPW35" s="7"/>
      <c r="LPX35" s="7"/>
      <c r="LPY35" s="7"/>
      <c r="LPZ35" s="7"/>
      <c r="LQA35" s="7"/>
      <c r="LQB35" s="7"/>
      <c r="LQC35" s="7"/>
      <c r="LQD35" s="7"/>
      <c r="LQE35" s="7"/>
      <c r="LQF35" s="7"/>
      <c r="LQG35" s="7"/>
      <c r="LQH35" s="7"/>
      <c r="LQI35" s="7"/>
      <c r="LQJ35" s="7"/>
      <c r="LQK35" s="7"/>
      <c r="LQL35" s="7"/>
      <c r="LQM35" s="7"/>
      <c r="LQN35" s="7"/>
      <c r="LQO35" s="7"/>
      <c r="LQP35" s="7"/>
      <c r="LQQ35" s="7"/>
      <c r="LQR35" s="7"/>
      <c r="LQS35" s="7"/>
      <c r="LQT35" s="7"/>
      <c r="LQU35" s="7"/>
      <c r="LQV35" s="7"/>
      <c r="LQW35" s="7"/>
      <c r="LQX35" s="7"/>
      <c r="LQY35" s="7"/>
      <c r="LQZ35" s="7"/>
      <c r="LRA35" s="7"/>
      <c r="LRB35" s="7"/>
      <c r="LRC35" s="7"/>
      <c r="LRD35" s="7"/>
      <c r="LRE35" s="7"/>
      <c r="LRF35" s="7"/>
      <c r="LRG35" s="7"/>
      <c r="LRH35" s="7"/>
      <c r="LRI35" s="7"/>
      <c r="LRJ35" s="7"/>
      <c r="LRK35" s="7"/>
      <c r="LRL35" s="7"/>
      <c r="LRM35" s="7"/>
      <c r="LRN35" s="7"/>
      <c r="LRO35" s="7"/>
      <c r="LRP35" s="7"/>
      <c r="LRQ35" s="7"/>
      <c r="LRR35" s="7"/>
      <c r="LRS35" s="7"/>
      <c r="LRT35" s="7"/>
      <c r="LRU35" s="7"/>
      <c r="LRV35" s="7"/>
      <c r="LRW35" s="7"/>
      <c r="LRX35" s="7"/>
      <c r="LRY35" s="7"/>
      <c r="LRZ35" s="7"/>
      <c r="LSA35" s="7"/>
      <c r="LSB35" s="7"/>
      <c r="LSC35" s="7"/>
      <c r="LSD35" s="7"/>
      <c r="LSE35" s="7"/>
      <c r="LSF35" s="7"/>
      <c r="LSG35" s="7"/>
      <c r="LSH35" s="7"/>
      <c r="LSI35" s="7"/>
      <c r="LSJ35" s="7"/>
      <c r="LSK35" s="7"/>
      <c r="LSL35" s="7"/>
      <c r="LSM35" s="7"/>
      <c r="LSN35" s="7"/>
      <c r="LSO35" s="7"/>
      <c r="LSP35" s="7"/>
      <c r="LSQ35" s="7"/>
      <c r="LSR35" s="7"/>
      <c r="LSS35" s="7"/>
      <c r="LST35" s="7"/>
      <c r="LSU35" s="7"/>
      <c r="LSV35" s="7"/>
      <c r="LSW35" s="7"/>
      <c r="LSX35" s="7"/>
      <c r="LSY35" s="7"/>
      <c r="LSZ35" s="7"/>
      <c r="LTA35" s="7"/>
      <c r="LTB35" s="7"/>
      <c r="LTC35" s="7"/>
      <c r="LTD35" s="7"/>
      <c r="LTE35" s="7"/>
      <c r="LTF35" s="7"/>
      <c r="LTG35" s="7"/>
      <c r="LTH35" s="7"/>
      <c r="LTI35" s="7"/>
      <c r="LTJ35" s="7"/>
      <c r="LTK35" s="7"/>
      <c r="LTL35" s="7"/>
      <c r="LTM35" s="7"/>
      <c r="LTN35" s="7"/>
      <c r="LTO35" s="7"/>
      <c r="LTP35" s="7"/>
      <c r="LTQ35" s="7"/>
      <c r="LTR35" s="7"/>
      <c r="LTS35" s="7"/>
      <c r="LTT35" s="7"/>
      <c r="LTU35" s="7"/>
      <c r="LTV35" s="7"/>
      <c r="LTW35" s="7"/>
      <c r="LTX35" s="7"/>
      <c r="LTY35" s="7"/>
      <c r="LTZ35" s="7"/>
      <c r="LUA35" s="7"/>
      <c r="LUB35" s="7"/>
      <c r="LUC35" s="7"/>
      <c r="LUD35" s="7"/>
      <c r="LUE35" s="7"/>
      <c r="LUF35" s="7"/>
      <c r="LUG35" s="7"/>
      <c r="LUH35" s="7"/>
      <c r="LUI35" s="7"/>
      <c r="LUJ35" s="7"/>
      <c r="LUK35" s="7"/>
      <c r="LUL35" s="7"/>
      <c r="LUM35" s="7"/>
      <c r="LUN35" s="7"/>
      <c r="LUO35" s="7"/>
      <c r="LUP35" s="7"/>
      <c r="LUQ35" s="7"/>
      <c r="LUR35" s="7"/>
      <c r="LUS35" s="7"/>
      <c r="LUT35" s="7"/>
      <c r="LUU35" s="7"/>
      <c r="LUV35" s="7"/>
      <c r="LUW35" s="7"/>
      <c r="LUX35" s="7"/>
      <c r="LUY35" s="7"/>
      <c r="LUZ35" s="7"/>
      <c r="LVA35" s="7"/>
      <c r="LVB35" s="7"/>
      <c r="LVC35" s="7"/>
      <c r="LVD35" s="7"/>
      <c r="LVE35" s="7"/>
      <c r="LVF35" s="7"/>
      <c r="LVG35" s="7"/>
      <c r="LVH35" s="7"/>
      <c r="LVI35" s="7"/>
      <c r="LVJ35" s="7"/>
      <c r="LVK35" s="7"/>
      <c r="LVL35" s="7"/>
      <c r="LVM35" s="7"/>
      <c r="LVN35" s="7"/>
      <c r="LVO35" s="7"/>
      <c r="LVP35" s="7"/>
      <c r="LVQ35" s="7"/>
      <c r="LVR35" s="7"/>
      <c r="LVS35" s="7"/>
      <c r="LVT35" s="7"/>
      <c r="LVU35" s="7"/>
      <c r="LVV35" s="7"/>
      <c r="LVW35" s="7"/>
      <c r="LVX35" s="7"/>
      <c r="LVY35" s="7"/>
      <c r="LVZ35" s="7"/>
      <c r="LWA35" s="7"/>
      <c r="LWB35" s="7"/>
      <c r="LWC35" s="7"/>
      <c r="LWD35" s="7"/>
      <c r="LWE35" s="7"/>
      <c r="LWF35" s="7"/>
      <c r="LWG35" s="7"/>
      <c r="LWH35" s="7"/>
      <c r="LWI35" s="7"/>
      <c r="LWJ35" s="7"/>
      <c r="LWK35" s="7"/>
      <c r="LWL35" s="7"/>
      <c r="LWM35" s="7"/>
      <c r="LWN35" s="7"/>
      <c r="LWO35" s="7"/>
      <c r="LWP35" s="7"/>
      <c r="LWQ35" s="7"/>
      <c r="LWR35" s="7"/>
      <c r="LWS35" s="7"/>
      <c r="LWT35" s="7"/>
      <c r="LWU35" s="7"/>
      <c r="LWV35" s="7"/>
      <c r="LWW35" s="7"/>
      <c r="LWX35" s="7"/>
      <c r="LWY35" s="7"/>
      <c r="LWZ35" s="7"/>
      <c r="LXA35" s="7"/>
      <c r="LXB35" s="7"/>
      <c r="LXC35" s="7"/>
      <c r="LXD35" s="7"/>
      <c r="LXE35" s="7"/>
      <c r="LXF35" s="7"/>
      <c r="LXG35" s="7"/>
      <c r="LXH35" s="7"/>
      <c r="LXI35" s="7"/>
      <c r="LXJ35" s="7"/>
      <c r="LXK35" s="7"/>
      <c r="LXL35" s="7"/>
      <c r="LXM35" s="7"/>
      <c r="LXN35" s="7"/>
      <c r="LXO35" s="7"/>
      <c r="LXP35" s="7"/>
      <c r="LXQ35" s="7"/>
      <c r="LXR35" s="7"/>
      <c r="LXS35" s="7"/>
      <c r="LXT35" s="7"/>
      <c r="LXU35" s="7"/>
      <c r="LXV35" s="7"/>
      <c r="LXW35" s="7"/>
      <c r="LXX35" s="7"/>
      <c r="LXY35" s="7"/>
      <c r="LXZ35" s="7"/>
      <c r="LYA35" s="7"/>
      <c r="LYB35" s="7"/>
      <c r="LYC35" s="7"/>
      <c r="LYD35" s="7"/>
      <c r="LYE35" s="7"/>
      <c r="LYF35" s="7"/>
      <c r="LYG35" s="7"/>
      <c r="LYH35" s="7"/>
      <c r="LYI35" s="7"/>
      <c r="LYJ35" s="7"/>
      <c r="LYK35" s="7"/>
      <c r="LYL35" s="7"/>
      <c r="LYM35" s="7"/>
      <c r="LYN35" s="7"/>
      <c r="LYO35" s="7"/>
      <c r="LYP35" s="7"/>
      <c r="LYQ35" s="7"/>
      <c r="LYR35" s="7"/>
      <c r="LYS35" s="7"/>
      <c r="LYT35" s="7"/>
      <c r="LYU35" s="7"/>
      <c r="LYV35" s="7"/>
      <c r="LYW35" s="7"/>
      <c r="LYX35" s="7"/>
      <c r="LYY35" s="7"/>
      <c r="LYZ35" s="7"/>
      <c r="LZA35" s="7"/>
      <c r="LZB35" s="7"/>
      <c r="LZC35" s="7"/>
      <c r="LZD35" s="7"/>
      <c r="LZE35" s="7"/>
      <c r="LZF35" s="7"/>
      <c r="LZG35" s="7"/>
      <c r="LZH35" s="7"/>
      <c r="LZI35" s="7"/>
      <c r="LZJ35" s="7"/>
      <c r="LZK35" s="7"/>
      <c r="LZL35" s="7"/>
      <c r="LZM35" s="7"/>
      <c r="LZN35" s="7"/>
      <c r="LZO35" s="7"/>
      <c r="LZP35" s="7"/>
      <c r="LZQ35" s="7"/>
      <c r="LZR35" s="7"/>
      <c r="LZS35" s="7"/>
      <c r="LZT35" s="7"/>
      <c r="LZU35" s="7"/>
      <c r="LZV35" s="7"/>
      <c r="LZW35" s="7"/>
      <c r="LZX35" s="7"/>
      <c r="LZY35" s="7"/>
      <c r="LZZ35" s="7"/>
      <c r="MAA35" s="7"/>
      <c r="MAB35" s="7"/>
      <c r="MAC35" s="7"/>
      <c r="MAD35" s="7"/>
      <c r="MAE35" s="7"/>
      <c r="MAF35" s="7"/>
      <c r="MAG35" s="7"/>
      <c r="MAH35" s="7"/>
      <c r="MAI35" s="7"/>
      <c r="MAJ35" s="7"/>
      <c r="MAK35" s="7"/>
      <c r="MAL35" s="7"/>
      <c r="MAM35" s="7"/>
      <c r="MAN35" s="7"/>
      <c r="MAO35" s="7"/>
      <c r="MAP35" s="7"/>
      <c r="MAQ35" s="7"/>
      <c r="MAR35" s="7"/>
      <c r="MAS35" s="7"/>
      <c r="MAT35" s="7"/>
      <c r="MAU35" s="7"/>
      <c r="MAV35" s="7"/>
      <c r="MAW35" s="7"/>
      <c r="MAX35" s="7"/>
      <c r="MAY35" s="7"/>
      <c r="MAZ35" s="7"/>
      <c r="MBA35" s="7"/>
      <c r="MBB35" s="7"/>
      <c r="MBC35" s="7"/>
      <c r="MBD35" s="7"/>
      <c r="MBE35" s="7"/>
      <c r="MBF35" s="7"/>
      <c r="MBG35" s="7"/>
      <c r="MBH35" s="7"/>
      <c r="MBI35" s="7"/>
      <c r="MBJ35" s="7"/>
      <c r="MBK35" s="7"/>
      <c r="MBL35" s="7"/>
      <c r="MBM35" s="7"/>
      <c r="MBN35" s="7"/>
      <c r="MBO35" s="7"/>
      <c r="MBP35" s="7"/>
      <c r="MBQ35" s="7"/>
      <c r="MBR35" s="7"/>
      <c r="MBS35" s="7"/>
      <c r="MBT35" s="7"/>
      <c r="MBU35" s="7"/>
      <c r="MBV35" s="7"/>
      <c r="MBW35" s="7"/>
      <c r="MBX35" s="7"/>
      <c r="MBY35" s="7"/>
      <c r="MBZ35" s="7"/>
      <c r="MCA35" s="7"/>
      <c r="MCB35" s="7"/>
      <c r="MCC35" s="7"/>
      <c r="MCD35" s="7"/>
      <c r="MCE35" s="7"/>
      <c r="MCF35" s="7"/>
      <c r="MCG35" s="7"/>
      <c r="MCH35" s="7"/>
      <c r="MCI35" s="7"/>
      <c r="MCJ35" s="7"/>
      <c r="MCK35" s="7"/>
      <c r="MCL35" s="7"/>
      <c r="MCM35" s="7"/>
      <c r="MCN35" s="7"/>
      <c r="MCO35" s="7"/>
      <c r="MCP35" s="7"/>
      <c r="MCQ35" s="7"/>
      <c r="MCR35" s="7"/>
      <c r="MCS35" s="7"/>
      <c r="MCT35" s="7"/>
      <c r="MCU35" s="7"/>
      <c r="MCV35" s="7"/>
      <c r="MCW35" s="7"/>
      <c r="MCX35" s="7"/>
      <c r="MCY35" s="7"/>
      <c r="MCZ35" s="7"/>
      <c r="MDA35" s="7"/>
      <c r="MDB35" s="7"/>
      <c r="MDC35" s="7"/>
      <c r="MDD35" s="7"/>
      <c r="MDE35" s="7"/>
      <c r="MDF35" s="7"/>
      <c r="MDG35" s="7"/>
      <c r="MDH35" s="7"/>
      <c r="MDI35" s="7"/>
      <c r="MDJ35" s="7"/>
      <c r="MDK35" s="7"/>
      <c r="MDL35" s="7"/>
      <c r="MDM35" s="7"/>
      <c r="MDN35" s="7"/>
      <c r="MDO35" s="7"/>
      <c r="MDP35" s="7"/>
      <c r="MDQ35" s="7"/>
      <c r="MDR35" s="7"/>
      <c r="MDS35" s="7"/>
      <c r="MDT35" s="7"/>
      <c r="MDU35" s="7"/>
      <c r="MDV35" s="7"/>
      <c r="MDW35" s="7"/>
      <c r="MDX35" s="7"/>
      <c r="MDY35" s="7"/>
      <c r="MDZ35" s="7"/>
      <c r="MEA35" s="7"/>
      <c r="MEB35" s="7"/>
      <c r="MEC35" s="7"/>
      <c r="MED35" s="7"/>
      <c r="MEE35" s="7"/>
      <c r="MEF35" s="7"/>
      <c r="MEG35" s="7"/>
      <c r="MEH35" s="7"/>
      <c r="MEI35" s="7"/>
      <c r="MEJ35" s="7"/>
      <c r="MEK35" s="7"/>
      <c r="MEL35" s="7"/>
      <c r="MEM35" s="7"/>
      <c r="MEN35" s="7"/>
      <c r="MEO35" s="7"/>
      <c r="MEP35" s="7"/>
      <c r="MEQ35" s="7"/>
      <c r="MER35" s="7"/>
      <c r="MES35" s="7"/>
      <c r="MET35" s="7"/>
      <c r="MEU35" s="7"/>
      <c r="MEV35" s="7"/>
      <c r="MEW35" s="7"/>
      <c r="MEX35" s="7"/>
      <c r="MEY35" s="7"/>
      <c r="MEZ35" s="7"/>
      <c r="MFA35" s="7"/>
      <c r="MFB35" s="7"/>
      <c r="MFC35" s="7"/>
      <c r="MFD35" s="7"/>
      <c r="MFE35" s="7"/>
      <c r="MFF35" s="7"/>
      <c r="MFG35" s="7"/>
      <c r="MFH35" s="7"/>
      <c r="MFI35" s="7"/>
      <c r="MFJ35" s="7"/>
      <c r="MFK35" s="7"/>
      <c r="MFL35" s="7"/>
      <c r="MFM35" s="7"/>
      <c r="MFN35" s="7"/>
      <c r="MFO35" s="7"/>
      <c r="MFP35" s="7"/>
      <c r="MFQ35" s="7"/>
      <c r="MFR35" s="7"/>
      <c r="MFS35" s="7"/>
      <c r="MFT35" s="7"/>
      <c r="MFU35" s="7"/>
      <c r="MFV35" s="7"/>
      <c r="MFW35" s="7"/>
      <c r="MFX35" s="7"/>
      <c r="MFY35" s="7"/>
      <c r="MFZ35" s="7"/>
      <c r="MGA35" s="7"/>
      <c r="MGB35" s="7"/>
      <c r="MGC35" s="7"/>
      <c r="MGD35" s="7"/>
      <c r="MGE35" s="7"/>
      <c r="MGF35" s="7"/>
      <c r="MGG35" s="7"/>
      <c r="MGH35" s="7"/>
      <c r="MGI35" s="7"/>
      <c r="MGJ35" s="7"/>
      <c r="MGK35" s="7"/>
      <c r="MGL35" s="7"/>
      <c r="MGM35" s="7"/>
      <c r="MGN35" s="7"/>
      <c r="MGO35" s="7"/>
      <c r="MGP35" s="7"/>
      <c r="MGQ35" s="7"/>
      <c r="MGR35" s="7"/>
      <c r="MGS35" s="7"/>
      <c r="MGT35" s="7"/>
      <c r="MGU35" s="7"/>
      <c r="MGV35" s="7"/>
      <c r="MGW35" s="7"/>
      <c r="MGX35" s="7"/>
      <c r="MGY35" s="7"/>
      <c r="MGZ35" s="7"/>
      <c r="MHA35" s="7"/>
      <c r="MHB35" s="7"/>
      <c r="MHC35" s="7"/>
      <c r="MHD35" s="7"/>
      <c r="MHE35" s="7"/>
      <c r="MHF35" s="7"/>
      <c r="MHG35" s="7"/>
      <c r="MHH35" s="7"/>
      <c r="MHI35" s="7"/>
      <c r="MHJ35" s="7"/>
      <c r="MHK35" s="7"/>
      <c r="MHL35" s="7"/>
      <c r="MHM35" s="7"/>
      <c r="MHN35" s="7"/>
      <c r="MHO35" s="7"/>
      <c r="MHP35" s="7"/>
      <c r="MHQ35" s="7"/>
      <c r="MHR35" s="7"/>
      <c r="MHS35" s="7"/>
      <c r="MHT35" s="7"/>
      <c r="MHU35" s="7"/>
      <c r="MHV35" s="7"/>
      <c r="MHW35" s="7"/>
      <c r="MHX35" s="7"/>
      <c r="MHY35" s="7"/>
      <c r="MHZ35" s="7"/>
      <c r="MIA35" s="7"/>
      <c r="MIB35" s="7"/>
      <c r="MIC35" s="7"/>
      <c r="MID35" s="7"/>
      <c r="MIE35" s="7"/>
      <c r="MIF35" s="7"/>
      <c r="MIG35" s="7"/>
      <c r="MIH35" s="7"/>
      <c r="MII35" s="7"/>
      <c r="MIJ35" s="7"/>
      <c r="MIK35" s="7"/>
      <c r="MIL35" s="7"/>
      <c r="MIM35" s="7"/>
      <c r="MIN35" s="7"/>
      <c r="MIO35" s="7"/>
      <c r="MIP35" s="7"/>
      <c r="MIQ35" s="7"/>
      <c r="MIR35" s="7"/>
      <c r="MIS35" s="7"/>
      <c r="MIT35" s="7"/>
      <c r="MIU35" s="7"/>
      <c r="MIV35" s="7"/>
      <c r="MIW35" s="7"/>
      <c r="MIX35" s="7"/>
      <c r="MIY35" s="7"/>
      <c r="MIZ35" s="7"/>
      <c r="MJA35" s="7"/>
      <c r="MJB35" s="7"/>
      <c r="MJC35" s="7"/>
      <c r="MJD35" s="7"/>
      <c r="MJE35" s="7"/>
      <c r="MJF35" s="7"/>
      <c r="MJG35" s="7"/>
      <c r="MJH35" s="7"/>
      <c r="MJI35" s="7"/>
      <c r="MJJ35" s="7"/>
      <c r="MJK35" s="7"/>
      <c r="MJL35" s="7"/>
      <c r="MJM35" s="7"/>
      <c r="MJN35" s="7"/>
      <c r="MJO35" s="7"/>
      <c r="MJP35" s="7"/>
      <c r="MJQ35" s="7"/>
      <c r="MJR35" s="7"/>
      <c r="MJS35" s="7"/>
      <c r="MJT35" s="7"/>
      <c r="MJU35" s="7"/>
      <c r="MJV35" s="7"/>
      <c r="MJW35" s="7"/>
      <c r="MJX35" s="7"/>
      <c r="MJY35" s="7"/>
      <c r="MJZ35" s="7"/>
      <c r="MKA35" s="7"/>
      <c r="MKB35" s="7"/>
      <c r="MKC35" s="7"/>
      <c r="MKD35" s="7"/>
      <c r="MKE35" s="7"/>
      <c r="MKF35" s="7"/>
      <c r="MKG35" s="7"/>
      <c r="MKH35" s="7"/>
      <c r="MKI35" s="7"/>
      <c r="MKJ35" s="7"/>
      <c r="MKK35" s="7"/>
      <c r="MKL35" s="7"/>
      <c r="MKM35" s="7"/>
      <c r="MKN35" s="7"/>
      <c r="MKO35" s="7"/>
      <c r="MKP35" s="7"/>
      <c r="MKQ35" s="7"/>
      <c r="MKR35" s="7"/>
      <c r="MKS35" s="7"/>
      <c r="MKT35" s="7"/>
      <c r="MKU35" s="7"/>
      <c r="MKV35" s="7"/>
      <c r="MKW35" s="7"/>
      <c r="MKX35" s="7"/>
      <c r="MKY35" s="7"/>
      <c r="MKZ35" s="7"/>
      <c r="MLA35" s="7"/>
      <c r="MLB35" s="7"/>
      <c r="MLC35" s="7"/>
      <c r="MLD35" s="7"/>
      <c r="MLE35" s="7"/>
      <c r="MLF35" s="7"/>
      <c r="MLG35" s="7"/>
      <c r="MLH35" s="7"/>
      <c r="MLI35" s="7"/>
      <c r="MLJ35" s="7"/>
      <c r="MLK35" s="7"/>
      <c r="MLL35" s="7"/>
      <c r="MLM35" s="7"/>
      <c r="MLN35" s="7"/>
      <c r="MLO35" s="7"/>
      <c r="MLP35" s="7"/>
      <c r="MLQ35" s="7"/>
      <c r="MLR35" s="7"/>
      <c r="MLS35" s="7"/>
      <c r="MLT35" s="7"/>
      <c r="MLU35" s="7"/>
      <c r="MLV35" s="7"/>
      <c r="MLW35" s="7"/>
      <c r="MLX35" s="7"/>
      <c r="MLY35" s="7"/>
      <c r="MLZ35" s="7"/>
      <c r="MMA35" s="7"/>
      <c r="MMB35" s="7"/>
      <c r="MMC35" s="7"/>
      <c r="MMD35" s="7"/>
      <c r="MME35" s="7"/>
      <c r="MMF35" s="7"/>
      <c r="MMG35" s="7"/>
      <c r="MMH35" s="7"/>
      <c r="MMI35" s="7"/>
      <c r="MMJ35" s="7"/>
      <c r="MMK35" s="7"/>
      <c r="MML35" s="7"/>
      <c r="MMM35" s="7"/>
      <c r="MMN35" s="7"/>
      <c r="MMO35" s="7"/>
      <c r="MMP35" s="7"/>
      <c r="MMQ35" s="7"/>
      <c r="MMR35" s="7"/>
      <c r="MMS35" s="7"/>
      <c r="MMT35" s="7"/>
      <c r="MMU35" s="7"/>
      <c r="MMV35" s="7"/>
      <c r="MMW35" s="7"/>
      <c r="MMX35" s="7"/>
      <c r="MMY35" s="7"/>
      <c r="MMZ35" s="7"/>
      <c r="MNA35" s="7"/>
      <c r="MNB35" s="7"/>
      <c r="MNC35" s="7"/>
      <c r="MND35" s="7"/>
      <c r="MNE35" s="7"/>
      <c r="MNF35" s="7"/>
      <c r="MNG35" s="7"/>
      <c r="MNH35" s="7"/>
      <c r="MNI35" s="7"/>
      <c r="MNJ35" s="7"/>
      <c r="MNK35" s="7"/>
      <c r="MNL35" s="7"/>
      <c r="MNM35" s="7"/>
      <c r="MNN35" s="7"/>
      <c r="MNO35" s="7"/>
      <c r="MNP35" s="7"/>
      <c r="MNQ35" s="7"/>
      <c r="MNR35" s="7"/>
      <c r="MNS35" s="7"/>
      <c r="MNT35" s="7"/>
      <c r="MNU35" s="7"/>
      <c r="MNV35" s="7"/>
      <c r="MNW35" s="7"/>
      <c r="MNX35" s="7"/>
      <c r="MNY35" s="7"/>
      <c r="MNZ35" s="7"/>
      <c r="MOA35" s="7"/>
      <c r="MOB35" s="7"/>
      <c r="MOC35" s="7"/>
      <c r="MOD35" s="7"/>
      <c r="MOE35" s="7"/>
      <c r="MOF35" s="7"/>
      <c r="MOG35" s="7"/>
      <c r="MOH35" s="7"/>
      <c r="MOI35" s="7"/>
      <c r="MOJ35" s="7"/>
      <c r="MOK35" s="7"/>
      <c r="MOL35" s="7"/>
      <c r="MOM35" s="7"/>
      <c r="MON35" s="7"/>
      <c r="MOO35" s="7"/>
      <c r="MOP35" s="7"/>
      <c r="MOQ35" s="7"/>
      <c r="MOR35" s="7"/>
      <c r="MOS35" s="7"/>
      <c r="MOT35" s="7"/>
      <c r="MOU35" s="7"/>
      <c r="MOV35" s="7"/>
      <c r="MOW35" s="7"/>
      <c r="MOX35" s="7"/>
      <c r="MOY35" s="7"/>
      <c r="MOZ35" s="7"/>
      <c r="MPA35" s="7"/>
      <c r="MPB35" s="7"/>
      <c r="MPC35" s="7"/>
      <c r="MPD35" s="7"/>
      <c r="MPE35" s="7"/>
      <c r="MPF35" s="7"/>
      <c r="MPG35" s="7"/>
      <c r="MPH35" s="7"/>
      <c r="MPI35" s="7"/>
      <c r="MPJ35" s="7"/>
      <c r="MPK35" s="7"/>
      <c r="MPL35" s="7"/>
      <c r="MPM35" s="7"/>
      <c r="MPN35" s="7"/>
      <c r="MPO35" s="7"/>
      <c r="MPP35" s="7"/>
      <c r="MPQ35" s="7"/>
      <c r="MPR35" s="7"/>
      <c r="MPS35" s="7"/>
      <c r="MPT35" s="7"/>
      <c r="MPU35" s="7"/>
      <c r="MPV35" s="7"/>
      <c r="MPW35" s="7"/>
      <c r="MPX35" s="7"/>
      <c r="MPY35" s="7"/>
      <c r="MPZ35" s="7"/>
      <c r="MQA35" s="7"/>
      <c r="MQB35" s="7"/>
      <c r="MQC35" s="7"/>
      <c r="MQD35" s="7"/>
      <c r="MQE35" s="7"/>
      <c r="MQF35" s="7"/>
      <c r="MQG35" s="7"/>
      <c r="MQH35" s="7"/>
      <c r="MQI35" s="7"/>
      <c r="MQJ35" s="7"/>
      <c r="MQK35" s="7"/>
      <c r="MQL35" s="7"/>
      <c r="MQM35" s="7"/>
      <c r="MQN35" s="7"/>
      <c r="MQO35" s="7"/>
      <c r="MQP35" s="7"/>
      <c r="MQQ35" s="7"/>
      <c r="MQR35" s="7"/>
      <c r="MQS35" s="7"/>
      <c r="MQT35" s="7"/>
      <c r="MQU35" s="7"/>
      <c r="MQV35" s="7"/>
      <c r="MQW35" s="7"/>
      <c r="MQX35" s="7"/>
      <c r="MQY35" s="7"/>
      <c r="MQZ35" s="7"/>
      <c r="MRA35" s="7"/>
      <c r="MRB35" s="7"/>
      <c r="MRC35" s="7"/>
      <c r="MRD35" s="7"/>
      <c r="MRE35" s="7"/>
      <c r="MRF35" s="7"/>
      <c r="MRG35" s="7"/>
      <c r="MRH35" s="7"/>
      <c r="MRI35" s="7"/>
      <c r="MRJ35" s="7"/>
      <c r="MRK35" s="7"/>
      <c r="MRL35" s="7"/>
      <c r="MRM35" s="7"/>
      <c r="MRN35" s="7"/>
      <c r="MRO35" s="7"/>
      <c r="MRP35" s="7"/>
      <c r="MRQ35" s="7"/>
      <c r="MRR35" s="7"/>
      <c r="MRS35" s="7"/>
      <c r="MRT35" s="7"/>
      <c r="MRU35" s="7"/>
      <c r="MRV35" s="7"/>
      <c r="MRW35" s="7"/>
      <c r="MRX35" s="7"/>
      <c r="MRY35" s="7"/>
      <c r="MRZ35" s="7"/>
      <c r="MSA35" s="7"/>
      <c r="MSB35" s="7"/>
      <c r="MSC35" s="7"/>
      <c r="MSD35" s="7"/>
      <c r="MSE35" s="7"/>
      <c r="MSF35" s="7"/>
      <c r="MSG35" s="7"/>
      <c r="MSH35" s="7"/>
      <c r="MSI35" s="7"/>
      <c r="MSJ35" s="7"/>
      <c r="MSK35" s="7"/>
      <c r="MSL35" s="7"/>
      <c r="MSM35" s="7"/>
      <c r="MSN35" s="7"/>
      <c r="MSO35" s="7"/>
      <c r="MSP35" s="7"/>
      <c r="MSQ35" s="7"/>
      <c r="MSR35" s="7"/>
      <c r="MSS35" s="7"/>
      <c r="MST35" s="7"/>
      <c r="MSU35" s="7"/>
      <c r="MSV35" s="7"/>
      <c r="MSW35" s="7"/>
      <c r="MSX35" s="7"/>
      <c r="MSY35" s="7"/>
      <c r="MSZ35" s="7"/>
      <c r="MTA35" s="7"/>
      <c r="MTB35" s="7"/>
      <c r="MTC35" s="7"/>
      <c r="MTD35" s="7"/>
      <c r="MTE35" s="7"/>
      <c r="MTF35" s="7"/>
      <c r="MTG35" s="7"/>
      <c r="MTH35" s="7"/>
      <c r="MTI35" s="7"/>
      <c r="MTJ35" s="7"/>
      <c r="MTK35" s="7"/>
      <c r="MTL35" s="7"/>
      <c r="MTM35" s="7"/>
      <c r="MTN35" s="7"/>
      <c r="MTO35" s="7"/>
      <c r="MTP35" s="7"/>
      <c r="MTQ35" s="7"/>
      <c r="MTR35" s="7"/>
      <c r="MTS35" s="7"/>
      <c r="MTT35" s="7"/>
      <c r="MTU35" s="7"/>
      <c r="MTV35" s="7"/>
      <c r="MTW35" s="7"/>
      <c r="MTX35" s="7"/>
      <c r="MTY35" s="7"/>
      <c r="MTZ35" s="7"/>
      <c r="MUA35" s="7"/>
      <c r="MUB35" s="7"/>
      <c r="MUC35" s="7"/>
      <c r="MUD35" s="7"/>
      <c r="MUE35" s="7"/>
      <c r="MUF35" s="7"/>
      <c r="MUG35" s="7"/>
      <c r="MUH35" s="7"/>
      <c r="MUI35" s="7"/>
      <c r="MUJ35" s="7"/>
      <c r="MUK35" s="7"/>
      <c r="MUL35" s="7"/>
      <c r="MUM35" s="7"/>
      <c r="MUN35" s="7"/>
      <c r="MUO35" s="7"/>
      <c r="MUP35" s="7"/>
      <c r="MUQ35" s="7"/>
      <c r="MUR35" s="7"/>
      <c r="MUS35" s="7"/>
      <c r="MUT35" s="7"/>
      <c r="MUU35" s="7"/>
      <c r="MUV35" s="7"/>
      <c r="MUW35" s="7"/>
      <c r="MUX35" s="7"/>
      <c r="MUY35" s="7"/>
      <c r="MUZ35" s="7"/>
      <c r="MVA35" s="7"/>
      <c r="MVB35" s="7"/>
      <c r="MVC35" s="7"/>
      <c r="MVD35" s="7"/>
      <c r="MVE35" s="7"/>
      <c r="MVF35" s="7"/>
      <c r="MVG35" s="7"/>
      <c r="MVH35" s="7"/>
      <c r="MVI35" s="7"/>
      <c r="MVJ35" s="7"/>
      <c r="MVK35" s="7"/>
      <c r="MVL35" s="7"/>
      <c r="MVM35" s="7"/>
      <c r="MVN35" s="7"/>
      <c r="MVO35" s="7"/>
      <c r="MVP35" s="7"/>
      <c r="MVQ35" s="7"/>
      <c r="MVR35" s="7"/>
      <c r="MVS35" s="7"/>
      <c r="MVT35" s="7"/>
      <c r="MVU35" s="7"/>
      <c r="MVV35" s="7"/>
      <c r="MVW35" s="7"/>
      <c r="MVX35" s="7"/>
      <c r="MVY35" s="7"/>
      <c r="MVZ35" s="7"/>
      <c r="MWA35" s="7"/>
      <c r="MWB35" s="7"/>
      <c r="MWC35" s="7"/>
      <c r="MWD35" s="7"/>
      <c r="MWE35" s="7"/>
      <c r="MWF35" s="7"/>
      <c r="MWG35" s="7"/>
      <c r="MWH35" s="7"/>
      <c r="MWI35" s="7"/>
      <c r="MWJ35" s="7"/>
      <c r="MWK35" s="7"/>
      <c r="MWL35" s="7"/>
      <c r="MWM35" s="7"/>
      <c r="MWN35" s="7"/>
      <c r="MWO35" s="7"/>
      <c r="MWP35" s="7"/>
      <c r="MWQ35" s="7"/>
      <c r="MWR35" s="7"/>
      <c r="MWS35" s="7"/>
      <c r="MWT35" s="7"/>
      <c r="MWU35" s="7"/>
      <c r="MWV35" s="7"/>
      <c r="MWW35" s="7"/>
      <c r="MWX35" s="7"/>
      <c r="MWY35" s="7"/>
      <c r="MWZ35" s="7"/>
      <c r="MXA35" s="7"/>
      <c r="MXB35" s="7"/>
      <c r="MXC35" s="7"/>
      <c r="MXD35" s="7"/>
      <c r="MXE35" s="7"/>
      <c r="MXF35" s="7"/>
      <c r="MXG35" s="7"/>
      <c r="MXH35" s="7"/>
      <c r="MXI35" s="7"/>
      <c r="MXJ35" s="7"/>
      <c r="MXK35" s="7"/>
      <c r="MXL35" s="7"/>
      <c r="MXM35" s="7"/>
      <c r="MXN35" s="7"/>
      <c r="MXO35" s="7"/>
      <c r="MXP35" s="7"/>
      <c r="MXQ35" s="7"/>
      <c r="MXR35" s="7"/>
      <c r="MXS35" s="7"/>
      <c r="MXT35" s="7"/>
      <c r="MXU35" s="7"/>
      <c r="MXV35" s="7"/>
      <c r="MXW35" s="7"/>
      <c r="MXX35" s="7"/>
      <c r="MXY35" s="7"/>
      <c r="MXZ35" s="7"/>
      <c r="MYA35" s="7"/>
      <c r="MYB35" s="7"/>
      <c r="MYC35" s="7"/>
      <c r="MYD35" s="7"/>
      <c r="MYE35" s="7"/>
      <c r="MYF35" s="7"/>
      <c r="MYG35" s="7"/>
      <c r="MYH35" s="7"/>
      <c r="MYI35" s="7"/>
      <c r="MYJ35" s="7"/>
      <c r="MYK35" s="7"/>
      <c r="MYL35" s="7"/>
      <c r="MYM35" s="7"/>
      <c r="MYN35" s="7"/>
      <c r="MYO35" s="7"/>
      <c r="MYP35" s="7"/>
      <c r="MYQ35" s="7"/>
      <c r="MYR35" s="7"/>
      <c r="MYS35" s="7"/>
      <c r="MYT35" s="7"/>
      <c r="MYU35" s="7"/>
      <c r="MYV35" s="7"/>
      <c r="MYW35" s="7"/>
      <c r="MYX35" s="7"/>
      <c r="MYY35" s="7"/>
      <c r="MYZ35" s="7"/>
      <c r="MZA35" s="7"/>
      <c r="MZB35" s="7"/>
      <c r="MZC35" s="7"/>
      <c r="MZD35" s="7"/>
      <c r="MZE35" s="7"/>
      <c r="MZF35" s="7"/>
      <c r="MZG35" s="7"/>
      <c r="MZH35" s="7"/>
      <c r="MZI35" s="7"/>
      <c r="MZJ35" s="7"/>
      <c r="MZK35" s="7"/>
      <c r="MZL35" s="7"/>
      <c r="MZM35" s="7"/>
      <c r="MZN35" s="7"/>
      <c r="MZO35" s="7"/>
      <c r="MZP35" s="7"/>
      <c r="MZQ35" s="7"/>
      <c r="MZR35" s="7"/>
      <c r="MZS35" s="7"/>
      <c r="MZT35" s="7"/>
      <c r="MZU35" s="7"/>
      <c r="MZV35" s="7"/>
      <c r="MZW35" s="7"/>
      <c r="MZX35" s="7"/>
      <c r="MZY35" s="7"/>
      <c r="MZZ35" s="7"/>
      <c r="NAA35" s="7"/>
      <c r="NAB35" s="7"/>
      <c r="NAC35" s="7"/>
      <c r="NAD35" s="7"/>
      <c r="NAE35" s="7"/>
      <c r="NAF35" s="7"/>
      <c r="NAG35" s="7"/>
      <c r="NAH35" s="7"/>
      <c r="NAI35" s="7"/>
      <c r="NAJ35" s="7"/>
      <c r="NAK35" s="7"/>
      <c r="NAL35" s="7"/>
      <c r="NAM35" s="7"/>
      <c r="NAN35" s="7"/>
      <c r="NAO35" s="7"/>
      <c r="NAP35" s="7"/>
      <c r="NAQ35" s="7"/>
      <c r="NAR35" s="7"/>
      <c r="NAS35" s="7"/>
      <c r="NAT35" s="7"/>
      <c r="NAU35" s="7"/>
      <c r="NAV35" s="7"/>
      <c r="NAW35" s="7"/>
      <c r="NAX35" s="7"/>
      <c r="NAY35" s="7"/>
      <c r="NAZ35" s="7"/>
      <c r="NBA35" s="7"/>
      <c r="NBB35" s="7"/>
      <c r="NBC35" s="7"/>
      <c r="NBD35" s="7"/>
      <c r="NBE35" s="7"/>
      <c r="NBF35" s="7"/>
      <c r="NBG35" s="7"/>
      <c r="NBH35" s="7"/>
      <c r="NBI35" s="7"/>
      <c r="NBJ35" s="7"/>
      <c r="NBK35" s="7"/>
      <c r="NBL35" s="7"/>
      <c r="NBM35" s="7"/>
      <c r="NBN35" s="7"/>
      <c r="NBO35" s="7"/>
      <c r="NBP35" s="7"/>
      <c r="NBQ35" s="7"/>
      <c r="NBR35" s="7"/>
      <c r="NBS35" s="7"/>
      <c r="NBT35" s="7"/>
      <c r="NBU35" s="7"/>
      <c r="NBV35" s="7"/>
      <c r="NBW35" s="7"/>
      <c r="NBX35" s="7"/>
      <c r="NBY35" s="7"/>
      <c r="NBZ35" s="7"/>
      <c r="NCA35" s="7"/>
      <c r="NCB35" s="7"/>
      <c r="NCC35" s="7"/>
      <c r="NCD35" s="7"/>
      <c r="NCE35" s="7"/>
      <c r="NCF35" s="7"/>
      <c r="NCG35" s="7"/>
      <c r="NCH35" s="7"/>
      <c r="NCI35" s="7"/>
      <c r="NCJ35" s="7"/>
      <c r="NCK35" s="7"/>
      <c r="NCL35" s="7"/>
      <c r="NCM35" s="7"/>
      <c r="NCN35" s="7"/>
      <c r="NCO35" s="7"/>
      <c r="NCP35" s="7"/>
      <c r="NCQ35" s="7"/>
      <c r="NCR35" s="7"/>
      <c r="NCS35" s="7"/>
      <c r="NCT35" s="7"/>
      <c r="NCU35" s="7"/>
      <c r="NCV35" s="7"/>
      <c r="NCW35" s="7"/>
      <c r="NCX35" s="7"/>
      <c r="NCY35" s="7"/>
      <c r="NCZ35" s="7"/>
      <c r="NDA35" s="7"/>
      <c r="NDB35" s="7"/>
      <c r="NDC35" s="7"/>
      <c r="NDD35" s="7"/>
      <c r="NDE35" s="7"/>
      <c r="NDF35" s="7"/>
      <c r="NDG35" s="7"/>
      <c r="NDH35" s="7"/>
      <c r="NDI35" s="7"/>
      <c r="NDJ35" s="7"/>
      <c r="NDK35" s="7"/>
      <c r="NDL35" s="7"/>
      <c r="NDM35" s="7"/>
      <c r="NDN35" s="7"/>
      <c r="NDO35" s="7"/>
      <c r="NDP35" s="7"/>
      <c r="NDQ35" s="7"/>
      <c r="NDR35" s="7"/>
      <c r="NDS35" s="7"/>
      <c r="NDT35" s="7"/>
      <c r="NDU35" s="7"/>
      <c r="NDV35" s="7"/>
      <c r="NDW35" s="7"/>
      <c r="NDX35" s="7"/>
      <c r="NDY35" s="7"/>
      <c r="NDZ35" s="7"/>
      <c r="NEA35" s="7"/>
      <c r="NEB35" s="7"/>
      <c r="NEC35" s="7"/>
      <c r="NED35" s="7"/>
      <c r="NEE35" s="7"/>
      <c r="NEF35" s="7"/>
      <c r="NEG35" s="7"/>
      <c r="NEH35" s="7"/>
      <c r="NEI35" s="7"/>
      <c r="NEJ35" s="7"/>
      <c r="NEK35" s="7"/>
      <c r="NEL35" s="7"/>
      <c r="NEM35" s="7"/>
      <c r="NEN35" s="7"/>
      <c r="NEO35" s="7"/>
      <c r="NEP35" s="7"/>
      <c r="NEQ35" s="7"/>
      <c r="NER35" s="7"/>
      <c r="NES35" s="7"/>
      <c r="NET35" s="7"/>
      <c r="NEU35" s="7"/>
      <c r="NEV35" s="7"/>
      <c r="NEW35" s="7"/>
      <c r="NEX35" s="7"/>
      <c r="NEY35" s="7"/>
      <c r="NEZ35" s="7"/>
      <c r="NFA35" s="7"/>
      <c r="NFB35" s="7"/>
      <c r="NFC35" s="7"/>
      <c r="NFD35" s="7"/>
      <c r="NFE35" s="7"/>
      <c r="NFF35" s="7"/>
      <c r="NFG35" s="7"/>
      <c r="NFH35" s="7"/>
      <c r="NFI35" s="7"/>
      <c r="NFJ35" s="7"/>
      <c r="NFK35" s="7"/>
      <c r="NFL35" s="7"/>
      <c r="NFM35" s="7"/>
      <c r="NFN35" s="7"/>
      <c r="NFO35" s="7"/>
      <c r="NFP35" s="7"/>
      <c r="NFQ35" s="7"/>
      <c r="NFR35" s="7"/>
      <c r="NFS35" s="7"/>
      <c r="NFT35" s="7"/>
      <c r="NFU35" s="7"/>
      <c r="NFV35" s="7"/>
      <c r="NFW35" s="7"/>
      <c r="NFX35" s="7"/>
      <c r="NFY35" s="7"/>
      <c r="NFZ35" s="7"/>
      <c r="NGA35" s="7"/>
      <c r="NGB35" s="7"/>
      <c r="NGC35" s="7"/>
      <c r="NGD35" s="7"/>
      <c r="NGE35" s="7"/>
      <c r="NGF35" s="7"/>
      <c r="NGG35" s="7"/>
      <c r="NGH35" s="7"/>
      <c r="NGI35" s="7"/>
      <c r="NGJ35" s="7"/>
      <c r="NGK35" s="7"/>
      <c r="NGL35" s="7"/>
      <c r="NGM35" s="7"/>
      <c r="NGN35" s="7"/>
      <c r="NGO35" s="7"/>
      <c r="NGP35" s="7"/>
      <c r="NGQ35" s="7"/>
      <c r="NGR35" s="7"/>
      <c r="NGS35" s="7"/>
      <c r="NGT35" s="7"/>
      <c r="NGU35" s="7"/>
      <c r="NGV35" s="7"/>
      <c r="NGW35" s="7"/>
      <c r="NGX35" s="7"/>
      <c r="NGY35" s="7"/>
      <c r="NGZ35" s="7"/>
      <c r="NHA35" s="7"/>
      <c r="NHB35" s="7"/>
      <c r="NHC35" s="7"/>
      <c r="NHD35" s="7"/>
      <c r="NHE35" s="7"/>
      <c r="NHF35" s="7"/>
      <c r="NHG35" s="7"/>
      <c r="NHH35" s="7"/>
      <c r="NHI35" s="7"/>
      <c r="NHJ35" s="7"/>
      <c r="NHK35" s="7"/>
      <c r="NHL35" s="7"/>
      <c r="NHM35" s="7"/>
      <c r="NHN35" s="7"/>
      <c r="NHO35" s="7"/>
      <c r="NHP35" s="7"/>
      <c r="NHQ35" s="7"/>
      <c r="NHR35" s="7"/>
      <c r="NHS35" s="7"/>
      <c r="NHT35" s="7"/>
      <c r="NHU35" s="7"/>
      <c r="NHV35" s="7"/>
      <c r="NHW35" s="7"/>
      <c r="NHX35" s="7"/>
      <c r="NHY35" s="7"/>
      <c r="NHZ35" s="7"/>
      <c r="NIA35" s="7"/>
      <c r="NIB35" s="7"/>
      <c r="NIC35" s="7"/>
      <c r="NID35" s="7"/>
      <c r="NIE35" s="7"/>
      <c r="NIF35" s="7"/>
      <c r="NIG35" s="7"/>
      <c r="NIH35" s="7"/>
      <c r="NII35" s="7"/>
      <c r="NIJ35" s="7"/>
      <c r="NIK35" s="7"/>
      <c r="NIL35" s="7"/>
      <c r="NIM35" s="7"/>
      <c r="NIN35" s="7"/>
      <c r="NIO35" s="7"/>
      <c r="NIP35" s="7"/>
      <c r="NIQ35" s="7"/>
      <c r="NIR35" s="7"/>
      <c r="NIS35" s="7"/>
      <c r="NIT35" s="7"/>
      <c r="NIU35" s="7"/>
      <c r="NIV35" s="7"/>
      <c r="NIW35" s="7"/>
      <c r="NIX35" s="7"/>
      <c r="NIY35" s="7"/>
      <c r="NIZ35" s="7"/>
      <c r="NJA35" s="7"/>
      <c r="NJB35" s="7"/>
      <c r="NJC35" s="7"/>
      <c r="NJD35" s="7"/>
      <c r="NJE35" s="7"/>
      <c r="NJF35" s="7"/>
      <c r="NJG35" s="7"/>
      <c r="NJH35" s="7"/>
      <c r="NJI35" s="7"/>
      <c r="NJJ35" s="7"/>
      <c r="NJK35" s="7"/>
      <c r="NJL35" s="7"/>
      <c r="NJM35" s="7"/>
      <c r="NJN35" s="7"/>
      <c r="NJO35" s="7"/>
      <c r="NJP35" s="7"/>
      <c r="NJQ35" s="7"/>
      <c r="NJR35" s="7"/>
      <c r="NJS35" s="7"/>
      <c r="NJT35" s="7"/>
      <c r="NJU35" s="7"/>
      <c r="NJV35" s="7"/>
      <c r="NJW35" s="7"/>
      <c r="NJX35" s="7"/>
      <c r="NJY35" s="7"/>
      <c r="NJZ35" s="7"/>
      <c r="NKA35" s="7"/>
      <c r="NKB35" s="7"/>
      <c r="NKC35" s="7"/>
      <c r="NKD35" s="7"/>
      <c r="NKE35" s="7"/>
      <c r="NKF35" s="7"/>
      <c r="NKG35" s="7"/>
      <c r="NKH35" s="7"/>
      <c r="NKI35" s="7"/>
      <c r="NKJ35" s="7"/>
      <c r="NKK35" s="7"/>
      <c r="NKL35" s="7"/>
      <c r="NKM35" s="7"/>
      <c r="NKN35" s="7"/>
      <c r="NKO35" s="7"/>
      <c r="NKP35" s="7"/>
      <c r="NKQ35" s="7"/>
      <c r="NKR35" s="7"/>
      <c r="NKS35" s="7"/>
      <c r="NKT35" s="7"/>
      <c r="NKU35" s="7"/>
      <c r="NKV35" s="7"/>
      <c r="NKW35" s="7"/>
      <c r="NKX35" s="7"/>
      <c r="NKY35" s="7"/>
      <c r="NKZ35" s="7"/>
      <c r="NLA35" s="7"/>
      <c r="NLB35" s="7"/>
      <c r="NLC35" s="7"/>
      <c r="NLD35" s="7"/>
      <c r="NLE35" s="7"/>
      <c r="NLF35" s="7"/>
      <c r="NLG35" s="7"/>
      <c r="NLH35" s="7"/>
      <c r="NLI35" s="7"/>
      <c r="NLJ35" s="7"/>
      <c r="NLK35" s="7"/>
      <c r="NLL35" s="7"/>
      <c r="NLM35" s="7"/>
      <c r="NLN35" s="7"/>
      <c r="NLO35" s="7"/>
      <c r="NLP35" s="7"/>
      <c r="NLQ35" s="7"/>
      <c r="NLR35" s="7"/>
      <c r="NLS35" s="7"/>
      <c r="NLT35" s="7"/>
      <c r="NLU35" s="7"/>
      <c r="NLV35" s="7"/>
      <c r="NLW35" s="7"/>
      <c r="NLX35" s="7"/>
      <c r="NLY35" s="7"/>
      <c r="NLZ35" s="7"/>
      <c r="NMA35" s="7"/>
      <c r="NMB35" s="7"/>
      <c r="NMC35" s="7"/>
      <c r="NMD35" s="7"/>
      <c r="NME35" s="7"/>
      <c r="NMF35" s="7"/>
      <c r="NMG35" s="7"/>
      <c r="NMH35" s="7"/>
      <c r="NMI35" s="7"/>
      <c r="NMJ35" s="7"/>
      <c r="NMK35" s="7"/>
      <c r="NML35" s="7"/>
      <c r="NMM35" s="7"/>
      <c r="NMN35" s="7"/>
      <c r="NMO35" s="7"/>
      <c r="NMP35" s="7"/>
      <c r="NMQ35" s="7"/>
      <c r="NMR35" s="7"/>
      <c r="NMS35" s="7"/>
      <c r="NMT35" s="7"/>
      <c r="NMU35" s="7"/>
      <c r="NMV35" s="7"/>
      <c r="NMW35" s="7"/>
      <c r="NMX35" s="7"/>
      <c r="NMY35" s="7"/>
      <c r="NMZ35" s="7"/>
      <c r="NNA35" s="7"/>
      <c r="NNB35" s="7"/>
      <c r="NNC35" s="7"/>
      <c r="NND35" s="7"/>
      <c r="NNE35" s="7"/>
      <c r="NNF35" s="7"/>
      <c r="NNG35" s="7"/>
      <c r="NNH35" s="7"/>
      <c r="NNI35" s="7"/>
      <c r="NNJ35" s="7"/>
      <c r="NNK35" s="7"/>
      <c r="NNL35" s="7"/>
      <c r="NNM35" s="7"/>
      <c r="NNN35" s="7"/>
      <c r="NNO35" s="7"/>
      <c r="NNP35" s="7"/>
      <c r="NNQ35" s="7"/>
      <c r="NNR35" s="7"/>
      <c r="NNS35" s="7"/>
      <c r="NNT35" s="7"/>
      <c r="NNU35" s="7"/>
      <c r="NNV35" s="7"/>
      <c r="NNW35" s="7"/>
      <c r="NNX35" s="7"/>
      <c r="NNY35" s="7"/>
      <c r="NNZ35" s="7"/>
      <c r="NOA35" s="7"/>
      <c r="NOB35" s="7"/>
      <c r="NOC35" s="7"/>
      <c r="NOD35" s="7"/>
      <c r="NOE35" s="7"/>
      <c r="NOF35" s="7"/>
      <c r="NOG35" s="7"/>
      <c r="NOH35" s="7"/>
      <c r="NOI35" s="7"/>
      <c r="NOJ35" s="7"/>
      <c r="NOK35" s="7"/>
      <c r="NOL35" s="7"/>
      <c r="NOM35" s="7"/>
      <c r="NON35" s="7"/>
      <c r="NOO35" s="7"/>
      <c r="NOP35" s="7"/>
      <c r="NOQ35" s="7"/>
      <c r="NOR35" s="7"/>
      <c r="NOS35" s="7"/>
      <c r="NOT35" s="7"/>
      <c r="NOU35" s="7"/>
      <c r="NOV35" s="7"/>
      <c r="NOW35" s="7"/>
      <c r="NOX35" s="7"/>
      <c r="NOY35" s="7"/>
      <c r="NOZ35" s="7"/>
      <c r="NPA35" s="7"/>
      <c r="NPB35" s="7"/>
      <c r="NPC35" s="7"/>
      <c r="NPD35" s="7"/>
      <c r="NPE35" s="7"/>
      <c r="NPF35" s="7"/>
      <c r="NPG35" s="7"/>
      <c r="NPH35" s="7"/>
      <c r="NPI35" s="7"/>
      <c r="NPJ35" s="7"/>
      <c r="NPK35" s="7"/>
      <c r="NPL35" s="7"/>
      <c r="NPM35" s="7"/>
      <c r="NPN35" s="7"/>
      <c r="NPO35" s="7"/>
      <c r="NPP35" s="7"/>
      <c r="NPQ35" s="7"/>
      <c r="NPR35" s="7"/>
      <c r="NPS35" s="7"/>
      <c r="NPT35" s="7"/>
      <c r="NPU35" s="7"/>
      <c r="NPV35" s="7"/>
      <c r="NPW35" s="7"/>
      <c r="NPX35" s="7"/>
      <c r="NPY35" s="7"/>
      <c r="NPZ35" s="7"/>
      <c r="NQA35" s="7"/>
      <c r="NQB35" s="7"/>
      <c r="NQC35" s="7"/>
      <c r="NQD35" s="7"/>
      <c r="NQE35" s="7"/>
      <c r="NQF35" s="7"/>
      <c r="NQG35" s="7"/>
      <c r="NQH35" s="7"/>
      <c r="NQI35" s="7"/>
      <c r="NQJ35" s="7"/>
      <c r="NQK35" s="7"/>
      <c r="NQL35" s="7"/>
      <c r="NQM35" s="7"/>
      <c r="NQN35" s="7"/>
      <c r="NQO35" s="7"/>
      <c r="NQP35" s="7"/>
      <c r="NQQ35" s="7"/>
      <c r="NQR35" s="7"/>
      <c r="NQS35" s="7"/>
      <c r="NQT35" s="7"/>
      <c r="NQU35" s="7"/>
      <c r="NQV35" s="7"/>
      <c r="NQW35" s="7"/>
      <c r="NQX35" s="7"/>
      <c r="NQY35" s="7"/>
      <c r="NQZ35" s="7"/>
      <c r="NRA35" s="7"/>
      <c r="NRB35" s="7"/>
      <c r="NRC35" s="7"/>
      <c r="NRD35" s="7"/>
      <c r="NRE35" s="7"/>
      <c r="NRF35" s="7"/>
      <c r="NRG35" s="7"/>
      <c r="NRH35" s="7"/>
      <c r="NRI35" s="7"/>
      <c r="NRJ35" s="7"/>
      <c r="NRK35" s="7"/>
      <c r="NRL35" s="7"/>
      <c r="NRM35" s="7"/>
      <c r="NRN35" s="7"/>
      <c r="NRO35" s="7"/>
      <c r="NRP35" s="7"/>
      <c r="NRQ35" s="7"/>
      <c r="NRR35" s="7"/>
      <c r="NRS35" s="7"/>
      <c r="NRT35" s="7"/>
      <c r="NRU35" s="7"/>
      <c r="NRV35" s="7"/>
      <c r="NRW35" s="7"/>
      <c r="NRX35" s="7"/>
      <c r="NRY35" s="7"/>
      <c r="NRZ35" s="7"/>
      <c r="NSA35" s="7"/>
      <c r="NSB35" s="7"/>
      <c r="NSC35" s="7"/>
      <c r="NSD35" s="7"/>
      <c r="NSE35" s="7"/>
      <c r="NSF35" s="7"/>
      <c r="NSG35" s="7"/>
      <c r="NSH35" s="7"/>
      <c r="NSI35" s="7"/>
      <c r="NSJ35" s="7"/>
      <c r="NSK35" s="7"/>
      <c r="NSL35" s="7"/>
      <c r="NSM35" s="7"/>
      <c r="NSN35" s="7"/>
      <c r="NSO35" s="7"/>
      <c r="NSP35" s="7"/>
      <c r="NSQ35" s="7"/>
      <c r="NSR35" s="7"/>
      <c r="NSS35" s="7"/>
      <c r="NST35" s="7"/>
      <c r="NSU35" s="7"/>
      <c r="NSV35" s="7"/>
      <c r="NSW35" s="7"/>
      <c r="NSX35" s="7"/>
      <c r="NSY35" s="7"/>
      <c r="NSZ35" s="7"/>
      <c r="NTA35" s="7"/>
      <c r="NTB35" s="7"/>
      <c r="NTC35" s="7"/>
      <c r="NTD35" s="7"/>
      <c r="NTE35" s="7"/>
      <c r="NTF35" s="7"/>
      <c r="NTG35" s="7"/>
      <c r="NTH35" s="7"/>
      <c r="NTI35" s="7"/>
      <c r="NTJ35" s="7"/>
      <c r="NTK35" s="7"/>
      <c r="NTL35" s="7"/>
      <c r="NTM35" s="7"/>
      <c r="NTN35" s="7"/>
      <c r="NTO35" s="7"/>
      <c r="NTP35" s="7"/>
      <c r="NTQ35" s="7"/>
      <c r="NTR35" s="7"/>
      <c r="NTS35" s="7"/>
      <c r="NTT35" s="7"/>
      <c r="NTU35" s="7"/>
      <c r="NTV35" s="7"/>
      <c r="NTW35" s="7"/>
      <c r="NTX35" s="7"/>
      <c r="NTY35" s="7"/>
      <c r="NTZ35" s="7"/>
      <c r="NUA35" s="7"/>
      <c r="NUB35" s="7"/>
      <c r="NUC35" s="7"/>
      <c r="NUD35" s="7"/>
      <c r="NUE35" s="7"/>
      <c r="NUF35" s="7"/>
      <c r="NUG35" s="7"/>
      <c r="NUH35" s="7"/>
      <c r="NUI35" s="7"/>
      <c r="NUJ35" s="7"/>
      <c r="NUK35" s="7"/>
      <c r="NUL35" s="7"/>
      <c r="NUM35" s="7"/>
      <c r="NUN35" s="7"/>
      <c r="NUO35" s="7"/>
      <c r="NUP35" s="7"/>
      <c r="NUQ35" s="7"/>
      <c r="NUR35" s="7"/>
      <c r="NUS35" s="7"/>
      <c r="NUT35" s="7"/>
      <c r="NUU35" s="7"/>
      <c r="NUV35" s="7"/>
      <c r="NUW35" s="7"/>
      <c r="NUX35" s="7"/>
      <c r="NUY35" s="7"/>
      <c r="NUZ35" s="7"/>
      <c r="NVA35" s="7"/>
      <c r="NVB35" s="7"/>
      <c r="NVC35" s="7"/>
      <c r="NVD35" s="7"/>
      <c r="NVE35" s="7"/>
      <c r="NVF35" s="7"/>
      <c r="NVG35" s="7"/>
      <c r="NVH35" s="7"/>
      <c r="NVI35" s="7"/>
      <c r="NVJ35" s="7"/>
      <c r="NVK35" s="7"/>
      <c r="NVL35" s="7"/>
      <c r="NVM35" s="7"/>
      <c r="NVN35" s="7"/>
      <c r="NVO35" s="7"/>
      <c r="NVP35" s="7"/>
      <c r="NVQ35" s="7"/>
      <c r="NVR35" s="7"/>
      <c r="NVS35" s="7"/>
      <c r="NVT35" s="7"/>
      <c r="NVU35" s="7"/>
      <c r="NVV35" s="7"/>
      <c r="NVW35" s="7"/>
      <c r="NVX35" s="7"/>
      <c r="NVY35" s="7"/>
      <c r="NVZ35" s="7"/>
      <c r="NWA35" s="7"/>
      <c r="NWB35" s="7"/>
      <c r="NWC35" s="7"/>
      <c r="NWD35" s="7"/>
      <c r="NWE35" s="7"/>
      <c r="NWF35" s="7"/>
      <c r="NWG35" s="7"/>
      <c r="NWH35" s="7"/>
      <c r="NWI35" s="7"/>
      <c r="NWJ35" s="7"/>
      <c r="NWK35" s="7"/>
      <c r="NWL35" s="7"/>
      <c r="NWM35" s="7"/>
      <c r="NWN35" s="7"/>
      <c r="NWO35" s="7"/>
      <c r="NWP35" s="7"/>
      <c r="NWQ35" s="7"/>
      <c r="NWR35" s="7"/>
      <c r="NWS35" s="7"/>
      <c r="NWT35" s="7"/>
      <c r="NWU35" s="7"/>
      <c r="NWV35" s="7"/>
      <c r="NWW35" s="7"/>
      <c r="NWX35" s="7"/>
      <c r="NWY35" s="7"/>
      <c r="NWZ35" s="7"/>
      <c r="NXA35" s="7"/>
      <c r="NXB35" s="7"/>
      <c r="NXC35" s="7"/>
      <c r="NXD35" s="7"/>
      <c r="NXE35" s="7"/>
      <c r="NXF35" s="7"/>
      <c r="NXG35" s="7"/>
      <c r="NXH35" s="7"/>
      <c r="NXI35" s="7"/>
      <c r="NXJ35" s="7"/>
      <c r="NXK35" s="7"/>
      <c r="NXL35" s="7"/>
      <c r="NXM35" s="7"/>
      <c r="NXN35" s="7"/>
      <c r="NXO35" s="7"/>
      <c r="NXP35" s="7"/>
      <c r="NXQ35" s="7"/>
      <c r="NXR35" s="7"/>
      <c r="NXS35" s="7"/>
      <c r="NXT35" s="7"/>
      <c r="NXU35" s="7"/>
      <c r="NXV35" s="7"/>
      <c r="NXW35" s="7"/>
      <c r="NXX35" s="7"/>
      <c r="NXY35" s="7"/>
      <c r="NXZ35" s="7"/>
      <c r="NYA35" s="7"/>
      <c r="NYB35" s="7"/>
      <c r="NYC35" s="7"/>
      <c r="NYD35" s="7"/>
      <c r="NYE35" s="7"/>
      <c r="NYF35" s="7"/>
      <c r="NYG35" s="7"/>
      <c r="NYH35" s="7"/>
      <c r="NYI35" s="7"/>
      <c r="NYJ35" s="7"/>
      <c r="NYK35" s="7"/>
      <c r="NYL35" s="7"/>
      <c r="NYM35" s="7"/>
      <c r="NYN35" s="7"/>
      <c r="NYO35" s="7"/>
      <c r="NYP35" s="7"/>
      <c r="NYQ35" s="7"/>
      <c r="NYR35" s="7"/>
      <c r="NYS35" s="7"/>
      <c r="NYT35" s="7"/>
      <c r="NYU35" s="7"/>
      <c r="NYV35" s="7"/>
      <c r="NYW35" s="7"/>
      <c r="NYX35" s="7"/>
      <c r="NYY35" s="7"/>
      <c r="NYZ35" s="7"/>
      <c r="NZA35" s="7"/>
      <c r="NZB35" s="7"/>
      <c r="NZC35" s="7"/>
      <c r="NZD35" s="7"/>
      <c r="NZE35" s="7"/>
      <c r="NZF35" s="7"/>
      <c r="NZG35" s="7"/>
      <c r="NZH35" s="7"/>
      <c r="NZI35" s="7"/>
      <c r="NZJ35" s="7"/>
      <c r="NZK35" s="7"/>
      <c r="NZL35" s="7"/>
      <c r="NZM35" s="7"/>
      <c r="NZN35" s="7"/>
      <c r="NZO35" s="7"/>
      <c r="NZP35" s="7"/>
      <c r="NZQ35" s="7"/>
      <c r="NZR35" s="7"/>
      <c r="NZS35" s="7"/>
      <c r="NZT35" s="7"/>
      <c r="NZU35" s="7"/>
      <c r="NZV35" s="7"/>
      <c r="NZW35" s="7"/>
      <c r="NZX35" s="7"/>
      <c r="NZY35" s="7"/>
      <c r="NZZ35" s="7"/>
      <c r="OAA35" s="7"/>
      <c r="OAB35" s="7"/>
      <c r="OAC35" s="7"/>
      <c r="OAD35" s="7"/>
      <c r="OAE35" s="7"/>
      <c r="OAF35" s="7"/>
      <c r="OAG35" s="7"/>
      <c r="OAH35" s="7"/>
      <c r="OAI35" s="7"/>
      <c r="OAJ35" s="7"/>
      <c r="OAK35" s="7"/>
      <c r="OAL35" s="7"/>
      <c r="OAM35" s="7"/>
      <c r="OAN35" s="7"/>
      <c r="OAO35" s="7"/>
      <c r="OAP35" s="7"/>
      <c r="OAQ35" s="7"/>
      <c r="OAR35" s="7"/>
      <c r="OAS35" s="7"/>
      <c r="OAT35" s="7"/>
      <c r="OAU35" s="7"/>
      <c r="OAV35" s="7"/>
      <c r="OAW35" s="7"/>
      <c r="OAX35" s="7"/>
      <c r="OAY35" s="7"/>
      <c r="OAZ35" s="7"/>
      <c r="OBA35" s="7"/>
      <c r="OBB35" s="7"/>
      <c r="OBC35" s="7"/>
      <c r="OBD35" s="7"/>
      <c r="OBE35" s="7"/>
      <c r="OBF35" s="7"/>
      <c r="OBG35" s="7"/>
      <c r="OBH35" s="7"/>
      <c r="OBI35" s="7"/>
      <c r="OBJ35" s="7"/>
      <c r="OBK35" s="7"/>
      <c r="OBL35" s="7"/>
      <c r="OBM35" s="7"/>
      <c r="OBN35" s="7"/>
      <c r="OBO35" s="7"/>
      <c r="OBP35" s="7"/>
      <c r="OBQ35" s="7"/>
      <c r="OBR35" s="7"/>
      <c r="OBS35" s="7"/>
      <c r="OBT35" s="7"/>
      <c r="OBU35" s="7"/>
      <c r="OBV35" s="7"/>
      <c r="OBW35" s="7"/>
      <c r="OBX35" s="7"/>
      <c r="OBY35" s="7"/>
      <c r="OBZ35" s="7"/>
      <c r="OCA35" s="7"/>
      <c r="OCB35" s="7"/>
      <c r="OCC35" s="7"/>
      <c r="OCD35" s="7"/>
      <c r="OCE35" s="7"/>
      <c r="OCF35" s="7"/>
      <c r="OCG35" s="7"/>
      <c r="OCH35" s="7"/>
      <c r="OCI35" s="7"/>
      <c r="OCJ35" s="7"/>
      <c r="OCK35" s="7"/>
      <c r="OCL35" s="7"/>
      <c r="OCM35" s="7"/>
      <c r="OCN35" s="7"/>
      <c r="OCO35" s="7"/>
      <c r="OCP35" s="7"/>
      <c r="OCQ35" s="7"/>
      <c r="OCR35" s="7"/>
      <c r="OCS35" s="7"/>
      <c r="OCT35" s="7"/>
      <c r="OCU35" s="7"/>
      <c r="OCV35" s="7"/>
      <c r="OCW35" s="7"/>
      <c r="OCX35" s="7"/>
      <c r="OCY35" s="7"/>
      <c r="OCZ35" s="7"/>
      <c r="ODA35" s="7"/>
      <c r="ODB35" s="7"/>
      <c r="ODC35" s="7"/>
      <c r="ODD35" s="7"/>
      <c r="ODE35" s="7"/>
      <c r="ODF35" s="7"/>
      <c r="ODG35" s="7"/>
      <c r="ODH35" s="7"/>
      <c r="ODI35" s="7"/>
      <c r="ODJ35" s="7"/>
      <c r="ODK35" s="7"/>
      <c r="ODL35" s="7"/>
      <c r="ODM35" s="7"/>
      <c r="ODN35" s="7"/>
      <c r="ODO35" s="7"/>
      <c r="ODP35" s="7"/>
      <c r="ODQ35" s="7"/>
      <c r="ODR35" s="7"/>
      <c r="ODS35" s="7"/>
      <c r="ODT35" s="7"/>
      <c r="ODU35" s="7"/>
      <c r="ODV35" s="7"/>
      <c r="ODW35" s="7"/>
      <c r="ODX35" s="7"/>
      <c r="ODY35" s="7"/>
      <c r="ODZ35" s="7"/>
      <c r="OEA35" s="7"/>
      <c r="OEB35" s="7"/>
      <c r="OEC35" s="7"/>
      <c r="OED35" s="7"/>
      <c r="OEE35" s="7"/>
      <c r="OEF35" s="7"/>
      <c r="OEG35" s="7"/>
      <c r="OEH35" s="7"/>
      <c r="OEI35" s="7"/>
      <c r="OEJ35" s="7"/>
      <c r="OEK35" s="7"/>
      <c r="OEL35" s="7"/>
      <c r="OEM35" s="7"/>
      <c r="OEN35" s="7"/>
      <c r="OEO35" s="7"/>
      <c r="OEP35" s="7"/>
      <c r="OEQ35" s="7"/>
      <c r="OER35" s="7"/>
      <c r="OES35" s="7"/>
      <c r="OET35" s="7"/>
      <c r="OEU35" s="7"/>
      <c r="OEV35" s="7"/>
      <c r="OEW35" s="7"/>
      <c r="OEX35" s="7"/>
      <c r="OEY35" s="7"/>
      <c r="OEZ35" s="7"/>
      <c r="OFA35" s="7"/>
      <c r="OFB35" s="7"/>
      <c r="OFC35" s="7"/>
      <c r="OFD35" s="7"/>
      <c r="OFE35" s="7"/>
      <c r="OFF35" s="7"/>
      <c r="OFG35" s="7"/>
      <c r="OFH35" s="7"/>
      <c r="OFI35" s="7"/>
      <c r="OFJ35" s="7"/>
      <c r="OFK35" s="7"/>
      <c r="OFL35" s="7"/>
      <c r="OFM35" s="7"/>
      <c r="OFN35" s="7"/>
      <c r="OFO35" s="7"/>
      <c r="OFP35" s="7"/>
      <c r="OFQ35" s="7"/>
      <c r="OFR35" s="7"/>
      <c r="OFS35" s="7"/>
      <c r="OFT35" s="7"/>
      <c r="OFU35" s="7"/>
      <c r="OFV35" s="7"/>
      <c r="OFW35" s="7"/>
      <c r="OFX35" s="7"/>
      <c r="OFY35" s="7"/>
      <c r="OFZ35" s="7"/>
      <c r="OGA35" s="7"/>
      <c r="OGB35" s="7"/>
      <c r="OGC35" s="7"/>
      <c r="OGD35" s="7"/>
      <c r="OGE35" s="7"/>
      <c r="OGF35" s="7"/>
      <c r="OGG35" s="7"/>
      <c r="OGH35" s="7"/>
      <c r="OGI35" s="7"/>
      <c r="OGJ35" s="7"/>
      <c r="OGK35" s="7"/>
      <c r="OGL35" s="7"/>
      <c r="OGM35" s="7"/>
      <c r="OGN35" s="7"/>
      <c r="OGO35" s="7"/>
      <c r="OGP35" s="7"/>
      <c r="OGQ35" s="7"/>
      <c r="OGR35" s="7"/>
      <c r="OGS35" s="7"/>
      <c r="OGT35" s="7"/>
      <c r="OGU35" s="7"/>
      <c r="OGV35" s="7"/>
      <c r="OGW35" s="7"/>
      <c r="OGX35" s="7"/>
      <c r="OGY35" s="7"/>
      <c r="OGZ35" s="7"/>
      <c r="OHA35" s="7"/>
      <c r="OHB35" s="7"/>
      <c r="OHC35" s="7"/>
      <c r="OHD35" s="7"/>
      <c r="OHE35" s="7"/>
      <c r="OHF35" s="7"/>
      <c r="OHG35" s="7"/>
      <c r="OHH35" s="7"/>
      <c r="OHI35" s="7"/>
      <c r="OHJ35" s="7"/>
      <c r="OHK35" s="7"/>
      <c r="OHL35" s="7"/>
      <c r="OHM35" s="7"/>
      <c r="OHN35" s="7"/>
      <c r="OHO35" s="7"/>
      <c r="OHP35" s="7"/>
      <c r="OHQ35" s="7"/>
      <c r="OHR35" s="7"/>
      <c r="OHS35" s="7"/>
      <c r="OHT35" s="7"/>
      <c r="OHU35" s="7"/>
      <c r="OHV35" s="7"/>
      <c r="OHW35" s="7"/>
      <c r="OHX35" s="7"/>
      <c r="OHY35" s="7"/>
      <c r="OHZ35" s="7"/>
      <c r="OIA35" s="7"/>
      <c r="OIB35" s="7"/>
      <c r="OIC35" s="7"/>
      <c r="OID35" s="7"/>
      <c r="OIE35" s="7"/>
      <c r="OIF35" s="7"/>
      <c r="OIG35" s="7"/>
      <c r="OIH35" s="7"/>
      <c r="OII35" s="7"/>
      <c r="OIJ35" s="7"/>
      <c r="OIK35" s="7"/>
      <c r="OIL35" s="7"/>
      <c r="OIM35" s="7"/>
      <c r="OIN35" s="7"/>
      <c r="OIO35" s="7"/>
      <c r="OIP35" s="7"/>
      <c r="OIQ35" s="7"/>
      <c r="OIR35" s="7"/>
      <c r="OIS35" s="7"/>
      <c r="OIT35" s="7"/>
      <c r="OIU35" s="7"/>
      <c r="OIV35" s="7"/>
      <c r="OIW35" s="7"/>
      <c r="OIX35" s="7"/>
      <c r="OIY35" s="7"/>
      <c r="OIZ35" s="7"/>
      <c r="OJA35" s="7"/>
      <c r="OJB35" s="7"/>
      <c r="OJC35" s="7"/>
      <c r="OJD35" s="7"/>
      <c r="OJE35" s="7"/>
      <c r="OJF35" s="7"/>
      <c r="OJG35" s="7"/>
      <c r="OJH35" s="7"/>
      <c r="OJI35" s="7"/>
      <c r="OJJ35" s="7"/>
      <c r="OJK35" s="7"/>
      <c r="OJL35" s="7"/>
      <c r="OJM35" s="7"/>
      <c r="OJN35" s="7"/>
      <c r="OJO35" s="7"/>
      <c r="OJP35" s="7"/>
      <c r="OJQ35" s="7"/>
      <c r="OJR35" s="7"/>
      <c r="OJS35" s="7"/>
      <c r="OJT35" s="7"/>
      <c r="OJU35" s="7"/>
      <c r="OJV35" s="7"/>
      <c r="OJW35" s="7"/>
      <c r="OJX35" s="7"/>
      <c r="OJY35" s="7"/>
      <c r="OJZ35" s="7"/>
      <c r="OKA35" s="7"/>
      <c r="OKB35" s="7"/>
      <c r="OKC35" s="7"/>
      <c r="OKD35" s="7"/>
      <c r="OKE35" s="7"/>
      <c r="OKF35" s="7"/>
      <c r="OKG35" s="7"/>
      <c r="OKH35" s="7"/>
      <c r="OKI35" s="7"/>
      <c r="OKJ35" s="7"/>
      <c r="OKK35" s="7"/>
      <c r="OKL35" s="7"/>
      <c r="OKM35" s="7"/>
      <c r="OKN35" s="7"/>
      <c r="OKO35" s="7"/>
      <c r="OKP35" s="7"/>
      <c r="OKQ35" s="7"/>
      <c r="OKR35" s="7"/>
      <c r="OKS35" s="7"/>
      <c r="OKT35" s="7"/>
      <c r="OKU35" s="7"/>
      <c r="OKV35" s="7"/>
      <c r="OKW35" s="7"/>
      <c r="OKX35" s="7"/>
      <c r="OKY35" s="7"/>
      <c r="OKZ35" s="7"/>
      <c r="OLA35" s="7"/>
      <c r="OLB35" s="7"/>
      <c r="OLC35" s="7"/>
      <c r="OLD35" s="7"/>
      <c r="OLE35" s="7"/>
      <c r="OLF35" s="7"/>
      <c r="OLG35" s="7"/>
      <c r="OLH35" s="7"/>
      <c r="OLI35" s="7"/>
      <c r="OLJ35" s="7"/>
      <c r="OLK35" s="7"/>
      <c r="OLL35" s="7"/>
      <c r="OLM35" s="7"/>
      <c r="OLN35" s="7"/>
      <c r="OLO35" s="7"/>
      <c r="OLP35" s="7"/>
      <c r="OLQ35" s="7"/>
      <c r="OLR35" s="7"/>
      <c r="OLS35" s="7"/>
      <c r="OLT35" s="7"/>
      <c r="OLU35" s="7"/>
      <c r="OLV35" s="7"/>
      <c r="OLW35" s="7"/>
      <c r="OLX35" s="7"/>
      <c r="OLY35" s="7"/>
      <c r="OLZ35" s="7"/>
      <c r="OMA35" s="7"/>
      <c r="OMB35" s="7"/>
      <c r="OMC35" s="7"/>
      <c r="OMD35" s="7"/>
      <c r="OME35" s="7"/>
      <c r="OMF35" s="7"/>
      <c r="OMG35" s="7"/>
      <c r="OMH35" s="7"/>
      <c r="OMI35" s="7"/>
      <c r="OMJ35" s="7"/>
      <c r="OMK35" s="7"/>
      <c r="OML35" s="7"/>
      <c r="OMM35" s="7"/>
      <c r="OMN35" s="7"/>
      <c r="OMO35" s="7"/>
      <c r="OMP35" s="7"/>
      <c r="OMQ35" s="7"/>
      <c r="OMR35" s="7"/>
      <c r="OMS35" s="7"/>
      <c r="OMT35" s="7"/>
      <c r="OMU35" s="7"/>
      <c r="OMV35" s="7"/>
      <c r="OMW35" s="7"/>
      <c r="OMX35" s="7"/>
      <c r="OMY35" s="7"/>
      <c r="OMZ35" s="7"/>
      <c r="ONA35" s="7"/>
      <c r="ONB35" s="7"/>
      <c r="ONC35" s="7"/>
      <c r="OND35" s="7"/>
      <c r="ONE35" s="7"/>
      <c r="ONF35" s="7"/>
      <c r="ONG35" s="7"/>
      <c r="ONH35" s="7"/>
      <c r="ONI35" s="7"/>
      <c r="ONJ35" s="7"/>
      <c r="ONK35" s="7"/>
      <c r="ONL35" s="7"/>
      <c r="ONM35" s="7"/>
      <c r="ONN35" s="7"/>
      <c r="ONO35" s="7"/>
      <c r="ONP35" s="7"/>
      <c r="ONQ35" s="7"/>
      <c r="ONR35" s="7"/>
      <c r="ONS35" s="7"/>
      <c r="ONT35" s="7"/>
      <c r="ONU35" s="7"/>
      <c r="ONV35" s="7"/>
      <c r="ONW35" s="7"/>
      <c r="ONX35" s="7"/>
      <c r="ONY35" s="7"/>
      <c r="ONZ35" s="7"/>
      <c r="OOA35" s="7"/>
      <c r="OOB35" s="7"/>
      <c r="OOC35" s="7"/>
      <c r="OOD35" s="7"/>
      <c r="OOE35" s="7"/>
      <c r="OOF35" s="7"/>
      <c r="OOG35" s="7"/>
      <c r="OOH35" s="7"/>
      <c r="OOI35" s="7"/>
      <c r="OOJ35" s="7"/>
      <c r="OOK35" s="7"/>
      <c r="OOL35" s="7"/>
      <c r="OOM35" s="7"/>
      <c r="OON35" s="7"/>
      <c r="OOO35" s="7"/>
      <c r="OOP35" s="7"/>
      <c r="OOQ35" s="7"/>
      <c r="OOR35" s="7"/>
      <c r="OOS35" s="7"/>
      <c r="OOT35" s="7"/>
      <c r="OOU35" s="7"/>
      <c r="OOV35" s="7"/>
      <c r="OOW35" s="7"/>
      <c r="OOX35" s="7"/>
      <c r="OOY35" s="7"/>
      <c r="OOZ35" s="7"/>
      <c r="OPA35" s="7"/>
      <c r="OPB35" s="7"/>
      <c r="OPC35" s="7"/>
      <c r="OPD35" s="7"/>
      <c r="OPE35" s="7"/>
      <c r="OPF35" s="7"/>
      <c r="OPG35" s="7"/>
      <c r="OPH35" s="7"/>
      <c r="OPI35" s="7"/>
      <c r="OPJ35" s="7"/>
      <c r="OPK35" s="7"/>
      <c r="OPL35" s="7"/>
      <c r="OPM35" s="7"/>
      <c r="OPN35" s="7"/>
      <c r="OPO35" s="7"/>
      <c r="OPP35" s="7"/>
      <c r="OPQ35" s="7"/>
      <c r="OPR35" s="7"/>
      <c r="OPS35" s="7"/>
      <c r="OPT35" s="7"/>
      <c r="OPU35" s="7"/>
      <c r="OPV35" s="7"/>
      <c r="OPW35" s="7"/>
      <c r="OPX35" s="7"/>
      <c r="OPY35" s="7"/>
      <c r="OPZ35" s="7"/>
      <c r="OQA35" s="7"/>
      <c r="OQB35" s="7"/>
      <c r="OQC35" s="7"/>
      <c r="OQD35" s="7"/>
      <c r="OQE35" s="7"/>
      <c r="OQF35" s="7"/>
      <c r="OQG35" s="7"/>
      <c r="OQH35" s="7"/>
      <c r="OQI35" s="7"/>
      <c r="OQJ35" s="7"/>
      <c r="OQK35" s="7"/>
      <c r="OQL35" s="7"/>
      <c r="OQM35" s="7"/>
      <c r="OQN35" s="7"/>
      <c r="OQO35" s="7"/>
      <c r="OQP35" s="7"/>
      <c r="OQQ35" s="7"/>
      <c r="OQR35" s="7"/>
      <c r="OQS35" s="7"/>
      <c r="OQT35" s="7"/>
      <c r="OQU35" s="7"/>
      <c r="OQV35" s="7"/>
      <c r="OQW35" s="7"/>
      <c r="OQX35" s="7"/>
      <c r="OQY35" s="7"/>
      <c r="OQZ35" s="7"/>
      <c r="ORA35" s="7"/>
      <c r="ORB35" s="7"/>
      <c r="ORC35" s="7"/>
      <c r="ORD35" s="7"/>
      <c r="ORE35" s="7"/>
      <c r="ORF35" s="7"/>
      <c r="ORG35" s="7"/>
      <c r="ORH35" s="7"/>
      <c r="ORI35" s="7"/>
      <c r="ORJ35" s="7"/>
      <c r="ORK35" s="7"/>
      <c r="ORL35" s="7"/>
      <c r="ORM35" s="7"/>
      <c r="ORN35" s="7"/>
      <c r="ORO35" s="7"/>
      <c r="ORP35" s="7"/>
      <c r="ORQ35" s="7"/>
      <c r="ORR35" s="7"/>
      <c r="ORS35" s="7"/>
      <c r="ORT35" s="7"/>
      <c r="ORU35" s="7"/>
      <c r="ORV35" s="7"/>
      <c r="ORW35" s="7"/>
      <c r="ORX35" s="7"/>
      <c r="ORY35" s="7"/>
      <c r="ORZ35" s="7"/>
      <c r="OSA35" s="7"/>
      <c r="OSB35" s="7"/>
      <c r="OSC35" s="7"/>
      <c r="OSD35" s="7"/>
      <c r="OSE35" s="7"/>
      <c r="OSF35" s="7"/>
      <c r="OSG35" s="7"/>
      <c r="OSH35" s="7"/>
      <c r="OSI35" s="7"/>
      <c r="OSJ35" s="7"/>
      <c r="OSK35" s="7"/>
      <c r="OSL35" s="7"/>
      <c r="OSM35" s="7"/>
      <c r="OSN35" s="7"/>
      <c r="OSO35" s="7"/>
      <c r="OSP35" s="7"/>
      <c r="OSQ35" s="7"/>
      <c r="OSR35" s="7"/>
      <c r="OSS35" s="7"/>
      <c r="OST35" s="7"/>
      <c r="OSU35" s="7"/>
      <c r="OSV35" s="7"/>
      <c r="OSW35" s="7"/>
      <c r="OSX35" s="7"/>
      <c r="OSY35" s="7"/>
      <c r="OSZ35" s="7"/>
      <c r="OTA35" s="7"/>
      <c r="OTB35" s="7"/>
      <c r="OTC35" s="7"/>
      <c r="OTD35" s="7"/>
      <c r="OTE35" s="7"/>
      <c r="OTF35" s="7"/>
      <c r="OTG35" s="7"/>
      <c r="OTH35" s="7"/>
      <c r="OTI35" s="7"/>
      <c r="OTJ35" s="7"/>
      <c r="OTK35" s="7"/>
      <c r="OTL35" s="7"/>
      <c r="OTM35" s="7"/>
      <c r="OTN35" s="7"/>
      <c r="OTO35" s="7"/>
      <c r="OTP35" s="7"/>
      <c r="OTQ35" s="7"/>
      <c r="OTR35" s="7"/>
      <c r="OTS35" s="7"/>
      <c r="OTT35" s="7"/>
      <c r="OTU35" s="7"/>
      <c r="OTV35" s="7"/>
      <c r="OTW35" s="7"/>
      <c r="OTX35" s="7"/>
      <c r="OTY35" s="7"/>
      <c r="OTZ35" s="7"/>
      <c r="OUA35" s="7"/>
      <c r="OUB35" s="7"/>
      <c r="OUC35" s="7"/>
      <c r="OUD35" s="7"/>
      <c r="OUE35" s="7"/>
      <c r="OUF35" s="7"/>
      <c r="OUG35" s="7"/>
      <c r="OUH35" s="7"/>
      <c r="OUI35" s="7"/>
      <c r="OUJ35" s="7"/>
      <c r="OUK35" s="7"/>
      <c r="OUL35" s="7"/>
      <c r="OUM35" s="7"/>
      <c r="OUN35" s="7"/>
      <c r="OUO35" s="7"/>
      <c r="OUP35" s="7"/>
      <c r="OUQ35" s="7"/>
      <c r="OUR35" s="7"/>
      <c r="OUS35" s="7"/>
      <c r="OUT35" s="7"/>
      <c r="OUU35" s="7"/>
      <c r="OUV35" s="7"/>
      <c r="OUW35" s="7"/>
      <c r="OUX35" s="7"/>
      <c r="OUY35" s="7"/>
      <c r="OUZ35" s="7"/>
      <c r="OVA35" s="7"/>
      <c r="OVB35" s="7"/>
      <c r="OVC35" s="7"/>
      <c r="OVD35" s="7"/>
      <c r="OVE35" s="7"/>
      <c r="OVF35" s="7"/>
      <c r="OVG35" s="7"/>
      <c r="OVH35" s="7"/>
      <c r="OVI35" s="7"/>
      <c r="OVJ35" s="7"/>
      <c r="OVK35" s="7"/>
      <c r="OVL35" s="7"/>
      <c r="OVM35" s="7"/>
      <c r="OVN35" s="7"/>
      <c r="OVO35" s="7"/>
      <c r="OVP35" s="7"/>
      <c r="OVQ35" s="7"/>
      <c r="OVR35" s="7"/>
      <c r="OVS35" s="7"/>
      <c r="OVT35" s="7"/>
      <c r="OVU35" s="7"/>
      <c r="OVV35" s="7"/>
      <c r="OVW35" s="7"/>
      <c r="OVX35" s="7"/>
      <c r="OVY35" s="7"/>
      <c r="OVZ35" s="7"/>
      <c r="OWA35" s="7"/>
      <c r="OWB35" s="7"/>
      <c r="OWC35" s="7"/>
      <c r="OWD35" s="7"/>
      <c r="OWE35" s="7"/>
      <c r="OWF35" s="7"/>
      <c r="OWG35" s="7"/>
      <c r="OWH35" s="7"/>
      <c r="OWI35" s="7"/>
      <c r="OWJ35" s="7"/>
      <c r="OWK35" s="7"/>
      <c r="OWL35" s="7"/>
      <c r="OWM35" s="7"/>
      <c r="OWN35" s="7"/>
      <c r="OWO35" s="7"/>
      <c r="OWP35" s="7"/>
      <c r="OWQ35" s="7"/>
      <c r="OWR35" s="7"/>
      <c r="OWS35" s="7"/>
      <c r="OWT35" s="7"/>
      <c r="OWU35" s="7"/>
      <c r="OWV35" s="7"/>
      <c r="OWW35" s="7"/>
      <c r="OWX35" s="7"/>
      <c r="OWY35" s="7"/>
      <c r="OWZ35" s="7"/>
      <c r="OXA35" s="7"/>
      <c r="OXB35" s="7"/>
      <c r="OXC35" s="7"/>
      <c r="OXD35" s="7"/>
      <c r="OXE35" s="7"/>
      <c r="OXF35" s="7"/>
      <c r="OXG35" s="7"/>
      <c r="OXH35" s="7"/>
      <c r="OXI35" s="7"/>
      <c r="OXJ35" s="7"/>
      <c r="OXK35" s="7"/>
      <c r="OXL35" s="7"/>
      <c r="OXM35" s="7"/>
      <c r="OXN35" s="7"/>
      <c r="OXO35" s="7"/>
      <c r="OXP35" s="7"/>
      <c r="OXQ35" s="7"/>
      <c r="OXR35" s="7"/>
      <c r="OXS35" s="7"/>
      <c r="OXT35" s="7"/>
      <c r="OXU35" s="7"/>
      <c r="OXV35" s="7"/>
      <c r="OXW35" s="7"/>
      <c r="OXX35" s="7"/>
      <c r="OXY35" s="7"/>
      <c r="OXZ35" s="7"/>
      <c r="OYA35" s="7"/>
      <c r="OYB35" s="7"/>
      <c r="OYC35" s="7"/>
      <c r="OYD35" s="7"/>
      <c r="OYE35" s="7"/>
      <c r="OYF35" s="7"/>
      <c r="OYG35" s="7"/>
      <c r="OYH35" s="7"/>
      <c r="OYI35" s="7"/>
      <c r="OYJ35" s="7"/>
      <c r="OYK35" s="7"/>
      <c r="OYL35" s="7"/>
      <c r="OYM35" s="7"/>
      <c r="OYN35" s="7"/>
      <c r="OYO35" s="7"/>
      <c r="OYP35" s="7"/>
      <c r="OYQ35" s="7"/>
      <c r="OYR35" s="7"/>
      <c r="OYS35" s="7"/>
      <c r="OYT35" s="7"/>
      <c r="OYU35" s="7"/>
      <c r="OYV35" s="7"/>
      <c r="OYW35" s="7"/>
      <c r="OYX35" s="7"/>
      <c r="OYY35" s="7"/>
      <c r="OYZ35" s="7"/>
      <c r="OZA35" s="7"/>
      <c r="OZB35" s="7"/>
      <c r="OZC35" s="7"/>
      <c r="OZD35" s="7"/>
      <c r="OZE35" s="7"/>
      <c r="OZF35" s="7"/>
      <c r="OZG35" s="7"/>
      <c r="OZH35" s="7"/>
      <c r="OZI35" s="7"/>
      <c r="OZJ35" s="7"/>
      <c r="OZK35" s="7"/>
      <c r="OZL35" s="7"/>
      <c r="OZM35" s="7"/>
      <c r="OZN35" s="7"/>
      <c r="OZO35" s="7"/>
      <c r="OZP35" s="7"/>
      <c r="OZQ35" s="7"/>
      <c r="OZR35" s="7"/>
      <c r="OZS35" s="7"/>
      <c r="OZT35" s="7"/>
      <c r="OZU35" s="7"/>
      <c r="OZV35" s="7"/>
      <c r="OZW35" s="7"/>
      <c r="OZX35" s="7"/>
      <c r="OZY35" s="7"/>
      <c r="OZZ35" s="7"/>
      <c r="PAA35" s="7"/>
      <c r="PAB35" s="7"/>
      <c r="PAC35" s="7"/>
      <c r="PAD35" s="7"/>
      <c r="PAE35" s="7"/>
      <c r="PAF35" s="7"/>
      <c r="PAG35" s="7"/>
      <c r="PAH35" s="7"/>
      <c r="PAI35" s="7"/>
      <c r="PAJ35" s="7"/>
      <c r="PAK35" s="7"/>
      <c r="PAL35" s="7"/>
      <c r="PAM35" s="7"/>
      <c r="PAN35" s="7"/>
      <c r="PAO35" s="7"/>
      <c r="PAP35" s="7"/>
      <c r="PAQ35" s="7"/>
      <c r="PAR35" s="7"/>
      <c r="PAS35" s="7"/>
      <c r="PAT35" s="7"/>
      <c r="PAU35" s="7"/>
      <c r="PAV35" s="7"/>
      <c r="PAW35" s="7"/>
      <c r="PAX35" s="7"/>
      <c r="PAY35" s="7"/>
      <c r="PAZ35" s="7"/>
      <c r="PBA35" s="7"/>
      <c r="PBB35" s="7"/>
      <c r="PBC35" s="7"/>
      <c r="PBD35" s="7"/>
      <c r="PBE35" s="7"/>
      <c r="PBF35" s="7"/>
      <c r="PBG35" s="7"/>
      <c r="PBH35" s="7"/>
      <c r="PBI35" s="7"/>
      <c r="PBJ35" s="7"/>
      <c r="PBK35" s="7"/>
      <c r="PBL35" s="7"/>
      <c r="PBM35" s="7"/>
      <c r="PBN35" s="7"/>
      <c r="PBO35" s="7"/>
      <c r="PBP35" s="7"/>
      <c r="PBQ35" s="7"/>
      <c r="PBR35" s="7"/>
      <c r="PBS35" s="7"/>
      <c r="PBT35" s="7"/>
      <c r="PBU35" s="7"/>
      <c r="PBV35" s="7"/>
      <c r="PBW35" s="7"/>
      <c r="PBX35" s="7"/>
      <c r="PBY35" s="7"/>
      <c r="PBZ35" s="7"/>
      <c r="PCA35" s="7"/>
      <c r="PCB35" s="7"/>
      <c r="PCC35" s="7"/>
      <c r="PCD35" s="7"/>
      <c r="PCE35" s="7"/>
      <c r="PCF35" s="7"/>
      <c r="PCG35" s="7"/>
      <c r="PCH35" s="7"/>
      <c r="PCI35" s="7"/>
      <c r="PCJ35" s="7"/>
      <c r="PCK35" s="7"/>
      <c r="PCL35" s="7"/>
      <c r="PCM35" s="7"/>
      <c r="PCN35" s="7"/>
      <c r="PCO35" s="7"/>
      <c r="PCP35" s="7"/>
      <c r="PCQ35" s="7"/>
      <c r="PCR35" s="7"/>
      <c r="PCS35" s="7"/>
      <c r="PCT35" s="7"/>
      <c r="PCU35" s="7"/>
      <c r="PCV35" s="7"/>
      <c r="PCW35" s="7"/>
      <c r="PCX35" s="7"/>
      <c r="PCY35" s="7"/>
      <c r="PCZ35" s="7"/>
      <c r="PDA35" s="7"/>
      <c r="PDB35" s="7"/>
      <c r="PDC35" s="7"/>
      <c r="PDD35" s="7"/>
      <c r="PDE35" s="7"/>
      <c r="PDF35" s="7"/>
      <c r="PDG35" s="7"/>
      <c r="PDH35" s="7"/>
      <c r="PDI35" s="7"/>
      <c r="PDJ35" s="7"/>
      <c r="PDK35" s="7"/>
      <c r="PDL35" s="7"/>
      <c r="PDM35" s="7"/>
      <c r="PDN35" s="7"/>
      <c r="PDO35" s="7"/>
      <c r="PDP35" s="7"/>
      <c r="PDQ35" s="7"/>
      <c r="PDR35" s="7"/>
      <c r="PDS35" s="7"/>
      <c r="PDT35" s="7"/>
      <c r="PDU35" s="7"/>
      <c r="PDV35" s="7"/>
      <c r="PDW35" s="7"/>
      <c r="PDX35" s="7"/>
      <c r="PDY35" s="7"/>
      <c r="PDZ35" s="7"/>
      <c r="PEA35" s="7"/>
      <c r="PEB35" s="7"/>
      <c r="PEC35" s="7"/>
      <c r="PED35" s="7"/>
      <c r="PEE35" s="7"/>
      <c r="PEF35" s="7"/>
      <c r="PEG35" s="7"/>
      <c r="PEH35" s="7"/>
      <c r="PEI35" s="7"/>
      <c r="PEJ35" s="7"/>
      <c r="PEK35" s="7"/>
      <c r="PEL35" s="7"/>
      <c r="PEM35" s="7"/>
      <c r="PEN35" s="7"/>
      <c r="PEO35" s="7"/>
      <c r="PEP35" s="7"/>
      <c r="PEQ35" s="7"/>
      <c r="PER35" s="7"/>
      <c r="PES35" s="7"/>
      <c r="PET35" s="7"/>
      <c r="PEU35" s="7"/>
      <c r="PEV35" s="7"/>
      <c r="PEW35" s="7"/>
      <c r="PEX35" s="7"/>
      <c r="PEY35" s="7"/>
      <c r="PEZ35" s="7"/>
      <c r="PFA35" s="7"/>
      <c r="PFB35" s="7"/>
      <c r="PFC35" s="7"/>
      <c r="PFD35" s="7"/>
      <c r="PFE35" s="7"/>
      <c r="PFF35" s="7"/>
      <c r="PFG35" s="7"/>
      <c r="PFH35" s="7"/>
      <c r="PFI35" s="7"/>
      <c r="PFJ35" s="7"/>
      <c r="PFK35" s="7"/>
      <c r="PFL35" s="7"/>
      <c r="PFM35" s="7"/>
      <c r="PFN35" s="7"/>
      <c r="PFO35" s="7"/>
      <c r="PFP35" s="7"/>
      <c r="PFQ35" s="7"/>
      <c r="PFR35" s="7"/>
      <c r="PFS35" s="7"/>
      <c r="PFT35" s="7"/>
      <c r="PFU35" s="7"/>
      <c r="PFV35" s="7"/>
      <c r="PFW35" s="7"/>
      <c r="PFX35" s="7"/>
      <c r="PFY35" s="7"/>
      <c r="PFZ35" s="7"/>
      <c r="PGA35" s="7"/>
      <c r="PGB35" s="7"/>
      <c r="PGC35" s="7"/>
      <c r="PGD35" s="7"/>
      <c r="PGE35" s="7"/>
      <c r="PGF35" s="7"/>
      <c r="PGG35" s="7"/>
      <c r="PGH35" s="7"/>
      <c r="PGI35" s="7"/>
      <c r="PGJ35" s="7"/>
      <c r="PGK35" s="7"/>
      <c r="PGL35" s="7"/>
      <c r="PGM35" s="7"/>
      <c r="PGN35" s="7"/>
      <c r="PGO35" s="7"/>
      <c r="PGP35" s="7"/>
      <c r="PGQ35" s="7"/>
      <c r="PGR35" s="7"/>
      <c r="PGS35" s="7"/>
      <c r="PGT35" s="7"/>
      <c r="PGU35" s="7"/>
      <c r="PGV35" s="7"/>
      <c r="PGW35" s="7"/>
      <c r="PGX35" s="7"/>
      <c r="PGY35" s="7"/>
      <c r="PGZ35" s="7"/>
      <c r="PHA35" s="7"/>
      <c r="PHB35" s="7"/>
      <c r="PHC35" s="7"/>
      <c r="PHD35" s="7"/>
      <c r="PHE35" s="7"/>
      <c r="PHF35" s="7"/>
      <c r="PHG35" s="7"/>
      <c r="PHH35" s="7"/>
      <c r="PHI35" s="7"/>
      <c r="PHJ35" s="7"/>
      <c r="PHK35" s="7"/>
      <c r="PHL35" s="7"/>
      <c r="PHM35" s="7"/>
      <c r="PHN35" s="7"/>
      <c r="PHO35" s="7"/>
      <c r="PHP35" s="7"/>
      <c r="PHQ35" s="7"/>
      <c r="PHR35" s="7"/>
      <c r="PHS35" s="7"/>
      <c r="PHT35" s="7"/>
      <c r="PHU35" s="7"/>
      <c r="PHV35" s="7"/>
      <c r="PHW35" s="7"/>
      <c r="PHX35" s="7"/>
      <c r="PHY35" s="7"/>
      <c r="PHZ35" s="7"/>
      <c r="PIA35" s="7"/>
      <c r="PIB35" s="7"/>
      <c r="PIC35" s="7"/>
      <c r="PID35" s="7"/>
      <c r="PIE35" s="7"/>
      <c r="PIF35" s="7"/>
      <c r="PIG35" s="7"/>
      <c r="PIH35" s="7"/>
      <c r="PII35" s="7"/>
      <c r="PIJ35" s="7"/>
      <c r="PIK35" s="7"/>
      <c r="PIL35" s="7"/>
      <c r="PIM35" s="7"/>
      <c r="PIN35" s="7"/>
      <c r="PIO35" s="7"/>
      <c r="PIP35" s="7"/>
      <c r="PIQ35" s="7"/>
      <c r="PIR35" s="7"/>
      <c r="PIS35" s="7"/>
      <c r="PIT35" s="7"/>
      <c r="PIU35" s="7"/>
      <c r="PIV35" s="7"/>
      <c r="PIW35" s="7"/>
      <c r="PIX35" s="7"/>
      <c r="PIY35" s="7"/>
      <c r="PIZ35" s="7"/>
      <c r="PJA35" s="7"/>
      <c r="PJB35" s="7"/>
      <c r="PJC35" s="7"/>
      <c r="PJD35" s="7"/>
      <c r="PJE35" s="7"/>
      <c r="PJF35" s="7"/>
      <c r="PJG35" s="7"/>
      <c r="PJH35" s="7"/>
      <c r="PJI35" s="7"/>
      <c r="PJJ35" s="7"/>
      <c r="PJK35" s="7"/>
      <c r="PJL35" s="7"/>
      <c r="PJM35" s="7"/>
      <c r="PJN35" s="7"/>
      <c r="PJO35" s="7"/>
      <c r="PJP35" s="7"/>
      <c r="PJQ35" s="7"/>
      <c r="PJR35" s="7"/>
      <c r="PJS35" s="7"/>
      <c r="PJT35" s="7"/>
      <c r="PJU35" s="7"/>
      <c r="PJV35" s="7"/>
      <c r="PJW35" s="7"/>
      <c r="PJX35" s="7"/>
      <c r="PJY35" s="7"/>
      <c r="PJZ35" s="7"/>
      <c r="PKA35" s="7"/>
      <c r="PKB35" s="7"/>
      <c r="PKC35" s="7"/>
      <c r="PKD35" s="7"/>
      <c r="PKE35" s="7"/>
      <c r="PKF35" s="7"/>
      <c r="PKG35" s="7"/>
      <c r="PKH35" s="7"/>
      <c r="PKI35" s="7"/>
      <c r="PKJ35" s="7"/>
      <c r="PKK35" s="7"/>
      <c r="PKL35" s="7"/>
      <c r="PKM35" s="7"/>
      <c r="PKN35" s="7"/>
      <c r="PKO35" s="7"/>
      <c r="PKP35" s="7"/>
      <c r="PKQ35" s="7"/>
      <c r="PKR35" s="7"/>
      <c r="PKS35" s="7"/>
      <c r="PKT35" s="7"/>
      <c r="PKU35" s="7"/>
      <c r="PKV35" s="7"/>
      <c r="PKW35" s="7"/>
      <c r="PKX35" s="7"/>
      <c r="PKY35" s="7"/>
      <c r="PKZ35" s="7"/>
      <c r="PLA35" s="7"/>
      <c r="PLB35" s="7"/>
      <c r="PLC35" s="7"/>
      <c r="PLD35" s="7"/>
      <c r="PLE35" s="7"/>
      <c r="PLF35" s="7"/>
      <c r="PLG35" s="7"/>
      <c r="PLH35" s="7"/>
      <c r="PLI35" s="7"/>
      <c r="PLJ35" s="7"/>
      <c r="PLK35" s="7"/>
      <c r="PLL35" s="7"/>
      <c r="PLM35" s="7"/>
      <c r="PLN35" s="7"/>
      <c r="PLO35" s="7"/>
      <c r="PLP35" s="7"/>
      <c r="PLQ35" s="7"/>
      <c r="PLR35" s="7"/>
      <c r="PLS35" s="7"/>
      <c r="PLT35" s="7"/>
      <c r="PLU35" s="7"/>
      <c r="PLV35" s="7"/>
      <c r="PLW35" s="7"/>
      <c r="PLX35" s="7"/>
      <c r="PLY35" s="7"/>
      <c r="PLZ35" s="7"/>
      <c r="PMA35" s="7"/>
      <c r="PMB35" s="7"/>
      <c r="PMC35" s="7"/>
      <c r="PMD35" s="7"/>
      <c r="PME35" s="7"/>
      <c r="PMF35" s="7"/>
      <c r="PMG35" s="7"/>
      <c r="PMH35" s="7"/>
      <c r="PMI35" s="7"/>
      <c r="PMJ35" s="7"/>
      <c r="PMK35" s="7"/>
      <c r="PML35" s="7"/>
      <c r="PMM35" s="7"/>
      <c r="PMN35" s="7"/>
      <c r="PMO35" s="7"/>
      <c r="PMP35" s="7"/>
      <c r="PMQ35" s="7"/>
      <c r="PMR35" s="7"/>
      <c r="PMS35" s="7"/>
      <c r="PMT35" s="7"/>
      <c r="PMU35" s="7"/>
      <c r="PMV35" s="7"/>
      <c r="PMW35" s="7"/>
      <c r="PMX35" s="7"/>
      <c r="PMY35" s="7"/>
      <c r="PMZ35" s="7"/>
      <c r="PNA35" s="7"/>
      <c r="PNB35" s="7"/>
      <c r="PNC35" s="7"/>
      <c r="PND35" s="7"/>
      <c r="PNE35" s="7"/>
      <c r="PNF35" s="7"/>
      <c r="PNG35" s="7"/>
      <c r="PNH35" s="7"/>
      <c r="PNI35" s="7"/>
      <c r="PNJ35" s="7"/>
      <c r="PNK35" s="7"/>
      <c r="PNL35" s="7"/>
      <c r="PNM35" s="7"/>
      <c r="PNN35" s="7"/>
      <c r="PNO35" s="7"/>
      <c r="PNP35" s="7"/>
      <c r="PNQ35" s="7"/>
      <c r="PNR35" s="7"/>
      <c r="PNS35" s="7"/>
      <c r="PNT35" s="7"/>
      <c r="PNU35" s="7"/>
      <c r="PNV35" s="7"/>
      <c r="PNW35" s="7"/>
      <c r="PNX35" s="7"/>
      <c r="PNY35" s="7"/>
      <c r="PNZ35" s="7"/>
      <c r="POA35" s="7"/>
      <c r="POB35" s="7"/>
      <c r="POC35" s="7"/>
      <c r="POD35" s="7"/>
      <c r="POE35" s="7"/>
      <c r="POF35" s="7"/>
      <c r="POG35" s="7"/>
      <c r="POH35" s="7"/>
      <c r="POI35" s="7"/>
      <c r="POJ35" s="7"/>
      <c r="POK35" s="7"/>
      <c r="POL35" s="7"/>
      <c r="POM35" s="7"/>
      <c r="PON35" s="7"/>
      <c r="POO35" s="7"/>
      <c r="POP35" s="7"/>
      <c r="POQ35" s="7"/>
      <c r="POR35" s="7"/>
      <c r="POS35" s="7"/>
      <c r="POT35" s="7"/>
      <c r="POU35" s="7"/>
      <c r="POV35" s="7"/>
      <c r="POW35" s="7"/>
      <c r="POX35" s="7"/>
      <c r="POY35" s="7"/>
      <c r="POZ35" s="7"/>
      <c r="PPA35" s="7"/>
      <c r="PPB35" s="7"/>
      <c r="PPC35" s="7"/>
      <c r="PPD35" s="7"/>
      <c r="PPE35" s="7"/>
      <c r="PPF35" s="7"/>
      <c r="PPG35" s="7"/>
      <c r="PPH35" s="7"/>
      <c r="PPI35" s="7"/>
      <c r="PPJ35" s="7"/>
      <c r="PPK35" s="7"/>
      <c r="PPL35" s="7"/>
      <c r="PPM35" s="7"/>
      <c r="PPN35" s="7"/>
      <c r="PPO35" s="7"/>
      <c r="PPP35" s="7"/>
      <c r="PPQ35" s="7"/>
      <c r="PPR35" s="7"/>
      <c r="PPS35" s="7"/>
      <c r="PPT35" s="7"/>
      <c r="PPU35" s="7"/>
      <c r="PPV35" s="7"/>
      <c r="PPW35" s="7"/>
      <c r="PPX35" s="7"/>
      <c r="PPY35" s="7"/>
      <c r="PPZ35" s="7"/>
      <c r="PQA35" s="7"/>
      <c r="PQB35" s="7"/>
      <c r="PQC35" s="7"/>
      <c r="PQD35" s="7"/>
      <c r="PQE35" s="7"/>
      <c r="PQF35" s="7"/>
      <c r="PQG35" s="7"/>
      <c r="PQH35" s="7"/>
      <c r="PQI35" s="7"/>
      <c r="PQJ35" s="7"/>
      <c r="PQK35" s="7"/>
      <c r="PQL35" s="7"/>
      <c r="PQM35" s="7"/>
      <c r="PQN35" s="7"/>
      <c r="PQO35" s="7"/>
      <c r="PQP35" s="7"/>
      <c r="PQQ35" s="7"/>
      <c r="PQR35" s="7"/>
      <c r="PQS35" s="7"/>
      <c r="PQT35" s="7"/>
      <c r="PQU35" s="7"/>
      <c r="PQV35" s="7"/>
      <c r="PQW35" s="7"/>
      <c r="PQX35" s="7"/>
      <c r="PQY35" s="7"/>
      <c r="PQZ35" s="7"/>
      <c r="PRA35" s="7"/>
      <c r="PRB35" s="7"/>
      <c r="PRC35" s="7"/>
      <c r="PRD35" s="7"/>
      <c r="PRE35" s="7"/>
      <c r="PRF35" s="7"/>
      <c r="PRG35" s="7"/>
      <c r="PRH35" s="7"/>
      <c r="PRI35" s="7"/>
      <c r="PRJ35" s="7"/>
      <c r="PRK35" s="7"/>
      <c r="PRL35" s="7"/>
      <c r="PRM35" s="7"/>
      <c r="PRN35" s="7"/>
      <c r="PRO35" s="7"/>
      <c r="PRP35" s="7"/>
      <c r="PRQ35" s="7"/>
      <c r="PRR35" s="7"/>
      <c r="PRS35" s="7"/>
      <c r="PRT35" s="7"/>
      <c r="PRU35" s="7"/>
      <c r="PRV35" s="7"/>
      <c r="PRW35" s="7"/>
      <c r="PRX35" s="7"/>
      <c r="PRY35" s="7"/>
      <c r="PRZ35" s="7"/>
      <c r="PSA35" s="7"/>
      <c r="PSB35" s="7"/>
      <c r="PSC35" s="7"/>
      <c r="PSD35" s="7"/>
      <c r="PSE35" s="7"/>
      <c r="PSF35" s="7"/>
      <c r="PSG35" s="7"/>
      <c r="PSH35" s="7"/>
      <c r="PSI35" s="7"/>
      <c r="PSJ35" s="7"/>
      <c r="PSK35" s="7"/>
      <c r="PSL35" s="7"/>
      <c r="PSM35" s="7"/>
      <c r="PSN35" s="7"/>
      <c r="PSO35" s="7"/>
      <c r="PSP35" s="7"/>
      <c r="PSQ35" s="7"/>
      <c r="PSR35" s="7"/>
      <c r="PSS35" s="7"/>
      <c r="PST35" s="7"/>
      <c r="PSU35" s="7"/>
      <c r="PSV35" s="7"/>
      <c r="PSW35" s="7"/>
      <c r="PSX35" s="7"/>
      <c r="PSY35" s="7"/>
      <c r="PSZ35" s="7"/>
      <c r="PTA35" s="7"/>
      <c r="PTB35" s="7"/>
      <c r="PTC35" s="7"/>
      <c r="PTD35" s="7"/>
      <c r="PTE35" s="7"/>
      <c r="PTF35" s="7"/>
      <c r="PTG35" s="7"/>
      <c r="PTH35" s="7"/>
      <c r="PTI35" s="7"/>
      <c r="PTJ35" s="7"/>
      <c r="PTK35" s="7"/>
      <c r="PTL35" s="7"/>
      <c r="PTM35" s="7"/>
      <c r="PTN35" s="7"/>
      <c r="PTO35" s="7"/>
      <c r="PTP35" s="7"/>
      <c r="PTQ35" s="7"/>
      <c r="PTR35" s="7"/>
      <c r="PTS35" s="7"/>
      <c r="PTT35" s="7"/>
      <c r="PTU35" s="7"/>
      <c r="PTV35" s="7"/>
      <c r="PTW35" s="7"/>
      <c r="PTX35" s="7"/>
      <c r="PTY35" s="7"/>
      <c r="PTZ35" s="7"/>
      <c r="PUA35" s="7"/>
      <c r="PUB35" s="7"/>
      <c r="PUC35" s="7"/>
      <c r="PUD35" s="7"/>
      <c r="PUE35" s="7"/>
      <c r="PUF35" s="7"/>
      <c r="PUG35" s="7"/>
      <c r="PUH35" s="7"/>
      <c r="PUI35" s="7"/>
      <c r="PUJ35" s="7"/>
      <c r="PUK35" s="7"/>
      <c r="PUL35" s="7"/>
      <c r="PUM35" s="7"/>
      <c r="PUN35" s="7"/>
      <c r="PUO35" s="7"/>
      <c r="PUP35" s="7"/>
      <c r="PUQ35" s="7"/>
      <c r="PUR35" s="7"/>
      <c r="PUS35" s="7"/>
      <c r="PUT35" s="7"/>
      <c r="PUU35" s="7"/>
      <c r="PUV35" s="7"/>
      <c r="PUW35" s="7"/>
      <c r="PUX35" s="7"/>
      <c r="PUY35" s="7"/>
      <c r="PUZ35" s="7"/>
      <c r="PVA35" s="7"/>
      <c r="PVB35" s="7"/>
      <c r="PVC35" s="7"/>
      <c r="PVD35" s="7"/>
      <c r="PVE35" s="7"/>
      <c r="PVF35" s="7"/>
      <c r="PVG35" s="7"/>
      <c r="PVH35" s="7"/>
      <c r="PVI35" s="7"/>
      <c r="PVJ35" s="7"/>
      <c r="PVK35" s="7"/>
      <c r="PVL35" s="7"/>
      <c r="PVM35" s="7"/>
      <c r="PVN35" s="7"/>
      <c r="PVO35" s="7"/>
      <c r="PVP35" s="7"/>
      <c r="PVQ35" s="7"/>
      <c r="PVR35" s="7"/>
      <c r="PVS35" s="7"/>
      <c r="PVT35" s="7"/>
      <c r="PVU35" s="7"/>
      <c r="PVV35" s="7"/>
      <c r="PVW35" s="7"/>
      <c r="PVX35" s="7"/>
      <c r="PVY35" s="7"/>
      <c r="PVZ35" s="7"/>
      <c r="PWA35" s="7"/>
      <c r="PWB35" s="7"/>
      <c r="PWC35" s="7"/>
      <c r="PWD35" s="7"/>
      <c r="PWE35" s="7"/>
      <c r="PWF35" s="7"/>
      <c r="PWG35" s="7"/>
      <c r="PWH35" s="7"/>
      <c r="PWI35" s="7"/>
      <c r="PWJ35" s="7"/>
      <c r="PWK35" s="7"/>
      <c r="PWL35" s="7"/>
      <c r="PWM35" s="7"/>
      <c r="PWN35" s="7"/>
      <c r="PWO35" s="7"/>
      <c r="PWP35" s="7"/>
      <c r="PWQ35" s="7"/>
      <c r="PWR35" s="7"/>
      <c r="PWS35" s="7"/>
      <c r="PWT35" s="7"/>
      <c r="PWU35" s="7"/>
      <c r="PWV35" s="7"/>
      <c r="PWW35" s="7"/>
      <c r="PWX35" s="7"/>
      <c r="PWY35" s="7"/>
      <c r="PWZ35" s="7"/>
      <c r="PXA35" s="7"/>
      <c r="PXB35" s="7"/>
      <c r="PXC35" s="7"/>
      <c r="PXD35" s="7"/>
      <c r="PXE35" s="7"/>
      <c r="PXF35" s="7"/>
      <c r="PXG35" s="7"/>
      <c r="PXH35" s="7"/>
      <c r="PXI35" s="7"/>
      <c r="PXJ35" s="7"/>
      <c r="PXK35" s="7"/>
      <c r="PXL35" s="7"/>
      <c r="PXM35" s="7"/>
      <c r="PXN35" s="7"/>
      <c r="PXO35" s="7"/>
      <c r="PXP35" s="7"/>
      <c r="PXQ35" s="7"/>
      <c r="PXR35" s="7"/>
      <c r="PXS35" s="7"/>
      <c r="PXT35" s="7"/>
      <c r="PXU35" s="7"/>
      <c r="PXV35" s="7"/>
      <c r="PXW35" s="7"/>
      <c r="PXX35" s="7"/>
      <c r="PXY35" s="7"/>
      <c r="PXZ35" s="7"/>
      <c r="PYA35" s="7"/>
      <c r="PYB35" s="7"/>
      <c r="PYC35" s="7"/>
      <c r="PYD35" s="7"/>
      <c r="PYE35" s="7"/>
      <c r="PYF35" s="7"/>
      <c r="PYG35" s="7"/>
      <c r="PYH35" s="7"/>
      <c r="PYI35" s="7"/>
      <c r="PYJ35" s="7"/>
      <c r="PYK35" s="7"/>
      <c r="PYL35" s="7"/>
      <c r="PYM35" s="7"/>
      <c r="PYN35" s="7"/>
      <c r="PYO35" s="7"/>
      <c r="PYP35" s="7"/>
      <c r="PYQ35" s="7"/>
      <c r="PYR35" s="7"/>
      <c r="PYS35" s="7"/>
      <c r="PYT35" s="7"/>
      <c r="PYU35" s="7"/>
      <c r="PYV35" s="7"/>
      <c r="PYW35" s="7"/>
      <c r="PYX35" s="7"/>
      <c r="PYY35" s="7"/>
      <c r="PYZ35" s="7"/>
      <c r="PZA35" s="7"/>
      <c r="PZB35" s="7"/>
      <c r="PZC35" s="7"/>
      <c r="PZD35" s="7"/>
      <c r="PZE35" s="7"/>
      <c r="PZF35" s="7"/>
      <c r="PZG35" s="7"/>
      <c r="PZH35" s="7"/>
      <c r="PZI35" s="7"/>
      <c r="PZJ35" s="7"/>
      <c r="PZK35" s="7"/>
      <c r="PZL35" s="7"/>
      <c r="PZM35" s="7"/>
      <c r="PZN35" s="7"/>
      <c r="PZO35" s="7"/>
      <c r="PZP35" s="7"/>
      <c r="PZQ35" s="7"/>
      <c r="PZR35" s="7"/>
      <c r="PZS35" s="7"/>
      <c r="PZT35" s="7"/>
      <c r="PZU35" s="7"/>
      <c r="PZV35" s="7"/>
      <c r="PZW35" s="7"/>
      <c r="PZX35" s="7"/>
      <c r="PZY35" s="7"/>
      <c r="PZZ35" s="7"/>
      <c r="QAA35" s="7"/>
      <c r="QAB35" s="7"/>
      <c r="QAC35" s="7"/>
      <c r="QAD35" s="7"/>
      <c r="QAE35" s="7"/>
      <c r="QAF35" s="7"/>
      <c r="QAG35" s="7"/>
      <c r="QAH35" s="7"/>
      <c r="QAI35" s="7"/>
      <c r="QAJ35" s="7"/>
      <c r="QAK35" s="7"/>
      <c r="QAL35" s="7"/>
      <c r="QAM35" s="7"/>
      <c r="QAN35" s="7"/>
      <c r="QAO35" s="7"/>
      <c r="QAP35" s="7"/>
      <c r="QAQ35" s="7"/>
      <c r="QAR35" s="7"/>
      <c r="QAS35" s="7"/>
      <c r="QAT35" s="7"/>
      <c r="QAU35" s="7"/>
      <c r="QAV35" s="7"/>
      <c r="QAW35" s="7"/>
      <c r="QAX35" s="7"/>
      <c r="QAY35" s="7"/>
      <c r="QAZ35" s="7"/>
      <c r="QBA35" s="7"/>
      <c r="QBB35" s="7"/>
      <c r="QBC35" s="7"/>
      <c r="QBD35" s="7"/>
      <c r="QBE35" s="7"/>
      <c r="QBF35" s="7"/>
      <c r="QBG35" s="7"/>
      <c r="QBH35" s="7"/>
      <c r="QBI35" s="7"/>
      <c r="QBJ35" s="7"/>
      <c r="QBK35" s="7"/>
      <c r="QBL35" s="7"/>
      <c r="QBM35" s="7"/>
      <c r="QBN35" s="7"/>
      <c r="QBO35" s="7"/>
      <c r="QBP35" s="7"/>
      <c r="QBQ35" s="7"/>
      <c r="QBR35" s="7"/>
      <c r="QBS35" s="7"/>
      <c r="QBT35" s="7"/>
      <c r="QBU35" s="7"/>
      <c r="QBV35" s="7"/>
      <c r="QBW35" s="7"/>
      <c r="QBX35" s="7"/>
      <c r="QBY35" s="7"/>
      <c r="QBZ35" s="7"/>
      <c r="QCA35" s="7"/>
      <c r="QCB35" s="7"/>
      <c r="QCC35" s="7"/>
      <c r="QCD35" s="7"/>
      <c r="QCE35" s="7"/>
      <c r="QCF35" s="7"/>
      <c r="QCG35" s="7"/>
      <c r="QCH35" s="7"/>
      <c r="QCI35" s="7"/>
      <c r="QCJ35" s="7"/>
      <c r="QCK35" s="7"/>
      <c r="QCL35" s="7"/>
      <c r="QCM35" s="7"/>
      <c r="QCN35" s="7"/>
      <c r="QCO35" s="7"/>
      <c r="QCP35" s="7"/>
      <c r="QCQ35" s="7"/>
      <c r="QCR35" s="7"/>
      <c r="QCS35" s="7"/>
      <c r="QCT35" s="7"/>
      <c r="QCU35" s="7"/>
      <c r="QCV35" s="7"/>
      <c r="QCW35" s="7"/>
      <c r="QCX35" s="7"/>
      <c r="QCY35" s="7"/>
      <c r="QCZ35" s="7"/>
      <c r="QDA35" s="7"/>
      <c r="QDB35" s="7"/>
      <c r="QDC35" s="7"/>
      <c r="QDD35" s="7"/>
      <c r="QDE35" s="7"/>
      <c r="QDF35" s="7"/>
      <c r="QDG35" s="7"/>
      <c r="QDH35" s="7"/>
      <c r="QDI35" s="7"/>
      <c r="QDJ35" s="7"/>
      <c r="QDK35" s="7"/>
      <c r="QDL35" s="7"/>
      <c r="QDM35" s="7"/>
      <c r="QDN35" s="7"/>
      <c r="QDO35" s="7"/>
      <c r="QDP35" s="7"/>
      <c r="QDQ35" s="7"/>
      <c r="QDR35" s="7"/>
      <c r="QDS35" s="7"/>
      <c r="QDT35" s="7"/>
      <c r="QDU35" s="7"/>
      <c r="QDV35" s="7"/>
      <c r="QDW35" s="7"/>
      <c r="QDX35" s="7"/>
      <c r="QDY35" s="7"/>
      <c r="QDZ35" s="7"/>
      <c r="QEA35" s="7"/>
      <c r="QEB35" s="7"/>
      <c r="QEC35" s="7"/>
      <c r="QED35" s="7"/>
      <c r="QEE35" s="7"/>
      <c r="QEF35" s="7"/>
      <c r="QEG35" s="7"/>
      <c r="QEH35" s="7"/>
      <c r="QEI35" s="7"/>
      <c r="QEJ35" s="7"/>
      <c r="QEK35" s="7"/>
      <c r="QEL35" s="7"/>
      <c r="QEM35" s="7"/>
      <c r="QEN35" s="7"/>
      <c r="QEO35" s="7"/>
      <c r="QEP35" s="7"/>
      <c r="QEQ35" s="7"/>
      <c r="QER35" s="7"/>
      <c r="QES35" s="7"/>
      <c r="QET35" s="7"/>
      <c r="QEU35" s="7"/>
      <c r="QEV35" s="7"/>
      <c r="QEW35" s="7"/>
      <c r="QEX35" s="7"/>
      <c r="QEY35" s="7"/>
      <c r="QEZ35" s="7"/>
      <c r="QFA35" s="7"/>
      <c r="QFB35" s="7"/>
      <c r="QFC35" s="7"/>
      <c r="QFD35" s="7"/>
      <c r="QFE35" s="7"/>
      <c r="QFF35" s="7"/>
      <c r="QFG35" s="7"/>
      <c r="QFH35" s="7"/>
      <c r="QFI35" s="7"/>
      <c r="QFJ35" s="7"/>
      <c r="QFK35" s="7"/>
      <c r="QFL35" s="7"/>
      <c r="QFM35" s="7"/>
      <c r="QFN35" s="7"/>
      <c r="QFO35" s="7"/>
      <c r="QFP35" s="7"/>
      <c r="QFQ35" s="7"/>
      <c r="QFR35" s="7"/>
      <c r="QFS35" s="7"/>
      <c r="QFT35" s="7"/>
      <c r="QFU35" s="7"/>
      <c r="QFV35" s="7"/>
      <c r="QFW35" s="7"/>
      <c r="QFX35" s="7"/>
      <c r="QFY35" s="7"/>
      <c r="QFZ35" s="7"/>
      <c r="QGA35" s="7"/>
      <c r="QGB35" s="7"/>
      <c r="QGC35" s="7"/>
      <c r="QGD35" s="7"/>
      <c r="QGE35" s="7"/>
      <c r="QGF35" s="7"/>
      <c r="QGG35" s="7"/>
      <c r="QGH35" s="7"/>
      <c r="QGI35" s="7"/>
      <c r="QGJ35" s="7"/>
      <c r="QGK35" s="7"/>
      <c r="QGL35" s="7"/>
      <c r="QGM35" s="7"/>
      <c r="QGN35" s="7"/>
      <c r="QGO35" s="7"/>
      <c r="QGP35" s="7"/>
      <c r="QGQ35" s="7"/>
      <c r="QGR35" s="7"/>
      <c r="QGS35" s="7"/>
      <c r="QGT35" s="7"/>
      <c r="QGU35" s="7"/>
      <c r="QGV35" s="7"/>
      <c r="QGW35" s="7"/>
      <c r="QGX35" s="7"/>
      <c r="QGY35" s="7"/>
      <c r="QGZ35" s="7"/>
      <c r="QHA35" s="7"/>
      <c r="QHB35" s="7"/>
      <c r="QHC35" s="7"/>
      <c r="QHD35" s="7"/>
      <c r="QHE35" s="7"/>
      <c r="QHF35" s="7"/>
      <c r="QHG35" s="7"/>
      <c r="QHH35" s="7"/>
      <c r="QHI35" s="7"/>
      <c r="QHJ35" s="7"/>
      <c r="QHK35" s="7"/>
      <c r="QHL35" s="7"/>
      <c r="QHM35" s="7"/>
      <c r="QHN35" s="7"/>
      <c r="QHO35" s="7"/>
      <c r="QHP35" s="7"/>
      <c r="QHQ35" s="7"/>
      <c r="QHR35" s="7"/>
      <c r="QHS35" s="7"/>
      <c r="QHT35" s="7"/>
      <c r="QHU35" s="7"/>
      <c r="QHV35" s="7"/>
      <c r="QHW35" s="7"/>
      <c r="QHX35" s="7"/>
      <c r="QHY35" s="7"/>
      <c r="QHZ35" s="7"/>
      <c r="QIA35" s="7"/>
      <c r="QIB35" s="7"/>
      <c r="QIC35" s="7"/>
      <c r="QID35" s="7"/>
      <c r="QIE35" s="7"/>
      <c r="QIF35" s="7"/>
      <c r="QIG35" s="7"/>
      <c r="QIH35" s="7"/>
      <c r="QII35" s="7"/>
      <c r="QIJ35" s="7"/>
      <c r="QIK35" s="7"/>
      <c r="QIL35" s="7"/>
      <c r="QIM35" s="7"/>
      <c r="QIN35" s="7"/>
      <c r="QIO35" s="7"/>
      <c r="QIP35" s="7"/>
      <c r="QIQ35" s="7"/>
      <c r="QIR35" s="7"/>
      <c r="QIS35" s="7"/>
      <c r="QIT35" s="7"/>
      <c r="QIU35" s="7"/>
      <c r="QIV35" s="7"/>
      <c r="QIW35" s="7"/>
      <c r="QIX35" s="7"/>
      <c r="QIY35" s="7"/>
      <c r="QIZ35" s="7"/>
      <c r="QJA35" s="7"/>
      <c r="QJB35" s="7"/>
      <c r="QJC35" s="7"/>
      <c r="QJD35" s="7"/>
      <c r="QJE35" s="7"/>
      <c r="QJF35" s="7"/>
      <c r="QJG35" s="7"/>
      <c r="QJH35" s="7"/>
      <c r="QJI35" s="7"/>
      <c r="QJJ35" s="7"/>
      <c r="QJK35" s="7"/>
      <c r="QJL35" s="7"/>
      <c r="QJM35" s="7"/>
      <c r="QJN35" s="7"/>
      <c r="QJO35" s="7"/>
      <c r="QJP35" s="7"/>
      <c r="QJQ35" s="7"/>
      <c r="QJR35" s="7"/>
      <c r="QJS35" s="7"/>
      <c r="QJT35" s="7"/>
      <c r="QJU35" s="7"/>
      <c r="QJV35" s="7"/>
      <c r="QJW35" s="7"/>
      <c r="QJX35" s="7"/>
      <c r="QJY35" s="7"/>
      <c r="QJZ35" s="7"/>
      <c r="QKA35" s="7"/>
      <c r="QKB35" s="7"/>
      <c r="QKC35" s="7"/>
      <c r="QKD35" s="7"/>
      <c r="QKE35" s="7"/>
      <c r="QKF35" s="7"/>
      <c r="QKG35" s="7"/>
      <c r="QKH35" s="7"/>
      <c r="QKI35" s="7"/>
      <c r="QKJ35" s="7"/>
      <c r="QKK35" s="7"/>
      <c r="QKL35" s="7"/>
      <c r="QKM35" s="7"/>
      <c r="QKN35" s="7"/>
      <c r="QKO35" s="7"/>
      <c r="QKP35" s="7"/>
      <c r="QKQ35" s="7"/>
      <c r="QKR35" s="7"/>
      <c r="QKS35" s="7"/>
      <c r="QKT35" s="7"/>
      <c r="QKU35" s="7"/>
      <c r="QKV35" s="7"/>
      <c r="QKW35" s="7"/>
      <c r="QKX35" s="7"/>
      <c r="QKY35" s="7"/>
      <c r="QKZ35" s="7"/>
      <c r="QLA35" s="7"/>
      <c r="QLB35" s="7"/>
      <c r="QLC35" s="7"/>
      <c r="QLD35" s="7"/>
      <c r="QLE35" s="7"/>
      <c r="QLF35" s="7"/>
      <c r="QLG35" s="7"/>
      <c r="QLH35" s="7"/>
      <c r="QLI35" s="7"/>
      <c r="QLJ35" s="7"/>
      <c r="QLK35" s="7"/>
      <c r="QLL35" s="7"/>
      <c r="QLM35" s="7"/>
      <c r="QLN35" s="7"/>
      <c r="QLO35" s="7"/>
      <c r="QLP35" s="7"/>
      <c r="QLQ35" s="7"/>
      <c r="QLR35" s="7"/>
      <c r="QLS35" s="7"/>
      <c r="QLT35" s="7"/>
      <c r="QLU35" s="7"/>
      <c r="QLV35" s="7"/>
      <c r="QLW35" s="7"/>
      <c r="QLX35" s="7"/>
      <c r="QLY35" s="7"/>
      <c r="QLZ35" s="7"/>
      <c r="QMA35" s="7"/>
      <c r="QMB35" s="7"/>
      <c r="QMC35" s="7"/>
      <c r="QMD35" s="7"/>
      <c r="QME35" s="7"/>
      <c r="QMF35" s="7"/>
      <c r="QMG35" s="7"/>
      <c r="QMH35" s="7"/>
      <c r="QMI35" s="7"/>
      <c r="QMJ35" s="7"/>
      <c r="QMK35" s="7"/>
      <c r="QML35" s="7"/>
      <c r="QMM35" s="7"/>
      <c r="QMN35" s="7"/>
      <c r="QMO35" s="7"/>
      <c r="QMP35" s="7"/>
      <c r="QMQ35" s="7"/>
      <c r="QMR35" s="7"/>
      <c r="QMS35" s="7"/>
      <c r="QMT35" s="7"/>
      <c r="QMU35" s="7"/>
      <c r="QMV35" s="7"/>
      <c r="QMW35" s="7"/>
      <c r="QMX35" s="7"/>
      <c r="QMY35" s="7"/>
      <c r="QMZ35" s="7"/>
      <c r="QNA35" s="7"/>
      <c r="QNB35" s="7"/>
      <c r="QNC35" s="7"/>
      <c r="QND35" s="7"/>
      <c r="QNE35" s="7"/>
      <c r="QNF35" s="7"/>
      <c r="QNG35" s="7"/>
      <c r="QNH35" s="7"/>
      <c r="QNI35" s="7"/>
      <c r="QNJ35" s="7"/>
      <c r="QNK35" s="7"/>
      <c r="QNL35" s="7"/>
      <c r="QNM35" s="7"/>
      <c r="QNN35" s="7"/>
      <c r="QNO35" s="7"/>
      <c r="QNP35" s="7"/>
      <c r="QNQ35" s="7"/>
      <c r="QNR35" s="7"/>
      <c r="QNS35" s="7"/>
      <c r="QNT35" s="7"/>
      <c r="QNU35" s="7"/>
      <c r="QNV35" s="7"/>
      <c r="QNW35" s="7"/>
      <c r="QNX35" s="7"/>
      <c r="QNY35" s="7"/>
      <c r="QNZ35" s="7"/>
      <c r="QOA35" s="7"/>
      <c r="QOB35" s="7"/>
      <c r="QOC35" s="7"/>
      <c r="QOD35" s="7"/>
      <c r="QOE35" s="7"/>
      <c r="QOF35" s="7"/>
      <c r="QOG35" s="7"/>
      <c r="QOH35" s="7"/>
      <c r="QOI35" s="7"/>
      <c r="QOJ35" s="7"/>
      <c r="QOK35" s="7"/>
      <c r="QOL35" s="7"/>
      <c r="QOM35" s="7"/>
      <c r="QON35" s="7"/>
      <c r="QOO35" s="7"/>
      <c r="QOP35" s="7"/>
      <c r="QOQ35" s="7"/>
      <c r="QOR35" s="7"/>
      <c r="QOS35" s="7"/>
      <c r="QOT35" s="7"/>
      <c r="QOU35" s="7"/>
      <c r="QOV35" s="7"/>
      <c r="QOW35" s="7"/>
      <c r="QOX35" s="7"/>
      <c r="QOY35" s="7"/>
      <c r="QOZ35" s="7"/>
      <c r="QPA35" s="7"/>
      <c r="QPB35" s="7"/>
      <c r="QPC35" s="7"/>
      <c r="QPD35" s="7"/>
      <c r="QPE35" s="7"/>
      <c r="QPF35" s="7"/>
      <c r="QPG35" s="7"/>
      <c r="QPH35" s="7"/>
      <c r="QPI35" s="7"/>
      <c r="QPJ35" s="7"/>
      <c r="QPK35" s="7"/>
      <c r="QPL35" s="7"/>
      <c r="QPM35" s="7"/>
      <c r="QPN35" s="7"/>
      <c r="QPO35" s="7"/>
      <c r="QPP35" s="7"/>
      <c r="QPQ35" s="7"/>
      <c r="QPR35" s="7"/>
      <c r="QPS35" s="7"/>
      <c r="QPT35" s="7"/>
      <c r="QPU35" s="7"/>
      <c r="QPV35" s="7"/>
      <c r="QPW35" s="7"/>
      <c r="QPX35" s="7"/>
      <c r="QPY35" s="7"/>
      <c r="QPZ35" s="7"/>
      <c r="QQA35" s="7"/>
      <c r="QQB35" s="7"/>
      <c r="QQC35" s="7"/>
      <c r="QQD35" s="7"/>
      <c r="QQE35" s="7"/>
      <c r="QQF35" s="7"/>
      <c r="QQG35" s="7"/>
      <c r="QQH35" s="7"/>
      <c r="QQI35" s="7"/>
      <c r="QQJ35" s="7"/>
      <c r="QQK35" s="7"/>
      <c r="QQL35" s="7"/>
      <c r="QQM35" s="7"/>
      <c r="QQN35" s="7"/>
      <c r="QQO35" s="7"/>
      <c r="QQP35" s="7"/>
      <c r="QQQ35" s="7"/>
      <c r="QQR35" s="7"/>
      <c r="QQS35" s="7"/>
      <c r="QQT35" s="7"/>
      <c r="QQU35" s="7"/>
      <c r="QQV35" s="7"/>
      <c r="QQW35" s="7"/>
      <c r="QQX35" s="7"/>
      <c r="QQY35" s="7"/>
      <c r="QQZ35" s="7"/>
      <c r="QRA35" s="7"/>
      <c r="QRB35" s="7"/>
      <c r="QRC35" s="7"/>
      <c r="QRD35" s="7"/>
      <c r="QRE35" s="7"/>
      <c r="QRF35" s="7"/>
      <c r="QRG35" s="7"/>
      <c r="QRH35" s="7"/>
      <c r="QRI35" s="7"/>
      <c r="QRJ35" s="7"/>
      <c r="QRK35" s="7"/>
      <c r="QRL35" s="7"/>
      <c r="QRM35" s="7"/>
      <c r="QRN35" s="7"/>
      <c r="QRO35" s="7"/>
      <c r="QRP35" s="7"/>
      <c r="QRQ35" s="7"/>
      <c r="QRR35" s="7"/>
      <c r="QRS35" s="7"/>
      <c r="QRT35" s="7"/>
      <c r="QRU35" s="7"/>
      <c r="QRV35" s="7"/>
      <c r="QRW35" s="7"/>
      <c r="QRX35" s="7"/>
      <c r="QRY35" s="7"/>
      <c r="QRZ35" s="7"/>
      <c r="QSA35" s="7"/>
      <c r="QSB35" s="7"/>
      <c r="QSC35" s="7"/>
      <c r="QSD35" s="7"/>
      <c r="QSE35" s="7"/>
      <c r="QSF35" s="7"/>
      <c r="QSG35" s="7"/>
      <c r="QSH35" s="7"/>
      <c r="QSI35" s="7"/>
      <c r="QSJ35" s="7"/>
      <c r="QSK35" s="7"/>
      <c r="QSL35" s="7"/>
      <c r="QSM35" s="7"/>
      <c r="QSN35" s="7"/>
      <c r="QSO35" s="7"/>
      <c r="QSP35" s="7"/>
      <c r="QSQ35" s="7"/>
      <c r="QSR35" s="7"/>
      <c r="QSS35" s="7"/>
      <c r="QST35" s="7"/>
      <c r="QSU35" s="7"/>
      <c r="QSV35" s="7"/>
      <c r="QSW35" s="7"/>
      <c r="QSX35" s="7"/>
      <c r="QSY35" s="7"/>
      <c r="QSZ35" s="7"/>
      <c r="QTA35" s="7"/>
      <c r="QTB35" s="7"/>
      <c r="QTC35" s="7"/>
      <c r="QTD35" s="7"/>
      <c r="QTE35" s="7"/>
      <c r="QTF35" s="7"/>
      <c r="QTG35" s="7"/>
      <c r="QTH35" s="7"/>
      <c r="QTI35" s="7"/>
      <c r="QTJ35" s="7"/>
      <c r="QTK35" s="7"/>
      <c r="QTL35" s="7"/>
      <c r="QTM35" s="7"/>
      <c r="QTN35" s="7"/>
      <c r="QTO35" s="7"/>
      <c r="QTP35" s="7"/>
      <c r="QTQ35" s="7"/>
      <c r="QTR35" s="7"/>
      <c r="QTS35" s="7"/>
      <c r="QTT35" s="7"/>
      <c r="QTU35" s="7"/>
      <c r="QTV35" s="7"/>
      <c r="QTW35" s="7"/>
      <c r="QTX35" s="7"/>
      <c r="QTY35" s="7"/>
      <c r="QTZ35" s="7"/>
      <c r="QUA35" s="7"/>
      <c r="QUB35" s="7"/>
      <c r="QUC35" s="7"/>
      <c r="QUD35" s="7"/>
      <c r="QUE35" s="7"/>
      <c r="QUF35" s="7"/>
      <c r="QUG35" s="7"/>
      <c r="QUH35" s="7"/>
      <c r="QUI35" s="7"/>
      <c r="QUJ35" s="7"/>
      <c r="QUK35" s="7"/>
      <c r="QUL35" s="7"/>
      <c r="QUM35" s="7"/>
      <c r="QUN35" s="7"/>
      <c r="QUO35" s="7"/>
      <c r="QUP35" s="7"/>
      <c r="QUQ35" s="7"/>
      <c r="QUR35" s="7"/>
      <c r="QUS35" s="7"/>
      <c r="QUT35" s="7"/>
      <c r="QUU35" s="7"/>
      <c r="QUV35" s="7"/>
      <c r="QUW35" s="7"/>
      <c r="QUX35" s="7"/>
      <c r="QUY35" s="7"/>
      <c r="QUZ35" s="7"/>
      <c r="QVA35" s="7"/>
      <c r="QVB35" s="7"/>
      <c r="QVC35" s="7"/>
      <c r="QVD35" s="7"/>
      <c r="QVE35" s="7"/>
      <c r="QVF35" s="7"/>
      <c r="QVG35" s="7"/>
      <c r="QVH35" s="7"/>
      <c r="QVI35" s="7"/>
      <c r="QVJ35" s="7"/>
      <c r="QVK35" s="7"/>
      <c r="QVL35" s="7"/>
      <c r="QVM35" s="7"/>
      <c r="QVN35" s="7"/>
      <c r="QVO35" s="7"/>
      <c r="QVP35" s="7"/>
      <c r="QVQ35" s="7"/>
      <c r="QVR35" s="7"/>
      <c r="QVS35" s="7"/>
      <c r="QVT35" s="7"/>
      <c r="QVU35" s="7"/>
      <c r="QVV35" s="7"/>
      <c r="QVW35" s="7"/>
      <c r="QVX35" s="7"/>
      <c r="QVY35" s="7"/>
      <c r="QVZ35" s="7"/>
      <c r="QWA35" s="7"/>
      <c r="QWB35" s="7"/>
      <c r="QWC35" s="7"/>
      <c r="QWD35" s="7"/>
      <c r="QWE35" s="7"/>
      <c r="QWF35" s="7"/>
      <c r="QWG35" s="7"/>
      <c r="QWH35" s="7"/>
      <c r="QWI35" s="7"/>
      <c r="QWJ35" s="7"/>
      <c r="QWK35" s="7"/>
      <c r="QWL35" s="7"/>
      <c r="QWM35" s="7"/>
      <c r="QWN35" s="7"/>
      <c r="QWO35" s="7"/>
      <c r="QWP35" s="7"/>
      <c r="QWQ35" s="7"/>
      <c r="QWR35" s="7"/>
      <c r="QWS35" s="7"/>
      <c r="QWT35" s="7"/>
      <c r="QWU35" s="7"/>
      <c r="QWV35" s="7"/>
      <c r="QWW35" s="7"/>
      <c r="QWX35" s="7"/>
      <c r="QWY35" s="7"/>
      <c r="QWZ35" s="7"/>
      <c r="QXA35" s="7"/>
      <c r="QXB35" s="7"/>
      <c r="QXC35" s="7"/>
      <c r="QXD35" s="7"/>
      <c r="QXE35" s="7"/>
      <c r="QXF35" s="7"/>
      <c r="QXG35" s="7"/>
      <c r="QXH35" s="7"/>
      <c r="QXI35" s="7"/>
      <c r="QXJ35" s="7"/>
      <c r="QXK35" s="7"/>
      <c r="QXL35" s="7"/>
      <c r="QXM35" s="7"/>
      <c r="QXN35" s="7"/>
      <c r="QXO35" s="7"/>
      <c r="QXP35" s="7"/>
      <c r="QXQ35" s="7"/>
      <c r="QXR35" s="7"/>
      <c r="QXS35" s="7"/>
      <c r="QXT35" s="7"/>
      <c r="QXU35" s="7"/>
      <c r="QXV35" s="7"/>
      <c r="QXW35" s="7"/>
      <c r="QXX35" s="7"/>
      <c r="QXY35" s="7"/>
      <c r="QXZ35" s="7"/>
      <c r="QYA35" s="7"/>
      <c r="QYB35" s="7"/>
      <c r="QYC35" s="7"/>
      <c r="QYD35" s="7"/>
      <c r="QYE35" s="7"/>
      <c r="QYF35" s="7"/>
      <c r="QYG35" s="7"/>
      <c r="QYH35" s="7"/>
      <c r="QYI35" s="7"/>
      <c r="QYJ35" s="7"/>
      <c r="QYK35" s="7"/>
      <c r="QYL35" s="7"/>
      <c r="QYM35" s="7"/>
      <c r="QYN35" s="7"/>
      <c r="QYO35" s="7"/>
      <c r="QYP35" s="7"/>
      <c r="QYQ35" s="7"/>
      <c r="QYR35" s="7"/>
      <c r="QYS35" s="7"/>
      <c r="QYT35" s="7"/>
      <c r="QYU35" s="7"/>
      <c r="QYV35" s="7"/>
      <c r="QYW35" s="7"/>
      <c r="QYX35" s="7"/>
      <c r="QYY35" s="7"/>
      <c r="QYZ35" s="7"/>
      <c r="QZA35" s="7"/>
      <c r="QZB35" s="7"/>
      <c r="QZC35" s="7"/>
      <c r="QZD35" s="7"/>
      <c r="QZE35" s="7"/>
      <c r="QZF35" s="7"/>
      <c r="QZG35" s="7"/>
      <c r="QZH35" s="7"/>
      <c r="QZI35" s="7"/>
      <c r="QZJ35" s="7"/>
      <c r="QZK35" s="7"/>
      <c r="QZL35" s="7"/>
      <c r="QZM35" s="7"/>
      <c r="QZN35" s="7"/>
      <c r="QZO35" s="7"/>
      <c r="QZP35" s="7"/>
      <c r="QZQ35" s="7"/>
      <c r="QZR35" s="7"/>
      <c r="QZS35" s="7"/>
      <c r="QZT35" s="7"/>
      <c r="QZU35" s="7"/>
      <c r="QZV35" s="7"/>
      <c r="QZW35" s="7"/>
      <c r="QZX35" s="7"/>
      <c r="QZY35" s="7"/>
      <c r="QZZ35" s="7"/>
      <c r="RAA35" s="7"/>
      <c r="RAB35" s="7"/>
      <c r="RAC35" s="7"/>
      <c r="RAD35" s="7"/>
      <c r="RAE35" s="7"/>
      <c r="RAF35" s="7"/>
      <c r="RAG35" s="7"/>
      <c r="RAH35" s="7"/>
      <c r="RAI35" s="7"/>
      <c r="RAJ35" s="7"/>
      <c r="RAK35" s="7"/>
      <c r="RAL35" s="7"/>
      <c r="RAM35" s="7"/>
      <c r="RAN35" s="7"/>
      <c r="RAO35" s="7"/>
      <c r="RAP35" s="7"/>
      <c r="RAQ35" s="7"/>
      <c r="RAR35" s="7"/>
      <c r="RAS35" s="7"/>
      <c r="RAT35" s="7"/>
      <c r="RAU35" s="7"/>
      <c r="RAV35" s="7"/>
      <c r="RAW35" s="7"/>
      <c r="RAX35" s="7"/>
      <c r="RAY35" s="7"/>
      <c r="RAZ35" s="7"/>
      <c r="RBA35" s="7"/>
      <c r="RBB35" s="7"/>
      <c r="RBC35" s="7"/>
      <c r="RBD35" s="7"/>
      <c r="RBE35" s="7"/>
      <c r="RBF35" s="7"/>
      <c r="RBG35" s="7"/>
      <c r="RBH35" s="7"/>
      <c r="RBI35" s="7"/>
      <c r="RBJ35" s="7"/>
      <c r="RBK35" s="7"/>
      <c r="RBL35" s="7"/>
      <c r="RBM35" s="7"/>
      <c r="RBN35" s="7"/>
      <c r="RBO35" s="7"/>
      <c r="RBP35" s="7"/>
      <c r="RBQ35" s="7"/>
      <c r="RBR35" s="7"/>
      <c r="RBS35" s="7"/>
      <c r="RBT35" s="7"/>
      <c r="RBU35" s="7"/>
      <c r="RBV35" s="7"/>
      <c r="RBW35" s="7"/>
      <c r="RBX35" s="7"/>
      <c r="RBY35" s="7"/>
      <c r="RBZ35" s="7"/>
      <c r="RCA35" s="7"/>
      <c r="RCB35" s="7"/>
      <c r="RCC35" s="7"/>
      <c r="RCD35" s="7"/>
      <c r="RCE35" s="7"/>
      <c r="RCF35" s="7"/>
      <c r="RCG35" s="7"/>
      <c r="RCH35" s="7"/>
      <c r="RCI35" s="7"/>
      <c r="RCJ35" s="7"/>
      <c r="RCK35" s="7"/>
      <c r="RCL35" s="7"/>
      <c r="RCM35" s="7"/>
      <c r="RCN35" s="7"/>
      <c r="RCO35" s="7"/>
      <c r="RCP35" s="7"/>
      <c r="RCQ35" s="7"/>
      <c r="RCR35" s="7"/>
      <c r="RCS35" s="7"/>
      <c r="RCT35" s="7"/>
      <c r="RCU35" s="7"/>
      <c r="RCV35" s="7"/>
      <c r="RCW35" s="7"/>
      <c r="RCX35" s="7"/>
      <c r="RCY35" s="7"/>
      <c r="RCZ35" s="7"/>
      <c r="RDA35" s="7"/>
      <c r="RDB35" s="7"/>
      <c r="RDC35" s="7"/>
      <c r="RDD35" s="7"/>
      <c r="RDE35" s="7"/>
      <c r="RDF35" s="7"/>
      <c r="RDG35" s="7"/>
      <c r="RDH35" s="7"/>
      <c r="RDI35" s="7"/>
      <c r="RDJ35" s="7"/>
      <c r="RDK35" s="7"/>
      <c r="RDL35" s="7"/>
      <c r="RDM35" s="7"/>
      <c r="RDN35" s="7"/>
      <c r="RDO35" s="7"/>
      <c r="RDP35" s="7"/>
      <c r="RDQ35" s="7"/>
      <c r="RDR35" s="7"/>
      <c r="RDS35" s="7"/>
      <c r="RDT35" s="7"/>
      <c r="RDU35" s="7"/>
      <c r="RDV35" s="7"/>
      <c r="RDW35" s="7"/>
      <c r="RDX35" s="7"/>
      <c r="RDY35" s="7"/>
      <c r="RDZ35" s="7"/>
      <c r="REA35" s="7"/>
      <c r="REB35" s="7"/>
      <c r="REC35" s="7"/>
      <c r="RED35" s="7"/>
      <c r="REE35" s="7"/>
      <c r="REF35" s="7"/>
      <c r="REG35" s="7"/>
      <c r="REH35" s="7"/>
      <c r="REI35" s="7"/>
      <c r="REJ35" s="7"/>
      <c r="REK35" s="7"/>
      <c r="REL35" s="7"/>
      <c r="REM35" s="7"/>
      <c r="REN35" s="7"/>
      <c r="REO35" s="7"/>
      <c r="REP35" s="7"/>
      <c r="REQ35" s="7"/>
      <c r="RER35" s="7"/>
      <c r="RES35" s="7"/>
      <c r="RET35" s="7"/>
      <c r="REU35" s="7"/>
      <c r="REV35" s="7"/>
      <c r="REW35" s="7"/>
      <c r="REX35" s="7"/>
      <c r="REY35" s="7"/>
      <c r="REZ35" s="7"/>
      <c r="RFA35" s="7"/>
      <c r="RFB35" s="7"/>
      <c r="RFC35" s="7"/>
      <c r="RFD35" s="7"/>
      <c r="RFE35" s="7"/>
      <c r="RFF35" s="7"/>
      <c r="RFG35" s="7"/>
      <c r="RFH35" s="7"/>
      <c r="RFI35" s="7"/>
      <c r="RFJ35" s="7"/>
      <c r="RFK35" s="7"/>
      <c r="RFL35" s="7"/>
      <c r="RFM35" s="7"/>
      <c r="RFN35" s="7"/>
      <c r="RFO35" s="7"/>
      <c r="RFP35" s="7"/>
      <c r="RFQ35" s="7"/>
      <c r="RFR35" s="7"/>
      <c r="RFS35" s="7"/>
      <c r="RFT35" s="7"/>
      <c r="RFU35" s="7"/>
      <c r="RFV35" s="7"/>
      <c r="RFW35" s="7"/>
      <c r="RFX35" s="7"/>
      <c r="RFY35" s="7"/>
      <c r="RFZ35" s="7"/>
      <c r="RGA35" s="7"/>
      <c r="RGB35" s="7"/>
      <c r="RGC35" s="7"/>
      <c r="RGD35" s="7"/>
      <c r="RGE35" s="7"/>
      <c r="RGF35" s="7"/>
      <c r="RGG35" s="7"/>
      <c r="RGH35" s="7"/>
      <c r="RGI35" s="7"/>
      <c r="RGJ35" s="7"/>
      <c r="RGK35" s="7"/>
      <c r="RGL35" s="7"/>
      <c r="RGM35" s="7"/>
      <c r="RGN35" s="7"/>
      <c r="RGO35" s="7"/>
      <c r="RGP35" s="7"/>
      <c r="RGQ35" s="7"/>
      <c r="RGR35" s="7"/>
      <c r="RGS35" s="7"/>
      <c r="RGT35" s="7"/>
      <c r="RGU35" s="7"/>
      <c r="RGV35" s="7"/>
      <c r="RGW35" s="7"/>
      <c r="RGX35" s="7"/>
      <c r="RGY35" s="7"/>
      <c r="RGZ35" s="7"/>
      <c r="RHA35" s="7"/>
      <c r="RHB35" s="7"/>
      <c r="RHC35" s="7"/>
      <c r="RHD35" s="7"/>
      <c r="RHE35" s="7"/>
      <c r="RHF35" s="7"/>
      <c r="RHG35" s="7"/>
      <c r="RHH35" s="7"/>
      <c r="RHI35" s="7"/>
      <c r="RHJ35" s="7"/>
      <c r="RHK35" s="7"/>
      <c r="RHL35" s="7"/>
      <c r="RHM35" s="7"/>
      <c r="RHN35" s="7"/>
      <c r="RHO35" s="7"/>
      <c r="RHP35" s="7"/>
      <c r="RHQ35" s="7"/>
      <c r="RHR35" s="7"/>
      <c r="RHS35" s="7"/>
      <c r="RHT35" s="7"/>
      <c r="RHU35" s="7"/>
      <c r="RHV35" s="7"/>
      <c r="RHW35" s="7"/>
      <c r="RHX35" s="7"/>
      <c r="RHY35" s="7"/>
      <c r="RHZ35" s="7"/>
      <c r="RIA35" s="7"/>
      <c r="RIB35" s="7"/>
      <c r="RIC35" s="7"/>
      <c r="RID35" s="7"/>
      <c r="RIE35" s="7"/>
      <c r="RIF35" s="7"/>
      <c r="RIG35" s="7"/>
      <c r="RIH35" s="7"/>
      <c r="RII35" s="7"/>
      <c r="RIJ35" s="7"/>
      <c r="RIK35" s="7"/>
      <c r="RIL35" s="7"/>
      <c r="RIM35" s="7"/>
      <c r="RIN35" s="7"/>
      <c r="RIO35" s="7"/>
      <c r="RIP35" s="7"/>
      <c r="RIQ35" s="7"/>
      <c r="RIR35" s="7"/>
      <c r="RIS35" s="7"/>
      <c r="RIT35" s="7"/>
      <c r="RIU35" s="7"/>
      <c r="RIV35" s="7"/>
      <c r="RIW35" s="7"/>
      <c r="RIX35" s="7"/>
      <c r="RIY35" s="7"/>
      <c r="RIZ35" s="7"/>
      <c r="RJA35" s="7"/>
      <c r="RJB35" s="7"/>
      <c r="RJC35" s="7"/>
      <c r="RJD35" s="7"/>
      <c r="RJE35" s="7"/>
      <c r="RJF35" s="7"/>
      <c r="RJG35" s="7"/>
      <c r="RJH35" s="7"/>
      <c r="RJI35" s="7"/>
      <c r="RJJ35" s="7"/>
      <c r="RJK35" s="7"/>
      <c r="RJL35" s="7"/>
      <c r="RJM35" s="7"/>
      <c r="RJN35" s="7"/>
      <c r="RJO35" s="7"/>
      <c r="RJP35" s="7"/>
      <c r="RJQ35" s="7"/>
      <c r="RJR35" s="7"/>
      <c r="RJS35" s="7"/>
      <c r="RJT35" s="7"/>
      <c r="RJU35" s="7"/>
      <c r="RJV35" s="7"/>
      <c r="RJW35" s="7"/>
      <c r="RJX35" s="7"/>
      <c r="RJY35" s="7"/>
      <c r="RJZ35" s="7"/>
      <c r="RKA35" s="7"/>
      <c r="RKB35" s="7"/>
      <c r="RKC35" s="7"/>
      <c r="RKD35" s="7"/>
      <c r="RKE35" s="7"/>
      <c r="RKF35" s="7"/>
      <c r="RKG35" s="7"/>
      <c r="RKH35" s="7"/>
      <c r="RKI35" s="7"/>
      <c r="RKJ35" s="7"/>
      <c r="RKK35" s="7"/>
      <c r="RKL35" s="7"/>
      <c r="RKM35" s="7"/>
      <c r="RKN35" s="7"/>
      <c r="RKO35" s="7"/>
      <c r="RKP35" s="7"/>
      <c r="RKQ35" s="7"/>
      <c r="RKR35" s="7"/>
      <c r="RKS35" s="7"/>
      <c r="RKT35" s="7"/>
      <c r="RKU35" s="7"/>
      <c r="RKV35" s="7"/>
      <c r="RKW35" s="7"/>
      <c r="RKX35" s="7"/>
      <c r="RKY35" s="7"/>
      <c r="RKZ35" s="7"/>
      <c r="RLA35" s="7"/>
      <c r="RLB35" s="7"/>
      <c r="RLC35" s="7"/>
      <c r="RLD35" s="7"/>
      <c r="RLE35" s="7"/>
      <c r="RLF35" s="7"/>
      <c r="RLG35" s="7"/>
      <c r="RLH35" s="7"/>
      <c r="RLI35" s="7"/>
      <c r="RLJ35" s="7"/>
      <c r="RLK35" s="7"/>
      <c r="RLL35" s="7"/>
      <c r="RLM35" s="7"/>
      <c r="RLN35" s="7"/>
      <c r="RLO35" s="7"/>
      <c r="RLP35" s="7"/>
      <c r="RLQ35" s="7"/>
      <c r="RLR35" s="7"/>
      <c r="RLS35" s="7"/>
      <c r="RLT35" s="7"/>
      <c r="RLU35" s="7"/>
      <c r="RLV35" s="7"/>
      <c r="RLW35" s="7"/>
      <c r="RLX35" s="7"/>
      <c r="RLY35" s="7"/>
      <c r="RLZ35" s="7"/>
      <c r="RMA35" s="7"/>
      <c r="RMB35" s="7"/>
      <c r="RMC35" s="7"/>
      <c r="RMD35" s="7"/>
      <c r="RME35" s="7"/>
      <c r="RMF35" s="7"/>
      <c r="RMG35" s="7"/>
      <c r="RMH35" s="7"/>
      <c r="RMI35" s="7"/>
      <c r="RMJ35" s="7"/>
      <c r="RMK35" s="7"/>
      <c r="RML35" s="7"/>
      <c r="RMM35" s="7"/>
      <c r="RMN35" s="7"/>
      <c r="RMO35" s="7"/>
      <c r="RMP35" s="7"/>
      <c r="RMQ35" s="7"/>
      <c r="RMR35" s="7"/>
      <c r="RMS35" s="7"/>
      <c r="RMT35" s="7"/>
      <c r="RMU35" s="7"/>
      <c r="RMV35" s="7"/>
      <c r="RMW35" s="7"/>
      <c r="RMX35" s="7"/>
      <c r="RMY35" s="7"/>
      <c r="RMZ35" s="7"/>
      <c r="RNA35" s="7"/>
      <c r="RNB35" s="7"/>
      <c r="RNC35" s="7"/>
      <c r="RND35" s="7"/>
      <c r="RNE35" s="7"/>
      <c r="RNF35" s="7"/>
      <c r="RNG35" s="7"/>
      <c r="RNH35" s="7"/>
      <c r="RNI35" s="7"/>
      <c r="RNJ35" s="7"/>
      <c r="RNK35" s="7"/>
      <c r="RNL35" s="7"/>
      <c r="RNM35" s="7"/>
      <c r="RNN35" s="7"/>
      <c r="RNO35" s="7"/>
      <c r="RNP35" s="7"/>
      <c r="RNQ35" s="7"/>
      <c r="RNR35" s="7"/>
      <c r="RNS35" s="7"/>
      <c r="RNT35" s="7"/>
      <c r="RNU35" s="7"/>
      <c r="RNV35" s="7"/>
      <c r="RNW35" s="7"/>
      <c r="RNX35" s="7"/>
      <c r="RNY35" s="7"/>
      <c r="RNZ35" s="7"/>
      <c r="ROA35" s="7"/>
      <c r="ROB35" s="7"/>
      <c r="ROC35" s="7"/>
      <c r="ROD35" s="7"/>
      <c r="ROE35" s="7"/>
      <c r="ROF35" s="7"/>
      <c r="ROG35" s="7"/>
      <c r="ROH35" s="7"/>
      <c r="ROI35" s="7"/>
      <c r="ROJ35" s="7"/>
      <c r="ROK35" s="7"/>
      <c r="ROL35" s="7"/>
      <c r="ROM35" s="7"/>
      <c r="RON35" s="7"/>
      <c r="ROO35" s="7"/>
      <c r="ROP35" s="7"/>
      <c r="ROQ35" s="7"/>
      <c r="ROR35" s="7"/>
      <c r="ROS35" s="7"/>
      <c r="ROT35" s="7"/>
      <c r="ROU35" s="7"/>
      <c r="ROV35" s="7"/>
      <c r="ROW35" s="7"/>
      <c r="ROX35" s="7"/>
      <c r="ROY35" s="7"/>
      <c r="ROZ35" s="7"/>
      <c r="RPA35" s="7"/>
      <c r="RPB35" s="7"/>
      <c r="RPC35" s="7"/>
      <c r="RPD35" s="7"/>
      <c r="RPE35" s="7"/>
      <c r="RPF35" s="7"/>
      <c r="RPG35" s="7"/>
      <c r="RPH35" s="7"/>
      <c r="RPI35" s="7"/>
      <c r="RPJ35" s="7"/>
      <c r="RPK35" s="7"/>
      <c r="RPL35" s="7"/>
      <c r="RPM35" s="7"/>
      <c r="RPN35" s="7"/>
      <c r="RPO35" s="7"/>
      <c r="RPP35" s="7"/>
      <c r="RPQ35" s="7"/>
      <c r="RPR35" s="7"/>
      <c r="RPS35" s="7"/>
      <c r="RPT35" s="7"/>
      <c r="RPU35" s="7"/>
      <c r="RPV35" s="7"/>
      <c r="RPW35" s="7"/>
      <c r="RPX35" s="7"/>
      <c r="RPY35" s="7"/>
      <c r="RPZ35" s="7"/>
      <c r="RQA35" s="7"/>
      <c r="RQB35" s="7"/>
      <c r="RQC35" s="7"/>
      <c r="RQD35" s="7"/>
      <c r="RQE35" s="7"/>
      <c r="RQF35" s="7"/>
      <c r="RQG35" s="7"/>
      <c r="RQH35" s="7"/>
      <c r="RQI35" s="7"/>
      <c r="RQJ35" s="7"/>
      <c r="RQK35" s="7"/>
      <c r="RQL35" s="7"/>
      <c r="RQM35" s="7"/>
      <c r="RQN35" s="7"/>
      <c r="RQO35" s="7"/>
      <c r="RQP35" s="7"/>
      <c r="RQQ35" s="7"/>
      <c r="RQR35" s="7"/>
      <c r="RQS35" s="7"/>
      <c r="RQT35" s="7"/>
      <c r="RQU35" s="7"/>
      <c r="RQV35" s="7"/>
      <c r="RQW35" s="7"/>
      <c r="RQX35" s="7"/>
      <c r="RQY35" s="7"/>
      <c r="RQZ35" s="7"/>
      <c r="RRA35" s="7"/>
      <c r="RRB35" s="7"/>
      <c r="RRC35" s="7"/>
      <c r="RRD35" s="7"/>
      <c r="RRE35" s="7"/>
      <c r="RRF35" s="7"/>
      <c r="RRG35" s="7"/>
      <c r="RRH35" s="7"/>
      <c r="RRI35" s="7"/>
      <c r="RRJ35" s="7"/>
      <c r="RRK35" s="7"/>
      <c r="RRL35" s="7"/>
      <c r="RRM35" s="7"/>
      <c r="RRN35" s="7"/>
      <c r="RRO35" s="7"/>
      <c r="RRP35" s="7"/>
      <c r="RRQ35" s="7"/>
      <c r="RRR35" s="7"/>
      <c r="RRS35" s="7"/>
      <c r="RRT35" s="7"/>
      <c r="RRU35" s="7"/>
      <c r="RRV35" s="7"/>
      <c r="RRW35" s="7"/>
      <c r="RRX35" s="7"/>
      <c r="RRY35" s="7"/>
      <c r="RRZ35" s="7"/>
      <c r="RSA35" s="7"/>
      <c r="RSB35" s="7"/>
      <c r="RSC35" s="7"/>
      <c r="RSD35" s="7"/>
      <c r="RSE35" s="7"/>
      <c r="RSF35" s="7"/>
      <c r="RSG35" s="7"/>
      <c r="RSH35" s="7"/>
      <c r="RSI35" s="7"/>
      <c r="RSJ35" s="7"/>
      <c r="RSK35" s="7"/>
      <c r="RSL35" s="7"/>
      <c r="RSM35" s="7"/>
      <c r="RSN35" s="7"/>
      <c r="RSO35" s="7"/>
      <c r="RSP35" s="7"/>
      <c r="RSQ35" s="7"/>
      <c r="RSR35" s="7"/>
      <c r="RSS35" s="7"/>
      <c r="RST35" s="7"/>
      <c r="RSU35" s="7"/>
      <c r="RSV35" s="7"/>
      <c r="RSW35" s="7"/>
      <c r="RSX35" s="7"/>
      <c r="RSY35" s="7"/>
      <c r="RSZ35" s="7"/>
      <c r="RTA35" s="7"/>
      <c r="RTB35" s="7"/>
      <c r="RTC35" s="7"/>
      <c r="RTD35" s="7"/>
      <c r="RTE35" s="7"/>
      <c r="RTF35" s="7"/>
      <c r="RTG35" s="7"/>
      <c r="RTH35" s="7"/>
      <c r="RTI35" s="7"/>
      <c r="RTJ35" s="7"/>
      <c r="RTK35" s="7"/>
      <c r="RTL35" s="7"/>
      <c r="RTM35" s="7"/>
      <c r="RTN35" s="7"/>
      <c r="RTO35" s="7"/>
      <c r="RTP35" s="7"/>
      <c r="RTQ35" s="7"/>
      <c r="RTR35" s="7"/>
      <c r="RTS35" s="7"/>
      <c r="RTT35" s="7"/>
      <c r="RTU35" s="7"/>
      <c r="RTV35" s="7"/>
      <c r="RTW35" s="7"/>
      <c r="RTX35" s="7"/>
      <c r="RTY35" s="7"/>
      <c r="RTZ35" s="7"/>
      <c r="RUA35" s="7"/>
      <c r="RUB35" s="7"/>
      <c r="RUC35" s="7"/>
      <c r="RUD35" s="7"/>
      <c r="RUE35" s="7"/>
      <c r="RUF35" s="7"/>
      <c r="RUG35" s="7"/>
      <c r="RUH35" s="7"/>
      <c r="RUI35" s="7"/>
      <c r="RUJ35" s="7"/>
      <c r="RUK35" s="7"/>
      <c r="RUL35" s="7"/>
      <c r="RUM35" s="7"/>
      <c r="RUN35" s="7"/>
      <c r="RUO35" s="7"/>
      <c r="RUP35" s="7"/>
      <c r="RUQ35" s="7"/>
      <c r="RUR35" s="7"/>
      <c r="RUS35" s="7"/>
      <c r="RUT35" s="7"/>
      <c r="RUU35" s="7"/>
      <c r="RUV35" s="7"/>
      <c r="RUW35" s="7"/>
      <c r="RUX35" s="7"/>
      <c r="RUY35" s="7"/>
      <c r="RUZ35" s="7"/>
      <c r="RVA35" s="7"/>
      <c r="RVB35" s="7"/>
      <c r="RVC35" s="7"/>
      <c r="RVD35" s="7"/>
      <c r="RVE35" s="7"/>
      <c r="RVF35" s="7"/>
      <c r="RVG35" s="7"/>
      <c r="RVH35" s="7"/>
      <c r="RVI35" s="7"/>
      <c r="RVJ35" s="7"/>
      <c r="RVK35" s="7"/>
      <c r="RVL35" s="7"/>
      <c r="RVM35" s="7"/>
      <c r="RVN35" s="7"/>
      <c r="RVO35" s="7"/>
      <c r="RVP35" s="7"/>
      <c r="RVQ35" s="7"/>
      <c r="RVR35" s="7"/>
      <c r="RVS35" s="7"/>
      <c r="RVT35" s="7"/>
      <c r="RVU35" s="7"/>
      <c r="RVV35" s="7"/>
      <c r="RVW35" s="7"/>
      <c r="RVX35" s="7"/>
      <c r="RVY35" s="7"/>
      <c r="RVZ35" s="7"/>
      <c r="RWA35" s="7"/>
      <c r="RWB35" s="7"/>
      <c r="RWC35" s="7"/>
      <c r="RWD35" s="7"/>
      <c r="RWE35" s="7"/>
      <c r="RWF35" s="7"/>
      <c r="RWG35" s="7"/>
      <c r="RWH35" s="7"/>
      <c r="RWI35" s="7"/>
      <c r="RWJ35" s="7"/>
      <c r="RWK35" s="7"/>
      <c r="RWL35" s="7"/>
      <c r="RWM35" s="7"/>
      <c r="RWN35" s="7"/>
      <c r="RWO35" s="7"/>
      <c r="RWP35" s="7"/>
      <c r="RWQ35" s="7"/>
      <c r="RWR35" s="7"/>
      <c r="RWS35" s="7"/>
      <c r="RWT35" s="7"/>
      <c r="RWU35" s="7"/>
      <c r="RWV35" s="7"/>
      <c r="RWW35" s="7"/>
      <c r="RWX35" s="7"/>
      <c r="RWY35" s="7"/>
      <c r="RWZ35" s="7"/>
      <c r="RXA35" s="7"/>
      <c r="RXB35" s="7"/>
      <c r="RXC35" s="7"/>
      <c r="RXD35" s="7"/>
      <c r="RXE35" s="7"/>
      <c r="RXF35" s="7"/>
      <c r="RXG35" s="7"/>
      <c r="RXH35" s="7"/>
      <c r="RXI35" s="7"/>
      <c r="RXJ35" s="7"/>
      <c r="RXK35" s="7"/>
      <c r="RXL35" s="7"/>
      <c r="RXM35" s="7"/>
      <c r="RXN35" s="7"/>
      <c r="RXO35" s="7"/>
      <c r="RXP35" s="7"/>
      <c r="RXQ35" s="7"/>
      <c r="RXR35" s="7"/>
      <c r="RXS35" s="7"/>
      <c r="RXT35" s="7"/>
      <c r="RXU35" s="7"/>
      <c r="RXV35" s="7"/>
      <c r="RXW35" s="7"/>
      <c r="RXX35" s="7"/>
      <c r="RXY35" s="7"/>
      <c r="RXZ35" s="7"/>
      <c r="RYA35" s="7"/>
      <c r="RYB35" s="7"/>
      <c r="RYC35" s="7"/>
      <c r="RYD35" s="7"/>
      <c r="RYE35" s="7"/>
      <c r="RYF35" s="7"/>
      <c r="RYG35" s="7"/>
      <c r="RYH35" s="7"/>
      <c r="RYI35" s="7"/>
      <c r="RYJ35" s="7"/>
      <c r="RYK35" s="7"/>
      <c r="RYL35" s="7"/>
      <c r="RYM35" s="7"/>
      <c r="RYN35" s="7"/>
      <c r="RYO35" s="7"/>
      <c r="RYP35" s="7"/>
      <c r="RYQ35" s="7"/>
      <c r="RYR35" s="7"/>
      <c r="RYS35" s="7"/>
      <c r="RYT35" s="7"/>
      <c r="RYU35" s="7"/>
      <c r="RYV35" s="7"/>
      <c r="RYW35" s="7"/>
      <c r="RYX35" s="7"/>
      <c r="RYY35" s="7"/>
      <c r="RYZ35" s="7"/>
      <c r="RZA35" s="7"/>
      <c r="RZB35" s="7"/>
      <c r="RZC35" s="7"/>
      <c r="RZD35" s="7"/>
      <c r="RZE35" s="7"/>
      <c r="RZF35" s="7"/>
      <c r="RZG35" s="7"/>
      <c r="RZH35" s="7"/>
      <c r="RZI35" s="7"/>
      <c r="RZJ35" s="7"/>
      <c r="RZK35" s="7"/>
      <c r="RZL35" s="7"/>
      <c r="RZM35" s="7"/>
      <c r="RZN35" s="7"/>
      <c r="RZO35" s="7"/>
      <c r="RZP35" s="7"/>
      <c r="RZQ35" s="7"/>
      <c r="RZR35" s="7"/>
      <c r="RZS35" s="7"/>
      <c r="RZT35" s="7"/>
      <c r="RZU35" s="7"/>
      <c r="RZV35" s="7"/>
      <c r="RZW35" s="7"/>
      <c r="RZX35" s="7"/>
      <c r="RZY35" s="7"/>
      <c r="RZZ35" s="7"/>
      <c r="SAA35" s="7"/>
      <c r="SAB35" s="7"/>
      <c r="SAC35" s="7"/>
      <c r="SAD35" s="7"/>
      <c r="SAE35" s="7"/>
      <c r="SAF35" s="7"/>
      <c r="SAG35" s="7"/>
      <c r="SAH35" s="7"/>
      <c r="SAI35" s="7"/>
      <c r="SAJ35" s="7"/>
      <c r="SAK35" s="7"/>
      <c r="SAL35" s="7"/>
      <c r="SAM35" s="7"/>
      <c r="SAN35" s="7"/>
      <c r="SAO35" s="7"/>
      <c r="SAP35" s="7"/>
      <c r="SAQ35" s="7"/>
      <c r="SAR35" s="7"/>
      <c r="SAS35" s="7"/>
      <c r="SAT35" s="7"/>
      <c r="SAU35" s="7"/>
      <c r="SAV35" s="7"/>
      <c r="SAW35" s="7"/>
      <c r="SAX35" s="7"/>
      <c r="SAY35" s="7"/>
      <c r="SAZ35" s="7"/>
      <c r="SBA35" s="7"/>
      <c r="SBB35" s="7"/>
      <c r="SBC35" s="7"/>
      <c r="SBD35" s="7"/>
      <c r="SBE35" s="7"/>
      <c r="SBF35" s="7"/>
      <c r="SBG35" s="7"/>
      <c r="SBH35" s="7"/>
      <c r="SBI35" s="7"/>
      <c r="SBJ35" s="7"/>
      <c r="SBK35" s="7"/>
      <c r="SBL35" s="7"/>
      <c r="SBM35" s="7"/>
      <c r="SBN35" s="7"/>
      <c r="SBO35" s="7"/>
      <c r="SBP35" s="7"/>
      <c r="SBQ35" s="7"/>
      <c r="SBR35" s="7"/>
      <c r="SBS35" s="7"/>
      <c r="SBT35" s="7"/>
      <c r="SBU35" s="7"/>
      <c r="SBV35" s="7"/>
      <c r="SBW35" s="7"/>
      <c r="SBX35" s="7"/>
      <c r="SBY35" s="7"/>
      <c r="SBZ35" s="7"/>
      <c r="SCA35" s="7"/>
      <c r="SCB35" s="7"/>
      <c r="SCC35" s="7"/>
      <c r="SCD35" s="7"/>
      <c r="SCE35" s="7"/>
      <c r="SCF35" s="7"/>
      <c r="SCG35" s="7"/>
      <c r="SCH35" s="7"/>
      <c r="SCI35" s="7"/>
      <c r="SCJ35" s="7"/>
      <c r="SCK35" s="7"/>
      <c r="SCL35" s="7"/>
      <c r="SCM35" s="7"/>
      <c r="SCN35" s="7"/>
      <c r="SCO35" s="7"/>
      <c r="SCP35" s="7"/>
      <c r="SCQ35" s="7"/>
      <c r="SCR35" s="7"/>
      <c r="SCS35" s="7"/>
      <c r="SCT35" s="7"/>
      <c r="SCU35" s="7"/>
      <c r="SCV35" s="7"/>
      <c r="SCW35" s="7"/>
      <c r="SCX35" s="7"/>
      <c r="SCY35" s="7"/>
      <c r="SCZ35" s="7"/>
      <c r="SDA35" s="7"/>
      <c r="SDB35" s="7"/>
      <c r="SDC35" s="7"/>
      <c r="SDD35" s="7"/>
      <c r="SDE35" s="7"/>
      <c r="SDF35" s="7"/>
      <c r="SDG35" s="7"/>
      <c r="SDH35" s="7"/>
      <c r="SDI35" s="7"/>
      <c r="SDJ35" s="7"/>
      <c r="SDK35" s="7"/>
      <c r="SDL35" s="7"/>
      <c r="SDM35" s="7"/>
      <c r="SDN35" s="7"/>
      <c r="SDO35" s="7"/>
      <c r="SDP35" s="7"/>
      <c r="SDQ35" s="7"/>
      <c r="SDR35" s="7"/>
      <c r="SDS35" s="7"/>
      <c r="SDT35" s="7"/>
      <c r="SDU35" s="7"/>
      <c r="SDV35" s="7"/>
      <c r="SDW35" s="7"/>
      <c r="SDX35" s="7"/>
      <c r="SDY35" s="7"/>
      <c r="SDZ35" s="7"/>
      <c r="SEA35" s="7"/>
      <c r="SEB35" s="7"/>
      <c r="SEC35" s="7"/>
      <c r="SED35" s="7"/>
      <c r="SEE35" s="7"/>
      <c r="SEF35" s="7"/>
      <c r="SEG35" s="7"/>
      <c r="SEH35" s="7"/>
      <c r="SEI35" s="7"/>
      <c r="SEJ35" s="7"/>
      <c r="SEK35" s="7"/>
      <c r="SEL35" s="7"/>
      <c r="SEM35" s="7"/>
      <c r="SEN35" s="7"/>
      <c r="SEO35" s="7"/>
      <c r="SEP35" s="7"/>
      <c r="SEQ35" s="7"/>
      <c r="SER35" s="7"/>
      <c r="SES35" s="7"/>
      <c r="SET35" s="7"/>
      <c r="SEU35" s="7"/>
      <c r="SEV35" s="7"/>
      <c r="SEW35" s="7"/>
      <c r="SEX35" s="7"/>
      <c r="SEY35" s="7"/>
      <c r="SEZ35" s="7"/>
      <c r="SFA35" s="7"/>
      <c r="SFB35" s="7"/>
      <c r="SFC35" s="7"/>
      <c r="SFD35" s="7"/>
      <c r="SFE35" s="7"/>
      <c r="SFF35" s="7"/>
      <c r="SFG35" s="7"/>
      <c r="SFH35" s="7"/>
      <c r="SFI35" s="7"/>
      <c r="SFJ35" s="7"/>
      <c r="SFK35" s="7"/>
      <c r="SFL35" s="7"/>
      <c r="SFM35" s="7"/>
      <c r="SFN35" s="7"/>
      <c r="SFO35" s="7"/>
      <c r="SFP35" s="7"/>
      <c r="SFQ35" s="7"/>
      <c r="SFR35" s="7"/>
      <c r="SFS35" s="7"/>
      <c r="SFT35" s="7"/>
      <c r="SFU35" s="7"/>
      <c r="SFV35" s="7"/>
      <c r="SFW35" s="7"/>
      <c r="SFX35" s="7"/>
      <c r="SFY35" s="7"/>
      <c r="SFZ35" s="7"/>
      <c r="SGA35" s="7"/>
      <c r="SGB35" s="7"/>
      <c r="SGC35" s="7"/>
      <c r="SGD35" s="7"/>
      <c r="SGE35" s="7"/>
      <c r="SGF35" s="7"/>
      <c r="SGG35" s="7"/>
      <c r="SGH35" s="7"/>
      <c r="SGI35" s="7"/>
      <c r="SGJ35" s="7"/>
      <c r="SGK35" s="7"/>
      <c r="SGL35" s="7"/>
      <c r="SGM35" s="7"/>
      <c r="SGN35" s="7"/>
      <c r="SGO35" s="7"/>
      <c r="SGP35" s="7"/>
      <c r="SGQ35" s="7"/>
      <c r="SGR35" s="7"/>
      <c r="SGS35" s="7"/>
      <c r="SGT35" s="7"/>
      <c r="SGU35" s="7"/>
      <c r="SGV35" s="7"/>
      <c r="SGW35" s="7"/>
      <c r="SGX35" s="7"/>
      <c r="SGY35" s="7"/>
      <c r="SGZ35" s="7"/>
      <c r="SHA35" s="7"/>
      <c r="SHB35" s="7"/>
      <c r="SHC35" s="7"/>
      <c r="SHD35" s="7"/>
      <c r="SHE35" s="7"/>
      <c r="SHF35" s="7"/>
      <c r="SHG35" s="7"/>
      <c r="SHH35" s="7"/>
      <c r="SHI35" s="7"/>
      <c r="SHJ35" s="7"/>
      <c r="SHK35" s="7"/>
      <c r="SHL35" s="7"/>
      <c r="SHM35" s="7"/>
      <c r="SHN35" s="7"/>
      <c r="SHO35" s="7"/>
      <c r="SHP35" s="7"/>
      <c r="SHQ35" s="7"/>
      <c r="SHR35" s="7"/>
      <c r="SHS35" s="7"/>
      <c r="SHT35" s="7"/>
      <c r="SHU35" s="7"/>
      <c r="SHV35" s="7"/>
      <c r="SHW35" s="7"/>
      <c r="SHX35" s="7"/>
      <c r="SHY35" s="7"/>
      <c r="SHZ35" s="7"/>
      <c r="SIA35" s="7"/>
      <c r="SIB35" s="7"/>
      <c r="SIC35" s="7"/>
      <c r="SID35" s="7"/>
      <c r="SIE35" s="7"/>
      <c r="SIF35" s="7"/>
      <c r="SIG35" s="7"/>
      <c r="SIH35" s="7"/>
      <c r="SII35" s="7"/>
      <c r="SIJ35" s="7"/>
      <c r="SIK35" s="7"/>
      <c r="SIL35" s="7"/>
      <c r="SIM35" s="7"/>
      <c r="SIN35" s="7"/>
      <c r="SIO35" s="7"/>
      <c r="SIP35" s="7"/>
      <c r="SIQ35" s="7"/>
      <c r="SIR35" s="7"/>
      <c r="SIS35" s="7"/>
      <c r="SIT35" s="7"/>
      <c r="SIU35" s="7"/>
      <c r="SIV35" s="7"/>
      <c r="SIW35" s="7"/>
      <c r="SIX35" s="7"/>
      <c r="SIY35" s="7"/>
      <c r="SIZ35" s="7"/>
      <c r="SJA35" s="7"/>
      <c r="SJB35" s="7"/>
      <c r="SJC35" s="7"/>
      <c r="SJD35" s="7"/>
      <c r="SJE35" s="7"/>
      <c r="SJF35" s="7"/>
      <c r="SJG35" s="7"/>
      <c r="SJH35" s="7"/>
      <c r="SJI35" s="7"/>
      <c r="SJJ35" s="7"/>
      <c r="SJK35" s="7"/>
      <c r="SJL35" s="7"/>
      <c r="SJM35" s="7"/>
      <c r="SJN35" s="7"/>
      <c r="SJO35" s="7"/>
      <c r="SJP35" s="7"/>
      <c r="SJQ35" s="7"/>
      <c r="SJR35" s="7"/>
      <c r="SJS35" s="7"/>
      <c r="SJT35" s="7"/>
      <c r="SJU35" s="7"/>
      <c r="SJV35" s="7"/>
      <c r="SJW35" s="7"/>
      <c r="SJX35" s="7"/>
      <c r="SJY35" s="7"/>
      <c r="SJZ35" s="7"/>
      <c r="SKA35" s="7"/>
      <c r="SKB35" s="7"/>
      <c r="SKC35" s="7"/>
      <c r="SKD35" s="7"/>
      <c r="SKE35" s="7"/>
      <c r="SKF35" s="7"/>
      <c r="SKG35" s="7"/>
      <c r="SKH35" s="7"/>
      <c r="SKI35" s="7"/>
      <c r="SKJ35" s="7"/>
      <c r="SKK35" s="7"/>
      <c r="SKL35" s="7"/>
      <c r="SKM35" s="7"/>
      <c r="SKN35" s="7"/>
      <c r="SKO35" s="7"/>
      <c r="SKP35" s="7"/>
      <c r="SKQ35" s="7"/>
      <c r="SKR35" s="7"/>
      <c r="SKS35" s="7"/>
      <c r="SKT35" s="7"/>
      <c r="SKU35" s="7"/>
      <c r="SKV35" s="7"/>
      <c r="SKW35" s="7"/>
      <c r="SKX35" s="7"/>
      <c r="SKY35" s="7"/>
      <c r="SKZ35" s="7"/>
      <c r="SLA35" s="7"/>
      <c r="SLB35" s="7"/>
      <c r="SLC35" s="7"/>
      <c r="SLD35" s="7"/>
      <c r="SLE35" s="7"/>
      <c r="SLF35" s="7"/>
      <c r="SLG35" s="7"/>
      <c r="SLH35" s="7"/>
      <c r="SLI35" s="7"/>
      <c r="SLJ35" s="7"/>
      <c r="SLK35" s="7"/>
      <c r="SLL35" s="7"/>
      <c r="SLM35" s="7"/>
      <c r="SLN35" s="7"/>
      <c r="SLO35" s="7"/>
      <c r="SLP35" s="7"/>
      <c r="SLQ35" s="7"/>
      <c r="SLR35" s="7"/>
      <c r="SLS35" s="7"/>
      <c r="SLT35" s="7"/>
      <c r="SLU35" s="7"/>
      <c r="SLV35" s="7"/>
      <c r="SLW35" s="7"/>
      <c r="SLX35" s="7"/>
      <c r="SLY35" s="7"/>
      <c r="SLZ35" s="7"/>
      <c r="SMA35" s="7"/>
      <c r="SMB35" s="7"/>
      <c r="SMC35" s="7"/>
      <c r="SMD35" s="7"/>
      <c r="SME35" s="7"/>
      <c r="SMF35" s="7"/>
      <c r="SMG35" s="7"/>
      <c r="SMH35" s="7"/>
      <c r="SMI35" s="7"/>
      <c r="SMJ35" s="7"/>
      <c r="SMK35" s="7"/>
      <c r="SML35" s="7"/>
      <c r="SMM35" s="7"/>
      <c r="SMN35" s="7"/>
      <c r="SMO35" s="7"/>
      <c r="SMP35" s="7"/>
      <c r="SMQ35" s="7"/>
      <c r="SMR35" s="7"/>
      <c r="SMS35" s="7"/>
      <c r="SMT35" s="7"/>
      <c r="SMU35" s="7"/>
      <c r="SMV35" s="7"/>
      <c r="SMW35" s="7"/>
      <c r="SMX35" s="7"/>
      <c r="SMY35" s="7"/>
      <c r="SMZ35" s="7"/>
      <c r="SNA35" s="7"/>
      <c r="SNB35" s="7"/>
      <c r="SNC35" s="7"/>
      <c r="SND35" s="7"/>
      <c r="SNE35" s="7"/>
      <c r="SNF35" s="7"/>
      <c r="SNG35" s="7"/>
      <c r="SNH35" s="7"/>
      <c r="SNI35" s="7"/>
      <c r="SNJ35" s="7"/>
      <c r="SNK35" s="7"/>
      <c r="SNL35" s="7"/>
      <c r="SNM35" s="7"/>
      <c r="SNN35" s="7"/>
      <c r="SNO35" s="7"/>
      <c r="SNP35" s="7"/>
      <c r="SNQ35" s="7"/>
      <c r="SNR35" s="7"/>
      <c r="SNS35" s="7"/>
      <c r="SNT35" s="7"/>
      <c r="SNU35" s="7"/>
      <c r="SNV35" s="7"/>
      <c r="SNW35" s="7"/>
      <c r="SNX35" s="7"/>
      <c r="SNY35" s="7"/>
      <c r="SNZ35" s="7"/>
      <c r="SOA35" s="7"/>
      <c r="SOB35" s="7"/>
      <c r="SOC35" s="7"/>
      <c r="SOD35" s="7"/>
      <c r="SOE35" s="7"/>
      <c r="SOF35" s="7"/>
      <c r="SOG35" s="7"/>
      <c r="SOH35" s="7"/>
      <c r="SOI35" s="7"/>
      <c r="SOJ35" s="7"/>
      <c r="SOK35" s="7"/>
      <c r="SOL35" s="7"/>
      <c r="SOM35" s="7"/>
      <c r="SON35" s="7"/>
      <c r="SOO35" s="7"/>
      <c r="SOP35" s="7"/>
      <c r="SOQ35" s="7"/>
      <c r="SOR35" s="7"/>
      <c r="SOS35" s="7"/>
      <c r="SOT35" s="7"/>
      <c r="SOU35" s="7"/>
      <c r="SOV35" s="7"/>
      <c r="SOW35" s="7"/>
      <c r="SOX35" s="7"/>
      <c r="SOY35" s="7"/>
      <c r="SOZ35" s="7"/>
      <c r="SPA35" s="7"/>
      <c r="SPB35" s="7"/>
      <c r="SPC35" s="7"/>
      <c r="SPD35" s="7"/>
      <c r="SPE35" s="7"/>
      <c r="SPF35" s="7"/>
      <c r="SPG35" s="7"/>
      <c r="SPH35" s="7"/>
      <c r="SPI35" s="7"/>
      <c r="SPJ35" s="7"/>
      <c r="SPK35" s="7"/>
      <c r="SPL35" s="7"/>
      <c r="SPM35" s="7"/>
      <c r="SPN35" s="7"/>
      <c r="SPO35" s="7"/>
      <c r="SPP35" s="7"/>
      <c r="SPQ35" s="7"/>
      <c r="SPR35" s="7"/>
      <c r="SPS35" s="7"/>
      <c r="SPT35" s="7"/>
      <c r="SPU35" s="7"/>
      <c r="SPV35" s="7"/>
      <c r="SPW35" s="7"/>
      <c r="SPX35" s="7"/>
      <c r="SPY35" s="7"/>
      <c r="SPZ35" s="7"/>
      <c r="SQA35" s="7"/>
      <c r="SQB35" s="7"/>
      <c r="SQC35" s="7"/>
      <c r="SQD35" s="7"/>
      <c r="SQE35" s="7"/>
      <c r="SQF35" s="7"/>
      <c r="SQG35" s="7"/>
      <c r="SQH35" s="7"/>
      <c r="SQI35" s="7"/>
      <c r="SQJ35" s="7"/>
      <c r="SQK35" s="7"/>
      <c r="SQL35" s="7"/>
      <c r="SQM35" s="7"/>
      <c r="SQN35" s="7"/>
      <c r="SQO35" s="7"/>
      <c r="SQP35" s="7"/>
      <c r="SQQ35" s="7"/>
      <c r="SQR35" s="7"/>
      <c r="SQS35" s="7"/>
      <c r="SQT35" s="7"/>
      <c r="SQU35" s="7"/>
      <c r="SQV35" s="7"/>
      <c r="SQW35" s="7"/>
      <c r="SQX35" s="7"/>
      <c r="SQY35" s="7"/>
      <c r="SQZ35" s="7"/>
      <c r="SRA35" s="7"/>
      <c r="SRB35" s="7"/>
      <c r="SRC35" s="7"/>
      <c r="SRD35" s="7"/>
      <c r="SRE35" s="7"/>
      <c r="SRF35" s="7"/>
      <c r="SRG35" s="7"/>
      <c r="SRH35" s="7"/>
      <c r="SRI35" s="7"/>
      <c r="SRJ35" s="7"/>
      <c r="SRK35" s="7"/>
      <c r="SRL35" s="7"/>
      <c r="SRM35" s="7"/>
      <c r="SRN35" s="7"/>
      <c r="SRO35" s="7"/>
      <c r="SRP35" s="7"/>
      <c r="SRQ35" s="7"/>
      <c r="SRR35" s="7"/>
      <c r="SRS35" s="7"/>
      <c r="SRT35" s="7"/>
      <c r="SRU35" s="7"/>
      <c r="SRV35" s="7"/>
      <c r="SRW35" s="7"/>
      <c r="SRX35" s="7"/>
      <c r="SRY35" s="7"/>
      <c r="SRZ35" s="7"/>
      <c r="SSA35" s="7"/>
      <c r="SSB35" s="7"/>
      <c r="SSC35" s="7"/>
      <c r="SSD35" s="7"/>
      <c r="SSE35" s="7"/>
      <c r="SSF35" s="7"/>
      <c r="SSG35" s="7"/>
      <c r="SSH35" s="7"/>
      <c r="SSI35" s="7"/>
      <c r="SSJ35" s="7"/>
      <c r="SSK35" s="7"/>
      <c r="SSL35" s="7"/>
      <c r="SSM35" s="7"/>
      <c r="SSN35" s="7"/>
      <c r="SSO35" s="7"/>
      <c r="SSP35" s="7"/>
      <c r="SSQ35" s="7"/>
      <c r="SSR35" s="7"/>
      <c r="SSS35" s="7"/>
      <c r="SST35" s="7"/>
      <c r="SSU35" s="7"/>
      <c r="SSV35" s="7"/>
      <c r="SSW35" s="7"/>
      <c r="SSX35" s="7"/>
      <c r="SSY35" s="7"/>
      <c r="SSZ35" s="7"/>
      <c r="STA35" s="7"/>
      <c r="STB35" s="7"/>
      <c r="STC35" s="7"/>
      <c r="STD35" s="7"/>
      <c r="STE35" s="7"/>
      <c r="STF35" s="7"/>
      <c r="STG35" s="7"/>
      <c r="STH35" s="7"/>
      <c r="STI35" s="7"/>
      <c r="STJ35" s="7"/>
      <c r="STK35" s="7"/>
      <c r="STL35" s="7"/>
      <c r="STM35" s="7"/>
      <c r="STN35" s="7"/>
      <c r="STO35" s="7"/>
      <c r="STP35" s="7"/>
      <c r="STQ35" s="7"/>
      <c r="STR35" s="7"/>
      <c r="STS35" s="7"/>
      <c r="STT35" s="7"/>
      <c r="STU35" s="7"/>
      <c r="STV35" s="7"/>
      <c r="STW35" s="7"/>
      <c r="STX35" s="7"/>
      <c r="STY35" s="7"/>
      <c r="STZ35" s="7"/>
      <c r="SUA35" s="7"/>
      <c r="SUB35" s="7"/>
      <c r="SUC35" s="7"/>
      <c r="SUD35" s="7"/>
      <c r="SUE35" s="7"/>
      <c r="SUF35" s="7"/>
      <c r="SUG35" s="7"/>
      <c r="SUH35" s="7"/>
      <c r="SUI35" s="7"/>
      <c r="SUJ35" s="7"/>
      <c r="SUK35" s="7"/>
      <c r="SUL35" s="7"/>
      <c r="SUM35" s="7"/>
      <c r="SUN35" s="7"/>
      <c r="SUO35" s="7"/>
      <c r="SUP35" s="7"/>
      <c r="SUQ35" s="7"/>
      <c r="SUR35" s="7"/>
      <c r="SUS35" s="7"/>
      <c r="SUT35" s="7"/>
      <c r="SUU35" s="7"/>
      <c r="SUV35" s="7"/>
      <c r="SUW35" s="7"/>
      <c r="SUX35" s="7"/>
      <c r="SUY35" s="7"/>
      <c r="SUZ35" s="7"/>
      <c r="SVA35" s="7"/>
      <c r="SVB35" s="7"/>
      <c r="SVC35" s="7"/>
      <c r="SVD35" s="7"/>
      <c r="SVE35" s="7"/>
      <c r="SVF35" s="7"/>
      <c r="SVG35" s="7"/>
      <c r="SVH35" s="7"/>
      <c r="SVI35" s="7"/>
      <c r="SVJ35" s="7"/>
      <c r="SVK35" s="7"/>
      <c r="SVL35" s="7"/>
      <c r="SVM35" s="7"/>
      <c r="SVN35" s="7"/>
      <c r="SVO35" s="7"/>
      <c r="SVP35" s="7"/>
      <c r="SVQ35" s="7"/>
      <c r="SVR35" s="7"/>
      <c r="SVS35" s="7"/>
      <c r="SVT35" s="7"/>
      <c r="SVU35" s="7"/>
      <c r="SVV35" s="7"/>
      <c r="SVW35" s="7"/>
      <c r="SVX35" s="7"/>
      <c r="SVY35" s="7"/>
      <c r="SVZ35" s="7"/>
      <c r="SWA35" s="7"/>
      <c r="SWB35" s="7"/>
      <c r="SWC35" s="7"/>
      <c r="SWD35" s="7"/>
      <c r="SWE35" s="7"/>
      <c r="SWF35" s="7"/>
      <c r="SWG35" s="7"/>
      <c r="SWH35" s="7"/>
      <c r="SWI35" s="7"/>
      <c r="SWJ35" s="7"/>
      <c r="SWK35" s="7"/>
      <c r="SWL35" s="7"/>
      <c r="SWM35" s="7"/>
      <c r="SWN35" s="7"/>
      <c r="SWO35" s="7"/>
      <c r="SWP35" s="7"/>
      <c r="SWQ35" s="7"/>
      <c r="SWR35" s="7"/>
      <c r="SWS35" s="7"/>
      <c r="SWT35" s="7"/>
      <c r="SWU35" s="7"/>
      <c r="SWV35" s="7"/>
      <c r="SWW35" s="7"/>
      <c r="SWX35" s="7"/>
      <c r="SWY35" s="7"/>
      <c r="SWZ35" s="7"/>
      <c r="SXA35" s="7"/>
      <c r="SXB35" s="7"/>
      <c r="SXC35" s="7"/>
      <c r="SXD35" s="7"/>
      <c r="SXE35" s="7"/>
      <c r="SXF35" s="7"/>
      <c r="SXG35" s="7"/>
      <c r="SXH35" s="7"/>
      <c r="SXI35" s="7"/>
      <c r="SXJ35" s="7"/>
      <c r="SXK35" s="7"/>
      <c r="SXL35" s="7"/>
      <c r="SXM35" s="7"/>
      <c r="SXN35" s="7"/>
      <c r="SXO35" s="7"/>
      <c r="SXP35" s="7"/>
      <c r="SXQ35" s="7"/>
      <c r="SXR35" s="7"/>
      <c r="SXS35" s="7"/>
      <c r="SXT35" s="7"/>
      <c r="SXU35" s="7"/>
      <c r="SXV35" s="7"/>
      <c r="SXW35" s="7"/>
      <c r="SXX35" s="7"/>
      <c r="SXY35" s="7"/>
      <c r="SXZ35" s="7"/>
      <c r="SYA35" s="7"/>
      <c r="SYB35" s="7"/>
      <c r="SYC35" s="7"/>
      <c r="SYD35" s="7"/>
      <c r="SYE35" s="7"/>
      <c r="SYF35" s="7"/>
      <c r="SYG35" s="7"/>
      <c r="SYH35" s="7"/>
      <c r="SYI35" s="7"/>
      <c r="SYJ35" s="7"/>
      <c r="SYK35" s="7"/>
      <c r="SYL35" s="7"/>
      <c r="SYM35" s="7"/>
      <c r="SYN35" s="7"/>
      <c r="SYO35" s="7"/>
      <c r="SYP35" s="7"/>
      <c r="SYQ35" s="7"/>
      <c r="SYR35" s="7"/>
      <c r="SYS35" s="7"/>
      <c r="SYT35" s="7"/>
      <c r="SYU35" s="7"/>
      <c r="SYV35" s="7"/>
      <c r="SYW35" s="7"/>
      <c r="SYX35" s="7"/>
      <c r="SYY35" s="7"/>
      <c r="SYZ35" s="7"/>
      <c r="SZA35" s="7"/>
      <c r="SZB35" s="7"/>
      <c r="SZC35" s="7"/>
      <c r="SZD35" s="7"/>
      <c r="SZE35" s="7"/>
      <c r="SZF35" s="7"/>
      <c r="SZG35" s="7"/>
      <c r="SZH35" s="7"/>
      <c r="SZI35" s="7"/>
      <c r="SZJ35" s="7"/>
      <c r="SZK35" s="7"/>
      <c r="SZL35" s="7"/>
      <c r="SZM35" s="7"/>
      <c r="SZN35" s="7"/>
      <c r="SZO35" s="7"/>
      <c r="SZP35" s="7"/>
      <c r="SZQ35" s="7"/>
      <c r="SZR35" s="7"/>
      <c r="SZS35" s="7"/>
      <c r="SZT35" s="7"/>
      <c r="SZU35" s="7"/>
      <c r="SZV35" s="7"/>
      <c r="SZW35" s="7"/>
      <c r="SZX35" s="7"/>
      <c r="SZY35" s="7"/>
      <c r="SZZ35" s="7"/>
      <c r="TAA35" s="7"/>
      <c r="TAB35" s="7"/>
      <c r="TAC35" s="7"/>
      <c r="TAD35" s="7"/>
      <c r="TAE35" s="7"/>
      <c r="TAF35" s="7"/>
      <c r="TAG35" s="7"/>
      <c r="TAH35" s="7"/>
      <c r="TAI35" s="7"/>
      <c r="TAJ35" s="7"/>
      <c r="TAK35" s="7"/>
      <c r="TAL35" s="7"/>
      <c r="TAM35" s="7"/>
      <c r="TAN35" s="7"/>
      <c r="TAO35" s="7"/>
      <c r="TAP35" s="7"/>
      <c r="TAQ35" s="7"/>
      <c r="TAR35" s="7"/>
      <c r="TAS35" s="7"/>
      <c r="TAT35" s="7"/>
      <c r="TAU35" s="7"/>
      <c r="TAV35" s="7"/>
      <c r="TAW35" s="7"/>
      <c r="TAX35" s="7"/>
      <c r="TAY35" s="7"/>
      <c r="TAZ35" s="7"/>
      <c r="TBA35" s="7"/>
      <c r="TBB35" s="7"/>
      <c r="TBC35" s="7"/>
      <c r="TBD35" s="7"/>
      <c r="TBE35" s="7"/>
      <c r="TBF35" s="7"/>
      <c r="TBG35" s="7"/>
      <c r="TBH35" s="7"/>
      <c r="TBI35" s="7"/>
      <c r="TBJ35" s="7"/>
      <c r="TBK35" s="7"/>
      <c r="TBL35" s="7"/>
      <c r="TBM35" s="7"/>
      <c r="TBN35" s="7"/>
      <c r="TBO35" s="7"/>
      <c r="TBP35" s="7"/>
      <c r="TBQ35" s="7"/>
      <c r="TBR35" s="7"/>
      <c r="TBS35" s="7"/>
      <c r="TBT35" s="7"/>
      <c r="TBU35" s="7"/>
      <c r="TBV35" s="7"/>
      <c r="TBW35" s="7"/>
      <c r="TBX35" s="7"/>
      <c r="TBY35" s="7"/>
      <c r="TBZ35" s="7"/>
      <c r="TCA35" s="7"/>
      <c r="TCB35" s="7"/>
      <c r="TCC35" s="7"/>
      <c r="TCD35" s="7"/>
      <c r="TCE35" s="7"/>
      <c r="TCF35" s="7"/>
      <c r="TCG35" s="7"/>
      <c r="TCH35" s="7"/>
      <c r="TCI35" s="7"/>
      <c r="TCJ35" s="7"/>
      <c r="TCK35" s="7"/>
      <c r="TCL35" s="7"/>
      <c r="TCM35" s="7"/>
      <c r="TCN35" s="7"/>
      <c r="TCO35" s="7"/>
      <c r="TCP35" s="7"/>
      <c r="TCQ35" s="7"/>
      <c r="TCR35" s="7"/>
      <c r="TCS35" s="7"/>
      <c r="TCT35" s="7"/>
      <c r="TCU35" s="7"/>
      <c r="TCV35" s="7"/>
      <c r="TCW35" s="7"/>
      <c r="TCX35" s="7"/>
      <c r="TCY35" s="7"/>
      <c r="TCZ35" s="7"/>
      <c r="TDA35" s="7"/>
      <c r="TDB35" s="7"/>
      <c r="TDC35" s="7"/>
      <c r="TDD35" s="7"/>
      <c r="TDE35" s="7"/>
      <c r="TDF35" s="7"/>
      <c r="TDG35" s="7"/>
      <c r="TDH35" s="7"/>
      <c r="TDI35" s="7"/>
      <c r="TDJ35" s="7"/>
      <c r="TDK35" s="7"/>
      <c r="TDL35" s="7"/>
      <c r="TDM35" s="7"/>
      <c r="TDN35" s="7"/>
      <c r="TDO35" s="7"/>
      <c r="TDP35" s="7"/>
      <c r="TDQ35" s="7"/>
      <c r="TDR35" s="7"/>
      <c r="TDS35" s="7"/>
      <c r="TDT35" s="7"/>
      <c r="TDU35" s="7"/>
      <c r="TDV35" s="7"/>
      <c r="TDW35" s="7"/>
      <c r="TDX35" s="7"/>
      <c r="TDY35" s="7"/>
      <c r="TDZ35" s="7"/>
      <c r="TEA35" s="7"/>
      <c r="TEB35" s="7"/>
      <c r="TEC35" s="7"/>
      <c r="TED35" s="7"/>
      <c r="TEE35" s="7"/>
      <c r="TEF35" s="7"/>
      <c r="TEG35" s="7"/>
      <c r="TEH35" s="7"/>
      <c r="TEI35" s="7"/>
      <c r="TEJ35" s="7"/>
      <c r="TEK35" s="7"/>
      <c r="TEL35" s="7"/>
      <c r="TEM35" s="7"/>
      <c r="TEN35" s="7"/>
      <c r="TEO35" s="7"/>
      <c r="TEP35" s="7"/>
      <c r="TEQ35" s="7"/>
      <c r="TER35" s="7"/>
      <c r="TES35" s="7"/>
      <c r="TET35" s="7"/>
      <c r="TEU35" s="7"/>
      <c r="TEV35" s="7"/>
      <c r="TEW35" s="7"/>
      <c r="TEX35" s="7"/>
      <c r="TEY35" s="7"/>
      <c r="TEZ35" s="7"/>
      <c r="TFA35" s="7"/>
      <c r="TFB35" s="7"/>
      <c r="TFC35" s="7"/>
      <c r="TFD35" s="7"/>
      <c r="TFE35" s="7"/>
      <c r="TFF35" s="7"/>
      <c r="TFG35" s="7"/>
      <c r="TFH35" s="7"/>
      <c r="TFI35" s="7"/>
      <c r="TFJ35" s="7"/>
      <c r="TFK35" s="7"/>
      <c r="TFL35" s="7"/>
      <c r="TFM35" s="7"/>
      <c r="TFN35" s="7"/>
      <c r="TFO35" s="7"/>
      <c r="TFP35" s="7"/>
      <c r="TFQ35" s="7"/>
      <c r="TFR35" s="7"/>
      <c r="TFS35" s="7"/>
      <c r="TFT35" s="7"/>
      <c r="TFU35" s="7"/>
      <c r="TFV35" s="7"/>
      <c r="TFW35" s="7"/>
      <c r="TFX35" s="7"/>
      <c r="TFY35" s="7"/>
      <c r="TFZ35" s="7"/>
      <c r="TGA35" s="7"/>
      <c r="TGB35" s="7"/>
      <c r="TGC35" s="7"/>
      <c r="TGD35" s="7"/>
      <c r="TGE35" s="7"/>
      <c r="TGF35" s="7"/>
      <c r="TGG35" s="7"/>
      <c r="TGH35" s="7"/>
      <c r="TGI35" s="7"/>
      <c r="TGJ35" s="7"/>
      <c r="TGK35" s="7"/>
      <c r="TGL35" s="7"/>
      <c r="TGM35" s="7"/>
      <c r="TGN35" s="7"/>
      <c r="TGO35" s="7"/>
      <c r="TGP35" s="7"/>
      <c r="TGQ35" s="7"/>
      <c r="TGR35" s="7"/>
      <c r="TGS35" s="7"/>
      <c r="TGT35" s="7"/>
      <c r="TGU35" s="7"/>
      <c r="TGV35" s="7"/>
      <c r="TGW35" s="7"/>
      <c r="TGX35" s="7"/>
      <c r="TGY35" s="7"/>
      <c r="TGZ35" s="7"/>
      <c r="THA35" s="7"/>
      <c r="THB35" s="7"/>
      <c r="THC35" s="7"/>
      <c r="THD35" s="7"/>
      <c r="THE35" s="7"/>
      <c r="THF35" s="7"/>
      <c r="THG35" s="7"/>
      <c r="THH35" s="7"/>
      <c r="THI35" s="7"/>
      <c r="THJ35" s="7"/>
      <c r="THK35" s="7"/>
      <c r="THL35" s="7"/>
      <c r="THM35" s="7"/>
      <c r="THN35" s="7"/>
      <c r="THO35" s="7"/>
      <c r="THP35" s="7"/>
      <c r="THQ35" s="7"/>
      <c r="THR35" s="7"/>
      <c r="THS35" s="7"/>
      <c r="THT35" s="7"/>
      <c r="THU35" s="7"/>
      <c r="THV35" s="7"/>
      <c r="THW35" s="7"/>
      <c r="THX35" s="7"/>
      <c r="THY35" s="7"/>
      <c r="THZ35" s="7"/>
      <c r="TIA35" s="7"/>
      <c r="TIB35" s="7"/>
      <c r="TIC35" s="7"/>
      <c r="TID35" s="7"/>
      <c r="TIE35" s="7"/>
      <c r="TIF35" s="7"/>
      <c r="TIG35" s="7"/>
      <c r="TIH35" s="7"/>
      <c r="TII35" s="7"/>
      <c r="TIJ35" s="7"/>
      <c r="TIK35" s="7"/>
      <c r="TIL35" s="7"/>
      <c r="TIM35" s="7"/>
      <c r="TIN35" s="7"/>
      <c r="TIO35" s="7"/>
      <c r="TIP35" s="7"/>
      <c r="TIQ35" s="7"/>
      <c r="TIR35" s="7"/>
      <c r="TIS35" s="7"/>
      <c r="TIT35" s="7"/>
      <c r="TIU35" s="7"/>
      <c r="TIV35" s="7"/>
      <c r="TIW35" s="7"/>
      <c r="TIX35" s="7"/>
      <c r="TIY35" s="7"/>
      <c r="TIZ35" s="7"/>
      <c r="TJA35" s="7"/>
      <c r="TJB35" s="7"/>
      <c r="TJC35" s="7"/>
      <c r="TJD35" s="7"/>
      <c r="TJE35" s="7"/>
      <c r="TJF35" s="7"/>
      <c r="TJG35" s="7"/>
      <c r="TJH35" s="7"/>
      <c r="TJI35" s="7"/>
      <c r="TJJ35" s="7"/>
      <c r="TJK35" s="7"/>
      <c r="TJL35" s="7"/>
      <c r="TJM35" s="7"/>
      <c r="TJN35" s="7"/>
      <c r="TJO35" s="7"/>
      <c r="TJP35" s="7"/>
      <c r="TJQ35" s="7"/>
      <c r="TJR35" s="7"/>
      <c r="TJS35" s="7"/>
      <c r="TJT35" s="7"/>
      <c r="TJU35" s="7"/>
      <c r="TJV35" s="7"/>
      <c r="TJW35" s="7"/>
      <c r="TJX35" s="7"/>
      <c r="TJY35" s="7"/>
      <c r="TJZ35" s="7"/>
      <c r="TKA35" s="7"/>
      <c r="TKB35" s="7"/>
      <c r="TKC35" s="7"/>
      <c r="TKD35" s="7"/>
      <c r="TKE35" s="7"/>
      <c r="TKF35" s="7"/>
      <c r="TKG35" s="7"/>
      <c r="TKH35" s="7"/>
      <c r="TKI35" s="7"/>
      <c r="TKJ35" s="7"/>
      <c r="TKK35" s="7"/>
      <c r="TKL35" s="7"/>
      <c r="TKM35" s="7"/>
      <c r="TKN35" s="7"/>
      <c r="TKO35" s="7"/>
      <c r="TKP35" s="7"/>
      <c r="TKQ35" s="7"/>
      <c r="TKR35" s="7"/>
      <c r="TKS35" s="7"/>
      <c r="TKT35" s="7"/>
      <c r="TKU35" s="7"/>
      <c r="TKV35" s="7"/>
      <c r="TKW35" s="7"/>
      <c r="TKX35" s="7"/>
      <c r="TKY35" s="7"/>
      <c r="TKZ35" s="7"/>
      <c r="TLA35" s="7"/>
      <c r="TLB35" s="7"/>
      <c r="TLC35" s="7"/>
      <c r="TLD35" s="7"/>
      <c r="TLE35" s="7"/>
      <c r="TLF35" s="7"/>
      <c r="TLG35" s="7"/>
      <c r="TLH35" s="7"/>
      <c r="TLI35" s="7"/>
      <c r="TLJ35" s="7"/>
      <c r="TLK35" s="7"/>
      <c r="TLL35" s="7"/>
      <c r="TLM35" s="7"/>
      <c r="TLN35" s="7"/>
      <c r="TLO35" s="7"/>
      <c r="TLP35" s="7"/>
      <c r="TLQ35" s="7"/>
      <c r="TLR35" s="7"/>
      <c r="TLS35" s="7"/>
      <c r="TLT35" s="7"/>
      <c r="TLU35" s="7"/>
      <c r="TLV35" s="7"/>
      <c r="TLW35" s="7"/>
      <c r="TLX35" s="7"/>
      <c r="TLY35" s="7"/>
      <c r="TLZ35" s="7"/>
      <c r="TMA35" s="7"/>
      <c r="TMB35" s="7"/>
      <c r="TMC35" s="7"/>
      <c r="TMD35" s="7"/>
      <c r="TME35" s="7"/>
      <c r="TMF35" s="7"/>
      <c r="TMG35" s="7"/>
      <c r="TMH35" s="7"/>
      <c r="TMI35" s="7"/>
      <c r="TMJ35" s="7"/>
      <c r="TMK35" s="7"/>
      <c r="TML35" s="7"/>
      <c r="TMM35" s="7"/>
      <c r="TMN35" s="7"/>
      <c r="TMO35" s="7"/>
      <c r="TMP35" s="7"/>
      <c r="TMQ35" s="7"/>
      <c r="TMR35" s="7"/>
      <c r="TMS35" s="7"/>
      <c r="TMT35" s="7"/>
      <c r="TMU35" s="7"/>
      <c r="TMV35" s="7"/>
      <c r="TMW35" s="7"/>
      <c r="TMX35" s="7"/>
      <c r="TMY35" s="7"/>
      <c r="TMZ35" s="7"/>
      <c r="TNA35" s="7"/>
      <c r="TNB35" s="7"/>
      <c r="TNC35" s="7"/>
      <c r="TND35" s="7"/>
      <c r="TNE35" s="7"/>
      <c r="TNF35" s="7"/>
      <c r="TNG35" s="7"/>
      <c r="TNH35" s="7"/>
      <c r="TNI35" s="7"/>
      <c r="TNJ35" s="7"/>
      <c r="TNK35" s="7"/>
      <c r="TNL35" s="7"/>
      <c r="TNM35" s="7"/>
      <c r="TNN35" s="7"/>
      <c r="TNO35" s="7"/>
      <c r="TNP35" s="7"/>
      <c r="TNQ35" s="7"/>
      <c r="TNR35" s="7"/>
      <c r="TNS35" s="7"/>
      <c r="TNT35" s="7"/>
      <c r="TNU35" s="7"/>
      <c r="TNV35" s="7"/>
      <c r="TNW35" s="7"/>
      <c r="TNX35" s="7"/>
      <c r="TNY35" s="7"/>
      <c r="TNZ35" s="7"/>
      <c r="TOA35" s="7"/>
      <c r="TOB35" s="7"/>
      <c r="TOC35" s="7"/>
      <c r="TOD35" s="7"/>
      <c r="TOE35" s="7"/>
      <c r="TOF35" s="7"/>
      <c r="TOG35" s="7"/>
      <c r="TOH35" s="7"/>
      <c r="TOI35" s="7"/>
      <c r="TOJ35" s="7"/>
      <c r="TOK35" s="7"/>
      <c r="TOL35" s="7"/>
      <c r="TOM35" s="7"/>
      <c r="TON35" s="7"/>
      <c r="TOO35" s="7"/>
      <c r="TOP35" s="7"/>
      <c r="TOQ35" s="7"/>
      <c r="TOR35" s="7"/>
      <c r="TOS35" s="7"/>
      <c r="TOT35" s="7"/>
      <c r="TOU35" s="7"/>
      <c r="TOV35" s="7"/>
      <c r="TOW35" s="7"/>
      <c r="TOX35" s="7"/>
      <c r="TOY35" s="7"/>
      <c r="TOZ35" s="7"/>
      <c r="TPA35" s="7"/>
      <c r="TPB35" s="7"/>
      <c r="TPC35" s="7"/>
      <c r="TPD35" s="7"/>
      <c r="TPE35" s="7"/>
      <c r="TPF35" s="7"/>
      <c r="TPG35" s="7"/>
      <c r="TPH35" s="7"/>
      <c r="TPI35" s="7"/>
      <c r="TPJ35" s="7"/>
      <c r="TPK35" s="7"/>
      <c r="TPL35" s="7"/>
      <c r="TPM35" s="7"/>
      <c r="TPN35" s="7"/>
      <c r="TPO35" s="7"/>
      <c r="TPP35" s="7"/>
      <c r="TPQ35" s="7"/>
      <c r="TPR35" s="7"/>
      <c r="TPS35" s="7"/>
      <c r="TPT35" s="7"/>
      <c r="TPU35" s="7"/>
      <c r="TPV35" s="7"/>
      <c r="TPW35" s="7"/>
      <c r="TPX35" s="7"/>
      <c r="TPY35" s="7"/>
      <c r="TPZ35" s="7"/>
      <c r="TQA35" s="7"/>
      <c r="TQB35" s="7"/>
      <c r="TQC35" s="7"/>
      <c r="TQD35" s="7"/>
      <c r="TQE35" s="7"/>
      <c r="TQF35" s="7"/>
      <c r="TQG35" s="7"/>
      <c r="TQH35" s="7"/>
      <c r="TQI35" s="7"/>
      <c r="TQJ35" s="7"/>
      <c r="TQK35" s="7"/>
      <c r="TQL35" s="7"/>
      <c r="TQM35" s="7"/>
      <c r="TQN35" s="7"/>
      <c r="TQO35" s="7"/>
      <c r="TQP35" s="7"/>
      <c r="TQQ35" s="7"/>
      <c r="TQR35" s="7"/>
      <c r="TQS35" s="7"/>
      <c r="TQT35" s="7"/>
      <c r="TQU35" s="7"/>
      <c r="TQV35" s="7"/>
      <c r="TQW35" s="7"/>
      <c r="TQX35" s="7"/>
      <c r="TQY35" s="7"/>
      <c r="TQZ35" s="7"/>
      <c r="TRA35" s="7"/>
      <c r="TRB35" s="7"/>
      <c r="TRC35" s="7"/>
      <c r="TRD35" s="7"/>
      <c r="TRE35" s="7"/>
      <c r="TRF35" s="7"/>
      <c r="TRG35" s="7"/>
      <c r="TRH35" s="7"/>
      <c r="TRI35" s="7"/>
      <c r="TRJ35" s="7"/>
      <c r="TRK35" s="7"/>
      <c r="TRL35" s="7"/>
      <c r="TRM35" s="7"/>
      <c r="TRN35" s="7"/>
      <c r="TRO35" s="7"/>
      <c r="TRP35" s="7"/>
      <c r="TRQ35" s="7"/>
      <c r="TRR35" s="7"/>
      <c r="TRS35" s="7"/>
      <c r="TRT35" s="7"/>
      <c r="TRU35" s="7"/>
      <c r="TRV35" s="7"/>
      <c r="TRW35" s="7"/>
      <c r="TRX35" s="7"/>
      <c r="TRY35" s="7"/>
      <c r="TRZ35" s="7"/>
      <c r="TSA35" s="7"/>
      <c r="TSB35" s="7"/>
      <c r="TSC35" s="7"/>
      <c r="TSD35" s="7"/>
      <c r="TSE35" s="7"/>
      <c r="TSF35" s="7"/>
      <c r="TSG35" s="7"/>
      <c r="TSH35" s="7"/>
      <c r="TSI35" s="7"/>
      <c r="TSJ35" s="7"/>
      <c r="TSK35" s="7"/>
      <c r="TSL35" s="7"/>
      <c r="TSM35" s="7"/>
      <c r="TSN35" s="7"/>
      <c r="TSO35" s="7"/>
      <c r="TSP35" s="7"/>
      <c r="TSQ35" s="7"/>
      <c r="TSR35" s="7"/>
      <c r="TSS35" s="7"/>
      <c r="TST35" s="7"/>
      <c r="TSU35" s="7"/>
      <c r="TSV35" s="7"/>
      <c r="TSW35" s="7"/>
      <c r="TSX35" s="7"/>
      <c r="TSY35" s="7"/>
      <c r="TSZ35" s="7"/>
      <c r="TTA35" s="7"/>
      <c r="TTB35" s="7"/>
      <c r="TTC35" s="7"/>
      <c r="TTD35" s="7"/>
      <c r="TTE35" s="7"/>
      <c r="TTF35" s="7"/>
      <c r="TTG35" s="7"/>
      <c r="TTH35" s="7"/>
      <c r="TTI35" s="7"/>
      <c r="TTJ35" s="7"/>
      <c r="TTK35" s="7"/>
      <c r="TTL35" s="7"/>
      <c r="TTM35" s="7"/>
      <c r="TTN35" s="7"/>
      <c r="TTO35" s="7"/>
      <c r="TTP35" s="7"/>
      <c r="TTQ35" s="7"/>
      <c r="TTR35" s="7"/>
      <c r="TTS35" s="7"/>
      <c r="TTT35" s="7"/>
      <c r="TTU35" s="7"/>
      <c r="TTV35" s="7"/>
      <c r="TTW35" s="7"/>
      <c r="TTX35" s="7"/>
      <c r="TTY35" s="7"/>
      <c r="TTZ35" s="7"/>
      <c r="TUA35" s="7"/>
      <c r="TUB35" s="7"/>
      <c r="TUC35" s="7"/>
      <c r="TUD35" s="7"/>
      <c r="TUE35" s="7"/>
      <c r="TUF35" s="7"/>
      <c r="TUG35" s="7"/>
      <c r="TUH35" s="7"/>
      <c r="TUI35" s="7"/>
      <c r="TUJ35" s="7"/>
      <c r="TUK35" s="7"/>
      <c r="TUL35" s="7"/>
      <c r="TUM35" s="7"/>
      <c r="TUN35" s="7"/>
      <c r="TUO35" s="7"/>
      <c r="TUP35" s="7"/>
      <c r="TUQ35" s="7"/>
      <c r="TUR35" s="7"/>
      <c r="TUS35" s="7"/>
      <c r="TUT35" s="7"/>
      <c r="TUU35" s="7"/>
      <c r="TUV35" s="7"/>
      <c r="TUW35" s="7"/>
      <c r="TUX35" s="7"/>
      <c r="TUY35" s="7"/>
      <c r="TUZ35" s="7"/>
      <c r="TVA35" s="7"/>
      <c r="TVB35" s="7"/>
      <c r="TVC35" s="7"/>
      <c r="TVD35" s="7"/>
      <c r="TVE35" s="7"/>
      <c r="TVF35" s="7"/>
      <c r="TVG35" s="7"/>
      <c r="TVH35" s="7"/>
      <c r="TVI35" s="7"/>
      <c r="TVJ35" s="7"/>
      <c r="TVK35" s="7"/>
      <c r="TVL35" s="7"/>
      <c r="TVM35" s="7"/>
      <c r="TVN35" s="7"/>
      <c r="TVO35" s="7"/>
      <c r="TVP35" s="7"/>
      <c r="TVQ35" s="7"/>
      <c r="TVR35" s="7"/>
      <c r="TVS35" s="7"/>
      <c r="TVT35" s="7"/>
      <c r="TVU35" s="7"/>
      <c r="TVV35" s="7"/>
      <c r="TVW35" s="7"/>
      <c r="TVX35" s="7"/>
      <c r="TVY35" s="7"/>
      <c r="TVZ35" s="7"/>
      <c r="TWA35" s="7"/>
      <c r="TWB35" s="7"/>
      <c r="TWC35" s="7"/>
      <c r="TWD35" s="7"/>
      <c r="TWE35" s="7"/>
      <c r="TWF35" s="7"/>
      <c r="TWG35" s="7"/>
      <c r="TWH35" s="7"/>
      <c r="TWI35" s="7"/>
      <c r="TWJ35" s="7"/>
      <c r="TWK35" s="7"/>
      <c r="TWL35" s="7"/>
      <c r="TWM35" s="7"/>
      <c r="TWN35" s="7"/>
      <c r="TWO35" s="7"/>
      <c r="TWP35" s="7"/>
      <c r="TWQ35" s="7"/>
      <c r="TWR35" s="7"/>
      <c r="TWS35" s="7"/>
      <c r="TWT35" s="7"/>
      <c r="TWU35" s="7"/>
      <c r="TWV35" s="7"/>
      <c r="TWW35" s="7"/>
      <c r="TWX35" s="7"/>
      <c r="TWY35" s="7"/>
      <c r="TWZ35" s="7"/>
      <c r="TXA35" s="7"/>
      <c r="TXB35" s="7"/>
      <c r="TXC35" s="7"/>
      <c r="TXD35" s="7"/>
      <c r="TXE35" s="7"/>
      <c r="TXF35" s="7"/>
      <c r="TXG35" s="7"/>
      <c r="TXH35" s="7"/>
      <c r="TXI35" s="7"/>
      <c r="TXJ35" s="7"/>
      <c r="TXK35" s="7"/>
      <c r="TXL35" s="7"/>
      <c r="TXM35" s="7"/>
      <c r="TXN35" s="7"/>
      <c r="TXO35" s="7"/>
      <c r="TXP35" s="7"/>
      <c r="TXQ35" s="7"/>
      <c r="TXR35" s="7"/>
      <c r="TXS35" s="7"/>
      <c r="TXT35" s="7"/>
      <c r="TXU35" s="7"/>
      <c r="TXV35" s="7"/>
      <c r="TXW35" s="7"/>
      <c r="TXX35" s="7"/>
      <c r="TXY35" s="7"/>
      <c r="TXZ35" s="7"/>
      <c r="TYA35" s="7"/>
      <c r="TYB35" s="7"/>
      <c r="TYC35" s="7"/>
      <c r="TYD35" s="7"/>
      <c r="TYE35" s="7"/>
      <c r="TYF35" s="7"/>
      <c r="TYG35" s="7"/>
      <c r="TYH35" s="7"/>
      <c r="TYI35" s="7"/>
      <c r="TYJ35" s="7"/>
      <c r="TYK35" s="7"/>
      <c r="TYL35" s="7"/>
      <c r="TYM35" s="7"/>
      <c r="TYN35" s="7"/>
      <c r="TYO35" s="7"/>
      <c r="TYP35" s="7"/>
      <c r="TYQ35" s="7"/>
      <c r="TYR35" s="7"/>
      <c r="TYS35" s="7"/>
      <c r="TYT35" s="7"/>
      <c r="TYU35" s="7"/>
      <c r="TYV35" s="7"/>
      <c r="TYW35" s="7"/>
      <c r="TYX35" s="7"/>
      <c r="TYY35" s="7"/>
      <c r="TYZ35" s="7"/>
      <c r="TZA35" s="7"/>
      <c r="TZB35" s="7"/>
      <c r="TZC35" s="7"/>
      <c r="TZD35" s="7"/>
      <c r="TZE35" s="7"/>
      <c r="TZF35" s="7"/>
      <c r="TZG35" s="7"/>
      <c r="TZH35" s="7"/>
      <c r="TZI35" s="7"/>
      <c r="TZJ35" s="7"/>
      <c r="TZK35" s="7"/>
      <c r="TZL35" s="7"/>
      <c r="TZM35" s="7"/>
      <c r="TZN35" s="7"/>
      <c r="TZO35" s="7"/>
      <c r="TZP35" s="7"/>
      <c r="TZQ35" s="7"/>
      <c r="TZR35" s="7"/>
      <c r="TZS35" s="7"/>
      <c r="TZT35" s="7"/>
      <c r="TZU35" s="7"/>
      <c r="TZV35" s="7"/>
      <c r="TZW35" s="7"/>
      <c r="TZX35" s="7"/>
      <c r="TZY35" s="7"/>
      <c r="TZZ35" s="7"/>
      <c r="UAA35" s="7"/>
      <c r="UAB35" s="7"/>
      <c r="UAC35" s="7"/>
      <c r="UAD35" s="7"/>
      <c r="UAE35" s="7"/>
      <c r="UAF35" s="7"/>
      <c r="UAG35" s="7"/>
      <c r="UAH35" s="7"/>
      <c r="UAI35" s="7"/>
      <c r="UAJ35" s="7"/>
      <c r="UAK35" s="7"/>
      <c r="UAL35" s="7"/>
      <c r="UAM35" s="7"/>
      <c r="UAN35" s="7"/>
      <c r="UAO35" s="7"/>
      <c r="UAP35" s="7"/>
      <c r="UAQ35" s="7"/>
      <c r="UAR35" s="7"/>
      <c r="UAS35" s="7"/>
      <c r="UAT35" s="7"/>
      <c r="UAU35" s="7"/>
      <c r="UAV35" s="7"/>
      <c r="UAW35" s="7"/>
      <c r="UAX35" s="7"/>
      <c r="UAY35" s="7"/>
      <c r="UAZ35" s="7"/>
      <c r="UBA35" s="7"/>
      <c r="UBB35" s="7"/>
      <c r="UBC35" s="7"/>
      <c r="UBD35" s="7"/>
      <c r="UBE35" s="7"/>
      <c r="UBF35" s="7"/>
      <c r="UBG35" s="7"/>
      <c r="UBH35" s="7"/>
      <c r="UBI35" s="7"/>
      <c r="UBJ35" s="7"/>
      <c r="UBK35" s="7"/>
      <c r="UBL35" s="7"/>
      <c r="UBM35" s="7"/>
      <c r="UBN35" s="7"/>
      <c r="UBO35" s="7"/>
      <c r="UBP35" s="7"/>
      <c r="UBQ35" s="7"/>
      <c r="UBR35" s="7"/>
      <c r="UBS35" s="7"/>
      <c r="UBT35" s="7"/>
      <c r="UBU35" s="7"/>
      <c r="UBV35" s="7"/>
      <c r="UBW35" s="7"/>
      <c r="UBX35" s="7"/>
      <c r="UBY35" s="7"/>
      <c r="UBZ35" s="7"/>
      <c r="UCA35" s="7"/>
      <c r="UCB35" s="7"/>
      <c r="UCC35" s="7"/>
      <c r="UCD35" s="7"/>
      <c r="UCE35" s="7"/>
      <c r="UCF35" s="7"/>
      <c r="UCG35" s="7"/>
      <c r="UCH35" s="7"/>
      <c r="UCI35" s="7"/>
      <c r="UCJ35" s="7"/>
      <c r="UCK35" s="7"/>
      <c r="UCL35" s="7"/>
      <c r="UCM35" s="7"/>
      <c r="UCN35" s="7"/>
      <c r="UCO35" s="7"/>
      <c r="UCP35" s="7"/>
      <c r="UCQ35" s="7"/>
      <c r="UCR35" s="7"/>
      <c r="UCS35" s="7"/>
      <c r="UCT35" s="7"/>
      <c r="UCU35" s="7"/>
      <c r="UCV35" s="7"/>
      <c r="UCW35" s="7"/>
      <c r="UCX35" s="7"/>
      <c r="UCY35" s="7"/>
      <c r="UCZ35" s="7"/>
      <c r="UDA35" s="7"/>
      <c r="UDB35" s="7"/>
      <c r="UDC35" s="7"/>
      <c r="UDD35" s="7"/>
      <c r="UDE35" s="7"/>
      <c r="UDF35" s="7"/>
      <c r="UDG35" s="7"/>
      <c r="UDH35" s="7"/>
      <c r="UDI35" s="7"/>
      <c r="UDJ35" s="7"/>
      <c r="UDK35" s="7"/>
      <c r="UDL35" s="7"/>
      <c r="UDM35" s="7"/>
      <c r="UDN35" s="7"/>
      <c r="UDO35" s="7"/>
      <c r="UDP35" s="7"/>
      <c r="UDQ35" s="7"/>
      <c r="UDR35" s="7"/>
      <c r="UDS35" s="7"/>
      <c r="UDT35" s="7"/>
      <c r="UDU35" s="7"/>
      <c r="UDV35" s="7"/>
      <c r="UDW35" s="7"/>
      <c r="UDX35" s="7"/>
      <c r="UDY35" s="7"/>
      <c r="UDZ35" s="7"/>
      <c r="UEA35" s="7"/>
      <c r="UEB35" s="7"/>
      <c r="UEC35" s="7"/>
      <c r="UED35" s="7"/>
      <c r="UEE35" s="7"/>
      <c r="UEF35" s="7"/>
      <c r="UEG35" s="7"/>
      <c r="UEH35" s="7"/>
      <c r="UEI35" s="7"/>
      <c r="UEJ35" s="7"/>
      <c r="UEK35" s="7"/>
      <c r="UEL35" s="7"/>
      <c r="UEM35" s="7"/>
      <c r="UEN35" s="7"/>
      <c r="UEO35" s="7"/>
      <c r="UEP35" s="7"/>
      <c r="UEQ35" s="7"/>
      <c r="UER35" s="7"/>
      <c r="UES35" s="7"/>
      <c r="UET35" s="7"/>
      <c r="UEU35" s="7"/>
      <c r="UEV35" s="7"/>
      <c r="UEW35" s="7"/>
      <c r="UEX35" s="7"/>
      <c r="UEY35" s="7"/>
      <c r="UEZ35" s="7"/>
      <c r="UFA35" s="7"/>
      <c r="UFB35" s="7"/>
      <c r="UFC35" s="7"/>
      <c r="UFD35" s="7"/>
      <c r="UFE35" s="7"/>
      <c r="UFF35" s="7"/>
      <c r="UFG35" s="7"/>
      <c r="UFH35" s="7"/>
      <c r="UFI35" s="7"/>
      <c r="UFJ35" s="7"/>
      <c r="UFK35" s="7"/>
      <c r="UFL35" s="7"/>
      <c r="UFM35" s="7"/>
      <c r="UFN35" s="7"/>
      <c r="UFO35" s="7"/>
      <c r="UFP35" s="7"/>
      <c r="UFQ35" s="7"/>
      <c r="UFR35" s="7"/>
      <c r="UFS35" s="7"/>
      <c r="UFT35" s="7"/>
      <c r="UFU35" s="7"/>
      <c r="UFV35" s="7"/>
      <c r="UFW35" s="7"/>
      <c r="UFX35" s="7"/>
      <c r="UFY35" s="7"/>
      <c r="UFZ35" s="7"/>
      <c r="UGA35" s="7"/>
      <c r="UGB35" s="7"/>
      <c r="UGC35" s="7"/>
      <c r="UGD35" s="7"/>
      <c r="UGE35" s="7"/>
      <c r="UGF35" s="7"/>
      <c r="UGG35" s="7"/>
      <c r="UGH35" s="7"/>
      <c r="UGI35" s="7"/>
      <c r="UGJ35" s="7"/>
      <c r="UGK35" s="7"/>
      <c r="UGL35" s="7"/>
      <c r="UGM35" s="7"/>
      <c r="UGN35" s="7"/>
      <c r="UGO35" s="7"/>
      <c r="UGP35" s="7"/>
      <c r="UGQ35" s="7"/>
      <c r="UGR35" s="7"/>
      <c r="UGS35" s="7"/>
      <c r="UGT35" s="7"/>
      <c r="UGU35" s="7"/>
      <c r="UGV35" s="7"/>
      <c r="UGW35" s="7"/>
      <c r="UGX35" s="7"/>
      <c r="UGY35" s="7"/>
      <c r="UGZ35" s="7"/>
      <c r="UHA35" s="7"/>
      <c r="UHB35" s="7"/>
      <c r="UHC35" s="7"/>
      <c r="UHD35" s="7"/>
      <c r="UHE35" s="7"/>
      <c r="UHF35" s="7"/>
      <c r="UHG35" s="7"/>
      <c r="UHH35" s="7"/>
      <c r="UHI35" s="7"/>
      <c r="UHJ35" s="7"/>
      <c r="UHK35" s="7"/>
      <c r="UHL35" s="7"/>
      <c r="UHM35" s="7"/>
      <c r="UHN35" s="7"/>
      <c r="UHO35" s="7"/>
      <c r="UHP35" s="7"/>
      <c r="UHQ35" s="7"/>
      <c r="UHR35" s="7"/>
      <c r="UHS35" s="7"/>
      <c r="UHT35" s="7"/>
      <c r="UHU35" s="7"/>
      <c r="UHV35" s="7"/>
      <c r="UHW35" s="7"/>
      <c r="UHX35" s="7"/>
      <c r="UHY35" s="7"/>
      <c r="UHZ35" s="7"/>
      <c r="UIA35" s="7"/>
      <c r="UIB35" s="7"/>
      <c r="UIC35" s="7"/>
      <c r="UID35" s="7"/>
      <c r="UIE35" s="7"/>
      <c r="UIF35" s="7"/>
      <c r="UIG35" s="7"/>
      <c r="UIH35" s="7"/>
      <c r="UII35" s="7"/>
      <c r="UIJ35" s="7"/>
      <c r="UIK35" s="7"/>
      <c r="UIL35" s="7"/>
      <c r="UIM35" s="7"/>
      <c r="UIN35" s="7"/>
      <c r="UIO35" s="7"/>
      <c r="UIP35" s="7"/>
      <c r="UIQ35" s="7"/>
      <c r="UIR35" s="7"/>
      <c r="UIS35" s="7"/>
      <c r="UIT35" s="7"/>
      <c r="UIU35" s="7"/>
      <c r="UIV35" s="7"/>
      <c r="UIW35" s="7"/>
      <c r="UIX35" s="7"/>
      <c r="UIY35" s="7"/>
      <c r="UIZ35" s="7"/>
      <c r="UJA35" s="7"/>
      <c r="UJB35" s="7"/>
      <c r="UJC35" s="7"/>
      <c r="UJD35" s="7"/>
      <c r="UJE35" s="7"/>
      <c r="UJF35" s="7"/>
      <c r="UJG35" s="7"/>
      <c r="UJH35" s="7"/>
      <c r="UJI35" s="7"/>
      <c r="UJJ35" s="7"/>
      <c r="UJK35" s="7"/>
      <c r="UJL35" s="7"/>
      <c r="UJM35" s="7"/>
      <c r="UJN35" s="7"/>
      <c r="UJO35" s="7"/>
      <c r="UJP35" s="7"/>
      <c r="UJQ35" s="7"/>
      <c r="UJR35" s="7"/>
      <c r="UJS35" s="7"/>
      <c r="UJT35" s="7"/>
      <c r="UJU35" s="7"/>
      <c r="UJV35" s="7"/>
      <c r="UJW35" s="7"/>
      <c r="UJX35" s="7"/>
      <c r="UJY35" s="7"/>
      <c r="UJZ35" s="7"/>
      <c r="UKA35" s="7"/>
      <c r="UKB35" s="7"/>
      <c r="UKC35" s="7"/>
      <c r="UKD35" s="7"/>
      <c r="UKE35" s="7"/>
      <c r="UKF35" s="7"/>
      <c r="UKG35" s="7"/>
      <c r="UKH35" s="7"/>
      <c r="UKI35" s="7"/>
      <c r="UKJ35" s="7"/>
      <c r="UKK35" s="7"/>
      <c r="UKL35" s="7"/>
      <c r="UKM35" s="7"/>
      <c r="UKN35" s="7"/>
      <c r="UKO35" s="7"/>
      <c r="UKP35" s="7"/>
      <c r="UKQ35" s="7"/>
      <c r="UKR35" s="7"/>
      <c r="UKS35" s="7"/>
      <c r="UKT35" s="7"/>
      <c r="UKU35" s="7"/>
      <c r="UKV35" s="7"/>
      <c r="UKW35" s="7"/>
      <c r="UKX35" s="7"/>
      <c r="UKY35" s="7"/>
      <c r="UKZ35" s="7"/>
      <c r="ULA35" s="7"/>
      <c r="ULB35" s="7"/>
      <c r="ULC35" s="7"/>
      <c r="ULD35" s="7"/>
      <c r="ULE35" s="7"/>
      <c r="ULF35" s="7"/>
      <c r="ULG35" s="7"/>
      <c r="ULH35" s="7"/>
      <c r="ULI35" s="7"/>
      <c r="ULJ35" s="7"/>
      <c r="ULK35" s="7"/>
      <c r="ULL35" s="7"/>
      <c r="ULM35" s="7"/>
      <c r="ULN35" s="7"/>
      <c r="ULO35" s="7"/>
      <c r="ULP35" s="7"/>
      <c r="ULQ35" s="7"/>
      <c r="ULR35" s="7"/>
      <c r="ULS35" s="7"/>
      <c r="ULT35" s="7"/>
      <c r="ULU35" s="7"/>
      <c r="ULV35" s="7"/>
      <c r="ULW35" s="7"/>
      <c r="ULX35" s="7"/>
      <c r="ULY35" s="7"/>
      <c r="ULZ35" s="7"/>
      <c r="UMA35" s="7"/>
      <c r="UMB35" s="7"/>
      <c r="UMC35" s="7"/>
      <c r="UMD35" s="7"/>
      <c r="UME35" s="7"/>
      <c r="UMF35" s="7"/>
      <c r="UMG35" s="7"/>
      <c r="UMH35" s="7"/>
      <c r="UMI35" s="7"/>
      <c r="UMJ35" s="7"/>
      <c r="UMK35" s="7"/>
      <c r="UML35" s="7"/>
      <c r="UMM35" s="7"/>
      <c r="UMN35" s="7"/>
      <c r="UMO35" s="7"/>
      <c r="UMP35" s="7"/>
      <c r="UMQ35" s="7"/>
      <c r="UMR35" s="7"/>
      <c r="UMS35" s="7"/>
      <c r="UMT35" s="7"/>
      <c r="UMU35" s="7"/>
      <c r="UMV35" s="7"/>
      <c r="UMW35" s="7"/>
      <c r="UMX35" s="7"/>
      <c r="UMY35" s="7"/>
      <c r="UMZ35" s="7"/>
      <c r="UNA35" s="7"/>
      <c r="UNB35" s="7"/>
      <c r="UNC35" s="7"/>
      <c r="UND35" s="7"/>
      <c r="UNE35" s="7"/>
      <c r="UNF35" s="7"/>
      <c r="UNG35" s="7"/>
      <c r="UNH35" s="7"/>
      <c r="UNI35" s="7"/>
      <c r="UNJ35" s="7"/>
      <c r="UNK35" s="7"/>
      <c r="UNL35" s="7"/>
      <c r="UNM35" s="7"/>
      <c r="UNN35" s="7"/>
      <c r="UNO35" s="7"/>
      <c r="UNP35" s="7"/>
      <c r="UNQ35" s="7"/>
      <c r="UNR35" s="7"/>
      <c r="UNS35" s="7"/>
      <c r="UNT35" s="7"/>
      <c r="UNU35" s="7"/>
      <c r="UNV35" s="7"/>
      <c r="UNW35" s="7"/>
      <c r="UNX35" s="7"/>
      <c r="UNY35" s="7"/>
      <c r="UNZ35" s="7"/>
      <c r="UOA35" s="7"/>
      <c r="UOB35" s="7"/>
      <c r="UOC35" s="7"/>
      <c r="UOD35" s="7"/>
      <c r="UOE35" s="7"/>
      <c r="UOF35" s="7"/>
      <c r="UOG35" s="7"/>
      <c r="UOH35" s="7"/>
      <c r="UOI35" s="7"/>
      <c r="UOJ35" s="7"/>
      <c r="UOK35" s="7"/>
      <c r="UOL35" s="7"/>
      <c r="UOM35" s="7"/>
      <c r="UON35" s="7"/>
      <c r="UOO35" s="7"/>
      <c r="UOP35" s="7"/>
      <c r="UOQ35" s="7"/>
      <c r="UOR35" s="7"/>
      <c r="UOS35" s="7"/>
      <c r="UOT35" s="7"/>
      <c r="UOU35" s="7"/>
      <c r="UOV35" s="7"/>
      <c r="UOW35" s="7"/>
      <c r="UOX35" s="7"/>
      <c r="UOY35" s="7"/>
      <c r="UOZ35" s="7"/>
      <c r="UPA35" s="7"/>
      <c r="UPB35" s="7"/>
      <c r="UPC35" s="7"/>
      <c r="UPD35" s="7"/>
      <c r="UPE35" s="7"/>
      <c r="UPF35" s="7"/>
      <c r="UPG35" s="7"/>
      <c r="UPH35" s="7"/>
      <c r="UPI35" s="7"/>
      <c r="UPJ35" s="7"/>
      <c r="UPK35" s="7"/>
      <c r="UPL35" s="7"/>
      <c r="UPM35" s="7"/>
      <c r="UPN35" s="7"/>
      <c r="UPO35" s="7"/>
      <c r="UPP35" s="7"/>
      <c r="UPQ35" s="7"/>
      <c r="UPR35" s="7"/>
      <c r="UPS35" s="7"/>
      <c r="UPT35" s="7"/>
      <c r="UPU35" s="7"/>
      <c r="UPV35" s="7"/>
      <c r="UPW35" s="7"/>
      <c r="UPX35" s="7"/>
      <c r="UPY35" s="7"/>
      <c r="UPZ35" s="7"/>
      <c r="UQA35" s="7"/>
      <c r="UQB35" s="7"/>
      <c r="UQC35" s="7"/>
      <c r="UQD35" s="7"/>
      <c r="UQE35" s="7"/>
      <c r="UQF35" s="7"/>
      <c r="UQG35" s="7"/>
      <c r="UQH35" s="7"/>
      <c r="UQI35" s="7"/>
      <c r="UQJ35" s="7"/>
      <c r="UQK35" s="7"/>
      <c r="UQL35" s="7"/>
      <c r="UQM35" s="7"/>
      <c r="UQN35" s="7"/>
      <c r="UQO35" s="7"/>
      <c r="UQP35" s="7"/>
      <c r="UQQ35" s="7"/>
      <c r="UQR35" s="7"/>
      <c r="UQS35" s="7"/>
      <c r="UQT35" s="7"/>
      <c r="UQU35" s="7"/>
      <c r="UQV35" s="7"/>
      <c r="UQW35" s="7"/>
      <c r="UQX35" s="7"/>
      <c r="UQY35" s="7"/>
      <c r="UQZ35" s="7"/>
      <c r="URA35" s="7"/>
      <c r="URB35" s="7"/>
      <c r="URC35" s="7"/>
      <c r="URD35" s="7"/>
      <c r="URE35" s="7"/>
      <c r="URF35" s="7"/>
      <c r="URG35" s="7"/>
      <c r="URH35" s="7"/>
      <c r="URI35" s="7"/>
      <c r="URJ35" s="7"/>
      <c r="URK35" s="7"/>
      <c r="URL35" s="7"/>
      <c r="URM35" s="7"/>
      <c r="URN35" s="7"/>
      <c r="URO35" s="7"/>
      <c r="URP35" s="7"/>
      <c r="URQ35" s="7"/>
      <c r="URR35" s="7"/>
      <c r="URS35" s="7"/>
      <c r="URT35" s="7"/>
      <c r="URU35" s="7"/>
      <c r="URV35" s="7"/>
      <c r="URW35" s="7"/>
      <c r="URX35" s="7"/>
      <c r="URY35" s="7"/>
      <c r="URZ35" s="7"/>
      <c r="USA35" s="7"/>
      <c r="USB35" s="7"/>
      <c r="USC35" s="7"/>
      <c r="USD35" s="7"/>
      <c r="USE35" s="7"/>
      <c r="USF35" s="7"/>
      <c r="USG35" s="7"/>
      <c r="USH35" s="7"/>
      <c r="USI35" s="7"/>
      <c r="USJ35" s="7"/>
      <c r="USK35" s="7"/>
      <c r="USL35" s="7"/>
      <c r="USM35" s="7"/>
      <c r="USN35" s="7"/>
      <c r="USO35" s="7"/>
      <c r="USP35" s="7"/>
      <c r="USQ35" s="7"/>
      <c r="USR35" s="7"/>
      <c r="USS35" s="7"/>
      <c r="UST35" s="7"/>
      <c r="USU35" s="7"/>
      <c r="USV35" s="7"/>
      <c r="USW35" s="7"/>
      <c r="USX35" s="7"/>
      <c r="USY35" s="7"/>
      <c r="USZ35" s="7"/>
      <c r="UTA35" s="7"/>
      <c r="UTB35" s="7"/>
      <c r="UTC35" s="7"/>
      <c r="UTD35" s="7"/>
      <c r="UTE35" s="7"/>
      <c r="UTF35" s="7"/>
      <c r="UTG35" s="7"/>
      <c r="UTH35" s="7"/>
      <c r="UTI35" s="7"/>
      <c r="UTJ35" s="7"/>
      <c r="UTK35" s="7"/>
      <c r="UTL35" s="7"/>
      <c r="UTM35" s="7"/>
      <c r="UTN35" s="7"/>
      <c r="UTO35" s="7"/>
      <c r="UTP35" s="7"/>
      <c r="UTQ35" s="7"/>
      <c r="UTR35" s="7"/>
      <c r="UTS35" s="7"/>
      <c r="UTT35" s="7"/>
      <c r="UTU35" s="7"/>
      <c r="UTV35" s="7"/>
      <c r="UTW35" s="7"/>
      <c r="UTX35" s="7"/>
      <c r="UTY35" s="7"/>
      <c r="UTZ35" s="7"/>
      <c r="UUA35" s="7"/>
      <c r="UUB35" s="7"/>
      <c r="UUC35" s="7"/>
      <c r="UUD35" s="7"/>
      <c r="UUE35" s="7"/>
      <c r="UUF35" s="7"/>
      <c r="UUG35" s="7"/>
      <c r="UUH35" s="7"/>
      <c r="UUI35" s="7"/>
      <c r="UUJ35" s="7"/>
      <c r="UUK35" s="7"/>
      <c r="UUL35" s="7"/>
      <c r="UUM35" s="7"/>
      <c r="UUN35" s="7"/>
      <c r="UUO35" s="7"/>
      <c r="UUP35" s="7"/>
      <c r="UUQ35" s="7"/>
      <c r="UUR35" s="7"/>
      <c r="UUS35" s="7"/>
      <c r="UUT35" s="7"/>
      <c r="UUU35" s="7"/>
      <c r="UUV35" s="7"/>
      <c r="UUW35" s="7"/>
      <c r="UUX35" s="7"/>
      <c r="UUY35" s="7"/>
      <c r="UUZ35" s="7"/>
      <c r="UVA35" s="7"/>
      <c r="UVB35" s="7"/>
      <c r="UVC35" s="7"/>
      <c r="UVD35" s="7"/>
      <c r="UVE35" s="7"/>
      <c r="UVF35" s="7"/>
      <c r="UVG35" s="7"/>
      <c r="UVH35" s="7"/>
      <c r="UVI35" s="7"/>
      <c r="UVJ35" s="7"/>
      <c r="UVK35" s="7"/>
      <c r="UVL35" s="7"/>
      <c r="UVM35" s="7"/>
      <c r="UVN35" s="7"/>
      <c r="UVO35" s="7"/>
      <c r="UVP35" s="7"/>
      <c r="UVQ35" s="7"/>
      <c r="UVR35" s="7"/>
      <c r="UVS35" s="7"/>
      <c r="UVT35" s="7"/>
      <c r="UVU35" s="7"/>
      <c r="UVV35" s="7"/>
      <c r="UVW35" s="7"/>
      <c r="UVX35" s="7"/>
      <c r="UVY35" s="7"/>
      <c r="UVZ35" s="7"/>
      <c r="UWA35" s="7"/>
      <c r="UWB35" s="7"/>
      <c r="UWC35" s="7"/>
      <c r="UWD35" s="7"/>
      <c r="UWE35" s="7"/>
      <c r="UWF35" s="7"/>
      <c r="UWG35" s="7"/>
      <c r="UWH35" s="7"/>
      <c r="UWI35" s="7"/>
      <c r="UWJ35" s="7"/>
      <c r="UWK35" s="7"/>
      <c r="UWL35" s="7"/>
      <c r="UWM35" s="7"/>
      <c r="UWN35" s="7"/>
      <c r="UWO35" s="7"/>
      <c r="UWP35" s="7"/>
      <c r="UWQ35" s="7"/>
      <c r="UWR35" s="7"/>
      <c r="UWS35" s="7"/>
      <c r="UWT35" s="7"/>
      <c r="UWU35" s="7"/>
      <c r="UWV35" s="7"/>
      <c r="UWW35" s="7"/>
      <c r="UWX35" s="7"/>
      <c r="UWY35" s="7"/>
      <c r="UWZ35" s="7"/>
      <c r="UXA35" s="7"/>
      <c r="UXB35" s="7"/>
      <c r="UXC35" s="7"/>
      <c r="UXD35" s="7"/>
      <c r="UXE35" s="7"/>
      <c r="UXF35" s="7"/>
      <c r="UXG35" s="7"/>
      <c r="UXH35" s="7"/>
      <c r="UXI35" s="7"/>
      <c r="UXJ35" s="7"/>
      <c r="UXK35" s="7"/>
      <c r="UXL35" s="7"/>
      <c r="UXM35" s="7"/>
      <c r="UXN35" s="7"/>
      <c r="UXO35" s="7"/>
      <c r="UXP35" s="7"/>
      <c r="UXQ35" s="7"/>
      <c r="UXR35" s="7"/>
      <c r="UXS35" s="7"/>
      <c r="UXT35" s="7"/>
      <c r="UXU35" s="7"/>
      <c r="UXV35" s="7"/>
      <c r="UXW35" s="7"/>
      <c r="UXX35" s="7"/>
      <c r="UXY35" s="7"/>
      <c r="UXZ35" s="7"/>
      <c r="UYA35" s="7"/>
      <c r="UYB35" s="7"/>
      <c r="UYC35" s="7"/>
      <c r="UYD35" s="7"/>
      <c r="UYE35" s="7"/>
      <c r="UYF35" s="7"/>
      <c r="UYG35" s="7"/>
      <c r="UYH35" s="7"/>
      <c r="UYI35" s="7"/>
      <c r="UYJ35" s="7"/>
      <c r="UYK35" s="7"/>
      <c r="UYL35" s="7"/>
      <c r="UYM35" s="7"/>
      <c r="UYN35" s="7"/>
      <c r="UYO35" s="7"/>
      <c r="UYP35" s="7"/>
      <c r="UYQ35" s="7"/>
      <c r="UYR35" s="7"/>
      <c r="UYS35" s="7"/>
      <c r="UYT35" s="7"/>
      <c r="UYU35" s="7"/>
      <c r="UYV35" s="7"/>
      <c r="UYW35" s="7"/>
      <c r="UYX35" s="7"/>
      <c r="UYY35" s="7"/>
      <c r="UYZ35" s="7"/>
      <c r="UZA35" s="7"/>
      <c r="UZB35" s="7"/>
      <c r="UZC35" s="7"/>
      <c r="UZD35" s="7"/>
      <c r="UZE35" s="7"/>
      <c r="UZF35" s="7"/>
      <c r="UZG35" s="7"/>
      <c r="UZH35" s="7"/>
      <c r="UZI35" s="7"/>
      <c r="UZJ35" s="7"/>
      <c r="UZK35" s="7"/>
      <c r="UZL35" s="7"/>
      <c r="UZM35" s="7"/>
      <c r="UZN35" s="7"/>
      <c r="UZO35" s="7"/>
      <c r="UZP35" s="7"/>
      <c r="UZQ35" s="7"/>
      <c r="UZR35" s="7"/>
      <c r="UZS35" s="7"/>
      <c r="UZT35" s="7"/>
      <c r="UZU35" s="7"/>
      <c r="UZV35" s="7"/>
      <c r="UZW35" s="7"/>
      <c r="UZX35" s="7"/>
      <c r="UZY35" s="7"/>
      <c r="UZZ35" s="7"/>
      <c r="VAA35" s="7"/>
      <c r="VAB35" s="7"/>
      <c r="VAC35" s="7"/>
      <c r="VAD35" s="7"/>
      <c r="VAE35" s="7"/>
      <c r="VAF35" s="7"/>
      <c r="VAG35" s="7"/>
      <c r="VAH35" s="7"/>
      <c r="VAI35" s="7"/>
      <c r="VAJ35" s="7"/>
      <c r="VAK35" s="7"/>
      <c r="VAL35" s="7"/>
      <c r="VAM35" s="7"/>
      <c r="VAN35" s="7"/>
      <c r="VAO35" s="7"/>
      <c r="VAP35" s="7"/>
      <c r="VAQ35" s="7"/>
      <c r="VAR35" s="7"/>
      <c r="VAS35" s="7"/>
      <c r="VAT35" s="7"/>
      <c r="VAU35" s="7"/>
      <c r="VAV35" s="7"/>
      <c r="VAW35" s="7"/>
      <c r="VAX35" s="7"/>
      <c r="VAY35" s="7"/>
      <c r="VAZ35" s="7"/>
      <c r="VBA35" s="7"/>
      <c r="VBB35" s="7"/>
      <c r="VBC35" s="7"/>
      <c r="VBD35" s="7"/>
      <c r="VBE35" s="7"/>
      <c r="VBF35" s="7"/>
      <c r="VBG35" s="7"/>
      <c r="VBH35" s="7"/>
      <c r="VBI35" s="7"/>
      <c r="VBJ35" s="7"/>
      <c r="VBK35" s="7"/>
      <c r="VBL35" s="7"/>
      <c r="VBM35" s="7"/>
      <c r="VBN35" s="7"/>
      <c r="VBO35" s="7"/>
      <c r="VBP35" s="7"/>
      <c r="VBQ35" s="7"/>
      <c r="VBR35" s="7"/>
      <c r="VBS35" s="7"/>
      <c r="VBT35" s="7"/>
      <c r="VBU35" s="7"/>
      <c r="VBV35" s="7"/>
      <c r="VBW35" s="7"/>
      <c r="VBX35" s="7"/>
      <c r="VBY35" s="7"/>
      <c r="VBZ35" s="7"/>
      <c r="VCA35" s="7"/>
      <c r="VCB35" s="7"/>
      <c r="VCC35" s="7"/>
      <c r="VCD35" s="7"/>
      <c r="VCE35" s="7"/>
      <c r="VCF35" s="7"/>
      <c r="VCG35" s="7"/>
      <c r="VCH35" s="7"/>
      <c r="VCI35" s="7"/>
      <c r="VCJ35" s="7"/>
      <c r="VCK35" s="7"/>
      <c r="VCL35" s="7"/>
      <c r="VCM35" s="7"/>
      <c r="VCN35" s="7"/>
      <c r="VCO35" s="7"/>
      <c r="VCP35" s="7"/>
      <c r="VCQ35" s="7"/>
      <c r="VCR35" s="7"/>
      <c r="VCS35" s="7"/>
      <c r="VCT35" s="7"/>
      <c r="VCU35" s="7"/>
      <c r="VCV35" s="7"/>
      <c r="VCW35" s="7"/>
      <c r="VCX35" s="7"/>
      <c r="VCY35" s="7"/>
      <c r="VCZ35" s="7"/>
      <c r="VDA35" s="7"/>
      <c r="VDB35" s="7"/>
      <c r="VDC35" s="7"/>
      <c r="VDD35" s="7"/>
      <c r="VDE35" s="7"/>
      <c r="VDF35" s="7"/>
      <c r="VDG35" s="7"/>
      <c r="VDH35" s="7"/>
      <c r="VDI35" s="7"/>
      <c r="VDJ35" s="7"/>
      <c r="VDK35" s="7"/>
      <c r="VDL35" s="7"/>
      <c r="VDM35" s="7"/>
      <c r="VDN35" s="7"/>
      <c r="VDO35" s="7"/>
      <c r="VDP35" s="7"/>
      <c r="VDQ35" s="7"/>
      <c r="VDR35" s="7"/>
      <c r="VDS35" s="7"/>
      <c r="VDT35" s="7"/>
      <c r="VDU35" s="7"/>
      <c r="VDV35" s="7"/>
      <c r="VDW35" s="7"/>
      <c r="VDX35" s="7"/>
      <c r="VDY35" s="7"/>
      <c r="VDZ35" s="7"/>
      <c r="VEA35" s="7"/>
      <c r="VEB35" s="7"/>
      <c r="VEC35" s="7"/>
      <c r="VED35" s="7"/>
      <c r="VEE35" s="7"/>
      <c r="VEF35" s="7"/>
      <c r="VEG35" s="7"/>
      <c r="VEH35" s="7"/>
      <c r="VEI35" s="7"/>
      <c r="VEJ35" s="7"/>
      <c r="VEK35" s="7"/>
      <c r="VEL35" s="7"/>
      <c r="VEM35" s="7"/>
      <c r="VEN35" s="7"/>
      <c r="VEO35" s="7"/>
      <c r="VEP35" s="7"/>
      <c r="VEQ35" s="7"/>
      <c r="VER35" s="7"/>
      <c r="VES35" s="7"/>
      <c r="VET35" s="7"/>
      <c r="VEU35" s="7"/>
      <c r="VEV35" s="7"/>
      <c r="VEW35" s="7"/>
      <c r="VEX35" s="7"/>
      <c r="VEY35" s="7"/>
      <c r="VEZ35" s="7"/>
      <c r="VFA35" s="7"/>
      <c r="VFB35" s="7"/>
      <c r="VFC35" s="7"/>
      <c r="VFD35" s="7"/>
      <c r="VFE35" s="7"/>
      <c r="VFF35" s="7"/>
      <c r="VFG35" s="7"/>
      <c r="VFH35" s="7"/>
      <c r="VFI35" s="7"/>
      <c r="VFJ35" s="7"/>
      <c r="VFK35" s="7"/>
      <c r="VFL35" s="7"/>
      <c r="VFM35" s="7"/>
      <c r="VFN35" s="7"/>
      <c r="VFO35" s="7"/>
      <c r="VFP35" s="7"/>
      <c r="VFQ35" s="7"/>
      <c r="VFR35" s="7"/>
      <c r="VFS35" s="7"/>
      <c r="VFT35" s="7"/>
      <c r="VFU35" s="7"/>
      <c r="VFV35" s="7"/>
      <c r="VFW35" s="7"/>
      <c r="VFX35" s="7"/>
      <c r="VFY35" s="7"/>
      <c r="VFZ35" s="7"/>
      <c r="VGA35" s="7"/>
      <c r="VGB35" s="7"/>
      <c r="VGC35" s="7"/>
      <c r="VGD35" s="7"/>
      <c r="VGE35" s="7"/>
      <c r="VGF35" s="7"/>
      <c r="VGG35" s="7"/>
      <c r="VGH35" s="7"/>
      <c r="VGI35" s="7"/>
      <c r="VGJ35" s="7"/>
      <c r="VGK35" s="7"/>
      <c r="VGL35" s="7"/>
      <c r="VGM35" s="7"/>
      <c r="VGN35" s="7"/>
      <c r="VGO35" s="7"/>
      <c r="VGP35" s="7"/>
      <c r="VGQ35" s="7"/>
      <c r="VGR35" s="7"/>
      <c r="VGS35" s="7"/>
      <c r="VGT35" s="7"/>
      <c r="VGU35" s="7"/>
      <c r="VGV35" s="7"/>
      <c r="VGW35" s="7"/>
      <c r="VGX35" s="7"/>
      <c r="VGY35" s="7"/>
      <c r="VGZ35" s="7"/>
      <c r="VHA35" s="7"/>
      <c r="VHB35" s="7"/>
      <c r="VHC35" s="7"/>
      <c r="VHD35" s="7"/>
      <c r="VHE35" s="7"/>
      <c r="VHF35" s="7"/>
      <c r="VHG35" s="7"/>
      <c r="VHH35" s="7"/>
      <c r="VHI35" s="7"/>
      <c r="VHJ35" s="7"/>
      <c r="VHK35" s="7"/>
      <c r="VHL35" s="7"/>
      <c r="VHM35" s="7"/>
      <c r="VHN35" s="7"/>
      <c r="VHO35" s="7"/>
      <c r="VHP35" s="7"/>
      <c r="VHQ35" s="7"/>
      <c r="VHR35" s="7"/>
      <c r="VHS35" s="7"/>
      <c r="VHT35" s="7"/>
      <c r="VHU35" s="7"/>
      <c r="VHV35" s="7"/>
      <c r="VHW35" s="7"/>
      <c r="VHX35" s="7"/>
      <c r="VHY35" s="7"/>
      <c r="VHZ35" s="7"/>
      <c r="VIA35" s="7"/>
      <c r="VIB35" s="7"/>
      <c r="VIC35" s="7"/>
      <c r="VID35" s="7"/>
      <c r="VIE35" s="7"/>
      <c r="VIF35" s="7"/>
      <c r="VIG35" s="7"/>
      <c r="VIH35" s="7"/>
      <c r="VII35" s="7"/>
      <c r="VIJ35" s="7"/>
      <c r="VIK35" s="7"/>
      <c r="VIL35" s="7"/>
      <c r="VIM35" s="7"/>
      <c r="VIN35" s="7"/>
      <c r="VIO35" s="7"/>
      <c r="VIP35" s="7"/>
      <c r="VIQ35" s="7"/>
      <c r="VIR35" s="7"/>
      <c r="VIS35" s="7"/>
      <c r="VIT35" s="7"/>
      <c r="VIU35" s="7"/>
      <c r="VIV35" s="7"/>
      <c r="VIW35" s="7"/>
      <c r="VIX35" s="7"/>
      <c r="VIY35" s="7"/>
      <c r="VIZ35" s="7"/>
      <c r="VJA35" s="7"/>
      <c r="VJB35" s="7"/>
      <c r="VJC35" s="7"/>
      <c r="VJD35" s="7"/>
      <c r="VJE35" s="7"/>
      <c r="VJF35" s="7"/>
      <c r="VJG35" s="7"/>
      <c r="VJH35" s="7"/>
      <c r="VJI35" s="7"/>
      <c r="VJJ35" s="7"/>
      <c r="VJK35" s="7"/>
      <c r="VJL35" s="7"/>
      <c r="VJM35" s="7"/>
      <c r="VJN35" s="7"/>
      <c r="VJO35" s="7"/>
      <c r="VJP35" s="7"/>
      <c r="VJQ35" s="7"/>
      <c r="VJR35" s="7"/>
      <c r="VJS35" s="7"/>
      <c r="VJT35" s="7"/>
      <c r="VJU35" s="7"/>
      <c r="VJV35" s="7"/>
      <c r="VJW35" s="7"/>
      <c r="VJX35" s="7"/>
      <c r="VJY35" s="7"/>
      <c r="VJZ35" s="7"/>
      <c r="VKA35" s="7"/>
      <c r="VKB35" s="7"/>
      <c r="VKC35" s="7"/>
      <c r="VKD35" s="7"/>
      <c r="VKE35" s="7"/>
      <c r="VKF35" s="7"/>
      <c r="VKG35" s="7"/>
      <c r="VKH35" s="7"/>
      <c r="VKI35" s="7"/>
      <c r="VKJ35" s="7"/>
      <c r="VKK35" s="7"/>
      <c r="VKL35" s="7"/>
      <c r="VKM35" s="7"/>
      <c r="VKN35" s="7"/>
      <c r="VKO35" s="7"/>
      <c r="VKP35" s="7"/>
      <c r="VKQ35" s="7"/>
      <c r="VKR35" s="7"/>
      <c r="VKS35" s="7"/>
      <c r="VKT35" s="7"/>
      <c r="VKU35" s="7"/>
      <c r="VKV35" s="7"/>
      <c r="VKW35" s="7"/>
      <c r="VKX35" s="7"/>
      <c r="VKY35" s="7"/>
      <c r="VKZ35" s="7"/>
      <c r="VLA35" s="7"/>
      <c r="VLB35" s="7"/>
      <c r="VLC35" s="7"/>
      <c r="VLD35" s="7"/>
      <c r="VLE35" s="7"/>
      <c r="VLF35" s="7"/>
      <c r="VLG35" s="7"/>
      <c r="VLH35" s="7"/>
      <c r="VLI35" s="7"/>
      <c r="VLJ35" s="7"/>
      <c r="VLK35" s="7"/>
      <c r="VLL35" s="7"/>
      <c r="VLM35" s="7"/>
      <c r="VLN35" s="7"/>
      <c r="VLO35" s="7"/>
      <c r="VLP35" s="7"/>
      <c r="VLQ35" s="7"/>
      <c r="VLR35" s="7"/>
      <c r="VLS35" s="7"/>
      <c r="VLT35" s="7"/>
      <c r="VLU35" s="7"/>
      <c r="VLV35" s="7"/>
      <c r="VLW35" s="7"/>
      <c r="VLX35" s="7"/>
      <c r="VLY35" s="7"/>
      <c r="VLZ35" s="7"/>
      <c r="VMA35" s="7"/>
      <c r="VMB35" s="7"/>
      <c r="VMC35" s="7"/>
      <c r="VMD35" s="7"/>
      <c r="VME35" s="7"/>
      <c r="VMF35" s="7"/>
      <c r="VMG35" s="7"/>
      <c r="VMH35" s="7"/>
      <c r="VMI35" s="7"/>
      <c r="VMJ35" s="7"/>
      <c r="VMK35" s="7"/>
      <c r="VML35" s="7"/>
      <c r="VMM35" s="7"/>
      <c r="VMN35" s="7"/>
      <c r="VMO35" s="7"/>
      <c r="VMP35" s="7"/>
      <c r="VMQ35" s="7"/>
      <c r="VMR35" s="7"/>
      <c r="VMS35" s="7"/>
      <c r="VMT35" s="7"/>
      <c r="VMU35" s="7"/>
      <c r="VMV35" s="7"/>
      <c r="VMW35" s="7"/>
      <c r="VMX35" s="7"/>
      <c r="VMY35" s="7"/>
      <c r="VMZ35" s="7"/>
      <c r="VNA35" s="7"/>
      <c r="VNB35" s="7"/>
      <c r="VNC35" s="7"/>
      <c r="VND35" s="7"/>
      <c r="VNE35" s="7"/>
      <c r="VNF35" s="7"/>
      <c r="VNG35" s="7"/>
      <c r="VNH35" s="7"/>
      <c r="VNI35" s="7"/>
      <c r="VNJ35" s="7"/>
      <c r="VNK35" s="7"/>
      <c r="VNL35" s="7"/>
      <c r="VNM35" s="7"/>
      <c r="VNN35" s="7"/>
      <c r="VNO35" s="7"/>
      <c r="VNP35" s="7"/>
      <c r="VNQ35" s="7"/>
      <c r="VNR35" s="7"/>
      <c r="VNS35" s="7"/>
      <c r="VNT35" s="7"/>
      <c r="VNU35" s="7"/>
      <c r="VNV35" s="7"/>
      <c r="VNW35" s="7"/>
      <c r="VNX35" s="7"/>
      <c r="VNY35" s="7"/>
      <c r="VNZ35" s="7"/>
      <c r="VOA35" s="7"/>
      <c r="VOB35" s="7"/>
      <c r="VOC35" s="7"/>
      <c r="VOD35" s="7"/>
      <c r="VOE35" s="7"/>
      <c r="VOF35" s="7"/>
      <c r="VOG35" s="7"/>
      <c r="VOH35" s="7"/>
      <c r="VOI35" s="7"/>
      <c r="VOJ35" s="7"/>
      <c r="VOK35" s="7"/>
      <c r="VOL35" s="7"/>
      <c r="VOM35" s="7"/>
      <c r="VON35" s="7"/>
      <c r="VOO35" s="7"/>
      <c r="VOP35" s="7"/>
      <c r="VOQ35" s="7"/>
      <c r="VOR35" s="7"/>
      <c r="VOS35" s="7"/>
      <c r="VOT35" s="7"/>
      <c r="VOU35" s="7"/>
      <c r="VOV35" s="7"/>
      <c r="VOW35" s="7"/>
      <c r="VOX35" s="7"/>
      <c r="VOY35" s="7"/>
      <c r="VOZ35" s="7"/>
      <c r="VPA35" s="7"/>
      <c r="VPB35" s="7"/>
      <c r="VPC35" s="7"/>
      <c r="VPD35" s="7"/>
      <c r="VPE35" s="7"/>
      <c r="VPF35" s="7"/>
      <c r="VPG35" s="7"/>
      <c r="VPH35" s="7"/>
      <c r="VPI35" s="7"/>
      <c r="VPJ35" s="7"/>
      <c r="VPK35" s="7"/>
      <c r="VPL35" s="7"/>
      <c r="VPM35" s="7"/>
      <c r="VPN35" s="7"/>
      <c r="VPO35" s="7"/>
      <c r="VPP35" s="7"/>
      <c r="VPQ35" s="7"/>
      <c r="VPR35" s="7"/>
      <c r="VPS35" s="7"/>
      <c r="VPT35" s="7"/>
      <c r="VPU35" s="7"/>
      <c r="VPV35" s="7"/>
      <c r="VPW35" s="7"/>
      <c r="VPX35" s="7"/>
      <c r="VPY35" s="7"/>
      <c r="VPZ35" s="7"/>
      <c r="VQA35" s="7"/>
      <c r="VQB35" s="7"/>
      <c r="VQC35" s="7"/>
      <c r="VQD35" s="7"/>
      <c r="VQE35" s="7"/>
      <c r="VQF35" s="7"/>
      <c r="VQG35" s="7"/>
      <c r="VQH35" s="7"/>
      <c r="VQI35" s="7"/>
      <c r="VQJ35" s="7"/>
      <c r="VQK35" s="7"/>
      <c r="VQL35" s="7"/>
      <c r="VQM35" s="7"/>
      <c r="VQN35" s="7"/>
      <c r="VQO35" s="7"/>
      <c r="VQP35" s="7"/>
      <c r="VQQ35" s="7"/>
      <c r="VQR35" s="7"/>
      <c r="VQS35" s="7"/>
      <c r="VQT35" s="7"/>
      <c r="VQU35" s="7"/>
      <c r="VQV35" s="7"/>
      <c r="VQW35" s="7"/>
      <c r="VQX35" s="7"/>
      <c r="VQY35" s="7"/>
      <c r="VQZ35" s="7"/>
      <c r="VRA35" s="7"/>
      <c r="VRB35" s="7"/>
      <c r="VRC35" s="7"/>
      <c r="VRD35" s="7"/>
      <c r="VRE35" s="7"/>
      <c r="VRF35" s="7"/>
      <c r="VRG35" s="7"/>
      <c r="VRH35" s="7"/>
      <c r="VRI35" s="7"/>
      <c r="VRJ35" s="7"/>
      <c r="VRK35" s="7"/>
      <c r="VRL35" s="7"/>
      <c r="VRM35" s="7"/>
      <c r="VRN35" s="7"/>
      <c r="VRO35" s="7"/>
      <c r="VRP35" s="7"/>
      <c r="VRQ35" s="7"/>
      <c r="VRR35" s="7"/>
      <c r="VRS35" s="7"/>
      <c r="VRT35" s="7"/>
      <c r="VRU35" s="7"/>
      <c r="VRV35" s="7"/>
      <c r="VRW35" s="7"/>
      <c r="VRX35" s="7"/>
      <c r="VRY35" s="7"/>
      <c r="VRZ35" s="7"/>
      <c r="VSA35" s="7"/>
      <c r="VSB35" s="7"/>
      <c r="VSC35" s="7"/>
      <c r="VSD35" s="7"/>
      <c r="VSE35" s="7"/>
      <c r="VSF35" s="7"/>
      <c r="VSG35" s="7"/>
      <c r="VSH35" s="7"/>
      <c r="VSI35" s="7"/>
      <c r="VSJ35" s="7"/>
      <c r="VSK35" s="7"/>
      <c r="VSL35" s="7"/>
      <c r="VSM35" s="7"/>
      <c r="VSN35" s="7"/>
      <c r="VSO35" s="7"/>
      <c r="VSP35" s="7"/>
      <c r="VSQ35" s="7"/>
      <c r="VSR35" s="7"/>
      <c r="VSS35" s="7"/>
      <c r="VST35" s="7"/>
      <c r="VSU35" s="7"/>
      <c r="VSV35" s="7"/>
      <c r="VSW35" s="7"/>
      <c r="VSX35" s="7"/>
      <c r="VSY35" s="7"/>
      <c r="VSZ35" s="7"/>
      <c r="VTA35" s="7"/>
      <c r="VTB35" s="7"/>
      <c r="VTC35" s="7"/>
      <c r="VTD35" s="7"/>
      <c r="VTE35" s="7"/>
      <c r="VTF35" s="7"/>
      <c r="VTG35" s="7"/>
      <c r="VTH35" s="7"/>
      <c r="VTI35" s="7"/>
      <c r="VTJ35" s="7"/>
      <c r="VTK35" s="7"/>
      <c r="VTL35" s="7"/>
      <c r="VTM35" s="7"/>
      <c r="VTN35" s="7"/>
      <c r="VTO35" s="7"/>
      <c r="VTP35" s="7"/>
      <c r="VTQ35" s="7"/>
      <c r="VTR35" s="7"/>
      <c r="VTS35" s="7"/>
      <c r="VTT35" s="7"/>
      <c r="VTU35" s="7"/>
      <c r="VTV35" s="7"/>
      <c r="VTW35" s="7"/>
      <c r="VTX35" s="7"/>
      <c r="VTY35" s="7"/>
      <c r="VTZ35" s="7"/>
      <c r="VUA35" s="7"/>
      <c r="VUB35" s="7"/>
      <c r="VUC35" s="7"/>
      <c r="VUD35" s="7"/>
      <c r="VUE35" s="7"/>
      <c r="VUF35" s="7"/>
      <c r="VUG35" s="7"/>
      <c r="VUH35" s="7"/>
      <c r="VUI35" s="7"/>
      <c r="VUJ35" s="7"/>
      <c r="VUK35" s="7"/>
      <c r="VUL35" s="7"/>
      <c r="VUM35" s="7"/>
      <c r="VUN35" s="7"/>
      <c r="VUO35" s="7"/>
      <c r="VUP35" s="7"/>
      <c r="VUQ35" s="7"/>
      <c r="VUR35" s="7"/>
      <c r="VUS35" s="7"/>
      <c r="VUT35" s="7"/>
      <c r="VUU35" s="7"/>
      <c r="VUV35" s="7"/>
      <c r="VUW35" s="7"/>
      <c r="VUX35" s="7"/>
      <c r="VUY35" s="7"/>
      <c r="VUZ35" s="7"/>
      <c r="VVA35" s="7"/>
      <c r="VVB35" s="7"/>
      <c r="VVC35" s="7"/>
      <c r="VVD35" s="7"/>
      <c r="VVE35" s="7"/>
      <c r="VVF35" s="7"/>
      <c r="VVG35" s="7"/>
      <c r="VVH35" s="7"/>
      <c r="VVI35" s="7"/>
      <c r="VVJ35" s="7"/>
      <c r="VVK35" s="7"/>
      <c r="VVL35" s="7"/>
      <c r="VVM35" s="7"/>
      <c r="VVN35" s="7"/>
      <c r="VVO35" s="7"/>
      <c r="VVP35" s="7"/>
      <c r="VVQ35" s="7"/>
      <c r="VVR35" s="7"/>
      <c r="VVS35" s="7"/>
      <c r="VVT35" s="7"/>
      <c r="VVU35" s="7"/>
      <c r="VVV35" s="7"/>
      <c r="VVW35" s="7"/>
      <c r="VVX35" s="7"/>
      <c r="VVY35" s="7"/>
      <c r="VVZ35" s="7"/>
      <c r="VWA35" s="7"/>
      <c r="VWB35" s="7"/>
      <c r="VWC35" s="7"/>
      <c r="VWD35" s="7"/>
      <c r="VWE35" s="7"/>
      <c r="VWF35" s="7"/>
      <c r="VWG35" s="7"/>
      <c r="VWH35" s="7"/>
      <c r="VWI35" s="7"/>
      <c r="VWJ35" s="7"/>
      <c r="VWK35" s="7"/>
      <c r="VWL35" s="7"/>
      <c r="VWM35" s="7"/>
      <c r="VWN35" s="7"/>
      <c r="VWO35" s="7"/>
      <c r="VWP35" s="7"/>
      <c r="VWQ35" s="7"/>
      <c r="VWR35" s="7"/>
      <c r="VWS35" s="7"/>
      <c r="VWT35" s="7"/>
      <c r="VWU35" s="7"/>
      <c r="VWV35" s="7"/>
      <c r="VWW35" s="7"/>
      <c r="VWX35" s="7"/>
      <c r="VWY35" s="7"/>
      <c r="VWZ35" s="7"/>
      <c r="VXA35" s="7"/>
      <c r="VXB35" s="7"/>
      <c r="VXC35" s="7"/>
      <c r="VXD35" s="7"/>
      <c r="VXE35" s="7"/>
      <c r="VXF35" s="7"/>
      <c r="VXG35" s="7"/>
      <c r="VXH35" s="7"/>
      <c r="VXI35" s="7"/>
      <c r="VXJ35" s="7"/>
      <c r="VXK35" s="7"/>
      <c r="VXL35" s="7"/>
      <c r="VXM35" s="7"/>
      <c r="VXN35" s="7"/>
      <c r="VXO35" s="7"/>
      <c r="VXP35" s="7"/>
      <c r="VXQ35" s="7"/>
      <c r="VXR35" s="7"/>
      <c r="VXS35" s="7"/>
      <c r="VXT35" s="7"/>
      <c r="VXU35" s="7"/>
      <c r="VXV35" s="7"/>
      <c r="VXW35" s="7"/>
      <c r="VXX35" s="7"/>
      <c r="VXY35" s="7"/>
      <c r="VXZ35" s="7"/>
      <c r="VYA35" s="7"/>
      <c r="VYB35" s="7"/>
      <c r="VYC35" s="7"/>
      <c r="VYD35" s="7"/>
      <c r="VYE35" s="7"/>
      <c r="VYF35" s="7"/>
      <c r="VYG35" s="7"/>
      <c r="VYH35" s="7"/>
      <c r="VYI35" s="7"/>
      <c r="VYJ35" s="7"/>
      <c r="VYK35" s="7"/>
      <c r="VYL35" s="7"/>
      <c r="VYM35" s="7"/>
      <c r="VYN35" s="7"/>
      <c r="VYO35" s="7"/>
      <c r="VYP35" s="7"/>
      <c r="VYQ35" s="7"/>
      <c r="VYR35" s="7"/>
      <c r="VYS35" s="7"/>
      <c r="VYT35" s="7"/>
      <c r="VYU35" s="7"/>
      <c r="VYV35" s="7"/>
      <c r="VYW35" s="7"/>
      <c r="VYX35" s="7"/>
      <c r="VYY35" s="7"/>
      <c r="VYZ35" s="7"/>
      <c r="VZA35" s="7"/>
      <c r="VZB35" s="7"/>
      <c r="VZC35" s="7"/>
      <c r="VZD35" s="7"/>
      <c r="VZE35" s="7"/>
      <c r="VZF35" s="7"/>
      <c r="VZG35" s="7"/>
      <c r="VZH35" s="7"/>
      <c r="VZI35" s="7"/>
      <c r="VZJ35" s="7"/>
      <c r="VZK35" s="7"/>
      <c r="VZL35" s="7"/>
      <c r="VZM35" s="7"/>
      <c r="VZN35" s="7"/>
      <c r="VZO35" s="7"/>
      <c r="VZP35" s="7"/>
      <c r="VZQ35" s="7"/>
      <c r="VZR35" s="7"/>
      <c r="VZS35" s="7"/>
      <c r="VZT35" s="7"/>
      <c r="VZU35" s="7"/>
      <c r="VZV35" s="7"/>
      <c r="VZW35" s="7"/>
      <c r="VZX35" s="7"/>
      <c r="VZY35" s="7"/>
      <c r="VZZ35" s="7"/>
      <c r="WAA35" s="7"/>
      <c r="WAB35" s="7"/>
      <c r="WAC35" s="7"/>
      <c r="WAD35" s="7"/>
      <c r="WAE35" s="7"/>
      <c r="WAF35" s="7"/>
      <c r="WAG35" s="7"/>
      <c r="WAH35" s="7"/>
      <c r="WAI35" s="7"/>
      <c r="WAJ35" s="7"/>
      <c r="WAK35" s="7"/>
      <c r="WAL35" s="7"/>
      <c r="WAM35" s="7"/>
      <c r="WAN35" s="7"/>
      <c r="WAO35" s="7"/>
      <c r="WAP35" s="7"/>
      <c r="WAQ35" s="7"/>
      <c r="WAR35" s="7"/>
      <c r="WAS35" s="7"/>
      <c r="WAT35" s="7"/>
      <c r="WAU35" s="7"/>
      <c r="WAV35" s="7"/>
      <c r="WAW35" s="7"/>
      <c r="WAX35" s="7"/>
      <c r="WAY35" s="7"/>
      <c r="WAZ35" s="7"/>
      <c r="WBA35" s="7"/>
      <c r="WBB35" s="7"/>
      <c r="WBC35" s="7"/>
      <c r="WBD35" s="7"/>
      <c r="WBE35" s="7"/>
      <c r="WBF35" s="7"/>
      <c r="WBG35" s="7"/>
      <c r="WBH35" s="7"/>
      <c r="WBI35" s="7"/>
      <c r="WBJ35" s="7"/>
      <c r="WBK35" s="7"/>
      <c r="WBL35" s="7"/>
      <c r="WBM35" s="7"/>
      <c r="WBN35" s="7"/>
      <c r="WBO35" s="7"/>
      <c r="WBP35" s="7"/>
      <c r="WBQ35" s="7"/>
      <c r="WBR35" s="7"/>
      <c r="WBS35" s="7"/>
      <c r="WBT35" s="7"/>
      <c r="WBU35" s="7"/>
      <c r="WBV35" s="7"/>
      <c r="WBW35" s="7"/>
      <c r="WBX35" s="7"/>
      <c r="WBY35" s="7"/>
      <c r="WBZ35" s="7"/>
      <c r="WCA35" s="7"/>
      <c r="WCB35" s="7"/>
      <c r="WCC35" s="7"/>
      <c r="WCD35" s="7"/>
      <c r="WCE35" s="7"/>
      <c r="WCF35" s="7"/>
      <c r="WCG35" s="7"/>
      <c r="WCH35" s="7"/>
      <c r="WCI35" s="7"/>
      <c r="WCJ35" s="7"/>
      <c r="WCK35" s="7"/>
      <c r="WCL35" s="7"/>
      <c r="WCM35" s="7"/>
      <c r="WCN35" s="7"/>
      <c r="WCO35" s="7"/>
      <c r="WCP35" s="7"/>
      <c r="WCQ35" s="7"/>
      <c r="WCR35" s="7"/>
      <c r="WCS35" s="7"/>
      <c r="WCT35" s="7"/>
      <c r="WCU35" s="7"/>
      <c r="WCV35" s="7"/>
      <c r="WCW35" s="7"/>
      <c r="WCX35" s="7"/>
      <c r="WCY35" s="7"/>
      <c r="WCZ35" s="7"/>
      <c r="WDA35" s="7"/>
      <c r="WDB35" s="7"/>
      <c r="WDC35" s="7"/>
      <c r="WDD35" s="7"/>
      <c r="WDE35" s="7"/>
      <c r="WDF35" s="7"/>
      <c r="WDG35" s="7"/>
      <c r="WDH35" s="7"/>
      <c r="WDI35" s="7"/>
      <c r="WDJ35" s="7"/>
      <c r="WDK35" s="7"/>
      <c r="WDL35" s="7"/>
      <c r="WDM35" s="7"/>
      <c r="WDN35" s="7"/>
      <c r="WDO35" s="7"/>
      <c r="WDP35" s="7"/>
      <c r="WDQ35" s="7"/>
      <c r="WDR35" s="7"/>
      <c r="WDS35" s="7"/>
      <c r="WDT35" s="7"/>
      <c r="WDU35" s="7"/>
      <c r="WDV35" s="7"/>
      <c r="WDW35" s="7"/>
      <c r="WDX35" s="7"/>
      <c r="WDY35" s="7"/>
      <c r="WDZ35" s="7"/>
      <c r="WEA35" s="7"/>
      <c r="WEB35" s="7"/>
      <c r="WEC35" s="7"/>
      <c r="WED35" s="7"/>
      <c r="WEE35" s="7"/>
      <c r="WEF35" s="7"/>
      <c r="WEG35" s="7"/>
      <c r="WEH35" s="7"/>
      <c r="WEI35" s="7"/>
      <c r="WEJ35" s="7"/>
      <c r="WEK35" s="7"/>
      <c r="WEL35" s="7"/>
      <c r="WEM35" s="7"/>
      <c r="WEN35" s="7"/>
      <c r="WEO35" s="7"/>
      <c r="WEP35" s="7"/>
      <c r="WEQ35" s="7"/>
      <c r="WER35" s="7"/>
      <c r="WES35" s="7"/>
      <c r="WET35" s="7"/>
      <c r="WEU35" s="7"/>
      <c r="WEV35" s="7"/>
      <c r="WEW35" s="7"/>
      <c r="WEX35" s="7"/>
      <c r="WEY35" s="7"/>
      <c r="WEZ35" s="7"/>
      <c r="WFA35" s="7"/>
      <c r="WFB35" s="7"/>
      <c r="WFC35" s="7"/>
      <c r="WFD35" s="7"/>
      <c r="WFE35" s="7"/>
      <c r="WFF35" s="7"/>
      <c r="WFG35" s="7"/>
      <c r="WFH35" s="7"/>
      <c r="WFI35" s="7"/>
      <c r="WFJ35" s="7"/>
      <c r="WFK35" s="7"/>
      <c r="WFL35" s="7"/>
      <c r="WFM35" s="7"/>
      <c r="WFN35" s="7"/>
      <c r="WFO35" s="7"/>
      <c r="WFP35" s="7"/>
      <c r="WFQ35" s="7"/>
      <c r="WFR35" s="7"/>
      <c r="WFS35" s="7"/>
      <c r="WFT35" s="7"/>
      <c r="WFU35" s="7"/>
      <c r="WFV35" s="7"/>
      <c r="WFW35" s="7"/>
      <c r="WFX35" s="7"/>
      <c r="WFY35" s="7"/>
      <c r="WFZ35" s="7"/>
      <c r="WGA35" s="7"/>
      <c r="WGB35" s="7"/>
      <c r="WGC35" s="7"/>
      <c r="WGD35" s="7"/>
      <c r="WGE35" s="7"/>
      <c r="WGF35" s="7"/>
      <c r="WGG35" s="7"/>
      <c r="WGH35" s="7"/>
      <c r="WGI35" s="7"/>
      <c r="WGJ35" s="7"/>
      <c r="WGK35" s="7"/>
      <c r="WGL35" s="7"/>
      <c r="WGM35" s="7"/>
      <c r="WGN35" s="7"/>
      <c r="WGO35" s="7"/>
      <c r="WGP35" s="7"/>
      <c r="WGQ35" s="7"/>
      <c r="WGR35" s="7"/>
      <c r="WGS35" s="7"/>
      <c r="WGT35" s="7"/>
      <c r="WGU35" s="7"/>
      <c r="WGV35" s="7"/>
      <c r="WGW35" s="7"/>
      <c r="WGX35" s="7"/>
      <c r="WGY35" s="7"/>
      <c r="WGZ35" s="7"/>
      <c r="WHA35" s="7"/>
      <c r="WHB35" s="7"/>
      <c r="WHC35" s="7"/>
      <c r="WHD35" s="7"/>
      <c r="WHE35" s="7"/>
      <c r="WHF35" s="7"/>
      <c r="WHG35" s="7"/>
      <c r="WHH35" s="7"/>
      <c r="WHI35" s="7"/>
      <c r="WHJ35" s="7"/>
      <c r="WHK35" s="7"/>
      <c r="WHL35" s="7"/>
      <c r="WHM35" s="7"/>
      <c r="WHN35" s="7"/>
      <c r="WHO35" s="7"/>
      <c r="WHP35" s="7"/>
      <c r="WHQ35" s="7"/>
      <c r="WHR35" s="7"/>
      <c r="WHS35" s="7"/>
      <c r="WHT35" s="7"/>
      <c r="WHU35" s="7"/>
      <c r="WHV35" s="7"/>
      <c r="WHW35" s="7"/>
      <c r="WHX35" s="7"/>
      <c r="WHY35" s="7"/>
      <c r="WHZ35" s="7"/>
      <c r="WIA35" s="7"/>
      <c r="WIB35" s="7"/>
      <c r="WIC35" s="7"/>
      <c r="WID35" s="7"/>
      <c r="WIE35" s="7"/>
      <c r="WIF35" s="7"/>
      <c r="WIG35" s="7"/>
      <c r="WIH35" s="7"/>
      <c r="WII35" s="7"/>
      <c r="WIJ35" s="7"/>
      <c r="WIK35" s="7"/>
      <c r="WIL35" s="7"/>
      <c r="WIM35" s="7"/>
      <c r="WIN35" s="7"/>
      <c r="WIO35" s="7"/>
      <c r="WIP35" s="7"/>
      <c r="WIQ35" s="7"/>
      <c r="WIR35" s="7"/>
      <c r="WIS35" s="7"/>
      <c r="WIT35" s="7"/>
      <c r="WIU35" s="7"/>
      <c r="WIV35" s="7"/>
      <c r="WIW35" s="7"/>
      <c r="WIX35" s="7"/>
      <c r="WIY35" s="7"/>
      <c r="WIZ35" s="7"/>
      <c r="WJA35" s="7"/>
      <c r="WJB35" s="7"/>
      <c r="WJC35" s="7"/>
      <c r="WJD35" s="7"/>
      <c r="WJE35" s="7"/>
      <c r="WJF35" s="7"/>
      <c r="WJG35" s="7"/>
      <c r="WJH35" s="7"/>
      <c r="WJI35" s="7"/>
      <c r="WJJ35" s="7"/>
      <c r="WJK35" s="7"/>
      <c r="WJL35" s="7"/>
      <c r="WJM35" s="7"/>
      <c r="WJN35" s="7"/>
      <c r="WJO35" s="7"/>
      <c r="WJP35" s="7"/>
      <c r="WJQ35" s="7"/>
      <c r="WJR35" s="7"/>
      <c r="WJS35" s="7"/>
      <c r="WJT35" s="7"/>
      <c r="WJU35" s="7"/>
      <c r="WJV35" s="7"/>
      <c r="WJW35" s="7"/>
      <c r="WJX35" s="7"/>
      <c r="WJY35" s="7"/>
      <c r="WJZ35" s="7"/>
      <c r="WKA35" s="7"/>
      <c r="WKB35" s="7"/>
      <c r="WKC35" s="7"/>
      <c r="WKD35" s="7"/>
      <c r="WKE35" s="7"/>
      <c r="WKF35" s="7"/>
      <c r="WKG35" s="7"/>
      <c r="WKH35" s="7"/>
      <c r="WKI35" s="7"/>
      <c r="WKJ35" s="7"/>
      <c r="WKK35" s="7"/>
      <c r="WKL35" s="7"/>
      <c r="WKM35" s="7"/>
      <c r="WKN35" s="7"/>
      <c r="WKO35" s="7"/>
      <c r="WKP35" s="7"/>
      <c r="WKQ35" s="7"/>
      <c r="WKR35" s="7"/>
      <c r="WKS35" s="7"/>
      <c r="WKT35" s="7"/>
      <c r="WKU35" s="7"/>
      <c r="WKV35" s="7"/>
      <c r="WKW35" s="7"/>
      <c r="WKX35" s="7"/>
      <c r="WKY35" s="7"/>
      <c r="WKZ35" s="7"/>
      <c r="WLA35" s="7"/>
      <c r="WLB35" s="7"/>
      <c r="WLC35" s="7"/>
      <c r="WLD35" s="7"/>
      <c r="WLE35" s="7"/>
      <c r="WLF35" s="7"/>
      <c r="WLG35" s="7"/>
      <c r="WLH35" s="7"/>
      <c r="WLI35" s="7"/>
      <c r="WLJ35" s="7"/>
      <c r="WLK35" s="7"/>
      <c r="WLL35" s="7"/>
      <c r="WLM35" s="7"/>
      <c r="WLN35" s="7"/>
      <c r="WLO35" s="7"/>
      <c r="WLP35" s="7"/>
      <c r="WLQ35" s="7"/>
      <c r="WLR35" s="7"/>
      <c r="WLS35" s="7"/>
      <c r="WLT35" s="7"/>
      <c r="WLU35" s="7"/>
      <c r="WLV35" s="7"/>
      <c r="WLW35" s="7"/>
      <c r="WLX35" s="7"/>
      <c r="WLY35" s="7"/>
      <c r="WLZ35" s="7"/>
      <c r="WMA35" s="7"/>
      <c r="WMB35" s="7"/>
      <c r="WMC35" s="7"/>
      <c r="WMD35" s="7"/>
      <c r="WME35" s="7"/>
      <c r="WMF35" s="7"/>
      <c r="WMG35" s="7"/>
      <c r="WMH35" s="7"/>
      <c r="WMI35" s="7"/>
      <c r="WMJ35" s="7"/>
      <c r="WMK35" s="7"/>
      <c r="WML35" s="7"/>
      <c r="WMM35" s="7"/>
      <c r="WMN35" s="7"/>
      <c r="WMO35" s="7"/>
      <c r="WMP35" s="7"/>
      <c r="WMQ35" s="7"/>
      <c r="WMR35" s="7"/>
      <c r="WMS35" s="7"/>
      <c r="WMT35" s="7"/>
      <c r="WMU35" s="7"/>
      <c r="WMV35" s="7"/>
      <c r="WMW35" s="7"/>
      <c r="WMX35" s="7"/>
      <c r="WMY35" s="7"/>
      <c r="WMZ35" s="7"/>
      <c r="WNA35" s="7"/>
      <c r="WNB35" s="7"/>
      <c r="WNC35" s="7"/>
      <c r="WND35" s="7"/>
      <c r="WNE35" s="7"/>
      <c r="WNF35" s="7"/>
      <c r="WNG35" s="7"/>
      <c r="WNH35" s="7"/>
      <c r="WNI35" s="7"/>
      <c r="WNJ35" s="7"/>
      <c r="WNK35" s="7"/>
      <c r="WNL35" s="7"/>
      <c r="WNM35" s="7"/>
      <c r="WNN35" s="7"/>
      <c r="WNO35" s="7"/>
      <c r="WNP35" s="7"/>
      <c r="WNQ35" s="7"/>
      <c r="WNR35" s="7"/>
      <c r="WNS35" s="7"/>
      <c r="WNT35" s="7"/>
      <c r="WNU35" s="7"/>
      <c r="WNV35" s="7"/>
      <c r="WNW35" s="7"/>
      <c r="WNX35" s="7"/>
      <c r="WNY35" s="7"/>
      <c r="WNZ35" s="7"/>
      <c r="WOA35" s="7"/>
      <c r="WOB35" s="7"/>
      <c r="WOC35" s="7"/>
      <c r="WOD35" s="7"/>
      <c r="WOE35" s="7"/>
      <c r="WOF35" s="7"/>
      <c r="WOG35" s="7"/>
      <c r="WOH35" s="7"/>
      <c r="WOI35" s="7"/>
      <c r="WOJ35" s="7"/>
      <c r="WOK35" s="7"/>
      <c r="WOL35" s="7"/>
      <c r="WOM35" s="7"/>
      <c r="WON35" s="7"/>
      <c r="WOO35" s="7"/>
      <c r="WOP35" s="7"/>
      <c r="WOQ35" s="7"/>
      <c r="WOR35" s="7"/>
      <c r="WOS35" s="7"/>
      <c r="WOT35" s="7"/>
      <c r="WOU35" s="7"/>
      <c r="WOV35" s="7"/>
      <c r="WOW35" s="7"/>
      <c r="WOX35" s="7"/>
      <c r="WOY35" s="7"/>
      <c r="WOZ35" s="7"/>
      <c r="WPA35" s="7"/>
      <c r="WPB35" s="7"/>
      <c r="WPC35" s="7"/>
      <c r="WPD35" s="7"/>
      <c r="WPE35" s="7"/>
      <c r="WPF35" s="7"/>
      <c r="WPG35" s="7"/>
      <c r="WPH35" s="7"/>
      <c r="WPI35" s="7"/>
      <c r="WPJ35" s="7"/>
      <c r="WPK35" s="7"/>
      <c r="WPL35" s="7"/>
      <c r="WPM35" s="7"/>
      <c r="WPN35" s="7"/>
      <c r="WPO35" s="7"/>
      <c r="WPP35" s="7"/>
      <c r="WPQ35" s="7"/>
      <c r="WPR35" s="7"/>
      <c r="WPS35" s="7"/>
      <c r="WPT35" s="7"/>
      <c r="WPU35" s="7"/>
      <c r="WPV35" s="7"/>
      <c r="WPW35" s="7"/>
      <c r="WPX35" s="7"/>
      <c r="WPY35" s="7"/>
      <c r="WPZ35" s="7"/>
      <c r="WQA35" s="7"/>
      <c r="WQB35" s="7"/>
      <c r="WQC35" s="7"/>
      <c r="WQD35" s="7"/>
      <c r="WQE35" s="7"/>
      <c r="WQF35" s="7"/>
      <c r="WQG35" s="7"/>
      <c r="WQH35" s="7"/>
      <c r="WQI35" s="7"/>
      <c r="WQJ35" s="7"/>
      <c r="WQK35" s="7"/>
      <c r="WQL35" s="7"/>
      <c r="WQM35" s="7"/>
      <c r="WQN35" s="7"/>
      <c r="WQO35" s="7"/>
      <c r="WQP35" s="7"/>
      <c r="WQQ35" s="7"/>
      <c r="WQR35" s="7"/>
      <c r="WQS35" s="7"/>
      <c r="WQT35" s="7"/>
      <c r="WQU35" s="7"/>
      <c r="WQV35" s="7"/>
      <c r="WQW35" s="7"/>
      <c r="WQX35" s="7"/>
      <c r="WQY35" s="7"/>
      <c r="WQZ35" s="7"/>
      <c r="WRA35" s="7"/>
      <c r="WRB35" s="7"/>
      <c r="WRC35" s="7"/>
      <c r="WRD35" s="7"/>
      <c r="WRE35" s="7"/>
      <c r="WRF35" s="7"/>
      <c r="WRG35" s="7"/>
      <c r="WRH35" s="7"/>
      <c r="WRI35" s="7"/>
      <c r="WRJ35" s="7"/>
      <c r="WRK35" s="7"/>
      <c r="WRL35" s="7"/>
      <c r="WRM35" s="7"/>
      <c r="WRN35" s="7"/>
      <c r="WRO35" s="7"/>
      <c r="WRP35" s="7"/>
      <c r="WRQ35" s="7"/>
      <c r="WRR35" s="7"/>
      <c r="WRS35" s="7"/>
      <c r="WRT35" s="7"/>
      <c r="WRU35" s="7"/>
      <c r="WRV35" s="7"/>
      <c r="WRW35" s="7"/>
      <c r="WRX35" s="7"/>
      <c r="WRY35" s="7"/>
      <c r="WRZ35" s="7"/>
      <c r="WSA35" s="7"/>
      <c r="WSB35" s="7"/>
      <c r="WSC35" s="7"/>
      <c r="WSD35" s="7"/>
      <c r="WSE35" s="7"/>
      <c r="WSF35" s="7"/>
      <c r="WSG35" s="7"/>
      <c r="WSH35" s="7"/>
      <c r="WSI35" s="7"/>
      <c r="WSJ35" s="7"/>
      <c r="WSK35" s="7"/>
      <c r="WSL35" s="7"/>
      <c r="WSM35" s="7"/>
      <c r="WSN35" s="7"/>
      <c r="WSO35" s="7"/>
      <c r="WSP35" s="7"/>
      <c r="WSQ35" s="7"/>
      <c r="WSR35" s="7"/>
      <c r="WSS35" s="7"/>
      <c r="WST35" s="7"/>
      <c r="WSU35" s="7"/>
      <c r="WSV35" s="7"/>
      <c r="WSW35" s="7"/>
      <c r="WSX35" s="7"/>
      <c r="WSY35" s="7"/>
      <c r="WSZ35" s="7"/>
      <c r="WTA35" s="7"/>
      <c r="WTB35" s="7"/>
      <c r="WTC35" s="7"/>
      <c r="WTD35" s="7"/>
      <c r="WTE35" s="7"/>
      <c r="WTF35" s="7"/>
      <c r="WTG35" s="7"/>
      <c r="WTH35" s="7"/>
      <c r="WTI35" s="7"/>
      <c r="WTJ35" s="7"/>
      <c r="WTK35" s="7"/>
      <c r="WTL35" s="7"/>
      <c r="WTM35" s="7"/>
      <c r="WTN35" s="7"/>
      <c r="WTO35" s="7"/>
      <c r="WTP35" s="7"/>
      <c r="WTQ35" s="7"/>
      <c r="WTR35" s="7"/>
      <c r="WTS35" s="7"/>
      <c r="WTT35" s="7"/>
      <c r="WTU35" s="7"/>
      <c r="WTV35" s="7"/>
      <c r="WTW35" s="7"/>
      <c r="WTX35" s="7"/>
      <c r="WTY35" s="7"/>
      <c r="WTZ35" s="7"/>
      <c r="WUA35" s="7"/>
      <c r="WUB35" s="7"/>
      <c r="WUC35" s="7"/>
      <c r="WUD35" s="7"/>
      <c r="WUE35" s="7"/>
      <c r="WUF35" s="7"/>
      <c r="WUG35" s="7"/>
      <c r="WUH35" s="7"/>
      <c r="WUI35" s="7"/>
      <c r="WUJ35" s="7"/>
      <c r="WUK35" s="7"/>
      <c r="WUL35" s="7"/>
      <c r="WUM35" s="7"/>
      <c r="WUN35" s="7"/>
      <c r="WUO35" s="7"/>
      <c r="WUP35" s="7"/>
      <c r="WUQ35" s="7"/>
      <c r="WUR35" s="7"/>
      <c r="WUS35" s="7"/>
      <c r="WUT35" s="7"/>
      <c r="WUU35" s="7"/>
      <c r="WUV35" s="7"/>
      <c r="WUW35" s="7"/>
      <c r="WUX35" s="7"/>
      <c r="WUY35" s="7"/>
      <c r="WUZ35" s="7"/>
      <c r="WVA35" s="7"/>
      <c r="WVB35" s="7"/>
      <c r="WVC35" s="7"/>
      <c r="WVD35" s="7"/>
      <c r="WVE35" s="7"/>
      <c r="WVF35" s="7"/>
      <c r="WVG35" s="7"/>
      <c r="WVH35" s="7"/>
      <c r="WVI35" s="7"/>
      <c r="WVJ35" s="7"/>
      <c r="WVK35" s="7"/>
      <c r="WVL35" s="7"/>
      <c r="WVM35" s="7"/>
      <c r="WVN35" s="7"/>
      <c r="WVO35" s="7"/>
      <c r="WVP35" s="7"/>
      <c r="WVQ35" s="7"/>
      <c r="WVR35" s="7"/>
      <c r="WVS35" s="7"/>
      <c r="WVT35" s="7"/>
      <c r="WVU35" s="7"/>
      <c r="WVV35" s="7"/>
      <c r="WVW35" s="7"/>
      <c r="WVX35" s="7"/>
      <c r="WVY35" s="7"/>
      <c r="WVZ35" s="7"/>
      <c r="WWA35" s="7"/>
      <c r="WWB35" s="7"/>
      <c r="WWC35" s="7"/>
      <c r="WWD35" s="7"/>
      <c r="WWE35" s="7"/>
      <c r="WWF35" s="7"/>
      <c r="WWG35" s="7"/>
      <c r="WWH35" s="7"/>
      <c r="WWI35" s="7"/>
      <c r="WWJ35" s="7"/>
      <c r="WWK35" s="7"/>
      <c r="WWL35" s="7"/>
      <c r="WWM35" s="7"/>
      <c r="WWN35" s="7"/>
      <c r="WWO35" s="7"/>
      <c r="WWP35" s="7"/>
      <c r="WWQ35" s="7"/>
      <c r="WWR35" s="7"/>
      <c r="WWS35" s="7"/>
      <c r="WWT35" s="7"/>
      <c r="WWU35" s="7"/>
      <c r="WWV35" s="7"/>
      <c r="WWW35" s="7"/>
      <c r="WWX35" s="7"/>
      <c r="WWY35" s="7"/>
      <c r="WWZ35" s="7"/>
      <c r="WXA35" s="7"/>
      <c r="WXB35" s="7"/>
      <c r="WXC35" s="7"/>
      <c r="WXD35" s="7"/>
      <c r="WXE35" s="7"/>
      <c r="WXF35" s="7"/>
      <c r="WXG35" s="7"/>
      <c r="WXH35" s="7"/>
      <c r="WXI35" s="7"/>
      <c r="WXJ35" s="7"/>
      <c r="WXK35" s="7"/>
      <c r="WXL35" s="7"/>
      <c r="WXM35" s="7"/>
      <c r="WXN35" s="7"/>
      <c r="WXO35" s="7"/>
      <c r="WXP35" s="7"/>
      <c r="WXQ35" s="7"/>
      <c r="WXR35" s="7"/>
      <c r="WXS35" s="7"/>
      <c r="WXT35" s="7"/>
      <c r="WXU35" s="7"/>
      <c r="WXV35" s="7"/>
      <c r="WXW35" s="7"/>
      <c r="WXX35" s="7"/>
      <c r="WXY35" s="7"/>
      <c r="WXZ35" s="7"/>
      <c r="WYA35" s="7"/>
      <c r="WYB35" s="7"/>
      <c r="WYC35" s="7"/>
      <c r="WYD35" s="7"/>
      <c r="WYE35" s="7"/>
      <c r="WYF35" s="7"/>
      <c r="WYG35" s="7"/>
      <c r="WYH35" s="7"/>
      <c r="WYI35" s="7"/>
      <c r="WYJ35" s="7"/>
      <c r="WYK35" s="7"/>
      <c r="WYL35" s="7"/>
      <c r="WYM35" s="7"/>
      <c r="WYN35" s="7"/>
      <c r="WYO35" s="7"/>
      <c r="WYP35" s="7"/>
      <c r="WYQ35" s="7"/>
      <c r="WYR35" s="7"/>
      <c r="WYS35" s="7"/>
      <c r="WYT35" s="7"/>
      <c r="WYU35" s="7"/>
      <c r="WYV35" s="7"/>
      <c r="WYW35" s="7"/>
      <c r="WYX35" s="7"/>
      <c r="WYY35" s="7"/>
      <c r="WYZ35" s="7"/>
      <c r="WZA35" s="7"/>
      <c r="WZB35" s="7"/>
      <c r="WZC35" s="7"/>
      <c r="WZD35" s="7"/>
      <c r="WZE35" s="7"/>
      <c r="WZF35" s="7"/>
      <c r="WZG35" s="7"/>
      <c r="WZH35" s="7"/>
      <c r="WZI35" s="7"/>
      <c r="WZJ35" s="7"/>
      <c r="WZK35" s="7"/>
      <c r="WZL35" s="7"/>
      <c r="WZM35" s="7"/>
      <c r="WZN35" s="7"/>
      <c r="WZO35" s="7"/>
      <c r="WZP35" s="7"/>
      <c r="WZQ35" s="7"/>
      <c r="WZR35" s="7"/>
      <c r="WZS35" s="7"/>
      <c r="WZT35" s="7"/>
      <c r="WZU35" s="7"/>
      <c r="WZV35" s="7"/>
      <c r="WZW35" s="7"/>
      <c r="WZX35" s="7"/>
      <c r="WZY35" s="7"/>
      <c r="WZZ35" s="7"/>
      <c r="XAA35" s="7"/>
      <c r="XAB35" s="7"/>
      <c r="XAC35" s="7"/>
      <c r="XAD35" s="7"/>
      <c r="XAE35" s="7"/>
      <c r="XAF35" s="7"/>
      <c r="XAG35" s="7"/>
      <c r="XAH35" s="7"/>
      <c r="XAI35" s="7"/>
      <c r="XAJ35" s="7"/>
      <c r="XAK35" s="7"/>
      <c r="XAL35" s="7"/>
      <c r="XAM35" s="7"/>
      <c r="XAN35" s="7"/>
      <c r="XAO35" s="7"/>
      <c r="XAP35" s="7"/>
      <c r="XAQ35" s="7"/>
      <c r="XAR35" s="7"/>
      <c r="XAS35" s="7"/>
      <c r="XAT35" s="7"/>
      <c r="XAU35" s="7"/>
      <c r="XAV35" s="7"/>
      <c r="XAW35" s="7"/>
      <c r="XAX35" s="7"/>
      <c r="XAY35" s="7"/>
      <c r="XAZ35" s="7"/>
      <c r="XBA35" s="7"/>
      <c r="XBB35" s="7"/>
      <c r="XBC35" s="7"/>
      <c r="XBD35" s="7"/>
      <c r="XBE35" s="7"/>
      <c r="XBF35" s="7"/>
      <c r="XBG35" s="7"/>
      <c r="XBH35" s="7"/>
      <c r="XBI35" s="7"/>
      <c r="XBJ35" s="7"/>
      <c r="XBK35" s="7"/>
      <c r="XBL35" s="7"/>
      <c r="XBM35" s="7"/>
      <c r="XBN35" s="7"/>
      <c r="XBO35" s="7"/>
      <c r="XBP35" s="7"/>
      <c r="XBQ35" s="7"/>
      <c r="XBR35" s="7"/>
      <c r="XBS35" s="7"/>
      <c r="XBT35" s="7"/>
      <c r="XBU35" s="7"/>
      <c r="XBV35" s="7"/>
      <c r="XBW35" s="7"/>
      <c r="XBX35" s="7"/>
      <c r="XBY35" s="7"/>
      <c r="XBZ35" s="7"/>
      <c r="XCA35" s="7"/>
      <c r="XCB35" s="7"/>
      <c r="XCC35" s="7"/>
      <c r="XCD35" s="7"/>
      <c r="XCE35" s="7"/>
      <c r="XCF35" s="7"/>
      <c r="XCG35" s="7"/>
      <c r="XCH35" s="7"/>
      <c r="XCI35" s="7"/>
      <c r="XCJ35" s="7"/>
      <c r="XCK35" s="7"/>
      <c r="XCL35" s="7"/>
      <c r="XCM35" s="7"/>
      <c r="XCN35" s="7"/>
      <c r="XCO35" s="7"/>
      <c r="XCP35" s="7"/>
      <c r="XCQ35" s="7"/>
      <c r="XCR35" s="7"/>
      <c r="XCS35" s="7"/>
      <c r="XCT35" s="7"/>
      <c r="XCU35" s="7"/>
      <c r="XCV35" s="7"/>
      <c r="XCW35" s="7"/>
      <c r="XCX35" s="7"/>
      <c r="XCY35" s="7"/>
      <c r="XCZ35" s="7"/>
      <c r="XDA35" s="7"/>
      <c r="XDB35" s="7"/>
      <c r="XDC35" s="7"/>
    </row>
    <row r="36" spans="1:16331" s="7" customFormat="1" ht="29" customHeight="1" x14ac:dyDescent="0.2">
      <c r="B36" s="194"/>
      <c r="C36" s="36"/>
      <c r="D36" s="1158"/>
      <c r="E36" s="462"/>
      <c r="F36" s="462"/>
      <c r="G36" s="162"/>
      <c r="I36" s="1279"/>
      <c r="J36" s="1279"/>
      <c r="K36" s="1279"/>
      <c r="L36" s="884" t="s">
        <v>1115</v>
      </c>
      <c r="N36" s="772"/>
      <c r="O36" s="772"/>
      <c r="P36" s="772"/>
      <c r="Q36" s="772"/>
      <c r="R36" s="772"/>
      <c r="S36" s="772"/>
      <c r="T36" s="772"/>
      <c r="U36" s="772"/>
      <c r="V36" s="772"/>
      <c r="W36" s="772"/>
      <c r="X36" s="772"/>
      <c r="Y36" s="772"/>
      <c r="Z36" s="772"/>
      <c r="AA36" s="772"/>
      <c r="AB36" s="1387"/>
      <c r="AC36" s="1388"/>
      <c r="AD36" s="1388"/>
      <c r="AE36" s="1389"/>
      <c r="AG36" s="393"/>
      <c r="AH36" s="497"/>
      <c r="AI36" s="497"/>
      <c r="AK36" s="291">
        <f t="shared" si="63"/>
        <v>0</v>
      </c>
      <c r="AL36" s="292">
        <f t="shared" si="18"/>
        <v>0</v>
      </c>
      <c r="AM36" s="789"/>
      <c r="AN36" s="789"/>
      <c r="AO36" s="471"/>
      <c r="AP36" s="445">
        <f t="shared" si="19"/>
        <v>0</v>
      </c>
      <c r="AQ36" s="498"/>
      <c r="AR36" s="215"/>
      <c r="AS36" s="215"/>
      <c r="AT36" s="215"/>
      <c r="AU36" s="215"/>
      <c r="AV36" s="215"/>
      <c r="AW36" s="215"/>
      <c r="AX36" s="215">
        <f t="shared" si="78"/>
        <v>0</v>
      </c>
      <c r="AY36" s="215"/>
      <c r="AZ36" s="215"/>
      <c r="BA36" s="215"/>
      <c r="BB36" s="215"/>
      <c r="BC36" s="215"/>
      <c r="BD36" s="215"/>
      <c r="BE36" s="215"/>
      <c r="BF36" s="215">
        <f t="shared" si="9"/>
        <v>0</v>
      </c>
      <c r="BG36" s="215">
        <f t="shared" si="10"/>
        <v>0</v>
      </c>
      <c r="BH36" s="215">
        <f t="shared" si="11"/>
        <v>0</v>
      </c>
      <c r="BI36" s="215">
        <f t="shared" si="12"/>
        <v>0</v>
      </c>
      <c r="BJ36" s="923"/>
      <c r="BK36" s="1224">
        <f t="shared" si="21"/>
        <v>0</v>
      </c>
      <c r="BL36" s="894"/>
      <c r="BM36" s="480">
        <f t="shared" si="22"/>
        <v>0</v>
      </c>
      <c r="BN36" s="894"/>
      <c r="BO36" s="480">
        <f t="shared" si="23"/>
        <v>0</v>
      </c>
      <c r="BP36" s="894"/>
      <c r="BQ36" s="480">
        <f t="shared" si="24"/>
        <v>0</v>
      </c>
      <c r="BR36" s="894"/>
      <c r="BS36" s="480">
        <f t="shared" si="25"/>
        <v>0</v>
      </c>
      <c r="BT36" s="894"/>
      <c r="BU36" s="480">
        <f t="shared" si="26"/>
        <v>0</v>
      </c>
      <c r="BV36" s="906"/>
      <c r="BW36" s="480">
        <f t="shared" si="27"/>
        <v>0</v>
      </c>
      <c r="BX36" s="906"/>
      <c r="BY36" s="480">
        <f t="shared" si="28"/>
        <v>0</v>
      </c>
      <c r="BZ36" s="906"/>
      <c r="CA36" s="480">
        <f t="shared" si="29"/>
        <v>0</v>
      </c>
      <c r="CB36" s="906"/>
      <c r="CC36" s="480">
        <f t="shared" si="30"/>
        <v>0</v>
      </c>
      <c r="CD36" s="906"/>
      <c r="CE36" s="480">
        <f t="shared" si="31"/>
        <v>0</v>
      </c>
      <c r="CF36" s="906"/>
      <c r="CG36" s="480">
        <f t="shared" si="32"/>
        <v>0</v>
      </c>
      <c r="CH36" s="906"/>
      <c r="CI36" s="480">
        <f t="shared" si="33"/>
        <v>0</v>
      </c>
      <c r="CJ36" s="906"/>
      <c r="CK36" s="480">
        <f t="shared" si="34"/>
        <v>0</v>
      </c>
      <c r="CL36" s="906"/>
      <c r="CM36" s="480">
        <f t="shared" si="35"/>
        <v>0</v>
      </c>
      <c r="CN36" s="906"/>
      <c r="CO36" s="480">
        <f t="shared" si="36"/>
        <v>0</v>
      </c>
      <c r="CP36" s="907"/>
      <c r="CQ36" s="480">
        <f t="shared" si="37"/>
        <v>0</v>
      </c>
      <c r="CR36" s="1"/>
      <c r="CS36" s="1">
        <f t="shared" si="38"/>
        <v>0</v>
      </c>
      <c r="CT36" s="1">
        <f t="shared" si="39"/>
        <v>0</v>
      </c>
      <c r="CU36" s="1">
        <f t="shared" si="40"/>
        <v>0</v>
      </c>
      <c r="CV36" s="1">
        <f t="shared" si="41"/>
        <v>0</v>
      </c>
      <c r="CW36" s="673">
        <f t="shared" si="42"/>
        <v>0</v>
      </c>
      <c r="CX36" s="1">
        <f t="shared" si="43"/>
        <v>0</v>
      </c>
      <c r="CY36" s="1">
        <f t="shared" si="44"/>
        <v>0</v>
      </c>
      <c r="CZ36" s="1">
        <f t="shared" si="45"/>
        <v>0</v>
      </c>
      <c r="DA36" s="1"/>
      <c r="DB36" s="1">
        <f t="shared" si="46"/>
        <v>0</v>
      </c>
      <c r="DC36" s="1">
        <f t="shared" si="47"/>
        <v>0</v>
      </c>
      <c r="DD36" s="1"/>
      <c r="DE36" s="1">
        <f t="shared" si="48"/>
        <v>0</v>
      </c>
      <c r="DF36" s="1">
        <f t="shared" si="49"/>
        <v>0</v>
      </c>
      <c r="DG36" s="1">
        <f t="shared" si="50"/>
        <v>0</v>
      </c>
      <c r="DH36" s="1">
        <f t="shared" si="51"/>
        <v>0</v>
      </c>
      <c r="DI36" s="1">
        <f t="shared" si="52"/>
        <v>0</v>
      </c>
      <c r="DJ36" s="1">
        <f t="shared" si="53"/>
        <v>0</v>
      </c>
      <c r="DK36" s="1">
        <f t="shared" si="54"/>
        <v>0</v>
      </c>
      <c r="DL36" s="1">
        <f t="shared" si="55"/>
        <v>0</v>
      </c>
      <c r="DM36" s="1">
        <f t="shared" si="56"/>
        <v>0</v>
      </c>
      <c r="DN36" s="1">
        <f t="shared" si="57"/>
        <v>0</v>
      </c>
      <c r="DO36" s="1">
        <f t="shared" si="58"/>
        <v>0</v>
      </c>
      <c r="DP36" s="1">
        <f t="shared" si="59"/>
        <v>0</v>
      </c>
      <c r="DQ36" s="1">
        <f t="shared" si="60"/>
        <v>0</v>
      </c>
      <c r="DR36" s="1">
        <f t="shared" si="61"/>
        <v>0</v>
      </c>
      <c r="DS36" s="1">
        <f t="shared" si="62"/>
        <v>0</v>
      </c>
    </row>
    <row r="37" spans="1:16331" s="1" customFormat="1" ht="65.25" customHeight="1" x14ac:dyDescent="0.2">
      <c r="A37" s="1578" t="s">
        <v>782</v>
      </c>
      <c r="B37" s="202"/>
      <c r="C37" s="139"/>
      <c r="D37" s="1262" t="s">
        <v>353</v>
      </c>
      <c r="E37" s="684"/>
      <c r="F37" s="730" t="s">
        <v>880</v>
      </c>
      <c r="G37" s="685" t="s">
        <v>839</v>
      </c>
      <c r="H37" s="686" t="s">
        <v>502</v>
      </c>
      <c r="I37" s="1284" t="s">
        <v>522</v>
      </c>
      <c r="J37" s="1296">
        <v>1</v>
      </c>
      <c r="K37" s="1296">
        <v>0</v>
      </c>
      <c r="L37" s="686" t="s">
        <v>876</v>
      </c>
      <c r="M37" s="691">
        <v>332.45310000000006</v>
      </c>
      <c r="N37" s="944"/>
      <c r="O37" s="944"/>
      <c r="P37" s="944"/>
      <c r="Q37" s="944"/>
      <c r="R37" s="944"/>
      <c r="S37" s="944"/>
      <c r="T37" s="944"/>
      <c r="U37" s="983"/>
      <c r="V37" s="981"/>
      <c r="W37" s="981"/>
      <c r="X37" s="981"/>
      <c r="Y37" s="952"/>
      <c r="Z37" s="983"/>
      <c r="AA37" s="952"/>
      <c r="AB37" s="1215"/>
      <c r="AC37" s="955"/>
      <c r="AD37" s="1013"/>
      <c r="AE37" s="1208"/>
      <c r="AF37" s="687">
        <f t="shared" si="15"/>
        <v>0</v>
      </c>
      <c r="AG37" s="687" t="str">
        <f t="shared" ref="AG37:AG74" si="96">IF(B37="New","Yes","No")</f>
        <v>No</v>
      </c>
      <c r="AH37" s="699" t="str">
        <f t="shared" si="16"/>
        <v>No</v>
      </c>
      <c r="AI37" s="688" t="str">
        <f t="shared" ref="AI37:AI74" si="97">IF(F37="P24 cat.","Yes","No")</f>
        <v>Yes</v>
      </c>
      <c r="AK37" s="291">
        <f t="shared" si="63"/>
        <v>2</v>
      </c>
      <c r="AL37" s="292">
        <f t="shared" si="18"/>
        <v>0</v>
      </c>
      <c r="AM37" s="36"/>
      <c r="AN37" s="36"/>
      <c r="AO37" s="471">
        <v>15</v>
      </c>
      <c r="AP37" s="445">
        <f t="shared" si="19"/>
        <v>0</v>
      </c>
      <c r="AQ37" s="498"/>
      <c r="AR37" s="215">
        <f t="shared" ref="AR37:AR74" si="98">N37*J37</f>
        <v>0</v>
      </c>
      <c r="AS37" s="215">
        <f t="shared" ref="AS37:AS74" si="99">O37*J37</f>
        <v>0</v>
      </c>
      <c r="AT37" s="215">
        <f t="shared" ref="AT37:AT74" si="100">P37*J37</f>
        <v>0</v>
      </c>
      <c r="AU37" s="215">
        <f t="shared" ref="AU37:AU74" si="101">Q37*J37</f>
        <v>0</v>
      </c>
      <c r="AV37" s="215">
        <f t="shared" ref="AV37:AV74" si="102">R37*J37</f>
        <v>0</v>
      </c>
      <c r="AW37" s="215">
        <f t="shared" ref="AW37:AW74" si="103">S37*J37</f>
        <v>0</v>
      </c>
      <c r="AX37" s="215">
        <f t="shared" si="78"/>
        <v>0</v>
      </c>
      <c r="AY37" s="215">
        <f t="shared" ref="AY37:AY74" si="104">U37*J37</f>
        <v>0</v>
      </c>
      <c r="AZ37" s="215">
        <f t="shared" ref="AZ37:AZ74" si="105">J37*V37</f>
        <v>0</v>
      </c>
      <c r="BA37" s="215">
        <f t="shared" ref="BA37:BA74" si="106">W37*J37</f>
        <v>0</v>
      </c>
      <c r="BB37" s="215">
        <f t="shared" ref="BB37:BB74" si="107">X37*J37</f>
        <v>0</v>
      </c>
      <c r="BC37" s="215">
        <f t="shared" ref="BC37:BC74" si="108">Y37*J37</f>
        <v>0</v>
      </c>
      <c r="BD37" s="215">
        <f t="shared" ref="BD37:BD74" si="109">Z37*J37</f>
        <v>0</v>
      </c>
      <c r="BE37" s="215">
        <f t="shared" ref="BE37:BE74" si="110">AA37*J37</f>
        <v>0</v>
      </c>
      <c r="BF37" s="215">
        <f t="shared" si="9"/>
        <v>0</v>
      </c>
      <c r="BG37" s="215">
        <f t="shared" si="10"/>
        <v>0</v>
      </c>
      <c r="BH37" s="215">
        <f t="shared" si="11"/>
        <v>0</v>
      </c>
      <c r="BI37" s="215">
        <f t="shared" si="12"/>
        <v>0</v>
      </c>
      <c r="BJ37" s="448">
        <v>2</v>
      </c>
      <c r="BK37" s="1224">
        <f t="shared" si="21"/>
        <v>0</v>
      </c>
      <c r="BL37" s="897">
        <v>12</v>
      </c>
      <c r="BM37" s="480">
        <f t="shared" si="22"/>
        <v>0</v>
      </c>
      <c r="BN37" s="897"/>
      <c r="BO37" s="480">
        <f t="shared" si="23"/>
        <v>0</v>
      </c>
      <c r="BP37" s="897"/>
      <c r="BQ37" s="480">
        <f t="shared" si="24"/>
        <v>0</v>
      </c>
      <c r="BR37" s="897"/>
      <c r="BS37" s="480">
        <f t="shared" si="25"/>
        <v>0</v>
      </c>
      <c r="BT37" s="897"/>
      <c r="BU37" s="480">
        <f t="shared" si="26"/>
        <v>0</v>
      </c>
      <c r="BV37" s="908"/>
      <c r="BW37" s="480">
        <f t="shared" si="27"/>
        <v>0</v>
      </c>
      <c r="BX37" s="906"/>
      <c r="BY37" s="480">
        <f t="shared" si="28"/>
        <v>0</v>
      </c>
      <c r="BZ37" s="906"/>
      <c r="CA37" s="480">
        <f t="shared" si="29"/>
        <v>0</v>
      </c>
      <c r="CB37" s="906"/>
      <c r="CC37" s="480">
        <f t="shared" si="30"/>
        <v>0</v>
      </c>
      <c r="CD37" s="906"/>
      <c r="CE37" s="480">
        <f t="shared" si="31"/>
        <v>0</v>
      </c>
      <c r="CF37" s="906"/>
      <c r="CG37" s="480">
        <f t="shared" si="32"/>
        <v>0</v>
      </c>
      <c r="CH37" s="906"/>
      <c r="CI37" s="480">
        <f t="shared" si="33"/>
        <v>0</v>
      </c>
      <c r="CJ37" s="906"/>
      <c r="CK37" s="480">
        <f t="shared" si="34"/>
        <v>0</v>
      </c>
      <c r="CL37" s="906"/>
      <c r="CM37" s="480">
        <f t="shared" si="35"/>
        <v>0</v>
      </c>
      <c r="CN37" s="906"/>
      <c r="CO37" s="480">
        <f t="shared" si="36"/>
        <v>0</v>
      </c>
      <c r="CP37" s="907"/>
      <c r="CQ37" s="480">
        <f t="shared" si="37"/>
        <v>0</v>
      </c>
      <c r="CR37" s="215"/>
      <c r="CS37" s="1">
        <f t="shared" si="38"/>
        <v>0</v>
      </c>
      <c r="CT37" s="1">
        <f t="shared" si="39"/>
        <v>0</v>
      </c>
      <c r="CU37" s="1">
        <f t="shared" si="40"/>
        <v>0</v>
      </c>
      <c r="CV37" s="1">
        <f t="shared" si="41"/>
        <v>0</v>
      </c>
      <c r="CW37" s="673">
        <f t="shared" si="42"/>
        <v>0</v>
      </c>
      <c r="CX37" s="1">
        <f t="shared" si="43"/>
        <v>0</v>
      </c>
      <c r="CY37" s="1">
        <f t="shared" si="44"/>
        <v>0</v>
      </c>
      <c r="CZ37" s="1">
        <f t="shared" si="45"/>
        <v>0</v>
      </c>
      <c r="DB37" s="1">
        <f t="shared" si="46"/>
        <v>0</v>
      </c>
      <c r="DC37" s="1">
        <f t="shared" si="47"/>
        <v>0</v>
      </c>
      <c r="DE37" s="1">
        <f t="shared" si="48"/>
        <v>0</v>
      </c>
      <c r="DF37" s="1">
        <f t="shared" si="49"/>
        <v>0</v>
      </c>
      <c r="DG37" s="1">
        <f t="shared" si="50"/>
        <v>0</v>
      </c>
      <c r="DH37" s="1">
        <f t="shared" si="51"/>
        <v>0</v>
      </c>
      <c r="DI37" s="1">
        <f t="shared" si="52"/>
        <v>0</v>
      </c>
      <c r="DJ37" s="1">
        <f t="shared" si="53"/>
        <v>0</v>
      </c>
      <c r="DK37" s="1">
        <f t="shared" si="54"/>
        <v>0</v>
      </c>
      <c r="DL37" s="1">
        <f t="shared" si="55"/>
        <v>0</v>
      </c>
      <c r="DM37" s="1">
        <f t="shared" si="56"/>
        <v>0</v>
      </c>
      <c r="DN37" s="1">
        <f t="shared" si="57"/>
        <v>0</v>
      </c>
      <c r="DO37" s="1">
        <f t="shared" si="58"/>
        <v>0</v>
      </c>
      <c r="DP37" s="1">
        <f t="shared" si="59"/>
        <v>0</v>
      </c>
      <c r="DQ37" s="1">
        <f t="shared" si="60"/>
        <v>0</v>
      </c>
      <c r="DR37" s="1">
        <f t="shared" si="61"/>
        <v>0</v>
      </c>
      <c r="DS37" s="1">
        <f t="shared" si="62"/>
        <v>0</v>
      </c>
    </row>
    <row r="38" spans="1:16331" s="1" customFormat="1" ht="65.25" customHeight="1" x14ac:dyDescent="0.2">
      <c r="A38" s="1579"/>
      <c r="B38" s="199"/>
      <c r="D38" s="367" t="s">
        <v>450</v>
      </c>
      <c r="E38" s="512"/>
      <c r="F38" s="731" t="s">
        <v>880</v>
      </c>
      <c r="G38" s="99" t="s">
        <v>1</v>
      </c>
      <c r="H38" s="1" t="s">
        <v>185</v>
      </c>
      <c r="I38" s="1285" t="s">
        <v>523</v>
      </c>
      <c r="J38" s="1297">
        <v>1</v>
      </c>
      <c r="K38" s="1297">
        <v>0</v>
      </c>
      <c r="L38" s="1" t="s">
        <v>876</v>
      </c>
      <c r="M38" s="650">
        <v>298.06140000000005</v>
      </c>
      <c r="N38" s="947"/>
      <c r="O38" s="947"/>
      <c r="P38" s="947"/>
      <c r="Q38" s="947"/>
      <c r="R38" s="947"/>
      <c r="S38" s="947"/>
      <c r="T38" s="947"/>
      <c r="U38" s="974"/>
      <c r="V38" s="948"/>
      <c r="W38" s="948"/>
      <c r="X38" s="948"/>
      <c r="Y38" s="973"/>
      <c r="Z38" s="974"/>
      <c r="AA38" s="973"/>
      <c r="AB38" s="1216"/>
      <c r="AC38" s="951"/>
      <c r="AD38" s="1199"/>
      <c r="AE38" s="1210"/>
      <c r="AF38" s="125">
        <f t="shared" si="15"/>
        <v>0</v>
      </c>
      <c r="AG38" s="145" t="str">
        <f t="shared" si="96"/>
        <v>No</v>
      </c>
      <c r="AH38" s="191" t="str">
        <f t="shared" si="16"/>
        <v>No</v>
      </c>
      <c r="AI38" s="126" t="str">
        <f t="shared" si="97"/>
        <v>Yes</v>
      </c>
      <c r="AK38" s="291">
        <f t="shared" si="63"/>
        <v>1</v>
      </c>
      <c r="AL38" s="292">
        <f t="shared" si="18"/>
        <v>0</v>
      </c>
      <c r="AM38" s="36"/>
      <c r="AN38" s="36"/>
      <c r="AO38" s="471">
        <v>5.6</v>
      </c>
      <c r="AP38" s="445">
        <f t="shared" si="19"/>
        <v>0</v>
      </c>
      <c r="AQ38" s="498"/>
      <c r="AR38" s="215">
        <f t="shared" si="98"/>
        <v>0</v>
      </c>
      <c r="AS38" s="215">
        <f t="shared" si="99"/>
        <v>0</v>
      </c>
      <c r="AT38" s="215">
        <f t="shared" si="100"/>
        <v>0</v>
      </c>
      <c r="AU38" s="215">
        <f t="shared" si="101"/>
        <v>0</v>
      </c>
      <c r="AV38" s="215">
        <f t="shared" si="102"/>
        <v>0</v>
      </c>
      <c r="AW38" s="215">
        <f t="shared" si="103"/>
        <v>0</v>
      </c>
      <c r="AX38" s="215">
        <f t="shared" si="78"/>
        <v>0</v>
      </c>
      <c r="AY38" s="215">
        <f t="shared" si="104"/>
        <v>0</v>
      </c>
      <c r="AZ38" s="215">
        <f t="shared" si="105"/>
        <v>0</v>
      </c>
      <c r="BA38" s="215">
        <f t="shared" si="106"/>
        <v>0</v>
      </c>
      <c r="BB38" s="215">
        <f t="shared" si="107"/>
        <v>0</v>
      </c>
      <c r="BC38" s="215">
        <f t="shared" si="108"/>
        <v>0</v>
      </c>
      <c r="BD38" s="215">
        <f t="shared" si="109"/>
        <v>0</v>
      </c>
      <c r="BE38" s="215">
        <f t="shared" si="110"/>
        <v>0</v>
      </c>
      <c r="BF38" s="215">
        <f t="shared" si="9"/>
        <v>0</v>
      </c>
      <c r="BG38" s="215">
        <f t="shared" si="10"/>
        <v>0</v>
      </c>
      <c r="BH38" s="215">
        <f t="shared" si="11"/>
        <v>0</v>
      </c>
      <c r="BI38" s="215">
        <f t="shared" si="12"/>
        <v>0</v>
      </c>
      <c r="BJ38" s="448">
        <v>1</v>
      </c>
      <c r="BK38" s="1224">
        <f t="shared" si="21"/>
        <v>0</v>
      </c>
      <c r="BL38" s="897">
        <v>7</v>
      </c>
      <c r="BM38" s="480">
        <f t="shared" si="22"/>
        <v>0</v>
      </c>
      <c r="BN38" s="897"/>
      <c r="BO38" s="480">
        <f t="shared" si="23"/>
        <v>0</v>
      </c>
      <c r="BP38" s="897"/>
      <c r="BQ38" s="480">
        <f t="shared" si="24"/>
        <v>0</v>
      </c>
      <c r="BR38" s="897"/>
      <c r="BS38" s="480">
        <f t="shared" si="25"/>
        <v>0</v>
      </c>
      <c r="BT38" s="897"/>
      <c r="BU38" s="480">
        <f t="shared" si="26"/>
        <v>0</v>
      </c>
      <c r="BV38" s="908"/>
      <c r="BW38" s="480">
        <f t="shared" si="27"/>
        <v>0</v>
      </c>
      <c r="BX38" s="906"/>
      <c r="BY38" s="480">
        <f t="shared" si="28"/>
        <v>0</v>
      </c>
      <c r="BZ38" s="906"/>
      <c r="CA38" s="480">
        <f t="shared" si="29"/>
        <v>0</v>
      </c>
      <c r="CB38" s="906"/>
      <c r="CC38" s="480">
        <f t="shared" si="30"/>
        <v>0</v>
      </c>
      <c r="CD38" s="906"/>
      <c r="CE38" s="480">
        <f t="shared" si="31"/>
        <v>0</v>
      </c>
      <c r="CF38" s="906"/>
      <c r="CG38" s="480">
        <f t="shared" si="32"/>
        <v>0</v>
      </c>
      <c r="CH38" s="906"/>
      <c r="CI38" s="480">
        <f t="shared" si="33"/>
        <v>0</v>
      </c>
      <c r="CJ38" s="906"/>
      <c r="CK38" s="480">
        <f t="shared" si="34"/>
        <v>0</v>
      </c>
      <c r="CL38" s="906"/>
      <c r="CM38" s="480">
        <f t="shared" si="35"/>
        <v>0</v>
      </c>
      <c r="CN38" s="906"/>
      <c r="CO38" s="480">
        <f t="shared" si="36"/>
        <v>0</v>
      </c>
      <c r="CP38" s="907"/>
      <c r="CQ38" s="480">
        <f t="shared" si="37"/>
        <v>0</v>
      </c>
      <c r="CR38" s="215"/>
      <c r="CS38" s="1">
        <f t="shared" si="38"/>
        <v>0</v>
      </c>
      <c r="CT38" s="1">
        <f t="shared" si="39"/>
        <v>0</v>
      </c>
      <c r="CU38" s="1">
        <f t="shared" si="40"/>
        <v>0</v>
      </c>
      <c r="CV38" s="1">
        <f t="shared" si="41"/>
        <v>0</v>
      </c>
      <c r="CW38" s="673">
        <f t="shared" si="42"/>
        <v>0</v>
      </c>
      <c r="CX38" s="1">
        <f t="shared" si="43"/>
        <v>0</v>
      </c>
      <c r="CY38" s="1">
        <f t="shared" si="44"/>
        <v>0</v>
      </c>
      <c r="CZ38" s="1">
        <f t="shared" si="45"/>
        <v>0</v>
      </c>
      <c r="DB38" s="1">
        <f t="shared" si="46"/>
        <v>0</v>
      </c>
      <c r="DC38" s="1">
        <f t="shared" si="47"/>
        <v>0</v>
      </c>
      <c r="DE38" s="1">
        <f t="shared" si="48"/>
        <v>0</v>
      </c>
      <c r="DF38" s="1">
        <f t="shared" si="49"/>
        <v>0</v>
      </c>
      <c r="DG38" s="1">
        <f t="shared" si="50"/>
        <v>0</v>
      </c>
      <c r="DH38" s="1">
        <f t="shared" si="51"/>
        <v>0</v>
      </c>
      <c r="DI38" s="1">
        <f t="shared" si="52"/>
        <v>0</v>
      </c>
      <c r="DJ38" s="1">
        <f t="shared" si="53"/>
        <v>0</v>
      </c>
      <c r="DK38" s="1">
        <f t="shared" si="54"/>
        <v>0</v>
      </c>
      <c r="DL38" s="1">
        <f t="shared" si="55"/>
        <v>0</v>
      </c>
      <c r="DM38" s="1">
        <f t="shared" si="56"/>
        <v>0</v>
      </c>
      <c r="DN38" s="1">
        <f t="shared" si="57"/>
        <v>0</v>
      </c>
      <c r="DO38" s="1">
        <f t="shared" si="58"/>
        <v>0</v>
      </c>
      <c r="DP38" s="1">
        <f t="shared" si="59"/>
        <v>0</v>
      </c>
      <c r="DQ38" s="1">
        <f t="shared" si="60"/>
        <v>0</v>
      </c>
      <c r="DR38" s="1">
        <f t="shared" si="61"/>
        <v>0</v>
      </c>
      <c r="DS38" s="1">
        <f t="shared" si="62"/>
        <v>0</v>
      </c>
    </row>
    <row r="39" spans="1:16331" s="1" customFormat="1" ht="65.25" customHeight="1" x14ac:dyDescent="0.2">
      <c r="A39" s="1579"/>
      <c r="B39" s="199"/>
      <c r="D39" s="367" t="s">
        <v>451</v>
      </c>
      <c r="E39" s="512"/>
      <c r="F39" s="731" t="s">
        <v>880</v>
      </c>
      <c r="G39" s="99" t="s">
        <v>1</v>
      </c>
      <c r="H39" s="1" t="s">
        <v>185</v>
      </c>
      <c r="I39" s="1285" t="s">
        <v>523</v>
      </c>
      <c r="J39" s="1297">
        <v>1</v>
      </c>
      <c r="K39" s="1297">
        <v>0</v>
      </c>
      <c r="L39" s="99" t="s">
        <v>879</v>
      </c>
      <c r="M39" s="650">
        <v>303.79335000000003</v>
      </c>
      <c r="N39" s="947"/>
      <c r="O39" s="947"/>
      <c r="P39" s="947"/>
      <c r="Q39" s="947"/>
      <c r="R39" s="947"/>
      <c r="S39" s="947"/>
      <c r="T39" s="947"/>
      <c r="U39" s="974"/>
      <c r="V39" s="948"/>
      <c r="W39" s="948"/>
      <c r="X39" s="948"/>
      <c r="Y39" s="973"/>
      <c r="Z39" s="974"/>
      <c r="AA39" s="973"/>
      <c r="AB39" s="1216"/>
      <c r="AC39" s="951"/>
      <c r="AD39" s="1199"/>
      <c r="AE39" s="1210"/>
      <c r="AF39" s="125">
        <f t="shared" si="15"/>
        <v>0</v>
      </c>
      <c r="AG39" s="145" t="str">
        <f t="shared" si="96"/>
        <v>No</v>
      </c>
      <c r="AH39" s="191" t="str">
        <f t="shared" si="16"/>
        <v>No</v>
      </c>
      <c r="AI39" s="126" t="str">
        <f t="shared" si="97"/>
        <v>Yes</v>
      </c>
      <c r="AK39" s="291">
        <f t="shared" si="63"/>
        <v>1</v>
      </c>
      <c r="AL39" s="292">
        <f t="shared" si="18"/>
        <v>0</v>
      </c>
      <c r="AM39" s="36"/>
      <c r="AN39" s="36"/>
      <c r="AO39" s="471">
        <v>6.9</v>
      </c>
      <c r="AP39" s="445">
        <f t="shared" si="19"/>
        <v>0</v>
      </c>
      <c r="AQ39" s="498"/>
      <c r="AR39" s="215">
        <f t="shared" si="98"/>
        <v>0</v>
      </c>
      <c r="AS39" s="215">
        <f t="shared" si="99"/>
        <v>0</v>
      </c>
      <c r="AT39" s="215">
        <f t="shared" si="100"/>
        <v>0</v>
      </c>
      <c r="AU39" s="215">
        <f t="shared" si="101"/>
        <v>0</v>
      </c>
      <c r="AV39" s="215">
        <f t="shared" si="102"/>
        <v>0</v>
      </c>
      <c r="AW39" s="215">
        <f t="shared" si="103"/>
        <v>0</v>
      </c>
      <c r="AX39" s="215">
        <f t="shared" si="78"/>
        <v>0</v>
      </c>
      <c r="AY39" s="215">
        <f t="shared" si="104"/>
        <v>0</v>
      </c>
      <c r="AZ39" s="215">
        <f t="shared" si="105"/>
        <v>0</v>
      </c>
      <c r="BA39" s="215">
        <f t="shared" si="106"/>
        <v>0</v>
      </c>
      <c r="BB39" s="215">
        <f t="shared" si="107"/>
        <v>0</v>
      </c>
      <c r="BC39" s="215">
        <f t="shared" si="108"/>
        <v>0</v>
      </c>
      <c r="BD39" s="215">
        <f t="shared" si="109"/>
        <v>0</v>
      </c>
      <c r="BE39" s="215">
        <f t="shared" si="110"/>
        <v>0</v>
      </c>
      <c r="BF39" s="215">
        <f t="shared" si="9"/>
        <v>0</v>
      </c>
      <c r="BG39" s="215">
        <f t="shared" si="10"/>
        <v>0</v>
      </c>
      <c r="BH39" s="215">
        <f t="shared" si="11"/>
        <v>0</v>
      </c>
      <c r="BI39" s="215">
        <f t="shared" si="12"/>
        <v>0</v>
      </c>
      <c r="BJ39" s="448">
        <v>1</v>
      </c>
      <c r="BK39" s="1224">
        <f t="shared" si="21"/>
        <v>0</v>
      </c>
      <c r="BL39" s="897">
        <v>7</v>
      </c>
      <c r="BM39" s="480">
        <f t="shared" si="22"/>
        <v>0</v>
      </c>
      <c r="BN39" s="897"/>
      <c r="BO39" s="480">
        <f t="shared" si="23"/>
        <v>0</v>
      </c>
      <c r="BP39" s="897"/>
      <c r="BQ39" s="480">
        <f t="shared" si="24"/>
        <v>0</v>
      </c>
      <c r="BR39" s="897"/>
      <c r="BS39" s="480">
        <f t="shared" si="25"/>
        <v>0</v>
      </c>
      <c r="BT39" s="897"/>
      <c r="BU39" s="480">
        <f t="shared" si="26"/>
        <v>0</v>
      </c>
      <c r="BV39" s="908"/>
      <c r="BW39" s="480">
        <f t="shared" si="27"/>
        <v>0</v>
      </c>
      <c r="BX39" s="906"/>
      <c r="BY39" s="480">
        <f t="shared" si="28"/>
        <v>0</v>
      </c>
      <c r="BZ39" s="906"/>
      <c r="CA39" s="480">
        <f t="shared" si="29"/>
        <v>0</v>
      </c>
      <c r="CB39" s="906"/>
      <c r="CC39" s="480">
        <f t="shared" si="30"/>
        <v>0</v>
      </c>
      <c r="CD39" s="906"/>
      <c r="CE39" s="480">
        <f t="shared" si="31"/>
        <v>0</v>
      </c>
      <c r="CF39" s="906"/>
      <c r="CG39" s="480">
        <f t="shared" si="32"/>
        <v>0</v>
      </c>
      <c r="CH39" s="906"/>
      <c r="CI39" s="480">
        <f t="shared" si="33"/>
        <v>0</v>
      </c>
      <c r="CJ39" s="906"/>
      <c r="CK39" s="480">
        <f t="shared" si="34"/>
        <v>0</v>
      </c>
      <c r="CL39" s="906"/>
      <c r="CM39" s="480">
        <f t="shared" si="35"/>
        <v>0</v>
      </c>
      <c r="CN39" s="906"/>
      <c r="CO39" s="480">
        <f t="shared" si="36"/>
        <v>0</v>
      </c>
      <c r="CP39" s="907"/>
      <c r="CQ39" s="480">
        <f t="shared" si="37"/>
        <v>0</v>
      </c>
      <c r="CR39" s="215"/>
      <c r="CS39" s="1">
        <f t="shared" si="38"/>
        <v>0</v>
      </c>
      <c r="CT39" s="1">
        <f t="shared" si="39"/>
        <v>0</v>
      </c>
      <c r="CU39" s="1">
        <f t="shared" si="40"/>
        <v>0</v>
      </c>
      <c r="CV39" s="1">
        <f t="shared" si="41"/>
        <v>0</v>
      </c>
      <c r="CW39" s="673">
        <f t="shared" si="42"/>
        <v>0</v>
      </c>
      <c r="CX39" s="1">
        <f t="shared" si="43"/>
        <v>0</v>
      </c>
      <c r="CY39" s="1">
        <f t="shared" si="44"/>
        <v>0</v>
      </c>
      <c r="CZ39" s="1">
        <f t="shared" si="45"/>
        <v>0</v>
      </c>
      <c r="DB39" s="1">
        <f t="shared" si="46"/>
        <v>0</v>
      </c>
      <c r="DC39" s="1">
        <f t="shared" si="47"/>
        <v>0</v>
      </c>
      <c r="DE39" s="1">
        <f t="shared" si="48"/>
        <v>0</v>
      </c>
      <c r="DF39" s="1">
        <f t="shared" si="49"/>
        <v>0</v>
      </c>
      <c r="DG39" s="1">
        <f t="shared" si="50"/>
        <v>0</v>
      </c>
      <c r="DH39" s="1">
        <f t="shared" si="51"/>
        <v>0</v>
      </c>
      <c r="DI39" s="1">
        <f t="shared" si="52"/>
        <v>0</v>
      </c>
      <c r="DJ39" s="1">
        <f t="shared" si="53"/>
        <v>0</v>
      </c>
      <c r="DK39" s="1">
        <f t="shared" si="54"/>
        <v>0</v>
      </c>
      <c r="DL39" s="1">
        <f t="shared" si="55"/>
        <v>0</v>
      </c>
      <c r="DM39" s="1">
        <f t="shared" si="56"/>
        <v>0</v>
      </c>
      <c r="DN39" s="1">
        <f t="shared" si="57"/>
        <v>0</v>
      </c>
      <c r="DO39" s="1">
        <f t="shared" si="58"/>
        <v>0</v>
      </c>
      <c r="DP39" s="1">
        <f t="shared" si="59"/>
        <v>0</v>
      </c>
      <c r="DQ39" s="1">
        <f t="shared" si="60"/>
        <v>0</v>
      </c>
      <c r="DR39" s="1">
        <f t="shared" si="61"/>
        <v>0</v>
      </c>
      <c r="DS39" s="1">
        <f t="shared" si="62"/>
        <v>0</v>
      </c>
    </row>
    <row r="40" spans="1:16331" s="1" customFormat="1" ht="65.25" customHeight="1" x14ac:dyDescent="0.2">
      <c r="A40" s="1579"/>
      <c r="B40" s="199"/>
      <c r="D40" s="1260" t="s">
        <v>452</v>
      </c>
      <c r="E40" s="679"/>
      <c r="F40" s="732" t="s">
        <v>880</v>
      </c>
      <c r="G40" s="680" t="s">
        <v>1</v>
      </c>
      <c r="H40" s="681" t="s">
        <v>184</v>
      </c>
      <c r="I40" s="1281" t="s">
        <v>524</v>
      </c>
      <c r="J40" s="1292">
        <v>1</v>
      </c>
      <c r="K40" s="1292">
        <v>0</v>
      </c>
      <c r="L40" s="681" t="s">
        <v>876</v>
      </c>
      <c r="M40" s="692">
        <v>229.27800000000002</v>
      </c>
      <c r="N40" s="946"/>
      <c r="O40" s="946"/>
      <c r="P40" s="946"/>
      <c r="Q40" s="946"/>
      <c r="R40" s="946"/>
      <c r="S40" s="946"/>
      <c r="T40" s="946"/>
      <c r="U40" s="979"/>
      <c r="V40" s="977"/>
      <c r="W40" s="977"/>
      <c r="X40" s="977"/>
      <c r="Y40" s="976"/>
      <c r="Z40" s="979"/>
      <c r="AA40" s="976"/>
      <c r="AB40" s="1217"/>
      <c r="AC40" s="950"/>
      <c r="AD40" s="1010"/>
      <c r="AE40" s="1208"/>
      <c r="AF40" s="683">
        <f t="shared" si="15"/>
        <v>0</v>
      </c>
      <c r="AG40" s="683" t="str">
        <f t="shared" si="96"/>
        <v>No</v>
      </c>
      <c r="AH40" s="696" t="str">
        <f t="shared" si="16"/>
        <v>No</v>
      </c>
      <c r="AI40" s="678" t="str">
        <f t="shared" si="97"/>
        <v>Yes</v>
      </c>
      <c r="AK40" s="291">
        <f t="shared" si="63"/>
        <v>1</v>
      </c>
      <c r="AL40" s="292">
        <f t="shared" si="18"/>
        <v>0</v>
      </c>
      <c r="AM40" s="36"/>
      <c r="AN40" s="36"/>
      <c r="AO40" s="471">
        <f>6.6*1.1</f>
        <v>7.26</v>
      </c>
      <c r="AP40" s="445">
        <f t="shared" si="19"/>
        <v>0</v>
      </c>
      <c r="AQ40" s="498"/>
      <c r="AR40" s="215">
        <f t="shared" si="98"/>
        <v>0</v>
      </c>
      <c r="AS40" s="215">
        <f t="shared" si="99"/>
        <v>0</v>
      </c>
      <c r="AT40" s="215">
        <f t="shared" si="100"/>
        <v>0</v>
      </c>
      <c r="AU40" s="215">
        <f t="shared" si="101"/>
        <v>0</v>
      </c>
      <c r="AV40" s="215">
        <f t="shared" si="102"/>
        <v>0</v>
      </c>
      <c r="AW40" s="215">
        <f t="shared" si="103"/>
        <v>0</v>
      </c>
      <c r="AX40" s="215">
        <f t="shared" si="78"/>
        <v>0</v>
      </c>
      <c r="AY40" s="215">
        <f t="shared" si="104"/>
        <v>0</v>
      </c>
      <c r="AZ40" s="215">
        <f t="shared" si="105"/>
        <v>0</v>
      </c>
      <c r="BA40" s="215">
        <f t="shared" si="106"/>
        <v>0</v>
      </c>
      <c r="BB40" s="215">
        <f t="shared" si="107"/>
        <v>0</v>
      </c>
      <c r="BC40" s="215">
        <f t="shared" si="108"/>
        <v>0</v>
      </c>
      <c r="BD40" s="215">
        <f t="shared" si="109"/>
        <v>0</v>
      </c>
      <c r="BE40" s="215">
        <f t="shared" si="110"/>
        <v>0</v>
      </c>
      <c r="BF40" s="215">
        <f t="shared" si="9"/>
        <v>0</v>
      </c>
      <c r="BG40" s="215">
        <f t="shared" si="10"/>
        <v>0</v>
      </c>
      <c r="BH40" s="215">
        <f t="shared" si="11"/>
        <v>0</v>
      </c>
      <c r="BI40" s="215">
        <f t="shared" si="12"/>
        <v>0</v>
      </c>
      <c r="BJ40" s="448">
        <v>1</v>
      </c>
      <c r="BK40" s="1224">
        <f t="shared" si="21"/>
        <v>0</v>
      </c>
      <c r="BL40" s="897">
        <v>6</v>
      </c>
      <c r="BM40" s="480">
        <f t="shared" si="22"/>
        <v>0</v>
      </c>
      <c r="BN40" s="897"/>
      <c r="BO40" s="480">
        <f t="shared" si="23"/>
        <v>0</v>
      </c>
      <c r="BP40" s="897"/>
      <c r="BQ40" s="480">
        <f t="shared" si="24"/>
        <v>0</v>
      </c>
      <c r="BR40" s="897"/>
      <c r="BS40" s="480">
        <f t="shared" si="25"/>
        <v>0</v>
      </c>
      <c r="BT40" s="897"/>
      <c r="BU40" s="480">
        <f t="shared" si="26"/>
        <v>0</v>
      </c>
      <c r="BV40" s="908"/>
      <c r="BW40" s="480">
        <f t="shared" si="27"/>
        <v>0</v>
      </c>
      <c r="BX40" s="906"/>
      <c r="BY40" s="480">
        <f t="shared" si="28"/>
        <v>0</v>
      </c>
      <c r="BZ40" s="906"/>
      <c r="CA40" s="480">
        <f t="shared" si="29"/>
        <v>0</v>
      </c>
      <c r="CB40" s="906"/>
      <c r="CC40" s="480">
        <f t="shared" si="30"/>
        <v>0</v>
      </c>
      <c r="CD40" s="906"/>
      <c r="CE40" s="480">
        <f t="shared" si="31"/>
        <v>0</v>
      </c>
      <c r="CF40" s="906"/>
      <c r="CG40" s="480">
        <f t="shared" si="32"/>
        <v>0</v>
      </c>
      <c r="CH40" s="906"/>
      <c r="CI40" s="480">
        <f t="shared" si="33"/>
        <v>0</v>
      </c>
      <c r="CJ40" s="906"/>
      <c r="CK40" s="480">
        <f t="shared" si="34"/>
        <v>0</v>
      </c>
      <c r="CL40" s="906"/>
      <c r="CM40" s="480">
        <f t="shared" si="35"/>
        <v>0</v>
      </c>
      <c r="CN40" s="906"/>
      <c r="CO40" s="480">
        <f t="shared" si="36"/>
        <v>0</v>
      </c>
      <c r="CP40" s="907"/>
      <c r="CQ40" s="480">
        <f t="shared" si="37"/>
        <v>0</v>
      </c>
      <c r="CR40" s="215"/>
      <c r="CS40" s="1">
        <f t="shared" si="38"/>
        <v>0</v>
      </c>
      <c r="CT40" s="1">
        <f t="shared" si="39"/>
        <v>0</v>
      </c>
      <c r="CU40" s="1">
        <f t="shared" si="40"/>
        <v>0</v>
      </c>
      <c r="CV40" s="1">
        <f t="shared" si="41"/>
        <v>0</v>
      </c>
      <c r="CW40" s="673">
        <f t="shared" si="42"/>
        <v>0</v>
      </c>
      <c r="CX40" s="1">
        <f t="shared" si="43"/>
        <v>0</v>
      </c>
      <c r="CY40" s="1">
        <f t="shared" si="44"/>
        <v>0</v>
      </c>
      <c r="CZ40" s="1">
        <f t="shared" si="45"/>
        <v>0</v>
      </c>
      <c r="DB40" s="1">
        <f t="shared" si="46"/>
        <v>0</v>
      </c>
      <c r="DC40" s="1">
        <f t="shared" si="47"/>
        <v>0</v>
      </c>
      <c r="DE40" s="1">
        <f t="shared" si="48"/>
        <v>0</v>
      </c>
      <c r="DF40" s="1">
        <f t="shared" si="49"/>
        <v>0</v>
      </c>
      <c r="DG40" s="1">
        <f t="shared" si="50"/>
        <v>0</v>
      </c>
      <c r="DH40" s="1">
        <f t="shared" si="51"/>
        <v>0</v>
      </c>
      <c r="DI40" s="1">
        <f t="shared" si="52"/>
        <v>0</v>
      </c>
      <c r="DJ40" s="1">
        <f t="shared" si="53"/>
        <v>0</v>
      </c>
      <c r="DK40" s="1">
        <f t="shared" si="54"/>
        <v>0</v>
      </c>
      <c r="DL40" s="1">
        <f t="shared" si="55"/>
        <v>0</v>
      </c>
      <c r="DM40" s="1">
        <f t="shared" si="56"/>
        <v>0</v>
      </c>
      <c r="DN40" s="1">
        <f t="shared" si="57"/>
        <v>0</v>
      </c>
      <c r="DO40" s="1">
        <f t="shared" si="58"/>
        <v>0</v>
      </c>
      <c r="DP40" s="1">
        <f t="shared" si="59"/>
        <v>0</v>
      </c>
      <c r="DQ40" s="1">
        <f t="shared" si="60"/>
        <v>0</v>
      </c>
      <c r="DR40" s="1">
        <f t="shared" si="61"/>
        <v>0</v>
      </c>
      <c r="DS40" s="1">
        <f t="shared" si="62"/>
        <v>0</v>
      </c>
    </row>
    <row r="41" spans="1:16331" s="1" customFormat="1" ht="65.25" customHeight="1" x14ac:dyDescent="0.2">
      <c r="A41" s="1579"/>
      <c r="B41" s="199"/>
      <c r="D41" s="367" t="s">
        <v>453</v>
      </c>
      <c r="E41" s="512"/>
      <c r="F41" s="731" t="s">
        <v>880</v>
      </c>
      <c r="G41" s="99" t="s">
        <v>1</v>
      </c>
      <c r="H41" s="1" t="s">
        <v>184</v>
      </c>
      <c r="I41" s="1285" t="s">
        <v>525</v>
      </c>
      <c r="J41" s="1297">
        <v>1</v>
      </c>
      <c r="K41" s="1297">
        <v>0</v>
      </c>
      <c r="L41" s="1" t="s">
        <v>876</v>
      </c>
      <c r="M41" s="650">
        <v>217.81410000000002</v>
      </c>
      <c r="N41" s="947"/>
      <c r="O41" s="947"/>
      <c r="P41" s="947"/>
      <c r="Q41" s="947"/>
      <c r="R41" s="947"/>
      <c r="S41" s="947"/>
      <c r="T41" s="947"/>
      <c r="U41" s="974"/>
      <c r="V41" s="948"/>
      <c r="W41" s="948"/>
      <c r="X41" s="948"/>
      <c r="Y41" s="973"/>
      <c r="Z41" s="974"/>
      <c r="AA41" s="973"/>
      <c r="AB41" s="1216"/>
      <c r="AC41" s="951"/>
      <c r="AD41" s="1199"/>
      <c r="AE41" s="1210"/>
      <c r="AF41" s="125">
        <f t="shared" si="15"/>
        <v>0</v>
      </c>
      <c r="AG41" s="145" t="str">
        <f t="shared" si="96"/>
        <v>No</v>
      </c>
      <c r="AH41" s="191" t="str">
        <f t="shared" si="16"/>
        <v>No</v>
      </c>
      <c r="AI41" s="126" t="str">
        <f t="shared" si="97"/>
        <v>Yes</v>
      </c>
      <c r="AK41" s="291">
        <f t="shared" si="63"/>
        <v>1</v>
      </c>
      <c r="AL41" s="292">
        <f t="shared" si="18"/>
        <v>0</v>
      </c>
      <c r="AM41" s="36"/>
      <c r="AN41" s="36"/>
      <c r="AO41" s="471">
        <f>4.4*1.1</f>
        <v>4.8400000000000007</v>
      </c>
      <c r="AP41" s="445">
        <f t="shared" si="19"/>
        <v>0</v>
      </c>
      <c r="AQ41" s="498"/>
      <c r="AR41" s="215">
        <f t="shared" si="98"/>
        <v>0</v>
      </c>
      <c r="AS41" s="215">
        <f t="shared" si="99"/>
        <v>0</v>
      </c>
      <c r="AT41" s="215">
        <f t="shared" si="100"/>
        <v>0</v>
      </c>
      <c r="AU41" s="215">
        <f t="shared" si="101"/>
        <v>0</v>
      </c>
      <c r="AV41" s="215">
        <f t="shared" si="102"/>
        <v>0</v>
      </c>
      <c r="AW41" s="215">
        <f t="shared" si="103"/>
        <v>0</v>
      </c>
      <c r="AX41" s="215">
        <f t="shared" si="78"/>
        <v>0</v>
      </c>
      <c r="AY41" s="215">
        <f t="shared" si="104"/>
        <v>0</v>
      </c>
      <c r="AZ41" s="215">
        <f t="shared" si="105"/>
        <v>0</v>
      </c>
      <c r="BA41" s="215">
        <f t="shared" si="106"/>
        <v>0</v>
      </c>
      <c r="BB41" s="215">
        <f t="shared" si="107"/>
        <v>0</v>
      </c>
      <c r="BC41" s="215">
        <f t="shared" si="108"/>
        <v>0</v>
      </c>
      <c r="BD41" s="215">
        <f t="shared" si="109"/>
        <v>0</v>
      </c>
      <c r="BE41" s="215">
        <f t="shared" si="110"/>
        <v>0</v>
      </c>
      <c r="BF41" s="215">
        <f t="shared" si="9"/>
        <v>0</v>
      </c>
      <c r="BG41" s="215">
        <f t="shared" si="10"/>
        <v>0</v>
      </c>
      <c r="BH41" s="215">
        <f t="shared" si="11"/>
        <v>0</v>
      </c>
      <c r="BI41" s="215">
        <f t="shared" si="12"/>
        <v>0</v>
      </c>
      <c r="BJ41" s="448">
        <v>1</v>
      </c>
      <c r="BK41" s="1224">
        <f t="shared" si="21"/>
        <v>0</v>
      </c>
      <c r="BL41" s="897">
        <v>5</v>
      </c>
      <c r="BM41" s="480">
        <f t="shared" si="22"/>
        <v>0</v>
      </c>
      <c r="BN41" s="897"/>
      <c r="BO41" s="480">
        <f t="shared" si="23"/>
        <v>0</v>
      </c>
      <c r="BP41" s="897"/>
      <c r="BQ41" s="480">
        <f t="shared" si="24"/>
        <v>0</v>
      </c>
      <c r="BR41" s="897"/>
      <c r="BS41" s="480">
        <f t="shared" si="25"/>
        <v>0</v>
      </c>
      <c r="BT41" s="897"/>
      <c r="BU41" s="480">
        <f t="shared" si="26"/>
        <v>0</v>
      </c>
      <c r="BV41" s="908"/>
      <c r="BW41" s="480">
        <f t="shared" si="27"/>
        <v>0</v>
      </c>
      <c r="BX41" s="906"/>
      <c r="BY41" s="480">
        <f t="shared" si="28"/>
        <v>0</v>
      </c>
      <c r="BZ41" s="906"/>
      <c r="CA41" s="480">
        <f t="shared" si="29"/>
        <v>0</v>
      </c>
      <c r="CB41" s="906"/>
      <c r="CC41" s="480">
        <f t="shared" si="30"/>
        <v>0</v>
      </c>
      <c r="CD41" s="906"/>
      <c r="CE41" s="480">
        <f t="shared" si="31"/>
        <v>0</v>
      </c>
      <c r="CF41" s="906"/>
      <c r="CG41" s="480">
        <f t="shared" si="32"/>
        <v>0</v>
      </c>
      <c r="CH41" s="906"/>
      <c r="CI41" s="480">
        <f t="shared" si="33"/>
        <v>0</v>
      </c>
      <c r="CJ41" s="906"/>
      <c r="CK41" s="480">
        <f t="shared" si="34"/>
        <v>0</v>
      </c>
      <c r="CL41" s="906"/>
      <c r="CM41" s="480">
        <f t="shared" si="35"/>
        <v>0</v>
      </c>
      <c r="CN41" s="906"/>
      <c r="CO41" s="480">
        <f t="shared" si="36"/>
        <v>0</v>
      </c>
      <c r="CP41" s="907"/>
      <c r="CQ41" s="480">
        <f t="shared" si="37"/>
        <v>0</v>
      </c>
      <c r="CR41" s="215"/>
      <c r="CS41" s="1">
        <f t="shared" si="38"/>
        <v>0</v>
      </c>
      <c r="CT41" s="1">
        <f t="shared" si="39"/>
        <v>0</v>
      </c>
      <c r="CU41" s="1">
        <f t="shared" si="40"/>
        <v>0</v>
      </c>
      <c r="CV41" s="1">
        <f t="shared" si="41"/>
        <v>0</v>
      </c>
      <c r="CW41" s="673">
        <f t="shared" si="42"/>
        <v>0</v>
      </c>
      <c r="CX41" s="1">
        <f t="shared" si="43"/>
        <v>0</v>
      </c>
      <c r="CY41" s="1">
        <f t="shared" si="44"/>
        <v>0</v>
      </c>
      <c r="CZ41" s="1">
        <f t="shared" si="45"/>
        <v>0</v>
      </c>
      <c r="DB41" s="1">
        <f t="shared" si="46"/>
        <v>0</v>
      </c>
      <c r="DC41" s="1">
        <f t="shared" si="47"/>
        <v>0</v>
      </c>
      <c r="DE41" s="1">
        <f t="shared" si="48"/>
        <v>0</v>
      </c>
      <c r="DF41" s="1">
        <f t="shared" si="49"/>
        <v>0</v>
      </c>
      <c r="DG41" s="1">
        <f t="shared" si="50"/>
        <v>0</v>
      </c>
      <c r="DH41" s="1">
        <f t="shared" si="51"/>
        <v>0</v>
      </c>
      <c r="DI41" s="1">
        <f t="shared" si="52"/>
        <v>0</v>
      </c>
      <c r="DJ41" s="1">
        <f t="shared" si="53"/>
        <v>0</v>
      </c>
      <c r="DK41" s="1">
        <f t="shared" si="54"/>
        <v>0</v>
      </c>
      <c r="DL41" s="1">
        <f t="shared" si="55"/>
        <v>0</v>
      </c>
      <c r="DM41" s="1">
        <f t="shared" si="56"/>
        <v>0</v>
      </c>
      <c r="DN41" s="1">
        <f t="shared" si="57"/>
        <v>0</v>
      </c>
      <c r="DO41" s="1">
        <f t="shared" si="58"/>
        <v>0</v>
      </c>
      <c r="DP41" s="1">
        <f t="shared" si="59"/>
        <v>0</v>
      </c>
      <c r="DQ41" s="1">
        <f t="shared" si="60"/>
        <v>0</v>
      </c>
      <c r="DR41" s="1">
        <f t="shared" si="61"/>
        <v>0</v>
      </c>
      <c r="DS41" s="1">
        <f t="shared" si="62"/>
        <v>0</v>
      </c>
    </row>
    <row r="42" spans="1:16331" s="1" customFormat="1" ht="65.25" customHeight="1" x14ac:dyDescent="0.2">
      <c r="A42" s="1579"/>
      <c r="B42" s="199"/>
      <c r="D42" s="1260" t="s">
        <v>454</v>
      </c>
      <c r="E42" s="679"/>
      <c r="F42" s="732" t="s">
        <v>880</v>
      </c>
      <c r="G42" s="680" t="s">
        <v>1</v>
      </c>
      <c r="H42" s="681" t="s">
        <v>184</v>
      </c>
      <c r="I42" s="1281" t="s">
        <v>526</v>
      </c>
      <c r="J42" s="1292">
        <v>1</v>
      </c>
      <c r="K42" s="1292">
        <v>0</v>
      </c>
      <c r="L42" s="681" t="s">
        <v>876</v>
      </c>
      <c r="M42" s="692">
        <v>206.35020000000003</v>
      </c>
      <c r="N42" s="946"/>
      <c r="O42" s="946"/>
      <c r="P42" s="946"/>
      <c r="Q42" s="946"/>
      <c r="R42" s="946"/>
      <c r="S42" s="946"/>
      <c r="T42" s="946"/>
      <c r="U42" s="979"/>
      <c r="V42" s="977"/>
      <c r="W42" s="977"/>
      <c r="X42" s="977"/>
      <c r="Y42" s="976"/>
      <c r="Z42" s="979"/>
      <c r="AA42" s="976"/>
      <c r="AB42" s="1217"/>
      <c r="AC42" s="950"/>
      <c r="AD42" s="1010"/>
      <c r="AE42" s="1208"/>
      <c r="AF42" s="683">
        <f t="shared" si="15"/>
        <v>0</v>
      </c>
      <c r="AG42" s="683" t="str">
        <f t="shared" si="96"/>
        <v>No</v>
      </c>
      <c r="AH42" s="696" t="str">
        <f t="shared" si="16"/>
        <v>No</v>
      </c>
      <c r="AI42" s="678" t="str">
        <f t="shared" si="97"/>
        <v>Yes</v>
      </c>
      <c r="AK42" s="291">
        <f t="shared" si="63"/>
        <v>1</v>
      </c>
      <c r="AL42" s="292">
        <f t="shared" si="18"/>
        <v>0</v>
      </c>
      <c r="AM42" s="36"/>
      <c r="AN42" s="36"/>
      <c r="AO42" s="471">
        <v>3.3</v>
      </c>
      <c r="AP42" s="445">
        <f t="shared" si="19"/>
        <v>0</v>
      </c>
      <c r="AQ42" s="498"/>
      <c r="AR42" s="215">
        <f t="shared" si="98"/>
        <v>0</v>
      </c>
      <c r="AS42" s="215">
        <f t="shared" si="99"/>
        <v>0</v>
      </c>
      <c r="AT42" s="215">
        <f t="shared" si="100"/>
        <v>0</v>
      </c>
      <c r="AU42" s="215">
        <f t="shared" si="101"/>
        <v>0</v>
      </c>
      <c r="AV42" s="215">
        <f t="shared" si="102"/>
        <v>0</v>
      </c>
      <c r="AW42" s="215">
        <f t="shared" si="103"/>
        <v>0</v>
      </c>
      <c r="AX42" s="215">
        <f t="shared" si="78"/>
        <v>0</v>
      </c>
      <c r="AY42" s="215">
        <f t="shared" si="104"/>
        <v>0</v>
      </c>
      <c r="AZ42" s="215">
        <f t="shared" si="105"/>
        <v>0</v>
      </c>
      <c r="BA42" s="215">
        <f t="shared" si="106"/>
        <v>0</v>
      </c>
      <c r="BB42" s="215">
        <f t="shared" si="107"/>
        <v>0</v>
      </c>
      <c r="BC42" s="215">
        <f t="shared" si="108"/>
        <v>0</v>
      </c>
      <c r="BD42" s="215">
        <f t="shared" si="109"/>
        <v>0</v>
      </c>
      <c r="BE42" s="215">
        <f t="shared" si="110"/>
        <v>0</v>
      </c>
      <c r="BF42" s="215">
        <f t="shared" si="9"/>
        <v>0</v>
      </c>
      <c r="BG42" s="215">
        <f t="shared" si="10"/>
        <v>0</v>
      </c>
      <c r="BH42" s="215">
        <f t="shared" si="11"/>
        <v>0</v>
      </c>
      <c r="BI42" s="215">
        <f t="shared" si="12"/>
        <v>0</v>
      </c>
      <c r="BJ42" s="448">
        <v>1</v>
      </c>
      <c r="BK42" s="1224">
        <f t="shared" si="21"/>
        <v>0</v>
      </c>
      <c r="BL42" s="897">
        <v>6</v>
      </c>
      <c r="BM42" s="480">
        <f t="shared" si="22"/>
        <v>0</v>
      </c>
      <c r="BN42" s="897"/>
      <c r="BO42" s="480">
        <f t="shared" si="23"/>
        <v>0</v>
      </c>
      <c r="BP42" s="897"/>
      <c r="BQ42" s="480">
        <f t="shared" si="24"/>
        <v>0</v>
      </c>
      <c r="BR42" s="897"/>
      <c r="BS42" s="480">
        <f t="shared" si="25"/>
        <v>0</v>
      </c>
      <c r="BT42" s="897"/>
      <c r="BU42" s="480">
        <f t="shared" si="26"/>
        <v>0</v>
      </c>
      <c r="BV42" s="908"/>
      <c r="BW42" s="480">
        <f t="shared" si="27"/>
        <v>0</v>
      </c>
      <c r="BX42" s="906"/>
      <c r="BY42" s="480">
        <f t="shared" si="28"/>
        <v>0</v>
      </c>
      <c r="BZ42" s="906"/>
      <c r="CA42" s="480">
        <f t="shared" si="29"/>
        <v>0</v>
      </c>
      <c r="CB42" s="906"/>
      <c r="CC42" s="480">
        <f t="shared" si="30"/>
        <v>0</v>
      </c>
      <c r="CD42" s="906"/>
      <c r="CE42" s="480">
        <f t="shared" si="31"/>
        <v>0</v>
      </c>
      <c r="CF42" s="906"/>
      <c r="CG42" s="480">
        <f t="shared" si="32"/>
        <v>0</v>
      </c>
      <c r="CH42" s="906"/>
      <c r="CI42" s="480">
        <f t="shared" si="33"/>
        <v>0</v>
      </c>
      <c r="CJ42" s="906"/>
      <c r="CK42" s="480">
        <f t="shared" si="34"/>
        <v>0</v>
      </c>
      <c r="CL42" s="906"/>
      <c r="CM42" s="480">
        <f t="shared" si="35"/>
        <v>0</v>
      </c>
      <c r="CN42" s="906"/>
      <c r="CO42" s="480">
        <f t="shared" si="36"/>
        <v>0</v>
      </c>
      <c r="CP42" s="907"/>
      <c r="CQ42" s="480">
        <f t="shared" si="37"/>
        <v>0</v>
      </c>
      <c r="CR42" s="215"/>
      <c r="CS42" s="1">
        <f t="shared" si="38"/>
        <v>0</v>
      </c>
      <c r="CT42" s="1">
        <f t="shared" si="39"/>
        <v>0</v>
      </c>
      <c r="CU42" s="1">
        <f t="shared" si="40"/>
        <v>0</v>
      </c>
      <c r="CV42" s="1">
        <f t="shared" si="41"/>
        <v>0</v>
      </c>
      <c r="CW42" s="673">
        <f t="shared" si="42"/>
        <v>0</v>
      </c>
      <c r="CX42" s="1">
        <f t="shared" si="43"/>
        <v>0</v>
      </c>
      <c r="CY42" s="1">
        <f t="shared" si="44"/>
        <v>0</v>
      </c>
      <c r="CZ42" s="1">
        <f t="shared" si="45"/>
        <v>0</v>
      </c>
      <c r="DB42" s="1">
        <f t="shared" si="46"/>
        <v>0</v>
      </c>
      <c r="DC42" s="1">
        <f t="shared" si="47"/>
        <v>0</v>
      </c>
      <c r="DE42" s="1">
        <f t="shared" si="48"/>
        <v>0</v>
      </c>
      <c r="DF42" s="1">
        <f t="shared" si="49"/>
        <v>0</v>
      </c>
      <c r="DG42" s="1">
        <f t="shared" si="50"/>
        <v>0</v>
      </c>
      <c r="DH42" s="1">
        <f t="shared" si="51"/>
        <v>0</v>
      </c>
      <c r="DI42" s="1">
        <f t="shared" si="52"/>
        <v>0</v>
      </c>
      <c r="DJ42" s="1">
        <f t="shared" si="53"/>
        <v>0</v>
      </c>
      <c r="DK42" s="1">
        <f t="shared" si="54"/>
        <v>0</v>
      </c>
      <c r="DL42" s="1">
        <f t="shared" si="55"/>
        <v>0</v>
      </c>
      <c r="DM42" s="1">
        <f t="shared" si="56"/>
        <v>0</v>
      </c>
      <c r="DN42" s="1">
        <f t="shared" si="57"/>
        <v>0</v>
      </c>
      <c r="DO42" s="1">
        <f t="shared" si="58"/>
        <v>0</v>
      </c>
      <c r="DP42" s="1">
        <f t="shared" si="59"/>
        <v>0</v>
      </c>
      <c r="DQ42" s="1">
        <f t="shared" si="60"/>
        <v>0</v>
      </c>
      <c r="DR42" s="1">
        <f t="shared" si="61"/>
        <v>0</v>
      </c>
      <c r="DS42" s="1">
        <f t="shared" si="62"/>
        <v>0</v>
      </c>
    </row>
    <row r="43" spans="1:16331" s="1" customFormat="1" ht="65.25" customHeight="1" x14ac:dyDescent="0.2">
      <c r="A43" s="1579"/>
      <c r="B43" s="199"/>
      <c r="D43" s="1260" t="s">
        <v>455</v>
      </c>
      <c r="E43" s="679"/>
      <c r="F43" s="732" t="s">
        <v>880</v>
      </c>
      <c r="G43" s="680" t="s">
        <v>1</v>
      </c>
      <c r="H43" s="681" t="s">
        <v>184</v>
      </c>
      <c r="I43" s="1281" t="s">
        <v>526</v>
      </c>
      <c r="J43" s="1292">
        <v>1</v>
      </c>
      <c r="K43" s="1292">
        <v>0</v>
      </c>
      <c r="L43" s="680" t="s">
        <v>878</v>
      </c>
      <c r="M43" s="692">
        <v>212.08215000000004</v>
      </c>
      <c r="N43" s="946"/>
      <c r="O43" s="946"/>
      <c r="P43" s="946"/>
      <c r="Q43" s="946"/>
      <c r="R43" s="946"/>
      <c r="S43" s="946"/>
      <c r="T43" s="946"/>
      <c r="U43" s="979"/>
      <c r="V43" s="977"/>
      <c r="W43" s="977"/>
      <c r="X43" s="977"/>
      <c r="Y43" s="976"/>
      <c r="Z43" s="979"/>
      <c r="AA43" s="976"/>
      <c r="AB43" s="1217"/>
      <c r="AC43" s="950"/>
      <c r="AD43" s="1010"/>
      <c r="AE43" s="1208"/>
      <c r="AF43" s="683">
        <f t="shared" si="15"/>
        <v>0</v>
      </c>
      <c r="AG43" s="683" t="str">
        <f t="shared" si="96"/>
        <v>No</v>
      </c>
      <c r="AH43" s="696" t="str">
        <f t="shared" si="16"/>
        <v>No</v>
      </c>
      <c r="AI43" s="678" t="str">
        <f t="shared" si="97"/>
        <v>Yes</v>
      </c>
      <c r="AK43" s="291">
        <f t="shared" si="63"/>
        <v>1</v>
      </c>
      <c r="AL43" s="292">
        <f t="shared" si="18"/>
        <v>0</v>
      </c>
      <c r="AM43" s="36"/>
      <c r="AN43" s="36"/>
      <c r="AO43" s="471">
        <v>3.7</v>
      </c>
      <c r="AP43" s="445">
        <f t="shared" si="19"/>
        <v>0</v>
      </c>
      <c r="AQ43" s="498"/>
      <c r="AR43" s="215">
        <f t="shared" si="98"/>
        <v>0</v>
      </c>
      <c r="AS43" s="215">
        <f t="shared" si="99"/>
        <v>0</v>
      </c>
      <c r="AT43" s="215">
        <f t="shared" si="100"/>
        <v>0</v>
      </c>
      <c r="AU43" s="215">
        <f t="shared" si="101"/>
        <v>0</v>
      </c>
      <c r="AV43" s="215">
        <f t="shared" si="102"/>
        <v>0</v>
      </c>
      <c r="AW43" s="215">
        <f t="shared" si="103"/>
        <v>0</v>
      </c>
      <c r="AX43" s="215">
        <f t="shared" si="78"/>
        <v>0</v>
      </c>
      <c r="AY43" s="215">
        <f t="shared" si="104"/>
        <v>0</v>
      </c>
      <c r="AZ43" s="215">
        <f t="shared" si="105"/>
        <v>0</v>
      </c>
      <c r="BA43" s="215">
        <f t="shared" si="106"/>
        <v>0</v>
      </c>
      <c r="BB43" s="215">
        <f t="shared" si="107"/>
        <v>0</v>
      </c>
      <c r="BC43" s="215">
        <f t="shared" si="108"/>
        <v>0</v>
      </c>
      <c r="BD43" s="215">
        <f t="shared" si="109"/>
        <v>0</v>
      </c>
      <c r="BE43" s="215">
        <f t="shared" si="110"/>
        <v>0</v>
      </c>
      <c r="BF43" s="215">
        <f t="shared" si="9"/>
        <v>0</v>
      </c>
      <c r="BG43" s="215">
        <f t="shared" si="10"/>
        <v>0</v>
      </c>
      <c r="BH43" s="215">
        <f t="shared" si="11"/>
        <v>0</v>
      </c>
      <c r="BI43" s="215">
        <f t="shared" si="12"/>
        <v>0</v>
      </c>
      <c r="BJ43" s="448">
        <v>1</v>
      </c>
      <c r="BK43" s="1224">
        <f t="shared" si="21"/>
        <v>0</v>
      </c>
      <c r="BL43" s="897">
        <v>6</v>
      </c>
      <c r="BM43" s="480">
        <f t="shared" si="22"/>
        <v>0</v>
      </c>
      <c r="BN43" s="897"/>
      <c r="BO43" s="480">
        <f t="shared" si="23"/>
        <v>0</v>
      </c>
      <c r="BP43" s="897"/>
      <c r="BQ43" s="480">
        <f t="shared" si="24"/>
        <v>0</v>
      </c>
      <c r="BR43" s="897"/>
      <c r="BS43" s="480">
        <f t="shared" si="25"/>
        <v>0</v>
      </c>
      <c r="BT43" s="897"/>
      <c r="BU43" s="480">
        <f t="shared" si="26"/>
        <v>0</v>
      </c>
      <c r="BV43" s="908"/>
      <c r="BW43" s="480">
        <f t="shared" si="27"/>
        <v>0</v>
      </c>
      <c r="BX43" s="906"/>
      <c r="BY43" s="480">
        <f t="shared" si="28"/>
        <v>0</v>
      </c>
      <c r="BZ43" s="906"/>
      <c r="CA43" s="480">
        <f t="shared" si="29"/>
        <v>0</v>
      </c>
      <c r="CB43" s="906"/>
      <c r="CC43" s="480">
        <f t="shared" si="30"/>
        <v>0</v>
      </c>
      <c r="CD43" s="906"/>
      <c r="CE43" s="480">
        <f t="shared" si="31"/>
        <v>0</v>
      </c>
      <c r="CF43" s="906"/>
      <c r="CG43" s="480">
        <f t="shared" si="32"/>
        <v>0</v>
      </c>
      <c r="CH43" s="906"/>
      <c r="CI43" s="480">
        <f t="shared" si="33"/>
        <v>0</v>
      </c>
      <c r="CJ43" s="906"/>
      <c r="CK43" s="480">
        <f t="shared" si="34"/>
        <v>0</v>
      </c>
      <c r="CL43" s="906"/>
      <c r="CM43" s="480">
        <f t="shared" si="35"/>
        <v>0</v>
      </c>
      <c r="CN43" s="906"/>
      <c r="CO43" s="480">
        <f t="shared" si="36"/>
        <v>0</v>
      </c>
      <c r="CP43" s="907"/>
      <c r="CQ43" s="480">
        <f t="shared" si="37"/>
        <v>0</v>
      </c>
      <c r="CR43" s="215"/>
      <c r="CS43" s="1">
        <f t="shared" si="38"/>
        <v>0</v>
      </c>
      <c r="CT43" s="1">
        <f t="shared" si="39"/>
        <v>0</v>
      </c>
      <c r="CU43" s="1">
        <f t="shared" si="40"/>
        <v>0</v>
      </c>
      <c r="CV43" s="1">
        <f t="shared" si="41"/>
        <v>0</v>
      </c>
      <c r="CW43" s="673">
        <f t="shared" si="42"/>
        <v>0</v>
      </c>
      <c r="CX43" s="1">
        <f t="shared" si="43"/>
        <v>0</v>
      </c>
      <c r="CY43" s="1">
        <f t="shared" si="44"/>
        <v>0</v>
      </c>
      <c r="CZ43" s="1">
        <f t="shared" si="45"/>
        <v>0</v>
      </c>
      <c r="DB43" s="1">
        <f t="shared" si="46"/>
        <v>0</v>
      </c>
      <c r="DC43" s="1">
        <f t="shared" si="47"/>
        <v>0</v>
      </c>
      <c r="DE43" s="1">
        <f t="shared" si="48"/>
        <v>0</v>
      </c>
      <c r="DF43" s="1">
        <f t="shared" si="49"/>
        <v>0</v>
      </c>
      <c r="DG43" s="1">
        <f t="shared" si="50"/>
        <v>0</v>
      </c>
      <c r="DH43" s="1">
        <f t="shared" si="51"/>
        <v>0</v>
      </c>
      <c r="DI43" s="1">
        <f t="shared" si="52"/>
        <v>0</v>
      </c>
      <c r="DJ43" s="1">
        <f t="shared" si="53"/>
        <v>0</v>
      </c>
      <c r="DK43" s="1">
        <f t="shared" si="54"/>
        <v>0</v>
      </c>
      <c r="DL43" s="1">
        <f t="shared" si="55"/>
        <v>0</v>
      </c>
      <c r="DM43" s="1">
        <f t="shared" si="56"/>
        <v>0</v>
      </c>
      <c r="DN43" s="1">
        <f t="shared" si="57"/>
        <v>0</v>
      </c>
      <c r="DO43" s="1">
        <f t="shared" si="58"/>
        <v>0</v>
      </c>
      <c r="DP43" s="1">
        <f t="shared" si="59"/>
        <v>0</v>
      </c>
      <c r="DQ43" s="1">
        <f t="shared" si="60"/>
        <v>0</v>
      </c>
      <c r="DR43" s="1">
        <f t="shared" si="61"/>
        <v>0</v>
      </c>
      <c r="DS43" s="1">
        <f t="shared" si="62"/>
        <v>0</v>
      </c>
    </row>
    <row r="44" spans="1:16331" s="1" customFormat="1" ht="65.25" customHeight="1" x14ac:dyDescent="0.2">
      <c r="A44" s="1579"/>
      <c r="B44" s="199"/>
      <c r="D44" s="367" t="s">
        <v>456</v>
      </c>
      <c r="E44" s="512"/>
      <c r="F44" s="731" t="s">
        <v>880</v>
      </c>
      <c r="G44" s="99" t="s">
        <v>1</v>
      </c>
      <c r="H44" s="1" t="s">
        <v>184</v>
      </c>
      <c r="I44" s="1285" t="s">
        <v>430</v>
      </c>
      <c r="J44" s="1297">
        <v>1</v>
      </c>
      <c r="K44" s="1297">
        <v>0</v>
      </c>
      <c r="L44" s="1" t="s">
        <v>876</v>
      </c>
      <c r="M44" s="650">
        <v>194.88630000000003</v>
      </c>
      <c r="N44" s="947"/>
      <c r="O44" s="947"/>
      <c r="P44" s="947"/>
      <c r="Q44" s="947"/>
      <c r="R44" s="947"/>
      <c r="S44" s="947"/>
      <c r="T44" s="947"/>
      <c r="U44" s="974"/>
      <c r="V44" s="948"/>
      <c r="W44" s="948"/>
      <c r="X44" s="948"/>
      <c r="Y44" s="973"/>
      <c r="Z44" s="974"/>
      <c r="AA44" s="973"/>
      <c r="AB44" s="1216"/>
      <c r="AC44" s="951"/>
      <c r="AD44" s="1199"/>
      <c r="AE44" s="1210"/>
      <c r="AF44" s="125">
        <f t="shared" si="15"/>
        <v>0</v>
      </c>
      <c r="AG44" s="145" t="str">
        <f t="shared" si="96"/>
        <v>No</v>
      </c>
      <c r="AH44" s="191" t="str">
        <f t="shared" si="16"/>
        <v>No</v>
      </c>
      <c r="AI44" s="126" t="str">
        <f t="shared" si="97"/>
        <v>Yes</v>
      </c>
      <c r="AK44" s="291">
        <f t="shared" si="63"/>
        <v>1</v>
      </c>
      <c r="AL44" s="292">
        <f t="shared" si="18"/>
        <v>0</v>
      </c>
      <c r="AM44" s="36"/>
      <c r="AN44" s="36"/>
      <c r="AO44" s="471">
        <v>2.6</v>
      </c>
      <c r="AP44" s="445">
        <f t="shared" si="19"/>
        <v>0</v>
      </c>
      <c r="AQ44" s="498"/>
      <c r="AR44" s="215">
        <f t="shared" si="98"/>
        <v>0</v>
      </c>
      <c r="AS44" s="215">
        <f t="shared" si="99"/>
        <v>0</v>
      </c>
      <c r="AT44" s="215">
        <f t="shared" si="100"/>
        <v>0</v>
      </c>
      <c r="AU44" s="215">
        <f t="shared" si="101"/>
        <v>0</v>
      </c>
      <c r="AV44" s="215">
        <f t="shared" si="102"/>
        <v>0</v>
      </c>
      <c r="AW44" s="215">
        <f t="shared" si="103"/>
        <v>0</v>
      </c>
      <c r="AX44" s="215">
        <f t="shared" si="78"/>
        <v>0</v>
      </c>
      <c r="AY44" s="215">
        <f t="shared" si="104"/>
        <v>0</v>
      </c>
      <c r="AZ44" s="215">
        <f t="shared" si="105"/>
        <v>0</v>
      </c>
      <c r="BA44" s="215">
        <f t="shared" si="106"/>
        <v>0</v>
      </c>
      <c r="BB44" s="215">
        <f t="shared" si="107"/>
        <v>0</v>
      </c>
      <c r="BC44" s="215">
        <f t="shared" si="108"/>
        <v>0</v>
      </c>
      <c r="BD44" s="215">
        <f t="shared" si="109"/>
        <v>0</v>
      </c>
      <c r="BE44" s="215">
        <f t="shared" si="110"/>
        <v>0</v>
      </c>
      <c r="BF44" s="215">
        <f t="shared" si="9"/>
        <v>0</v>
      </c>
      <c r="BG44" s="215">
        <f t="shared" si="10"/>
        <v>0</v>
      </c>
      <c r="BH44" s="215">
        <f t="shared" si="11"/>
        <v>0</v>
      </c>
      <c r="BI44" s="215">
        <f t="shared" si="12"/>
        <v>0</v>
      </c>
      <c r="BJ44" s="448">
        <v>1</v>
      </c>
      <c r="BK44" s="1224">
        <f t="shared" si="21"/>
        <v>0</v>
      </c>
      <c r="BL44" s="897">
        <v>5</v>
      </c>
      <c r="BM44" s="480">
        <f t="shared" si="22"/>
        <v>0</v>
      </c>
      <c r="BN44" s="897"/>
      <c r="BO44" s="480">
        <f t="shared" si="23"/>
        <v>0</v>
      </c>
      <c r="BP44" s="897"/>
      <c r="BQ44" s="480">
        <f t="shared" si="24"/>
        <v>0</v>
      </c>
      <c r="BR44" s="897"/>
      <c r="BS44" s="480">
        <f t="shared" si="25"/>
        <v>0</v>
      </c>
      <c r="BT44" s="897"/>
      <c r="BU44" s="480">
        <f t="shared" si="26"/>
        <v>0</v>
      </c>
      <c r="BV44" s="908"/>
      <c r="BW44" s="480">
        <f t="shared" si="27"/>
        <v>0</v>
      </c>
      <c r="BX44" s="906"/>
      <c r="BY44" s="480">
        <f t="shared" si="28"/>
        <v>0</v>
      </c>
      <c r="BZ44" s="906"/>
      <c r="CA44" s="480">
        <f t="shared" si="29"/>
        <v>0</v>
      </c>
      <c r="CB44" s="906"/>
      <c r="CC44" s="480">
        <f t="shared" si="30"/>
        <v>0</v>
      </c>
      <c r="CD44" s="906"/>
      <c r="CE44" s="480">
        <f t="shared" si="31"/>
        <v>0</v>
      </c>
      <c r="CF44" s="906"/>
      <c r="CG44" s="480">
        <f t="shared" si="32"/>
        <v>0</v>
      </c>
      <c r="CH44" s="906"/>
      <c r="CI44" s="480">
        <f t="shared" si="33"/>
        <v>0</v>
      </c>
      <c r="CJ44" s="906"/>
      <c r="CK44" s="480">
        <f t="shared" si="34"/>
        <v>0</v>
      </c>
      <c r="CL44" s="906"/>
      <c r="CM44" s="480">
        <f t="shared" si="35"/>
        <v>0</v>
      </c>
      <c r="CN44" s="906"/>
      <c r="CO44" s="480">
        <f t="shared" si="36"/>
        <v>0</v>
      </c>
      <c r="CP44" s="907"/>
      <c r="CQ44" s="480">
        <f t="shared" si="37"/>
        <v>0</v>
      </c>
      <c r="CR44" s="215"/>
      <c r="CS44" s="1">
        <f t="shared" si="38"/>
        <v>0</v>
      </c>
      <c r="CT44" s="1">
        <f t="shared" si="39"/>
        <v>0</v>
      </c>
      <c r="CU44" s="1">
        <f t="shared" si="40"/>
        <v>0</v>
      </c>
      <c r="CV44" s="1">
        <f t="shared" si="41"/>
        <v>0</v>
      </c>
      <c r="CW44" s="673">
        <f t="shared" si="42"/>
        <v>0</v>
      </c>
      <c r="CX44" s="1">
        <f t="shared" si="43"/>
        <v>0</v>
      </c>
      <c r="CY44" s="1">
        <f t="shared" si="44"/>
        <v>0</v>
      </c>
      <c r="CZ44" s="1">
        <f t="shared" si="45"/>
        <v>0</v>
      </c>
      <c r="DB44" s="1">
        <f t="shared" si="46"/>
        <v>0</v>
      </c>
      <c r="DC44" s="1">
        <f t="shared" si="47"/>
        <v>0</v>
      </c>
      <c r="DE44" s="1">
        <f t="shared" si="48"/>
        <v>0</v>
      </c>
      <c r="DF44" s="1">
        <f t="shared" si="49"/>
        <v>0</v>
      </c>
      <c r="DG44" s="1">
        <f t="shared" si="50"/>
        <v>0</v>
      </c>
      <c r="DH44" s="1">
        <f t="shared" si="51"/>
        <v>0</v>
      </c>
      <c r="DI44" s="1">
        <f t="shared" si="52"/>
        <v>0</v>
      </c>
      <c r="DJ44" s="1">
        <f t="shared" si="53"/>
        <v>0</v>
      </c>
      <c r="DK44" s="1">
        <f t="shared" si="54"/>
        <v>0</v>
      </c>
      <c r="DL44" s="1">
        <f t="shared" si="55"/>
        <v>0</v>
      </c>
      <c r="DM44" s="1">
        <f t="shared" si="56"/>
        <v>0</v>
      </c>
      <c r="DN44" s="1">
        <f t="shared" si="57"/>
        <v>0</v>
      </c>
      <c r="DO44" s="1">
        <f t="shared" si="58"/>
        <v>0</v>
      </c>
      <c r="DP44" s="1">
        <f t="shared" si="59"/>
        <v>0</v>
      </c>
      <c r="DQ44" s="1">
        <f t="shared" si="60"/>
        <v>0</v>
      </c>
      <c r="DR44" s="1">
        <f t="shared" si="61"/>
        <v>0</v>
      </c>
      <c r="DS44" s="1">
        <f t="shared" si="62"/>
        <v>0</v>
      </c>
    </row>
    <row r="45" spans="1:16331" s="1" customFormat="1" ht="65.25" customHeight="1" x14ac:dyDescent="0.2">
      <c r="A45" s="1579"/>
      <c r="B45" s="199"/>
      <c r="D45" s="367" t="s">
        <v>457</v>
      </c>
      <c r="E45" s="512"/>
      <c r="F45" s="731" t="s">
        <v>880</v>
      </c>
      <c r="G45" s="99" t="s">
        <v>1</v>
      </c>
      <c r="H45" s="1" t="s">
        <v>184</v>
      </c>
      <c r="I45" s="1285" t="s">
        <v>430</v>
      </c>
      <c r="J45" s="1297">
        <v>1</v>
      </c>
      <c r="K45" s="1297">
        <v>0</v>
      </c>
      <c r="L45" s="99" t="s">
        <v>877</v>
      </c>
      <c r="M45" s="650">
        <v>200.61825000000002</v>
      </c>
      <c r="N45" s="947"/>
      <c r="O45" s="947"/>
      <c r="P45" s="947"/>
      <c r="Q45" s="947"/>
      <c r="R45" s="947"/>
      <c r="S45" s="947"/>
      <c r="T45" s="947"/>
      <c r="U45" s="974"/>
      <c r="V45" s="948"/>
      <c r="W45" s="948"/>
      <c r="X45" s="948"/>
      <c r="Y45" s="973"/>
      <c r="Z45" s="974"/>
      <c r="AA45" s="973"/>
      <c r="AB45" s="1216"/>
      <c r="AC45" s="951"/>
      <c r="AD45" s="1199"/>
      <c r="AE45" s="1210"/>
      <c r="AF45" s="125">
        <f t="shared" si="15"/>
        <v>0</v>
      </c>
      <c r="AG45" s="145" t="str">
        <f t="shared" si="96"/>
        <v>No</v>
      </c>
      <c r="AH45" s="191" t="str">
        <f t="shared" si="16"/>
        <v>No</v>
      </c>
      <c r="AI45" s="126" t="str">
        <f t="shared" si="97"/>
        <v>Yes</v>
      </c>
      <c r="AK45" s="291">
        <f t="shared" si="63"/>
        <v>1</v>
      </c>
      <c r="AL45" s="292">
        <f t="shared" si="18"/>
        <v>0</v>
      </c>
      <c r="AM45" s="36"/>
      <c r="AN45" s="36"/>
      <c r="AO45" s="471">
        <v>3.1</v>
      </c>
      <c r="AP45" s="445">
        <f t="shared" si="19"/>
        <v>0</v>
      </c>
      <c r="AQ45" s="498"/>
      <c r="AR45" s="215">
        <f t="shared" si="98"/>
        <v>0</v>
      </c>
      <c r="AS45" s="215">
        <f t="shared" si="99"/>
        <v>0</v>
      </c>
      <c r="AT45" s="215">
        <f t="shared" si="100"/>
        <v>0</v>
      </c>
      <c r="AU45" s="215">
        <f t="shared" si="101"/>
        <v>0</v>
      </c>
      <c r="AV45" s="215">
        <f t="shared" si="102"/>
        <v>0</v>
      </c>
      <c r="AW45" s="215">
        <f t="shared" si="103"/>
        <v>0</v>
      </c>
      <c r="AX45" s="215">
        <f t="shared" si="78"/>
        <v>0</v>
      </c>
      <c r="AY45" s="215">
        <f t="shared" si="104"/>
        <v>0</v>
      </c>
      <c r="AZ45" s="215">
        <f t="shared" si="105"/>
        <v>0</v>
      </c>
      <c r="BA45" s="215">
        <f t="shared" si="106"/>
        <v>0</v>
      </c>
      <c r="BB45" s="215">
        <f t="shared" si="107"/>
        <v>0</v>
      </c>
      <c r="BC45" s="215">
        <f t="shared" si="108"/>
        <v>0</v>
      </c>
      <c r="BD45" s="215">
        <f t="shared" si="109"/>
        <v>0</v>
      </c>
      <c r="BE45" s="215">
        <f t="shared" si="110"/>
        <v>0</v>
      </c>
      <c r="BF45" s="215">
        <f t="shared" si="9"/>
        <v>0</v>
      </c>
      <c r="BG45" s="215">
        <f t="shared" si="10"/>
        <v>0</v>
      </c>
      <c r="BH45" s="215">
        <f t="shared" si="11"/>
        <v>0</v>
      </c>
      <c r="BI45" s="215">
        <f t="shared" si="12"/>
        <v>0</v>
      </c>
      <c r="BJ45" s="448">
        <v>1</v>
      </c>
      <c r="BK45" s="1224">
        <f t="shared" si="21"/>
        <v>0</v>
      </c>
      <c r="BL45" s="897">
        <v>5</v>
      </c>
      <c r="BM45" s="480">
        <f t="shared" si="22"/>
        <v>0</v>
      </c>
      <c r="BN45" s="897"/>
      <c r="BO45" s="480">
        <f t="shared" si="23"/>
        <v>0</v>
      </c>
      <c r="BP45" s="897"/>
      <c r="BQ45" s="480">
        <f t="shared" si="24"/>
        <v>0</v>
      </c>
      <c r="BR45" s="897"/>
      <c r="BS45" s="480">
        <f t="shared" si="25"/>
        <v>0</v>
      </c>
      <c r="BT45" s="897"/>
      <c r="BU45" s="480">
        <f t="shared" si="26"/>
        <v>0</v>
      </c>
      <c r="BV45" s="908"/>
      <c r="BW45" s="480">
        <f t="shared" si="27"/>
        <v>0</v>
      </c>
      <c r="BX45" s="906"/>
      <c r="BY45" s="480">
        <f t="shared" si="28"/>
        <v>0</v>
      </c>
      <c r="BZ45" s="906"/>
      <c r="CA45" s="480">
        <f t="shared" si="29"/>
        <v>0</v>
      </c>
      <c r="CB45" s="906"/>
      <c r="CC45" s="480">
        <f t="shared" si="30"/>
        <v>0</v>
      </c>
      <c r="CD45" s="906"/>
      <c r="CE45" s="480">
        <f t="shared" si="31"/>
        <v>0</v>
      </c>
      <c r="CF45" s="906"/>
      <c r="CG45" s="480">
        <f t="shared" si="32"/>
        <v>0</v>
      </c>
      <c r="CH45" s="906"/>
      <c r="CI45" s="480">
        <f t="shared" si="33"/>
        <v>0</v>
      </c>
      <c r="CJ45" s="906"/>
      <c r="CK45" s="480">
        <f t="shared" si="34"/>
        <v>0</v>
      </c>
      <c r="CL45" s="906"/>
      <c r="CM45" s="480">
        <f t="shared" si="35"/>
        <v>0</v>
      </c>
      <c r="CN45" s="906"/>
      <c r="CO45" s="480">
        <f t="shared" si="36"/>
        <v>0</v>
      </c>
      <c r="CP45" s="907"/>
      <c r="CQ45" s="480">
        <f t="shared" si="37"/>
        <v>0</v>
      </c>
      <c r="CR45" s="215"/>
      <c r="CS45" s="1">
        <f t="shared" si="38"/>
        <v>0</v>
      </c>
      <c r="CT45" s="1">
        <f t="shared" si="39"/>
        <v>0</v>
      </c>
      <c r="CU45" s="1">
        <f t="shared" si="40"/>
        <v>0</v>
      </c>
      <c r="CV45" s="1">
        <f t="shared" si="41"/>
        <v>0</v>
      </c>
      <c r="CW45" s="673">
        <f t="shared" si="42"/>
        <v>0</v>
      </c>
      <c r="CX45" s="1">
        <f t="shared" si="43"/>
        <v>0</v>
      </c>
      <c r="CY45" s="1">
        <f t="shared" si="44"/>
        <v>0</v>
      </c>
      <c r="CZ45" s="1">
        <f t="shared" si="45"/>
        <v>0</v>
      </c>
      <c r="DB45" s="1">
        <f t="shared" si="46"/>
        <v>0</v>
      </c>
      <c r="DC45" s="1">
        <f t="shared" si="47"/>
        <v>0</v>
      </c>
      <c r="DE45" s="1">
        <f t="shared" si="48"/>
        <v>0</v>
      </c>
      <c r="DF45" s="1">
        <f t="shared" si="49"/>
        <v>0</v>
      </c>
      <c r="DG45" s="1">
        <f t="shared" si="50"/>
        <v>0</v>
      </c>
      <c r="DH45" s="1">
        <f t="shared" si="51"/>
        <v>0</v>
      </c>
      <c r="DI45" s="1">
        <f t="shared" si="52"/>
        <v>0</v>
      </c>
      <c r="DJ45" s="1">
        <f t="shared" si="53"/>
        <v>0</v>
      </c>
      <c r="DK45" s="1">
        <f t="shared" si="54"/>
        <v>0</v>
      </c>
      <c r="DL45" s="1">
        <f t="shared" si="55"/>
        <v>0</v>
      </c>
      <c r="DM45" s="1">
        <f t="shared" si="56"/>
        <v>0</v>
      </c>
      <c r="DN45" s="1">
        <f t="shared" si="57"/>
        <v>0</v>
      </c>
      <c r="DO45" s="1">
        <f t="shared" si="58"/>
        <v>0</v>
      </c>
      <c r="DP45" s="1">
        <f t="shared" si="59"/>
        <v>0</v>
      </c>
      <c r="DQ45" s="1">
        <f t="shared" si="60"/>
        <v>0</v>
      </c>
      <c r="DR45" s="1">
        <f t="shared" si="61"/>
        <v>0</v>
      </c>
      <c r="DS45" s="1">
        <f t="shared" si="62"/>
        <v>0</v>
      </c>
    </row>
    <row r="46" spans="1:16331" s="1" customFormat="1" ht="65.25" customHeight="1" x14ac:dyDescent="0.2">
      <c r="A46" s="1579"/>
      <c r="B46" s="199"/>
      <c r="D46" s="1260" t="s">
        <v>458</v>
      </c>
      <c r="E46" s="679"/>
      <c r="F46" s="732"/>
      <c r="G46" s="680" t="s">
        <v>1</v>
      </c>
      <c r="H46" s="681" t="s">
        <v>188</v>
      </c>
      <c r="I46" s="1281" t="s">
        <v>527</v>
      </c>
      <c r="J46" s="1292">
        <v>1</v>
      </c>
      <c r="K46" s="1292">
        <v>0</v>
      </c>
      <c r="L46" s="681" t="s">
        <v>876</v>
      </c>
      <c r="M46" s="692">
        <v>160.49460000000002</v>
      </c>
      <c r="N46" s="946"/>
      <c r="O46" s="946"/>
      <c r="P46" s="946"/>
      <c r="Q46" s="946"/>
      <c r="R46" s="946"/>
      <c r="S46" s="946"/>
      <c r="T46" s="946"/>
      <c r="U46" s="979"/>
      <c r="V46" s="977"/>
      <c r="W46" s="977"/>
      <c r="X46" s="977"/>
      <c r="Y46" s="976"/>
      <c r="Z46" s="979"/>
      <c r="AA46" s="976"/>
      <c r="AB46" s="1217"/>
      <c r="AC46" s="950"/>
      <c r="AD46" s="1010"/>
      <c r="AE46" s="1208"/>
      <c r="AF46" s="683">
        <f t="shared" si="15"/>
        <v>0</v>
      </c>
      <c r="AG46" s="683" t="str">
        <f t="shared" si="96"/>
        <v>No</v>
      </c>
      <c r="AH46" s="696" t="str">
        <f t="shared" si="16"/>
        <v>No</v>
      </c>
      <c r="AI46" s="678" t="str">
        <f t="shared" si="97"/>
        <v>No</v>
      </c>
      <c r="AK46" s="291">
        <f t="shared" si="63"/>
        <v>1</v>
      </c>
      <c r="AL46" s="292">
        <f t="shared" si="18"/>
        <v>0</v>
      </c>
      <c r="AM46" s="36"/>
      <c r="AN46" s="36"/>
      <c r="AO46" s="471">
        <v>1.4</v>
      </c>
      <c r="AP46" s="445">
        <f t="shared" si="19"/>
        <v>0</v>
      </c>
      <c r="AQ46" s="498"/>
      <c r="AR46" s="215">
        <f t="shared" si="98"/>
        <v>0</v>
      </c>
      <c r="AS46" s="215">
        <f t="shared" si="99"/>
        <v>0</v>
      </c>
      <c r="AT46" s="215">
        <f t="shared" si="100"/>
        <v>0</v>
      </c>
      <c r="AU46" s="215">
        <f t="shared" si="101"/>
        <v>0</v>
      </c>
      <c r="AV46" s="215">
        <f t="shared" si="102"/>
        <v>0</v>
      </c>
      <c r="AW46" s="215">
        <f t="shared" si="103"/>
        <v>0</v>
      </c>
      <c r="AX46" s="215">
        <f t="shared" si="78"/>
        <v>0</v>
      </c>
      <c r="AY46" s="215">
        <f t="shared" si="104"/>
        <v>0</v>
      </c>
      <c r="AZ46" s="215">
        <f t="shared" si="105"/>
        <v>0</v>
      </c>
      <c r="BA46" s="215">
        <f t="shared" si="106"/>
        <v>0</v>
      </c>
      <c r="BB46" s="215">
        <f t="shared" si="107"/>
        <v>0</v>
      </c>
      <c r="BC46" s="215">
        <f t="shared" si="108"/>
        <v>0</v>
      </c>
      <c r="BD46" s="215">
        <f t="shared" si="109"/>
        <v>0</v>
      </c>
      <c r="BE46" s="215">
        <f t="shared" si="110"/>
        <v>0</v>
      </c>
      <c r="BF46" s="215">
        <f t="shared" si="9"/>
        <v>0</v>
      </c>
      <c r="BG46" s="215">
        <f t="shared" si="10"/>
        <v>0</v>
      </c>
      <c r="BH46" s="215">
        <f t="shared" si="11"/>
        <v>0</v>
      </c>
      <c r="BI46" s="215">
        <f t="shared" si="12"/>
        <v>0</v>
      </c>
      <c r="BJ46" s="448">
        <v>1</v>
      </c>
      <c r="BK46" s="1224">
        <f t="shared" si="21"/>
        <v>0</v>
      </c>
      <c r="BL46" s="897">
        <v>5</v>
      </c>
      <c r="BM46" s="480">
        <f t="shared" si="22"/>
        <v>0</v>
      </c>
      <c r="BN46" s="897"/>
      <c r="BO46" s="480">
        <f t="shared" si="23"/>
        <v>0</v>
      </c>
      <c r="BP46" s="897"/>
      <c r="BQ46" s="480">
        <f t="shared" si="24"/>
        <v>0</v>
      </c>
      <c r="BR46" s="897"/>
      <c r="BS46" s="480">
        <f t="shared" si="25"/>
        <v>0</v>
      </c>
      <c r="BT46" s="897"/>
      <c r="BU46" s="480">
        <f t="shared" si="26"/>
        <v>0</v>
      </c>
      <c r="BV46" s="908"/>
      <c r="BW46" s="480">
        <f t="shared" si="27"/>
        <v>0</v>
      </c>
      <c r="BX46" s="906"/>
      <c r="BY46" s="480">
        <f t="shared" si="28"/>
        <v>0</v>
      </c>
      <c r="BZ46" s="906"/>
      <c r="CA46" s="480">
        <f t="shared" si="29"/>
        <v>0</v>
      </c>
      <c r="CB46" s="906"/>
      <c r="CC46" s="480">
        <f t="shared" si="30"/>
        <v>0</v>
      </c>
      <c r="CD46" s="906"/>
      <c r="CE46" s="480">
        <f t="shared" si="31"/>
        <v>0</v>
      </c>
      <c r="CF46" s="906"/>
      <c r="CG46" s="480">
        <f t="shared" si="32"/>
        <v>0</v>
      </c>
      <c r="CH46" s="906"/>
      <c r="CI46" s="480">
        <f t="shared" si="33"/>
        <v>0</v>
      </c>
      <c r="CJ46" s="906"/>
      <c r="CK46" s="480">
        <f t="shared" si="34"/>
        <v>0</v>
      </c>
      <c r="CL46" s="906"/>
      <c r="CM46" s="480">
        <f t="shared" si="35"/>
        <v>0</v>
      </c>
      <c r="CN46" s="906"/>
      <c r="CO46" s="480">
        <f t="shared" si="36"/>
        <v>0</v>
      </c>
      <c r="CP46" s="907"/>
      <c r="CQ46" s="480">
        <f t="shared" si="37"/>
        <v>0</v>
      </c>
      <c r="CR46" s="215"/>
      <c r="CS46" s="1">
        <f t="shared" si="38"/>
        <v>0</v>
      </c>
      <c r="CT46" s="1">
        <f t="shared" si="39"/>
        <v>0</v>
      </c>
      <c r="CU46" s="1">
        <f t="shared" si="40"/>
        <v>0</v>
      </c>
      <c r="CV46" s="1">
        <f t="shared" si="41"/>
        <v>0</v>
      </c>
      <c r="CW46" s="673">
        <f t="shared" si="42"/>
        <v>0</v>
      </c>
      <c r="CX46" s="1">
        <f t="shared" si="43"/>
        <v>0</v>
      </c>
      <c r="CY46" s="1">
        <f t="shared" si="44"/>
        <v>0</v>
      </c>
      <c r="CZ46" s="1">
        <f t="shared" si="45"/>
        <v>0</v>
      </c>
      <c r="DB46" s="1">
        <f t="shared" si="46"/>
        <v>0</v>
      </c>
      <c r="DC46" s="1">
        <f t="shared" si="47"/>
        <v>0</v>
      </c>
      <c r="DE46" s="1">
        <f t="shared" si="48"/>
        <v>0</v>
      </c>
      <c r="DF46" s="1">
        <f t="shared" si="49"/>
        <v>0</v>
      </c>
      <c r="DG46" s="1">
        <f t="shared" si="50"/>
        <v>0</v>
      </c>
      <c r="DH46" s="1">
        <f t="shared" si="51"/>
        <v>0</v>
      </c>
      <c r="DI46" s="1">
        <f t="shared" si="52"/>
        <v>0</v>
      </c>
      <c r="DJ46" s="1">
        <f t="shared" si="53"/>
        <v>0</v>
      </c>
      <c r="DK46" s="1">
        <f t="shared" si="54"/>
        <v>0</v>
      </c>
      <c r="DL46" s="1">
        <f t="shared" si="55"/>
        <v>0</v>
      </c>
      <c r="DM46" s="1">
        <f t="shared" si="56"/>
        <v>0</v>
      </c>
      <c r="DN46" s="1">
        <f t="shared" si="57"/>
        <v>0</v>
      </c>
      <c r="DO46" s="1">
        <f t="shared" si="58"/>
        <v>0</v>
      </c>
      <c r="DP46" s="1">
        <f t="shared" si="59"/>
        <v>0</v>
      </c>
      <c r="DQ46" s="1">
        <f t="shared" si="60"/>
        <v>0</v>
      </c>
      <c r="DR46" s="1">
        <f t="shared" si="61"/>
        <v>0</v>
      </c>
      <c r="DS46" s="1">
        <f t="shared" si="62"/>
        <v>0</v>
      </c>
    </row>
    <row r="47" spans="1:16331" s="1" customFormat="1" ht="65.25" customHeight="1" x14ac:dyDescent="0.2">
      <c r="A47" s="1579"/>
      <c r="B47" s="199"/>
      <c r="D47" s="1260" t="s">
        <v>459</v>
      </c>
      <c r="E47" s="679"/>
      <c r="F47" s="732"/>
      <c r="G47" s="680" t="s">
        <v>1</v>
      </c>
      <c r="H47" s="681" t="s">
        <v>188</v>
      </c>
      <c r="I47" s="1281" t="s">
        <v>527</v>
      </c>
      <c r="J47" s="1292">
        <v>1</v>
      </c>
      <c r="K47" s="1292">
        <v>0</v>
      </c>
      <c r="L47" s="680" t="s">
        <v>879</v>
      </c>
      <c r="M47" s="692">
        <v>166.22655000000003</v>
      </c>
      <c r="N47" s="946"/>
      <c r="O47" s="946"/>
      <c r="P47" s="946"/>
      <c r="Q47" s="946"/>
      <c r="R47" s="946"/>
      <c r="S47" s="946"/>
      <c r="T47" s="946"/>
      <c r="U47" s="979"/>
      <c r="V47" s="977"/>
      <c r="W47" s="977"/>
      <c r="X47" s="977"/>
      <c r="Y47" s="976"/>
      <c r="Z47" s="979"/>
      <c r="AA47" s="976"/>
      <c r="AB47" s="1217"/>
      <c r="AC47" s="950"/>
      <c r="AD47" s="1010"/>
      <c r="AE47" s="1208"/>
      <c r="AF47" s="683">
        <f t="shared" si="15"/>
        <v>0</v>
      </c>
      <c r="AG47" s="683" t="str">
        <f t="shared" si="96"/>
        <v>No</v>
      </c>
      <c r="AH47" s="696" t="str">
        <f t="shared" si="16"/>
        <v>No</v>
      </c>
      <c r="AI47" s="678" t="str">
        <f t="shared" si="97"/>
        <v>No</v>
      </c>
      <c r="AK47" s="291">
        <f t="shared" si="63"/>
        <v>1</v>
      </c>
      <c r="AL47" s="292">
        <f t="shared" si="18"/>
        <v>0</v>
      </c>
      <c r="AM47" s="36"/>
      <c r="AN47" s="36"/>
      <c r="AO47" s="471">
        <v>1.8</v>
      </c>
      <c r="AP47" s="445">
        <f t="shared" si="19"/>
        <v>0</v>
      </c>
      <c r="AQ47" s="498"/>
      <c r="AR47" s="215">
        <f t="shared" si="98"/>
        <v>0</v>
      </c>
      <c r="AS47" s="215">
        <f t="shared" si="99"/>
        <v>0</v>
      </c>
      <c r="AT47" s="215">
        <f t="shared" si="100"/>
        <v>0</v>
      </c>
      <c r="AU47" s="215">
        <f t="shared" si="101"/>
        <v>0</v>
      </c>
      <c r="AV47" s="215">
        <f t="shared" si="102"/>
        <v>0</v>
      </c>
      <c r="AW47" s="215">
        <f t="shared" si="103"/>
        <v>0</v>
      </c>
      <c r="AX47" s="215">
        <f t="shared" si="78"/>
        <v>0</v>
      </c>
      <c r="AY47" s="215">
        <f t="shared" si="104"/>
        <v>0</v>
      </c>
      <c r="AZ47" s="215">
        <f t="shared" si="105"/>
        <v>0</v>
      </c>
      <c r="BA47" s="215">
        <f t="shared" si="106"/>
        <v>0</v>
      </c>
      <c r="BB47" s="215">
        <f t="shared" si="107"/>
        <v>0</v>
      </c>
      <c r="BC47" s="215">
        <f t="shared" si="108"/>
        <v>0</v>
      </c>
      <c r="BD47" s="215">
        <f t="shared" si="109"/>
        <v>0</v>
      </c>
      <c r="BE47" s="215">
        <f t="shared" si="110"/>
        <v>0</v>
      </c>
      <c r="BF47" s="215">
        <f t="shared" si="9"/>
        <v>0</v>
      </c>
      <c r="BG47" s="215">
        <f t="shared" si="10"/>
        <v>0</v>
      </c>
      <c r="BH47" s="215">
        <f t="shared" si="11"/>
        <v>0</v>
      </c>
      <c r="BI47" s="215">
        <f t="shared" si="12"/>
        <v>0</v>
      </c>
      <c r="BJ47" s="448">
        <v>1</v>
      </c>
      <c r="BK47" s="1224">
        <f t="shared" si="21"/>
        <v>0</v>
      </c>
      <c r="BL47" s="897">
        <v>5</v>
      </c>
      <c r="BM47" s="480">
        <f t="shared" si="22"/>
        <v>0</v>
      </c>
      <c r="BN47" s="897"/>
      <c r="BO47" s="480">
        <f t="shared" si="23"/>
        <v>0</v>
      </c>
      <c r="BP47" s="897"/>
      <c r="BQ47" s="480">
        <f t="shared" si="24"/>
        <v>0</v>
      </c>
      <c r="BR47" s="897"/>
      <c r="BS47" s="480">
        <f t="shared" si="25"/>
        <v>0</v>
      </c>
      <c r="BT47" s="897"/>
      <c r="BU47" s="480">
        <f t="shared" si="26"/>
        <v>0</v>
      </c>
      <c r="BV47" s="908"/>
      <c r="BW47" s="480">
        <f t="shared" si="27"/>
        <v>0</v>
      </c>
      <c r="BX47" s="906"/>
      <c r="BY47" s="480">
        <f t="shared" si="28"/>
        <v>0</v>
      </c>
      <c r="BZ47" s="906"/>
      <c r="CA47" s="480">
        <f t="shared" si="29"/>
        <v>0</v>
      </c>
      <c r="CB47" s="906"/>
      <c r="CC47" s="480">
        <f t="shared" si="30"/>
        <v>0</v>
      </c>
      <c r="CD47" s="906"/>
      <c r="CE47" s="480">
        <f t="shared" si="31"/>
        <v>0</v>
      </c>
      <c r="CF47" s="906"/>
      <c r="CG47" s="480">
        <f t="shared" si="32"/>
        <v>0</v>
      </c>
      <c r="CH47" s="906"/>
      <c r="CI47" s="480">
        <f t="shared" si="33"/>
        <v>0</v>
      </c>
      <c r="CJ47" s="906"/>
      <c r="CK47" s="480">
        <f t="shared" si="34"/>
        <v>0</v>
      </c>
      <c r="CL47" s="906"/>
      <c r="CM47" s="480">
        <f t="shared" si="35"/>
        <v>0</v>
      </c>
      <c r="CN47" s="906"/>
      <c r="CO47" s="480">
        <f t="shared" si="36"/>
        <v>0</v>
      </c>
      <c r="CP47" s="907"/>
      <c r="CQ47" s="480">
        <f t="shared" si="37"/>
        <v>0</v>
      </c>
      <c r="CR47" s="215"/>
      <c r="CS47" s="1">
        <f t="shared" si="38"/>
        <v>0</v>
      </c>
      <c r="CT47" s="1">
        <f t="shared" si="39"/>
        <v>0</v>
      </c>
      <c r="CU47" s="1">
        <f t="shared" si="40"/>
        <v>0</v>
      </c>
      <c r="CV47" s="1">
        <f t="shared" si="41"/>
        <v>0</v>
      </c>
      <c r="CW47" s="673">
        <f t="shared" si="42"/>
        <v>0</v>
      </c>
      <c r="CX47" s="1">
        <f t="shared" si="43"/>
        <v>0</v>
      </c>
      <c r="CY47" s="1">
        <f t="shared" si="44"/>
        <v>0</v>
      </c>
      <c r="CZ47" s="1">
        <f t="shared" si="45"/>
        <v>0</v>
      </c>
      <c r="DB47" s="1">
        <f t="shared" si="46"/>
        <v>0</v>
      </c>
      <c r="DC47" s="1">
        <f t="shared" si="47"/>
        <v>0</v>
      </c>
      <c r="DE47" s="1">
        <f t="shared" si="48"/>
        <v>0</v>
      </c>
      <c r="DF47" s="1">
        <f t="shared" si="49"/>
        <v>0</v>
      </c>
      <c r="DG47" s="1">
        <f t="shared" si="50"/>
        <v>0</v>
      </c>
      <c r="DH47" s="1">
        <f t="shared" si="51"/>
        <v>0</v>
      </c>
      <c r="DI47" s="1">
        <f t="shared" si="52"/>
        <v>0</v>
      </c>
      <c r="DJ47" s="1">
        <f t="shared" si="53"/>
        <v>0</v>
      </c>
      <c r="DK47" s="1">
        <f t="shared" si="54"/>
        <v>0</v>
      </c>
      <c r="DL47" s="1">
        <f t="shared" si="55"/>
        <v>0</v>
      </c>
      <c r="DM47" s="1">
        <f t="shared" si="56"/>
        <v>0</v>
      </c>
      <c r="DN47" s="1">
        <f t="shared" si="57"/>
        <v>0</v>
      </c>
      <c r="DO47" s="1">
        <f t="shared" si="58"/>
        <v>0</v>
      </c>
      <c r="DP47" s="1">
        <f t="shared" si="59"/>
        <v>0</v>
      </c>
      <c r="DQ47" s="1">
        <f t="shared" si="60"/>
        <v>0</v>
      </c>
      <c r="DR47" s="1">
        <f t="shared" si="61"/>
        <v>0</v>
      </c>
      <c r="DS47" s="1">
        <f t="shared" si="62"/>
        <v>0</v>
      </c>
    </row>
    <row r="48" spans="1:16331" s="1" customFormat="1" ht="65.25" customHeight="1" x14ac:dyDescent="0.2">
      <c r="A48" s="1579"/>
      <c r="B48" s="199"/>
      <c r="D48" s="367" t="s">
        <v>460</v>
      </c>
      <c r="E48" s="512"/>
      <c r="F48" s="731"/>
      <c r="G48" s="99" t="s">
        <v>1</v>
      </c>
      <c r="H48" s="1" t="s">
        <v>188</v>
      </c>
      <c r="I48" s="1285" t="s">
        <v>566</v>
      </c>
      <c r="J48" s="1297">
        <v>2</v>
      </c>
      <c r="K48" s="1297">
        <v>0</v>
      </c>
      <c r="L48" s="1" t="s">
        <v>876</v>
      </c>
      <c r="M48" s="650">
        <v>320.98920000000004</v>
      </c>
      <c r="N48" s="947"/>
      <c r="O48" s="947"/>
      <c r="P48" s="947"/>
      <c r="Q48" s="947"/>
      <c r="R48" s="947"/>
      <c r="S48" s="947"/>
      <c r="T48" s="947"/>
      <c r="U48" s="974"/>
      <c r="V48" s="948"/>
      <c r="W48" s="948"/>
      <c r="X48" s="948"/>
      <c r="Y48" s="973"/>
      <c r="Z48" s="974"/>
      <c r="AA48" s="973"/>
      <c r="AB48" s="1216"/>
      <c r="AC48" s="951"/>
      <c r="AD48" s="1199"/>
      <c r="AE48" s="1210"/>
      <c r="AF48" s="125">
        <f t="shared" si="15"/>
        <v>0</v>
      </c>
      <c r="AG48" s="145" t="str">
        <f t="shared" si="96"/>
        <v>No</v>
      </c>
      <c r="AH48" s="191" t="str">
        <f t="shared" si="16"/>
        <v>No</v>
      </c>
      <c r="AI48" s="126" t="str">
        <f t="shared" si="97"/>
        <v>No</v>
      </c>
      <c r="AK48" s="291">
        <f t="shared" si="63"/>
        <v>2</v>
      </c>
      <c r="AL48" s="292">
        <f t="shared" si="18"/>
        <v>0</v>
      </c>
      <c r="AM48" s="36"/>
      <c r="AN48" s="36"/>
      <c r="AO48" s="471">
        <v>2.7</v>
      </c>
      <c r="AP48" s="445">
        <f t="shared" si="19"/>
        <v>0</v>
      </c>
      <c r="AQ48" s="498"/>
      <c r="AR48" s="215">
        <f t="shared" si="98"/>
        <v>0</v>
      </c>
      <c r="AS48" s="215">
        <f t="shared" si="99"/>
        <v>0</v>
      </c>
      <c r="AT48" s="215">
        <f t="shared" si="100"/>
        <v>0</v>
      </c>
      <c r="AU48" s="215">
        <f t="shared" si="101"/>
        <v>0</v>
      </c>
      <c r="AV48" s="215">
        <f t="shared" si="102"/>
        <v>0</v>
      </c>
      <c r="AW48" s="215">
        <f t="shared" si="103"/>
        <v>0</v>
      </c>
      <c r="AX48" s="215">
        <f t="shared" si="78"/>
        <v>0</v>
      </c>
      <c r="AY48" s="215">
        <f t="shared" si="104"/>
        <v>0</v>
      </c>
      <c r="AZ48" s="215">
        <f t="shared" si="105"/>
        <v>0</v>
      </c>
      <c r="BA48" s="215">
        <f t="shared" si="106"/>
        <v>0</v>
      </c>
      <c r="BB48" s="215">
        <f t="shared" si="107"/>
        <v>0</v>
      </c>
      <c r="BC48" s="215">
        <f t="shared" si="108"/>
        <v>0</v>
      </c>
      <c r="BD48" s="215">
        <f t="shared" si="109"/>
        <v>0</v>
      </c>
      <c r="BE48" s="215">
        <f t="shared" si="110"/>
        <v>0</v>
      </c>
      <c r="BF48" s="215">
        <f t="shared" si="9"/>
        <v>0</v>
      </c>
      <c r="BG48" s="215">
        <f t="shared" si="10"/>
        <v>0</v>
      </c>
      <c r="BH48" s="215">
        <f t="shared" si="11"/>
        <v>0</v>
      </c>
      <c r="BI48" s="215">
        <f t="shared" si="12"/>
        <v>0</v>
      </c>
      <c r="BJ48" s="448">
        <v>2</v>
      </c>
      <c r="BK48" s="1224">
        <f t="shared" si="21"/>
        <v>0</v>
      </c>
      <c r="BL48" s="897">
        <v>10</v>
      </c>
      <c r="BM48" s="480">
        <f t="shared" si="22"/>
        <v>0</v>
      </c>
      <c r="BN48" s="897"/>
      <c r="BO48" s="480">
        <f t="shared" si="23"/>
        <v>0</v>
      </c>
      <c r="BP48" s="897"/>
      <c r="BQ48" s="480">
        <f t="shared" si="24"/>
        <v>0</v>
      </c>
      <c r="BR48" s="897"/>
      <c r="BS48" s="480">
        <f t="shared" si="25"/>
        <v>0</v>
      </c>
      <c r="BT48" s="897"/>
      <c r="BU48" s="480">
        <f t="shared" si="26"/>
        <v>0</v>
      </c>
      <c r="BV48" s="908"/>
      <c r="BW48" s="480">
        <f t="shared" si="27"/>
        <v>0</v>
      </c>
      <c r="BX48" s="906"/>
      <c r="BY48" s="480">
        <f t="shared" si="28"/>
        <v>0</v>
      </c>
      <c r="BZ48" s="906"/>
      <c r="CA48" s="480">
        <f t="shared" si="29"/>
        <v>0</v>
      </c>
      <c r="CB48" s="906"/>
      <c r="CC48" s="480">
        <f t="shared" si="30"/>
        <v>0</v>
      </c>
      <c r="CD48" s="906"/>
      <c r="CE48" s="480">
        <f t="shared" si="31"/>
        <v>0</v>
      </c>
      <c r="CF48" s="906"/>
      <c r="CG48" s="480">
        <f t="shared" si="32"/>
        <v>0</v>
      </c>
      <c r="CH48" s="906"/>
      <c r="CI48" s="480">
        <f t="shared" si="33"/>
        <v>0</v>
      </c>
      <c r="CJ48" s="906"/>
      <c r="CK48" s="480">
        <f t="shared" si="34"/>
        <v>0</v>
      </c>
      <c r="CL48" s="906"/>
      <c r="CM48" s="480">
        <f t="shared" si="35"/>
        <v>0</v>
      </c>
      <c r="CN48" s="906"/>
      <c r="CO48" s="480">
        <f t="shared" si="36"/>
        <v>0</v>
      </c>
      <c r="CP48" s="907"/>
      <c r="CQ48" s="480">
        <f t="shared" si="37"/>
        <v>0</v>
      </c>
      <c r="CR48" s="215"/>
      <c r="CS48" s="1">
        <f t="shared" si="38"/>
        <v>0</v>
      </c>
      <c r="CT48" s="1">
        <f t="shared" si="39"/>
        <v>0</v>
      </c>
      <c r="CU48" s="1">
        <f t="shared" si="40"/>
        <v>0</v>
      </c>
      <c r="CV48" s="1">
        <f t="shared" si="41"/>
        <v>0</v>
      </c>
      <c r="CW48" s="673">
        <f t="shared" si="42"/>
        <v>0</v>
      </c>
      <c r="CX48" s="1">
        <f t="shared" si="43"/>
        <v>0</v>
      </c>
      <c r="CY48" s="1">
        <f t="shared" si="44"/>
        <v>0</v>
      </c>
      <c r="CZ48" s="1">
        <f t="shared" si="45"/>
        <v>0</v>
      </c>
      <c r="DB48" s="1">
        <f t="shared" si="46"/>
        <v>0</v>
      </c>
      <c r="DC48" s="1">
        <f t="shared" si="47"/>
        <v>0</v>
      </c>
      <c r="DE48" s="1">
        <f t="shared" si="48"/>
        <v>0</v>
      </c>
      <c r="DF48" s="1">
        <f t="shared" si="49"/>
        <v>0</v>
      </c>
      <c r="DG48" s="1">
        <f t="shared" si="50"/>
        <v>0</v>
      </c>
      <c r="DH48" s="1">
        <f t="shared" si="51"/>
        <v>0</v>
      </c>
      <c r="DI48" s="1">
        <f t="shared" si="52"/>
        <v>0</v>
      </c>
      <c r="DJ48" s="1">
        <f t="shared" si="53"/>
        <v>0</v>
      </c>
      <c r="DK48" s="1">
        <f t="shared" si="54"/>
        <v>0</v>
      </c>
      <c r="DL48" s="1">
        <f t="shared" si="55"/>
        <v>0</v>
      </c>
      <c r="DM48" s="1">
        <f t="shared" si="56"/>
        <v>0</v>
      </c>
      <c r="DN48" s="1">
        <f t="shared" si="57"/>
        <v>0</v>
      </c>
      <c r="DO48" s="1">
        <f t="shared" si="58"/>
        <v>0</v>
      </c>
      <c r="DP48" s="1">
        <f t="shared" si="59"/>
        <v>0</v>
      </c>
      <c r="DQ48" s="1">
        <f t="shared" si="60"/>
        <v>0</v>
      </c>
      <c r="DR48" s="1">
        <f t="shared" si="61"/>
        <v>0</v>
      </c>
      <c r="DS48" s="1">
        <f t="shared" si="62"/>
        <v>0</v>
      </c>
    </row>
    <row r="49" spans="1:123" s="1" customFormat="1" ht="65.25" customHeight="1" x14ac:dyDescent="0.2">
      <c r="A49" s="1579"/>
      <c r="B49" s="199"/>
      <c r="D49" s="367" t="s">
        <v>461</v>
      </c>
      <c r="E49" s="512"/>
      <c r="F49" s="731"/>
      <c r="G49" s="99" t="s">
        <v>1</v>
      </c>
      <c r="H49" s="1" t="s">
        <v>188</v>
      </c>
      <c r="I49" s="1285" t="s">
        <v>566</v>
      </c>
      <c r="J49" s="1297">
        <v>2</v>
      </c>
      <c r="K49" s="1297">
        <v>0</v>
      </c>
      <c r="L49" s="99" t="s">
        <v>877</v>
      </c>
      <c r="M49" s="650">
        <v>326.72115000000002</v>
      </c>
      <c r="N49" s="947"/>
      <c r="O49" s="947"/>
      <c r="P49" s="947"/>
      <c r="Q49" s="947"/>
      <c r="R49" s="947"/>
      <c r="S49" s="947"/>
      <c r="T49" s="947"/>
      <c r="U49" s="974"/>
      <c r="V49" s="948"/>
      <c r="W49" s="948"/>
      <c r="X49" s="948"/>
      <c r="Y49" s="973"/>
      <c r="Z49" s="974"/>
      <c r="AA49" s="973"/>
      <c r="AB49" s="1216"/>
      <c r="AC49" s="951"/>
      <c r="AD49" s="1199"/>
      <c r="AE49" s="1210"/>
      <c r="AF49" s="125">
        <f t="shared" si="15"/>
        <v>0</v>
      </c>
      <c r="AG49" s="145" t="str">
        <f t="shared" si="96"/>
        <v>No</v>
      </c>
      <c r="AH49" s="191" t="str">
        <f t="shared" si="16"/>
        <v>No</v>
      </c>
      <c r="AI49" s="126" t="str">
        <f t="shared" si="97"/>
        <v>No</v>
      </c>
      <c r="AK49" s="291">
        <f t="shared" si="63"/>
        <v>2</v>
      </c>
      <c r="AL49" s="292">
        <f t="shared" si="18"/>
        <v>0</v>
      </c>
      <c r="AM49" s="36"/>
      <c r="AN49" s="36"/>
      <c r="AO49" s="471">
        <v>3.1</v>
      </c>
      <c r="AP49" s="445">
        <f t="shared" si="19"/>
        <v>0</v>
      </c>
      <c r="AQ49" s="498"/>
      <c r="AR49" s="215">
        <f t="shared" si="98"/>
        <v>0</v>
      </c>
      <c r="AS49" s="215">
        <f t="shared" si="99"/>
        <v>0</v>
      </c>
      <c r="AT49" s="215">
        <f t="shared" si="100"/>
        <v>0</v>
      </c>
      <c r="AU49" s="215">
        <f t="shared" si="101"/>
        <v>0</v>
      </c>
      <c r="AV49" s="215">
        <f t="shared" si="102"/>
        <v>0</v>
      </c>
      <c r="AW49" s="215">
        <f t="shared" si="103"/>
        <v>0</v>
      </c>
      <c r="AX49" s="215">
        <f t="shared" si="78"/>
        <v>0</v>
      </c>
      <c r="AY49" s="215">
        <f t="shared" si="104"/>
        <v>0</v>
      </c>
      <c r="AZ49" s="215">
        <f t="shared" si="105"/>
        <v>0</v>
      </c>
      <c r="BA49" s="215">
        <f t="shared" si="106"/>
        <v>0</v>
      </c>
      <c r="BB49" s="215">
        <f t="shared" si="107"/>
        <v>0</v>
      </c>
      <c r="BC49" s="215">
        <f t="shared" si="108"/>
        <v>0</v>
      </c>
      <c r="BD49" s="215">
        <f t="shared" si="109"/>
        <v>0</v>
      </c>
      <c r="BE49" s="215">
        <f t="shared" si="110"/>
        <v>0</v>
      </c>
      <c r="BF49" s="215">
        <f t="shared" si="9"/>
        <v>0</v>
      </c>
      <c r="BG49" s="215">
        <f t="shared" si="10"/>
        <v>0</v>
      </c>
      <c r="BH49" s="215">
        <f t="shared" si="11"/>
        <v>0</v>
      </c>
      <c r="BI49" s="215">
        <f t="shared" si="12"/>
        <v>0</v>
      </c>
      <c r="BJ49" s="448">
        <v>2</v>
      </c>
      <c r="BK49" s="1224">
        <f t="shared" si="21"/>
        <v>0</v>
      </c>
      <c r="BL49" s="897">
        <v>10</v>
      </c>
      <c r="BM49" s="480">
        <f t="shared" si="22"/>
        <v>0</v>
      </c>
      <c r="BN49" s="897"/>
      <c r="BO49" s="480">
        <f t="shared" si="23"/>
        <v>0</v>
      </c>
      <c r="BP49" s="897"/>
      <c r="BQ49" s="480">
        <f t="shared" si="24"/>
        <v>0</v>
      </c>
      <c r="BR49" s="897"/>
      <c r="BS49" s="480">
        <f t="shared" si="25"/>
        <v>0</v>
      </c>
      <c r="BT49" s="897"/>
      <c r="BU49" s="480">
        <f t="shared" si="26"/>
        <v>0</v>
      </c>
      <c r="BV49" s="908"/>
      <c r="BW49" s="480">
        <f t="shared" si="27"/>
        <v>0</v>
      </c>
      <c r="BX49" s="906"/>
      <c r="BY49" s="480">
        <f t="shared" si="28"/>
        <v>0</v>
      </c>
      <c r="BZ49" s="906"/>
      <c r="CA49" s="480">
        <f t="shared" si="29"/>
        <v>0</v>
      </c>
      <c r="CB49" s="906"/>
      <c r="CC49" s="480">
        <f t="shared" si="30"/>
        <v>0</v>
      </c>
      <c r="CD49" s="906"/>
      <c r="CE49" s="480">
        <f t="shared" si="31"/>
        <v>0</v>
      </c>
      <c r="CF49" s="906"/>
      <c r="CG49" s="480">
        <f t="shared" si="32"/>
        <v>0</v>
      </c>
      <c r="CH49" s="906"/>
      <c r="CI49" s="480">
        <f t="shared" si="33"/>
        <v>0</v>
      </c>
      <c r="CJ49" s="906"/>
      <c r="CK49" s="480">
        <f t="shared" si="34"/>
        <v>0</v>
      </c>
      <c r="CL49" s="906"/>
      <c r="CM49" s="480">
        <f t="shared" si="35"/>
        <v>0</v>
      </c>
      <c r="CN49" s="906"/>
      <c r="CO49" s="480">
        <f t="shared" si="36"/>
        <v>0</v>
      </c>
      <c r="CP49" s="907"/>
      <c r="CQ49" s="480">
        <f t="shared" si="37"/>
        <v>0</v>
      </c>
      <c r="CR49" s="215"/>
      <c r="CS49" s="1">
        <f t="shared" si="38"/>
        <v>0</v>
      </c>
      <c r="CT49" s="1">
        <f t="shared" si="39"/>
        <v>0</v>
      </c>
      <c r="CU49" s="1">
        <f t="shared" si="40"/>
        <v>0</v>
      </c>
      <c r="CV49" s="1">
        <f t="shared" si="41"/>
        <v>0</v>
      </c>
      <c r="CW49" s="673">
        <f t="shared" si="42"/>
        <v>0</v>
      </c>
      <c r="CX49" s="1">
        <f t="shared" si="43"/>
        <v>0</v>
      </c>
      <c r="CY49" s="1">
        <f t="shared" si="44"/>
        <v>0</v>
      </c>
      <c r="CZ49" s="1">
        <f t="shared" si="45"/>
        <v>0</v>
      </c>
      <c r="DB49" s="1">
        <f t="shared" si="46"/>
        <v>0</v>
      </c>
      <c r="DC49" s="1">
        <f t="shared" si="47"/>
        <v>0</v>
      </c>
      <c r="DE49" s="1">
        <f t="shared" si="48"/>
        <v>0</v>
      </c>
      <c r="DF49" s="1">
        <f t="shared" si="49"/>
        <v>0</v>
      </c>
      <c r="DG49" s="1">
        <f t="shared" si="50"/>
        <v>0</v>
      </c>
      <c r="DH49" s="1">
        <f t="shared" si="51"/>
        <v>0</v>
      </c>
      <c r="DI49" s="1">
        <f t="shared" si="52"/>
        <v>0</v>
      </c>
      <c r="DJ49" s="1">
        <f t="shared" si="53"/>
        <v>0</v>
      </c>
      <c r="DK49" s="1">
        <f t="shared" si="54"/>
        <v>0</v>
      </c>
      <c r="DL49" s="1">
        <f t="shared" si="55"/>
        <v>0</v>
      </c>
      <c r="DM49" s="1">
        <f t="shared" si="56"/>
        <v>0</v>
      </c>
      <c r="DN49" s="1">
        <f t="shared" si="57"/>
        <v>0</v>
      </c>
      <c r="DO49" s="1">
        <f t="shared" si="58"/>
        <v>0</v>
      </c>
      <c r="DP49" s="1">
        <f t="shared" si="59"/>
        <v>0</v>
      </c>
      <c r="DQ49" s="1">
        <f t="shared" si="60"/>
        <v>0</v>
      </c>
      <c r="DR49" s="1">
        <f t="shared" si="61"/>
        <v>0</v>
      </c>
      <c r="DS49" s="1">
        <f t="shared" si="62"/>
        <v>0</v>
      </c>
    </row>
    <row r="50" spans="1:123" s="1" customFormat="1" ht="65.25" customHeight="1" x14ac:dyDescent="0.2">
      <c r="A50" s="1579"/>
      <c r="B50" s="199"/>
      <c r="D50" s="1260" t="s">
        <v>462</v>
      </c>
      <c r="E50" s="679"/>
      <c r="F50" s="732"/>
      <c r="G50" s="680" t="s">
        <v>1</v>
      </c>
      <c r="H50" s="681" t="s">
        <v>188</v>
      </c>
      <c r="I50" s="1573" t="s">
        <v>672</v>
      </c>
      <c r="J50" s="1292">
        <v>3</v>
      </c>
      <c r="K50" s="1292">
        <v>0</v>
      </c>
      <c r="L50" s="681" t="s">
        <v>876</v>
      </c>
      <c r="M50" s="692">
        <v>338.18504999999999</v>
      </c>
      <c r="N50" s="946"/>
      <c r="O50" s="946"/>
      <c r="P50" s="946"/>
      <c r="Q50" s="946"/>
      <c r="R50" s="946"/>
      <c r="S50" s="946"/>
      <c r="T50" s="946"/>
      <c r="U50" s="979"/>
      <c r="V50" s="977"/>
      <c r="W50" s="977"/>
      <c r="X50" s="977"/>
      <c r="Y50" s="976"/>
      <c r="Z50" s="979"/>
      <c r="AA50" s="976"/>
      <c r="AB50" s="1217"/>
      <c r="AC50" s="950"/>
      <c r="AD50" s="1010"/>
      <c r="AE50" s="1208"/>
      <c r="AF50" s="683">
        <f t="shared" si="15"/>
        <v>0</v>
      </c>
      <c r="AG50" s="683" t="str">
        <f t="shared" si="96"/>
        <v>No</v>
      </c>
      <c r="AH50" s="696" t="str">
        <f t="shared" si="16"/>
        <v>No</v>
      </c>
      <c r="AI50" s="678" t="str">
        <f t="shared" si="97"/>
        <v>No</v>
      </c>
      <c r="AK50" s="291">
        <f t="shared" si="63"/>
        <v>3</v>
      </c>
      <c r="AL50" s="292">
        <f t="shared" si="18"/>
        <v>0</v>
      </c>
      <c r="AM50" s="36"/>
      <c r="AN50" s="36"/>
      <c r="AO50" s="471">
        <v>3</v>
      </c>
      <c r="AP50" s="445">
        <f t="shared" si="19"/>
        <v>0</v>
      </c>
      <c r="AQ50" s="498"/>
      <c r="AR50" s="215">
        <f t="shared" si="98"/>
        <v>0</v>
      </c>
      <c r="AS50" s="215">
        <f t="shared" si="99"/>
        <v>0</v>
      </c>
      <c r="AT50" s="215">
        <f t="shared" si="100"/>
        <v>0</v>
      </c>
      <c r="AU50" s="215">
        <f t="shared" si="101"/>
        <v>0</v>
      </c>
      <c r="AV50" s="215">
        <f t="shared" si="102"/>
        <v>0</v>
      </c>
      <c r="AW50" s="215">
        <f t="shared" si="103"/>
        <v>0</v>
      </c>
      <c r="AX50" s="215">
        <f t="shared" si="78"/>
        <v>0</v>
      </c>
      <c r="AY50" s="215">
        <f t="shared" si="104"/>
        <v>0</v>
      </c>
      <c r="AZ50" s="215">
        <f t="shared" si="105"/>
        <v>0</v>
      </c>
      <c r="BA50" s="215">
        <f t="shared" si="106"/>
        <v>0</v>
      </c>
      <c r="BB50" s="215">
        <f t="shared" si="107"/>
        <v>0</v>
      </c>
      <c r="BC50" s="215">
        <f t="shared" si="108"/>
        <v>0</v>
      </c>
      <c r="BD50" s="215">
        <f t="shared" si="109"/>
        <v>0</v>
      </c>
      <c r="BE50" s="215">
        <f t="shared" si="110"/>
        <v>0</v>
      </c>
      <c r="BF50" s="215">
        <f t="shared" si="9"/>
        <v>0</v>
      </c>
      <c r="BG50" s="215">
        <f t="shared" si="10"/>
        <v>0</v>
      </c>
      <c r="BH50" s="215">
        <f t="shared" si="11"/>
        <v>0</v>
      </c>
      <c r="BI50" s="215">
        <f t="shared" si="12"/>
        <v>0</v>
      </c>
      <c r="BJ50" s="448">
        <v>3</v>
      </c>
      <c r="BK50" s="1224">
        <f t="shared" si="21"/>
        <v>0</v>
      </c>
      <c r="BL50" s="897">
        <v>12</v>
      </c>
      <c r="BM50" s="480">
        <f t="shared" si="22"/>
        <v>0</v>
      </c>
      <c r="BN50" s="897"/>
      <c r="BO50" s="480">
        <f t="shared" si="23"/>
        <v>0</v>
      </c>
      <c r="BP50" s="897"/>
      <c r="BQ50" s="480">
        <f t="shared" si="24"/>
        <v>0</v>
      </c>
      <c r="BR50" s="897"/>
      <c r="BS50" s="480">
        <f t="shared" si="25"/>
        <v>0</v>
      </c>
      <c r="BT50" s="897"/>
      <c r="BU50" s="480">
        <f t="shared" si="26"/>
        <v>0</v>
      </c>
      <c r="BV50" s="908"/>
      <c r="BW50" s="480">
        <f t="shared" si="27"/>
        <v>0</v>
      </c>
      <c r="BX50" s="906"/>
      <c r="BY50" s="480">
        <f t="shared" si="28"/>
        <v>0</v>
      </c>
      <c r="BZ50" s="906"/>
      <c r="CA50" s="480">
        <f t="shared" si="29"/>
        <v>0</v>
      </c>
      <c r="CB50" s="906"/>
      <c r="CC50" s="480">
        <f t="shared" si="30"/>
        <v>0</v>
      </c>
      <c r="CD50" s="906"/>
      <c r="CE50" s="480">
        <f t="shared" si="31"/>
        <v>0</v>
      </c>
      <c r="CF50" s="906"/>
      <c r="CG50" s="480">
        <f t="shared" si="32"/>
        <v>0</v>
      </c>
      <c r="CH50" s="906"/>
      <c r="CI50" s="480">
        <f t="shared" si="33"/>
        <v>0</v>
      </c>
      <c r="CJ50" s="906"/>
      <c r="CK50" s="480">
        <f t="shared" si="34"/>
        <v>0</v>
      </c>
      <c r="CL50" s="906"/>
      <c r="CM50" s="480">
        <f t="shared" si="35"/>
        <v>0</v>
      </c>
      <c r="CN50" s="906"/>
      <c r="CO50" s="480">
        <f t="shared" si="36"/>
        <v>0</v>
      </c>
      <c r="CP50" s="907"/>
      <c r="CQ50" s="480">
        <f t="shared" si="37"/>
        <v>0</v>
      </c>
      <c r="CR50" s="215"/>
      <c r="CS50" s="1">
        <f t="shared" si="38"/>
        <v>0</v>
      </c>
      <c r="CT50" s="1">
        <f t="shared" si="39"/>
        <v>0</v>
      </c>
      <c r="CU50" s="1">
        <f t="shared" si="40"/>
        <v>0</v>
      </c>
      <c r="CV50" s="1">
        <f t="shared" si="41"/>
        <v>0</v>
      </c>
      <c r="CW50" s="673">
        <f t="shared" si="42"/>
        <v>0</v>
      </c>
      <c r="CX50" s="1">
        <f t="shared" si="43"/>
        <v>0</v>
      </c>
      <c r="CY50" s="1">
        <f t="shared" si="44"/>
        <v>0</v>
      </c>
      <c r="CZ50" s="1">
        <f t="shared" si="45"/>
        <v>0</v>
      </c>
      <c r="DB50" s="1">
        <f t="shared" si="46"/>
        <v>0</v>
      </c>
      <c r="DC50" s="1">
        <f t="shared" si="47"/>
        <v>0</v>
      </c>
      <c r="DE50" s="1">
        <f t="shared" si="48"/>
        <v>0</v>
      </c>
      <c r="DF50" s="1">
        <f t="shared" si="49"/>
        <v>0</v>
      </c>
      <c r="DG50" s="1">
        <f t="shared" si="50"/>
        <v>0</v>
      </c>
      <c r="DH50" s="1">
        <f t="shared" si="51"/>
        <v>0</v>
      </c>
      <c r="DI50" s="1">
        <f t="shared" si="52"/>
        <v>0</v>
      </c>
      <c r="DJ50" s="1">
        <f t="shared" si="53"/>
        <v>0</v>
      </c>
      <c r="DK50" s="1">
        <f t="shared" si="54"/>
        <v>0</v>
      </c>
      <c r="DL50" s="1">
        <f t="shared" si="55"/>
        <v>0</v>
      </c>
      <c r="DM50" s="1">
        <f t="shared" si="56"/>
        <v>0</v>
      </c>
      <c r="DN50" s="1">
        <f t="shared" si="57"/>
        <v>0</v>
      </c>
      <c r="DO50" s="1">
        <f t="shared" si="58"/>
        <v>0</v>
      </c>
      <c r="DP50" s="1">
        <f t="shared" si="59"/>
        <v>0</v>
      </c>
      <c r="DQ50" s="1">
        <f t="shared" si="60"/>
        <v>0</v>
      </c>
      <c r="DR50" s="1">
        <f t="shared" si="61"/>
        <v>0</v>
      </c>
      <c r="DS50" s="1">
        <f t="shared" si="62"/>
        <v>0</v>
      </c>
    </row>
    <row r="51" spans="1:123" s="1" customFormat="1" ht="65.25" customHeight="1" x14ac:dyDescent="0.2">
      <c r="A51" s="1579"/>
      <c r="B51" s="199"/>
      <c r="D51" s="1260" t="s">
        <v>463</v>
      </c>
      <c r="E51" s="679"/>
      <c r="F51" s="732"/>
      <c r="G51" s="680" t="s">
        <v>1</v>
      </c>
      <c r="H51" s="681" t="s">
        <v>188</v>
      </c>
      <c r="I51" s="1573"/>
      <c r="J51" s="1292">
        <v>3</v>
      </c>
      <c r="K51" s="1292">
        <v>0</v>
      </c>
      <c r="L51" s="680" t="s">
        <v>878</v>
      </c>
      <c r="M51" s="692">
        <v>343.91700000000003</v>
      </c>
      <c r="N51" s="946"/>
      <c r="O51" s="946"/>
      <c r="P51" s="946"/>
      <c r="Q51" s="946"/>
      <c r="R51" s="946"/>
      <c r="S51" s="946"/>
      <c r="T51" s="946"/>
      <c r="U51" s="979"/>
      <c r="V51" s="977"/>
      <c r="W51" s="977"/>
      <c r="X51" s="977"/>
      <c r="Y51" s="976"/>
      <c r="Z51" s="979"/>
      <c r="AA51" s="976"/>
      <c r="AB51" s="1217"/>
      <c r="AC51" s="950"/>
      <c r="AD51" s="1010"/>
      <c r="AE51" s="1208"/>
      <c r="AF51" s="683">
        <f t="shared" si="15"/>
        <v>0</v>
      </c>
      <c r="AG51" s="683" t="str">
        <f t="shared" si="96"/>
        <v>No</v>
      </c>
      <c r="AH51" s="696" t="str">
        <f t="shared" si="16"/>
        <v>No</v>
      </c>
      <c r="AI51" s="678" t="str">
        <f t="shared" si="97"/>
        <v>No</v>
      </c>
      <c r="AK51" s="291">
        <f t="shared" si="63"/>
        <v>3</v>
      </c>
      <c r="AL51" s="292">
        <f t="shared" si="18"/>
        <v>0</v>
      </c>
      <c r="AM51" s="36"/>
      <c r="AN51" s="36"/>
      <c r="AO51" s="471">
        <v>3.3</v>
      </c>
      <c r="AP51" s="445">
        <f t="shared" si="19"/>
        <v>0</v>
      </c>
      <c r="AQ51" s="498"/>
      <c r="AR51" s="215">
        <f t="shared" si="98"/>
        <v>0</v>
      </c>
      <c r="AS51" s="215">
        <f t="shared" si="99"/>
        <v>0</v>
      </c>
      <c r="AT51" s="215">
        <f t="shared" si="100"/>
        <v>0</v>
      </c>
      <c r="AU51" s="215">
        <f t="shared" si="101"/>
        <v>0</v>
      </c>
      <c r="AV51" s="215">
        <f t="shared" si="102"/>
        <v>0</v>
      </c>
      <c r="AW51" s="215">
        <f t="shared" si="103"/>
        <v>0</v>
      </c>
      <c r="AX51" s="215">
        <f t="shared" si="78"/>
        <v>0</v>
      </c>
      <c r="AY51" s="215">
        <f t="shared" si="104"/>
        <v>0</v>
      </c>
      <c r="AZ51" s="215">
        <f t="shared" si="105"/>
        <v>0</v>
      </c>
      <c r="BA51" s="215">
        <f t="shared" si="106"/>
        <v>0</v>
      </c>
      <c r="BB51" s="215">
        <f t="shared" si="107"/>
        <v>0</v>
      </c>
      <c r="BC51" s="215">
        <f t="shared" si="108"/>
        <v>0</v>
      </c>
      <c r="BD51" s="215">
        <f t="shared" si="109"/>
        <v>0</v>
      </c>
      <c r="BE51" s="215">
        <f t="shared" si="110"/>
        <v>0</v>
      </c>
      <c r="BF51" s="215">
        <f t="shared" si="9"/>
        <v>0</v>
      </c>
      <c r="BG51" s="215">
        <f t="shared" si="10"/>
        <v>0</v>
      </c>
      <c r="BH51" s="215">
        <f t="shared" si="11"/>
        <v>0</v>
      </c>
      <c r="BI51" s="215">
        <f t="shared" si="12"/>
        <v>0</v>
      </c>
      <c r="BJ51" s="448">
        <v>3</v>
      </c>
      <c r="BK51" s="1224">
        <f t="shared" si="21"/>
        <v>0</v>
      </c>
      <c r="BL51" s="897">
        <v>12</v>
      </c>
      <c r="BM51" s="480">
        <f t="shared" si="22"/>
        <v>0</v>
      </c>
      <c r="BN51" s="897"/>
      <c r="BO51" s="480">
        <f t="shared" si="23"/>
        <v>0</v>
      </c>
      <c r="BP51" s="897"/>
      <c r="BQ51" s="480">
        <f t="shared" si="24"/>
        <v>0</v>
      </c>
      <c r="BR51" s="897"/>
      <c r="BS51" s="480">
        <f t="shared" si="25"/>
        <v>0</v>
      </c>
      <c r="BT51" s="897"/>
      <c r="BU51" s="480">
        <f t="shared" si="26"/>
        <v>0</v>
      </c>
      <c r="BV51" s="908"/>
      <c r="BW51" s="480">
        <f t="shared" si="27"/>
        <v>0</v>
      </c>
      <c r="BX51" s="906"/>
      <c r="BY51" s="480">
        <f t="shared" si="28"/>
        <v>0</v>
      </c>
      <c r="BZ51" s="906"/>
      <c r="CA51" s="480">
        <f t="shared" si="29"/>
        <v>0</v>
      </c>
      <c r="CB51" s="906"/>
      <c r="CC51" s="480">
        <f t="shared" si="30"/>
        <v>0</v>
      </c>
      <c r="CD51" s="906"/>
      <c r="CE51" s="480">
        <f t="shared" si="31"/>
        <v>0</v>
      </c>
      <c r="CF51" s="906"/>
      <c r="CG51" s="480">
        <f t="shared" si="32"/>
        <v>0</v>
      </c>
      <c r="CH51" s="906"/>
      <c r="CI51" s="480">
        <f t="shared" si="33"/>
        <v>0</v>
      </c>
      <c r="CJ51" s="906"/>
      <c r="CK51" s="480">
        <f t="shared" si="34"/>
        <v>0</v>
      </c>
      <c r="CL51" s="906"/>
      <c r="CM51" s="480">
        <f t="shared" si="35"/>
        <v>0</v>
      </c>
      <c r="CN51" s="906"/>
      <c r="CO51" s="480">
        <f t="shared" si="36"/>
        <v>0</v>
      </c>
      <c r="CP51" s="907"/>
      <c r="CQ51" s="480">
        <f t="shared" si="37"/>
        <v>0</v>
      </c>
      <c r="CR51" s="215"/>
      <c r="CS51" s="1">
        <f t="shared" si="38"/>
        <v>0</v>
      </c>
      <c r="CT51" s="1">
        <f t="shared" si="39"/>
        <v>0</v>
      </c>
      <c r="CU51" s="1">
        <f t="shared" si="40"/>
        <v>0</v>
      </c>
      <c r="CV51" s="1">
        <f t="shared" si="41"/>
        <v>0</v>
      </c>
      <c r="CW51" s="673">
        <f t="shared" si="42"/>
        <v>0</v>
      </c>
      <c r="CX51" s="1">
        <f t="shared" si="43"/>
        <v>0</v>
      </c>
      <c r="CY51" s="1">
        <f t="shared" si="44"/>
        <v>0</v>
      </c>
      <c r="CZ51" s="1">
        <f t="shared" si="45"/>
        <v>0</v>
      </c>
      <c r="DB51" s="1">
        <f t="shared" si="46"/>
        <v>0</v>
      </c>
      <c r="DC51" s="1">
        <f t="shared" si="47"/>
        <v>0</v>
      </c>
      <c r="DE51" s="1">
        <f t="shared" si="48"/>
        <v>0</v>
      </c>
      <c r="DF51" s="1">
        <f t="shared" si="49"/>
        <v>0</v>
      </c>
      <c r="DG51" s="1">
        <f t="shared" si="50"/>
        <v>0</v>
      </c>
      <c r="DH51" s="1">
        <f t="shared" si="51"/>
        <v>0</v>
      </c>
      <c r="DI51" s="1">
        <f t="shared" si="52"/>
        <v>0</v>
      </c>
      <c r="DJ51" s="1">
        <f t="shared" si="53"/>
        <v>0</v>
      </c>
      <c r="DK51" s="1">
        <f t="shared" si="54"/>
        <v>0</v>
      </c>
      <c r="DL51" s="1">
        <f t="shared" si="55"/>
        <v>0</v>
      </c>
      <c r="DM51" s="1">
        <f t="shared" si="56"/>
        <v>0</v>
      </c>
      <c r="DN51" s="1">
        <f t="shared" si="57"/>
        <v>0</v>
      </c>
      <c r="DO51" s="1">
        <f t="shared" si="58"/>
        <v>0</v>
      </c>
      <c r="DP51" s="1">
        <f t="shared" si="59"/>
        <v>0</v>
      </c>
      <c r="DQ51" s="1">
        <f t="shared" si="60"/>
        <v>0</v>
      </c>
      <c r="DR51" s="1">
        <f t="shared" si="61"/>
        <v>0</v>
      </c>
      <c r="DS51" s="1">
        <f t="shared" si="62"/>
        <v>0</v>
      </c>
    </row>
    <row r="52" spans="1:123" s="1" customFormat="1" ht="65.25" customHeight="1" x14ac:dyDescent="0.2">
      <c r="A52" s="1579"/>
      <c r="B52" s="199"/>
      <c r="D52" s="367" t="s">
        <v>464</v>
      </c>
      <c r="E52" s="512"/>
      <c r="F52" s="731" t="s">
        <v>880</v>
      </c>
      <c r="G52" s="99" t="s">
        <v>1</v>
      </c>
      <c r="H52" s="1" t="s">
        <v>132</v>
      </c>
      <c r="I52" s="1581" t="s">
        <v>567</v>
      </c>
      <c r="J52" s="1297">
        <v>3</v>
      </c>
      <c r="K52" s="1297">
        <v>0</v>
      </c>
      <c r="L52" s="1" t="s">
        <v>876</v>
      </c>
      <c r="M52" s="650">
        <v>332.45310000000006</v>
      </c>
      <c r="N52" s="947"/>
      <c r="O52" s="947"/>
      <c r="P52" s="947"/>
      <c r="Q52" s="947"/>
      <c r="R52" s="947"/>
      <c r="S52" s="947"/>
      <c r="T52" s="947"/>
      <c r="U52" s="974"/>
      <c r="V52" s="948"/>
      <c r="W52" s="948"/>
      <c r="X52" s="948"/>
      <c r="Y52" s="973"/>
      <c r="Z52" s="974"/>
      <c r="AA52" s="973"/>
      <c r="AB52" s="1216"/>
      <c r="AC52" s="951"/>
      <c r="AD52" s="1199"/>
      <c r="AE52" s="1210"/>
      <c r="AF52" s="125">
        <f t="shared" si="15"/>
        <v>0</v>
      </c>
      <c r="AG52" s="125" t="str">
        <f t="shared" si="96"/>
        <v>No</v>
      </c>
      <c r="AH52" s="191" t="str">
        <f t="shared" si="16"/>
        <v>No</v>
      </c>
      <c r="AI52" s="126" t="str">
        <f t="shared" si="97"/>
        <v>Yes</v>
      </c>
      <c r="AK52" s="291">
        <f t="shared" si="63"/>
        <v>1</v>
      </c>
      <c r="AL52" s="292">
        <f t="shared" si="18"/>
        <v>0</v>
      </c>
      <c r="AM52" s="36"/>
      <c r="AN52" s="36"/>
      <c r="AO52" s="471">
        <v>1.9</v>
      </c>
      <c r="AP52" s="445">
        <f t="shared" si="19"/>
        <v>0</v>
      </c>
      <c r="AQ52" s="498"/>
      <c r="AR52" s="215">
        <f t="shared" si="98"/>
        <v>0</v>
      </c>
      <c r="AS52" s="215">
        <f t="shared" si="99"/>
        <v>0</v>
      </c>
      <c r="AT52" s="215">
        <f t="shared" si="100"/>
        <v>0</v>
      </c>
      <c r="AU52" s="215">
        <f t="shared" si="101"/>
        <v>0</v>
      </c>
      <c r="AV52" s="215">
        <f t="shared" si="102"/>
        <v>0</v>
      </c>
      <c r="AW52" s="215">
        <f t="shared" si="103"/>
        <v>0</v>
      </c>
      <c r="AX52" s="215">
        <f t="shared" si="78"/>
        <v>0</v>
      </c>
      <c r="AY52" s="215">
        <f t="shared" si="104"/>
        <v>0</v>
      </c>
      <c r="AZ52" s="215">
        <f t="shared" si="105"/>
        <v>0</v>
      </c>
      <c r="BA52" s="215">
        <f t="shared" si="106"/>
        <v>0</v>
      </c>
      <c r="BB52" s="215">
        <f t="shared" si="107"/>
        <v>0</v>
      </c>
      <c r="BC52" s="215">
        <f t="shared" si="108"/>
        <v>0</v>
      </c>
      <c r="BD52" s="215">
        <f t="shared" si="109"/>
        <v>0</v>
      </c>
      <c r="BE52" s="215">
        <f t="shared" si="110"/>
        <v>0</v>
      </c>
      <c r="BF52" s="215">
        <f t="shared" si="9"/>
        <v>0</v>
      </c>
      <c r="BG52" s="215">
        <f t="shared" si="10"/>
        <v>0</v>
      </c>
      <c r="BH52" s="215">
        <f t="shared" si="11"/>
        <v>0</v>
      </c>
      <c r="BI52" s="215">
        <f t="shared" si="12"/>
        <v>0</v>
      </c>
      <c r="BJ52" s="448">
        <v>1</v>
      </c>
      <c r="BK52" s="1224">
        <f t="shared" si="21"/>
        <v>0</v>
      </c>
      <c r="BL52" s="897">
        <v>9</v>
      </c>
      <c r="BM52" s="480">
        <f t="shared" si="22"/>
        <v>0</v>
      </c>
      <c r="BN52" s="897"/>
      <c r="BO52" s="480">
        <f t="shared" si="23"/>
        <v>0</v>
      </c>
      <c r="BP52" s="897"/>
      <c r="BQ52" s="480">
        <f t="shared" si="24"/>
        <v>0</v>
      </c>
      <c r="BR52" s="897"/>
      <c r="BS52" s="480">
        <f t="shared" si="25"/>
        <v>0</v>
      </c>
      <c r="BT52" s="897"/>
      <c r="BU52" s="480">
        <f t="shared" si="26"/>
        <v>0</v>
      </c>
      <c r="BV52" s="908"/>
      <c r="BW52" s="480">
        <f t="shared" si="27"/>
        <v>0</v>
      </c>
      <c r="BX52" s="906"/>
      <c r="BY52" s="480">
        <f t="shared" si="28"/>
        <v>0</v>
      </c>
      <c r="BZ52" s="906"/>
      <c r="CA52" s="480">
        <f t="shared" si="29"/>
        <v>0</v>
      </c>
      <c r="CB52" s="906"/>
      <c r="CC52" s="480">
        <f t="shared" si="30"/>
        <v>0</v>
      </c>
      <c r="CD52" s="906"/>
      <c r="CE52" s="480">
        <f t="shared" si="31"/>
        <v>0</v>
      </c>
      <c r="CF52" s="906"/>
      <c r="CG52" s="480">
        <f t="shared" si="32"/>
        <v>0</v>
      </c>
      <c r="CH52" s="906"/>
      <c r="CI52" s="480">
        <f t="shared" si="33"/>
        <v>0</v>
      </c>
      <c r="CJ52" s="906"/>
      <c r="CK52" s="480">
        <f t="shared" si="34"/>
        <v>0</v>
      </c>
      <c r="CL52" s="906"/>
      <c r="CM52" s="480">
        <f t="shared" si="35"/>
        <v>0</v>
      </c>
      <c r="CN52" s="906"/>
      <c r="CO52" s="480">
        <f t="shared" si="36"/>
        <v>0</v>
      </c>
      <c r="CP52" s="907"/>
      <c r="CQ52" s="480">
        <f t="shared" si="37"/>
        <v>0</v>
      </c>
      <c r="CR52" s="215"/>
      <c r="CS52" s="1">
        <f t="shared" si="38"/>
        <v>0</v>
      </c>
      <c r="CT52" s="1">
        <f t="shared" si="39"/>
        <v>0</v>
      </c>
      <c r="CU52" s="1">
        <f t="shared" si="40"/>
        <v>0</v>
      </c>
      <c r="CV52" s="1">
        <f t="shared" si="41"/>
        <v>0</v>
      </c>
      <c r="CW52" s="673">
        <f t="shared" si="42"/>
        <v>0</v>
      </c>
      <c r="CX52" s="1">
        <f t="shared" si="43"/>
        <v>0</v>
      </c>
      <c r="CY52" s="1">
        <f t="shared" si="44"/>
        <v>0</v>
      </c>
      <c r="CZ52" s="1">
        <f t="shared" si="45"/>
        <v>0</v>
      </c>
      <c r="DB52" s="1">
        <f t="shared" si="46"/>
        <v>0</v>
      </c>
      <c r="DC52" s="1">
        <f t="shared" si="47"/>
        <v>0</v>
      </c>
      <c r="DE52" s="1">
        <f t="shared" si="48"/>
        <v>0</v>
      </c>
      <c r="DF52" s="1">
        <f t="shared" si="49"/>
        <v>0</v>
      </c>
      <c r="DG52" s="1">
        <f t="shared" si="50"/>
        <v>0</v>
      </c>
      <c r="DH52" s="1">
        <f t="shared" si="51"/>
        <v>0</v>
      </c>
      <c r="DI52" s="1">
        <f t="shared" si="52"/>
        <v>0</v>
      </c>
      <c r="DJ52" s="1">
        <f t="shared" si="53"/>
        <v>0</v>
      </c>
      <c r="DK52" s="1">
        <f t="shared" si="54"/>
        <v>0</v>
      </c>
      <c r="DL52" s="1">
        <f t="shared" si="55"/>
        <v>0</v>
      </c>
      <c r="DM52" s="1">
        <f t="shared" si="56"/>
        <v>0</v>
      </c>
      <c r="DN52" s="1">
        <f t="shared" si="57"/>
        <v>0</v>
      </c>
      <c r="DO52" s="1">
        <f t="shared" si="58"/>
        <v>0</v>
      </c>
      <c r="DP52" s="1">
        <f t="shared" si="59"/>
        <v>0</v>
      </c>
      <c r="DQ52" s="1">
        <f t="shared" si="60"/>
        <v>0</v>
      </c>
      <c r="DR52" s="1">
        <f t="shared" si="61"/>
        <v>0</v>
      </c>
      <c r="DS52" s="1">
        <f t="shared" si="62"/>
        <v>0</v>
      </c>
    </row>
    <row r="53" spans="1:123" s="1" customFormat="1" ht="65.25" customHeight="1" x14ac:dyDescent="0.2">
      <c r="A53" s="1580"/>
      <c r="B53" s="199"/>
      <c r="D53" s="367" t="s">
        <v>465</v>
      </c>
      <c r="E53" s="512"/>
      <c r="F53" s="731"/>
      <c r="G53" s="99" t="s">
        <v>1</v>
      </c>
      <c r="H53" s="1" t="s">
        <v>132</v>
      </c>
      <c r="I53" s="1581"/>
      <c r="J53" s="1297">
        <v>3</v>
      </c>
      <c r="K53" s="1297">
        <v>0</v>
      </c>
      <c r="L53" s="99" t="s">
        <v>877</v>
      </c>
      <c r="M53" s="650">
        <v>338.18504999999999</v>
      </c>
      <c r="N53" s="947"/>
      <c r="O53" s="947"/>
      <c r="P53" s="947"/>
      <c r="Q53" s="947"/>
      <c r="R53" s="947"/>
      <c r="S53" s="947"/>
      <c r="T53" s="947"/>
      <c r="U53" s="974"/>
      <c r="V53" s="948"/>
      <c r="W53" s="948"/>
      <c r="X53" s="948"/>
      <c r="Y53" s="973"/>
      <c r="Z53" s="974"/>
      <c r="AA53" s="973"/>
      <c r="AB53" s="1216"/>
      <c r="AC53" s="951"/>
      <c r="AD53" s="1199"/>
      <c r="AE53" s="1392"/>
      <c r="AF53" s="158">
        <f t="shared" si="15"/>
        <v>0</v>
      </c>
      <c r="AG53" s="145" t="str">
        <f t="shared" si="96"/>
        <v>No</v>
      </c>
      <c r="AH53" s="191" t="str">
        <f t="shared" si="16"/>
        <v>No</v>
      </c>
      <c r="AI53" s="126" t="str">
        <f t="shared" si="97"/>
        <v>No</v>
      </c>
      <c r="AK53" s="291">
        <f t="shared" si="63"/>
        <v>1</v>
      </c>
      <c r="AL53" s="292">
        <f t="shared" si="18"/>
        <v>0</v>
      </c>
      <c r="AM53" s="36"/>
      <c r="AN53" s="36"/>
      <c r="AO53" s="471">
        <v>2.2999999999999998</v>
      </c>
      <c r="AP53" s="445">
        <f t="shared" si="19"/>
        <v>0</v>
      </c>
      <c r="AQ53" s="498"/>
      <c r="AR53" s="215">
        <f t="shared" si="98"/>
        <v>0</v>
      </c>
      <c r="AS53" s="215">
        <f t="shared" si="99"/>
        <v>0</v>
      </c>
      <c r="AT53" s="215">
        <f t="shared" si="100"/>
        <v>0</v>
      </c>
      <c r="AU53" s="215">
        <f t="shared" si="101"/>
        <v>0</v>
      </c>
      <c r="AV53" s="215">
        <f t="shared" si="102"/>
        <v>0</v>
      </c>
      <c r="AW53" s="215">
        <f t="shared" si="103"/>
        <v>0</v>
      </c>
      <c r="AX53" s="215">
        <f t="shared" si="78"/>
        <v>0</v>
      </c>
      <c r="AY53" s="215">
        <f t="shared" si="104"/>
        <v>0</v>
      </c>
      <c r="AZ53" s="215">
        <f t="shared" si="105"/>
        <v>0</v>
      </c>
      <c r="BA53" s="215">
        <f t="shared" si="106"/>
        <v>0</v>
      </c>
      <c r="BB53" s="215">
        <f t="shared" si="107"/>
        <v>0</v>
      </c>
      <c r="BC53" s="215">
        <f t="shared" si="108"/>
        <v>0</v>
      </c>
      <c r="BD53" s="215">
        <f t="shared" si="109"/>
        <v>0</v>
      </c>
      <c r="BE53" s="215">
        <f t="shared" si="110"/>
        <v>0</v>
      </c>
      <c r="BF53" s="215">
        <f t="shared" si="9"/>
        <v>0</v>
      </c>
      <c r="BG53" s="215">
        <f t="shared" si="10"/>
        <v>0</v>
      </c>
      <c r="BH53" s="215">
        <f t="shared" si="11"/>
        <v>0</v>
      </c>
      <c r="BI53" s="215">
        <f t="shared" si="12"/>
        <v>0</v>
      </c>
      <c r="BJ53" s="448">
        <v>1</v>
      </c>
      <c r="BK53" s="1224">
        <f t="shared" si="21"/>
        <v>0</v>
      </c>
      <c r="BL53" s="897">
        <v>9</v>
      </c>
      <c r="BM53" s="480">
        <f t="shared" si="22"/>
        <v>0</v>
      </c>
      <c r="BN53" s="897"/>
      <c r="BO53" s="480">
        <f t="shared" si="23"/>
        <v>0</v>
      </c>
      <c r="BP53" s="897"/>
      <c r="BQ53" s="480">
        <f t="shared" si="24"/>
        <v>0</v>
      </c>
      <c r="BR53" s="897"/>
      <c r="BS53" s="480">
        <f t="shared" si="25"/>
        <v>0</v>
      </c>
      <c r="BT53" s="897"/>
      <c r="BU53" s="480">
        <f t="shared" si="26"/>
        <v>0</v>
      </c>
      <c r="BV53" s="908"/>
      <c r="BW53" s="480">
        <f t="shared" si="27"/>
        <v>0</v>
      </c>
      <c r="BX53" s="906"/>
      <c r="BY53" s="480">
        <f t="shared" si="28"/>
        <v>0</v>
      </c>
      <c r="BZ53" s="906"/>
      <c r="CA53" s="480">
        <f t="shared" si="29"/>
        <v>0</v>
      </c>
      <c r="CB53" s="906"/>
      <c r="CC53" s="480">
        <f t="shared" si="30"/>
        <v>0</v>
      </c>
      <c r="CD53" s="906"/>
      <c r="CE53" s="480">
        <f t="shared" si="31"/>
        <v>0</v>
      </c>
      <c r="CF53" s="906"/>
      <c r="CG53" s="480">
        <f t="shared" si="32"/>
        <v>0</v>
      </c>
      <c r="CH53" s="906"/>
      <c r="CI53" s="480">
        <f t="shared" si="33"/>
        <v>0</v>
      </c>
      <c r="CJ53" s="906"/>
      <c r="CK53" s="480">
        <f t="shared" si="34"/>
        <v>0</v>
      </c>
      <c r="CL53" s="906"/>
      <c r="CM53" s="480">
        <f t="shared" si="35"/>
        <v>0</v>
      </c>
      <c r="CN53" s="906"/>
      <c r="CO53" s="480">
        <f t="shared" si="36"/>
        <v>0</v>
      </c>
      <c r="CP53" s="907"/>
      <c r="CQ53" s="480">
        <f t="shared" si="37"/>
        <v>0</v>
      </c>
      <c r="CR53" s="215"/>
      <c r="CS53" s="1">
        <f t="shared" si="38"/>
        <v>0</v>
      </c>
      <c r="CT53" s="1">
        <f t="shared" si="39"/>
        <v>0</v>
      </c>
      <c r="CU53" s="1">
        <f t="shared" si="40"/>
        <v>0</v>
      </c>
      <c r="CV53" s="1">
        <f t="shared" si="41"/>
        <v>0</v>
      </c>
      <c r="CW53" s="673">
        <f t="shared" si="42"/>
        <v>0</v>
      </c>
      <c r="CX53" s="1">
        <f t="shared" si="43"/>
        <v>0</v>
      </c>
      <c r="CY53" s="1">
        <f t="shared" si="44"/>
        <v>0</v>
      </c>
      <c r="CZ53" s="1">
        <f t="shared" si="45"/>
        <v>0</v>
      </c>
      <c r="DB53" s="1">
        <f t="shared" si="46"/>
        <v>0</v>
      </c>
      <c r="DC53" s="1">
        <f t="shared" si="47"/>
        <v>0</v>
      </c>
      <c r="DE53" s="1">
        <f t="shared" si="48"/>
        <v>0</v>
      </c>
      <c r="DF53" s="1">
        <f t="shared" si="49"/>
        <v>0</v>
      </c>
      <c r="DG53" s="1">
        <f t="shared" si="50"/>
        <v>0</v>
      </c>
      <c r="DH53" s="1">
        <f t="shared" si="51"/>
        <v>0</v>
      </c>
      <c r="DI53" s="1">
        <f t="shared" si="52"/>
        <v>0</v>
      </c>
      <c r="DJ53" s="1">
        <f t="shared" si="53"/>
        <v>0</v>
      </c>
      <c r="DK53" s="1">
        <f t="shared" si="54"/>
        <v>0</v>
      </c>
      <c r="DL53" s="1">
        <f t="shared" si="55"/>
        <v>0</v>
      </c>
      <c r="DM53" s="1">
        <f t="shared" si="56"/>
        <v>0</v>
      </c>
      <c r="DN53" s="1">
        <f t="shared" si="57"/>
        <v>0</v>
      </c>
      <c r="DO53" s="1">
        <f t="shared" si="58"/>
        <v>0</v>
      </c>
      <c r="DP53" s="1">
        <f t="shared" si="59"/>
        <v>0</v>
      </c>
      <c r="DQ53" s="1">
        <f t="shared" si="60"/>
        <v>0</v>
      </c>
      <c r="DR53" s="1">
        <f t="shared" si="61"/>
        <v>0</v>
      </c>
      <c r="DS53" s="1">
        <f t="shared" si="62"/>
        <v>0</v>
      </c>
    </row>
    <row r="54" spans="1:123" s="1" customFormat="1" ht="65.25" customHeight="1" x14ac:dyDescent="0.2">
      <c r="A54" s="1577" t="s">
        <v>783</v>
      </c>
      <c r="B54" s="202"/>
      <c r="C54" s="139"/>
      <c r="D54" s="1262" t="s">
        <v>678</v>
      </c>
      <c r="E54" s="684"/>
      <c r="F54" s="730" t="s">
        <v>880</v>
      </c>
      <c r="G54" s="685" t="s">
        <v>1</v>
      </c>
      <c r="H54" s="686" t="s">
        <v>184</v>
      </c>
      <c r="I54" s="1284" t="s">
        <v>695</v>
      </c>
      <c r="J54" s="1296">
        <v>1</v>
      </c>
      <c r="K54" s="1296">
        <v>0</v>
      </c>
      <c r="L54" s="686" t="s">
        <v>876</v>
      </c>
      <c r="M54" s="691">
        <v>216.3</v>
      </c>
      <c r="N54" s="944"/>
      <c r="O54" s="944"/>
      <c r="P54" s="944"/>
      <c r="Q54" s="944"/>
      <c r="R54" s="944"/>
      <c r="S54" s="944"/>
      <c r="T54" s="944"/>
      <c r="U54" s="983"/>
      <c r="V54" s="981"/>
      <c r="W54" s="981"/>
      <c r="X54" s="981"/>
      <c r="Y54" s="952"/>
      <c r="Z54" s="983"/>
      <c r="AA54" s="952"/>
      <c r="AB54" s="1215"/>
      <c r="AC54" s="955"/>
      <c r="AD54" s="1013"/>
      <c r="AE54" s="1208"/>
      <c r="AF54" s="683">
        <f t="shared" si="15"/>
        <v>0</v>
      </c>
      <c r="AG54" s="687" t="str">
        <f t="shared" si="96"/>
        <v>No</v>
      </c>
      <c r="AH54" s="699" t="str">
        <f t="shared" si="16"/>
        <v>No</v>
      </c>
      <c r="AI54" s="688" t="str">
        <f t="shared" si="97"/>
        <v>Yes</v>
      </c>
      <c r="AK54" s="291">
        <f t="shared" si="63"/>
        <v>3</v>
      </c>
      <c r="AL54" s="292">
        <f t="shared" si="18"/>
        <v>0</v>
      </c>
      <c r="AM54" s="36"/>
      <c r="AN54" s="36"/>
      <c r="AO54" s="471">
        <v>6.3</v>
      </c>
      <c r="AP54" s="445">
        <f t="shared" si="19"/>
        <v>0</v>
      </c>
      <c r="AQ54" s="498"/>
      <c r="AR54" s="215">
        <f>N54*J54</f>
        <v>0</v>
      </c>
      <c r="AS54" s="215">
        <f t="shared" si="99"/>
        <v>0</v>
      </c>
      <c r="AT54" s="215">
        <f t="shared" si="100"/>
        <v>0</v>
      </c>
      <c r="AU54" s="215">
        <f t="shared" si="101"/>
        <v>0</v>
      </c>
      <c r="AV54" s="215">
        <f t="shared" si="102"/>
        <v>0</v>
      </c>
      <c r="AW54" s="215">
        <f t="shared" si="103"/>
        <v>0</v>
      </c>
      <c r="AX54" s="215">
        <f t="shared" si="78"/>
        <v>0</v>
      </c>
      <c r="AY54" s="215">
        <f t="shared" si="104"/>
        <v>0</v>
      </c>
      <c r="AZ54" s="215">
        <f t="shared" si="105"/>
        <v>0</v>
      </c>
      <c r="BA54" s="215">
        <f t="shared" si="106"/>
        <v>0</v>
      </c>
      <c r="BB54" s="215">
        <f t="shared" si="107"/>
        <v>0</v>
      </c>
      <c r="BC54" s="215">
        <f t="shared" si="108"/>
        <v>0</v>
      </c>
      <c r="BD54" s="215">
        <f t="shared" si="109"/>
        <v>0</v>
      </c>
      <c r="BE54" s="215">
        <f t="shared" si="110"/>
        <v>0</v>
      </c>
      <c r="BF54" s="215">
        <f t="shared" si="9"/>
        <v>0</v>
      </c>
      <c r="BG54" s="215">
        <f t="shared" si="10"/>
        <v>0</v>
      </c>
      <c r="BH54" s="215">
        <f t="shared" si="11"/>
        <v>0</v>
      </c>
      <c r="BI54" s="215">
        <f t="shared" si="12"/>
        <v>0</v>
      </c>
      <c r="BJ54" s="448">
        <v>3</v>
      </c>
      <c r="BK54" s="1224">
        <f t="shared" si="21"/>
        <v>0</v>
      </c>
      <c r="BL54" s="897">
        <v>8</v>
      </c>
      <c r="BM54" s="480">
        <f t="shared" si="22"/>
        <v>0</v>
      </c>
      <c r="BN54" s="897"/>
      <c r="BO54" s="480">
        <f t="shared" si="23"/>
        <v>0</v>
      </c>
      <c r="BP54" s="897"/>
      <c r="BQ54" s="480">
        <f t="shared" si="24"/>
        <v>0</v>
      </c>
      <c r="BR54" s="897"/>
      <c r="BS54" s="480">
        <f t="shared" si="25"/>
        <v>0</v>
      </c>
      <c r="BT54" s="897"/>
      <c r="BU54" s="480">
        <f t="shared" si="26"/>
        <v>0</v>
      </c>
      <c r="BV54" s="908"/>
      <c r="BW54" s="480">
        <f t="shared" si="27"/>
        <v>0</v>
      </c>
      <c r="BX54" s="906"/>
      <c r="BY54" s="480">
        <f t="shared" si="28"/>
        <v>0</v>
      </c>
      <c r="BZ54" s="906"/>
      <c r="CA54" s="480">
        <f t="shared" si="29"/>
        <v>0</v>
      </c>
      <c r="CB54" s="906"/>
      <c r="CC54" s="480">
        <f t="shared" si="30"/>
        <v>0</v>
      </c>
      <c r="CD54" s="906"/>
      <c r="CE54" s="480">
        <f t="shared" si="31"/>
        <v>0</v>
      </c>
      <c r="CF54" s="906"/>
      <c r="CG54" s="480">
        <f t="shared" si="32"/>
        <v>0</v>
      </c>
      <c r="CH54" s="906"/>
      <c r="CI54" s="480">
        <f t="shared" si="33"/>
        <v>0</v>
      </c>
      <c r="CJ54" s="906"/>
      <c r="CK54" s="480">
        <f t="shared" si="34"/>
        <v>0</v>
      </c>
      <c r="CL54" s="906"/>
      <c r="CM54" s="480">
        <f t="shared" si="35"/>
        <v>0</v>
      </c>
      <c r="CN54" s="906"/>
      <c r="CO54" s="480">
        <f t="shared" si="36"/>
        <v>0</v>
      </c>
      <c r="CP54" s="907"/>
      <c r="CQ54" s="480">
        <f t="shared" si="37"/>
        <v>0</v>
      </c>
      <c r="CR54" s="215"/>
      <c r="CS54" s="1">
        <f t="shared" si="38"/>
        <v>0</v>
      </c>
      <c r="CT54" s="1">
        <f t="shared" si="39"/>
        <v>0</v>
      </c>
      <c r="CU54" s="1">
        <f t="shared" si="40"/>
        <v>0</v>
      </c>
      <c r="CV54" s="1">
        <f t="shared" si="41"/>
        <v>0</v>
      </c>
      <c r="CW54" s="673">
        <f t="shared" si="42"/>
        <v>0</v>
      </c>
      <c r="CX54" s="1">
        <f t="shared" si="43"/>
        <v>0</v>
      </c>
      <c r="CY54" s="1">
        <f t="shared" si="44"/>
        <v>0</v>
      </c>
      <c r="CZ54" s="1">
        <f t="shared" si="45"/>
        <v>0</v>
      </c>
      <c r="DB54" s="1">
        <f t="shared" si="46"/>
        <v>0</v>
      </c>
      <c r="DC54" s="1">
        <f t="shared" si="47"/>
        <v>0</v>
      </c>
      <c r="DE54" s="1">
        <f t="shared" si="48"/>
        <v>0</v>
      </c>
      <c r="DF54" s="1">
        <f t="shared" si="49"/>
        <v>0</v>
      </c>
      <c r="DG54" s="1">
        <f t="shared" si="50"/>
        <v>0</v>
      </c>
      <c r="DH54" s="1">
        <f t="shared" si="51"/>
        <v>0</v>
      </c>
      <c r="DI54" s="1">
        <f t="shared" si="52"/>
        <v>0</v>
      </c>
      <c r="DJ54" s="1">
        <f t="shared" si="53"/>
        <v>0</v>
      </c>
      <c r="DK54" s="1">
        <f t="shared" si="54"/>
        <v>0</v>
      </c>
      <c r="DL54" s="1">
        <f t="shared" si="55"/>
        <v>0</v>
      </c>
      <c r="DM54" s="1">
        <f t="shared" si="56"/>
        <v>0</v>
      </c>
      <c r="DN54" s="1">
        <f t="shared" si="57"/>
        <v>0</v>
      </c>
      <c r="DO54" s="1">
        <f t="shared" si="58"/>
        <v>0</v>
      </c>
      <c r="DP54" s="1">
        <f t="shared" si="59"/>
        <v>0</v>
      </c>
      <c r="DQ54" s="1">
        <f t="shared" si="60"/>
        <v>0</v>
      </c>
      <c r="DR54" s="1">
        <f t="shared" si="61"/>
        <v>0</v>
      </c>
      <c r="DS54" s="1">
        <f t="shared" si="62"/>
        <v>0</v>
      </c>
    </row>
    <row r="55" spans="1:123" s="1" customFormat="1" ht="65.25" customHeight="1" x14ac:dyDescent="0.2">
      <c r="A55" s="1577"/>
      <c r="B55" s="199"/>
      <c r="D55" s="367" t="s">
        <v>684</v>
      </c>
      <c r="E55" s="512"/>
      <c r="F55" s="731" t="s">
        <v>880</v>
      </c>
      <c r="G55" s="99" t="s">
        <v>1</v>
      </c>
      <c r="H55" s="1" t="s">
        <v>188</v>
      </c>
      <c r="I55" s="1285" t="s">
        <v>710</v>
      </c>
      <c r="J55" s="1297">
        <v>2</v>
      </c>
      <c r="K55" s="1297">
        <v>0</v>
      </c>
      <c r="L55" s="1" t="s">
        <v>876</v>
      </c>
      <c r="M55" s="650">
        <v>319.04250000000002</v>
      </c>
      <c r="N55" s="947"/>
      <c r="O55" s="947"/>
      <c r="P55" s="947"/>
      <c r="Q55" s="947"/>
      <c r="R55" s="947"/>
      <c r="S55" s="947"/>
      <c r="T55" s="947"/>
      <c r="U55" s="974"/>
      <c r="V55" s="948"/>
      <c r="W55" s="948"/>
      <c r="X55" s="948"/>
      <c r="Y55" s="973"/>
      <c r="Z55" s="974"/>
      <c r="AA55" s="973"/>
      <c r="AB55" s="1216"/>
      <c r="AC55" s="951"/>
      <c r="AD55" s="1199"/>
      <c r="AE55" s="1210"/>
      <c r="AF55" s="125">
        <f t="shared" si="15"/>
        <v>0</v>
      </c>
      <c r="AG55" s="145" t="str">
        <f t="shared" si="96"/>
        <v>No</v>
      </c>
      <c r="AH55" s="191" t="str">
        <f t="shared" si="16"/>
        <v>No</v>
      </c>
      <c r="AI55" s="126" t="str">
        <f t="shared" si="97"/>
        <v>Yes</v>
      </c>
      <c r="AK55" s="291">
        <f t="shared" si="63"/>
        <v>2</v>
      </c>
      <c r="AL55" s="292">
        <f t="shared" si="18"/>
        <v>0</v>
      </c>
      <c r="AM55" s="36"/>
      <c r="AN55" s="36"/>
      <c r="AO55" s="471">
        <v>2.8</v>
      </c>
      <c r="AP55" s="445">
        <f t="shared" si="19"/>
        <v>0</v>
      </c>
      <c r="AQ55" s="498"/>
      <c r="AR55" s="215">
        <f t="shared" si="98"/>
        <v>0</v>
      </c>
      <c r="AS55" s="215">
        <f t="shared" si="99"/>
        <v>0</v>
      </c>
      <c r="AT55" s="215">
        <f t="shared" si="100"/>
        <v>0</v>
      </c>
      <c r="AU55" s="215">
        <f t="shared" si="101"/>
        <v>0</v>
      </c>
      <c r="AV55" s="215">
        <f t="shared" si="102"/>
        <v>0</v>
      </c>
      <c r="AW55" s="215">
        <f t="shared" si="103"/>
        <v>0</v>
      </c>
      <c r="AX55" s="215">
        <f t="shared" si="78"/>
        <v>0</v>
      </c>
      <c r="AY55" s="215">
        <f t="shared" si="104"/>
        <v>0</v>
      </c>
      <c r="AZ55" s="215">
        <f t="shared" si="105"/>
        <v>0</v>
      </c>
      <c r="BA55" s="215">
        <f t="shared" si="106"/>
        <v>0</v>
      </c>
      <c r="BB55" s="215">
        <f t="shared" si="107"/>
        <v>0</v>
      </c>
      <c r="BC55" s="215">
        <f t="shared" si="108"/>
        <v>0</v>
      </c>
      <c r="BD55" s="215">
        <f t="shared" si="109"/>
        <v>0</v>
      </c>
      <c r="BE55" s="215">
        <f t="shared" si="110"/>
        <v>0</v>
      </c>
      <c r="BF55" s="215">
        <f t="shared" si="9"/>
        <v>0</v>
      </c>
      <c r="BG55" s="215">
        <f t="shared" si="10"/>
        <v>0</v>
      </c>
      <c r="BH55" s="215">
        <f t="shared" si="11"/>
        <v>0</v>
      </c>
      <c r="BI55" s="215">
        <f t="shared" si="12"/>
        <v>0</v>
      </c>
      <c r="BJ55" s="448">
        <v>2</v>
      </c>
      <c r="BK55" s="1224">
        <f t="shared" si="21"/>
        <v>0</v>
      </c>
      <c r="BL55" s="897">
        <v>10</v>
      </c>
      <c r="BM55" s="480">
        <f t="shared" si="22"/>
        <v>0</v>
      </c>
      <c r="BN55" s="897"/>
      <c r="BO55" s="480">
        <f t="shared" si="23"/>
        <v>0</v>
      </c>
      <c r="BP55" s="897"/>
      <c r="BQ55" s="480">
        <f t="shared" si="24"/>
        <v>0</v>
      </c>
      <c r="BR55" s="897"/>
      <c r="BS55" s="480">
        <f t="shared" si="25"/>
        <v>0</v>
      </c>
      <c r="BT55" s="897"/>
      <c r="BU55" s="480">
        <f t="shared" si="26"/>
        <v>0</v>
      </c>
      <c r="BV55" s="908"/>
      <c r="BW55" s="480">
        <f t="shared" si="27"/>
        <v>0</v>
      </c>
      <c r="BX55" s="906"/>
      <c r="BY55" s="480">
        <f t="shared" si="28"/>
        <v>0</v>
      </c>
      <c r="BZ55" s="906"/>
      <c r="CA55" s="480">
        <f t="shared" si="29"/>
        <v>0</v>
      </c>
      <c r="CB55" s="906"/>
      <c r="CC55" s="480">
        <f t="shared" si="30"/>
        <v>0</v>
      </c>
      <c r="CD55" s="906"/>
      <c r="CE55" s="480">
        <f t="shared" si="31"/>
        <v>0</v>
      </c>
      <c r="CF55" s="906"/>
      <c r="CG55" s="480">
        <f t="shared" si="32"/>
        <v>0</v>
      </c>
      <c r="CH55" s="906"/>
      <c r="CI55" s="480">
        <f t="shared" si="33"/>
        <v>0</v>
      </c>
      <c r="CJ55" s="906"/>
      <c r="CK55" s="480">
        <f t="shared" si="34"/>
        <v>0</v>
      </c>
      <c r="CL55" s="906"/>
      <c r="CM55" s="480">
        <f t="shared" si="35"/>
        <v>0</v>
      </c>
      <c r="CN55" s="906"/>
      <c r="CO55" s="480">
        <f t="shared" si="36"/>
        <v>0</v>
      </c>
      <c r="CP55" s="907"/>
      <c r="CQ55" s="480">
        <f t="shared" si="37"/>
        <v>0</v>
      </c>
      <c r="CR55" s="215"/>
      <c r="CS55" s="1">
        <f t="shared" si="38"/>
        <v>0</v>
      </c>
      <c r="CT55" s="1">
        <f t="shared" si="39"/>
        <v>0</v>
      </c>
      <c r="CU55" s="1">
        <f t="shared" si="40"/>
        <v>0</v>
      </c>
      <c r="CV55" s="1">
        <f t="shared" si="41"/>
        <v>0</v>
      </c>
      <c r="CW55" s="673">
        <f t="shared" si="42"/>
        <v>0</v>
      </c>
      <c r="CX55" s="1">
        <f t="shared" si="43"/>
        <v>0</v>
      </c>
      <c r="CY55" s="1">
        <f t="shared" si="44"/>
        <v>0</v>
      </c>
      <c r="CZ55" s="1">
        <f t="shared" si="45"/>
        <v>0</v>
      </c>
      <c r="DB55" s="1">
        <f t="shared" si="46"/>
        <v>0</v>
      </c>
      <c r="DC55" s="1">
        <f t="shared" si="47"/>
        <v>0</v>
      </c>
      <c r="DE55" s="1">
        <f t="shared" si="48"/>
        <v>0</v>
      </c>
      <c r="DF55" s="1">
        <f t="shared" si="49"/>
        <v>0</v>
      </c>
      <c r="DG55" s="1">
        <f t="shared" si="50"/>
        <v>0</v>
      </c>
      <c r="DH55" s="1">
        <f t="shared" si="51"/>
        <v>0</v>
      </c>
      <c r="DI55" s="1">
        <f t="shared" si="52"/>
        <v>0</v>
      </c>
      <c r="DJ55" s="1">
        <f t="shared" si="53"/>
        <v>0</v>
      </c>
      <c r="DK55" s="1">
        <f t="shared" si="54"/>
        <v>0</v>
      </c>
      <c r="DL55" s="1">
        <f t="shared" si="55"/>
        <v>0</v>
      </c>
      <c r="DM55" s="1">
        <f t="shared" si="56"/>
        <v>0</v>
      </c>
      <c r="DN55" s="1">
        <f t="shared" si="57"/>
        <v>0</v>
      </c>
      <c r="DO55" s="1">
        <f t="shared" si="58"/>
        <v>0</v>
      </c>
      <c r="DP55" s="1">
        <f t="shared" si="59"/>
        <v>0</v>
      </c>
      <c r="DQ55" s="1">
        <f t="shared" si="60"/>
        <v>0</v>
      </c>
      <c r="DR55" s="1">
        <f t="shared" si="61"/>
        <v>0</v>
      </c>
      <c r="DS55" s="1">
        <f t="shared" si="62"/>
        <v>0</v>
      </c>
    </row>
    <row r="56" spans="1:123" s="1" customFormat="1" ht="65.25" customHeight="1" x14ac:dyDescent="0.2">
      <c r="A56" s="1577"/>
      <c r="B56" s="199"/>
      <c r="D56" s="367" t="s">
        <v>679</v>
      </c>
      <c r="E56" s="512"/>
      <c r="F56" s="731"/>
      <c r="G56" s="99" t="s">
        <v>1</v>
      </c>
      <c r="H56" s="1" t="s">
        <v>188</v>
      </c>
      <c r="I56" s="1285" t="s">
        <v>710</v>
      </c>
      <c r="J56" s="1297">
        <v>2</v>
      </c>
      <c r="K56" s="1297">
        <v>0</v>
      </c>
      <c r="L56" s="99" t="s">
        <v>877</v>
      </c>
      <c r="M56" s="650">
        <v>324.45</v>
      </c>
      <c r="N56" s="947"/>
      <c r="O56" s="947"/>
      <c r="P56" s="947"/>
      <c r="Q56" s="947"/>
      <c r="R56" s="947"/>
      <c r="S56" s="947"/>
      <c r="T56" s="947"/>
      <c r="U56" s="974"/>
      <c r="V56" s="948"/>
      <c r="W56" s="948"/>
      <c r="X56" s="948"/>
      <c r="Y56" s="973"/>
      <c r="Z56" s="974"/>
      <c r="AA56" s="973"/>
      <c r="AB56" s="1216"/>
      <c r="AC56" s="951"/>
      <c r="AD56" s="1199"/>
      <c r="AE56" s="1210"/>
      <c r="AF56" s="125">
        <f t="shared" si="15"/>
        <v>0</v>
      </c>
      <c r="AG56" s="145" t="str">
        <f t="shared" si="96"/>
        <v>No</v>
      </c>
      <c r="AH56" s="191" t="str">
        <f t="shared" si="16"/>
        <v>No</v>
      </c>
      <c r="AI56" s="126" t="str">
        <f t="shared" si="97"/>
        <v>No</v>
      </c>
      <c r="AK56" s="291">
        <f t="shared" si="63"/>
        <v>2</v>
      </c>
      <c r="AL56" s="292">
        <f t="shared" si="18"/>
        <v>0</v>
      </c>
      <c r="AM56" s="36"/>
      <c r="AN56" s="36"/>
      <c r="AO56" s="471">
        <v>2.8</v>
      </c>
      <c r="AP56" s="445">
        <f t="shared" si="19"/>
        <v>0</v>
      </c>
      <c r="AQ56" s="498"/>
      <c r="AR56" s="215">
        <f t="shared" si="98"/>
        <v>0</v>
      </c>
      <c r="AS56" s="215">
        <f t="shared" si="99"/>
        <v>0</v>
      </c>
      <c r="AT56" s="215">
        <f t="shared" si="100"/>
        <v>0</v>
      </c>
      <c r="AU56" s="215">
        <f t="shared" si="101"/>
        <v>0</v>
      </c>
      <c r="AV56" s="215">
        <f t="shared" si="102"/>
        <v>0</v>
      </c>
      <c r="AW56" s="215">
        <f t="shared" si="103"/>
        <v>0</v>
      </c>
      <c r="AX56" s="215">
        <f t="shared" si="78"/>
        <v>0</v>
      </c>
      <c r="AY56" s="215">
        <f t="shared" si="104"/>
        <v>0</v>
      </c>
      <c r="AZ56" s="215">
        <f t="shared" si="105"/>
        <v>0</v>
      </c>
      <c r="BA56" s="215">
        <f t="shared" si="106"/>
        <v>0</v>
      </c>
      <c r="BB56" s="215">
        <f t="shared" si="107"/>
        <v>0</v>
      </c>
      <c r="BC56" s="215">
        <f t="shared" si="108"/>
        <v>0</v>
      </c>
      <c r="BD56" s="215">
        <f t="shared" si="109"/>
        <v>0</v>
      </c>
      <c r="BE56" s="215">
        <f t="shared" si="110"/>
        <v>0</v>
      </c>
      <c r="BF56" s="215">
        <f t="shared" si="9"/>
        <v>0</v>
      </c>
      <c r="BG56" s="215">
        <f t="shared" si="10"/>
        <v>0</v>
      </c>
      <c r="BH56" s="215">
        <f t="shared" si="11"/>
        <v>0</v>
      </c>
      <c r="BI56" s="215">
        <f t="shared" si="12"/>
        <v>0</v>
      </c>
      <c r="BJ56" s="448">
        <v>2</v>
      </c>
      <c r="BK56" s="1224">
        <f t="shared" si="21"/>
        <v>0</v>
      </c>
      <c r="BL56" s="897">
        <v>10</v>
      </c>
      <c r="BM56" s="480">
        <f t="shared" si="22"/>
        <v>0</v>
      </c>
      <c r="BN56" s="897"/>
      <c r="BO56" s="480">
        <f t="shared" si="23"/>
        <v>0</v>
      </c>
      <c r="BP56" s="897"/>
      <c r="BQ56" s="480">
        <f t="shared" si="24"/>
        <v>0</v>
      </c>
      <c r="BR56" s="897"/>
      <c r="BS56" s="480">
        <f t="shared" si="25"/>
        <v>0</v>
      </c>
      <c r="BT56" s="897"/>
      <c r="BU56" s="480">
        <f t="shared" si="26"/>
        <v>0</v>
      </c>
      <c r="BV56" s="908"/>
      <c r="BW56" s="480">
        <f t="shared" si="27"/>
        <v>0</v>
      </c>
      <c r="BX56" s="906"/>
      <c r="BY56" s="480">
        <f t="shared" si="28"/>
        <v>0</v>
      </c>
      <c r="BZ56" s="906"/>
      <c r="CA56" s="480">
        <f t="shared" si="29"/>
        <v>0</v>
      </c>
      <c r="CB56" s="906"/>
      <c r="CC56" s="480">
        <f t="shared" si="30"/>
        <v>0</v>
      </c>
      <c r="CD56" s="906"/>
      <c r="CE56" s="480">
        <f t="shared" si="31"/>
        <v>0</v>
      </c>
      <c r="CF56" s="906"/>
      <c r="CG56" s="480">
        <f t="shared" si="32"/>
        <v>0</v>
      </c>
      <c r="CH56" s="906"/>
      <c r="CI56" s="480">
        <f t="shared" si="33"/>
        <v>0</v>
      </c>
      <c r="CJ56" s="906"/>
      <c r="CK56" s="480">
        <f t="shared" si="34"/>
        <v>0</v>
      </c>
      <c r="CL56" s="906"/>
      <c r="CM56" s="480">
        <f t="shared" si="35"/>
        <v>0</v>
      </c>
      <c r="CN56" s="906"/>
      <c r="CO56" s="480">
        <f t="shared" si="36"/>
        <v>0</v>
      </c>
      <c r="CP56" s="907"/>
      <c r="CQ56" s="480">
        <f t="shared" si="37"/>
        <v>0</v>
      </c>
      <c r="CR56" s="215"/>
      <c r="CS56" s="1">
        <f t="shared" si="38"/>
        <v>0</v>
      </c>
      <c r="CT56" s="1">
        <f t="shared" si="39"/>
        <v>0</v>
      </c>
      <c r="CU56" s="1">
        <f t="shared" si="40"/>
        <v>0</v>
      </c>
      <c r="CV56" s="1">
        <f t="shared" si="41"/>
        <v>0</v>
      </c>
      <c r="CW56" s="673">
        <f t="shared" si="42"/>
        <v>0</v>
      </c>
      <c r="CX56" s="1">
        <f t="shared" si="43"/>
        <v>0</v>
      </c>
      <c r="CY56" s="1">
        <f t="shared" si="44"/>
        <v>0</v>
      </c>
      <c r="CZ56" s="1">
        <f t="shared" si="45"/>
        <v>0</v>
      </c>
      <c r="DB56" s="1">
        <f t="shared" si="46"/>
        <v>0</v>
      </c>
      <c r="DC56" s="1">
        <f t="shared" si="47"/>
        <v>0</v>
      </c>
      <c r="DE56" s="1">
        <f t="shared" si="48"/>
        <v>0</v>
      </c>
      <c r="DF56" s="1">
        <f t="shared" si="49"/>
        <v>0</v>
      </c>
      <c r="DG56" s="1">
        <f t="shared" si="50"/>
        <v>0</v>
      </c>
      <c r="DH56" s="1">
        <f t="shared" si="51"/>
        <v>0</v>
      </c>
      <c r="DI56" s="1">
        <f t="shared" si="52"/>
        <v>0</v>
      </c>
      <c r="DJ56" s="1">
        <f t="shared" si="53"/>
        <v>0</v>
      </c>
      <c r="DK56" s="1">
        <f t="shared" si="54"/>
        <v>0</v>
      </c>
      <c r="DL56" s="1">
        <f t="shared" si="55"/>
        <v>0</v>
      </c>
      <c r="DM56" s="1">
        <f t="shared" si="56"/>
        <v>0</v>
      </c>
      <c r="DN56" s="1">
        <f t="shared" si="57"/>
        <v>0</v>
      </c>
      <c r="DO56" s="1">
        <f t="shared" si="58"/>
        <v>0</v>
      </c>
      <c r="DP56" s="1">
        <f t="shared" si="59"/>
        <v>0</v>
      </c>
      <c r="DQ56" s="1">
        <f t="shared" si="60"/>
        <v>0</v>
      </c>
      <c r="DR56" s="1">
        <f t="shared" si="61"/>
        <v>0</v>
      </c>
      <c r="DS56" s="1">
        <f t="shared" si="62"/>
        <v>0</v>
      </c>
    </row>
    <row r="57" spans="1:123" s="1" customFormat="1" ht="65.25" customHeight="1" x14ac:dyDescent="0.2">
      <c r="A57" s="1577"/>
      <c r="B57" s="199"/>
      <c r="D57" s="1260" t="s">
        <v>680</v>
      </c>
      <c r="E57" s="679"/>
      <c r="F57" s="732" t="s">
        <v>880</v>
      </c>
      <c r="G57" s="680" t="s">
        <v>1</v>
      </c>
      <c r="H57" s="681" t="s">
        <v>188</v>
      </c>
      <c r="I57" s="1281" t="s">
        <v>698</v>
      </c>
      <c r="J57" s="1292">
        <v>2</v>
      </c>
      <c r="K57" s="1292">
        <v>0</v>
      </c>
      <c r="L57" s="681" t="s">
        <v>876</v>
      </c>
      <c r="M57" s="692">
        <v>297.41250000000002</v>
      </c>
      <c r="N57" s="946"/>
      <c r="O57" s="946"/>
      <c r="P57" s="946"/>
      <c r="Q57" s="946"/>
      <c r="R57" s="946"/>
      <c r="S57" s="946"/>
      <c r="T57" s="946"/>
      <c r="U57" s="979"/>
      <c r="V57" s="977"/>
      <c r="W57" s="977"/>
      <c r="X57" s="977"/>
      <c r="Y57" s="976"/>
      <c r="Z57" s="979"/>
      <c r="AA57" s="976"/>
      <c r="AB57" s="1217"/>
      <c r="AC57" s="950"/>
      <c r="AD57" s="1010"/>
      <c r="AE57" s="1208"/>
      <c r="AF57" s="683">
        <f t="shared" si="15"/>
        <v>0</v>
      </c>
      <c r="AG57" s="683" t="str">
        <f t="shared" si="96"/>
        <v>No</v>
      </c>
      <c r="AH57" s="696" t="str">
        <f t="shared" si="16"/>
        <v>No</v>
      </c>
      <c r="AI57" s="678" t="str">
        <f t="shared" si="97"/>
        <v>Yes</v>
      </c>
      <c r="AK57" s="291">
        <f t="shared" si="63"/>
        <v>2</v>
      </c>
      <c r="AL57" s="292">
        <f t="shared" si="18"/>
        <v>0</v>
      </c>
      <c r="AM57" s="36"/>
      <c r="AN57" s="36"/>
      <c r="AO57" s="471">
        <v>2.5</v>
      </c>
      <c r="AP57" s="445">
        <f t="shared" si="19"/>
        <v>0</v>
      </c>
      <c r="AQ57" s="498"/>
      <c r="AR57" s="215">
        <f t="shared" si="98"/>
        <v>0</v>
      </c>
      <c r="AS57" s="215">
        <f t="shared" si="99"/>
        <v>0</v>
      </c>
      <c r="AT57" s="215">
        <f t="shared" si="100"/>
        <v>0</v>
      </c>
      <c r="AU57" s="215">
        <f t="shared" si="101"/>
        <v>0</v>
      </c>
      <c r="AV57" s="215">
        <f t="shared" si="102"/>
        <v>0</v>
      </c>
      <c r="AW57" s="215">
        <f t="shared" si="103"/>
        <v>0</v>
      </c>
      <c r="AX57" s="215">
        <f t="shared" si="78"/>
        <v>0</v>
      </c>
      <c r="AY57" s="215">
        <f t="shared" si="104"/>
        <v>0</v>
      </c>
      <c r="AZ57" s="215">
        <f t="shared" si="105"/>
        <v>0</v>
      </c>
      <c r="BA57" s="215">
        <f t="shared" si="106"/>
        <v>0</v>
      </c>
      <c r="BB57" s="215">
        <f t="shared" si="107"/>
        <v>0</v>
      </c>
      <c r="BC57" s="215">
        <f t="shared" si="108"/>
        <v>0</v>
      </c>
      <c r="BD57" s="215">
        <f t="shared" si="109"/>
        <v>0</v>
      </c>
      <c r="BE57" s="215">
        <f t="shared" si="110"/>
        <v>0</v>
      </c>
      <c r="BF57" s="215">
        <f t="shared" si="9"/>
        <v>0</v>
      </c>
      <c r="BG57" s="215">
        <f t="shared" si="10"/>
        <v>0</v>
      </c>
      <c r="BH57" s="215">
        <f t="shared" si="11"/>
        <v>0</v>
      </c>
      <c r="BI57" s="215">
        <f t="shared" si="12"/>
        <v>0</v>
      </c>
      <c r="BJ57" s="448">
        <v>2</v>
      </c>
      <c r="BK57" s="1224">
        <f t="shared" si="21"/>
        <v>0</v>
      </c>
      <c r="BL57" s="897">
        <v>10</v>
      </c>
      <c r="BM57" s="480">
        <f t="shared" si="22"/>
        <v>0</v>
      </c>
      <c r="BN57" s="897"/>
      <c r="BO57" s="480">
        <f t="shared" si="23"/>
        <v>0</v>
      </c>
      <c r="BP57" s="897"/>
      <c r="BQ57" s="480">
        <f t="shared" si="24"/>
        <v>0</v>
      </c>
      <c r="BR57" s="897"/>
      <c r="BS57" s="480">
        <f t="shared" si="25"/>
        <v>0</v>
      </c>
      <c r="BT57" s="897"/>
      <c r="BU57" s="480">
        <f t="shared" si="26"/>
        <v>0</v>
      </c>
      <c r="BV57" s="908"/>
      <c r="BW57" s="480">
        <f t="shared" si="27"/>
        <v>0</v>
      </c>
      <c r="BX57" s="906"/>
      <c r="BY57" s="480">
        <f t="shared" si="28"/>
        <v>0</v>
      </c>
      <c r="BZ57" s="906"/>
      <c r="CA57" s="480">
        <f t="shared" si="29"/>
        <v>0</v>
      </c>
      <c r="CB57" s="906"/>
      <c r="CC57" s="480">
        <f t="shared" si="30"/>
        <v>0</v>
      </c>
      <c r="CD57" s="906"/>
      <c r="CE57" s="480">
        <f t="shared" si="31"/>
        <v>0</v>
      </c>
      <c r="CF57" s="906"/>
      <c r="CG57" s="480">
        <f t="shared" si="32"/>
        <v>0</v>
      </c>
      <c r="CH57" s="906"/>
      <c r="CI57" s="480">
        <f t="shared" si="33"/>
        <v>0</v>
      </c>
      <c r="CJ57" s="906"/>
      <c r="CK57" s="480">
        <f t="shared" si="34"/>
        <v>0</v>
      </c>
      <c r="CL57" s="906"/>
      <c r="CM57" s="480">
        <f t="shared" si="35"/>
        <v>0</v>
      </c>
      <c r="CN57" s="906"/>
      <c r="CO57" s="480">
        <f t="shared" si="36"/>
        <v>0</v>
      </c>
      <c r="CP57" s="907"/>
      <c r="CQ57" s="480">
        <f t="shared" si="37"/>
        <v>0</v>
      </c>
      <c r="CR57" s="215"/>
      <c r="CS57" s="1">
        <f t="shared" si="38"/>
        <v>0</v>
      </c>
      <c r="CT57" s="1">
        <f t="shared" si="39"/>
        <v>0</v>
      </c>
      <c r="CU57" s="1">
        <f t="shared" si="40"/>
        <v>0</v>
      </c>
      <c r="CV57" s="1">
        <f t="shared" si="41"/>
        <v>0</v>
      </c>
      <c r="CW57" s="673">
        <f t="shared" si="42"/>
        <v>0</v>
      </c>
      <c r="CX57" s="1">
        <f t="shared" si="43"/>
        <v>0</v>
      </c>
      <c r="CY57" s="1">
        <f t="shared" si="44"/>
        <v>0</v>
      </c>
      <c r="CZ57" s="1">
        <f t="shared" si="45"/>
        <v>0</v>
      </c>
      <c r="DB57" s="1">
        <f t="shared" si="46"/>
        <v>0</v>
      </c>
      <c r="DC57" s="1">
        <f t="shared" si="47"/>
        <v>0</v>
      </c>
      <c r="DE57" s="1">
        <f t="shared" si="48"/>
        <v>0</v>
      </c>
      <c r="DF57" s="1">
        <f t="shared" si="49"/>
        <v>0</v>
      </c>
      <c r="DG57" s="1">
        <f t="shared" si="50"/>
        <v>0</v>
      </c>
      <c r="DH57" s="1">
        <f t="shared" si="51"/>
        <v>0</v>
      </c>
      <c r="DI57" s="1">
        <f t="shared" si="52"/>
        <v>0</v>
      </c>
      <c r="DJ57" s="1">
        <f t="shared" si="53"/>
        <v>0</v>
      </c>
      <c r="DK57" s="1">
        <f t="shared" si="54"/>
        <v>0</v>
      </c>
      <c r="DL57" s="1">
        <f t="shared" si="55"/>
        <v>0</v>
      </c>
      <c r="DM57" s="1">
        <f t="shared" si="56"/>
        <v>0</v>
      </c>
      <c r="DN57" s="1">
        <f t="shared" si="57"/>
        <v>0</v>
      </c>
      <c r="DO57" s="1">
        <f t="shared" si="58"/>
        <v>0</v>
      </c>
      <c r="DP57" s="1">
        <f t="shared" si="59"/>
        <v>0</v>
      </c>
      <c r="DQ57" s="1">
        <f t="shared" si="60"/>
        <v>0</v>
      </c>
      <c r="DR57" s="1">
        <f t="shared" si="61"/>
        <v>0</v>
      </c>
      <c r="DS57" s="1">
        <f t="shared" si="62"/>
        <v>0</v>
      </c>
    </row>
    <row r="58" spans="1:123" s="1" customFormat="1" ht="65.25" customHeight="1" x14ac:dyDescent="0.2">
      <c r="A58" s="1577"/>
      <c r="B58" s="199"/>
      <c r="D58" s="1260" t="s">
        <v>682</v>
      </c>
      <c r="E58" s="679"/>
      <c r="F58" s="732"/>
      <c r="G58" s="680" t="s">
        <v>1</v>
      </c>
      <c r="H58" s="681" t="s">
        <v>188</v>
      </c>
      <c r="I58" s="1281" t="s">
        <v>698</v>
      </c>
      <c r="J58" s="1292">
        <v>2</v>
      </c>
      <c r="K58" s="1292">
        <v>0</v>
      </c>
      <c r="L58" s="680" t="s">
        <v>878</v>
      </c>
      <c r="M58" s="692">
        <v>302.82</v>
      </c>
      <c r="N58" s="946"/>
      <c r="O58" s="946"/>
      <c r="P58" s="946"/>
      <c r="Q58" s="946"/>
      <c r="R58" s="946"/>
      <c r="S58" s="946"/>
      <c r="T58" s="946"/>
      <c r="U58" s="979"/>
      <c r="V58" s="977"/>
      <c r="W58" s="977"/>
      <c r="X58" s="977"/>
      <c r="Y58" s="976"/>
      <c r="Z58" s="979"/>
      <c r="AA58" s="976"/>
      <c r="AB58" s="1217"/>
      <c r="AC58" s="950"/>
      <c r="AD58" s="1010"/>
      <c r="AE58" s="1208"/>
      <c r="AF58" s="683">
        <f t="shared" si="15"/>
        <v>0</v>
      </c>
      <c r="AG58" s="683" t="str">
        <f t="shared" si="96"/>
        <v>No</v>
      </c>
      <c r="AH58" s="696" t="str">
        <f t="shared" si="16"/>
        <v>No</v>
      </c>
      <c r="AI58" s="678" t="str">
        <f t="shared" si="97"/>
        <v>No</v>
      </c>
      <c r="AK58" s="291">
        <f t="shared" si="63"/>
        <v>2</v>
      </c>
      <c r="AL58" s="292">
        <f t="shared" si="18"/>
        <v>0</v>
      </c>
      <c r="AM58" s="36"/>
      <c r="AN58" s="36"/>
      <c r="AO58" s="471">
        <v>2.5</v>
      </c>
      <c r="AP58" s="445">
        <f t="shared" si="19"/>
        <v>0</v>
      </c>
      <c r="AQ58" s="498"/>
      <c r="AR58" s="215">
        <f t="shared" si="98"/>
        <v>0</v>
      </c>
      <c r="AS58" s="215">
        <f t="shared" si="99"/>
        <v>0</v>
      </c>
      <c r="AT58" s="215">
        <f t="shared" si="100"/>
        <v>0</v>
      </c>
      <c r="AU58" s="215">
        <f t="shared" si="101"/>
        <v>0</v>
      </c>
      <c r="AV58" s="215">
        <f t="shared" si="102"/>
        <v>0</v>
      </c>
      <c r="AW58" s="215">
        <f t="shared" si="103"/>
        <v>0</v>
      </c>
      <c r="AX58" s="215">
        <f t="shared" si="78"/>
        <v>0</v>
      </c>
      <c r="AY58" s="215">
        <f t="shared" si="104"/>
        <v>0</v>
      </c>
      <c r="AZ58" s="215">
        <f t="shared" si="105"/>
        <v>0</v>
      </c>
      <c r="BA58" s="215">
        <f t="shared" si="106"/>
        <v>0</v>
      </c>
      <c r="BB58" s="215">
        <f t="shared" si="107"/>
        <v>0</v>
      </c>
      <c r="BC58" s="215">
        <f t="shared" si="108"/>
        <v>0</v>
      </c>
      <c r="BD58" s="215">
        <f t="shared" si="109"/>
        <v>0</v>
      </c>
      <c r="BE58" s="215">
        <f t="shared" si="110"/>
        <v>0</v>
      </c>
      <c r="BF58" s="215">
        <f t="shared" si="9"/>
        <v>0</v>
      </c>
      <c r="BG58" s="215">
        <f t="shared" si="10"/>
        <v>0</v>
      </c>
      <c r="BH58" s="215">
        <f t="shared" si="11"/>
        <v>0</v>
      </c>
      <c r="BI58" s="215">
        <f t="shared" si="12"/>
        <v>0</v>
      </c>
      <c r="BJ58" s="448">
        <v>2</v>
      </c>
      <c r="BK58" s="1224">
        <f t="shared" si="21"/>
        <v>0</v>
      </c>
      <c r="BL58" s="897">
        <v>10</v>
      </c>
      <c r="BM58" s="480">
        <f t="shared" si="22"/>
        <v>0</v>
      </c>
      <c r="BN58" s="897"/>
      <c r="BO58" s="480">
        <f t="shared" si="23"/>
        <v>0</v>
      </c>
      <c r="BP58" s="897"/>
      <c r="BQ58" s="480">
        <f t="shared" si="24"/>
        <v>0</v>
      </c>
      <c r="BR58" s="897"/>
      <c r="BS58" s="480">
        <f t="shared" si="25"/>
        <v>0</v>
      </c>
      <c r="BT58" s="897"/>
      <c r="BU58" s="480">
        <f t="shared" si="26"/>
        <v>0</v>
      </c>
      <c r="BV58" s="908"/>
      <c r="BW58" s="480">
        <f t="shared" si="27"/>
        <v>0</v>
      </c>
      <c r="BX58" s="906"/>
      <c r="BY58" s="480">
        <f t="shared" si="28"/>
        <v>0</v>
      </c>
      <c r="BZ58" s="906"/>
      <c r="CA58" s="480">
        <f t="shared" si="29"/>
        <v>0</v>
      </c>
      <c r="CB58" s="906"/>
      <c r="CC58" s="480">
        <f t="shared" si="30"/>
        <v>0</v>
      </c>
      <c r="CD58" s="906"/>
      <c r="CE58" s="480">
        <f t="shared" si="31"/>
        <v>0</v>
      </c>
      <c r="CF58" s="906"/>
      <c r="CG58" s="480">
        <f t="shared" si="32"/>
        <v>0</v>
      </c>
      <c r="CH58" s="906"/>
      <c r="CI58" s="480">
        <f t="shared" si="33"/>
        <v>0</v>
      </c>
      <c r="CJ58" s="906"/>
      <c r="CK58" s="480">
        <f t="shared" si="34"/>
        <v>0</v>
      </c>
      <c r="CL58" s="906"/>
      <c r="CM58" s="480">
        <f t="shared" si="35"/>
        <v>0</v>
      </c>
      <c r="CN58" s="906"/>
      <c r="CO58" s="480">
        <f t="shared" si="36"/>
        <v>0</v>
      </c>
      <c r="CP58" s="907"/>
      <c r="CQ58" s="480">
        <f t="shared" si="37"/>
        <v>0</v>
      </c>
      <c r="CR58" s="215"/>
      <c r="CS58" s="1">
        <f t="shared" si="38"/>
        <v>0</v>
      </c>
      <c r="CT58" s="1">
        <f t="shared" si="39"/>
        <v>0</v>
      </c>
      <c r="CU58" s="1">
        <f t="shared" si="40"/>
        <v>0</v>
      </c>
      <c r="CV58" s="1">
        <f t="shared" si="41"/>
        <v>0</v>
      </c>
      <c r="CW58" s="673">
        <f t="shared" si="42"/>
        <v>0</v>
      </c>
      <c r="CX58" s="1">
        <f t="shared" si="43"/>
        <v>0</v>
      </c>
      <c r="CY58" s="1">
        <f t="shared" si="44"/>
        <v>0</v>
      </c>
      <c r="CZ58" s="1">
        <f t="shared" si="45"/>
        <v>0</v>
      </c>
      <c r="DB58" s="1">
        <f t="shared" si="46"/>
        <v>0</v>
      </c>
      <c r="DC58" s="1">
        <f t="shared" si="47"/>
        <v>0</v>
      </c>
      <c r="DE58" s="1">
        <f t="shared" si="48"/>
        <v>0</v>
      </c>
      <c r="DF58" s="1">
        <f t="shared" si="49"/>
        <v>0</v>
      </c>
      <c r="DG58" s="1">
        <f t="shared" si="50"/>
        <v>0</v>
      </c>
      <c r="DH58" s="1">
        <f t="shared" si="51"/>
        <v>0</v>
      </c>
      <c r="DI58" s="1">
        <f t="shared" si="52"/>
        <v>0</v>
      </c>
      <c r="DJ58" s="1">
        <f t="shared" si="53"/>
        <v>0</v>
      </c>
      <c r="DK58" s="1">
        <f t="shared" si="54"/>
        <v>0</v>
      </c>
      <c r="DL58" s="1">
        <f t="shared" si="55"/>
        <v>0</v>
      </c>
      <c r="DM58" s="1">
        <f t="shared" si="56"/>
        <v>0</v>
      </c>
      <c r="DN58" s="1">
        <f t="shared" si="57"/>
        <v>0</v>
      </c>
      <c r="DO58" s="1">
        <f t="shared" si="58"/>
        <v>0</v>
      </c>
      <c r="DP58" s="1">
        <f t="shared" si="59"/>
        <v>0</v>
      </c>
      <c r="DQ58" s="1">
        <f t="shared" si="60"/>
        <v>0</v>
      </c>
      <c r="DR58" s="1">
        <f t="shared" si="61"/>
        <v>0</v>
      </c>
      <c r="DS58" s="1">
        <f t="shared" si="62"/>
        <v>0</v>
      </c>
    </row>
    <row r="59" spans="1:123" s="1" customFormat="1" ht="65.25" customHeight="1" x14ac:dyDescent="0.2">
      <c r="A59" s="1577"/>
      <c r="B59" s="199"/>
      <c r="D59" s="367" t="s">
        <v>681</v>
      </c>
      <c r="E59" s="512"/>
      <c r="F59" s="731" t="s">
        <v>880</v>
      </c>
      <c r="G59" s="99" t="s">
        <v>1</v>
      </c>
      <c r="H59" s="1" t="s">
        <v>188</v>
      </c>
      <c r="I59" s="1285" t="s">
        <v>699</v>
      </c>
      <c r="J59" s="1297">
        <v>2</v>
      </c>
      <c r="K59" s="1297">
        <v>0</v>
      </c>
      <c r="L59" s="1" t="s">
        <v>876</v>
      </c>
      <c r="M59" s="650">
        <v>227.11500000000001</v>
      </c>
      <c r="N59" s="947"/>
      <c r="O59" s="947"/>
      <c r="P59" s="947"/>
      <c r="Q59" s="947"/>
      <c r="R59" s="947"/>
      <c r="S59" s="947"/>
      <c r="T59" s="947"/>
      <c r="U59" s="974"/>
      <c r="V59" s="948"/>
      <c r="W59" s="948"/>
      <c r="X59" s="948"/>
      <c r="Y59" s="973"/>
      <c r="Z59" s="974"/>
      <c r="AA59" s="973"/>
      <c r="AB59" s="1216"/>
      <c r="AC59" s="951"/>
      <c r="AD59" s="1199"/>
      <c r="AE59" s="1210"/>
      <c r="AF59" s="125">
        <f t="shared" si="15"/>
        <v>0</v>
      </c>
      <c r="AG59" s="145" t="str">
        <f t="shared" si="96"/>
        <v>No</v>
      </c>
      <c r="AH59" s="191" t="str">
        <f t="shared" si="16"/>
        <v>No</v>
      </c>
      <c r="AI59" s="126" t="str">
        <f t="shared" si="97"/>
        <v>Yes</v>
      </c>
      <c r="AK59" s="291">
        <f t="shared" si="63"/>
        <v>2</v>
      </c>
      <c r="AL59" s="292">
        <f t="shared" si="18"/>
        <v>0</v>
      </c>
      <c r="AM59" s="36"/>
      <c r="AN59" s="36"/>
      <c r="AO59" s="471">
        <v>1.85</v>
      </c>
      <c r="AP59" s="445">
        <f t="shared" si="19"/>
        <v>0</v>
      </c>
      <c r="AQ59" s="498"/>
      <c r="AR59" s="215">
        <f t="shared" si="98"/>
        <v>0</v>
      </c>
      <c r="AS59" s="215">
        <f t="shared" si="99"/>
        <v>0</v>
      </c>
      <c r="AT59" s="215">
        <f t="shared" si="100"/>
        <v>0</v>
      </c>
      <c r="AU59" s="215">
        <f t="shared" si="101"/>
        <v>0</v>
      </c>
      <c r="AV59" s="215">
        <f t="shared" si="102"/>
        <v>0</v>
      </c>
      <c r="AW59" s="215">
        <f t="shared" si="103"/>
        <v>0</v>
      </c>
      <c r="AX59" s="215">
        <f t="shared" si="78"/>
        <v>0</v>
      </c>
      <c r="AY59" s="215">
        <f t="shared" si="104"/>
        <v>0</v>
      </c>
      <c r="AZ59" s="215">
        <f t="shared" si="105"/>
        <v>0</v>
      </c>
      <c r="BA59" s="215">
        <f t="shared" si="106"/>
        <v>0</v>
      </c>
      <c r="BB59" s="215">
        <f t="shared" si="107"/>
        <v>0</v>
      </c>
      <c r="BC59" s="215">
        <f t="shared" si="108"/>
        <v>0</v>
      </c>
      <c r="BD59" s="215">
        <f t="shared" si="109"/>
        <v>0</v>
      </c>
      <c r="BE59" s="215">
        <f t="shared" si="110"/>
        <v>0</v>
      </c>
      <c r="BF59" s="215">
        <f t="shared" si="9"/>
        <v>0</v>
      </c>
      <c r="BG59" s="215">
        <f t="shared" si="10"/>
        <v>0</v>
      </c>
      <c r="BH59" s="215">
        <f t="shared" si="11"/>
        <v>0</v>
      </c>
      <c r="BI59" s="215">
        <f t="shared" si="12"/>
        <v>0</v>
      </c>
      <c r="BJ59" s="448">
        <v>2</v>
      </c>
      <c r="BK59" s="1224">
        <f t="shared" si="21"/>
        <v>0</v>
      </c>
      <c r="BL59" s="897">
        <v>9</v>
      </c>
      <c r="BM59" s="480">
        <f t="shared" si="22"/>
        <v>0</v>
      </c>
      <c r="BN59" s="897"/>
      <c r="BO59" s="480">
        <f t="shared" si="23"/>
        <v>0</v>
      </c>
      <c r="BP59" s="897"/>
      <c r="BQ59" s="480">
        <f t="shared" si="24"/>
        <v>0</v>
      </c>
      <c r="BR59" s="897"/>
      <c r="BS59" s="480">
        <f t="shared" si="25"/>
        <v>0</v>
      </c>
      <c r="BT59" s="897"/>
      <c r="BU59" s="480">
        <f t="shared" si="26"/>
        <v>0</v>
      </c>
      <c r="BV59" s="908"/>
      <c r="BW59" s="480">
        <f t="shared" si="27"/>
        <v>0</v>
      </c>
      <c r="BX59" s="906"/>
      <c r="BY59" s="480">
        <f t="shared" si="28"/>
        <v>0</v>
      </c>
      <c r="BZ59" s="906"/>
      <c r="CA59" s="480">
        <f t="shared" si="29"/>
        <v>0</v>
      </c>
      <c r="CB59" s="906"/>
      <c r="CC59" s="480">
        <f t="shared" si="30"/>
        <v>0</v>
      </c>
      <c r="CD59" s="906"/>
      <c r="CE59" s="480">
        <f t="shared" si="31"/>
        <v>0</v>
      </c>
      <c r="CF59" s="906"/>
      <c r="CG59" s="480">
        <f t="shared" si="32"/>
        <v>0</v>
      </c>
      <c r="CH59" s="906"/>
      <c r="CI59" s="480">
        <f t="shared" si="33"/>
        <v>0</v>
      </c>
      <c r="CJ59" s="906"/>
      <c r="CK59" s="480">
        <f t="shared" si="34"/>
        <v>0</v>
      </c>
      <c r="CL59" s="906"/>
      <c r="CM59" s="480">
        <f t="shared" si="35"/>
        <v>0</v>
      </c>
      <c r="CN59" s="906"/>
      <c r="CO59" s="480">
        <f t="shared" si="36"/>
        <v>0</v>
      </c>
      <c r="CP59" s="907"/>
      <c r="CQ59" s="480">
        <f t="shared" si="37"/>
        <v>0</v>
      </c>
      <c r="CR59" s="215"/>
      <c r="CS59" s="1">
        <f t="shared" si="38"/>
        <v>0</v>
      </c>
      <c r="CT59" s="1">
        <f t="shared" si="39"/>
        <v>0</v>
      </c>
      <c r="CU59" s="1">
        <f t="shared" si="40"/>
        <v>0</v>
      </c>
      <c r="CV59" s="1">
        <f t="shared" si="41"/>
        <v>0</v>
      </c>
      <c r="CW59" s="673">
        <f t="shared" si="42"/>
        <v>0</v>
      </c>
      <c r="CX59" s="1">
        <f t="shared" si="43"/>
        <v>0</v>
      </c>
      <c r="CY59" s="1">
        <f t="shared" si="44"/>
        <v>0</v>
      </c>
      <c r="CZ59" s="1">
        <f t="shared" si="45"/>
        <v>0</v>
      </c>
      <c r="DB59" s="1">
        <f t="shared" si="46"/>
        <v>0</v>
      </c>
      <c r="DC59" s="1">
        <f t="shared" si="47"/>
        <v>0</v>
      </c>
      <c r="DE59" s="1">
        <f t="shared" si="48"/>
        <v>0</v>
      </c>
      <c r="DF59" s="1">
        <f t="shared" si="49"/>
        <v>0</v>
      </c>
      <c r="DG59" s="1">
        <f t="shared" si="50"/>
        <v>0</v>
      </c>
      <c r="DH59" s="1">
        <f t="shared" si="51"/>
        <v>0</v>
      </c>
      <c r="DI59" s="1">
        <f t="shared" si="52"/>
        <v>0</v>
      </c>
      <c r="DJ59" s="1">
        <f t="shared" si="53"/>
        <v>0</v>
      </c>
      <c r="DK59" s="1">
        <f t="shared" si="54"/>
        <v>0</v>
      </c>
      <c r="DL59" s="1">
        <f t="shared" si="55"/>
        <v>0</v>
      </c>
      <c r="DM59" s="1">
        <f t="shared" si="56"/>
        <v>0</v>
      </c>
      <c r="DN59" s="1">
        <f t="shared" si="57"/>
        <v>0</v>
      </c>
      <c r="DO59" s="1">
        <f t="shared" si="58"/>
        <v>0</v>
      </c>
      <c r="DP59" s="1">
        <f t="shared" si="59"/>
        <v>0</v>
      </c>
      <c r="DQ59" s="1">
        <f t="shared" si="60"/>
        <v>0</v>
      </c>
      <c r="DR59" s="1">
        <f t="shared" si="61"/>
        <v>0</v>
      </c>
      <c r="DS59" s="1">
        <f t="shared" si="62"/>
        <v>0</v>
      </c>
    </row>
    <row r="60" spans="1:123" s="1" customFormat="1" ht="65.25" customHeight="1" x14ac:dyDescent="0.2">
      <c r="A60" s="1577"/>
      <c r="B60" s="192"/>
      <c r="C60" s="127"/>
      <c r="D60" s="1167" t="s">
        <v>683</v>
      </c>
      <c r="E60" s="513"/>
      <c r="F60" s="733"/>
      <c r="G60" s="146" t="s">
        <v>1</v>
      </c>
      <c r="H60" s="127" t="s">
        <v>188</v>
      </c>
      <c r="I60" s="1286" t="s">
        <v>699</v>
      </c>
      <c r="J60" s="1298">
        <v>2</v>
      </c>
      <c r="K60" s="1298">
        <v>0</v>
      </c>
      <c r="L60" s="146" t="s">
        <v>877</v>
      </c>
      <c r="M60" s="649">
        <v>232.52250000000001</v>
      </c>
      <c r="N60" s="947"/>
      <c r="O60" s="947"/>
      <c r="P60" s="947"/>
      <c r="Q60" s="947"/>
      <c r="R60" s="947"/>
      <c r="S60" s="947"/>
      <c r="T60" s="947"/>
      <c r="U60" s="974"/>
      <c r="V60" s="948"/>
      <c r="W60" s="948"/>
      <c r="X60" s="948"/>
      <c r="Y60" s="973"/>
      <c r="Z60" s="974"/>
      <c r="AA60" s="973"/>
      <c r="AB60" s="1216"/>
      <c r="AC60" s="951"/>
      <c r="AD60" s="1199"/>
      <c r="AE60" s="1392"/>
      <c r="AF60" s="158">
        <f t="shared" si="15"/>
        <v>0</v>
      </c>
      <c r="AG60" s="148" t="str">
        <f t="shared" si="96"/>
        <v>No</v>
      </c>
      <c r="AH60" s="558" t="str">
        <f t="shared" si="16"/>
        <v>No</v>
      </c>
      <c r="AI60" s="126" t="str">
        <f t="shared" si="97"/>
        <v>No</v>
      </c>
      <c r="AK60" s="291">
        <f t="shared" si="63"/>
        <v>2</v>
      </c>
      <c r="AL60" s="292">
        <f t="shared" si="18"/>
        <v>0</v>
      </c>
      <c r="AM60" s="36"/>
      <c r="AN60" s="36"/>
      <c r="AO60" s="471">
        <v>1.85</v>
      </c>
      <c r="AP60" s="445">
        <f t="shared" si="19"/>
        <v>0</v>
      </c>
      <c r="AQ60" s="498"/>
      <c r="AR60" s="215">
        <f t="shared" si="98"/>
        <v>0</v>
      </c>
      <c r="AS60" s="215">
        <f t="shared" si="99"/>
        <v>0</v>
      </c>
      <c r="AT60" s="215">
        <f t="shared" si="100"/>
        <v>0</v>
      </c>
      <c r="AU60" s="215">
        <f t="shared" si="101"/>
        <v>0</v>
      </c>
      <c r="AV60" s="215">
        <f t="shared" si="102"/>
        <v>0</v>
      </c>
      <c r="AW60" s="215">
        <f t="shared" si="103"/>
        <v>0</v>
      </c>
      <c r="AX60" s="215">
        <f t="shared" si="78"/>
        <v>0</v>
      </c>
      <c r="AY60" s="215">
        <f t="shared" si="104"/>
        <v>0</v>
      </c>
      <c r="AZ60" s="215">
        <f t="shared" si="105"/>
        <v>0</v>
      </c>
      <c r="BA60" s="215">
        <f t="shared" si="106"/>
        <v>0</v>
      </c>
      <c r="BB60" s="215">
        <f t="shared" si="107"/>
        <v>0</v>
      </c>
      <c r="BC60" s="215">
        <f t="shared" si="108"/>
        <v>0</v>
      </c>
      <c r="BD60" s="215">
        <f t="shared" si="109"/>
        <v>0</v>
      </c>
      <c r="BE60" s="215">
        <f t="shared" si="110"/>
        <v>0</v>
      </c>
      <c r="BF60" s="215">
        <f t="shared" si="9"/>
        <v>0</v>
      </c>
      <c r="BG60" s="215">
        <f t="shared" si="10"/>
        <v>0</v>
      </c>
      <c r="BH60" s="215">
        <f t="shared" si="11"/>
        <v>0</v>
      </c>
      <c r="BI60" s="215">
        <f t="shared" si="12"/>
        <v>0</v>
      </c>
      <c r="BJ60" s="448">
        <v>2</v>
      </c>
      <c r="BK60" s="1224">
        <f t="shared" si="21"/>
        <v>0</v>
      </c>
      <c r="BL60" s="897">
        <v>9</v>
      </c>
      <c r="BM60" s="480">
        <f t="shared" si="22"/>
        <v>0</v>
      </c>
      <c r="BN60" s="897"/>
      <c r="BO60" s="480">
        <f t="shared" si="23"/>
        <v>0</v>
      </c>
      <c r="BP60" s="897"/>
      <c r="BQ60" s="480">
        <f t="shared" si="24"/>
        <v>0</v>
      </c>
      <c r="BR60" s="897"/>
      <c r="BS60" s="480">
        <f t="shared" si="25"/>
        <v>0</v>
      </c>
      <c r="BT60" s="897"/>
      <c r="BU60" s="480">
        <f t="shared" si="26"/>
        <v>0</v>
      </c>
      <c r="BV60" s="908"/>
      <c r="BW60" s="480">
        <f t="shared" si="27"/>
        <v>0</v>
      </c>
      <c r="BX60" s="906"/>
      <c r="BY60" s="480">
        <f t="shared" si="28"/>
        <v>0</v>
      </c>
      <c r="BZ60" s="906"/>
      <c r="CA60" s="480">
        <f t="shared" si="29"/>
        <v>0</v>
      </c>
      <c r="CB60" s="906"/>
      <c r="CC60" s="480">
        <f t="shared" si="30"/>
        <v>0</v>
      </c>
      <c r="CD60" s="906"/>
      <c r="CE60" s="480">
        <f t="shared" si="31"/>
        <v>0</v>
      </c>
      <c r="CF60" s="906"/>
      <c r="CG60" s="480">
        <f t="shared" si="32"/>
        <v>0</v>
      </c>
      <c r="CH60" s="906"/>
      <c r="CI60" s="480">
        <f t="shared" si="33"/>
        <v>0</v>
      </c>
      <c r="CJ60" s="906"/>
      <c r="CK60" s="480">
        <f t="shared" si="34"/>
        <v>0</v>
      </c>
      <c r="CL60" s="906"/>
      <c r="CM60" s="480">
        <f t="shared" si="35"/>
        <v>0</v>
      </c>
      <c r="CN60" s="906"/>
      <c r="CO60" s="480">
        <f t="shared" si="36"/>
        <v>0</v>
      </c>
      <c r="CP60" s="907"/>
      <c r="CQ60" s="480">
        <f t="shared" si="37"/>
        <v>0</v>
      </c>
      <c r="CR60" s="215"/>
      <c r="CS60" s="1">
        <f t="shared" si="38"/>
        <v>0</v>
      </c>
      <c r="CT60" s="1">
        <f t="shared" si="39"/>
        <v>0</v>
      </c>
      <c r="CU60" s="1">
        <f t="shared" si="40"/>
        <v>0</v>
      </c>
      <c r="CV60" s="1">
        <f t="shared" si="41"/>
        <v>0</v>
      </c>
      <c r="CW60" s="673">
        <f t="shared" si="42"/>
        <v>0</v>
      </c>
      <c r="CX60" s="1">
        <f t="shared" si="43"/>
        <v>0</v>
      </c>
      <c r="CY60" s="1">
        <f t="shared" si="44"/>
        <v>0</v>
      </c>
      <c r="CZ60" s="1">
        <f t="shared" si="45"/>
        <v>0</v>
      </c>
      <c r="DB60" s="1">
        <f t="shared" si="46"/>
        <v>0</v>
      </c>
      <c r="DC60" s="1">
        <f t="shared" si="47"/>
        <v>0</v>
      </c>
      <c r="DE60" s="1">
        <f t="shared" si="48"/>
        <v>0</v>
      </c>
      <c r="DF60" s="1">
        <f t="shared" si="49"/>
        <v>0</v>
      </c>
      <c r="DG60" s="1">
        <f t="shared" si="50"/>
        <v>0</v>
      </c>
      <c r="DH60" s="1">
        <f t="shared" si="51"/>
        <v>0</v>
      </c>
      <c r="DI60" s="1">
        <f t="shared" si="52"/>
        <v>0</v>
      </c>
      <c r="DJ60" s="1">
        <f t="shared" si="53"/>
        <v>0</v>
      </c>
      <c r="DK60" s="1">
        <f t="shared" si="54"/>
        <v>0</v>
      </c>
      <c r="DL60" s="1">
        <f t="shared" si="55"/>
        <v>0</v>
      </c>
      <c r="DM60" s="1">
        <f t="shared" si="56"/>
        <v>0</v>
      </c>
      <c r="DN60" s="1">
        <f t="shared" si="57"/>
        <v>0</v>
      </c>
      <c r="DO60" s="1">
        <f t="shared" si="58"/>
        <v>0</v>
      </c>
      <c r="DP60" s="1">
        <f t="shared" si="59"/>
        <v>0</v>
      </c>
      <c r="DQ60" s="1">
        <f t="shared" si="60"/>
        <v>0</v>
      </c>
      <c r="DR60" s="1">
        <f t="shared" si="61"/>
        <v>0</v>
      </c>
      <c r="DS60" s="1">
        <f t="shared" si="62"/>
        <v>0</v>
      </c>
    </row>
    <row r="61" spans="1:123" s="1" customFormat="1" ht="65.25" customHeight="1" x14ac:dyDescent="0.2">
      <c r="A61" s="1577" t="s">
        <v>784</v>
      </c>
      <c r="B61" s="199"/>
      <c r="D61" s="1260" t="s">
        <v>703</v>
      </c>
      <c r="E61" s="679"/>
      <c r="F61" s="732" t="s">
        <v>880</v>
      </c>
      <c r="G61" s="680" t="s">
        <v>569</v>
      </c>
      <c r="H61" s="681" t="s">
        <v>184</v>
      </c>
      <c r="I61" s="1281" t="s">
        <v>700</v>
      </c>
      <c r="J61" s="1292">
        <v>1</v>
      </c>
      <c r="K61" s="1292">
        <v>0</v>
      </c>
      <c r="L61" s="681" t="s">
        <v>876</v>
      </c>
      <c r="M61" s="692">
        <v>205.48500000000001</v>
      </c>
      <c r="N61" s="944"/>
      <c r="O61" s="944"/>
      <c r="P61" s="944"/>
      <c r="Q61" s="944"/>
      <c r="R61" s="944"/>
      <c r="S61" s="944"/>
      <c r="T61" s="944"/>
      <c r="U61" s="983"/>
      <c r="V61" s="981"/>
      <c r="W61" s="981"/>
      <c r="X61" s="981"/>
      <c r="Y61" s="952"/>
      <c r="Z61" s="983"/>
      <c r="AA61" s="952"/>
      <c r="AB61" s="1215"/>
      <c r="AC61" s="955"/>
      <c r="AD61" s="1013"/>
      <c r="AE61" s="1208"/>
      <c r="AF61" s="683">
        <f t="shared" si="15"/>
        <v>0</v>
      </c>
      <c r="AG61" s="683" t="str">
        <f t="shared" si="96"/>
        <v>No</v>
      </c>
      <c r="AH61" s="696" t="str">
        <f t="shared" si="16"/>
        <v>No</v>
      </c>
      <c r="AI61" s="688" t="str">
        <f t="shared" si="97"/>
        <v>Yes</v>
      </c>
      <c r="AK61" s="291">
        <f t="shared" si="63"/>
        <v>1</v>
      </c>
      <c r="AL61" s="292">
        <f t="shared" si="18"/>
        <v>0</v>
      </c>
      <c r="AM61" s="36"/>
      <c r="AN61" s="36"/>
      <c r="AO61" s="471">
        <v>2.7</v>
      </c>
      <c r="AP61" s="445">
        <f t="shared" si="19"/>
        <v>0</v>
      </c>
      <c r="AQ61" s="498"/>
      <c r="AR61" s="215">
        <f t="shared" si="98"/>
        <v>0</v>
      </c>
      <c r="AS61" s="215">
        <f t="shared" si="99"/>
        <v>0</v>
      </c>
      <c r="AT61" s="215">
        <f t="shared" si="100"/>
        <v>0</v>
      </c>
      <c r="AU61" s="215">
        <f t="shared" si="101"/>
        <v>0</v>
      </c>
      <c r="AV61" s="215">
        <f t="shared" si="102"/>
        <v>0</v>
      </c>
      <c r="AW61" s="215">
        <f t="shared" si="103"/>
        <v>0</v>
      </c>
      <c r="AX61" s="215">
        <f t="shared" si="78"/>
        <v>0</v>
      </c>
      <c r="AY61" s="215">
        <f t="shared" si="104"/>
        <v>0</v>
      </c>
      <c r="AZ61" s="215">
        <f t="shared" si="105"/>
        <v>0</v>
      </c>
      <c r="BA61" s="215">
        <f t="shared" si="106"/>
        <v>0</v>
      </c>
      <c r="BB61" s="215">
        <f t="shared" si="107"/>
        <v>0</v>
      </c>
      <c r="BC61" s="215">
        <f t="shared" si="108"/>
        <v>0</v>
      </c>
      <c r="BD61" s="215">
        <f t="shared" si="109"/>
        <v>0</v>
      </c>
      <c r="BE61" s="215">
        <f t="shared" si="110"/>
        <v>0</v>
      </c>
      <c r="BF61" s="215">
        <f t="shared" si="9"/>
        <v>0</v>
      </c>
      <c r="BG61" s="215">
        <f t="shared" si="10"/>
        <v>0</v>
      </c>
      <c r="BH61" s="215">
        <f t="shared" si="11"/>
        <v>0</v>
      </c>
      <c r="BI61" s="215">
        <f t="shared" si="12"/>
        <v>0</v>
      </c>
      <c r="BJ61" s="448">
        <v>1</v>
      </c>
      <c r="BK61" s="1224">
        <f t="shared" si="21"/>
        <v>0</v>
      </c>
      <c r="BL61" s="897">
        <v>6</v>
      </c>
      <c r="BM61" s="480">
        <f t="shared" si="22"/>
        <v>0</v>
      </c>
      <c r="BN61" s="897"/>
      <c r="BO61" s="480">
        <f t="shared" si="23"/>
        <v>0</v>
      </c>
      <c r="BP61" s="897"/>
      <c r="BQ61" s="480">
        <f t="shared" si="24"/>
        <v>0</v>
      </c>
      <c r="BR61" s="897"/>
      <c r="BS61" s="480">
        <f t="shared" si="25"/>
        <v>0</v>
      </c>
      <c r="BT61" s="897"/>
      <c r="BU61" s="480">
        <f t="shared" si="26"/>
        <v>0</v>
      </c>
      <c r="BV61" s="908"/>
      <c r="BW61" s="480">
        <f t="shared" si="27"/>
        <v>0</v>
      </c>
      <c r="BX61" s="906"/>
      <c r="BY61" s="480">
        <f t="shared" si="28"/>
        <v>0</v>
      </c>
      <c r="BZ61" s="906"/>
      <c r="CA61" s="480">
        <f t="shared" si="29"/>
        <v>0</v>
      </c>
      <c r="CB61" s="906"/>
      <c r="CC61" s="480">
        <f t="shared" si="30"/>
        <v>0</v>
      </c>
      <c r="CD61" s="906"/>
      <c r="CE61" s="480">
        <f t="shared" si="31"/>
        <v>0</v>
      </c>
      <c r="CF61" s="906"/>
      <c r="CG61" s="480">
        <f t="shared" si="32"/>
        <v>0</v>
      </c>
      <c r="CH61" s="906"/>
      <c r="CI61" s="480">
        <f t="shared" si="33"/>
        <v>0</v>
      </c>
      <c r="CJ61" s="906"/>
      <c r="CK61" s="480">
        <f t="shared" si="34"/>
        <v>0</v>
      </c>
      <c r="CL61" s="906"/>
      <c r="CM61" s="480">
        <f t="shared" si="35"/>
        <v>0</v>
      </c>
      <c r="CN61" s="906"/>
      <c r="CO61" s="480">
        <f t="shared" si="36"/>
        <v>0</v>
      </c>
      <c r="CP61" s="907"/>
      <c r="CQ61" s="480">
        <f t="shared" si="37"/>
        <v>0</v>
      </c>
      <c r="CR61" s="215"/>
      <c r="CS61" s="1">
        <f t="shared" si="38"/>
        <v>0</v>
      </c>
      <c r="CT61" s="1">
        <f t="shared" si="39"/>
        <v>0</v>
      </c>
      <c r="CU61" s="1">
        <f t="shared" si="40"/>
        <v>0</v>
      </c>
      <c r="CV61" s="1">
        <f t="shared" si="41"/>
        <v>0</v>
      </c>
      <c r="CW61" s="673">
        <f t="shared" si="42"/>
        <v>0</v>
      </c>
      <c r="CX61" s="1">
        <f t="shared" si="43"/>
        <v>0</v>
      </c>
      <c r="CY61" s="1">
        <f t="shared" si="44"/>
        <v>0</v>
      </c>
      <c r="CZ61" s="1">
        <f t="shared" si="45"/>
        <v>0</v>
      </c>
      <c r="DB61" s="1">
        <f t="shared" si="46"/>
        <v>0</v>
      </c>
      <c r="DC61" s="1">
        <f t="shared" si="47"/>
        <v>0</v>
      </c>
      <c r="DE61" s="1">
        <f t="shared" si="48"/>
        <v>0</v>
      </c>
      <c r="DF61" s="1">
        <f t="shared" si="49"/>
        <v>0</v>
      </c>
      <c r="DG61" s="1">
        <f t="shared" si="50"/>
        <v>0</v>
      </c>
      <c r="DH61" s="1">
        <f t="shared" si="51"/>
        <v>0</v>
      </c>
      <c r="DI61" s="1">
        <f t="shared" si="52"/>
        <v>0</v>
      </c>
      <c r="DJ61" s="1">
        <f t="shared" si="53"/>
        <v>0</v>
      </c>
      <c r="DK61" s="1">
        <f t="shared" si="54"/>
        <v>0</v>
      </c>
      <c r="DL61" s="1">
        <f t="shared" si="55"/>
        <v>0</v>
      </c>
      <c r="DM61" s="1">
        <f t="shared" si="56"/>
        <v>0</v>
      </c>
      <c r="DN61" s="1">
        <f t="shared" si="57"/>
        <v>0</v>
      </c>
      <c r="DO61" s="1">
        <f t="shared" si="58"/>
        <v>0</v>
      </c>
      <c r="DP61" s="1">
        <f t="shared" si="59"/>
        <v>0</v>
      </c>
      <c r="DQ61" s="1">
        <f t="shared" si="60"/>
        <v>0</v>
      </c>
      <c r="DR61" s="1">
        <f t="shared" si="61"/>
        <v>0</v>
      </c>
      <c r="DS61" s="1">
        <f t="shared" si="62"/>
        <v>0</v>
      </c>
    </row>
    <row r="62" spans="1:123" s="1" customFormat="1" ht="65.25" customHeight="1" x14ac:dyDescent="0.2">
      <c r="A62" s="1577"/>
      <c r="B62" s="199"/>
      <c r="C62" s="36"/>
      <c r="D62" s="1164" t="s">
        <v>685</v>
      </c>
      <c r="E62" s="514"/>
      <c r="F62" s="734"/>
      <c r="G62" s="123" t="s">
        <v>569</v>
      </c>
      <c r="H62" s="36" t="s">
        <v>188</v>
      </c>
      <c r="I62" s="871" t="s">
        <v>709</v>
      </c>
      <c r="J62" s="1293">
        <v>1</v>
      </c>
      <c r="K62" s="1293">
        <v>0</v>
      </c>
      <c r="L62" s="1" t="s">
        <v>876</v>
      </c>
      <c r="M62" s="640">
        <v>178.44749999999999</v>
      </c>
      <c r="N62" s="947"/>
      <c r="O62" s="947"/>
      <c r="P62" s="947"/>
      <c r="Q62" s="947"/>
      <c r="R62" s="947"/>
      <c r="S62" s="947"/>
      <c r="T62" s="947"/>
      <c r="U62" s="974"/>
      <c r="V62" s="948"/>
      <c r="W62" s="948"/>
      <c r="X62" s="948"/>
      <c r="Y62" s="973"/>
      <c r="Z62" s="974"/>
      <c r="AA62" s="973"/>
      <c r="AB62" s="1216"/>
      <c r="AC62" s="951"/>
      <c r="AD62" s="1011"/>
      <c r="AE62" s="1209"/>
      <c r="AF62" s="125">
        <f t="shared" si="15"/>
        <v>0</v>
      </c>
      <c r="AG62" s="125" t="str">
        <f t="shared" si="96"/>
        <v>No</v>
      </c>
      <c r="AH62" s="496" t="str">
        <f t="shared" si="16"/>
        <v>No</v>
      </c>
      <c r="AI62" s="126" t="str">
        <f t="shared" si="97"/>
        <v>No</v>
      </c>
      <c r="AK62" s="291">
        <f t="shared" si="63"/>
        <v>1</v>
      </c>
      <c r="AL62" s="292">
        <f t="shared" si="18"/>
        <v>0</v>
      </c>
      <c r="AM62" s="36"/>
      <c r="AN62" s="36"/>
      <c r="AO62" s="471">
        <v>1.5</v>
      </c>
      <c r="AP62" s="445">
        <f t="shared" si="19"/>
        <v>0</v>
      </c>
      <c r="AQ62" s="498"/>
      <c r="AR62" s="215">
        <f t="shared" si="98"/>
        <v>0</v>
      </c>
      <c r="AS62" s="215">
        <f t="shared" si="99"/>
        <v>0</v>
      </c>
      <c r="AT62" s="215">
        <f t="shared" si="100"/>
        <v>0</v>
      </c>
      <c r="AU62" s="215">
        <f t="shared" si="101"/>
        <v>0</v>
      </c>
      <c r="AV62" s="215">
        <f t="shared" si="102"/>
        <v>0</v>
      </c>
      <c r="AW62" s="215">
        <f t="shared" si="103"/>
        <v>0</v>
      </c>
      <c r="AX62" s="215">
        <f t="shared" si="78"/>
        <v>0</v>
      </c>
      <c r="AY62" s="215">
        <f t="shared" si="104"/>
        <v>0</v>
      </c>
      <c r="AZ62" s="215">
        <f t="shared" si="105"/>
        <v>0</v>
      </c>
      <c r="BA62" s="215">
        <f t="shared" si="106"/>
        <v>0</v>
      </c>
      <c r="BB62" s="215">
        <f t="shared" si="107"/>
        <v>0</v>
      </c>
      <c r="BC62" s="215">
        <f t="shared" si="108"/>
        <v>0</v>
      </c>
      <c r="BD62" s="215">
        <f t="shared" si="109"/>
        <v>0</v>
      </c>
      <c r="BE62" s="215">
        <f t="shared" si="110"/>
        <v>0</v>
      </c>
      <c r="BF62" s="215">
        <f t="shared" si="9"/>
        <v>0</v>
      </c>
      <c r="BG62" s="215">
        <f t="shared" si="10"/>
        <v>0</v>
      </c>
      <c r="BH62" s="215">
        <f t="shared" si="11"/>
        <v>0</v>
      </c>
      <c r="BI62" s="215">
        <f t="shared" si="12"/>
        <v>0</v>
      </c>
      <c r="BJ62" s="448">
        <v>1</v>
      </c>
      <c r="BK62" s="1224">
        <f t="shared" si="21"/>
        <v>0</v>
      </c>
      <c r="BL62" s="897">
        <v>5</v>
      </c>
      <c r="BM62" s="480">
        <f t="shared" si="22"/>
        <v>0</v>
      </c>
      <c r="BN62" s="897"/>
      <c r="BO62" s="480">
        <f t="shared" si="23"/>
        <v>0</v>
      </c>
      <c r="BP62" s="897"/>
      <c r="BQ62" s="480">
        <f t="shared" si="24"/>
        <v>0</v>
      </c>
      <c r="BR62" s="897"/>
      <c r="BS62" s="480">
        <f t="shared" si="25"/>
        <v>0</v>
      </c>
      <c r="BT62" s="897"/>
      <c r="BU62" s="480">
        <f t="shared" si="26"/>
        <v>0</v>
      </c>
      <c r="BV62" s="908"/>
      <c r="BW62" s="480">
        <f t="shared" si="27"/>
        <v>0</v>
      </c>
      <c r="BX62" s="906"/>
      <c r="BY62" s="480">
        <f t="shared" si="28"/>
        <v>0</v>
      </c>
      <c r="BZ62" s="906"/>
      <c r="CA62" s="480">
        <f t="shared" si="29"/>
        <v>0</v>
      </c>
      <c r="CB62" s="906"/>
      <c r="CC62" s="480">
        <f t="shared" si="30"/>
        <v>0</v>
      </c>
      <c r="CD62" s="906"/>
      <c r="CE62" s="480">
        <f t="shared" si="31"/>
        <v>0</v>
      </c>
      <c r="CF62" s="906"/>
      <c r="CG62" s="480">
        <f t="shared" si="32"/>
        <v>0</v>
      </c>
      <c r="CH62" s="906"/>
      <c r="CI62" s="480">
        <f t="shared" si="33"/>
        <v>0</v>
      </c>
      <c r="CJ62" s="906"/>
      <c r="CK62" s="480">
        <f t="shared" si="34"/>
        <v>0</v>
      </c>
      <c r="CL62" s="906"/>
      <c r="CM62" s="480">
        <f t="shared" si="35"/>
        <v>0</v>
      </c>
      <c r="CN62" s="906"/>
      <c r="CO62" s="480">
        <f t="shared" si="36"/>
        <v>0</v>
      </c>
      <c r="CP62" s="907"/>
      <c r="CQ62" s="480">
        <f t="shared" si="37"/>
        <v>0</v>
      </c>
      <c r="CR62" s="215"/>
      <c r="CS62" s="1">
        <f t="shared" si="38"/>
        <v>0</v>
      </c>
      <c r="CT62" s="1">
        <f t="shared" si="39"/>
        <v>0</v>
      </c>
      <c r="CU62" s="1">
        <f t="shared" si="40"/>
        <v>0</v>
      </c>
      <c r="CV62" s="1">
        <f t="shared" si="41"/>
        <v>0</v>
      </c>
      <c r="CW62" s="673">
        <f t="shared" si="42"/>
        <v>0</v>
      </c>
      <c r="CX62" s="1">
        <f t="shared" si="43"/>
        <v>0</v>
      </c>
      <c r="CY62" s="1">
        <f t="shared" si="44"/>
        <v>0</v>
      </c>
      <c r="CZ62" s="1">
        <f t="shared" si="45"/>
        <v>0</v>
      </c>
      <c r="DB62" s="1">
        <f t="shared" si="46"/>
        <v>0</v>
      </c>
      <c r="DC62" s="1">
        <f t="shared" si="47"/>
        <v>0</v>
      </c>
      <c r="DE62" s="1">
        <f t="shared" si="48"/>
        <v>0</v>
      </c>
      <c r="DF62" s="1">
        <f t="shared" si="49"/>
        <v>0</v>
      </c>
      <c r="DG62" s="1">
        <f t="shared" si="50"/>
        <v>0</v>
      </c>
      <c r="DH62" s="1">
        <f t="shared" si="51"/>
        <v>0</v>
      </c>
      <c r="DI62" s="1">
        <f t="shared" si="52"/>
        <v>0</v>
      </c>
      <c r="DJ62" s="1">
        <f t="shared" si="53"/>
        <v>0</v>
      </c>
      <c r="DK62" s="1">
        <f t="shared" si="54"/>
        <v>0</v>
      </c>
      <c r="DL62" s="1">
        <f t="shared" si="55"/>
        <v>0</v>
      </c>
      <c r="DM62" s="1">
        <f t="shared" si="56"/>
        <v>0</v>
      </c>
      <c r="DN62" s="1">
        <f t="shared" si="57"/>
        <v>0</v>
      </c>
      <c r="DO62" s="1">
        <f t="shared" si="58"/>
        <v>0</v>
      </c>
      <c r="DP62" s="1">
        <f t="shared" si="59"/>
        <v>0</v>
      </c>
      <c r="DQ62" s="1">
        <f t="shared" si="60"/>
        <v>0</v>
      </c>
      <c r="DR62" s="1">
        <f t="shared" si="61"/>
        <v>0</v>
      </c>
      <c r="DS62" s="1">
        <f t="shared" si="62"/>
        <v>0</v>
      </c>
    </row>
    <row r="63" spans="1:123" s="1" customFormat="1" ht="65.25" customHeight="1" x14ac:dyDescent="0.2">
      <c r="A63" s="1577"/>
      <c r="B63" s="199"/>
      <c r="C63" s="36"/>
      <c r="D63" s="1164" t="s">
        <v>686</v>
      </c>
      <c r="E63" s="514"/>
      <c r="F63" s="734"/>
      <c r="G63" s="123" t="s">
        <v>569</v>
      </c>
      <c r="H63" s="36" t="s">
        <v>188</v>
      </c>
      <c r="I63" s="871" t="s">
        <v>709</v>
      </c>
      <c r="J63" s="1293">
        <v>1</v>
      </c>
      <c r="K63" s="1293">
        <v>0</v>
      </c>
      <c r="L63" s="99" t="s">
        <v>877</v>
      </c>
      <c r="M63" s="640">
        <v>183.85500000000002</v>
      </c>
      <c r="N63" s="947"/>
      <c r="O63" s="947"/>
      <c r="P63" s="947"/>
      <c r="Q63" s="947"/>
      <c r="R63" s="947"/>
      <c r="S63" s="947"/>
      <c r="T63" s="947"/>
      <c r="U63" s="974"/>
      <c r="V63" s="948"/>
      <c r="W63" s="948"/>
      <c r="X63" s="948"/>
      <c r="Y63" s="973"/>
      <c r="Z63" s="974"/>
      <c r="AA63" s="973"/>
      <c r="AB63" s="1216"/>
      <c r="AC63" s="951"/>
      <c r="AD63" s="1011"/>
      <c r="AE63" s="1209"/>
      <c r="AF63" s="125">
        <f t="shared" si="15"/>
        <v>0</v>
      </c>
      <c r="AG63" s="125" t="str">
        <f t="shared" si="96"/>
        <v>No</v>
      </c>
      <c r="AH63" s="496" t="str">
        <f t="shared" si="16"/>
        <v>No</v>
      </c>
      <c r="AI63" s="126" t="str">
        <f t="shared" si="97"/>
        <v>No</v>
      </c>
      <c r="AK63" s="291">
        <f t="shared" si="63"/>
        <v>1</v>
      </c>
      <c r="AL63" s="292">
        <f t="shared" si="18"/>
        <v>0</v>
      </c>
      <c r="AM63" s="36"/>
      <c r="AN63" s="36"/>
      <c r="AO63" s="471">
        <v>1.5</v>
      </c>
      <c r="AP63" s="445">
        <f t="shared" si="19"/>
        <v>0</v>
      </c>
      <c r="AQ63" s="498"/>
      <c r="AR63" s="215">
        <f t="shared" si="98"/>
        <v>0</v>
      </c>
      <c r="AS63" s="215">
        <f t="shared" si="99"/>
        <v>0</v>
      </c>
      <c r="AT63" s="215">
        <f t="shared" si="100"/>
        <v>0</v>
      </c>
      <c r="AU63" s="215">
        <f t="shared" si="101"/>
        <v>0</v>
      </c>
      <c r="AV63" s="215">
        <f t="shared" si="102"/>
        <v>0</v>
      </c>
      <c r="AW63" s="215">
        <f t="shared" si="103"/>
        <v>0</v>
      </c>
      <c r="AX63" s="215">
        <f t="shared" si="78"/>
        <v>0</v>
      </c>
      <c r="AY63" s="215">
        <f t="shared" si="104"/>
        <v>0</v>
      </c>
      <c r="AZ63" s="215">
        <f t="shared" si="105"/>
        <v>0</v>
      </c>
      <c r="BA63" s="215">
        <f t="shared" si="106"/>
        <v>0</v>
      </c>
      <c r="BB63" s="215">
        <f t="shared" si="107"/>
        <v>0</v>
      </c>
      <c r="BC63" s="215">
        <f t="shared" si="108"/>
        <v>0</v>
      </c>
      <c r="BD63" s="215">
        <f t="shared" si="109"/>
        <v>0</v>
      </c>
      <c r="BE63" s="215">
        <f t="shared" si="110"/>
        <v>0</v>
      </c>
      <c r="BF63" s="215">
        <f t="shared" si="9"/>
        <v>0</v>
      </c>
      <c r="BG63" s="215">
        <f t="shared" si="10"/>
        <v>0</v>
      </c>
      <c r="BH63" s="215">
        <f t="shared" si="11"/>
        <v>0</v>
      </c>
      <c r="BI63" s="215">
        <f t="shared" si="12"/>
        <v>0</v>
      </c>
      <c r="BJ63" s="448">
        <v>1</v>
      </c>
      <c r="BK63" s="1224">
        <f t="shared" si="21"/>
        <v>0</v>
      </c>
      <c r="BL63" s="897">
        <v>5</v>
      </c>
      <c r="BM63" s="480">
        <f t="shared" si="22"/>
        <v>0</v>
      </c>
      <c r="BN63" s="897"/>
      <c r="BO63" s="480">
        <f t="shared" si="23"/>
        <v>0</v>
      </c>
      <c r="BP63" s="897"/>
      <c r="BQ63" s="480">
        <f t="shared" si="24"/>
        <v>0</v>
      </c>
      <c r="BR63" s="897"/>
      <c r="BS63" s="480">
        <f t="shared" si="25"/>
        <v>0</v>
      </c>
      <c r="BT63" s="897"/>
      <c r="BU63" s="480">
        <f t="shared" si="26"/>
        <v>0</v>
      </c>
      <c r="BV63" s="908"/>
      <c r="BW63" s="480">
        <f t="shared" si="27"/>
        <v>0</v>
      </c>
      <c r="BX63" s="906"/>
      <c r="BY63" s="480">
        <f t="shared" si="28"/>
        <v>0</v>
      </c>
      <c r="BZ63" s="906"/>
      <c r="CA63" s="480">
        <f t="shared" si="29"/>
        <v>0</v>
      </c>
      <c r="CB63" s="906"/>
      <c r="CC63" s="480">
        <f t="shared" si="30"/>
        <v>0</v>
      </c>
      <c r="CD63" s="906"/>
      <c r="CE63" s="480">
        <f t="shared" si="31"/>
        <v>0</v>
      </c>
      <c r="CF63" s="906"/>
      <c r="CG63" s="480">
        <f t="shared" si="32"/>
        <v>0</v>
      </c>
      <c r="CH63" s="906"/>
      <c r="CI63" s="480">
        <f t="shared" si="33"/>
        <v>0</v>
      </c>
      <c r="CJ63" s="906"/>
      <c r="CK63" s="480">
        <f t="shared" si="34"/>
        <v>0</v>
      </c>
      <c r="CL63" s="906"/>
      <c r="CM63" s="480">
        <f t="shared" si="35"/>
        <v>0</v>
      </c>
      <c r="CN63" s="906"/>
      <c r="CO63" s="480">
        <f t="shared" si="36"/>
        <v>0</v>
      </c>
      <c r="CP63" s="907"/>
      <c r="CQ63" s="480">
        <f t="shared" si="37"/>
        <v>0</v>
      </c>
      <c r="CR63" s="215"/>
      <c r="CS63" s="1">
        <f t="shared" si="38"/>
        <v>0</v>
      </c>
      <c r="CT63" s="1">
        <f t="shared" si="39"/>
        <v>0</v>
      </c>
      <c r="CU63" s="1">
        <f t="shared" si="40"/>
        <v>0</v>
      </c>
      <c r="CV63" s="1">
        <f t="shared" si="41"/>
        <v>0</v>
      </c>
      <c r="CW63" s="673">
        <f t="shared" si="42"/>
        <v>0</v>
      </c>
      <c r="CX63" s="1">
        <f t="shared" si="43"/>
        <v>0</v>
      </c>
      <c r="CY63" s="1">
        <f t="shared" si="44"/>
        <v>0</v>
      </c>
      <c r="CZ63" s="1">
        <f t="shared" si="45"/>
        <v>0</v>
      </c>
      <c r="DB63" s="1">
        <f t="shared" si="46"/>
        <v>0</v>
      </c>
      <c r="DC63" s="1">
        <f t="shared" si="47"/>
        <v>0</v>
      </c>
      <c r="DE63" s="1">
        <f t="shared" si="48"/>
        <v>0</v>
      </c>
      <c r="DF63" s="1">
        <f t="shared" si="49"/>
        <v>0</v>
      </c>
      <c r="DG63" s="1">
        <f t="shared" si="50"/>
        <v>0</v>
      </c>
      <c r="DH63" s="1">
        <f t="shared" si="51"/>
        <v>0</v>
      </c>
      <c r="DI63" s="1">
        <f t="shared" si="52"/>
        <v>0</v>
      </c>
      <c r="DJ63" s="1">
        <f t="shared" si="53"/>
        <v>0</v>
      </c>
      <c r="DK63" s="1">
        <f t="shared" si="54"/>
        <v>0</v>
      </c>
      <c r="DL63" s="1">
        <f t="shared" si="55"/>
        <v>0</v>
      </c>
      <c r="DM63" s="1">
        <f t="shared" si="56"/>
        <v>0</v>
      </c>
      <c r="DN63" s="1">
        <f t="shared" si="57"/>
        <v>0</v>
      </c>
      <c r="DO63" s="1">
        <f t="shared" si="58"/>
        <v>0</v>
      </c>
      <c r="DP63" s="1">
        <f t="shared" si="59"/>
        <v>0</v>
      </c>
      <c r="DQ63" s="1">
        <f t="shared" si="60"/>
        <v>0</v>
      </c>
      <c r="DR63" s="1">
        <f t="shared" si="61"/>
        <v>0</v>
      </c>
      <c r="DS63" s="1">
        <f t="shared" si="62"/>
        <v>0</v>
      </c>
    </row>
    <row r="64" spans="1:123" s="1" customFormat="1" ht="65.25" customHeight="1" x14ac:dyDescent="0.2">
      <c r="A64" s="1577"/>
      <c r="B64" s="199"/>
      <c r="C64" s="36"/>
      <c r="D64" s="1260" t="s">
        <v>687</v>
      </c>
      <c r="E64" s="679"/>
      <c r="F64" s="732" t="s">
        <v>880</v>
      </c>
      <c r="G64" s="680" t="s">
        <v>569</v>
      </c>
      <c r="H64" s="681" t="s">
        <v>188</v>
      </c>
      <c r="I64" s="1281" t="s">
        <v>701</v>
      </c>
      <c r="J64" s="1292">
        <v>1</v>
      </c>
      <c r="K64" s="1292">
        <v>0</v>
      </c>
      <c r="L64" s="681" t="s">
        <v>876</v>
      </c>
      <c r="M64" s="692">
        <v>178.44749999999999</v>
      </c>
      <c r="N64" s="946"/>
      <c r="O64" s="946"/>
      <c r="P64" s="946"/>
      <c r="Q64" s="946"/>
      <c r="R64" s="946"/>
      <c r="S64" s="946"/>
      <c r="T64" s="946"/>
      <c r="U64" s="979"/>
      <c r="V64" s="977"/>
      <c r="W64" s="977"/>
      <c r="X64" s="977"/>
      <c r="Y64" s="976"/>
      <c r="Z64" s="979"/>
      <c r="AA64" s="976"/>
      <c r="AB64" s="1217"/>
      <c r="AC64" s="950"/>
      <c r="AD64" s="1010"/>
      <c r="AE64" s="1208"/>
      <c r="AF64" s="683">
        <f t="shared" si="15"/>
        <v>0</v>
      </c>
      <c r="AG64" s="683" t="str">
        <f t="shared" si="96"/>
        <v>No</v>
      </c>
      <c r="AH64" s="696" t="str">
        <f t="shared" si="16"/>
        <v>No</v>
      </c>
      <c r="AI64" s="678" t="str">
        <f t="shared" si="97"/>
        <v>Yes</v>
      </c>
      <c r="AK64" s="291">
        <f t="shared" si="63"/>
        <v>1</v>
      </c>
      <c r="AL64" s="292">
        <f t="shared" si="18"/>
        <v>0</v>
      </c>
      <c r="AM64" s="36"/>
      <c r="AN64" s="36"/>
      <c r="AO64" s="471">
        <v>1.55</v>
      </c>
      <c r="AP64" s="445">
        <f t="shared" si="19"/>
        <v>0</v>
      </c>
      <c r="AQ64" s="498"/>
      <c r="AR64" s="215">
        <f t="shared" si="98"/>
        <v>0</v>
      </c>
      <c r="AS64" s="215">
        <f t="shared" si="99"/>
        <v>0</v>
      </c>
      <c r="AT64" s="215">
        <f t="shared" si="100"/>
        <v>0</v>
      </c>
      <c r="AU64" s="215">
        <f t="shared" si="101"/>
        <v>0</v>
      </c>
      <c r="AV64" s="215">
        <f t="shared" si="102"/>
        <v>0</v>
      </c>
      <c r="AW64" s="215">
        <f t="shared" si="103"/>
        <v>0</v>
      </c>
      <c r="AX64" s="215">
        <f t="shared" si="78"/>
        <v>0</v>
      </c>
      <c r="AY64" s="215">
        <f t="shared" si="104"/>
        <v>0</v>
      </c>
      <c r="AZ64" s="215">
        <f t="shared" si="105"/>
        <v>0</v>
      </c>
      <c r="BA64" s="215">
        <f t="shared" si="106"/>
        <v>0</v>
      </c>
      <c r="BB64" s="215">
        <f t="shared" si="107"/>
        <v>0</v>
      </c>
      <c r="BC64" s="215">
        <f t="shared" si="108"/>
        <v>0</v>
      </c>
      <c r="BD64" s="215">
        <f t="shared" si="109"/>
        <v>0</v>
      </c>
      <c r="BE64" s="215">
        <f t="shared" si="110"/>
        <v>0</v>
      </c>
      <c r="BF64" s="215">
        <f t="shared" si="9"/>
        <v>0</v>
      </c>
      <c r="BG64" s="215">
        <f t="shared" si="10"/>
        <v>0</v>
      </c>
      <c r="BH64" s="215">
        <f t="shared" si="11"/>
        <v>0</v>
      </c>
      <c r="BI64" s="215">
        <f t="shared" si="12"/>
        <v>0</v>
      </c>
      <c r="BJ64" s="448">
        <v>1</v>
      </c>
      <c r="BK64" s="1224">
        <f t="shared" si="21"/>
        <v>0</v>
      </c>
      <c r="BL64" s="897">
        <v>5</v>
      </c>
      <c r="BM64" s="480">
        <f t="shared" si="22"/>
        <v>0</v>
      </c>
      <c r="BN64" s="897"/>
      <c r="BO64" s="480">
        <f t="shared" si="23"/>
        <v>0</v>
      </c>
      <c r="BP64" s="897"/>
      <c r="BQ64" s="480">
        <f t="shared" si="24"/>
        <v>0</v>
      </c>
      <c r="BR64" s="897"/>
      <c r="BS64" s="480">
        <f t="shared" si="25"/>
        <v>0</v>
      </c>
      <c r="BT64" s="897"/>
      <c r="BU64" s="480">
        <f t="shared" si="26"/>
        <v>0</v>
      </c>
      <c r="BV64" s="908"/>
      <c r="BW64" s="480">
        <f t="shared" si="27"/>
        <v>0</v>
      </c>
      <c r="BX64" s="906"/>
      <c r="BY64" s="480">
        <f t="shared" si="28"/>
        <v>0</v>
      </c>
      <c r="BZ64" s="906"/>
      <c r="CA64" s="480">
        <f t="shared" si="29"/>
        <v>0</v>
      </c>
      <c r="CB64" s="906"/>
      <c r="CC64" s="480">
        <f t="shared" si="30"/>
        <v>0</v>
      </c>
      <c r="CD64" s="906"/>
      <c r="CE64" s="480">
        <f t="shared" si="31"/>
        <v>0</v>
      </c>
      <c r="CF64" s="906"/>
      <c r="CG64" s="480">
        <f t="shared" si="32"/>
        <v>0</v>
      </c>
      <c r="CH64" s="906"/>
      <c r="CI64" s="480">
        <f t="shared" si="33"/>
        <v>0</v>
      </c>
      <c r="CJ64" s="906"/>
      <c r="CK64" s="480">
        <f t="shared" si="34"/>
        <v>0</v>
      </c>
      <c r="CL64" s="906"/>
      <c r="CM64" s="480">
        <f t="shared" si="35"/>
        <v>0</v>
      </c>
      <c r="CN64" s="906"/>
      <c r="CO64" s="480">
        <f t="shared" si="36"/>
        <v>0</v>
      </c>
      <c r="CP64" s="907"/>
      <c r="CQ64" s="480">
        <f t="shared" si="37"/>
        <v>0</v>
      </c>
      <c r="CR64" s="215"/>
      <c r="CS64" s="1">
        <f t="shared" si="38"/>
        <v>0</v>
      </c>
      <c r="CT64" s="1">
        <f t="shared" si="39"/>
        <v>0</v>
      </c>
      <c r="CU64" s="1">
        <f t="shared" si="40"/>
        <v>0</v>
      </c>
      <c r="CV64" s="1">
        <f t="shared" si="41"/>
        <v>0</v>
      </c>
      <c r="CW64" s="673">
        <f t="shared" si="42"/>
        <v>0</v>
      </c>
      <c r="CX64" s="1">
        <f t="shared" si="43"/>
        <v>0</v>
      </c>
      <c r="CY64" s="1">
        <f t="shared" si="44"/>
        <v>0</v>
      </c>
      <c r="CZ64" s="1">
        <f t="shared" si="45"/>
        <v>0</v>
      </c>
      <c r="DB64" s="1">
        <f t="shared" si="46"/>
        <v>0</v>
      </c>
      <c r="DC64" s="1">
        <f t="shared" si="47"/>
        <v>0</v>
      </c>
      <c r="DE64" s="1">
        <f t="shared" si="48"/>
        <v>0</v>
      </c>
      <c r="DF64" s="1">
        <f t="shared" si="49"/>
        <v>0</v>
      </c>
      <c r="DG64" s="1">
        <f t="shared" si="50"/>
        <v>0</v>
      </c>
      <c r="DH64" s="1">
        <f t="shared" si="51"/>
        <v>0</v>
      </c>
      <c r="DI64" s="1">
        <f t="shared" si="52"/>
        <v>0</v>
      </c>
      <c r="DJ64" s="1">
        <f t="shared" si="53"/>
        <v>0</v>
      </c>
      <c r="DK64" s="1">
        <f t="shared" si="54"/>
        <v>0</v>
      </c>
      <c r="DL64" s="1">
        <f t="shared" si="55"/>
        <v>0</v>
      </c>
      <c r="DM64" s="1">
        <f t="shared" si="56"/>
        <v>0</v>
      </c>
      <c r="DN64" s="1">
        <f t="shared" si="57"/>
        <v>0</v>
      </c>
      <c r="DO64" s="1">
        <f t="shared" si="58"/>
        <v>0</v>
      </c>
      <c r="DP64" s="1">
        <f t="shared" si="59"/>
        <v>0</v>
      </c>
      <c r="DQ64" s="1">
        <f t="shared" si="60"/>
        <v>0</v>
      </c>
      <c r="DR64" s="1">
        <f t="shared" si="61"/>
        <v>0</v>
      </c>
      <c r="DS64" s="1">
        <f t="shared" si="62"/>
        <v>0</v>
      </c>
    </row>
    <row r="65" spans="1:123" s="1" customFormat="1" ht="65.25" customHeight="1" x14ac:dyDescent="0.2">
      <c r="A65" s="1577"/>
      <c r="B65" s="199"/>
      <c r="D65" s="1260" t="s">
        <v>688</v>
      </c>
      <c r="E65" s="679"/>
      <c r="F65" s="732"/>
      <c r="G65" s="680" t="s">
        <v>569</v>
      </c>
      <c r="H65" s="681" t="s">
        <v>188</v>
      </c>
      <c r="I65" s="1281" t="s">
        <v>701</v>
      </c>
      <c r="J65" s="1292">
        <v>1</v>
      </c>
      <c r="K65" s="1292">
        <v>0</v>
      </c>
      <c r="L65" s="680" t="s">
        <v>878</v>
      </c>
      <c r="M65" s="692">
        <v>183.85500000000002</v>
      </c>
      <c r="N65" s="946"/>
      <c r="O65" s="946"/>
      <c r="P65" s="946"/>
      <c r="Q65" s="946"/>
      <c r="R65" s="946"/>
      <c r="S65" s="946"/>
      <c r="T65" s="946"/>
      <c r="U65" s="979"/>
      <c r="V65" s="977"/>
      <c r="W65" s="977"/>
      <c r="X65" s="977"/>
      <c r="Y65" s="976"/>
      <c r="Z65" s="979"/>
      <c r="AA65" s="976"/>
      <c r="AB65" s="1217"/>
      <c r="AC65" s="950"/>
      <c r="AD65" s="1010"/>
      <c r="AE65" s="1208"/>
      <c r="AF65" s="683">
        <f t="shared" si="15"/>
        <v>0</v>
      </c>
      <c r="AG65" s="683" t="str">
        <f t="shared" si="96"/>
        <v>No</v>
      </c>
      <c r="AH65" s="696" t="str">
        <f t="shared" si="16"/>
        <v>No</v>
      </c>
      <c r="AI65" s="678" t="str">
        <f t="shared" si="97"/>
        <v>No</v>
      </c>
      <c r="AK65" s="291">
        <f t="shared" si="63"/>
        <v>1</v>
      </c>
      <c r="AL65" s="292">
        <f t="shared" si="18"/>
        <v>0</v>
      </c>
      <c r="AM65" s="36"/>
      <c r="AN65" s="36"/>
      <c r="AO65" s="471">
        <v>1.55</v>
      </c>
      <c r="AP65" s="445">
        <f t="shared" si="19"/>
        <v>0</v>
      </c>
      <c r="AQ65" s="498"/>
      <c r="AR65" s="215">
        <f t="shared" si="98"/>
        <v>0</v>
      </c>
      <c r="AS65" s="215">
        <f t="shared" si="99"/>
        <v>0</v>
      </c>
      <c r="AT65" s="215">
        <f t="shared" si="100"/>
        <v>0</v>
      </c>
      <c r="AU65" s="215">
        <f t="shared" si="101"/>
        <v>0</v>
      </c>
      <c r="AV65" s="215">
        <f t="shared" si="102"/>
        <v>0</v>
      </c>
      <c r="AW65" s="215">
        <f t="shared" si="103"/>
        <v>0</v>
      </c>
      <c r="AX65" s="215">
        <f t="shared" si="78"/>
        <v>0</v>
      </c>
      <c r="AY65" s="215">
        <f t="shared" si="104"/>
        <v>0</v>
      </c>
      <c r="AZ65" s="215">
        <f t="shared" si="105"/>
        <v>0</v>
      </c>
      <c r="BA65" s="215">
        <f t="shared" si="106"/>
        <v>0</v>
      </c>
      <c r="BB65" s="215">
        <f t="shared" si="107"/>
        <v>0</v>
      </c>
      <c r="BC65" s="215">
        <f t="shared" si="108"/>
        <v>0</v>
      </c>
      <c r="BD65" s="215">
        <f t="shared" si="109"/>
        <v>0</v>
      </c>
      <c r="BE65" s="215">
        <f t="shared" si="110"/>
        <v>0</v>
      </c>
      <c r="BF65" s="215">
        <f t="shared" si="9"/>
        <v>0</v>
      </c>
      <c r="BG65" s="215">
        <f t="shared" si="10"/>
        <v>0</v>
      </c>
      <c r="BH65" s="215">
        <f t="shared" si="11"/>
        <v>0</v>
      </c>
      <c r="BI65" s="215">
        <f t="shared" si="12"/>
        <v>0</v>
      </c>
      <c r="BJ65" s="448">
        <v>1</v>
      </c>
      <c r="BK65" s="1224">
        <f t="shared" si="21"/>
        <v>0</v>
      </c>
      <c r="BL65" s="897">
        <v>5</v>
      </c>
      <c r="BM65" s="480">
        <f t="shared" si="22"/>
        <v>0</v>
      </c>
      <c r="BN65" s="897"/>
      <c r="BO65" s="480">
        <f t="shared" si="23"/>
        <v>0</v>
      </c>
      <c r="BP65" s="897"/>
      <c r="BQ65" s="480">
        <f t="shared" si="24"/>
        <v>0</v>
      </c>
      <c r="BR65" s="897"/>
      <c r="BS65" s="480">
        <f t="shared" si="25"/>
        <v>0</v>
      </c>
      <c r="BT65" s="897"/>
      <c r="BU65" s="480">
        <f t="shared" si="26"/>
        <v>0</v>
      </c>
      <c r="BV65" s="908"/>
      <c r="BW65" s="480">
        <f t="shared" si="27"/>
        <v>0</v>
      </c>
      <c r="BX65" s="906"/>
      <c r="BY65" s="480">
        <f t="shared" si="28"/>
        <v>0</v>
      </c>
      <c r="BZ65" s="906"/>
      <c r="CA65" s="480">
        <f t="shared" si="29"/>
        <v>0</v>
      </c>
      <c r="CB65" s="906"/>
      <c r="CC65" s="480">
        <f t="shared" si="30"/>
        <v>0</v>
      </c>
      <c r="CD65" s="906"/>
      <c r="CE65" s="480">
        <f t="shared" si="31"/>
        <v>0</v>
      </c>
      <c r="CF65" s="906"/>
      <c r="CG65" s="480">
        <f t="shared" si="32"/>
        <v>0</v>
      </c>
      <c r="CH65" s="906"/>
      <c r="CI65" s="480">
        <f t="shared" si="33"/>
        <v>0</v>
      </c>
      <c r="CJ65" s="906"/>
      <c r="CK65" s="480">
        <f t="shared" si="34"/>
        <v>0</v>
      </c>
      <c r="CL65" s="906"/>
      <c r="CM65" s="480">
        <f t="shared" si="35"/>
        <v>0</v>
      </c>
      <c r="CN65" s="906"/>
      <c r="CO65" s="480">
        <f t="shared" si="36"/>
        <v>0</v>
      </c>
      <c r="CP65" s="907"/>
      <c r="CQ65" s="480">
        <f t="shared" si="37"/>
        <v>0</v>
      </c>
      <c r="CR65" s="215"/>
      <c r="CS65" s="1">
        <f t="shared" si="38"/>
        <v>0</v>
      </c>
      <c r="CT65" s="1">
        <f t="shared" si="39"/>
        <v>0</v>
      </c>
      <c r="CU65" s="1">
        <f t="shared" si="40"/>
        <v>0</v>
      </c>
      <c r="CV65" s="1">
        <f t="shared" si="41"/>
        <v>0</v>
      </c>
      <c r="CW65" s="673">
        <f t="shared" si="42"/>
        <v>0</v>
      </c>
      <c r="CX65" s="1">
        <f t="shared" si="43"/>
        <v>0</v>
      </c>
      <c r="CY65" s="1">
        <f t="shared" si="44"/>
        <v>0</v>
      </c>
      <c r="CZ65" s="1">
        <f t="shared" si="45"/>
        <v>0</v>
      </c>
      <c r="DB65" s="1">
        <f t="shared" si="46"/>
        <v>0</v>
      </c>
      <c r="DC65" s="1">
        <f t="shared" si="47"/>
        <v>0</v>
      </c>
      <c r="DE65" s="1">
        <f t="shared" si="48"/>
        <v>0</v>
      </c>
      <c r="DF65" s="1">
        <f t="shared" si="49"/>
        <v>0</v>
      </c>
      <c r="DG65" s="1">
        <f t="shared" si="50"/>
        <v>0</v>
      </c>
      <c r="DH65" s="1">
        <f t="shared" si="51"/>
        <v>0</v>
      </c>
      <c r="DI65" s="1">
        <f t="shared" si="52"/>
        <v>0</v>
      </c>
      <c r="DJ65" s="1">
        <f t="shared" si="53"/>
        <v>0</v>
      </c>
      <c r="DK65" s="1">
        <f t="shared" si="54"/>
        <v>0</v>
      </c>
      <c r="DL65" s="1">
        <f t="shared" si="55"/>
        <v>0</v>
      </c>
      <c r="DM65" s="1">
        <f t="shared" si="56"/>
        <v>0</v>
      </c>
      <c r="DN65" s="1">
        <f t="shared" si="57"/>
        <v>0</v>
      </c>
      <c r="DO65" s="1">
        <f t="shared" si="58"/>
        <v>0</v>
      </c>
      <c r="DP65" s="1">
        <f t="shared" si="59"/>
        <v>0</v>
      </c>
      <c r="DQ65" s="1">
        <f t="shared" si="60"/>
        <v>0</v>
      </c>
      <c r="DR65" s="1">
        <f t="shared" si="61"/>
        <v>0</v>
      </c>
      <c r="DS65" s="1">
        <f t="shared" si="62"/>
        <v>0</v>
      </c>
    </row>
    <row r="66" spans="1:123" s="1" customFormat="1" ht="65.25" customHeight="1" x14ac:dyDescent="0.2">
      <c r="A66" s="1577"/>
      <c r="B66" s="199"/>
      <c r="C66" s="36"/>
      <c r="D66" s="1164" t="s">
        <v>689</v>
      </c>
      <c r="E66" s="514"/>
      <c r="F66" s="734" t="s">
        <v>880</v>
      </c>
      <c r="G66" s="123" t="s">
        <v>569</v>
      </c>
      <c r="H66" s="36" t="s">
        <v>188</v>
      </c>
      <c r="I66" s="871" t="s">
        <v>711</v>
      </c>
      <c r="J66" s="1293">
        <v>1</v>
      </c>
      <c r="K66" s="1293">
        <v>0</v>
      </c>
      <c r="L66" s="1" t="s">
        <v>876</v>
      </c>
      <c r="M66" s="640">
        <v>173.04</v>
      </c>
      <c r="N66" s="947"/>
      <c r="O66" s="947"/>
      <c r="P66" s="947"/>
      <c r="Q66" s="947"/>
      <c r="R66" s="947"/>
      <c r="S66" s="947"/>
      <c r="T66" s="947"/>
      <c r="U66" s="974"/>
      <c r="V66" s="948"/>
      <c r="W66" s="948"/>
      <c r="X66" s="948"/>
      <c r="Y66" s="973"/>
      <c r="Z66" s="974"/>
      <c r="AA66" s="973"/>
      <c r="AB66" s="1216"/>
      <c r="AC66" s="951"/>
      <c r="AD66" s="1011"/>
      <c r="AE66" s="1209"/>
      <c r="AF66" s="125">
        <f t="shared" si="15"/>
        <v>0</v>
      </c>
      <c r="AG66" s="125" t="str">
        <f t="shared" si="96"/>
        <v>No</v>
      </c>
      <c r="AH66" s="496" t="str">
        <f t="shared" si="16"/>
        <v>No</v>
      </c>
      <c r="AI66" s="126" t="str">
        <f t="shared" si="97"/>
        <v>Yes</v>
      </c>
      <c r="AK66" s="291">
        <f t="shared" si="63"/>
        <v>1</v>
      </c>
      <c r="AL66" s="292">
        <f t="shared" si="18"/>
        <v>0</v>
      </c>
      <c r="AM66" s="36"/>
      <c r="AN66" s="36"/>
      <c r="AO66" s="471">
        <v>1.3</v>
      </c>
      <c r="AP66" s="445">
        <f t="shared" si="19"/>
        <v>0</v>
      </c>
      <c r="AQ66" s="498"/>
      <c r="AR66" s="215">
        <f t="shared" si="98"/>
        <v>0</v>
      </c>
      <c r="AS66" s="215">
        <f t="shared" si="99"/>
        <v>0</v>
      </c>
      <c r="AT66" s="215">
        <f t="shared" si="100"/>
        <v>0</v>
      </c>
      <c r="AU66" s="215">
        <f t="shared" si="101"/>
        <v>0</v>
      </c>
      <c r="AV66" s="215">
        <f t="shared" si="102"/>
        <v>0</v>
      </c>
      <c r="AW66" s="215">
        <f t="shared" si="103"/>
        <v>0</v>
      </c>
      <c r="AX66" s="215">
        <f t="shared" si="78"/>
        <v>0</v>
      </c>
      <c r="AY66" s="215">
        <f t="shared" si="104"/>
        <v>0</v>
      </c>
      <c r="AZ66" s="215">
        <f t="shared" si="105"/>
        <v>0</v>
      </c>
      <c r="BA66" s="215">
        <f t="shared" si="106"/>
        <v>0</v>
      </c>
      <c r="BB66" s="215">
        <f t="shared" si="107"/>
        <v>0</v>
      </c>
      <c r="BC66" s="215">
        <f t="shared" si="108"/>
        <v>0</v>
      </c>
      <c r="BD66" s="215">
        <f t="shared" si="109"/>
        <v>0</v>
      </c>
      <c r="BE66" s="215">
        <f t="shared" si="110"/>
        <v>0</v>
      </c>
      <c r="BF66" s="215">
        <f t="shared" si="9"/>
        <v>0</v>
      </c>
      <c r="BG66" s="215">
        <f t="shared" si="10"/>
        <v>0</v>
      </c>
      <c r="BH66" s="215">
        <f t="shared" si="11"/>
        <v>0</v>
      </c>
      <c r="BI66" s="215">
        <f t="shared" si="12"/>
        <v>0</v>
      </c>
      <c r="BJ66" s="448">
        <v>1</v>
      </c>
      <c r="BK66" s="1224">
        <f t="shared" si="21"/>
        <v>0</v>
      </c>
      <c r="BL66" s="897">
        <v>5</v>
      </c>
      <c r="BM66" s="480">
        <f t="shared" si="22"/>
        <v>0</v>
      </c>
      <c r="BN66" s="897"/>
      <c r="BO66" s="480">
        <f t="shared" si="23"/>
        <v>0</v>
      </c>
      <c r="BP66" s="897"/>
      <c r="BQ66" s="480">
        <f t="shared" si="24"/>
        <v>0</v>
      </c>
      <c r="BR66" s="897"/>
      <c r="BS66" s="480">
        <f t="shared" si="25"/>
        <v>0</v>
      </c>
      <c r="BT66" s="897"/>
      <c r="BU66" s="480">
        <f t="shared" si="26"/>
        <v>0</v>
      </c>
      <c r="BV66" s="908"/>
      <c r="BW66" s="480">
        <f t="shared" si="27"/>
        <v>0</v>
      </c>
      <c r="BX66" s="906"/>
      <c r="BY66" s="480">
        <f t="shared" si="28"/>
        <v>0</v>
      </c>
      <c r="BZ66" s="906"/>
      <c r="CA66" s="480">
        <f t="shared" si="29"/>
        <v>0</v>
      </c>
      <c r="CB66" s="906"/>
      <c r="CC66" s="480">
        <f t="shared" si="30"/>
        <v>0</v>
      </c>
      <c r="CD66" s="906"/>
      <c r="CE66" s="480">
        <f t="shared" si="31"/>
        <v>0</v>
      </c>
      <c r="CF66" s="906"/>
      <c r="CG66" s="480">
        <f t="shared" si="32"/>
        <v>0</v>
      </c>
      <c r="CH66" s="906"/>
      <c r="CI66" s="480">
        <f t="shared" si="33"/>
        <v>0</v>
      </c>
      <c r="CJ66" s="906"/>
      <c r="CK66" s="480">
        <f t="shared" si="34"/>
        <v>0</v>
      </c>
      <c r="CL66" s="906"/>
      <c r="CM66" s="480">
        <f t="shared" si="35"/>
        <v>0</v>
      </c>
      <c r="CN66" s="906"/>
      <c r="CO66" s="480">
        <f t="shared" si="36"/>
        <v>0</v>
      </c>
      <c r="CP66" s="907"/>
      <c r="CQ66" s="480">
        <f t="shared" si="37"/>
        <v>0</v>
      </c>
      <c r="CR66" s="215"/>
      <c r="CS66" s="1">
        <f t="shared" si="38"/>
        <v>0</v>
      </c>
      <c r="CT66" s="1">
        <f t="shared" si="39"/>
        <v>0</v>
      </c>
      <c r="CU66" s="1">
        <f t="shared" si="40"/>
        <v>0</v>
      </c>
      <c r="CV66" s="1">
        <f t="shared" si="41"/>
        <v>0</v>
      </c>
      <c r="CW66" s="673">
        <f t="shared" si="42"/>
        <v>0</v>
      </c>
      <c r="CX66" s="1">
        <f t="shared" si="43"/>
        <v>0</v>
      </c>
      <c r="CY66" s="1">
        <f t="shared" si="44"/>
        <v>0</v>
      </c>
      <c r="CZ66" s="1">
        <f t="shared" si="45"/>
        <v>0</v>
      </c>
      <c r="DB66" s="1">
        <f t="shared" si="46"/>
        <v>0</v>
      </c>
      <c r="DC66" s="1">
        <f t="shared" si="47"/>
        <v>0</v>
      </c>
      <c r="DE66" s="1">
        <f t="shared" si="48"/>
        <v>0</v>
      </c>
      <c r="DF66" s="1">
        <f t="shared" si="49"/>
        <v>0</v>
      </c>
      <c r="DG66" s="1">
        <f t="shared" si="50"/>
        <v>0</v>
      </c>
      <c r="DH66" s="1">
        <f t="shared" si="51"/>
        <v>0</v>
      </c>
      <c r="DI66" s="1">
        <f t="shared" si="52"/>
        <v>0</v>
      </c>
      <c r="DJ66" s="1">
        <f t="shared" si="53"/>
        <v>0</v>
      </c>
      <c r="DK66" s="1">
        <f t="shared" si="54"/>
        <v>0</v>
      </c>
      <c r="DL66" s="1">
        <f t="shared" si="55"/>
        <v>0</v>
      </c>
      <c r="DM66" s="1">
        <f t="shared" si="56"/>
        <v>0</v>
      </c>
      <c r="DN66" s="1">
        <f t="shared" si="57"/>
        <v>0</v>
      </c>
      <c r="DO66" s="1">
        <f t="shared" si="58"/>
        <v>0</v>
      </c>
      <c r="DP66" s="1">
        <f t="shared" si="59"/>
        <v>0</v>
      </c>
      <c r="DQ66" s="1">
        <f t="shared" si="60"/>
        <v>0</v>
      </c>
      <c r="DR66" s="1">
        <f t="shared" si="61"/>
        <v>0</v>
      </c>
      <c r="DS66" s="1">
        <f t="shared" si="62"/>
        <v>0</v>
      </c>
    </row>
    <row r="67" spans="1:123" s="1" customFormat="1" ht="65.25" customHeight="1" x14ac:dyDescent="0.2">
      <c r="A67" s="1577"/>
      <c r="B67" s="199"/>
      <c r="C67" s="36"/>
      <c r="D67" s="1164" t="s">
        <v>690</v>
      </c>
      <c r="E67" s="514"/>
      <c r="F67" s="550"/>
      <c r="G67" s="123" t="s">
        <v>569</v>
      </c>
      <c r="H67" s="36" t="s">
        <v>188</v>
      </c>
      <c r="I67" s="871" t="s">
        <v>711</v>
      </c>
      <c r="J67" s="1293">
        <v>1</v>
      </c>
      <c r="K67" s="1293">
        <v>0</v>
      </c>
      <c r="L67" s="99" t="s">
        <v>877</v>
      </c>
      <c r="M67" s="640">
        <v>178.44749999999999</v>
      </c>
      <c r="N67" s="947"/>
      <c r="O67" s="947"/>
      <c r="P67" s="947"/>
      <c r="Q67" s="947"/>
      <c r="R67" s="947"/>
      <c r="S67" s="947"/>
      <c r="T67" s="947"/>
      <c r="U67" s="974"/>
      <c r="V67" s="948"/>
      <c r="W67" s="948"/>
      <c r="X67" s="948"/>
      <c r="Y67" s="973"/>
      <c r="Z67" s="974"/>
      <c r="AA67" s="973"/>
      <c r="AB67" s="1216"/>
      <c r="AC67" s="951"/>
      <c r="AD67" s="1011"/>
      <c r="AE67" s="1209"/>
      <c r="AF67" s="125">
        <f t="shared" si="15"/>
        <v>0</v>
      </c>
      <c r="AG67" s="125" t="str">
        <f t="shared" si="96"/>
        <v>No</v>
      </c>
      <c r="AH67" s="496" t="str">
        <f t="shared" si="16"/>
        <v>No</v>
      </c>
      <c r="AI67" s="126" t="str">
        <f t="shared" si="97"/>
        <v>No</v>
      </c>
      <c r="AK67" s="291">
        <f t="shared" si="63"/>
        <v>1</v>
      </c>
      <c r="AL67" s="292">
        <f t="shared" si="18"/>
        <v>0</v>
      </c>
      <c r="AM67" s="36"/>
      <c r="AN67" s="36"/>
      <c r="AO67" s="471">
        <v>1.3</v>
      </c>
      <c r="AP67" s="445">
        <f t="shared" si="19"/>
        <v>0</v>
      </c>
      <c r="AQ67" s="498"/>
      <c r="AR67" s="215">
        <f t="shared" si="98"/>
        <v>0</v>
      </c>
      <c r="AS67" s="215">
        <f t="shared" si="99"/>
        <v>0</v>
      </c>
      <c r="AT67" s="215">
        <f t="shared" si="100"/>
        <v>0</v>
      </c>
      <c r="AU67" s="215">
        <f t="shared" si="101"/>
        <v>0</v>
      </c>
      <c r="AV67" s="215">
        <f t="shared" si="102"/>
        <v>0</v>
      </c>
      <c r="AW67" s="215">
        <f t="shared" si="103"/>
        <v>0</v>
      </c>
      <c r="AX67" s="215">
        <f t="shared" si="78"/>
        <v>0</v>
      </c>
      <c r="AY67" s="215">
        <f t="shared" si="104"/>
        <v>0</v>
      </c>
      <c r="AZ67" s="215">
        <f t="shared" si="105"/>
        <v>0</v>
      </c>
      <c r="BA67" s="215">
        <f t="shared" si="106"/>
        <v>0</v>
      </c>
      <c r="BB67" s="215">
        <f t="shared" si="107"/>
        <v>0</v>
      </c>
      <c r="BC67" s="215">
        <f t="shared" si="108"/>
        <v>0</v>
      </c>
      <c r="BD67" s="215">
        <f t="shared" si="109"/>
        <v>0</v>
      </c>
      <c r="BE67" s="215">
        <f t="shared" si="110"/>
        <v>0</v>
      </c>
      <c r="BF67" s="215">
        <f t="shared" si="9"/>
        <v>0</v>
      </c>
      <c r="BG67" s="215">
        <f t="shared" si="10"/>
        <v>0</v>
      </c>
      <c r="BH67" s="215">
        <f t="shared" si="11"/>
        <v>0</v>
      </c>
      <c r="BI67" s="215">
        <f t="shared" si="12"/>
        <v>0</v>
      </c>
      <c r="BJ67" s="448">
        <v>1</v>
      </c>
      <c r="BK67" s="1224">
        <f t="shared" si="21"/>
        <v>0</v>
      </c>
      <c r="BL67" s="897">
        <v>5</v>
      </c>
      <c r="BM67" s="480">
        <f t="shared" si="22"/>
        <v>0</v>
      </c>
      <c r="BN67" s="897"/>
      <c r="BO67" s="480">
        <f t="shared" si="23"/>
        <v>0</v>
      </c>
      <c r="BP67" s="897"/>
      <c r="BQ67" s="480">
        <f t="shared" si="24"/>
        <v>0</v>
      </c>
      <c r="BR67" s="897"/>
      <c r="BS67" s="480">
        <f t="shared" si="25"/>
        <v>0</v>
      </c>
      <c r="BT67" s="897"/>
      <c r="BU67" s="480">
        <f t="shared" si="26"/>
        <v>0</v>
      </c>
      <c r="BV67" s="908"/>
      <c r="BW67" s="480">
        <f t="shared" si="27"/>
        <v>0</v>
      </c>
      <c r="BX67" s="906"/>
      <c r="BY67" s="480">
        <f t="shared" si="28"/>
        <v>0</v>
      </c>
      <c r="BZ67" s="906"/>
      <c r="CA67" s="480">
        <f t="shared" si="29"/>
        <v>0</v>
      </c>
      <c r="CB67" s="906"/>
      <c r="CC67" s="480">
        <f t="shared" si="30"/>
        <v>0</v>
      </c>
      <c r="CD67" s="906"/>
      <c r="CE67" s="480">
        <f t="shared" si="31"/>
        <v>0</v>
      </c>
      <c r="CF67" s="906"/>
      <c r="CG67" s="480">
        <f t="shared" si="32"/>
        <v>0</v>
      </c>
      <c r="CH67" s="906"/>
      <c r="CI67" s="480">
        <f t="shared" si="33"/>
        <v>0</v>
      </c>
      <c r="CJ67" s="906"/>
      <c r="CK67" s="480">
        <f t="shared" si="34"/>
        <v>0</v>
      </c>
      <c r="CL67" s="906"/>
      <c r="CM67" s="480">
        <f t="shared" si="35"/>
        <v>0</v>
      </c>
      <c r="CN67" s="906"/>
      <c r="CO67" s="480">
        <f t="shared" si="36"/>
        <v>0</v>
      </c>
      <c r="CP67" s="907"/>
      <c r="CQ67" s="480">
        <f t="shared" si="37"/>
        <v>0</v>
      </c>
      <c r="CR67" s="215"/>
      <c r="CS67" s="1">
        <f t="shared" si="38"/>
        <v>0</v>
      </c>
      <c r="CT67" s="1">
        <f t="shared" si="39"/>
        <v>0</v>
      </c>
      <c r="CU67" s="1">
        <f t="shared" si="40"/>
        <v>0</v>
      </c>
      <c r="CV67" s="1">
        <f t="shared" si="41"/>
        <v>0</v>
      </c>
      <c r="CW67" s="673">
        <f t="shared" si="42"/>
        <v>0</v>
      </c>
      <c r="CX67" s="1">
        <f t="shared" si="43"/>
        <v>0</v>
      </c>
      <c r="CY67" s="1">
        <f t="shared" si="44"/>
        <v>0</v>
      </c>
      <c r="CZ67" s="1">
        <f t="shared" si="45"/>
        <v>0</v>
      </c>
      <c r="DB67" s="1">
        <f t="shared" si="46"/>
        <v>0</v>
      </c>
      <c r="DC67" s="1">
        <f t="shared" si="47"/>
        <v>0</v>
      </c>
      <c r="DE67" s="1">
        <f t="shared" si="48"/>
        <v>0</v>
      </c>
      <c r="DF67" s="1">
        <f t="shared" si="49"/>
        <v>0</v>
      </c>
      <c r="DG67" s="1">
        <f t="shared" si="50"/>
        <v>0</v>
      </c>
      <c r="DH67" s="1">
        <f t="shared" si="51"/>
        <v>0</v>
      </c>
      <c r="DI67" s="1">
        <f t="shared" si="52"/>
        <v>0</v>
      </c>
      <c r="DJ67" s="1">
        <f t="shared" si="53"/>
        <v>0</v>
      </c>
      <c r="DK67" s="1">
        <f t="shared" si="54"/>
        <v>0</v>
      </c>
      <c r="DL67" s="1">
        <f t="shared" si="55"/>
        <v>0</v>
      </c>
      <c r="DM67" s="1">
        <f t="shared" si="56"/>
        <v>0</v>
      </c>
      <c r="DN67" s="1">
        <f t="shared" si="57"/>
        <v>0</v>
      </c>
      <c r="DO67" s="1">
        <f t="shared" si="58"/>
        <v>0</v>
      </c>
      <c r="DP67" s="1">
        <f t="shared" si="59"/>
        <v>0</v>
      </c>
      <c r="DQ67" s="1">
        <f t="shared" si="60"/>
        <v>0</v>
      </c>
      <c r="DR67" s="1">
        <f t="shared" si="61"/>
        <v>0</v>
      </c>
      <c r="DS67" s="1">
        <f t="shared" si="62"/>
        <v>0</v>
      </c>
    </row>
    <row r="68" spans="1:123" s="1" customFormat="1" ht="65.25" customHeight="1" x14ac:dyDescent="0.2">
      <c r="A68" s="1577"/>
      <c r="B68" s="199"/>
      <c r="D68" s="1260" t="s">
        <v>691</v>
      </c>
      <c r="E68" s="679"/>
      <c r="F68" s="729"/>
      <c r="G68" s="680" t="s">
        <v>569</v>
      </c>
      <c r="H68" s="681" t="s">
        <v>188</v>
      </c>
      <c r="I68" s="1281" t="s">
        <v>697</v>
      </c>
      <c r="J68" s="1292">
        <v>2</v>
      </c>
      <c r="K68" s="1292">
        <v>0</v>
      </c>
      <c r="L68" s="681" t="s">
        <v>876</v>
      </c>
      <c r="M68" s="692">
        <v>297.41250000000002</v>
      </c>
      <c r="N68" s="946"/>
      <c r="O68" s="946"/>
      <c r="P68" s="946"/>
      <c r="Q68" s="946"/>
      <c r="R68" s="946"/>
      <c r="S68" s="946"/>
      <c r="T68" s="946"/>
      <c r="U68" s="979"/>
      <c r="V68" s="977"/>
      <c r="W68" s="977"/>
      <c r="X68" s="977"/>
      <c r="Y68" s="976"/>
      <c r="Z68" s="979"/>
      <c r="AA68" s="976"/>
      <c r="AB68" s="1217"/>
      <c r="AC68" s="950"/>
      <c r="AD68" s="1010"/>
      <c r="AE68" s="1208"/>
      <c r="AF68" s="683">
        <f t="shared" si="15"/>
        <v>0</v>
      </c>
      <c r="AG68" s="683" t="str">
        <f t="shared" si="96"/>
        <v>No</v>
      </c>
      <c r="AH68" s="696" t="str">
        <f t="shared" si="16"/>
        <v>No</v>
      </c>
      <c r="AI68" s="678" t="str">
        <f t="shared" si="97"/>
        <v>No</v>
      </c>
      <c r="AK68" s="291">
        <f t="shared" si="63"/>
        <v>2</v>
      </c>
      <c r="AL68" s="292">
        <f t="shared" si="18"/>
        <v>0</v>
      </c>
      <c r="AM68" s="36"/>
      <c r="AN68" s="36"/>
      <c r="AO68" s="471">
        <v>2.2999999999999998</v>
      </c>
      <c r="AP68" s="445">
        <f t="shared" si="19"/>
        <v>0</v>
      </c>
      <c r="AQ68" s="498"/>
      <c r="AR68" s="215">
        <f t="shared" si="98"/>
        <v>0</v>
      </c>
      <c r="AS68" s="215">
        <f t="shared" si="99"/>
        <v>0</v>
      </c>
      <c r="AT68" s="215">
        <f t="shared" si="100"/>
        <v>0</v>
      </c>
      <c r="AU68" s="215">
        <f t="shared" si="101"/>
        <v>0</v>
      </c>
      <c r="AV68" s="215">
        <f t="shared" si="102"/>
        <v>0</v>
      </c>
      <c r="AW68" s="215">
        <f t="shared" si="103"/>
        <v>0</v>
      </c>
      <c r="AX68" s="215">
        <f t="shared" si="78"/>
        <v>0</v>
      </c>
      <c r="AY68" s="215">
        <f t="shared" si="104"/>
        <v>0</v>
      </c>
      <c r="AZ68" s="215">
        <f t="shared" si="105"/>
        <v>0</v>
      </c>
      <c r="BA68" s="215">
        <f t="shared" si="106"/>
        <v>0</v>
      </c>
      <c r="BB68" s="215">
        <f t="shared" si="107"/>
        <v>0</v>
      </c>
      <c r="BC68" s="215">
        <f t="shared" si="108"/>
        <v>0</v>
      </c>
      <c r="BD68" s="215">
        <f t="shared" si="109"/>
        <v>0</v>
      </c>
      <c r="BE68" s="215">
        <f t="shared" si="110"/>
        <v>0</v>
      </c>
      <c r="BF68" s="215">
        <f t="shared" si="9"/>
        <v>0</v>
      </c>
      <c r="BG68" s="215">
        <f t="shared" si="10"/>
        <v>0</v>
      </c>
      <c r="BH68" s="215">
        <f t="shared" si="11"/>
        <v>0</v>
      </c>
      <c r="BI68" s="215">
        <f t="shared" si="12"/>
        <v>0</v>
      </c>
      <c r="BJ68" s="448">
        <v>2</v>
      </c>
      <c r="BK68" s="1224">
        <f t="shared" si="21"/>
        <v>0</v>
      </c>
      <c r="BL68" s="897">
        <v>10</v>
      </c>
      <c r="BM68" s="480">
        <f t="shared" si="22"/>
        <v>0</v>
      </c>
      <c r="BN68" s="897"/>
      <c r="BO68" s="480">
        <f t="shared" si="23"/>
        <v>0</v>
      </c>
      <c r="BP68" s="897"/>
      <c r="BQ68" s="480">
        <f t="shared" si="24"/>
        <v>0</v>
      </c>
      <c r="BR68" s="897"/>
      <c r="BS68" s="480">
        <f t="shared" si="25"/>
        <v>0</v>
      </c>
      <c r="BT68" s="897"/>
      <c r="BU68" s="480">
        <f t="shared" si="26"/>
        <v>0</v>
      </c>
      <c r="BV68" s="908"/>
      <c r="BW68" s="480">
        <f t="shared" si="27"/>
        <v>0</v>
      </c>
      <c r="BX68" s="906"/>
      <c r="BY68" s="480">
        <f t="shared" si="28"/>
        <v>0</v>
      </c>
      <c r="BZ68" s="906"/>
      <c r="CA68" s="480">
        <f t="shared" si="29"/>
        <v>0</v>
      </c>
      <c r="CB68" s="906"/>
      <c r="CC68" s="480">
        <f t="shared" si="30"/>
        <v>0</v>
      </c>
      <c r="CD68" s="906"/>
      <c r="CE68" s="480">
        <f t="shared" si="31"/>
        <v>0</v>
      </c>
      <c r="CF68" s="906"/>
      <c r="CG68" s="480">
        <f t="shared" si="32"/>
        <v>0</v>
      </c>
      <c r="CH68" s="906"/>
      <c r="CI68" s="480">
        <f t="shared" si="33"/>
        <v>0</v>
      </c>
      <c r="CJ68" s="906"/>
      <c r="CK68" s="480">
        <f t="shared" si="34"/>
        <v>0</v>
      </c>
      <c r="CL68" s="906"/>
      <c r="CM68" s="480">
        <f t="shared" si="35"/>
        <v>0</v>
      </c>
      <c r="CN68" s="906"/>
      <c r="CO68" s="480">
        <f t="shared" si="36"/>
        <v>0</v>
      </c>
      <c r="CP68" s="907"/>
      <c r="CQ68" s="480">
        <f t="shared" si="37"/>
        <v>0</v>
      </c>
      <c r="CR68" s="215"/>
      <c r="CS68" s="1">
        <f t="shared" si="38"/>
        <v>0</v>
      </c>
      <c r="CT68" s="1">
        <f t="shared" si="39"/>
        <v>0</v>
      </c>
      <c r="CU68" s="1">
        <f t="shared" si="40"/>
        <v>0</v>
      </c>
      <c r="CV68" s="1">
        <f t="shared" si="41"/>
        <v>0</v>
      </c>
      <c r="CW68" s="673">
        <f t="shared" si="42"/>
        <v>0</v>
      </c>
      <c r="CX68" s="1">
        <f t="shared" si="43"/>
        <v>0</v>
      </c>
      <c r="CY68" s="1">
        <f t="shared" si="44"/>
        <v>0</v>
      </c>
      <c r="CZ68" s="1">
        <f t="shared" si="45"/>
        <v>0</v>
      </c>
      <c r="DB68" s="1">
        <f t="shared" si="46"/>
        <v>0</v>
      </c>
      <c r="DC68" s="1">
        <f t="shared" si="47"/>
        <v>0</v>
      </c>
      <c r="DE68" s="1">
        <f t="shared" si="48"/>
        <v>0</v>
      </c>
      <c r="DF68" s="1">
        <f t="shared" si="49"/>
        <v>0</v>
      </c>
      <c r="DG68" s="1">
        <f t="shared" si="50"/>
        <v>0</v>
      </c>
      <c r="DH68" s="1">
        <f t="shared" si="51"/>
        <v>0</v>
      </c>
      <c r="DI68" s="1">
        <f t="shared" si="52"/>
        <v>0</v>
      </c>
      <c r="DJ68" s="1">
        <f t="shared" si="53"/>
        <v>0</v>
      </c>
      <c r="DK68" s="1">
        <f t="shared" si="54"/>
        <v>0</v>
      </c>
      <c r="DL68" s="1">
        <f t="shared" si="55"/>
        <v>0</v>
      </c>
      <c r="DM68" s="1">
        <f t="shared" si="56"/>
        <v>0</v>
      </c>
      <c r="DN68" s="1">
        <f t="shared" si="57"/>
        <v>0</v>
      </c>
      <c r="DO68" s="1">
        <f t="shared" si="58"/>
        <v>0</v>
      </c>
      <c r="DP68" s="1">
        <f t="shared" si="59"/>
        <v>0</v>
      </c>
      <c r="DQ68" s="1">
        <f t="shared" si="60"/>
        <v>0</v>
      </c>
      <c r="DR68" s="1">
        <f t="shared" si="61"/>
        <v>0</v>
      </c>
      <c r="DS68" s="1">
        <f t="shared" si="62"/>
        <v>0</v>
      </c>
    </row>
    <row r="69" spans="1:123" s="1" customFormat="1" ht="65.25" customHeight="1" x14ac:dyDescent="0.2">
      <c r="A69" s="1577"/>
      <c r="B69" s="199"/>
      <c r="D69" s="1260" t="s">
        <v>692</v>
      </c>
      <c r="E69" s="679"/>
      <c r="F69" s="729"/>
      <c r="G69" s="680" t="s">
        <v>569</v>
      </c>
      <c r="H69" s="681" t="s">
        <v>188</v>
      </c>
      <c r="I69" s="1281" t="s">
        <v>697</v>
      </c>
      <c r="J69" s="1292">
        <v>2</v>
      </c>
      <c r="K69" s="1292">
        <v>0</v>
      </c>
      <c r="L69" s="680" t="s">
        <v>878</v>
      </c>
      <c r="M69" s="692">
        <v>302.82</v>
      </c>
      <c r="N69" s="946"/>
      <c r="O69" s="946"/>
      <c r="P69" s="946"/>
      <c r="Q69" s="946"/>
      <c r="R69" s="946"/>
      <c r="S69" s="946"/>
      <c r="T69" s="946"/>
      <c r="U69" s="979"/>
      <c r="V69" s="977"/>
      <c r="W69" s="977"/>
      <c r="X69" s="977"/>
      <c r="Y69" s="976"/>
      <c r="Z69" s="979"/>
      <c r="AA69" s="976"/>
      <c r="AB69" s="1217"/>
      <c r="AC69" s="950"/>
      <c r="AD69" s="1010"/>
      <c r="AE69" s="1208"/>
      <c r="AF69" s="683">
        <f t="shared" si="15"/>
        <v>0</v>
      </c>
      <c r="AG69" s="683" t="str">
        <f t="shared" si="96"/>
        <v>No</v>
      </c>
      <c r="AH69" s="696" t="str">
        <f t="shared" si="16"/>
        <v>No</v>
      </c>
      <c r="AI69" s="678" t="str">
        <f t="shared" si="97"/>
        <v>No</v>
      </c>
      <c r="AK69" s="291">
        <f t="shared" si="63"/>
        <v>2</v>
      </c>
      <c r="AL69" s="292">
        <f t="shared" si="18"/>
        <v>0</v>
      </c>
      <c r="AM69" s="36"/>
      <c r="AN69" s="36"/>
      <c r="AO69" s="471">
        <v>2.2999999999999998</v>
      </c>
      <c r="AP69" s="445">
        <f t="shared" si="19"/>
        <v>0</v>
      </c>
      <c r="AQ69" s="498"/>
      <c r="AR69" s="215">
        <f t="shared" si="98"/>
        <v>0</v>
      </c>
      <c r="AS69" s="215">
        <f t="shared" si="99"/>
        <v>0</v>
      </c>
      <c r="AT69" s="215">
        <f t="shared" si="100"/>
        <v>0</v>
      </c>
      <c r="AU69" s="215">
        <f t="shared" si="101"/>
        <v>0</v>
      </c>
      <c r="AV69" s="215">
        <f t="shared" si="102"/>
        <v>0</v>
      </c>
      <c r="AW69" s="215">
        <f t="shared" si="103"/>
        <v>0</v>
      </c>
      <c r="AX69" s="215">
        <f t="shared" si="78"/>
        <v>0</v>
      </c>
      <c r="AY69" s="215">
        <f t="shared" si="104"/>
        <v>0</v>
      </c>
      <c r="AZ69" s="215">
        <f t="shared" si="105"/>
        <v>0</v>
      </c>
      <c r="BA69" s="215">
        <f t="shared" si="106"/>
        <v>0</v>
      </c>
      <c r="BB69" s="215">
        <f t="shared" si="107"/>
        <v>0</v>
      </c>
      <c r="BC69" s="215">
        <f t="shared" si="108"/>
        <v>0</v>
      </c>
      <c r="BD69" s="215">
        <f t="shared" si="109"/>
        <v>0</v>
      </c>
      <c r="BE69" s="215">
        <f t="shared" si="110"/>
        <v>0</v>
      </c>
      <c r="BF69" s="215">
        <f t="shared" si="9"/>
        <v>0</v>
      </c>
      <c r="BG69" s="215">
        <f t="shared" si="10"/>
        <v>0</v>
      </c>
      <c r="BH69" s="215">
        <f t="shared" si="11"/>
        <v>0</v>
      </c>
      <c r="BI69" s="215">
        <f t="shared" si="12"/>
        <v>0</v>
      </c>
      <c r="BJ69" s="448">
        <v>2</v>
      </c>
      <c r="BK69" s="1224">
        <f t="shared" si="21"/>
        <v>0</v>
      </c>
      <c r="BL69" s="897">
        <v>10</v>
      </c>
      <c r="BM69" s="480">
        <f t="shared" si="22"/>
        <v>0</v>
      </c>
      <c r="BN69" s="897"/>
      <c r="BO69" s="480">
        <f t="shared" si="23"/>
        <v>0</v>
      </c>
      <c r="BP69" s="897"/>
      <c r="BQ69" s="480">
        <f t="shared" si="24"/>
        <v>0</v>
      </c>
      <c r="BR69" s="897"/>
      <c r="BS69" s="480">
        <f t="shared" si="25"/>
        <v>0</v>
      </c>
      <c r="BT69" s="897"/>
      <c r="BU69" s="480">
        <f t="shared" si="26"/>
        <v>0</v>
      </c>
      <c r="BV69" s="908"/>
      <c r="BW69" s="480">
        <f t="shared" si="27"/>
        <v>0</v>
      </c>
      <c r="BX69" s="906"/>
      <c r="BY69" s="480">
        <f t="shared" si="28"/>
        <v>0</v>
      </c>
      <c r="BZ69" s="906"/>
      <c r="CA69" s="480">
        <f t="shared" si="29"/>
        <v>0</v>
      </c>
      <c r="CB69" s="906"/>
      <c r="CC69" s="480">
        <f t="shared" si="30"/>
        <v>0</v>
      </c>
      <c r="CD69" s="906"/>
      <c r="CE69" s="480">
        <f t="shared" si="31"/>
        <v>0</v>
      </c>
      <c r="CF69" s="906"/>
      <c r="CG69" s="480">
        <f t="shared" si="32"/>
        <v>0</v>
      </c>
      <c r="CH69" s="906"/>
      <c r="CI69" s="480">
        <f t="shared" si="33"/>
        <v>0</v>
      </c>
      <c r="CJ69" s="906"/>
      <c r="CK69" s="480">
        <f t="shared" si="34"/>
        <v>0</v>
      </c>
      <c r="CL69" s="906"/>
      <c r="CM69" s="480">
        <f t="shared" si="35"/>
        <v>0</v>
      </c>
      <c r="CN69" s="906"/>
      <c r="CO69" s="480">
        <f t="shared" si="36"/>
        <v>0</v>
      </c>
      <c r="CP69" s="907"/>
      <c r="CQ69" s="480">
        <f t="shared" si="37"/>
        <v>0</v>
      </c>
      <c r="CR69" s="215"/>
      <c r="CS69" s="1">
        <f t="shared" si="38"/>
        <v>0</v>
      </c>
      <c r="CT69" s="1">
        <f t="shared" si="39"/>
        <v>0</v>
      </c>
      <c r="CU69" s="1">
        <f t="shared" si="40"/>
        <v>0</v>
      </c>
      <c r="CV69" s="1">
        <f t="shared" si="41"/>
        <v>0</v>
      </c>
      <c r="CW69" s="673">
        <f t="shared" si="42"/>
        <v>0</v>
      </c>
      <c r="CX69" s="1">
        <f t="shared" si="43"/>
        <v>0</v>
      </c>
      <c r="CY69" s="1">
        <f t="shared" si="44"/>
        <v>0</v>
      </c>
      <c r="CZ69" s="1">
        <f t="shared" si="45"/>
        <v>0</v>
      </c>
      <c r="DB69" s="1">
        <f t="shared" si="46"/>
        <v>0</v>
      </c>
      <c r="DC69" s="1">
        <f t="shared" si="47"/>
        <v>0</v>
      </c>
      <c r="DE69" s="1">
        <f t="shared" si="48"/>
        <v>0</v>
      </c>
      <c r="DF69" s="1">
        <f t="shared" si="49"/>
        <v>0</v>
      </c>
      <c r="DG69" s="1">
        <f t="shared" si="50"/>
        <v>0</v>
      </c>
      <c r="DH69" s="1">
        <f t="shared" si="51"/>
        <v>0</v>
      </c>
      <c r="DI69" s="1">
        <f t="shared" si="52"/>
        <v>0</v>
      </c>
      <c r="DJ69" s="1">
        <f t="shared" si="53"/>
        <v>0</v>
      </c>
      <c r="DK69" s="1">
        <f t="shared" si="54"/>
        <v>0</v>
      </c>
      <c r="DL69" s="1">
        <f t="shared" si="55"/>
        <v>0</v>
      </c>
      <c r="DM69" s="1">
        <f t="shared" si="56"/>
        <v>0</v>
      </c>
      <c r="DN69" s="1">
        <f t="shared" si="57"/>
        <v>0</v>
      </c>
      <c r="DO69" s="1">
        <f t="shared" si="58"/>
        <v>0</v>
      </c>
      <c r="DP69" s="1">
        <f t="shared" si="59"/>
        <v>0</v>
      </c>
      <c r="DQ69" s="1">
        <f t="shared" si="60"/>
        <v>0</v>
      </c>
      <c r="DR69" s="1">
        <f t="shared" si="61"/>
        <v>0</v>
      </c>
      <c r="DS69" s="1">
        <f t="shared" si="62"/>
        <v>0</v>
      </c>
    </row>
    <row r="70" spans="1:123" s="1" customFormat="1" ht="65.25" customHeight="1" x14ac:dyDescent="0.2">
      <c r="A70" s="1577"/>
      <c r="B70" s="199"/>
      <c r="C70" s="36"/>
      <c r="D70" s="1164" t="s">
        <v>693</v>
      </c>
      <c r="E70" s="514"/>
      <c r="F70" s="550"/>
      <c r="G70" s="123" t="s">
        <v>569</v>
      </c>
      <c r="H70" s="36" t="s">
        <v>132</v>
      </c>
      <c r="I70" s="871" t="s">
        <v>696</v>
      </c>
      <c r="J70" s="1293">
        <v>3</v>
      </c>
      <c r="K70" s="1293">
        <v>0</v>
      </c>
      <c r="L70" s="1" t="s">
        <v>876</v>
      </c>
      <c r="M70" s="640">
        <v>346.08</v>
      </c>
      <c r="N70" s="947"/>
      <c r="O70" s="947"/>
      <c r="P70" s="947"/>
      <c r="Q70" s="947"/>
      <c r="R70" s="947"/>
      <c r="S70" s="947"/>
      <c r="T70" s="947"/>
      <c r="U70" s="974"/>
      <c r="V70" s="948"/>
      <c r="W70" s="948"/>
      <c r="X70" s="948"/>
      <c r="Y70" s="973"/>
      <c r="Z70" s="974"/>
      <c r="AA70" s="973"/>
      <c r="AB70" s="1216"/>
      <c r="AC70" s="951"/>
      <c r="AD70" s="1011"/>
      <c r="AE70" s="1209"/>
      <c r="AF70" s="125">
        <f t="shared" si="15"/>
        <v>0</v>
      </c>
      <c r="AG70" s="125" t="str">
        <f t="shared" si="96"/>
        <v>No</v>
      </c>
      <c r="AH70" s="496" t="str">
        <f t="shared" si="16"/>
        <v>No</v>
      </c>
      <c r="AI70" s="126" t="str">
        <f t="shared" si="97"/>
        <v>No</v>
      </c>
      <c r="AK70" s="291">
        <f t="shared" si="63"/>
        <v>3</v>
      </c>
      <c r="AL70" s="292">
        <f t="shared" si="18"/>
        <v>0</v>
      </c>
      <c r="AM70" s="36"/>
      <c r="AN70" s="36"/>
      <c r="AO70" s="471">
        <v>1.8</v>
      </c>
      <c r="AP70" s="445">
        <f t="shared" si="19"/>
        <v>0</v>
      </c>
      <c r="AQ70" s="498"/>
      <c r="AR70" s="215">
        <f t="shared" si="98"/>
        <v>0</v>
      </c>
      <c r="AS70" s="215">
        <f t="shared" si="99"/>
        <v>0</v>
      </c>
      <c r="AT70" s="215">
        <f t="shared" si="100"/>
        <v>0</v>
      </c>
      <c r="AU70" s="215">
        <f t="shared" si="101"/>
        <v>0</v>
      </c>
      <c r="AV70" s="215">
        <f t="shared" si="102"/>
        <v>0</v>
      </c>
      <c r="AW70" s="215">
        <f t="shared" si="103"/>
        <v>0</v>
      </c>
      <c r="AX70" s="215">
        <f t="shared" si="78"/>
        <v>0</v>
      </c>
      <c r="AY70" s="215">
        <f t="shared" si="104"/>
        <v>0</v>
      </c>
      <c r="AZ70" s="215">
        <f t="shared" si="105"/>
        <v>0</v>
      </c>
      <c r="BA70" s="215">
        <f t="shared" si="106"/>
        <v>0</v>
      </c>
      <c r="BB70" s="215">
        <f t="shared" si="107"/>
        <v>0</v>
      </c>
      <c r="BC70" s="215">
        <f t="shared" si="108"/>
        <v>0</v>
      </c>
      <c r="BD70" s="215">
        <f t="shared" si="109"/>
        <v>0</v>
      </c>
      <c r="BE70" s="215">
        <f t="shared" si="110"/>
        <v>0</v>
      </c>
      <c r="BF70" s="215">
        <f t="shared" si="9"/>
        <v>0</v>
      </c>
      <c r="BG70" s="215">
        <f t="shared" si="10"/>
        <v>0</v>
      </c>
      <c r="BH70" s="215">
        <f t="shared" si="11"/>
        <v>0</v>
      </c>
      <c r="BI70" s="215">
        <f t="shared" si="12"/>
        <v>0</v>
      </c>
      <c r="BJ70" s="448">
        <v>3</v>
      </c>
      <c r="BK70" s="1224">
        <f t="shared" si="21"/>
        <v>0</v>
      </c>
      <c r="BL70" s="897">
        <v>12</v>
      </c>
      <c r="BM70" s="480">
        <f t="shared" si="22"/>
        <v>0</v>
      </c>
      <c r="BN70" s="897"/>
      <c r="BO70" s="480">
        <f t="shared" si="23"/>
        <v>0</v>
      </c>
      <c r="BP70" s="897"/>
      <c r="BQ70" s="480">
        <f t="shared" si="24"/>
        <v>0</v>
      </c>
      <c r="BR70" s="897"/>
      <c r="BS70" s="480">
        <f t="shared" si="25"/>
        <v>0</v>
      </c>
      <c r="BT70" s="897"/>
      <c r="BU70" s="480">
        <f t="shared" si="26"/>
        <v>0</v>
      </c>
      <c r="BV70" s="908"/>
      <c r="BW70" s="480">
        <f t="shared" si="27"/>
        <v>0</v>
      </c>
      <c r="BX70" s="906"/>
      <c r="BY70" s="480">
        <f t="shared" si="28"/>
        <v>0</v>
      </c>
      <c r="BZ70" s="906"/>
      <c r="CA70" s="480">
        <f t="shared" si="29"/>
        <v>0</v>
      </c>
      <c r="CB70" s="906"/>
      <c r="CC70" s="480">
        <f t="shared" si="30"/>
        <v>0</v>
      </c>
      <c r="CD70" s="906"/>
      <c r="CE70" s="480">
        <f t="shared" si="31"/>
        <v>0</v>
      </c>
      <c r="CF70" s="906"/>
      <c r="CG70" s="480">
        <f t="shared" si="32"/>
        <v>0</v>
      </c>
      <c r="CH70" s="906"/>
      <c r="CI70" s="480">
        <f t="shared" si="33"/>
        <v>0</v>
      </c>
      <c r="CJ70" s="906"/>
      <c r="CK70" s="480">
        <f t="shared" si="34"/>
        <v>0</v>
      </c>
      <c r="CL70" s="906"/>
      <c r="CM70" s="480">
        <f t="shared" si="35"/>
        <v>0</v>
      </c>
      <c r="CN70" s="906"/>
      <c r="CO70" s="480">
        <f t="shared" si="36"/>
        <v>0</v>
      </c>
      <c r="CP70" s="907"/>
      <c r="CQ70" s="480">
        <f t="shared" si="37"/>
        <v>0</v>
      </c>
      <c r="CR70" s="215"/>
      <c r="CS70" s="1">
        <f t="shared" si="38"/>
        <v>0</v>
      </c>
      <c r="CT70" s="1">
        <f t="shared" si="39"/>
        <v>0</v>
      </c>
      <c r="CU70" s="1">
        <f t="shared" si="40"/>
        <v>0</v>
      </c>
      <c r="CV70" s="1">
        <f t="shared" si="41"/>
        <v>0</v>
      </c>
      <c r="CW70" s="673">
        <f t="shared" si="42"/>
        <v>0</v>
      </c>
      <c r="CX70" s="1">
        <f t="shared" si="43"/>
        <v>0</v>
      </c>
      <c r="CY70" s="1">
        <f t="shared" si="44"/>
        <v>0</v>
      </c>
      <c r="CZ70" s="1">
        <f t="shared" si="45"/>
        <v>0</v>
      </c>
      <c r="DB70" s="1">
        <f t="shared" si="46"/>
        <v>0</v>
      </c>
      <c r="DC70" s="1">
        <f t="shared" si="47"/>
        <v>0</v>
      </c>
      <c r="DE70" s="1">
        <f t="shared" si="48"/>
        <v>0</v>
      </c>
      <c r="DF70" s="1">
        <f t="shared" si="49"/>
        <v>0</v>
      </c>
      <c r="DG70" s="1">
        <f t="shared" si="50"/>
        <v>0</v>
      </c>
      <c r="DH70" s="1">
        <f t="shared" si="51"/>
        <v>0</v>
      </c>
      <c r="DI70" s="1">
        <f t="shared" si="52"/>
        <v>0</v>
      </c>
      <c r="DJ70" s="1">
        <f t="shared" si="53"/>
        <v>0</v>
      </c>
      <c r="DK70" s="1">
        <f t="shared" si="54"/>
        <v>0</v>
      </c>
      <c r="DL70" s="1">
        <f t="shared" si="55"/>
        <v>0</v>
      </c>
      <c r="DM70" s="1">
        <f t="shared" si="56"/>
        <v>0</v>
      </c>
      <c r="DN70" s="1">
        <f t="shared" si="57"/>
        <v>0</v>
      </c>
      <c r="DO70" s="1">
        <f t="shared" si="58"/>
        <v>0</v>
      </c>
      <c r="DP70" s="1">
        <f t="shared" si="59"/>
        <v>0</v>
      </c>
      <c r="DQ70" s="1">
        <f t="shared" si="60"/>
        <v>0</v>
      </c>
      <c r="DR70" s="1">
        <f t="shared" si="61"/>
        <v>0</v>
      </c>
      <c r="DS70" s="1">
        <f t="shared" si="62"/>
        <v>0</v>
      </c>
    </row>
    <row r="71" spans="1:123" s="1" customFormat="1" ht="65.25" customHeight="1" x14ac:dyDescent="0.2">
      <c r="A71" s="1577"/>
      <c r="B71" s="199"/>
      <c r="C71" s="36"/>
      <c r="D71" s="1164" t="s">
        <v>694</v>
      </c>
      <c r="E71" s="514"/>
      <c r="F71" s="550"/>
      <c r="G71" s="123" t="s">
        <v>569</v>
      </c>
      <c r="H71" s="36" t="s">
        <v>132</v>
      </c>
      <c r="I71" s="871" t="s">
        <v>696</v>
      </c>
      <c r="J71" s="1293">
        <v>3</v>
      </c>
      <c r="K71" s="1293">
        <v>0</v>
      </c>
      <c r="L71" s="99" t="s">
        <v>877</v>
      </c>
      <c r="M71" s="640">
        <v>351.48750000000001</v>
      </c>
      <c r="N71" s="947"/>
      <c r="O71" s="947"/>
      <c r="P71" s="947"/>
      <c r="Q71" s="947"/>
      <c r="R71" s="947"/>
      <c r="S71" s="947"/>
      <c r="T71" s="947"/>
      <c r="U71" s="974"/>
      <c r="V71" s="948"/>
      <c r="W71" s="948"/>
      <c r="X71" s="948"/>
      <c r="Y71" s="973"/>
      <c r="Z71" s="974"/>
      <c r="AA71" s="973"/>
      <c r="AB71" s="1216"/>
      <c r="AC71" s="951"/>
      <c r="AD71" s="1011"/>
      <c r="AE71" s="1209"/>
      <c r="AF71" s="125">
        <f t="shared" si="15"/>
        <v>0</v>
      </c>
      <c r="AG71" s="125" t="str">
        <f t="shared" si="96"/>
        <v>No</v>
      </c>
      <c r="AH71" s="496" t="str">
        <f t="shared" si="16"/>
        <v>No</v>
      </c>
      <c r="AI71" s="126" t="str">
        <f t="shared" si="97"/>
        <v>No</v>
      </c>
      <c r="AK71" s="291">
        <f t="shared" si="63"/>
        <v>3</v>
      </c>
      <c r="AL71" s="292">
        <f t="shared" si="18"/>
        <v>0</v>
      </c>
      <c r="AM71" s="36"/>
      <c r="AN71" s="36"/>
      <c r="AO71" s="471">
        <v>1.8</v>
      </c>
      <c r="AP71" s="445">
        <f t="shared" si="19"/>
        <v>0</v>
      </c>
      <c r="AQ71" s="498"/>
      <c r="AR71" s="215">
        <f t="shared" si="98"/>
        <v>0</v>
      </c>
      <c r="AS71" s="215">
        <f t="shared" si="99"/>
        <v>0</v>
      </c>
      <c r="AT71" s="215">
        <f t="shared" si="100"/>
        <v>0</v>
      </c>
      <c r="AU71" s="215">
        <f t="shared" si="101"/>
        <v>0</v>
      </c>
      <c r="AV71" s="215">
        <f t="shared" si="102"/>
        <v>0</v>
      </c>
      <c r="AW71" s="215">
        <f t="shared" si="103"/>
        <v>0</v>
      </c>
      <c r="AX71" s="215">
        <f t="shared" si="78"/>
        <v>0</v>
      </c>
      <c r="AY71" s="215">
        <f t="shared" si="104"/>
        <v>0</v>
      </c>
      <c r="AZ71" s="215">
        <f t="shared" si="105"/>
        <v>0</v>
      </c>
      <c r="BA71" s="215">
        <f t="shared" si="106"/>
        <v>0</v>
      </c>
      <c r="BB71" s="215">
        <f t="shared" si="107"/>
        <v>0</v>
      </c>
      <c r="BC71" s="215">
        <f t="shared" si="108"/>
        <v>0</v>
      </c>
      <c r="BD71" s="215">
        <f t="shared" si="109"/>
        <v>0</v>
      </c>
      <c r="BE71" s="215">
        <f t="shared" si="110"/>
        <v>0</v>
      </c>
      <c r="BF71" s="215">
        <f t="shared" si="9"/>
        <v>0</v>
      </c>
      <c r="BG71" s="215">
        <f t="shared" si="10"/>
        <v>0</v>
      </c>
      <c r="BH71" s="215">
        <f t="shared" si="11"/>
        <v>0</v>
      </c>
      <c r="BI71" s="215">
        <f t="shared" si="12"/>
        <v>0</v>
      </c>
      <c r="BJ71" s="448">
        <v>3</v>
      </c>
      <c r="BK71" s="1224">
        <f t="shared" si="21"/>
        <v>0</v>
      </c>
      <c r="BL71" s="897">
        <v>12</v>
      </c>
      <c r="BM71" s="480">
        <f t="shared" si="22"/>
        <v>0</v>
      </c>
      <c r="BN71" s="897"/>
      <c r="BO71" s="480">
        <f t="shared" si="23"/>
        <v>0</v>
      </c>
      <c r="BP71" s="897"/>
      <c r="BQ71" s="480">
        <f t="shared" si="24"/>
        <v>0</v>
      </c>
      <c r="BR71" s="897"/>
      <c r="BS71" s="480">
        <f t="shared" si="25"/>
        <v>0</v>
      </c>
      <c r="BT71" s="897"/>
      <c r="BU71" s="480">
        <f t="shared" si="26"/>
        <v>0</v>
      </c>
      <c r="BV71" s="908"/>
      <c r="BW71" s="480">
        <f t="shared" si="27"/>
        <v>0</v>
      </c>
      <c r="BX71" s="906"/>
      <c r="BY71" s="480">
        <f t="shared" si="28"/>
        <v>0</v>
      </c>
      <c r="BZ71" s="906"/>
      <c r="CA71" s="480">
        <f t="shared" si="29"/>
        <v>0</v>
      </c>
      <c r="CB71" s="906"/>
      <c r="CC71" s="480">
        <f t="shared" si="30"/>
        <v>0</v>
      </c>
      <c r="CD71" s="906"/>
      <c r="CE71" s="480">
        <f t="shared" si="31"/>
        <v>0</v>
      </c>
      <c r="CF71" s="906"/>
      <c r="CG71" s="480">
        <f t="shared" si="32"/>
        <v>0</v>
      </c>
      <c r="CH71" s="906"/>
      <c r="CI71" s="480">
        <f t="shared" si="33"/>
        <v>0</v>
      </c>
      <c r="CJ71" s="906"/>
      <c r="CK71" s="480">
        <f t="shared" si="34"/>
        <v>0</v>
      </c>
      <c r="CL71" s="906"/>
      <c r="CM71" s="480">
        <f t="shared" si="35"/>
        <v>0</v>
      </c>
      <c r="CN71" s="906"/>
      <c r="CO71" s="480">
        <f t="shared" si="36"/>
        <v>0</v>
      </c>
      <c r="CP71" s="907"/>
      <c r="CQ71" s="480">
        <f t="shared" si="37"/>
        <v>0</v>
      </c>
      <c r="CR71" s="215"/>
      <c r="CS71" s="1">
        <f t="shared" si="38"/>
        <v>0</v>
      </c>
      <c r="CT71" s="1">
        <f t="shared" si="39"/>
        <v>0</v>
      </c>
      <c r="CU71" s="1">
        <f t="shared" si="40"/>
        <v>0</v>
      </c>
      <c r="CV71" s="1">
        <f t="shared" si="41"/>
        <v>0</v>
      </c>
      <c r="CW71" s="673">
        <f t="shared" si="42"/>
        <v>0</v>
      </c>
      <c r="CX71" s="1">
        <f t="shared" si="43"/>
        <v>0</v>
      </c>
      <c r="CY71" s="1">
        <f t="shared" si="44"/>
        <v>0</v>
      </c>
      <c r="CZ71" s="1">
        <f t="shared" si="45"/>
        <v>0</v>
      </c>
      <c r="DB71" s="1">
        <f t="shared" si="46"/>
        <v>0</v>
      </c>
      <c r="DC71" s="1">
        <f t="shared" si="47"/>
        <v>0</v>
      </c>
      <c r="DE71" s="1">
        <f t="shared" si="48"/>
        <v>0</v>
      </c>
      <c r="DF71" s="1">
        <f t="shared" si="49"/>
        <v>0</v>
      </c>
      <c r="DG71" s="1">
        <f t="shared" si="50"/>
        <v>0</v>
      </c>
      <c r="DH71" s="1">
        <f t="shared" si="51"/>
        <v>0</v>
      </c>
      <c r="DI71" s="1">
        <f t="shared" si="52"/>
        <v>0</v>
      </c>
      <c r="DJ71" s="1">
        <f t="shared" si="53"/>
        <v>0</v>
      </c>
      <c r="DK71" s="1">
        <f t="shared" si="54"/>
        <v>0</v>
      </c>
      <c r="DL71" s="1">
        <f t="shared" si="55"/>
        <v>0</v>
      </c>
      <c r="DM71" s="1">
        <f t="shared" si="56"/>
        <v>0</v>
      </c>
      <c r="DN71" s="1">
        <f t="shared" si="57"/>
        <v>0</v>
      </c>
      <c r="DO71" s="1">
        <f t="shared" si="58"/>
        <v>0</v>
      </c>
      <c r="DP71" s="1">
        <f t="shared" si="59"/>
        <v>0</v>
      </c>
      <c r="DQ71" s="1">
        <f t="shared" si="60"/>
        <v>0</v>
      </c>
      <c r="DR71" s="1">
        <f t="shared" si="61"/>
        <v>0</v>
      </c>
      <c r="DS71" s="1">
        <f t="shared" si="62"/>
        <v>0</v>
      </c>
    </row>
    <row r="72" spans="1:123" s="1" customFormat="1" ht="65.25" customHeight="1" x14ac:dyDescent="0.2">
      <c r="A72" s="1577" t="s">
        <v>1018</v>
      </c>
      <c r="B72" s="202"/>
      <c r="C72" s="267"/>
      <c r="D72" s="1262" t="s">
        <v>1009</v>
      </c>
      <c r="E72" s="684"/>
      <c r="F72" s="874"/>
      <c r="G72" s="685" t="s">
        <v>36</v>
      </c>
      <c r="H72" s="686" t="s">
        <v>188</v>
      </c>
      <c r="I72" s="1284" t="s">
        <v>1019</v>
      </c>
      <c r="J72" s="1296">
        <v>1</v>
      </c>
      <c r="K72" s="1296">
        <v>0</v>
      </c>
      <c r="L72" s="685" t="s">
        <v>876</v>
      </c>
      <c r="M72" s="691">
        <v>154.5</v>
      </c>
      <c r="N72" s="944"/>
      <c r="O72" s="944"/>
      <c r="P72" s="944"/>
      <c r="Q72" s="944"/>
      <c r="R72" s="944"/>
      <c r="S72" s="944"/>
      <c r="T72" s="944"/>
      <c r="U72" s="983"/>
      <c r="V72" s="981"/>
      <c r="W72" s="981"/>
      <c r="X72" s="981"/>
      <c r="Y72" s="952"/>
      <c r="Z72" s="983"/>
      <c r="AA72" s="952"/>
      <c r="AB72" s="1215"/>
      <c r="AC72" s="955"/>
      <c r="AD72" s="1013"/>
      <c r="AE72" s="1393"/>
      <c r="AF72" s="687">
        <f t="shared" si="15"/>
        <v>0</v>
      </c>
      <c r="AG72" s="687" t="str">
        <f t="shared" si="96"/>
        <v>No</v>
      </c>
      <c r="AH72" s="699" t="str">
        <f t="shared" si="16"/>
        <v>No</v>
      </c>
      <c r="AI72" s="688" t="str">
        <f t="shared" si="97"/>
        <v>No</v>
      </c>
      <c r="AK72" s="291">
        <f t="shared" si="63"/>
        <v>1</v>
      </c>
      <c r="AL72" s="292">
        <f t="shared" si="18"/>
        <v>0</v>
      </c>
      <c r="AM72" s="36"/>
      <c r="AN72" s="36"/>
      <c r="AO72" s="471">
        <v>1.67</v>
      </c>
      <c r="AP72" s="445">
        <f t="shared" si="19"/>
        <v>0</v>
      </c>
      <c r="AQ72" s="498"/>
      <c r="AR72" s="215">
        <f>N72*J72</f>
        <v>0</v>
      </c>
      <c r="AS72" s="215">
        <f t="shared" si="99"/>
        <v>0</v>
      </c>
      <c r="AT72" s="215">
        <f t="shared" si="100"/>
        <v>0</v>
      </c>
      <c r="AU72" s="215">
        <f t="shared" si="101"/>
        <v>0</v>
      </c>
      <c r="AV72" s="215">
        <f t="shared" si="102"/>
        <v>0</v>
      </c>
      <c r="AW72" s="215">
        <f t="shared" si="103"/>
        <v>0</v>
      </c>
      <c r="AX72" s="215">
        <f t="shared" si="78"/>
        <v>0</v>
      </c>
      <c r="AY72" s="215">
        <f t="shared" si="104"/>
        <v>0</v>
      </c>
      <c r="AZ72" s="215">
        <f t="shared" si="105"/>
        <v>0</v>
      </c>
      <c r="BA72" s="215">
        <f t="shared" si="106"/>
        <v>0</v>
      </c>
      <c r="BB72" s="215">
        <f t="shared" si="107"/>
        <v>0</v>
      </c>
      <c r="BC72" s="215">
        <f t="shared" si="108"/>
        <v>0</v>
      </c>
      <c r="BD72" s="215">
        <f t="shared" si="109"/>
        <v>0</v>
      </c>
      <c r="BE72" s="215">
        <f t="shared" si="110"/>
        <v>0</v>
      </c>
      <c r="BF72" s="215">
        <f t="shared" si="9"/>
        <v>0</v>
      </c>
      <c r="BG72" s="215">
        <f t="shared" si="10"/>
        <v>0</v>
      </c>
      <c r="BH72" s="215">
        <f t="shared" si="11"/>
        <v>0</v>
      </c>
      <c r="BI72" s="215">
        <f t="shared" si="12"/>
        <v>0</v>
      </c>
      <c r="BJ72" s="448">
        <v>1</v>
      </c>
      <c r="BK72" s="1224">
        <f t="shared" si="21"/>
        <v>0</v>
      </c>
      <c r="BL72" s="897">
        <v>5</v>
      </c>
      <c r="BM72" s="480">
        <f t="shared" si="22"/>
        <v>0</v>
      </c>
      <c r="BN72" s="897"/>
      <c r="BO72" s="480">
        <f t="shared" si="23"/>
        <v>0</v>
      </c>
      <c r="BP72" s="897"/>
      <c r="BQ72" s="480">
        <f t="shared" si="24"/>
        <v>0</v>
      </c>
      <c r="BR72" s="897"/>
      <c r="BS72" s="480">
        <f t="shared" si="25"/>
        <v>0</v>
      </c>
      <c r="BT72" s="897"/>
      <c r="BU72" s="480">
        <f t="shared" si="26"/>
        <v>0</v>
      </c>
      <c r="BV72" s="908"/>
      <c r="BW72" s="480">
        <f t="shared" si="27"/>
        <v>0</v>
      </c>
      <c r="BX72" s="906"/>
      <c r="BY72" s="480">
        <f t="shared" si="28"/>
        <v>0</v>
      </c>
      <c r="BZ72" s="906"/>
      <c r="CA72" s="480">
        <f t="shared" si="29"/>
        <v>0</v>
      </c>
      <c r="CB72" s="906"/>
      <c r="CC72" s="480">
        <f t="shared" si="30"/>
        <v>0</v>
      </c>
      <c r="CD72" s="906"/>
      <c r="CE72" s="480">
        <f t="shared" si="31"/>
        <v>0</v>
      </c>
      <c r="CF72" s="906"/>
      <c r="CG72" s="480">
        <f t="shared" si="32"/>
        <v>0</v>
      </c>
      <c r="CH72" s="906"/>
      <c r="CI72" s="480">
        <f t="shared" si="33"/>
        <v>0</v>
      </c>
      <c r="CJ72" s="906"/>
      <c r="CK72" s="480">
        <f t="shared" si="34"/>
        <v>0</v>
      </c>
      <c r="CL72" s="906"/>
      <c r="CM72" s="480">
        <f t="shared" si="35"/>
        <v>0</v>
      </c>
      <c r="CN72" s="906"/>
      <c r="CO72" s="480">
        <f t="shared" si="36"/>
        <v>0</v>
      </c>
      <c r="CP72" s="907"/>
      <c r="CQ72" s="480">
        <f t="shared" si="37"/>
        <v>0</v>
      </c>
      <c r="CR72" s="215"/>
      <c r="CS72" s="1">
        <f t="shared" si="38"/>
        <v>0</v>
      </c>
      <c r="CT72" s="1">
        <f t="shared" si="39"/>
        <v>0</v>
      </c>
      <c r="CU72" s="1">
        <f t="shared" si="40"/>
        <v>0</v>
      </c>
      <c r="CV72" s="1">
        <f t="shared" si="41"/>
        <v>0</v>
      </c>
      <c r="CW72" s="673">
        <f t="shared" si="42"/>
        <v>0</v>
      </c>
      <c r="CX72" s="1">
        <f t="shared" si="43"/>
        <v>0</v>
      </c>
      <c r="CY72" s="1">
        <f t="shared" si="44"/>
        <v>0</v>
      </c>
      <c r="CZ72" s="1">
        <f t="shared" si="45"/>
        <v>0</v>
      </c>
      <c r="DB72" s="1">
        <f t="shared" si="46"/>
        <v>0</v>
      </c>
      <c r="DC72" s="1">
        <f t="shared" si="47"/>
        <v>0</v>
      </c>
      <c r="DE72" s="1">
        <f t="shared" si="48"/>
        <v>0</v>
      </c>
      <c r="DF72" s="1">
        <f t="shared" si="49"/>
        <v>0</v>
      </c>
      <c r="DG72" s="1">
        <f t="shared" si="50"/>
        <v>0</v>
      </c>
      <c r="DH72" s="1">
        <f t="shared" si="51"/>
        <v>0</v>
      </c>
      <c r="DI72" s="1">
        <f t="shared" si="52"/>
        <v>0</v>
      </c>
      <c r="DJ72" s="1">
        <f t="shared" si="53"/>
        <v>0</v>
      </c>
      <c r="DK72" s="1">
        <f t="shared" si="54"/>
        <v>0</v>
      </c>
      <c r="DL72" s="1">
        <f t="shared" si="55"/>
        <v>0</v>
      </c>
      <c r="DM72" s="1">
        <f t="shared" si="56"/>
        <v>0</v>
      </c>
      <c r="DN72" s="1">
        <f t="shared" si="57"/>
        <v>0</v>
      </c>
      <c r="DO72" s="1">
        <f t="shared" si="58"/>
        <v>0</v>
      </c>
      <c r="DP72" s="1">
        <f t="shared" si="59"/>
        <v>0</v>
      </c>
      <c r="DQ72" s="1">
        <f t="shared" si="60"/>
        <v>0</v>
      </c>
      <c r="DR72" s="1">
        <f t="shared" si="61"/>
        <v>0</v>
      </c>
      <c r="DS72" s="1">
        <f t="shared" si="62"/>
        <v>0</v>
      </c>
    </row>
    <row r="73" spans="1:123" s="1" customFormat="1" ht="65.25" customHeight="1" x14ac:dyDescent="0.2">
      <c r="A73" s="1577"/>
      <c r="B73" s="199"/>
      <c r="C73"/>
      <c r="D73" s="1164" t="s">
        <v>1011</v>
      </c>
      <c r="E73" s="514"/>
      <c r="F73" s="550"/>
      <c r="G73" s="123" t="s">
        <v>36</v>
      </c>
      <c r="H73" s="36" t="s">
        <v>188</v>
      </c>
      <c r="I73" s="871" t="s">
        <v>1020</v>
      </c>
      <c r="J73" s="1293">
        <v>1</v>
      </c>
      <c r="K73" s="1293">
        <v>0</v>
      </c>
      <c r="L73" s="36" t="s">
        <v>876</v>
      </c>
      <c r="M73" s="640">
        <v>164.8</v>
      </c>
      <c r="N73" s="947"/>
      <c r="O73" s="947"/>
      <c r="P73" s="947"/>
      <c r="Q73" s="947"/>
      <c r="R73" s="947"/>
      <c r="S73" s="947"/>
      <c r="T73" s="947"/>
      <c r="U73" s="974"/>
      <c r="V73" s="948"/>
      <c r="W73" s="948"/>
      <c r="X73" s="948"/>
      <c r="Y73" s="973"/>
      <c r="Z73" s="974"/>
      <c r="AA73" s="973"/>
      <c r="AB73" s="1216"/>
      <c r="AC73" s="951"/>
      <c r="AD73" s="1011"/>
      <c r="AE73" s="1209"/>
      <c r="AF73" s="125">
        <f t="shared" si="15"/>
        <v>0</v>
      </c>
      <c r="AG73" s="125" t="str">
        <f t="shared" si="96"/>
        <v>No</v>
      </c>
      <c r="AH73" s="496" t="str">
        <f t="shared" si="16"/>
        <v>No</v>
      </c>
      <c r="AI73" s="126" t="str">
        <f t="shared" si="97"/>
        <v>No</v>
      </c>
      <c r="AK73" s="291">
        <f t="shared" si="63"/>
        <v>1</v>
      </c>
      <c r="AL73" s="292">
        <f t="shared" si="18"/>
        <v>0</v>
      </c>
      <c r="AM73" s="36"/>
      <c r="AN73" s="36"/>
      <c r="AO73" s="471">
        <v>2.0299999999999998</v>
      </c>
      <c r="AP73" s="445">
        <f t="shared" si="19"/>
        <v>0</v>
      </c>
      <c r="AQ73" s="498"/>
      <c r="AR73" s="215">
        <f t="shared" si="98"/>
        <v>0</v>
      </c>
      <c r="AS73" s="215">
        <f t="shared" si="99"/>
        <v>0</v>
      </c>
      <c r="AT73" s="215">
        <f t="shared" si="100"/>
        <v>0</v>
      </c>
      <c r="AU73" s="215">
        <f t="shared" si="101"/>
        <v>0</v>
      </c>
      <c r="AV73" s="215">
        <f t="shared" si="102"/>
        <v>0</v>
      </c>
      <c r="AW73" s="215">
        <f t="shared" si="103"/>
        <v>0</v>
      </c>
      <c r="AX73" s="215">
        <f t="shared" si="78"/>
        <v>0</v>
      </c>
      <c r="AY73" s="215">
        <f t="shared" si="104"/>
        <v>0</v>
      </c>
      <c r="AZ73" s="215">
        <f t="shared" si="105"/>
        <v>0</v>
      </c>
      <c r="BA73" s="215">
        <f t="shared" si="106"/>
        <v>0</v>
      </c>
      <c r="BB73" s="215">
        <f t="shared" si="107"/>
        <v>0</v>
      </c>
      <c r="BC73" s="215">
        <f t="shared" si="108"/>
        <v>0</v>
      </c>
      <c r="BD73" s="215">
        <f t="shared" si="109"/>
        <v>0</v>
      </c>
      <c r="BE73" s="215">
        <f t="shared" si="110"/>
        <v>0</v>
      </c>
      <c r="BF73" s="215">
        <f t="shared" si="9"/>
        <v>0</v>
      </c>
      <c r="BG73" s="215">
        <f t="shared" si="10"/>
        <v>0</v>
      </c>
      <c r="BH73" s="215">
        <f t="shared" si="11"/>
        <v>0</v>
      </c>
      <c r="BI73" s="215">
        <f t="shared" si="12"/>
        <v>0</v>
      </c>
      <c r="BJ73" s="448">
        <v>1</v>
      </c>
      <c r="BK73" s="1224">
        <f t="shared" si="21"/>
        <v>0</v>
      </c>
      <c r="BL73" s="897">
        <v>6</v>
      </c>
      <c r="BM73" s="480">
        <f t="shared" si="22"/>
        <v>0</v>
      </c>
      <c r="BN73" s="897"/>
      <c r="BO73" s="480">
        <f t="shared" si="23"/>
        <v>0</v>
      </c>
      <c r="BP73" s="897"/>
      <c r="BQ73" s="480">
        <f t="shared" si="24"/>
        <v>0</v>
      </c>
      <c r="BR73" s="897"/>
      <c r="BS73" s="480">
        <f t="shared" si="25"/>
        <v>0</v>
      </c>
      <c r="BT73" s="897"/>
      <c r="BU73" s="480">
        <f t="shared" si="26"/>
        <v>0</v>
      </c>
      <c r="BV73" s="908"/>
      <c r="BW73" s="480">
        <f t="shared" si="27"/>
        <v>0</v>
      </c>
      <c r="BX73" s="906"/>
      <c r="BY73" s="480">
        <f t="shared" si="28"/>
        <v>0</v>
      </c>
      <c r="BZ73" s="906"/>
      <c r="CA73" s="480">
        <f t="shared" si="29"/>
        <v>0</v>
      </c>
      <c r="CB73" s="906"/>
      <c r="CC73" s="480">
        <f t="shared" si="30"/>
        <v>0</v>
      </c>
      <c r="CD73" s="906"/>
      <c r="CE73" s="480">
        <f t="shared" si="31"/>
        <v>0</v>
      </c>
      <c r="CF73" s="906"/>
      <c r="CG73" s="480">
        <f t="shared" si="32"/>
        <v>0</v>
      </c>
      <c r="CH73" s="906"/>
      <c r="CI73" s="480">
        <f t="shared" si="33"/>
        <v>0</v>
      </c>
      <c r="CJ73" s="906"/>
      <c r="CK73" s="480">
        <f t="shared" si="34"/>
        <v>0</v>
      </c>
      <c r="CL73" s="906"/>
      <c r="CM73" s="480">
        <f t="shared" si="35"/>
        <v>0</v>
      </c>
      <c r="CN73" s="906"/>
      <c r="CO73" s="480">
        <f t="shared" si="36"/>
        <v>0</v>
      </c>
      <c r="CP73" s="907"/>
      <c r="CQ73" s="480">
        <f t="shared" si="37"/>
        <v>0</v>
      </c>
      <c r="CR73" s="215"/>
      <c r="CS73" s="1">
        <f t="shared" si="38"/>
        <v>0</v>
      </c>
      <c r="CT73" s="1">
        <f t="shared" si="39"/>
        <v>0</v>
      </c>
      <c r="CU73" s="1">
        <f t="shared" si="40"/>
        <v>0</v>
      </c>
      <c r="CV73" s="1">
        <f t="shared" si="41"/>
        <v>0</v>
      </c>
      <c r="CW73" s="673">
        <f t="shared" si="42"/>
        <v>0</v>
      </c>
      <c r="CX73" s="1">
        <f t="shared" si="43"/>
        <v>0</v>
      </c>
      <c r="CY73" s="1">
        <f t="shared" si="44"/>
        <v>0</v>
      </c>
      <c r="CZ73" s="1">
        <f t="shared" si="45"/>
        <v>0</v>
      </c>
      <c r="DB73" s="1">
        <f t="shared" si="46"/>
        <v>0</v>
      </c>
      <c r="DC73" s="1">
        <f t="shared" si="47"/>
        <v>0</v>
      </c>
      <c r="DE73" s="1">
        <f t="shared" si="48"/>
        <v>0</v>
      </c>
      <c r="DF73" s="1">
        <f t="shared" si="49"/>
        <v>0</v>
      </c>
      <c r="DG73" s="1">
        <f t="shared" si="50"/>
        <v>0</v>
      </c>
      <c r="DH73" s="1">
        <f t="shared" si="51"/>
        <v>0</v>
      </c>
      <c r="DI73" s="1">
        <f t="shared" si="52"/>
        <v>0</v>
      </c>
      <c r="DJ73" s="1">
        <f t="shared" si="53"/>
        <v>0</v>
      </c>
      <c r="DK73" s="1">
        <f t="shared" si="54"/>
        <v>0</v>
      </c>
      <c r="DL73" s="1">
        <f t="shared" si="55"/>
        <v>0</v>
      </c>
      <c r="DM73" s="1">
        <f t="shared" si="56"/>
        <v>0</v>
      </c>
      <c r="DN73" s="1">
        <f t="shared" si="57"/>
        <v>0</v>
      </c>
      <c r="DO73" s="1">
        <f t="shared" si="58"/>
        <v>0</v>
      </c>
      <c r="DP73" s="1">
        <f t="shared" si="59"/>
        <v>0</v>
      </c>
      <c r="DQ73" s="1">
        <f t="shared" si="60"/>
        <v>0</v>
      </c>
      <c r="DR73" s="1">
        <f t="shared" si="61"/>
        <v>0</v>
      </c>
      <c r="DS73" s="1">
        <f t="shared" si="62"/>
        <v>0</v>
      </c>
    </row>
    <row r="74" spans="1:123" s="1" customFormat="1" ht="65.25" customHeight="1" x14ac:dyDescent="0.2">
      <c r="A74" s="1577"/>
      <c r="B74" s="192"/>
      <c r="C74" s="2"/>
      <c r="D74" s="1261" t="s">
        <v>1013</v>
      </c>
      <c r="E74" s="689"/>
      <c r="F74" s="875"/>
      <c r="G74" s="690" t="s">
        <v>36</v>
      </c>
      <c r="H74" s="667" t="s">
        <v>184</v>
      </c>
      <c r="I74" s="1282" t="s">
        <v>1021</v>
      </c>
      <c r="J74" s="1294">
        <v>1</v>
      </c>
      <c r="K74" s="1294">
        <v>0</v>
      </c>
      <c r="L74" s="690" t="s">
        <v>876</v>
      </c>
      <c r="M74" s="693">
        <v>221.45000000000002</v>
      </c>
      <c r="N74" s="953"/>
      <c r="O74" s="953"/>
      <c r="P74" s="953"/>
      <c r="Q74" s="953"/>
      <c r="R74" s="953"/>
      <c r="S74" s="953"/>
      <c r="T74" s="953"/>
      <c r="U74" s="984"/>
      <c r="V74" s="982"/>
      <c r="W74" s="982"/>
      <c r="X74" s="982"/>
      <c r="Y74" s="954"/>
      <c r="Z74" s="984"/>
      <c r="AA74" s="954"/>
      <c r="AB74" s="1218"/>
      <c r="AC74" s="956"/>
      <c r="AD74" s="1014"/>
      <c r="AE74" s="1208"/>
      <c r="AF74" s="677">
        <f t="shared" si="15"/>
        <v>0</v>
      </c>
      <c r="AG74" s="677" t="str">
        <f t="shared" si="96"/>
        <v>No</v>
      </c>
      <c r="AH74" s="742" t="str">
        <f t="shared" si="16"/>
        <v>No</v>
      </c>
      <c r="AI74" s="876" t="str">
        <f t="shared" si="97"/>
        <v>No</v>
      </c>
      <c r="AK74" s="291">
        <f t="shared" si="63"/>
        <v>1</v>
      </c>
      <c r="AL74" s="292">
        <f t="shared" si="18"/>
        <v>0</v>
      </c>
      <c r="AM74" s="36"/>
      <c r="AN74" s="36"/>
      <c r="AO74" s="471">
        <v>3.75</v>
      </c>
      <c r="AP74" s="445">
        <f t="shared" si="19"/>
        <v>0</v>
      </c>
      <c r="AQ74" s="498"/>
      <c r="AR74" s="215">
        <f t="shared" si="98"/>
        <v>0</v>
      </c>
      <c r="AS74" s="215">
        <f t="shared" si="99"/>
        <v>0</v>
      </c>
      <c r="AT74" s="215">
        <f t="shared" si="100"/>
        <v>0</v>
      </c>
      <c r="AU74" s="215">
        <f t="shared" si="101"/>
        <v>0</v>
      </c>
      <c r="AV74" s="215">
        <f t="shared" si="102"/>
        <v>0</v>
      </c>
      <c r="AW74" s="215">
        <f t="shared" si="103"/>
        <v>0</v>
      </c>
      <c r="AX74" s="215">
        <f t="shared" si="78"/>
        <v>0</v>
      </c>
      <c r="AY74" s="215">
        <f t="shared" si="104"/>
        <v>0</v>
      </c>
      <c r="AZ74" s="215">
        <f t="shared" si="105"/>
        <v>0</v>
      </c>
      <c r="BA74" s="215">
        <f t="shared" si="106"/>
        <v>0</v>
      </c>
      <c r="BB74" s="215">
        <f t="shared" si="107"/>
        <v>0</v>
      </c>
      <c r="BC74" s="215">
        <f t="shared" si="108"/>
        <v>0</v>
      </c>
      <c r="BD74" s="215">
        <f t="shared" si="109"/>
        <v>0</v>
      </c>
      <c r="BE74" s="215">
        <f t="shared" si="110"/>
        <v>0</v>
      </c>
      <c r="BF74" s="215">
        <f t="shared" si="9"/>
        <v>0</v>
      </c>
      <c r="BG74" s="215">
        <f t="shared" si="10"/>
        <v>0</v>
      </c>
      <c r="BH74" s="215">
        <f t="shared" si="11"/>
        <v>0</v>
      </c>
      <c r="BI74" s="215">
        <f t="shared" si="12"/>
        <v>0</v>
      </c>
      <c r="BJ74" s="448">
        <v>1</v>
      </c>
      <c r="BK74" s="1224">
        <f t="shared" si="21"/>
        <v>0</v>
      </c>
      <c r="BL74" s="897">
        <v>7</v>
      </c>
      <c r="BM74" s="480">
        <f t="shared" si="22"/>
        <v>0</v>
      </c>
      <c r="BN74" s="897"/>
      <c r="BO74" s="480">
        <f t="shared" si="23"/>
        <v>0</v>
      </c>
      <c r="BP74" s="897"/>
      <c r="BQ74" s="480">
        <f t="shared" si="24"/>
        <v>0</v>
      </c>
      <c r="BR74" s="897"/>
      <c r="BS74" s="480">
        <f t="shared" si="25"/>
        <v>0</v>
      </c>
      <c r="BT74" s="897"/>
      <c r="BU74" s="480">
        <f t="shared" si="26"/>
        <v>0</v>
      </c>
      <c r="BV74" s="908"/>
      <c r="BW74" s="480">
        <f t="shared" si="27"/>
        <v>0</v>
      </c>
      <c r="BX74" s="906"/>
      <c r="BY74" s="480">
        <f t="shared" si="28"/>
        <v>0</v>
      </c>
      <c r="BZ74" s="906"/>
      <c r="CA74" s="480">
        <f t="shared" si="29"/>
        <v>0</v>
      </c>
      <c r="CB74" s="906"/>
      <c r="CC74" s="480">
        <f t="shared" si="30"/>
        <v>0</v>
      </c>
      <c r="CD74" s="906"/>
      <c r="CE74" s="480">
        <f t="shared" si="31"/>
        <v>0</v>
      </c>
      <c r="CF74" s="906"/>
      <c r="CG74" s="480">
        <f t="shared" si="32"/>
        <v>0</v>
      </c>
      <c r="CH74" s="906"/>
      <c r="CI74" s="480">
        <f t="shared" si="33"/>
        <v>0</v>
      </c>
      <c r="CJ74" s="906"/>
      <c r="CK74" s="480">
        <f t="shared" si="34"/>
        <v>0</v>
      </c>
      <c r="CL74" s="906"/>
      <c r="CM74" s="480">
        <f t="shared" si="35"/>
        <v>0</v>
      </c>
      <c r="CN74" s="906"/>
      <c r="CO74" s="480">
        <f t="shared" si="36"/>
        <v>0</v>
      </c>
      <c r="CP74" s="907"/>
      <c r="CQ74" s="480">
        <f t="shared" si="37"/>
        <v>0</v>
      </c>
      <c r="CR74" s="215"/>
      <c r="CS74" s="1">
        <f t="shared" si="38"/>
        <v>0</v>
      </c>
      <c r="CT74" s="1">
        <f t="shared" si="39"/>
        <v>0</v>
      </c>
      <c r="CU74" s="1">
        <f t="shared" si="40"/>
        <v>0</v>
      </c>
      <c r="CV74" s="1">
        <f t="shared" si="41"/>
        <v>0</v>
      </c>
      <c r="CW74" s="673">
        <f t="shared" si="42"/>
        <v>0</v>
      </c>
      <c r="CX74" s="1">
        <f t="shared" si="43"/>
        <v>0</v>
      </c>
      <c r="CY74" s="1">
        <f t="shared" si="44"/>
        <v>0</v>
      </c>
      <c r="CZ74" s="1">
        <f t="shared" si="45"/>
        <v>0</v>
      </c>
      <c r="DB74" s="1">
        <f t="shared" si="46"/>
        <v>0</v>
      </c>
      <c r="DC74" s="1">
        <f t="shared" si="47"/>
        <v>0</v>
      </c>
      <c r="DE74" s="1">
        <f t="shared" si="48"/>
        <v>0</v>
      </c>
      <c r="DF74" s="1">
        <f t="shared" si="49"/>
        <v>0</v>
      </c>
      <c r="DG74" s="1">
        <f t="shared" si="50"/>
        <v>0</v>
      </c>
      <c r="DH74" s="1">
        <f t="shared" si="51"/>
        <v>0</v>
      </c>
      <c r="DI74" s="1">
        <f t="shared" si="52"/>
        <v>0</v>
      </c>
      <c r="DJ74" s="1">
        <f t="shared" si="53"/>
        <v>0</v>
      </c>
      <c r="DK74" s="1">
        <f t="shared" si="54"/>
        <v>0</v>
      </c>
      <c r="DL74" s="1">
        <f t="shared" si="55"/>
        <v>0</v>
      </c>
      <c r="DM74" s="1">
        <f t="shared" si="56"/>
        <v>0</v>
      </c>
      <c r="DN74" s="1">
        <f t="shared" si="57"/>
        <v>0</v>
      </c>
      <c r="DO74" s="1">
        <f t="shared" si="58"/>
        <v>0</v>
      </c>
      <c r="DP74" s="1">
        <f t="shared" si="59"/>
        <v>0</v>
      </c>
      <c r="DQ74" s="1">
        <f t="shared" si="60"/>
        <v>0</v>
      </c>
      <c r="DR74" s="1">
        <f t="shared" si="61"/>
        <v>0</v>
      </c>
      <c r="DS74" s="1">
        <f t="shared" si="62"/>
        <v>0</v>
      </c>
    </row>
    <row r="75" spans="1:123" s="7" customFormat="1" ht="29" customHeight="1" x14ac:dyDescent="0.2">
      <c r="B75" s="194"/>
      <c r="C75" s="36"/>
      <c r="D75" s="1158"/>
      <c r="E75" s="462"/>
      <c r="F75" s="462"/>
      <c r="G75" s="162"/>
      <c r="I75" s="1279"/>
      <c r="J75" s="1279"/>
      <c r="K75" s="1279"/>
      <c r="L75" s="884" t="s">
        <v>1116</v>
      </c>
      <c r="N75" s="772"/>
      <c r="O75" s="988"/>
      <c r="P75" s="772"/>
      <c r="Q75" s="988"/>
      <c r="R75" s="988"/>
      <c r="S75" s="772"/>
      <c r="T75" s="988"/>
      <c r="U75" s="988"/>
      <c r="V75" s="988"/>
      <c r="W75" s="988"/>
      <c r="X75" s="988"/>
      <c r="Y75" s="988"/>
      <c r="Z75" s="988"/>
      <c r="AA75" s="988"/>
      <c r="AB75" s="1387"/>
      <c r="AC75" s="1389"/>
      <c r="AD75" s="1389"/>
      <c r="AE75" s="1389"/>
      <c r="AG75" s="393"/>
      <c r="AH75" s="497"/>
      <c r="AI75" s="497"/>
      <c r="AK75" s="291">
        <f t="shared" si="63"/>
        <v>0</v>
      </c>
      <c r="AL75" s="292">
        <f t="shared" si="18"/>
        <v>0</v>
      </c>
      <c r="AM75" s="789"/>
      <c r="AN75" s="789"/>
      <c r="AO75" s="471"/>
      <c r="AP75" s="445">
        <f t="shared" si="19"/>
        <v>0</v>
      </c>
      <c r="AQ75" s="498"/>
      <c r="AR75" s="215"/>
      <c r="AS75" s="215"/>
      <c r="AT75" s="215"/>
      <c r="AU75" s="215"/>
      <c r="AV75" s="215"/>
      <c r="AW75" s="215"/>
      <c r="AX75" s="215">
        <f t="shared" ref="AX75:AX83" si="111">T75*J75</f>
        <v>0</v>
      </c>
      <c r="AY75" s="215"/>
      <c r="AZ75" s="215"/>
      <c r="BA75" s="215"/>
      <c r="BB75" s="215"/>
      <c r="BC75" s="215"/>
      <c r="BD75" s="215"/>
      <c r="BE75" s="215"/>
      <c r="BF75" s="215">
        <f t="shared" ref="BF75:BF128" si="112">AB75*$J75</f>
        <v>0</v>
      </c>
      <c r="BG75" s="215">
        <f t="shared" ref="BG75:BG128" si="113">AC75*$J75</f>
        <v>0</v>
      </c>
      <c r="BH75" s="215">
        <f t="shared" ref="BH75:BH128" si="114">AD75*$J75</f>
        <v>0</v>
      </c>
      <c r="BI75" s="215">
        <f t="shared" ref="BI75:BI128" si="115">AE75*$J75</f>
        <v>0</v>
      </c>
      <c r="BJ75" s="923"/>
      <c r="BK75" s="1224">
        <f t="shared" si="21"/>
        <v>0</v>
      </c>
      <c r="BL75" s="894"/>
      <c r="BM75" s="480">
        <f t="shared" si="22"/>
        <v>0</v>
      </c>
      <c r="BN75" s="894"/>
      <c r="BO75" s="480">
        <f t="shared" si="23"/>
        <v>0</v>
      </c>
      <c r="BP75" s="894"/>
      <c r="BQ75" s="480">
        <f t="shared" si="24"/>
        <v>0</v>
      </c>
      <c r="BR75" s="894"/>
      <c r="BS75" s="480">
        <f t="shared" si="25"/>
        <v>0</v>
      </c>
      <c r="BT75" s="894"/>
      <c r="BU75" s="480">
        <f t="shared" si="26"/>
        <v>0</v>
      </c>
      <c r="BV75" s="906"/>
      <c r="BW75" s="480">
        <f t="shared" si="27"/>
        <v>0</v>
      </c>
      <c r="BX75" s="906"/>
      <c r="BY75" s="480">
        <f t="shared" si="28"/>
        <v>0</v>
      </c>
      <c r="BZ75" s="906"/>
      <c r="CA75" s="480">
        <f t="shared" si="29"/>
        <v>0</v>
      </c>
      <c r="CB75" s="906"/>
      <c r="CC75" s="480">
        <f t="shared" si="30"/>
        <v>0</v>
      </c>
      <c r="CD75" s="906"/>
      <c r="CE75" s="480">
        <f t="shared" si="31"/>
        <v>0</v>
      </c>
      <c r="CF75" s="906"/>
      <c r="CG75" s="480">
        <f t="shared" si="32"/>
        <v>0</v>
      </c>
      <c r="CH75" s="906"/>
      <c r="CI75" s="480">
        <f t="shared" si="33"/>
        <v>0</v>
      </c>
      <c r="CJ75" s="906"/>
      <c r="CK75" s="480">
        <f t="shared" si="34"/>
        <v>0</v>
      </c>
      <c r="CL75" s="906"/>
      <c r="CM75" s="480">
        <f t="shared" si="35"/>
        <v>0</v>
      </c>
      <c r="CN75" s="906"/>
      <c r="CO75" s="480">
        <f t="shared" si="36"/>
        <v>0</v>
      </c>
      <c r="CP75" s="907"/>
      <c r="CQ75" s="480">
        <f t="shared" si="37"/>
        <v>0</v>
      </c>
      <c r="CR75" s="1"/>
      <c r="CS75" s="1">
        <f t="shared" si="38"/>
        <v>0</v>
      </c>
      <c r="CT75" s="1">
        <f t="shared" si="39"/>
        <v>0</v>
      </c>
      <c r="CU75" s="1">
        <f t="shared" si="40"/>
        <v>0</v>
      </c>
      <c r="CV75" s="1">
        <f t="shared" si="41"/>
        <v>0</v>
      </c>
      <c r="CW75" s="673">
        <f t="shared" si="42"/>
        <v>0</v>
      </c>
      <c r="CX75" s="1">
        <f t="shared" si="43"/>
        <v>0</v>
      </c>
      <c r="CY75" s="1">
        <f t="shared" si="44"/>
        <v>0</v>
      </c>
      <c r="CZ75" s="1">
        <f t="shared" si="45"/>
        <v>0</v>
      </c>
      <c r="DA75" s="1"/>
      <c r="DB75" s="1">
        <f t="shared" si="46"/>
        <v>0</v>
      </c>
      <c r="DC75" s="1">
        <f t="shared" si="47"/>
        <v>0</v>
      </c>
      <c r="DD75" s="1"/>
      <c r="DE75" s="1">
        <f t="shared" si="48"/>
        <v>0</v>
      </c>
      <c r="DF75" s="1">
        <f t="shared" si="49"/>
        <v>0</v>
      </c>
      <c r="DG75" s="1">
        <f t="shared" si="50"/>
        <v>0</v>
      </c>
      <c r="DH75" s="1">
        <f t="shared" si="51"/>
        <v>0</v>
      </c>
      <c r="DI75" s="1">
        <f t="shared" si="52"/>
        <v>0</v>
      </c>
      <c r="DJ75" s="1">
        <f t="shared" si="53"/>
        <v>0</v>
      </c>
      <c r="DK75" s="1">
        <f t="shared" si="54"/>
        <v>0</v>
      </c>
      <c r="DL75" s="1">
        <f t="shared" si="55"/>
        <v>0</v>
      </c>
      <c r="DM75" s="1">
        <f t="shared" si="56"/>
        <v>0</v>
      </c>
      <c r="DN75" s="1">
        <f t="shared" si="57"/>
        <v>0</v>
      </c>
      <c r="DO75" s="1">
        <f t="shared" si="58"/>
        <v>0</v>
      </c>
      <c r="DP75" s="1">
        <f t="shared" si="59"/>
        <v>0</v>
      </c>
      <c r="DQ75" s="1">
        <f t="shared" si="60"/>
        <v>0</v>
      </c>
      <c r="DR75" s="1">
        <f t="shared" si="61"/>
        <v>0</v>
      </c>
      <c r="DS75" s="1">
        <f t="shared" si="62"/>
        <v>0</v>
      </c>
    </row>
    <row r="76" spans="1:123" s="1" customFormat="1" ht="65.25" customHeight="1" x14ac:dyDescent="0.2">
      <c r="B76" s="202"/>
      <c r="C76" s="111"/>
      <c r="D76" s="1262" t="s">
        <v>842</v>
      </c>
      <c r="E76" s="684"/>
      <c r="F76" s="684"/>
      <c r="G76" s="685" t="s">
        <v>1</v>
      </c>
      <c r="H76" s="686" t="s">
        <v>184</v>
      </c>
      <c r="I76" s="1284" t="s">
        <v>899</v>
      </c>
      <c r="J76" s="1296">
        <v>1</v>
      </c>
      <c r="K76" s="1296">
        <v>0</v>
      </c>
      <c r="L76" s="686" t="s">
        <v>876</v>
      </c>
      <c r="M76" s="691">
        <v>140.595</v>
      </c>
      <c r="N76" s="944"/>
      <c r="O76" s="944"/>
      <c r="P76" s="944"/>
      <c r="Q76" s="944"/>
      <c r="R76" s="944"/>
      <c r="S76" s="944"/>
      <c r="T76" s="944"/>
      <c r="U76" s="944"/>
      <c r="V76" s="983"/>
      <c r="W76" s="981"/>
      <c r="X76" s="981"/>
      <c r="Y76" s="981"/>
      <c r="Z76" s="981"/>
      <c r="AA76" s="952"/>
      <c r="AB76" s="1215"/>
      <c r="AC76" s="955"/>
      <c r="AD76" s="1013"/>
      <c r="AE76" s="1208"/>
      <c r="AF76" s="687">
        <f t="shared" si="15"/>
        <v>0</v>
      </c>
      <c r="AG76" s="687" t="str">
        <f t="shared" ref="AG76:AG83" si="116">IF(B76="New","Yes","No")</f>
        <v>No</v>
      </c>
      <c r="AH76" s="699" t="str">
        <f t="shared" si="16"/>
        <v>No</v>
      </c>
      <c r="AI76" s="688" t="str">
        <f t="shared" ref="AI76:AI83" si="117">IF(F76="P24 cat.","Yes","No")</f>
        <v>No</v>
      </c>
      <c r="AK76" s="291">
        <f t="shared" si="63"/>
        <v>1</v>
      </c>
      <c r="AL76" s="292">
        <f t="shared" si="18"/>
        <v>0</v>
      </c>
      <c r="AM76" s="36"/>
      <c r="AN76" s="36"/>
      <c r="AO76" s="471">
        <v>3.3</v>
      </c>
      <c r="AP76" s="445">
        <f t="shared" si="19"/>
        <v>0</v>
      </c>
      <c r="AQ76" s="498"/>
      <c r="AR76" s="215">
        <f t="shared" ref="AR76:AR83" si="118">N76*J76</f>
        <v>0</v>
      </c>
      <c r="AS76" s="215">
        <f t="shared" ref="AS76:AS83" si="119">O76*J76</f>
        <v>0</v>
      </c>
      <c r="AT76" s="215">
        <f t="shared" ref="AT76:AT83" si="120">P76*J76</f>
        <v>0</v>
      </c>
      <c r="AU76" s="215">
        <f t="shared" ref="AU76:AU83" si="121">Q76*J76</f>
        <v>0</v>
      </c>
      <c r="AV76" s="215">
        <f t="shared" ref="AV76:AV83" si="122">R76*J76</f>
        <v>0</v>
      </c>
      <c r="AW76" s="215">
        <f t="shared" ref="AW76:AW83" si="123">S76*J76</f>
        <v>0</v>
      </c>
      <c r="AX76" s="215">
        <f t="shared" si="111"/>
        <v>0</v>
      </c>
      <c r="AY76" s="215">
        <f t="shared" ref="AY76:AY83" si="124">U76*J76</f>
        <v>0</v>
      </c>
      <c r="AZ76" s="215">
        <f t="shared" ref="AZ76:AZ83" si="125">J76*V76</f>
        <v>0</v>
      </c>
      <c r="BA76" s="215">
        <f t="shared" ref="BA76:BA83" si="126">W76*J76</f>
        <v>0</v>
      </c>
      <c r="BB76" s="215">
        <f t="shared" ref="BB76:BB83" si="127">X76*J76</f>
        <v>0</v>
      </c>
      <c r="BC76" s="215">
        <f t="shared" ref="BC76:BC83" si="128">Y76*J76</f>
        <v>0</v>
      </c>
      <c r="BD76" s="215">
        <f t="shared" ref="BD76:BD83" si="129">Z76*J76</f>
        <v>0</v>
      </c>
      <c r="BE76" s="215">
        <f t="shared" ref="BE76:BE83" si="130">AA76*J76</f>
        <v>0</v>
      </c>
      <c r="BF76" s="215">
        <f t="shared" si="112"/>
        <v>0</v>
      </c>
      <c r="BG76" s="215">
        <f t="shared" si="113"/>
        <v>0</v>
      </c>
      <c r="BH76" s="215">
        <f t="shared" si="114"/>
        <v>0</v>
      </c>
      <c r="BI76" s="215">
        <f t="shared" si="115"/>
        <v>0</v>
      </c>
      <c r="BJ76" s="448">
        <v>1</v>
      </c>
      <c r="BK76" s="1224">
        <f t="shared" si="21"/>
        <v>0</v>
      </c>
      <c r="BL76" s="897">
        <v>6</v>
      </c>
      <c r="BM76" s="480">
        <f t="shared" si="22"/>
        <v>0</v>
      </c>
      <c r="BN76" s="897"/>
      <c r="BO76" s="480">
        <f t="shared" si="23"/>
        <v>0</v>
      </c>
      <c r="BP76" s="897"/>
      <c r="BQ76" s="480">
        <f t="shared" si="24"/>
        <v>0</v>
      </c>
      <c r="BR76" s="897"/>
      <c r="BS76" s="480">
        <f t="shared" si="25"/>
        <v>0</v>
      </c>
      <c r="BT76" s="897"/>
      <c r="BU76" s="480">
        <f t="shared" si="26"/>
        <v>0</v>
      </c>
      <c r="BV76" s="908"/>
      <c r="BW76" s="480">
        <f t="shared" si="27"/>
        <v>0</v>
      </c>
      <c r="BX76" s="906"/>
      <c r="BY76" s="480">
        <f t="shared" si="28"/>
        <v>0</v>
      </c>
      <c r="BZ76" s="906"/>
      <c r="CA76" s="480">
        <f t="shared" si="29"/>
        <v>0</v>
      </c>
      <c r="CB76" s="906"/>
      <c r="CC76" s="480">
        <f t="shared" si="30"/>
        <v>0</v>
      </c>
      <c r="CD76" s="906"/>
      <c r="CE76" s="480">
        <f t="shared" si="31"/>
        <v>0</v>
      </c>
      <c r="CF76" s="906"/>
      <c r="CG76" s="480">
        <f t="shared" si="32"/>
        <v>0</v>
      </c>
      <c r="CH76" s="906"/>
      <c r="CI76" s="480">
        <f t="shared" si="33"/>
        <v>0</v>
      </c>
      <c r="CJ76" s="906"/>
      <c r="CK76" s="480">
        <f t="shared" si="34"/>
        <v>0</v>
      </c>
      <c r="CL76" s="906"/>
      <c r="CM76" s="480">
        <f t="shared" si="35"/>
        <v>0</v>
      </c>
      <c r="CN76" s="906"/>
      <c r="CO76" s="480">
        <f t="shared" si="36"/>
        <v>0</v>
      </c>
      <c r="CP76" s="907"/>
      <c r="CQ76" s="480">
        <f t="shared" si="37"/>
        <v>0</v>
      </c>
      <c r="CR76" s="215"/>
      <c r="CS76" s="1">
        <f t="shared" si="38"/>
        <v>0</v>
      </c>
      <c r="CT76" s="1">
        <f t="shared" si="39"/>
        <v>0</v>
      </c>
      <c r="CU76" s="1">
        <f t="shared" si="40"/>
        <v>0</v>
      </c>
      <c r="CV76" s="1">
        <f t="shared" si="41"/>
        <v>0</v>
      </c>
      <c r="CW76" s="673">
        <f t="shared" si="42"/>
        <v>0</v>
      </c>
      <c r="CX76" s="1">
        <f t="shared" si="43"/>
        <v>0</v>
      </c>
      <c r="CY76" s="1">
        <f t="shared" si="44"/>
        <v>0</v>
      </c>
      <c r="CZ76" s="1">
        <f t="shared" si="45"/>
        <v>0</v>
      </c>
      <c r="DB76" s="1">
        <f t="shared" si="46"/>
        <v>0</v>
      </c>
      <c r="DC76" s="1">
        <f t="shared" si="47"/>
        <v>0</v>
      </c>
      <c r="DE76" s="1">
        <f t="shared" si="48"/>
        <v>0</v>
      </c>
      <c r="DF76" s="1">
        <f t="shared" si="49"/>
        <v>0</v>
      </c>
      <c r="DG76" s="1">
        <f t="shared" si="50"/>
        <v>0</v>
      </c>
      <c r="DH76" s="1">
        <f t="shared" si="51"/>
        <v>0</v>
      </c>
      <c r="DI76" s="1">
        <f t="shared" si="52"/>
        <v>0</v>
      </c>
      <c r="DJ76" s="1">
        <f t="shared" si="53"/>
        <v>0</v>
      </c>
      <c r="DK76" s="1">
        <f t="shared" si="54"/>
        <v>0</v>
      </c>
      <c r="DL76" s="1">
        <f t="shared" si="55"/>
        <v>0</v>
      </c>
      <c r="DM76" s="1">
        <f t="shared" si="56"/>
        <v>0</v>
      </c>
      <c r="DN76" s="1">
        <f t="shared" si="57"/>
        <v>0</v>
      </c>
      <c r="DO76" s="1">
        <f t="shared" si="58"/>
        <v>0</v>
      </c>
      <c r="DP76" s="1">
        <f t="shared" si="59"/>
        <v>0</v>
      </c>
      <c r="DQ76" s="1">
        <f t="shared" si="60"/>
        <v>0</v>
      </c>
      <c r="DR76" s="1">
        <f t="shared" si="61"/>
        <v>0</v>
      </c>
      <c r="DS76" s="1">
        <f t="shared" si="62"/>
        <v>0</v>
      </c>
    </row>
    <row r="77" spans="1:123" s="1" customFormat="1" ht="65.25" customHeight="1" x14ac:dyDescent="0.2">
      <c r="B77" s="199"/>
      <c r="D77" s="1260" t="s">
        <v>843</v>
      </c>
      <c r="E77" s="679" t="s">
        <v>71</v>
      </c>
      <c r="F77" s="679"/>
      <c r="G77" s="680" t="s">
        <v>1</v>
      </c>
      <c r="H77" s="681" t="s">
        <v>184</v>
      </c>
      <c r="I77" s="1281" t="s">
        <v>899</v>
      </c>
      <c r="J77" s="1292">
        <v>1</v>
      </c>
      <c r="K77" s="1292">
        <v>0</v>
      </c>
      <c r="L77" s="681" t="s">
        <v>876</v>
      </c>
      <c r="M77" s="692">
        <v>194.67000000000002</v>
      </c>
      <c r="N77" s="946"/>
      <c r="O77" s="946"/>
      <c r="P77" s="946"/>
      <c r="Q77" s="946"/>
      <c r="R77" s="946"/>
      <c r="S77" s="946"/>
      <c r="T77" s="946"/>
      <c r="U77" s="946"/>
      <c r="V77" s="979"/>
      <c r="W77" s="977"/>
      <c r="X77" s="977"/>
      <c r="Y77" s="977"/>
      <c r="Z77" s="977"/>
      <c r="AA77" s="976"/>
      <c r="AB77" s="1217"/>
      <c r="AC77" s="950"/>
      <c r="AD77" s="1010"/>
      <c r="AE77" s="1208"/>
      <c r="AF77" s="683">
        <f t="shared" ref="AF77:AF130" si="131">SUM(N77:AE77)*M77</f>
        <v>0</v>
      </c>
      <c r="AG77" s="683" t="str">
        <f t="shared" si="116"/>
        <v>No</v>
      </c>
      <c r="AH77" s="696" t="str">
        <f t="shared" ref="AH77:AH130" si="132">IF(SUM(N77:AE77)&gt;0,"Yes","No")</f>
        <v>No</v>
      </c>
      <c r="AI77" s="678" t="str">
        <f t="shared" si="117"/>
        <v>No</v>
      </c>
      <c r="AK77" s="291">
        <f t="shared" ref="AK77:AK130" si="133">BJ77</f>
        <v>1</v>
      </c>
      <c r="AL77" s="292">
        <f t="shared" ref="AL77:AL130" si="134">SUM(N77:AE77)*AK77</f>
        <v>0</v>
      </c>
      <c r="AM77" s="36"/>
      <c r="AN77" s="36"/>
      <c r="AO77" s="471">
        <v>3.3</v>
      </c>
      <c r="AP77" s="445">
        <f t="shared" ref="AP77:AP130" si="135">SUM(N77:AE77)*AO77</f>
        <v>0</v>
      </c>
      <c r="AQ77" s="498"/>
      <c r="AR77" s="215">
        <f t="shared" si="118"/>
        <v>0</v>
      </c>
      <c r="AS77" s="215">
        <f t="shared" si="119"/>
        <v>0</v>
      </c>
      <c r="AT77" s="215">
        <f t="shared" si="120"/>
        <v>0</v>
      </c>
      <c r="AU77" s="215">
        <f t="shared" si="121"/>
        <v>0</v>
      </c>
      <c r="AV77" s="215">
        <f t="shared" si="122"/>
        <v>0</v>
      </c>
      <c r="AW77" s="215">
        <f t="shared" si="123"/>
        <v>0</v>
      </c>
      <c r="AX77" s="215">
        <f t="shared" si="111"/>
        <v>0</v>
      </c>
      <c r="AY77" s="215">
        <f t="shared" si="124"/>
        <v>0</v>
      </c>
      <c r="AZ77" s="215">
        <f t="shared" si="125"/>
        <v>0</v>
      </c>
      <c r="BA77" s="215">
        <f t="shared" si="126"/>
        <v>0</v>
      </c>
      <c r="BB77" s="215">
        <f t="shared" si="127"/>
        <v>0</v>
      </c>
      <c r="BC77" s="215">
        <f t="shared" si="128"/>
        <v>0</v>
      </c>
      <c r="BD77" s="215">
        <f t="shared" si="129"/>
        <v>0</v>
      </c>
      <c r="BE77" s="215">
        <f t="shared" si="130"/>
        <v>0</v>
      </c>
      <c r="BF77" s="215">
        <f t="shared" si="112"/>
        <v>0</v>
      </c>
      <c r="BG77" s="215">
        <f t="shared" si="113"/>
        <v>0</v>
      </c>
      <c r="BH77" s="215">
        <f t="shared" si="114"/>
        <v>0</v>
      </c>
      <c r="BI77" s="215">
        <f t="shared" si="115"/>
        <v>0</v>
      </c>
      <c r="BJ77" s="448">
        <v>1</v>
      </c>
      <c r="BK77" s="1224">
        <f t="shared" ref="BK77:BK130" si="136">SUM(BM77+BO77+BQ77+BS77+BU77)</f>
        <v>0</v>
      </c>
      <c r="BL77" s="897">
        <v>6</v>
      </c>
      <c r="BM77" s="480">
        <f t="shared" ref="BM77:BM130" si="137">SUM(N77:AE77)*BL77</f>
        <v>0</v>
      </c>
      <c r="BN77" s="897"/>
      <c r="BO77" s="480">
        <f t="shared" ref="BO77:BO130" si="138">SUM(N77:AE77)*BN77</f>
        <v>0</v>
      </c>
      <c r="BP77" s="897"/>
      <c r="BQ77" s="480">
        <f t="shared" ref="BQ77:BQ130" si="139">SUM(N77:AE77)*BP77</f>
        <v>0</v>
      </c>
      <c r="BR77" s="897"/>
      <c r="BS77" s="480">
        <f t="shared" ref="BS77:BS130" si="140">SUM(N77:AE77)*BR77</f>
        <v>0</v>
      </c>
      <c r="BT77" s="897"/>
      <c r="BU77" s="480">
        <f t="shared" ref="BU77:BU130" si="141">SUM(N77:AE77)*BT77</f>
        <v>0</v>
      </c>
      <c r="BV77" s="908"/>
      <c r="BW77" s="480">
        <f t="shared" ref="BW77:BW130" si="142">SUM(N77:AE77)*BV77</f>
        <v>0</v>
      </c>
      <c r="BX77" s="906"/>
      <c r="BY77" s="480">
        <f t="shared" ref="BY77:BY130" si="143">SUM(N77:AE77)*BX77</f>
        <v>0</v>
      </c>
      <c r="BZ77" s="906"/>
      <c r="CA77" s="480">
        <f t="shared" ref="CA77:CA130" si="144">SUM(N77:AE77)*BZ77</f>
        <v>0</v>
      </c>
      <c r="CB77" s="906"/>
      <c r="CC77" s="480">
        <f t="shared" ref="CC77:CC130" si="145">SUM(N77:AE77)*CB77</f>
        <v>0</v>
      </c>
      <c r="CD77" s="906"/>
      <c r="CE77" s="480">
        <f t="shared" ref="CE77:CE130" si="146">SUM(N77:AE77)*CD77</f>
        <v>0</v>
      </c>
      <c r="CF77" s="906"/>
      <c r="CG77" s="480">
        <f t="shared" ref="CG77:CG130" si="147">SUM(N77:AE77)*CF77</f>
        <v>0</v>
      </c>
      <c r="CH77" s="906"/>
      <c r="CI77" s="480">
        <f t="shared" ref="CI77:CI130" si="148">SUM(N77:AE77)*CH77</f>
        <v>0</v>
      </c>
      <c r="CJ77" s="906"/>
      <c r="CK77" s="480">
        <f t="shared" ref="CK77:CK130" si="149">SUM(N77:AE77)*CJ77</f>
        <v>0</v>
      </c>
      <c r="CL77" s="906"/>
      <c r="CM77" s="480">
        <f t="shared" ref="CM77:CM130" si="150">SUM(N77:AE77)*CL77</f>
        <v>0</v>
      </c>
      <c r="CN77" s="906"/>
      <c r="CO77" s="480">
        <f t="shared" ref="CO77:CO130" si="151">SUM(N77:AE77)*CN77</f>
        <v>0</v>
      </c>
      <c r="CP77" s="907"/>
      <c r="CQ77" s="480">
        <f t="shared" ref="CQ77:CQ130" si="152">SUM(N77:AE77)*CP77</f>
        <v>0</v>
      </c>
      <c r="CR77" s="215"/>
      <c r="CS77" s="1">
        <f t="shared" ref="CS77:CS130" si="153">IF(H77="XS",IF(SUM(AR77:BI77)&gt;0,SUM(AR77:BI77),0),0)</f>
        <v>0</v>
      </c>
      <c r="CT77" s="1">
        <f t="shared" ref="CT77:CT130" si="154">IF(H77="S",IF(SUM(AR77:BI77)&gt;0,SUM(AR77:BI77),0),0)</f>
        <v>0</v>
      </c>
      <c r="CU77" s="1">
        <f t="shared" ref="CU77:CU130" si="155">IF(H77="M",IF(SUM(AR77:BI77)&gt;0,SUM(AR77:BI77),0),0)</f>
        <v>0</v>
      </c>
      <c r="CV77" s="1">
        <f t="shared" ref="CV77:CV130" si="156">IF(H77="L",IF(SUM(AR77:BI77)&gt;0,SUM(AR77:BI77),0),0)</f>
        <v>0</v>
      </c>
      <c r="CW77" s="673">
        <f t="shared" ref="CW77:CW130" si="157">IF(H77="XL",IF(SUM(AR77:BI77)&gt;0,SUM(AR77:BI77),0),0)</f>
        <v>0</v>
      </c>
      <c r="CX77" s="1">
        <f t="shared" ref="CX77:CX130" si="158">IF(H77="2XL",IF(SUM(AR77:BI77)&gt;0,SUM(AR77:BI77),0),0)</f>
        <v>0</v>
      </c>
      <c r="CY77" s="1">
        <f t="shared" ref="CY77:CY130" si="159">IF(H77="3XL",IF(SUM(AR77:BI77)&gt;0,SUM(AR77:BI77),0),0)</f>
        <v>0</v>
      </c>
      <c r="CZ77" s="1">
        <f t="shared" ref="CZ77:CZ130" si="160">IF(H77="various",IF(SUM(AR77:BI77)&gt;0,SUM(AR77:BI77),0),0)</f>
        <v>0</v>
      </c>
      <c r="DB77" s="1">
        <f t="shared" ref="DB77:DB130" si="161">IF(E77="",IF(SUM(AR77:BI77)&gt;0,SUM(AR77:BI77),0),0)</f>
        <v>0</v>
      </c>
      <c r="DC77" s="1">
        <f t="shared" ref="DC77:DC130" si="162">IF(E77="Dual Tex.",IF(SUM(AR77:BI77)&gt;0,SUM(AR77:BI77),0),0)</f>
        <v>0</v>
      </c>
      <c r="DE77" s="1">
        <f t="shared" ref="DE77:DE130" si="163">IF(G77="sloper",IF(SUM(AR77:BI77)&gt;0,SUM(AR77:BI77),0),0)</f>
        <v>0</v>
      </c>
      <c r="DF77" s="1">
        <f t="shared" ref="DF77:DF130" si="164">IF(G77="footholds",IF(SUM(AR77:BI77)&gt;0,SUM(AR77:BI77),0),0)</f>
        <v>0</v>
      </c>
      <c r="DG77" s="1">
        <f t="shared" ref="DG77:DG130" si="165">IF(G77="micros",IF(SUM(AR77:BI77)&gt;0,SUM(AR77:BI77),0),0)</f>
        <v>0</v>
      </c>
      <c r="DH77" s="1">
        <f t="shared" ref="DH77:DH130" si="166">IF(G77="jug",IF(SUM(AR77:BI77)&gt;0,SUM(AR77:BI77),0),0)</f>
        <v>0</v>
      </c>
      <c r="DI77" s="1">
        <f t="shared" ref="DI77:DI130" si="167">IF(G77="ledge",IF(SUM(AR77:BI77)&gt;0,SUM(AR77:BI77),0),0)</f>
        <v>0</v>
      </c>
      <c r="DJ77" s="1">
        <f t="shared" ref="DJ77:DJ130" si="168">IF(G77="edge",IF(SUM(AR77:BI77)&gt;0,SUM(AR77:BI77),0),0)</f>
        <v>0</v>
      </c>
      <c r="DK77" s="1">
        <f t="shared" ref="DK77:DK130" si="169">IF(G77="crimp",IF(SUM(AR77:BI77)&gt;0,SUM(AR77:BI77),0),0)</f>
        <v>0</v>
      </c>
      <c r="DL77" s="1">
        <f t="shared" ref="DL77:DL130" si="170">IF(G77="incut",IF(SUM(AR77:BI77)&gt;0,SUM(AR77:BI77),0),0)</f>
        <v>0</v>
      </c>
      <c r="DM77" s="1">
        <f t="shared" ref="DM77:DM130" si="171">IF(G77="dish",IF(SUM(AR77:BI77)&gt;0,SUM(AR77:BI77),0),0)</f>
        <v>0</v>
      </c>
      <c r="DN77" s="1">
        <f t="shared" ref="DN77:DN130" si="172">IF(G77="pinch",IF(SUM(AR77:BI77)&gt;0,SUM(AR77:BI77),0),0)</f>
        <v>0</v>
      </c>
      <c r="DO77" s="1">
        <f t="shared" ref="DO77:DO130" si="173">IF(G77="pocket",IF(SUM(AR77:BI77)&gt;0,SUM(AR77:BI77),0),0)</f>
        <v>0</v>
      </c>
      <c r="DP77" s="1">
        <f t="shared" ref="DP77:DP130" si="174">IF(G77="insert",IF(SUM(AR77:BI77)&gt;0,SUM(AR77:BI77),0),0)</f>
        <v>0</v>
      </c>
      <c r="DQ77" s="1">
        <f t="shared" ref="DQ77:DQ130" si="175">IF(G77="feature",IF(SUM(AR77:BI77)&gt;0,SUM(AR77:BI77),0),0)</f>
        <v>0</v>
      </c>
      <c r="DR77" s="1">
        <f t="shared" ref="DR77:DR130" si="176">IF(G77="scoop",IF(SUM(AR77:BI77)&gt;0,SUM(AR77:BI77),0),0)</f>
        <v>0</v>
      </c>
      <c r="DS77" s="1">
        <f t="shared" ref="DS77:DS130" si="177">IF(G77="various",IF(SUM(AR77:BI77)&gt;0,SUM(AR77:BI77),0),0)</f>
        <v>0</v>
      </c>
    </row>
    <row r="78" spans="1:123" s="36" customFormat="1" ht="65.25" customHeight="1" x14ac:dyDescent="0.2">
      <c r="A78" s="1"/>
      <c r="B78" s="199"/>
      <c r="D78" s="1164" t="s">
        <v>844</v>
      </c>
      <c r="E78" s="514"/>
      <c r="F78" s="514"/>
      <c r="G78" s="123" t="s">
        <v>1</v>
      </c>
      <c r="H78" s="36" t="s">
        <v>132</v>
      </c>
      <c r="I78" s="871" t="s">
        <v>903</v>
      </c>
      <c r="J78" s="1293">
        <v>5</v>
      </c>
      <c r="K78" s="1293">
        <v>0</v>
      </c>
      <c r="L78" s="36" t="s">
        <v>876</v>
      </c>
      <c r="M78" s="640">
        <v>529.93500000000006</v>
      </c>
      <c r="N78" s="947"/>
      <c r="O78" s="947"/>
      <c r="P78" s="947"/>
      <c r="Q78" s="947"/>
      <c r="R78" s="947"/>
      <c r="S78" s="947"/>
      <c r="T78" s="947"/>
      <c r="U78" s="947"/>
      <c r="V78" s="974"/>
      <c r="W78" s="948"/>
      <c r="X78" s="948"/>
      <c r="Y78" s="948"/>
      <c r="Z78" s="948"/>
      <c r="AA78" s="973"/>
      <c r="AB78" s="1216"/>
      <c r="AC78" s="951"/>
      <c r="AD78" s="1011"/>
      <c r="AE78" s="1209"/>
      <c r="AF78" s="125">
        <f t="shared" si="131"/>
        <v>0</v>
      </c>
      <c r="AG78" s="125" t="str">
        <f t="shared" si="116"/>
        <v>No</v>
      </c>
      <c r="AH78" s="496" t="str">
        <f t="shared" si="132"/>
        <v>No</v>
      </c>
      <c r="AI78" s="126" t="str">
        <f t="shared" si="117"/>
        <v>No</v>
      </c>
      <c r="AJ78" s="1"/>
      <c r="AK78" s="291">
        <f t="shared" si="133"/>
        <v>5</v>
      </c>
      <c r="AL78" s="292">
        <f t="shared" si="134"/>
        <v>0</v>
      </c>
      <c r="AO78" s="471">
        <v>4.75</v>
      </c>
      <c r="AP78" s="445">
        <f t="shared" si="135"/>
        <v>0</v>
      </c>
      <c r="AQ78" s="498"/>
      <c r="AR78" s="215">
        <f t="shared" si="118"/>
        <v>0</v>
      </c>
      <c r="AS78" s="215">
        <f t="shared" si="119"/>
        <v>0</v>
      </c>
      <c r="AT78" s="215">
        <f t="shared" si="120"/>
        <v>0</v>
      </c>
      <c r="AU78" s="215">
        <f t="shared" si="121"/>
        <v>0</v>
      </c>
      <c r="AV78" s="215">
        <f t="shared" si="122"/>
        <v>0</v>
      </c>
      <c r="AW78" s="215">
        <f t="shared" si="123"/>
        <v>0</v>
      </c>
      <c r="AX78" s="215">
        <f t="shared" si="111"/>
        <v>0</v>
      </c>
      <c r="AY78" s="215">
        <f t="shared" si="124"/>
        <v>0</v>
      </c>
      <c r="AZ78" s="215">
        <f t="shared" si="125"/>
        <v>0</v>
      </c>
      <c r="BA78" s="215">
        <f t="shared" si="126"/>
        <v>0</v>
      </c>
      <c r="BB78" s="215">
        <f t="shared" si="127"/>
        <v>0</v>
      </c>
      <c r="BC78" s="215">
        <f t="shared" si="128"/>
        <v>0</v>
      </c>
      <c r="BD78" s="215">
        <f t="shared" si="129"/>
        <v>0</v>
      </c>
      <c r="BE78" s="215">
        <f t="shared" si="130"/>
        <v>0</v>
      </c>
      <c r="BF78" s="215">
        <f t="shared" si="112"/>
        <v>0</v>
      </c>
      <c r="BG78" s="215">
        <f t="shared" si="113"/>
        <v>0</v>
      </c>
      <c r="BH78" s="215">
        <f t="shared" si="114"/>
        <v>0</v>
      </c>
      <c r="BI78" s="215">
        <f t="shared" si="115"/>
        <v>0</v>
      </c>
      <c r="BJ78" s="448">
        <v>5</v>
      </c>
      <c r="BK78" s="1224">
        <f t="shared" si="136"/>
        <v>0</v>
      </c>
      <c r="BL78" s="897">
        <v>21</v>
      </c>
      <c r="BM78" s="480">
        <f t="shared" si="137"/>
        <v>0</v>
      </c>
      <c r="BN78" s="897"/>
      <c r="BO78" s="480">
        <f t="shared" si="138"/>
        <v>0</v>
      </c>
      <c r="BP78" s="897"/>
      <c r="BQ78" s="480">
        <f t="shared" si="139"/>
        <v>0</v>
      </c>
      <c r="BR78" s="897"/>
      <c r="BS78" s="480">
        <f t="shared" si="140"/>
        <v>0</v>
      </c>
      <c r="BT78" s="897"/>
      <c r="BU78" s="480">
        <f t="shared" si="141"/>
        <v>0</v>
      </c>
      <c r="BV78" s="908"/>
      <c r="BW78" s="480">
        <f t="shared" si="142"/>
        <v>0</v>
      </c>
      <c r="BX78" s="906"/>
      <c r="BY78" s="480">
        <f t="shared" si="143"/>
        <v>0</v>
      </c>
      <c r="BZ78" s="906"/>
      <c r="CA78" s="480">
        <f t="shared" si="144"/>
        <v>0</v>
      </c>
      <c r="CB78" s="906"/>
      <c r="CC78" s="480">
        <f t="shared" si="145"/>
        <v>0</v>
      </c>
      <c r="CD78" s="906"/>
      <c r="CE78" s="480">
        <f t="shared" si="146"/>
        <v>0</v>
      </c>
      <c r="CF78" s="906"/>
      <c r="CG78" s="480">
        <f t="shared" si="147"/>
        <v>0</v>
      </c>
      <c r="CH78" s="906"/>
      <c r="CI78" s="480">
        <f t="shared" si="148"/>
        <v>0</v>
      </c>
      <c r="CJ78" s="906"/>
      <c r="CK78" s="480">
        <f t="shared" si="149"/>
        <v>0</v>
      </c>
      <c r="CL78" s="906"/>
      <c r="CM78" s="480">
        <f t="shared" si="150"/>
        <v>0</v>
      </c>
      <c r="CN78" s="906"/>
      <c r="CO78" s="480">
        <f t="shared" si="151"/>
        <v>0</v>
      </c>
      <c r="CP78" s="907"/>
      <c r="CQ78" s="480">
        <f t="shared" si="152"/>
        <v>0</v>
      </c>
      <c r="CR78" s="215"/>
      <c r="CS78" s="1">
        <f t="shared" si="153"/>
        <v>0</v>
      </c>
      <c r="CT78" s="1">
        <f t="shared" si="154"/>
        <v>0</v>
      </c>
      <c r="CU78" s="1">
        <f t="shared" si="155"/>
        <v>0</v>
      </c>
      <c r="CV78" s="1">
        <f t="shared" si="156"/>
        <v>0</v>
      </c>
      <c r="CW78" s="673">
        <f t="shared" si="157"/>
        <v>0</v>
      </c>
      <c r="CX78" s="1">
        <f t="shared" si="158"/>
        <v>0</v>
      </c>
      <c r="CY78" s="1">
        <f t="shared" si="159"/>
        <v>0</v>
      </c>
      <c r="CZ78" s="1">
        <f t="shared" si="160"/>
        <v>0</v>
      </c>
      <c r="DA78" s="1"/>
      <c r="DB78" s="1">
        <f t="shared" si="161"/>
        <v>0</v>
      </c>
      <c r="DC78" s="1">
        <f t="shared" si="162"/>
        <v>0</v>
      </c>
      <c r="DD78" s="1"/>
      <c r="DE78" s="1">
        <f t="shared" si="163"/>
        <v>0</v>
      </c>
      <c r="DF78" s="1">
        <f t="shared" si="164"/>
        <v>0</v>
      </c>
      <c r="DG78" s="1">
        <f t="shared" si="165"/>
        <v>0</v>
      </c>
      <c r="DH78" s="1">
        <f t="shared" si="166"/>
        <v>0</v>
      </c>
      <c r="DI78" s="1">
        <f t="shared" si="167"/>
        <v>0</v>
      </c>
      <c r="DJ78" s="1">
        <f t="shared" si="168"/>
        <v>0</v>
      </c>
      <c r="DK78" s="1">
        <f t="shared" si="169"/>
        <v>0</v>
      </c>
      <c r="DL78" s="1">
        <f t="shared" si="170"/>
        <v>0</v>
      </c>
      <c r="DM78" s="1">
        <f t="shared" si="171"/>
        <v>0</v>
      </c>
      <c r="DN78" s="1">
        <f t="shared" si="172"/>
        <v>0</v>
      </c>
      <c r="DO78" s="1">
        <f t="shared" si="173"/>
        <v>0</v>
      </c>
      <c r="DP78" s="1">
        <f t="shared" si="174"/>
        <v>0</v>
      </c>
      <c r="DQ78" s="1">
        <f t="shared" si="175"/>
        <v>0</v>
      </c>
      <c r="DR78" s="1">
        <f t="shared" si="176"/>
        <v>0</v>
      </c>
      <c r="DS78" s="1">
        <f t="shared" si="177"/>
        <v>0</v>
      </c>
    </row>
    <row r="79" spans="1:123" s="1" customFormat="1" ht="65.25" customHeight="1" x14ac:dyDescent="0.2">
      <c r="B79" s="199"/>
      <c r="D79" s="1164" t="s">
        <v>845</v>
      </c>
      <c r="E79" s="514" t="s">
        <v>71</v>
      </c>
      <c r="F79" s="514"/>
      <c r="G79" s="123" t="s">
        <v>1</v>
      </c>
      <c r="H79" s="36" t="s">
        <v>132</v>
      </c>
      <c r="I79" s="871" t="s">
        <v>903</v>
      </c>
      <c r="J79" s="1293">
        <v>5</v>
      </c>
      <c r="K79" s="1293">
        <v>0</v>
      </c>
      <c r="L79" s="36" t="s">
        <v>876</v>
      </c>
      <c r="M79" s="640">
        <v>638.08500000000004</v>
      </c>
      <c r="N79" s="947"/>
      <c r="O79" s="947"/>
      <c r="P79" s="947"/>
      <c r="Q79" s="947"/>
      <c r="R79" s="947"/>
      <c r="S79" s="947"/>
      <c r="T79" s="947"/>
      <c r="U79" s="947"/>
      <c r="V79" s="974"/>
      <c r="W79" s="948"/>
      <c r="X79" s="948"/>
      <c r="Y79" s="948"/>
      <c r="Z79" s="948"/>
      <c r="AA79" s="973"/>
      <c r="AB79" s="1219"/>
      <c r="AC79" s="957"/>
      <c r="AD79" s="1199"/>
      <c r="AE79" s="1210"/>
      <c r="AF79" s="125">
        <f t="shared" si="131"/>
        <v>0</v>
      </c>
      <c r="AG79" s="145" t="str">
        <f t="shared" si="116"/>
        <v>No</v>
      </c>
      <c r="AH79" s="191" t="str">
        <f t="shared" si="132"/>
        <v>No</v>
      </c>
      <c r="AI79" s="126" t="str">
        <f t="shared" si="117"/>
        <v>No</v>
      </c>
      <c r="AK79" s="291">
        <f t="shared" si="133"/>
        <v>5</v>
      </c>
      <c r="AL79" s="292">
        <f t="shared" si="134"/>
        <v>0</v>
      </c>
      <c r="AM79" s="36"/>
      <c r="AN79" s="36"/>
      <c r="AO79" s="471">
        <v>4.75</v>
      </c>
      <c r="AP79" s="445">
        <f t="shared" si="135"/>
        <v>0</v>
      </c>
      <c r="AQ79" s="498"/>
      <c r="AR79" s="215">
        <f t="shared" si="118"/>
        <v>0</v>
      </c>
      <c r="AS79" s="215">
        <f t="shared" si="119"/>
        <v>0</v>
      </c>
      <c r="AT79" s="215">
        <f t="shared" si="120"/>
        <v>0</v>
      </c>
      <c r="AU79" s="215">
        <f t="shared" si="121"/>
        <v>0</v>
      </c>
      <c r="AV79" s="215">
        <f t="shared" si="122"/>
        <v>0</v>
      </c>
      <c r="AW79" s="215">
        <f t="shared" si="123"/>
        <v>0</v>
      </c>
      <c r="AX79" s="215">
        <f t="shared" si="111"/>
        <v>0</v>
      </c>
      <c r="AY79" s="215">
        <f t="shared" si="124"/>
        <v>0</v>
      </c>
      <c r="AZ79" s="215">
        <f t="shared" si="125"/>
        <v>0</v>
      </c>
      <c r="BA79" s="215">
        <f t="shared" si="126"/>
        <v>0</v>
      </c>
      <c r="BB79" s="215">
        <f t="shared" si="127"/>
        <v>0</v>
      </c>
      <c r="BC79" s="215">
        <f t="shared" si="128"/>
        <v>0</v>
      </c>
      <c r="BD79" s="215">
        <f t="shared" si="129"/>
        <v>0</v>
      </c>
      <c r="BE79" s="215">
        <f t="shared" si="130"/>
        <v>0</v>
      </c>
      <c r="BF79" s="215">
        <f t="shared" si="112"/>
        <v>0</v>
      </c>
      <c r="BG79" s="215">
        <f t="shared" si="113"/>
        <v>0</v>
      </c>
      <c r="BH79" s="215">
        <f t="shared" si="114"/>
        <v>0</v>
      </c>
      <c r="BI79" s="215">
        <f t="shared" si="115"/>
        <v>0</v>
      </c>
      <c r="BJ79" s="448">
        <v>5</v>
      </c>
      <c r="BK79" s="1224">
        <f t="shared" si="136"/>
        <v>0</v>
      </c>
      <c r="BL79" s="897">
        <v>21</v>
      </c>
      <c r="BM79" s="480">
        <f t="shared" si="137"/>
        <v>0</v>
      </c>
      <c r="BN79" s="897"/>
      <c r="BO79" s="480">
        <f t="shared" si="138"/>
        <v>0</v>
      </c>
      <c r="BP79" s="897"/>
      <c r="BQ79" s="480">
        <f t="shared" si="139"/>
        <v>0</v>
      </c>
      <c r="BR79" s="897"/>
      <c r="BS79" s="480">
        <f t="shared" si="140"/>
        <v>0</v>
      </c>
      <c r="BT79" s="897"/>
      <c r="BU79" s="480">
        <f t="shared" si="141"/>
        <v>0</v>
      </c>
      <c r="BV79" s="908"/>
      <c r="BW79" s="480">
        <f t="shared" si="142"/>
        <v>0</v>
      </c>
      <c r="BX79" s="906"/>
      <c r="BY79" s="480">
        <f t="shared" si="143"/>
        <v>0</v>
      </c>
      <c r="BZ79" s="906"/>
      <c r="CA79" s="480">
        <f t="shared" si="144"/>
        <v>0</v>
      </c>
      <c r="CB79" s="906"/>
      <c r="CC79" s="480">
        <f t="shared" si="145"/>
        <v>0</v>
      </c>
      <c r="CD79" s="906"/>
      <c r="CE79" s="480">
        <f t="shared" si="146"/>
        <v>0</v>
      </c>
      <c r="CF79" s="906"/>
      <c r="CG79" s="480">
        <f t="shared" si="147"/>
        <v>0</v>
      </c>
      <c r="CH79" s="906"/>
      <c r="CI79" s="480">
        <f t="shared" si="148"/>
        <v>0</v>
      </c>
      <c r="CJ79" s="906"/>
      <c r="CK79" s="480">
        <f t="shared" si="149"/>
        <v>0</v>
      </c>
      <c r="CL79" s="906"/>
      <c r="CM79" s="480">
        <f t="shared" si="150"/>
        <v>0</v>
      </c>
      <c r="CN79" s="906"/>
      <c r="CO79" s="480">
        <f t="shared" si="151"/>
        <v>0</v>
      </c>
      <c r="CP79" s="907"/>
      <c r="CQ79" s="480">
        <f t="shared" si="152"/>
        <v>0</v>
      </c>
      <c r="CR79" s="215"/>
      <c r="CS79" s="1">
        <f t="shared" si="153"/>
        <v>0</v>
      </c>
      <c r="CT79" s="1">
        <f t="shared" si="154"/>
        <v>0</v>
      </c>
      <c r="CU79" s="1">
        <f t="shared" si="155"/>
        <v>0</v>
      </c>
      <c r="CV79" s="1">
        <f t="shared" si="156"/>
        <v>0</v>
      </c>
      <c r="CW79" s="673">
        <f t="shared" si="157"/>
        <v>0</v>
      </c>
      <c r="CX79" s="1">
        <f t="shared" si="158"/>
        <v>0</v>
      </c>
      <c r="CY79" s="1">
        <f t="shared" si="159"/>
        <v>0</v>
      </c>
      <c r="CZ79" s="1">
        <f t="shared" si="160"/>
        <v>0</v>
      </c>
      <c r="DB79" s="1">
        <f t="shared" si="161"/>
        <v>0</v>
      </c>
      <c r="DC79" s="1">
        <f t="shared" si="162"/>
        <v>0</v>
      </c>
      <c r="DE79" s="1">
        <f t="shared" si="163"/>
        <v>0</v>
      </c>
      <c r="DF79" s="1">
        <f t="shared" si="164"/>
        <v>0</v>
      </c>
      <c r="DG79" s="1">
        <f t="shared" si="165"/>
        <v>0</v>
      </c>
      <c r="DH79" s="1">
        <f t="shared" si="166"/>
        <v>0</v>
      </c>
      <c r="DI79" s="1">
        <f t="shared" si="167"/>
        <v>0</v>
      </c>
      <c r="DJ79" s="1">
        <f t="shared" si="168"/>
        <v>0</v>
      </c>
      <c r="DK79" s="1">
        <f t="shared" si="169"/>
        <v>0</v>
      </c>
      <c r="DL79" s="1">
        <f t="shared" si="170"/>
        <v>0</v>
      </c>
      <c r="DM79" s="1">
        <f t="shared" si="171"/>
        <v>0</v>
      </c>
      <c r="DN79" s="1">
        <f t="shared" si="172"/>
        <v>0</v>
      </c>
      <c r="DO79" s="1">
        <f t="shared" si="173"/>
        <v>0</v>
      </c>
      <c r="DP79" s="1">
        <f t="shared" si="174"/>
        <v>0</v>
      </c>
      <c r="DQ79" s="1">
        <f t="shared" si="175"/>
        <v>0</v>
      </c>
      <c r="DR79" s="1">
        <f t="shared" si="176"/>
        <v>0</v>
      </c>
      <c r="DS79" s="1">
        <f t="shared" si="177"/>
        <v>0</v>
      </c>
    </row>
    <row r="80" spans="1:123" s="1" customFormat="1" ht="65.25" customHeight="1" x14ac:dyDescent="0.2">
      <c r="B80" s="199"/>
      <c r="D80" s="1260" t="s">
        <v>846</v>
      </c>
      <c r="E80" s="679"/>
      <c r="F80" s="679"/>
      <c r="G80" s="680" t="s">
        <v>1</v>
      </c>
      <c r="H80" s="681" t="s">
        <v>184</v>
      </c>
      <c r="I80" s="1281" t="s">
        <v>900</v>
      </c>
      <c r="J80" s="1292">
        <v>1</v>
      </c>
      <c r="K80" s="1292">
        <v>0</v>
      </c>
      <c r="L80" s="680" t="s">
        <v>879</v>
      </c>
      <c r="M80" s="692">
        <v>140.595</v>
      </c>
      <c r="N80" s="946"/>
      <c r="O80" s="946"/>
      <c r="P80" s="946"/>
      <c r="Q80" s="946"/>
      <c r="R80" s="946"/>
      <c r="S80" s="946"/>
      <c r="T80" s="946"/>
      <c r="U80" s="946"/>
      <c r="V80" s="979"/>
      <c r="W80" s="977"/>
      <c r="X80" s="977"/>
      <c r="Y80" s="977"/>
      <c r="Z80" s="977"/>
      <c r="AA80" s="976"/>
      <c r="AB80" s="1217"/>
      <c r="AC80" s="950"/>
      <c r="AD80" s="1010"/>
      <c r="AE80" s="1208"/>
      <c r="AF80" s="683">
        <f t="shared" si="131"/>
        <v>0</v>
      </c>
      <c r="AG80" s="683" t="str">
        <f t="shared" si="116"/>
        <v>No</v>
      </c>
      <c r="AH80" s="696" t="str">
        <f t="shared" si="132"/>
        <v>No</v>
      </c>
      <c r="AI80" s="678" t="str">
        <f t="shared" si="117"/>
        <v>No</v>
      </c>
      <c r="AK80" s="291">
        <f t="shared" si="133"/>
        <v>1</v>
      </c>
      <c r="AL80" s="292">
        <f t="shared" si="134"/>
        <v>0</v>
      </c>
      <c r="AM80" s="36"/>
      <c r="AN80" s="36"/>
      <c r="AO80" s="471">
        <v>2.6</v>
      </c>
      <c r="AP80" s="445">
        <f t="shared" si="135"/>
        <v>0</v>
      </c>
      <c r="AQ80" s="498"/>
      <c r="AR80" s="215">
        <f t="shared" si="118"/>
        <v>0</v>
      </c>
      <c r="AS80" s="215">
        <f t="shared" si="119"/>
        <v>0</v>
      </c>
      <c r="AT80" s="215">
        <f t="shared" si="120"/>
        <v>0</v>
      </c>
      <c r="AU80" s="215">
        <f t="shared" si="121"/>
        <v>0</v>
      </c>
      <c r="AV80" s="215">
        <f t="shared" si="122"/>
        <v>0</v>
      </c>
      <c r="AW80" s="215">
        <f t="shared" si="123"/>
        <v>0</v>
      </c>
      <c r="AX80" s="215">
        <f t="shared" si="111"/>
        <v>0</v>
      </c>
      <c r="AY80" s="215">
        <f t="shared" si="124"/>
        <v>0</v>
      </c>
      <c r="AZ80" s="215">
        <f t="shared" si="125"/>
        <v>0</v>
      </c>
      <c r="BA80" s="215">
        <f t="shared" si="126"/>
        <v>0</v>
      </c>
      <c r="BB80" s="215">
        <f t="shared" si="127"/>
        <v>0</v>
      </c>
      <c r="BC80" s="215">
        <f t="shared" si="128"/>
        <v>0</v>
      </c>
      <c r="BD80" s="215">
        <f t="shared" si="129"/>
        <v>0</v>
      </c>
      <c r="BE80" s="215">
        <f t="shared" si="130"/>
        <v>0</v>
      </c>
      <c r="BF80" s="215">
        <f t="shared" si="112"/>
        <v>0</v>
      </c>
      <c r="BG80" s="215">
        <f t="shared" si="113"/>
        <v>0</v>
      </c>
      <c r="BH80" s="215">
        <f t="shared" si="114"/>
        <v>0</v>
      </c>
      <c r="BI80" s="215">
        <f t="shared" si="115"/>
        <v>0</v>
      </c>
      <c r="BJ80" s="448">
        <v>1</v>
      </c>
      <c r="BK80" s="1224">
        <f t="shared" si="136"/>
        <v>0</v>
      </c>
      <c r="BL80" s="897">
        <v>5</v>
      </c>
      <c r="BM80" s="480">
        <f t="shared" si="137"/>
        <v>0</v>
      </c>
      <c r="BN80" s="897"/>
      <c r="BO80" s="480">
        <f t="shared" si="138"/>
        <v>0</v>
      </c>
      <c r="BP80" s="897"/>
      <c r="BQ80" s="480">
        <f t="shared" si="139"/>
        <v>0</v>
      </c>
      <c r="BR80" s="897"/>
      <c r="BS80" s="480">
        <f t="shared" si="140"/>
        <v>0</v>
      </c>
      <c r="BT80" s="897"/>
      <c r="BU80" s="480">
        <f t="shared" si="141"/>
        <v>0</v>
      </c>
      <c r="BV80" s="908"/>
      <c r="BW80" s="480">
        <f t="shared" si="142"/>
        <v>0</v>
      </c>
      <c r="BX80" s="906"/>
      <c r="BY80" s="480">
        <f t="shared" si="143"/>
        <v>0</v>
      </c>
      <c r="BZ80" s="906"/>
      <c r="CA80" s="480">
        <f t="shared" si="144"/>
        <v>0</v>
      </c>
      <c r="CB80" s="906"/>
      <c r="CC80" s="480">
        <f t="shared" si="145"/>
        <v>0</v>
      </c>
      <c r="CD80" s="906"/>
      <c r="CE80" s="480">
        <f t="shared" si="146"/>
        <v>0</v>
      </c>
      <c r="CF80" s="906"/>
      <c r="CG80" s="480">
        <f t="shared" si="147"/>
        <v>0</v>
      </c>
      <c r="CH80" s="906"/>
      <c r="CI80" s="480">
        <f t="shared" si="148"/>
        <v>0</v>
      </c>
      <c r="CJ80" s="906"/>
      <c r="CK80" s="480">
        <f t="shared" si="149"/>
        <v>0</v>
      </c>
      <c r="CL80" s="906"/>
      <c r="CM80" s="480">
        <f t="shared" si="150"/>
        <v>0</v>
      </c>
      <c r="CN80" s="906"/>
      <c r="CO80" s="480">
        <f t="shared" si="151"/>
        <v>0</v>
      </c>
      <c r="CP80" s="907"/>
      <c r="CQ80" s="480">
        <f t="shared" si="152"/>
        <v>0</v>
      </c>
      <c r="CR80" s="215"/>
      <c r="CS80" s="1">
        <f t="shared" si="153"/>
        <v>0</v>
      </c>
      <c r="CT80" s="1">
        <f t="shared" si="154"/>
        <v>0</v>
      </c>
      <c r="CU80" s="1">
        <f t="shared" si="155"/>
        <v>0</v>
      </c>
      <c r="CV80" s="1">
        <f t="shared" si="156"/>
        <v>0</v>
      </c>
      <c r="CW80" s="673">
        <f t="shared" si="157"/>
        <v>0</v>
      </c>
      <c r="CX80" s="1">
        <f t="shared" si="158"/>
        <v>0</v>
      </c>
      <c r="CY80" s="1">
        <f t="shared" si="159"/>
        <v>0</v>
      </c>
      <c r="CZ80" s="1">
        <f t="shared" si="160"/>
        <v>0</v>
      </c>
      <c r="DB80" s="1">
        <f t="shared" si="161"/>
        <v>0</v>
      </c>
      <c r="DC80" s="1">
        <f t="shared" si="162"/>
        <v>0</v>
      </c>
      <c r="DE80" s="1">
        <f t="shared" si="163"/>
        <v>0</v>
      </c>
      <c r="DF80" s="1">
        <f t="shared" si="164"/>
        <v>0</v>
      </c>
      <c r="DG80" s="1">
        <f t="shared" si="165"/>
        <v>0</v>
      </c>
      <c r="DH80" s="1">
        <f t="shared" si="166"/>
        <v>0</v>
      </c>
      <c r="DI80" s="1">
        <f t="shared" si="167"/>
        <v>0</v>
      </c>
      <c r="DJ80" s="1">
        <f t="shared" si="168"/>
        <v>0</v>
      </c>
      <c r="DK80" s="1">
        <f t="shared" si="169"/>
        <v>0</v>
      </c>
      <c r="DL80" s="1">
        <f t="shared" si="170"/>
        <v>0</v>
      </c>
      <c r="DM80" s="1">
        <f t="shared" si="171"/>
        <v>0</v>
      </c>
      <c r="DN80" s="1">
        <f t="shared" si="172"/>
        <v>0</v>
      </c>
      <c r="DO80" s="1">
        <f t="shared" si="173"/>
        <v>0</v>
      </c>
      <c r="DP80" s="1">
        <f t="shared" si="174"/>
        <v>0</v>
      </c>
      <c r="DQ80" s="1">
        <f t="shared" si="175"/>
        <v>0</v>
      </c>
      <c r="DR80" s="1">
        <f t="shared" si="176"/>
        <v>0</v>
      </c>
      <c r="DS80" s="1">
        <f t="shared" si="177"/>
        <v>0</v>
      </c>
    </row>
    <row r="81" spans="1:123" s="36" customFormat="1" ht="65.25" customHeight="1" x14ac:dyDescent="0.2">
      <c r="A81" s="1"/>
      <c r="B81" s="199"/>
      <c r="D81" s="1260" t="s">
        <v>847</v>
      </c>
      <c r="E81" s="679" t="s">
        <v>71</v>
      </c>
      <c r="F81" s="679"/>
      <c r="G81" s="680" t="s">
        <v>1</v>
      </c>
      <c r="H81" s="681" t="s">
        <v>184</v>
      </c>
      <c r="I81" s="1281" t="s">
        <v>900</v>
      </c>
      <c r="J81" s="1292">
        <v>1</v>
      </c>
      <c r="K81" s="1292">
        <v>0</v>
      </c>
      <c r="L81" s="681" t="s">
        <v>876</v>
      </c>
      <c r="M81" s="692">
        <v>194.67000000000002</v>
      </c>
      <c r="N81" s="946"/>
      <c r="O81" s="946"/>
      <c r="P81" s="946"/>
      <c r="Q81" s="946"/>
      <c r="R81" s="946"/>
      <c r="S81" s="946"/>
      <c r="T81" s="946"/>
      <c r="U81" s="946"/>
      <c r="V81" s="979"/>
      <c r="W81" s="977"/>
      <c r="X81" s="977"/>
      <c r="Y81" s="977"/>
      <c r="Z81" s="977"/>
      <c r="AA81" s="976"/>
      <c r="AB81" s="1217"/>
      <c r="AC81" s="950"/>
      <c r="AD81" s="1010"/>
      <c r="AE81" s="1208"/>
      <c r="AF81" s="683">
        <f t="shared" si="131"/>
        <v>0</v>
      </c>
      <c r="AG81" s="683" t="str">
        <f t="shared" si="116"/>
        <v>No</v>
      </c>
      <c r="AH81" s="696" t="str">
        <f t="shared" si="132"/>
        <v>No</v>
      </c>
      <c r="AI81" s="678" t="str">
        <f t="shared" si="117"/>
        <v>No</v>
      </c>
      <c r="AJ81" s="1"/>
      <c r="AK81" s="291">
        <f t="shared" si="133"/>
        <v>1</v>
      </c>
      <c r="AL81" s="292">
        <f t="shared" si="134"/>
        <v>0</v>
      </c>
      <c r="AO81" s="471">
        <v>2.6</v>
      </c>
      <c r="AP81" s="445">
        <f t="shared" si="135"/>
        <v>0</v>
      </c>
      <c r="AQ81" s="498"/>
      <c r="AR81" s="215">
        <f t="shared" si="118"/>
        <v>0</v>
      </c>
      <c r="AS81" s="215">
        <f t="shared" si="119"/>
        <v>0</v>
      </c>
      <c r="AT81" s="215">
        <f t="shared" si="120"/>
        <v>0</v>
      </c>
      <c r="AU81" s="215">
        <f t="shared" si="121"/>
        <v>0</v>
      </c>
      <c r="AV81" s="215">
        <f t="shared" si="122"/>
        <v>0</v>
      </c>
      <c r="AW81" s="215">
        <f t="shared" si="123"/>
        <v>0</v>
      </c>
      <c r="AX81" s="215">
        <f t="shared" si="111"/>
        <v>0</v>
      </c>
      <c r="AY81" s="215">
        <f t="shared" si="124"/>
        <v>0</v>
      </c>
      <c r="AZ81" s="215">
        <f t="shared" si="125"/>
        <v>0</v>
      </c>
      <c r="BA81" s="215">
        <f t="shared" si="126"/>
        <v>0</v>
      </c>
      <c r="BB81" s="215">
        <f t="shared" si="127"/>
        <v>0</v>
      </c>
      <c r="BC81" s="215">
        <f t="shared" si="128"/>
        <v>0</v>
      </c>
      <c r="BD81" s="215">
        <f t="shared" si="129"/>
        <v>0</v>
      </c>
      <c r="BE81" s="215">
        <f t="shared" si="130"/>
        <v>0</v>
      </c>
      <c r="BF81" s="215">
        <f t="shared" si="112"/>
        <v>0</v>
      </c>
      <c r="BG81" s="215">
        <f t="shared" si="113"/>
        <v>0</v>
      </c>
      <c r="BH81" s="215">
        <f t="shared" si="114"/>
        <v>0</v>
      </c>
      <c r="BI81" s="215">
        <f t="shared" si="115"/>
        <v>0</v>
      </c>
      <c r="BJ81" s="448">
        <v>1</v>
      </c>
      <c r="BK81" s="1224">
        <f t="shared" si="136"/>
        <v>0</v>
      </c>
      <c r="BL81" s="897">
        <v>5</v>
      </c>
      <c r="BM81" s="480">
        <f t="shared" si="137"/>
        <v>0</v>
      </c>
      <c r="BN81" s="897"/>
      <c r="BO81" s="480">
        <f t="shared" si="138"/>
        <v>0</v>
      </c>
      <c r="BP81" s="897"/>
      <c r="BQ81" s="480">
        <f t="shared" si="139"/>
        <v>0</v>
      </c>
      <c r="BR81" s="897"/>
      <c r="BS81" s="480">
        <f t="shared" si="140"/>
        <v>0</v>
      </c>
      <c r="BT81" s="897"/>
      <c r="BU81" s="480">
        <f t="shared" si="141"/>
        <v>0</v>
      </c>
      <c r="BV81" s="908"/>
      <c r="BW81" s="480">
        <f t="shared" si="142"/>
        <v>0</v>
      </c>
      <c r="BX81" s="906"/>
      <c r="BY81" s="480">
        <f t="shared" si="143"/>
        <v>0</v>
      </c>
      <c r="BZ81" s="906"/>
      <c r="CA81" s="480">
        <f t="shared" si="144"/>
        <v>0</v>
      </c>
      <c r="CB81" s="906"/>
      <c r="CC81" s="480">
        <f t="shared" si="145"/>
        <v>0</v>
      </c>
      <c r="CD81" s="906"/>
      <c r="CE81" s="480">
        <f t="shared" si="146"/>
        <v>0</v>
      </c>
      <c r="CF81" s="906"/>
      <c r="CG81" s="480">
        <f t="shared" si="147"/>
        <v>0</v>
      </c>
      <c r="CH81" s="906"/>
      <c r="CI81" s="480">
        <f t="shared" si="148"/>
        <v>0</v>
      </c>
      <c r="CJ81" s="906"/>
      <c r="CK81" s="480">
        <f t="shared" si="149"/>
        <v>0</v>
      </c>
      <c r="CL81" s="906"/>
      <c r="CM81" s="480">
        <f t="shared" si="150"/>
        <v>0</v>
      </c>
      <c r="CN81" s="906"/>
      <c r="CO81" s="480">
        <f t="shared" si="151"/>
        <v>0</v>
      </c>
      <c r="CP81" s="907"/>
      <c r="CQ81" s="480">
        <f t="shared" si="152"/>
        <v>0</v>
      </c>
      <c r="CR81" s="215"/>
      <c r="CS81" s="1">
        <f t="shared" si="153"/>
        <v>0</v>
      </c>
      <c r="CT81" s="1">
        <f t="shared" si="154"/>
        <v>0</v>
      </c>
      <c r="CU81" s="1">
        <f t="shared" si="155"/>
        <v>0</v>
      </c>
      <c r="CV81" s="1">
        <f t="shared" si="156"/>
        <v>0</v>
      </c>
      <c r="CW81" s="673">
        <f t="shared" si="157"/>
        <v>0</v>
      </c>
      <c r="CX81" s="1">
        <f t="shared" si="158"/>
        <v>0</v>
      </c>
      <c r="CY81" s="1">
        <f t="shared" si="159"/>
        <v>0</v>
      </c>
      <c r="CZ81" s="1">
        <f t="shared" si="160"/>
        <v>0</v>
      </c>
      <c r="DA81" s="1"/>
      <c r="DB81" s="1">
        <f t="shared" si="161"/>
        <v>0</v>
      </c>
      <c r="DC81" s="1">
        <f t="shared" si="162"/>
        <v>0</v>
      </c>
      <c r="DD81" s="1"/>
      <c r="DE81" s="1">
        <f t="shared" si="163"/>
        <v>0</v>
      </c>
      <c r="DF81" s="1">
        <f t="shared" si="164"/>
        <v>0</v>
      </c>
      <c r="DG81" s="1">
        <f t="shared" si="165"/>
        <v>0</v>
      </c>
      <c r="DH81" s="1">
        <f t="shared" si="166"/>
        <v>0</v>
      </c>
      <c r="DI81" s="1">
        <f t="shared" si="167"/>
        <v>0</v>
      </c>
      <c r="DJ81" s="1">
        <f t="shared" si="168"/>
        <v>0</v>
      </c>
      <c r="DK81" s="1">
        <f t="shared" si="169"/>
        <v>0</v>
      </c>
      <c r="DL81" s="1">
        <f t="shared" si="170"/>
        <v>0</v>
      </c>
      <c r="DM81" s="1">
        <f t="shared" si="171"/>
        <v>0</v>
      </c>
      <c r="DN81" s="1">
        <f t="shared" si="172"/>
        <v>0</v>
      </c>
      <c r="DO81" s="1">
        <f t="shared" si="173"/>
        <v>0</v>
      </c>
      <c r="DP81" s="1">
        <f t="shared" si="174"/>
        <v>0</v>
      </c>
      <c r="DQ81" s="1">
        <f t="shared" si="175"/>
        <v>0</v>
      </c>
      <c r="DR81" s="1">
        <f t="shared" si="176"/>
        <v>0</v>
      </c>
      <c r="DS81" s="1">
        <f t="shared" si="177"/>
        <v>0</v>
      </c>
    </row>
    <row r="82" spans="1:123" s="1" customFormat="1" ht="65.25" customHeight="1" x14ac:dyDescent="0.2">
      <c r="B82" s="199"/>
      <c r="D82" s="1164" t="s">
        <v>848</v>
      </c>
      <c r="E82" s="514"/>
      <c r="F82" s="514"/>
      <c r="G82" s="123" t="s">
        <v>1</v>
      </c>
      <c r="H82" s="36" t="s">
        <v>132</v>
      </c>
      <c r="I82" s="871" t="s">
        <v>901</v>
      </c>
      <c r="J82" s="1293">
        <v>5</v>
      </c>
      <c r="K82" s="1293">
        <v>0</v>
      </c>
      <c r="L82" s="123" t="s">
        <v>879</v>
      </c>
      <c r="M82" s="640">
        <v>529.93500000000006</v>
      </c>
      <c r="N82" s="947"/>
      <c r="O82" s="947"/>
      <c r="P82" s="947"/>
      <c r="Q82" s="947"/>
      <c r="R82" s="947"/>
      <c r="S82" s="947"/>
      <c r="T82" s="947"/>
      <c r="U82" s="947"/>
      <c r="V82" s="974"/>
      <c r="W82" s="948"/>
      <c r="X82" s="948"/>
      <c r="Y82" s="948"/>
      <c r="Z82" s="948"/>
      <c r="AA82" s="973"/>
      <c r="AB82" s="1219"/>
      <c r="AC82" s="957"/>
      <c r="AD82" s="1199"/>
      <c r="AE82" s="1210"/>
      <c r="AF82" s="125">
        <f t="shared" si="131"/>
        <v>0</v>
      </c>
      <c r="AG82" s="145" t="str">
        <f t="shared" si="116"/>
        <v>No</v>
      </c>
      <c r="AH82" s="191" t="str">
        <f t="shared" si="132"/>
        <v>No</v>
      </c>
      <c r="AI82" s="126" t="str">
        <f t="shared" si="117"/>
        <v>No</v>
      </c>
      <c r="AK82" s="291">
        <f t="shared" si="133"/>
        <v>5</v>
      </c>
      <c r="AL82" s="292">
        <f t="shared" si="134"/>
        <v>0</v>
      </c>
      <c r="AM82" s="36"/>
      <c r="AN82" s="36"/>
      <c r="AO82" s="471">
        <v>4.05</v>
      </c>
      <c r="AP82" s="445">
        <f t="shared" si="135"/>
        <v>0</v>
      </c>
      <c r="AQ82" s="498"/>
      <c r="AR82" s="215">
        <f t="shared" si="118"/>
        <v>0</v>
      </c>
      <c r="AS82" s="215">
        <f t="shared" si="119"/>
        <v>0</v>
      </c>
      <c r="AT82" s="215">
        <f t="shared" si="120"/>
        <v>0</v>
      </c>
      <c r="AU82" s="215">
        <f t="shared" si="121"/>
        <v>0</v>
      </c>
      <c r="AV82" s="215">
        <f t="shared" si="122"/>
        <v>0</v>
      </c>
      <c r="AW82" s="215">
        <f t="shared" si="123"/>
        <v>0</v>
      </c>
      <c r="AX82" s="215">
        <f t="shared" si="111"/>
        <v>0</v>
      </c>
      <c r="AY82" s="215">
        <f t="shared" si="124"/>
        <v>0</v>
      </c>
      <c r="AZ82" s="215">
        <f t="shared" si="125"/>
        <v>0</v>
      </c>
      <c r="BA82" s="215">
        <f t="shared" si="126"/>
        <v>0</v>
      </c>
      <c r="BB82" s="215">
        <f t="shared" si="127"/>
        <v>0</v>
      </c>
      <c r="BC82" s="215">
        <f t="shared" si="128"/>
        <v>0</v>
      </c>
      <c r="BD82" s="215">
        <f t="shared" si="129"/>
        <v>0</v>
      </c>
      <c r="BE82" s="215">
        <f t="shared" si="130"/>
        <v>0</v>
      </c>
      <c r="BF82" s="215">
        <f t="shared" si="112"/>
        <v>0</v>
      </c>
      <c r="BG82" s="215">
        <f t="shared" si="113"/>
        <v>0</v>
      </c>
      <c r="BH82" s="215">
        <f t="shared" si="114"/>
        <v>0</v>
      </c>
      <c r="BI82" s="215">
        <f t="shared" si="115"/>
        <v>0</v>
      </c>
      <c r="BJ82" s="448">
        <v>5</v>
      </c>
      <c r="BK82" s="1224">
        <f t="shared" si="136"/>
        <v>0</v>
      </c>
      <c r="BL82" s="897">
        <v>21</v>
      </c>
      <c r="BM82" s="480">
        <f t="shared" si="137"/>
        <v>0</v>
      </c>
      <c r="BN82" s="897"/>
      <c r="BO82" s="480">
        <f t="shared" si="138"/>
        <v>0</v>
      </c>
      <c r="BP82" s="897"/>
      <c r="BQ82" s="480">
        <f t="shared" si="139"/>
        <v>0</v>
      </c>
      <c r="BR82" s="897"/>
      <c r="BS82" s="480">
        <f t="shared" si="140"/>
        <v>0</v>
      </c>
      <c r="BT82" s="897"/>
      <c r="BU82" s="480">
        <f t="shared" si="141"/>
        <v>0</v>
      </c>
      <c r="BV82" s="908"/>
      <c r="BW82" s="480">
        <f t="shared" si="142"/>
        <v>0</v>
      </c>
      <c r="BX82" s="906"/>
      <c r="BY82" s="480">
        <f t="shared" si="143"/>
        <v>0</v>
      </c>
      <c r="BZ82" s="906"/>
      <c r="CA82" s="480">
        <f t="shared" si="144"/>
        <v>0</v>
      </c>
      <c r="CB82" s="906"/>
      <c r="CC82" s="480">
        <f t="shared" si="145"/>
        <v>0</v>
      </c>
      <c r="CD82" s="906"/>
      <c r="CE82" s="480">
        <f t="shared" si="146"/>
        <v>0</v>
      </c>
      <c r="CF82" s="906"/>
      <c r="CG82" s="480">
        <f t="shared" si="147"/>
        <v>0</v>
      </c>
      <c r="CH82" s="906"/>
      <c r="CI82" s="480">
        <f t="shared" si="148"/>
        <v>0</v>
      </c>
      <c r="CJ82" s="906"/>
      <c r="CK82" s="480">
        <f t="shared" si="149"/>
        <v>0</v>
      </c>
      <c r="CL82" s="906"/>
      <c r="CM82" s="480">
        <f t="shared" si="150"/>
        <v>0</v>
      </c>
      <c r="CN82" s="906"/>
      <c r="CO82" s="480">
        <f t="shared" si="151"/>
        <v>0</v>
      </c>
      <c r="CP82" s="907"/>
      <c r="CQ82" s="480">
        <f t="shared" si="152"/>
        <v>0</v>
      </c>
      <c r="CR82" s="215"/>
      <c r="CS82" s="1">
        <f t="shared" si="153"/>
        <v>0</v>
      </c>
      <c r="CT82" s="1">
        <f t="shared" si="154"/>
        <v>0</v>
      </c>
      <c r="CU82" s="1">
        <f t="shared" si="155"/>
        <v>0</v>
      </c>
      <c r="CV82" s="1">
        <f t="shared" si="156"/>
        <v>0</v>
      </c>
      <c r="CW82" s="673">
        <f t="shared" si="157"/>
        <v>0</v>
      </c>
      <c r="CX82" s="1">
        <f t="shared" si="158"/>
        <v>0</v>
      </c>
      <c r="CY82" s="1">
        <f t="shared" si="159"/>
        <v>0</v>
      </c>
      <c r="CZ82" s="1">
        <f t="shared" si="160"/>
        <v>0</v>
      </c>
      <c r="DB82" s="1">
        <f t="shared" si="161"/>
        <v>0</v>
      </c>
      <c r="DC82" s="1">
        <f t="shared" si="162"/>
        <v>0</v>
      </c>
      <c r="DE82" s="1">
        <f t="shared" si="163"/>
        <v>0</v>
      </c>
      <c r="DF82" s="1">
        <f t="shared" si="164"/>
        <v>0</v>
      </c>
      <c r="DG82" s="1">
        <f t="shared" si="165"/>
        <v>0</v>
      </c>
      <c r="DH82" s="1">
        <f t="shared" si="166"/>
        <v>0</v>
      </c>
      <c r="DI82" s="1">
        <f t="shared" si="167"/>
        <v>0</v>
      </c>
      <c r="DJ82" s="1">
        <f t="shared" si="168"/>
        <v>0</v>
      </c>
      <c r="DK82" s="1">
        <f t="shared" si="169"/>
        <v>0</v>
      </c>
      <c r="DL82" s="1">
        <f t="shared" si="170"/>
        <v>0</v>
      </c>
      <c r="DM82" s="1">
        <f t="shared" si="171"/>
        <v>0</v>
      </c>
      <c r="DN82" s="1">
        <f t="shared" si="172"/>
        <v>0</v>
      </c>
      <c r="DO82" s="1">
        <f t="shared" si="173"/>
        <v>0</v>
      </c>
      <c r="DP82" s="1">
        <f t="shared" si="174"/>
        <v>0</v>
      </c>
      <c r="DQ82" s="1">
        <f t="shared" si="175"/>
        <v>0</v>
      </c>
      <c r="DR82" s="1">
        <f t="shared" si="176"/>
        <v>0</v>
      </c>
      <c r="DS82" s="1">
        <f t="shared" si="177"/>
        <v>0</v>
      </c>
    </row>
    <row r="83" spans="1:123" s="1" customFormat="1" ht="65.25" customHeight="1" x14ac:dyDescent="0.2">
      <c r="B83" s="192"/>
      <c r="C83" s="127"/>
      <c r="D83" s="1165" t="s">
        <v>849</v>
      </c>
      <c r="E83" s="515" t="s">
        <v>71</v>
      </c>
      <c r="F83" s="515"/>
      <c r="G83" s="156" t="s">
        <v>1</v>
      </c>
      <c r="H83" s="129" t="s">
        <v>132</v>
      </c>
      <c r="I83" s="1283" t="s">
        <v>902</v>
      </c>
      <c r="J83" s="1295">
        <v>5</v>
      </c>
      <c r="K83" s="1295">
        <v>0</v>
      </c>
      <c r="L83" s="129" t="s">
        <v>876</v>
      </c>
      <c r="M83" s="651">
        <v>638.08500000000004</v>
      </c>
      <c r="N83" s="947"/>
      <c r="O83" s="947"/>
      <c r="P83" s="947"/>
      <c r="Q83" s="947"/>
      <c r="R83" s="947"/>
      <c r="S83" s="947"/>
      <c r="T83" s="947"/>
      <c r="U83" s="947"/>
      <c r="V83" s="974"/>
      <c r="W83" s="948"/>
      <c r="X83" s="948"/>
      <c r="Y83" s="948"/>
      <c r="Z83" s="948"/>
      <c r="AA83" s="973"/>
      <c r="AB83" s="1219"/>
      <c r="AC83" s="957"/>
      <c r="AD83" s="1199"/>
      <c r="AE83" s="1210"/>
      <c r="AF83" s="158">
        <f t="shared" si="131"/>
        <v>0</v>
      </c>
      <c r="AG83" s="148" t="str">
        <f t="shared" si="116"/>
        <v>No</v>
      </c>
      <c r="AH83" s="558" t="str">
        <f t="shared" si="132"/>
        <v>No</v>
      </c>
      <c r="AI83" s="159" t="str">
        <f t="shared" si="117"/>
        <v>No</v>
      </c>
      <c r="AK83" s="291">
        <f t="shared" si="133"/>
        <v>5</v>
      </c>
      <c r="AL83" s="292">
        <f>SUM(N83:AE83)*AK83</f>
        <v>0</v>
      </c>
      <c r="AM83" s="36"/>
      <c r="AN83" s="36"/>
      <c r="AO83" s="471">
        <v>4.05</v>
      </c>
      <c r="AP83" s="445">
        <f t="shared" si="135"/>
        <v>0</v>
      </c>
      <c r="AQ83" s="498"/>
      <c r="AR83" s="215">
        <f t="shared" si="118"/>
        <v>0</v>
      </c>
      <c r="AS83" s="215">
        <f t="shared" si="119"/>
        <v>0</v>
      </c>
      <c r="AT83" s="215">
        <f t="shared" si="120"/>
        <v>0</v>
      </c>
      <c r="AU83" s="215">
        <f t="shared" si="121"/>
        <v>0</v>
      </c>
      <c r="AV83" s="215">
        <f t="shared" si="122"/>
        <v>0</v>
      </c>
      <c r="AW83" s="215">
        <f t="shared" si="123"/>
        <v>0</v>
      </c>
      <c r="AX83" s="215">
        <f t="shared" si="111"/>
        <v>0</v>
      </c>
      <c r="AY83" s="215">
        <f t="shared" si="124"/>
        <v>0</v>
      </c>
      <c r="AZ83" s="215">
        <f t="shared" si="125"/>
        <v>0</v>
      </c>
      <c r="BA83" s="215">
        <f t="shared" si="126"/>
        <v>0</v>
      </c>
      <c r="BB83" s="215">
        <f t="shared" si="127"/>
        <v>0</v>
      </c>
      <c r="BC83" s="215">
        <f t="shared" si="128"/>
        <v>0</v>
      </c>
      <c r="BD83" s="215">
        <f t="shared" si="129"/>
        <v>0</v>
      </c>
      <c r="BE83" s="215">
        <f t="shared" si="130"/>
        <v>0</v>
      </c>
      <c r="BF83" s="215">
        <f t="shared" si="112"/>
        <v>0</v>
      </c>
      <c r="BG83" s="215">
        <f t="shared" si="113"/>
        <v>0</v>
      </c>
      <c r="BH83" s="215">
        <f t="shared" si="114"/>
        <v>0</v>
      </c>
      <c r="BI83" s="215">
        <f t="shared" si="115"/>
        <v>0</v>
      </c>
      <c r="BJ83" s="448">
        <v>5</v>
      </c>
      <c r="BK83" s="1224">
        <f t="shared" si="136"/>
        <v>0</v>
      </c>
      <c r="BL83" s="897">
        <v>21</v>
      </c>
      <c r="BM83" s="480">
        <f t="shared" si="137"/>
        <v>0</v>
      </c>
      <c r="BN83" s="897"/>
      <c r="BO83" s="480">
        <f t="shared" si="138"/>
        <v>0</v>
      </c>
      <c r="BP83" s="897"/>
      <c r="BQ83" s="480">
        <f t="shared" si="139"/>
        <v>0</v>
      </c>
      <c r="BR83" s="897"/>
      <c r="BS83" s="480">
        <f t="shared" si="140"/>
        <v>0</v>
      </c>
      <c r="BT83" s="897"/>
      <c r="BU83" s="480">
        <f t="shared" si="141"/>
        <v>0</v>
      </c>
      <c r="BV83" s="908"/>
      <c r="BW83" s="480">
        <f t="shared" si="142"/>
        <v>0</v>
      </c>
      <c r="BX83" s="906"/>
      <c r="BY83" s="480">
        <f t="shared" si="143"/>
        <v>0</v>
      </c>
      <c r="BZ83" s="906"/>
      <c r="CA83" s="480">
        <f t="shared" si="144"/>
        <v>0</v>
      </c>
      <c r="CB83" s="906"/>
      <c r="CC83" s="480">
        <f t="shared" si="145"/>
        <v>0</v>
      </c>
      <c r="CD83" s="906"/>
      <c r="CE83" s="480">
        <f t="shared" si="146"/>
        <v>0</v>
      </c>
      <c r="CF83" s="906"/>
      <c r="CG83" s="480">
        <f t="shared" si="147"/>
        <v>0</v>
      </c>
      <c r="CH83" s="906"/>
      <c r="CI83" s="480">
        <f t="shared" si="148"/>
        <v>0</v>
      </c>
      <c r="CJ83" s="906"/>
      <c r="CK83" s="480">
        <f t="shared" si="149"/>
        <v>0</v>
      </c>
      <c r="CL83" s="906"/>
      <c r="CM83" s="480">
        <f t="shared" si="150"/>
        <v>0</v>
      </c>
      <c r="CN83" s="906"/>
      <c r="CO83" s="480">
        <f t="shared" si="151"/>
        <v>0</v>
      </c>
      <c r="CP83" s="907"/>
      <c r="CQ83" s="480">
        <f t="shared" si="152"/>
        <v>0</v>
      </c>
      <c r="CR83" s="215"/>
      <c r="CS83" s="1">
        <f t="shared" si="153"/>
        <v>0</v>
      </c>
      <c r="CT83" s="1">
        <f t="shared" si="154"/>
        <v>0</v>
      </c>
      <c r="CU83" s="1">
        <f t="shared" si="155"/>
        <v>0</v>
      </c>
      <c r="CV83" s="1">
        <f t="shared" si="156"/>
        <v>0</v>
      </c>
      <c r="CW83" s="673">
        <f t="shared" si="157"/>
        <v>0</v>
      </c>
      <c r="CX83" s="1">
        <f t="shared" si="158"/>
        <v>0</v>
      </c>
      <c r="CY83" s="1">
        <f t="shared" si="159"/>
        <v>0</v>
      </c>
      <c r="CZ83" s="1">
        <f t="shared" si="160"/>
        <v>0</v>
      </c>
      <c r="DB83" s="1">
        <f t="shared" si="161"/>
        <v>0</v>
      </c>
      <c r="DC83" s="1">
        <f t="shared" si="162"/>
        <v>0</v>
      </c>
      <c r="DE83" s="1">
        <f t="shared" si="163"/>
        <v>0</v>
      </c>
      <c r="DF83" s="1">
        <f t="shared" si="164"/>
        <v>0</v>
      </c>
      <c r="DG83" s="1">
        <f t="shared" si="165"/>
        <v>0</v>
      </c>
      <c r="DH83" s="1">
        <f t="shared" si="166"/>
        <v>0</v>
      </c>
      <c r="DI83" s="1">
        <f t="shared" si="167"/>
        <v>0</v>
      </c>
      <c r="DJ83" s="1">
        <f t="shared" si="168"/>
        <v>0</v>
      </c>
      <c r="DK83" s="1">
        <f t="shared" si="169"/>
        <v>0</v>
      </c>
      <c r="DL83" s="1">
        <f t="shared" si="170"/>
        <v>0</v>
      </c>
      <c r="DM83" s="1">
        <f t="shared" si="171"/>
        <v>0</v>
      </c>
      <c r="DN83" s="1">
        <f t="shared" si="172"/>
        <v>0</v>
      </c>
      <c r="DO83" s="1">
        <f t="shared" si="173"/>
        <v>0</v>
      </c>
      <c r="DP83" s="1">
        <f t="shared" si="174"/>
        <v>0</v>
      </c>
      <c r="DQ83" s="1">
        <f t="shared" si="175"/>
        <v>0</v>
      </c>
      <c r="DR83" s="1">
        <f t="shared" si="176"/>
        <v>0</v>
      </c>
      <c r="DS83" s="1">
        <f t="shared" si="177"/>
        <v>0</v>
      </c>
    </row>
    <row r="84" spans="1:123" s="36" customFormat="1" ht="31.25" customHeight="1" x14ac:dyDescent="0.2">
      <c r="A84" s="1"/>
      <c r="B84" s="194"/>
      <c r="C84" s="7"/>
      <c r="D84" s="1164"/>
      <c r="E84" s="517"/>
      <c r="F84" s="517"/>
      <c r="G84" s="310"/>
      <c r="H84" s="7"/>
      <c r="I84" s="871"/>
      <c r="J84" s="1300"/>
      <c r="K84" s="1300"/>
      <c r="L84" s="885" t="s">
        <v>1117</v>
      </c>
      <c r="N84" s="989"/>
      <c r="O84" s="444"/>
      <c r="P84" s="444"/>
      <c r="Q84" s="444"/>
      <c r="R84" s="444"/>
      <c r="S84" s="444"/>
      <c r="T84" s="444"/>
      <c r="U84" s="444"/>
      <c r="V84" s="444"/>
      <c r="W84" s="444"/>
      <c r="X84" s="444"/>
      <c r="Y84" s="444"/>
      <c r="Z84" s="444"/>
      <c r="AA84" s="444"/>
      <c r="AB84" s="1394"/>
      <c r="AC84" s="1395"/>
      <c r="AD84" s="1396"/>
      <c r="AE84" s="1396"/>
      <c r="AF84" s="151"/>
      <c r="AG84" s="7"/>
      <c r="AH84" s="312"/>
      <c r="AI84" s="411"/>
      <c r="AJ84" s="1"/>
      <c r="AK84" s="291">
        <f t="shared" si="133"/>
        <v>0</v>
      </c>
      <c r="AL84" s="292">
        <f t="shared" si="134"/>
        <v>0</v>
      </c>
      <c r="AO84" s="474"/>
      <c r="AP84" s="445">
        <f t="shared" si="135"/>
        <v>0</v>
      </c>
      <c r="AQ84" s="498"/>
      <c r="AR84" s="215">
        <f t="shared" ref="AR84:AR89" si="178">N84*J84</f>
        <v>0</v>
      </c>
      <c r="AS84" s="215">
        <f t="shared" ref="AS84:AS89" si="179">O84*J84</f>
        <v>0</v>
      </c>
      <c r="AT84" s="215">
        <f t="shared" ref="AT84:AT89" si="180">P84*J84</f>
        <v>0</v>
      </c>
      <c r="AU84" s="215">
        <f t="shared" ref="AU84:AU89" si="181">Q84*J84</f>
        <v>0</v>
      </c>
      <c r="AV84" s="215">
        <f t="shared" ref="AV84:AV89" si="182">R84*J84</f>
        <v>0</v>
      </c>
      <c r="AW84" s="215">
        <f t="shared" ref="AW84:AW89" si="183">S84*J84</f>
        <v>0</v>
      </c>
      <c r="AX84" s="215">
        <f t="shared" ref="AX84:AX93" si="184">T84*J84</f>
        <v>0</v>
      </c>
      <c r="AY84" s="215">
        <f t="shared" ref="AY84:AY89" si="185">U84*J84</f>
        <v>0</v>
      </c>
      <c r="AZ84" s="215">
        <f t="shared" ref="AZ84:AZ89" si="186">J84*V84</f>
        <v>0</v>
      </c>
      <c r="BA84" s="215">
        <f t="shared" ref="BA84:BA89" si="187">W84*J84</f>
        <v>0</v>
      </c>
      <c r="BB84" s="215">
        <f t="shared" ref="BB84:BB89" si="188">X84*J84</f>
        <v>0</v>
      </c>
      <c r="BC84" s="215">
        <f t="shared" ref="BC84:BC89" si="189">Y84*J84</f>
        <v>0</v>
      </c>
      <c r="BD84" s="215">
        <f t="shared" ref="BD84:BD89" si="190">Z84*J84</f>
        <v>0</v>
      </c>
      <c r="BE84" s="215">
        <f t="shared" ref="BE84:BE89" si="191">AA84*J84</f>
        <v>0</v>
      </c>
      <c r="BF84" s="215">
        <f t="shared" si="112"/>
        <v>0</v>
      </c>
      <c r="BG84" s="215">
        <f t="shared" si="113"/>
        <v>0</v>
      </c>
      <c r="BH84" s="215">
        <f t="shared" si="114"/>
        <v>0</v>
      </c>
      <c r="BI84" s="215">
        <f t="shared" si="115"/>
        <v>0</v>
      </c>
      <c r="BJ84" s="448"/>
      <c r="BK84" s="1224">
        <f t="shared" si="136"/>
        <v>0</v>
      </c>
      <c r="BL84" s="900"/>
      <c r="BM84" s="480">
        <f t="shared" si="137"/>
        <v>0</v>
      </c>
      <c r="BN84" s="900"/>
      <c r="BO84" s="480">
        <f t="shared" si="138"/>
        <v>0</v>
      </c>
      <c r="BP84" s="900"/>
      <c r="BQ84" s="480">
        <f t="shared" si="139"/>
        <v>0</v>
      </c>
      <c r="BR84" s="900"/>
      <c r="BS84" s="480">
        <f t="shared" si="140"/>
        <v>0</v>
      </c>
      <c r="BT84" s="900"/>
      <c r="BU84" s="480">
        <f t="shared" si="141"/>
        <v>0</v>
      </c>
      <c r="BV84" s="909"/>
      <c r="BW84" s="480">
        <f t="shared" si="142"/>
        <v>0</v>
      </c>
      <c r="BX84" s="906"/>
      <c r="BY84" s="480">
        <f t="shared" si="143"/>
        <v>0</v>
      </c>
      <c r="BZ84" s="906"/>
      <c r="CA84" s="480">
        <f t="shared" si="144"/>
        <v>0</v>
      </c>
      <c r="CB84" s="906"/>
      <c r="CC84" s="480">
        <f t="shared" si="145"/>
        <v>0</v>
      </c>
      <c r="CD84" s="906"/>
      <c r="CE84" s="480">
        <f t="shared" si="146"/>
        <v>0</v>
      </c>
      <c r="CF84" s="906"/>
      <c r="CG84" s="480">
        <f t="shared" si="147"/>
        <v>0</v>
      </c>
      <c r="CH84" s="906"/>
      <c r="CI84" s="480">
        <f t="shared" si="148"/>
        <v>0</v>
      </c>
      <c r="CJ84" s="906"/>
      <c r="CK84" s="480">
        <f t="shared" si="149"/>
        <v>0</v>
      </c>
      <c r="CL84" s="906"/>
      <c r="CM84" s="480">
        <f t="shared" si="150"/>
        <v>0</v>
      </c>
      <c r="CN84" s="906"/>
      <c r="CO84" s="480">
        <f t="shared" si="151"/>
        <v>0</v>
      </c>
      <c r="CP84" s="907"/>
      <c r="CQ84" s="480">
        <f t="shared" si="152"/>
        <v>0</v>
      </c>
      <c r="CR84" s="215"/>
      <c r="CS84" s="1">
        <f t="shared" si="153"/>
        <v>0</v>
      </c>
      <c r="CT84" s="1">
        <f t="shared" si="154"/>
        <v>0</v>
      </c>
      <c r="CU84" s="1">
        <f t="shared" si="155"/>
        <v>0</v>
      </c>
      <c r="CV84" s="1">
        <f t="shared" si="156"/>
        <v>0</v>
      </c>
      <c r="CW84" s="673">
        <f t="shared" si="157"/>
        <v>0</v>
      </c>
      <c r="CX84" s="1">
        <f t="shared" si="158"/>
        <v>0</v>
      </c>
      <c r="CY84" s="1">
        <f t="shared" si="159"/>
        <v>0</v>
      </c>
      <c r="CZ84" s="1">
        <f t="shared" si="160"/>
        <v>0</v>
      </c>
      <c r="DA84" s="1"/>
      <c r="DB84" s="1">
        <f t="shared" si="161"/>
        <v>0</v>
      </c>
      <c r="DC84" s="1">
        <f t="shared" si="162"/>
        <v>0</v>
      </c>
      <c r="DD84" s="1"/>
      <c r="DE84" s="1">
        <f t="shared" si="163"/>
        <v>0</v>
      </c>
      <c r="DF84" s="1">
        <f t="shared" si="164"/>
        <v>0</v>
      </c>
      <c r="DG84" s="1">
        <f t="shared" si="165"/>
        <v>0</v>
      </c>
      <c r="DH84" s="1">
        <f t="shared" si="166"/>
        <v>0</v>
      </c>
      <c r="DI84" s="1">
        <f t="shared" si="167"/>
        <v>0</v>
      </c>
      <c r="DJ84" s="1">
        <f t="shared" si="168"/>
        <v>0</v>
      </c>
      <c r="DK84" s="1">
        <f t="shared" si="169"/>
        <v>0</v>
      </c>
      <c r="DL84" s="1">
        <f t="shared" si="170"/>
        <v>0</v>
      </c>
      <c r="DM84" s="1">
        <f t="shared" si="171"/>
        <v>0</v>
      </c>
      <c r="DN84" s="1">
        <f t="shared" si="172"/>
        <v>0</v>
      </c>
      <c r="DO84" s="1">
        <f t="shared" si="173"/>
        <v>0</v>
      </c>
      <c r="DP84" s="1">
        <f t="shared" si="174"/>
        <v>0</v>
      </c>
      <c r="DQ84" s="1">
        <f t="shared" si="175"/>
        <v>0</v>
      </c>
      <c r="DR84" s="1">
        <f t="shared" si="176"/>
        <v>0</v>
      </c>
      <c r="DS84" s="1">
        <f t="shared" si="177"/>
        <v>0</v>
      </c>
    </row>
    <row r="85" spans="1:123" s="1" customFormat="1" ht="65.25" customHeight="1" x14ac:dyDescent="0.2">
      <c r="B85" s="202"/>
      <c r="C85" s="111"/>
      <c r="D85" s="1262" t="s">
        <v>318</v>
      </c>
      <c r="E85" s="684"/>
      <c r="F85" s="684"/>
      <c r="G85" s="685" t="s">
        <v>36</v>
      </c>
      <c r="H85" s="686" t="s">
        <v>184</v>
      </c>
      <c r="I85" s="1284" t="s">
        <v>319</v>
      </c>
      <c r="J85" s="1296">
        <v>1</v>
      </c>
      <c r="K85" s="1296">
        <v>0</v>
      </c>
      <c r="L85" s="686" t="s">
        <v>876</v>
      </c>
      <c r="M85" s="691">
        <v>143.29875000000001</v>
      </c>
      <c r="N85" s="946"/>
      <c r="O85" s="946"/>
      <c r="P85" s="946"/>
      <c r="Q85" s="946"/>
      <c r="R85" s="946"/>
      <c r="S85" s="946"/>
      <c r="T85" s="946"/>
      <c r="U85" s="946"/>
      <c r="V85" s="979"/>
      <c r="W85" s="977"/>
      <c r="X85" s="977"/>
      <c r="Y85" s="977"/>
      <c r="Z85" s="977"/>
      <c r="AA85" s="976"/>
      <c r="AB85" s="1217"/>
      <c r="AC85" s="950"/>
      <c r="AD85" s="1010"/>
      <c r="AE85" s="1208"/>
      <c r="AF85" s="683">
        <f t="shared" si="131"/>
        <v>0</v>
      </c>
      <c r="AG85" s="687" t="str">
        <f>IF(B85="New","Yes","No")</f>
        <v>No</v>
      </c>
      <c r="AH85" s="699" t="str">
        <f t="shared" si="132"/>
        <v>No</v>
      </c>
      <c r="AI85" s="678" t="str">
        <f>IF(F85="P24 cat.","Yes","No")</f>
        <v>No</v>
      </c>
      <c r="AK85" s="291">
        <f t="shared" si="133"/>
        <v>1</v>
      </c>
      <c r="AL85" s="292">
        <f t="shared" si="134"/>
        <v>0</v>
      </c>
      <c r="AM85" s="36"/>
      <c r="AN85" s="36"/>
      <c r="AO85" s="471">
        <v>2</v>
      </c>
      <c r="AP85" s="445">
        <f t="shared" si="135"/>
        <v>0</v>
      </c>
      <c r="AQ85" s="498"/>
      <c r="AR85" s="215">
        <f t="shared" si="178"/>
        <v>0</v>
      </c>
      <c r="AS85" s="215">
        <f t="shared" si="179"/>
        <v>0</v>
      </c>
      <c r="AT85" s="215">
        <f t="shared" si="180"/>
        <v>0</v>
      </c>
      <c r="AU85" s="215">
        <f t="shared" si="181"/>
        <v>0</v>
      </c>
      <c r="AV85" s="215">
        <f t="shared" si="182"/>
        <v>0</v>
      </c>
      <c r="AW85" s="215">
        <f t="shared" si="183"/>
        <v>0</v>
      </c>
      <c r="AX85" s="215">
        <f t="shared" si="184"/>
        <v>0</v>
      </c>
      <c r="AY85" s="215">
        <f t="shared" si="185"/>
        <v>0</v>
      </c>
      <c r="AZ85" s="215">
        <f t="shared" si="186"/>
        <v>0</v>
      </c>
      <c r="BA85" s="215">
        <f t="shared" si="187"/>
        <v>0</v>
      </c>
      <c r="BB85" s="215">
        <f t="shared" si="188"/>
        <v>0</v>
      </c>
      <c r="BC85" s="215">
        <f t="shared" si="189"/>
        <v>0</v>
      </c>
      <c r="BD85" s="215">
        <f t="shared" si="190"/>
        <v>0</v>
      </c>
      <c r="BE85" s="215">
        <f t="shared" si="191"/>
        <v>0</v>
      </c>
      <c r="BF85" s="215">
        <f t="shared" si="112"/>
        <v>0</v>
      </c>
      <c r="BG85" s="215">
        <f t="shared" si="113"/>
        <v>0</v>
      </c>
      <c r="BH85" s="215">
        <f t="shared" si="114"/>
        <v>0</v>
      </c>
      <c r="BI85" s="215">
        <f t="shared" si="115"/>
        <v>0</v>
      </c>
      <c r="BJ85" s="448">
        <v>1</v>
      </c>
      <c r="BK85" s="1224">
        <f t="shared" si="136"/>
        <v>0</v>
      </c>
      <c r="BL85" s="897">
        <v>6</v>
      </c>
      <c r="BM85" s="480">
        <f t="shared" si="137"/>
        <v>0</v>
      </c>
      <c r="BN85" s="897">
        <v>1</v>
      </c>
      <c r="BO85" s="480">
        <f t="shared" si="138"/>
        <v>0</v>
      </c>
      <c r="BP85" s="897"/>
      <c r="BQ85" s="480">
        <f t="shared" si="139"/>
        <v>0</v>
      </c>
      <c r="BR85" s="897"/>
      <c r="BS85" s="480">
        <f t="shared" si="140"/>
        <v>0</v>
      </c>
      <c r="BT85" s="897"/>
      <c r="BU85" s="480">
        <f t="shared" si="141"/>
        <v>0</v>
      </c>
      <c r="BV85" s="908"/>
      <c r="BW85" s="480">
        <f t="shared" si="142"/>
        <v>0</v>
      </c>
      <c r="BX85" s="906"/>
      <c r="BY85" s="480">
        <f t="shared" si="143"/>
        <v>0</v>
      </c>
      <c r="BZ85" s="906"/>
      <c r="CA85" s="480">
        <f t="shared" si="144"/>
        <v>0</v>
      </c>
      <c r="CB85" s="906"/>
      <c r="CC85" s="480">
        <f t="shared" si="145"/>
        <v>0</v>
      </c>
      <c r="CD85" s="906"/>
      <c r="CE85" s="480">
        <f t="shared" si="146"/>
        <v>0</v>
      </c>
      <c r="CF85" s="906"/>
      <c r="CG85" s="480">
        <f t="shared" si="147"/>
        <v>0</v>
      </c>
      <c r="CH85" s="906"/>
      <c r="CI85" s="480">
        <f t="shared" si="148"/>
        <v>0</v>
      </c>
      <c r="CJ85" s="906"/>
      <c r="CK85" s="480">
        <f t="shared" si="149"/>
        <v>0</v>
      </c>
      <c r="CL85" s="906"/>
      <c r="CM85" s="480">
        <f t="shared" si="150"/>
        <v>0</v>
      </c>
      <c r="CN85" s="906"/>
      <c r="CO85" s="480">
        <f t="shared" si="151"/>
        <v>0</v>
      </c>
      <c r="CP85" s="907"/>
      <c r="CQ85" s="480">
        <f t="shared" si="152"/>
        <v>0</v>
      </c>
      <c r="CR85" s="215"/>
      <c r="CS85" s="1">
        <f t="shared" si="153"/>
        <v>0</v>
      </c>
      <c r="CT85" s="1">
        <f t="shared" si="154"/>
        <v>0</v>
      </c>
      <c r="CU85" s="1">
        <f t="shared" si="155"/>
        <v>0</v>
      </c>
      <c r="CV85" s="1">
        <f t="shared" si="156"/>
        <v>0</v>
      </c>
      <c r="CW85" s="673">
        <f t="shared" si="157"/>
        <v>0</v>
      </c>
      <c r="CX85" s="1">
        <f t="shared" si="158"/>
        <v>0</v>
      </c>
      <c r="CY85" s="1">
        <f t="shared" si="159"/>
        <v>0</v>
      </c>
      <c r="CZ85" s="1">
        <f t="shared" si="160"/>
        <v>0</v>
      </c>
      <c r="DB85" s="1">
        <f t="shared" si="161"/>
        <v>0</v>
      </c>
      <c r="DC85" s="1">
        <f t="shared" si="162"/>
        <v>0</v>
      </c>
      <c r="DE85" s="1">
        <f t="shared" si="163"/>
        <v>0</v>
      </c>
      <c r="DF85" s="1">
        <f t="shared" si="164"/>
        <v>0</v>
      </c>
      <c r="DG85" s="1">
        <f t="shared" si="165"/>
        <v>0</v>
      </c>
      <c r="DH85" s="1">
        <f t="shared" si="166"/>
        <v>0</v>
      </c>
      <c r="DI85" s="1">
        <f t="shared" si="167"/>
        <v>0</v>
      </c>
      <c r="DJ85" s="1">
        <f t="shared" si="168"/>
        <v>0</v>
      </c>
      <c r="DK85" s="1">
        <f t="shared" si="169"/>
        <v>0</v>
      </c>
      <c r="DL85" s="1">
        <f t="shared" si="170"/>
        <v>0</v>
      </c>
      <c r="DM85" s="1">
        <f t="shared" si="171"/>
        <v>0</v>
      </c>
      <c r="DN85" s="1">
        <f t="shared" si="172"/>
        <v>0</v>
      </c>
      <c r="DO85" s="1">
        <f t="shared" si="173"/>
        <v>0</v>
      </c>
      <c r="DP85" s="1">
        <f t="shared" si="174"/>
        <v>0</v>
      </c>
      <c r="DQ85" s="1">
        <f t="shared" si="175"/>
        <v>0</v>
      </c>
      <c r="DR85" s="1">
        <f t="shared" si="176"/>
        <v>0</v>
      </c>
      <c r="DS85" s="1">
        <f t="shared" si="177"/>
        <v>0</v>
      </c>
    </row>
    <row r="86" spans="1:123" s="1" customFormat="1" ht="65.25" customHeight="1" x14ac:dyDescent="0.2">
      <c r="B86" s="199"/>
      <c r="D86" s="1164" t="s">
        <v>320</v>
      </c>
      <c r="E86" s="514"/>
      <c r="F86" s="514"/>
      <c r="G86" s="123" t="s">
        <v>572</v>
      </c>
      <c r="H86" s="36" t="s">
        <v>184</v>
      </c>
      <c r="I86" s="871" t="s">
        <v>581</v>
      </c>
      <c r="J86" s="1293">
        <v>2</v>
      </c>
      <c r="K86" s="1293">
        <v>0</v>
      </c>
      <c r="L86" s="36" t="s">
        <v>876</v>
      </c>
      <c r="M86" s="640">
        <v>223.54605000000004</v>
      </c>
      <c r="N86" s="947"/>
      <c r="O86" s="947"/>
      <c r="P86" s="947"/>
      <c r="Q86" s="947"/>
      <c r="R86" s="947"/>
      <c r="S86" s="947"/>
      <c r="T86" s="947"/>
      <c r="U86" s="947"/>
      <c r="V86" s="974"/>
      <c r="W86" s="948"/>
      <c r="X86" s="948"/>
      <c r="Y86" s="948"/>
      <c r="Z86" s="948"/>
      <c r="AA86" s="973"/>
      <c r="AB86" s="1216"/>
      <c r="AC86" s="951"/>
      <c r="AD86" s="1011"/>
      <c r="AE86" s="1209"/>
      <c r="AF86" s="125">
        <f t="shared" si="131"/>
        <v>0</v>
      </c>
      <c r="AG86" s="125" t="str">
        <f>IF(B86="New","Yes","No")</f>
        <v>No</v>
      </c>
      <c r="AH86" s="191" t="str">
        <f t="shared" si="132"/>
        <v>No</v>
      </c>
      <c r="AI86" s="126" t="str">
        <f>IF(F86="P24 cat.","Yes","No")</f>
        <v>No</v>
      </c>
      <c r="AK86" s="291">
        <f t="shared" si="133"/>
        <v>2</v>
      </c>
      <c r="AL86" s="292">
        <f t="shared" si="134"/>
        <v>0</v>
      </c>
      <c r="AM86" s="36"/>
      <c r="AN86" s="36"/>
      <c r="AO86" s="471">
        <v>3.4</v>
      </c>
      <c r="AP86" s="445">
        <f t="shared" si="135"/>
        <v>0</v>
      </c>
      <c r="AQ86" s="498"/>
      <c r="AR86" s="215">
        <f t="shared" si="178"/>
        <v>0</v>
      </c>
      <c r="AS86" s="215">
        <f t="shared" si="179"/>
        <v>0</v>
      </c>
      <c r="AT86" s="215">
        <f t="shared" si="180"/>
        <v>0</v>
      </c>
      <c r="AU86" s="215">
        <f t="shared" si="181"/>
        <v>0</v>
      </c>
      <c r="AV86" s="215">
        <f t="shared" si="182"/>
        <v>0</v>
      </c>
      <c r="AW86" s="215">
        <f t="shared" si="183"/>
        <v>0</v>
      </c>
      <c r="AX86" s="215">
        <f t="shared" si="184"/>
        <v>0</v>
      </c>
      <c r="AY86" s="215">
        <f t="shared" si="185"/>
        <v>0</v>
      </c>
      <c r="AZ86" s="215">
        <f t="shared" si="186"/>
        <v>0</v>
      </c>
      <c r="BA86" s="215">
        <f t="shared" si="187"/>
        <v>0</v>
      </c>
      <c r="BB86" s="215">
        <f t="shared" si="188"/>
        <v>0</v>
      </c>
      <c r="BC86" s="215">
        <f t="shared" si="189"/>
        <v>0</v>
      </c>
      <c r="BD86" s="215">
        <f t="shared" si="190"/>
        <v>0</v>
      </c>
      <c r="BE86" s="215">
        <f t="shared" si="191"/>
        <v>0</v>
      </c>
      <c r="BF86" s="215">
        <f t="shared" si="112"/>
        <v>0</v>
      </c>
      <c r="BG86" s="215">
        <f t="shared" si="113"/>
        <v>0</v>
      </c>
      <c r="BH86" s="215">
        <f t="shared" si="114"/>
        <v>0</v>
      </c>
      <c r="BI86" s="215">
        <f t="shared" si="115"/>
        <v>0</v>
      </c>
      <c r="BJ86" s="448">
        <v>2</v>
      </c>
      <c r="BK86" s="1224">
        <f t="shared" si="136"/>
        <v>0</v>
      </c>
      <c r="BL86" s="897">
        <v>9</v>
      </c>
      <c r="BM86" s="480">
        <f t="shared" si="137"/>
        <v>0</v>
      </c>
      <c r="BN86" s="897">
        <v>2</v>
      </c>
      <c r="BO86" s="480">
        <f t="shared" si="138"/>
        <v>0</v>
      </c>
      <c r="BP86" s="897"/>
      <c r="BQ86" s="480">
        <f t="shared" si="139"/>
        <v>0</v>
      </c>
      <c r="BR86" s="897"/>
      <c r="BS86" s="480">
        <f t="shared" si="140"/>
        <v>0</v>
      </c>
      <c r="BT86" s="897"/>
      <c r="BU86" s="480">
        <f t="shared" si="141"/>
        <v>0</v>
      </c>
      <c r="BV86" s="908"/>
      <c r="BW86" s="480">
        <f t="shared" si="142"/>
        <v>0</v>
      </c>
      <c r="BX86" s="906"/>
      <c r="BY86" s="480">
        <f t="shared" si="143"/>
        <v>0</v>
      </c>
      <c r="BZ86" s="906"/>
      <c r="CA86" s="480">
        <f t="shared" si="144"/>
        <v>0</v>
      </c>
      <c r="CB86" s="906"/>
      <c r="CC86" s="480">
        <f t="shared" si="145"/>
        <v>0</v>
      </c>
      <c r="CD86" s="906"/>
      <c r="CE86" s="480">
        <f t="shared" si="146"/>
        <v>0</v>
      </c>
      <c r="CF86" s="906"/>
      <c r="CG86" s="480">
        <f t="shared" si="147"/>
        <v>0</v>
      </c>
      <c r="CH86" s="906"/>
      <c r="CI86" s="480">
        <f t="shared" si="148"/>
        <v>0</v>
      </c>
      <c r="CJ86" s="906"/>
      <c r="CK86" s="480">
        <f t="shared" si="149"/>
        <v>0</v>
      </c>
      <c r="CL86" s="906"/>
      <c r="CM86" s="480">
        <f t="shared" si="150"/>
        <v>0</v>
      </c>
      <c r="CN86" s="906"/>
      <c r="CO86" s="480">
        <f t="shared" si="151"/>
        <v>0</v>
      </c>
      <c r="CP86" s="907"/>
      <c r="CQ86" s="480">
        <f t="shared" si="152"/>
        <v>0</v>
      </c>
      <c r="CR86" s="215"/>
      <c r="CS86" s="1">
        <f t="shared" si="153"/>
        <v>0</v>
      </c>
      <c r="CT86" s="1">
        <f t="shared" si="154"/>
        <v>0</v>
      </c>
      <c r="CU86" s="1">
        <f t="shared" si="155"/>
        <v>0</v>
      </c>
      <c r="CV86" s="1">
        <f t="shared" si="156"/>
        <v>0</v>
      </c>
      <c r="CW86" s="673">
        <f t="shared" si="157"/>
        <v>0</v>
      </c>
      <c r="CX86" s="1">
        <f t="shared" si="158"/>
        <v>0</v>
      </c>
      <c r="CY86" s="1">
        <f t="shared" si="159"/>
        <v>0</v>
      </c>
      <c r="CZ86" s="1">
        <f t="shared" si="160"/>
        <v>0</v>
      </c>
      <c r="DB86" s="1">
        <f t="shared" si="161"/>
        <v>0</v>
      </c>
      <c r="DC86" s="1">
        <f t="shared" si="162"/>
        <v>0</v>
      </c>
      <c r="DE86" s="1">
        <f t="shared" si="163"/>
        <v>0</v>
      </c>
      <c r="DF86" s="1">
        <f t="shared" si="164"/>
        <v>0</v>
      </c>
      <c r="DG86" s="1">
        <f t="shared" si="165"/>
        <v>0</v>
      </c>
      <c r="DH86" s="1">
        <f t="shared" si="166"/>
        <v>0</v>
      </c>
      <c r="DI86" s="1">
        <f t="shared" si="167"/>
        <v>0</v>
      </c>
      <c r="DJ86" s="1">
        <f t="shared" si="168"/>
        <v>0</v>
      </c>
      <c r="DK86" s="1">
        <f t="shared" si="169"/>
        <v>0</v>
      </c>
      <c r="DL86" s="1">
        <f t="shared" si="170"/>
        <v>0</v>
      </c>
      <c r="DM86" s="1">
        <f t="shared" si="171"/>
        <v>0</v>
      </c>
      <c r="DN86" s="1">
        <f t="shared" si="172"/>
        <v>0</v>
      </c>
      <c r="DO86" s="1">
        <f t="shared" si="173"/>
        <v>0</v>
      </c>
      <c r="DP86" s="1">
        <f t="shared" si="174"/>
        <v>0</v>
      </c>
      <c r="DQ86" s="1">
        <f t="shared" si="175"/>
        <v>0</v>
      </c>
      <c r="DR86" s="1">
        <f t="shared" si="176"/>
        <v>0</v>
      </c>
      <c r="DS86" s="1">
        <f t="shared" si="177"/>
        <v>0</v>
      </c>
    </row>
    <row r="87" spans="1:123" s="36" customFormat="1" ht="65.25" customHeight="1" x14ac:dyDescent="0.2">
      <c r="A87" s="1"/>
      <c r="B87" s="199"/>
      <c r="D87" s="1260" t="s">
        <v>321</v>
      </c>
      <c r="E87" s="679"/>
      <c r="F87" s="679"/>
      <c r="G87" s="680" t="s">
        <v>1</v>
      </c>
      <c r="H87" s="681" t="s">
        <v>184</v>
      </c>
      <c r="I87" s="1281" t="s">
        <v>580</v>
      </c>
      <c r="J87" s="1292">
        <v>2</v>
      </c>
      <c r="K87" s="1292">
        <v>0</v>
      </c>
      <c r="L87" s="681" t="s">
        <v>876</v>
      </c>
      <c r="M87" s="692">
        <v>223.54605000000004</v>
      </c>
      <c r="N87" s="946"/>
      <c r="O87" s="946"/>
      <c r="P87" s="946"/>
      <c r="Q87" s="946"/>
      <c r="R87" s="946"/>
      <c r="S87" s="946"/>
      <c r="T87" s="946"/>
      <c r="U87" s="946"/>
      <c r="V87" s="979"/>
      <c r="W87" s="977"/>
      <c r="X87" s="977"/>
      <c r="Y87" s="977"/>
      <c r="Z87" s="977"/>
      <c r="AA87" s="976"/>
      <c r="AB87" s="1217"/>
      <c r="AC87" s="950"/>
      <c r="AD87" s="1010"/>
      <c r="AE87" s="1208"/>
      <c r="AF87" s="683">
        <f t="shared" si="131"/>
        <v>0</v>
      </c>
      <c r="AG87" s="683" t="str">
        <f>IF(B87="New","Yes","No")</f>
        <v>No</v>
      </c>
      <c r="AH87" s="696" t="str">
        <f t="shared" si="132"/>
        <v>No</v>
      </c>
      <c r="AI87" s="678" t="str">
        <f>IF(F87="P24 cat.","Yes","No")</f>
        <v>No</v>
      </c>
      <c r="AJ87" s="1"/>
      <c r="AK87" s="291">
        <f t="shared" si="133"/>
        <v>2</v>
      </c>
      <c r="AL87" s="292">
        <f t="shared" si="134"/>
        <v>0</v>
      </c>
      <c r="AO87" s="471">
        <v>3.3</v>
      </c>
      <c r="AP87" s="445">
        <f t="shared" si="135"/>
        <v>0</v>
      </c>
      <c r="AQ87" s="498"/>
      <c r="AR87" s="215">
        <f t="shared" si="178"/>
        <v>0</v>
      </c>
      <c r="AS87" s="215">
        <f t="shared" si="179"/>
        <v>0</v>
      </c>
      <c r="AT87" s="215">
        <f t="shared" si="180"/>
        <v>0</v>
      </c>
      <c r="AU87" s="215">
        <f t="shared" si="181"/>
        <v>0</v>
      </c>
      <c r="AV87" s="215">
        <f t="shared" si="182"/>
        <v>0</v>
      </c>
      <c r="AW87" s="215">
        <f t="shared" si="183"/>
        <v>0</v>
      </c>
      <c r="AX87" s="215">
        <f t="shared" si="184"/>
        <v>0</v>
      </c>
      <c r="AY87" s="215">
        <f t="shared" si="185"/>
        <v>0</v>
      </c>
      <c r="AZ87" s="215">
        <f t="shared" si="186"/>
        <v>0</v>
      </c>
      <c r="BA87" s="215">
        <f t="shared" si="187"/>
        <v>0</v>
      </c>
      <c r="BB87" s="215">
        <f t="shared" si="188"/>
        <v>0</v>
      </c>
      <c r="BC87" s="215">
        <f t="shared" si="189"/>
        <v>0</v>
      </c>
      <c r="BD87" s="215">
        <f t="shared" si="190"/>
        <v>0</v>
      </c>
      <c r="BE87" s="215">
        <f t="shared" si="191"/>
        <v>0</v>
      </c>
      <c r="BF87" s="215">
        <f t="shared" si="112"/>
        <v>0</v>
      </c>
      <c r="BG87" s="215">
        <f t="shared" si="113"/>
        <v>0</v>
      </c>
      <c r="BH87" s="215">
        <f t="shared" si="114"/>
        <v>0</v>
      </c>
      <c r="BI87" s="215">
        <f t="shared" si="115"/>
        <v>0</v>
      </c>
      <c r="BJ87" s="448">
        <v>2</v>
      </c>
      <c r="BK87" s="1224">
        <f t="shared" si="136"/>
        <v>0</v>
      </c>
      <c r="BL87" s="897">
        <v>6</v>
      </c>
      <c r="BM87" s="480">
        <f t="shared" si="137"/>
        <v>0</v>
      </c>
      <c r="BN87" s="897">
        <v>5</v>
      </c>
      <c r="BO87" s="480">
        <f t="shared" si="138"/>
        <v>0</v>
      </c>
      <c r="BP87" s="897"/>
      <c r="BQ87" s="480">
        <f t="shared" si="139"/>
        <v>0</v>
      </c>
      <c r="BR87" s="897"/>
      <c r="BS87" s="480">
        <f t="shared" si="140"/>
        <v>0</v>
      </c>
      <c r="BT87" s="897"/>
      <c r="BU87" s="480">
        <f t="shared" si="141"/>
        <v>0</v>
      </c>
      <c r="BV87" s="908"/>
      <c r="BW87" s="480">
        <f t="shared" si="142"/>
        <v>0</v>
      </c>
      <c r="BX87" s="906"/>
      <c r="BY87" s="480">
        <f t="shared" si="143"/>
        <v>0</v>
      </c>
      <c r="BZ87" s="906"/>
      <c r="CA87" s="480">
        <f t="shared" si="144"/>
        <v>0</v>
      </c>
      <c r="CB87" s="906"/>
      <c r="CC87" s="480">
        <f t="shared" si="145"/>
        <v>0</v>
      </c>
      <c r="CD87" s="906"/>
      <c r="CE87" s="480">
        <f t="shared" si="146"/>
        <v>0</v>
      </c>
      <c r="CF87" s="906"/>
      <c r="CG87" s="480">
        <f t="shared" si="147"/>
        <v>0</v>
      </c>
      <c r="CH87" s="906"/>
      <c r="CI87" s="480">
        <f t="shared" si="148"/>
        <v>0</v>
      </c>
      <c r="CJ87" s="906"/>
      <c r="CK87" s="480">
        <f t="shared" si="149"/>
        <v>0</v>
      </c>
      <c r="CL87" s="906"/>
      <c r="CM87" s="480">
        <f t="shared" si="150"/>
        <v>0</v>
      </c>
      <c r="CN87" s="906"/>
      <c r="CO87" s="480">
        <f t="shared" si="151"/>
        <v>0</v>
      </c>
      <c r="CP87" s="907"/>
      <c r="CQ87" s="480">
        <f t="shared" si="152"/>
        <v>0</v>
      </c>
      <c r="CR87" s="215"/>
      <c r="CS87" s="1">
        <f t="shared" si="153"/>
        <v>0</v>
      </c>
      <c r="CT87" s="1">
        <f t="shared" si="154"/>
        <v>0</v>
      </c>
      <c r="CU87" s="1">
        <f t="shared" si="155"/>
        <v>0</v>
      </c>
      <c r="CV87" s="1">
        <f t="shared" si="156"/>
        <v>0</v>
      </c>
      <c r="CW87" s="673">
        <f t="shared" si="157"/>
        <v>0</v>
      </c>
      <c r="CX87" s="1">
        <f t="shared" si="158"/>
        <v>0</v>
      </c>
      <c r="CY87" s="1">
        <f t="shared" si="159"/>
        <v>0</v>
      </c>
      <c r="CZ87" s="1">
        <f t="shared" si="160"/>
        <v>0</v>
      </c>
      <c r="DA87" s="1"/>
      <c r="DB87" s="1">
        <f t="shared" si="161"/>
        <v>0</v>
      </c>
      <c r="DC87" s="1">
        <f t="shared" si="162"/>
        <v>0</v>
      </c>
      <c r="DD87" s="1"/>
      <c r="DE87" s="1">
        <f t="shared" si="163"/>
        <v>0</v>
      </c>
      <c r="DF87" s="1">
        <f t="shared" si="164"/>
        <v>0</v>
      </c>
      <c r="DG87" s="1">
        <f t="shared" si="165"/>
        <v>0</v>
      </c>
      <c r="DH87" s="1">
        <f t="shared" si="166"/>
        <v>0</v>
      </c>
      <c r="DI87" s="1">
        <f t="shared" si="167"/>
        <v>0</v>
      </c>
      <c r="DJ87" s="1">
        <f t="shared" si="168"/>
        <v>0</v>
      </c>
      <c r="DK87" s="1">
        <f t="shared" si="169"/>
        <v>0</v>
      </c>
      <c r="DL87" s="1">
        <f t="shared" si="170"/>
        <v>0</v>
      </c>
      <c r="DM87" s="1">
        <f t="shared" si="171"/>
        <v>0</v>
      </c>
      <c r="DN87" s="1">
        <f t="shared" si="172"/>
        <v>0</v>
      </c>
      <c r="DO87" s="1">
        <f t="shared" si="173"/>
        <v>0</v>
      </c>
      <c r="DP87" s="1">
        <f t="shared" si="174"/>
        <v>0</v>
      </c>
      <c r="DQ87" s="1">
        <f t="shared" si="175"/>
        <v>0</v>
      </c>
      <c r="DR87" s="1">
        <f t="shared" si="176"/>
        <v>0</v>
      </c>
      <c r="DS87" s="1">
        <f t="shared" si="177"/>
        <v>0</v>
      </c>
    </row>
    <row r="88" spans="1:123" s="1" customFormat="1" ht="65.25" customHeight="1" x14ac:dyDescent="0.2">
      <c r="B88" s="199"/>
      <c r="D88" s="1164" t="s">
        <v>322</v>
      </c>
      <c r="E88" s="512"/>
      <c r="F88" s="512"/>
      <c r="G88" s="123" t="s">
        <v>572</v>
      </c>
      <c r="H88" s="1" t="s">
        <v>188</v>
      </c>
      <c r="I88" s="871" t="s">
        <v>579</v>
      </c>
      <c r="J88" s="1297">
        <v>2</v>
      </c>
      <c r="K88" s="1297">
        <v>0</v>
      </c>
      <c r="L88" s="1" t="s">
        <v>876</v>
      </c>
      <c r="M88" s="650">
        <v>212.08215000000004</v>
      </c>
      <c r="N88" s="947"/>
      <c r="O88" s="947"/>
      <c r="P88" s="947"/>
      <c r="Q88" s="947"/>
      <c r="R88" s="947"/>
      <c r="S88" s="947"/>
      <c r="T88" s="947"/>
      <c r="U88" s="947"/>
      <c r="V88" s="974"/>
      <c r="W88" s="948"/>
      <c r="X88" s="948"/>
      <c r="Y88" s="948"/>
      <c r="Z88" s="948"/>
      <c r="AA88" s="973"/>
      <c r="AB88" s="1216"/>
      <c r="AC88" s="951"/>
      <c r="AD88" s="1199"/>
      <c r="AE88" s="1210"/>
      <c r="AF88" s="125">
        <f t="shared" si="131"/>
        <v>0</v>
      </c>
      <c r="AG88" s="145" t="str">
        <f>IF(B88="New","Yes","No")</f>
        <v>No</v>
      </c>
      <c r="AH88" s="191" t="str">
        <f t="shared" si="132"/>
        <v>No</v>
      </c>
      <c r="AI88" s="126" t="str">
        <f>IF(F88="P24 cat.","Yes","No")</f>
        <v>No</v>
      </c>
      <c r="AK88" s="291">
        <f t="shared" si="133"/>
        <v>2</v>
      </c>
      <c r="AL88" s="292">
        <f t="shared" si="134"/>
        <v>0</v>
      </c>
      <c r="AM88" s="36"/>
      <c r="AN88" s="36"/>
      <c r="AO88" s="471">
        <v>2.8</v>
      </c>
      <c r="AP88" s="445">
        <f t="shared" si="135"/>
        <v>0</v>
      </c>
      <c r="AQ88" s="498"/>
      <c r="AR88" s="215">
        <f t="shared" si="178"/>
        <v>0</v>
      </c>
      <c r="AS88" s="215">
        <f t="shared" si="179"/>
        <v>0</v>
      </c>
      <c r="AT88" s="215">
        <f t="shared" si="180"/>
        <v>0</v>
      </c>
      <c r="AU88" s="215">
        <f t="shared" si="181"/>
        <v>0</v>
      </c>
      <c r="AV88" s="215">
        <f t="shared" si="182"/>
        <v>0</v>
      </c>
      <c r="AW88" s="215">
        <f t="shared" si="183"/>
        <v>0</v>
      </c>
      <c r="AX88" s="215">
        <f t="shared" si="184"/>
        <v>0</v>
      </c>
      <c r="AY88" s="215">
        <f t="shared" si="185"/>
        <v>0</v>
      </c>
      <c r="AZ88" s="215">
        <f t="shared" si="186"/>
        <v>0</v>
      </c>
      <c r="BA88" s="215">
        <f t="shared" si="187"/>
        <v>0</v>
      </c>
      <c r="BB88" s="215">
        <f t="shared" si="188"/>
        <v>0</v>
      </c>
      <c r="BC88" s="215">
        <f t="shared" si="189"/>
        <v>0</v>
      </c>
      <c r="BD88" s="215">
        <f t="shared" si="190"/>
        <v>0</v>
      </c>
      <c r="BE88" s="215">
        <f t="shared" si="191"/>
        <v>0</v>
      </c>
      <c r="BF88" s="215">
        <f t="shared" si="112"/>
        <v>0</v>
      </c>
      <c r="BG88" s="215">
        <f t="shared" si="113"/>
        <v>0</v>
      </c>
      <c r="BH88" s="215">
        <f t="shared" si="114"/>
        <v>0</v>
      </c>
      <c r="BI88" s="215">
        <f t="shared" si="115"/>
        <v>0</v>
      </c>
      <c r="BJ88" s="448">
        <v>2</v>
      </c>
      <c r="BK88" s="1224">
        <f t="shared" si="136"/>
        <v>0</v>
      </c>
      <c r="BL88" s="897">
        <v>9</v>
      </c>
      <c r="BM88" s="480">
        <f t="shared" si="137"/>
        <v>0</v>
      </c>
      <c r="BN88" s="897">
        <v>2</v>
      </c>
      <c r="BO88" s="480">
        <f t="shared" si="138"/>
        <v>0</v>
      </c>
      <c r="BP88" s="897"/>
      <c r="BQ88" s="480">
        <f t="shared" si="139"/>
        <v>0</v>
      </c>
      <c r="BR88" s="897"/>
      <c r="BS88" s="480">
        <f t="shared" si="140"/>
        <v>0</v>
      </c>
      <c r="BT88" s="897"/>
      <c r="BU88" s="480">
        <f t="shared" si="141"/>
        <v>0</v>
      </c>
      <c r="BV88" s="908"/>
      <c r="BW88" s="480">
        <f t="shared" si="142"/>
        <v>0</v>
      </c>
      <c r="BX88" s="906"/>
      <c r="BY88" s="480">
        <f t="shared" si="143"/>
        <v>0</v>
      </c>
      <c r="BZ88" s="906"/>
      <c r="CA88" s="480">
        <f t="shared" si="144"/>
        <v>0</v>
      </c>
      <c r="CB88" s="906"/>
      <c r="CC88" s="480">
        <f t="shared" si="145"/>
        <v>0</v>
      </c>
      <c r="CD88" s="906"/>
      <c r="CE88" s="480">
        <f t="shared" si="146"/>
        <v>0</v>
      </c>
      <c r="CF88" s="906"/>
      <c r="CG88" s="480">
        <f t="shared" si="147"/>
        <v>0</v>
      </c>
      <c r="CH88" s="906"/>
      <c r="CI88" s="480">
        <f t="shared" si="148"/>
        <v>0</v>
      </c>
      <c r="CJ88" s="906"/>
      <c r="CK88" s="480">
        <f t="shared" si="149"/>
        <v>0</v>
      </c>
      <c r="CL88" s="906"/>
      <c r="CM88" s="480">
        <f t="shared" si="150"/>
        <v>0</v>
      </c>
      <c r="CN88" s="906"/>
      <c r="CO88" s="480">
        <f t="shared" si="151"/>
        <v>0</v>
      </c>
      <c r="CP88" s="907"/>
      <c r="CQ88" s="480">
        <f t="shared" si="152"/>
        <v>0</v>
      </c>
      <c r="CR88" s="215"/>
      <c r="CS88" s="1">
        <f t="shared" si="153"/>
        <v>0</v>
      </c>
      <c r="CT88" s="1">
        <f t="shared" si="154"/>
        <v>0</v>
      </c>
      <c r="CU88" s="1">
        <f t="shared" si="155"/>
        <v>0</v>
      </c>
      <c r="CV88" s="1">
        <f t="shared" si="156"/>
        <v>0</v>
      </c>
      <c r="CW88" s="673">
        <f t="shared" si="157"/>
        <v>0</v>
      </c>
      <c r="CX88" s="1">
        <f t="shared" si="158"/>
        <v>0</v>
      </c>
      <c r="CY88" s="1">
        <f t="shared" si="159"/>
        <v>0</v>
      </c>
      <c r="CZ88" s="1">
        <f t="shared" si="160"/>
        <v>0</v>
      </c>
      <c r="DB88" s="1">
        <f t="shared" si="161"/>
        <v>0</v>
      </c>
      <c r="DC88" s="1">
        <f t="shared" si="162"/>
        <v>0</v>
      </c>
      <c r="DE88" s="1">
        <f t="shared" si="163"/>
        <v>0</v>
      </c>
      <c r="DF88" s="1">
        <f t="shared" si="164"/>
        <v>0</v>
      </c>
      <c r="DG88" s="1">
        <f t="shared" si="165"/>
        <v>0</v>
      </c>
      <c r="DH88" s="1">
        <f t="shared" si="166"/>
        <v>0</v>
      </c>
      <c r="DI88" s="1">
        <f t="shared" si="167"/>
        <v>0</v>
      </c>
      <c r="DJ88" s="1">
        <f t="shared" si="168"/>
        <v>0</v>
      </c>
      <c r="DK88" s="1">
        <f t="shared" si="169"/>
        <v>0</v>
      </c>
      <c r="DL88" s="1">
        <f t="shared" si="170"/>
        <v>0</v>
      </c>
      <c r="DM88" s="1">
        <f t="shared" si="171"/>
        <v>0</v>
      </c>
      <c r="DN88" s="1">
        <f t="shared" si="172"/>
        <v>0</v>
      </c>
      <c r="DO88" s="1">
        <f t="shared" si="173"/>
        <v>0</v>
      </c>
      <c r="DP88" s="1">
        <f t="shared" si="174"/>
        <v>0</v>
      </c>
      <c r="DQ88" s="1">
        <f t="shared" si="175"/>
        <v>0</v>
      </c>
      <c r="DR88" s="1">
        <f t="shared" si="176"/>
        <v>0</v>
      </c>
      <c r="DS88" s="1">
        <f t="shared" si="177"/>
        <v>0</v>
      </c>
    </row>
    <row r="89" spans="1:123" s="1" customFormat="1" ht="65.25" customHeight="1" x14ac:dyDescent="0.2">
      <c r="B89" s="192"/>
      <c r="C89" s="127"/>
      <c r="D89" s="1261" t="s">
        <v>323</v>
      </c>
      <c r="E89" s="689"/>
      <c r="F89" s="689"/>
      <c r="G89" s="690" t="s">
        <v>466</v>
      </c>
      <c r="H89" s="667" t="s">
        <v>188</v>
      </c>
      <c r="I89" s="1282" t="s">
        <v>568</v>
      </c>
      <c r="J89" s="1294">
        <v>2</v>
      </c>
      <c r="K89" s="1294">
        <v>0</v>
      </c>
      <c r="L89" s="667" t="s">
        <v>876</v>
      </c>
      <c r="M89" s="693">
        <v>200.61825000000002</v>
      </c>
      <c r="N89" s="946"/>
      <c r="O89" s="946"/>
      <c r="P89" s="946"/>
      <c r="Q89" s="946"/>
      <c r="R89" s="946"/>
      <c r="S89" s="946"/>
      <c r="T89" s="946"/>
      <c r="U89" s="946"/>
      <c r="V89" s="979"/>
      <c r="W89" s="977"/>
      <c r="X89" s="977"/>
      <c r="Y89" s="977"/>
      <c r="Z89" s="977"/>
      <c r="AA89" s="976"/>
      <c r="AB89" s="1217"/>
      <c r="AC89" s="950"/>
      <c r="AD89" s="1010"/>
      <c r="AE89" s="1208"/>
      <c r="AF89" s="677">
        <f t="shared" si="131"/>
        <v>0</v>
      </c>
      <c r="AG89" s="677" t="str">
        <f>IF(B89="New","Yes","No")</f>
        <v>No</v>
      </c>
      <c r="AH89" s="696" t="str">
        <f t="shared" si="132"/>
        <v>No</v>
      </c>
      <c r="AI89" s="678" t="str">
        <f>IF(F89="P24 cat.","Yes","No")</f>
        <v>No</v>
      </c>
      <c r="AK89" s="291">
        <f t="shared" si="133"/>
        <v>2</v>
      </c>
      <c r="AL89" s="292">
        <f t="shared" si="134"/>
        <v>0</v>
      </c>
      <c r="AM89" s="36"/>
      <c r="AN89" s="36"/>
      <c r="AO89" s="471">
        <v>1.7</v>
      </c>
      <c r="AP89" s="445">
        <f t="shared" si="135"/>
        <v>0</v>
      </c>
      <c r="AQ89" s="498"/>
      <c r="AR89" s="215">
        <f t="shared" si="178"/>
        <v>0</v>
      </c>
      <c r="AS89" s="215">
        <f t="shared" si="179"/>
        <v>0</v>
      </c>
      <c r="AT89" s="215">
        <f t="shared" si="180"/>
        <v>0</v>
      </c>
      <c r="AU89" s="215">
        <f t="shared" si="181"/>
        <v>0</v>
      </c>
      <c r="AV89" s="215">
        <f t="shared" si="182"/>
        <v>0</v>
      </c>
      <c r="AW89" s="215">
        <f t="shared" si="183"/>
        <v>0</v>
      </c>
      <c r="AX89" s="215">
        <f t="shared" si="184"/>
        <v>0</v>
      </c>
      <c r="AY89" s="215">
        <f t="shared" si="185"/>
        <v>0</v>
      </c>
      <c r="AZ89" s="215">
        <f t="shared" si="186"/>
        <v>0</v>
      </c>
      <c r="BA89" s="215">
        <f t="shared" si="187"/>
        <v>0</v>
      </c>
      <c r="BB89" s="215">
        <f t="shared" si="188"/>
        <v>0</v>
      </c>
      <c r="BC89" s="215">
        <f t="shared" si="189"/>
        <v>0</v>
      </c>
      <c r="BD89" s="215">
        <f t="shared" si="190"/>
        <v>0</v>
      </c>
      <c r="BE89" s="215">
        <f t="shared" si="191"/>
        <v>0</v>
      </c>
      <c r="BF89" s="215">
        <f t="shared" si="112"/>
        <v>0</v>
      </c>
      <c r="BG89" s="215">
        <f t="shared" si="113"/>
        <v>0</v>
      </c>
      <c r="BH89" s="215">
        <f t="shared" si="114"/>
        <v>0</v>
      </c>
      <c r="BI89" s="215">
        <f t="shared" si="115"/>
        <v>0</v>
      </c>
      <c r="BJ89" s="448">
        <v>2</v>
      </c>
      <c r="BK89" s="1224">
        <f t="shared" si="136"/>
        <v>0</v>
      </c>
      <c r="BL89" s="897">
        <v>4</v>
      </c>
      <c r="BM89" s="480">
        <f t="shared" si="137"/>
        <v>0</v>
      </c>
      <c r="BN89" s="897">
        <v>6</v>
      </c>
      <c r="BO89" s="480">
        <f t="shared" si="138"/>
        <v>0</v>
      </c>
      <c r="BP89" s="897"/>
      <c r="BQ89" s="480">
        <f t="shared" si="139"/>
        <v>0</v>
      </c>
      <c r="BR89" s="897"/>
      <c r="BS89" s="480">
        <f t="shared" si="140"/>
        <v>0</v>
      </c>
      <c r="BT89" s="897"/>
      <c r="BU89" s="480">
        <f t="shared" si="141"/>
        <v>0</v>
      </c>
      <c r="BV89" s="908"/>
      <c r="BW89" s="480">
        <f t="shared" si="142"/>
        <v>0</v>
      </c>
      <c r="BX89" s="906"/>
      <c r="BY89" s="480">
        <f t="shared" si="143"/>
        <v>0</v>
      </c>
      <c r="BZ89" s="906"/>
      <c r="CA89" s="480">
        <f t="shared" si="144"/>
        <v>0</v>
      </c>
      <c r="CB89" s="906"/>
      <c r="CC89" s="480">
        <f t="shared" si="145"/>
        <v>0</v>
      </c>
      <c r="CD89" s="906"/>
      <c r="CE89" s="480">
        <f t="shared" si="146"/>
        <v>0</v>
      </c>
      <c r="CF89" s="906"/>
      <c r="CG89" s="480">
        <f t="shared" si="147"/>
        <v>0</v>
      </c>
      <c r="CH89" s="906"/>
      <c r="CI89" s="480">
        <f t="shared" si="148"/>
        <v>0</v>
      </c>
      <c r="CJ89" s="906"/>
      <c r="CK89" s="480">
        <f t="shared" si="149"/>
        <v>0</v>
      </c>
      <c r="CL89" s="906"/>
      <c r="CM89" s="480">
        <f t="shared" si="150"/>
        <v>0</v>
      </c>
      <c r="CN89" s="906"/>
      <c r="CO89" s="480">
        <f t="shared" si="151"/>
        <v>0</v>
      </c>
      <c r="CP89" s="907"/>
      <c r="CQ89" s="480">
        <f t="shared" si="152"/>
        <v>0</v>
      </c>
      <c r="CR89" s="215"/>
      <c r="CS89" s="1">
        <f t="shared" si="153"/>
        <v>0</v>
      </c>
      <c r="CT89" s="1">
        <f t="shared" si="154"/>
        <v>0</v>
      </c>
      <c r="CU89" s="1">
        <f t="shared" si="155"/>
        <v>0</v>
      </c>
      <c r="CV89" s="1">
        <f t="shared" si="156"/>
        <v>0</v>
      </c>
      <c r="CW89" s="673">
        <f t="shared" si="157"/>
        <v>0</v>
      </c>
      <c r="CX89" s="1">
        <f t="shared" si="158"/>
        <v>0</v>
      </c>
      <c r="CY89" s="1">
        <f t="shared" si="159"/>
        <v>0</v>
      </c>
      <c r="CZ89" s="1">
        <f t="shared" si="160"/>
        <v>0</v>
      </c>
      <c r="DB89" s="1">
        <f t="shared" si="161"/>
        <v>0</v>
      </c>
      <c r="DC89" s="1">
        <f t="shared" si="162"/>
        <v>0</v>
      </c>
      <c r="DE89" s="1">
        <f t="shared" si="163"/>
        <v>0</v>
      </c>
      <c r="DF89" s="1">
        <f t="shared" si="164"/>
        <v>0</v>
      </c>
      <c r="DG89" s="1">
        <f t="shared" si="165"/>
        <v>0</v>
      </c>
      <c r="DH89" s="1">
        <f t="shared" si="166"/>
        <v>0</v>
      </c>
      <c r="DI89" s="1">
        <f t="shared" si="167"/>
        <v>0</v>
      </c>
      <c r="DJ89" s="1">
        <f t="shared" si="168"/>
        <v>0</v>
      </c>
      <c r="DK89" s="1">
        <f t="shared" si="169"/>
        <v>0</v>
      </c>
      <c r="DL89" s="1">
        <f t="shared" si="170"/>
        <v>0</v>
      </c>
      <c r="DM89" s="1">
        <f t="shared" si="171"/>
        <v>0</v>
      </c>
      <c r="DN89" s="1">
        <f t="shared" si="172"/>
        <v>0</v>
      </c>
      <c r="DO89" s="1">
        <f t="shared" si="173"/>
        <v>0</v>
      </c>
      <c r="DP89" s="1">
        <f t="shared" si="174"/>
        <v>0</v>
      </c>
      <c r="DQ89" s="1">
        <f t="shared" si="175"/>
        <v>0</v>
      </c>
      <c r="DR89" s="1">
        <f t="shared" si="176"/>
        <v>0</v>
      </c>
      <c r="DS89" s="1">
        <f t="shared" si="177"/>
        <v>0</v>
      </c>
    </row>
    <row r="90" spans="1:123" s="36" customFormat="1" ht="33" customHeight="1" x14ac:dyDescent="0.2">
      <c r="A90" s="1"/>
      <c r="B90" s="194"/>
      <c r="C90" s="7"/>
      <c r="D90" s="1164"/>
      <c r="E90" s="517"/>
      <c r="F90" s="517"/>
      <c r="G90" s="310"/>
      <c r="H90" s="7"/>
      <c r="I90" s="871"/>
      <c r="J90" s="1300"/>
      <c r="K90" s="1300"/>
      <c r="L90" s="885" t="s">
        <v>1118</v>
      </c>
      <c r="N90" s="989"/>
      <c r="O90" s="444"/>
      <c r="P90" s="444"/>
      <c r="Q90" s="444"/>
      <c r="R90" s="444"/>
      <c r="S90" s="444"/>
      <c r="T90" s="444"/>
      <c r="U90" s="444"/>
      <c r="V90" s="444"/>
      <c r="W90" s="444"/>
      <c r="X90" s="444"/>
      <c r="Y90" s="444"/>
      <c r="Z90" s="444"/>
      <c r="AA90" s="444"/>
      <c r="AB90" s="1394"/>
      <c r="AC90" s="1395"/>
      <c r="AD90" s="1396"/>
      <c r="AE90" s="1396"/>
      <c r="AF90" s="151"/>
      <c r="AG90" s="7"/>
      <c r="AH90" s="312"/>
      <c r="AI90" s="411"/>
      <c r="AJ90" s="1"/>
      <c r="AK90" s="291">
        <f t="shared" si="133"/>
        <v>0</v>
      </c>
      <c r="AL90" s="292">
        <f t="shared" si="134"/>
        <v>0</v>
      </c>
      <c r="AO90" s="474"/>
      <c r="AP90" s="445">
        <f t="shared" si="135"/>
        <v>0</v>
      </c>
      <c r="AQ90" s="498"/>
      <c r="AR90" s="215"/>
      <c r="AS90" s="215"/>
      <c r="AT90" s="215"/>
      <c r="AU90" s="215"/>
      <c r="AV90" s="215"/>
      <c r="AW90" s="215"/>
      <c r="AX90" s="215">
        <f t="shared" si="184"/>
        <v>0</v>
      </c>
      <c r="AY90" s="215"/>
      <c r="AZ90" s="215"/>
      <c r="BA90" s="215"/>
      <c r="BB90" s="215"/>
      <c r="BC90" s="215"/>
      <c r="BD90" s="215"/>
      <c r="BE90" s="215"/>
      <c r="BF90" s="215">
        <f t="shared" si="112"/>
        <v>0</v>
      </c>
      <c r="BG90" s="215">
        <f t="shared" si="113"/>
        <v>0</v>
      </c>
      <c r="BH90" s="215">
        <f t="shared" si="114"/>
        <v>0</v>
      </c>
      <c r="BI90" s="215">
        <f t="shared" si="115"/>
        <v>0</v>
      </c>
      <c r="BJ90" s="448"/>
      <c r="BK90" s="1224">
        <f t="shared" si="136"/>
        <v>0</v>
      </c>
      <c r="BL90" s="900"/>
      <c r="BM90" s="480">
        <f t="shared" si="137"/>
        <v>0</v>
      </c>
      <c r="BN90" s="900"/>
      <c r="BO90" s="480">
        <f t="shared" si="138"/>
        <v>0</v>
      </c>
      <c r="BP90" s="900"/>
      <c r="BQ90" s="480">
        <f t="shared" si="139"/>
        <v>0</v>
      </c>
      <c r="BR90" s="900"/>
      <c r="BS90" s="480">
        <f t="shared" si="140"/>
        <v>0</v>
      </c>
      <c r="BT90" s="900"/>
      <c r="BU90" s="480">
        <f t="shared" si="141"/>
        <v>0</v>
      </c>
      <c r="BV90" s="909"/>
      <c r="BW90" s="480">
        <f t="shared" si="142"/>
        <v>0</v>
      </c>
      <c r="BX90" s="906"/>
      <c r="BY90" s="480">
        <f t="shared" si="143"/>
        <v>0</v>
      </c>
      <c r="BZ90" s="906"/>
      <c r="CA90" s="480">
        <f t="shared" si="144"/>
        <v>0</v>
      </c>
      <c r="CB90" s="906"/>
      <c r="CC90" s="480">
        <f t="shared" si="145"/>
        <v>0</v>
      </c>
      <c r="CD90" s="906"/>
      <c r="CE90" s="480">
        <f t="shared" si="146"/>
        <v>0</v>
      </c>
      <c r="CF90" s="906"/>
      <c r="CG90" s="480">
        <f t="shared" si="147"/>
        <v>0</v>
      </c>
      <c r="CH90" s="906"/>
      <c r="CI90" s="480">
        <f t="shared" si="148"/>
        <v>0</v>
      </c>
      <c r="CJ90" s="906"/>
      <c r="CK90" s="480">
        <f t="shared" si="149"/>
        <v>0</v>
      </c>
      <c r="CL90" s="906"/>
      <c r="CM90" s="480">
        <f t="shared" si="150"/>
        <v>0</v>
      </c>
      <c r="CN90" s="906"/>
      <c r="CO90" s="480">
        <f t="shared" si="151"/>
        <v>0</v>
      </c>
      <c r="CP90" s="907"/>
      <c r="CQ90" s="480">
        <f t="shared" si="152"/>
        <v>0</v>
      </c>
      <c r="CR90" s="215"/>
      <c r="CS90" s="1">
        <f t="shared" si="153"/>
        <v>0</v>
      </c>
      <c r="CT90" s="1">
        <f t="shared" si="154"/>
        <v>0</v>
      </c>
      <c r="CU90" s="1">
        <f t="shared" si="155"/>
        <v>0</v>
      </c>
      <c r="CV90" s="1">
        <f t="shared" si="156"/>
        <v>0</v>
      </c>
      <c r="CW90" s="673">
        <f t="shared" si="157"/>
        <v>0</v>
      </c>
      <c r="CX90" s="1">
        <f t="shared" si="158"/>
        <v>0</v>
      </c>
      <c r="CY90" s="1">
        <f t="shared" si="159"/>
        <v>0</v>
      </c>
      <c r="CZ90" s="1">
        <f t="shared" si="160"/>
        <v>0</v>
      </c>
      <c r="DA90" s="1"/>
      <c r="DB90" s="1">
        <f t="shared" si="161"/>
        <v>0</v>
      </c>
      <c r="DC90" s="1">
        <f t="shared" si="162"/>
        <v>0</v>
      </c>
      <c r="DD90" s="1"/>
      <c r="DE90" s="1">
        <f t="shared" si="163"/>
        <v>0</v>
      </c>
      <c r="DF90" s="1">
        <f t="shared" si="164"/>
        <v>0</v>
      </c>
      <c r="DG90" s="1">
        <f t="shared" si="165"/>
        <v>0</v>
      </c>
      <c r="DH90" s="1">
        <f t="shared" si="166"/>
        <v>0</v>
      </c>
      <c r="DI90" s="1">
        <f t="shared" si="167"/>
        <v>0</v>
      </c>
      <c r="DJ90" s="1">
        <f t="shared" si="168"/>
        <v>0</v>
      </c>
      <c r="DK90" s="1">
        <f t="shared" si="169"/>
        <v>0</v>
      </c>
      <c r="DL90" s="1">
        <f t="shared" si="170"/>
        <v>0</v>
      </c>
      <c r="DM90" s="1">
        <f t="shared" si="171"/>
        <v>0</v>
      </c>
      <c r="DN90" s="1">
        <f t="shared" si="172"/>
        <v>0</v>
      </c>
      <c r="DO90" s="1">
        <f t="shared" si="173"/>
        <v>0</v>
      </c>
      <c r="DP90" s="1">
        <f t="shared" si="174"/>
        <v>0</v>
      </c>
      <c r="DQ90" s="1">
        <f t="shared" si="175"/>
        <v>0</v>
      </c>
      <c r="DR90" s="1">
        <f t="shared" si="176"/>
        <v>0</v>
      </c>
      <c r="DS90" s="1">
        <f t="shared" si="177"/>
        <v>0</v>
      </c>
    </row>
    <row r="91" spans="1:123" s="1" customFormat="1" ht="65.25" customHeight="1" x14ac:dyDescent="0.2">
      <c r="A91" s="1566" t="s">
        <v>187</v>
      </c>
      <c r="B91" s="202"/>
      <c r="C91" s="111"/>
      <c r="D91" s="1262" t="s">
        <v>324</v>
      </c>
      <c r="E91" s="684"/>
      <c r="F91" s="684"/>
      <c r="G91" s="685" t="s">
        <v>36</v>
      </c>
      <c r="H91" s="686" t="s">
        <v>185</v>
      </c>
      <c r="I91" s="1284" t="s">
        <v>542</v>
      </c>
      <c r="J91" s="1296">
        <v>2</v>
      </c>
      <c r="K91" s="1296">
        <v>0</v>
      </c>
      <c r="L91" s="686" t="s">
        <v>876</v>
      </c>
      <c r="M91" s="691">
        <v>384.04065000000003</v>
      </c>
      <c r="N91" s="946"/>
      <c r="O91" s="946"/>
      <c r="P91" s="946"/>
      <c r="Q91" s="946"/>
      <c r="R91" s="946"/>
      <c r="S91" s="946"/>
      <c r="T91" s="946"/>
      <c r="U91" s="946"/>
      <c r="V91" s="979"/>
      <c r="W91" s="977"/>
      <c r="X91" s="977"/>
      <c r="Y91" s="977"/>
      <c r="Z91" s="977"/>
      <c r="AA91" s="976"/>
      <c r="AB91" s="1217"/>
      <c r="AC91" s="950"/>
      <c r="AD91" s="1010"/>
      <c r="AE91" s="1208"/>
      <c r="AF91" s="683">
        <f t="shared" si="131"/>
        <v>0</v>
      </c>
      <c r="AG91" s="687" t="str">
        <f t="shared" ref="AG91:AG107" si="192">IF(B91="New","Yes","No")</f>
        <v>No</v>
      </c>
      <c r="AH91" s="699" t="str">
        <f t="shared" si="132"/>
        <v>No</v>
      </c>
      <c r="AI91" s="678" t="str">
        <f t="shared" ref="AI91:AI107" si="193">IF(F91="P24 cat.","Yes","No")</f>
        <v>No</v>
      </c>
      <c r="AK91" s="291">
        <f t="shared" si="133"/>
        <v>3</v>
      </c>
      <c r="AL91" s="292">
        <f t="shared" si="134"/>
        <v>0</v>
      </c>
      <c r="AM91" s="36"/>
      <c r="AN91" s="36"/>
      <c r="AO91" s="471">
        <v>16.5</v>
      </c>
      <c r="AP91" s="445">
        <f t="shared" si="135"/>
        <v>0</v>
      </c>
      <c r="AQ91" s="498"/>
      <c r="AR91" s="215">
        <f t="shared" ref="AR91:AR107" si="194">N91*J91</f>
        <v>0</v>
      </c>
      <c r="AS91" s="215">
        <f t="shared" ref="AS91:AS107" si="195">O91*J91</f>
        <v>0</v>
      </c>
      <c r="AT91" s="215">
        <f t="shared" ref="AT91:AT107" si="196">P91*J91</f>
        <v>0</v>
      </c>
      <c r="AU91" s="215">
        <f t="shared" ref="AU91:AU107" si="197">Q91*J91</f>
        <v>0</v>
      </c>
      <c r="AV91" s="215">
        <f t="shared" ref="AV91:AV107" si="198">R91*J91</f>
        <v>0</v>
      </c>
      <c r="AW91" s="215">
        <f t="shared" ref="AW91:AW107" si="199">S91*J91</f>
        <v>0</v>
      </c>
      <c r="AX91" s="215">
        <f t="shared" si="184"/>
        <v>0</v>
      </c>
      <c r="AY91" s="215">
        <f t="shared" ref="AY91:AY107" si="200">U91*J91</f>
        <v>0</v>
      </c>
      <c r="AZ91" s="215">
        <f t="shared" ref="AZ91:AZ107" si="201">J91*V91</f>
        <v>0</v>
      </c>
      <c r="BA91" s="215">
        <f t="shared" ref="BA91:BA107" si="202">W91*J91</f>
        <v>0</v>
      </c>
      <c r="BB91" s="215">
        <f t="shared" ref="BB91:BB107" si="203">X91*J91</f>
        <v>0</v>
      </c>
      <c r="BC91" s="215">
        <f t="shared" ref="BC91:BC107" si="204">Y91*J91</f>
        <v>0</v>
      </c>
      <c r="BD91" s="215">
        <f t="shared" ref="BD91:BD107" si="205">Z91*J91</f>
        <v>0</v>
      </c>
      <c r="BE91" s="215">
        <f t="shared" ref="BE91:BE107" si="206">AA91*J91</f>
        <v>0</v>
      </c>
      <c r="BF91" s="215">
        <f t="shared" si="112"/>
        <v>0</v>
      </c>
      <c r="BG91" s="215">
        <f t="shared" si="113"/>
        <v>0</v>
      </c>
      <c r="BH91" s="215">
        <f t="shared" si="114"/>
        <v>0</v>
      </c>
      <c r="BI91" s="215">
        <f t="shared" si="115"/>
        <v>0</v>
      </c>
      <c r="BJ91" s="448">
        <v>3</v>
      </c>
      <c r="BK91" s="1224">
        <f t="shared" si="136"/>
        <v>0</v>
      </c>
      <c r="BL91" s="897">
        <v>9</v>
      </c>
      <c r="BM91" s="480">
        <f t="shared" si="137"/>
        <v>0</v>
      </c>
      <c r="BN91" s="897"/>
      <c r="BO91" s="480">
        <f t="shared" si="138"/>
        <v>0</v>
      </c>
      <c r="BP91" s="897"/>
      <c r="BQ91" s="480">
        <f t="shared" si="139"/>
        <v>0</v>
      </c>
      <c r="BR91" s="897"/>
      <c r="BS91" s="480">
        <f t="shared" si="140"/>
        <v>0</v>
      </c>
      <c r="BT91" s="897"/>
      <c r="BU91" s="480">
        <f t="shared" si="141"/>
        <v>0</v>
      </c>
      <c r="BV91" s="908"/>
      <c r="BW91" s="480">
        <f t="shared" si="142"/>
        <v>0</v>
      </c>
      <c r="BX91" s="906"/>
      <c r="BY91" s="480">
        <f t="shared" si="143"/>
        <v>0</v>
      </c>
      <c r="BZ91" s="906"/>
      <c r="CA91" s="480">
        <f t="shared" si="144"/>
        <v>0</v>
      </c>
      <c r="CB91" s="906"/>
      <c r="CC91" s="480">
        <f t="shared" si="145"/>
        <v>0</v>
      </c>
      <c r="CD91" s="906"/>
      <c r="CE91" s="480">
        <f t="shared" si="146"/>
        <v>0</v>
      </c>
      <c r="CF91" s="906"/>
      <c r="CG91" s="480">
        <f t="shared" si="147"/>
        <v>0</v>
      </c>
      <c r="CH91" s="906"/>
      <c r="CI91" s="480">
        <f t="shared" si="148"/>
        <v>0</v>
      </c>
      <c r="CJ91" s="906"/>
      <c r="CK91" s="480">
        <f t="shared" si="149"/>
        <v>0</v>
      </c>
      <c r="CL91" s="906"/>
      <c r="CM91" s="480">
        <f t="shared" si="150"/>
        <v>0</v>
      </c>
      <c r="CN91" s="906"/>
      <c r="CO91" s="480">
        <f t="shared" si="151"/>
        <v>0</v>
      </c>
      <c r="CP91" s="907"/>
      <c r="CQ91" s="480">
        <f t="shared" si="152"/>
        <v>0</v>
      </c>
      <c r="CR91" s="215"/>
      <c r="CS91" s="1">
        <f t="shared" si="153"/>
        <v>0</v>
      </c>
      <c r="CT91" s="1">
        <f t="shared" si="154"/>
        <v>0</v>
      </c>
      <c r="CU91" s="1">
        <f t="shared" si="155"/>
        <v>0</v>
      </c>
      <c r="CV91" s="1">
        <f t="shared" si="156"/>
        <v>0</v>
      </c>
      <c r="CW91" s="673">
        <f t="shared" si="157"/>
        <v>0</v>
      </c>
      <c r="CX91" s="1">
        <f t="shared" si="158"/>
        <v>0</v>
      </c>
      <c r="CY91" s="1">
        <f t="shared" si="159"/>
        <v>0</v>
      </c>
      <c r="CZ91" s="1">
        <f t="shared" si="160"/>
        <v>0</v>
      </c>
      <c r="DB91" s="1">
        <f t="shared" si="161"/>
        <v>0</v>
      </c>
      <c r="DC91" s="1">
        <f t="shared" si="162"/>
        <v>0</v>
      </c>
      <c r="DE91" s="1">
        <f t="shared" si="163"/>
        <v>0</v>
      </c>
      <c r="DF91" s="1">
        <f t="shared" si="164"/>
        <v>0</v>
      </c>
      <c r="DG91" s="1">
        <f t="shared" si="165"/>
        <v>0</v>
      </c>
      <c r="DH91" s="1">
        <f t="shared" si="166"/>
        <v>0</v>
      </c>
      <c r="DI91" s="1">
        <f t="shared" si="167"/>
        <v>0</v>
      </c>
      <c r="DJ91" s="1">
        <f t="shared" si="168"/>
        <v>0</v>
      </c>
      <c r="DK91" s="1">
        <f t="shared" si="169"/>
        <v>0</v>
      </c>
      <c r="DL91" s="1">
        <f t="shared" si="170"/>
        <v>0</v>
      </c>
      <c r="DM91" s="1">
        <f t="shared" si="171"/>
        <v>0</v>
      </c>
      <c r="DN91" s="1">
        <f t="shared" si="172"/>
        <v>0</v>
      </c>
      <c r="DO91" s="1">
        <f t="shared" si="173"/>
        <v>0</v>
      </c>
      <c r="DP91" s="1">
        <f t="shared" si="174"/>
        <v>0</v>
      </c>
      <c r="DQ91" s="1">
        <f t="shared" si="175"/>
        <v>0</v>
      </c>
      <c r="DR91" s="1">
        <f t="shared" si="176"/>
        <v>0</v>
      </c>
      <c r="DS91" s="1">
        <f t="shared" si="177"/>
        <v>0</v>
      </c>
    </row>
    <row r="92" spans="1:123" s="1" customFormat="1" ht="65.25" customHeight="1" x14ac:dyDescent="0.2">
      <c r="A92" s="1567"/>
      <c r="B92" s="199"/>
      <c r="C92" s="36"/>
      <c r="D92" s="1260" t="s">
        <v>325</v>
      </c>
      <c r="E92" s="679" t="s">
        <v>71</v>
      </c>
      <c r="F92" s="679"/>
      <c r="G92" s="680" t="s">
        <v>1</v>
      </c>
      <c r="H92" s="681" t="s">
        <v>185</v>
      </c>
      <c r="I92" s="1281" t="s">
        <v>542</v>
      </c>
      <c r="J92" s="1292">
        <v>4</v>
      </c>
      <c r="K92" s="1292">
        <v>0</v>
      </c>
      <c r="L92" s="681" t="s">
        <v>876</v>
      </c>
      <c r="M92" s="692">
        <v>515.87549999999999</v>
      </c>
      <c r="N92" s="946"/>
      <c r="O92" s="946"/>
      <c r="P92" s="946"/>
      <c r="Q92" s="946"/>
      <c r="R92" s="946"/>
      <c r="S92" s="946"/>
      <c r="T92" s="946"/>
      <c r="U92" s="946"/>
      <c r="V92" s="979"/>
      <c r="W92" s="977"/>
      <c r="X92" s="977"/>
      <c r="Y92" s="977"/>
      <c r="Z92" s="977"/>
      <c r="AA92" s="976"/>
      <c r="AB92" s="1217"/>
      <c r="AC92" s="950"/>
      <c r="AD92" s="1201"/>
      <c r="AE92" s="1211"/>
      <c r="AF92" s="683">
        <f t="shared" si="131"/>
        <v>0</v>
      </c>
      <c r="AG92" s="683" t="str">
        <f t="shared" si="192"/>
        <v>No</v>
      </c>
      <c r="AH92" s="696" t="str">
        <f t="shared" si="132"/>
        <v>No</v>
      </c>
      <c r="AI92" s="678" t="str">
        <f t="shared" si="193"/>
        <v>No</v>
      </c>
      <c r="AK92" s="291">
        <f t="shared" si="133"/>
        <v>3</v>
      </c>
      <c r="AL92" s="292">
        <f t="shared" si="134"/>
        <v>0</v>
      </c>
      <c r="AM92" s="36"/>
      <c r="AN92" s="36"/>
      <c r="AO92" s="471">
        <v>22.5</v>
      </c>
      <c r="AP92" s="445">
        <f t="shared" si="135"/>
        <v>0</v>
      </c>
      <c r="AQ92" s="498"/>
      <c r="AR92" s="215">
        <f t="shared" si="194"/>
        <v>0</v>
      </c>
      <c r="AS92" s="215">
        <f t="shared" si="195"/>
        <v>0</v>
      </c>
      <c r="AT92" s="215">
        <f t="shared" si="196"/>
        <v>0</v>
      </c>
      <c r="AU92" s="215">
        <f t="shared" si="197"/>
        <v>0</v>
      </c>
      <c r="AV92" s="215">
        <f t="shared" si="198"/>
        <v>0</v>
      </c>
      <c r="AW92" s="215">
        <f t="shared" si="199"/>
        <v>0</v>
      </c>
      <c r="AX92" s="215">
        <f t="shared" si="184"/>
        <v>0</v>
      </c>
      <c r="AY92" s="215">
        <f t="shared" si="200"/>
        <v>0</v>
      </c>
      <c r="AZ92" s="215">
        <f t="shared" si="201"/>
        <v>0</v>
      </c>
      <c r="BA92" s="215">
        <f t="shared" si="202"/>
        <v>0</v>
      </c>
      <c r="BB92" s="215">
        <f t="shared" si="203"/>
        <v>0</v>
      </c>
      <c r="BC92" s="215">
        <f t="shared" si="204"/>
        <v>0</v>
      </c>
      <c r="BD92" s="215">
        <f t="shared" si="205"/>
        <v>0</v>
      </c>
      <c r="BE92" s="215">
        <f t="shared" si="206"/>
        <v>0</v>
      </c>
      <c r="BF92" s="215">
        <f t="shared" si="112"/>
        <v>0</v>
      </c>
      <c r="BG92" s="215">
        <f t="shared" si="113"/>
        <v>0</v>
      </c>
      <c r="BH92" s="215">
        <f t="shared" si="114"/>
        <v>0</v>
      </c>
      <c r="BI92" s="215">
        <f t="shared" si="115"/>
        <v>0</v>
      </c>
      <c r="BJ92" s="448">
        <v>3</v>
      </c>
      <c r="BK92" s="1224">
        <f t="shared" si="136"/>
        <v>0</v>
      </c>
      <c r="BL92" s="897">
        <v>13</v>
      </c>
      <c r="BM92" s="480">
        <f t="shared" si="137"/>
        <v>0</v>
      </c>
      <c r="BN92" s="897"/>
      <c r="BO92" s="480">
        <f t="shared" si="138"/>
        <v>0</v>
      </c>
      <c r="BP92" s="897"/>
      <c r="BQ92" s="480">
        <f t="shared" si="139"/>
        <v>0</v>
      </c>
      <c r="BR92" s="897"/>
      <c r="BS92" s="480">
        <f t="shared" si="140"/>
        <v>0</v>
      </c>
      <c r="BT92" s="897"/>
      <c r="BU92" s="480">
        <f t="shared" si="141"/>
        <v>0</v>
      </c>
      <c r="BV92" s="908"/>
      <c r="BW92" s="480">
        <f t="shared" si="142"/>
        <v>0</v>
      </c>
      <c r="BX92" s="906"/>
      <c r="BY92" s="480">
        <f t="shared" si="143"/>
        <v>0</v>
      </c>
      <c r="BZ92" s="906"/>
      <c r="CA92" s="480">
        <f t="shared" si="144"/>
        <v>0</v>
      </c>
      <c r="CB92" s="906"/>
      <c r="CC92" s="480">
        <f t="shared" si="145"/>
        <v>0</v>
      </c>
      <c r="CD92" s="906"/>
      <c r="CE92" s="480">
        <f t="shared" si="146"/>
        <v>0</v>
      </c>
      <c r="CF92" s="906"/>
      <c r="CG92" s="480">
        <f t="shared" si="147"/>
        <v>0</v>
      </c>
      <c r="CH92" s="906"/>
      <c r="CI92" s="480">
        <f t="shared" si="148"/>
        <v>0</v>
      </c>
      <c r="CJ92" s="906"/>
      <c r="CK92" s="480">
        <f t="shared" si="149"/>
        <v>0</v>
      </c>
      <c r="CL92" s="906"/>
      <c r="CM92" s="480">
        <f t="shared" si="150"/>
        <v>0</v>
      </c>
      <c r="CN92" s="906"/>
      <c r="CO92" s="480">
        <f t="shared" si="151"/>
        <v>0</v>
      </c>
      <c r="CP92" s="907"/>
      <c r="CQ92" s="480">
        <f t="shared" si="152"/>
        <v>0</v>
      </c>
      <c r="CR92" s="215"/>
      <c r="CS92" s="1">
        <f t="shared" si="153"/>
        <v>0</v>
      </c>
      <c r="CT92" s="1">
        <f t="shared" si="154"/>
        <v>0</v>
      </c>
      <c r="CU92" s="1">
        <f t="shared" si="155"/>
        <v>0</v>
      </c>
      <c r="CV92" s="1">
        <f t="shared" si="156"/>
        <v>0</v>
      </c>
      <c r="CW92" s="673">
        <f t="shared" si="157"/>
        <v>0</v>
      </c>
      <c r="CX92" s="1">
        <f t="shared" si="158"/>
        <v>0</v>
      </c>
      <c r="CY92" s="1">
        <f t="shared" si="159"/>
        <v>0</v>
      </c>
      <c r="CZ92" s="1">
        <f t="shared" si="160"/>
        <v>0</v>
      </c>
      <c r="DB92" s="1">
        <f t="shared" si="161"/>
        <v>0</v>
      </c>
      <c r="DC92" s="1">
        <f t="shared" si="162"/>
        <v>0</v>
      </c>
      <c r="DE92" s="1">
        <f t="shared" si="163"/>
        <v>0</v>
      </c>
      <c r="DF92" s="1">
        <f t="shared" si="164"/>
        <v>0</v>
      </c>
      <c r="DG92" s="1">
        <f t="shared" si="165"/>
        <v>0</v>
      </c>
      <c r="DH92" s="1">
        <f t="shared" si="166"/>
        <v>0</v>
      </c>
      <c r="DI92" s="1">
        <f t="shared" si="167"/>
        <v>0</v>
      </c>
      <c r="DJ92" s="1">
        <f t="shared" si="168"/>
        <v>0</v>
      </c>
      <c r="DK92" s="1">
        <f t="shared" si="169"/>
        <v>0</v>
      </c>
      <c r="DL92" s="1">
        <f t="shared" si="170"/>
        <v>0</v>
      </c>
      <c r="DM92" s="1">
        <f t="shared" si="171"/>
        <v>0</v>
      </c>
      <c r="DN92" s="1">
        <f t="shared" si="172"/>
        <v>0</v>
      </c>
      <c r="DO92" s="1">
        <f t="shared" si="173"/>
        <v>0</v>
      </c>
      <c r="DP92" s="1">
        <f t="shared" si="174"/>
        <v>0</v>
      </c>
      <c r="DQ92" s="1">
        <f t="shared" si="175"/>
        <v>0</v>
      </c>
      <c r="DR92" s="1">
        <f t="shared" si="176"/>
        <v>0</v>
      </c>
      <c r="DS92" s="1">
        <f t="shared" si="177"/>
        <v>0</v>
      </c>
    </row>
    <row r="93" spans="1:123" s="1" customFormat="1" ht="65.25" customHeight="1" x14ac:dyDescent="0.2">
      <c r="A93" s="1567"/>
      <c r="B93" s="199"/>
      <c r="C93" s="36"/>
      <c r="D93" s="367" t="s">
        <v>326</v>
      </c>
      <c r="E93" s="512"/>
      <c r="F93" s="512"/>
      <c r="G93" s="99" t="s">
        <v>1</v>
      </c>
      <c r="H93" s="1" t="s">
        <v>185</v>
      </c>
      <c r="I93" s="1285" t="s">
        <v>543</v>
      </c>
      <c r="J93" s="1297">
        <v>2</v>
      </c>
      <c r="K93" s="1297">
        <v>8</v>
      </c>
      <c r="L93" s="1" t="s">
        <v>876</v>
      </c>
      <c r="M93" s="650">
        <v>338.27676120000007</v>
      </c>
      <c r="N93" s="947"/>
      <c r="O93" s="947"/>
      <c r="P93" s="947"/>
      <c r="Q93" s="947"/>
      <c r="R93" s="947"/>
      <c r="S93" s="947"/>
      <c r="T93" s="947"/>
      <c r="U93" s="947"/>
      <c r="V93" s="974"/>
      <c r="W93" s="948"/>
      <c r="X93" s="948"/>
      <c r="Y93" s="948"/>
      <c r="Z93" s="948"/>
      <c r="AA93" s="973"/>
      <c r="AB93" s="1216"/>
      <c r="AC93" s="951"/>
      <c r="AD93" s="1199"/>
      <c r="AE93" s="1210"/>
      <c r="AF93" s="125">
        <f t="shared" si="131"/>
        <v>0</v>
      </c>
      <c r="AG93" s="145" t="str">
        <f t="shared" si="192"/>
        <v>No</v>
      </c>
      <c r="AH93" s="191" t="str">
        <f t="shared" si="132"/>
        <v>No</v>
      </c>
      <c r="AI93" s="126" t="str">
        <f t="shared" si="193"/>
        <v>No</v>
      </c>
      <c r="AK93" s="291">
        <f t="shared" si="133"/>
        <v>3</v>
      </c>
      <c r="AL93" s="292">
        <f t="shared" si="134"/>
        <v>0</v>
      </c>
      <c r="AM93" s="36"/>
      <c r="AN93" s="36"/>
      <c r="AO93" s="471">
        <v>15.5</v>
      </c>
      <c r="AP93" s="445">
        <f t="shared" si="135"/>
        <v>0</v>
      </c>
      <c r="AQ93" s="498"/>
      <c r="AR93" s="215">
        <f t="shared" si="194"/>
        <v>0</v>
      </c>
      <c r="AS93" s="215">
        <f t="shared" si="195"/>
        <v>0</v>
      </c>
      <c r="AT93" s="215">
        <f t="shared" si="196"/>
        <v>0</v>
      </c>
      <c r="AU93" s="215">
        <f t="shared" si="197"/>
        <v>0</v>
      </c>
      <c r="AV93" s="215">
        <f t="shared" si="198"/>
        <v>0</v>
      </c>
      <c r="AW93" s="215">
        <f t="shared" si="199"/>
        <v>0</v>
      </c>
      <c r="AX93" s="215">
        <f t="shared" si="184"/>
        <v>0</v>
      </c>
      <c r="AY93" s="215">
        <f t="shared" si="200"/>
        <v>0</v>
      </c>
      <c r="AZ93" s="215">
        <f t="shared" si="201"/>
        <v>0</v>
      </c>
      <c r="BA93" s="215">
        <f t="shared" si="202"/>
        <v>0</v>
      </c>
      <c r="BB93" s="215">
        <f t="shared" si="203"/>
        <v>0</v>
      </c>
      <c r="BC93" s="215">
        <f t="shared" si="204"/>
        <v>0</v>
      </c>
      <c r="BD93" s="215">
        <f t="shared" si="205"/>
        <v>0</v>
      </c>
      <c r="BE93" s="215">
        <f t="shared" si="206"/>
        <v>0</v>
      </c>
      <c r="BF93" s="215">
        <f t="shared" si="112"/>
        <v>0</v>
      </c>
      <c r="BG93" s="215">
        <f t="shared" si="113"/>
        <v>0</v>
      </c>
      <c r="BH93" s="215">
        <f t="shared" si="114"/>
        <v>0</v>
      </c>
      <c r="BI93" s="215">
        <f t="shared" si="115"/>
        <v>0</v>
      </c>
      <c r="BJ93" s="448">
        <v>3</v>
      </c>
      <c r="BK93" s="1224">
        <f t="shared" si="136"/>
        <v>0</v>
      </c>
      <c r="BL93" s="897">
        <v>8</v>
      </c>
      <c r="BM93" s="480">
        <f t="shared" si="137"/>
        <v>0</v>
      </c>
      <c r="BN93" s="897"/>
      <c r="BO93" s="480">
        <f t="shared" si="138"/>
        <v>0</v>
      </c>
      <c r="BP93" s="897"/>
      <c r="BQ93" s="480">
        <f t="shared" si="139"/>
        <v>0</v>
      </c>
      <c r="BR93" s="897"/>
      <c r="BS93" s="480">
        <f t="shared" si="140"/>
        <v>0</v>
      </c>
      <c r="BT93" s="897"/>
      <c r="BU93" s="480">
        <f t="shared" si="141"/>
        <v>0</v>
      </c>
      <c r="BV93" s="908"/>
      <c r="BW93" s="480">
        <f t="shared" si="142"/>
        <v>0</v>
      </c>
      <c r="BX93" s="906"/>
      <c r="BY93" s="480">
        <f t="shared" si="143"/>
        <v>0</v>
      </c>
      <c r="BZ93" s="906"/>
      <c r="CA93" s="480">
        <f t="shared" si="144"/>
        <v>0</v>
      </c>
      <c r="CB93" s="906"/>
      <c r="CC93" s="480">
        <f t="shared" si="145"/>
        <v>0</v>
      </c>
      <c r="CD93" s="906"/>
      <c r="CE93" s="480">
        <f t="shared" si="146"/>
        <v>0</v>
      </c>
      <c r="CF93" s="906"/>
      <c r="CG93" s="480">
        <f t="shared" si="147"/>
        <v>0</v>
      </c>
      <c r="CH93" s="906"/>
      <c r="CI93" s="480">
        <f t="shared" si="148"/>
        <v>0</v>
      </c>
      <c r="CJ93" s="906"/>
      <c r="CK93" s="480">
        <f t="shared" si="149"/>
        <v>0</v>
      </c>
      <c r="CL93" s="906"/>
      <c r="CM93" s="480">
        <f t="shared" si="150"/>
        <v>0</v>
      </c>
      <c r="CN93" s="906"/>
      <c r="CO93" s="480">
        <f t="shared" si="151"/>
        <v>0</v>
      </c>
      <c r="CP93" s="907"/>
      <c r="CQ93" s="480">
        <f t="shared" si="152"/>
        <v>0</v>
      </c>
      <c r="CR93" s="215"/>
      <c r="CS93" s="1">
        <f t="shared" si="153"/>
        <v>0</v>
      </c>
      <c r="CT93" s="1">
        <f t="shared" si="154"/>
        <v>0</v>
      </c>
      <c r="CU93" s="1">
        <f t="shared" si="155"/>
        <v>0</v>
      </c>
      <c r="CV93" s="1">
        <f t="shared" si="156"/>
        <v>0</v>
      </c>
      <c r="CW93" s="673">
        <f t="shared" si="157"/>
        <v>0</v>
      </c>
      <c r="CX93" s="1">
        <f t="shared" si="158"/>
        <v>0</v>
      </c>
      <c r="CY93" s="1">
        <f t="shared" si="159"/>
        <v>0</v>
      </c>
      <c r="CZ93" s="1">
        <f t="shared" si="160"/>
        <v>0</v>
      </c>
      <c r="DB93" s="1">
        <f t="shared" si="161"/>
        <v>0</v>
      </c>
      <c r="DC93" s="1">
        <f t="shared" si="162"/>
        <v>0</v>
      </c>
      <c r="DE93" s="1">
        <f t="shared" si="163"/>
        <v>0</v>
      </c>
      <c r="DF93" s="1">
        <f t="shared" si="164"/>
        <v>0</v>
      </c>
      <c r="DG93" s="1">
        <f t="shared" si="165"/>
        <v>0</v>
      </c>
      <c r="DH93" s="1">
        <f t="shared" si="166"/>
        <v>0</v>
      </c>
      <c r="DI93" s="1">
        <f t="shared" si="167"/>
        <v>0</v>
      </c>
      <c r="DJ93" s="1">
        <f t="shared" si="168"/>
        <v>0</v>
      </c>
      <c r="DK93" s="1">
        <f t="shared" si="169"/>
        <v>0</v>
      </c>
      <c r="DL93" s="1">
        <f t="shared" si="170"/>
        <v>0</v>
      </c>
      <c r="DM93" s="1">
        <f t="shared" si="171"/>
        <v>0</v>
      </c>
      <c r="DN93" s="1">
        <f t="shared" si="172"/>
        <v>0</v>
      </c>
      <c r="DO93" s="1">
        <f t="shared" si="173"/>
        <v>0</v>
      </c>
      <c r="DP93" s="1">
        <f t="shared" si="174"/>
        <v>0</v>
      </c>
      <c r="DQ93" s="1">
        <f t="shared" si="175"/>
        <v>0</v>
      </c>
      <c r="DR93" s="1">
        <f t="shared" si="176"/>
        <v>0</v>
      </c>
      <c r="DS93" s="1">
        <f t="shared" si="177"/>
        <v>0</v>
      </c>
    </row>
    <row r="94" spans="1:123" s="1" customFormat="1" ht="65.25" customHeight="1" x14ac:dyDescent="0.2">
      <c r="A94" s="1567"/>
      <c r="B94" s="199"/>
      <c r="C94" s="36"/>
      <c r="D94" s="367" t="s">
        <v>327</v>
      </c>
      <c r="E94" s="512" t="s">
        <v>71</v>
      </c>
      <c r="F94" s="512"/>
      <c r="G94" s="99" t="s">
        <v>36</v>
      </c>
      <c r="H94" s="1" t="s">
        <v>185</v>
      </c>
      <c r="I94" s="1285" t="s">
        <v>543</v>
      </c>
      <c r="J94" s="1297">
        <v>4</v>
      </c>
      <c r="K94" s="1297">
        <v>0</v>
      </c>
      <c r="L94" s="1" t="s">
        <v>876</v>
      </c>
      <c r="M94" s="650">
        <v>492.94770000000005</v>
      </c>
      <c r="N94" s="947"/>
      <c r="O94" s="947"/>
      <c r="P94" s="947"/>
      <c r="Q94" s="947"/>
      <c r="R94" s="947"/>
      <c r="S94" s="947"/>
      <c r="T94" s="947"/>
      <c r="U94" s="947"/>
      <c r="V94" s="974"/>
      <c r="W94" s="948"/>
      <c r="X94" s="948"/>
      <c r="Y94" s="948"/>
      <c r="Z94" s="948"/>
      <c r="AA94" s="973"/>
      <c r="AB94" s="1219"/>
      <c r="AC94" s="957"/>
      <c r="AD94" s="1200"/>
      <c r="AE94" s="995"/>
      <c r="AF94" s="125">
        <f t="shared" si="131"/>
        <v>0</v>
      </c>
      <c r="AG94" s="145" t="str">
        <f t="shared" si="192"/>
        <v>No</v>
      </c>
      <c r="AH94" s="191" t="str">
        <f t="shared" si="132"/>
        <v>No</v>
      </c>
      <c r="AI94" s="126" t="str">
        <f t="shared" si="193"/>
        <v>No</v>
      </c>
      <c r="AK94" s="291">
        <f t="shared" si="133"/>
        <v>3</v>
      </c>
      <c r="AL94" s="292">
        <f t="shared" si="134"/>
        <v>0</v>
      </c>
      <c r="AM94" s="36"/>
      <c r="AN94" s="36"/>
      <c r="AO94" s="471">
        <v>22.5</v>
      </c>
      <c r="AP94" s="445">
        <f t="shared" si="135"/>
        <v>0</v>
      </c>
      <c r="AQ94" s="498"/>
      <c r="AR94" s="215">
        <f t="shared" si="194"/>
        <v>0</v>
      </c>
      <c r="AS94" s="215">
        <f t="shared" si="195"/>
        <v>0</v>
      </c>
      <c r="AT94" s="215">
        <f t="shared" si="196"/>
        <v>0</v>
      </c>
      <c r="AU94" s="215">
        <f t="shared" si="197"/>
        <v>0</v>
      </c>
      <c r="AV94" s="215">
        <f t="shared" si="198"/>
        <v>0</v>
      </c>
      <c r="AW94" s="215">
        <f t="shared" si="199"/>
        <v>0</v>
      </c>
      <c r="AX94" s="215">
        <f t="shared" ref="AX94:AX125" si="207">T94*J94</f>
        <v>0</v>
      </c>
      <c r="AY94" s="215">
        <f t="shared" si="200"/>
        <v>0</v>
      </c>
      <c r="AZ94" s="215">
        <f t="shared" si="201"/>
        <v>0</v>
      </c>
      <c r="BA94" s="215">
        <f t="shared" si="202"/>
        <v>0</v>
      </c>
      <c r="BB94" s="215">
        <f t="shared" si="203"/>
        <v>0</v>
      </c>
      <c r="BC94" s="215">
        <f t="shared" si="204"/>
        <v>0</v>
      </c>
      <c r="BD94" s="215">
        <f t="shared" si="205"/>
        <v>0</v>
      </c>
      <c r="BE94" s="215">
        <f t="shared" si="206"/>
        <v>0</v>
      </c>
      <c r="BF94" s="215">
        <f t="shared" si="112"/>
        <v>0</v>
      </c>
      <c r="BG94" s="215">
        <f t="shared" si="113"/>
        <v>0</v>
      </c>
      <c r="BH94" s="215">
        <f t="shared" si="114"/>
        <v>0</v>
      </c>
      <c r="BI94" s="215">
        <f t="shared" si="115"/>
        <v>0</v>
      </c>
      <c r="BJ94" s="448">
        <v>3</v>
      </c>
      <c r="BK94" s="1224">
        <f t="shared" si="136"/>
        <v>0</v>
      </c>
      <c r="BL94" s="897">
        <v>12</v>
      </c>
      <c r="BM94" s="480">
        <f t="shared" si="137"/>
        <v>0</v>
      </c>
      <c r="BN94" s="897"/>
      <c r="BO94" s="480">
        <f t="shared" si="138"/>
        <v>0</v>
      </c>
      <c r="BP94" s="897"/>
      <c r="BQ94" s="480">
        <f t="shared" si="139"/>
        <v>0</v>
      </c>
      <c r="BR94" s="897"/>
      <c r="BS94" s="480">
        <f t="shared" si="140"/>
        <v>0</v>
      </c>
      <c r="BT94" s="897"/>
      <c r="BU94" s="480">
        <f t="shared" si="141"/>
        <v>0</v>
      </c>
      <c r="BV94" s="908"/>
      <c r="BW94" s="480">
        <f t="shared" si="142"/>
        <v>0</v>
      </c>
      <c r="BX94" s="906"/>
      <c r="BY94" s="480">
        <f t="shared" si="143"/>
        <v>0</v>
      </c>
      <c r="BZ94" s="906"/>
      <c r="CA94" s="480">
        <f t="shared" si="144"/>
        <v>0</v>
      </c>
      <c r="CB94" s="906"/>
      <c r="CC94" s="480">
        <f t="shared" si="145"/>
        <v>0</v>
      </c>
      <c r="CD94" s="906"/>
      <c r="CE94" s="480">
        <f t="shared" si="146"/>
        <v>0</v>
      </c>
      <c r="CF94" s="906"/>
      <c r="CG94" s="480">
        <f t="shared" si="147"/>
        <v>0</v>
      </c>
      <c r="CH94" s="906"/>
      <c r="CI94" s="480">
        <f t="shared" si="148"/>
        <v>0</v>
      </c>
      <c r="CJ94" s="906"/>
      <c r="CK94" s="480">
        <f t="shared" si="149"/>
        <v>0</v>
      </c>
      <c r="CL94" s="906"/>
      <c r="CM94" s="480">
        <f t="shared" si="150"/>
        <v>0</v>
      </c>
      <c r="CN94" s="906"/>
      <c r="CO94" s="480">
        <f t="shared" si="151"/>
        <v>0</v>
      </c>
      <c r="CP94" s="907"/>
      <c r="CQ94" s="480">
        <f t="shared" si="152"/>
        <v>0</v>
      </c>
      <c r="CR94" s="215"/>
      <c r="CS94" s="1">
        <f t="shared" si="153"/>
        <v>0</v>
      </c>
      <c r="CT94" s="1">
        <f t="shared" si="154"/>
        <v>0</v>
      </c>
      <c r="CU94" s="1">
        <f t="shared" si="155"/>
        <v>0</v>
      </c>
      <c r="CV94" s="1">
        <f t="shared" si="156"/>
        <v>0</v>
      </c>
      <c r="CW94" s="673">
        <f t="shared" si="157"/>
        <v>0</v>
      </c>
      <c r="CX94" s="1">
        <f t="shared" si="158"/>
        <v>0</v>
      </c>
      <c r="CY94" s="1">
        <f t="shared" si="159"/>
        <v>0</v>
      </c>
      <c r="CZ94" s="1">
        <f t="shared" si="160"/>
        <v>0</v>
      </c>
      <c r="DB94" s="1">
        <f t="shared" si="161"/>
        <v>0</v>
      </c>
      <c r="DC94" s="1">
        <f t="shared" si="162"/>
        <v>0</v>
      </c>
      <c r="DE94" s="1">
        <f t="shared" si="163"/>
        <v>0</v>
      </c>
      <c r="DF94" s="1">
        <f t="shared" si="164"/>
        <v>0</v>
      </c>
      <c r="DG94" s="1">
        <f t="shared" si="165"/>
        <v>0</v>
      </c>
      <c r="DH94" s="1">
        <f t="shared" si="166"/>
        <v>0</v>
      </c>
      <c r="DI94" s="1">
        <f t="shared" si="167"/>
        <v>0</v>
      </c>
      <c r="DJ94" s="1">
        <f t="shared" si="168"/>
        <v>0</v>
      </c>
      <c r="DK94" s="1">
        <f t="shared" si="169"/>
        <v>0</v>
      </c>
      <c r="DL94" s="1">
        <f t="shared" si="170"/>
        <v>0</v>
      </c>
      <c r="DM94" s="1">
        <f t="shared" si="171"/>
        <v>0</v>
      </c>
      <c r="DN94" s="1">
        <f t="shared" si="172"/>
        <v>0</v>
      </c>
      <c r="DO94" s="1">
        <f t="shared" si="173"/>
        <v>0</v>
      </c>
      <c r="DP94" s="1">
        <f t="shared" si="174"/>
        <v>0</v>
      </c>
      <c r="DQ94" s="1">
        <f t="shared" si="175"/>
        <v>0</v>
      </c>
      <c r="DR94" s="1">
        <f t="shared" si="176"/>
        <v>0</v>
      </c>
      <c r="DS94" s="1">
        <f t="shared" si="177"/>
        <v>0</v>
      </c>
    </row>
    <row r="95" spans="1:123" s="1" customFormat="1" ht="65.25" customHeight="1" x14ac:dyDescent="0.2">
      <c r="A95" s="1567"/>
      <c r="B95" s="199"/>
      <c r="C95" s="36"/>
      <c r="D95" s="1260" t="s">
        <v>328</v>
      </c>
      <c r="E95" s="679"/>
      <c r="F95" s="679"/>
      <c r="G95" s="680" t="s">
        <v>1</v>
      </c>
      <c r="H95" s="681" t="s">
        <v>184</v>
      </c>
      <c r="I95" s="1281" t="s">
        <v>544</v>
      </c>
      <c r="J95" s="1292">
        <v>2</v>
      </c>
      <c r="K95" s="1292">
        <v>0</v>
      </c>
      <c r="L95" s="681" t="s">
        <v>876</v>
      </c>
      <c r="M95" s="692">
        <v>309.52530000000002</v>
      </c>
      <c r="N95" s="946"/>
      <c r="O95" s="946"/>
      <c r="P95" s="946"/>
      <c r="Q95" s="946"/>
      <c r="R95" s="946"/>
      <c r="S95" s="946"/>
      <c r="T95" s="946"/>
      <c r="U95" s="946"/>
      <c r="V95" s="979"/>
      <c r="W95" s="977"/>
      <c r="X95" s="977"/>
      <c r="Y95" s="977"/>
      <c r="Z95" s="977"/>
      <c r="AA95" s="976"/>
      <c r="AB95" s="1217"/>
      <c r="AC95" s="950"/>
      <c r="AD95" s="1010"/>
      <c r="AE95" s="1208"/>
      <c r="AF95" s="683">
        <f t="shared" si="131"/>
        <v>0</v>
      </c>
      <c r="AG95" s="683" t="str">
        <f t="shared" si="192"/>
        <v>No</v>
      </c>
      <c r="AH95" s="696" t="str">
        <f t="shared" si="132"/>
        <v>No</v>
      </c>
      <c r="AI95" s="678" t="str">
        <f t="shared" si="193"/>
        <v>No</v>
      </c>
      <c r="AK95" s="291">
        <f t="shared" si="133"/>
        <v>3</v>
      </c>
      <c r="AL95" s="292">
        <f t="shared" si="134"/>
        <v>0</v>
      </c>
      <c r="AM95" s="36"/>
      <c r="AN95" s="36"/>
      <c r="AO95" s="471">
        <v>11</v>
      </c>
      <c r="AP95" s="445">
        <f t="shared" si="135"/>
        <v>0</v>
      </c>
      <c r="AQ95" s="498"/>
      <c r="AR95" s="215">
        <f t="shared" si="194"/>
        <v>0</v>
      </c>
      <c r="AS95" s="215">
        <f t="shared" si="195"/>
        <v>0</v>
      </c>
      <c r="AT95" s="215">
        <f t="shared" si="196"/>
        <v>0</v>
      </c>
      <c r="AU95" s="215">
        <f t="shared" si="197"/>
        <v>0</v>
      </c>
      <c r="AV95" s="215">
        <f t="shared" si="198"/>
        <v>0</v>
      </c>
      <c r="AW95" s="215">
        <f t="shared" si="199"/>
        <v>0</v>
      </c>
      <c r="AX95" s="215">
        <f t="shared" si="207"/>
        <v>0</v>
      </c>
      <c r="AY95" s="215">
        <f t="shared" si="200"/>
        <v>0</v>
      </c>
      <c r="AZ95" s="215">
        <f t="shared" si="201"/>
        <v>0</v>
      </c>
      <c r="BA95" s="215">
        <f t="shared" si="202"/>
        <v>0</v>
      </c>
      <c r="BB95" s="215">
        <f t="shared" si="203"/>
        <v>0</v>
      </c>
      <c r="BC95" s="215">
        <f t="shared" si="204"/>
        <v>0</v>
      </c>
      <c r="BD95" s="215">
        <f t="shared" si="205"/>
        <v>0</v>
      </c>
      <c r="BE95" s="215">
        <f t="shared" si="206"/>
        <v>0</v>
      </c>
      <c r="BF95" s="215">
        <f t="shared" si="112"/>
        <v>0</v>
      </c>
      <c r="BG95" s="215">
        <f t="shared" si="113"/>
        <v>0</v>
      </c>
      <c r="BH95" s="215">
        <f t="shared" si="114"/>
        <v>0</v>
      </c>
      <c r="BI95" s="215">
        <f t="shared" si="115"/>
        <v>0</v>
      </c>
      <c r="BJ95" s="448">
        <v>3</v>
      </c>
      <c r="BK95" s="1224">
        <f t="shared" si="136"/>
        <v>0</v>
      </c>
      <c r="BL95" s="897">
        <v>7</v>
      </c>
      <c r="BM95" s="480">
        <f t="shared" si="137"/>
        <v>0</v>
      </c>
      <c r="BN95" s="897"/>
      <c r="BO95" s="480">
        <f t="shared" si="138"/>
        <v>0</v>
      </c>
      <c r="BP95" s="897"/>
      <c r="BQ95" s="480">
        <f t="shared" si="139"/>
        <v>0</v>
      </c>
      <c r="BR95" s="897"/>
      <c r="BS95" s="480">
        <f t="shared" si="140"/>
        <v>0</v>
      </c>
      <c r="BT95" s="897"/>
      <c r="BU95" s="480">
        <f t="shared" si="141"/>
        <v>0</v>
      </c>
      <c r="BV95" s="908"/>
      <c r="BW95" s="480">
        <f t="shared" si="142"/>
        <v>0</v>
      </c>
      <c r="BX95" s="906"/>
      <c r="BY95" s="480">
        <f t="shared" si="143"/>
        <v>0</v>
      </c>
      <c r="BZ95" s="906"/>
      <c r="CA95" s="480">
        <f t="shared" si="144"/>
        <v>0</v>
      </c>
      <c r="CB95" s="906"/>
      <c r="CC95" s="480">
        <f t="shared" si="145"/>
        <v>0</v>
      </c>
      <c r="CD95" s="906"/>
      <c r="CE95" s="480">
        <f t="shared" si="146"/>
        <v>0</v>
      </c>
      <c r="CF95" s="906"/>
      <c r="CG95" s="480">
        <f t="shared" si="147"/>
        <v>0</v>
      </c>
      <c r="CH95" s="906"/>
      <c r="CI95" s="480">
        <f t="shared" si="148"/>
        <v>0</v>
      </c>
      <c r="CJ95" s="906"/>
      <c r="CK95" s="480">
        <f t="shared" si="149"/>
        <v>0</v>
      </c>
      <c r="CL95" s="906"/>
      <c r="CM95" s="480">
        <f t="shared" si="150"/>
        <v>0</v>
      </c>
      <c r="CN95" s="906"/>
      <c r="CO95" s="480">
        <f t="shared" si="151"/>
        <v>0</v>
      </c>
      <c r="CP95" s="907"/>
      <c r="CQ95" s="480">
        <f t="shared" si="152"/>
        <v>0</v>
      </c>
      <c r="CR95" s="215"/>
      <c r="CS95" s="1">
        <f t="shared" si="153"/>
        <v>0</v>
      </c>
      <c r="CT95" s="1">
        <f t="shared" si="154"/>
        <v>0</v>
      </c>
      <c r="CU95" s="1">
        <f t="shared" si="155"/>
        <v>0</v>
      </c>
      <c r="CV95" s="1">
        <f t="shared" si="156"/>
        <v>0</v>
      </c>
      <c r="CW95" s="673">
        <f t="shared" si="157"/>
        <v>0</v>
      </c>
      <c r="CX95" s="1">
        <f t="shared" si="158"/>
        <v>0</v>
      </c>
      <c r="CY95" s="1">
        <f t="shared" si="159"/>
        <v>0</v>
      </c>
      <c r="CZ95" s="1">
        <f t="shared" si="160"/>
        <v>0</v>
      </c>
      <c r="DB95" s="1">
        <f t="shared" si="161"/>
        <v>0</v>
      </c>
      <c r="DC95" s="1">
        <f t="shared" si="162"/>
        <v>0</v>
      </c>
      <c r="DE95" s="1">
        <f t="shared" si="163"/>
        <v>0</v>
      </c>
      <c r="DF95" s="1">
        <f t="shared" si="164"/>
        <v>0</v>
      </c>
      <c r="DG95" s="1">
        <f t="shared" si="165"/>
        <v>0</v>
      </c>
      <c r="DH95" s="1">
        <f t="shared" si="166"/>
        <v>0</v>
      </c>
      <c r="DI95" s="1">
        <f t="shared" si="167"/>
        <v>0</v>
      </c>
      <c r="DJ95" s="1">
        <f t="shared" si="168"/>
        <v>0</v>
      </c>
      <c r="DK95" s="1">
        <f t="shared" si="169"/>
        <v>0</v>
      </c>
      <c r="DL95" s="1">
        <f t="shared" si="170"/>
        <v>0</v>
      </c>
      <c r="DM95" s="1">
        <f t="shared" si="171"/>
        <v>0</v>
      </c>
      <c r="DN95" s="1">
        <f t="shared" si="172"/>
        <v>0</v>
      </c>
      <c r="DO95" s="1">
        <f t="shared" si="173"/>
        <v>0</v>
      </c>
      <c r="DP95" s="1">
        <f t="shared" si="174"/>
        <v>0</v>
      </c>
      <c r="DQ95" s="1">
        <f t="shared" si="175"/>
        <v>0</v>
      </c>
      <c r="DR95" s="1">
        <f t="shared" si="176"/>
        <v>0</v>
      </c>
      <c r="DS95" s="1">
        <f t="shared" si="177"/>
        <v>0</v>
      </c>
    </row>
    <row r="96" spans="1:123" s="1" customFormat="1" ht="65.25" customHeight="1" x14ac:dyDescent="0.2">
      <c r="A96" s="1567"/>
      <c r="B96" s="199"/>
      <c r="C96" s="36"/>
      <c r="D96" s="1260" t="s">
        <v>329</v>
      </c>
      <c r="E96" s="679" t="s">
        <v>71</v>
      </c>
      <c r="F96" s="679"/>
      <c r="G96" s="680" t="s">
        <v>36</v>
      </c>
      <c r="H96" s="681" t="s">
        <v>184</v>
      </c>
      <c r="I96" s="1281" t="s">
        <v>544</v>
      </c>
      <c r="J96" s="1292">
        <v>4</v>
      </c>
      <c r="K96" s="1292">
        <v>0</v>
      </c>
      <c r="L96" s="681" t="s">
        <v>876</v>
      </c>
      <c r="M96" s="692">
        <v>447.09210000000007</v>
      </c>
      <c r="N96" s="946"/>
      <c r="O96" s="946"/>
      <c r="P96" s="946"/>
      <c r="Q96" s="946"/>
      <c r="R96" s="946"/>
      <c r="S96" s="946"/>
      <c r="T96" s="946"/>
      <c r="U96" s="946"/>
      <c r="V96" s="979"/>
      <c r="W96" s="977"/>
      <c r="X96" s="977"/>
      <c r="Y96" s="977"/>
      <c r="Z96" s="977"/>
      <c r="AA96" s="976"/>
      <c r="AB96" s="1217"/>
      <c r="AC96" s="950"/>
      <c r="AD96" s="1201"/>
      <c r="AE96" s="1211"/>
      <c r="AF96" s="683">
        <f t="shared" si="131"/>
        <v>0</v>
      </c>
      <c r="AG96" s="683" t="str">
        <f t="shared" si="192"/>
        <v>No</v>
      </c>
      <c r="AH96" s="696" t="str">
        <f t="shared" si="132"/>
        <v>No</v>
      </c>
      <c r="AI96" s="678" t="str">
        <f t="shared" si="193"/>
        <v>No</v>
      </c>
      <c r="AK96" s="291">
        <f t="shared" si="133"/>
        <v>5</v>
      </c>
      <c r="AL96" s="292">
        <f t="shared" si="134"/>
        <v>0</v>
      </c>
      <c r="AM96" s="36"/>
      <c r="AN96" s="36"/>
      <c r="AO96" s="471">
        <v>18</v>
      </c>
      <c r="AP96" s="445">
        <f t="shared" si="135"/>
        <v>0</v>
      </c>
      <c r="AQ96" s="498"/>
      <c r="AR96" s="215">
        <f t="shared" si="194"/>
        <v>0</v>
      </c>
      <c r="AS96" s="215">
        <f t="shared" si="195"/>
        <v>0</v>
      </c>
      <c r="AT96" s="215">
        <f t="shared" si="196"/>
        <v>0</v>
      </c>
      <c r="AU96" s="215">
        <f t="shared" si="197"/>
        <v>0</v>
      </c>
      <c r="AV96" s="215">
        <f t="shared" si="198"/>
        <v>0</v>
      </c>
      <c r="AW96" s="215">
        <f t="shared" si="199"/>
        <v>0</v>
      </c>
      <c r="AX96" s="215">
        <f t="shared" si="207"/>
        <v>0</v>
      </c>
      <c r="AY96" s="215">
        <f t="shared" si="200"/>
        <v>0</v>
      </c>
      <c r="AZ96" s="215">
        <f t="shared" si="201"/>
        <v>0</v>
      </c>
      <c r="BA96" s="215">
        <f t="shared" si="202"/>
        <v>0</v>
      </c>
      <c r="BB96" s="215">
        <f t="shared" si="203"/>
        <v>0</v>
      </c>
      <c r="BC96" s="215">
        <f t="shared" si="204"/>
        <v>0</v>
      </c>
      <c r="BD96" s="215">
        <f t="shared" si="205"/>
        <v>0</v>
      </c>
      <c r="BE96" s="215">
        <f t="shared" si="206"/>
        <v>0</v>
      </c>
      <c r="BF96" s="215">
        <f t="shared" si="112"/>
        <v>0</v>
      </c>
      <c r="BG96" s="215">
        <f t="shared" si="113"/>
        <v>0</v>
      </c>
      <c r="BH96" s="215">
        <f t="shared" si="114"/>
        <v>0</v>
      </c>
      <c r="BI96" s="215">
        <f t="shared" si="115"/>
        <v>0</v>
      </c>
      <c r="BJ96" s="448">
        <v>5</v>
      </c>
      <c r="BK96" s="1224">
        <f t="shared" si="136"/>
        <v>0</v>
      </c>
      <c r="BL96" s="897">
        <v>11</v>
      </c>
      <c r="BM96" s="480">
        <f t="shared" si="137"/>
        <v>0</v>
      </c>
      <c r="BN96" s="897"/>
      <c r="BO96" s="480">
        <f t="shared" si="138"/>
        <v>0</v>
      </c>
      <c r="BP96" s="897"/>
      <c r="BQ96" s="480">
        <f t="shared" si="139"/>
        <v>0</v>
      </c>
      <c r="BR96" s="897"/>
      <c r="BS96" s="480">
        <f t="shared" si="140"/>
        <v>0</v>
      </c>
      <c r="BT96" s="897"/>
      <c r="BU96" s="480">
        <f t="shared" si="141"/>
        <v>0</v>
      </c>
      <c r="BV96" s="908"/>
      <c r="BW96" s="480">
        <f t="shared" si="142"/>
        <v>0</v>
      </c>
      <c r="BX96" s="906"/>
      <c r="BY96" s="480">
        <f t="shared" si="143"/>
        <v>0</v>
      </c>
      <c r="BZ96" s="906"/>
      <c r="CA96" s="480">
        <f t="shared" si="144"/>
        <v>0</v>
      </c>
      <c r="CB96" s="906"/>
      <c r="CC96" s="480">
        <f t="shared" si="145"/>
        <v>0</v>
      </c>
      <c r="CD96" s="906"/>
      <c r="CE96" s="480">
        <f t="shared" si="146"/>
        <v>0</v>
      </c>
      <c r="CF96" s="906"/>
      <c r="CG96" s="480">
        <f t="shared" si="147"/>
        <v>0</v>
      </c>
      <c r="CH96" s="906"/>
      <c r="CI96" s="480">
        <f t="shared" si="148"/>
        <v>0</v>
      </c>
      <c r="CJ96" s="906"/>
      <c r="CK96" s="480">
        <f t="shared" si="149"/>
        <v>0</v>
      </c>
      <c r="CL96" s="906"/>
      <c r="CM96" s="480">
        <f t="shared" si="150"/>
        <v>0</v>
      </c>
      <c r="CN96" s="906"/>
      <c r="CO96" s="480">
        <f t="shared" si="151"/>
        <v>0</v>
      </c>
      <c r="CP96" s="907"/>
      <c r="CQ96" s="480">
        <f t="shared" si="152"/>
        <v>0</v>
      </c>
      <c r="CR96" s="215"/>
      <c r="CS96" s="1">
        <f t="shared" si="153"/>
        <v>0</v>
      </c>
      <c r="CT96" s="1">
        <f t="shared" si="154"/>
        <v>0</v>
      </c>
      <c r="CU96" s="1">
        <f t="shared" si="155"/>
        <v>0</v>
      </c>
      <c r="CV96" s="1">
        <f t="shared" si="156"/>
        <v>0</v>
      </c>
      <c r="CW96" s="673">
        <f t="shared" si="157"/>
        <v>0</v>
      </c>
      <c r="CX96" s="1">
        <f t="shared" si="158"/>
        <v>0</v>
      </c>
      <c r="CY96" s="1">
        <f t="shared" si="159"/>
        <v>0</v>
      </c>
      <c r="CZ96" s="1">
        <f t="shared" si="160"/>
        <v>0</v>
      </c>
      <c r="DB96" s="1">
        <f t="shared" si="161"/>
        <v>0</v>
      </c>
      <c r="DC96" s="1">
        <f t="shared" si="162"/>
        <v>0</v>
      </c>
      <c r="DE96" s="1">
        <f t="shared" si="163"/>
        <v>0</v>
      </c>
      <c r="DF96" s="1">
        <f t="shared" si="164"/>
        <v>0</v>
      </c>
      <c r="DG96" s="1">
        <f t="shared" si="165"/>
        <v>0</v>
      </c>
      <c r="DH96" s="1">
        <f t="shared" si="166"/>
        <v>0</v>
      </c>
      <c r="DI96" s="1">
        <f t="shared" si="167"/>
        <v>0</v>
      </c>
      <c r="DJ96" s="1">
        <f t="shared" si="168"/>
        <v>0</v>
      </c>
      <c r="DK96" s="1">
        <f t="shared" si="169"/>
        <v>0</v>
      </c>
      <c r="DL96" s="1">
        <f t="shared" si="170"/>
        <v>0</v>
      </c>
      <c r="DM96" s="1">
        <f t="shared" si="171"/>
        <v>0</v>
      </c>
      <c r="DN96" s="1">
        <f t="shared" si="172"/>
        <v>0</v>
      </c>
      <c r="DO96" s="1">
        <f t="shared" si="173"/>
        <v>0</v>
      </c>
      <c r="DP96" s="1">
        <f t="shared" si="174"/>
        <v>0</v>
      </c>
      <c r="DQ96" s="1">
        <f t="shared" si="175"/>
        <v>0</v>
      </c>
      <c r="DR96" s="1">
        <f t="shared" si="176"/>
        <v>0</v>
      </c>
      <c r="DS96" s="1">
        <f t="shared" si="177"/>
        <v>0</v>
      </c>
    </row>
    <row r="97" spans="1:123" s="1" customFormat="1" ht="65.25" customHeight="1" x14ac:dyDescent="0.2">
      <c r="A97" s="1569"/>
      <c r="B97" s="192"/>
      <c r="C97" s="129"/>
      <c r="D97" s="1167" t="s">
        <v>330</v>
      </c>
      <c r="E97" s="513"/>
      <c r="F97" s="513"/>
      <c r="G97" s="146" t="s">
        <v>571</v>
      </c>
      <c r="H97" s="127" t="s">
        <v>188</v>
      </c>
      <c r="I97" s="1286" t="s">
        <v>545</v>
      </c>
      <c r="J97" s="1298">
        <v>10</v>
      </c>
      <c r="K97" s="1298">
        <v>0</v>
      </c>
      <c r="L97" s="127" t="s">
        <v>876</v>
      </c>
      <c r="M97" s="649">
        <v>607.58670000000006</v>
      </c>
      <c r="N97" s="947"/>
      <c r="O97" s="947"/>
      <c r="P97" s="947"/>
      <c r="Q97" s="947"/>
      <c r="R97" s="947"/>
      <c r="S97" s="947"/>
      <c r="T97" s="947"/>
      <c r="U97" s="947"/>
      <c r="V97" s="974"/>
      <c r="W97" s="948"/>
      <c r="X97" s="948"/>
      <c r="Y97" s="948"/>
      <c r="Z97" s="948"/>
      <c r="AA97" s="973"/>
      <c r="AB97" s="1216"/>
      <c r="AC97" s="951"/>
      <c r="AD97" s="1199"/>
      <c r="AE97" s="1392"/>
      <c r="AF97" s="158">
        <f t="shared" si="131"/>
        <v>0</v>
      </c>
      <c r="AG97" s="148" t="str">
        <f t="shared" si="192"/>
        <v>No</v>
      </c>
      <c r="AH97" s="191" t="str">
        <f t="shared" si="132"/>
        <v>No</v>
      </c>
      <c r="AI97" s="126" t="str">
        <f t="shared" si="193"/>
        <v>No</v>
      </c>
      <c r="AK97" s="291">
        <f t="shared" si="133"/>
        <v>10</v>
      </c>
      <c r="AL97" s="292">
        <f t="shared" si="134"/>
        <v>0</v>
      </c>
      <c r="AM97" s="36"/>
      <c r="AN97" s="36"/>
      <c r="AO97" s="471">
        <v>35</v>
      </c>
      <c r="AP97" s="445">
        <f t="shared" si="135"/>
        <v>0</v>
      </c>
      <c r="AQ97" s="498"/>
      <c r="AR97" s="215">
        <f t="shared" si="194"/>
        <v>0</v>
      </c>
      <c r="AS97" s="215">
        <f t="shared" si="195"/>
        <v>0</v>
      </c>
      <c r="AT97" s="215">
        <f t="shared" si="196"/>
        <v>0</v>
      </c>
      <c r="AU97" s="215">
        <f t="shared" si="197"/>
        <v>0</v>
      </c>
      <c r="AV97" s="215">
        <f t="shared" si="198"/>
        <v>0</v>
      </c>
      <c r="AW97" s="215">
        <f t="shared" si="199"/>
        <v>0</v>
      </c>
      <c r="AX97" s="215">
        <f t="shared" si="207"/>
        <v>0</v>
      </c>
      <c r="AY97" s="215">
        <f t="shared" si="200"/>
        <v>0</v>
      </c>
      <c r="AZ97" s="215">
        <f t="shared" si="201"/>
        <v>0</v>
      </c>
      <c r="BA97" s="215">
        <f t="shared" si="202"/>
        <v>0</v>
      </c>
      <c r="BB97" s="215">
        <f t="shared" si="203"/>
        <v>0</v>
      </c>
      <c r="BC97" s="215">
        <f t="shared" si="204"/>
        <v>0</v>
      </c>
      <c r="BD97" s="215">
        <f t="shared" si="205"/>
        <v>0</v>
      </c>
      <c r="BE97" s="215">
        <f t="shared" si="206"/>
        <v>0</v>
      </c>
      <c r="BF97" s="215">
        <f t="shared" si="112"/>
        <v>0</v>
      </c>
      <c r="BG97" s="215">
        <f t="shared" si="113"/>
        <v>0</v>
      </c>
      <c r="BH97" s="215">
        <f t="shared" si="114"/>
        <v>0</v>
      </c>
      <c r="BI97" s="215">
        <f t="shared" si="115"/>
        <v>0</v>
      </c>
      <c r="BJ97" s="448">
        <v>10</v>
      </c>
      <c r="BK97" s="1224">
        <f t="shared" si="136"/>
        <v>0</v>
      </c>
      <c r="BL97" s="897">
        <v>40</v>
      </c>
      <c r="BM97" s="480">
        <f t="shared" si="137"/>
        <v>0</v>
      </c>
      <c r="BN97" s="897"/>
      <c r="BO97" s="480">
        <f t="shared" si="138"/>
        <v>0</v>
      </c>
      <c r="BP97" s="897"/>
      <c r="BQ97" s="480">
        <f t="shared" si="139"/>
        <v>0</v>
      </c>
      <c r="BR97" s="897"/>
      <c r="BS97" s="480">
        <f t="shared" si="140"/>
        <v>0</v>
      </c>
      <c r="BT97" s="897"/>
      <c r="BU97" s="480">
        <f t="shared" si="141"/>
        <v>0</v>
      </c>
      <c r="BV97" s="908"/>
      <c r="BW97" s="480">
        <f t="shared" si="142"/>
        <v>0</v>
      </c>
      <c r="BX97" s="906"/>
      <c r="BY97" s="480">
        <f t="shared" si="143"/>
        <v>0</v>
      </c>
      <c r="BZ97" s="906"/>
      <c r="CA97" s="480">
        <f t="shared" si="144"/>
        <v>0</v>
      </c>
      <c r="CB97" s="906"/>
      <c r="CC97" s="480">
        <f t="shared" si="145"/>
        <v>0</v>
      </c>
      <c r="CD97" s="906"/>
      <c r="CE97" s="480">
        <f t="shared" si="146"/>
        <v>0</v>
      </c>
      <c r="CF97" s="906"/>
      <c r="CG97" s="480">
        <f t="shared" si="147"/>
        <v>0</v>
      </c>
      <c r="CH97" s="906"/>
      <c r="CI97" s="480">
        <f t="shared" si="148"/>
        <v>0</v>
      </c>
      <c r="CJ97" s="906"/>
      <c r="CK97" s="480">
        <f t="shared" si="149"/>
        <v>0</v>
      </c>
      <c r="CL97" s="906"/>
      <c r="CM97" s="480">
        <f t="shared" si="150"/>
        <v>0</v>
      </c>
      <c r="CN97" s="906"/>
      <c r="CO97" s="480">
        <f t="shared" si="151"/>
        <v>0</v>
      </c>
      <c r="CP97" s="907"/>
      <c r="CQ97" s="480">
        <f t="shared" si="152"/>
        <v>0</v>
      </c>
      <c r="CR97" s="215"/>
      <c r="CS97" s="1">
        <f t="shared" si="153"/>
        <v>0</v>
      </c>
      <c r="CT97" s="1">
        <f t="shared" si="154"/>
        <v>0</v>
      </c>
      <c r="CU97" s="1">
        <f t="shared" si="155"/>
        <v>0</v>
      </c>
      <c r="CV97" s="1">
        <f t="shared" si="156"/>
        <v>0</v>
      </c>
      <c r="CW97" s="673">
        <f t="shared" si="157"/>
        <v>0</v>
      </c>
      <c r="CX97" s="1">
        <f t="shared" si="158"/>
        <v>0</v>
      </c>
      <c r="CY97" s="1">
        <f t="shared" si="159"/>
        <v>0</v>
      </c>
      <c r="CZ97" s="1">
        <f t="shared" si="160"/>
        <v>0</v>
      </c>
      <c r="DB97" s="1">
        <f t="shared" si="161"/>
        <v>0</v>
      </c>
      <c r="DC97" s="1">
        <f t="shared" si="162"/>
        <v>0</v>
      </c>
      <c r="DE97" s="1">
        <f t="shared" si="163"/>
        <v>0</v>
      </c>
      <c r="DF97" s="1">
        <f t="shared" si="164"/>
        <v>0</v>
      </c>
      <c r="DG97" s="1">
        <f t="shared" si="165"/>
        <v>0</v>
      </c>
      <c r="DH97" s="1">
        <f t="shared" si="166"/>
        <v>0</v>
      </c>
      <c r="DI97" s="1">
        <f t="shared" si="167"/>
        <v>0</v>
      </c>
      <c r="DJ97" s="1">
        <f t="shared" si="168"/>
        <v>0</v>
      </c>
      <c r="DK97" s="1">
        <f t="shared" si="169"/>
        <v>0</v>
      </c>
      <c r="DL97" s="1">
        <f t="shared" si="170"/>
        <v>0</v>
      </c>
      <c r="DM97" s="1">
        <f t="shared" si="171"/>
        <v>0</v>
      </c>
      <c r="DN97" s="1">
        <f t="shared" si="172"/>
        <v>0</v>
      </c>
      <c r="DO97" s="1">
        <f t="shared" si="173"/>
        <v>0</v>
      </c>
      <c r="DP97" s="1">
        <f t="shared" si="174"/>
        <v>0</v>
      </c>
      <c r="DQ97" s="1">
        <f t="shared" si="175"/>
        <v>0</v>
      </c>
      <c r="DR97" s="1">
        <f t="shared" si="176"/>
        <v>0</v>
      </c>
      <c r="DS97" s="1">
        <f t="shared" si="177"/>
        <v>0</v>
      </c>
    </row>
    <row r="98" spans="1:123" s="36" customFormat="1" ht="65.25" customHeight="1" x14ac:dyDescent="0.2">
      <c r="A98" s="1570" t="s">
        <v>786</v>
      </c>
      <c r="B98" s="199"/>
      <c r="D98" s="1262" t="s">
        <v>331</v>
      </c>
      <c r="E98" s="684"/>
      <c r="F98" s="684"/>
      <c r="G98" s="685" t="s">
        <v>839</v>
      </c>
      <c r="H98" s="686" t="s">
        <v>185</v>
      </c>
      <c r="I98" s="1284" t="s">
        <v>546</v>
      </c>
      <c r="J98" s="1296">
        <v>1</v>
      </c>
      <c r="K98" s="1296">
        <v>0</v>
      </c>
      <c r="L98" s="686" t="s">
        <v>876</v>
      </c>
      <c r="M98" s="691">
        <v>516.81553980000001</v>
      </c>
      <c r="N98" s="944"/>
      <c r="O98" s="944"/>
      <c r="P98" s="944"/>
      <c r="Q98" s="944"/>
      <c r="R98" s="944"/>
      <c r="S98" s="944"/>
      <c r="T98" s="944"/>
      <c r="U98" s="944"/>
      <c r="V98" s="983"/>
      <c r="W98" s="981"/>
      <c r="X98" s="981"/>
      <c r="Y98" s="981"/>
      <c r="Z98" s="981"/>
      <c r="AA98" s="952"/>
      <c r="AB98" s="1215"/>
      <c r="AC98" s="955"/>
      <c r="AD98" s="1013"/>
      <c r="AE98" s="1208"/>
      <c r="AF98" s="683">
        <f t="shared" si="131"/>
        <v>0</v>
      </c>
      <c r="AG98" s="683" t="str">
        <f t="shared" si="192"/>
        <v>No</v>
      </c>
      <c r="AH98" s="699" t="str">
        <f t="shared" si="132"/>
        <v>No</v>
      </c>
      <c r="AI98" s="688" t="str">
        <f t="shared" si="193"/>
        <v>No</v>
      </c>
      <c r="AJ98" s="1"/>
      <c r="AK98" s="291">
        <f t="shared" si="133"/>
        <v>5</v>
      </c>
      <c r="AL98" s="292">
        <f t="shared" si="134"/>
        <v>0</v>
      </c>
      <c r="AO98" s="471">
        <v>11</v>
      </c>
      <c r="AP98" s="445">
        <f t="shared" si="135"/>
        <v>0</v>
      </c>
      <c r="AQ98" s="498"/>
      <c r="AR98" s="215">
        <f t="shared" si="194"/>
        <v>0</v>
      </c>
      <c r="AS98" s="215">
        <f t="shared" si="195"/>
        <v>0</v>
      </c>
      <c r="AT98" s="215">
        <f t="shared" si="196"/>
        <v>0</v>
      </c>
      <c r="AU98" s="215">
        <f t="shared" si="197"/>
        <v>0</v>
      </c>
      <c r="AV98" s="215">
        <f t="shared" si="198"/>
        <v>0</v>
      </c>
      <c r="AW98" s="215">
        <f t="shared" si="199"/>
        <v>0</v>
      </c>
      <c r="AX98" s="215">
        <f t="shared" si="207"/>
        <v>0</v>
      </c>
      <c r="AY98" s="215">
        <f t="shared" si="200"/>
        <v>0</v>
      </c>
      <c r="AZ98" s="215">
        <f t="shared" si="201"/>
        <v>0</v>
      </c>
      <c r="BA98" s="215">
        <f t="shared" si="202"/>
        <v>0</v>
      </c>
      <c r="BB98" s="215">
        <f t="shared" si="203"/>
        <v>0</v>
      </c>
      <c r="BC98" s="215">
        <f t="shared" si="204"/>
        <v>0</v>
      </c>
      <c r="BD98" s="215">
        <f t="shared" si="205"/>
        <v>0</v>
      </c>
      <c r="BE98" s="215">
        <f t="shared" si="206"/>
        <v>0</v>
      </c>
      <c r="BF98" s="215">
        <f t="shared" si="112"/>
        <v>0</v>
      </c>
      <c r="BG98" s="215">
        <f t="shared" si="113"/>
        <v>0</v>
      </c>
      <c r="BH98" s="215">
        <f t="shared" si="114"/>
        <v>0</v>
      </c>
      <c r="BI98" s="215">
        <f t="shared" si="115"/>
        <v>0</v>
      </c>
      <c r="BJ98" s="448">
        <v>5</v>
      </c>
      <c r="BK98" s="1224">
        <f t="shared" si="136"/>
        <v>0</v>
      </c>
      <c r="BL98" s="897">
        <v>8</v>
      </c>
      <c r="BM98" s="480">
        <f t="shared" si="137"/>
        <v>0</v>
      </c>
      <c r="BN98" s="897"/>
      <c r="BO98" s="480">
        <f t="shared" si="138"/>
        <v>0</v>
      </c>
      <c r="BP98" s="897"/>
      <c r="BQ98" s="480">
        <f t="shared" si="139"/>
        <v>0</v>
      </c>
      <c r="BR98" s="897"/>
      <c r="BS98" s="480">
        <f t="shared" si="140"/>
        <v>0</v>
      </c>
      <c r="BT98" s="897"/>
      <c r="BU98" s="480">
        <f t="shared" si="141"/>
        <v>0</v>
      </c>
      <c r="BV98" s="908"/>
      <c r="BW98" s="480">
        <f t="shared" si="142"/>
        <v>0</v>
      </c>
      <c r="BX98" s="906"/>
      <c r="BY98" s="480">
        <f t="shared" si="143"/>
        <v>0</v>
      </c>
      <c r="BZ98" s="906"/>
      <c r="CA98" s="480">
        <f t="shared" si="144"/>
        <v>0</v>
      </c>
      <c r="CB98" s="906"/>
      <c r="CC98" s="480">
        <f t="shared" si="145"/>
        <v>0</v>
      </c>
      <c r="CD98" s="906"/>
      <c r="CE98" s="480">
        <f t="shared" si="146"/>
        <v>0</v>
      </c>
      <c r="CF98" s="906"/>
      <c r="CG98" s="480">
        <f t="shared" si="147"/>
        <v>0</v>
      </c>
      <c r="CH98" s="906"/>
      <c r="CI98" s="480">
        <f t="shared" si="148"/>
        <v>0</v>
      </c>
      <c r="CJ98" s="906"/>
      <c r="CK98" s="480">
        <f t="shared" si="149"/>
        <v>0</v>
      </c>
      <c r="CL98" s="906"/>
      <c r="CM98" s="480">
        <f t="shared" si="150"/>
        <v>0</v>
      </c>
      <c r="CN98" s="906"/>
      <c r="CO98" s="480">
        <f t="shared" si="151"/>
        <v>0</v>
      </c>
      <c r="CP98" s="907"/>
      <c r="CQ98" s="480">
        <f t="shared" si="152"/>
        <v>0</v>
      </c>
      <c r="CR98" s="215"/>
      <c r="CS98" s="1">
        <f t="shared" si="153"/>
        <v>0</v>
      </c>
      <c r="CT98" s="1">
        <f t="shared" si="154"/>
        <v>0</v>
      </c>
      <c r="CU98" s="1">
        <f t="shared" si="155"/>
        <v>0</v>
      </c>
      <c r="CV98" s="1">
        <f t="shared" si="156"/>
        <v>0</v>
      </c>
      <c r="CW98" s="673">
        <f t="shared" si="157"/>
        <v>0</v>
      </c>
      <c r="CX98" s="1">
        <f t="shared" si="158"/>
        <v>0</v>
      </c>
      <c r="CY98" s="1">
        <f t="shared" si="159"/>
        <v>0</v>
      </c>
      <c r="CZ98" s="1">
        <f t="shared" si="160"/>
        <v>0</v>
      </c>
      <c r="DA98" s="1"/>
      <c r="DB98" s="1">
        <f t="shared" si="161"/>
        <v>0</v>
      </c>
      <c r="DC98" s="1">
        <f t="shared" si="162"/>
        <v>0</v>
      </c>
      <c r="DD98" s="1"/>
      <c r="DE98" s="1">
        <f t="shared" si="163"/>
        <v>0</v>
      </c>
      <c r="DF98" s="1">
        <f t="shared" si="164"/>
        <v>0</v>
      </c>
      <c r="DG98" s="1">
        <f t="shared" si="165"/>
        <v>0</v>
      </c>
      <c r="DH98" s="1">
        <f t="shared" si="166"/>
        <v>0</v>
      </c>
      <c r="DI98" s="1">
        <f t="shared" si="167"/>
        <v>0</v>
      </c>
      <c r="DJ98" s="1">
        <f t="shared" si="168"/>
        <v>0</v>
      </c>
      <c r="DK98" s="1">
        <f t="shared" si="169"/>
        <v>0</v>
      </c>
      <c r="DL98" s="1">
        <f t="shared" si="170"/>
        <v>0</v>
      </c>
      <c r="DM98" s="1">
        <f t="shared" si="171"/>
        <v>0</v>
      </c>
      <c r="DN98" s="1">
        <f t="shared" si="172"/>
        <v>0</v>
      </c>
      <c r="DO98" s="1">
        <f t="shared" si="173"/>
        <v>0</v>
      </c>
      <c r="DP98" s="1">
        <f t="shared" si="174"/>
        <v>0</v>
      </c>
      <c r="DQ98" s="1">
        <f t="shared" si="175"/>
        <v>0</v>
      </c>
      <c r="DR98" s="1">
        <f t="shared" si="176"/>
        <v>0</v>
      </c>
      <c r="DS98" s="1">
        <f t="shared" si="177"/>
        <v>0</v>
      </c>
    </row>
    <row r="99" spans="1:123" s="36" customFormat="1" ht="65.25" customHeight="1" x14ac:dyDescent="0.2">
      <c r="A99" s="1571"/>
      <c r="B99" s="199"/>
      <c r="D99" s="1260" t="s">
        <v>643</v>
      </c>
      <c r="E99" s="679"/>
      <c r="F99" s="694" t="s">
        <v>667</v>
      </c>
      <c r="G99" s="680" t="s">
        <v>839</v>
      </c>
      <c r="H99" s="681" t="s">
        <v>185</v>
      </c>
      <c r="I99" s="1281" t="s">
        <v>546</v>
      </c>
      <c r="J99" s="1292">
        <v>1</v>
      </c>
      <c r="K99" s="1292">
        <v>16</v>
      </c>
      <c r="L99" s="681" t="s">
        <v>876</v>
      </c>
      <c r="M99" s="692">
        <v>533.07135000000005</v>
      </c>
      <c r="N99" s="946"/>
      <c r="O99" s="946"/>
      <c r="P99" s="946"/>
      <c r="Q99" s="946"/>
      <c r="R99" s="946"/>
      <c r="S99" s="946"/>
      <c r="T99" s="946"/>
      <c r="U99" s="946"/>
      <c r="V99" s="979"/>
      <c r="W99" s="977"/>
      <c r="X99" s="977"/>
      <c r="Y99" s="977"/>
      <c r="Z99" s="977"/>
      <c r="AA99" s="976"/>
      <c r="AB99" s="1217"/>
      <c r="AC99" s="950"/>
      <c r="AD99" s="1010"/>
      <c r="AE99" s="1208"/>
      <c r="AF99" s="683">
        <f t="shared" si="131"/>
        <v>0</v>
      </c>
      <c r="AG99" s="683" t="str">
        <f t="shared" si="192"/>
        <v>No</v>
      </c>
      <c r="AH99" s="696" t="str">
        <f t="shared" si="132"/>
        <v>No</v>
      </c>
      <c r="AI99" s="678" t="str">
        <f t="shared" si="193"/>
        <v>No</v>
      </c>
      <c r="AJ99" s="1"/>
      <c r="AK99" s="291">
        <f t="shared" si="133"/>
        <v>5</v>
      </c>
      <c r="AL99" s="292">
        <f t="shared" si="134"/>
        <v>0</v>
      </c>
      <c r="AO99" s="471">
        <v>11.5</v>
      </c>
      <c r="AP99" s="445">
        <f t="shared" si="135"/>
        <v>0</v>
      </c>
      <c r="AQ99" s="498"/>
      <c r="AR99" s="215">
        <f t="shared" si="194"/>
        <v>0</v>
      </c>
      <c r="AS99" s="215">
        <f t="shared" si="195"/>
        <v>0</v>
      </c>
      <c r="AT99" s="215">
        <f t="shared" si="196"/>
        <v>0</v>
      </c>
      <c r="AU99" s="215">
        <f t="shared" si="197"/>
        <v>0</v>
      </c>
      <c r="AV99" s="215">
        <f t="shared" si="198"/>
        <v>0</v>
      </c>
      <c r="AW99" s="215">
        <f t="shared" si="199"/>
        <v>0</v>
      </c>
      <c r="AX99" s="215">
        <f t="shared" si="207"/>
        <v>0</v>
      </c>
      <c r="AY99" s="215">
        <f t="shared" si="200"/>
        <v>0</v>
      </c>
      <c r="AZ99" s="215">
        <f t="shared" si="201"/>
        <v>0</v>
      </c>
      <c r="BA99" s="215">
        <f t="shared" si="202"/>
        <v>0</v>
      </c>
      <c r="BB99" s="215">
        <f t="shared" si="203"/>
        <v>0</v>
      </c>
      <c r="BC99" s="215">
        <f t="shared" si="204"/>
        <v>0</v>
      </c>
      <c r="BD99" s="215">
        <f t="shared" si="205"/>
        <v>0</v>
      </c>
      <c r="BE99" s="215">
        <f t="shared" si="206"/>
        <v>0</v>
      </c>
      <c r="BF99" s="215">
        <f t="shared" si="112"/>
        <v>0</v>
      </c>
      <c r="BG99" s="215">
        <f t="shared" si="113"/>
        <v>0</v>
      </c>
      <c r="BH99" s="215">
        <f t="shared" si="114"/>
        <v>0</v>
      </c>
      <c r="BI99" s="215">
        <f t="shared" si="115"/>
        <v>0</v>
      </c>
      <c r="BJ99" s="448">
        <v>5</v>
      </c>
      <c r="BK99" s="1224">
        <f t="shared" si="136"/>
        <v>0</v>
      </c>
      <c r="BL99" s="897">
        <v>12</v>
      </c>
      <c r="BM99" s="480">
        <f t="shared" si="137"/>
        <v>0</v>
      </c>
      <c r="BN99" s="897"/>
      <c r="BO99" s="480">
        <f t="shared" si="138"/>
        <v>0</v>
      </c>
      <c r="BP99" s="897"/>
      <c r="BQ99" s="480">
        <f t="shared" si="139"/>
        <v>0</v>
      </c>
      <c r="BR99" s="897"/>
      <c r="BS99" s="480">
        <f t="shared" si="140"/>
        <v>0</v>
      </c>
      <c r="BT99" s="897"/>
      <c r="BU99" s="480">
        <f t="shared" si="141"/>
        <v>0</v>
      </c>
      <c r="BV99" s="908"/>
      <c r="BW99" s="480">
        <f t="shared" si="142"/>
        <v>0</v>
      </c>
      <c r="BX99" s="906"/>
      <c r="BY99" s="480">
        <f t="shared" si="143"/>
        <v>0</v>
      </c>
      <c r="BZ99" s="906"/>
      <c r="CA99" s="480">
        <f t="shared" si="144"/>
        <v>0</v>
      </c>
      <c r="CB99" s="906"/>
      <c r="CC99" s="480">
        <f t="shared" si="145"/>
        <v>0</v>
      </c>
      <c r="CD99" s="906"/>
      <c r="CE99" s="480">
        <f t="shared" si="146"/>
        <v>0</v>
      </c>
      <c r="CF99" s="906"/>
      <c r="CG99" s="480">
        <f t="shared" si="147"/>
        <v>0</v>
      </c>
      <c r="CH99" s="906"/>
      <c r="CI99" s="480">
        <f t="shared" si="148"/>
        <v>0</v>
      </c>
      <c r="CJ99" s="906"/>
      <c r="CK99" s="480">
        <f t="shared" si="149"/>
        <v>0</v>
      </c>
      <c r="CL99" s="906"/>
      <c r="CM99" s="480">
        <f t="shared" si="150"/>
        <v>0</v>
      </c>
      <c r="CN99" s="906"/>
      <c r="CO99" s="480">
        <f t="shared" si="151"/>
        <v>0</v>
      </c>
      <c r="CP99" s="907"/>
      <c r="CQ99" s="480">
        <f t="shared" si="152"/>
        <v>0</v>
      </c>
      <c r="CR99" s="215"/>
      <c r="CS99" s="1">
        <f t="shared" si="153"/>
        <v>0</v>
      </c>
      <c r="CT99" s="1">
        <f t="shared" si="154"/>
        <v>0</v>
      </c>
      <c r="CU99" s="1">
        <f t="shared" si="155"/>
        <v>0</v>
      </c>
      <c r="CV99" s="1">
        <f t="shared" si="156"/>
        <v>0</v>
      </c>
      <c r="CW99" s="673">
        <f t="shared" si="157"/>
        <v>0</v>
      </c>
      <c r="CX99" s="1">
        <f t="shared" si="158"/>
        <v>0</v>
      </c>
      <c r="CY99" s="1">
        <f t="shared" si="159"/>
        <v>0</v>
      </c>
      <c r="CZ99" s="1">
        <f t="shared" si="160"/>
        <v>0</v>
      </c>
      <c r="DA99" s="1"/>
      <c r="DB99" s="1">
        <f t="shared" si="161"/>
        <v>0</v>
      </c>
      <c r="DC99" s="1">
        <f t="shared" si="162"/>
        <v>0</v>
      </c>
      <c r="DD99" s="1"/>
      <c r="DE99" s="1">
        <f t="shared" si="163"/>
        <v>0</v>
      </c>
      <c r="DF99" s="1">
        <f t="shared" si="164"/>
        <v>0</v>
      </c>
      <c r="DG99" s="1">
        <f t="shared" si="165"/>
        <v>0</v>
      </c>
      <c r="DH99" s="1">
        <f t="shared" si="166"/>
        <v>0</v>
      </c>
      <c r="DI99" s="1">
        <f t="shared" si="167"/>
        <v>0</v>
      </c>
      <c r="DJ99" s="1">
        <f t="shared" si="168"/>
        <v>0</v>
      </c>
      <c r="DK99" s="1">
        <f t="shared" si="169"/>
        <v>0</v>
      </c>
      <c r="DL99" s="1">
        <f t="shared" si="170"/>
        <v>0</v>
      </c>
      <c r="DM99" s="1">
        <f t="shared" si="171"/>
        <v>0</v>
      </c>
      <c r="DN99" s="1">
        <f t="shared" si="172"/>
        <v>0</v>
      </c>
      <c r="DO99" s="1">
        <f t="shared" si="173"/>
        <v>0</v>
      </c>
      <c r="DP99" s="1">
        <f t="shared" si="174"/>
        <v>0</v>
      </c>
      <c r="DQ99" s="1">
        <f t="shared" si="175"/>
        <v>0</v>
      </c>
      <c r="DR99" s="1">
        <f t="shared" si="176"/>
        <v>0</v>
      </c>
      <c r="DS99" s="1">
        <f t="shared" si="177"/>
        <v>0</v>
      </c>
    </row>
    <row r="100" spans="1:123" s="36" customFormat="1" ht="65.25" customHeight="1" x14ac:dyDescent="0.2">
      <c r="A100" s="1571"/>
      <c r="B100" s="199"/>
      <c r="D100" s="367" t="s">
        <v>332</v>
      </c>
      <c r="E100" s="512"/>
      <c r="F100" s="512"/>
      <c r="G100" s="99" t="s">
        <v>1</v>
      </c>
      <c r="H100" s="1" t="s">
        <v>184</v>
      </c>
      <c r="I100" s="1285" t="s">
        <v>547</v>
      </c>
      <c r="J100" s="1297">
        <v>1</v>
      </c>
      <c r="K100" s="1297">
        <v>0</v>
      </c>
      <c r="L100" s="1" t="s">
        <v>876</v>
      </c>
      <c r="M100" s="650">
        <v>223.54605000000004</v>
      </c>
      <c r="N100" s="947"/>
      <c r="O100" s="947"/>
      <c r="P100" s="947"/>
      <c r="Q100" s="947"/>
      <c r="R100" s="947"/>
      <c r="S100" s="947"/>
      <c r="T100" s="947"/>
      <c r="U100" s="947"/>
      <c r="V100" s="974"/>
      <c r="W100" s="948"/>
      <c r="X100" s="948"/>
      <c r="Y100" s="948"/>
      <c r="Z100" s="948"/>
      <c r="AA100" s="973"/>
      <c r="AB100" s="1216"/>
      <c r="AC100" s="951"/>
      <c r="AD100" s="1199"/>
      <c r="AE100" s="1210"/>
      <c r="AF100" s="125">
        <f t="shared" si="131"/>
        <v>0</v>
      </c>
      <c r="AG100" s="145" t="str">
        <f t="shared" si="192"/>
        <v>No</v>
      </c>
      <c r="AH100" s="191" t="str">
        <f t="shared" si="132"/>
        <v>No</v>
      </c>
      <c r="AI100" s="126" t="str">
        <f t="shared" si="193"/>
        <v>No</v>
      </c>
      <c r="AJ100" s="1"/>
      <c r="AK100" s="291">
        <f t="shared" si="133"/>
        <v>1</v>
      </c>
      <c r="AL100" s="292">
        <f t="shared" si="134"/>
        <v>0</v>
      </c>
      <c r="AO100" s="471">
        <v>6.8</v>
      </c>
      <c r="AP100" s="445">
        <f t="shared" si="135"/>
        <v>0</v>
      </c>
      <c r="AQ100" s="498"/>
      <c r="AR100" s="215">
        <f t="shared" si="194"/>
        <v>0</v>
      </c>
      <c r="AS100" s="215">
        <f t="shared" si="195"/>
        <v>0</v>
      </c>
      <c r="AT100" s="215">
        <f t="shared" si="196"/>
        <v>0</v>
      </c>
      <c r="AU100" s="215">
        <f t="shared" si="197"/>
        <v>0</v>
      </c>
      <c r="AV100" s="215">
        <f t="shared" si="198"/>
        <v>0</v>
      </c>
      <c r="AW100" s="215">
        <f t="shared" si="199"/>
        <v>0</v>
      </c>
      <c r="AX100" s="215">
        <f t="shared" si="207"/>
        <v>0</v>
      </c>
      <c r="AY100" s="215">
        <f t="shared" si="200"/>
        <v>0</v>
      </c>
      <c r="AZ100" s="215">
        <f t="shared" si="201"/>
        <v>0</v>
      </c>
      <c r="BA100" s="215">
        <f t="shared" si="202"/>
        <v>0</v>
      </c>
      <c r="BB100" s="215">
        <f t="shared" si="203"/>
        <v>0</v>
      </c>
      <c r="BC100" s="215">
        <f t="shared" si="204"/>
        <v>0</v>
      </c>
      <c r="BD100" s="215">
        <f t="shared" si="205"/>
        <v>0</v>
      </c>
      <c r="BE100" s="215">
        <f t="shared" si="206"/>
        <v>0</v>
      </c>
      <c r="BF100" s="215">
        <f t="shared" si="112"/>
        <v>0</v>
      </c>
      <c r="BG100" s="215">
        <f t="shared" si="113"/>
        <v>0</v>
      </c>
      <c r="BH100" s="215">
        <f t="shared" si="114"/>
        <v>0</v>
      </c>
      <c r="BI100" s="215">
        <f t="shared" si="115"/>
        <v>0</v>
      </c>
      <c r="BJ100" s="448">
        <v>1</v>
      </c>
      <c r="BK100" s="1224">
        <f t="shared" si="136"/>
        <v>0</v>
      </c>
      <c r="BL100" s="897">
        <v>6</v>
      </c>
      <c r="BM100" s="480">
        <f t="shared" si="137"/>
        <v>0</v>
      </c>
      <c r="BN100" s="897"/>
      <c r="BO100" s="480">
        <f t="shared" si="138"/>
        <v>0</v>
      </c>
      <c r="BP100" s="897"/>
      <c r="BQ100" s="480">
        <f t="shared" si="139"/>
        <v>0</v>
      </c>
      <c r="BR100" s="897"/>
      <c r="BS100" s="480">
        <f t="shared" si="140"/>
        <v>0</v>
      </c>
      <c r="BT100" s="897"/>
      <c r="BU100" s="480">
        <f t="shared" si="141"/>
        <v>0</v>
      </c>
      <c r="BV100" s="908"/>
      <c r="BW100" s="480">
        <f t="shared" si="142"/>
        <v>0</v>
      </c>
      <c r="BX100" s="906"/>
      <c r="BY100" s="480">
        <f t="shared" si="143"/>
        <v>0</v>
      </c>
      <c r="BZ100" s="906"/>
      <c r="CA100" s="480">
        <f t="shared" si="144"/>
        <v>0</v>
      </c>
      <c r="CB100" s="906"/>
      <c r="CC100" s="480">
        <f t="shared" si="145"/>
        <v>0</v>
      </c>
      <c r="CD100" s="906"/>
      <c r="CE100" s="480">
        <f t="shared" si="146"/>
        <v>0</v>
      </c>
      <c r="CF100" s="906"/>
      <c r="CG100" s="480">
        <f t="shared" si="147"/>
        <v>0</v>
      </c>
      <c r="CH100" s="906"/>
      <c r="CI100" s="480">
        <f t="shared" si="148"/>
        <v>0</v>
      </c>
      <c r="CJ100" s="906"/>
      <c r="CK100" s="480">
        <f t="shared" si="149"/>
        <v>0</v>
      </c>
      <c r="CL100" s="906"/>
      <c r="CM100" s="480">
        <f t="shared" si="150"/>
        <v>0</v>
      </c>
      <c r="CN100" s="906"/>
      <c r="CO100" s="480">
        <f t="shared" si="151"/>
        <v>0</v>
      </c>
      <c r="CP100" s="907"/>
      <c r="CQ100" s="480">
        <f t="shared" si="152"/>
        <v>0</v>
      </c>
      <c r="CR100" s="215"/>
      <c r="CS100" s="1">
        <f t="shared" si="153"/>
        <v>0</v>
      </c>
      <c r="CT100" s="1">
        <f t="shared" si="154"/>
        <v>0</v>
      </c>
      <c r="CU100" s="1">
        <f t="shared" si="155"/>
        <v>0</v>
      </c>
      <c r="CV100" s="1">
        <f t="shared" si="156"/>
        <v>0</v>
      </c>
      <c r="CW100" s="673">
        <f t="shared" si="157"/>
        <v>0</v>
      </c>
      <c r="CX100" s="1">
        <f t="shared" si="158"/>
        <v>0</v>
      </c>
      <c r="CY100" s="1">
        <f t="shared" si="159"/>
        <v>0</v>
      </c>
      <c r="CZ100" s="1">
        <f t="shared" si="160"/>
        <v>0</v>
      </c>
      <c r="DA100" s="1"/>
      <c r="DB100" s="1">
        <f t="shared" si="161"/>
        <v>0</v>
      </c>
      <c r="DC100" s="1">
        <f t="shared" si="162"/>
        <v>0</v>
      </c>
      <c r="DD100" s="1"/>
      <c r="DE100" s="1">
        <f t="shared" si="163"/>
        <v>0</v>
      </c>
      <c r="DF100" s="1">
        <f t="shared" si="164"/>
        <v>0</v>
      </c>
      <c r="DG100" s="1">
        <f t="shared" si="165"/>
        <v>0</v>
      </c>
      <c r="DH100" s="1">
        <f t="shared" si="166"/>
        <v>0</v>
      </c>
      <c r="DI100" s="1">
        <f t="shared" si="167"/>
        <v>0</v>
      </c>
      <c r="DJ100" s="1">
        <f t="shared" si="168"/>
        <v>0</v>
      </c>
      <c r="DK100" s="1">
        <f t="shared" si="169"/>
        <v>0</v>
      </c>
      <c r="DL100" s="1">
        <f t="shared" si="170"/>
        <v>0</v>
      </c>
      <c r="DM100" s="1">
        <f t="shared" si="171"/>
        <v>0</v>
      </c>
      <c r="DN100" s="1">
        <f t="shared" si="172"/>
        <v>0</v>
      </c>
      <c r="DO100" s="1">
        <f t="shared" si="173"/>
        <v>0</v>
      </c>
      <c r="DP100" s="1">
        <f t="shared" si="174"/>
        <v>0</v>
      </c>
      <c r="DQ100" s="1">
        <f t="shared" si="175"/>
        <v>0</v>
      </c>
      <c r="DR100" s="1">
        <f t="shared" si="176"/>
        <v>0</v>
      </c>
      <c r="DS100" s="1">
        <f t="shared" si="177"/>
        <v>0</v>
      </c>
    </row>
    <row r="101" spans="1:123" s="36" customFormat="1" ht="65.25" customHeight="1" x14ac:dyDescent="0.2">
      <c r="A101" s="1571"/>
      <c r="B101" s="199"/>
      <c r="D101" s="367" t="s">
        <v>644</v>
      </c>
      <c r="E101" s="512"/>
      <c r="F101" s="674" t="s">
        <v>667</v>
      </c>
      <c r="G101" s="99" t="s">
        <v>1</v>
      </c>
      <c r="H101" s="1" t="s">
        <v>184</v>
      </c>
      <c r="I101" s="1285" t="s">
        <v>547</v>
      </c>
      <c r="J101" s="1297">
        <v>1</v>
      </c>
      <c r="K101" s="1297">
        <v>1</v>
      </c>
      <c r="L101" s="1" t="s">
        <v>876</v>
      </c>
      <c r="M101" s="650">
        <v>235.00995000000003</v>
      </c>
      <c r="N101" s="947"/>
      <c r="O101" s="947"/>
      <c r="P101" s="947"/>
      <c r="Q101" s="947"/>
      <c r="R101" s="947"/>
      <c r="S101" s="947"/>
      <c r="T101" s="947"/>
      <c r="U101" s="947"/>
      <c r="V101" s="974"/>
      <c r="W101" s="948"/>
      <c r="X101" s="948"/>
      <c r="Y101" s="948"/>
      <c r="Z101" s="948"/>
      <c r="AA101" s="973"/>
      <c r="AB101" s="1216"/>
      <c r="AC101" s="951"/>
      <c r="AD101" s="1199"/>
      <c r="AE101" s="1210"/>
      <c r="AF101" s="125">
        <f t="shared" si="131"/>
        <v>0</v>
      </c>
      <c r="AG101" s="145" t="str">
        <f t="shared" si="192"/>
        <v>No</v>
      </c>
      <c r="AH101" s="191" t="str">
        <f t="shared" si="132"/>
        <v>No</v>
      </c>
      <c r="AI101" s="126" t="str">
        <f t="shared" si="193"/>
        <v>No</v>
      </c>
      <c r="AJ101" s="1"/>
      <c r="AK101" s="291">
        <f t="shared" si="133"/>
        <v>1</v>
      </c>
      <c r="AL101" s="292">
        <f t="shared" si="134"/>
        <v>0</v>
      </c>
      <c r="AO101" s="471">
        <v>6.8</v>
      </c>
      <c r="AP101" s="445">
        <f t="shared" si="135"/>
        <v>0</v>
      </c>
      <c r="AQ101" s="498"/>
      <c r="AR101" s="215">
        <f t="shared" si="194"/>
        <v>0</v>
      </c>
      <c r="AS101" s="215">
        <f t="shared" si="195"/>
        <v>0</v>
      </c>
      <c r="AT101" s="215">
        <f t="shared" si="196"/>
        <v>0</v>
      </c>
      <c r="AU101" s="215">
        <f t="shared" si="197"/>
        <v>0</v>
      </c>
      <c r="AV101" s="215">
        <f t="shared" si="198"/>
        <v>0</v>
      </c>
      <c r="AW101" s="215">
        <f t="shared" si="199"/>
        <v>0</v>
      </c>
      <c r="AX101" s="215">
        <f t="shared" si="207"/>
        <v>0</v>
      </c>
      <c r="AY101" s="215">
        <f t="shared" si="200"/>
        <v>0</v>
      </c>
      <c r="AZ101" s="215">
        <f t="shared" si="201"/>
        <v>0</v>
      </c>
      <c r="BA101" s="215">
        <f t="shared" si="202"/>
        <v>0</v>
      </c>
      <c r="BB101" s="215">
        <f t="shared" si="203"/>
        <v>0</v>
      </c>
      <c r="BC101" s="215">
        <f t="shared" si="204"/>
        <v>0</v>
      </c>
      <c r="BD101" s="215">
        <f t="shared" si="205"/>
        <v>0</v>
      </c>
      <c r="BE101" s="215">
        <f t="shared" si="206"/>
        <v>0</v>
      </c>
      <c r="BF101" s="215">
        <f t="shared" si="112"/>
        <v>0</v>
      </c>
      <c r="BG101" s="215">
        <f t="shared" si="113"/>
        <v>0</v>
      </c>
      <c r="BH101" s="215">
        <f t="shared" si="114"/>
        <v>0</v>
      </c>
      <c r="BI101" s="215">
        <f t="shared" si="115"/>
        <v>0</v>
      </c>
      <c r="BJ101" s="448">
        <v>1</v>
      </c>
      <c r="BK101" s="1224">
        <f t="shared" si="136"/>
        <v>0</v>
      </c>
      <c r="BL101" s="897">
        <v>10</v>
      </c>
      <c r="BM101" s="480">
        <f t="shared" si="137"/>
        <v>0</v>
      </c>
      <c r="BN101" s="897"/>
      <c r="BO101" s="480">
        <f t="shared" si="138"/>
        <v>0</v>
      </c>
      <c r="BP101" s="897"/>
      <c r="BQ101" s="480">
        <f t="shared" si="139"/>
        <v>0</v>
      </c>
      <c r="BR101" s="897"/>
      <c r="BS101" s="480">
        <f t="shared" si="140"/>
        <v>0</v>
      </c>
      <c r="BT101" s="897"/>
      <c r="BU101" s="480">
        <f t="shared" si="141"/>
        <v>0</v>
      </c>
      <c r="BV101" s="908"/>
      <c r="BW101" s="480">
        <f t="shared" si="142"/>
        <v>0</v>
      </c>
      <c r="BX101" s="906"/>
      <c r="BY101" s="480">
        <f t="shared" si="143"/>
        <v>0</v>
      </c>
      <c r="BZ101" s="906"/>
      <c r="CA101" s="480">
        <f t="shared" si="144"/>
        <v>0</v>
      </c>
      <c r="CB101" s="906"/>
      <c r="CC101" s="480">
        <f t="shared" si="145"/>
        <v>0</v>
      </c>
      <c r="CD101" s="906"/>
      <c r="CE101" s="480">
        <f t="shared" si="146"/>
        <v>0</v>
      </c>
      <c r="CF101" s="906"/>
      <c r="CG101" s="480">
        <f t="shared" si="147"/>
        <v>0</v>
      </c>
      <c r="CH101" s="906"/>
      <c r="CI101" s="480">
        <f t="shared" si="148"/>
        <v>0</v>
      </c>
      <c r="CJ101" s="906"/>
      <c r="CK101" s="480">
        <f t="shared" si="149"/>
        <v>0</v>
      </c>
      <c r="CL101" s="906"/>
      <c r="CM101" s="480">
        <f t="shared" si="150"/>
        <v>0</v>
      </c>
      <c r="CN101" s="906"/>
      <c r="CO101" s="480">
        <f t="shared" si="151"/>
        <v>0</v>
      </c>
      <c r="CP101" s="907"/>
      <c r="CQ101" s="480">
        <f t="shared" si="152"/>
        <v>0</v>
      </c>
      <c r="CR101" s="215"/>
      <c r="CS101" s="1">
        <f t="shared" si="153"/>
        <v>0</v>
      </c>
      <c r="CT101" s="1">
        <f t="shared" si="154"/>
        <v>0</v>
      </c>
      <c r="CU101" s="1">
        <f t="shared" si="155"/>
        <v>0</v>
      </c>
      <c r="CV101" s="1">
        <f t="shared" si="156"/>
        <v>0</v>
      </c>
      <c r="CW101" s="673">
        <f t="shared" si="157"/>
        <v>0</v>
      </c>
      <c r="CX101" s="1">
        <f t="shared" si="158"/>
        <v>0</v>
      </c>
      <c r="CY101" s="1">
        <f t="shared" si="159"/>
        <v>0</v>
      </c>
      <c r="CZ101" s="1">
        <f t="shared" si="160"/>
        <v>0</v>
      </c>
      <c r="DA101" s="1"/>
      <c r="DB101" s="1">
        <f t="shared" si="161"/>
        <v>0</v>
      </c>
      <c r="DC101" s="1">
        <f t="shared" si="162"/>
        <v>0</v>
      </c>
      <c r="DD101" s="1"/>
      <c r="DE101" s="1">
        <f t="shared" si="163"/>
        <v>0</v>
      </c>
      <c r="DF101" s="1">
        <f t="shared" si="164"/>
        <v>0</v>
      </c>
      <c r="DG101" s="1">
        <f t="shared" si="165"/>
        <v>0</v>
      </c>
      <c r="DH101" s="1">
        <f t="shared" si="166"/>
        <v>0</v>
      </c>
      <c r="DI101" s="1">
        <f t="shared" si="167"/>
        <v>0</v>
      </c>
      <c r="DJ101" s="1">
        <f t="shared" si="168"/>
        <v>0</v>
      </c>
      <c r="DK101" s="1">
        <f t="shared" si="169"/>
        <v>0</v>
      </c>
      <c r="DL101" s="1">
        <f t="shared" si="170"/>
        <v>0</v>
      </c>
      <c r="DM101" s="1">
        <f t="shared" si="171"/>
        <v>0</v>
      </c>
      <c r="DN101" s="1">
        <f t="shared" si="172"/>
        <v>0</v>
      </c>
      <c r="DO101" s="1">
        <f t="shared" si="173"/>
        <v>0</v>
      </c>
      <c r="DP101" s="1">
        <f t="shared" si="174"/>
        <v>0</v>
      </c>
      <c r="DQ101" s="1">
        <f t="shared" si="175"/>
        <v>0</v>
      </c>
      <c r="DR101" s="1">
        <f t="shared" si="176"/>
        <v>0</v>
      </c>
      <c r="DS101" s="1">
        <f t="shared" si="177"/>
        <v>0</v>
      </c>
    </row>
    <row r="102" spans="1:123" s="36" customFormat="1" ht="65.25" customHeight="1" x14ac:dyDescent="0.2">
      <c r="A102" s="1571"/>
      <c r="B102" s="199"/>
      <c r="C102" s="1"/>
      <c r="D102" s="1260" t="s">
        <v>333</v>
      </c>
      <c r="E102" s="679"/>
      <c r="F102" s="679"/>
      <c r="G102" s="680" t="s">
        <v>1</v>
      </c>
      <c r="H102" s="681" t="s">
        <v>184</v>
      </c>
      <c r="I102" s="1281" t="s">
        <v>548</v>
      </c>
      <c r="J102" s="1292">
        <v>1</v>
      </c>
      <c r="K102" s="1292">
        <v>0</v>
      </c>
      <c r="L102" s="681" t="s">
        <v>876</v>
      </c>
      <c r="M102" s="692">
        <v>217.81410000000002</v>
      </c>
      <c r="N102" s="946"/>
      <c r="O102" s="946"/>
      <c r="P102" s="946"/>
      <c r="Q102" s="946"/>
      <c r="R102" s="946"/>
      <c r="S102" s="946"/>
      <c r="T102" s="946"/>
      <c r="U102" s="946"/>
      <c r="V102" s="979"/>
      <c r="W102" s="977"/>
      <c r="X102" s="977"/>
      <c r="Y102" s="977"/>
      <c r="Z102" s="977"/>
      <c r="AA102" s="976"/>
      <c r="AB102" s="1217"/>
      <c r="AC102" s="950"/>
      <c r="AD102" s="1010"/>
      <c r="AE102" s="1208"/>
      <c r="AF102" s="683">
        <f t="shared" si="131"/>
        <v>0</v>
      </c>
      <c r="AG102" s="683" t="str">
        <f t="shared" si="192"/>
        <v>No</v>
      </c>
      <c r="AH102" s="696" t="str">
        <f t="shared" si="132"/>
        <v>No</v>
      </c>
      <c r="AI102" s="678" t="str">
        <f t="shared" si="193"/>
        <v>No</v>
      </c>
      <c r="AJ102" s="1"/>
      <c r="AK102" s="291">
        <f t="shared" si="133"/>
        <v>1</v>
      </c>
      <c r="AL102" s="292">
        <f t="shared" si="134"/>
        <v>0</v>
      </c>
      <c r="AO102" s="471">
        <v>6</v>
      </c>
      <c r="AP102" s="445">
        <f t="shared" si="135"/>
        <v>0</v>
      </c>
      <c r="AQ102" s="498"/>
      <c r="AR102" s="215">
        <f t="shared" si="194"/>
        <v>0</v>
      </c>
      <c r="AS102" s="215">
        <f t="shared" si="195"/>
        <v>0</v>
      </c>
      <c r="AT102" s="215">
        <f t="shared" si="196"/>
        <v>0</v>
      </c>
      <c r="AU102" s="215">
        <f t="shared" si="197"/>
        <v>0</v>
      </c>
      <c r="AV102" s="215">
        <f t="shared" si="198"/>
        <v>0</v>
      </c>
      <c r="AW102" s="215">
        <f t="shared" si="199"/>
        <v>0</v>
      </c>
      <c r="AX102" s="215">
        <f t="shared" si="207"/>
        <v>0</v>
      </c>
      <c r="AY102" s="215">
        <f t="shared" si="200"/>
        <v>0</v>
      </c>
      <c r="AZ102" s="215">
        <f t="shared" si="201"/>
        <v>0</v>
      </c>
      <c r="BA102" s="215">
        <f t="shared" si="202"/>
        <v>0</v>
      </c>
      <c r="BB102" s="215">
        <f t="shared" si="203"/>
        <v>0</v>
      </c>
      <c r="BC102" s="215">
        <f t="shared" si="204"/>
        <v>0</v>
      </c>
      <c r="BD102" s="215">
        <f t="shared" si="205"/>
        <v>0</v>
      </c>
      <c r="BE102" s="215">
        <f t="shared" si="206"/>
        <v>0</v>
      </c>
      <c r="BF102" s="215">
        <f t="shared" si="112"/>
        <v>0</v>
      </c>
      <c r="BG102" s="215">
        <f t="shared" si="113"/>
        <v>0</v>
      </c>
      <c r="BH102" s="215">
        <f t="shared" si="114"/>
        <v>0</v>
      </c>
      <c r="BI102" s="215">
        <f t="shared" si="115"/>
        <v>0</v>
      </c>
      <c r="BJ102" s="448">
        <v>1</v>
      </c>
      <c r="BK102" s="1224">
        <f t="shared" si="136"/>
        <v>0</v>
      </c>
      <c r="BL102" s="897">
        <v>6</v>
      </c>
      <c r="BM102" s="480">
        <f t="shared" si="137"/>
        <v>0</v>
      </c>
      <c r="BN102" s="897"/>
      <c r="BO102" s="480">
        <f t="shared" si="138"/>
        <v>0</v>
      </c>
      <c r="BP102" s="897"/>
      <c r="BQ102" s="480">
        <f t="shared" si="139"/>
        <v>0</v>
      </c>
      <c r="BR102" s="897"/>
      <c r="BS102" s="480">
        <f t="shared" si="140"/>
        <v>0</v>
      </c>
      <c r="BT102" s="897"/>
      <c r="BU102" s="480">
        <f t="shared" si="141"/>
        <v>0</v>
      </c>
      <c r="BV102" s="908"/>
      <c r="BW102" s="480">
        <f t="shared" si="142"/>
        <v>0</v>
      </c>
      <c r="BX102" s="906"/>
      <c r="BY102" s="480">
        <f t="shared" si="143"/>
        <v>0</v>
      </c>
      <c r="BZ102" s="906"/>
      <c r="CA102" s="480">
        <f t="shared" si="144"/>
        <v>0</v>
      </c>
      <c r="CB102" s="906"/>
      <c r="CC102" s="480">
        <f t="shared" si="145"/>
        <v>0</v>
      </c>
      <c r="CD102" s="906"/>
      <c r="CE102" s="480">
        <f t="shared" si="146"/>
        <v>0</v>
      </c>
      <c r="CF102" s="906"/>
      <c r="CG102" s="480">
        <f t="shared" si="147"/>
        <v>0</v>
      </c>
      <c r="CH102" s="906"/>
      <c r="CI102" s="480">
        <f t="shared" si="148"/>
        <v>0</v>
      </c>
      <c r="CJ102" s="906"/>
      <c r="CK102" s="480">
        <f t="shared" si="149"/>
        <v>0</v>
      </c>
      <c r="CL102" s="906"/>
      <c r="CM102" s="480">
        <f t="shared" si="150"/>
        <v>0</v>
      </c>
      <c r="CN102" s="906"/>
      <c r="CO102" s="480">
        <f t="shared" si="151"/>
        <v>0</v>
      </c>
      <c r="CP102" s="907"/>
      <c r="CQ102" s="480">
        <f t="shared" si="152"/>
        <v>0</v>
      </c>
      <c r="CR102" s="215"/>
      <c r="CS102" s="1">
        <f t="shared" si="153"/>
        <v>0</v>
      </c>
      <c r="CT102" s="1">
        <f t="shared" si="154"/>
        <v>0</v>
      </c>
      <c r="CU102" s="1">
        <f t="shared" si="155"/>
        <v>0</v>
      </c>
      <c r="CV102" s="1">
        <f t="shared" si="156"/>
        <v>0</v>
      </c>
      <c r="CW102" s="673">
        <f t="shared" si="157"/>
        <v>0</v>
      </c>
      <c r="CX102" s="1">
        <f t="shared" si="158"/>
        <v>0</v>
      </c>
      <c r="CY102" s="1">
        <f t="shared" si="159"/>
        <v>0</v>
      </c>
      <c r="CZ102" s="1">
        <f t="shared" si="160"/>
        <v>0</v>
      </c>
      <c r="DA102" s="1"/>
      <c r="DB102" s="1">
        <f t="shared" si="161"/>
        <v>0</v>
      </c>
      <c r="DC102" s="1">
        <f t="shared" si="162"/>
        <v>0</v>
      </c>
      <c r="DD102" s="1"/>
      <c r="DE102" s="1">
        <f t="shared" si="163"/>
        <v>0</v>
      </c>
      <c r="DF102" s="1">
        <f t="shared" si="164"/>
        <v>0</v>
      </c>
      <c r="DG102" s="1">
        <f t="shared" si="165"/>
        <v>0</v>
      </c>
      <c r="DH102" s="1">
        <f t="shared" si="166"/>
        <v>0</v>
      </c>
      <c r="DI102" s="1">
        <f t="shared" si="167"/>
        <v>0</v>
      </c>
      <c r="DJ102" s="1">
        <f t="shared" si="168"/>
        <v>0</v>
      </c>
      <c r="DK102" s="1">
        <f t="shared" si="169"/>
        <v>0</v>
      </c>
      <c r="DL102" s="1">
        <f t="shared" si="170"/>
        <v>0</v>
      </c>
      <c r="DM102" s="1">
        <f t="shared" si="171"/>
        <v>0</v>
      </c>
      <c r="DN102" s="1">
        <f t="shared" si="172"/>
        <v>0</v>
      </c>
      <c r="DO102" s="1">
        <f t="shared" si="173"/>
        <v>0</v>
      </c>
      <c r="DP102" s="1">
        <f t="shared" si="174"/>
        <v>0</v>
      </c>
      <c r="DQ102" s="1">
        <f t="shared" si="175"/>
        <v>0</v>
      </c>
      <c r="DR102" s="1">
        <f t="shared" si="176"/>
        <v>0</v>
      </c>
      <c r="DS102" s="1">
        <f t="shared" si="177"/>
        <v>0</v>
      </c>
    </row>
    <row r="103" spans="1:123" s="36" customFormat="1" ht="65.25" customHeight="1" x14ac:dyDescent="0.2">
      <c r="A103" s="1571"/>
      <c r="B103" s="199"/>
      <c r="C103" s="1"/>
      <c r="D103" s="1260" t="s">
        <v>645</v>
      </c>
      <c r="E103" s="679"/>
      <c r="F103" s="694" t="s">
        <v>667</v>
      </c>
      <c r="G103" s="680" t="s">
        <v>1</v>
      </c>
      <c r="H103" s="681" t="s">
        <v>184</v>
      </c>
      <c r="I103" s="1281" t="s">
        <v>548</v>
      </c>
      <c r="J103" s="1292">
        <v>1</v>
      </c>
      <c r="K103" s="1292">
        <v>1</v>
      </c>
      <c r="L103" s="681" t="s">
        <v>876</v>
      </c>
      <c r="M103" s="692">
        <v>229.27800000000002</v>
      </c>
      <c r="N103" s="946"/>
      <c r="O103" s="946"/>
      <c r="P103" s="946"/>
      <c r="Q103" s="946"/>
      <c r="R103" s="946"/>
      <c r="S103" s="946"/>
      <c r="T103" s="946"/>
      <c r="U103" s="946"/>
      <c r="V103" s="979"/>
      <c r="W103" s="977"/>
      <c r="X103" s="977"/>
      <c r="Y103" s="977"/>
      <c r="Z103" s="977"/>
      <c r="AA103" s="976"/>
      <c r="AB103" s="1217"/>
      <c r="AC103" s="950"/>
      <c r="AD103" s="1010"/>
      <c r="AE103" s="1208"/>
      <c r="AF103" s="683">
        <f t="shared" si="131"/>
        <v>0</v>
      </c>
      <c r="AG103" s="683" t="str">
        <f t="shared" si="192"/>
        <v>No</v>
      </c>
      <c r="AH103" s="696" t="str">
        <f t="shared" si="132"/>
        <v>No</v>
      </c>
      <c r="AI103" s="678" t="str">
        <f t="shared" si="193"/>
        <v>No</v>
      </c>
      <c r="AJ103" s="1"/>
      <c r="AK103" s="291">
        <f t="shared" si="133"/>
        <v>1</v>
      </c>
      <c r="AL103" s="292">
        <f t="shared" si="134"/>
        <v>0</v>
      </c>
      <c r="AO103" s="471">
        <v>6</v>
      </c>
      <c r="AP103" s="445">
        <f t="shared" si="135"/>
        <v>0</v>
      </c>
      <c r="AQ103" s="498"/>
      <c r="AR103" s="215">
        <f t="shared" si="194"/>
        <v>0</v>
      </c>
      <c r="AS103" s="215">
        <f t="shared" si="195"/>
        <v>0</v>
      </c>
      <c r="AT103" s="215">
        <f t="shared" si="196"/>
        <v>0</v>
      </c>
      <c r="AU103" s="215">
        <f t="shared" si="197"/>
        <v>0</v>
      </c>
      <c r="AV103" s="215">
        <f t="shared" si="198"/>
        <v>0</v>
      </c>
      <c r="AW103" s="215">
        <f t="shared" si="199"/>
        <v>0</v>
      </c>
      <c r="AX103" s="215">
        <f t="shared" si="207"/>
        <v>0</v>
      </c>
      <c r="AY103" s="215">
        <f t="shared" si="200"/>
        <v>0</v>
      </c>
      <c r="AZ103" s="215">
        <f t="shared" si="201"/>
        <v>0</v>
      </c>
      <c r="BA103" s="215">
        <f t="shared" si="202"/>
        <v>0</v>
      </c>
      <c r="BB103" s="215">
        <f t="shared" si="203"/>
        <v>0</v>
      </c>
      <c r="BC103" s="215">
        <f t="shared" si="204"/>
        <v>0</v>
      </c>
      <c r="BD103" s="215">
        <f t="shared" si="205"/>
        <v>0</v>
      </c>
      <c r="BE103" s="215">
        <f t="shared" si="206"/>
        <v>0</v>
      </c>
      <c r="BF103" s="215">
        <f t="shared" si="112"/>
        <v>0</v>
      </c>
      <c r="BG103" s="215">
        <f t="shared" si="113"/>
        <v>0</v>
      </c>
      <c r="BH103" s="215">
        <f t="shared" si="114"/>
        <v>0</v>
      </c>
      <c r="BI103" s="215">
        <f t="shared" si="115"/>
        <v>0</v>
      </c>
      <c r="BJ103" s="448">
        <v>1</v>
      </c>
      <c r="BK103" s="1224">
        <f t="shared" si="136"/>
        <v>0</v>
      </c>
      <c r="BL103" s="897">
        <v>10</v>
      </c>
      <c r="BM103" s="480">
        <f t="shared" si="137"/>
        <v>0</v>
      </c>
      <c r="BN103" s="897"/>
      <c r="BO103" s="480">
        <f t="shared" si="138"/>
        <v>0</v>
      </c>
      <c r="BP103" s="897"/>
      <c r="BQ103" s="480">
        <f t="shared" si="139"/>
        <v>0</v>
      </c>
      <c r="BR103" s="897"/>
      <c r="BS103" s="480">
        <f t="shared" si="140"/>
        <v>0</v>
      </c>
      <c r="BT103" s="897"/>
      <c r="BU103" s="480">
        <f t="shared" si="141"/>
        <v>0</v>
      </c>
      <c r="BV103" s="908"/>
      <c r="BW103" s="480">
        <f t="shared" si="142"/>
        <v>0</v>
      </c>
      <c r="BX103" s="906"/>
      <c r="BY103" s="480">
        <f t="shared" si="143"/>
        <v>0</v>
      </c>
      <c r="BZ103" s="906"/>
      <c r="CA103" s="480">
        <f t="shared" si="144"/>
        <v>0</v>
      </c>
      <c r="CB103" s="906"/>
      <c r="CC103" s="480">
        <f t="shared" si="145"/>
        <v>0</v>
      </c>
      <c r="CD103" s="906"/>
      <c r="CE103" s="480">
        <f t="shared" si="146"/>
        <v>0</v>
      </c>
      <c r="CF103" s="906"/>
      <c r="CG103" s="480">
        <f t="shared" si="147"/>
        <v>0</v>
      </c>
      <c r="CH103" s="906"/>
      <c r="CI103" s="480">
        <f t="shared" si="148"/>
        <v>0</v>
      </c>
      <c r="CJ103" s="906"/>
      <c r="CK103" s="480">
        <f t="shared" si="149"/>
        <v>0</v>
      </c>
      <c r="CL103" s="906"/>
      <c r="CM103" s="480">
        <f t="shared" si="150"/>
        <v>0</v>
      </c>
      <c r="CN103" s="906"/>
      <c r="CO103" s="480">
        <f t="shared" si="151"/>
        <v>0</v>
      </c>
      <c r="CP103" s="907"/>
      <c r="CQ103" s="480">
        <f t="shared" si="152"/>
        <v>0</v>
      </c>
      <c r="CR103" s="215"/>
      <c r="CS103" s="1">
        <f t="shared" si="153"/>
        <v>0</v>
      </c>
      <c r="CT103" s="1">
        <f t="shared" si="154"/>
        <v>0</v>
      </c>
      <c r="CU103" s="1">
        <f t="shared" si="155"/>
        <v>0</v>
      </c>
      <c r="CV103" s="1">
        <f t="shared" si="156"/>
        <v>0</v>
      </c>
      <c r="CW103" s="673">
        <f t="shared" si="157"/>
        <v>0</v>
      </c>
      <c r="CX103" s="1">
        <f t="shared" si="158"/>
        <v>0</v>
      </c>
      <c r="CY103" s="1">
        <f t="shared" si="159"/>
        <v>0</v>
      </c>
      <c r="CZ103" s="1">
        <f t="shared" si="160"/>
        <v>0</v>
      </c>
      <c r="DA103" s="1"/>
      <c r="DB103" s="1">
        <f t="shared" si="161"/>
        <v>0</v>
      </c>
      <c r="DC103" s="1">
        <f t="shared" si="162"/>
        <v>0</v>
      </c>
      <c r="DD103" s="1"/>
      <c r="DE103" s="1">
        <f t="shared" si="163"/>
        <v>0</v>
      </c>
      <c r="DF103" s="1">
        <f t="shared" si="164"/>
        <v>0</v>
      </c>
      <c r="DG103" s="1">
        <f t="shared" si="165"/>
        <v>0</v>
      </c>
      <c r="DH103" s="1">
        <f t="shared" si="166"/>
        <v>0</v>
      </c>
      <c r="DI103" s="1">
        <f t="shared" si="167"/>
        <v>0</v>
      </c>
      <c r="DJ103" s="1">
        <f t="shared" si="168"/>
        <v>0</v>
      </c>
      <c r="DK103" s="1">
        <f t="shared" si="169"/>
        <v>0</v>
      </c>
      <c r="DL103" s="1">
        <f t="shared" si="170"/>
        <v>0</v>
      </c>
      <c r="DM103" s="1">
        <f t="shared" si="171"/>
        <v>0</v>
      </c>
      <c r="DN103" s="1">
        <f t="shared" si="172"/>
        <v>0</v>
      </c>
      <c r="DO103" s="1">
        <f t="shared" si="173"/>
        <v>0</v>
      </c>
      <c r="DP103" s="1">
        <f t="shared" si="174"/>
        <v>0</v>
      </c>
      <c r="DQ103" s="1">
        <f t="shared" si="175"/>
        <v>0</v>
      </c>
      <c r="DR103" s="1">
        <f t="shared" si="176"/>
        <v>0</v>
      </c>
      <c r="DS103" s="1">
        <f t="shared" si="177"/>
        <v>0</v>
      </c>
    </row>
    <row r="104" spans="1:123" s="1" customFormat="1" ht="65.25" customHeight="1" x14ac:dyDescent="0.2">
      <c r="A104" s="1571"/>
      <c r="B104" s="198"/>
      <c r="D104" s="367" t="s">
        <v>334</v>
      </c>
      <c r="E104" s="512"/>
      <c r="F104" s="674"/>
      <c r="G104" s="99" t="s">
        <v>1</v>
      </c>
      <c r="H104" s="1" t="s">
        <v>188</v>
      </c>
      <c r="I104" s="1581" t="s">
        <v>549</v>
      </c>
      <c r="J104" s="1297">
        <v>3</v>
      </c>
      <c r="K104" s="1297">
        <v>0</v>
      </c>
      <c r="L104" s="1" t="s">
        <v>876</v>
      </c>
      <c r="M104" s="650">
        <v>263.66970000000003</v>
      </c>
      <c r="N104" s="947"/>
      <c r="O104" s="947"/>
      <c r="P104" s="947"/>
      <c r="Q104" s="947"/>
      <c r="R104" s="947"/>
      <c r="S104" s="947"/>
      <c r="T104" s="947"/>
      <c r="U104" s="947"/>
      <c r="V104" s="974"/>
      <c r="W104" s="948"/>
      <c r="X104" s="948"/>
      <c r="Y104" s="948"/>
      <c r="Z104" s="948"/>
      <c r="AA104" s="973"/>
      <c r="AB104" s="1216"/>
      <c r="AC104" s="951"/>
      <c r="AD104" s="1199"/>
      <c r="AE104" s="1210"/>
      <c r="AF104" s="125">
        <f t="shared" si="131"/>
        <v>0</v>
      </c>
      <c r="AG104" s="145" t="str">
        <f t="shared" si="192"/>
        <v>No</v>
      </c>
      <c r="AH104" s="191" t="str">
        <f t="shared" si="132"/>
        <v>No</v>
      </c>
      <c r="AI104" s="126" t="str">
        <f t="shared" si="193"/>
        <v>No</v>
      </c>
      <c r="AK104" s="291">
        <f t="shared" si="133"/>
        <v>3</v>
      </c>
      <c r="AL104" s="292">
        <f t="shared" si="134"/>
        <v>0</v>
      </c>
      <c r="AM104" s="36"/>
      <c r="AN104" s="36"/>
      <c r="AO104" s="471">
        <v>5.5</v>
      </c>
      <c r="AP104" s="445">
        <f t="shared" si="135"/>
        <v>0</v>
      </c>
      <c r="AQ104" s="498"/>
      <c r="AR104" s="215">
        <f t="shared" si="194"/>
        <v>0</v>
      </c>
      <c r="AS104" s="215">
        <f t="shared" si="195"/>
        <v>0</v>
      </c>
      <c r="AT104" s="215">
        <f t="shared" si="196"/>
        <v>0</v>
      </c>
      <c r="AU104" s="215">
        <f t="shared" si="197"/>
        <v>0</v>
      </c>
      <c r="AV104" s="215">
        <f t="shared" si="198"/>
        <v>0</v>
      </c>
      <c r="AW104" s="215">
        <f t="shared" si="199"/>
        <v>0</v>
      </c>
      <c r="AX104" s="215">
        <f t="shared" si="207"/>
        <v>0</v>
      </c>
      <c r="AY104" s="215">
        <f t="shared" si="200"/>
        <v>0</v>
      </c>
      <c r="AZ104" s="215">
        <f t="shared" si="201"/>
        <v>0</v>
      </c>
      <c r="BA104" s="215">
        <f t="shared" si="202"/>
        <v>0</v>
      </c>
      <c r="BB104" s="215">
        <f t="shared" si="203"/>
        <v>0</v>
      </c>
      <c r="BC104" s="215">
        <f t="shared" si="204"/>
        <v>0</v>
      </c>
      <c r="BD104" s="215">
        <f t="shared" si="205"/>
        <v>0</v>
      </c>
      <c r="BE104" s="215">
        <f t="shared" si="206"/>
        <v>0</v>
      </c>
      <c r="BF104" s="215">
        <f t="shared" si="112"/>
        <v>0</v>
      </c>
      <c r="BG104" s="215">
        <f t="shared" si="113"/>
        <v>0</v>
      </c>
      <c r="BH104" s="215">
        <f t="shared" si="114"/>
        <v>0</v>
      </c>
      <c r="BI104" s="215">
        <f t="shared" si="115"/>
        <v>0</v>
      </c>
      <c r="BJ104" s="448">
        <v>3</v>
      </c>
      <c r="BK104" s="1224">
        <f t="shared" si="136"/>
        <v>0</v>
      </c>
      <c r="BL104" s="897">
        <v>12</v>
      </c>
      <c r="BM104" s="480">
        <f t="shared" si="137"/>
        <v>0</v>
      </c>
      <c r="BN104" s="897"/>
      <c r="BO104" s="480">
        <f t="shared" si="138"/>
        <v>0</v>
      </c>
      <c r="BP104" s="897"/>
      <c r="BQ104" s="480">
        <f t="shared" si="139"/>
        <v>0</v>
      </c>
      <c r="BR104" s="897"/>
      <c r="BS104" s="480">
        <f t="shared" si="140"/>
        <v>0</v>
      </c>
      <c r="BT104" s="897"/>
      <c r="BU104" s="480">
        <f t="shared" si="141"/>
        <v>0</v>
      </c>
      <c r="BV104" s="908"/>
      <c r="BW104" s="480">
        <f t="shared" si="142"/>
        <v>0</v>
      </c>
      <c r="BX104" s="906"/>
      <c r="BY104" s="480">
        <f t="shared" si="143"/>
        <v>0</v>
      </c>
      <c r="BZ104" s="906"/>
      <c r="CA104" s="480">
        <f t="shared" si="144"/>
        <v>0</v>
      </c>
      <c r="CB104" s="906"/>
      <c r="CC104" s="480">
        <f t="shared" si="145"/>
        <v>0</v>
      </c>
      <c r="CD104" s="906"/>
      <c r="CE104" s="480">
        <f t="shared" si="146"/>
        <v>0</v>
      </c>
      <c r="CF104" s="906"/>
      <c r="CG104" s="480">
        <f t="shared" si="147"/>
        <v>0</v>
      </c>
      <c r="CH104" s="906"/>
      <c r="CI104" s="480">
        <f t="shared" si="148"/>
        <v>0</v>
      </c>
      <c r="CJ104" s="906"/>
      <c r="CK104" s="480">
        <f t="shared" si="149"/>
        <v>0</v>
      </c>
      <c r="CL104" s="906"/>
      <c r="CM104" s="480">
        <f t="shared" si="150"/>
        <v>0</v>
      </c>
      <c r="CN104" s="906"/>
      <c r="CO104" s="480">
        <f t="shared" si="151"/>
        <v>0</v>
      </c>
      <c r="CP104" s="907"/>
      <c r="CQ104" s="480">
        <f t="shared" si="152"/>
        <v>0</v>
      </c>
      <c r="CR104" s="215"/>
      <c r="CS104" s="1">
        <f t="shared" si="153"/>
        <v>0</v>
      </c>
      <c r="CT104" s="1">
        <f t="shared" si="154"/>
        <v>0</v>
      </c>
      <c r="CU104" s="1">
        <f t="shared" si="155"/>
        <v>0</v>
      </c>
      <c r="CV104" s="1">
        <f t="shared" si="156"/>
        <v>0</v>
      </c>
      <c r="CW104" s="673">
        <f t="shared" si="157"/>
        <v>0</v>
      </c>
      <c r="CX104" s="1">
        <f t="shared" si="158"/>
        <v>0</v>
      </c>
      <c r="CY104" s="1">
        <f t="shared" si="159"/>
        <v>0</v>
      </c>
      <c r="CZ104" s="1">
        <f t="shared" si="160"/>
        <v>0</v>
      </c>
      <c r="DB104" s="1">
        <f t="shared" si="161"/>
        <v>0</v>
      </c>
      <c r="DC104" s="1">
        <f t="shared" si="162"/>
        <v>0</v>
      </c>
      <c r="DE104" s="1">
        <f t="shared" si="163"/>
        <v>0</v>
      </c>
      <c r="DF104" s="1">
        <f t="shared" si="164"/>
        <v>0</v>
      </c>
      <c r="DG104" s="1">
        <f t="shared" si="165"/>
        <v>0</v>
      </c>
      <c r="DH104" s="1">
        <f t="shared" si="166"/>
        <v>0</v>
      </c>
      <c r="DI104" s="1">
        <f t="shared" si="167"/>
        <v>0</v>
      </c>
      <c r="DJ104" s="1">
        <f t="shared" si="168"/>
        <v>0</v>
      </c>
      <c r="DK104" s="1">
        <f t="shared" si="169"/>
        <v>0</v>
      </c>
      <c r="DL104" s="1">
        <f t="shared" si="170"/>
        <v>0</v>
      </c>
      <c r="DM104" s="1">
        <f t="shared" si="171"/>
        <v>0</v>
      </c>
      <c r="DN104" s="1">
        <f t="shared" si="172"/>
        <v>0</v>
      </c>
      <c r="DO104" s="1">
        <f t="shared" si="173"/>
        <v>0</v>
      </c>
      <c r="DP104" s="1">
        <f t="shared" si="174"/>
        <v>0</v>
      </c>
      <c r="DQ104" s="1">
        <f t="shared" si="175"/>
        <v>0</v>
      </c>
      <c r="DR104" s="1">
        <f t="shared" si="176"/>
        <v>0</v>
      </c>
      <c r="DS104" s="1">
        <f t="shared" si="177"/>
        <v>0</v>
      </c>
    </row>
    <row r="105" spans="1:123" s="1" customFormat="1" ht="65.25" customHeight="1" x14ac:dyDescent="0.2">
      <c r="A105" s="1571"/>
      <c r="B105" s="199"/>
      <c r="D105" s="367" t="s">
        <v>647</v>
      </c>
      <c r="E105" s="512"/>
      <c r="F105" s="674" t="s">
        <v>667</v>
      </c>
      <c r="G105" s="99" t="s">
        <v>1</v>
      </c>
      <c r="H105" s="1" t="s">
        <v>188</v>
      </c>
      <c r="I105" s="1581"/>
      <c r="J105" s="1297">
        <v>3</v>
      </c>
      <c r="K105" s="1297">
        <v>3</v>
      </c>
      <c r="L105" s="1" t="s">
        <v>876</v>
      </c>
      <c r="M105" s="650">
        <v>286.59750000000003</v>
      </c>
      <c r="N105" s="947"/>
      <c r="O105" s="947"/>
      <c r="P105" s="947"/>
      <c r="Q105" s="947"/>
      <c r="R105" s="947"/>
      <c r="S105" s="947"/>
      <c r="T105" s="947"/>
      <c r="U105" s="947"/>
      <c r="V105" s="974"/>
      <c r="W105" s="948"/>
      <c r="X105" s="948"/>
      <c r="Y105" s="948"/>
      <c r="Z105" s="948"/>
      <c r="AA105" s="973"/>
      <c r="AB105" s="1216"/>
      <c r="AC105" s="951"/>
      <c r="AD105" s="1199"/>
      <c r="AE105" s="1210"/>
      <c r="AF105" s="125">
        <f t="shared" si="131"/>
        <v>0</v>
      </c>
      <c r="AG105" s="145" t="str">
        <f t="shared" si="192"/>
        <v>No</v>
      </c>
      <c r="AH105" s="191" t="str">
        <f t="shared" si="132"/>
        <v>No</v>
      </c>
      <c r="AI105" s="126" t="str">
        <f t="shared" si="193"/>
        <v>No</v>
      </c>
      <c r="AK105" s="291">
        <f t="shared" si="133"/>
        <v>3</v>
      </c>
      <c r="AL105" s="292">
        <f t="shared" si="134"/>
        <v>0</v>
      </c>
      <c r="AM105" s="36"/>
      <c r="AN105" s="36"/>
      <c r="AO105" s="471">
        <v>5.5</v>
      </c>
      <c r="AP105" s="445">
        <f t="shared" si="135"/>
        <v>0</v>
      </c>
      <c r="AQ105" s="498"/>
      <c r="AR105" s="215">
        <f t="shared" si="194"/>
        <v>0</v>
      </c>
      <c r="AS105" s="215">
        <f t="shared" si="195"/>
        <v>0</v>
      </c>
      <c r="AT105" s="215">
        <f t="shared" si="196"/>
        <v>0</v>
      </c>
      <c r="AU105" s="215">
        <f t="shared" si="197"/>
        <v>0</v>
      </c>
      <c r="AV105" s="215">
        <f t="shared" si="198"/>
        <v>0</v>
      </c>
      <c r="AW105" s="215">
        <f t="shared" si="199"/>
        <v>0</v>
      </c>
      <c r="AX105" s="215">
        <f t="shared" si="207"/>
        <v>0</v>
      </c>
      <c r="AY105" s="215">
        <f t="shared" si="200"/>
        <v>0</v>
      </c>
      <c r="AZ105" s="215">
        <f t="shared" si="201"/>
        <v>0</v>
      </c>
      <c r="BA105" s="215">
        <f t="shared" si="202"/>
        <v>0</v>
      </c>
      <c r="BB105" s="215">
        <f t="shared" si="203"/>
        <v>0</v>
      </c>
      <c r="BC105" s="215">
        <f t="shared" si="204"/>
        <v>0</v>
      </c>
      <c r="BD105" s="215">
        <f t="shared" si="205"/>
        <v>0</v>
      </c>
      <c r="BE105" s="215">
        <f t="shared" si="206"/>
        <v>0</v>
      </c>
      <c r="BF105" s="215">
        <f t="shared" si="112"/>
        <v>0</v>
      </c>
      <c r="BG105" s="215">
        <f t="shared" si="113"/>
        <v>0</v>
      </c>
      <c r="BH105" s="215">
        <f t="shared" si="114"/>
        <v>0</v>
      </c>
      <c r="BI105" s="215">
        <f t="shared" si="115"/>
        <v>0</v>
      </c>
      <c r="BJ105" s="448">
        <v>3</v>
      </c>
      <c r="BK105" s="1224">
        <f t="shared" si="136"/>
        <v>0</v>
      </c>
      <c r="BL105" s="897">
        <v>16</v>
      </c>
      <c r="BM105" s="480">
        <f t="shared" si="137"/>
        <v>0</v>
      </c>
      <c r="BN105" s="897"/>
      <c r="BO105" s="480">
        <f t="shared" si="138"/>
        <v>0</v>
      </c>
      <c r="BP105" s="897"/>
      <c r="BQ105" s="480">
        <f t="shared" si="139"/>
        <v>0</v>
      </c>
      <c r="BR105" s="897"/>
      <c r="BS105" s="480">
        <f t="shared" si="140"/>
        <v>0</v>
      </c>
      <c r="BT105" s="897"/>
      <c r="BU105" s="480">
        <f t="shared" si="141"/>
        <v>0</v>
      </c>
      <c r="BV105" s="908"/>
      <c r="BW105" s="480">
        <f t="shared" si="142"/>
        <v>0</v>
      </c>
      <c r="BX105" s="906"/>
      <c r="BY105" s="480">
        <f t="shared" si="143"/>
        <v>0</v>
      </c>
      <c r="BZ105" s="906"/>
      <c r="CA105" s="480">
        <f t="shared" si="144"/>
        <v>0</v>
      </c>
      <c r="CB105" s="906"/>
      <c r="CC105" s="480">
        <f t="shared" si="145"/>
        <v>0</v>
      </c>
      <c r="CD105" s="906"/>
      <c r="CE105" s="480">
        <f t="shared" si="146"/>
        <v>0</v>
      </c>
      <c r="CF105" s="906"/>
      <c r="CG105" s="480">
        <f t="shared" si="147"/>
        <v>0</v>
      </c>
      <c r="CH105" s="906"/>
      <c r="CI105" s="480">
        <f t="shared" si="148"/>
        <v>0</v>
      </c>
      <c r="CJ105" s="906"/>
      <c r="CK105" s="480">
        <f t="shared" si="149"/>
        <v>0</v>
      </c>
      <c r="CL105" s="906"/>
      <c r="CM105" s="480">
        <f t="shared" si="150"/>
        <v>0</v>
      </c>
      <c r="CN105" s="906"/>
      <c r="CO105" s="480">
        <f t="shared" si="151"/>
        <v>0</v>
      </c>
      <c r="CP105" s="907"/>
      <c r="CQ105" s="480">
        <f t="shared" si="152"/>
        <v>0</v>
      </c>
      <c r="CR105" s="215"/>
      <c r="CS105" s="1">
        <f t="shared" si="153"/>
        <v>0</v>
      </c>
      <c r="CT105" s="1">
        <f t="shared" si="154"/>
        <v>0</v>
      </c>
      <c r="CU105" s="1">
        <f t="shared" si="155"/>
        <v>0</v>
      </c>
      <c r="CV105" s="1">
        <f t="shared" si="156"/>
        <v>0</v>
      </c>
      <c r="CW105" s="673">
        <f t="shared" si="157"/>
        <v>0</v>
      </c>
      <c r="CX105" s="1">
        <f t="shared" si="158"/>
        <v>0</v>
      </c>
      <c r="CY105" s="1">
        <f t="shared" si="159"/>
        <v>0</v>
      </c>
      <c r="CZ105" s="1">
        <f t="shared" si="160"/>
        <v>0</v>
      </c>
      <c r="DB105" s="1">
        <f t="shared" si="161"/>
        <v>0</v>
      </c>
      <c r="DC105" s="1">
        <f t="shared" si="162"/>
        <v>0</v>
      </c>
      <c r="DE105" s="1">
        <f t="shared" si="163"/>
        <v>0</v>
      </c>
      <c r="DF105" s="1">
        <f t="shared" si="164"/>
        <v>0</v>
      </c>
      <c r="DG105" s="1">
        <f t="shared" si="165"/>
        <v>0</v>
      </c>
      <c r="DH105" s="1">
        <f t="shared" si="166"/>
        <v>0</v>
      </c>
      <c r="DI105" s="1">
        <f t="shared" si="167"/>
        <v>0</v>
      </c>
      <c r="DJ105" s="1">
        <f t="shared" si="168"/>
        <v>0</v>
      </c>
      <c r="DK105" s="1">
        <f t="shared" si="169"/>
        <v>0</v>
      </c>
      <c r="DL105" s="1">
        <f t="shared" si="170"/>
        <v>0</v>
      </c>
      <c r="DM105" s="1">
        <f t="shared" si="171"/>
        <v>0</v>
      </c>
      <c r="DN105" s="1">
        <f t="shared" si="172"/>
        <v>0</v>
      </c>
      <c r="DO105" s="1">
        <f t="shared" si="173"/>
        <v>0</v>
      </c>
      <c r="DP105" s="1">
        <f t="shared" si="174"/>
        <v>0</v>
      </c>
      <c r="DQ105" s="1">
        <f t="shared" si="175"/>
        <v>0</v>
      </c>
      <c r="DR105" s="1">
        <f t="shared" si="176"/>
        <v>0</v>
      </c>
      <c r="DS105" s="1">
        <f t="shared" si="177"/>
        <v>0</v>
      </c>
    </row>
    <row r="106" spans="1:123" s="36" customFormat="1" ht="65.25" customHeight="1" x14ac:dyDescent="0.2">
      <c r="A106" s="1571"/>
      <c r="B106" s="199"/>
      <c r="C106" s="1"/>
      <c r="D106" s="1260" t="s">
        <v>335</v>
      </c>
      <c r="E106" s="679"/>
      <c r="F106" s="694"/>
      <c r="G106" s="680" t="s">
        <v>1</v>
      </c>
      <c r="H106" s="681" t="s">
        <v>188</v>
      </c>
      <c r="I106" s="1573" t="s">
        <v>670</v>
      </c>
      <c r="J106" s="1292">
        <v>5</v>
      </c>
      <c r="K106" s="1292">
        <v>0</v>
      </c>
      <c r="L106" s="681" t="s">
        <v>876</v>
      </c>
      <c r="M106" s="692">
        <v>620.17406220000009</v>
      </c>
      <c r="N106" s="946"/>
      <c r="O106" s="946"/>
      <c r="P106" s="946"/>
      <c r="Q106" s="946"/>
      <c r="R106" s="946"/>
      <c r="S106" s="946"/>
      <c r="T106" s="946"/>
      <c r="U106" s="946"/>
      <c r="V106" s="979"/>
      <c r="W106" s="977"/>
      <c r="X106" s="977"/>
      <c r="Y106" s="977"/>
      <c r="Z106" s="977"/>
      <c r="AA106" s="976"/>
      <c r="AB106" s="1217"/>
      <c r="AC106" s="950"/>
      <c r="AD106" s="1010"/>
      <c r="AE106" s="1208"/>
      <c r="AF106" s="683">
        <f t="shared" si="131"/>
        <v>0</v>
      </c>
      <c r="AG106" s="683" t="str">
        <f t="shared" si="192"/>
        <v>No</v>
      </c>
      <c r="AH106" s="696" t="str">
        <f t="shared" si="132"/>
        <v>No</v>
      </c>
      <c r="AI106" s="678" t="str">
        <f t="shared" si="193"/>
        <v>No</v>
      </c>
      <c r="AJ106" s="1"/>
      <c r="AK106" s="291">
        <f t="shared" si="133"/>
        <v>5</v>
      </c>
      <c r="AL106" s="292">
        <f t="shared" si="134"/>
        <v>0</v>
      </c>
      <c r="AO106" s="471">
        <v>7</v>
      </c>
      <c r="AP106" s="445">
        <f t="shared" si="135"/>
        <v>0</v>
      </c>
      <c r="AQ106" s="498"/>
      <c r="AR106" s="215">
        <f t="shared" si="194"/>
        <v>0</v>
      </c>
      <c r="AS106" s="215">
        <f t="shared" si="195"/>
        <v>0</v>
      </c>
      <c r="AT106" s="215">
        <f t="shared" si="196"/>
        <v>0</v>
      </c>
      <c r="AU106" s="215">
        <f t="shared" si="197"/>
        <v>0</v>
      </c>
      <c r="AV106" s="215">
        <f t="shared" si="198"/>
        <v>0</v>
      </c>
      <c r="AW106" s="215">
        <f t="shared" si="199"/>
        <v>0</v>
      </c>
      <c r="AX106" s="215">
        <f t="shared" si="207"/>
        <v>0</v>
      </c>
      <c r="AY106" s="215">
        <f t="shared" si="200"/>
        <v>0</v>
      </c>
      <c r="AZ106" s="215">
        <f t="shared" si="201"/>
        <v>0</v>
      </c>
      <c r="BA106" s="215">
        <f t="shared" si="202"/>
        <v>0</v>
      </c>
      <c r="BB106" s="215">
        <f t="shared" si="203"/>
        <v>0</v>
      </c>
      <c r="BC106" s="215">
        <f t="shared" si="204"/>
        <v>0</v>
      </c>
      <c r="BD106" s="215">
        <f t="shared" si="205"/>
        <v>0</v>
      </c>
      <c r="BE106" s="215">
        <f t="shared" si="206"/>
        <v>0</v>
      </c>
      <c r="BF106" s="215">
        <f t="shared" si="112"/>
        <v>0</v>
      </c>
      <c r="BG106" s="215">
        <f t="shared" si="113"/>
        <v>0</v>
      </c>
      <c r="BH106" s="215">
        <f t="shared" si="114"/>
        <v>0</v>
      </c>
      <c r="BI106" s="215">
        <f t="shared" si="115"/>
        <v>0</v>
      </c>
      <c r="BJ106" s="448">
        <v>5</v>
      </c>
      <c r="BK106" s="1224">
        <f t="shared" si="136"/>
        <v>0</v>
      </c>
      <c r="BL106" s="897">
        <v>30</v>
      </c>
      <c r="BM106" s="480">
        <f t="shared" si="137"/>
        <v>0</v>
      </c>
      <c r="BN106" s="897"/>
      <c r="BO106" s="480">
        <f t="shared" si="138"/>
        <v>0</v>
      </c>
      <c r="BP106" s="897"/>
      <c r="BQ106" s="480">
        <f t="shared" si="139"/>
        <v>0</v>
      </c>
      <c r="BR106" s="897"/>
      <c r="BS106" s="480">
        <f t="shared" si="140"/>
        <v>0</v>
      </c>
      <c r="BT106" s="897"/>
      <c r="BU106" s="480">
        <f t="shared" si="141"/>
        <v>0</v>
      </c>
      <c r="BV106" s="908"/>
      <c r="BW106" s="480">
        <f t="shared" si="142"/>
        <v>0</v>
      </c>
      <c r="BX106" s="906"/>
      <c r="BY106" s="480">
        <f t="shared" si="143"/>
        <v>0</v>
      </c>
      <c r="BZ106" s="906"/>
      <c r="CA106" s="480">
        <f t="shared" si="144"/>
        <v>0</v>
      </c>
      <c r="CB106" s="906"/>
      <c r="CC106" s="480">
        <f t="shared" si="145"/>
        <v>0</v>
      </c>
      <c r="CD106" s="906"/>
      <c r="CE106" s="480">
        <f t="shared" si="146"/>
        <v>0</v>
      </c>
      <c r="CF106" s="906"/>
      <c r="CG106" s="480">
        <f t="shared" si="147"/>
        <v>0</v>
      </c>
      <c r="CH106" s="906"/>
      <c r="CI106" s="480">
        <f t="shared" si="148"/>
        <v>0</v>
      </c>
      <c r="CJ106" s="906"/>
      <c r="CK106" s="480">
        <f t="shared" si="149"/>
        <v>0</v>
      </c>
      <c r="CL106" s="906"/>
      <c r="CM106" s="480">
        <f t="shared" si="150"/>
        <v>0</v>
      </c>
      <c r="CN106" s="906"/>
      <c r="CO106" s="480">
        <f t="shared" si="151"/>
        <v>0</v>
      </c>
      <c r="CP106" s="907"/>
      <c r="CQ106" s="480">
        <f t="shared" si="152"/>
        <v>0</v>
      </c>
      <c r="CR106" s="215"/>
      <c r="CS106" s="1">
        <f t="shared" si="153"/>
        <v>0</v>
      </c>
      <c r="CT106" s="1">
        <f t="shared" si="154"/>
        <v>0</v>
      </c>
      <c r="CU106" s="1">
        <f t="shared" si="155"/>
        <v>0</v>
      </c>
      <c r="CV106" s="1">
        <f t="shared" si="156"/>
        <v>0</v>
      </c>
      <c r="CW106" s="673">
        <f t="shared" si="157"/>
        <v>0</v>
      </c>
      <c r="CX106" s="1">
        <f t="shared" si="158"/>
        <v>0</v>
      </c>
      <c r="CY106" s="1">
        <f t="shared" si="159"/>
        <v>0</v>
      </c>
      <c r="CZ106" s="1">
        <f t="shared" si="160"/>
        <v>0</v>
      </c>
      <c r="DA106" s="1"/>
      <c r="DB106" s="1">
        <f t="shared" si="161"/>
        <v>0</v>
      </c>
      <c r="DC106" s="1">
        <f t="shared" si="162"/>
        <v>0</v>
      </c>
      <c r="DD106" s="1"/>
      <c r="DE106" s="1">
        <f t="shared" si="163"/>
        <v>0</v>
      </c>
      <c r="DF106" s="1">
        <f t="shared" si="164"/>
        <v>0</v>
      </c>
      <c r="DG106" s="1">
        <f t="shared" si="165"/>
        <v>0</v>
      </c>
      <c r="DH106" s="1">
        <f t="shared" si="166"/>
        <v>0</v>
      </c>
      <c r="DI106" s="1">
        <f t="shared" si="167"/>
        <v>0</v>
      </c>
      <c r="DJ106" s="1">
        <f t="shared" si="168"/>
        <v>0</v>
      </c>
      <c r="DK106" s="1">
        <f t="shared" si="169"/>
        <v>0</v>
      </c>
      <c r="DL106" s="1">
        <f t="shared" si="170"/>
        <v>0</v>
      </c>
      <c r="DM106" s="1">
        <f t="shared" si="171"/>
        <v>0</v>
      </c>
      <c r="DN106" s="1">
        <f t="shared" si="172"/>
        <v>0</v>
      </c>
      <c r="DO106" s="1">
        <f t="shared" si="173"/>
        <v>0</v>
      </c>
      <c r="DP106" s="1">
        <f t="shared" si="174"/>
        <v>0</v>
      </c>
      <c r="DQ106" s="1">
        <f t="shared" si="175"/>
        <v>0</v>
      </c>
      <c r="DR106" s="1">
        <f t="shared" si="176"/>
        <v>0</v>
      </c>
      <c r="DS106" s="1">
        <f t="shared" si="177"/>
        <v>0</v>
      </c>
    </row>
    <row r="107" spans="1:123" s="36" customFormat="1" ht="65.25" customHeight="1" x14ac:dyDescent="0.2">
      <c r="A107" s="1572"/>
      <c r="B107" s="192"/>
      <c r="C107" s="127"/>
      <c r="D107" s="1261" t="s">
        <v>646</v>
      </c>
      <c r="E107" s="689"/>
      <c r="F107" s="695" t="s">
        <v>667</v>
      </c>
      <c r="G107" s="690" t="s">
        <v>1</v>
      </c>
      <c r="H107" s="667" t="s">
        <v>188</v>
      </c>
      <c r="I107" s="1574"/>
      <c r="J107" s="1294">
        <v>5</v>
      </c>
      <c r="K107" s="1294">
        <v>5</v>
      </c>
      <c r="L107" s="667" t="s">
        <v>876</v>
      </c>
      <c r="M107" s="693">
        <v>659.17425000000003</v>
      </c>
      <c r="N107" s="946"/>
      <c r="O107" s="946"/>
      <c r="P107" s="946"/>
      <c r="Q107" s="946"/>
      <c r="R107" s="946"/>
      <c r="S107" s="946"/>
      <c r="T107" s="946"/>
      <c r="U107" s="946"/>
      <c r="V107" s="979"/>
      <c r="W107" s="977"/>
      <c r="X107" s="977"/>
      <c r="Y107" s="977"/>
      <c r="Z107" s="977"/>
      <c r="AA107" s="976"/>
      <c r="AB107" s="1217"/>
      <c r="AC107" s="950"/>
      <c r="AD107" s="1010"/>
      <c r="AE107" s="1208"/>
      <c r="AF107" s="677">
        <f t="shared" si="131"/>
        <v>0</v>
      </c>
      <c r="AG107" s="677" t="str">
        <f t="shared" si="192"/>
        <v>No</v>
      </c>
      <c r="AH107" s="742" t="str">
        <f t="shared" si="132"/>
        <v>No</v>
      </c>
      <c r="AI107" s="678" t="str">
        <f t="shared" si="193"/>
        <v>No</v>
      </c>
      <c r="AJ107" s="1"/>
      <c r="AK107" s="291">
        <f t="shared" si="133"/>
        <v>5</v>
      </c>
      <c r="AL107" s="292">
        <f t="shared" si="134"/>
        <v>0</v>
      </c>
      <c r="AO107" s="471">
        <v>7</v>
      </c>
      <c r="AP107" s="445">
        <f t="shared" si="135"/>
        <v>0</v>
      </c>
      <c r="AQ107" s="498"/>
      <c r="AR107" s="215">
        <f t="shared" si="194"/>
        <v>0</v>
      </c>
      <c r="AS107" s="215">
        <f t="shared" si="195"/>
        <v>0</v>
      </c>
      <c r="AT107" s="215">
        <f t="shared" si="196"/>
        <v>0</v>
      </c>
      <c r="AU107" s="215">
        <f t="shared" si="197"/>
        <v>0</v>
      </c>
      <c r="AV107" s="215">
        <f t="shared" si="198"/>
        <v>0</v>
      </c>
      <c r="AW107" s="215">
        <f t="shared" si="199"/>
        <v>0</v>
      </c>
      <c r="AX107" s="215">
        <f t="shared" si="207"/>
        <v>0</v>
      </c>
      <c r="AY107" s="215">
        <f t="shared" si="200"/>
        <v>0</v>
      </c>
      <c r="AZ107" s="215">
        <f t="shared" si="201"/>
        <v>0</v>
      </c>
      <c r="BA107" s="215">
        <f t="shared" si="202"/>
        <v>0</v>
      </c>
      <c r="BB107" s="215">
        <f t="shared" si="203"/>
        <v>0</v>
      </c>
      <c r="BC107" s="215">
        <f t="shared" si="204"/>
        <v>0</v>
      </c>
      <c r="BD107" s="215">
        <f t="shared" si="205"/>
        <v>0</v>
      </c>
      <c r="BE107" s="215">
        <f t="shared" si="206"/>
        <v>0</v>
      </c>
      <c r="BF107" s="215">
        <f t="shared" si="112"/>
        <v>0</v>
      </c>
      <c r="BG107" s="215">
        <f t="shared" si="113"/>
        <v>0</v>
      </c>
      <c r="BH107" s="215">
        <f t="shared" si="114"/>
        <v>0</v>
      </c>
      <c r="BI107" s="215">
        <f t="shared" si="115"/>
        <v>0</v>
      </c>
      <c r="BJ107" s="448">
        <v>5</v>
      </c>
      <c r="BK107" s="1224">
        <f t="shared" si="136"/>
        <v>0</v>
      </c>
      <c r="BL107" s="897">
        <v>34</v>
      </c>
      <c r="BM107" s="480">
        <f t="shared" si="137"/>
        <v>0</v>
      </c>
      <c r="BN107" s="897"/>
      <c r="BO107" s="480">
        <f t="shared" si="138"/>
        <v>0</v>
      </c>
      <c r="BP107" s="897"/>
      <c r="BQ107" s="480">
        <f t="shared" si="139"/>
        <v>0</v>
      </c>
      <c r="BR107" s="897"/>
      <c r="BS107" s="480">
        <f t="shared" si="140"/>
        <v>0</v>
      </c>
      <c r="BT107" s="897"/>
      <c r="BU107" s="480">
        <f t="shared" si="141"/>
        <v>0</v>
      </c>
      <c r="BV107" s="908"/>
      <c r="BW107" s="480">
        <f t="shared" si="142"/>
        <v>0</v>
      </c>
      <c r="BX107" s="906"/>
      <c r="BY107" s="480">
        <f t="shared" si="143"/>
        <v>0</v>
      </c>
      <c r="BZ107" s="906"/>
      <c r="CA107" s="480">
        <f t="shared" si="144"/>
        <v>0</v>
      </c>
      <c r="CB107" s="906"/>
      <c r="CC107" s="480">
        <f t="shared" si="145"/>
        <v>0</v>
      </c>
      <c r="CD107" s="906"/>
      <c r="CE107" s="480">
        <f t="shared" si="146"/>
        <v>0</v>
      </c>
      <c r="CF107" s="906"/>
      <c r="CG107" s="480">
        <f t="shared" si="147"/>
        <v>0</v>
      </c>
      <c r="CH107" s="906"/>
      <c r="CI107" s="480">
        <f t="shared" si="148"/>
        <v>0</v>
      </c>
      <c r="CJ107" s="906"/>
      <c r="CK107" s="480">
        <f t="shared" si="149"/>
        <v>0</v>
      </c>
      <c r="CL107" s="906"/>
      <c r="CM107" s="480">
        <f t="shared" si="150"/>
        <v>0</v>
      </c>
      <c r="CN107" s="906"/>
      <c r="CO107" s="480">
        <f t="shared" si="151"/>
        <v>0</v>
      </c>
      <c r="CP107" s="907"/>
      <c r="CQ107" s="480">
        <f t="shared" si="152"/>
        <v>0</v>
      </c>
      <c r="CR107" s="215"/>
      <c r="CS107" s="1">
        <f t="shared" si="153"/>
        <v>0</v>
      </c>
      <c r="CT107" s="1">
        <f t="shared" si="154"/>
        <v>0</v>
      </c>
      <c r="CU107" s="1">
        <f t="shared" si="155"/>
        <v>0</v>
      </c>
      <c r="CV107" s="1">
        <f t="shared" si="156"/>
        <v>0</v>
      </c>
      <c r="CW107" s="673">
        <f t="shared" si="157"/>
        <v>0</v>
      </c>
      <c r="CX107" s="1">
        <f t="shared" si="158"/>
        <v>0</v>
      </c>
      <c r="CY107" s="1">
        <f t="shared" si="159"/>
        <v>0</v>
      </c>
      <c r="CZ107" s="1">
        <f t="shared" si="160"/>
        <v>0</v>
      </c>
      <c r="DA107" s="1"/>
      <c r="DB107" s="1">
        <f t="shared" si="161"/>
        <v>0</v>
      </c>
      <c r="DC107" s="1">
        <f t="shared" si="162"/>
        <v>0</v>
      </c>
      <c r="DD107" s="1"/>
      <c r="DE107" s="1">
        <f t="shared" si="163"/>
        <v>0</v>
      </c>
      <c r="DF107" s="1">
        <f t="shared" si="164"/>
        <v>0</v>
      </c>
      <c r="DG107" s="1">
        <f t="shared" si="165"/>
        <v>0</v>
      </c>
      <c r="DH107" s="1">
        <f t="shared" si="166"/>
        <v>0</v>
      </c>
      <c r="DI107" s="1">
        <f t="shared" si="167"/>
        <v>0</v>
      </c>
      <c r="DJ107" s="1">
        <f t="shared" si="168"/>
        <v>0</v>
      </c>
      <c r="DK107" s="1">
        <f t="shared" si="169"/>
        <v>0</v>
      </c>
      <c r="DL107" s="1">
        <f t="shared" si="170"/>
        <v>0</v>
      </c>
      <c r="DM107" s="1">
        <f t="shared" si="171"/>
        <v>0</v>
      </c>
      <c r="DN107" s="1">
        <f t="shared" si="172"/>
        <v>0</v>
      </c>
      <c r="DO107" s="1">
        <f t="shared" si="173"/>
        <v>0</v>
      </c>
      <c r="DP107" s="1">
        <f t="shared" si="174"/>
        <v>0</v>
      </c>
      <c r="DQ107" s="1">
        <f t="shared" si="175"/>
        <v>0</v>
      </c>
      <c r="DR107" s="1">
        <f t="shared" si="176"/>
        <v>0</v>
      </c>
      <c r="DS107" s="1">
        <f t="shared" si="177"/>
        <v>0</v>
      </c>
    </row>
    <row r="108" spans="1:123" s="36" customFormat="1" ht="32.75" customHeight="1" x14ac:dyDescent="0.2">
      <c r="A108" s="1"/>
      <c r="B108" s="194"/>
      <c r="C108" s="7"/>
      <c r="D108" s="1164"/>
      <c r="E108" s="517"/>
      <c r="F108" s="517"/>
      <c r="G108" s="310"/>
      <c r="H108" s="7"/>
      <c r="I108" s="871"/>
      <c r="J108" s="1300"/>
      <c r="K108" s="1300"/>
      <c r="L108" s="885" t="s">
        <v>1119</v>
      </c>
      <c r="N108" s="989"/>
      <c r="O108" s="444"/>
      <c r="P108" s="444"/>
      <c r="Q108" s="444"/>
      <c r="R108" s="444"/>
      <c r="S108" s="444"/>
      <c r="T108" s="444"/>
      <c r="U108" s="444"/>
      <c r="V108" s="444"/>
      <c r="W108" s="444"/>
      <c r="X108" s="444"/>
      <c r="Y108" s="444"/>
      <c r="Z108" s="444"/>
      <c r="AA108" s="444"/>
      <c r="AB108" s="1394"/>
      <c r="AC108" s="1395"/>
      <c r="AD108" s="1396"/>
      <c r="AE108" s="1396"/>
      <c r="AF108" s="145"/>
      <c r="AG108" s="7"/>
      <c r="AH108" s="191"/>
      <c r="AI108" s="411"/>
      <c r="AJ108" s="1"/>
      <c r="AK108" s="291">
        <f t="shared" si="133"/>
        <v>0</v>
      </c>
      <c r="AL108" s="292">
        <f t="shared" si="134"/>
        <v>0</v>
      </c>
      <c r="AO108" s="474"/>
      <c r="AP108" s="445">
        <f t="shared" si="135"/>
        <v>0</v>
      </c>
      <c r="AQ108" s="498"/>
      <c r="AR108" s="215"/>
      <c r="AS108" s="215"/>
      <c r="AT108" s="215"/>
      <c r="AU108" s="215"/>
      <c r="AV108" s="215"/>
      <c r="AW108" s="215"/>
      <c r="AX108" s="215">
        <f t="shared" si="207"/>
        <v>0</v>
      </c>
      <c r="AY108" s="215"/>
      <c r="AZ108" s="215"/>
      <c r="BA108" s="215"/>
      <c r="BB108" s="215"/>
      <c r="BC108" s="215"/>
      <c r="BD108" s="215"/>
      <c r="BE108" s="215"/>
      <c r="BF108" s="215">
        <f t="shared" si="112"/>
        <v>0</v>
      </c>
      <c r="BG108" s="215">
        <f t="shared" si="113"/>
        <v>0</v>
      </c>
      <c r="BH108" s="215">
        <f t="shared" si="114"/>
        <v>0</v>
      </c>
      <c r="BI108" s="215">
        <f t="shared" si="115"/>
        <v>0</v>
      </c>
      <c r="BJ108" s="448"/>
      <c r="BK108" s="1224">
        <f t="shared" si="136"/>
        <v>0</v>
      </c>
      <c r="BL108" s="900"/>
      <c r="BM108" s="480">
        <f t="shared" si="137"/>
        <v>0</v>
      </c>
      <c r="BN108" s="900"/>
      <c r="BO108" s="480">
        <f t="shared" si="138"/>
        <v>0</v>
      </c>
      <c r="BP108" s="900"/>
      <c r="BQ108" s="480">
        <f t="shared" si="139"/>
        <v>0</v>
      </c>
      <c r="BR108" s="900"/>
      <c r="BS108" s="480">
        <f t="shared" si="140"/>
        <v>0</v>
      </c>
      <c r="BT108" s="900"/>
      <c r="BU108" s="480">
        <f t="shared" si="141"/>
        <v>0</v>
      </c>
      <c r="BV108" s="909"/>
      <c r="BW108" s="480">
        <f t="shared" si="142"/>
        <v>0</v>
      </c>
      <c r="BX108" s="906"/>
      <c r="BY108" s="480">
        <f t="shared" si="143"/>
        <v>0</v>
      </c>
      <c r="BZ108" s="906"/>
      <c r="CA108" s="480">
        <f t="shared" si="144"/>
        <v>0</v>
      </c>
      <c r="CB108" s="906"/>
      <c r="CC108" s="480">
        <f t="shared" si="145"/>
        <v>0</v>
      </c>
      <c r="CD108" s="906"/>
      <c r="CE108" s="480">
        <f t="shared" si="146"/>
        <v>0</v>
      </c>
      <c r="CF108" s="906"/>
      <c r="CG108" s="480">
        <f t="shared" si="147"/>
        <v>0</v>
      </c>
      <c r="CH108" s="906"/>
      <c r="CI108" s="480">
        <f t="shared" si="148"/>
        <v>0</v>
      </c>
      <c r="CJ108" s="906"/>
      <c r="CK108" s="480">
        <f t="shared" si="149"/>
        <v>0</v>
      </c>
      <c r="CL108" s="906"/>
      <c r="CM108" s="480">
        <f t="shared" si="150"/>
        <v>0</v>
      </c>
      <c r="CN108" s="906"/>
      <c r="CO108" s="480">
        <f t="shared" si="151"/>
        <v>0</v>
      </c>
      <c r="CP108" s="907"/>
      <c r="CQ108" s="480">
        <f t="shared" si="152"/>
        <v>0</v>
      </c>
      <c r="CR108" s="215"/>
      <c r="CS108" s="1">
        <f t="shared" si="153"/>
        <v>0</v>
      </c>
      <c r="CT108" s="1">
        <f t="shared" si="154"/>
        <v>0</v>
      </c>
      <c r="CU108" s="1">
        <f t="shared" si="155"/>
        <v>0</v>
      </c>
      <c r="CV108" s="1">
        <f t="shared" si="156"/>
        <v>0</v>
      </c>
      <c r="CW108" s="673">
        <f t="shared" si="157"/>
        <v>0</v>
      </c>
      <c r="CX108" s="1">
        <f t="shared" si="158"/>
        <v>0</v>
      </c>
      <c r="CY108" s="1">
        <f t="shared" si="159"/>
        <v>0</v>
      </c>
      <c r="CZ108" s="1">
        <f t="shared" si="160"/>
        <v>0</v>
      </c>
      <c r="DA108" s="1"/>
      <c r="DB108" s="1">
        <f t="shared" si="161"/>
        <v>0</v>
      </c>
      <c r="DC108" s="1">
        <f t="shared" si="162"/>
        <v>0</v>
      </c>
      <c r="DD108" s="1"/>
      <c r="DE108" s="1">
        <f t="shared" si="163"/>
        <v>0</v>
      </c>
      <c r="DF108" s="1">
        <f t="shared" si="164"/>
        <v>0</v>
      </c>
      <c r="DG108" s="1">
        <f t="shared" si="165"/>
        <v>0</v>
      </c>
      <c r="DH108" s="1">
        <f t="shared" si="166"/>
        <v>0</v>
      </c>
      <c r="DI108" s="1">
        <f t="shared" si="167"/>
        <v>0</v>
      </c>
      <c r="DJ108" s="1">
        <f t="shared" si="168"/>
        <v>0</v>
      </c>
      <c r="DK108" s="1">
        <f t="shared" si="169"/>
        <v>0</v>
      </c>
      <c r="DL108" s="1">
        <f t="shared" si="170"/>
        <v>0</v>
      </c>
      <c r="DM108" s="1">
        <f t="shared" si="171"/>
        <v>0</v>
      </c>
      <c r="DN108" s="1">
        <f t="shared" si="172"/>
        <v>0</v>
      </c>
      <c r="DO108" s="1">
        <f t="shared" si="173"/>
        <v>0</v>
      </c>
      <c r="DP108" s="1">
        <f t="shared" si="174"/>
        <v>0</v>
      </c>
      <c r="DQ108" s="1">
        <f t="shared" si="175"/>
        <v>0</v>
      </c>
      <c r="DR108" s="1">
        <f t="shared" si="176"/>
        <v>0</v>
      </c>
      <c r="DS108" s="1">
        <f t="shared" si="177"/>
        <v>0</v>
      </c>
    </row>
    <row r="109" spans="1:123" s="1" customFormat="1" ht="65.25" customHeight="1" x14ac:dyDescent="0.2">
      <c r="A109" s="509"/>
      <c r="B109" s="510"/>
      <c r="C109" s="111"/>
      <c r="D109" s="1168" t="s">
        <v>480</v>
      </c>
      <c r="E109" s="516" t="s">
        <v>71</v>
      </c>
      <c r="F109" s="735" t="s">
        <v>880</v>
      </c>
      <c r="G109" s="112" t="s">
        <v>36</v>
      </c>
      <c r="H109" s="139" t="s">
        <v>185</v>
      </c>
      <c r="I109" s="1280" t="s">
        <v>676</v>
      </c>
      <c r="J109" s="1299">
        <v>1</v>
      </c>
      <c r="K109" s="1299">
        <v>0</v>
      </c>
      <c r="L109" s="139" t="s">
        <v>876</v>
      </c>
      <c r="M109" s="652">
        <v>401.23650000000004</v>
      </c>
      <c r="N109" s="947"/>
      <c r="O109" s="947"/>
      <c r="P109" s="947"/>
      <c r="Q109" s="947"/>
      <c r="R109" s="947"/>
      <c r="S109" s="947"/>
      <c r="T109" s="947"/>
      <c r="U109" s="947"/>
      <c r="V109" s="974"/>
      <c r="W109" s="948"/>
      <c r="X109" s="948"/>
      <c r="Y109" s="948"/>
      <c r="Z109" s="948"/>
      <c r="AA109" s="973"/>
      <c r="AB109" s="1219"/>
      <c r="AC109" s="957"/>
      <c r="AD109" s="1200"/>
      <c r="AE109" s="995"/>
      <c r="AF109" s="115">
        <f t="shared" si="131"/>
        <v>0</v>
      </c>
      <c r="AG109" s="142" t="str">
        <f t="shared" ref="AG109:AG128" si="208">IF(B109="New","Yes","No")</f>
        <v>No</v>
      </c>
      <c r="AH109" s="312" t="str">
        <f t="shared" si="132"/>
        <v>No</v>
      </c>
      <c r="AI109" s="126" t="str">
        <f t="shared" ref="AI109:AI128" si="209">IF(F109="P24 cat.","Yes","No")</f>
        <v>Yes</v>
      </c>
      <c r="AK109" s="291">
        <f t="shared" si="133"/>
        <v>3</v>
      </c>
      <c r="AL109" s="292">
        <f t="shared" si="134"/>
        <v>0</v>
      </c>
      <c r="AM109" s="36"/>
      <c r="AN109" s="36"/>
      <c r="AO109" s="471">
        <v>6.85</v>
      </c>
      <c r="AP109" s="445">
        <f t="shared" si="135"/>
        <v>0</v>
      </c>
      <c r="AQ109" s="498"/>
      <c r="AR109" s="215">
        <f t="shared" ref="AR109:AR128" si="210">N109*J109</f>
        <v>0</v>
      </c>
      <c r="AS109" s="215">
        <f t="shared" ref="AS109:AS128" si="211">O109*J109</f>
        <v>0</v>
      </c>
      <c r="AT109" s="215">
        <f t="shared" ref="AT109:AT128" si="212">P109*J109</f>
        <v>0</v>
      </c>
      <c r="AU109" s="215">
        <f t="shared" ref="AU109:AU128" si="213">Q109*J109</f>
        <v>0</v>
      </c>
      <c r="AV109" s="215">
        <f t="shared" ref="AV109:AV128" si="214">R109*J109</f>
        <v>0</v>
      </c>
      <c r="AW109" s="215">
        <f t="shared" ref="AW109:AW128" si="215">S109*J109</f>
        <v>0</v>
      </c>
      <c r="AX109" s="215">
        <f t="shared" si="207"/>
        <v>0</v>
      </c>
      <c r="AY109" s="215">
        <f t="shared" ref="AY109:AY128" si="216">U109*J109</f>
        <v>0</v>
      </c>
      <c r="AZ109" s="215">
        <f t="shared" ref="AZ109:AZ128" si="217">J109*V109</f>
        <v>0</v>
      </c>
      <c r="BA109" s="215">
        <f t="shared" ref="BA109:BA128" si="218">W109*J109</f>
        <v>0</v>
      </c>
      <c r="BB109" s="215">
        <f t="shared" ref="BB109:BB128" si="219">X109*J109</f>
        <v>0</v>
      </c>
      <c r="BC109" s="215">
        <f t="shared" ref="BC109:BC128" si="220">Y109*J109</f>
        <v>0</v>
      </c>
      <c r="BD109" s="215">
        <f t="shared" ref="BD109:BD128" si="221">Z109*J109</f>
        <v>0</v>
      </c>
      <c r="BE109" s="215">
        <f t="shared" ref="BE109:BE128" si="222">AA109*J109</f>
        <v>0</v>
      </c>
      <c r="BF109" s="215">
        <f t="shared" si="112"/>
        <v>0</v>
      </c>
      <c r="BG109" s="215">
        <f t="shared" si="113"/>
        <v>0</v>
      </c>
      <c r="BH109" s="215">
        <f t="shared" si="114"/>
        <v>0</v>
      </c>
      <c r="BI109" s="215">
        <f t="shared" si="115"/>
        <v>0</v>
      </c>
      <c r="BJ109" s="448">
        <v>3</v>
      </c>
      <c r="BK109" s="1224">
        <f t="shared" si="136"/>
        <v>0</v>
      </c>
      <c r="BL109" s="897">
        <v>9</v>
      </c>
      <c r="BM109" s="480">
        <f t="shared" si="137"/>
        <v>0</v>
      </c>
      <c r="BN109" s="897"/>
      <c r="BO109" s="480">
        <f t="shared" si="138"/>
        <v>0</v>
      </c>
      <c r="BP109" s="897"/>
      <c r="BQ109" s="480">
        <f t="shared" si="139"/>
        <v>0</v>
      </c>
      <c r="BR109" s="897"/>
      <c r="BS109" s="480">
        <f t="shared" si="140"/>
        <v>0</v>
      </c>
      <c r="BT109" s="897"/>
      <c r="BU109" s="480">
        <f t="shared" si="141"/>
        <v>0</v>
      </c>
      <c r="BV109" s="908"/>
      <c r="BW109" s="480">
        <f t="shared" si="142"/>
        <v>0</v>
      </c>
      <c r="BX109" s="906"/>
      <c r="BY109" s="480">
        <f t="shared" si="143"/>
        <v>0</v>
      </c>
      <c r="BZ109" s="906"/>
      <c r="CA109" s="480">
        <f t="shared" si="144"/>
        <v>0</v>
      </c>
      <c r="CB109" s="906"/>
      <c r="CC109" s="480">
        <f t="shared" si="145"/>
        <v>0</v>
      </c>
      <c r="CD109" s="906"/>
      <c r="CE109" s="480">
        <f t="shared" si="146"/>
        <v>0</v>
      </c>
      <c r="CF109" s="906"/>
      <c r="CG109" s="480">
        <f t="shared" si="147"/>
        <v>0</v>
      </c>
      <c r="CH109" s="906"/>
      <c r="CI109" s="480">
        <f t="shared" si="148"/>
        <v>0</v>
      </c>
      <c r="CJ109" s="906"/>
      <c r="CK109" s="480">
        <f t="shared" si="149"/>
        <v>0</v>
      </c>
      <c r="CL109" s="906"/>
      <c r="CM109" s="480">
        <f t="shared" si="150"/>
        <v>0</v>
      </c>
      <c r="CN109" s="906"/>
      <c r="CO109" s="480">
        <f t="shared" si="151"/>
        <v>0</v>
      </c>
      <c r="CP109" s="907"/>
      <c r="CQ109" s="480">
        <f t="shared" si="152"/>
        <v>0</v>
      </c>
      <c r="CR109" s="215"/>
      <c r="CS109" s="1">
        <f t="shared" si="153"/>
        <v>0</v>
      </c>
      <c r="CT109" s="1">
        <f t="shared" si="154"/>
        <v>0</v>
      </c>
      <c r="CU109" s="1">
        <f t="shared" si="155"/>
        <v>0</v>
      </c>
      <c r="CV109" s="1">
        <f t="shared" si="156"/>
        <v>0</v>
      </c>
      <c r="CW109" s="673">
        <f t="shared" si="157"/>
        <v>0</v>
      </c>
      <c r="CX109" s="1">
        <f t="shared" si="158"/>
        <v>0</v>
      </c>
      <c r="CY109" s="1">
        <f t="shared" si="159"/>
        <v>0</v>
      </c>
      <c r="CZ109" s="1">
        <f t="shared" si="160"/>
        <v>0</v>
      </c>
      <c r="DB109" s="1">
        <f t="shared" si="161"/>
        <v>0</v>
      </c>
      <c r="DC109" s="1">
        <f t="shared" si="162"/>
        <v>0</v>
      </c>
      <c r="DE109" s="1">
        <f t="shared" si="163"/>
        <v>0</v>
      </c>
      <c r="DF109" s="1">
        <f t="shared" si="164"/>
        <v>0</v>
      </c>
      <c r="DG109" s="1">
        <f t="shared" si="165"/>
        <v>0</v>
      </c>
      <c r="DH109" s="1">
        <f t="shared" si="166"/>
        <v>0</v>
      </c>
      <c r="DI109" s="1">
        <f t="shared" si="167"/>
        <v>0</v>
      </c>
      <c r="DJ109" s="1">
        <f t="shared" si="168"/>
        <v>0</v>
      </c>
      <c r="DK109" s="1">
        <f t="shared" si="169"/>
        <v>0</v>
      </c>
      <c r="DL109" s="1">
        <f t="shared" si="170"/>
        <v>0</v>
      </c>
      <c r="DM109" s="1">
        <f t="shared" si="171"/>
        <v>0</v>
      </c>
      <c r="DN109" s="1">
        <f t="shared" si="172"/>
        <v>0</v>
      </c>
      <c r="DO109" s="1">
        <f t="shared" si="173"/>
        <v>0</v>
      </c>
      <c r="DP109" s="1">
        <f t="shared" si="174"/>
        <v>0</v>
      </c>
      <c r="DQ109" s="1">
        <f t="shared" si="175"/>
        <v>0</v>
      </c>
      <c r="DR109" s="1">
        <f t="shared" si="176"/>
        <v>0</v>
      </c>
      <c r="DS109" s="1">
        <f t="shared" si="177"/>
        <v>0</v>
      </c>
    </row>
    <row r="110" spans="1:123" s="36" customFormat="1" ht="65.25" customHeight="1" x14ac:dyDescent="0.2">
      <c r="A110" s="509"/>
      <c r="B110" s="190"/>
      <c r="C110" s="1"/>
      <c r="D110" s="1260" t="s">
        <v>336</v>
      </c>
      <c r="E110" s="679" t="s">
        <v>71</v>
      </c>
      <c r="F110" s="736" t="s">
        <v>880</v>
      </c>
      <c r="G110" s="680" t="s">
        <v>466</v>
      </c>
      <c r="H110" s="681" t="s">
        <v>184</v>
      </c>
      <c r="I110" s="1281" t="s">
        <v>509</v>
      </c>
      <c r="J110" s="1292">
        <v>1</v>
      </c>
      <c r="K110" s="1292">
        <v>0</v>
      </c>
      <c r="L110" s="681" t="s">
        <v>876</v>
      </c>
      <c r="M110" s="692">
        <v>332.45310000000006</v>
      </c>
      <c r="N110" s="946"/>
      <c r="O110" s="946"/>
      <c r="P110" s="946"/>
      <c r="Q110" s="946"/>
      <c r="R110" s="946"/>
      <c r="S110" s="946"/>
      <c r="T110" s="946"/>
      <c r="U110" s="946"/>
      <c r="V110" s="979"/>
      <c r="W110" s="977"/>
      <c r="X110" s="977"/>
      <c r="Y110" s="977"/>
      <c r="Z110" s="977"/>
      <c r="AA110" s="976"/>
      <c r="AB110" s="1217"/>
      <c r="AC110" s="950"/>
      <c r="AD110" s="1201"/>
      <c r="AE110" s="1211"/>
      <c r="AF110" s="683">
        <f t="shared" si="131"/>
        <v>0</v>
      </c>
      <c r="AG110" s="683" t="str">
        <f t="shared" si="208"/>
        <v>No</v>
      </c>
      <c r="AH110" s="696" t="str">
        <f t="shared" si="132"/>
        <v>No</v>
      </c>
      <c r="AI110" s="678" t="str">
        <f t="shared" si="209"/>
        <v>Yes</v>
      </c>
      <c r="AJ110" s="1"/>
      <c r="AK110" s="291">
        <f t="shared" si="133"/>
        <v>1</v>
      </c>
      <c r="AL110" s="292">
        <f t="shared" si="134"/>
        <v>0</v>
      </c>
      <c r="AO110" s="471">
        <v>5.4</v>
      </c>
      <c r="AP110" s="445">
        <f t="shared" si="135"/>
        <v>0</v>
      </c>
      <c r="AQ110" s="498"/>
      <c r="AR110" s="215">
        <f t="shared" si="210"/>
        <v>0</v>
      </c>
      <c r="AS110" s="215">
        <f t="shared" si="211"/>
        <v>0</v>
      </c>
      <c r="AT110" s="215">
        <f t="shared" si="212"/>
        <v>0</v>
      </c>
      <c r="AU110" s="215">
        <f t="shared" si="213"/>
        <v>0</v>
      </c>
      <c r="AV110" s="215">
        <f t="shared" si="214"/>
        <v>0</v>
      </c>
      <c r="AW110" s="215">
        <f t="shared" si="215"/>
        <v>0</v>
      </c>
      <c r="AX110" s="215">
        <f t="shared" si="207"/>
        <v>0</v>
      </c>
      <c r="AY110" s="215">
        <f t="shared" si="216"/>
        <v>0</v>
      </c>
      <c r="AZ110" s="215">
        <f t="shared" si="217"/>
        <v>0</v>
      </c>
      <c r="BA110" s="215">
        <f t="shared" si="218"/>
        <v>0</v>
      </c>
      <c r="BB110" s="215">
        <f t="shared" si="219"/>
        <v>0</v>
      </c>
      <c r="BC110" s="215">
        <f t="shared" si="220"/>
        <v>0</v>
      </c>
      <c r="BD110" s="215">
        <f t="shared" si="221"/>
        <v>0</v>
      </c>
      <c r="BE110" s="215">
        <f t="shared" si="222"/>
        <v>0</v>
      </c>
      <c r="BF110" s="215">
        <f t="shared" si="112"/>
        <v>0</v>
      </c>
      <c r="BG110" s="215">
        <f t="shared" si="113"/>
        <v>0</v>
      </c>
      <c r="BH110" s="215">
        <f t="shared" si="114"/>
        <v>0</v>
      </c>
      <c r="BI110" s="215">
        <f t="shared" si="115"/>
        <v>0</v>
      </c>
      <c r="BJ110" s="448">
        <v>1</v>
      </c>
      <c r="BK110" s="1224">
        <f t="shared" si="136"/>
        <v>0</v>
      </c>
      <c r="BL110" s="897">
        <v>6</v>
      </c>
      <c r="BM110" s="480">
        <f t="shared" si="137"/>
        <v>0</v>
      </c>
      <c r="BN110" s="897"/>
      <c r="BO110" s="480">
        <f t="shared" si="138"/>
        <v>0</v>
      </c>
      <c r="BP110" s="897"/>
      <c r="BQ110" s="480">
        <f t="shared" si="139"/>
        <v>0</v>
      </c>
      <c r="BR110" s="897"/>
      <c r="BS110" s="480">
        <f t="shared" si="140"/>
        <v>0</v>
      </c>
      <c r="BT110" s="897"/>
      <c r="BU110" s="480">
        <f t="shared" si="141"/>
        <v>0</v>
      </c>
      <c r="BV110" s="908"/>
      <c r="BW110" s="480">
        <f t="shared" si="142"/>
        <v>0</v>
      </c>
      <c r="BX110" s="906"/>
      <c r="BY110" s="480">
        <f t="shared" si="143"/>
        <v>0</v>
      </c>
      <c r="BZ110" s="906"/>
      <c r="CA110" s="480">
        <f t="shared" si="144"/>
        <v>0</v>
      </c>
      <c r="CB110" s="906"/>
      <c r="CC110" s="480">
        <f t="shared" si="145"/>
        <v>0</v>
      </c>
      <c r="CD110" s="906"/>
      <c r="CE110" s="480">
        <f t="shared" si="146"/>
        <v>0</v>
      </c>
      <c r="CF110" s="906"/>
      <c r="CG110" s="480">
        <f t="shared" si="147"/>
        <v>0</v>
      </c>
      <c r="CH110" s="906"/>
      <c r="CI110" s="480">
        <f t="shared" si="148"/>
        <v>0</v>
      </c>
      <c r="CJ110" s="906"/>
      <c r="CK110" s="480">
        <f t="shared" si="149"/>
        <v>0</v>
      </c>
      <c r="CL110" s="906"/>
      <c r="CM110" s="480">
        <f t="shared" si="150"/>
        <v>0</v>
      </c>
      <c r="CN110" s="906"/>
      <c r="CO110" s="480">
        <f t="shared" si="151"/>
        <v>0</v>
      </c>
      <c r="CP110" s="907"/>
      <c r="CQ110" s="480">
        <f t="shared" si="152"/>
        <v>0</v>
      </c>
      <c r="CR110" s="215"/>
      <c r="CS110" s="1">
        <f t="shared" si="153"/>
        <v>0</v>
      </c>
      <c r="CT110" s="1">
        <f t="shared" si="154"/>
        <v>0</v>
      </c>
      <c r="CU110" s="1">
        <f t="shared" si="155"/>
        <v>0</v>
      </c>
      <c r="CV110" s="1">
        <f t="shared" si="156"/>
        <v>0</v>
      </c>
      <c r="CW110" s="673">
        <f t="shared" si="157"/>
        <v>0</v>
      </c>
      <c r="CX110" s="1">
        <f t="shared" si="158"/>
        <v>0</v>
      </c>
      <c r="CY110" s="1">
        <f t="shared" si="159"/>
        <v>0</v>
      </c>
      <c r="CZ110" s="1">
        <f t="shared" si="160"/>
        <v>0</v>
      </c>
      <c r="DA110" s="1"/>
      <c r="DB110" s="1">
        <f t="shared" si="161"/>
        <v>0</v>
      </c>
      <c r="DC110" s="1">
        <f t="shared" si="162"/>
        <v>0</v>
      </c>
      <c r="DD110" s="1"/>
      <c r="DE110" s="1">
        <f t="shared" si="163"/>
        <v>0</v>
      </c>
      <c r="DF110" s="1">
        <f t="shared" si="164"/>
        <v>0</v>
      </c>
      <c r="DG110" s="1">
        <f t="shared" si="165"/>
        <v>0</v>
      </c>
      <c r="DH110" s="1">
        <f t="shared" si="166"/>
        <v>0</v>
      </c>
      <c r="DI110" s="1">
        <f t="shared" si="167"/>
        <v>0</v>
      </c>
      <c r="DJ110" s="1">
        <f t="shared" si="168"/>
        <v>0</v>
      </c>
      <c r="DK110" s="1">
        <f t="shared" si="169"/>
        <v>0</v>
      </c>
      <c r="DL110" s="1">
        <f t="shared" si="170"/>
        <v>0</v>
      </c>
      <c r="DM110" s="1">
        <f t="shared" si="171"/>
        <v>0</v>
      </c>
      <c r="DN110" s="1">
        <f t="shared" si="172"/>
        <v>0</v>
      </c>
      <c r="DO110" s="1">
        <f t="shared" si="173"/>
        <v>0</v>
      </c>
      <c r="DP110" s="1">
        <f t="shared" si="174"/>
        <v>0</v>
      </c>
      <c r="DQ110" s="1">
        <f t="shared" si="175"/>
        <v>0</v>
      </c>
      <c r="DR110" s="1">
        <f t="shared" si="176"/>
        <v>0</v>
      </c>
      <c r="DS110" s="1">
        <f t="shared" si="177"/>
        <v>0</v>
      </c>
    </row>
    <row r="111" spans="1:123" s="1" customFormat="1" ht="65.25" customHeight="1" x14ac:dyDescent="0.2">
      <c r="A111" s="509"/>
      <c r="B111" s="190"/>
      <c r="D111" s="1164" t="s">
        <v>337</v>
      </c>
      <c r="E111" s="512" t="s">
        <v>71</v>
      </c>
      <c r="F111" s="737" t="s">
        <v>880</v>
      </c>
      <c r="G111" s="123" t="s">
        <v>36</v>
      </c>
      <c r="H111" s="1" t="s">
        <v>184</v>
      </c>
      <c r="I111" s="871" t="s">
        <v>599</v>
      </c>
      <c r="J111" s="1297">
        <v>1</v>
      </c>
      <c r="K111" s="1297">
        <v>0</v>
      </c>
      <c r="L111" s="1" t="s">
        <v>876</v>
      </c>
      <c r="M111" s="650">
        <v>309.52530000000002</v>
      </c>
      <c r="N111" s="947"/>
      <c r="O111" s="947"/>
      <c r="P111" s="947"/>
      <c r="Q111" s="947"/>
      <c r="R111" s="947"/>
      <c r="S111" s="947"/>
      <c r="T111" s="947"/>
      <c r="U111" s="947"/>
      <c r="V111" s="974"/>
      <c r="W111" s="948"/>
      <c r="X111" s="948"/>
      <c r="Y111" s="948"/>
      <c r="Z111" s="948"/>
      <c r="AA111" s="973"/>
      <c r="AB111" s="1219"/>
      <c r="AC111" s="957"/>
      <c r="AD111" s="1200"/>
      <c r="AE111" s="995"/>
      <c r="AF111" s="125">
        <f t="shared" si="131"/>
        <v>0</v>
      </c>
      <c r="AG111" s="145" t="str">
        <f t="shared" si="208"/>
        <v>No</v>
      </c>
      <c r="AH111" s="191" t="str">
        <f t="shared" si="132"/>
        <v>No</v>
      </c>
      <c r="AI111" s="126" t="str">
        <f t="shared" si="209"/>
        <v>Yes</v>
      </c>
      <c r="AK111" s="291">
        <f t="shared" si="133"/>
        <v>1</v>
      </c>
      <c r="AL111" s="292">
        <f t="shared" si="134"/>
        <v>0</v>
      </c>
      <c r="AM111" s="36"/>
      <c r="AN111" s="36"/>
      <c r="AO111" s="471">
        <v>5.9</v>
      </c>
      <c r="AP111" s="445">
        <f t="shared" si="135"/>
        <v>0</v>
      </c>
      <c r="AQ111" s="498"/>
      <c r="AR111" s="215">
        <f t="shared" si="210"/>
        <v>0</v>
      </c>
      <c r="AS111" s="215">
        <f t="shared" si="211"/>
        <v>0</v>
      </c>
      <c r="AT111" s="215">
        <f t="shared" si="212"/>
        <v>0</v>
      </c>
      <c r="AU111" s="215">
        <f t="shared" si="213"/>
        <v>0</v>
      </c>
      <c r="AV111" s="215">
        <f t="shared" si="214"/>
        <v>0</v>
      </c>
      <c r="AW111" s="215">
        <f t="shared" si="215"/>
        <v>0</v>
      </c>
      <c r="AX111" s="215">
        <f t="shared" si="207"/>
        <v>0</v>
      </c>
      <c r="AY111" s="215">
        <f t="shared" si="216"/>
        <v>0</v>
      </c>
      <c r="AZ111" s="215">
        <f t="shared" si="217"/>
        <v>0</v>
      </c>
      <c r="BA111" s="215">
        <f t="shared" si="218"/>
        <v>0</v>
      </c>
      <c r="BB111" s="215">
        <f t="shared" si="219"/>
        <v>0</v>
      </c>
      <c r="BC111" s="215">
        <f t="shared" si="220"/>
        <v>0</v>
      </c>
      <c r="BD111" s="215">
        <f t="shared" si="221"/>
        <v>0</v>
      </c>
      <c r="BE111" s="215">
        <f t="shared" si="222"/>
        <v>0</v>
      </c>
      <c r="BF111" s="215">
        <f t="shared" si="112"/>
        <v>0</v>
      </c>
      <c r="BG111" s="215">
        <f t="shared" si="113"/>
        <v>0</v>
      </c>
      <c r="BH111" s="215">
        <f t="shared" si="114"/>
        <v>0</v>
      </c>
      <c r="BI111" s="215">
        <f t="shared" si="115"/>
        <v>0</v>
      </c>
      <c r="BJ111" s="448">
        <v>1</v>
      </c>
      <c r="BK111" s="1224">
        <f t="shared" si="136"/>
        <v>0</v>
      </c>
      <c r="BL111" s="897">
        <v>6</v>
      </c>
      <c r="BM111" s="480">
        <f t="shared" si="137"/>
        <v>0</v>
      </c>
      <c r="BN111" s="897"/>
      <c r="BO111" s="480">
        <f t="shared" si="138"/>
        <v>0</v>
      </c>
      <c r="BP111" s="897"/>
      <c r="BQ111" s="480">
        <f t="shared" si="139"/>
        <v>0</v>
      </c>
      <c r="BR111" s="897"/>
      <c r="BS111" s="480">
        <f t="shared" si="140"/>
        <v>0</v>
      </c>
      <c r="BT111" s="897"/>
      <c r="BU111" s="480">
        <f t="shared" si="141"/>
        <v>0</v>
      </c>
      <c r="BV111" s="908"/>
      <c r="BW111" s="480">
        <f t="shared" si="142"/>
        <v>0</v>
      </c>
      <c r="BX111" s="906"/>
      <c r="BY111" s="480">
        <f t="shared" si="143"/>
        <v>0</v>
      </c>
      <c r="BZ111" s="906"/>
      <c r="CA111" s="480">
        <f t="shared" si="144"/>
        <v>0</v>
      </c>
      <c r="CB111" s="906"/>
      <c r="CC111" s="480">
        <f t="shared" si="145"/>
        <v>0</v>
      </c>
      <c r="CD111" s="906"/>
      <c r="CE111" s="480">
        <f t="shared" si="146"/>
        <v>0</v>
      </c>
      <c r="CF111" s="906"/>
      <c r="CG111" s="480">
        <f t="shared" si="147"/>
        <v>0</v>
      </c>
      <c r="CH111" s="906"/>
      <c r="CI111" s="480">
        <f t="shared" si="148"/>
        <v>0</v>
      </c>
      <c r="CJ111" s="906"/>
      <c r="CK111" s="480">
        <f t="shared" si="149"/>
        <v>0</v>
      </c>
      <c r="CL111" s="906"/>
      <c r="CM111" s="480">
        <f t="shared" si="150"/>
        <v>0</v>
      </c>
      <c r="CN111" s="906"/>
      <c r="CO111" s="480">
        <f t="shared" si="151"/>
        <v>0</v>
      </c>
      <c r="CP111" s="907"/>
      <c r="CQ111" s="480">
        <f t="shared" si="152"/>
        <v>0</v>
      </c>
      <c r="CR111" s="215"/>
      <c r="CS111" s="1">
        <f t="shared" si="153"/>
        <v>0</v>
      </c>
      <c r="CT111" s="1">
        <f t="shared" si="154"/>
        <v>0</v>
      </c>
      <c r="CU111" s="1">
        <f t="shared" si="155"/>
        <v>0</v>
      </c>
      <c r="CV111" s="1">
        <f t="shared" si="156"/>
        <v>0</v>
      </c>
      <c r="CW111" s="673">
        <f t="shared" si="157"/>
        <v>0</v>
      </c>
      <c r="CX111" s="1">
        <f t="shared" si="158"/>
        <v>0</v>
      </c>
      <c r="CY111" s="1">
        <f t="shared" si="159"/>
        <v>0</v>
      </c>
      <c r="CZ111" s="1">
        <f t="shared" si="160"/>
        <v>0</v>
      </c>
      <c r="DB111" s="1">
        <f t="shared" si="161"/>
        <v>0</v>
      </c>
      <c r="DC111" s="1">
        <f t="shared" si="162"/>
        <v>0</v>
      </c>
      <c r="DE111" s="1">
        <f t="shared" si="163"/>
        <v>0</v>
      </c>
      <c r="DF111" s="1">
        <f t="shared" si="164"/>
        <v>0</v>
      </c>
      <c r="DG111" s="1">
        <f t="shared" si="165"/>
        <v>0</v>
      </c>
      <c r="DH111" s="1">
        <f t="shared" si="166"/>
        <v>0</v>
      </c>
      <c r="DI111" s="1">
        <f t="shared" si="167"/>
        <v>0</v>
      </c>
      <c r="DJ111" s="1">
        <f t="shared" si="168"/>
        <v>0</v>
      </c>
      <c r="DK111" s="1">
        <f t="shared" si="169"/>
        <v>0</v>
      </c>
      <c r="DL111" s="1">
        <f t="shared" si="170"/>
        <v>0</v>
      </c>
      <c r="DM111" s="1">
        <f t="shared" si="171"/>
        <v>0</v>
      </c>
      <c r="DN111" s="1">
        <f t="shared" si="172"/>
        <v>0</v>
      </c>
      <c r="DO111" s="1">
        <f t="shared" si="173"/>
        <v>0</v>
      </c>
      <c r="DP111" s="1">
        <f t="shared" si="174"/>
        <v>0</v>
      </c>
      <c r="DQ111" s="1">
        <f t="shared" si="175"/>
        <v>0</v>
      </c>
      <c r="DR111" s="1">
        <f t="shared" si="176"/>
        <v>0</v>
      </c>
      <c r="DS111" s="1">
        <f t="shared" si="177"/>
        <v>0</v>
      </c>
    </row>
    <row r="112" spans="1:123" s="36" customFormat="1" ht="65.25" customHeight="1" x14ac:dyDescent="0.2">
      <c r="A112" s="509"/>
      <c r="B112" s="190"/>
      <c r="C112" s="1"/>
      <c r="D112" s="1260" t="s">
        <v>481</v>
      </c>
      <c r="E112" s="679" t="s">
        <v>71</v>
      </c>
      <c r="F112" s="736" t="s">
        <v>880</v>
      </c>
      <c r="G112" s="680" t="s">
        <v>36</v>
      </c>
      <c r="H112" s="681" t="s">
        <v>184</v>
      </c>
      <c r="I112" s="1281" t="s">
        <v>501</v>
      </c>
      <c r="J112" s="1292">
        <v>1</v>
      </c>
      <c r="K112" s="1292">
        <v>0</v>
      </c>
      <c r="L112" s="681" t="s">
        <v>876</v>
      </c>
      <c r="M112" s="692">
        <v>275.1336</v>
      </c>
      <c r="N112" s="946"/>
      <c r="O112" s="946"/>
      <c r="P112" s="946"/>
      <c r="Q112" s="946"/>
      <c r="R112" s="946"/>
      <c r="S112" s="946"/>
      <c r="T112" s="946"/>
      <c r="U112" s="946"/>
      <c r="V112" s="979"/>
      <c r="W112" s="977"/>
      <c r="X112" s="977"/>
      <c r="Y112" s="977"/>
      <c r="Z112" s="977"/>
      <c r="AA112" s="976"/>
      <c r="AB112" s="1217"/>
      <c r="AC112" s="950"/>
      <c r="AD112" s="1201"/>
      <c r="AE112" s="1211"/>
      <c r="AF112" s="683">
        <f t="shared" si="131"/>
        <v>0</v>
      </c>
      <c r="AG112" s="683" t="str">
        <f t="shared" si="208"/>
        <v>No</v>
      </c>
      <c r="AH112" s="696" t="str">
        <f t="shared" si="132"/>
        <v>No</v>
      </c>
      <c r="AI112" s="678" t="str">
        <f t="shared" si="209"/>
        <v>Yes</v>
      </c>
      <c r="AJ112" s="1"/>
      <c r="AK112" s="291">
        <f t="shared" si="133"/>
        <v>1</v>
      </c>
      <c r="AL112" s="292">
        <f t="shared" si="134"/>
        <v>0</v>
      </c>
      <c r="AO112" s="471">
        <v>2.5499999999999998</v>
      </c>
      <c r="AP112" s="445">
        <f t="shared" si="135"/>
        <v>0</v>
      </c>
      <c r="AQ112" s="498"/>
      <c r="AR112" s="215">
        <f t="shared" si="210"/>
        <v>0</v>
      </c>
      <c r="AS112" s="215">
        <f t="shared" si="211"/>
        <v>0</v>
      </c>
      <c r="AT112" s="215">
        <f t="shared" si="212"/>
        <v>0</v>
      </c>
      <c r="AU112" s="215">
        <f t="shared" si="213"/>
        <v>0</v>
      </c>
      <c r="AV112" s="215">
        <f t="shared" si="214"/>
        <v>0</v>
      </c>
      <c r="AW112" s="215">
        <f t="shared" si="215"/>
        <v>0</v>
      </c>
      <c r="AX112" s="215">
        <f t="shared" si="207"/>
        <v>0</v>
      </c>
      <c r="AY112" s="215">
        <f t="shared" si="216"/>
        <v>0</v>
      </c>
      <c r="AZ112" s="215">
        <f t="shared" si="217"/>
        <v>0</v>
      </c>
      <c r="BA112" s="215">
        <f t="shared" si="218"/>
        <v>0</v>
      </c>
      <c r="BB112" s="215">
        <f t="shared" si="219"/>
        <v>0</v>
      </c>
      <c r="BC112" s="215">
        <f t="shared" si="220"/>
        <v>0</v>
      </c>
      <c r="BD112" s="215">
        <f t="shared" si="221"/>
        <v>0</v>
      </c>
      <c r="BE112" s="215">
        <f t="shared" si="222"/>
        <v>0</v>
      </c>
      <c r="BF112" s="215">
        <f t="shared" si="112"/>
        <v>0</v>
      </c>
      <c r="BG112" s="215">
        <f t="shared" si="113"/>
        <v>0</v>
      </c>
      <c r="BH112" s="215">
        <f t="shared" si="114"/>
        <v>0</v>
      </c>
      <c r="BI112" s="215">
        <f t="shared" si="115"/>
        <v>0</v>
      </c>
      <c r="BJ112" s="448">
        <v>1</v>
      </c>
      <c r="BK112" s="1224">
        <f t="shared" si="136"/>
        <v>0</v>
      </c>
      <c r="BL112" s="897">
        <v>4</v>
      </c>
      <c r="BM112" s="480">
        <f t="shared" si="137"/>
        <v>0</v>
      </c>
      <c r="BN112" s="897"/>
      <c r="BO112" s="480">
        <f t="shared" si="138"/>
        <v>0</v>
      </c>
      <c r="BP112" s="897"/>
      <c r="BQ112" s="480">
        <f t="shared" si="139"/>
        <v>0</v>
      </c>
      <c r="BR112" s="897"/>
      <c r="BS112" s="480">
        <f t="shared" si="140"/>
        <v>0</v>
      </c>
      <c r="BT112" s="897"/>
      <c r="BU112" s="480">
        <f t="shared" si="141"/>
        <v>0</v>
      </c>
      <c r="BV112" s="908"/>
      <c r="BW112" s="480">
        <f t="shared" si="142"/>
        <v>0</v>
      </c>
      <c r="BX112" s="906"/>
      <c r="BY112" s="480">
        <f t="shared" si="143"/>
        <v>0</v>
      </c>
      <c r="BZ112" s="906"/>
      <c r="CA112" s="480">
        <f t="shared" si="144"/>
        <v>0</v>
      </c>
      <c r="CB112" s="906"/>
      <c r="CC112" s="480">
        <f t="shared" si="145"/>
        <v>0</v>
      </c>
      <c r="CD112" s="906"/>
      <c r="CE112" s="480">
        <f t="shared" si="146"/>
        <v>0</v>
      </c>
      <c r="CF112" s="906"/>
      <c r="CG112" s="480">
        <f t="shared" si="147"/>
        <v>0</v>
      </c>
      <c r="CH112" s="906"/>
      <c r="CI112" s="480">
        <f t="shared" si="148"/>
        <v>0</v>
      </c>
      <c r="CJ112" s="906"/>
      <c r="CK112" s="480">
        <f t="shared" si="149"/>
        <v>0</v>
      </c>
      <c r="CL112" s="906"/>
      <c r="CM112" s="480">
        <f t="shared" si="150"/>
        <v>0</v>
      </c>
      <c r="CN112" s="906"/>
      <c r="CO112" s="480">
        <f t="shared" si="151"/>
        <v>0</v>
      </c>
      <c r="CP112" s="907"/>
      <c r="CQ112" s="480">
        <f t="shared" si="152"/>
        <v>0</v>
      </c>
      <c r="CR112" s="215"/>
      <c r="CS112" s="1">
        <f t="shared" si="153"/>
        <v>0</v>
      </c>
      <c r="CT112" s="1">
        <f t="shared" si="154"/>
        <v>0</v>
      </c>
      <c r="CU112" s="1">
        <f t="shared" si="155"/>
        <v>0</v>
      </c>
      <c r="CV112" s="1">
        <f t="shared" si="156"/>
        <v>0</v>
      </c>
      <c r="CW112" s="673">
        <f t="shared" si="157"/>
        <v>0</v>
      </c>
      <c r="CX112" s="1">
        <f t="shared" si="158"/>
        <v>0</v>
      </c>
      <c r="CY112" s="1">
        <f t="shared" si="159"/>
        <v>0</v>
      </c>
      <c r="CZ112" s="1">
        <f t="shared" si="160"/>
        <v>0</v>
      </c>
      <c r="DA112" s="1"/>
      <c r="DB112" s="1">
        <f t="shared" si="161"/>
        <v>0</v>
      </c>
      <c r="DC112" s="1">
        <f t="shared" si="162"/>
        <v>0</v>
      </c>
      <c r="DD112" s="1"/>
      <c r="DE112" s="1">
        <f t="shared" si="163"/>
        <v>0</v>
      </c>
      <c r="DF112" s="1">
        <f t="shared" si="164"/>
        <v>0</v>
      </c>
      <c r="DG112" s="1">
        <f t="shared" si="165"/>
        <v>0</v>
      </c>
      <c r="DH112" s="1">
        <f t="shared" si="166"/>
        <v>0</v>
      </c>
      <c r="DI112" s="1">
        <f t="shared" si="167"/>
        <v>0</v>
      </c>
      <c r="DJ112" s="1">
        <f t="shared" si="168"/>
        <v>0</v>
      </c>
      <c r="DK112" s="1">
        <f t="shared" si="169"/>
        <v>0</v>
      </c>
      <c r="DL112" s="1">
        <f t="shared" si="170"/>
        <v>0</v>
      </c>
      <c r="DM112" s="1">
        <f t="shared" si="171"/>
        <v>0</v>
      </c>
      <c r="DN112" s="1">
        <f t="shared" si="172"/>
        <v>0</v>
      </c>
      <c r="DO112" s="1">
        <f t="shared" si="173"/>
        <v>0</v>
      </c>
      <c r="DP112" s="1">
        <f t="shared" si="174"/>
        <v>0</v>
      </c>
      <c r="DQ112" s="1">
        <f t="shared" si="175"/>
        <v>0</v>
      </c>
      <c r="DR112" s="1">
        <f t="shared" si="176"/>
        <v>0</v>
      </c>
      <c r="DS112" s="1">
        <f t="shared" si="177"/>
        <v>0</v>
      </c>
    </row>
    <row r="113" spans="1:123" s="1" customFormat="1" ht="65.25" customHeight="1" x14ac:dyDescent="0.2">
      <c r="A113" s="509"/>
      <c r="B113" s="190"/>
      <c r="D113" s="1164" t="s">
        <v>338</v>
      </c>
      <c r="E113" s="512" t="s">
        <v>71</v>
      </c>
      <c r="F113" s="737" t="s">
        <v>880</v>
      </c>
      <c r="G113" s="123" t="s">
        <v>466</v>
      </c>
      <c r="H113" s="1" t="s">
        <v>188</v>
      </c>
      <c r="I113" s="871" t="s">
        <v>508</v>
      </c>
      <c r="J113" s="1297">
        <v>1</v>
      </c>
      <c r="K113" s="1297">
        <v>0</v>
      </c>
      <c r="L113" s="1" t="s">
        <v>876</v>
      </c>
      <c r="M113" s="650">
        <v>252.20580000000004</v>
      </c>
      <c r="N113" s="947"/>
      <c r="O113" s="947"/>
      <c r="P113" s="947"/>
      <c r="Q113" s="947"/>
      <c r="R113" s="947"/>
      <c r="S113" s="947"/>
      <c r="T113" s="947"/>
      <c r="U113" s="947"/>
      <c r="V113" s="974"/>
      <c r="W113" s="948"/>
      <c r="X113" s="948"/>
      <c r="Y113" s="948"/>
      <c r="Z113" s="948"/>
      <c r="AA113" s="973"/>
      <c r="AB113" s="1219"/>
      <c r="AC113" s="957"/>
      <c r="AD113" s="1200"/>
      <c r="AE113" s="995"/>
      <c r="AF113" s="125">
        <f t="shared" si="131"/>
        <v>0</v>
      </c>
      <c r="AG113" s="145" t="str">
        <f t="shared" si="208"/>
        <v>No</v>
      </c>
      <c r="AH113" s="191" t="str">
        <f t="shared" si="132"/>
        <v>No</v>
      </c>
      <c r="AI113" s="126" t="str">
        <f t="shared" si="209"/>
        <v>Yes</v>
      </c>
      <c r="AK113" s="291">
        <f t="shared" si="133"/>
        <v>1</v>
      </c>
      <c r="AL113" s="292">
        <f t="shared" si="134"/>
        <v>0</v>
      </c>
      <c r="AM113" s="36"/>
      <c r="AN113" s="36"/>
      <c r="AO113" s="471">
        <v>2.25</v>
      </c>
      <c r="AP113" s="445">
        <f t="shared" si="135"/>
        <v>0</v>
      </c>
      <c r="AQ113" s="498"/>
      <c r="AR113" s="215">
        <f t="shared" si="210"/>
        <v>0</v>
      </c>
      <c r="AS113" s="215">
        <f t="shared" si="211"/>
        <v>0</v>
      </c>
      <c r="AT113" s="215">
        <f t="shared" si="212"/>
        <v>0</v>
      </c>
      <c r="AU113" s="215">
        <f t="shared" si="213"/>
        <v>0</v>
      </c>
      <c r="AV113" s="215">
        <f t="shared" si="214"/>
        <v>0</v>
      </c>
      <c r="AW113" s="215">
        <f t="shared" si="215"/>
        <v>0</v>
      </c>
      <c r="AX113" s="215">
        <f t="shared" si="207"/>
        <v>0</v>
      </c>
      <c r="AY113" s="215">
        <f t="shared" si="216"/>
        <v>0</v>
      </c>
      <c r="AZ113" s="215">
        <f t="shared" si="217"/>
        <v>0</v>
      </c>
      <c r="BA113" s="215">
        <f t="shared" si="218"/>
        <v>0</v>
      </c>
      <c r="BB113" s="215">
        <f t="shared" si="219"/>
        <v>0</v>
      </c>
      <c r="BC113" s="215">
        <f t="shared" si="220"/>
        <v>0</v>
      </c>
      <c r="BD113" s="215">
        <f t="shared" si="221"/>
        <v>0</v>
      </c>
      <c r="BE113" s="215">
        <f t="shared" si="222"/>
        <v>0</v>
      </c>
      <c r="BF113" s="215">
        <f t="shared" si="112"/>
        <v>0</v>
      </c>
      <c r="BG113" s="215">
        <f t="shared" si="113"/>
        <v>0</v>
      </c>
      <c r="BH113" s="215">
        <f t="shared" si="114"/>
        <v>0</v>
      </c>
      <c r="BI113" s="215">
        <f t="shared" si="115"/>
        <v>0</v>
      </c>
      <c r="BJ113" s="448">
        <v>1</v>
      </c>
      <c r="BK113" s="1224">
        <f t="shared" si="136"/>
        <v>0</v>
      </c>
      <c r="BL113" s="897">
        <v>5</v>
      </c>
      <c r="BM113" s="480">
        <f t="shared" si="137"/>
        <v>0</v>
      </c>
      <c r="BN113" s="897"/>
      <c r="BO113" s="480">
        <f t="shared" si="138"/>
        <v>0</v>
      </c>
      <c r="BP113" s="897"/>
      <c r="BQ113" s="480">
        <f t="shared" si="139"/>
        <v>0</v>
      </c>
      <c r="BR113" s="897"/>
      <c r="BS113" s="480">
        <f t="shared" si="140"/>
        <v>0</v>
      </c>
      <c r="BT113" s="897"/>
      <c r="BU113" s="480">
        <f t="shared" si="141"/>
        <v>0</v>
      </c>
      <c r="BV113" s="908"/>
      <c r="BW113" s="480">
        <f t="shared" si="142"/>
        <v>0</v>
      </c>
      <c r="BX113" s="906"/>
      <c r="BY113" s="480">
        <f t="shared" si="143"/>
        <v>0</v>
      </c>
      <c r="BZ113" s="906"/>
      <c r="CA113" s="480">
        <f t="shared" si="144"/>
        <v>0</v>
      </c>
      <c r="CB113" s="906"/>
      <c r="CC113" s="480">
        <f t="shared" si="145"/>
        <v>0</v>
      </c>
      <c r="CD113" s="906"/>
      <c r="CE113" s="480">
        <f t="shared" si="146"/>
        <v>0</v>
      </c>
      <c r="CF113" s="906"/>
      <c r="CG113" s="480">
        <f t="shared" si="147"/>
        <v>0</v>
      </c>
      <c r="CH113" s="906"/>
      <c r="CI113" s="480">
        <f t="shared" si="148"/>
        <v>0</v>
      </c>
      <c r="CJ113" s="906"/>
      <c r="CK113" s="480">
        <f t="shared" si="149"/>
        <v>0</v>
      </c>
      <c r="CL113" s="906"/>
      <c r="CM113" s="480">
        <f t="shared" si="150"/>
        <v>0</v>
      </c>
      <c r="CN113" s="906"/>
      <c r="CO113" s="480">
        <f t="shared" si="151"/>
        <v>0</v>
      </c>
      <c r="CP113" s="907"/>
      <c r="CQ113" s="480">
        <f t="shared" si="152"/>
        <v>0</v>
      </c>
      <c r="CR113" s="215"/>
      <c r="CS113" s="1">
        <f t="shared" si="153"/>
        <v>0</v>
      </c>
      <c r="CT113" s="1">
        <f t="shared" si="154"/>
        <v>0</v>
      </c>
      <c r="CU113" s="1">
        <f t="shared" si="155"/>
        <v>0</v>
      </c>
      <c r="CV113" s="1">
        <f t="shared" si="156"/>
        <v>0</v>
      </c>
      <c r="CW113" s="673">
        <f t="shared" si="157"/>
        <v>0</v>
      </c>
      <c r="CX113" s="1">
        <f t="shared" si="158"/>
        <v>0</v>
      </c>
      <c r="CY113" s="1">
        <f t="shared" si="159"/>
        <v>0</v>
      </c>
      <c r="CZ113" s="1">
        <f t="shared" si="160"/>
        <v>0</v>
      </c>
      <c r="DB113" s="1">
        <f t="shared" si="161"/>
        <v>0</v>
      </c>
      <c r="DC113" s="1">
        <f t="shared" si="162"/>
        <v>0</v>
      </c>
      <c r="DE113" s="1">
        <f t="shared" si="163"/>
        <v>0</v>
      </c>
      <c r="DF113" s="1">
        <f t="shared" si="164"/>
        <v>0</v>
      </c>
      <c r="DG113" s="1">
        <f t="shared" si="165"/>
        <v>0</v>
      </c>
      <c r="DH113" s="1">
        <f t="shared" si="166"/>
        <v>0</v>
      </c>
      <c r="DI113" s="1">
        <f t="shared" si="167"/>
        <v>0</v>
      </c>
      <c r="DJ113" s="1">
        <f t="shared" si="168"/>
        <v>0</v>
      </c>
      <c r="DK113" s="1">
        <f t="shared" si="169"/>
        <v>0</v>
      </c>
      <c r="DL113" s="1">
        <f t="shared" si="170"/>
        <v>0</v>
      </c>
      <c r="DM113" s="1">
        <f t="shared" si="171"/>
        <v>0</v>
      </c>
      <c r="DN113" s="1">
        <f t="shared" si="172"/>
        <v>0</v>
      </c>
      <c r="DO113" s="1">
        <f t="shared" si="173"/>
        <v>0</v>
      </c>
      <c r="DP113" s="1">
        <f t="shared" si="174"/>
        <v>0</v>
      </c>
      <c r="DQ113" s="1">
        <f t="shared" si="175"/>
        <v>0</v>
      </c>
      <c r="DR113" s="1">
        <f t="shared" si="176"/>
        <v>0</v>
      </c>
      <c r="DS113" s="1">
        <f t="shared" si="177"/>
        <v>0</v>
      </c>
    </row>
    <row r="114" spans="1:123" s="36" customFormat="1" ht="65.25" customHeight="1" x14ac:dyDescent="0.2">
      <c r="A114" s="509"/>
      <c r="B114" s="190"/>
      <c r="D114" s="1260" t="s">
        <v>339</v>
      </c>
      <c r="E114" s="679" t="s">
        <v>71</v>
      </c>
      <c r="F114" s="736"/>
      <c r="G114" s="680" t="s">
        <v>840</v>
      </c>
      <c r="H114" s="681" t="s">
        <v>188</v>
      </c>
      <c r="I114" s="1281" t="s">
        <v>510</v>
      </c>
      <c r="J114" s="1292">
        <v>2</v>
      </c>
      <c r="K114" s="1292">
        <v>0</v>
      </c>
      <c r="L114" s="681" t="s">
        <v>876</v>
      </c>
      <c r="M114" s="692">
        <v>389.77260000000007</v>
      </c>
      <c r="N114" s="946"/>
      <c r="O114" s="946"/>
      <c r="P114" s="946"/>
      <c r="Q114" s="946"/>
      <c r="R114" s="946"/>
      <c r="S114" s="946"/>
      <c r="T114" s="946"/>
      <c r="U114" s="946"/>
      <c r="V114" s="979"/>
      <c r="W114" s="977"/>
      <c r="X114" s="977"/>
      <c r="Y114" s="977"/>
      <c r="Z114" s="977"/>
      <c r="AA114" s="976"/>
      <c r="AB114" s="1217"/>
      <c r="AC114" s="950"/>
      <c r="AD114" s="1201"/>
      <c r="AE114" s="1211"/>
      <c r="AF114" s="683">
        <f t="shared" si="131"/>
        <v>0</v>
      </c>
      <c r="AG114" s="683" t="str">
        <f t="shared" si="208"/>
        <v>No</v>
      </c>
      <c r="AH114" s="696" t="str">
        <f t="shared" si="132"/>
        <v>No</v>
      </c>
      <c r="AI114" s="678" t="str">
        <f t="shared" si="209"/>
        <v>No</v>
      </c>
      <c r="AJ114" s="1"/>
      <c r="AK114" s="291">
        <f t="shared" si="133"/>
        <v>2</v>
      </c>
      <c r="AL114" s="292">
        <f t="shared" si="134"/>
        <v>0</v>
      </c>
      <c r="AO114" s="471">
        <v>3.15</v>
      </c>
      <c r="AP114" s="445">
        <f t="shared" si="135"/>
        <v>0</v>
      </c>
      <c r="AQ114" s="498"/>
      <c r="AR114" s="215">
        <f t="shared" si="210"/>
        <v>0</v>
      </c>
      <c r="AS114" s="215">
        <f t="shared" si="211"/>
        <v>0</v>
      </c>
      <c r="AT114" s="215">
        <f t="shared" si="212"/>
        <v>0</v>
      </c>
      <c r="AU114" s="215">
        <f t="shared" si="213"/>
        <v>0</v>
      </c>
      <c r="AV114" s="215">
        <f t="shared" si="214"/>
        <v>0</v>
      </c>
      <c r="AW114" s="215">
        <f t="shared" si="215"/>
        <v>0</v>
      </c>
      <c r="AX114" s="215">
        <f t="shared" si="207"/>
        <v>0</v>
      </c>
      <c r="AY114" s="215">
        <f t="shared" si="216"/>
        <v>0</v>
      </c>
      <c r="AZ114" s="215">
        <f t="shared" si="217"/>
        <v>0</v>
      </c>
      <c r="BA114" s="215">
        <f t="shared" si="218"/>
        <v>0</v>
      </c>
      <c r="BB114" s="215">
        <f t="shared" si="219"/>
        <v>0</v>
      </c>
      <c r="BC114" s="215">
        <f t="shared" si="220"/>
        <v>0</v>
      </c>
      <c r="BD114" s="215">
        <f t="shared" si="221"/>
        <v>0</v>
      </c>
      <c r="BE114" s="215">
        <f t="shared" si="222"/>
        <v>0</v>
      </c>
      <c r="BF114" s="215">
        <f t="shared" si="112"/>
        <v>0</v>
      </c>
      <c r="BG114" s="215">
        <f t="shared" si="113"/>
        <v>0</v>
      </c>
      <c r="BH114" s="215">
        <f t="shared" si="114"/>
        <v>0</v>
      </c>
      <c r="BI114" s="215">
        <f t="shared" si="115"/>
        <v>0</v>
      </c>
      <c r="BJ114" s="448">
        <v>2</v>
      </c>
      <c r="BK114" s="1224">
        <f t="shared" si="136"/>
        <v>0</v>
      </c>
      <c r="BL114" s="897">
        <v>8</v>
      </c>
      <c r="BM114" s="480">
        <f t="shared" si="137"/>
        <v>0</v>
      </c>
      <c r="BN114" s="897"/>
      <c r="BO114" s="480">
        <f t="shared" si="138"/>
        <v>0</v>
      </c>
      <c r="BP114" s="897"/>
      <c r="BQ114" s="480">
        <f t="shared" si="139"/>
        <v>0</v>
      </c>
      <c r="BR114" s="897"/>
      <c r="BS114" s="480">
        <f t="shared" si="140"/>
        <v>0</v>
      </c>
      <c r="BT114" s="897"/>
      <c r="BU114" s="480">
        <f t="shared" si="141"/>
        <v>0</v>
      </c>
      <c r="BV114" s="908"/>
      <c r="BW114" s="480">
        <f t="shared" si="142"/>
        <v>0</v>
      </c>
      <c r="BX114" s="906"/>
      <c r="BY114" s="480">
        <f t="shared" si="143"/>
        <v>0</v>
      </c>
      <c r="BZ114" s="906"/>
      <c r="CA114" s="480">
        <f t="shared" si="144"/>
        <v>0</v>
      </c>
      <c r="CB114" s="906"/>
      <c r="CC114" s="480">
        <f t="shared" si="145"/>
        <v>0</v>
      </c>
      <c r="CD114" s="906"/>
      <c r="CE114" s="480">
        <f t="shared" si="146"/>
        <v>0</v>
      </c>
      <c r="CF114" s="906"/>
      <c r="CG114" s="480">
        <f t="shared" si="147"/>
        <v>0</v>
      </c>
      <c r="CH114" s="906"/>
      <c r="CI114" s="480">
        <f t="shared" si="148"/>
        <v>0</v>
      </c>
      <c r="CJ114" s="906"/>
      <c r="CK114" s="480">
        <f t="shared" si="149"/>
        <v>0</v>
      </c>
      <c r="CL114" s="906"/>
      <c r="CM114" s="480">
        <f t="shared" si="150"/>
        <v>0</v>
      </c>
      <c r="CN114" s="906"/>
      <c r="CO114" s="480">
        <f t="shared" si="151"/>
        <v>0</v>
      </c>
      <c r="CP114" s="907"/>
      <c r="CQ114" s="480">
        <f t="shared" si="152"/>
        <v>0</v>
      </c>
      <c r="CR114" s="215"/>
      <c r="CS114" s="1">
        <f t="shared" si="153"/>
        <v>0</v>
      </c>
      <c r="CT114" s="1">
        <f t="shared" si="154"/>
        <v>0</v>
      </c>
      <c r="CU114" s="1">
        <f t="shared" si="155"/>
        <v>0</v>
      </c>
      <c r="CV114" s="1">
        <f t="shared" si="156"/>
        <v>0</v>
      </c>
      <c r="CW114" s="673">
        <f t="shared" si="157"/>
        <v>0</v>
      </c>
      <c r="CX114" s="1">
        <f t="shared" si="158"/>
        <v>0</v>
      </c>
      <c r="CY114" s="1">
        <f t="shared" si="159"/>
        <v>0</v>
      </c>
      <c r="CZ114" s="1">
        <f t="shared" si="160"/>
        <v>0</v>
      </c>
      <c r="DA114" s="1"/>
      <c r="DB114" s="1">
        <f t="shared" si="161"/>
        <v>0</v>
      </c>
      <c r="DC114" s="1">
        <f t="shared" si="162"/>
        <v>0</v>
      </c>
      <c r="DD114" s="1"/>
      <c r="DE114" s="1">
        <f t="shared" si="163"/>
        <v>0</v>
      </c>
      <c r="DF114" s="1">
        <f t="shared" si="164"/>
        <v>0</v>
      </c>
      <c r="DG114" s="1">
        <f t="shared" si="165"/>
        <v>0</v>
      </c>
      <c r="DH114" s="1">
        <f t="shared" si="166"/>
        <v>0</v>
      </c>
      <c r="DI114" s="1">
        <f t="shared" si="167"/>
        <v>0</v>
      </c>
      <c r="DJ114" s="1">
        <f t="shared" si="168"/>
        <v>0</v>
      </c>
      <c r="DK114" s="1">
        <f t="shared" si="169"/>
        <v>0</v>
      </c>
      <c r="DL114" s="1">
        <f t="shared" si="170"/>
        <v>0</v>
      </c>
      <c r="DM114" s="1">
        <f t="shared" si="171"/>
        <v>0</v>
      </c>
      <c r="DN114" s="1">
        <f t="shared" si="172"/>
        <v>0</v>
      </c>
      <c r="DO114" s="1">
        <f t="shared" si="173"/>
        <v>0</v>
      </c>
      <c r="DP114" s="1">
        <f t="shared" si="174"/>
        <v>0</v>
      </c>
      <c r="DQ114" s="1">
        <f t="shared" si="175"/>
        <v>0</v>
      </c>
      <c r="DR114" s="1">
        <f t="shared" si="176"/>
        <v>0</v>
      </c>
      <c r="DS114" s="1">
        <f t="shared" si="177"/>
        <v>0</v>
      </c>
    </row>
    <row r="115" spans="1:123" s="1" customFormat="1" ht="65.25" customHeight="1" x14ac:dyDescent="0.2">
      <c r="A115" s="509"/>
      <c r="B115" s="190"/>
      <c r="D115" s="1164" t="s">
        <v>340</v>
      </c>
      <c r="E115" s="512" t="s">
        <v>71</v>
      </c>
      <c r="F115" s="737"/>
      <c r="G115" s="123" t="s">
        <v>840</v>
      </c>
      <c r="H115" s="1" t="s">
        <v>188</v>
      </c>
      <c r="I115" s="871" t="s">
        <v>511</v>
      </c>
      <c r="J115" s="1297">
        <v>2</v>
      </c>
      <c r="K115" s="1297">
        <v>0</v>
      </c>
      <c r="L115" s="1" t="s">
        <v>876</v>
      </c>
      <c r="M115" s="650">
        <v>378.30870000000004</v>
      </c>
      <c r="N115" s="947"/>
      <c r="O115" s="947"/>
      <c r="P115" s="947"/>
      <c r="Q115" s="947"/>
      <c r="R115" s="947"/>
      <c r="S115" s="947"/>
      <c r="T115" s="947"/>
      <c r="U115" s="947"/>
      <c r="V115" s="974"/>
      <c r="W115" s="948"/>
      <c r="X115" s="948"/>
      <c r="Y115" s="948"/>
      <c r="Z115" s="948"/>
      <c r="AA115" s="973"/>
      <c r="AB115" s="1219"/>
      <c r="AC115" s="957"/>
      <c r="AD115" s="1200"/>
      <c r="AE115" s="995"/>
      <c r="AF115" s="125">
        <f t="shared" si="131"/>
        <v>0</v>
      </c>
      <c r="AG115" s="145" t="str">
        <f t="shared" si="208"/>
        <v>No</v>
      </c>
      <c r="AH115" s="191" t="str">
        <f t="shared" si="132"/>
        <v>No</v>
      </c>
      <c r="AI115" s="126" t="str">
        <f t="shared" si="209"/>
        <v>No</v>
      </c>
      <c r="AK115" s="291">
        <f t="shared" si="133"/>
        <v>2</v>
      </c>
      <c r="AL115" s="292">
        <f t="shared" si="134"/>
        <v>0</v>
      </c>
      <c r="AM115" s="36"/>
      <c r="AN115" s="36"/>
      <c r="AO115" s="471">
        <v>2.5</v>
      </c>
      <c r="AP115" s="445">
        <f t="shared" si="135"/>
        <v>0</v>
      </c>
      <c r="AQ115" s="498"/>
      <c r="AR115" s="215">
        <f t="shared" si="210"/>
        <v>0</v>
      </c>
      <c r="AS115" s="215">
        <f t="shared" si="211"/>
        <v>0</v>
      </c>
      <c r="AT115" s="215">
        <f t="shared" si="212"/>
        <v>0</v>
      </c>
      <c r="AU115" s="215">
        <f t="shared" si="213"/>
        <v>0</v>
      </c>
      <c r="AV115" s="215">
        <f t="shared" si="214"/>
        <v>0</v>
      </c>
      <c r="AW115" s="215">
        <f t="shared" si="215"/>
        <v>0</v>
      </c>
      <c r="AX115" s="215">
        <f t="shared" si="207"/>
        <v>0</v>
      </c>
      <c r="AY115" s="215">
        <f t="shared" si="216"/>
        <v>0</v>
      </c>
      <c r="AZ115" s="215">
        <f t="shared" si="217"/>
        <v>0</v>
      </c>
      <c r="BA115" s="215">
        <f t="shared" si="218"/>
        <v>0</v>
      </c>
      <c r="BB115" s="215">
        <f t="shared" si="219"/>
        <v>0</v>
      </c>
      <c r="BC115" s="215">
        <f t="shared" si="220"/>
        <v>0</v>
      </c>
      <c r="BD115" s="215">
        <f t="shared" si="221"/>
        <v>0</v>
      </c>
      <c r="BE115" s="215">
        <f t="shared" si="222"/>
        <v>0</v>
      </c>
      <c r="BF115" s="215">
        <f t="shared" si="112"/>
        <v>0</v>
      </c>
      <c r="BG115" s="215">
        <f t="shared" si="113"/>
        <v>0</v>
      </c>
      <c r="BH115" s="215">
        <f t="shared" si="114"/>
        <v>0</v>
      </c>
      <c r="BI115" s="215">
        <f t="shared" si="115"/>
        <v>0</v>
      </c>
      <c r="BJ115" s="448">
        <v>2</v>
      </c>
      <c r="BK115" s="1224">
        <f t="shared" si="136"/>
        <v>0</v>
      </c>
      <c r="BL115" s="897">
        <v>8</v>
      </c>
      <c r="BM115" s="480">
        <f t="shared" si="137"/>
        <v>0</v>
      </c>
      <c r="BN115" s="897"/>
      <c r="BO115" s="480">
        <f t="shared" si="138"/>
        <v>0</v>
      </c>
      <c r="BP115" s="897"/>
      <c r="BQ115" s="480">
        <f t="shared" si="139"/>
        <v>0</v>
      </c>
      <c r="BR115" s="897"/>
      <c r="BS115" s="480">
        <f t="shared" si="140"/>
        <v>0</v>
      </c>
      <c r="BT115" s="897"/>
      <c r="BU115" s="480">
        <f t="shared" si="141"/>
        <v>0</v>
      </c>
      <c r="BV115" s="908"/>
      <c r="BW115" s="480">
        <f t="shared" si="142"/>
        <v>0</v>
      </c>
      <c r="BX115" s="906"/>
      <c r="BY115" s="480">
        <f t="shared" si="143"/>
        <v>0</v>
      </c>
      <c r="BZ115" s="906"/>
      <c r="CA115" s="480">
        <f t="shared" si="144"/>
        <v>0</v>
      </c>
      <c r="CB115" s="906"/>
      <c r="CC115" s="480">
        <f t="shared" si="145"/>
        <v>0</v>
      </c>
      <c r="CD115" s="906"/>
      <c r="CE115" s="480">
        <f t="shared" si="146"/>
        <v>0</v>
      </c>
      <c r="CF115" s="906"/>
      <c r="CG115" s="480">
        <f t="shared" si="147"/>
        <v>0</v>
      </c>
      <c r="CH115" s="906"/>
      <c r="CI115" s="480">
        <f t="shared" si="148"/>
        <v>0</v>
      </c>
      <c r="CJ115" s="906"/>
      <c r="CK115" s="480">
        <f t="shared" si="149"/>
        <v>0</v>
      </c>
      <c r="CL115" s="906"/>
      <c r="CM115" s="480">
        <f t="shared" si="150"/>
        <v>0</v>
      </c>
      <c r="CN115" s="906"/>
      <c r="CO115" s="480">
        <f t="shared" si="151"/>
        <v>0</v>
      </c>
      <c r="CP115" s="907"/>
      <c r="CQ115" s="480">
        <f t="shared" si="152"/>
        <v>0</v>
      </c>
      <c r="CR115" s="215"/>
      <c r="CS115" s="1">
        <f t="shared" si="153"/>
        <v>0</v>
      </c>
      <c r="CT115" s="1">
        <f t="shared" si="154"/>
        <v>0</v>
      </c>
      <c r="CU115" s="1">
        <f t="shared" si="155"/>
        <v>0</v>
      </c>
      <c r="CV115" s="1">
        <f t="shared" si="156"/>
        <v>0</v>
      </c>
      <c r="CW115" s="673">
        <f t="shared" si="157"/>
        <v>0</v>
      </c>
      <c r="CX115" s="1">
        <f t="shared" si="158"/>
        <v>0</v>
      </c>
      <c r="CY115" s="1">
        <f t="shared" si="159"/>
        <v>0</v>
      </c>
      <c r="CZ115" s="1">
        <f t="shared" si="160"/>
        <v>0</v>
      </c>
      <c r="DB115" s="1">
        <f t="shared" si="161"/>
        <v>0</v>
      </c>
      <c r="DC115" s="1">
        <f t="shared" si="162"/>
        <v>0</v>
      </c>
      <c r="DE115" s="1">
        <f t="shared" si="163"/>
        <v>0</v>
      </c>
      <c r="DF115" s="1">
        <f t="shared" si="164"/>
        <v>0</v>
      </c>
      <c r="DG115" s="1">
        <f t="shared" si="165"/>
        <v>0</v>
      </c>
      <c r="DH115" s="1">
        <f t="shared" si="166"/>
        <v>0</v>
      </c>
      <c r="DI115" s="1">
        <f t="shared" si="167"/>
        <v>0</v>
      </c>
      <c r="DJ115" s="1">
        <f t="shared" si="168"/>
        <v>0</v>
      </c>
      <c r="DK115" s="1">
        <f t="shared" si="169"/>
        <v>0</v>
      </c>
      <c r="DL115" s="1">
        <f t="shared" si="170"/>
        <v>0</v>
      </c>
      <c r="DM115" s="1">
        <f t="shared" si="171"/>
        <v>0</v>
      </c>
      <c r="DN115" s="1">
        <f t="shared" si="172"/>
        <v>0</v>
      </c>
      <c r="DO115" s="1">
        <f t="shared" si="173"/>
        <v>0</v>
      </c>
      <c r="DP115" s="1">
        <f t="shared" si="174"/>
        <v>0</v>
      </c>
      <c r="DQ115" s="1">
        <f t="shared" si="175"/>
        <v>0</v>
      </c>
      <c r="DR115" s="1">
        <f t="shared" si="176"/>
        <v>0</v>
      </c>
      <c r="DS115" s="1">
        <f t="shared" si="177"/>
        <v>0</v>
      </c>
    </row>
    <row r="116" spans="1:123" s="36" customFormat="1" ht="65.25" customHeight="1" x14ac:dyDescent="0.2">
      <c r="A116" s="509"/>
      <c r="B116" s="190"/>
      <c r="D116" s="1260" t="s">
        <v>341</v>
      </c>
      <c r="E116" s="679" t="s">
        <v>71</v>
      </c>
      <c r="F116" s="736"/>
      <c r="G116" s="680" t="s">
        <v>840</v>
      </c>
      <c r="H116" s="681" t="s">
        <v>188</v>
      </c>
      <c r="I116" s="1281" t="s">
        <v>675</v>
      </c>
      <c r="J116" s="1292">
        <v>4</v>
      </c>
      <c r="K116" s="1292">
        <v>0</v>
      </c>
      <c r="L116" s="681" t="s">
        <v>876</v>
      </c>
      <c r="M116" s="692">
        <v>504.41160000000008</v>
      </c>
      <c r="N116" s="946"/>
      <c r="O116" s="946"/>
      <c r="P116" s="946"/>
      <c r="Q116" s="946"/>
      <c r="R116" s="946"/>
      <c r="S116" s="946"/>
      <c r="T116" s="946"/>
      <c r="U116" s="946"/>
      <c r="V116" s="979"/>
      <c r="W116" s="977"/>
      <c r="X116" s="977"/>
      <c r="Y116" s="977"/>
      <c r="Z116" s="977"/>
      <c r="AA116" s="976"/>
      <c r="AB116" s="1217"/>
      <c r="AC116" s="950"/>
      <c r="AD116" s="1201"/>
      <c r="AE116" s="1211"/>
      <c r="AF116" s="683">
        <f t="shared" si="131"/>
        <v>0</v>
      </c>
      <c r="AG116" s="683" t="str">
        <f t="shared" si="208"/>
        <v>No</v>
      </c>
      <c r="AH116" s="696" t="str">
        <f t="shared" si="132"/>
        <v>No</v>
      </c>
      <c r="AI116" s="678" t="str">
        <f t="shared" si="209"/>
        <v>No</v>
      </c>
      <c r="AJ116" s="1"/>
      <c r="AK116" s="291">
        <f t="shared" si="133"/>
        <v>1.5</v>
      </c>
      <c r="AL116" s="292">
        <f t="shared" si="134"/>
        <v>0</v>
      </c>
      <c r="AO116" s="471">
        <v>5.2</v>
      </c>
      <c r="AP116" s="445">
        <f t="shared" si="135"/>
        <v>0</v>
      </c>
      <c r="AQ116" s="498"/>
      <c r="AR116" s="215">
        <f t="shared" si="210"/>
        <v>0</v>
      </c>
      <c r="AS116" s="215">
        <f t="shared" si="211"/>
        <v>0</v>
      </c>
      <c r="AT116" s="215">
        <f t="shared" si="212"/>
        <v>0</v>
      </c>
      <c r="AU116" s="215">
        <f t="shared" si="213"/>
        <v>0</v>
      </c>
      <c r="AV116" s="215">
        <f t="shared" si="214"/>
        <v>0</v>
      </c>
      <c r="AW116" s="215">
        <f t="shared" si="215"/>
        <v>0</v>
      </c>
      <c r="AX116" s="215">
        <f t="shared" si="207"/>
        <v>0</v>
      </c>
      <c r="AY116" s="215">
        <f t="shared" si="216"/>
        <v>0</v>
      </c>
      <c r="AZ116" s="215">
        <f t="shared" si="217"/>
        <v>0</v>
      </c>
      <c r="BA116" s="215">
        <f t="shared" si="218"/>
        <v>0</v>
      </c>
      <c r="BB116" s="215">
        <f t="shared" si="219"/>
        <v>0</v>
      </c>
      <c r="BC116" s="215">
        <f t="shared" si="220"/>
        <v>0</v>
      </c>
      <c r="BD116" s="215">
        <f t="shared" si="221"/>
        <v>0</v>
      </c>
      <c r="BE116" s="215">
        <f t="shared" si="222"/>
        <v>0</v>
      </c>
      <c r="BF116" s="215">
        <f t="shared" si="112"/>
        <v>0</v>
      </c>
      <c r="BG116" s="215">
        <f t="shared" si="113"/>
        <v>0</v>
      </c>
      <c r="BH116" s="215">
        <f t="shared" si="114"/>
        <v>0</v>
      </c>
      <c r="BI116" s="215">
        <f t="shared" si="115"/>
        <v>0</v>
      </c>
      <c r="BJ116" s="448">
        <v>1.5</v>
      </c>
      <c r="BK116" s="1224">
        <f t="shared" si="136"/>
        <v>0</v>
      </c>
      <c r="BL116" s="897">
        <v>17</v>
      </c>
      <c r="BM116" s="480">
        <f t="shared" si="137"/>
        <v>0</v>
      </c>
      <c r="BN116" s="897"/>
      <c r="BO116" s="480">
        <f t="shared" si="138"/>
        <v>0</v>
      </c>
      <c r="BP116" s="897"/>
      <c r="BQ116" s="480">
        <f t="shared" si="139"/>
        <v>0</v>
      </c>
      <c r="BR116" s="897"/>
      <c r="BS116" s="480">
        <f t="shared" si="140"/>
        <v>0</v>
      </c>
      <c r="BT116" s="897"/>
      <c r="BU116" s="480">
        <f t="shared" si="141"/>
        <v>0</v>
      </c>
      <c r="BV116" s="908"/>
      <c r="BW116" s="480">
        <f t="shared" si="142"/>
        <v>0</v>
      </c>
      <c r="BX116" s="906"/>
      <c r="BY116" s="480">
        <f t="shared" si="143"/>
        <v>0</v>
      </c>
      <c r="BZ116" s="906"/>
      <c r="CA116" s="480">
        <f t="shared" si="144"/>
        <v>0</v>
      </c>
      <c r="CB116" s="906"/>
      <c r="CC116" s="480">
        <f t="shared" si="145"/>
        <v>0</v>
      </c>
      <c r="CD116" s="906"/>
      <c r="CE116" s="480">
        <f t="shared" si="146"/>
        <v>0</v>
      </c>
      <c r="CF116" s="906"/>
      <c r="CG116" s="480">
        <f t="shared" si="147"/>
        <v>0</v>
      </c>
      <c r="CH116" s="906"/>
      <c r="CI116" s="480">
        <f t="shared" si="148"/>
        <v>0</v>
      </c>
      <c r="CJ116" s="906"/>
      <c r="CK116" s="480">
        <f t="shared" si="149"/>
        <v>0</v>
      </c>
      <c r="CL116" s="906"/>
      <c r="CM116" s="480">
        <f t="shared" si="150"/>
        <v>0</v>
      </c>
      <c r="CN116" s="906"/>
      <c r="CO116" s="480">
        <f t="shared" si="151"/>
        <v>0</v>
      </c>
      <c r="CP116" s="907"/>
      <c r="CQ116" s="480">
        <f t="shared" si="152"/>
        <v>0</v>
      </c>
      <c r="CR116" s="215"/>
      <c r="CS116" s="1">
        <f t="shared" si="153"/>
        <v>0</v>
      </c>
      <c r="CT116" s="1">
        <f t="shared" si="154"/>
        <v>0</v>
      </c>
      <c r="CU116" s="1">
        <f t="shared" si="155"/>
        <v>0</v>
      </c>
      <c r="CV116" s="1">
        <f t="shared" si="156"/>
        <v>0</v>
      </c>
      <c r="CW116" s="673">
        <f t="shared" si="157"/>
        <v>0</v>
      </c>
      <c r="CX116" s="1">
        <f t="shared" si="158"/>
        <v>0</v>
      </c>
      <c r="CY116" s="1">
        <f t="shared" si="159"/>
        <v>0</v>
      </c>
      <c r="CZ116" s="1">
        <f t="shared" si="160"/>
        <v>0</v>
      </c>
      <c r="DA116" s="1"/>
      <c r="DB116" s="1">
        <f t="shared" si="161"/>
        <v>0</v>
      </c>
      <c r="DC116" s="1">
        <f t="shared" si="162"/>
        <v>0</v>
      </c>
      <c r="DD116" s="1"/>
      <c r="DE116" s="1">
        <f t="shared" si="163"/>
        <v>0</v>
      </c>
      <c r="DF116" s="1">
        <f t="shared" si="164"/>
        <v>0</v>
      </c>
      <c r="DG116" s="1">
        <f t="shared" si="165"/>
        <v>0</v>
      </c>
      <c r="DH116" s="1">
        <f t="shared" si="166"/>
        <v>0</v>
      </c>
      <c r="DI116" s="1">
        <f t="shared" si="167"/>
        <v>0</v>
      </c>
      <c r="DJ116" s="1">
        <f t="shared" si="168"/>
        <v>0</v>
      </c>
      <c r="DK116" s="1">
        <f t="shared" si="169"/>
        <v>0</v>
      </c>
      <c r="DL116" s="1">
        <f t="shared" si="170"/>
        <v>0</v>
      </c>
      <c r="DM116" s="1">
        <f t="shared" si="171"/>
        <v>0</v>
      </c>
      <c r="DN116" s="1">
        <f t="shared" si="172"/>
        <v>0</v>
      </c>
      <c r="DO116" s="1">
        <f t="shared" si="173"/>
        <v>0</v>
      </c>
      <c r="DP116" s="1">
        <f t="shared" si="174"/>
        <v>0</v>
      </c>
      <c r="DQ116" s="1">
        <f t="shared" si="175"/>
        <v>0</v>
      </c>
      <c r="DR116" s="1">
        <f t="shared" si="176"/>
        <v>0</v>
      </c>
      <c r="DS116" s="1">
        <f t="shared" si="177"/>
        <v>0</v>
      </c>
    </row>
    <row r="117" spans="1:123" s="1" customFormat="1" ht="65.25" customHeight="1" x14ac:dyDescent="0.2">
      <c r="A117" s="509"/>
      <c r="B117" s="190"/>
      <c r="C117" s="36"/>
      <c r="D117" s="1164" t="s">
        <v>495</v>
      </c>
      <c r="E117" s="512" t="s">
        <v>71</v>
      </c>
      <c r="F117" s="737"/>
      <c r="G117" s="123" t="s">
        <v>569</v>
      </c>
      <c r="H117" s="1" t="s">
        <v>188</v>
      </c>
      <c r="I117" s="871" t="s">
        <v>578</v>
      </c>
      <c r="J117" s="1297">
        <v>2</v>
      </c>
      <c r="K117" s="1297">
        <v>0</v>
      </c>
      <c r="L117" s="1" t="s">
        <v>876</v>
      </c>
      <c r="M117" s="650">
        <v>412.70040000000006</v>
      </c>
      <c r="N117" s="947"/>
      <c r="O117" s="947"/>
      <c r="P117" s="947"/>
      <c r="Q117" s="947"/>
      <c r="R117" s="947"/>
      <c r="S117" s="947"/>
      <c r="T117" s="947"/>
      <c r="U117" s="947"/>
      <c r="V117" s="974"/>
      <c r="W117" s="948"/>
      <c r="X117" s="948"/>
      <c r="Y117" s="948"/>
      <c r="Z117" s="948"/>
      <c r="AA117" s="973"/>
      <c r="AB117" s="1216"/>
      <c r="AC117" s="951"/>
      <c r="AD117" s="1200"/>
      <c r="AE117" s="995"/>
      <c r="AF117" s="125">
        <f t="shared" si="131"/>
        <v>0</v>
      </c>
      <c r="AG117" s="125" t="str">
        <f t="shared" si="208"/>
        <v>No</v>
      </c>
      <c r="AH117" s="191" t="str">
        <f t="shared" si="132"/>
        <v>No</v>
      </c>
      <c r="AI117" s="126" t="str">
        <f t="shared" si="209"/>
        <v>No</v>
      </c>
      <c r="AK117" s="291">
        <f t="shared" si="133"/>
        <v>1</v>
      </c>
      <c r="AL117" s="292">
        <f t="shared" si="134"/>
        <v>0</v>
      </c>
      <c r="AM117" s="36"/>
      <c r="AN117" s="36"/>
      <c r="AO117" s="471">
        <v>1</v>
      </c>
      <c r="AP117" s="445">
        <f t="shared" si="135"/>
        <v>0</v>
      </c>
      <c r="AQ117" s="498"/>
      <c r="AR117" s="215">
        <f t="shared" si="210"/>
        <v>0</v>
      </c>
      <c r="AS117" s="215">
        <f t="shared" si="211"/>
        <v>0</v>
      </c>
      <c r="AT117" s="215">
        <f t="shared" si="212"/>
        <v>0</v>
      </c>
      <c r="AU117" s="215">
        <f t="shared" si="213"/>
        <v>0</v>
      </c>
      <c r="AV117" s="215">
        <f t="shared" si="214"/>
        <v>0</v>
      </c>
      <c r="AW117" s="215">
        <f t="shared" si="215"/>
        <v>0</v>
      </c>
      <c r="AX117" s="215">
        <f t="shared" si="207"/>
        <v>0</v>
      </c>
      <c r="AY117" s="215">
        <f t="shared" si="216"/>
        <v>0</v>
      </c>
      <c r="AZ117" s="215">
        <f t="shared" si="217"/>
        <v>0</v>
      </c>
      <c r="BA117" s="215">
        <f t="shared" si="218"/>
        <v>0</v>
      </c>
      <c r="BB117" s="215">
        <f t="shared" si="219"/>
        <v>0</v>
      </c>
      <c r="BC117" s="215">
        <f t="shared" si="220"/>
        <v>0</v>
      </c>
      <c r="BD117" s="215">
        <f t="shared" si="221"/>
        <v>0</v>
      </c>
      <c r="BE117" s="215">
        <f t="shared" si="222"/>
        <v>0</v>
      </c>
      <c r="BF117" s="215">
        <f t="shared" si="112"/>
        <v>0</v>
      </c>
      <c r="BG117" s="215">
        <f t="shared" si="113"/>
        <v>0</v>
      </c>
      <c r="BH117" s="215">
        <f t="shared" si="114"/>
        <v>0</v>
      </c>
      <c r="BI117" s="215">
        <f t="shared" si="115"/>
        <v>0</v>
      </c>
      <c r="BJ117" s="448">
        <v>1</v>
      </c>
      <c r="BK117" s="1224">
        <f t="shared" si="136"/>
        <v>0</v>
      </c>
      <c r="BL117" s="897">
        <v>8</v>
      </c>
      <c r="BM117" s="480">
        <f t="shared" si="137"/>
        <v>0</v>
      </c>
      <c r="BN117" s="897"/>
      <c r="BO117" s="480">
        <f t="shared" si="138"/>
        <v>0</v>
      </c>
      <c r="BP117" s="897"/>
      <c r="BQ117" s="480">
        <f t="shared" si="139"/>
        <v>0</v>
      </c>
      <c r="BR117" s="897"/>
      <c r="BS117" s="480">
        <f t="shared" si="140"/>
        <v>0</v>
      </c>
      <c r="BT117" s="897"/>
      <c r="BU117" s="480">
        <f t="shared" si="141"/>
        <v>0</v>
      </c>
      <c r="BV117" s="908"/>
      <c r="BW117" s="480">
        <f t="shared" si="142"/>
        <v>0</v>
      </c>
      <c r="BX117" s="906"/>
      <c r="BY117" s="480">
        <f t="shared" si="143"/>
        <v>0</v>
      </c>
      <c r="BZ117" s="906"/>
      <c r="CA117" s="480">
        <f t="shared" si="144"/>
        <v>0</v>
      </c>
      <c r="CB117" s="906"/>
      <c r="CC117" s="480">
        <f t="shared" si="145"/>
        <v>0</v>
      </c>
      <c r="CD117" s="906"/>
      <c r="CE117" s="480">
        <f t="shared" si="146"/>
        <v>0</v>
      </c>
      <c r="CF117" s="906"/>
      <c r="CG117" s="480">
        <f t="shared" si="147"/>
        <v>0</v>
      </c>
      <c r="CH117" s="906"/>
      <c r="CI117" s="480">
        <f t="shared" si="148"/>
        <v>0</v>
      </c>
      <c r="CJ117" s="906"/>
      <c r="CK117" s="480">
        <f t="shared" si="149"/>
        <v>0</v>
      </c>
      <c r="CL117" s="906"/>
      <c r="CM117" s="480">
        <f t="shared" si="150"/>
        <v>0</v>
      </c>
      <c r="CN117" s="906"/>
      <c r="CO117" s="480">
        <f t="shared" si="151"/>
        <v>0</v>
      </c>
      <c r="CP117" s="907"/>
      <c r="CQ117" s="480">
        <f t="shared" si="152"/>
        <v>0</v>
      </c>
      <c r="CR117" s="215"/>
      <c r="CS117" s="1">
        <f t="shared" si="153"/>
        <v>0</v>
      </c>
      <c r="CT117" s="1">
        <f t="shared" si="154"/>
        <v>0</v>
      </c>
      <c r="CU117" s="1">
        <f t="shared" si="155"/>
        <v>0</v>
      </c>
      <c r="CV117" s="1">
        <f t="shared" si="156"/>
        <v>0</v>
      </c>
      <c r="CW117" s="673">
        <f t="shared" si="157"/>
        <v>0</v>
      </c>
      <c r="CX117" s="1">
        <f t="shared" si="158"/>
        <v>0</v>
      </c>
      <c r="CY117" s="1">
        <f t="shared" si="159"/>
        <v>0</v>
      </c>
      <c r="CZ117" s="1">
        <f t="shared" si="160"/>
        <v>0</v>
      </c>
      <c r="DB117" s="1">
        <f t="shared" si="161"/>
        <v>0</v>
      </c>
      <c r="DC117" s="1">
        <f t="shared" si="162"/>
        <v>0</v>
      </c>
      <c r="DE117" s="1">
        <f t="shared" si="163"/>
        <v>0</v>
      </c>
      <c r="DF117" s="1">
        <f t="shared" si="164"/>
        <v>0</v>
      </c>
      <c r="DG117" s="1">
        <f t="shared" si="165"/>
        <v>0</v>
      </c>
      <c r="DH117" s="1">
        <f t="shared" si="166"/>
        <v>0</v>
      </c>
      <c r="DI117" s="1">
        <f t="shared" si="167"/>
        <v>0</v>
      </c>
      <c r="DJ117" s="1">
        <f t="shared" si="168"/>
        <v>0</v>
      </c>
      <c r="DK117" s="1">
        <f t="shared" si="169"/>
        <v>0</v>
      </c>
      <c r="DL117" s="1">
        <f t="shared" si="170"/>
        <v>0</v>
      </c>
      <c r="DM117" s="1">
        <f t="shared" si="171"/>
        <v>0</v>
      </c>
      <c r="DN117" s="1">
        <f t="shared" si="172"/>
        <v>0</v>
      </c>
      <c r="DO117" s="1">
        <f t="shared" si="173"/>
        <v>0</v>
      </c>
      <c r="DP117" s="1">
        <f t="shared" si="174"/>
        <v>0</v>
      </c>
      <c r="DQ117" s="1">
        <f t="shared" si="175"/>
        <v>0</v>
      </c>
      <c r="DR117" s="1">
        <f t="shared" si="176"/>
        <v>0</v>
      </c>
      <c r="DS117" s="1">
        <f t="shared" si="177"/>
        <v>0</v>
      </c>
    </row>
    <row r="118" spans="1:123" s="36" customFormat="1" ht="65.25" customHeight="1" x14ac:dyDescent="0.2">
      <c r="A118" s="511"/>
      <c r="B118" s="199"/>
      <c r="D118" s="1260" t="s">
        <v>482</v>
      </c>
      <c r="E118" s="679" t="s">
        <v>71</v>
      </c>
      <c r="F118" s="736"/>
      <c r="G118" s="680" t="s">
        <v>569</v>
      </c>
      <c r="H118" s="681" t="s">
        <v>132</v>
      </c>
      <c r="I118" s="1281" t="s">
        <v>674</v>
      </c>
      <c r="J118" s="1292">
        <v>3</v>
      </c>
      <c r="K118" s="1292">
        <v>0</v>
      </c>
      <c r="L118" s="681" t="s">
        <v>876</v>
      </c>
      <c r="M118" s="692">
        <v>447.09210000000007</v>
      </c>
      <c r="N118" s="946"/>
      <c r="O118" s="946"/>
      <c r="P118" s="946"/>
      <c r="Q118" s="946"/>
      <c r="R118" s="946"/>
      <c r="S118" s="946"/>
      <c r="T118" s="946"/>
      <c r="U118" s="946"/>
      <c r="V118" s="979"/>
      <c r="W118" s="977"/>
      <c r="X118" s="977"/>
      <c r="Y118" s="977"/>
      <c r="Z118" s="977"/>
      <c r="AA118" s="976"/>
      <c r="AB118" s="1217"/>
      <c r="AC118" s="950"/>
      <c r="AD118" s="1201"/>
      <c r="AE118" s="1211"/>
      <c r="AF118" s="683">
        <f t="shared" si="131"/>
        <v>0</v>
      </c>
      <c r="AG118" s="683" t="str">
        <f t="shared" si="208"/>
        <v>No</v>
      </c>
      <c r="AH118" s="696" t="str">
        <f t="shared" si="132"/>
        <v>No</v>
      </c>
      <c r="AI118" s="678" t="str">
        <f t="shared" si="209"/>
        <v>No</v>
      </c>
      <c r="AJ118" s="743"/>
      <c r="AK118" s="291">
        <f t="shared" si="133"/>
        <v>1.5</v>
      </c>
      <c r="AL118" s="292">
        <f t="shared" si="134"/>
        <v>0</v>
      </c>
      <c r="AO118" s="471">
        <f>0.4+0.45+0.55</f>
        <v>1.4000000000000001</v>
      </c>
      <c r="AP118" s="445">
        <f t="shared" si="135"/>
        <v>0</v>
      </c>
      <c r="AQ118" s="498"/>
      <c r="AR118" s="215">
        <f t="shared" si="210"/>
        <v>0</v>
      </c>
      <c r="AS118" s="215">
        <f t="shared" si="211"/>
        <v>0</v>
      </c>
      <c r="AT118" s="215">
        <f t="shared" si="212"/>
        <v>0</v>
      </c>
      <c r="AU118" s="215">
        <f t="shared" si="213"/>
        <v>0</v>
      </c>
      <c r="AV118" s="215">
        <f t="shared" si="214"/>
        <v>0</v>
      </c>
      <c r="AW118" s="215">
        <f t="shared" si="215"/>
        <v>0</v>
      </c>
      <c r="AX118" s="215">
        <f t="shared" si="207"/>
        <v>0</v>
      </c>
      <c r="AY118" s="215">
        <f t="shared" si="216"/>
        <v>0</v>
      </c>
      <c r="AZ118" s="215">
        <f t="shared" si="217"/>
        <v>0</v>
      </c>
      <c r="BA118" s="215">
        <f t="shared" si="218"/>
        <v>0</v>
      </c>
      <c r="BB118" s="215">
        <f t="shared" si="219"/>
        <v>0</v>
      </c>
      <c r="BC118" s="215">
        <f t="shared" si="220"/>
        <v>0</v>
      </c>
      <c r="BD118" s="215">
        <f t="shared" si="221"/>
        <v>0</v>
      </c>
      <c r="BE118" s="215">
        <f t="shared" si="222"/>
        <v>0</v>
      </c>
      <c r="BF118" s="215">
        <f t="shared" si="112"/>
        <v>0</v>
      </c>
      <c r="BG118" s="215">
        <f t="shared" si="113"/>
        <v>0</v>
      </c>
      <c r="BH118" s="215">
        <f t="shared" si="114"/>
        <v>0</v>
      </c>
      <c r="BI118" s="215">
        <f t="shared" si="115"/>
        <v>0</v>
      </c>
      <c r="BJ118" s="448">
        <v>1.5</v>
      </c>
      <c r="BK118" s="1224">
        <f t="shared" si="136"/>
        <v>0</v>
      </c>
      <c r="BL118" s="897">
        <v>10</v>
      </c>
      <c r="BM118" s="480">
        <f t="shared" si="137"/>
        <v>0</v>
      </c>
      <c r="BN118" s="897"/>
      <c r="BO118" s="480">
        <f t="shared" si="138"/>
        <v>0</v>
      </c>
      <c r="BP118" s="897"/>
      <c r="BQ118" s="480">
        <f t="shared" si="139"/>
        <v>0</v>
      </c>
      <c r="BR118" s="897"/>
      <c r="BS118" s="480">
        <f t="shared" si="140"/>
        <v>0</v>
      </c>
      <c r="BT118" s="897"/>
      <c r="BU118" s="480">
        <f t="shared" si="141"/>
        <v>0</v>
      </c>
      <c r="BV118" s="908"/>
      <c r="BW118" s="480">
        <f t="shared" si="142"/>
        <v>0</v>
      </c>
      <c r="BX118" s="906"/>
      <c r="BY118" s="480">
        <f t="shared" si="143"/>
        <v>0</v>
      </c>
      <c r="BZ118" s="906"/>
      <c r="CA118" s="480">
        <f t="shared" si="144"/>
        <v>0</v>
      </c>
      <c r="CB118" s="906"/>
      <c r="CC118" s="480">
        <f t="shared" si="145"/>
        <v>0</v>
      </c>
      <c r="CD118" s="906"/>
      <c r="CE118" s="480">
        <f t="shared" si="146"/>
        <v>0</v>
      </c>
      <c r="CF118" s="906"/>
      <c r="CG118" s="480">
        <f t="shared" si="147"/>
        <v>0</v>
      </c>
      <c r="CH118" s="906"/>
      <c r="CI118" s="480">
        <f t="shared" si="148"/>
        <v>0</v>
      </c>
      <c r="CJ118" s="906"/>
      <c r="CK118" s="480">
        <f t="shared" si="149"/>
        <v>0</v>
      </c>
      <c r="CL118" s="906"/>
      <c r="CM118" s="480">
        <f t="shared" si="150"/>
        <v>0</v>
      </c>
      <c r="CN118" s="906"/>
      <c r="CO118" s="480">
        <f t="shared" si="151"/>
        <v>0</v>
      </c>
      <c r="CP118" s="907"/>
      <c r="CQ118" s="480">
        <f t="shared" si="152"/>
        <v>0</v>
      </c>
      <c r="CR118" s="215"/>
      <c r="CS118" s="1">
        <f t="shared" si="153"/>
        <v>0</v>
      </c>
      <c r="CT118" s="1">
        <f t="shared" si="154"/>
        <v>0</v>
      </c>
      <c r="CU118" s="1">
        <f t="shared" si="155"/>
        <v>0</v>
      </c>
      <c r="CV118" s="1">
        <f t="shared" si="156"/>
        <v>0</v>
      </c>
      <c r="CW118" s="673">
        <f t="shared" si="157"/>
        <v>0</v>
      </c>
      <c r="CX118" s="1">
        <f t="shared" si="158"/>
        <v>0</v>
      </c>
      <c r="CY118" s="1">
        <f t="shared" si="159"/>
        <v>0</v>
      </c>
      <c r="CZ118" s="1">
        <f t="shared" si="160"/>
        <v>0</v>
      </c>
      <c r="DA118" s="1"/>
      <c r="DB118" s="1">
        <f t="shared" si="161"/>
        <v>0</v>
      </c>
      <c r="DC118" s="1">
        <f t="shared" si="162"/>
        <v>0</v>
      </c>
      <c r="DD118" s="1"/>
      <c r="DE118" s="1">
        <f t="shared" si="163"/>
        <v>0</v>
      </c>
      <c r="DF118" s="1">
        <f t="shared" si="164"/>
        <v>0</v>
      </c>
      <c r="DG118" s="1">
        <f t="shared" si="165"/>
        <v>0</v>
      </c>
      <c r="DH118" s="1">
        <f t="shared" si="166"/>
        <v>0</v>
      </c>
      <c r="DI118" s="1">
        <f t="shared" si="167"/>
        <v>0</v>
      </c>
      <c r="DJ118" s="1">
        <f t="shared" si="168"/>
        <v>0</v>
      </c>
      <c r="DK118" s="1">
        <f t="shared" si="169"/>
        <v>0</v>
      </c>
      <c r="DL118" s="1">
        <f t="shared" si="170"/>
        <v>0</v>
      </c>
      <c r="DM118" s="1">
        <f t="shared" si="171"/>
        <v>0</v>
      </c>
      <c r="DN118" s="1">
        <f t="shared" si="172"/>
        <v>0</v>
      </c>
      <c r="DO118" s="1">
        <f t="shared" si="173"/>
        <v>0</v>
      </c>
      <c r="DP118" s="1">
        <f t="shared" si="174"/>
        <v>0</v>
      </c>
      <c r="DQ118" s="1">
        <f t="shared" si="175"/>
        <v>0</v>
      </c>
      <c r="DR118" s="1">
        <f t="shared" si="176"/>
        <v>0</v>
      </c>
      <c r="DS118" s="1">
        <f t="shared" si="177"/>
        <v>0</v>
      </c>
    </row>
    <row r="119" spans="1:123" s="1" customFormat="1" ht="65.25" customHeight="1" x14ac:dyDescent="0.2">
      <c r="A119" s="1586"/>
      <c r="B119" s="199"/>
      <c r="D119" s="367" t="s">
        <v>351</v>
      </c>
      <c r="E119" s="512"/>
      <c r="F119" s="737" t="s">
        <v>880</v>
      </c>
      <c r="G119" s="99" t="s">
        <v>840</v>
      </c>
      <c r="H119" s="1" t="s">
        <v>184</v>
      </c>
      <c r="I119" s="1285" t="s">
        <v>512</v>
      </c>
      <c r="J119" s="1297">
        <v>1</v>
      </c>
      <c r="K119" s="1297">
        <v>0</v>
      </c>
      <c r="L119" s="1" t="s">
        <v>876</v>
      </c>
      <c r="M119" s="650">
        <v>275.1336</v>
      </c>
      <c r="N119" s="947"/>
      <c r="O119" s="947"/>
      <c r="P119" s="947"/>
      <c r="Q119" s="947"/>
      <c r="R119" s="947"/>
      <c r="S119" s="947"/>
      <c r="T119" s="947"/>
      <c r="U119" s="947"/>
      <c r="V119" s="974"/>
      <c r="W119" s="948"/>
      <c r="X119" s="948"/>
      <c r="Y119" s="948"/>
      <c r="Z119" s="948"/>
      <c r="AA119" s="973"/>
      <c r="AB119" s="1216"/>
      <c r="AC119" s="951"/>
      <c r="AD119" s="1199"/>
      <c r="AE119" s="1210"/>
      <c r="AF119" s="125">
        <f t="shared" si="131"/>
        <v>0</v>
      </c>
      <c r="AG119" s="145" t="str">
        <f t="shared" si="208"/>
        <v>No</v>
      </c>
      <c r="AH119" s="191" t="str">
        <f t="shared" si="132"/>
        <v>No</v>
      </c>
      <c r="AI119" s="126" t="str">
        <f t="shared" si="209"/>
        <v>Yes</v>
      </c>
      <c r="AK119" s="291">
        <f t="shared" si="133"/>
        <v>1</v>
      </c>
      <c r="AL119" s="292">
        <f t="shared" si="134"/>
        <v>0</v>
      </c>
      <c r="AM119" s="36"/>
      <c r="AN119" s="36"/>
      <c r="AO119" s="471">
        <v>5.5</v>
      </c>
      <c r="AP119" s="445">
        <f t="shared" si="135"/>
        <v>0</v>
      </c>
      <c r="AQ119" s="498"/>
      <c r="AR119" s="215">
        <f t="shared" si="210"/>
        <v>0</v>
      </c>
      <c r="AS119" s="215">
        <f t="shared" si="211"/>
        <v>0</v>
      </c>
      <c r="AT119" s="215">
        <f t="shared" si="212"/>
        <v>0</v>
      </c>
      <c r="AU119" s="215">
        <f t="shared" si="213"/>
        <v>0</v>
      </c>
      <c r="AV119" s="215">
        <f t="shared" si="214"/>
        <v>0</v>
      </c>
      <c r="AW119" s="215">
        <f t="shared" si="215"/>
        <v>0</v>
      </c>
      <c r="AX119" s="215">
        <f t="shared" si="207"/>
        <v>0</v>
      </c>
      <c r="AY119" s="215">
        <f t="shared" si="216"/>
        <v>0</v>
      </c>
      <c r="AZ119" s="215">
        <f t="shared" si="217"/>
        <v>0</v>
      </c>
      <c r="BA119" s="215">
        <f t="shared" si="218"/>
        <v>0</v>
      </c>
      <c r="BB119" s="215">
        <f t="shared" si="219"/>
        <v>0</v>
      </c>
      <c r="BC119" s="215">
        <f t="shared" si="220"/>
        <v>0</v>
      </c>
      <c r="BD119" s="215">
        <f t="shared" si="221"/>
        <v>0</v>
      </c>
      <c r="BE119" s="215">
        <f t="shared" si="222"/>
        <v>0</v>
      </c>
      <c r="BF119" s="215">
        <f t="shared" si="112"/>
        <v>0</v>
      </c>
      <c r="BG119" s="215">
        <f t="shared" si="113"/>
        <v>0</v>
      </c>
      <c r="BH119" s="215">
        <f t="shared" si="114"/>
        <v>0</v>
      </c>
      <c r="BI119" s="215">
        <f t="shared" si="115"/>
        <v>0</v>
      </c>
      <c r="BJ119" s="448">
        <v>1</v>
      </c>
      <c r="BK119" s="1224">
        <f t="shared" si="136"/>
        <v>0</v>
      </c>
      <c r="BL119" s="897">
        <v>6</v>
      </c>
      <c r="BM119" s="480">
        <f t="shared" si="137"/>
        <v>0</v>
      </c>
      <c r="BN119" s="897"/>
      <c r="BO119" s="480">
        <f t="shared" si="138"/>
        <v>0</v>
      </c>
      <c r="BP119" s="897"/>
      <c r="BQ119" s="480">
        <f t="shared" si="139"/>
        <v>0</v>
      </c>
      <c r="BR119" s="897"/>
      <c r="BS119" s="480">
        <f t="shared" si="140"/>
        <v>0</v>
      </c>
      <c r="BT119" s="897"/>
      <c r="BU119" s="480">
        <f t="shared" si="141"/>
        <v>0</v>
      </c>
      <c r="BV119" s="908"/>
      <c r="BW119" s="480">
        <f t="shared" si="142"/>
        <v>0</v>
      </c>
      <c r="BX119" s="906"/>
      <c r="BY119" s="480">
        <f t="shared" si="143"/>
        <v>0</v>
      </c>
      <c r="BZ119" s="906"/>
      <c r="CA119" s="480">
        <f t="shared" si="144"/>
        <v>0</v>
      </c>
      <c r="CB119" s="906"/>
      <c r="CC119" s="480">
        <f t="shared" si="145"/>
        <v>0</v>
      </c>
      <c r="CD119" s="906"/>
      <c r="CE119" s="480">
        <f t="shared" si="146"/>
        <v>0</v>
      </c>
      <c r="CF119" s="906"/>
      <c r="CG119" s="480">
        <f t="shared" si="147"/>
        <v>0</v>
      </c>
      <c r="CH119" s="906"/>
      <c r="CI119" s="480">
        <f t="shared" si="148"/>
        <v>0</v>
      </c>
      <c r="CJ119" s="906"/>
      <c r="CK119" s="480">
        <f t="shared" si="149"/>
        <v>0</v>
      </c>
      <c r="CL119" s="906"/>
      <c r="CM119" s="480">
        <f t="shared" si="150"/>
        <v>0</v>
      </c>
      <c r="CN119" s="906"/>
      <c r="CO119" s="480">
        <f t="shared" si="151"/>
        <v>0</v>
      </c>
      <c r="CP119" s="907"/>
      <c r="CQ119" s="480">
        <f t="shared" si="152"/>
        <v>0</v>
      </c>
      <c r="CR119" s="215"/>
      <c r="CS119" s="1">
        <f t="shared" si="153"/>
        <v>0</v>
      </c>
      <c r="CT119" s="1">
        <f t="shared" si="154"/>
        <v>0</v>
      </c>
      <c r="CU119" s="1">
        <f t="shared" si="155"/>
        <v>0</v>
      </c>
      <c r="CV119" s="1">
        <f t="shared" si="156"/>
        <v>0</v>
      </c>
      <c r="CW119" s="673">
        <f t="shared" si="157"/>
        <v>0</v>
      </c>
      <c r="CX119" s="1">
        <f t="shared" si="158"/>
        <v>0</v>
      </c>
      <c r="CY119" s="1">
        <f t="shared" si="159"/>
        <v>0</v>
      </c>
      <c r="CZ119" s="1">
        <f t="shared" si="160"/>
        <v>0</v>
      </c>
      <c r="DB119" s="1">
        <f t="shared" si="161"/>
        <v>0</v>
      </c>
      <c r="DC119" s="1">
        <f t="shared" si="162"/>
        <v>0</v>
      </c>
      <c r="DE119" s="1">
        <f t="shared" si="163"/>
        <v>0</v>
      </c>
      <c r="DF119" s="1">
        <f t="shared" si="164"/>
        <v>0</v>
      </c>
      <c r="DG119" s="1">
        <f t="shared" si="165"/>
        <v>0</v>
      </c>
      <c r="DH119" s="1">
        <f t="shared" si="166"/>
        <v>0</v>
      </c>
      <c r="DI119" s="1">
        <f t="shared" si="167"/>
        <v>0</v>
      </c>
      <c r="DJ119" s="1">
        <f t="shared" si="168"/>
        <v>0</v>
      </c>
      <c r="DK119" s="1">
        <f t="shared" si="169"/>
        <v>0</v>
      </c>
      <c r="DL119" s="1">
        <f t="shared" si="170"/>
        <v>0</v>
      </c>
      <c r="DM119" s="1">
        <f t="shared" si="171"/>
        <v>0</v>
      </c>
      <c r="DN119" s="1">
        <f t="shared" si="172"/>
        <v>0</v>
      </c>
      <c r="DO119" s="1">
        <f t="shared" si="173"/>
        <v>0</v>
      </c>
      <c r="DP119" s="1">
        <f t="shared" si="174"/>
        <v>0</v>
      </c>
      <c r="DQ119" s="1">
        <f t="shared" si="175"/>
        <v>0</v>
      </c>
      <c r="DR119" s="1">
        <f t="shared" si="176"/>
        <v>0</v>
      </c>
      <c r="DS119" s="1">
        <f t="shared" si="177"/>
        <v>0</v>
      </c>
    </row>
    <row r="120" spans="1:123" s="36" customFormat="1" ht="65.25" customHeight="1" x14ac:dyDescent="0.2">
      <c r="A120" s="1586"/>
      <c r="B120" s="199"/>
      <c r="D120" s="1260" t="s">
        <v>345</v>
      </c>
      <c r="E120" s="679"/>
      <c r="F120" s="736" t="s">
        <v>880</v>
      </c>
      <c r="G120" s="680" t="s">
        <v>840</v>
      </c>
      <c r="H120" s="681" t="s">
        <v>184</v>
      </c>
      <c r="I120" s="1281" t="s">
        <v>513</v>
      </c>
      <c r="J120" s="1292">
        <v>1</v>
      </c>
      <c r="K120" s="1292">
        <v>0</v>
      </c>
      <c r="L120" s="681" t="s">
        <v>876</v>
      </c>
      <c r="M120" s="692">
        <v>225.51784080000002</v>
      </c>
      <c r="N120" s="946"/>
      <c r="O120" s="946"/>
      <c r="P120" s="946"/>
      <c r="Q120" s="946"/>
      <c r="R120" s="946"/>
      <c r="S120" s="946"/>
      <c r="T120" s="946"/>
      <c r="U120" s="946"/>
      <c r="V120" s="979"/>
      <c r="W120" s="977"/>
      <c r="X120" s="977"/>
      <c r="Y120" s="977"/>
      <c r="Z120" s="977"/>
      <c r="AA120" s="976"/>
      <c r="AB120" s="1217"/>
      <c r="AC120" s="950"/>
      <c r="AD120" s="1010"/>
      <c r="AE120" s="1208"/>
      <c r="AF120" s="683">
        <f t="shared" si="131"/>
        <v>0</v>
      </c>
      <c r="AG120" s="683" t="str">
        <f t="shared" si="208"/>
        <v>No</v>
      </c>
      <c r="AH120" s="696" t="str">
        <f t="shared" si="132"/>
        <v>No</v>
      </c>
      <c r="AI120" s="678" t="str">
        <f t="shared" si="209"/>
        <v>Yes</v>
      </c>
      <c r="AJ120" s="1"/>
      <c r="AK120" s="291">
        <f t="shared" si="133"/>
        <v>1</v>
      </c>
      <c r="AL120" s="292">
        <f t="shared" si="134"/>
        <v>0</v>
      </c>
      <c r="AO120" s="471">
        <v>2.5</v>
      </c>
      <c r="AP120" s="445">
        <f t="shared" si="135"/>
        <v>0</v>
      </c>
      <c r="AQ120" s="498"/>
      <c r="AR120" s="215">
        <f t="shared" si="210"/>
        <v>0</v>
      </c>
      <c r="AS120" s="215">
        <f t="shared" si="211"/>
        <v>0</v>
      </c>
      <c r="AT120" s="215">
        <f t="shared" si="212"/>
        <v>0</v>
      </c>
      <c r="AU120" s="215">
        <f t="shared" si="213"/>
        <v>0</v>
      </c>
      <c r="AV120" s="215">
        <f t="shared" si="214"/>
        <v>0</v>
      </c>
      <c r="AW120" s="215">
        <f t="shared" si="215"/>
        <v>0</v>
      </c>
      <c r="AX120" s="215">
        <f t="shared" si="207"/>
        <v>0</v>
      </c>
      <c r="AY120" s="215">
        <f t="shared" si="216"/>
        <v>0</v>
      </c>
      <c r="AZ120" s="215">
        <f t="shared" si="217"/>
        <v>0</v>
      </c>
      <c r="BA120" s="215">
        <f t="shared" si="218"/>
        <v>0</v>
      </c>
      <c r="BB120" s="215">
        <f t="shared" si="219"/>
        <v>0</v>
      </c>
      <c r="BC120" s="215">
        <f t="shared" si="220"/>
        <v>0</v>
      </c>
      <c r="BD120" s="215">
        <f t="shared" si="221"/>
        <v>0</v>
      </c>
      <c r="BE120" s="215">
        <f t="shared" si="222"/>
        <v>0</v>
      </c>
      <c r="BF120" s="215">
        <f t="shared" si="112"/>
        <v>0</v>
      </c>
      <c r="BG120" s="215">
        <f t="shared" si="113"/>
        <v>0</v>
      </c>
      <c r="BH120" s="215">
        <f t="shared" si="114"/>
        <v>0</v>
      </c>
      <c r="BI120" s="215">
        <f t="shared" si="115"/>
        <v>0</v>
      </c>
      <c r="BJ120" s="448">
        <v>1</v>
      </c>
      <c r="BK120" s="1224">
        <f t="shared" si="136"/>
        <v>0</v>
      </c>
      <c r="BL120" s="897">
        <v>7</v>
      </c>
      <c r="BM120" s="480">
        <f t="shared" si="137"/>
        <v>0</v>
      </c>
      <c r="BN120" s="897"/>
      <c r="BO120" s="480">
        <f t="shared" si="138"/>
        <v>0</v>
      </c>
      <c r="BP120" s="897"/>
      <c r="BQ120" s="480">
        <f t="shared" si="139"/>
        <v>0</v>
      </c>
      <c r="BR120" s="897"/>
      <c r="BS120" s="480">
        <f t="shared" si="140"/>
        <v>0</v>
      </c>
      <c r="BT120" s="897"/>
      <c r="BU120" s="480">
        <f t="shared" si="141"/>
        <v>0</v>
      </c>
      <c r="BV120" s="908"/>
      <c r="BW120" s="480">
        <f t="shared" si="142"/>
        <v>0</v>
      </c>
      <c r="BX120" s="906"/>
      <c r="BY120" s="480">
        <f t="shared" si="143"/>
        <v>0</v>
      </c>
      <c r="BZ120" s="906"/>
      <c r="CA120" s="480">
        <f t="shared" si="144"/>
        <v>0</v>
      </c>
      <c r="CB120" s="906"/>
      <c r="CC120" s="480">
        <f t="shared" si="145"/>
        <v>0</v>
      </c>
      <c r="CD120" s="906"/>
      <c r="CE120" s="480">
        <f t="shared" si="146"/>
        <v>0</v>
      </c>
      <c r="CF120" s="906"/>
      <c r="CG120" s="480">
        <f t="shared" si="147"/>
        <v>0</v>
      </c>
      <c r="CH120" s="906"/>
      <c r="CI120" s="480">
        <f t="shared" si="148"/>
        <v>0</v>
      </c>
      <c r="CJ120" s="906"/>
      <c r="CK120" s="480">
        <f t="shared" si="149"/>
        <v>0</v>
      </c>
      <c r="CL120" s="906"/>
      <c r="CM120" s="480">
        <f t="shared" si="150"/>
        <v>0</v>
      </c>
      <c r="CN120" s="906"/>
      <c r="CO120" s="480">
        <f t="shared" si="151"/>
        <v>0</v>
      </c>
      <c r="CP120" s="907"/>
      <c r="CQ120" s="480">
        <f t="shared" si="152"/>
        <v>0</v>
      </c>
      <c r="CR120" s="215"/>
      <c r="CS120" s="1">
        <f t="shared" si="153"/>
        <v>0</v>
      </c>
      <c r="CT120" s="1">
        <f t="shared" si="154"/>
        <v>0</v>
      </c>
      <c r="CU120" s="1">
        <f t="shared" si="155"/>
        <v>0</v>
      </c>
      <c r="CV120" s="1">
        <f t="shared" si="156"/>
        <v>0</v>
      </c>
      <c r="CW120" s="673">
        <f t="shared" si="157"/>
        <v>0</v>
      </c>
      <c r="CX120" s="1">
        <f t="shared" si="158"/>
        <v>0</v>
      </c>
      <c r="CY120" s="1">
        <f t="shared" si="159"/>
        <v>0</v>
      </c>
      <c r="CZ120" s="1">
        <f t="shared" si="160"/>
        <v>0</v>
      </c>
      <c r="DA120" s="1"/>
      <c r="DB120" s="1">
        <f t="shared" si="161"/>
        <v>0</v>
      </c>
      <c r="DC120" s="1">
        <f t="shared" si="162"/>
        <v>0</v>
      </c>
      <c r="DD120" s="1"/>
      <c r="DE120" s="1">
        <f t="shared" si="163"/>
        <v>0</v>
      </c>
      <c r="DF120" s="1">
        <f t="shared" si="164"/>
        <v>0</v>
      </c>
      <c r="DG120" s="1">
        <f t="shared" si="165"/>
        <v>0</v>
      </c>
      <c r="DH120" s="1">
        <f t="shared" si="166"/>
        <v>0</v>
      </c>
      <c r="DI120" s="1">
        <f t="shared" si="167"/>
        <v>0</v>
      </c>
      <c r="DJ120" s="1">
        <f t="shared" si="168"/>
        <v>0</v>
      </c>
      <c r="DK120" s="1">
        <f t="shared" si="169"/>
        <v>0</v>
      </c>
      <c r="DL120" s="1">
        <f t="shared" si="170"/>
        <v>0</v>
      </c>
      <c r="DM120" s="1">
        <f t="shared" si="171"/>
        <v>0</v>
      </c>
      <c r="DN120" s="1">
        <f t="shared" si="172"/>
        <v>0</v>
      </c>
      <c r="DO120" s="1">
        <f t="shared" si="173"/>
        <v>0</v>
      </c>
      <c r="DP120" s="1">
        <f t="shared" si="174"/>
        <v>0</v>
      </c>
      <c r="DQ120" s="1">
        <f t="shared" si="175"/>
        <v>0</v>
      </c>
      <c r="DR120" s="1">
        <f t="shared" si="176"/>
        <v>0</v>
      </c>
      <c r="DS120" s="1">
        <f t="shared" si="177"/>
        <v>0</v>
      </c>
    </row>
    <row r="121" spans="1:123" s="1" customFormat="1" ht="65.25" customHeight="1" x14ac:dyDescent="0.2">
      <c r="A121" s="1586"/>
      <c r="B121" s="199"/>
      <c r="D121" s="1164" t="s">
        <v>346</v>
      </c>
      <c r="E121" s="512"/>
      <c r="F121" s="737" t="s">
        <v>880</v>
      </c>
      <c r="G121" s="123" t="s">
        <v>840</v>
      </c>
      <c r="H121" s="1" t="s">
        <v>184</v>
      </c>
      <c r="I121" s="871" t="s">
        <v>513</v>
      </c>
      <c r="J121" s="1297">
        <v>1</v>
      </c>
      <c r="K121" s="1297">
        <v>0</v>
      </c>
      <c r="L121" s="1" t="s">
        <v>876</v>
      </c>
      <c r="M121" s="650">
        <v>225.51784080000002</v>
      </c>
      <c r="N121" s="947"/>
      <c r="O121" s="947"/>
      <c r="P121" s="947"/>
      <c r="Q121" s="947"/>
      <c r="R121" s="947"/>
      <c r="S121" s="947"/>
      <c r="T121" s="947"/>
      <c r="U121" s="947"/>
      <c r="V121" s="974"/>
      <c r="W121" s="948"/>
      <c r="X121" s="948"/>
      <c r="Y121" s="948"/>
      <c r="Z121" s="948"/>
      <c r="AA121" s="973"/>
      <c r="AB121" s="1216"/>
      <c r="AC121" s="951"/>
      <c r="AD121" s="1199"/>
      <c r="AE121" s="1210"/>
      <c r="AF121" s="125">
        <f t="shared" si="131"/>
        <v>0</v>
      </c>
      <c r="AG121" s="145" t="str">
        <f t="shared" si="208"/>
        <v>No</v>
      </c>
      <c r="AH121" s="191" t="str">
        <f t="shared" si="132"/>
        <v>No</v>
      </c>
      <c r="AI121" s="126" t="str">
        <f t="shared" si="209"/>
        <v>Yes</v>
      </c>
      <c r="AK121" s="291">
        <f t="shared" si="133"/>
        <v>1</v>
      </c>
      <c r="AL121" s="292">
        <f t="shared" si="134"/>
        <v>0</v>
      </c>
      <c r="AM121" s="36"/>
      <c r="AN121" s="36"/>
      <c r="AO121" s="471">
        <v>2.5</v>
      </c>
      <c r="AP121" s="445">
        <f t="shared" si="135"/>
        <v>0</v>
      </c>
      <c r="AQ121" s="498"/>
      <c r="AR121" s="215">
        <f t="shared" si="210"/>
        <v>0</v>
      </c>
      <c r="AS121" s="215">
        <f t="shared" si="211"/>
        <v>0</v>
      </c>
      <c r="AT121" s="215">
        <f t="shared" si="212"/>
        <v>0</v>
      </c>
      <c r="AU121" s="215">
        <f t="shared" si="213"/>
        <v>0</v>
      </c>
      <c r="AV121" s="215">
        <f t="shared" si="214"/>
        <v>0</v>
      </c>
      <c r="AW121" s="215">
        <f t="shared" si="215"/>
        <v>0</v>
      </c>
      <c r="AX121" s="215">
        <f t="shared" si="207"/>
        <v>0</v>
      </c>
      <c r="AY121" s="215">
        <f t="shared" si="216"/>
        <v>0</v>
      </c>
      <c r="AZ121" s="215">
        <f t="shared" si="217"/>
        <v>0</v>
      </c>
      <c r="BA121" s="215">
        <f t="shared" si="218"/>
        <v>0</v>
      </c>
      <c r="BB121" s="215">
        <f t="shared" si="219"/>
        <v>0</v>
      </c>
      <c r="BC121" s="215">
        <f t="shared" si="220"/>
        <v>0</v>
      </c>
      <c r="BD121" s="215">
        <f t="shared" si="221"/>
        <v>0</v>
      </c>
      <c r="BE121" s="215">
        <f t="shared" si="222"/>
        <v>0</v>
      </c>
      <c r="BF121" s="215">
        <f t="shared" si="112"/>
        <v>0</v>
      </c>
      <c r="BG121" s="215">
        <f t="shared" si="113"/>
        <v>0</v>
      </c>
      <c r="BH121" s="215">
        <f t="shared" si="114"/>
        <v>0</v>
      </c>
      <c r="BI121" s="215">
        <f t="shared" si="115"/>
        <v>0</v>
      </c>
      <c r="BJ121" s="448">
        <v>1</v>
      </c>
      <c r="BK121" s="1224">
        <f t="shared" si="136"/>
        <v>0</v>
      </c>
      <c r="BL121" s="897">
        <v>7</v>
      </c>
      <c r="BM121" s="480">
        <f t="shared" si="137"/>
        <v>0</v>
      </c>
      <c r="BN121" s="897"/>
      <c r="BO121" s="480">
        <f t="shared" si="138"/>
        <v>0</v>
      </c>
      <c r="BP121" s="897"/>
      <c r="BQ121" s="480">
        <f t="shared" si="139"/>
        <v>0</v>
      </c>
      <c r="BR121" s="897"/>
      <c r="BS121" s="480">
        <f t="shared" si="140"/>
        <v>0</v>
      </c>
      <c r="BT121" s="897"/>
      <c r="BU121" s="480">
        <f t="shared" si="141"/>
        <v>0</v>
      </c>
      <c r="BV121" s="908"/>
      <c r="BW121" s="480">
        <f t="shared" si="142"/>
        <v>0</v>
      </c>
      <c r="BX121" s="906"/>
      <c r="BY121" s="480">
        <f t="shared" si="143"/>
        <v>0</v>
      </c>
      <c r="BZ121" s="906"/>
      <c r="CA121" s="480">
        <f t="shared" si="144"/>
        <v>0</v>
      </c>
      <c r="CB121" s="906"/>
      <c r="CC121" s="480">
        <f t="shared" si="145"/>
        <v>0</v>
      </c>
      <c r="CD121" s="906"/>
      <c r="CE121" s="480">
        <f t="shared" si="146"/>
        <v>0</v>
      </c>
      <c r="CF121" s="906"/>
      <c r="CG121" s="480">
        <f t="shared" si="147"/>
        <v>0</v>
      </c>
      <c r="CH121" s="906"/>
      <c r="CI121" s="480">
        <f t="shared" si="148"/>
        <v>0</v>
      </c>
      <c r="CJ121" s="906"/>
      <c r="CK121" s="480">
        <f t="shared" si="149"/>
        <v>0</v>
      </c>
      <c r="CL121" s="906"/>
      <c r="CM121" s="480">
        <f t="shared" si="150"/>
        <v>0</v>
      </c>
      <c r="CN121" s="906"/>
      <c r="CO121" s="480">
        <f t="shared" si="151"/>
        <v>0</v>
      </c>
      <c r="CP121" s="907"/>
      <c r="CQ121" s="480">
        <f t="shared" si="152"/>
        <v>0</v>
      </c>
      <c r="CR121" s="215"/>
      <c r="CS121" s="1">
        <f t="shared" si="153"/>
        <v>0</v>
      </c>
      <c r="CT121" s="1">
        <f t="shared" si="154"/>
        <v>0</v>
      </c>
      <c r="CU121" s="1">
        <f t="shared" si="155"/>
        <v>0</v>
      </c>
      <c r="CV121" s="1">
        <f t="shared" si="156"/>
        <v>0</v>
      </c>
      <c r="CW121" s="673">
        <f t="shared" si="157"/>
        <v>0</v>
      </c>
      <c r="CX121" s="1">
        <f t="shared" si="158"/>
        <v>0</v>
      </c>
      <c r="CY121" s="1">
        <f t="shared" si="159"/>
        <v>0</v>
      </c>
      <c r="CZ121" s="1">
        <f t="shared" si="160"/>
        <v>0</v>
      </c>
      <c r="DB121" s="1">
        <f t="shared" si="161"/>
        <v>0</v>
      </c>
      <c r="DC121" s="1">
        <f t="shared" si="162"/>
        <v>0</v>
      </c>
      <c r="DE121" s="1">
        <f t="shared" si="163"/>
        <v>0</v>
      </c>
      <c r="DF121" s="1">
        <f t="shared" si="164"/>
        <v>0</v>
      </c>
      <c r="DG121" s="1">
        <f t="shared" si="165"/>
        <v>0</v>
      </c>
      <c r="DH121" s="1">
        <f t="shared" si="166"/>
        <v>0</v>
      </c>
      <c r="DI121" s="1">
        <f t="shared" si="167"/>
        <v>0</v>
      </c>
      <c r="DJ121" s="1">
        <f t="shared" si="168"/>
        <v>0</v>
      </c>
      <c r="DK121" s="1">
        <f t="shared" si="169"/>
        <v>0</v>
      </c>
      <c r="DL121" s="1">
        <f t="shared" si="170"/>
        <v>0</v>
      </c>
      <c r="DM121" s="1">
        <f t="shared" si="171"/>
        <v>0</v>
      </c>
      <c r="DN121" s="1">
        <f t="shared" si="172"/>
        <v>0</v>
      </c>
      <c r="DO121" s="1">
        <f t="shared" si="173"/>
        <v>0</v>
      </c>
      <c r="DP121" s="1">
        <f t="shared" si="174"/>
        <v>0</v>
      </c>
      <c r="DQ121" s="1">
        <f t="shared" si="175"/>
        <v>0</v>
      </c>
      <c r="DR121" s="1">
        <f t="shared" si="176"/>
        <v>0</v>
      </c>
      <c r="DS121" s="1">
        <f t="shared" si="177"/>
        <v>0</v>
      </c>
    </row>
    <row r="122" spans="1:123" s="36" customFormat="1" ht="65.25" customHeight="1" x14ac:dyDescent="0.2">
      <c r="A122" s="1586"/>
      <c r="B122" s="199"/>
      <c r="D122" s="1260" t="s">
        <v>347</v>
      </c>
      <c r="E122" s="679"/>
      <c r="F122" s="736" t="s">
        <v>880</v>
      </c>
      <c r="G122" s="680" t="s">
        <v>840</v>
      </c>
      <c r="H122" s="681" t="s">
        <v>184</v>
      </c>
      <c r="I122" s="1281" t="s">
        <v>514</v>
      </c>
      <c r="J122" s="1292">
        <v>1</v>
      </c>
      <c r="K122" s="1292">
        <v>0</v>
      </c>
      <c r="L122" s="681" t="s">
        <v>876</v>
      </c>
      <c r="M122" s="692">
        <v>244.30717290000007</v>
      </c>
      <c r="N122" s="946"/>
      <c r="O122" s="946"/>
      <c r="P122" s="946"/>
      <c r="Q122" s="946"/>
      <c r="R122" s="946"/>
      <c r="S122" s="946"/>
      <c r="T122" s="946"/>
      <c r="U122" s="946"/>
      <c r="V122" s="979"/>
      <c r="W122" s="977"/>
      <c r="X122" s="977"/>
      <c r="Y122" s="977"/>
      <c r="Z122" s="977"/>
      <c r="AA122" s="976"/>
      <c r="AB122" s="1217"/>
      <c r="AC122" s="950"/>
      <c r="AD122" s="1010"/>
      <c r="AE122" s="1208"/>
      <c r="AF122" s="683">
        <f t="shared" si="131"/>
        <v>0</v>
      </c>
      <c r="AG122" s="683" t="str">
        <f t="shared" si="208"/>
        <v>No</v>
      </c>
      <c r="AH122" s="696" t="str">
        <f t="shared" si="132"/>
        <v>No</v>
      </c>
      <c r="AI122" s="678" t="str">
        <f t="shared" si="209"/>
        <v>Yes</v>
      </c>
      <c r="AJ122" s="1"/>
      <c r="AK122" s="291">
        <f t="shared" si="133"/>
        <v>1</v>
      </c>
      <c r="AL122" s="292">
        <f t="shared" si="134"/>
        <v>0</v>
      </c>
      <c r="AO122" s="471">
        <v>2.6</v>
      </c>
      <c r="AP122" s="445">
        <f t="shared" si="135"/>
        <v>0</v>
      </c>
      <c r="AQ122" s="498"/>
      <c r="AR122" s="215">
        <f t="shared" si="210"/>
        <v>0</v>
      </c>
      <c r="AS122" s="215">
        <f t="shared" si="211"/>
        <v>0</v>
      </c>
      <c r="AT122" s="215">
        <f t="shared" si="212"/>
        <v>0</v>
      </c>
      <c r="AU122" s="215">
        <f t="shared" si="213"/>
        <v>0</v>
      </c>
      <c r="AV122" s="215">
        <f t="shared" si="214"/>
        <v>0</v>
      </c>
      <c r="AW122" s="215">
        <f t="shared" si="215"/>
        <v>0</v>
      </c>
      <c r="AX122" s="215">
        <f t="shared" si="207"/>
        <v>0</v>
      </c>
      <c r="AY122" s="215">
        <f t="shared" si="216"/>
        <v>0</v>
      </c>
      <c r="AZ122" s="215">
        <f t="shared" si="217"/>
        <v>0</v>
      </c>
      <c r="BA122" s="215">
        <f t="shared" si="218"/>
        <v>0</v>
      </c>
      <c r="BB122" s="215">
        <f t="shared" si="219"/>
        <v>0</v>
      </c>
      <c r="BC122" s="215">
        <f t="shared" si="220"/>
        <v>0</v>
      </c>
      <c r="BD122" s="215">
        <f t="shared" si="221"/>
        <v>0</v>
      </c>
      <c r="BE122" s="215">
        <f t="shared" si="222"/>
        <v>0</v>
      </c>
      <c r="BF122" s="215">
        <f t="shared" si="112"/>
        <v>0</v>
      </c>
      <c r="BG122" s="215">
        <f t="shared" si="113"/>
        <v>0</v>
      </c>
      <c r="BH122" s="215">
        <f t="shared" si="114"/>
        <v>0</v>
      </c>
      <c r="BI122" s="215">
        <f t="shared" si="115"/>
        <v>0</v>
      </c>
      <c r="BJ122" s="448">
        <v>1</v>
      </c>
      <c r="BK122" s="1224">
        <f t="shared" si="136"/>
        <v>0</v>
      </c>
      <c r="BL122" s="897">
        <v>7</v>
      </c>
      <c r="BM122" s="480">
        <f t="shared" si="137"/>
        <v>0</v>
      </c>
      <c r="BN122" s="897"/>
      <c r="BO122" s="480">
        <f t="shared" si="138"/>
        <v>0</v>
      </c>
      <c r="BP122" s="897"/>
      <c r="BQ122" s="480">
        <f t="shared" si="139"/>
        <v>0</v>
      </c>
      <c r="BR122" s="897"/>
      <c r="BS122" s="480">
        <f t="shared" si="140"/>
        <v>0</v>
      </c>
      <c r="BT122" s="897"/>
      <c r="BU122" s="480">
        <f t="shared" si="141"/>
        <v>0</v>
      </c>
      <c r="BV122" s="908"/>
      <c r="BW122" s="480">
        <f t="shared" si="142"/>
        <v>0</v>
      </c>
      <c r="BX122" s="906"/>
      <c r="BY122" s="480">
        <f t="shared" si="143"/>
        <v>0</v>
      </c>
      <c r="BZ122" s="906"/>
      <c r="CA122" s="480">
        <f t="shared" si="144"/>
        <v>0</v>
      </c>
      <c r="CB122" s="906"/>
      <c r="CC122" s="480">
        <f t="shared" si="145"/>
        <v>0</v>
      </c>
      <c r="CD122" s="906"/>
      <c r="CE122" s="480">
        <f t="shared" si="146"/>
        <v>0</v>
      </c>
      <c r="CF122" s="906"/>
      <c r="CG122" s="480">
        <f t="shared" si="147"/>
        <v>0</v>
      </c>
      <c r="CH122" s="906"/>
      <c r="CI122" s="480">
        <f t="shared" si="148"/>
        <v>0</v>
      </c>
      <c r="CJ122" s="906"/>
      <c r="CK122" s="480">
        <f t="shared" si="149"/>
        <v>0</v>
      </c>
      <c r="CL122" s="906"/>
      <c r="CM122" s="480">
        <f t="shared" si="150"/>
        <v>0</v>
      </c>
      <c r="CN122" s="906"/>
      <c r="CO122" s="480">
        <f t="shared" si="151"/>
        <v>0</v>
      </c>
      <c r="CP122" s="907"/>
      <c r="CQ122" s="480">
        <f t="shared" si="152"/>
        <v>0</v>
      </c>
      <c r="CR122" s="215"/>
      <c r="CS122" s="1">
        <f t="shared" si="153"/>
        <v>0</v>
      </c>
      <c r="CT122" s="1">
        <f t="shared" si="154"/>
        <v>0</v>
      </c>
      <c r="CU122" s="1">
        <f t="shared" si="155"/>
        <v>0</v>
      </c>
      <c r="CV122" s="1">
        <f t="shared" si="156"/>
        <v>0</v>
      </c>
      <c r="CW122" s="673">
        <f t="shared" si="157"/>
        <v>0</v>
      </c>
      <c r="CX122" s="1">
        <f t="shared" si="158"/>
        <v>0</v>
      </c>
      <c r="CY122" s="1">
        <f t="shared" si="159"/>
        <v>0</v>
      </c>
      <c r="CZ122" s="1">
        <f t="shared" si="160"/>
        <v>0</v>
      </c>
      <c r="DA122" s="1"/>
      <c r="DB122" s="1">
        <f t="shared" si="161"/>
        <v>0</v>
      </c>
      <c r="DC122" s="1">
        <f t="shared" si="162"/>
        <v>0</v>
      </c>
      <c r="DD122" s="1"/>
      <c r="DE122" s="1">
        <f t="shared" si="163"/>
        <v>0</v>
      </c>
      <c r="DF122" s="1">
        <f t="shared" si="164"/>
        <v>0</v>
      </c>
      <c r="DG122" s="1">
        <f t="shared" si="165"/>
        <v>0</v>
      </c>
      <c r="DH122" s="1">
        <f t="shared" si="166"/>
        <v>0</v>
      </c>
      <c r="DI122" s="1">
        <f t="shared" si="167"/>
        <v>0</v>
      </c>
      <c r="DJ122" s="1">
        <f t="shared" si="168"/>
        <v>0</v>
      </c>
      <c r="DK122" s="1">
        <f t="shared" si="169"/>
        <v>0</v>
      </c>
      <c r="DL122" s="1">
        <f t="shared" si="170"/>
        <v>0</v>
      </c>
      <c r="DM122" s="1">
        <f t="shared" si="171"/>
        <v>0</v>
      </c>
      <c r="DN122" s="1">
        <f t="shared" si="172"/>
        <v>0</v>
      </c>
      <c r="DO122" s="1">
        <f t="shared" si="173"/>
        <v>0</v>
      </c>
      <c r="DP122" s="1">
        <f t="shared" si="174"/>
        <v>0</v>
      </c>
      <c r="DQ122" s="1">
        <f t="shared" si="175"/>
        <v>0</v>
      </c>
      <c r="DR122" s="1">
        <f t="shared" si="176"/>
        <v>0</v>
      </c>
      <c r="DS122" s="1">
        <f t="shared" si="177"/>
        <v>0</v>
      </c>
    </row>
    <row r="123" spans="1:123" s="1" customFormat="1" ht="65.25" customHeight="1" x14ac:dyDescent="0.2">
      <c r="A123" s="1586"/>
      <c r="B123" s="199"/>
      <c r="D123" s="1164" t="s">
        <v>348</v>
      </c>
      <c r="E123" s="512"/>
      <c r="F123" s="737" t="s">
        <v>880</v>
      </c>
      <c r="G123" s="123" t="s">
        <v>466</v>
      </c>
      <c r="H123" s="1" t="s">
        <v>184</v>
      </c>
      <c r="I123" s="871" t="s">
        <v>515</v>
      </c>
      <c r="J123" s="1297">
        <v>1</v>
      </c>
      <c r="K123" s="1297">
        <v>0</v>
      </c>
      <c r="L123" s="1" t="s">
        <v>876</v>
      </c>
      <c r="M123" s="650">
        <v>225.51784080000002</v>
      </c>
      <c r="N123" s="947"/>
      <c r="O123" s="947"/>
      <c r="P123" s="947"/>
      <c r="Q123" s="947"/>
      <c r="R123" s="947"/>
      <c r="S123" s="947"/>
      <c r="T123" s="947"/>
      <c r="U123" s="947"/>
      <c r="V123" s="974"/>
      <c r="W123" s="948"/>
      <c r="X123" s="948"/>
      <c r="Y123" s="948"/>
      <c r="Z123" s="948"/>
      <c r="AA123" s="973"/>
      <c r="AB123" s="1216"/>
      <c r="AC123" s="951"/>
      <c r="AD123" s="1199"/>
      <c r="AE123" s="1210"/>
      <c r="AF123" s="125">
        <f t="shared" si="131"/>
        <v>0</v>
      </c>
      <c r="AG123" s="145" t="str">
        <f t="shared" si="208"/>
        <v>No</v>
      </c>
      <c r="AH123" s="191" t="str">
        <f t="shared" si="132"/>
        <v>No</v>
      </c>
      <c r="AI123" s="126" t="str">
        <f t="shared" si="209"/>
        <v>Yes</v>
      </c>
      <c r="AK123" s="291">
        <f t="shared" si="133"/>
        <v>1</v>
      </c>
      <c r="AL123" s="292">
        <f t="shared" si="134"/>
        <v>0</v>
      </c>
      <c r="AM123" s="36"/>
      <c r="AN123" s="36"/>
      <c r="AO123" s="471">
        <v>3</v>
      </c>
      <c r="AP123" s="445">
        <f t="shared" si="135"/>
        <v>0</v>
      </c>
      <c r="AQ123" s="498"/>
      <c r="AR123" s="215">
        <f t="shared" si="210"/>
        <v>0</v>
      </c>
      <c r="AS123" s="215">
        <f t="shared" si="211"/>
        <v>0</v>
      </c>
      <c r="AT123" s="215">
        <f t="shared" si="212"/>
        <v>0</v>
      </c>
      <c r="AU123" s="215">
        <f t="shared" si="213"/>
        <v>0</v>
      </c>
      <c r="AV123" s="215">
        <f t="shared" si="214"/>
        <v>0</v>
      </c>
      <c r="AW123" s="215">
        <f t="shared" si="215"/>
        <v>0</v>
      </c>
      <c r="AX123" s="215">
        <f t="shared" si="207"/>
        <v>0</v>
      </c>
      <c r="AY123" s="215">
        <f t="shared" si="216"/>
        <v>0</v>
      </c>
      <c r="AZ123" s="215">
        <f t="shared" si="217"/>
        <v>0</v>
      </c>
      <c r="BA123" s="215">
        <f t="shared" si="218"/>
        <v>0</v>
      </c>
      <c r="BB123" s="215">
        <f t="shared" si="219"/>
        <v>0</v>
      </c>
      <c r="BC123" s="215">
        <f t="shared" si="220"/>
        <v>0</v>
      </c>
      <c r="BD123" s="215">
        <f t="shared" si="221"/>
        <v>0</v>
      </c>
      <c r="BE123" s="215">
        <f t="shared" si="222"/>
        <v>0</v>
      </c>
      <c r="BF123" s="215">
        <f t="shared" si="112"/>
        <v>0</v>
      </c>
      <c r="BG123" s="215">
        <f t="shared" si="113"/>
        <v>0</v>
      </c>
      <c r="BH123" s="215">
        <f t="shared" si="114"/>
        <v>0</v>
      </c>
      <c r="BI123" s="215">
        <f t="shared" si="115"/>
        <v>0</v>
      </c>
      <c r="BJ123" s="448">
        <v>1</v>
      </c>
      <c r="BK123" s="1224">
        <f t="shared" si="136"/>
        <v>0</v>
      </c>
      <c r="BL123" s="897">
        <v>7</v>
      </c>
      <c r="BM123" s="480">
        <f t="shared" si="137"/>
        <v>0</v>
      </c>
      <c r="BN123" s="897"/>
      <c r="BO123" s="480">
        <f t="shared" si="138"/>
        <v>0</v>
      </c>
      <c r="BP123" s="897"/>
      <c r="BQ123" s="480">
        <f t="shared" si="139"/>
        <v>0</v>
      </c>
      <c r="BR123" s="897"/>
      <c r="BS123" s="480">
        <f t="shared" si="140"/>
        <v>0</v>
      </c>
      <c r="BT123" s="897"/>
      <c r="BU123" s="480">
        <f t="shared" si="141"/>
        <v>0</v>
      </c>
      <c r="BV123" s="908"/>
      <c r="BW123" s="480">
        <f t="shared" si="142"/>
        <v>0</v>
      </c>
      <c r="BX123" s="906"/>
      <c r="BY123" s="480">
        <f t="shared" si="143"/>
        <v>0</v>
      </c>
      <c r="BZ123" s="906"/>
      <c r="CA123" s="480">
        <f t="shared" si="144"/>
        <v>0</v>
      </c>
      <c r="CB123" s="906"/>
      <c r="CC123" s="480">
        <f t="shared" si="145"/>
        <v>0</v>
      </c>
      <c r="CD123" s="906"/>
      <c r="CE123" s="480">
        <f t="shared" si="146"/>
        <v>0</v>
      </c>
      <c r="CF123" s="906"/>
      <c r="CG123" s="480">
        <f t="shared" si="147"/>
        <v>0</v>
      </c>
      <c r="CH123" s="906"/>
      <c r="CI123" s="480">
        <f t="shared" si="148"/>
        <v>0</v>
      </c>
      <c r="CJ123" s="906"/>
      <c r="CK123" s="480">
        <f t="shared" si="149"/>
        <v>0</v>
      </c>
      <c r="CL123" s="906"/>
      <c r="CM123" s="480">
        <f t="shared" si="150"/>
        <v>0</v>
      </c>
      <c r="CN123" s="906"/>
      <c r="CO123" s="480">
        <f t="shared" si="151"/>
        <v>0</v>
      </c>
      <c r="CP123" s="907"/>
      <c r="CQ123" s="480">
        <f t="shared" si="152"/>
        <v>0</v>
      </c>
      <c r="CR123" s="215"/>
      <c r="CS123" s="1">
        <f t="shared" si="153"/>
        <v>0</v>
      </c>
      <c r="CT123" s="1">
        <f t="shared" si="154"/>
        <v>0</v>
      </c>
      <c r="CU123" s="1">
        <f t="shared" si="155"/>
        <v>0</v>
      </c>
      <c r="CV123" s="1">
        <f t="shared" si="156"/>
        <v>0</v>
      </c>
      <c r="CW123" s="673">
        <f t="shared" si="157"/>
        <v>0</v>
      </c>
      <c r="CX123" s="1">
        <f t="shared" si="158"/>
        <v>0</v>
      </c>
      <c r="CY123" s="1">
        <f t="shared" si="159"/>
        <v>0</v>
      </c>
      <c r="CZ123" s="1">
        <f t="shared" si="160"/>
        <v>0</v>
      </c>
      <c r="DB123" s="1">
        <f t="shared" si="161"/>
        <v>0</v>
      </c>
      <c r="DC123" s="1">
        <f t="shared" si="162"/>
        <v>0</v>
      </c>
      <c r="DE123" s="1">
        <f t="shared" si="163"/>
        <v>0</v>
      </c>
      <c r="DF123" s="1">
        <f t="shared" si="164"/>
        <v>0</v>
      </c>
      <c r="DG123" s="1">
        <f t="shared" si="165"/>
        <v>0</v>
      </c>
      <c r="DH123" s="1">
        <f t="shared" si="166"/>
        <v>0</v>
      </c>
      <c r="DI123" s="1">
        <f t="shared" si="167"/>
        <v>0</v>
      </c>
      <c r="DJ123" s="1">
        <f t="shared" si="168"/>
        <v>0</v>
      </c>
      <c r="DK123" s="1">
        <f t="shared" si="169"/>
        <v>0</v>
      </c>
      <c r="DL123" s="1">
        <f t="shared" si="170"/>
        <v>0</v>
      </c>
      <c r="DM123" s="1">
        <f t="shared" si="171"/>
        <v>0</v>
      </c>
      <c r="DN123" s="1">
        <f t="shared" si="172"/>
        <v>0</v>
      </c>
      <c r="DO123" s="1">
        <f t="shared" si="173"/>
        <v>0</v>
      </c>
      <c r="DP123" s="1">
        <f t="shared" si="174"/>
        <v>0</v>
      </c>
      <c r="DQ123" s="1">
        <f t="shared" si="175"/>
        <v>0</v>
      </c>
      <c r="DR123" s="1">
        <f t="shared" si="176"/>
        <v>0</v>
      </c>
      <c r="DS123" s="1">
        <f t="shared" si="177"/>
        <v>0</v>
      </c>
    </row>
    <row r="124" spans="1:123" s="1" customFormat="1" ht="65.25" customHeight="1" x14ac:dyDescent="0.2">
      <c r="A124" s="1586"/>
      <c r="B124" s="199"/>
      <c r="D124" s="1260" t="s">
        <v>342</v>
      </c>
      <c r="E124" s="679"/>
      <c r="F124" s="736" t="s">
        <v>880</v>
      </c>
      <c r="G124" s="680" t="s">
        <v>466</v>
      </c>
      <c r="H124" s="681" t="s">
        <v>184</v>
      </c>
      <c r="I124" s="1281" t="s">
        <v>516</v>
      </c>
      <c r="J124" s="1292">
        <v>1</v>
      </c>
      <c r="K124" s="1292">
        <v>0</v>
      </c>
      <c r="L124" s="681" t="s">
        <v>876</v>
      </c>
      <c r="M124" s="692">
        <v>212.08215000000004</v>
      </c>
      <c r="N124" s="946"/>
      <c r="O124" s="946"/>
      <c r="P124" s="946"/>
      <c r="Q124" s="946"/>
      <c r="R124" s="946"/>
      <c r="S124" s="946"/>
      <c r="T124" s="946"/>
      <c r="U124" s="946"/>
      <c r="V124" s="979"/>
      <c r="W124" s="977"/>
      <c r="X124" s="977"/>
      <c r="Y124" s="977"/>
      <c r="Z124" s="977"/>
      <c r="AA124" s="976"/>
      <c r="AB124" s="1217"/>
      <c r="AC124" s="950"/>
      <c r="AD124" s="1010"/>
      <c r="AE124" s="1208"/>
      <c r="AF124" s="683">
        <f t="shared" si="131"/>
        <v>0</v>
      </c>
      <c r="AG124" s="683" t="str">
        <f t="shared" si="208"/>
        <v>No</v>
      </c>
      <c r="AH124" s="696" t="str">
        <f t="shared" si="132"/>
        <v>No</v>
      </c>
      <c r="AI124" s="678" t="str">
        <f t="shared" si="209"/>
        <v>Yes</v>
      </c>
      <c r="AK124" s="291">
        <f t="shared" si="133"/>
        <v>1</v>
      </c>
      <c r="AL124" s="292">
        <f t="shared" si="134"/>
        <v>0</v>
      </c>
      <c r="AM124" s="36"/>
      <c r="AN124" s="36"/>
      <c r="AO124" s="471">
        <v>4.3</v>
      </c>
      <c r="AP124" s="445">
        <f t="shared" si="135"/>
        <v>0</v>
      </c>
      <c r="AQ124" s="498"/>
      <c r="AR124" s="215">
        <f t="shared" si="210"/>
        <v>0</v>
      </c>
      <c r="AS124" s="215">
        <f t="shared" si="211"/>
        <v>0</v>
      </c>
      <c r="AT124" s="215">
        <f t="shared" si="212"/>
        <v>0</v>
      </c>
      <c r="AU124" s="215">
        <f t="shared" si="213"/>
        <v>0</v>
      </c>
      <c r="AV124" s="215">
        <f t="shared" si="214"/>
        <v>0</v>
      </c>
      <c r="AW124" s="215">
        <f t="shared" si="215"/>
        <v>0</v>
      </c>
      <c r="AX124" s="215">
        <f t="shared" si="207"/>
        <v>0</v>
      </c>
      <c r="AY124" s="215">
        <f t="shared" si="216"/>
        <v>0</v>
      </c>
      <c r="AZ124" s="215">
        <f t="shared" si="217"/>
        <v>0</v>
      </c>
      <c r="BA124" s="215">
        <f t="shared" si="218"/>
        <v>0</v>
      </c>
      <c r="BB124" s="215">
        <f t="shared" si="219"/>
        <v>0</v>
      </c>
      <c r="BC124" s="215">
        <f t="shared" si="220"/>
        <v>0</v>
      </c>
      <c r="BD124" s="215">
        <f t="shared" si="221"/>
        <v>0</v>
      </c>
      <c r="BE124" s="215">
        <f t="shared" si="222"/>
        <v>0</v>
      </c>
      <c r="BF124" s="215">
        <f t="shared" si="112"/>
        <v>0</v>
      </c>
      <c r="BG124" s="215">
        <f t="shared" si="113"/>
        <v>0</v>
      </c>
      <c r="BH124" s="215">
        <f t="shared" si="114"/>
        <v>0</v>
      </c>
      <c r="BI124" s="215">
        <f t="shared" si="115"/>
        <v>0</v>
      </c>
      <c r="BJ124" s="448">
        <v>1</v>
      </c>
      <c r="BK124" s="1224">
        <f t="shared" si="136"/>
        <v>0</v>
      </c>
      <c r="BL124" s="897">
        <v>6</v>
      </c>
      <c r="BM124" s="480">
        <f t="shared" si="137"/>
        <v>0</v>
      </c>
      <c r="BN124" s="897"/>
      <c r="BO124" s="480">
        <f t="shared" si="138"/>
        <v>0</v>
      </c>
      <c r="BP124" s="897"/>
      <c r="BQ124" s="480">
        <f t="shared" si="139"/>
        <v>0</v>
      </c>
      <c r="BR124" s="897"/>
      <c r="BS124" s="480">
        <f t="shared" si="140"/>
        <v>0</v>
      </c>
      <c r="BT124" s="897"/>
      <c r="BU124" s="480">
        <f t="shared" si="141"/>
        <v>0</v>
      </c>
      <c r="BV124" s="908"/>
      <c r="BW124" s="480">
        <f t="shared" si="142"/>
        <v>0</v>
      </c>
      <c r="BX124" s="906"/>
      <c r="BY124" s="480">
        <f t="shared" si="143"/>
        <v>0</v>
      </c>
      <c r="BZ124" s="906"/>
      <c r="CA124" s="480">
        <f t="shared" si="144"/>
        <v>0</v>
      </c>
      <c r="CB124" s="906"/>
      <c r="CC124" s="480">
        <f t="shared" si="145"/>
        <v>0</v>
      </c>
      <c r="CD124" s="906"/>
      <c r="CE124" s="480">
        <f t="shared" si="146"/>
        <v>0</v>
      </c>
      <c r="CF124" s="906"/>
      <c r="CG124" s="480">
        <f t="shared" si="147"/>
        <v>0</v>
      </c>
      <c r="CH124" s="906"/>
      <c r="CI124" s="480">
        <f t="shared" si="148"/>
        <v>0</v>
      </c>
      <c r="CJ124" s="906"/>
      <c r="CK124" s="480">
        <f t="shared" si="149"/>
        <v>0</v>
      </c>
      <c r="CL124" s="906"/>
      <c r="CM124" s="480">
        <f t="shared" si="150"/>
        <v>0</v>
      </c>
      <c r="CN124" s="906"/>
      <c r="CO124" s="480">
        <f t="shared" si="151"/>
        <v>0</v>
      </c>
      <c r="CP124" s="907"/>
      <c r="CQ124" s="480">
        <f t="shared" si="152"/>
        <v>0</v>
      </c>
      <c r="CR124" s="215"/>
      <c r="CS124" s="1">
        <f t="shared" si="153"/>
        <v>0</v>
      </c>
      <c r="CT124" s="1">
        <f t="shared" si="154"/>
        <v>0</v>
      </c>
      <c r="CU124" s="1">
        <f t="shared" si="155"/>
        <v>0</v>
      </c>
      <c r="CV124" s="1">
        <f t="shared" si="156"/>
        <v>0</v>
      </c>
      <c r="CW124" s="673">
        <f t="shared" si="157"/>
        <v>0</v>
      </c>
      <c r="CX124" s="1">
        <f t="shared" si="158"/>
        <v>0</v>
      </c>
      <c r="CY124" s="1">
        <f t="shared" si="159"/>
        <v>0</v>
      </c>
      <c r="CZ124" s="1">
        <f t="shared" si="160"/>
        <v>0</v>
      </c>
      <c r="DB124" s="1">
        <f t="shared" si="161"/>
        <v>0</v>
      </c>
      <c r="DC124" s="1">
        <f t="shared" si="162"/>
        <v>0</v>
      </c>
      <c r="DE124" s="1">
        <f t="shared" si="163"/>
        <v>0</v>
      </c>
      <c r="DF124" s="1">
        <f t="shared" si="164"/>
        <v>0</v>
      </c>
      <c r="DG124" s="1">
        <f t="shared" si="165"/>
        <v>0</v>
      </c>
      <c r="DH124" s="1">
        <f t="shared" si="166"/>
        <v>0</v>
      </c>
      <c r="DI124" s="1">
        <f t="shared" si="167"/>
        <v>0</v>
      </c>
      <c r="DJ124" s="1">
        <f t="shared" si="168"/>
        <v>0</v>
      </c>
      <c r="DK124" s="1">
        <f t="shared" si="169"/>
        <v>0</v>
      </c>
      <c r="DL124" s="1">
        <f t="shared" si="170"/>
        <v>0</v>
      </c>
      <c r="DM124" s="1">
        <f t="shared" si="171"/>
        <v>0</v>
      </c>
      <c r="DN124" s="1">
        <f t="shared" si="172"/>
        <v>0</v>
      </c>
      <c r="DO124" s="1">
        <f t="shared" si="173"/>
        <v>0</v>
      </c>
      <c r="DP124" s="1">
        <f t="shared" si="174"/>
        <v>0</v>
      </c>
      <c r="DQ124" s="1">
        <f t="shared" si="175"/>
        <v>0</v>
      </c>
      <c r="DR124" s="1">
        <f t="shared" si="176"/>
        <v>0</v>
      </c>
      <c r="DS124" s="1">
        <f t="shared" si="177"/>
        <v>0</v>
      </c>
    </row>
    <row r="125" spans="1:123" s="1" customFormat="1" ht="65.25" customHeight="1" x14ac:dyDescent="0.2">
      <c r="A125" s="1586"/>
      <c r="B125" s="199"/>
      <c r="D125" s="367" t="s">
        <v>349</v>
      </c>
      <c r="E125" s="512"/>
      <c r="F125" s="737" t="s">
        <v>880</v>
      </c>
      <c r="G125" s="99" t="s">
        <v>840</v>
      </c>
      <c r="H125" s="1" t="s">
        <v>188</v>
      </c>
      <c r="I125" s="1285" t="s">
        <v>576</v>
      </c>
      <c r="J125" s="1297">
        <v>2</v>
      </c>
      <c r="K125" s="1297">
        <v>0</v>
      </c>
      <c r="L125" s="1" t="s">
        <v>876</v>
      </c>
      <c r="M125" s="650">
        <v>275.1336</v>
      </c>
      <c r="N125" s="947"/>
      <c r="O125" s="947"/>
      <c r="P125" s="947"/>
      <c r="Q125" s="947"/>
      <c r="R125" s="947"/>
      <c r="S125" s="947"/>
      <c r="T125" s="947"/>
      <c r="U125" s="947"/>
      <c r="V125" s="974"/>
      <c r="W125" s="948"/>
      <c r="X125" s="948"/>
      <c r="Y125" s="948"/>
      <c r="Z125" s="948"/>
      <c r="AA125" s="973"/>
      <c r="AB125" s="1216"/>
      <c r="AC125" s="951"/>
      <c r="AD125" s="1199"/>
      <c r="AE125" s="1210"/>
      <c r="AF125" s="125">
        <f t="shared" si="131"/>
        <v>0</v>
      </c>
      <c r="AG125" s="145" t="str">
        <f t="shared" si="208"/>
        <v>No</v>
      </c>
      <c r="AH125" s="191" t="str">
        <f t="shared" si="132"/>
        <v>No</v>
      </c>
      <c r="AI125" s="126" t="str">
        <f t="shared" si="209"/>
        <v>Yes</v>
      </c>
      <c r="AK125" s="291">
        <f t="shared" si="133"/>
        <v>2</v>
      </c>
      <c r="AL125" s="292">
        <f t="shared" si="134"/>
        <v>0</v>
      </c>
      <c r="AM125" s="36"/>
      <c r="AN125" s="36"/>
      <c r="AO125" s="471">
        <v>3.2</v>
      </c>
      <c r="AP125" s="445">
        <f t="shared" si="135"/>
        <v>0</v>
      </c>
      <c r="AQ125" s="498"/>
      <c r="AR125" s="215">
        <f t="shared" si="210"/>
        <v>0</v>
      </c>
      <c r="AS125" s="215">
        <f t="shared" si="211"/>
        <v>0</v>
      </c>
      <c r="AT125" s="215">
        <f t="shared" si="212"/>
        <v>0</v>
      </c>
      <c r="AU125" s="215">
        <f t="shared" si="213"/>
        <v>0</v>
      </c>
      <c r="AV125" s="215">
        <f t="shared" si="214"/>
        <v>0</v>
      </c>
      <c r="AW125" s="215">
        <f t="shared" si="215"/>
        <v>0</v>
      </c>
      <c r="AX125" s="215">
        <f t="shared" si="207"/>
        <v>0</v>
      </c>
      <c r="AY125" s="215">
        <f t="shared" si="216"/>
        <v>0</v>
      </c>
      <c r="AZ125" s="215">
        <f t="shared" si="217"/>
        <v>0</v>
      </c>
      <c r="BA125" s="215">
        <f t="shared" si="218"/>
        <v>0</v>
      </c>
      <c r="BB125" s="215">
        <f t="shared" si="219"/>
        <v>0</v>
      </c>
      <c r="BC125" s="215">
        <f t="shared" si="220"/>
        <v>0</v>
      </c>
      <c r="BD125" s="215">
        <f t="shared" si="221"/>
        <v>0</v>
      </c>
      <c r="BE125" s="215">
        <f t="shared" si="222"/>
        <v>0</v>
      </c>
      <c r="BF125" s="215">
        <f t="shared" si="112"/>
        <v>0</v>
      </c>
      <c r="BG125" s="215">
        <f t="shared" si="113"/>
        <v>0</v>
      </c>
      <c r="BH125" s="215">
        <f t="shared" si="114"/>
        <v>0</v>
      </c>
      <c r="BI125" s="215">
        <f t="shared" si="115"/>
        <v>0</v>
      </c>
      <c r="BJ125" s="448">
        <v>2</v>
      </c>
      <c r="BK125" s="1224">
        <f t="shared" si="136"/>
        <v>0</v>
      </c>
      <c r="BL125" s="897">
        <v>10</v>
      </c>
      <c r="BM125" s="480">
        <f t="shared" si="137"/>
        <v>0</v>
      </c>
      <c r="BN125" s="897"/>
      <c r="BO125" s="480">
        <f t="shared" si="138"/>
        <v>0</v>
      </c>
      <c r="BP125" s="897"/>
      <c r="BQ125" s="480">
        <f t="shared" si="139"/>
        <v>0</v>
      </c>
      <c r="BR125" s="897"/>
      <c r="BS125" s="480">
        <f t="shared" si="140"/>
        <v>0</v>
      </c>
      <c r="BT125" s="897"/>
      <c r="BU125" s="480">
        <f t="shared" si="141"/>
        <v>0</v>
      </c>
      <c r="BV125" s="908"/>
      <c r="BW125" s="480">
        <f t="shared" si="142"/>
        <v>0</v>
      </c>
      <c r="BX125" s="906"/>
      <c r="BY125" s="480">
        <f t="shared" si="143"/>
        <v>0</v>
      </c>
      <c r="BZ125" s="906"/>
      <c r="CA125" s="480">
        <f t="shared" si="144"/>
        <v>0</v>
      </c>
      <c r="CB125" s="906"/>
      <c r="CC125" s="480">
        <f t="shared" si="145"/>
        <v>0</v>
      </c>
      <c r="CD125" s="906"/>
      <c r="CE125" s="480">
        <f t="shared" si="146"/>
        <v>0</v>
      </c>
      <c r="CF125" s="906"/>
      <c r="CG125" s="480">
        <f t="shared" si="147"/>
        <v>0</v>
      </c>
      <c r="CH125" s="906"/>
      <c r="CI125" s="480">
        <f t="shared" si="148"/>
        <v>0</v>
      </c>
      <c r="CJ125" s="906"/>
      <c r="CK125" s="480">
        <f t="shared" si="149"/>
        <v>0</v>
      </c>
      <c r="CL125" s="906"/>
      <c r="CM125" s="480">
        <f t="shared" si="150"/>
        <v>0</v>
      </c>
      <c r="CN125" s="906"/>
      <c r="CO125" s="480">
        <f t="shared" si="151"/>
        <v>0</v>
      </c>
      <c r="CP125" s="907"/>
      <c r="CQ125" s="480">
        <f t="shared" si="152"/>
        <v>0</v>
      </c>
      <c r="CR125" s="215"/>
      <c r="CS125" s="1">
        <f t="shared" si="153"/>
        <v>0</v>
      </c>
      <c r="CT125" s="1">
        <f t="shared" si="154"/>
        <v>0</v>
      </c>
      <c r="CU125" s="1">
        <f t="shared" si="155"/>
        <v>0</v>
      </c>
      <c r="CV125" s="1">
        <f t="shared" si="156"/>
        <v>0</v>
      </c>
      <c r="CW125" s="673">
        <f t="shared" si="157"/>
        <v>0</v>
      </c>
      <c r="CX125" s="1">
        <f t="shared" si="158"/>
        <v>0</v>
      </c>
      <c r="CY125" s="1">
        <f t="shared" si="159"/>
        <v>0</v>
      </c>
      <c r="CZ125" s="1">
        <f t="shared" si="160"/>
        <v>0</v>
      </c>
      <c r="DB125" s="1">
        <f t="shared" si="161"/>
        <v>0</v>
      </c>
      <c r="DC125" s="1">
        <f t="shared" si="162"/>
        <v>0</v>
      </c>
      <c r="DE125" s="1">
        <f t="shared" si="163"/>
        <v>0</v>
      </c>
      <c r="DF125" s="1">
        <f t="shared" si="164"/>
        <v>0</v>
      </c>
      <c r="DG125" s="1">
        <f t="shared" si="165"/>
        <v>0</v>
      </c>
      <c r="DH125" s="1">
        <f t="shared" si="166"/>
        <v>0</v>
      </c>
      <c r="DI125" s="1">
        <f t="shared" si="167"/>
        <v>0</v>
      </c>
      <c r="DJ125" s="1">
        <f t="shared" si="168"/>
        <v>0</v>
      </c>
      <c r="DK125" s="1">
        <f t="shared" si="169"/>
        <v>0</v>
      </c>
      <c r="DL125" s="1">
        <f t="shared" si="170"/>
        <v>0</v>
      </c>
      <c r="DM125" s="1">
        <f t="shared" si="171"/>
        <v>0</v>
      </c>
      <c r="DN125" s="1">
        <f t="shared" si="172"/>
        <v>0</v>
      </c>
      <c r="DO125" s="1">
        <f t="shared" si="173"/>
        <v>0</v>
      </c>
      <c r="DP125" s="1">
        <f t="shared" si="174"/>
        <v>0</v>
      </c>
      <c r="DQ125" s="1">
        <f t="shared" si="175"/>
        <v>0</v>
      </c>
      <c r="DR125" s="1">
        <f t="shared" si="176"/>
        <v>0</v>
      </c>
      <c r="DS125" s="1">
        <f t="shared" si="177"/>
        <v>0</v>
      </c>
    </row>
    <row r="126" spans="1:123" s="1" customFormat="1" ht="65.25" customHeight="1" x14ac:dyDescent="0.2">
      <c r="A126" s="1586"/>
      <c r="B126" s="199"/>
      <c r="D126" s="1260" t="s">
        <v>350</v>
      </c>
      <c r="E126" s="679"/>
      <c r="F126" s="736"/>
      <c r="G126" s="680" t="s">
        <v>466</v>
      </c>
      <c r="H126" s="681" t="s">
        <v>188</v>
      </c>
      <c r="I126" s="1281" t="s">
        <v>517</v>
      </c>
      <c r="J126" s="1292">
        <v>2</v>
      </c>
      <c r="K126" s="1292">
        <v>0</v>
      </c>
      <c r="L126" s="681" t="s">
        <v>876</v>
      </c>
      <c r="M126" s="692">
        <v>252.20580000000004</v>
      </c>
      <c r="N126" s="946"/>
      <c r="O126" s="946"/>
      <c r="P126" s="946"/>
      <c r="Q126" s="946"/>
      <c r="R126" s="946"/>
      <c r="S126" s="946"/>
      <c r="T126" s="946"/>
      <c r="U126" s="946"/>
      <c r="V126" s="979"/>
      <c r="W126" s="977"/>
      <c r="X126" s="977"/>
      <c r="Y126" s="977"/>
      <c r="Z126" s="977"/>
      <c r="AA126" s="976"/>
      <c r="AB126" s="1217"/>
      <c r="AC126" s="950"/>
      <c r="AD126" s="1010"/>
      <c r="AE126" s="1208"/>
      <c r="AF126" s="683">
        <f t="shared" si="131"/>
        <v>0</v>
      </c>
      <c r="AG126" s="683" t="str">
        <f t="shared" si="208"/>
        <v>No</v>
      </c>
      <c r="AH126" s="696" t="str">
        <f t="shared" si="132"/>
        <v>No</v>
      </c>
      <c r="AI126" s="678" t="str">
        <f t="shared" si="209"/>
        <v>No</v>
      </c>
      <c r="AK126" s="291">
        <f t="shared" si="133"/>
        <v>2</v>
      </c>
      <c r="AL126" s="292">
        <f t="shared" si="134"/>
        <v>0</v>
      </c>
      <c r="AM126" s="36"/>
      <c r="AN126" s="36"/>
      <c r="AO126" s="471">
        <v>2.5</v>
      </c>
      <c r="AP126" s="445">
        <f t="shared" si="135"/>
        <v>0</v>
      </c>
      <c r="AQ126" s="498"/>
      <c r="AR126" s="215">
        <f t="shared" si="210"/>
        <v>0</v>
      </c>
      <c r="AS126" s="215">
        <f t="shared" si="211"/>
        <v>0</v>
      </c>
      <c r="AT126" s="215">
        <f t="shared" si="212"/>
        <v>0</v>
      </c>
      <c r="AU126" s="215">
        <f t="shared" si="213"/>
        <v>0</v>
      </c>
      <c r="AV126" s="215">
        <f t="shared" si="214"/>
        <v>0</v>
      </c>
      <c r="AW126" s="215">
        <f t="shared" si="215"/>
        <v>0</v>
      </c>
      <c r="AX126" s="215">
        <f t="shared" ref="AX126:AX157" si="223">T126*J126</f>
        <v>0</v>
      </c>
      <c r="AY126" s="215">
        <f t="shared" si="216"/>
        <v>0</v>
      </c>
      <c r="AZ126" s="215">
        <f t="shared" si="217"/>
        <v>0</v>
      </c>
      <c r="BA126" s="215">
        <f t="shared" si="218"/>
        <v>0</v>
      </c>
      <c r="BB126" s="215">
        <f t="shared" si="219"/>
        <v>0</v>
      </c>
      <c r="BC126" s="215">
        <f t="shared" si="220"/>
        <v>0</v>
      </c>
      <c r="BD126" s="215">
        <f t="shared" si="221"/>
        <v>0</v>
      </c>
      <c r="BE126" s="215">
        <f t="shared" si="222"/>
        <v>0</v>
      </c>
      <c r="BF126" s="215">
        <f t="shared" si="112"/>
        <v>0</v>
      </c>
      <c r="BG126" s="215">
        <f t="shared" si="113"/>
        <v>0</v>
      </c>
      <c r="BH126" s="215">
        <f t="shared" si="114"/>
        <v>0</v>
      </c>
      <c r="BI126" s="215">
        <f t="shared" si="115"/>
        <v>0</v>
      </c>
      <c r="BJ126" s="448">
        <v>2</v>
      </c>
      <c r="BK126" s="1224">
        <f t="shared" si="136"/>
        <v>0</v>
      </c>
      <c r="BL126" s="897">
        <v>8</v>
      </c>
      <c r="BM126" s="480">
        <f t="shared" si="137"/>
        <v>0</v>
      </c>
      <c r="BN126" s="897"/>
      <c r="BO126" s="480">
        <f t="shared" si="138"/>
        <v>0</v>
      </c>
      <c r="BP126" s="897"/>
      <c r="BQ126" s="480">
        <f t="shared" si="139"/>
        <v>0</v>
      </c>
      <c r="BR126" s="897"/>
      <c r="BS126" s="480">
        <f t="shared" si="140"/>
        <v>0</v>
      </c>
      <c r="BT126" s="897"/>
      <c r="BU126" s="480">
        <f t="shared" si="141"/>
        <v>0</v>
      </c>
      <c r="BV126" s="908"/>
      <c r="BW126" s="480">
        <f t="shared" si="142"/>
        <v>0</v>
      </c>
      <c r="BX126" s="906"/>
      <c r="BY126" s="480">
        <f t="shared" si="143"/>
        <v>0</v>
      </c>
      <c r="BZ126" s="906"/>
      <c r="CA126" s="480">
        <f t="shared" si="144"/>
        <v>0</v>
      </c>
      <c r="CB126" s="906"/>
      <c r="CC126" s="480">
        <f t="shared" si="145"/>
        <v>0</v>
      </c>
      <c r="CD126" s="906"/>
      <c r="CE126" s="480">
        <f t="shared" si="146"/>
        <v>0</v>
      </c>
      <c r="CF126" s="906"/>
      <c r="CG126" s="480">
        <f t="shared" si="147"/>
        <v>0</v>
      </c>
      <c r="CH126" s="906"/>
      <c r="CI126" s="480">
        <f t="shared" si="148"/>
        <v>0</v>
      </c>
      <c r="CJ126" s="906"/>
      <c r="CK126" s="480">
        <f t="shared" si="149"/>
        <v>0</v>
      </c>
      <c r="CL126" s="906"/>
      <c r="CM126" s="480">
        <f t="shared" si="150"/>
        <v>0</v>
      </c>
      <c r="CN126" s="906"/>
      <c r="CO126" s="480">
        <f t="shared" si="151"/>
        <v>0</v>
      </c>
      <c r="CP126" s="907"/>
      <c r="CQ126" s="480">
        <f t="shared" si="152"/>
        <v>0</v>
      </c>
      <c r="CR126" s="215"/>
      <c r="CS126" s="1">
        <f t="shared" si="153"/>
        <v>0</v>
      </c>
      <c r="CT126" s="1">
        <f t="shared" si="154"/>
        <v>0</v>
      </c>
      <c r="CU126" s="1">
        <f t="shared" si="155"/>
        <v>0</v>
      </c>
      <c r="CV126" s="1">
        <f t="shared" si="156"/>
        <v>0</v>
      </c>
      <c r="CW126" s="673">
        <f t="shared" si="157"/>
        <v>0</v>
      </c>
      <c r="CX126" s="1">
        <f t="shared" si="158"/>
        <v>0</v>
      </c>
      <c r="CY126" s="1">
        <f t="shared" si="159"/>
        <v>0</v>
      </c>
      <c r="CZ126" s="1">
        <f t="shared" si="160"/>
        <v>0</v>
      </c>
      <c r="DB126" s="1">
        <f t="shared" si="161"/>
        <v>0</v>
      </c>
      <c r="DC126" s="1">
        <f t="shared" si="162"/>
        <v>0</v>
      </c>
      <c r="DE126" s="1">
        <f t="shared" si="163"/>
        <v>0</v>
      </c>
      <c r="DF126" s="1">
        <f t="shared" si="164"/>
        <v>0</v>
      </c>
      <c r="DG126" s="1">
        <f t="shared" si="165"/>
        <v>0</v>
      </c>
      <c r="DH126" s="1">
        <f t="shared" si="166"/>
        <v>0</v>
      </c>
      <c r="DI126" s="1">
        <f t="shared" si="167"/>
        <v>0</v>
      </c>
      <c r="DJ126" s="1">
        <f t="shared" si="168"/>
        <v>0</v>
      </c>
      <c r="DK126" s="1">
        <f t="shared" si="169"/>
        <v>0</v>
      </c>
      <c r="DL126" s="1">
        <f t="shared" si="170"/>
        <v>0</v>
      </c>
      <c r="DM126" s="1">
        <f t="shared" si="171"/>
        <v>0</v>
      </c>
      <c r="DN126" s="1">
        <f t="shared" si="172"/>
        <v>0</v>
      </c>
      <c r="DO126" s="1">
        <f t="shared" si="173"/>
        <v>0</v>
      </c>
      <c r="DP126" s="1">
        <f t="shared" si="174"/>
        <v>0</v>
      </c>
      <c r="DQ126" s="1">
        <f t="shared" si="175"/>
        <v>0</v>
      </c>
      <c r="DR126" s="1">
        <f t="shared" si="176"/>
        <v>0</v>
      </c>
      <c r="DS126" s="1">
        <f t="shared" si="177"/>
        <v>0</v>
      </c>
    </row>
    <row r="127" spans="1:123" s="1" customFormat="1" ht="65.25" customHeight="1" x14ac:dyDescent="0.2">
      <c r="A127" s="1586"/>
      <c r="B127" s="199"/>
      <c r="D127" s="367" t="s">
        <v>343</v>
      </c>
      <c r="E127" s="512"/>
      <c r="F127" s="737"/>
      <c r="G127" s="99" t="s">
        <v>569</v>
      </c>
      <c r="H127" s="1" t="s">
        <v>132</v>
      </c>
      <c r="I127" s="1285" t="s">
        <v>559</v>
      </c>
      <c r="J127" s="1297">
        <v>3</v>
      </c>
      <c r="K127" s="1297">
        <v>0</v>
      </c>
      <c r="L127" s="1" t="s">
        <v>876</v>
      </c>
      <c r="M127" s="650">
        <v>355.38090000000005</v>
      </c>
      <c r="N127" s="947"/>
      <c r="O127" s="947"/>
      <c r="P127" s="947"/>
      <c r="Q127" s="947"/>
      <c r="R127" s="947"/>
      <c r="S127" s="947"/>
      <c r="T127" s="947"/>
      <c r="U127" s="947"/>
      <c r="V127" s="974"/>
      <c r="W127" s="948"/>
      <c r="X127" s="948"/>
      <c r="Y127" s="948"/>
      <c r="Z127" s="948"/>
      <c r="AA127" s="973"/>
      <c r="AB127" s="1216"/>
      <c r="AC127" s="951"/>
      <c r="AD127" s="1199"/>
      <c r="AE127" s="1210"/>
      <c r="AF127" s="125">
        <f t="shared" si="131"/>
        <v>0</v>
      </c>
      <c r="AG127" s="145" t="str">
        <f t="shared" si="208"/>
        <v>No</v>
      </c>
      <c r="AH127" s="191" t="str">
        <f t="shared" si="132"/>
        <v>No</v>
      </c>
      <c r="AI127" s="126" t="str">
        <f t="shared" si="209"/>
        <v>No</v>
      </c>
      <c r="AK127" s="291">
        <f t="shared" si="133"/>
        <v>1.5</v>
      </c>
      <c r="AL127" s="292">
        <f t="shared" si="134"/>
        <v>0</v>
      </c>
      <c r="AM127" s="36"/>
      <c r="AN127" s="36"/>
      <c r="AO127" s="471">
        <v>2.6</v>
      </c>
      <c r="AP127" s="445">
        <f t="shared" si="135"/>
        <v>0</v>
      </c>
      <c r="AQ127" s="498"/>
      <c r="AR127" s="215">
        <f t="shared" si="210"/>
        <v>0</v>
      </c>
      <c r="AS127" s="215">
        <f t="shared" si="211"/>
        <v>0</v>
      </c>
      <c r="AT127" s="215">
        <f t="shared" si="212"/>
        <v>0</v>
      </c>
      <c r="AU127" s="215">
        <f t="shared" si="213"/>
        <v>0</v>
      </c>
      <c r="AV127" s="215">
        <f t="shared" si="214"/>
        <v>0</v>
      </c>
      <c r="AW127" s="215">
        <f t="shared" si="215"/>
        <v>0</v>
      </c>
      <c r="AX127" s="215">
        <f t="shared" si="223"/>
        <v>0</v>
      </c>
      <c r="AY127" s="215">
        <f t="shared" si="216"/>
        <v>0</v>
      </c>
      <c r="AZ127" s="215">
        <f t="shared" si="217"/>
        <v>0</v>
      </c>
      <c r="BA127" s="215">
        <f t="shared" si="218"/>
        <v>0</v>
      </c>
      <c r="BB127" s="215">
        <f t="shared" si="219"/>
        <v>0</v>
      </c>
      <c r="BC127" s="215">
        <f t="shared" si="220"/>
        <v>0</v>
      </c>
      <c r="BD127" s="215">
        <f t="shared" si="221"/>
        <v>0</v>
      </c>
      <c r="BE127" s="215">
        <f t="shared" si="222"/>
        <v>0</v>
      </c>
      <c r="BF127" s="215">
        <f t="shared" si="112"/>
        <v>0</v>
      </c>
      <c r="BG127" s="215">
        <f t="shared" si="113"/>
        <v>0</v>
      </c>
      <c r="BH127" s="215">
        <f t="shared" si="114"/>
        <v>0</v>
      </c>
      <c r="BI127" s="215">
        <f t="shared" si="115"/>
        <v>0</v>
      </c>
      <c r="BJ127" s="448">
        <v>1.5</v>
      </c>
      <c r="BK127" s="1224">
        <f t="shared" si="136"/>
        <v>0</v>
      </c>
      <c r="BL127" s="897">
        <v>12</v>
      </c>
      <c r="BM127" s="480">
        <f t="shared" si="137"/>
        <v>0</v>
      </c>
      <c r="BN127" s="897"/>
      <c r="BO127" s="480">
        <f t="shared" si="138"/>
        <v>0</v>
      </c>
      <c r="BP127" s="897"/>
      <c r="BQ127" s="480">
        <f t="shared" si="139"/>
        <v>0</v>
      </c>
      <c r="BR127" s="897"/>
      <c r="BS127" s="480">
        <f t="shared" si="140"/>
        <v>0</v>
      </c>
      <c r="BT127" s="897"/>
      <c r="BU127" s="480">
        <f t="shared" si="141"/>
        <v>0</v>
      </c>
      <c r="BV127" s="908"/>
      <c r="BW127" s="480">
        <f t="shared" si="142"/>
        <v>0</v>
      </c>
      <c r="BX127" s="906"/>
      <c r="BY127" s="480">
        <f t="shared" si="143"/>
        <v>0</v>
      </c>
      <c r="BZ127" s="906"/>
      <c r="CA127" s="480">
        <f t="shared" si="144"/>
        <v>0</v>
      </c>
      <c r="CB127" s="906"/>
      <c r="CC127" s="480">
        <f t="shared" si="145"/>
        <v>0</v>
      </c>
      <c r="CD127" s="906"/>
      <c r="CE127" s="480">
        <f t="shared" si="146"/>
        <v>0</v>
      </c>
      <c r="CF127" s="906"/>
      <c r="CG127" s="480">
        <f t="shared" si="147"/>
        <v>0</v>
      </c>
      <c r="CH127" s="906"/>
      <c r="CI127" s="480">
        <f t="shared" si="148"/>
        <v>0</v>
      </c>
      <c r="CJ127" s="906"/>
      <c r="CK127" s="480">
        <f t="shared" si="149"/>
        <v>0</v>
      </c>
      <c r="CL127" s="906"/>
      <c r="CM127" s="480">
        <f t="shared" si="150"/>
        <v>0</v>
      </c>
      <c r="CN127" s="906"/>
      <c r="CO127" s="480">
        <f t="shared" si="151"/>
        <v>0</v>
      </c>
      <c r="CP127" s="907"/>
      <c r="CQ127" s="480">
        <f t="shared" si="152"/>
        <v>0</v>
      </c>
      <c r="CR127" s="215"/>
      <c r="CS127" s="1">
        <f t="shared" si="153"/>
        <v>0</v>
      </c>
      <c r="CT127" s="1">
        <f t="shared" si="154"/>
        <v>0</v>
      </c>
      <c r="CU127" s="1">
        <f t="shared" si="155"/>
        <v>0</v>
      </c>
      <c r="CV127" s="1">
        <f t="shared" si="156"/>
        <v>0</v>
      </c>
      <c r="CW127" s="673">
        <f t="shared" si="157"/>
        <v>0</v>
      </c>
      <c r="CX127" s="1">
        <f t="shared" si="158"/>
        <v>0</v>
      </c>
      <c r="CY127" s="1">
        <f t="shared" si="159"/>
        <v>0</v>
      </c>
      <c r="CZ127" s="1">
        <f t="shared" si="160"/>
        <v>0</v>
      </c>
      <c r="DB127" s="1">
        <f t="shared" si="161"/>
        <v>0</v>
      </c>
      <c r="DC127" s="1">
        <f t="shared" si="162"/>
        <v>0</v>
      </c>
      <c r="DE127" s="1">
        <f t="shared" si="163"/>
        <v>0</v>
      </c>
      <c r="DF127" s="1">
        <f t="shared" si="164"/>
        <v>0</v>
      </c>
      <c r="DG127" s="1">
        <f t="shared" si="165"/>
        <v>0</v>
      </c>
      <c r="DH127" s="1">
        <f t="shared" si="166"/>
        <v>0</v>
      </c>
      <c r="DI127" s="1">
        <f t="shared" si="167"/>
        <v>0</v>
      </c>
      <c r="DJ127" s="1">
        <f t="shared" si="168"/>
        <v>0</v>
      </c>
      <c r="DK127" s="1">
        <f t="shared" si="169"/>
        <v>0</v>
      </c>
      <c r="DL127" s="1">
        <f t="shared" si="170"/>
        <v>0</v>
      </c>
      <c r="DM127" s="1">
        <f t="shared" si="171"/>
        <v>0</v>
      </c>
      <c r="DN127" s="1">
        <f t="shared" si="172"/>
        <v>0</v>
      </c>
      <c r="DO127" s="1">
        <f t="shared" si="173"/>
        <v>0</v>
      </c>
      <c r="DP127" s="1">
        <f t="shared" si="174"/>
        <v>0</v>
      </c>
      <c r="DQ127" s="1">
        <f t="shared" si="175"/>
        <v>0</v>
      </c>
      <c r="DR127" s="1">
        <f t="shared" si="176"/>
        <v>0</v>
      </c>
      <c r="DS127" s="1">
        <f t="shared" si="177"/>
        <v>0</v>
      </c>
    </row>
    <row r="128" spans="1:123" s="1" customFormat="1" ht="65.25" customHeight="1" x14ac:dyDescent="0.2">
      <c r="A128" s="1586"/>
      <c r="B128" s="192"/>
      <c r="C128" s="127"/>
      <c r="D128" s="1261" t="s">
        <v>344</v>
      </c>
      <c r="E128" s="689"/>
      <c r="F128" s="776"/>
      <c r="G128" s="690" t="s">
        <v>569</v>
      </c>
      <c r="H128" s="667" t="s">
        <v>132</v>
      </c>
      <c r="I128" s="1282" t="s">
        <v>577</v>
      </c>
      <c r="J128" s="1294">
        <v>3</v>
      </c>
      <c r="K128" s="1294">
        <v>0</v>
      </c>
      <c r="L128" s="667" t="s">
        <v>876</v>
      </c>
      <c r="M128" s="693">
        <v>355.38090000000005</v>
      </c>
      <c r="N128" s="946"/>
      <c r="O128" s="946"/>
      <c r="P128" s="946"/>
      <c r="Q128" s="946"/>
      <c r="R128" s="946"/>
      <c r="S128" s="946"/>
      <c r="T128" s="946"/>
      <c r="U128" s="946"/>
      <c r="V128" s="979"/>
      <c r="W128" s="977"/>
      <c r="X128" s="977"/>
      <c r="Y128" s="977"/>
      <c r="Z128" s="977"/>
      <c r="AA128" s="976"/>
      <c r="AB128" s="1217"/>
      <c r="AC128" s="950"/>
      <c r="AD128" s="1010"/>
      <c r="AE128" s="1208"/>
      <c r="AF128" s="683">
        <f t="shared" si="131"/>
        <v>0</v>
      </c>
      <c r="AG128" s="677" t="str">
        <f t="shared" si="208"/>
        <v>No</v>
      </c>
      <c r="AH128" s="696" t="str">
        <f t="shared" si="132"/>
        <v>No</v>
      </c>
      <c r="AI128" s="678" t="str">
        <f t="shared" si="209"/>
        <v>No</v>
      </c>
      <c r="AK128" s="291">
        <f t="shared" si="133"/>
        <v>1.5</v>
      </c>
      <c r="AL128" s="292">
        <f t="shared" si="134"/>
        <v>0</v>
      </c>
      <c r="AM128" s="36"/>
      <c r="AN128" s="36"/>
      <c r="AO128" s="471">
        <v>2.6</v>
      </c>
      <c r="AP128" s="445">
        <f t="shared" si="135"/>
        <v>0</v>
      </c>
      <c r="AQ128" s="498"/>
      <c r="AR128" s="215">
        <f t="shared" si="210"/>
        <v>0</v>
      </c>
      <c r="AS128" s="215">
        <f t="shared" si="211"/>
        <v>0</v>
      </c>
      <c r="AT128" s="215">
        <f t="shared" si="212"/>
        <v>0</v>
      </c>
      <c r="AU128" s="215">
        <f t="shared" si="213"/>
        <v>0</v>
      </c>
      <c r="AV128" s="215">
        <f t="shared" si="214"/>
        <v>0</v>
      </c>
      <c r="AW128" s="215">
        <f t="shared" si="215"/>
        <v>0</v>
      </c>
      <c r="AX128" s="215">
        <f t="shared" si="223"/>
        <v>0</v>
      </c>
      <c r="AY128" s="215">
        <f t="shared" si="216"/>
        <v>0</v>
      </c>
      <c r="AZ128" s="215">
        <f t="shared" si="217"/>
        <v>0</v>
      </c>
      <c r="BA128" s="215">
        <f t="shared" si="218"/>
        <v>0</v>
      </c>
      <c r="BB128" s="215">
        <f t="shared" si="219"/>
        <v>0</v>
      </c>
      <c r="BC128" s="215">
        <f t="shared" si="220"/>
        <v>0</v>
      </c>
      <c r="BD128" s="215">
        <f t="shared" si="221"/>
        <v>0</v>
      </c>
      <c r="BE128" s="215">
        <f t="shared" si="222"/>
        <v>0</v>
      </c>
      <c r="BF128" s="215">
        <f t="shared" si="112"/>
        <v>0</v>
      </c>
      <c r="BG128" s="215">
        <f t="shared" si="113"/>
        <v>0</v>
      </c>
      <c r="BH128" s="215">
        <f t="shared" si="114"/>
        <v>0</v>
      </c>
      <c r="BI128" s="215">
        <f t="shared" si="115"/>
        <v>0</v>
      </c>
      <c r="BJ128" s="448">
        <v>1.5</v>
      </c>
      <c r="BK128" s="1224">
        <f t="shared" si="136"/>
        <v>0</v>
      </c>
      <c r="BL128" s="897">
        <v>12</v>
      </c>
      <c r="BM128" s="480">
        <f t="shared" si="137"/>
        <v>0</v>
      </c>
      <c r="BN128" s="897"/>
      <c r="BO128" s="480">
        <f t="shared" si="138"/>
        <v>0</v>
      </c>
      <c r="BP128" s="897"/>
      <c r="BQ128" s="480">
        <f t="shared" si="139"/>
        <v>0</v>
      </c>
      <c r="BR128" s="897"/>
      <c r="BS128" s="480">
        <f t="shared" si="140"/>
        <v>0</v>
      </c>
      <c r="BT128" s="897"/>
      <c r="BU128" s="480">
        <f t="shared" si="141"/>
        <v>0</v>
      </c>
      <c r="BV128" s="908"/>
      <c r="BW128" s="480">
        <f t="shared" si="142"/>
        <v>0</v>
      </c>
      <c r="BX128" s="906"/>
      <c r="BY128" s="480">
        <f t="shared" si="143"/>
        <v>0</v>
      </c>
      <c r="BZ128" s="906"/>
      <c r="CA128" s="480">
        <f t="shared" si="144"/>
        <v>0</v>
      </c>
      <c r="CB128" s="906"/>
      <c r="CC128" s="480">
        <f t="shared" si="145"/>
        <v>0</v>
      </c>
      <c r="CD128" s="906"/>
      <c r="CE128" s="480">
        <f t="shared" si="146"/>
        <v>0</v>
      </c>
      <c r="CF128" s="906"/>
      <c r="CG128" s="480">
        <f t="shared" si="147"/>
        <v>0</v>
      </c>
      <c r="CH128" s="906"/>
      <c r="CI128" s="480">
        <f t="shared" si="148"/>
        <v>0</v>
      </c>
      <c r="CJ128" s="906"/>
      <c r="CK128" s="480">
        <f t="shared" si="149"/>
        <v>0</v>
      </c>
      <c r="CL128" s="906"/>
      <c r="CM128" s="480">
        <f t="shared" si="150"/>
        <v>0</v>
      </c>
      <c r="CN128" s="906"/>
      <c r="CO128" s="480">
        <f t="shared" si="151"/>
        <v>0</v>
      </c>
      <c r="CP128" s="907"/>
      <c r="CQ128" s="480">
        <f t="shared" si="152"/>
        <v>0</v>
      </c>
      <c r="CR128" s="215"/>
      <c r="CS128" s="1">
        <f t="shared" si="153"/>
        <v>0</v>
      </c>
      <c r="CT128" s="1">
        <f t="shared" si="154"/>
        <v>0</v>
      </c>
      <c r="CU128" s="1">
        <f t="shared" si="155"/>
        <v>0</v>
      </c>
      <c r="CV128" s="1">
        <f t="shared" si="156"/>
        <v>0</v>
      </c>
      <c r="CW128" s="673">
        <f t="shared" si="157"/>
        <v>0</v>
      </c>
      <c r="CX128" s="1">
        <f t="shared" si="158"/>
        <v>0</v>
      </c>
      <c r="CY128" s="1">
        <f t="shared" si="159"/>
        <v>0</v>
      </c>
      <c r="CZ128" s="1">
        <f t="shared" si="160"/>
        <v>0</v>
      </c>
      <c r="DB128" s="1">
        <f t="shared" si="161"/>
        <v>0</v>
      </c>
      <c r="DC128" s="1">
        <f t="shared" si="162"/>
        <v>0</v>
      </c>
      <c r="DE128" s="1">
        <f t="shared" si="163"/>
        <v>0</v>
      </c>
      <c r="DF128" s="1">
        <f t="shared" si="164"/>
        <v>0</v>
      </c>
      <c r="DG128" s="1">
        <f t="shared" si="165"/>
        <v>0</v>
      </c>
      <c r="DH128" s="1">
        <f t="shared" si="166"/>
        <v>0</v>
      </c>
      <c r="DI128" s="1">
        <f t="shared" si="167"/>
        <v>0</v>
      </c>
      <c r="DJ128" s="1">
        <f t="shared" si="168"/>
        <v>0</v>
      </c>
      <c r="DK128" s="1">
        <f t="shared" si="169"/>
        <v>0</v>
      </c>
      <c r="DL128" s="1">
        <f t="shared" si="170"/>
        <v>0</v>
      </c>
      <c r="DM128" s="1">
        <f t="shared" si="171"/>
        <v>0</v>
      </c>
      <c r="DN128" s="1">
        <f t="shared" si="172"/>
        <v>0</v>
      </c>
      <c r="DO128" s="1">
        <f t="shared" si="173"/>
        <v>0</v>
      </c>
      <c r="DP128" s="1">
        <f t="shared" si="174"/>
        <v>0</v>
      </c>
      <c r="DQ128" s="1">
        <f t="shared" si="175"/>
        <v>0</v>
      </c>
      <c r="DR128" s="1">
        <f t="shared" si="176"/>
        <v>0</v>
      </c>
      <c r="DS128" s="1">
        <f t="shared" si="177"/>
        <v>0</v>
      </c>
    </row>
    <row r="129" spans="1:123" s="36" customFormat="1" ht="30.75" customHeight="1" x14ac:dyDescent="0.2">
      <c r="A129" s="1"/>
      <c r="B129" s="194"/>
      <c r="C129" s="7"/>
      <c r="D129" s="1164"/>
      <c r="E129" s="517"/>
      <c r="F129" s="777"/>
      <c r="G129" s="310"/>
      <c r="H129" s="7"/>
      <c r="I129" s="871"/>
      <c r="J129" s="1300"/>
      <c r="K129" s="1300"/>
      <c r="L129" s="885" t="s">
        <v>1120</v>
      </c>
      <c r="N129" s="989"/>
      <c r="O129" s="444"/>
      <c r="P129" s="444"/>
      <c r="Q129" s="444"/>
      <c r="R129" s="444"/>
      <c r="S129" s="444"/>
      <c r="T129" s="444"/>
      <c r="U129" s="444"/>
      <c r="V129" s="444"/>
      <c r="W129" s="444"/>
      <c r="X129" s="444"/>
      <c r="Y129" s="444"/>
      <c r="Z129" s="444"/>
      <c r="AA129" s="444"/>
      <c r="AB129" s="1394"/>
      <c r="AC129" s="1395"/>
      <c r="AD129" s="1396"/>
      <c r="AE129" s="1396"/>
      <c r="AF129" s="151"/>
      <c r="AG129" s="7"/>
      <c r="AH129" s="312"/>
      <c r="AI129" s="411"/>
      <c r="AJ129" s="1"/>
      <c r="AK129" s="291">
        <f t="shared" si="133"/>
        <v>0</v>
      </c>
      <c r="AL129" s="292">
        <f t="shared" si="134"/>
        <v>0</v>
      </c>
      <c r="AO129" s="474"/>
      <c r="AP129" s="445">
        <f t="shared" si="135"/>
        <v>0</v>
      </c>
      <c r="AQ129" s="498"/>
      <c r="AR129" s="215"/>
      <c r="AS129" s="215"/>
      <c r="AT129" s="215"/>
      <c r="AU129" s="215"/>
      <c r="AV129" s="215"/>
      <c r="AW129" s="215"/>
      <c r="AX129" s="215">
        <f t="shared" si="223"/>
        <v>0</v>
      </c>
      <c r="AY129" s="215"/>
      <c r="AZ129" s="215"/>
      <c r="BA129" s="215"/>
      <c r="BB129" s="215"/>
      <c r="BC129" s="215"/>
      <c r="BD129" s="215"/>
      <c r="BE129" s="215"/>
      <c r="BF129" s="215">
        <f t="shared" ref="BF129:BF192" si="224">AB129*$J129</f>
        <v>0</v>
      </c>
      <c r="BG129" s="215">
        <f t="shared" ref="BG129:BG192" si="225">AC129*$J129</f>
        <v>0</v>
      </c>
      <c r="BH129" s="215">
        <f t="shared" ref="BH129:BH192" si="226">AD129*$J129</f>
        <v>0</v>
      </c>
      <c r="BI129" s="215">
        <f t="shared" ref="BI129:BI192" si="227">AE129*$J129</f>
        <v>0</v>
      </c>
      <c r="BJ129" s="448"/>
      <c r="BK129" s="1224">
        <f t="shared" si="136"/>
        <v>0</v>
      </c>
      <c r="BL129" s="900"/>
      <c r="BM129" s="480">
        <f t="shared" si="137"/>
        <v>0</v>
      </c>
      <c r="BN129" s="900"/>
      <c r="BO129" s="480">
        <f t="shared" si="138"/>
        <v>0</v>
      </c>
      <c r="BP129" s="900"/>
      <c r="BQ129" s="480">
        <f t="shared" si="139"/>
        <v>0</v>
      </c>
      <c r="BR129" s="900"/>
      <c r="BS129" s="480">
        <f t="shared" si="140"/>
        <v>0</v>
      </c>
      <c r="BT129" s="900"/>
      <c r="BU129" s="480">
        <f t="shared" si="141"/>
        <v>0</v>
      </c>
      <c r="BV129" s="909"/>
      <c r="BW129" s="480">
        <f t="shared" si="142"/>
        <v>0</v>
      </c>
      <c r="BX129" s="906"/>
      <c r="BY129" s="480">
        <f t="shared" si="143"/>
        <v>0</v>
      </c>
      <c r="BZ129" s="906"/>
      <c r="CA129" s="480">
        <f t="shared" si="144"/>
        <v>0</v>
      </c>
      <c r="CB129" s="906"/>
      <c r="CC129" s="480">
        <f t="shared" si="145"/>
        <v>0</v>
      </c>
      <c r="CD129" s="906"/>
      <c r="CE129" s="480">
        <f t="shared" si="146"/>
        <v>0</v>
      </c>
      <c r="CF129" s="906"/>
      <c r="CG129" s="480">
        <f t="shared" si="147"/>
        <v>0</v>
      </c>
      <c r="CH129" s="906"/>
      <c r="CI129" s="480">
        <f t="shared" si="148"/>
        <v>0</v>
      </c>
      <c r="CJ129" s="906"/>
      <c r="CK129" s="480">
        <f t="shared" si="149"/>
        <v>0</v>
      </c>
      <c r="CL129" s="906"/>
      <c r="CM129" s="480">
        <f t="shared" si="150"/>
        <v>0</v>
      </c>
      <c r="CN129" s="906"/>
      <c r="CO129" s="480">
        <f t="shared" si="151"/>
        <v>0</v>
      </c>
      <c r="CP129" s="907"/>
      <c r="CQ129" s="480">
        <f t="shared" si="152"/>
        <v>0</v>
      </c>
      <c r="CR129" s="215"/>
      <c r="CS129" s="1">
        <f t="shared" si="153"/>
        <v>0</v>
      </c>
      <c r="CT129" s="1">
        <f t="shared" si="154"/>
        <v>0</v>
      </c>
      <c r="CU129" s="1">
        <f t="shared" si="155"/>
        <v>0</v>
      </c>
      <c r="CV129" s="1">
        <f t="shared" si="156"/>
        <v>0</v>
      </c>
      <c r="CW129" s="673">
        <f t="shared" si="157"/>
        <v>0</v>
      </c>
      <c r="CX129" s="1">
        <f t="shared" si="158"/>
        <v>0</v>
      </c>
      <c r="CY129" s="1">
        <f t="shared" si="159"/>
        <v>0</v>
      </c>
      <c r="CZ129" s="1">
        <f t="shared" si="160"/>
        <v>0</v>
      </c>
      <c r="DA129" s="1"/>
      <c r="DB129" s="1">
        <f t="shared" si="161"/>
        <v>0</v>
      </c>
      <c r="DC129" s="1">
        <f t="shared" si="162"/>
        <v>0</v>
      </c>
      <c r="DD129" s="1"/>
      <c r="DE129" s="1">
        <f t="shared" si="163"/>
        <v>0</v>
      </c>
      <c r="DF129" s="1">
        <f t="shared" si="164"/>
        <v>0</v>
      </c>
      <c r="DG129" s="1">
        <f t="shared" si="165"/>
        <v>0</v>
      </c>
      <c r="DH129" s="1">
        <f t="shared" si="166"/>
        <v>0</v>
      </c>
      <c r="DI129" s="1">
        <f t="shared" si="167"/>
        <v>0</v>
      </c>
      <c r="DJ129" s="1">
        <f t="shared" si="168"/>
        <v>0</v>
      </c>
      <c r="DK129" s="1">
        <f t="shared" si="169"/>
        <v>0</v>
      </c>
      <c r="DL129" s="1">
        <f t="shared" si="170"/>
        <v>0</v>
      </c>
      <c r="DM129" s="1">
        <f t="shared" si="171"/>
        <v>0</v>
      </c>
      <c r="DN129" s="1">
        <f t="shared" si="172"/>
        <v>0</v>
      </c>
      <c r="DO129" s="1">
        <f t="shared" si="173"/>
        <v>0</v>
      </c>
      <c r="DP129" s="1">
        <f t="shared" si="174"/>
        <v>0</v>
      </c>
      <c r="DQ129" s="1">
        <f t="shared" si="175"/>
        <v>0</v>
      </c>
      <c r="DR129" s="1">
        <f t="shared" si="176"/>
        <v>0</v>
      </c>
      <c r="DS129" s="1">
        <f t="shared" si="177"/>
        <v>0</v>
      </c>
    </row>
    <row r="130" spans="1:123" s="1" customFormat="1" ht="65.25" customHeight="1" x14ac:dyDescent="0.2">
      <c r="A130" s="1566" t="s">
        <v>186</v>
      </c>
      <c r="B130" s="202"/>
      <c r="C130" s="139"/>
      <c r="D130" s="1262" t="s">
        <v>352</v>
      </c>
      <c r="E130" s="684"/>
      <c r="F130" s="738"/>
      <c r="G130" s="685" t="s">
        <v>839</v>
      </c>
      <c r="H130" s="686" t="s">
        <v>502</v>
      </c>
      <c r="I130" s="1284" t="s">
        <v>536</v>
      </c>
      <c r="J130" s="1296">
        <v>1</v>
      </c>
      <c r="K130" s="1296">
        <v>0</v>
      </c>
      <c r="L130" s="685" t="s">
        <v>876</v>
      </c>
      <c r="M130" s="691">
        <v>401.23650000000004</v>
      </c>
      <c r="N130" s="946"/>
      <c r="O130" s="946"/>
      <c r="P130" s="946"/>
      <c r="Q130" s="946"/>
      <c r="R130" s="946"/>
      <c r="S130" s="946"/>
      <c r="T130" s="946"/>
      <c r="U130" s="946"/>
      <c r="V130" s="979"/>
      <c r="W130" s="977"/>
      <c r="X130" s="977"/>
      <c r="Y130" s="977"/>
      <c r="Z130" s="977"/>
      <c r="AA130" s="976"/>
      <c r="AB130" s="1217"/>
      <c r="AC130" s="950"/>
      <c r="AD130" s="1010"/>
      <c r="AE130" s="1208"/>
      <c r="AF130" s="683">
        <f t="shared" si="131"/>
        <v>0</v>
      </c>
      <c r="AG130" s="687" t="str">
        <f t="shared" ref="AG130:AG137" si="228">IF(B130="New","Yes","No")</f>
        <v>No</v>
      </c>
      <c r="AH130" s="699" t="str">
        <f t="shared" si="132"/>
        <v>No</v>
      </c>
      <c r="AI130" s="678" t="str">
        <f t="shared" ref="AI130:AI137" si="229">IF(F130="P24 cat.","Yes","No")</f>
        <v>No</v>
      </c>
      <c r="AK130" s="291">
        <f t="shared" si="133"/>
        <v>5</v>
      </c>
      <c r="AL130" s="292">
        <f t="shared" si="134"/>
        <v>0</v>
      </c>
      <c r="AM130" s="36"/>
      <c r="AN130" s="36"/>
      <c r="AO130" s="471">
        <v>18.5</v>
      </c>
      <c r="AP130" s="445">
        <f t="shared" si="135"/>
        <v>0</v>
      </c>
      <c r="AQ130" s="498"/>
      <c r="AR130" s="215">
        <f t="shared" ref="AR130:AR137" si="230">N130*J130</f>
        <v>0</v>
      </c>
      <c r="AS130" s="215">
        <f t="shared" ref="AS130:AS137" si="231">O130*J130</f>
        <v>0</v>
      </c>
      <c r="AT130" s="215">
        <f t="shared" ref="AT130:AT137" si="232">P130*J130</f>
        <v>0</v>
      </c>
      <c r="AU130" s="215">
        <f t="shared" ref="AU130:AU137" si="233">Q130*J130</f>
        <v>0</v>
      </c>
      <c r="AV130" s="215">
        <f t="shared" ref="AV130:AV137" si="234">R130*J130</f>
        <v>0</v>
      </c>
      <c r="AW130" s="215">
        <f t="shared" ref="AW130:AW137" si="235">S130*J130</f>
        <v>0</v>
      </c>
      <c r="AX130" s="215">
        <f t="shared" si="223"/>
        <v>0</v>
      </c>
      <c r="AY130" s="215">
        <f t="shared" ref="AY130:AY137" si="236">U130*J130</f>
        <v>0</v>
      </c>
      <c r="AZ130" s="215">
        <f t="shared" ref="AZ130:AZ137" si="237">J130*V130</f>
        <v>0</v>
      </c>
      <c r="BA130" s="215">
        <f t="shared" ref="BA130:BA137" si="238">W130*J130</f>
        <v>0</v>
      </c>
      <c r="BB130" s="215">
        <f t="shared" ref="BB130:BB137" si="239">X130*J130</f>
        <v>0</v>
      </c>
      <c r="BC130" s="215">
        <f t="shared" ref="BC130:BC137" si="240">Y130*J130</f>
        <v>0</v>
      </c>
      <c r="BD130" s="215">
        <f t="shared" ref="BD130:BD137" si="241">Z130*J130</f>
        <v>0</v>
      </c>
      <c r="BE130" s="215">
        <f t="shared" ref="BE130:BE137" si="242">AA130*J130</f>
        <v>0</v>
      </c>
      <c r="BF130" s="215">
        <f t="shared" si="224"/>
        <v>0</v>
      </c>
      <c r="BG130" s="215">
        <f t="shared" si="225"/>
        <v>0</v>
      </c>
      <c r="BH130" s="215">
        <f t="shared" si="226"/>
        <v>0</v>
      </c>
      <c r="BI130" s="215">
        <f t="shared" si="227"/>
        <v>0</v>
      </c>
      <c r="BJ130" s="448">
        <v>5</v>
      </c>
      <c r="BK130" s="1224">
        <f t="shared" si="136"/>
        <v>0</v>
      </c>
      <c r="BL130" s="897">
        <v>12</v>
      </c>
      <c r="BM130" s="480">
        <f t="shared" si="137"/>
        <v>0</v>
      </c>
      <c r="BN130" s="897"/>
      <c r="BO130" s="480">
        <f t="shared" si="138"/>
        <v>0</v>
      </c>
      <c r="BP130" s="897"/>
      <c r="BQ130" s="480">
        <f t="shared" si="139"/>
        <v>0</v>
      </c>
      <c r="BR130" s="897"/>
      <c r="BS130" s="480">
        <f t="shared" si="140"/>
        <v>0</v>
      </c>
      <c r="BT130" s="897"/>
      <c r="BU130" s="480">
        <f t="shared" si="141"/>
        <v>0</v>
      </c>
      <c r="BV130" s="908"/>
      <c r="BW130" s="480">
        <f t="shared" si="142"/>
        <v>0</v>
      </c>
      <c r="BX130" s="906"/>
      <c r="BY130" s="480">
        <f t="shared" si="143"/>
        <v>0</v>
      </c>
      <c r="BZ130" s="906"/>
      <c r="CA130" s="480">
        <f t="shared" si="144"/>
        <v>0</v>
      </c>
      <c r="CB130" s="906"/>
      <c r="CC130" s="480">
        <f t="shared" si="145"/>
        <v>0</v>
      </c>
      <c r="CD130" s="906"/>
      <c r="CE130" s="480">
        <f t="shared" si="146"/>
        <v>0</v>
      </c>
      <c r="CF130" s="906"/>
      <c r="CG130" s="480">
        <f t="shared" si="147"/>
        <v>0</v>
      </c>
      <c r="CH130" s="906"/>
      <c r="CI130" s="480">
        <f t="shared" si="148"/>
        <v>0</v>
      </c>
      <c r="CJ130" s="906"/>
      <c r="CK130" s="480">
        <f t="shared" si="149"/>
        <v>0</v>
      </c>
      <c r="CL130" s="906"/>
      <c r="CM130" s="480">
        <f t="shared" si="150"/>
        <v>0</v>
      </c>
      <c r="CN130" s="906"/>
      <c r="CO130" s="480">
        <f t="shared" si="151"/>
        <v>0</v>
      </c>
      <c r="CP130" s="907"/>
      <c r="CQ130" s="480">
        <f t="shared" si="152"/>
        <v>0</v>
      </c>
      <c r="CR130" s="215"/>
      <c r="CS130" s="1">
        <f t="shared" si="153"/>
        <v>0</v>
      </c>
      <c r="CT130" s="1">
        <f t="shared" si="154"/>
        <v>0</v>
      </c>
      <c r="CU130" s="1">
        <f t="shared" si="155"/>
        <v>0</v>
      </c>
      <c r="CV130" s="1">
        <f t="shared" si="156"/>
        <v>0</v>
      </c>
      <c r="CW130" s="673">
        <f t="shared" si="157"/>
        <v>0</v>
      </c>
      <c r="CX130" s="1">
        <f t="shared" si="158"/>
        <v>0</v>
      </c>
      <c r="CY130" s="1">
        <f t="shared" si="159"/>
        <v>0</v>
      </c>
      <c r="CZ130" s="1">
        <f t="shared" si="160"/>
        <v>0</v>
      </c>
      <c r="DB130" s="1">
        <f t="shared" si="161"/>
        <v>0</v>
      </c>
      <c r="DC130" s="1">
        <f t="shared" si="162"/>
        <v>0</v>
      </c>
      <c r="DE130" s="1">
        <f t="shared" si="163"/>
        <v>0</v>
      </c>
      <c r="DF130" s="1">
        <f t="shared" si="164"/>
        <v>0</v>
      </c>
      <c r="DG130" s="1">
        <f t="shared" si="165"/>
        <v>0</v>
      </c>
      <c r="DH130" s="1">
        <f t="shared" si="166"/>
        <v>0</v>
      </c>
      <c r="DI130" s="1">
        <f t="shared" si="167"/>
        <v>0</v>
      </c>
      <c r="DJ130" s="1">
        <f t="shared" si="168"/>
        <v>0</v>
      </c>
      <c r="DK130" s="1">
        <f t="shared" si="169"/>
        <v>0</v>
      </c>
      <c r="DL130" s="1">
        <f t="shared" si="170"/>
        <v>0</v>
      </c>
      <c r="DM130" s="1">
        <f t="shared" si="171"/>
        <v>0</v>
      </c>
      <c r="DN130" s="1">
        <f t="shared" si="172"/>
        <v>0</v>
      </c>
      <c r="DO130" s="1">
        <f t="shared" si="173"/>
        <v>0</v>
      </c>
      <c r="DP130" s="1">
        <f t="shared" si="174"/>
        <v>0</v>
      </c>
      <c r="DQ130" s="1">
        <f t="shared" si="175"/>
        <v>0</v>
      </c>
      <c r="DR130" s="1">
        <f t="shared" si="176"/>
        <v>0</v>
      </c>
      <c r="DS130" s="1">
        <f t="shared" si="177"/>
        <v>0</v>
      </c>
    </row>
    <row r="131" spans="1:123" s="1" customFormat="1" ht="65.25" customHeight="1" x14ac:dyDescent="0.2">
      <c r="A131" s="1567"/>
      <c r="B131" s="198"/>
      <c r="D131" s="1164" t="s">
        <v>770</v>
      </c>
      <c r="E131" s="512"/>
      <c r="F131" s="737"/>
      <c r="G131" s="123" t="s">
        <v>1</v>
      </c>
      <c r="H131" s="1" t="s">
        <v>857</v>
      </c>
      <c r="I131" s="871" t="s">
        <v>669</v>
      </c>
      <c r="J131" s="1297">
        <v>7</v>
      </c>
      <c r="K131" s="1297">
        <v>0</v>
      </c>
      <c r="L131" s="99" t="s">
        <v>877</v>
      </c>
      <c r="M131" s="650">
        <v>561.73109999999997</v>
      </c>
      <c r="N131" s="947"/>
      <c r="O131" s="947"/>
      <c r="P131" s="947"/>
      <c r="Q131" s="947"/>
      <c r="R131" s="947"/>
      <c r="S131" s="947"/>
      <c r="T131" s="947"/>
      <c r="U131" s="947"/>
      <c r="V131" s="974"/>
      <c r="W131" s="948"/>
      <c r="X131" s="948"/>
      <c r="Y131" s="948"/>
      <c r="Z131" s="948"/>
      <c r="AA131" s="973"/>
      <c r="AB131" s="1216"/>
      <c r="AC131" s="951"/>
      <c r="AD131" s="1199"/>
      <c r="AE131" s="1210"/>
      <c r="AF131" s="125">
        <f t="shared" ref="AF131:AF194" si="243">SUM(N131:AE131)*M131</f>
        <v>0</v>
      </c>
      <c r="AG131" s="145" t="str">
        <f t="shared" si="228"/>
        <v>No</v>
      </c>
      <c r="AH131" s="191" t="str">
        <f t="shared" ref="AH131:AH194" si="244">IF(SUM(N131:AE131)&gt;0,"Yes","No")</f>
        <v>No</v>
      </c>
      <c r="AI131" s="126" t="str">
        <f t="shared" si="229"/>
        <v>No</v>
      </c>
      <c r="AK131" s="291">
        <f t="shared" ref="AK131:AK194" si="245">BJ131</f>
        <v>5</v>
      </c>
      <c r="AL131" s="292">
        <f t="shared" ref="AL131:AL194" si="246">SUM(N131:AE131)*AK131</f>
        <v>0</v>
      </c>
      <c r="AM131" s="36"/>
      <c r="AN131" s="36"/>
      <c r="AO131" s="471">
        <v>10</v>
      </c>
      <c r="AP131" s="445">
        <f t="shared" ref="AP131:AP194" si="247">SUM(N131:AE131)*AO131</f>
        <v>0</v>
      </c>
      <c r="AQ131" s="498"/>
      <c r="AR131" s="215">
        <f t="shared" si="230"/>
        <v>0</v>
      </c>
      <c r="AS131" s="215">
        <f t="shared" si="231"/>
        <v>0</v>
      </c>
      <c r="AT131" s="215">
        <f t="shared" si="232"/>
        <v>0</v>
      </c>
      <c r="AU131" s="215">
        <f t="shared" si="233"/>
        <v>0</v>
      </c>
      <c r="AV131" s="215">
        <f t="shared" si="234"/>
        <v>0</v>
      </c>
      <c r="AW131" s="215">
        <f t="shared" si="235"/>
        <v>0</v>
      </c>
      <c r="AX131" s="215">
        <f t="shared" si="223"/>
        <v>0</v>
      </c>
      <c r="AY131" s="215">
        <f t="shared" si="236"/>
        <v>0</v>
      </c>
      <c r="AZ131" s="215">
        <f t="shared" si="237"/>
        <v>0</v>
      </c>
      <c r="BA131" s="215">
        <f t="shared" si="238"/>
        <v>0</v>
      </c>
      <c r="BB131" s="215">
        <f t="shared" si="239"/>
        <v>0</v>
      </c>
      <c r="BC131" s="215">
        <f t="shared" si="240"/>
        <v>0</v>
      </c>
      <c r="BD131" s="215">
        <f t="shared" si="241"/>
        <v>0</v>
      </c>
      <c r="BE131" s="215">
        <f t="shared" si="242"/>
        <v>0</v>
      </c>
      <c r="BF131" s="215">
        <f t="shared" si="224"/>
        <v>0</v>
      </c>
      <c r="BG131" s="215">
        <f t="shared" si="225"/>
        <v>0</v>
      </c>
      <c r="BH131" s="215">
        <f t="shared" si="226"/>
        <v>0</v>
      </c>
      <c r="BI131" s="215">
        <f t="shared" si="227"/>
        <v>0</v>
      </c>
      <c r="BJ131" s="448">
        <v>5</v>
      </c>
      <c r="BK131" s="1224">
        <f t="shared" ref="BK131:BK194" si="248">SUM(BM131+BO131+BQ131+BS131+BU131)</f>
        <v>0</v>
      </c>
      <c r="BL131" s="897">
        <v>28</v>
      </c>
      <c r="BM131" s="480">
        <f t="shared" ref="BM131:BM194" si="249">SUM(N131:AE131)*BL131</f>
        <v>0</v>
      </c>
      <c r="BN131" s="897"/>
      <c r="BO131" s="480">
        <f t="shared" ref="BO131:BO194" si="250">SUM(N131:AE131)*BN131</f>
        <v>0</v>
      </c>
      <c r="BP131" s="897"/>
      <c r="BQ131" s="480">
        <f t="shared" ref="BQ131:BQ194" si="251">SUM(N131:AE131)*BP131</f>
        <v>0</v>
      </c>
      <c r="BR131" s="897"/>
      <c r="BS131" s="480">
        <f t="shared" ref="BS131:BS194" si="252">SUM(N131:AE131)*BR131</f>
        <v>0</v>
      </c>
      <c r="BT131" s="897"/>
      <c r="BU131" s="480">
        <f t="shared" ref="BU131:BU194" si="253">SUM(N131:AE131)*BT131</f>
        <v>0</v>
      </c>
      <c r="BV131" s="908">
        <v>5</v>
      </c>
      <c r="BW131" s="480">
        <f t="shared" ref="BW131:BW194" si="254">SUM(N131:AE131)*BV131</f>
        <v>0</v>
      </c>
      <c r="BX131" s="906"/>
      <c r="BY131" s="480">
        <f t="shared" ref="BY131:BY194" si="255">SUM(N131:AE131)*BX131</f>
        <v>0</v>
      </c>
      <c r="BZ131" s="906"/>
      <c r="CA131" s="480">
        <f t="shared" ref="CA131:CA194" si="256">SUM(N131:AE131)*BZ131</f>
        <v>0</v>
      </c>
      <c r="CB131" s="906"/>
      <c r="CC131" s="480">
        <f t="shared" ref="CC131:CC194" si="257">SUM(N131:AE131)*CB131</f>
        <v>0</v>
      </c>
      <c r="CD131" s="906"/>
      <c r="CE131" s="480">
        <f t="shared" ref="CE131:CE194" si="258">SUM(N131:AE131)*CD131</f>
        <v>0</v>
      </c>
      <c r="CF131" s="906"/>
      <c r="CG131" s="480">
        <f t="shared" ref="CG131:CG194" si="259">SUM(N131:AE131)*CF131</f>
        <v>0</v>
      </c>
      <c r="CH131" s="906"/>
      <c r="CI131" s="480">
        <f t="shared" ref="CI131:CI194" si="260">SUM(N131:AE131)*CH131</f>
        <v>0</v>
      </c>
      <c r="CJ131" s="906"/>
      <c r="CK131" s="480">
        <f t="shared" ref="CK131:CK194" si="261">SUM(N131:AE131)*CJ131</f>
        <v>0</v>
      </c>
      <c r="CL131" s="906"/>
      <c r="CM131" s="480">
        <f t="shared" ref="CM131:CM194" si="262">SUM(N131:AE131)*CL131</f>
        <v>0</v>
      </c>
      <c r="CN131" s="906"/>
      <c r="CO131" s="480">
        <f t="shared" ref="CO131:CO194" si="263">SUM(N131:AE131)*CN131</f>
        <v>0</v>
      </c>
      <c r="CP131" s="907"/>
      <c r="CQ131" s="480">
        <f t="shared" ref="CQ131:CQ194" si="264">SUM(N131:AE131)*CP131</f>
        <v>0</v>
      </c>
      <c r="CR131" s="215"/>
      <c r="CS131" s="1">
        <f t="shared" ref="CS131:CS194" si="265">IF(H131="XS",IF(SUM(AR131:BI131)&gt;0,SUM(AR131:BI131),0),0)</f>
        <v>0</v>
      </c>
      <c r="CT131" s="1">
        <f t="shared" ref="CT131:CT194" si="266">IF(H131="S",IF(SUM(AR131:BI131)&gt;0,SUM(AR131:BI131),0),0)</f>
        <v>0</v>
      </c>
      <c r="CU131" s="1">
        <f t="shared" ref="CU131:CU194" si="267">IF(H131="M",IF(SUM(AR131:BI131)&gt;0,SUM(AR131:BI131),0),0)</f>
        <v>0</v>
      </c>
      <c r="CV131" s="1">
        <f t="shared" ref="CV131:CV194" si="268">IF(H131="L",IF(SUM(AR131:BI131)&gt;0,SUM(AR131:BI131),0),0)</f>
        <v>0</v>
      </c>
      <c r="CW131" s="673">
        <f t="shared" ref="CW131:CW194" si="269">IF(H131="XL",IF(SUM(AR131:BI131)&gt;0,SUM(AR131:BI131),0),0)</f>
        <v>0</v>
      </c>
      <c r="CX131" s="1">
        <f t="shared" ref="CX131:CX194" si="270">IF(H131="2XL",IF(SUM(AR131:BI131)&gt;0,SUM(AR131:BI131),0),0)</f>
        <v>0</v>
      </c>
      <c r="CY131" s="1">
        <f t="shared" ref="CY131:CY194" si="271">IF(H131="3XL",IF(SUM(AR131:BI131)&gt;0,SUM(AR131:BI131),0),0)</f>
        <v>0</v>
      </c>
      <c r="CZ131" s="1">
        <f t="shared" ref="CZ131:CZ194" si="272">IF(H131="various",IF(SUM(AR131:BI131)&gt;0,SUM(AR131:BI131),0),0)</f>
        <v>0</v>
      </c>
      <c r="DB131" s="1">
        <f t="shared" ref="DB131:DB194" si="273">IF(E131="",IF(SUM(AR131:BI131)&gt;0,SUM(AR131:BI131),0),0)</f>
        <v>0</v>
      </c>
      <c r="DC131" s="1">
        <f t="shared" ref="DC131:DC194" si="274">IF(E131="Dual Tex.",IF(SUM(AR131:BI131)&gt;0,SUM(AR131:BI131),0),0)</f>
        <v>0</v>
      </c>
      <c r="DE131" s="1">
        <f t="shared" ref="DE131:DE194" si="275">IF(G131="sloper",IF(SUM(AR131:BI131)&gt;0,SUM(AR131:BI131),0),0)</f>
        <v>0</v>
      </c>
      <c r="DF131" s="1">
        <f t="shared" ref="DF131:DF194" si="276">IF(G131="footholds",IF(SUM(AR131:BI131)&gt;0,SUM(AR131:BI131),0),0)</f>
        <v>0</v>
      </c>
      <c r="DG131" s="1">
        <f t="shared" ref="DG131:DG194" si="277">IF(G131="micros",IF(SUM(AR131:BI131)&gt;0,SUM(AR131:BI131),0),0)</f>
        <v>0</v>
      </c>
      <c r="DH131" s="1">
        <f t="shared" ref="DH131:DH194" si="278">IF(G131="jug",IF(SUM(AR131:BI131)&gt;0,SUM(AR131:BI131),0),0)</f>
        <v>0</v>
      </c>
      <c r="DI131" s="1">
        <f t="shared" ref="DI131:DI194" si="279">IF(G131="ledge",IF(SUM(AR131:BI131)&gt;0,SUM(AR131:BI131),0),0)</f>
        <v>0</v>
      </c>
      <c r="DJ131" s="1">
        <f t="shared" ref="DJ131:DJ194" si="280">IF(G131="edge",IF(SUM(AR131:BI131)&gt;0,SUM(AR131:BI131),0),0)</f>
        <v>0</v>
      </c>
      <c r="DK131" s="1">
        <f t="shared" ref="DK131:DK194" si="281">IF(G131="crimp",IF(SUM(AR131:BI131)&gt;0,SUM(AR131:BI131),0),0)</f>
        <v>0</v>
      </c>
      <c r="DL131" s="1">
        <f t="shared" ref="DL131:DL194" si="282">IF(G131="incut",IF(SUM(AR131:BI131)&gt;0,SUM(AR131:BI131),0),0)</f>
        <v>0</v>
      </c>
      <c r="DM131" s="1">
        <f t="shared" ref="DM131:DM194" si="283">IF(G131="dish",IF(SUM(AR131:BI131)&gt;0,SUM(AR131:BI131),0),0)</f>
        <v>0</v>
      </c>
      <c r="DN131" s="1">
        <f t="shared" ref="DN131:DN194" si="284">IF(G131="pinch",IF(SUM(AR131:BI131)&gt;0,SUM(AR131:BI131),0),0)</f>
        <v>0</v>
      </c>
      <c r="DO131" s="1">
        <f t="shared" ref="DO131:DO194" si="285">IF(G131="pocket",IF(SUM(AR131:BI131)&gt;0,SUM(AR131:BI131),0),0)</f>
        <v>0</v>
      </c>
      <c r="DP131" s="1">
        <f t="shared" ref="DP131:DP194" si="286">IF(G131="insert",IF(SUM(AR131:BI131)&gt;0,SUM(AR131:BI131),0),0)</f>
        <v>0</v>
      </c>
      <c r="DQ131" s="1">
        <f t="shared" ref="DQ131:DQ194" si="287">IF(G131="feature",IF(SUM(AR131:BI131)&gt;0,SUM(AR131:BI131),0),0)</f>
        <v>0</v>
      </c>
      <c r="DR131" s="1">
        <f t="shared" ref="DR131:DR194" si="288">IF(G131="scoop",IF(SUM(AR131:BI131)&gt;0,SUM(AR131:BI131),0),0)</f>
        <v>0</v>
      </c>
      <c r="DS131" s="1">
        <f t="shared" ref="DS131:DS194" si="289">IF(G131="various",IF(SUM(AR131:BI131)&gt;0,SUM(AR131:BI131),0),0)</f>
        <v>0</v>
      </c>
    </row>
    <row r="132" spans="1:123" s="1" customFormat="1" ht="65.25" customHeight="1" x14ac:dyDescent="0.2">
      <c r="A132" s="1567"/>
      <c r="B132" s="198"/>
      <c r="D132" s="1260" t="s">
        <v>771</v>
      </c>
      <c r="E132" s="679"/>
      <c r="F132" s="736"/>
      <c r="G132" s="680" t="s">
        <v>1</v>
      </c>
      <c r="H132" s="681" t="s">
        <v>132</v>
      </c>
      <c r="I132" s="1281" t="s">
        <v>668</v>
      </c>
      <c r="J132" s="1292">
        <v>5</v>
      </c>
      <c r="K132" s="1292">
        <v>0</v>
      </c>
      <c r="L132" s="680" t="s">
        <v>877</v>
      </c>
      <c r="M132" s="692">
        <v>401.23650000000004</v>
      </c>
      <c r="N132" s="953"/>
      <c r="O132" s="953"/>
      <c r="P132" s="953"/>
      <c r="Q132" s="953"/>
      <c r="R132" s="953"/>
      <c r="S132" s="953"/>
      <c r="T132" s="953"/>
      <c r="U132" s="953"/>
      <c r="V132" s="984"/>
      <c r="W132" s="982"/>
      <c r="X132" s="982"/>
      <c r="Y132" s="982"/>
      <c r="Z132" s="982"/>
      <c r="AA132" s="954"/>
      <c r="AB132" s="1218"/>
      <c r="AC132" s="956"/>
      <c r="AD132" s="1014"/>
      <c r="AE132" s="1397"/>
      <c r="AF132" s="683">
        <f t="shared" si="243"/>
        <v>0</v>
      </c>
      <c r="AG132" s="683" t="str">
        <f t="shared" si="228"/>
        <v>No</v>
      </c>
      <c r="AH132" s="696" t="str">
        <f t="shared" si="244"/>
        <v>No</v>
      </c>
      <c r="AI132" s="678" t="str">
        <f t="shared" si="229"/>
        <v>No</v>
      </c>
      <c r="AK132" s="291">
        <f t="shared" si="245"/>
        <v>3</v>
      </c>
      <c r="AL132" s="292">
        <f t="shared" si="246"/>
        <v>0</v>
      </c>
      <c r="AM132" s="36"/>
      <c r="AN132" s="36"/>
      <c r="AO132" s="471">
        <v>5.5</v>
      </c>
      <c r="AP132" s="445">
        <f t="shared" si="247"/>
        <v>0</v>
      </c>
      <c r="AQ132" s="498"/>
      <c r="AR132" s="215">
        <f t="shared" si="230"/>
        <v>0</v>
      </c>
      <c r="AS132" s="215">
        <f t="shared" si="231"/>
        <v>0</v>
      </c>
      <c r="AT132" s="215">
        <f t="shared" si="232"/>
        <v>0</v>
      </c>
      <c r="AU132" s="215">
        <f t="shared" si="233"/>
        <v>0</v>
      </c>
      <c r="AV132" s="215">
        <f t="shared" si="234"/>
        <v>0</v>
      </c>
      <c r="AW132" s="215">
        <f t="shared" si="235"/>
        <v>0</v>
      </c>
      <c r="AX132" s="215">
        <f t="shared" si="223"/>
        <v>0</v>
      </c>
      <c r="AY132" s="215">
        <f t="shared" si="236"/>
        <v>0</v>
      </c>
      <c r="AZ132" s="215">
        <f t="shared" si="237"/>
        <v>0</v>
      </c>
      <c r="BA132" s="215">
        <f t="shared" si="238"/>
        <v>0</v>
      </c>
      <c r="BB132" s="215">
        <f t="shared" si="239"/>
        <v>0</v>
      </c>
      <c r="BC132" s="215">
        <f t="shared" si="240"/>
        <v>0</v>
      </c>
      <c r="BD132" s="215">
        <f t="shared" si="241"/>
        <v>0</v>
      </c>
      <c r="BE132" s="215">
        <f t="shared" si="242"/>
        <v>0</v>
      </c>
      <c r="BF132" s="215">
        <f t="shared" si="224"/>
        <v>0</v>
      </c>
      <c r="BG132" s="215">
        <f t="shared" si="225"/>
        <v>0</v>
      </c>
      <c r="BH132" s="215">
        <f t="shared" si="226"/>
        <v>0</v>
      </c>
      <c r="BI132" s="215">
        <f t="shared" si="227"/>
        <v>0</v>
      </c>
      <c r="BJ132" s="448">
        <v>3</v>
      </c>
      <c r="BK132" s="1224">
        <f t="shared" si="248"/>
        <v>0</v>
      </c>
      <c r="BL132" s="897">
        <v>14</v>
      </c>
      <c r="BM132" s="480">
        <f t="shared" si="249"/>
        <v>0</v>
      </c>
      <c r="BN132" s="897"/>
      <c r="BO132" s="480">
        <f t="shared" si="250"/>
        <v>0</v>
      </c>
      <c r="BP132" s="897"/>
      <c r="BQ132" s="480">
        <f t="shared" si="251"/>
        <v>0</v>
      </c>
      <c r="BR132" s="897"/>
      <c r="BS132" s="480">
        <f t="shared" si="252"/>
        <v>0</v>
      </c>
      <c r="BT132" s="897"/>
      <c r="BU132" s="480">
        <f t="shared" si="253"/>
        <v>0</v>
      </c>
      <c r="BV132" s="908">
        <v>5</v>
      </c>
      <c r="BW132" s="480">
        <f t="shared" si="254"/>
        <v>0</v>
      </c>
      <c r="BX132" s="906"/>
      <c r="BY132" s="480">
        <f t="shared" si="255"/>
        <v>0</v>
      </c>
      <c r="BZ132" s="906"/>
      <c r="CA132" s="480">
        <f t="shared" si="256"/>
        <v>0</v>
      </c>
      <c r="CB132" s="906"/>
      <c r="CC132" s="480">
        <f t="shared" si="257"/>
        <v>0</v>
      </c>
      <c r="CD132" s="906"/>
      <c r="CE132" s="480">
        <f t="shared" si="258"/>
        <v>0</v>
      </c>
      <c r="CF132" s="906"/>
      <c r="CG132" s="480">
        <f t="shared" si="259"/>
        <v>0</v>
      </c>
      <c r="CH132" s="906"/>
      <c r="CI132" s="480">
        <f t="shared" si="260"/>
        <v>0</v>
      </c>
      <c r="CJ132" s="906"/>
      <c r="CK132" s="480">
        <f t="shared" si="261"/>
        <v>0</v>
      </c>
      <c r="CL132" s="906"/>
      <c r="CM132" s="480">
        <f t="shared" si="262"/>
        <v>0</v>
      </c>
      <c r="CN132" s="906"/>
      <c r="CO132" s="480">
        <f t="shared" si="263"/>
        <v>0</v>
      </c>
      <c r="CP132" s="907"/>
      <c r="CQ132" s="480">
        <f t="shared" si="264"/>
        <v>0</v>
      </c>
      <c r="CR132" s="215"/>
      <c r="CS132" s="1">
        <f t="shared" si="265"/>
        <v>0</v>
      </c>
      <c r="CT132" s="1">
        <f t="shared" si="266"/>
        <v>0</v>
      </c>
      <c r="CU132" s="1">
        <f t="shared" si="267"/>
        <v>0</v>
      </c>
      <c r="CV132" s="1">
        <f t="shared" si="268"/>
        <v>0</v>
      </c>
      <c r="CW132" s="673">
        <f t="shared" si="269"/>
        <v>0</v>
      </c>
      <c r="CX132" s="1">
        <f t="shared" si="270"/>
        <v>0</v>
      </c>
      <c r="CY132" s="1">
        <f t="shared" si="271"/>
        <v>0</v>
      </c>
      <c r="CZ132" s="1">
        <f t="shared" si="272"/>
        <v>0</v>
      </c>
      <c r="DB132" s="1">
        <f t="shared" si="273"/>
        <v>0</v>
      </c>
      <c r="DC132" s="1">
        <f t="shared" si="274"/>
        <v>0</v>
      </c>
      <c r="DE132" s="1">
        <f t="shared" si="275"/>
        <v>0</v>
      </c>
      <c r="DF132" s="1">
        <f t="shared" si="276"/>
        <v>0</v>
      </c>
      <c r="DG132" s="1">
        <f t="shared" si="277"/>
        <v>0</v>
      </c>
      <c r="DH132" s="1">
        <f t="shared" si="278"/>
        <v>0</v>
      </c>
      <c r="DI132" s="1">
        <f t="shared" si="279"/>
        <v>0</v>
      </c>
      <c r="DJ132" s="1">
        <f t="shared" si="280"/>
        <v>0</v>
      </c>
      <c r="DK132" s="1">
        <f t="shared" si="281"/>
        <v>0</v>
      </c>
      <c r="DL132" s="1">
        <f t="shared" si="282"/>
        <v>0</v>
      </c>
      <c r="DM132" s="1">
        <f t="shared" si="283"/>
        <v>0</v>
      </c>
      <c r="DN132" s="1">
        <f t="shared" si="284"/>
        <v>0</v>
      </c>
      <c r="DO132" s="1">
        <f t="shared" si="285"/>
        <v>0</v>
      </c>
      <c r="DP132" s="1">
        <f t="shared" si="286"/>
        <v>0</v>
      </c>
      <c r="DQ132" s="1">
        <f t="shared" si="287"/>
        <v>0</v>
      </c>
      <c r="DR132" s="1">
        <f t="shared" si="288"/>
        <v>0</v>
      </c>
      <c r="DS132" s="1">
        <f t="shared" si="289"/>
        <v>0</v>
      </c>
    </row>
    <row r="133" spans="1:123" s="1" customFormat="1" ht="65.25" customHeight="1" x14ac:dyDescent="0.2">
      <c r="A133" s="1583" t="s">
        <v>782</v>
      </c>
      <c r="B133" s="197"/>
      <c r="C133" s="139"/>
      <c r="D133" s="1159" t="s">
        <v>354</v>
      </c>
      <c r="E133" s="516"/>
      <c r="F133" s="735"/>
      <c r="G133" s="140" t="s">
        <v>839</v>
      </c>
      <c r="H133" s="139" t="s">
        <v>502</v>
      </c>
      <c r="I133" s="1287" t="s">
        <v>537</v>
      </c>
      <c r="J133" s="1299">
        <v>1</v>
      </c>
      <c r="K133" s="1299">
        <v>12</v>
      </c>
      <c r="L133" s="139" t="s">
        <v>876</v>
      </c>
      <c r="M133" s="652">
        <v>225.51784080000002</v>
      </c>
      <c r="N133" s="947"/>
      <c r="O133" s="947"/>
      <c r="P133" s="947"/>
      <c r="Q133" s="947"/>
      <c r="R133" s="947"/>
      <c r="S133" s="947"/>
      <c r="T133" s="947"/>
      <c r="U133" s="947"/>
      <c r="V133" s="974"/>
      <c r="W133" s="948"/>
      <c r="X133" s="948"/>
      <c r="Y133" s="948"/>
      <c r="Z133" s="948"/>
      <c r="AA133" s="973"/>
      <c r="AB133" s="1216"/>
      <c r="AC133" s="951"/>
      <c r="AD133" s="1199"/>
      <c r="AE133" s="1210"/>
      <c r="AF133" s="115">
        <f t="shared" si="243"/>
        <v>0</v>
      </c>
      <c r="AG133" s="142" t="str">
        <f t="shared" si="228"/>
        <v>No</v>
      </c>
      <c r="AH133" s="312" t="str">
        <f t="shared" si="244"/>
        <v>No</v>
      </c>
      <c r="AI133" s="116" t="str">
        <f t="shared" si="229"/>
        <v>No</v>
      </c>
      <c r="AK133" s="291">
        <f t="shared" si="245"/>
        <v>4</v>
      </c>
      <c r="AL133" s="292">
        <f t="shared" si="246"/>
        <v>0</v>
      </c>
      <c r="AM133" s="36"/>
      <c r="AN133" s="36"/>
      <c r="AO133" s="471">
        <v>10</v>
      </c>
      <c r="AP133" s="445">
        <f t="shared" si="247"/>
        <v>0</v>
      </c>
      <c r="AQ133" s="498"/>
      <c r="AR133" s="215">
        <f t="shared" si="230"/>
        <v>0</v>
      </c>
      <c r="AS133" s="215">
        <f t="shared" si="231"/>
        <v>0</v>
      </c>
      <c r="AT133" s="215">
        <f t="shared" si="232"/>
        <v>0</v>
      </c>
      <c r="AU133" s="215">
        <f t="shared" si="233"/>
        <v>0</v>
      </c>
      <c r="AV133" s="215">
        <f t="shared" si="234"/>
        <v>0</v>
      </c>
      <c r="AW133" s="215">
        <f t="shared" si="235"/>
        <v>0</v>
      </c>
      <c r="AX133" s="215">
        <f t="shared" si="223"/>
        <v>0</v>
      </c>
      <c r="AY133" s="215">
        <f t="shared" si="236"/>
        <v>0</v>
      </c>
      <c r="AZ133" s="215">
        <f t="shared" si="237"/>
        <v>0</v>
      </c>
      <c r="BA133" s="215">
        <f t="shared" si="238"/>
        <v>0</v>
      </c>
      <c r="BB133" s="215">
        <f t="shared" si="239"/>
        <v>0</v>
      </c>
      <c r="BC133" s="215">
        <f t="shared" si="240"/>
        <v>0</v>
      </c>
      <c r="BD133" s="215">
        <f t="shared" si="241"/>
        <v>0</v>
      </c>
      <c r="BE133" s="215">
        <f t="shared" si="242"/>
        <v>0</v>
      </c>
      <c r="BF133" s="215">
        <f t="shared" si="224"/>
        <v>0</v>
      </c>
      <c r="BG133" s="215">
        <f t="shared" si="225"/>
        <v>0</v>
      </c>
      <c r="BH133" s="215">
        <f t="shared" si="226"/>
        <v>0</v>
      </c>
      <c r="BI133" s="215">
        <f t="shared" si="227"/>
        <v>0</v>
      </c>
      <c r="BJ133" s="448">
        <v>4</v>
      </c>
      <c r="BK133" s="1224">
        <f t="shared" si="248"/>
        <v>0</v>
      </c>
      <c r="BL133" s="897">
        <v>12</v>
      </c>
      <c r="BM133" s="480">
        <f t="shared" si="249"/>
        <v>0</v>
      </c>
      <c r="BN133" s="897"/>
      <c r="BO133" s="480">
        <f t="shared" si="250"/>
        <v>0</v>
      </c>
      <c r="BP133" s="897"/>
      <c r="BQ133" s="480">
        <f t="shared" si="251"/>
        <v>0</v>
      </c>
      <c r="BR133" s="897"/>
      <c r="BS133" s="480">
        <f t="shared" si="252"/>
        <v>0</v>
      </c>
      <c r="BT133" s="897"/>
      <c r="BU133" s="480">
        <f t="shared" si="253"/>
        <v>0</v>
      </c>
      <c r="BV133" s="908"/>
      <c r="BW133" s="480">
        <f t="shared" si="254"/>
        <v>0</v>
      </c>
      <c r="BX133" s="906"/>
      <c r="BY133" s="480">
        <f t="shared" si="255"/>
        <v>0</v>
      </c>
      <c r="BZ133" s="906"/>
      <c r="CA133" s="480">
        <f t="shared" si="256"/>
        <v>0</v>
      </c>
      <c r="CB133" s="906"/>
      <c r="CC133" s="480">
        <f t="shared" si="257"/>
        <v>0</v>
      </c>
      <c r="CD133" s="906"/>
      <c r="CE133" s="480">
        <f t="shared" si="258"/>
        <v>0</v>
      </c>
      <c r="CF133" s="906"/>
      <c r="CG133" s="480">
        <f t="shared" si="259"/>
        <v>0</v>
      </c>
      <c r="CH133" s="906"/>
      <c r="CI133" s="480">
        <f t="shared" si="260"/>
        <v>0</v>
      </c>
      <c r="CJ133" s="906"/>
      <c r="CK133" s="480">
        <f t="shared" si="261"/>
        <v>0</v>
      </c>
      <c r="CL133" s="906"/>
      <c r="CM133" s="480">
        <f t="shared" si="262"/>
        <v>0</v>
      </c>
      <c r="CN133" s="906"/>
      <c r="CO133" s="480">
        <f t="shared" si="263"/>
        <v>0</v>
      </c>
      <c r="CP133" s="907"/>
      <c r="CQ133" s="480">
        <f t="shared" si="264"/>
        <v>0</v>
      </c>
      <c r="CR133" s="215"/>
      <c r="CS133" s="1">
        <f t="shared" si="265"/>
        <v>0</v>
      </c>
      <c r="CT133" s="1">
        <f t="shared" si="266"/>
        <v>0</v>
      </c>
      <c r="CU133" s="1">
        <f t="shared" si="267"/>
        <v>0</v>
      </c>
      <c r="CV133" s="1">
        <f t="shared" si="268"/>
        <v>0</v>
      </c>
      <c r="CW133" s="673">
        <f t="shared" si="269"/>
        <v>0</v>
      </c>
      <c r="CX133" s="1">
        <f t="shared" si="270"/>
        <v>0</v>
      </c>
      <c r="CY133" s="1">
        <f t="shared" si="271"/>
        <v>0</v>
      </c>
      <c r="CZ133" s="1">
        <f t="shared" si="272"/>
        <v>0</v>
      </c>
      <c r="DB133" s="1">
        <f t="shared" si="273"/>
        <v>0</v>
      </c>
      <c r="DC133" s="1">
        <f t="shared" si="274"/>
        <v>0</v>
      </c>
      <c r="DE133" s="1">
        <f t="shared" si="275"/>
        <v>0</v>
      </c>
      <c r="DF133" s="1">
        <f t="shared" si="276"/>
        <v>0</v>
      </c>
      <c r="DG133" s="1">
        <f t="shared" si="277"/>
        <v>0</v>
      </c>
      <c r="DH133" s="1">
        <f t="shared" si="278"/>
        <v>0</v>
      </c>
      <c r="DI133" s="1">
        <f t="shared" si="279"/>
        <v>0</v>
      </c>
      <c r="DJ133" s="1">
        <f t="shared" si="280"/>
        <v>0</v>
      </c>
      <c r="DK133" s="1">
        <f t="shared" si="281"/>
        <v>0</v>
      </c>
      <c r="DL133" s="1">
        <f t="shared" si="282"/>
        <v>0</v>
      </c>
      <c r="DM133" s="1">
        <f t="shared" si="283"/>
        <v>0</v>
      </c>
      <c r="DN133" s="1">
        <f t="shared" si="284"/>
        <v>0</v>
      </c>
      <c r="DO133" s="1">
        <f t="shared" si="285"/>
        <v>0</v>
      </c>
      <c r="DP133" s="1">
        <f t="shared" si="286"/>
        <v>0</v>
      </c>
      <c r="DQ133" s="1">
        <f t="shared" si="287"/>
        <v>0</v>
      </c>
      <c r="DR133" s="1">
        <f t="shared" si="288"/>
        <v>0</v>
      </c>
      <c r="DS133" s="1">
        <f t="shared" si="289"/>
        <v>0</v>
      </c>
    </row>
    <row r="134" spans="1:123" s="1" customFormat="1" ht="65.25" customHeight="1" x14ac:dyDescent="0.2">
      <c r="A134" s="1584"/>
      <c r="B134" s="190"/>
      <c r="D134" s="1260" t="s">
        <v>355</v>
      </c>
      <c r="E134" s="679"/>
      <c r="F134" s="736"/>
      <c r="G134" s="680" t="s">
        <v>1</v>
      </c>
      <c r="H134" s="681" t="s">
        <v>184</v>
      </c>
      <c r="I134" s="1281" t="s">
        <v>538</v>
      </c>
      <c r="J134" s="1292">
        <v>1</v>
      </c>
      <c r="K134" s="1292">
        <v>0</v>
      </c>
      <c r="L134" s="681" t="s">
        <v>876</v>
      </c>
      <c r="M134" s="692">
        <v>137.5668</v>
      </c>
      <c r="N134" s="946"/>
      <c r="O134" s="946"/>
      <c r="P134" s="946"/>
      <c r="Q134" s="946"/>
      <c r="R134" s="946"/>
      <c r="S134" s="946"/>
      <c r="T134" s="946"/>
      <c r="U134" s="946"/>
      <c r="V134" s="979"/>
      <c r="W134" s="977"/>
      <c r="X134" s="977"/>
      <c r="Y134" s="977"/>
      <c r="Z134" s="977"/>
      <c r="AA134" s="976"/>
      <c r="AB134" s="1217"/>
      <c r="AC134" s="950"/>
      <c r="AD134" s="1010"/>
      <c r="AE134" s="1208"/>
      <c r="AF134" s="683">
        <f t="shared" si="243"/>
        <v>0</v>
      </c>
      <c r="AG134" s="683" t="str">
        <f t="shared" si="228"/>
        <v>No</v>
      </c>
      <c r="AH134" s="696" t="str">
        <f t="shared" si="244"/>
        <v>No</v>
      </c>
      <c r="AI134" s="678" t="str">
        <f t="shared" si="229"/>
        <v>No</v>
      </c>
      <c r="AK134" s="291">
        <f t="shared" si="245"/>
        <v>1</v>
      </c>
      <c r="AL134" s="292">
        <f t="shared" si="246"/>
        <v>0</v>
      </c>
      <c r="AM134" s="36"/>
      <c r="AN134" s="36"/>
      <c r="AO134" s="471">
        <v>3</v>
      </c>
      <c r="AP134" s="445">
        <f t="shared" si="247"/>
        <v>0</v>
      </c>
      <c r="AQ134" s="498"/>
      <c r="AR134" s="215">
        <f t="shared" si="230"/>
        <v>0</v>
      </c>
      <c r="AS134" s="215">
        <f t="shared" si="231"/>
        <v>0</v>
      </c>
      <c r="AT134" s="215">
        <f t="shared" si="232"/>
        <v>0</v>
      </c>
      <c r="AU134" s="215">
        <f t="shared" si="233"/>
        <v>0</v>
      </c>
      <c r="AV134" s="215">
        <f t="shared" si="234"/>
        <v>0</v>
      </c>
      <c r="AW134" s="215">
        <f t="shared" si="235"/>
        <v>0</v>
      </c>
      <c r="AX134" s="215">
        <f t="shared" si="223"/>
        <v>0</v>
      </c>
      <c r="AY134" s="215">
        <f t="shared" si="236"/>
        <v>0</v>
      </c>
      <c r="AZ134" s="215">
        <f t="shared" si="237"/>
        <v>0</v>
      </c>
      <c r="BA134" s="215">
        <f t="shared" si="238"/>
        <v>0</v>
      </c>
      <c r="BB134" s="215">
        <f t="shared" si="239"/>
        <v>0</v>
      </c>
      <c r="BC134" s="215">
        <f t="shared" si="240"/>
        <v>0</v>
      </c>
      <c r="BD134" s="215">
        <f t="shared" si="241"/>
        <v>0</v>
      </c>
      <c r="BE134" s="215">
        <f t="shared" si="242"/>
        <v>0</v>
      </c>
      <c r="BF134" s="215">
        <f t="shared" si="224"/>
        <v>0</v>
      </c>
      <c r="BG134" s="215">
        <f t="shared" si="225"/>
        <v>0</v>
      </c>
      <c r="BH134" s="215">
        <f t="shared" si="226"/>
        <v>0</v>
      </c>
      <c r="BI134" s="215">
        <f t="shared" si="227"/>
        <v>0</v>
      </c>
      <c r="BJ134" s="448">
        <v>1</v>
      </c>
      <c r="BK134" s="1224">
        <f t="shared" si="248"/>
        <v>0</v>
      </c>
      <c r="BL134" s="897">
        <v>7</v>
      </c>
      <c r="BM134" s="480">
        <f t="shared" si="249"/>
        <v>0</v>
      </c>
      <c r="BN134" s="897"/>
      <c r="BO134" s="480">
        <f t="shared" si="250"/>
        <v>0</v>
      </c>
      <c r="BP134" s="897"/>
      <c r="BQ134" s="480">
        <f t="shared" si="251"/>
        <v>0</v>
      </c>
      <c r="BR134" s="897"/>
      <c r="BS134" s="480">
        <f t="shared" si="252"/>
        <v>0</v>
      </c>
      <c r="BT134" s="897"/>
      <c r="BU134" s="480">
        <f t="shared" si="253"/>
        <v>0</v>
      </c>
      <c r="BV134" s="908"/>
      <c r="BW134" s="480">
        <f t="shared" si="254"/>
        <v>0</v>
      </c>
      <c r="BX134" s="906"/>
      <c r="BY134" s="480">
        <f t="shared" si="255"/>
        <v>0</v>
      </c>
      <c r="BZ134" s="906"/>
      <c r="CA134" s="480">
        <f t="shared" si="256"/>
        <v>0</v>
      </c>
      <c r="CB134" s="906"/>
      <c r="CC134" s="480">
        <f t="shared" si="257"/>
        <v>0</v>
      </c>
      <c r="CD134" s="906"/>
      <c r="CE134" s="480">
        <f t="shared" si="258"/>
        <v>0</v>
      </c>
      <c r="CF134" s="906"/>
      <c r="CG134" s="480">
        <f t="shared" si="259"/>
        <v>0</v>
      </c>
      <c r="CH134" s="906"/>
      <c r="CI134" s="480">
        <f t="shared" si="260"/>
        <v>0</v>
      </c>
      <c r="CJ134" s="906"/>
      <c r="CK134" s="480">
        <f t="shared" si="261"/>
        <v>0</v>
      </c>
      <c r="CL134" s="906"/>
      <c r="CM134" s="480">
        <f t="shared" si="262"/>
        <v>0</v>
      </c>
      <c r="CN134" s="906"/>
      <c r="CO134" s="480">
        <f t="shared" si="263"/>
        <v>0</v>
      </c>
      <c r="CP134" s="907"/>
      <c r="CQ134" s="480">
        <f t="shared" si="264"/>
        <v>0</v>
      </c>
      <c r="CR134" s="215"/>
      <c r="CS134" s="1">
        <f t="shared" si="265"/>
        <v>0</v>
      </c>
      <c r="CT134" s="1">
        <f t="shared" si="266"/>
        <v>0</v>
      </c>
      <c r="CU134" s="1">
        <f t="shared" si="267"/>
        <v>0</v>
      </c>
      <c r="CV134" s="1">
        <f t="shared" si="268"/>
        <v>0</v>
      </c>
      <c r="CW134" s="673">
        <f t="shared" si="269"/>
        <v>0</v>
      </c>
      <c r="CX134" s="1">
        <f t="shared" si="270"/>
        <v>0</v>
      </c>
      <c r="CY134" s="1">
        <f t="shared" si="271"/>
        <v>0</v>
      </c>
      <c r="CZ134" s="1">
        <f t="shared" si="272"/>
        <v>0</v>
      </c>
      <c r="DB134" s="1">
        <f t="shared" si="273"/>
        <v>0</v>
      </c>
      <c r="DC134" s="1">
        <f t="shared" si="274"/>
        <v>0</v>
      </c>
      <c r="DE134" s="1">
        <f t="shared" si="275"/>
        <v>0</v>
      </c>
      <c r="DF134" s="1">
        <f t="shared" si="276"/>
        <v>0</v>
      </c>
      <c r="DG134" s="1">
        <f t="shared" si="277"/>
        <v>0</v>
      </c>
      <c r="DH134" s="1">
        <f t="shared" si="278"/>
        <v>0</v>
      </c>
      <c r="DI134" s="1">
        <f t="shared" si="279"/>
        <v>0</v>
      </c>
      <c r="DJ134" s="1">
        <f t="shared" si="280"/>
        <v>0</v>
      </c>
      <c r="DK134" s="1">
        <f t="shared" si="281"/>
        <v>0</v>
      </c>
      <c r="DL134" s="1">
        <f t="shared" si="282"/>
        <v>0</v>
      </c>
      <c r="DM134" s="1">
        <f t="shared" si="283"/>
        <v>0</v>
      </c>
      <c r="DN134" s="1">
        <f t="shared" si="284"/>
        <v>0</v>
      </c>
      <c r="DO134" s="1">
        <f t="shared" si="285"/>
        <v>0</v>
      </c>
      <c r="DP134" s="1">
        <f t="shared" si="286"/>
        <v>0</v>
      </c>
      <c r="DQ134" s="1">
        <f t="shared" si="287"/>
        <v>0</v>
      </c>
      <c r="DR134" s="1">
        <f t="shared" si="288"/>
        <v>0</v>
      </c>
      <c r="DS134" s="1">
        <f t="shared" si="289"/>
        <v>0</v>
      </c>
    </row>
    <row r="135" spans="1:123" s="1" customFormat="1" ht="65.25" customHeight="1" x14ac:dyDescent="0.2">
      <c r="A135" s="1584"/>
      <c r="B135" s="190"/>
      <c r="D135" s="367" t="s">
        <v>356</v>
      </c>
      <c r="E135" s="512"/>
      <c r="F135" s="737"/>
      <c r="G135" s="99" t="s">
        <v>1</v>
      </c>
      <c r="H135" s="1" t="s">
        <v>184</v>
      </c>
      <c r="I135" s="1285" t="s">
        <v>539</v>
      </c>
      <c r="J135" s="1297">
        <v>1</v>
      </c>
      <c r="K135" s="1297">
        <v>0</v>
      </c>
      <c r="L135" s="1" t="s">
        <v>876</v>
      </c>
      <c r="M135" s="650">
        <v>114.63900000000001</v>
      </c>
      <c r="N135" s="947"/>
      <c r="O135" s="947"/>
      <c r="P135" s="947"/>
      <c r="Q135" s="947"/>
      <c r="R135" s="947"/>
      <c r="S135" s="947"/>
      <c r="T135" s="947"/>
      <c r="U135" s="947"/>
      <c r="V135" s="974"/>
      <c r="W135" s="948"/>
      <c r="X135" s="948"/>
      <c r="Y135" s="948"/>
      <c r="Z135" s="948"/>
      <c r="AA135" s="973"/>
      <c r="AB135" s="1216"/>
      <c r="AC135" s="951"/>
      <c r="AD135" s="1199"/>
      <c r="AE135" s="1210"/>
      <c r="AF135" s="125">
        <f t="shared" si="243"/>
        <v>0</v>
      </c>
      <c r="AG135" s="145" t="str">
        <f t="shared" si="228"/>
        <v>No</v>
      </c>
      <c r="AH135" s="191" t="str">
        <f t="shared" si="244"/>
        <v>No</v>
      </c>
      <c r="AI135" s="126" t="str">
        <f t="shared" si="229"/>
        <v>No</v>
      </c>
      <c r="AK135" s="291">
        <f t="shared" si="245"/>
        <v>1</v>
      </c>
      <c r="AL135" s="292">
        <f t="shared" si="246"/>
        <v>0</v>
      </c>
      <c r="AM135" s="36"/>
      <c r="AN135" s="36"/>
      <c r="AO135" s="471">
        <v>2.5</v>
      </c>
      <c r="AP135" s="445">
        <f t="shared" si="247"/>
        <v>0</v>
      </c>
      <c r="AQ135" s="498"/>
      <c r="AR135" s="215">
        <f t="shared" si="230"/>
        <v>0</v>
      </c>
      <c r="AS135" s="215">
        <f t="shared" si="231"/>
        <v>0</v>
      </c>
      <c r="AT135" s="215">
        <f t="shared" si="232"/>
        <v>0</v>
      </c>
      <c r="AU135" s="215">
        <f t="shared" si="233"/>
        <v>0</v>
      </c>
      <c r="AV135" s="215">
        <f t="shared" si="234"/>
        <v>0</v>
      </c>
      <c r="AW135" s="215">
        <f t="shared" si="235"/>
        <v>0</v>
      </c>
      <c r="AX135" s="215">
        <f t="shared" si="223"/>
        <v>0</v>
      </c>
      <c r="AY135" s="215">
        <f t="shared" si="236"/>
        <v>0</v>
      </c>
      <c r="AZ135" s="215">
        <f t="shared" si="237"/>
        <v>0</v>
      </c>
      <c r="BA135" s="215">
        <f t="shared" si="238"/>
        <v>0</v>
      </c>
      <c r="BB135" s="215">
        <f t="shared" si="239"/>
        <v>0</v>
      </c>
      <c r="BC135" s="215">
        <f t="shared" si="240"/>
        <v>0</v>
      </c>
      <c r="BD135" s="215">
        <f t="shared" si="241"/>
        <v>0</v>
      </c>
      <c r="BE135" s="215">
        <f t="shared" si="242"/>
        <v>0</v>
      </c>
      <c r="BF135" s="215">
        <f t="shared" si="224"/>
        <v>0</v>
      </c>
      <c r="BG135" s="215">
        <f t="shared" si="225"/>
        <v>0</v>
      </c>
      <c r="BH135" s="215">
        <f t="shared" si="226"/>
        <v>0</v>
      </c>
      <c r="BI135" s="215">
        <f t="shared" si="227"/>
        <v>0</v>
      </c>
      <c r="BJ135" s="448">
        <v>1</v>
      </c>
      <c r="BK135" s="1224">
        <f t="shared" si="248"/>
        <v>0</v>
      </c>
      <c r="BL135" s="897">
        <v>5</v>
      </c>
      <c r="BM135" s="480">
        <f t="shared" si="249"/>
        <v>0</v>
      </c>
      <c r="BN135" s="897"/>
      <c r="BO135" s="480">
        <f t="shared" si="250"/>
        <v>0</v>
      </c>
      <c r="BP135" s="897"/>
      <c r="BQ135" s="480">
        <f t="shared" si="251"/>
        <v>0</v>
      </c>
      <c r="BR135" s="897"/>
      <c r="BS135" s="480">
        <f t="shared" si="252"/>
        <v>0</v>
      </c>
      <c r="BT135" s="897"/>
      <c r="BU135" s="480">
        <f t="shared" si="253"/>
        <v>0</v>
      </c>
      <c r="BV135" s="908"/>
      <c r="BW135" s="480">
        <f t="shared" si="254"/>
        <v>0</v>
      </c>
      <c r="BX135" s="906"/>
      <c r="BY135" s="480">
        <f t="shared" si="255"/>
        <v>0</v>
      </c>
      <c r="BZ135" s="906"/>
      <c r="CA135" s="480">
        <f t="shared" si="256"/>
        <v>0</v>
      </c>
      <c r="CB135" s="906"/>
      <c r="CC135" s="480">
        <f t="shared" si="257"/>
        <v>0</v>
      </c>
      <c r="CD135" s="906"/>
      <c r="CE135" s="480">
        <f t="shared" si="258"/>
        <v>0</v>
      </c>
      <c r="CF135" s="906"/>
      <c r="CG135" s="480">
        <f t="shared" si="259"/>
        <v>0</v>
      </c>
      <c r="CH135" s="906"/>
      <c r="CI135" s="480">
        <f t="shared" si="260"/>
        <v>0</v>
      </c>
      <c r="CJ135" s="906"/>
      <c r="CK135" s="480">
        <f t="shared" si="261"/>
        <v>0</v>
      </c>
      <c r="CL135" s="906"/>
      <c r="CM135" s="480">
        <f t="shared" si="262"/>
        <v>0</v>
      </c>
      <c r="CN135" s="906"/>
      <c r="CO135" s="480">
        <f t="shared" si="263"/>
        <v>0</v>
      </c>
      <c r="CP135" s="907"/>
      <c r="CQ135" s="480">
        <f t="shared" si="264"/>
        <v>0</v>
      </c>
      <c r="CR135" s="215"/>
      <c r="CS135" s="1">
        <f t="shared" si="265"/>
        <v>0</v>
      </c>
      <c r="CT135" s="1">
        <f t="shared" si="266"/>
        <v>0</v>
      </c>
      <c r="CU135" s="1">
        <f t="shared" si="267"/>
        <v>0</v>
      </c>
      <c r="CV135" s="1">
        <f t="shared" si="268"/>
        <v>0</v>
      </c>
      <c r="CW135" s="673">
        <f t="shared" si="269"/>
        <v>0</v>
      </c>
      <c r="CX135" s="1">
        <f t="shared" si="270"/>
        <v>0</v>
      </c>
      <c r="CY135" s="1">
        <f t="shared" si="271"/>
        <v>0</v>
      </c>
      <c r="CZ135" s="1">
        <f t="shared" si="272"/>
        <v>0</v>
      </c>
      <c r="DB135" s="1">
        <f t="shared" si="273"/>
        <v>0</v>
      </c>
      <c r="DC135" s="1">
        <f t="shared" si="274"/>
        <v>0</v>
      </c>
      <c r="DE135" s="1">
        <f t="shared" si="275"/>
        <v>0</v>
      </c>
      <c r="DF135" s="1">
        <f t="shared" si="276"/>
        <v>0</v>
      </c>
      <c r="DG135" s="1">
        <f t="shared" si="277"/>
        <v>0</v>
      </c>
      <c r="DH135" s="1">
        <f t="shared" si="278"/>
        <v>0</v>
      </c>
      <c r="DI135" s="1">
        <f t="shared" si="279"/>
        <v>0</v>
      </c>
      <c r="DJ135" s="1">
        <f t="shared" si="280"/>
        <v>0</v>
      </c>
      <c r="DK135" s="1">
        <f t="shared" si="281"/>
        <v>0</v>
      </c>
      <c r="DL135" s="1">
        <f t="shared" si="282"/>
        <v>0</v>
      </c>
      <c r="DM135" s="1">
        <f t="shared" si="283"/>
        <v>0</v>
      </c>
      <c r="DN135" s="1">
        <f t="shared" si="284"/>
        <v>0</v>
      </c>
      <c r="DO135" s="1">
        <f t="shared" si="285"/>
        <v>0</v>
      </c>
      <c r="DP135" s="1">
        <f t="shared" si="286"/>
        <v>0</v>
      </c>
      <c r="DQ135" s="1">
        <f t="shared" si="287"/>
        <v>0</v>
      </c>
      <c r="DR135" s="1">
        <f t="shared" si="288"/>
        <v>0</v>
      </c>
      <c r="DS135" s="1">
        <f t="shared" si="289"/>
        <v>0</v>
      </c>
    </row>
    <row r="136" spans="1:123" s="1" customFormat="1" ht="65.25" customHeight="1" x14ac:dyDescent="0.2">
      <c r="A136" s="1584"/>
      <c r="B136" s="195"/>
      <c r="D136" s="1260" t="s">
        <v>357</v>
      </c>
      <c r="E136" s="679"/>
      <c r="F136" s="736"/>
      <c r="G136" s="680" t="s">
        <v>1</v>
      </c>
      <c r="H136" s="681" t="s">
        <v>188</v>
      </c>
      <c r="I136" s="1281" t="s">
        <v>540</v>
      </c>
      <c r="J136" s="1292">
        <v>1</v>
      </c>
      <c r="K136" s="1292">
        <v>0</v>
      </c>
      <c r="L136" s="681" t="s">
        <v>876</v>
      </c>
      <c r="M136" s="692">
        <v>79.868991300000005</v>
      </c>
      <c r="N136" s="946"/>
      <c r="O136" s="946"/>
      <c r="P136" s="946"/>
      <c r="Q136" s="946"/>
      <c r="R136" s="946"/>
      <c r="S136" s="946"/>
      <c r="T136" s="946"/>
      <c r="U136" s="946"/>
      <c r="V136" s="979"/>
      <c r="W136" s="977"/>
      <c r="X136" s="977"/>
      <c r="Y136" s="977"/>
      <c r="Z136" s="977"/>
      <c r="AA136" s="976"/>
      <c r="AB136" s="1217"/>
      <c r="AC136" s="950"/>
      <c r="AD136" s="1010"/>
      <c r="AE136" s="1208"/>
      <c r="AF136" s="683">
        <f t="shared" si="243"/>
        <v>0</v>
      </c>
      <c r="AG136" s="683" t="str">
        <f t="shared" si="228"/>
        <v>No</v>
      </c>
      <c r="AH136" s="696" t="str">
        <f t="shared" si="244"/>
        <v>No</v>
      </c>
      <c r="AI136" s="678" t="str">
        <f t="shared" si="229"/>
        <v>No</v>
      </c>
      <c r="AK136" s="291">
        <f t="shared" si="245"/>
        <v>1</v>
      </c>
      <c r="AL136" s="292">
        <f t="shared" si="246"/>
        <v>0</v>
      </c>
      <c r="AM136" s="36"/>
      <c r="AN136" s="36"/>
      <c r="AO136" s="471">
        <v>1.35</v>
      </c>
      <c r="AP136" s="445">
        <f t="shared" si="247"/>
        <v>0</v>
      </c>
      <c r="AQ136" s="498"/>
      <c r="AR136" s="215">
        <f t="shared" si="230"/>
        <v>0</v>
      </c>
      <c r="AS136" s="215">
        <f t="shared" si="231"/>
        <v>0</v>
      </c>
      <c r="AT136" s="215">
        <f t="shared" si="232"/>
        <v>0</v>
      </c>
      <c r="AU136" s="215">
        <f t="shared" si="233"/>
        <v>0</v>
      </c>
      <c r="AV136" s="215">
        <f t="shared" si="234"/>
        <v>0</v>
      </c>
      <c r="AW136" s="215">
        <f t="shared" si="235"/>
        <v>0</v>
      </c>
      <c r="AX136" s="215">
        <f t="shared" si="223"/>
        <v>0</v>
      </c>
      <c r="AY136" s="215">
        <f t="shared" si="236"/>
        <v>0</v>
      </c>
      <c r="AZ136" s="215">
        <f t="shared" si="237"/>
        <v>0</v>
      </c>
      <c r="BA136" s="215">
        <f t="shared" si="238"/>
        <v>0</v>
      </c>
      <c r="BB136" s="215">
        <f t="shared" si="239"/>
        <v>0</v>
      </c>
      <c r="BC136" s="215">
        <f t="shared" si="240"/>
        <v>0</v>
      </c>
      <c r="BD136" s="215">
        <f t="shared" si="241"/>
        <v>0</v>
      </c>
      <c r="BE136" s="215">
        <f t="shared" si="242"/>
        <v>0</v>
      </c>
      <c r="BF136" s="215">
        <f t="shared" si="224"/>
        <v>0</v>
      </c>
      <c r="BG136" s="215">
        <f t="shared" si="225"/>
        <v>0</v>
      </c>
      <c r="BH136" s="215">
        <f t="shared" si="226"/>
        <v>0</v>
      </c>
      <c r="BI136" s="215">
        <f t="shared" si="227"/>
        <v>0</v>
      </c>
      <c r="BJ136" s="448">
        <v>1</v>
      </c>
      <c r="BK136" s="1224">
        <f t="shared" si="248"/>
        <v>0</v>
      </c>
      <c r="BL136" s="897">
        <v>3</v>
      </c>
      <c r="BM136" s="480">
        <f t="shared" si="249"/>
        <v>0</v>
      </c>
      <c r="BN136" s="897"/>
      <c r="BO136" s="480">
        <f t="shared" si="250"/>
        <v>0</v>
      </c>
      <c r="BP136" s="897"/>
      <c r="BQ136" s="480">
        <f t="shared" si="251"/>
        <v>0</v>
      </c>
      <c r="BR136" s="897"/>
      <c r="BS136" s="480">
        <f t="shared" si="252"/>
        <v>0</v>
      </c>
      <c r="BT136" s="897"/>
      <c r="BU136" s="480">
        <f t="shared" si="253"/>
        <v>0</v>
      </c>
      <c r="BV136" s="908"/>
      <c r="BW136" s="480">
        <f t="shared" si="254"/>
        <v>0</v>
      </c>
      <c r="BX136" s="906"/>
      <c r="BY136" s="480">
        <f t="shared" si="255"/>
        <v>0</v>
      </c>
      <c r="BZ136" s="906"/>
      <c r="CA136" s="480">
        <f t="shared" si="256"/>
        <v>0</v>
      </c>
      <c r="CB136" s="906"/>
      <c r="CC136" s="480">
        <f t="shared" si="257"/>
        <v>0</v>
      </c>
      <c r="CD136" s="906"/>
      <c r="CE136" s="480">
        <f t="shared" si="258"/>
        <v>0</v>
      </c>
      <c r="CF136" s="906"/>
      <c r="CG136" s="480">
        <f t="shared" si="259"/>
        <v>0</v>
      </c>
      <c r="CH136" s="906"/>
      <c r="CI136" s="480">
        <f t="shared" si="260"/>
        <v>0</v>
      </c>
      <c r="CJ136" s="906"/>
      <c r="CK136" s="480">
        <f t="shared" si="261"/>
        <v>0</v>
      </c>
      <c r="CL136" s="906"/>
      <c r="CM136" s="480">
        <f t="shared" si="262"/>
        <v>0</v>
      </c>
      <c r="CN136" s="906"/>
      <c r="CO136" s="480">
        <f t="shared" si="263"/>
        <v>0</v>
      </c>
      <c r="CP136" s="907"/>
      <c r="CQ136" s="480">
        <f t="shared" si="264"/>
        <v>0</v>
      </c>
      <c r="CR136" s="215"/>
      <c r="CS136" s="1">
        <f t="shared" si="265"/>
        <v>0</v>
      </c>
      <c r="CT136" s="1">
        <f t="shared" si="266"/>
        <v>0</v>
      </c>
      <c r="CU136" s="1">
        <f t="shared" si="267"/>
        <v>0</v>
      </c>
      <c r="CV136" s="1">
        <f t="shared" si="268"/>
        <v>0</v>
      </c>
      <c r="CW136" s="673">
        <f t="shared" si="269"/>
        <v>0</v>
      </c>
      <c r="CX136" s="1">
        <f t="shared" si="270"/>
        <v>0</v>
      </c>
      <c r="CY136" s="1">
        <f t="shared" si="271"/>
        <v>0</v>
      </c>
      <c r="CZ136" s="1">
        <f t="shared" si="272"/>
        <v>0</v>
      </c>
      <c r="DB136" s="1">
        <f t="shared" si="273"/>
        <v>0</v>
      </c>
      <c r="DC136" s="1">
        <f t="shared" si="274"/>
        <v>0</v>
      </c>
      <c r="DE136" s="1">
        <f t="shared" si="275"/>
        <v>0</v>
      </c>
      <c r="DF136" s="1">
        <f t="shared" si="276"/>
        <v>0</v>
      </c>
      <c r="DG136" s="1">
        <f t="shared" si="277"/>
        <v>0</v>
      </c>
      <c r="DH136" s="1">
        <f t="shared" si="278"/>
        <v>0</v>
      </c>
      <c r="DI136" s="1">
        <f t="shared" si="279"/>
        <v>0</v>
      </c>
      <c r="DJ136" s="1">
        <f t="shared" si="280"/>
        <v>0</v>
      </c>
      <c r="DK136" s="1">
        <f t="shared" si="281"/>
        <v>0</v>
      </c>
      <c r="DL136" s="1">
        <f t="shared" si="282"/>
        <v>0</v>
      </c>
      <c r="DM136" s="1">
        <f t="shared" si="283"/>
        <v>0</v>
      </c>
      <c r="DN136" s="1">
        <f t="shared" si="284"/>
        <v>0</v>
      </c>
      <c r="DO136" s="1">
        <f t="shared" si="285"/>
        <v>0</v>
      </c>
      <c r="DP136" s="1">
        <f t="shared" si="286"/>
        <v>0</v>
      </c>
      <c r="DQ136" s="1">
        <f t="shared" si="287"/>
        <v>0</v>
      </c>
      <c r="DR136" s="1">
        <f t="shared" si="288"/>
        <v>0</v>
      </c>
      <c r="DS136" s="1">
        <f t="shared" si="289"/>
        <v>0</v>
      </c>
    </row>
    <row r="137" spans="1:123" s="1" customFormat="1" ht="65.25" customHeight="1" x14ac:dyDescent="0.2">
      <c r="A137" s="1585"/>
      <c r="B137" s="196"/>
      <c r="C137" s="127"/>
      <c r="D137" s="1167" t="s">
        <v>358</v>
      </c>
      <c r="E137" s="513"/>
      <c r="F137" s="778"/>
      <c r="G137" s="146" t="s">
        <v>1</v>
      </c>
      <c r="H137" s="127" t="s">
        <v>188</v>
      </c>
      <c r="I137" s="1286" t="s">
        <v>541</v>
      </c>
      <c r="J137" s="1298">
        <v>1</v>
      </c>
      <c r="K137" s="1298">
        <v>0</v>
      </c>
      <c r="L137" s="127" t="s">
        <v>876</v>
      </c>
      <c r="M137" s="649">
        <v>75.168792300000007</v>
      </c>
      <c r="N137" s="947"/>
      <c r="O137" s="947"/>
      <c r="P137" s="947"/>
      <c r="Q137" s="947"/>
      <c r="R137" s="947"/>
      <c r="S137" s="947"/>
      <c r="T137" s="947"/>
      <c r="U137" s="947"/>
      <c r="V137" s="974"/>
      <c r="W137" s="948"/>
      <c r="X137" s="948"/>
      <c r="Y137" s="948"/>
      <c r="Z137" s="948"/>
      <c r="AA137" s="973"/>
      <c r="AB137" s="1216"/>
      <c r="AC137" s="951"/>
      <c r="AD137" s="1199"/>
      <c r="AE137" s="1210"/>
      <c r="AF137" s="125">
        <f t="shared" si="243"/>
        <v>0</v>
      </c>
      <c r="AG137" s="148" t="str">
        <f t="shared" si="228"/>
        <v>No</v>
      </c>
      <c r="AH137" s="191" t="str">
        <f t="shared" si="244"/>
        <v>No</v>
      </c>
      <c r="AI137" s="126" t="str">
        <f t="shared" si="229"/>
        <v>No</v>
      </c>
      <c r="AK137" s="291">
        <f t="shared" si="245"/>
        <v>1</v>
      </c>
      <c r="AL137" s="292">
        <f t="shared" si="246"/>
        <v>0</v>
      </c>
      <c r="AM137" s="36"/>
      <c r="AN137" s="36"/>
      <c r="AO137" s="471">
        <v>1.2</v>
      </c>
      <c r="AP137" s="445">
        <f t="shared" si="247"/>
        <v>0</v>
      </c>
      <c r="AQ137" s="498"/>
      <c r="AR137" s="215">
        <f t="shared" si="230"/>
        <v>0</v>
      </c>
      <c r="AS137" s="215">
        <f t="shared" si="231"/>
        <v>0</v>
      </c>
      <c r="AT137" s="215">
        <f t="shared" si="232"/>
        <v>0</v>
      </c>
      <c r="AU137" s="215">
        <f t="shared" si="233"/>
        <v>0</v>
      </c>
      <c r="AV137" s="215">
        <f t="shared" si="234"/>
        <v>0</v>
      </c>
      <c r="AW137" s="215">
        <f t="shared" si="235"/>
        <v>0</v>
      </c>
      <c r="AX137" s="215">
        <f t="shared" si="223"/>
        <v>0</v>
      </c>
      <c r="AY137" s="215">
        <f t="shared" si="236"/>
        <v>0</v>
      </c>
      <c r="AZ137" s="215">
        <f t="shared" si="237"/>
        <v>0</v>
      </c>
      <c r="BA137" s="215">
        <f t="shared" si="238"/>
        <v>0</v>
      </c>
      <c r="BB137" s="215">
        <f t="shared" si="239"/>
        <v>0</v>
      </c>
      <c r="BC137" s="215">
        <f t="shared" si="240"/>
        <v>0</v>
      </c>
      <c r="BD137" s="215">
        <f t="shared" si="241"/>
        <v>0</v>
      </c>
      <c r="BE137" s="215">
        <f t="shared" si="242"/>
        <v>0</v>
      </c>
      <c r="BF137" s="215">
        <f t="shared" si="224"/>
        <v>0</v>
      </c>
      <c r="BG137" s="215">
        <f t="shared" si="225"/>
        <v>0</v>
      </c>
      <c r="BH137" s="215">
        <f t="shared" si="226"/>
        <v>0</v>
      </c>
      <c r="BI137" s="215">
        <f t="shared" si="227"/>
        <v>0</v>
      </c>
      <c r="BJ137" s="448">
        <v>1</v>
      </c>
      <c r="BK137" s="1224">
        <f t="shared" si="248"/>
        <v>0</v>
      </c>
      <c r="BL137" s="897">
        <v>3</v>
      </c>
      <c r="BM137" s="480">
        <f t="shared" si="249"/>
        <v>0</v>
      </c>
      <c r="BN137" s="897"/>
      <c r="BO137" s="480">
        <f t="shared" si="250"/>
        <v>0</v>
      </c>
      <c r="BP137" s="897"/>
      <c r="BQ137" s="480">
        <f t="shared" si="251"/>
        <v>0</v>
      </c>
      <c r="BR137" s="897"/>
      <c r="BS137" s="480">
        <f t="shared" si="252"/>
        <v>0</v>
      </c>
      <c r="BT137" s="897"/>
      <c r="BU137" s="480">
        <f t="shared" si="253"/>
        <v>0</v>
      </c>
      <c r="BV137" s="908"/>
      <c r="BW137" s="480">
        <f t="shared" si="254"/>
        <v>0</v>
      </c>
      <c r="BX137" s="906"/>
      <c r="BY137" s="480">
        <f t="shared" si="255"/>
        <v>0</v>
      </c>
      <c r="BZ137" s="906"/>
      <c r="CA137" s="480">
        <f t="shared" si="256"/>
        <v>0</v>
      </c>
      <c r="CB137" s="906"/>
      <c r="CC137" s="480">
        <f t="shared" si="257"/>
        <v>0</v>
      </c>
      <c r="CD137" s="906"/>
      <c r="CE137" s="480">
        <f t="shared" si="258"/>
        <v>0</v>
      </c>
      <c r="CF137" s="906"/>
      <c r="CG137" s="480">
        <f t="shared" si="259"/>
        <v>0</v>
      </c>
      <c r="CH137" s="906"/>
      <c r="CI137" s="480">
        <f t="shared" si="260"/>
        <v>0</v>
      </c>
      <c r="CJ137" s="906"/>
      <c r="CK137" s="480">
        <f t="shared" si="261"/>
        <v>0</v>
      </c>
      <c r="CL137" s="906"/>
      <c r="CM137" s="480">
        <f t="shared" si="262"/>
        <v>0</v>
      </c>
      <c r="CN137" s="906"/>
      <c r="CO137" s="480">
        <f t="shared" si="263"/>
        <v>0</v>
      </c>
      <c r="CP137" s="907"/>
      <c r="CQ137" s="480">
        <f t="shared" si="264"/>
        <v>0</v>
      </c>
      <c r="CR137" s="215"/>
      <c r="CS137" s="1">
        <f t="shared" si="265"/>
        <v>0</v>
      </c>
      <c r="CT137" s="1">
        <f t="shared" si="266"/>
        <v>0</v>
      </c>
      <c r="CU137" s="1">
        <f t="shared" si="267"/>
        <v>0</v>
      </c>
      <c r="CV137" s="1">
        <f t="shared" si="268"/>
        <v>0</v>
      </c>
      <c r="CW137" s="673">
        <f t="shared" si="269"/>
        <v>0</v>
      </c>
      <c r="CX137" s="1">
        <f t="shared" si="270"/>
        <v>0</v>
      </c>
      <c r="CY137" s="1">
        <f t="shared" si="271"/>
        <v>0</v>
      </c>
      <c r="CZ137" s="1">
        <f t="shared" si="272"/>
        <v>0</v>
      </c>
      <c r="DB137" s="1">
        <f t="shared" si="273"/>
        <v>0</v>
      </c>
      <c r="DC137" s="1">
        <f t="shared" si="274"/>
        <v>0</v>
      </c>
      <c r="DE137" s="1">
        <f t="shared" si="275"/>
        <v>0</v>
      </c>
      <c r="DF137" s="1">
        <f t="shared" si="276"/>
        <v>0</v>
      </c>
      <c r="DG137" s="1">
        <f t="shared" si="277"/>
        <v>0</v>
      </c>
      <c r="DH137" s="1">
        <f t="shared" si="278"/>
        <v>0</v>
      </c>
      <c r="DI137" s="1">
        <f t="shared" si="279"/>
        <v>0</v>
      </c>
      <c r="DJ137" s="1">
        <f t="shared" si="280"/>
        <v>0</v>
      </c>
      <c r="DK137" s="1">
        <f t="shared" si="281"/>
        <v>0</v>
      </c>
      <c r="DL137" s="1">
        <f t="shared" si="282"/>
        <v>0</v>
      </c>
      <c r="DM137" s="1">
        <f t="shared" si="283"/>
        <v>0</v>
      </c>
      <c r="DN137" s="1">
        <f t="shared" si="284"/>
        <v>0</v>
      </c>
      <c r="DO137" s="1">
        <f t="shared" si="285"/>
        <v>0</v>
      </c>
      <c r="DP137" s="1">
        <f t="shared" si="286"/>
        <v>0</v>
      </c>
      <c r="DQ137" s="1">
        <f t="shared" si="287"/>
        <v>0</v>
      </c>
      <c r="DR137" s="1">
        <f t="shared" si="288"/>
        <v>0</v>
      </c>
      <c r="DS137" s="1">
        <f t="shared" si="289"/>
        <v>0</v>
      </c>
    </row>
    <row r="138" spans="1:123" s="36" customFormat="1" ht="32.25" customHeight="1" x14ac:dyDescent="0.2">
      <c r="A138" s="1"/>
      <c r="B138" s="194"/>
      <c r="C138" s="7"/>
      <c r="D138" s="1164"/>
      <c r="E138" s="517"/>
      <c r="F138" s="777"/>
      <c r="G138" s="310"/>
      <c r="H138" s="7"/>
      <c r="I138" s="871"/>
      <c r="J138" s="1300"/>
      <c r="K138" s="1300"/>
      <c r="L138" s="885" t="s">
        <v>1121</v>
      </c>
      <c r="N138" s="989"/>
      <c r="O138" s="444"/>
      <c r="P138" s="444"/>
      <c r="Q138" s="444"/>
      <c r="R138" s="444"/>
      <c r="S138" s="444"/>
      <c r="T138" s="444"/>
      <c r="U138" s="444"/>
      <c r="V138" s="444"/>
      <c r="W138" s="444"/>
      <c r="X138" s="444"/>
      <c r="Y138" s="444"/>
      <c r="Z138" s="444"/>
      <c r="AA138" s="444"/>
      <c r="AB138" s="1394"/>
      <c r="AC138" s="1395"/>
      <c r="AD138" s="1396"/>
      <c r="AE138" s="1396"/>
      <c r="AF138" s="151"/>
      <c r="AG138" s="7"/>
      <c r="AH138" s="312"/>
      <c r="AI138" s="411"/>
      <c r="AJ138" s="1"/>
      <c r="AK138" s="291">
        <f t="shared" si="245"/>
        <v>0</v>
      </c>
      <c r="AL138" s="292">
        <f t="shared" si="246"/>
        <v>0</v>
      </c>
      <c r="AO138" s="474"/>
      <c r="AP138" s="445">
        <f t="shared" si="247"/>
        <v>0</v>
      </c>
      <c r="AQ138" s="498"/>
      <c r="AR138" s="215"/>
      <c r="AS138" s="215"/>
      <c r="AT138" s="215"/>
      <c r="AU138" s="215"/>
      <c r="AV138" s="215"/>
      <c r="AW138" s="215"/>
      <c r="AX138" s="215">
        <f t="shared" si="223"/>
        <v>0</v>
      </c>
      <c r="AY138" s="215"/>
      <c r="AZ138" s="215"/>
      <c r="BA138" s="215"/>
      <c r="BB138" s="215"/>
      <c r="BC138" s="215"/>
      <c r="BD138" s="215"/>
      <c r="BE138" s="215"/>
      <c r="BF138" s="215">
        <f t="shared" si="224"/>
        <v>0</v>
      </c>
      <c r="BG138" s="215">
        <f t="shared" si="225"/>
        <v>0</v>
      </c>
      <c r="BH138" s="215">
        <f t="shared" si="226"/>
        <v>0</v>
      </c>
      <c r="BI138" s="215">
        <f t="shared" si="227"/>
        <v>0</v>
      </c>
      <c r="BJ138" s="448"/>
      <c r="BK138" s="1224">
        <f t="shared" si="248"/>
        <v>0</v>
      </c>
      <c r="BL138" s="900"/>
      <c r="BM138" s="480">
        <f t="shared" si="249"/>
        <v>0</v>
      </c>
      <c r="BN138" s="900"/>
      <c r="BO138" s="480">
        <f t="shared" si="250"/>
        <v>0</v>
      </c>
      <c r="BP138" s="900"/>
      <c r="BQ138" s="480">
        <f t="shared" si="251"/>
        <v>0</v>
      </c>
      <c r="BR138" s="900"/>
      <c r="BS138" s="480">
        <f t="shared" si="252"/>
        <v>0</v>
      </c>
      <c r="BT138" s="900"/>
      <c r="BU138" s="480">
        <f t="shared" si="253"/>
        <v>0</v>
      </c>
      <c r="BV138" s="909"/>
      <c r="BW138" s="480">
        <f t="shared" si="254"/>
        <v>0</v>
      </c>
      <c r="BX138" s="906"/>
      <c r="BY138" s="480">
        <f t="shared" si="255"/>
        <v>0</v>
      </c>
      <c r="BZ138" s="906"/>
      <c r="CA138" s="480">
        <f t="shared" si="256"/>
        <v>0</v>
      </c>
      <c r="CB138" s="906"/>
      <c r="CC138" s="480">
        <f t="shared" si="257"/>
        <v>0</v>
      </c>
      <c r="CD138" s="906"/>
      <c r="CE138" s="480">
        <f t="shared" si="258"/>
        <v>0</v>
      </c>
      <c r="CF138" s="906"/>
      <c r="CG138" s="480">
        <f t="shared" si="259"/>
        <v>0</v>
      </c>
      <c r="CH138" s="906"/>
      <c r="CI138" s="480">
        <f t="shared" si="260"/>
        <v>0</v>
      </c>
      <c r="CJ138" s="906"/>
      <c r="CK138" s="480">
        <f t="shared" si="261"/>
        <v>0</v>
      </c>
      <c r="CL138" s="906"/>
      <c r="CM138" s="480">
        <f t="shared" si="262"/>
        <v>0</v>
      </c>
      <c r="CN138" s="906"/>
      <c r="CO138" s="480">
        <f t="shared" si="263"/>
        <v>0</v>
      </c>
      <c r="CP138" s="907"/>
      <c r="CQ138" s="480">
        <f t="shared" si="264"/>
        <v>0</v>
      </c>
      <c r="CR138" s="215"/>
      <c r="CS138" s="1">
        <f t="shared" si="265"/>
        <v>0</v>
      </c>
      <c r="CT138" s="1">
        <f t="shared" si="266"/>
        <v>0</v>
      </c>
      <c r="CU138" s="1">
        <f t="shared" si="267"/>
        <v>0</v>
      </c>
      <c r="CV138" s="1">
        <f t="shared" si="268"/>
        <v>0</v>
      </c>
      <c r="CW138" s="673">
        <f t="shared" si="269"/>
        <v>0</v>
      </c>
      <c r="CX138" s="1">
        <f t="shared" si="270"/>
        <v>0</v>
      </c>
      <c r="CY138" s="1">
        <f t="shared" si="271"/>
        <v>0</v>
      </c>
      <c r="CZ138" s="1">
        <f t="shared" si="272"/>
        <v>0</v>
      </c>
      <c r="DA138" s="1"/>
      <c r="DB138" s="1">
        <f t="shared" si="273"/>
        <v>0</v>
      </c>
      <c r="DC138" s="1">
        <f t="shared" si="274"/>
        <v>0</v>
      </c>
      <c r="DD138" s="1"/>
      <c r="DE138" s="1">
        <f t="shared" si="275"/>
        <v>0</v>
      </c>
      <c r="DF138" s="1">
        <f t="shared" si="276"/>
        <v>0</v>
      </c>
      <c r="DG138" s="1">
        <f t="shared" si="277"/>
        <v>0</v>
      </c>
      <c r="DH138" s="1">
        <f t="shared" si="278"/>
        <v>0</v>
      </c>
      <c r="DI138" s="1">
        <f t="shared" si="279"/>
        <v>0</v>
      </c>
      <c r="DJ138" s="1">
        <f t="shared" si="280"/>
        <v>0</v>
      </c>
      <c r="DK138" s="1">
        <f t="shared" si="281"/>
        <v>0</v>
      </c>
      <c r="DL138" s="1">
        <f t="shared" si="282"/>
        <v>0</v>
      </c>
      <c r="DM138" s="1">
        <f t="shared" si="283"/>
        <v>0</v>
      </c>
      <c r="DN138" s="1">
        <f t="shared" si="284"/>
        <v>0</v>
      </c>
      <c r="DO138" s="1">
        <f t="shared" si="285"/>
        <v>0</v>
      </c>
      <c r="DP138" s="1">
        <f t="shared" si="286"/>
        <v>0</v>
      </c>
      <c r="DQ138" s="1">
        <f t="shared" si="287"/>
        <v>0</v>
      </c>
      <c r="DR138" s="1">
        <f t="shared" si="288"/>
        <v>0</v>
      </c>
      <c r="DS138" s="1">
        <f t="shared" si="289"/>
        <v>0</v>
      </c>
    </row>
    <row r="139" spans="1:123" s="1" customFormat="1" ht="65.25" customHeight="1" x14ac:dyDescent="0.2">
      <c r="A139" s="1583" t="s">
        <v>186</v>
      </c>
      <c r="B139" s="510"/>
      <c r="C139" s="139"/>
      <c r="D139" s="1262" t="s">
        <v>359</v>
      </c>
      <c r="E139" s="684"/>
      <c r="F139" s="738"/>
      <c r="G139" s="685" t="s">
        <v>839</v>
      </c>
      <c r="H139" s="686" t="s">
        <v>502</v>
      </c>
      <c r="I139" s="1284" t="s">
        <v>425</v>
      </c>
      <c r="J139" s="1296">
        <v>1</v>
      </c>
      <c r="K139" s="1296">
        <v>0</v>
      </c>
      <c r="L139" s="686" t="s">
        <v>876</v>
      </c>
      <c r="M139" s="691">
        <v>401.23650000000004</v>
      </c>
      <c r="N139" s="946"/>
      <c r="O139" s="946"/>
      <c r="P139" s="946"/>
      <c r="Q139" s="946"/>
      <c r="R139" s="946"/>
      <c r="S139" s="946"/>
      <c r="T139" s="946"/>
      <c r="U139" s="946"/>
      <c r="V139" s="979"/>
      <c r="W139" s="977"/>
      <c r="X139" s="977"/>
      <c r="Y139" s="977"/>
      <c r="Z139" s="977"/>
      <c r="AA139" s="976"/>
      <c r="AB139" s="1217"/>
      <c r="AC139" s="950"/>
      <c r="AD139" s="1010"/>
      <c r="AE139" s="1208"/>
      <c r="AF139" s="683">
        <f t="shared" si="243"/>
        <v>0</v>
      </c>
      <c r="AG139" s="687" t="str">
        <f t="shared" ref="AG139:AG178" si="290">IF(B139="New","Yes","No")</f>
        <v>No</v>
      </c>
      <c r="AH139" s="699" t="str">
        <f t="shared" si="244"/>
        <v>No</v>
      </c>
      <c r="AI139" s="678" t="str">
        <f t="shared" ref="AI139:AI178" si="291">IF(F139="P24 cat.","Yes","No")</f>
        <v>No</v>
      </c>
      <c r="AK139" s="291">
        <f t="shared" si="245"/>
        <v>5</v>
      </c>
      <c r="AL139" s="292">
        <f t="shared" si="246"/>
        <v>0</v>
      </c>
      <c r="AM139" s="36"/>
      <c r="AN139" s="36"/>
      <c r="AO139" s="471">
        <v>18</v>
      </c>
      <c r="AP139" s="445">
        <f t="shared" si="247"/>
        <v>0</v>
      </c>
      <c r="AQ139" s="498"/>
      <c r="AR139" s="215">
        <f t="shared" ref="AR139:AR178" si="292">N139*J139</f>
        <v>0</v>
      </c>
      <c r="AS139" s="215">
        <f t="shared" ref="AS139:AS178" si="293">O139*J139</f>
        <v>0</v>
      </c>
      <c r="AT139" s="215">
        <f t="shared" ref="AT139:AT178" si="294">P139*J139</f>
        <v>0</v>
      </c>
      <c r="AU139" s="215">
        <f t="shared" ref="AU139:AU178" si="295">Q139*J139</f>
        <v>0</v>
      </c>
      <c r="AV139" s="215">
        <f t="shared" ref="AV139:AV178" si="296">R139*J139</f>
        <v>0</v>
      </c>
      <c r="AW139" s="215">
        <f t="shared" ref="AW139:AW178" si="297">S139*J139</f>
        <v>0</v>
      </c>
      <c r="AX139" s="215">
        <f t="shared" si="223"/>
        <v>0</v>
      </c>
      <c r="AY139" s="215">
        <f t="shared" ref="AY139:AY178" si="298">U139*J139</f>
        <v>0</v>
      </c>
      <c r="AZ139" s="215">
        <f t="shared" ref="AZ139:AZ178" si="299">J139*V139</f>
        <v>0</v>
      </c>
      <c r="BA139" s="215">
        <f t="shared" ref="BA139:BA178" si="300">W139*J139</f>
        <v>0</v>
      </c>
      <c r="BB139" s="215">
        <f t="shared" ref="BB139:BB178" si="301">X139*J139</f>
        <v>0</v>
      </c>
      <c r="BC139" s="215">
        <f t="shared" ref="BC139:BC178" si="302">Y139*J139</f>
        <v>0</v>
      </c>
      <c r="BD139" s="215">
        <f t="shared" ref="BD139:BD178" si="303">Z139*J139</f>
        <v>0</v>
      </c>
      <c r="BE139" s="215">
        <f t="shared" ref="BE139:BE178" si="304">AA139*J139</f>
        <v>0</v>
      </c>
      <c r="BF139" s="215">
        <f t="shared" si="224"/>
        <v>0</v>
      </c>
      <c r="BG139" s="215">
        <f t="shared" si="225"/>
        <v>0</v>
      </c>
      <c r="BH139" s="215">
        <f t="shared" si="226"/>
        <v>0</v>
      </c>
      <c r="BI139" s="215">
        <f t="shared" si="227"/>
        <v>0</v>
      </c>
      <c r="BJ139" s="448">
        <v>5</v>
      </c>
      <c r="BK139" s="1224">
        <f t="shared" si="248"/>
        <v>0</v>
      </c>
      <c r="BL139" s="897">
        <v>12</v>
      </c>
      <c r="BM139" s="480">
        <f t="shared" si="249"/>
        <v>0</v>
      </c>
      <c r="BN139" s="897"/>
      <c r="BO139" s="480">
        <f t="shared" si="250"/>
        <v>0</v>
      </c>
      <c r="BP139" s="897"/>
      <c r="BQ139" s="480">
        <f t="shared" si="251"/>
        <v>0</v>
      </c>
      <c r="BR139" s="897"/>
      <c r="BS139" s="480">
        <f t="shared" si="252"/>
        <v>0</v>
      </c>
      <c r="BT139" s="897"/>
      <c r="BU139" s="480">
        <f t="shared" si="253"/>
        <v>0</v>
      </c>
      <c r="BV139" s="908"/>
      <c r="BW139" s="480">
        <f t="shared" si="254"/>
        <v>0</v>
      </c>
      <c r="BX139" s="906"/>
      <c r="BY139" s="480">
        <f t="shared" si="255"/>
        <v>0</v>
      </c>
      <c r="BZ139" s="906"/>
      <c r="CA139" s="480">
        <f t="shared" si="256"/>
        <v>0</v>
      </c>
      <c r="CB139" s="906"/>
      <c r="CC139" s="480">
        <f t="shared" si="257"/>
        <v>0</v>
      </c>
      <c r="CD139" s="906"/>
      <c r="CE139" s="480">
        <f t="shared" si="258"/>
        <v>0</v>
      </c>
      <c r="CF139" s="906"/>
      <c r="CG139" s="480">
        <f t="shared" si="259"/>
        <v>0</v>
      </c>
      <c r="CH139" s="906"/>
      <c r="CI139" s="480">
        <f t="shared" si="260"/>
        <v>0</v>
      </c>
      <c r="CJ139" s="906"/>
      <c r="CK139" s="480">
        <f t="shared" si="261"/>
        <v>0</v>
      </c>
      <c r="CL139" s="906"/>
      <c r="CM139" s="480">
        <f t="shared" si="262"/>
        <v>0</v>
      </c>
      <c r="CN139" s="906"/>
      <c r="CO139" s="480">
        <f t="shared" si="263"/>
        <v>0</v>
      </c>
      <c r="CP139" s="907"/>
      <c r="CQ139" s="480">
        <f t="shared" si="264"/>
        <v>0</v>
      </c>
      <c r="CR139" s="215"/>
      <c r="CS139" s="1">
        <f t="shared" si="265"/>
        <v>0</v>
      </c>
      <c r="CT139" s="1">
        <f t="shared" si="266"/>
        <v>0</v>
      </c>
      <c r="CU139" s="1">
        <f t="shared" si="267"/>
        <v>0</v>
      </c>
      <c r="CV139" s="1">
        <f t="shared" si="268"/>
        <v>0</v>
      </c>
      <c r="CW139" s="673">
        <f t="shared" si="269"/>
        <v>0</v>
      </c>
      <c r="CX139" s="1">
        <f t="shared" si="270"/>
        <v>0</v>
      </c>
      <c r="CY139" s="1">
        <f t="shared" si="271"/>
        <v>0</v>
      </c>
      <c r="CZ139" s="1">
        <f t="shared" si="272"/>
        <v>0</v>
      </c>
      <c r="DB139" s="1">
        <f t="shared" si="273"/>
        <v>0</v>
      </c>
      <c r="DC139" s="1">
        <f t="shared" si="274"/>
        <v>0</v>
      </c>
      <c r="DE139" s="1">
        <f t="shared" si="275"/>
        <v>0</v>
      </c>
      <c r="DF139" s="1">
        <f t="shared" si="276"/>
        <v>0</v>
      </c>
      <c r="DG139" s="1">
        <f t="shared" si="277"/>
        <v>0</v>
      </c>
      <c r="DH139" s="1">
        <f t="shared" si="278"/>
        <v>0</v>
      </c>
      <c r="DI139" s="1">
        <f t="shared" si="279"/>
        <v>0</v>
      </c>
      <c r="DJ139" s="1">
        <f t="shared" si="280"/>
        <v>0</v>
      </c>
      <c r="DK139" s="1">
        <f t="shared" si="281"/>
        <v>0</v>
      </c>
      <c r="DL139" s="1">
        <f t="shared" si="282"/>
        <v>0</v>
      </c>
      <c r="DM139" s="1">
        <f t="shared" si="283"/>
        <v>0</v>
      </c>
      <c r="DN139" s="1">
        <f t="shared" si="284"/>
        <v>0</v>
      </c>
      <c r="DO139" s="1">
        <f t="shared" si="285"/>
        <v>0</v>
      </c>
      <c r="DP139" s="1">
        <f t="shared" si="286"/>
        <v>0</v>
      </c>
      <c r="DQ139" s="1">
        <f t="shared" si="287"/>
        <v>0</v>
      </c>
      <c r="DR139" s="1">
        <f t="shared" si="288"/>
        <v>0</v>
      </c>
      <c r="DS139" s="1">
        <f t="shared" si="289"/>
        <v>0</v>
      </c>
    </row>
    <row r="140" spans="1:123" s="36" customFormat="1" ht="65.25" customHeight="1" x14ac:dyDescent="0.2">
      <c r="A140" s="1584"/>
      <c r="B140" s="199"/>
      <c r="D140" s="1260" t="s">
        <v>360</v>
      </c>
      <c r="E140" s="679" t="s">
        <v>71</v>
      </c>
      <c r="F140" s="736"/>
      <c r="G140" s="680" t="s">
        <v>839</v>
      </c>
      <c r="H140" s="681" t="s">
        <v>502</v>
      </c>
      <c r="I140" s="1281" t="s">
        <v>425</v>
      </c>
      <c r="J140" s="1292">
        <v>1</v>
      </c>
      <c r="K140" s="1292">
        <v>0</v>
      </c>
      <c r="L140" s="681" t="s">
        <v>876</v>
      </c>
      <c r="M140" s="692">
        <v>492.94770000000005</v>
      </c>
      <c r="N140" s="946"/>
      <c r="O140" s="946"/>
      <c r="P140" s="946"/>
      <c r="Q140" s="946"/>
      <c r="R140" s="946"/>
      <c r="S140" s="946"/>
      <c r="T140" s="946"/>
      <c r="U140" s="946"/>
      <c r="V140" s="979"/>
      <c r="W140" s="977"/>
      <c r="X140" s="977"/>
      <c r="Y140" s="977"/>
      <c r="Z140" s="977"/>
      <c r="AA140" s="976"/>
      <c r="AB140" s="1217"/>
      <c r="AC140" s="950"/>
      <c r="AD140" s="1201"/>
      <c r="AE140" s="1211"/>
      <c r="AF140" s="683">
        <f t="shared" si="243"/>
        <v>0</v>
      </c>
      <c r="AG140" s="683" t="str">
        <f t="shared" si="290"/>
        <v>No</v>
      </c>
      <c r="AH140" s="696" t="str">
        <f t="shared" si="244"/>
        <v>No</v>
      </c>
      <c r="AI140" s="678" t="str">
        <f t="shared" si="291"/>
        <v>No</v>
      </c>
      <c r="AJ140" s="1"/>
      <c r="AK140" s="291">
        <f t="shared" si="245"/>
        <v>5</v>
      </c>
      <c r="AL140" s="292">
        <f t="shared" si="246"/>
        <v>0</v>
      </c>
      <c r="AO140" s="471">
        <v>18</v>
      </c>
      <c r="AP140" s="445">
        <f t="shared" si="247"/>
        <v>0</v>
      </c>
      <c r="AQ140" s="498"/>
      <c r="AR140" s="215">
        <f t="shared" si="292"/>
        <v>0</v>
      </c>
      <c r="AS140" s="215">
        <f t="shared" si="293"/>
        <v>0</v>
      </c>
      <c r="AT140" s="215">
        <f t="shared" si="294"/>
        <v>0</v>
      </c>
      <c r="AU140" s="215">
        <f t="shared" si="295"/>
        <v>0</v>
      </c>
      <c r="AV140" s="215">
        <f t="shared" si="296"/>
        <v>0</v>
      </c>
      <c r="AW140" s="215">
        <f t="shared" si="297"/>
        <v>0</v>
      </c>
      <c r="AX140" s="215">
        <f t="shared" si="223"/>
        <v>0</v>
      </c>
      <c r="AY140" s="215">
        <f t="shared" si="298"/>
        <v>0</v>
      </c>
      <c r="AZ140" s="215">
        <f t="shared" si="299"/>
        <v>0</v>
      </c>
      <c r="BA140" s="215">
        <f t="shared" si="300"/>
        <v>0</v>
      </c>
      <c r="BB140" s="215">
        <f t="shared" si="301"/>
        <v>0</v>
      </c>
      <c r="BC140" s="215">
        <f t="shared" si="302"/>
        <v>0</v>
      </c>
      <c r="BD140" s="215">
        <f t="shared" si="303"/>
        <v>0</v>
      </c>
      <c r="BE140" s="215">
        <f t="shared" si="304"/>
        <v>0</v>
      </c>
      <c r="BF140" s="215">
        <f t="shared" si="224"/>
        <v>0</v>
      </c>
      <c r="BG140" s="215">
        <f t="shared" si="225"/>
        <v>0</v>
      </c>
      <c r="BH140" s="215">
        <f t="shared" si="226"/>
        <v>0</v>
      </c>
      <c r="BI140" s="215">
        <f t="shared" si="227"/>
        <v>0</v>
      </c>
      <c r="BJ140" s="448">
        <v>5</v>
      </c>
      <c r="BK140" s="1224">
        <f t="shared" si="248"/>
        <v>0</v>
      </c>
      <c r="BL140" s="897">
        <v>12</v>
      </c>
      <c r="BM140" s="480">
        <f t="shared" si="249"/>
        <v>0</v>
      </c>
      <c r="BN140" s="897"/>
      <c r="BO140" s="480">
        <f t="shared" si="250"/>
        <v>0</v>
      </c>
      <c r="BP140" s="897"/>
      <c r="BQ140" s="480">
        <f t="shared" si="251"/>
        <v>0</v>
      </c>
      <c r="BR140" s="897"/>
      <c r="BS140" s="480">
        <f t="shared" si="252"/>
        <v>0</v>
      </c>
      <c r="BT140" s="897"/>
      <c r="BU140" s="480">
        <f t="shared" si="253"/>
        <v>0</v>
      </c>
      <c r="BV140" s="908"/>
      <c r="BW140" s="480">
        <f t="shared" si="254"/>
        <v>0</v>
      </c>
      <c r="BX140" s="906"/>
      <c r="BY140" s="480">
        <f t="shared" si="255"/>
        <v>0</v>
      </c>
      <c r="BZ140" s="906"/>
      <c r="CA140" s="480">
        <f t="shared" si="256"/>
        <v>0</v>
      </c>
      <c r="CB140" s="906"/>
      <c r="CC140" s="480">
        <f t="shared" si="257"/>
        <v>0</v>
      </c>
      <c r="CD140" s="906"/>
      <c r="CE140" s="480">
        <f t="shared" si="258"/>
        <v>0</v>
      </c>
      <c r="CF140" s="906"/>
      <c r="CG140" s="480">
        <f t="shared" si="259"/>
        <v>0</v>
      </c>
      <c r="CH140" s="906"/>
      <c r="CI140" s="480">
        <f t="shared" si="260"/>
        <v>0</v>
      </c>
      <c r="CJ140" s="906"/>
      <c r="CK140" s="480">
        <f t="shared" si="261"/>
        <v>0</v>
      </c>
      <c r="CL140" s="906"/>
      <c r="CM140" s="480">
        <f t="shared" si="262"/>
        <v>0</v>
      </c>
      <c r="CN140" s="906"/>
      <c r="CO140" s="480">
        <f t="shared" si="263"/>
        <v>0</v>
      </c>
      <c r="CP140" s="907"/>
      <c r="CQ140" s="480">
        <f t="shared" si="264"/>
        <v>0</v>
      </c>
      <c r="CR140" s="215"/>
      <c r="CS140" s="1">
        <f t="shared" si="265"/>
        <v>0</v>
      </c>
      <c r="CT140" s="1">
        <f t="shared" si="266"/>
        <v>0</v>
      </c>
      <c r="CU140" s="1">
        <f t="shared" si="267"/>
        <v>0</v>
      </c>
      <c r="CV140" s="1">
        <f t="shared" si="268"/>
        <v>0</v>
      </c>
      <c r="CW140" s="673">
        <f t="shared" si="269"/>
        <v>0</v>
      </c>
      <c r="CX140" s="1">
        <f t="shared" si="270"/>
        <v>0</v>
      </c>
      <c r="CY140" s="1">
        <f t="shared" si="271"/>
        <v>0</v>
      </c>
      <c r="CZ140" s="1">
        <f t="shared" si="272"/>
        <v>0</v>
      </c>
      <c r="DA140" s="1"/>
      <c r="DB140" s="1">
        <f t="shared" si="273"/>
        <v>0</v>
      </c>
      <c r="DC140" s="1">
        <f t="shared" si="274"/>
        <v>0</v>
      </c>
      <c r="DD140" s="1"/>
      <c r="DE140" s="1">
        <f t="shared" si="275"/>
        <v>0</v>
      </c>
      <c r="DF140" s="1">
        <f t="shared" si="276"/>
        <v>0</v>
      </c>
      <c r="DG140" s="1">
        <f t="shared" si="277"/>
        <v>0</v>
      </c>
      <c r="DH140" s="1">
        <f t="shared" si="278"/>
        <v>0</v>
      </c>
      <c r="DI140" s="1">
        <f t="shared" si="279"/>
        <v>0</v>
      </c>
      <c r="DJ140" s="1">
        <f t="shared" si="280"/>
        <v>0</v>
      </c>
      <c r="DK140" s="1">
        <f t="shared" si="281"/>
        <v>0</v>
      </c>
      <c r="DL140" s="1">
        <f t="shared" si="282"/>
        <v>0</v>
      </c>
      <c r="DM140" s="1">
        <f t="shared" si="283"/>
        <v>0</v>
      </c>
      <c r="DN140" s="1">
        <f t="shared" si="284"/>
        <v>0</v>
      </c>
      <c r="DO140" s="1">
        <f t="shared" si="285"/>
        <v>0</v>
      </c>
      <c r="DP140" s="1">
        <f t="shared" si="286"/>
        <v>0</v>
      </c>
      <c r="DQ140" s="1">
        <f t="shared" si="287"/>
        <v>0</v>
      </c>
      <c r="DR140" s="1">
        <f t="shared" si="288"/>
        <v>0</v>
      </c>
      <c r="DS140" s="1">
        <f t="shared" si="289"/>
        <v>0</v>
      </c>
    </row>
    <row r="141" spans="1:123" s="1" customFormat="1" ht="65.25" customHeight="1" x14ac:dyDescent="0.2">
      <c r="A141" s="1584"/>
      <c r="B141" s="199"/>
      <c r="D141" s="1164" t="s">
        <v>361</v>
      </c>
      <c r="E141" s="512"/>
      <c r="F141" s="737"/>
      <c r="G141" s="123" t="s">
        <v>839</v>
      </c>
      <c r="H141" s="1" t="s">
        <v>502</v>
      </c>
      <c r="I141" s="871" t="s">
        <v>426</v>
      </c>
      <c r="J141" s="1297">
        <v>1</v>
      </c>
      <c r="K141" s="1297">
        <v>0</v>
      </c>
      <c r="L141" s="36" t="s">
        <v>876</v>
      </c>
      <c r="M141" s="650">
        <v>343.91700000000003</v>
      </c>
      <c r="N141" s="947"/>
      <c r="O141" s="947"/>
      <c r="P141" s="947"/>
      <c r="Q141" s="947"/>
      <c r="R141" s="947"/>
      <c r="S141" s="947"/>
      <c r="T141" s="947"/>
      <c r="U141" s="947"/>
      <c r="V141" s="974"/>
      <c r="W141" s="948"/>
      <c r="X141" s="948"/>
      <c r="Y141" s="948"/>
      <c r="Z141" s="948"/>
      <c r="AA141" s="973"/>
      <c r="AB141" s="1219"/>
      <c r="AC141" s="957"/>
      <c r="AD141" s="1199"/>
      <c r="AE141" s="1210"/>
      <c r="AF141" s="125">
        <f t="shared" si="243"/>
        <v>0</v>
      </c>
      <c r="AG141" s="145" t="str">
        <f t="shared" si="290"/>
        <v>No</v>
      </c>
      <c r="AH141" s="191" t="str">
        <f t="shared" si="244"/>
        <v>No</v>
      </c>
      <c r="AI141" s="126" t="str">
        <f t="shared" si="291"/>
        <v>No</v>
      </c>
      <c r="AK141" s="291">
        <f t="shared" si="245"/>
        <v>3</v>
      </c>
      <c r="AL141" s="292">
        <f t="shared" si="246"/>
        <v>0</v>
      </c>
      <c r="AM141" s="36"/>
      <c r="AN141" s="36"/>
      <c r="AO141" s="471">
        <v>15</v>
      </c>
      <c r="AP141" s="445">
        <f t="shared" si="247"/>
        <v>0</v>
      </c>
      <c r="AQ141" s="498"/>
      <c r="AR141" s="215">
        <f t="shared" si="292"/>
        <v>0</v>
      </c>
      <c r="AS141" s="215">
        <f t="shared" si="293"/>
        <v>0</v>
      </c>
      <c r="AT141" s="215">
        <f t="shared" si="294"/>
        <v>0</v>
      </c>
      <c r="AU141" s="215">
        <f t="shared" si="295"/>
        <v>0</v>
      </c>
      <c r="AV141" s="215">
        <f t="shared" si="296"/>
        <v>0</v>
      </c>
      <c r="AW141" s="215">
        <f t="shared" si="297"/>
        <v>0</v>
      </c>
      <c r="AX141" s="215">
        <f t="shared" si="223"/>
        <v>0</v>
      </c>
      <c r="AY141" s="215">
        <f t="shared" si="298"/>
        <v>0</v>
      </c>
      <c r="AZ141" s="215">
        <f t="shared" si="299"/>
        <v>0</v>
      </c>
      <c r="BA141" s="215">
        <f t="shared" si="300"/>
        <v>0</v>
      </c>
      <c r="BB141" s="215">
        <f t="shared" si="301"/>
        <v>0</v>
      </c>
      <c r="BC141" s="215">
        <f t="shared" si="302"/>
        <v>0</v>
      </c>
      <c r="BD141" s="215">
        <f t="shared" si="303"/>
        <v>0</v>
      </c>
      <c r="BE141" s="215">
        <f t="shared" si="304"/>
        <v>0</v>
      </c>
      <c r="BF141" s="215">
        <f t="shared" si="224"/>
        <v>0</v>
      </c>
      <c r="BG141" s="215">
        <f t="shared" si="225"/>
        <v>0</v>
      </c>
      <c r="BH141" s="215">
        <f t="shared" si="226"/>
        <v>0</v>
      </c>
      <c r="BI141" s="215">
        <f t="shared" si="227"/>
        <v>0</v>
      </c>
      <c r="BJ141" s="448">
        <v>3</v>
      </c>
      <c r="BK141" s="1224">
        <f t="shared" si="248"/>
        <v>0</v>
      </c>
      <c r="BL141" s="897">
        <v>11</v>
      </c>
      <c r="BM141" s="480">
        <f t="shared" si="249"/>
        <v>0</v>
      </c>
      <c r="BN141" s="897"/>
      <c r="BO141" s="480">
        <f t="shared" si="250"/>
        <v>0</v>
      </c>
      <c r="BP141" s="897"/>
      <c r="BQ141" s="480">
        <f t="shared" si="251"/>
        <v>0</v>
      </c>
      <c r="BR141" s="897"/>
      <c r="BS141" s="480">
        <f t="shared" si="252"/>
        <v>0</v>
      </c>
      <c r="BT141" s="897"/>
      <c r="BU141" s="480">
        <f t="shared" si="253"/>
        <v>0</v>
      </c>
      <c r="BV141" s="908"/>
      <c r="BW141" s="480">
        <f t="shared" si="254"/>
        <v>0</v>
      </c>
      <c r="BX141" s="906"/>
      <c r="BY141" s="480">
        <f t="shared" si="255"/>
        <v>0</v>
      </c>
      <c r="BZ141" s="906"/>
      <c r="CA141" s="480">
        <f t="shared" si="256"/>
        <v>0</v>
      </c>
      <c r="CB141" s="906"/>
      <c r="CC141" s="480">
        <f t="shared" si="257"/>
        <v>0</v>
      </c>
      <c r="CD141" s="906"/>
      <c r="CE141" s="480">
        <f t="shared" si="258"/>
        <v>0</v>
      </c>
      <c r="CF141" s="906"/>
      <c r="CG141" s="480">
        <f t="shared" si="259"/>
        <v>0</v>
      </c>
      <c r="CH141" s="906"/>
      <c r="CI141" s="480">
        <f t="shared" si="260"/>
        <v>0</v>
      </c>
      <c r="CJ141" s="906"/>
      <c r="CK141" s="480">
        <f t="shared" si="261"/>
        <v>0</v>
      </c>
      <c r="CL141" s="906"/>
      <c r="CM141" s="480">
        <f t="shared" si="262"/>
        <v>0</v>
      </c>
      <c r="CN141" s="906"/>
      <c r="CO141" s="480">
        <f t="shared" si="263"/>
        <v>0</v>
      </c>
      <c r="CP141" s="907"/>
      <c r="CQ141" s="480">
        <f t="shared" si="264"/>
        <v>0</v>
      </c>
      <c r="CR141" s="215"/>
      <c r="CS141" s="1">
        <f t="shared" si="265"/>
        <v>0</v>
      </c>
      <c r="CT141" s="1">
        <f t="shared" si="266"/>
        <v>0</v>
      </c>
      <c r="CU141" s="1">
        <f t="shared" si="267"/>
        <v>0</v>
      </c>
      <c r="CV141" s="1">
        <f t="shared" si="268"/>
        <v>0</v>
      </c>
      <c r="CW141" s="673">
        <f t="shared" si="269"/>
        <v>0</v>
      </c>
      <c r="CX141" s="1">
        <f t="shared" si="270"/>
        <v>0</v>
      </c>
      <c r="CY141" s="1">
        <f t="shared" si="271"/>
        <v>0</v>
      </c>
      <c r="CZ141" s="1">
        <f t="shared" si="272"/>
        <v>0</v>
      </c>
      <c r="DB141" s="1">
        <f t="shared" si="273"/>
        <v>0</v>
      </c>
      <c r="DC141" s="1">
        <f t="shared" si="274"/>
        <v>0</v>
      </c>
      <c r="DE141" s="1">
        <f t="shared" si="275"/>
        <v>0</v>
      </c>
      <c r="DF141" s="1">
        <f t="shared" si="276"/>
        <v>0</v>
      </c>
      <c r="DG141" s="1">
        <f t="shared" si="277"/>
        <v>0</v>
      </c>
      <c r="DH141" s="1">
        <f t="shared" si="278"/>
        <v>0</v>
      </c>
      <c r="DI141" s="1">
        <f t="shared" si="279"/>
        <v>0</v>
      </c>
      <c r="DJ141" s="1">
        <f t="shared" si="280"/>
        <v>0</v>
      </c>
      <c r="DK141" s="1">
        <f t="shared" si="281"/>
        <v>0</v>
      </c>
      <c r="DL141" s="1">
        <f t="shared" si="282"/>
        <v>0</v>
      </c>
      <c r="DM141" s="1">
        <f t="shared" si="283"/>
        <v>0</v>
      </c>
      <c r="DN141" s="1">
        <f t="shared" si="284"/>
        <v>0</v>
      </c>
      <c r="DO141" s="1">
        <f t="shared" si="285"/>
        <v>0</v>
      </c>
      <c r="DP141" s="1">
        <f t="shared" si="286"/>
        <v>0</v>
      </c>
      <c r="DQ141" s="1">
        <f t="shared" si="287"/>
        <v>0</v>
      </c>
      <c r="DR141" s="1">
        <f t="shared" si="288"/>
        <v>0</v>
      </c>
      <c r="DS141" s="1">
        <f t="shared" si="289"/>
        <v>0</v>
      </c>
    </row>
    <row r="142" spans="1:123" s="36" customFormat="1" ht="65.25" customHeight="1" x14ac:dyDescent="0.2">
      <c r="A142" s="1584"/>
      <c r="B142" s="199"/>
      <c r="D142" s="1164" t="s">
        <v>362</v>
      </c>
      <c r="E142" s="514" t="s">
        <v>71</v>
      </c>
      <c r="F142" s="739"/>
      <c r="G142" s="123" t="s">
        <v>839</v>
      </c>
      <c r="H142" s="36" t="s">
        <v>502</v>
      </c>
      <c r="I142" s="871" t="s">
        <v>426</v>
      </c>
      <c r="J142" s="1293">
        <v>1</v>
      </c>
      <c r="K142" s="1293">
        <v>0</v>
      </c>
      <c r="L142" s="36" t="s">
        <v>876</v>
      </c>
      <c r="M142" s="640">
        <v>435.62820000000005</v>
      </c>
      <c r="N142" s="947"/>
      <c r="O142" s="947"/>
      <c r="P142" s="947"/>
      <c r="Q142" s="947"/>
      <c r="R142" s="947"/>
      <c r="S142" s="947"/>
      <c r="T142" s="947"/>
      <c r="U142" s="947"/>
      <c r="V142" s="974"/>
      <c r="W142" s="948"/>
      <c r="X142" s="948"/>
      <c r="Y142" s="948"/>
      <c r="Z142" s="948"/>
      <c r="AA142" s="973"/>
      <c r="AB142" s="1216"/>
      <c r="AC142" s="951"/>
      <c r="AD142" s="165"/>
      <c r="AE142" s="992"/>
      <c r="AF142" s="125">
        <f t="shared" si="243"/>
        <v>0</v>
      </c>
      <c r="AG142" s="125" t="str">
        <f t="shared" si="290"/>
        <v>No</v>
      </c>
      <c r="AH142" s="191" t="str">
        <f t="shared" si="244"/>
        <v>No</v>
      </c>
      <c r="AI142" s="126" t="str">
        <f t="shared" si="291"/>
        <v>No</v>
      </c>
      <c r="AJ142" s="1"/>
      <c r="AK142" s="291">
        <f t="shared" si="245"/>
        <v>3</v>
      </c>
      <c r="AL142" s="292">
        <f t="shared" si="246"/>
        <v>0</v>
      </c>
      <c r="AO142" s="471">
        <v>15</v>
      </c>
      <c r="AP142" s="445">
        <f t="shared" si="247"/>
        <v>0</v>
      </c>
      <c r="AQ142" s="498"/>
      <c r="AR142" s="215">
        <f t="shared" si="292"/>
        <v>0</v>
      </c>
      <c r="AS142" s="215">
        <f t="shared" si="293"/>
        <v>0</v>
      </c>
      <c r="AT142" s="215">
        <f t="shared" si="294"/>
        <v>0</v>
      </c>
      <c r="AU142" s="215">
        <f t="shared" si="295"/>
        <v>0</v>
      </c>
      <c r="AV142" s="215">
        <f t="shared" si="296"/>
        <v>0</v>
      </c>
      <c r="AW142" s="215">
        <f t="shared" si="297"/>
        <v>0</v>
      </c>
      <c r="AX142" s="215">
        <f t="shared" si="223"/>
        <v>0</v>
      </c>
      <c r="AY142" s="215">
        <f t="shared" si="298"/>
        <v>0</v>
      </c>
      <c r="AZ142" s="215">
        <f t="shared" si="299"/>
        <v>0</v>
      </c>
      <c r="BA142" s="215">
        <f t="shared" si="300"/>
        <v>0</v>
      </c>
      <c r="BB142" s="215">
        <f t="shared" si="301"/>
        <v>0</v>
      </c>
      <c r="BC142" s="215">
        <f t="shared" si="302"/>
        <v>0</v>
      </c>
      <c r="BD142" s="215">
        <f t="shared" si="303"/>
        <v>0</v>
      </c>
      <c r="BE142" s="215">
        <f t="shared" si="304"/>
        <v>0</v>
      </c>
      <c r="BF142" s="215">
        <f t="shared" si="224"/>
        <v>0</v>
      </c>
      <c r="BG142" s="215">
        <f t="shared" si="225"/>
        <v>0</v>
      </c>
      <c r="BH142" s="215">
        <f t="shared" si="226"/>
        <v>0</v>
      </c>
      <c r="BI142" s="215">
        <f t="shared" si="227"/>
        <v>0</v>
      </c>
      <c r="BJ142" s="448">
        <v>3</v>
      </c>
      <c r="BK142" s="1224">
        <f t="shared" si="248"/>
        <v>0</v>
      </c>
      <c r="BL142" s="897">
        <v>11</v>
      </c>
      <c r="BM142" s="480">
        <f t="shared" si="249"/>
        <v>0</v>
      </c>
      <c r="BN142" s="897"/>
      <c r="BO142" s="480">
        <f t="shared" si="250"/>
        <v>0</v>
      </c>
      <c r="BP142" s="897"/>
      <c r="BQ142" s="480">
        <f t="shared" si="251"/>
        <v>0</v>
      </c>
      <c r="BR142" s="897"/>
      <c r="BS142" s="480">
        <f t="shared" si="252"/>
        <v>0</v>
      </c>
      <c r="BT142" s="897"/>
      <c r="BU142" s="480">
        <f t="shared" si="253"/>
        <v>0</v>
      </c>
      <c r="BV142" s="908"/>
      <c r="BW142" s="480">
        <f t="shared" si="254"/>
        <v>0</v>
      </c>
      <c r="BX142" s="906"/>
      <c r="BY142" s="480">
        <f t="shared" si="255"/>
        <v>0</v>
      </c>
      <c r="BZ142" s="906"/>
      <c r="CA142" s="480">
        <f t="shared" si="256"/>
        <v>0</v>
      </c>
      <c r="CB142" s="906"/>
      <c r="CC142" s="480">
        <f t="shared" si="257"/>
        <v>0</v>
      </c>
      <c r="CD142" s="906"/>
      <c r="CE142" s="480">
        <f t="shared" si="258"/>
        <v>0</v>
      </c>
      <c r="CF142" s="906"/>
      <c r="CG142" s="480">
        <f t="shared" si="259"/>
        <v>0</v>
      </c>
      <c r="CH142" s="906"/>
      <c r="CI142" s="480">
        <f t="shared" si="260"/>
        <v>0</v>
      </c>
      <c r="CJ142" s="906"/>
      <c r="CK142" s="480">
        <f t="shared" si="261"/>
        <v>0</v>
      </c>
      <c r="CL142" s="906"/>
      <c r="CM142" s="480">
        <f t="shared" si="262"/>
        <v>0</v>
      </c>
      <c r="CN142" s="906"/>
      <c r="CO142" s="480">
        <f t="shared" si="263"/>
        <v>0</v>
      </c>
      <c r="CP142" s="907"/>
      <c r="CQ142" s="480">
        <f t="shared" si="264"/>
        <v>0</v>
      </c>
      <c r="CR142" s="215"/>
      <c r="CS142" s="1">
        <f t="shared" si="265"/>
        <v>0</v>
      </c>
      <c r="CT142" s="1">
        <f t="shared" si="266"/>
        <v>0</v>
      </c>
      <c r="CU142" s="1">
        <f t="shared" si="267"/>
        <v>0</v>
      </c>
      <c r="CV142" s="1">
        <f t="shared" si="268"/>
        <v>0</v>
      </c>
      <c r="CW142" s="673">
        <f t="shared" si="269"/>
        <v>0</v>
      </c>
      <c r="CX142" s="1">
        <f t="shared" si="270"/>
        <v>0</v>
      </c>
      <c r="CY142" s="1">
        <f t="shared" si="271"/>
        <v>0</v>
      </c>
      <c r="CZ142" s="1">
        <f t="shared" si="272"/>
        <v>0</v>
      </c>
      <c r="DA142" s="1"/>
      <c r="DB142" s="1">
        <f t="shared" si="273"/>
        <v>0</v>
      </c>
      <c r="DC142" s="1">
        <f t="shared" si="274"/>
        <v>0</v>
      </c>
      <c r="DD142" s="1"/>
      <c r="DE142" s="1">
        <f t="shared" si="275"/>
        <v>0</v>
      </c>
      <c r="DF142" s="1">
        <f t="shared" si="276"/>
        <v>0</v>
      </c>
      <c r="DG142" s="1">
        <f t="shared" si="277"/>
        <v>0</v>
      </c>
      <c r="DH142" s="1">
        <f t="shared" si="278"/>
        <v>0</v>
      </c>
      <c r="DI142" s="1">
        <f t="shared" si="279"/>
        <v>0</v>
      </c>
      <c r="DJ142" s="1">
        <f t="shared" si="280"/>
        <v>0</v>
      </c>
      <c r="DK142" s="1">
        <f t="shared" si="281"/>
        <v>0</v>
      </c>
      <c r="DL142" s="1">
        <f t="shared" si="282"/>
        <v>0</v>
      </c>
      <c r="DM142" s="1">
        <f t="shared" si="283"/>
        <v>0</v>
      </c>
      <c r="DN142" s="1">
        <f t="shared" si="284"/>
        <v>0</v>
      </c>
      <c r="DO142" s="1">
        <f t="shared" si="285"/>
        <v>0</v>
      </c>
      <c r="DP142" s="1">
        <f t="shared" si="286"/>
        <v>0</v>
      </c>
      <c r="DQ142" s="1">
        <f t="shared" si="287"/>
        <v>0</v>
      </c>
      <c r="DR142" s="1">
        <f t="shared" si="288"/>
        <v>0</v>
      </c>
      <c r="DS142" s="1">
        <f t="shared" si="289"/>
        <v>0</v>
      </c>
    </row>
    <row r="143" spans="1:123" s="1" customFormat="1" ht="65.25" customHeight="1" x14ac:dyDescent="0.2">
      <c r="A143" s="1584"/>
      <c r="B143" s="199"/>
      <c r="D143" s="1260" t="s">
        <v>380</v>
      </c>
      <c r="E143" s="679"/>
      <c r="F143" s="736"/>
      <c r="G143" s="680" t="s">
        <v>36</v>
      </c>
      <c r="H143" s="681" t="s">
        <v>184</v>
      </c>
      <c r="I143" s="1281" t="s">
        <v>384</v>
      </c>
      <c r="J143" s="1292">
        <v>1</v>
      </c>
      <c r="K143" s="1292">
        <v>0</v>
      </c>
      <c r="L143" s="681" t="s">
        <v>876</v>
      </c>
      <c r="M143" s="692">
        <v>286.59750000000003</v>
      </c>
      <c r="N143" s="946"/>
      <c r="O143" s="946"/>
      <c r="P143" s="946"/>
      <c r="Q143" s="946"/>
      <c r="R143" s="946"/>
      <c r="S143" s="946"/>
      <c r="T143" s="946"/>
      <c r="U143" s="946"/>
      <c r="V143" s="979"/>
      <c r="W143" s="977"/>
      <c r="X143" s="977"/>
      <c r="Y143" s="977"/>
      <c r="Z143" s="977"/>
      <c r="AA143" s="976"/>
      <c r="AB143" s="1217"/>
      <c r="AC143" s="950"/>
      <c r="AD143" s="1010"/>
      <c r="AE143" s="1208"/>
      <c r="AF143" s="683">
        <f t="shared" si="243"/>
        <v>0</v>
      </c>
      <c r="AG143" s="683" t="str">
        <f t="shared" si="290"/>
        <v>No</v>
      </c>
      <c r="AH143" s="696" t="str">
        <f t="shared" si="244"/>
        <v>No</v>
      </c>
      <c r="AI143" s="678" t="str">
        <f t="shared" si="291"/>
        <v>No</v>
      </c>
      <c r="AK143" s="291">
        <f t="shared" si="245"/>
        <v>2</v>
      </c>
      <c r="AL143" s="292">
        <f t="shared" si="246"/>
        <v>0</v>
      </c>
      <c r="AM143" s="36"/>
      <c r="AN143" s="36"/>
      <c r="AO143" s="471">
        <v>6.7</v>
      </c>
      <c r="AP143" s="445">
        <f t="shared" si="247"/>
        <v>0</v>
      </c>
      <c r="AQ143" s="498"/>
      <c r="AR143" s="215">
        <f t="shared" si="292"/>
        <v>0</v>
      </c>
      <c r="AS143" s="215">
        <f t="shared" si="293"/>
        <v>0</v>
      </c>
      <c r="AT143" s="215">
        <f t="shared" si="294"/>
        <v>0</v>
      </c>
      <c r="AU143" s="215">
        <f t="shared" si="295"/>
        <v>0</v>
      </c>
      <c r="AV143" s="215">
        <f t="shared" si="296"/>
        <v>0</v>
      </c>
      <c r="AW143" s="215">
        <f t="shared" si="297"/>
        <v>0</v>
      </c>
      <c r="AX143" s="215">
        <f t="shared" si="223"/>
        <v>0</v>
      </c>
      <c r="AY143" s="215">
        <f t="shared" si="298"/>
        <v>0</v>
      </c>
      <c r="AZ143" s="215">
        <f t="shared" si="299"/>
        <v>0</v>
      </c>
      <c r="BA143" s="215">
        <f t="shared" si="300"/>
        <v>0</v>
      </c>
      <c r="BB143" s="215">
        <f t="shared" si="301"/>
        <v>0</v>
      </c>
      <c r="BC143" s="215">
        <f t="shared" si="302"/>
        <v>0</v>
      </c>
      <c r="BD143" s="215">
        <f t="shared" si="303"/>
        <v>0</v>
      </c>
      <c r="BE143" s="215">
        <f t="shared" si="304"/>
        <v>0</v>
      </c>
      <c r="BF143" s="215">
        <f t="shared" si="224"/>
        <v>0</v>
      </c>
      <c r="BG143" s="215">
        <f t="shared" si="225"/>
        <v>0</v>
      </c>
      <c r="BH143" s="215">
        <f t="shared" si="226"/>
        <v>0</v>
      </c>
      <c r="BI143" s="215">
        <f t="shared" si="227"/>
        <v>0</v>
      </c>
      <c r="BJ143" s="448">
        <v>2</v>
      </c>
      <c r="BK143" s="1224">
        <f t="shared" si="248"/>
        <v>0</v>
      </c>
      <c r="BL143" s="897">
        <v>5</v>
      </c>
      <c r="BM143" s="480">
        <f t="shared" si="249"/>
        <v>0</v>
      </c>
      <c r="BN143" s="897"/>
      <c r="BO143" s="480">
        <f t="shared" si="250"/>
        <v>0</v>
      </c>
      <c r="BP143" s="897"/>
      <c r="BQ143" s="480">
        <f t="shared" si="251"/>
        <v>0</v>
      </c>
      <c r="BR143" s="897"/>
      <c r="BS143" s="480">
        <f t="shared" si="252"/>
        <v>0</v>
      </c>
      <c r="BT143" s="897"/>
      <c r="BU143" s="480">
        <f t="shared" si="253"/>
        <v>0</v>
      </c>
      <c r="BV143" s="908"/>
      <c r="BW143" s="480">
        <f t="shared" si="254"/>
        <v>0</v>
      </c>
      <c r="BX143" s="906"/>
      <c r="BY143" s="480">
        <f t="shared" si="255"/>
        <v>0</v>
      </c>
      <c r="BZ143" s="906"/>
      <c r="CA143" s="480">
        <f t="shared" si="256"/>
        <v>0</v>
      </c>
      <c r="CB143" s="906"/>
      <c r="CC143" s="480">
        <f t="shared" si="257"/>
        <v>0</v>
      </c>
      <c r="CD143" s="906"/>
      <c r="CE143" s="480">
        <f t="shared" si="258"/>
        <v>0</v>
      </c>
      <c r="CF143" s="906"/>
      <c r="CG143" s="480">
        <f t="shared" si="259"/>
        <v>0</v>
      </c>
      <c r="CH143" s="906"/>
      <c r="CI143" s="480">
        <f t="shared" si="260"/>
        <v>0</v>
      </c>
      <c r="CJ143" s="906"/>
      <c r="CK143" s="480">
        <f t="shared" si="261"/>
        <v>0</v>
      </c>
      <c r="CL143" s="906"/>
      <c r="CM143" s="480">
        <f t="shared" si="262"/>
        <v>0</v>
      </c>
      <c r="CN143" s="906"/>
      <c r="CO143" s="480">
        <f t="shared" si="263"/>
        <v>0</v>
      </c>
      <c r="CP143" s="907"/>
      <c r="CQ143" s="480">
        <f t="shared" si="264"/>
        <v>0</v>
      </c>
      <c r="CR143" s="215"/>
      <c r="CS143" s="1">
        <f t="shared" si="265"/>
        <v>0</v>
      </c>
      <c r="CT143" s="1">
        <f t="shared" si="266"/>
        <v>0</v>
      </c>
      <c r="CU143" s="1">
        <f t="shared" si="267"/>
        <v>0</v>
      </c>
      <c r="CV143" s="1">
        <f t="shared" si="268"/>
        <v>0</v>
      </c>
      <c r="CW143" s="673">
        <f t="shared" si="269"/>
        <v>0</v>
      </c>
      <c r="CX143" s="1">
        <f t="shared" si="270"/>
        <v>0</v>
      </c>
      <c r="CY143" s="1">
        <f t="shared" si="271"/>
        <v>0</v>
      </c>
      <c r="CZ143" s="1">
        <f t="shared" si="272"/>
        <v>0</v>
      </c>
      <c r="DB143" s="1">
        <f t="shared" si="273"/>
        <v>0</v>
      </c>
      <c r="DC143" s="1">
        <f t="shared" si="274"/>
        <v>0</v>
      </c>
      <c r="DE143" s="1">
        <f t="shared" si="275"/>
        <v>0</v>
      </c>
      <c r="DF143" s="1">
        <f t="shared" si="276"/>
        <v>0</v>
      </c>
      <c r="DG143" s="1">
        <f t="shared" si="277"/>
        <v>0</v>
      </c>
      <c r="DH143" s="1">
        <f t="shared" si="278"/>
        <v>0</v>
      </c>
      <c r="DI143" s="1">
        <f t="shared" si="279"/>
        <v>0</v>
      </c>
      <c r="DJ143" s="1">
        <f t="shared" si="280"/>
        <v>0</v>
      </c>
      <c r="DK143" s="1">
        <f t="shared" si="281"/>
        <v>0</v>
      </c>
      <c r="DL143" s="1">
        <f t="shared" si="282"/>
        <v>0</v>
      </c>
      <c r="DM143" s="1">
        <f t="shared" si="283"/>
        <v>0</v>
      </c>
      <c r="DN143" s="1">
        <f t="shared" si="284"/>
        <v>0</v>
      </c>
      <c r="DO143" s="1">
        <f t="shared" si="285"/>
        <v>0</v>
      </c>
      <c r="DP143" s="1">
        <f t="shared" si="286"/>
        <v>0</v>
      </c>
      <c r="DQ143" s="1">
        <f t="shared" si="287"/>
        <v>0</v>
      </c>
      <c r="DR143" s="1">
        <f t="shared" si="288"/>
        <v>0</v>
      </c>
      <c r="DS143" s="1">
        <f t="shared" si="289"/>
        <v>0</v>
      </c>
    </row>
    <row r="144" spans="1:123" s="1" customFormat="1" ht="65.25" customHeight="1" x14ac:dyDescent="0.2">
      <c r="A144" s="1584"/>
      <c r="B144" s="199"/>
      <c r="D144" s="1260" t="s">
        <v>381</v>
      </c>
      <c r="E144" s="679" t="s">
        <v>71</v>
      </c>
      <c r="F144" s="736" t="s">
        <v>880</v>
      </c>
      <c r="G144" s="680" t="s">
        <v>36</v>
      </c>
      <c r="H144" s="681" t="s">
        <v>184</v>
      </c>
      <c r="I144" s="1281" t="s">
        <v>384</v>
      </c>
      <c r="J144" s="1292">
        <v>1</v>
      </c>
      <c r="K144" s="1292">
        <v>0</v>
      </c>
      <c r="L144" s="681" t="s">
        <v>876</v>
      </c>
      <c r="M144" s="692">
        <v>332.45310000000006</v>
      </c>
      <c r="N144" s="946"/>
      <c r="O144" s="946"/>
      <c r="P144" s="946"/>
      <c r="Q144" s="946"/>
      <c r="R144" s="946"/>
      <c r="S144" s="946"/>
      <c r="T144" s="946"/>
      <c r="U144" s="946"/>
      <c r="V144" s="979"/>
      <c r="W144" s="977"/>
      <c r="X144" s="977"/>
      <c r="Y144" s="977"/>
      <c r="Z144" s="977"/>
      <c r="AA144" s="976"/>
      <c r="AB144" s="1217"/>
      <c r="AC144" s="950"/>
      <c r="AD144" s="1201"/>
      <c r="AE144" s="1211"/>
      <c r="AF144" s="683">
        <f t="shared" si="243"/>
        <v>0</v>
      </c>
      <c r="AG144" s="683" t="str">
        <f t="shared" si="290"/>
        <v>No</v>
      </c>
      <c r="AH144" s="696" t="str">
        <f t="shared" si="244"/>
        <v>No</v>
      </c>
      <c r="AI144" s="678" t="str">
        <f t="shared" si="291"/>
        <v>Yes</v>
      </c>
      <c r="AK144" s="291">
        <f t="shared" si="245"/>
        <v>2</v>
      </c>
      <c r="AL144" s="292">
        <f t="shared" si="246"/>
        <v>0</v>
      </c>
      <c r="AM144" s="36"/>
      <c r="AN144" s="36"/>
      <c r="AO144" s="471">
        <v>6.7</v>
      </c>
      <c r="AP144" s="445">
        <f t="shared" si="247"/>
        <v>0</v>
      </c>
      <c r="AQ144" s="498"/>
      <c r="AR144" s="215">
        <f t="shared" si="292"/>
        <v>0</v>
      </c>
      <c r="AS144" s="215">
        <f t="shared" si="293"/>
        <v>0</v>
      </c>
      <c r="AT144" s="215">
        <f t="shared" si="294"/>
        <v>0</v>
      </c>
      <c r="AU144" s="215">
        <f t="shared" si="295"/>
        <v>0</v>
      </c>
      <c r="AV144" s="215">
        <f t="shared" si="296"/>
        <v>0</v>
      </c>
      <c r="AW144" s="215">
        <f t="shared" si="297"/>
        <v>0</v>
      </c>
      <c r="AX144" s="215">
        <f t="shared" si="223"/>
        <v>0</v>
      </c>
      <c r="AY144" s="215">
        <f t="shared" si="298"/>
        <v>0</v>
      </c>
      <c r="AZ144" s="215">
        <f t="shared" si="299"/>
        <v>0</v>
      </c>
      <c r="BA144" s="215">
        <f t="shared" si="300"/>
        <v>0</v>
      </c>
      <c r="BB144" s="215">
        <f t="shared" si="301"/>
        <v>0</v>
      </c>
      <c r="BC144" s="215">
        <f t="shared" si="302"/>
        <v>0</v>
      </c>
      <c r="BD144" s="215">
        <f t="shared" si="303"/>
        <v>0</v>
      </c>
      <c r="BE144" s="215">
        <f t="shared" si="304"/>
        <v>0</v>
      </c>
      <c r="BF144" s="215">
        <f t="shared" si="224"/>
        <v>0</v>
      </c>
      <c r="BG144" s="215">
        <f t="shared" si="225"/>
        <v>0</v>
      </c>
      <c r="BH144" s="215">
        <f t="shared" si="226"/>
        <v>0</v>
      </c>
      <c r="BI144" s="215">
        <f t="shared" si="227"/>
        <v>0</v>
      </c>
      <c r="BJ144" s="448">
        <v>2</v>
      </c>
      <c r="BK144" s="1224">
        <f t="shared" si="248"/>
        <v>0</v>
      </c>
      <c r="BL144" s="897">
        <v>5</v>
      </c>
      <c r="BM144" s="480">
        <f t="shared" si="249"/>
        <v>0</v>
      </c>
      <c r="BN144" s="897"/>
      <c r="BO144" s="480">
        <f t="shared" si="250"/>
        <v>0</v>
      </c>
      <c r="BP144" s="897"/>
      <c r="BQ144" s="480">
        <f t="shared" si="251"/>
        <v>0</v>
      </c>
      <c r="BR144" s="897"/>
      <c r="BS144" s="480">
        <f t="shared" si="252"/>
        <v>0</v>
      </c>
      <c r="BT144" s="897"/>
      <c r="BU144" s="480">
        <f t="shared" si="253"/>
        <v>0</v>
      </c>
      <c r="BV144" s="908"/>
      <c r="BW144" s="480">
        <f t="shared" si="254"/>
        <v>0</v>
      </c>
      <c r="BX144" s="906"/>
      <c r="BY144" s="480">
        <f t="shared" si="255"/>
        <v>0</v>
      </c>
      <c r="BZ144" s="906"/>
      <c r="CA144" s="480">
        <f t="shared" si="256"/>
        <v>0</v>
      </c>
      <c r="CB144" s="906"/>
      <c r="CC144" s="480">
        <f t="shared" si="257"/>
        <v>0</v>
      </c>
      <c r="CD144" s="906"/>
      <c r="CE144" s="480">
        <f t="shared" si="258"/>
        <v>0</v>
      </c>
      <c r="CF144" s="906"/>
      <c r="CG144" s="480">
        <f t="shared" si="259"/>
        <v>0</v>
      </c>
      <c r="CH144" s="906"/>
      <c r="CI144" s="480">
        <f t="shared" si="260"/>
        <v>0</v>
      </c>
      <c r="CJ144" s="906"/>
      <c r="CK144" s="480">
        <f t="shared" si="261"/>
        <v>0</v>
      </c>
      <c r="CL144" s="906"/>
      <c r="CM144" s="480">
        <f t="shared" si="262"/>
        <v>0</v>
      </c>
      <c r="CN144" s="906"/>
      <c r="CO144" s="480">
        <f t="shared" si="263"/>
        <v>0</v>
      </c>
      <c r="CP144" s="907"/>
      <c r="CQ144" s="480">
        <f t="shared" si="264"/>
        <v>0</v>
      </c>
      <c r="CR144" s="215"/>
      <c r="CS144" s="1">
        <f t="shared" si="265"/>
        <v>0</v>
      </c>
      <c r="CT144" s="1">
        <f t="shared" si="266"/>
        <v>0</v>
      </c>
      <c r="CU144" s="1">
        <f t="shared" si="267"/>
        <v>0</v>
      </c>
      <c r="CV144" s="1">
        <f t="shared" si="268"/>
        <v>0</v>
      </c>
      <c r="CW144" s="673">
        <f t="shared" si="269"/>
        <v>0</v>
      </c>
      <c r="CX144" s="1">
        <f t="shared" si="270"/>
        <v>0</v>
      </c>
      <c r="CY144" s="1">
        <f t="shared" si="271"/>
        <v>0</v>
      </c>
      <c r="CZ144" s="1">
        <f t="shared" si="272"/>
        <v>0</v>
      </c>
      <c r="DB144" s="1">
        <f t="shared" si="273"/>
        <v>0</v>
      </c>
      <c r="DC144" s="1">
        <f t="shared" si="274"/>
        <v>0</v>
      </c>
      <c r="DE144" s="1">
        <f t="shared" si="275"/>
        <v>0</v>
      </c>
      <c r="DF144" s="1">
        <f t="shared" si="276"/>
        <v>0</v>
      </c>
      <c r="DG144" s="1">
        <f t="shared" si="277"/>
        <v>0</v>
      </c>
      <c r="DH144" s="1">
        <f t="shared" si="278"/>
        <v>0</v>
      </c>
      <c r="DI144" s="1">
        <f t="shared" si="279"/>
        <v>0</v>
      </c>
      <c r="DJ144" s="1">
        <f t="shared" si="280"/>
        <v>0</v>
      </c>
      <c r="DK144" s="1">
        <f t="shared" si="281"/>
        <v>0</v>
      </c>
      <c r="DL144" s="1">
        <f t="shared" si="282"/>
        <v>0</v>
      </c>
      <c r="DM144" s="1">
        <f t="shared" si="283"/>
        <v>0</v>
      </c>
      <c r="DN144" s="1">
        <f t="shared" si="284"/>
        <v>0</v>
      </c>
      <c r="DO144" s="1">
        <f t="shared" si="285"/>
        <v>0</v>
      </c>
      <c r="DP144" s="1">
        <f t="shared" si="286"/>
        <v>0</v>
      </c>
      <c r="DQ144" s="1">
        <f t="shared" si="287"/>
        <v>0</v>
      </c>
      <c r="DR144" s="1">
        <f t="shared" si="288"/>
        <v>0</v>
      </c>
      <c r="DS144" s="1">
        <f t="shared" si="289"/>
        <v>0</v>
      </c>
    </row>
    <row r="145" spans="1:123" s="1" customFormat="1" ht="65.25" customHeight="1" x14ac:dyDescent="0.2">
      <c r="A145" s="1584"/>
      <c r="B145" s="199"/>
      <c r="D145" s="1164" t="s">
        <v>382</v>
      </c>
      <c r="E145" s="512"/>
      <c r="F145" s="737"/>
      <c r="G145" s="123" t="s">
        <v>36</v>
      </c>
      <c r="H145" s="1" t="s">
        <v>184</v>
      </c>
      <c r="I145" s="871" t="s">
        <v>385</v>
      </c>
      <c r="J145" s="1297">
        <v>1</v>
      </c>
      <c r="K145" s="1297">
        <v>0</v>
      </c>
      <c r="L145" s="36" t="s">
        <v>876</v>
      </c>
      <c r="M145" s="650">
        <v>286.59750000000003</v>
      </c>
      <c r="N145" s="947"/>
      <c r="O145" s="947"/>
      <c r="P145" s="947"/>
      <c r="Q145" s="947"/>
      <c r="R145" s="947"/>
      <c r="S145" s="947"/>
      <c r="T145" s="947"/>
      <c r="U145" s="947"/>
      <c r="V145" s="974"/>
      <c r="W145" s="948"/>
      <c r="X145" s="948"/>
      <c r="Y145" s="948"/>
      <c r="Z145" s="948"/>
      <c r="AA145" s="973"/>
      <c r="AB145" s="1219"/>
      <c r="AC145" s="957"/>
      <c r="AD145" s="1199"/>
      <c r="AE145" s="1210"/>
      <c r="AF145" s="125">
        <f t="shared" si="243"/>
        <v>0</v>
      </c>
      <c r="AG145" s="145" t="str">
        <f t="shared" si="290"/>
        <v>No</v>
      </c>
      <c r="AH145" s="191" t="str">
        <f t="shared" si="244"/>
        <v>No</v>
      </c>
      <c r="AI145" s="126" t="str">
        <f t="shared" si="291"/>
        <v>No</v>
      </c>
      <c r="AK145" s="291">
        <f t="shared" si="245"/>
        <v>1.5</v>
      </c>
      <c r="AL145" s="292">
        <f t="shared" si="246"/>
        <v>0</v>
      </c>
      <c r="AM145" s="36"/>
      <c r="AN145" s="36"/>
      <c r="AO145" s="471">
        <v>7.4</v>
      </c>
      <c r="AP145" s="445">
        <f t="shared" si="247"/>
        <v>0</v>
      </c>
      <c r="AQ145" s="498"/>
      <c r="AR145" s="215">
        <f t="shared" si="292"/>
        <v>0</v>
      </c>
      <c r="AS145" s="215">
        <f t="shared" si="293"/>
        <v>0</v>
      </c>
      <c r="AT145" s="215">
        <f t="shared" si="294"/>
        <v>0</v>
      </c>
      <c r="AU145" s="215">
        <f t="shared" si="295"/>
        <v>0</v>
      </c>
      <c r="AV145" s="215">
        <f t="shared" si="296"/>
        <v>0</v>
      </c>
      <c r="AW145" s="215">
        <f t="shared" si="297"/>
        <v>0</v>
      </c>
      <c r="AX145" s="215">
        <f t="shared" si="223"/>
        <v>0</v>
      </c>
      <c r="AY145" s="215">
        <f t="shared" si="298"/>
        <v>0</v>
      </c>
      <c r="AZ145" s="215">
        <f t="shared" si="299"/>
        <v>0</v>
      </c>
      <c r="BA145" s="215">
        <f t="shared" si="300"/>
        <v>0</v>
      </c>
      <c r="BB145" s="215">
        <f t="shared" si="301"/>
        <v>0</v>
      </c>
      <c r="BC145" s="215">
        <f t="shared" si="302"/>
        <v>0</v>
      </c>
      <c r="BD145" s="215">
        <f t="shared" si="303"/>
        <v>0</v>
      </c>
      <c r="BE145" s="215">
        <f t="shared" si="304"/>
        <v>0</v>
      </c>
      <c r="BF145" s="215">
        <f t="shared" si="224"/>
        <v>0</v>
      </c>
      <c r="BG145" s="215">
        <f t="shared" si="225"/>
        <v>0</v>
      </c>
      <c r="BH145" s="215">
        <f t="shared" si="226"/>
        <v>0</v>
      </c>
      <c r="BI145" s="215">
        <f t="shared" si="227"/>
        <v>0</v>
      </c>
      <c r="BJ145" s="448">
        <v>1.5</v>
      </c>
      <c r="BK145" s="1224">
        <f t="shared" si="248"/>
        <v>0</v>
      </c>
      <c r="BL145" s="897">
        <v>4</v>
      </c>
      <c r="BM145" s="480">
        <f t="shared" si="249"/>
        <v>0</v>
      </c>
      <c r="BN145" s="897"/>
      <c r="BO145" s="480">
        <f t="shared" si="250"/>
        <v>0</v>
      </c>
      <c r="BP145" s="897"/>
      <c r="BQ145" s="480">
        <f t="shared" si="251"/>
        <v>0</v>
      </c>
      <c r="BR145" s="897"/>
      <c r="BS145" s="480">
        <f t="shared" si="252"/>
        <v>0</v>
      </c>
      <c r="BT145" s="897"/>
      <c r="BU145" s="480">
        <f t="shared" si="253"/>
        <v>0</v>
      </c>
      <c r="BV145" s="908"/>
      <c r="BW145" s="480">
        <f t="shared" si="254"/>
        <v>0</v>
      </c>
      <c r="BX145" s="906"/>
      <c r="BY145" s="480">
        <f t="shared" si="255"/>
        <v>0</v>
      </c>
      <c r="BZ145" s="906"/>
      <c r="CA145" s="480">
        <f t="shared" si="256"/>
        <v>0</v>
      </c>
      <c r="CB145" s="906"/>
      <c r="CC145" s="480">
        <f t="shared" si="257"/>
        <v>0</v>
      </c>
      <c r="CD145" s="906"/>
      <c r="CE145" s="480">
        <f t="shared" si="258"/>
        <v>0</v>
      </c>
      <c r="CF145" s="906"/>
      <c r="CG145" s="480">
        <f t="shared" si="259"/>
        <v>0</v>
      </c>
      <c r="CH145" s="906"/>
      <c r="CI145" s="480">
        <f t="shared" si="260"/>
        <v>0</v>
      </c>
      <c r="CJ145" s="906"/>
      <c r="CK145" s="480">
        <f t="shared" si="261"/>
        <v>0</v>
      </c>
      <c r="CL145" s="906"/>
      <c r="CM145" s="480">
        <f t="shared" si="262"/>
        <v>0</v>
      </c>
      <c r="CN145" s="906"/>
      <c r="CO145" s="480">
        <f t="shared" si="263"/>
        <v>0</v>
      </c>
      <c r="CP145" s="907"/>
      <c r="CQ145" s="480">
        <f t="shared" si="264"/>
        <v>0</v>
      </c>
      <c r="CR145" s="215"/>
      <c r="CS145" s="1">
        <f t="shared" si="265"/>
        <v>0</v>
      </c>
      <c r="CT145" s="1">
        <f t="shared" si="266"/>
        <v>0</v>
      </c>
      <c r="CU145" s="1">
        <f t="shared" si="267"/>
        <v>0</v>
      </c>
      <c r="CV145" s="1">
        <f t="shared" si="268"/>
        <v>0</v>
      </c>
      <c r="CW145" s="673">
        <f t="shared" si="269"/>
        <v>0</v>
      </c>
      <c r="CX145" s="1">
        <f t="shared" si="270"/>
        <v>0</v>
      </c>
      <c r="CY145" s="1">
        <f t="shared" si="271"/>
        <v>0</v>
      </c>
      <c r="CZ145" s="1">
        <f t="shared" si="272"/>
        <v>0</v>
      </c>
      <c r="DB145" s="1">
        <f t="shared" si="273"/>
        <v>0</v>
      </c>
      <c r="DC145" s="1">
        <f t="shared" si="274"/>
        <v>0</v>
      </c>
      <c r="DE145" s="1">
        <f t="shared" si="275"/>
        <v>0</v>
      </c>
      <c r="DF145" s="1">
        <f t="shared" si="276"/>
        <v>0</v>
      </c>
      <c r="DG145" s="1">
        <f t="shared" si="277"/>
        <v>0</v>
      </c>
      <c r="DH145" s="1">
        <f t="shared" si="278"/>
        <v>0</v>
      </c>
      <c r="DI145" s="1">
        <f t="shared" si="279"/>
        <v>0</v>
      </c>
      <c r="DJ145" s="1">
        <f t="shared" si="280"/>
        <v>0</v>
      </c>
      <c r="DK145" s="1">
        <f t="shared" si="281"/>
        <v>0</v>
      </c>
      <c r="DL145" s="1">
        <f t="shared" si="282"/>
        <v>0</v>
      </c>
      <c r="DM145" s="1">
        <f t="shared" si="283"/>
        <v>0</v>
      </c>
      <c r="DN145" s="1">
        <f t="shared" si="284"/>
        <v>0</v>
      </c>
      <c r="DO145" s="1">
        <f t="shared" si="285"/>
        <v>0</v>
      </c>
      <c r="DP145" s="1">
        <f t="shared" si="286"/>
        <v>0</v>
      </c>
      <c r="DQ145" s="1">
        <f t="shared" si="287"/>
        <v>0</v>
      </c>
      <c r="DR145" s="1">
        <f t="shared" si="288"/>
        <v>0</v>
      </c>
      <c r="DS145" s="1">
        <f t="shared" si="289"/>
        <v>0</v>
      </c>
    </row>
    <row r="146" spans="1:123" s="1" customFormat="1" ht="65.25" customHeight="1" x14ac:dyDescent="0.2">
      <c r="A146" s="1584"/>
      <c r="B146" s="199"/>
      <c r="D146" s="1164" t="s">
        <v>383</v>
      </c>
      <c r="E146" s="512" t="s">
        <v>71</v>
      </c>
      <c r="F146" s="737"/>
      <c r="G146" s="123" t="s">
        <v>36</v>
      </c>
      <c r="H146" s="1" t="s">
        <v>184</v>
      </c>
      <c r="I146" s="871" t="s">
        <v>385</v>
      </c>
      <c r="J146" s="1297">
        <v>1</v>
      </c>
      <c r="K146" s="1297">
        <v>0</v>
      </c>
      <c r="L146" s="36" t="s">
        <v>876</v>
      </c>
      <c r="M146" s="650">
        <v>332.45310000000006</v>
      </c>
      <c r="N146" s="947"/>
      <c r="O146" s="947"/>
      <c r="P146" s="947"/>
      <c r="Q146" s="947"/>
      <c r="R146" s="947"/>
      <c r="S146" s="947"/>
      <c r="T146" s="947"/>
      <c r="U146" s="947"/>
      <c r="V146" s="974"/>
      <c r="W146" s="948"/>
      <c r="X146" s="948"/>
      <c r="Y146" s="948"/>
      <c r="Z146" s="948"/>
      <c r="AA146" s="973"/>
      <c r="AB146" s="1219"/>
      <c r="AC146" s="957"/>
      <c r="AD146" s="1200"/>
      <c r="AE146" s="995"/>
      <c r="AF146" s="125">
        <f t="shared" si="243"/>
        <v>0</v>
      </c>
      <c r="AG146" s="145" t="str">
        <f t="shared" si="290"/>
        <v>No</v>
      </c>
      <c r="AH146" s="191" t="str">
        <f t="shared" si="244"/>
        <v>No</v>
      </c>
      <c r="AI146" s="126" t="str">
        <f t="shared" si="291"/>
        <v>No</v>
      </c>
      <c r="AK146" s="291">
        <f t="shared" si="245"/>
        <v>1.5</v>
      </c>
      <c r="AL146" s="292">
        <f t="shared" si="246"/>
        <v>0</v>
      </c>
      <c r="AM146" s="36"/>
      <c r="AN146" s="36"/>
      <c r="AO146" s="471">
        <v>7.4</v>
      </c>
      <c r="AP146" s="445">
        <f t="shared" si="247"/>
        <v>0</v>
      </c>
      <c r="AQ146" s="498"/>
      <c r="AR146" s="215">
        <f t="shared" si="292"/>
        <v>0</v>
      </c>
      <c r="AS146" s="215">
        <f t="shared" si="293"/>
        <v>0</v>
      </c>
      <c r="AT146" s="215">
        <f t="shared" si="294"/>
        <v>0</v>
      </c>
      <c r="AU146" s="215">
        <f t="shared" si="295"/>
        <v>0</v>
      </c>
      <c r="AV146" s="215">
        <f t="shared" si="296"/>
        <v>0</v>
      </c>
      <c r="AW146" s="215">
        <f t="shared" si="297"/>
        <v>0</v>
      </c>
      <c r="AX146" s="215">
        <f t="shared" si="223"/>
        <v>0</v>
      </c>
      <c r="AY146" s="215">
        <f t="shared" si="298"/>
        <v>0</v>
      </c>
      <c r="AZ146" s="215">
        <f t="shared" si="299"/>
        <v>0</v>
      </c>
      <c r="BA146" s="215">
        <f t="shared" si="300"/>
        <v>0</v>
      </c>
      <c r="BB146" s="215">
        <f t="shared" si="301"/>
        <v>0</v>
      </c>
      <c r="BC146" s="215">
        <f t="shared" si="302"/>
        <v>0</v>
      </c>
      <c r="BD146" s="215">
        <f t="shared" si="303"/>
        <v>0</v>
      </c>
      <c r="BE146" s="215">
        <f t="shared" si="304"/>
        <v>0</v>
      </c>
      <c r="BF146" s="215">
        <f t="shared" si="224"/>
        <v>0</v>
      </c>
      <c r="BG146" s="215">
        <f t="shared" si="225"/>
        <v>0</v>
      </c>
      <c r="BH146" s="215">
        <f t="shared" si="226"/>
        <v>0</v>
      </c>
      <c r="BI146" s="215">
        <f t="shared" si="227"/>
        <v>0</v>
      </c>
      <c r="BJ146" s="448">
        <v>1.5</v>
      </c>
      <c r="BK146" s="1224">
        <f t="shared" si="248"/>
        <v>0</v>
      </c>
      <c r="BL146" s="897">
        <v>4</v>
      </c>
      <c r="BM146" s="480">
        <f t="shared" si="249"/>
        <v>0</v>
      </c>
      <c r="BN146" s="897"/>
      <c r="BO146" s="480">
        <f t="shared" si="250"/>
        <v>0</v>
      </c>
      <c r="BP146" s="897"/>
      <c r="BQ146" s="480">
        <f t="shared" si="251"/>
        <v>0</v>
      </c>
      <c r="BR146" s="897"/>
      <c r="BS146" s="480">
        <f t="shared" si="252"/>
        <v>0</v>
      </c>
      <c r="BT146" s="897"/>
      <c r="BU146" s="480">
        <f t="shared" si="253"/>
        <v>0</v>
      </c>
      <c r="BV146" s="908"/>
      <c r="BW146" s="480">
        <f t="shared" si="254"/>
        <v>0</v>
      </c>
      <c r="BX146" s="906"/>
      <c r="BY146" s="480">
        <f t="shared" si="255"/>
        <v>0</v>
      </c>
      <c r="BZ146" s="906"/>
      <c r="CA146" s="480">
        <f t="shared" si="256"/>
        <v>0</v>
      </c>
      <c r="CB146" s="906"/>
      <c r="CC146" s="480">
        <f t="shared" si="257"/>
        <v>0</v>
      </c>
      <c r="CD146" s="906"/>
      <c r="CE146" s="480">
        <f t="shared" si="258"/>
        <v>0</v>
      </c>
      <c r="CF146" s="906"/>
      <c r="CG146" s="480">
        <f t="shared" si="259"/>
        <v>0</v>
      </c>
      <c r="CH146" s="906"/>
      <c r="CI146" s="480">
        <f t="shared" si="260"/>
        <v>0</v>
      </c>
      <c r="CJ146" s="906"/>
      <c r="CK146" s="480">
        <f t="shared" si="261"/>
        <v>0</v>
      </c>
      <c r="CL146" s="906"/>
      <c r="CM146" s="480">
        <f t="shared" si="262"/>
        <v>0</v>
      </c>
      <c r="CN146" s="906"/>
      <c r="CO146" s="480">
        <f t="shared" si="263"/>
        <v>0</v>
      </c>
      <c r="CP146" s="907"/>
      <c r="CQ146" s="480">
        <f t="shared" si="264"/>
        <v>0</v>
      </c>
      <c r="CR146" s="215"/>
      <c r="CS146" s="1">
        <f t="shared" si="265"/>
        <v>0</v>
      </c>
      <c r="CT146" s="1">
        <f t="shared" si="266"/>
        <v>0</v>
      </c>
      <c r="CU146" s="1">
        <f t="shared" si="267"/>
        <v>0</v>
      </c>
      <c r="CV146" s="1">
        <f t="shared" si="268"/>
        <v>0</v>
      </c>
      <c r="CW146" s="673">
        <f t="shared" si="269"/>
        <v>0</v>
      </c>
      <c r="CX146" s="1">
        <f t="shared" si="270"/>
        <v>0</v>
      </c>
      <c r="CY146" s="1">
        <f t="shared" si="271"/>
        <v>0</v>
      </c>
      <c r="CZ146" s="1">
        <f t="shared" si="272"/>
        <v>0</v>
      </c>
      <c r="DB146" s="1">
        <f t="shared" si="273"/>
        <v>0</v>
      </c>
      <c r="DC146" s="1">
        <f t="shared" si="274"/>
        <v>0</v>
      </c>
      <c r="DE146" s="1">
        <f t="shared" si="275"/>
        <v>0</v>
      </c>
      <c r="DF146" s="1">
        <f t="shared" si="276"/>
        <v>0</v>
      </c>
      <c r="DG146" s="1">
        <f t="shared" si="277"/>
        <v>0</v>
      </c>
      <c r="DH146" s="1">
        <f t="shared" si="278"/>
        <v>0</v>
      </c>
      <c r="DI146" s="1">
        <f t="shared" si="279"/>
        <v>0</v>
      </c>
      <c r="DJ146" s="1">
        <f t="shared" si="280"/>
        <v>0</v>
      </c>
      <c r="DK146" s="1">
        <f t="shared" si="281"/>
        <v>0</v>
      </c>
      <c r="DL146" s="1">
        <f t="shared" si="282"/>
        <v>0</v>
      </c>
      <c r="DM146" s="1">
        <f t="shared" si="283"/>
        <v>0</v>
      </c>
      <c r="DN146" s="1">
        <f t="shared" si="284"/>
        <v>0</v>
      </c>
      <c r="DO146" s="1">
        <f t="shared" si="285"/>
        <v>0</v>
      </c>
      <c r="DP146" s="1">
        <f t="shared" si="286"/>
        <v>0</v>
      </c>
      <c r="DQ146" s="1">
        <f t="shared" si="287"/>
        <v>0</v>
      </c>
      <c r="DR146" s="1">
        <f t="shared" si="288"/>
        <v>0</v>
      </c>
      <c r="DS146" s="1">
        <f t="shared" si="289"/>
        <v>0</v>
      </c>
    </row>
    <row r="147" spans="1:123" s="1" customFormat="1" ht="65.25" customHeight="1" x14ac:dyDescent="0.2">
      <c r="A147" s="1584"/>
      <c r="B147" s="199"/>
      <c r="D147" s="1260" t="s">
        <v>363</v>
      </c>
      <c r="E147" s="679"/>
      <c r="F147" s="736"/>
      <c r="G147" s="680" t="s">
        <v>36</v>
      </c>
      <c r="H147" s="681" t="s">
        <v>188</v>
      </c>
      <c r="I147" s="1281" t="s">
        <v>706</v>
      </c>
      <c r="J147" s="1292">
        <v>2</v>
      </c>
      <c r="K147" s="1292">
        <v>0</v>
      </c>
      <c r="L147" s="681" t="s">
        <v>876</v>
      </c>
      <c r="M147" s="692">
        <v>240.74190000000004</v>
      </c>
      <c r="N147" s="946"/>
      <c r="O147" s="946"/>
      <c r="P147" s="946"/>
      <c r="Q147" s="946"/>
      <c r="R147" s="946"/>
      <c r="S147" s="946"/>
      <c r="T147" s="946"/>
      <c r="U147" s="946"/>
      <c r="V147" s="979"/>
      <c r="W147" s="977"/>
      <c r="X147" s="977"/>
      <c r="Y147" s="977"/>
      <c r="Z147" s="977"/>
      <c r="AA147" s="976"/>
      <c r="AB147" s="1217"/>
      <c r="AC147" s="950"/>
      <c r="AD147" s="1010"/>
      <c r="AE147" s="1208"/>
      <c r="AF147" s="683">
        <f t="shared" si="243"/>
        <v>0</v>
      </c>
      <c r="AG147" s="683" t="str">
        <f t="shared" si="290"/>
        <v>No</v>
      </c>
      <c r="AH147" s="696" t="str">
        <f t="shared" si="244"/>
        <v>No</v>
      </c>
      <c r="AI147" s="678" t="str">
        <f t="shared" si="291"/>
        <v>No</v>
      </c>
      <c r="AK147" s="291">
        <f t="shared" si="245"/>
        <v>2</v>
      </c>
      <c r="AL147" s="292">
        <f t="shared" si="246"/>
        <v>0</v>
      </c>
      <c r="AM147" s="36"/>
      <c r="AN147" s="36"/>
      <c r="AO147" s="471">
        <v>5.2</v>
      </c>
      <c r="AP147" s="445">
        <f t="shared" si="247"/>
        <v>0</v>
      </c>
      <c r="AQ147" s="498"/>
      <c r="AR147" s="215">
        <f t="shared" si="292"/>
        <v>0</v>
      </c>
      <c r="AS147" s="215">
        <f t="shared" si="293"/>
        <v>0</v>
      </c>
      <c r="AT147" s="215">
        <f t="shared" si="294"/>
        <v>0</v>
      </c>
      <c r="AU147" s="215">
        <f t="shared" si="295"/>
        <v>0</v>
      </c>
      <c r="AV147" s="215">
        <f t="shared" si="296"/>
        <v>0</v>
      </c>
      <c r="AW147" s="215">
        <f t="shared" si="297"/>
        <v>0</v>
      </c>
      <c r="AX147" s="215">
        <f t="shared" si="223"/>
        <v>0</v>
      </c>
      <c r="AY147" s="215">
        <f t="shared" si="298"/>
        <v>0</v>
      </c>
      <c r="AZ147" s="215">
        <f t="shared" si="299"/>
        <v>0</v>
      </c>
      <c r="BA147" s="215">
        <f t="shared" si="300"/>
        <v>0</v>
      </c>
      <c r="BB147" s="215">
        <f t="shared" si="301"/>
        <v>0</v>
      </c>
      <c r="BC147" s="215">
        <f t="shared" si="302"/>
        <v>0</v>
      </c>
      <c r="BD147" s="215">
        <f t="shared" si="303"/>
        <v>0</v>
      </c>
      <c r="BE147" s="215">
        <f t="shared" si="304"/>
        <v>0</v>
      </c>
      <c r="BF147" s="215">
        <f t="shared" si="224"/>
        <v>0</v>
      </c>
      <c r="BG147" s="215">
        <f t="shared" si="225"/>
        <v>0</v>
      </c>
      <c r="BH147" s="215">
        <f t="shared" si="226"/>
        <v>0</v>
      </c>
      <c r="BI147" s="215">
        <f t="shared" si="227"/>
        <v>0</v>
      </c>
      <c r="BJ147" s="448">
        <v>2</v>
      </c>
      <c r="BK147" s="1224">
        <f t="shared" si="248"/>
        <v>0</v>
      </c>
      <c r="BL147" s="897">
        <v>13</v>
      </c>
      <c r="BM147" s="480">
        <f t="shared" si="249"/>
        <v>0</v>
      </c>
      <c r="BN147" s="897"/>
      <c r="BO147" s="480">
        <f t="shared" si="250"/>
        <v>0</v>
      </c>
      <c r="BP147" s="897"/>
      <c r="BQ147" s="480">
        <f t="shared" si="251"/>
        <v>0</v>
      </c>
      <c r="BR147" s="897"/>
      <c r="BS147" s="480">
        <f t="shared" si="252"/>
        <v>0</v>
      </c>
      <c r="BT147" s="897"/>
      <c r="BU147" s="480">
        <f t="shared" si="253"/>
        <v>0</v>
      </c>
      <c r="BV147" s="908"/>
      <c r="BW147" s="480">
        <f t="shared" si="254"/>
        <v>0</v>
      </c>
      <c r="BX147" s="906"/>
      <c r="BY147" s="480">
        <f t="shared" si="255"/>
        <v>0</v>
      </c>
      <c r="BZ147" s="906"/>
      <c r="CA147" s="480">
        <f t="shared" si="256"/>
        <v>0</v>
      </c>
      <c r="CB147" s="906"/>
      <c r="CC147" s="480">
        <f t="shared" si="257"/>
        <v>0</v>
      </c>
      <c r="CD147" s="906"/>
      <c r="CE147" s="480">
        <f t="shared" si="258"/>
        <v>0</v>
      </c>
      <c r="CF147" s="906"/>
      <c r="CG147" s="480">
        <f t="shared" si="259"/>
        <v>0</v>
      </c>
      <c r="CH147" s="906"/>
      <c r="CI147" s="480">
        <f t="shared" si="260"/>
        <v>0</v>
      </c>
      <c r="CJ147" s="906"/>
      <c r="CK147" s="480">
        <f t="shared" si="261"/>
        <v>0</v>
      </c>
      <c r="CL147" s="906"/>
      <c r="CM147" s="480">
        <f t="shared" si="262"/>
        <v>0</v>
      </c>
      <c r="CN147" s="906"/>
      <c r="CO147" s="480">
        <f t="shared" si="263"/>
        <v>0</v>
      </c>
      <c r="CP147" s="907"/>
      <c r="CQ147" s="480">
        <f t="shared" si="264"/>
        <v>0</v>
      </c>
      <c r="CR147" s="215"/>
      <c r="CS147" s="1">
        <f t="shared" si="265"/>
        <v>0</v>
      </c>
      <c r="CT147" s="1">
        <f t="shared" si="266"/>
        <v>0</v>
      </c>
      <c r="CU147" s="1">
        <f t="shared" si="267"/>
        <v>0</v>
      </c>
      <c r="CV147" s="1">
        <f t="shared" si="268"/>
        <v>0</v>
      </c>
      <c r="CW147" s="673">
        <f t="shared" si="269"/>
        <v>0</v>
      </c>
      <c r="CX147" s="1">
        <f t="shared" si="270"/>
        <v>0</v>
      </c>
      <c r="CY147" s="1">
        <f t="shared" si="271"/>
        <v>0</v>
      </c>
      <c r="CZ147" s="1">
        <f t="shared" si="272"/>
        <v>0</v>
      </c>
      <c r="DB147" s="1">
        <f t="shared" si="273"/>
        <v>0</v>
      </c>
      <c r="DC147" s="1">
        <f t="shared" si="274"/>
        <v>0</v>
      </c>
      <c r="DE147" s="1">
        <f t="shared" si="275"/>
        <v>0</v>
      </c>
      <c r="DF147" s="1">
        <f t="shared" si="276"/>
        <v>0</v>
      </c>
      <c r="DG147" s="1">
        <f t="shared" si="277"/>
        <v>0</v>
      </c>
      <c r="DH147" s="1">
        <f t="shared" si="278"/>
        <v>0</v>
      </c>
      <c r="DI147" s="1">
        <f t="shared" si="279"/>
        <v>0</v>
      </c>
      <c r="DJ147" s="1">
        <f t="shared" si="280"/>
        <v>0</v>
      </c>
      <c r="DK147" s="1">
        <f t="shared" si="281"/>
        <v>0</v>
      </c>
      <c r="DL147" s="1">
        <f t="shared" si="282"/>
        <v>0</v>
      </c>
      <c r="DM147" s="1">
        <f t="shared" si="283"/>
        <v>0</v>
      </c>
      <c r="DN147" s="1">
        <f t="shared" si="284"/>
        <v>0</v>
      </c>
      <c r="DO147" s="1">
        <f t="shared" si="285"/>
        <v>0</v>
      </c>
      <c r="DP147" s="1">
        <f t="shared" si="286"/>
        <v>0</v>
      </c>
      <c r="DQ147" s="1">
        <f t="shared" si="287"/>
        <v>0</v>
      </c>
      <c r="DR147" s="1">
        <f t="shared" si="288"/>
        <v>0</v>
      </c>
      <c r="DS147" s="1">
        <f t="shared" si="289"/>
        <v>0</v>
      </c>
    </row>
    <row r="148" spans="1:123" s="1" customFormat="1" ht="65.25" customHeight="1" x14ac:dyDescent="0.2">
      <c r="A148" s="1584"/>
      <c r="B148" s="199"/>
      <c r="D148" s="1260" t="s">
        <v>364</v>
      </c>
      <c r="E148" s="679" t="s">
        <v>71</v>
      </c>
      <c r="F148" s="736"/>
      <c r="G148" s="680" t="s">
        <v>36</v>
      </c>
      <c r="H148" s="681" t="s">
        <v>188</v>
      </c>
      <c r="I148" s="1281" t="s">
        <v>706</v>
      </c>
      <c r="J148" s="1292">
        <v>2</v>
      </c>
      <c r="K148" s="1292">
        <v>0</v>
      </c>
      <c r="L148" s="681" t="s">
        <v>876</v>
      </c>
      <c r="M148" s="692">
        <v>298.06140000000005</v>
      </c>
      <c r="N148" s="946"/>
      <c r="O148" s="946"/>
      <c r="P148" s="946"/>
      <c r="Q148" s="946"/>
      <c r="R148" s="946"/>
      <c r="S148" s="946"/>
      <c r="T148" s="946"/>
      <c r="U148" s="946"/>
      <c r="V148" s="979"/>
      <c r="W148" s="977"/>
      <c r="X148" s="977"/>
      <c r="Y148" s="977"/>
      <c r="Z148" s="977"/>
      <c r="AA148" s="976"/>
      <c r="AB148" s="1217"/>
      <c r="AC148" s="950"/>
      <c r="AD148" s="1201"/>
      <c r="AE148" s="1211"/>
      <c r="AF148" s="683">
        <f t="shared" si="243"/>
        <v>0</v>
      </c>
      <c r="AG148" s="683" t="str">
        <f t="shared" si="290"/>
        <v>No</v>
      </c>
      <c r="AH148" s="696" t="str">
        <f t="shared" si="244"/>
        <v>No</v>
      </c>
      <c r="AI148" s="678" t="str">
        <f t="shared" si="291"/>
        <v>No</v>
      </c>
      <c r="AK148" s="291">
        <f t="shared" si="245"/>
        <v>2</v>
      </c>
      <c r="AL148" s="292">
        <f t="shared" si="246"/>
        <v>0</v>
      </c>
      <c r="AM148" s="36"/>
      <c r="AN148" s="36"/>
      <c r="AO148" s="471">
        <v>5.2</v>
      </c>
      <c r="AP148" s="445">
        <f t="shared" si="247"/>
        <v>0</v>
      </c>
      <c r="AQ148" s="498"/>
      <c r="AR148" s="215">
        <f t="shared" si="292"/>
        <v>0</v>
      </c>
      <c r="AS148" s="215">
        <f t="shared" si="293"/>
        <v>0</v>
      </c>
      <c r="AT148" s="215">
        <f t="shared" si="294"/>
        <v>0</v>
      </c>
      <c r="AU148" s="215">
        <f t="shared" si="295"/>
        <v>0</v>
      </c>
      <c r="AV148" s="215">
        <f t="shared" si="296"/>
        <v>0</v>
      </c>
      <c r="AW148" s="215">
        <f t="shared" si="297"/>
        <v>0</v>
      </c>
      <c r="AX148" s="215">
        <f t="shared" si="223"/>
        <v>0</v>
      </c>
      <c r="AY148" s="215">
        <f t="shared" si="298"/>
        <v>0</v>
      </c>
      <c r="AZ148" s="215">
        <f t="shared" si="299"/>
        <v>0</v>
      </c>
      <c r="BA148" s="215">
        <f t="shared" si="300"/>
        <v>0</v>
      </c>
      <c r="BB148" s="215">
        <f t="shared" si="301"/>
        <v>0</v>
      </c>
      <c r="BC148" s="215">
        <f t="shared" si="302"/>
        <v>0</v>
      </c>
      <c r="BD148" s="215">
        <f t="shared" si="303"/>
        <v>0</v>
      </c>
      <c r="BE148" s="215">
        <f t="shared" si="304"/>
        <v>0</v>
      </c>
      <c r="BF148" s="215">
        <f t="shared" si="224"/>
        <v>0</v>
      </c>
      <c r="BG148" s="215">
        <f t="shared" si="225"/>
        <v>0</v>
      </c>
      <c r="BH148" s="215">
        <f t="shared" si="226"/>
        <v>0</v>
      </c>
      <c r="BI148" s="215">
        <f t="shared" si="227"/>
        <v>0</v>
      </c>
      <c r="BJ148" s="448">
        <v>2</v>
      </c>
      <c r="BK148" s="1224">
        <f t="shared" si="248"/>
        <v>0</v>
      </c>
      <c r="BL148" s="897">
        <v>13</v>
      </c>
      <c r="BM148" s="480">
        <f t="shared" si="249"/>
        <v>0</v>
      </c>
      <c r="BN148" s="897"/>
      <c r="BO148" s="480">
        <f t="shared" si="250"/>
        <v>0</v>
      </c>
      <c r="BP148" s="897"/>
      <c r="BQ148" s="480">
        <f t="shared" si="251"/>
        <v>0</v>
      </c>
      <c r="BR148" s="897"/>
      <c r="BS148" s="480">
        <f t="shared" si="252"/>
        <v>0</v>
      </c>
      <c r="BT148" s="897"/>
      <c r="BU148" s="480">
        <f t="shared" si="253"/>
        <v>0</v>
      </c>
      <c r="BV148" s="908"/>
      <c r="BW148" s="480">
        <f t="shared" si="254"/>
        <v>0</v>
      </c>
      <c r="BX148" s="906"/>
      <c r="BY148" s="480">
        <f t="shared" si="255"/>
        <v>0</v>
      </c>
      <c r="BZ148" s="906"/>
      <c r="CA148" s="480">
        <f t="shared" si="256"/>
        <v>0</v>
      </c>
      <c r="CB148" s="906"/>
      <c r="CC148" s="480">
        <f t="shared" si="257"/>
        <v>0</v>
      </c>
      <c r="CD148" s="906"/>
      <c r="CE148" s="480">
        <f t="shared" si="258"/>
        <v>0</v>
      </c>
      <c r="CF148" s="906"/>
      <c r="CG148" s="480">
        <f t="shared" si="259"/>
        <v>0</v>
      </c>
      <c r="CH148" s="906"/>
      <c r="CI148" s="480">
        <f t="shared" si="260"/>
        <v>0</v>
      </c>
      <c r="CJ148" s="906"/>
      <c r="CK148" s="480">
        <f t="shared" si="261"/>
        <v>0</v>
      </c>
      <c r="CL148" s="906"/>
      <c r="CM148" s="480">
        <f t="shared" si="262"/>
        <v>0</v>
      </c>
      <c r="CN148" s="906"/>
      <c r="CO148" s="480">
        <f t="shared" si="263"/>
        <v>0</v>
      </c>
      <c r="CP148" s="907"/>
      <c r="CQ148" s="480">
        <f t="shared" si="264"/>
        <v>0</v>
      </c>
      <c r="CR148" s="215"/>
      <c r="CS148" s="1">
        <f t="shared" si="265"/>
        <v>0</v>
      </c>
      <c r="CT148" s="1">
        <f t="shared" si="266"/>
        <v>0</v>
      </c>
      <c r="CU148" s="1">
        <f t="shared" si="267"/>
        <v>0</v>
      </c>
      <c r="CV148" s="1">
        <f t="shared" si="268"/>
        <v>0</v>
      </c>
      <c r="CW148" s="673">
        <f t="shared" si="269"/>
        <v>0</v>
      </c>
      <c r="CX148" s="1">
        <f t="shared" si="270"/>
        <v>0</v>
      </c>
      <c r="CY148" s="1">
        <f t="shared" si="271"/>
        <v>0</v>
      </c>
      <c r="CZ148" s="1">
        <f t="shared" si="272"/>
        <v>0</v>
      </c>
      <c r="DB148" s="1">
        <f t="shared" si="273"/>
        <v>0</v>
      </c>
      <c r="DC148" s="1">
        <f t="shared" si="274"/>
        <v>0</v>
      </c>
      <c r="DE148" s="1">
        <f t="shared" si="275"/>
        <v>0</v>
      </c>
      <c r="DF148" s="1">
        <f t="shared" si="276"/>
        <v>0</v>
      </c>
      <c r="DG148" s="1">
        <f t="shared" si="277"/>
        <v>0</v>
      </c>
      <c r="DH148" s="1">
        <f t="shared" si="278"/>
        <v>0</v>
      </c>
      <c r="DI148" s="1">
        <f t="shared" si="279"/>
        <v>0</v>
      </c>
      <c r="DJ148" s="1">
        <f t="shared" si="280"/>
        <v>0</v>
      </c>
      <c r="DK148" s="1">
        <f t="shared" si="281"/>
        <v>0</v>
      </c>
      <c r="DL148" s="1">
        <f t="shared" si="282"/>
        <v>0</v>
      </c>
      <c r="DM148" s="1">
        <f t="shared" si="283"/>
        <v>0</v>
      </c>
      <c r="DN148" s="1">
        <f t="shared" si="284"/>
        <v>0</v>
      </c>
      <c r="DO148" s="1">
        <f t="shared" si="285"/>
        <v>0</v>
      </c>
      <c r="DP148" s="1">
        <f t="shared" si="286"/>
        <v>0</v>
      </c>
      <c r="DQ148" s="1">
        <f t="shared" si="287"/>
        <v>0</v>
      </c>
      <c r="DR148" s="1">
        <f t="shared" si="288"/>
        <v>0</v>
      </c>
      <c r="DS148" s="1">
        <f t="shared" si="289"/>
        <v>0</v>
      </c>
    </row>
    <row r="149" spans="1:123" s="1" customFormat="1" ht="65.25" customHeight="1" x14ac:dyDescent="0.2">
      <c r="A149" s="1584"/>
      <c r="B149" s="199"/>
      <c r="D149" s="1164" t="s">
        <v>365</v>
      </c>
      <c r="E149" s="514"/>
      <c r="F149" s="739"/>
      <c r="G149" s="123" t="s">
        <v>36</v>
      </c>
      <c r="H149" s="36" t="s">
        <v>188</v>
      </c>
      <c r="I149" s="871" t="s">
        <v>560</v>
      </c>
      <c r="J149" s="1293">
        <v>2</v>
      </c>
      <c r="K149" s="1293">
        <v>0</v>
      </c>
      <c r="L149" s="36" t="s">
        <v>876</v>
      </c>
      <c r="M149" s="640">
        <v>320.98920000000004</v>
      </c>
      <c r="N149" s="947"/>
      <c r="O149" s="947"/>
      <c r="P149" s="947"/>
      <c r="Q149" s="947"/>
      <c r="R149" s="947"/>
      <c r="S149" s="947"/>
      <c r="T149" s="947"/>
      <c r="U149" s="947"/>
      <c r="V149" s="974"/>
      <c r="W149" s="948"/>
      <c r="X149" s="948"/>
      <c r="Y149" s="948"/>
      <c r="Z149" s="948"/>
      <c r="AA149" s="973"/>
      <c r="AB149" s="1216"/>
      <c r="AC149" s="951"/>
      <c r="AD149" s="1011"/>
      <c r="AE149" s="1209"/>
      <c r="AF149" s="125">
        <f t="shared" si="243"/>
        <v>0</v>
      </c>
      <c r="AG149" s="125" t="str">
        <f t="shared" si="290"/>
        <v>No</v>
      </c>
      <c r="AH149" s="191" t="str">
        <f t="shared" si="244"/>
        <v>No</v>
      </c>
      <c r="AI149" s="126" t="str">
        <f t="shared" si="291"/>
        <v>No</v>
      </c>
      <c r="AK149" s="291">
        <f t="shared" si="245"/>
        <v>4</v>
      </c>
      <c r="AL149" s="292">
        <f t="shared" si="246"/>
        <v>0</v>
      </c>
      <c r="AM149" s="36"/>
      <c r="AN149" s="36"/>
      <c r="AO149" s="471">
        <v>6.4</v>
      </c>
      <c r="AP149" s="445">
        <f t="shared" si="247"/>
        <v>0</v>
      </c>
      <c r="AQ149" s="498"/>
      <c r="AR149" s="215">
        <f t="shared" si="292"/>
        <v>0</v>
      </c>
      <c r="AS149" s="215">
        <f t="shared" si="293"/>
        <v>0</v>
      </c>
      <c r="AT149" s="215">
        <f t="shared" si="294"/>
        <v>0</v>
      </c>
      <c r="AU149" s="215">
        <f t="shared" si="295"/>
        <v>0</v>
      </c>
      <c r="AV149" s="215">
        <f t="shared" si="296"/>
        <v>0</v>
      </c>
      <c r="AW149" s="215">
        <f t="shared" si="297"/>
        <v>0</v>
      </c>
      <c r="AX149" s="215">
        <f t="shared" si="223"/>
        <v>0</v>
      </c>
      <c r="AY149" s="215">
        <f t="shared" si="298"/>
        <v>0</v>
      </c>
      <c r="AZ149" s="215">
        <f t="shared" si="299"/>
        <v>0</v>
      </c>
      <c r="BA149" s="215">
        <f t="shared" si="300"/>
        <v>0</v>
      </c>
      <c r="BB149" s="215">
        <f t="shared" si="301"/>
        <v>0</v>
      </c>
      <c r="BC149" s="215">
        <f t="shared" si="302"/>
        <v>0</v>
      </c>
      <c r="BD149" s="215">
        <f t="shared" si="303"/>
        <v>0</v>
      </c>
      <c r="BE149" s="215">
        <f t="shared" si="304"/>
        <v>0</v>
      </c>
      <c r="BF149" s="215">
        <f t="shared" si="224"/>
        <v>0</v>
      </c>
      <c r="BG149" s="215">
        <f t="shared" si="225"/>
        <v>0</v>
      </c>
      <c r="BH149" s="215">
        <f t="shared" si="226"/>
        <v>0</v>
      </c>
      <c r="BI149" s="215">
        <f t="shared" si="227"/>
        <v>0</v>
      </c>
      <c r="BJ149" s="448">
        <v>4</v>
      </c>
      <c r="BK149" s="1224">
        <f t="shared" si="248"/>
        <v>0</v>
      </c>
      <c r="BL149" s="897">
        <v>14</v>
      </c>
      <c r="BM149" s="480">
        <f t="shared" si="249"/>
        <v>0</v>
      </c>
      <c r="BN149" s="897"/>
      <c r="BO149" s="480">
        <f t="shared" si="250"/>
        <v>0</v>
      </c>
      <c r="BP149" s="897"/>
      <c r="BQ149" s="480">
        <f t="shared" si="251"/>
        <v>0</v>
      </c>
      <c r="BR149" s="897"/>
      <c r="BS149" s="480">
        <f t="shared" si="252"/>
        <v>0</v>
      </c>
      <c r="BT149" s="897"/>
      <c r="BU149" s="480">
        <f t="shared" si="253"/>
        <v>0</v>
      </c>
      <c r="BV149" s="908"/>
      <c r="BW149" s="480">
        <f t="shared" si="254"/>
        <v>0</v>
      </c>
      <c r="BX149" s="906"/>
      <c r="BY149" s="480">
        <f t="shared" si="255"/>
        <v>0</v>
      </c>
      <c r="BZ149" s="906"/>
      <c r="CA149" s="480">
        <f t="shared" si="256"/>
        <v>0</v>
      </c>
      <c r="CB149" s="906"/>
      <c r="CC149" s="480">
        <f t="shared" si="257"/>
        <v>0</v>
      </c>
      <c r="CD149" s="906"/>
      <c r="CE149" s="480">
        <f t="shared" si="258"/>
        <v>0</v>
      </c>
      <c r="CF149" s="906"/>
      <c r="CG149" s="480">
        <f t="shared" si="259"/>
        <v>0</v>
      </c>
      <c r="CH149" s="906"/>
      <c r="CI149" s="480">
        <f t="shared" si="260"/>
        <v>0</v>
      </c>
      <c r="CJ149" s="906"/>
      <c r="CK149" s="480">
        <f t="shared" si="261"/>
        <v>0</v>
      </c>
      <c r="CL149" s="906"/>
      <c r="CM149" s="480">
        <f t="shared" si="262"/>
        <v>0</v>
      </c>
      <c r="CN149" s="906"/>
      <c r="CO149" s="480">
        <f t="shared" si="263"/>
        <v>0</v>
      </c>
      <c r="CP149" s="907"/>
      <c r="CQ149" s="480">
        <f t="shared" si="264"/>
        <v>0</v>
      </c>
      <c r="CR149" s="215"/>
      <c r="CS149" s="1">
        <f t="shared" si="265"/>
        <v>0</v>
      </c>
      <c r="CT149" s="1">
        <f t="shared" si="266"/>
        <v>0</v>
      </c>
      <c r="CU149" s="1">
        <f t="shared" si="267"/>
        <v>0</v>
      </c>
      <c r="CV149" s="1">
        <f t="shared" si="268"/>
        <v>0</v>
      </c>
      <c r="CW149" s="673">
        <f t="shared" si="269"/>
        <v>0</v>
      </c>
      <c r="CX149" s="1">
        <f t="shared" si="270"/>
        <v>0</v>
      </c>
      <c r="CY149" s="1">
        <f t="shared" si="271"/>
        <v>0</v>
      </c>
      <c r="CZ149" s="1">
        <f t="shared" si="272"/>
        <v>0</v>
      </c>
      <c r="DB149" s="1">
        <f t="shared" si="273"/>
        <v>0</v>
      </c>
      <c r="DC149" s="1">
        <f t="shared" si="274"/>
        <v>0</v>
      </c>
      <c r="DE149" s="1">
        <f t="shared" si="275"/>
        <v>0</v>
      </c>
      <c r="DF149" s="1">
        <f t="shared" si="276"/>
        <v>0</v>
      </c>
      <c r="DG149" s="1">
        <f t="shared" si="277"/>
        <v>0</v>
      </c>
      <c r="DH149" s="1">
        <f t="shared" si="278"/>
        <v>0</v>
      </c>
      <c r="DI149" s="1">
        <f t="shared" si="279"/>
        <v>0</v>
      </c>
      <c r="DJ149" s="1">
        <f t="shared" si="280"/>
        <v>0</v>
      </c>
      <c r="DK149" s="1">
        <f t="shared" si="281"/>
        <v>0</v>
      </c>
      <c r="DL149" s="1">
        <f t="shared" si="282"/>
        <v>0</v>
      </c>
      <c r="DM149" s="1">
        <f t="shared" si="283"/>
        <v>0</v>
      </c>
      <c r="DN149" s="1">
        <f t="shared" si="284"/>
        <v>0</v>
      </c>
      <c r="DO149" s="1">
        <f t="shared" si="285"/>
        <v>0</v>
      </c>
      <c r="DP149" s="1">
        <f t="shared" si="286"/>
        <v>0</v>
      </c>
      <c r="DQ149" s="1">
        <f t="shared" si="287"/>
        <v>0</v>
      </c>
      <c r="DR149" s="1">
        <f t="shared" si="288"/>
        <v>0</v>
      </c>
      <c r="DS149" s="1">
        <f t="shared" si="289"/>
        <v>0</v>
      </c>
    </row>
    <row r="150" spans="1:123" s="1" customFormat="1" ht="65.25" customHeight="1" x14ac:dyDescent="0.2">
      <c r="A150" s="1584"/>
      <c r="B150" s="199"/>
      <c r="D150" s="1164" t="s">
        <v>366</v>
      </c>
      <c r="E150" s="514" t="s">
        <v>71</v>
      </c>
      <c r="F150" s="739"/>
      <c r="G150" s="123" t="s">
        <v>36</v>
      </c>
      <c r="H150" s="36" t="s">
        <v>188</v>
      </c>
      <c r="I150" s="871" t="s">
        <v>560</v>
      </c>
      <c r="J150" s="1293">
        <v>2</v>
      </c>
      <c r="K150" s="1293">
        <v>0</v>
      </c>
      <c r="L150" s="123" t="s">
        <v>876</v>
      </c>
      <c r="M150" s="640">
        <v>412.70040000000006</v>
      </c>
      <c r="N150" s="947"/>
      <c r="O150" s="947"/>
      <c r="P150" s="947"/>
      <c r="Q150" s="947"/>
      <c r="R150" s="947"/>
      <c r="S150" s="947"/>
      <c r="T150" s="947"/>
      <c r="U150" s="947"/>
      <c r="V150" s="974"/>
      <c r="W150" s="948"/>
      <c r="X150" s="948"/>
      <c r="Y150" s="948"/>
      <c r="Z150" s="948"/>
      <c r="AA150" s="973"/>
      <c r="AB150" s="1216"/>
      <c r="AC150" s="951"/>
      <c r="AD150" s="165"/>
      <c r="AE150" s="992"/>
      <c r="AF150" s="125">
        <f t="shared" si="243"/>
        <v>0</v>
      </c>
      <c r="AG150" s="125" t="str">
        <f t="shared" si="290"/>
        <v>No</v>
      </c>
      <c r="AH150" s="191" t="str">
        <f t="shared" si="244"/>
        <v>No</v>
      </c>
      <c r="AI150" s="126" t="str">
        <f t="shared" si="291"/>
        <v>No</v>
      </c>
      <c r="AK150" s="291">
        <f t="shared" si="245"/>
        <v>4</v>
      </c>
      <c r="AL150" s="292">
        <f t="shared" si="246"/>
        <v>0</v>
      </c>
      <c r="AM150" s="36"/>
      <c r="AN150" s="36"/>
      <c r="AO150" s="471">
        <v>6.4</v>
      </c>
      <c r="AP150" s="445">
        <f t="shared" si="247"/>
        <v>0</v>
      </c>
      <c r="AQ150" s="498"/>
      <c r="AR150" s="215">
        <f t="shared" si="292"/>
        <v>0</v>
      </c>
      <c r="AS150" s="215">
        <f t="shared" si="293"/>
        <v>0</v>
      </c>
      <c r="AT150" s="215">
        <f t="shared" si="294"/>
        <v>0</v>
      </c>
      <c r="AU150" s="215">
        <f t="shared" si="295"/>
        <v>0</v>
      </c>
      <c r="AV150" s="215">
        <f t="shared" si="296"/>
        <v>0</v>
      </c>
      <c r="AW150" s="215">
        <f t="shared" si="297"/>
        <v>0</v>
      </c>
      <c r="AX150" s="215">
        <f t="shared" si="223"/>
        <v>0</v>
      </c>
      <c r="AY150" s="215">
        <f t="shared" si="298"/>
        <v>0</v>
      </c>
      <c r="AZ150" s="215">
        <f t="shared" si="299"/>
        <v>0</v>
      </c>
      <c r="BA150" s="215">
        <f t="shared" si="300"/>
        <v>0</v>
      </c>
      <c r="BB150" s="215">
        <f t="shared" si="301"/>
        <v>0</v>
      </c>
      <c r="BC150" s="215">
        <f t="shared" si="302"/>
        <v>0</v>
      </c>
      <c r="BD150" s="215">
        <f t="shared" si="303"/>
        <v>0</v>
      </c>
      <c r="BE150" s="215">
        <f t="shared" si="304"/>
        <v>0</v>
      </c>
      <c r="BF150" s="215">
        <f t="shared" si="224"/>
        <v>0</v>
      </c>
      <c r="BG150" s="215">
        <f t="shared" si="225"/>
        <v>0</v>
      </c>
      <c r="BH150" s="215">
        <f t="shared" si="226"/>
        <v>0</v>
      </c>
      <c r="BI150" s="215">
        <f t="shared" si="227"/>
        <v>0</v>
      </c>
      <c r="BJ150" s="448">
        <v>4</v>
      </c>
      <c r="BK150" s="1224">
        <f t="shared" si="248"/>
        <v>0</v>
      </c>
      <c r="BL150" s="897">
        <v>14</v>
      </c>
      <c r="BM150" s="480">
        <f t="shared" si="249"/>
        <v>0</v>
      </c>
      <c r="BN150" s="897"/>
      <c r="BO150" s="480">
        <f t="shared" si="250"/>
        <v>0</v>
      </c>
      <c r="BP150" s="897"/>
      <c r="BQ150" s="480">
        <f t="shared" si="251"/>
        <v>0</v>
      </c>
      <c r="BR150" s="897"/>
      <c r="BS150" s="480">
        <f t="shared" si="252"/>
        <v>0</v>
      </c>
      <c r="BT150" s="897"/>
      <c r="BU150" s="480">
        <f t="shared" si="253"/>
        <v>0</v>
      </c>
      <c r="BV150" s="908"/>
      <c r="BW150" s="480">
        <f t="shared" si="254"/>
        <v>0</v>
      </c>
      <c r="BX150" s="906"/>
      <c r="BY150" s="480">
        <f t="shared" si="255"/>
        <v>0</v>
      </c>
      <c r="BZ150" s="906"/>
      <c r="CA150" s="480">
        <f t="shared" si="256"/>
        <v>0</v>
      </c>
      <c r="CB150" s="906"/>
      <c r="CC150" s="480">
        <f t="shared" si="257"/>
        <v>0</v>
      </c>
      <c r="CD150" s="906"/>
      <c r="CE150" s="480">
        <f t="shared" si="258"/>
        <v>0</v>
      </c>
      <c r="CF150" s="906"/>
      <c r="CG150" s="480">
        <f t="shared" si="259"/>
        <v>0</v>
      </c>
      <c r="CH150" s="906"/>
      <c r="CI150" s="480">
        <f t="shared" si="260"/>
        <v>0</v>
      </c>
      <c r="CJ150" s="906"/>
      <c r="CK150" s="480">
        <f t="shared" si="261"/>
        <v>0</v>
      </c>
      <c r="CL150" s="906"/>
      <c r="CM150" s="480">
        <f t="shared" si="262"/>
        <v>0</v>
      </c>
      <c r="CN150" s="906"/>
      <c r="CO150" s="480">
        <f t="shared" si="263"/>
        <v>0</v>
      </c>
      <c r="CP150" s="907"/>
      <c r="CQ150" s="480">
        <f t="shared" si="264"/>
        <v>0</v>
      </c>
      <c r="CR150" s="215"/>
      <c r="CS150" s="1">
        <f t="shared" si="265"/>
        <v>0</v>
      </c>
      <c r="CT150" s="1">
        <f t="shared" si="266"/>
        <v>0</v>
      </c>
      <c r="CU150" s="1">
        <f t="shared" si="267"/>
        <v>0</v>
      </c>
      <c r="CV150" s="1">
        <f t="shared" si="268"/>
        <v>0</v>
      </c>
      <c r="CW150" s="673">
        <f t="shared" si="269"/>
        <v>0</v>
      </c>
      <c r="CX150" s="1">
        <f t="shared" si="270"/>
        <v>0</v>
      </c>
      <c r="CY150" s="1">
        <f t="shared" si="271"/>
        <v>0</v>
      </c>
      <c r="CZ150" s="1">
        <f t="shared" si="272"/>
        <v>0</v>
      </c>
      <c r="DB150" s="1">
        <f t="shared" si="273"/>
        <v>0</v>
      </c>
      <c r="DC150" s="1">
        <f t="shared" si="274"/>
        <v>0</v>
      </c>
      <c r="DE150" s="1">
        <f t="shared" si="275"/>
        <v>0</v>
      </c>
      <c r="DF150" s="1">
        <f t="shared" si="276"/>
        <v>0</v>
      </c>
      <c r="DG150" s="1">
        <f t="shared" si="277"/>
        <v>0</v>
      </c>
      <c r="DH150" s="1">
        <f t="shared" si="278"/>
        <v>0</v>
      </c>
      <c r="DI150" s="1">
        <f t="shared" si="279"/>
        <v>0</v>
      </c>
      <c r="DJ150" s="1">
        <f t="shared" si="280"/>
        <v>0</v>
      </c>
      <c r="DK150" s="1">
        <f t="shared" si="281"/>
        <v>0</v>
      </c>
      <c r="DL150" s="1">
        <f t="shared" si="282"/>
        <v>0</v>
      </c>
      <c r="DM150" s="1">
        <f t="shared" si="283"/>
        <v>0</v>
      </c>
      <c r="DN150" s="1">
        <f t="shared" si="284"/>
        <v>0</v>
      </c>
      <c r="DO150" s="1">
        <f t="shared" si="285"/>
        <v>0</v>
      </c>
      <c r="DP150" s="1">
        <f t="shared" si="286"/>
        <v>0</v>
      </c>
      <c r="DQ150" s="1">
        <f t="shared" si="287"/>
        <v>0</v>
      </c>
      <c r="DR150" s="1">
        <f t="shared" si="288"/>
        <v>0</v>
      </c>
      <c r="DS150" s="1">
        <f t="shared" si="289"/>
        <v>0</v>
      </c>
    </row>
    <row r="151" spans="1:123" s="1" customFormat="1" ht="65.25" customHeight="1" x14ac:dyDescent="0.2">
      <c r="A151" s="1584"/>
      <c r="B151" s="199"/>
      <c r="D151" s="1260" t="s">
        <v>367</v>
      </c>
      <c r="E151" s="679"/>
      <c r="F151" s="736"/>
      <c r="G151" s="680" t="s">
        <v>36</v>
      </c>
      <c r="H151" s="681" t="s">
        <v>188</v>
      </c>
      <c r="I151" s="1281" t="s">
        <v>561</v>
      </c>
      <c r="J151" s="1292">
        <v>2</v>
      </c>
      <c r="K151" s="1292">
        <v>0</v>
      </c>
      <c r="L151" s="681" t="s">
        <v>876</v>
      </c>
      <c r="M151" s="692">
        <v>194.88630000000003</v>
      </c>
      <c r="N151" s="946"/>
      <c r="O151" s="946"/>
      <c r="P151" s="946"/>
      <c r="Q151" s="946"/>
      <c r="R151" s="946"/>
      <c r="S151" s="946"/>
      <c r="T151" s="946"/>
      <c r="U151" s="946"/>
      <c r="V151" s="979"/>
      <c r="W151" s="977"/>
      <c r="X151" s="977"/>
      <c r="Y151" s="977"/>
      <c r="Z151" s="977"/>
      <c r="AA151" s="976"/>
      <c r="AB151" s="1217"/>
      <c r="AC151" s="950"/>
      <c r="AD151" s="1010"/>
      <c r="AE151" s="1208"/>
      <c r="AF151" s="683">
        <f t="shared" si="243"/>
        <v>0</v>
      </c>
      <c r="AG151" s="683" t="str">
        <f t="shared" si="290"/>
        <v>No</v>
      </c>
      <c r="AH151" s="696" t="str">
        <f t="shared" si="244"/>
        <v>No</v>
      </c>
      <c r="AI151" s="678" t="str">
        <f t="shared" si="291"/>
        <v>No</v>
      </c>
      <c r="AK151" s="291">
        <f t="shared" si="245"/>
        <v>2</v>
      </c>
      <c r="AL151" s="292">
        <f t="shared" si="246"/>
        <v>0</v>
      </c>
      <c r="AM151" s="36"/>
      <c r="AN151" s="36"/>
      <c r="AO151" s="471">
        <v>3.85</v>
      </c>
      <c r="AP151" s="445">
        <f t="shared" si="247"/>
        <v>0</v>
      </c>
      <c r="AQ151" s="498"/>
      <c r="AR151" s="215">
        <f t="shared" si="292"/>
        <v>0</v>
      </c>
      <c r="AS151" s="215">
        <f t="shared" si="293"/>
        <v>0</v>
      </c>
      <c r="AT151" s="215">
        <f t="shared" si="294"/>
        <v>0</v>
      </c>
      <c r="AU151" s="215">
        <f t="shared" si="295"/>
        <v>0</v>
      </c>
      <c r="AV151" s="215">
        <f t="shared" si="296"/>
        <v>0</v>
      </c>
      <c r="AW151" s="215">
        <f t="shared" si="297"/>
        <v>0</v>
      </c>
      <c r="AX151" s="215">
        <f t="shared" si="223"/>
        <v>0</v>
      </c>
      <c r="AY151" s="215">
        <f t="shared" si="298"/>
        <v>0</v>
      </c>
      <c r="AZ151" s="215">
        <f t="shared" si="299"/>
        <v>0</v>
      </c>
      <c r="BA151" s="215">
        <f t="shared" si="300"/>
        <v>0</v>
      </c>
      <c r="BB151" s="215">
        <f t="shared" si="301"/>
        <v>0</v>
      </c>
      <c r="BC151" s="215">
        <f t="shared" si="302"/>
        <v>0</v>
      </c>
      <c r="BD151" s="215">
        <f t="shared" si="303"/>
        <v>0</v>
      </c>
      <c r="BE151" s="215">
        <f t="shared" si="304"/>
        <v>0</v>
      </c>
      <c r="BF151" s="215">
        <f t="shared" si="224"/>
        <v>0</v>
      </c>
      <c r="BG151" s="215">
        <f t="shared" si="225"/>
        <v>0</v>
      </c>
      <c r="BH151" s="215">
        <f t="shared" si="226"/>
        <v>0</v>
      </c>
      <c r="BI151" s="215">
        <f t="shared" si="227"/>
        <v>0</v>
      </c>
      <c r="BJ151" s="448">
        <v>2</v>
      </c>
      <c r="BK151" s="1224">
        <f t="shared" si="248"/>
        <v>0</v>
      </c>
      <c r="BL151" s="897">
        <v>11</v>
      </c>
      <c r="BM151" s="480">
        <f t="shared" si="249"/>
        <v>0</v>
      </c>
      <c r="BN151" s="897"/>
      <c r="BO151" s="480">
        <f t="shared" si="250"/>
        <v>0</v>
      </c>
      <c r="BP151" s="897"/>
      <c r="BQ151" s="480">
        <f t="shared" si="251"/>
        <v>0</v>
      </c>
      <c r="BR151" s="897"/>
      <c r="BS151" s="480">
        <f t="shared" si="252"/>
        <v>0</v>
      </c>
      <c r="BT151" s="897"/>
      <c r="BU151" s="480">
        <f t="shared" si="253"/>
        <v>0</v>
      </c>
      <c r="BV151" s="908"/>
      <c r="BW151" s="480">
        <f t="shared" si="254"/>
        <v>0</v>
      </c>
      <c r="BX151" s="906"/>
      <c r="BY151" s="480">
        <f t="shared" si="255"/>
        <v>0</v>
      </c>
      <c r="BZ151" s="906"/>
      <c r="CA151" s="480">
        <f t="shared" si="256"/>
        <v>0</v>
      </c>
      <c r="CB151" s="906"/>
      <c r="CC151" s="480">
        <f t="shared" si="257"/>
        <v>0</v>
      </c>
      <c r="CD151" s="906"/>
      <c r="CE151" s="480">
        <f t="shared" si="258"/>
        <v>0</v>
      </c>
      <c r="CF151" s="906"/>
      <c r="CG151" s="480">
        <f t="shared" si="259"/>
        <v>0</v>
      </c>
      <c r="CH151" s="906"/>
      <c r="CI151" s="480">
        <f t="shared" si="260"/>
        <v>0</v>
      </c>
      <c r="CJ151" s="906"/>
      <c r="CK151" s="480">
        <f t="shared" si="261"/>
        <v>0</v>
      </c>
      <c r="CL151" s="906"/>
      <c r="CM151" s="480">
        <f t="shared" si="262"/>
        <v>0</v>
      </c>
      <c r="CN151" s="906"/>
      <c r="CO151" s="480">
        <f t="shared" si="263"/>
        <v>0</v>
      </c>
      <c r="CP151" s="907"/>
      <c r="CQ151" s="480">
        <f t="shared" si="264"/>
        <v>0</v>
      </c>
      <c r="CR151" s="215"/>
      <c r="CS151" s="1">
        <f t="shared" si="265"/>
        <v>0</v>
      </c>
      <c r="CT151" s="1">
        <f t="shared" si="266"/>
        <v>0</v>
      </c>
      <c r="CU151" s="1">
        <f t="shared" si="267"/>
        <v>0</v>
      </c>
      <c r="CV151" s="1">
        <f t="shared" si="268"/>
        <v>0</v>
      </c>
      <c r="CW151" s="673">
        <f t="shared" si="269"/>
        <v>0</v>
      </c>
      <c r="CX151" s="1">
        <f t="shared" si="270"/>
        <v>0</v>
      </c>
      <c r="CY151" s="1">
        <f t="shared" si="271"/>
        <v>0</v>
      </c>
      <c r="CZ151" s="1">
        <f t="shared" si="272"/>
        <v>0</v>
      </c>
      <c r="DB151" s="1">
        <f t="shared" si="273"/>
        <v>0</v>
      </c>
      <c r="DC151" s="1">
        <f t="shared" si="274"/>
        <v>0</v>
      </c>
      <c r="DE151" s="1">
        <f t="shared" si="275"/>
        <v>0</v>
      </c>
      <c r="DF151" s="1">
        <f t="shared" si="276"/>
        <v>0</v>
      </c>
      <c r="DG151" s="1">
        <f t="shared" si="277"/>
        <v>0</v>
      </c>
      <c r="DH151" s="1">
        <f t="shared" si="278"/>
        <v>0</v>
      </c>
      <c r="DI151" s="1">
        <f t="shared" si="279"/>
        <v>0</v>
      </c>
      <c r="DJ151" s="1">
        <f t="shared" si="280"/>
        <v>0</v>
      </c>
      <c r="DK151" s="1">
        <f t="shared" si="281"/>
        <v>0</v>
      </c>
      <c r="DL151" s="1">
        <f t="shared" si="282"/>
        <v>0</v>
      </c>
      <c r="DM151" s="1">
        <f t="shared" si="283"/>
        <v>0</v>
      </c>
      <c r="DN151" s="1">
        <f t="shared" si="284"/>
        <v>0</v>
      </c>
      <c r="DO151" s="1">
        <f t="shared" si="285"/>
        <v>0</v>
      </c>
      <c r="DP151" s="1">
        <f t="shared" si="286"/>
        <v>0</v>
      </c>
      <c r="DQ151" s="1">
        <f t="shared" si="287"/>
        <v>0</v>
      </c>
      <c r="DR151" s="1">
        <f t="shared" si="288"/>
        <v>0</v>
      </c>
      <c r="DS151" s="1">
        <f t="shared" si="289"/>
        <v>0</v>
      </c>
    </row>
    <row r="152" spans="1:123" s="1" customFormat="1" ht="65.25" customHeight="1" x14ac:dyDescent="0.2">
      <c r="A152" s="1584"/>
      <c r="B152" s="199"/>
      <c r="D152" s="1260" t="s">
        <v>368</v>
      </c>
      <c r="E152" s="679" t="s">
        <v>71</v>
      </c>
      <c r="F152" s="736"/>
      <c r="G152" s="680" t="s">
        <v>36</v>
      </c>
      <c r="H152" s="681" t="s">
        <v>188</v>
      </c>
      <c r="I152" s="1281" t="s">
        <v>561</v>
      </c>
      <c r="J152" s="1292">
        <v>2</v>
      </c>
      <c r="K152" s="1292">
        <v>0</v>
      </c>
      <c r="L152" s="681" t="s">
        <v>876</v>
      </c>
      <c r="M152" s="692">
        <v>240.74190000000004</v>
      </c>
      <c r="N152" s="946"/>
      <c r="O152" s="946"/>
      <c r="P152" s="946"/>
      <c r="Q152" s="946"/>
      <c r="R152" s="946"/>
      <c r="S152" s="946"/>
      <c r="T152" s="946"/>
      <c r="U152" s="946"/>
      <c r="V152" s="979"/>
      <c r="W152" s="977"/>
      <c r="X152" s="977"/>
      <c r="Y152" s="977"/>
      <c r="Z152" s="977"/>
      <c r="AA152" s="976"/>
      <c r="AB152" s="1217"/>
      <c r="AC152" s="950"/>
      <c r="AD152" s="1201"/>
      <c r="AE152" s="1211"/>
      <c r="AF152" s="683">
        <f t="shared" si="243"/>
        <v>0</v>
      </c>
      <c r="AG152" s="683" t="str">
        <f t="shared" si="290"/>
        <v>No</v>
      </c>
      <c r="AH152" s="696" t="str">
        <f t="shared" si="244"/>
        <v>No</v>
      </c>
      <c r="AI152" s="678" t="str">
        <f t="shared" si="291"/>
        <v>No</v>
      </c>
      <c r="AK152" s="291">
        <f t="shared" si="245"/>
        <v>2</v>
      </c>
      <c r="AL152" s="292">
        <f t="shared" si="246"/>
        <v>0</v>
      </c>
      <c r="AM152" s="36"/>
      <c r="AN152" s="36"/>
      <c r="AO152" s="471">
        <v>3.85</v>
      </c>
      <c r="AP152" s="445">
        <f t="shared" si="247"/>
        <v>0</v>
      </c>
      <c r="AQ152" s="498"/>
      <c r="AR152" s="215">
        <f t="shared" si="292"/>
        <v>0</v>
      </c>
      <c r="AS152" s="215">
        <f t="shared" si="293"/>
        <v>0</v>
      </c>
      <c r="AT152" s="215">
        <f t="shared" si="294"/>
        <v>0</v>
      </c>
      <c r="AU152" s="215">
        <f t="shared" si="295"/>
        <v>0</v>
      </c>
      <c r="AV152" s="215">
        <f t="shared" si="296"/>
        <v>0</v>
      </c>
      <c r="AW152" s="215">
        <f t="shared" si="297"/>
        <v>0</v>
      </c>
      <c r="AX152" s="215">
        <f t="shared" si="223"/>
        <v>0</v>
      </c>
      <c r="AY152" s="215">
        <f t="shared" si="298"/>
        <v>0</v>
      </c>
      <c r="AZ152" s="215">
        <f t="shared" si="299"/>
        <v>0</v>
      </c>
      <c r="BA152" s="215">
        <f t="shared" si="300"/>
        <v>0</v>
      </c>
      <c r="BB152" s="215">
        <f t="shared" si="301"/>
        <v>0</v>
      </c>
      <c r="BC152" s="215">
        <f t="shared" si="302"/>
        <v>0</v>
      </c>
      <c r="BD152" s="215">
        <f t="shared" si="303"/>
        <v>0</v>
      </c>
      <c r="BE152" s="215">
        <f t="shared" si="304"/>
        <v>0</v>
      </c>
      <c r="BF152" s="215">
        <f t="shared" si="224"/>
        <v>0</v>
      </c>
      <c r="BG152" s="215">
        <f t="shared" si="225"/>
        <v>0</v>
      </c>
      <c r="BH152" s="215">
        <f t="shared" si="226"/>
        <v>0</v>
      </c>
      <c r="BI152" s="215">
        <f t="shared" si="227"/>
        <v>0</v>
      </c>
      <c r="BJ152" s="448">
        <v>2</v>
      </c>
      <c r="BK152" s="1224">
        <f t="shared" si="248"/>
        <v>0</v>
      </c>
      <c r="BL152" s="897">
        <v>11</v>
      </c>
      <c r="BM152" s="480">
        <f t="shared" si="249"/>
        <v>0</v>
      </c>
      <c r="BN152" s="897"/>
      <c r="BO152" s="480">
        <f t="shared" si="250"/>
        <v>0</v>
      </c>
      <c r="BP152" s="897"/>
      <c r="BQ152" s="480">
        <f t="shared" si="251"/>
        <v>0</v>
      </c>
      <c r="BR152" s="897"/>
      <c r="BS152" s="480">
        <f t="shared" si="252"/>
        <v>0</v>
      </c>
      <c r="BT152" s="897"/>
      <c r="BU152" s="480">
        <f t="shared" si="253"/>
        <v>0</v>
      </c>
      <c r="BV152" s="908"/>
      <c r="BW152" s="480">
        <f t="shared" si="254"/>
        <v>0</v>
      </c>
      <c r="BX152" s="906"/>
      <c r="BY152" s="480">
        <f t="shared" si="255"/>
        <v>0</v>
      </c>
      <c r="BZ152" s="906"/>
      <c r="CA152" s="480">
        <f t="shared" si="256"/>
        <v>0</v>
      </c>
      <c r="CB152" s="906"/>
      <c r="CC152" s="480">
        <f t="shared" si="257"/>
        <v>0</v>
      </c>
      <c r="CD152" s="906"/>
      <c r="CE152" s="480">
        <f t="shared" si="258"/>
        <v>0</v>
      </c>
      <c r="CF152" s="906"/>
      <c r="CG152" s="480">
        <f t="shared" si="259"/>
        <v>0</v>
      </c>
      <c r="CH152" s="906"/>
      <c r="CI152" s="480">
        <f t="shared" si="260"/>
        <v>0</v>
      </c>
      <c r="CJ152" s="906"/>
      <c r="CK152" s="480">
        <f t="shared" si="261"/>
        <v>0</v>
      </c>
      <c r="CL152" s="906"/>
      <c r="CM152" s="480">
        <f t="shared" si="262"/>
        <v>0</v>
      </c>
      <c r="CN152" s="906"/>
      <c r="CO152" s="480">
        <f t="shared" si="263"/>
        <v>0</v>
      </c>
      <c r="CP152" s="907"/>
      <c r="CQ152" s="480">
        <f t="shared" si="264"/>
        <v>0</v>
      </c>
      <c r="CR152" s="215"/>
      <c r="CS152" s="1">
        <f t="shared" si="265"/>
        <v>0</v>
      </c>
      <c r="CT152" s="1">
        <f t="shared" si="266"/>
        <v>0</v>
      </c>
      <c r="CU152" s="1">
        <f t="shared" si="267"/>
        <v>0</v>
      </c>
      <c r="CV152" s="1">
        <f t="shared" si="268"/>
        <v>0</v>
      </c>
      <c r="CW152" s="673">
        <f t="shared" si="269"/>
        <v>0</v>
      </c>
      <c r="CX152" s="1">
        <f t="shared" si="270"/>
        <v>0</v>
      </c>
      <c r="CY152" s="1">
        <f t="shared" si="271"/>
        <v>0</v>
      </c>
      <c r="CZ152" s="1">
        <f t="shared" si="272"/>
        <v>0</v>
      </c>
      <c r="DB152" s="1">
        <f t="shared" si="273"/>
        <v>0</v>
      </c>
      <c r="DC152" s="1">
        <f t="shared" si="274"/>
        <v>0</v>
      </c>
      <c r="DE152" s="1">
        <f t="shared" si="275"/>
        <v>0</v>
      </c>
      <c r="DF152" s="1">
        <f t="shared" si="276"/>
        <v>0</v>
      </c>
      <c r="DG152" s="1">
        <f t="shared" si="277"/>
        <v>0</v>
      </c>
      <c r="DH152" s="1">
        <f t="shared" si="278"/>
        <v>0</v>
      </c>
      <c r="DI152" s="1">
        <f t="shared" si="279"/>
        <v>0</v>
      </c>
      <c r="DJ152" s="1">
        <f t="shared" si="280"/>
        <v>0</v>
      </c>
      <c r="DK152" s="1">
        <f t="shared" si="281"/>
        <v>0</v>
      </c>
      <c r="DL152" s="1">
        <f t="shared" si="282"/>
        <v>0</v>
      </c>
      <c r="DM152" s="1">
        <f t="shared" si="283"/>
        <v>0</v>
      </c>
      <c r="DN152" s="1">
        <f t="shared" si="284"/>
        <v>0</v>
      </c>
      <c r="DO152" s="1">
        <f t="shared" si="285"/>
        <v>0</v>
      </c>
      <c r="DP152" s="1">
        <f t="shared" si="286"/>
        <v>0</v>
      </c>
      <c r="DQ152" s="1">
        <f t="shared" si="287"/>
        <v>0</v>
      </c>
      <c r="DR152" s="1">
        <f t="shared" si="288"/>
        <v>0</v>
      </c>
      <c r="DS152" s="1">
        <f t="shared" si="289"/>
        <v>0</v>
      </c>
    </row>
    <row r="153" spans="1:123" s="1" customFormat="1" ht="65.25" customHeight="1" x14ac:dyDescent="0.2">
      <c r="A153" s="1584"/>
      <c r="B153" s="199"/>
      <c r="D153" s="1164" t="s">
        <v>483</v>
      </c>
      <c r="E153" s="514"/>
      <c r="F153" s="739"/>
      <c r="G153" s="123" t="s">
        <v>1</v>
      </c>
      <c r="H153" s="36" t="s">
        <v>188</v>
      </c>
      <c r="I153" s="871" t="s">
        <v>503</v>
      </c>
      <c r="J153" s="1293">
        <v>1</v>
      </c>
      <c r="K153" s="1293">
        <v>0</v>
      </c>
      <c r="L153" s="36" t="s">
        <v>876</v>
      </c>
      <c r="M153" s="640">
        <v>229.27800000000002</v>
      </c>
      <c r="N153" s="947"/>
      <c r="O153" s="947"/>
      <c r="P153" s="947"/>
      <c r="Q153" s="947"/>
      <c r="R153" s="947"/>
      <c r="S153" s="947"/>
      <c r="T153" s="947"/>
      <c r="U153" s="947"/>
      <c r="V153" s="974"/>
      <c r="W153" s="948"/>
      <c r="X153" s="948"/>
      <c r="Y153" s="948"/>
      <c r="Z153" s="948"/>
      <c r="AA153" s="973"/>
      <c r="AB153" s="1216"/>
      <c r="AC153" s="951"/>
      <c r="AD153" s="1011"/>
      <c r="AE153" s="1209"/>
      <c r="AF153" s="125">
        <f t="shared" si="243"/>
        <v>0</v>
      </c>
      <c r="AG153" s="145" t="str">
        <f t="shared" si="290"/>
        <v>No</v>
      </c>
      <c r="AH153" s="191" t="str">
        <f t="shared" si="244"/>
        <v>No</v>
      </c>
      <c r="AI153" s="126" t="str">
        <f t="shared" si="291"/>
        <v>No</v>
      </c>
      <c r="AK153" s="291">
        <f t="shared" si="245"/>
        <v>1</v>
      </c>
      <c r="AL153" s="292">
        <f t="shared" si="246"/>
        <v>0</v>
      </c>
      <c r="AM153" s="36"/>
      <c r="AN153" s="36"/>
      <c r="AO153" s="471">
        <v>1.85</v>
      </c>
      <c r="AP153" s="445">
        <f t="shared" si="247"/>
        <v>0</v>
      </c>
      <c r="AQ153" s="498"/>
      <c r="AR153" s="215">
        <f t="shared" si="292"/>
        <v>0</v>
      </c>
      <c r="AS153" s="215">
        <f t="shared" si="293"/>
        <v>0</v>
      </c>
      <c r="AT153" s="215">
        <f t="shared" si="294"/>
        <v>0</v>
      </c>
      <c r="AU153" s="215">
        <f t="shared" si="295"/>
        <v>0</v>
      </c>
      <c r="AV153" s="215">
        <f t="shared" si="296"/>
        <v>0</v>
      </c>
      <c r="AW153" s="215">
        <f t="shared" si="297"/>
        <v>0</v>
      </c>
      <c r="AX153" s="215">
        <f t="shared" si="223"/>
        <v>0</v>
      </c>
      <c r="AY153" s="215">
        <f t="shared" si="298"/>
        <v>0</v>
      </c>
      <c r="AZ153" s="215">
        <f t="shared" si="299"/>
        <v>0</v>
      </c>
      <c r="BA153" s="215">
        <f t="shared" si="300"/>
        <v>0</v>
      </c>
      <c r="BB153" s="215">
        <f t="shared" si="301"/>
        <v>0</v>
      </c>
      <c r="BC153" s="215">
        <f t="shared" si="302"/>
        <v>0</v>
      </c>
      <c r="BD153" s="215">
        <f t="shared" si="303"/>
        <v>0</v>
      </c>
      <c r="BE153" s="215">
        <f t="shared" si="304"/>
        <v>0</v>
      </c>
      <c r="BF153" s="215">
        <f t="shared" si="224"/>
        <v>0</v>
      </c>
      <c r="BG153" s="215">
        <f t="shared" si="225"/>
        <v>0</v>
      </c>
      <c r="BH153" s="215">
        <f t="shared" si="226"/>
        <v>0</v>
      </c>
      <c r="BI153" s="215">
        <f t="shared" si="227"/>
        <v>0</v>
      </c>
      <c r="BJ153" s="448">
        <v>1</v>
      </c>
      <c r="BK153" s="1224">
        <f t="shared" si="248"/>
        <v>0</v>
      </c>
      <c r="BL153" s="897">
        <v>8</v>
      </c>
      <c r="BM153" s="480">
        <f t="shared" si="249"/>
        <v>0</v>
      </c>
      <c r="BN153" s="897"/>
      <c r="BO153" s="480">
        <f t="shared" si="250"/>
        <v>0</v>
      </c>
      <c r="BP153" s="897"/>
      <c r="BQ153" s="480">
        <f t="shared" si="251"/>
        <v>0</v>
      </c>
      <c r="BR153" s="897"/>
      <c r="BS153" s="480">
        <f t="shared" si="252"/>
        <v>0</v>
      </c>
      <c r="BT153" s="897"/>
      <c r="BU153" s="480">
        <f t="shared" si="253"/>
        <v>0</v>
      </c>
      <c r="BV153" s="908"/>
      <c r="BW153" s="480">
        <f t="shared" si="254"/>
        <v>0</v>
      </c>
      <c r="BX153" s="906"/>
      <c r="BY153" s="480">
        <f t="shared" si="255"/>
        <v>0</v>
      </c>
      <c r="BZ153" s="906"/>
      <c r="CA153" s="480">
        <f t="shared" si="256"/>
        <v>0</v>
      </c>
      <c r="CB153" s="906"/>
      <c r="CC153" s="480">
        <f t="shared" si="257"/>
        <v>0</v>
      </c>
      <c r="CD153" s="906"/>
      <c r="CE153" s="480">
        <f t="shared" si="258"/>
        <v>0</v>
      </c>
      <c r="CF153" s="906"/>
      <c r="CG153" s="480">
        <f t="shared" si="259"/>
        <v>0</v>
      </c>
      <c r="CH153" s="906"/>
      <c r="CI153" s="480">
        <f t="shared" si="260"/>
        <v>0</v>
      </c>
      <c r="CJ153" s="906"/>
      <c r="CK153" s="480">
        <f t="shared" si="261"/>
        <v>0</v>
      </c>
      <c r="CL153" s="906"/>
      <c r="CM153" s="480">
        <f t="shared" si="262"/>
        <v>0</v>
      </c>
      <c r="CN153" s="906"/>
      <c r="CO153" s="480">
        <f t="shared" si="263"/>
        <v>0</v>
      </c>
      <c r="CP153" s="907"/>
      <c r="CQ153" s="480">
        <f t="shared" si="264"/>
        <v>0</v>
      </c>
      <c r="CR153" s="215"/>
      <c r="CS153" s="1">
        <f t="shared" si="265"/>
        <v>0</v>
      </c>
      <c r="CT153" s="1">
        <f t="shared" si="266"/>
        <v>0</v>
      </c>
      <c r="CU153" s="1">
        <f t="shared" si="267"/>
        <v>0</v>
      </c>
      <c r="CV153" s="1">
        <f t="shared" si="268"/>
        <v>0</v>
      </c>
      <c r="CW153" s="673">
        <f t="shared" si="269"/>
        <v>0</v>
      </c>
      <c r="CX153" s="1">
        <f t="shared" si="270"/>
        <v>0</v>
      </c>
      <c r="CY153" s="1">
        <f t="shared" si="271"/>
        <v>0</v>
      </c>
      <c r="CZ153" s="1">
        <f t="shared" si="272"/>
        <v>0</v>
      </c>
      <c r="DB153" s="1">
        <f t="shared" si="273"/>
        <v>0</v>
      </c>
      <c r="DC153" s="1">
        <f t="shared" si="274"/>
        <v>0</v>
      </c>
      <c r="DE153" s="1">
        <f t="shared" si="275"/>
        <v>0</v>
      </c>
      <c r="DF153" s="1">
        <f t="shared" si="276"/>
        <v>0</v>
      </c>
      <c r="DG153" s="1">
        <f t="shared" si="277"/>
        <v>0</v>
      </c>
      <c r="DH153" s="1">
        <f t="shared" si="278"/>
        <v>0</v>
      </c>
      <c r="DI153" s="1">
        <f t="shared" si="279"/>
        <v>0</v>
      </c>
      <c r="DJ153" s="1">
        <f t="shared" si="280"/>
        <v>0</v>
      </c>
      <c r="DK153" s="1">
        <f t="shared" si="281"/>
        <v>0</v>
      </c>
      <c r="DL153" s="1">
        <f t="shared" si="282"/>
        <v>0</v>
      </c>
      <c r="DM153" s="1">
        <f t="shared" si="283"/>
        <v>0</v>
      </c>
      <c r="DN153" s="1">
        <f t="shared" si="284"/>
        <v>0</v>
      </c>
      <c r="DO153" s="1">
        <f t="shared" si="285"/>
        <v>0</v>
      </c>
      <c r="DP153" s="1">
        <f t="shared" si="286"/>
        <v>0</v>
      </c>
      <c r="DQ153" s="1">
        <f t="shared" si="287"/>
        <v>0</v>
      </c>
      <c r="DR153" s="1">
        <f t="shared" si="288"/>
        <v>0</v>
      </c>
      <c r="DS153" s="1">
        <f t="shared" si="289"/>
        <v>0</v>
      </c>
    </row>
    <row r="154" spans="1:123" s="1" customFormat="1" ht="65.25" customHeight="1" x14ac:dyDescent="0.2">
      <c r="A154" s="1584"/>
      <c r="B154" s="199"/>
      <c r="D154" s="1164" t="s">
        <v>490</v>
      </c>
      <c r="E154" s="514" t="s">
        <v>71</v>
      </c>
      <c r="F154" s="739"/>
      <c r="G154" s="123" t="s">
        <v>1</v>
      </c>
      <c r="H154" s="36" t="s">
        <v>188</v>
      </c>
      <c r="I154" s="871" t="s">
        <v>503</v>
      </c>
      <c r="J154" s="1293">
        <v>1</v>
      </c>
      <c r="K154" s="1293">
        <v>0</v>
      </c>
      <c r="L154" s="123" t="s">
        <v>876</v>
      </c>
      <c r="M154" s="640">
        <v>286.59750000000003</v>
      </c>
      <c r="N154" s="947"/>
      <c r="O154" s="947"/>
      <c r="P154" s="947"/>
      <c r="Q154" s="947"/>
      <c r="R154" s="947"/>
      <c r="S154" s="947"/>
      <c r="T154" s="947"/>
      <c r="U154" s="947"/>
      <c r="V154" s="974"/>
      <c r="W154" s="948"/>
      <c r="X154" s="948"/>
      <c r="Y154" s="948"/>
      <c r="Z154" s="948"/>
      <c r="AA154" s="973"/>
      <c r="AB154" s="1216"/>
      <c r="AC154" s="951"/>
      <c r="AD154" s="165"/>
      <c r="AE154" s="992"/>
      <c r="AF154" s="125">
        <f t="shared" si="243"/>
        <v>0</v>
      </c>
      <c r="AG154" s="145" t="str">
        <f t="shared" si="290"/>
        <v>No</v>
      </c>
      <c r="AH154" s="191" t="str">
        <f t="shared" si="244"/>
        <v>No</v>
      </c>
      <c r="AI154" s="126" t="str">
        <f t="shared" si="291"/>
        <v>No</v>
      </c>
      <c r="AK154" s="291">
        <f t="shared" si="245"/>
        <v>1</v>
      </c>
      <c r="AL154" s="292">
        <f t="shared" si="246"/>
        <v>0</v>
      </c>
      <c r="AM154" s="36"/>
      <c r="AN154" s="36"/>
      <c r="AO154" s="471">
        <v>1.85</v>
      </c>
      <c r="AP154" s="445">
        <f t="shared" si="247"/>
        <v>0</v>
      </c>
      <c r="AQ154" s="498"/>
      <c r="AR154" s="215">
        <f t="shared" si="292"/>
        <v>0</v>
      </c>
      <c r="AS154" s="215">
        <f t="shared" si="293"/>
        <v>0</v>
      </c>
      <c r="AT154" s="215">
        <f t="shared" si="294"/>
        <v>0</v>
      </c>
      <c r="AU154" s="215">
        <f t="shared" si="295"/>
        <v>0</v>
      </c>
      <c r="AV154" s="215">
        <f t="shared" si="296"/>
        <v>0</v>
      </c>
      <c r="AW154" s="215">
        <f t="shared" si="297"/>
        <v>0</v>
      </c>
      <c r="AX154" s="215">
        <f t="shared" si="223"/>
        <v>0</v>
      </c>
      <c r="AY154" s="215">
        <f t="shared" si="298"/>
        <v>0</v>
      </c>
      <c r="AZ154" s="215">
        <f t="shared" si="299"/>
        <v>0</v>
      </c>
      <c r="BA154" s="215">
        <f t="shared" si="300"/>
        <v>0</v>
      </c>
      <c r="BB154" s="215">
        <f t="shared" si="301"/>
        <v>0</v>
      </c>
      <c r="BC154" s="215">
        <f t="shared" si="302"/>
        <v>0</v>
      </c>
      <c r="BD154" s="215">
        <f t="shared" si="303"/>
        <v>0</v>
      </c>
      <c r="BE154" s="215">
        <f t="shared" si="304"/>
        <v>0</v>
      </c>
      <c r="BF154" s="215">
        <f t="shared" si="224"/>
        <v>0</v>
      </c>
      <c r="BG154" s="215">
        <f t="shared" si="225"/>
        <v>0</v>
      </c>
      <c r="BH154" s="215">
        <f t="shared" si="226"/>
        <v>0</v>
      </c>
      <c r="BI154" s="215">
        <f t="shared" si="227"/>
        <v>0</v>
      </c>
      <c r="BJ154" s="448">
        <v>1</v>
      </c>
      <c r="BK154" s="1224">
        <f t="shared" si="248"/>
        <v>0</v>
      </c>
      <c r="BL154" s="897">
        <v>8</v>
      </c>
      <c r="BM154" s="480">
        <f t="shared" si="249"/>
        <v>0</v>
      </c>
      <c r="BN154" s="897"/>
      <c r="BO154" s="480">
        <f t="shared" si="250"/>
        <v>0</v>
      </c>
      <c r="BP154" s="897"/>
      <c r="BQ154" s="480">
        <f t="shared" si="251"/>
        <v>0</v>
      </c>
      <c r="BR154" s="897"/>
      <c r="BS154" s="480">
        <f t="shared" si="252"/>
        <v>0</v>
      </c>
      <c r="BT154" s="897"/>
      <c r="BU154" s="480">
        <f t="shared" si="253"/>
        <v>0</v>
      </c>
      <c r="BV154" s="908"/>
      <c r="BW154" s="480">
        <f t="shared" si="254"/>
        <v>0</v>
      </c>
      <c r="BX154" s="906"/>
      <c r="BY154" s="480">
        <f t="shared" si="255"/>
        <v>0</v>
      </c>
      <c r="BZ154" s="906"/>
      <c r="CA154" s="480">
        <f t="shared" si="256"/>
        <v>0</v>
      </c>
      <c r="CB154" s="906"/>
      <c r="CC154" s="480">
        <f t="shared" si="257"/>
        <v>0</v>
      </c>
      <c r="CD154" s="906"/>
      <c r="CE154" s="480">
        <f t="shared" si="258"/>
        <v>0</v>
      </c>
      <c r="CF154" s="906"/>
      <c r="CG154" s="480">
        <f t="shared" si="259"/>
        <v>0</v>
      </c>
      <c r="CH154" s="906"/>
      <c r="CI154" s="480">
        <f t="shared" si="260"/>
        <v>0</v>
      </c>
      <c r="CJ154" s="906"/>
      <c r="CK154" s="480">
        <f t="shared" si="261"/>
        <v>0</v>
      </c>
      <c r="CL154" s="906"/>
      <c r="CM154" s="480">
        <f t="shared" si="262"/>
        <v>0</v>
      </c>
      <c r="CN154" s="906"/>
      <c r="CO154" s="480">
        <f t="shared" si="263"/>
        <v>0</v>
      </c>
      <c r="CP154" s="907"/>
      <c r="CQ154" s="480">
        <f t="shared" si="264"/>
        <v>0</v>
      </c>
      <c r="CR154" s="215"/>
      <c r="CS154" s="1">
        <f t="shared" si="265"/>
        <v>0</v>
      </c>
      <c r="CT154" s="1">
        <f t="shared" si="266"/>
        <v>0</v>
      </c>
      <c r="CU154" s="1">
        <f t="shared" si="267"/>
        <v>0</v>
      </c>
      <c r="CV154" s="1">
        <f t="shared" si="268"/>
        <v>0</v>
      </c>
      <c r="CW154" s="673">
        <f t="shared" si="269"/>
        <v>0</v>
      </c>
      <c r="CX154" s="1">
        <f t="shared" si="270"/>
        <v>0</v>
      </c>
      <c r="CY154" s="1">
        <f t="shared" si="271"/>
        <v>0</v>
      </c>
      <c r="CZ154" s="1">
        <f t="shared" si="272"/>
        <v>0</v>
      </c>
      <c r="DB154" s="1">
        <f t="shared" si="273"/>
        <v>0</v>
      </c>
      <c r="DC154" s="1">
        <f t="shared" si="274"/>
        <v>0</v>
      </c>
      <c r="DE154" s="1">
        <f t="shared" si="275"/>
        <v>0</v>
      </c>
      <c r="DF154" s="1">
        <f t="shared" si="276"/>
        <v>0</v>
      </c>
      <c r="DG154" s="1">
        <f t="shared" si="277"/>
        <v>0</v>
      </c>
      <c r="DH154" s="1">
        <f t="shared" si="278"/>
        <v>0</v>
      </c>
      <c r="DI154" s="1">
        <f t="shared" si="279"/>
        <v>0</v>
      </c>
      <c r="DJ154" s="1">
        <f t="shared" si="280"/>
        <v>0</v>
      </c>
      <c r="DK154" s="1">
        <f t="shared" si="281"/>
        <v>0</v>
      </c>
      <c r="DL154" s="1">
        <f t="shared" si="282"/>
        <v>0</v>
      </c>
      <c r="DM154" s="1">
        <f t="shared" si="283"/>
        <v>0</v>
      </c>
      <c r="DN154" s="1">
        <f t="shared" si="284"/>
        <v>0</v>
      </c>
      <c r="DO154" s="1">
        <f t="shared" si="285"/>
        <v>0</v>
      </c>
      <c r="DP154" s="1">
        <f t="shared" si="286"/>
        <v>0</v>
      </c>
      <c r="DQ154" s="1">
        <f t="shared" si="287"/>
        <v>0</v>
      </c>
      <c r="DR154" s="1">
        <f t="shared" si="288"/>
        <v>0</v>
      </c>
      <c r="DS154" s="1">
        <f t="shared" si="289"/>
        <v>0</v>
      </c>
    </row>
    <row r="155" spans="1:123" s="1" customFormat="1" ht="65.25" customHeight="1" x14ac:dyDescent="0.2">
      <c r="A155" s="1584"/>
      <c r="B155" s="199"/>
      <c r="D155" s="1260" t="s">
        <v>489</v>
      </c>
      <c r="E155" s="679"/>
      <c r="F155" s="736"/>
      <c r="G155" s="680" t="s">
        <v>36</v>
      </c>
      <c r="H155" s="681" t="s">
        <v>132</v>
      </c>
      <c r="I155" s="1281" t="s">
        <v>562</v>
      </c>
      <c r="J155" s="1292">
        <v>3</v>
      </c>
      <c r="K155" s="1292">
        <v>0</v>
      </c>
      <c r="L155" s="681" t="s">
        <v>876</v>
      </c>
      <c r="M155" s="692">
        <v>320.98920000000004</v>
      </c>
      <c r="N155" s="946"/>
      <c r="O155" s="946"/>
      <c r="P155" s="946"/>
      <c r="Q155" s="946"/>
      <c r="R155" s="946"/>
      <c r="S155" s="946"/>
      <c r="T155" s="946"/>
      <c r="U155" s="946"/>
      <c r="V155" s="979"/>
      <c r="W155" s="977"/>
      <c r="X155" s="977"/>
      <c r="Y155" s="977"/>
      <c r="Z155" s="977"/>
      <c r="AA155" s="976"/>
      <c r="AB155" s="1217"/>
      <c r="AC155" s="950"/>
      <c r="AD155" s="1010"/>
      <c r="AE155" s="1208"/>
      <c r="AF155" s="683">
        <f t="shared" si="243"/>
        <v>0</v>
      </c>
      <c r="AG155" s="683" t="str">
        <f t="shared" si="290"/>
        <v>No</v>
      </c>
      <c r="AH155" s="696" t="str">
        <f t="shared" si="244"/>
        <v>No</v>
      </c>
      <c r="AI155" s="678" t="str">
        <f t="shared" si="291"/>
        <v>No</v>
      </c>
      <c r="AK155" s="291">
        <f t="shared" si="245"/>
        <v>2</v>
      </c>
      <c r="AL155" s="292">
        <f t="shared" si="246"/>
        <v>0</v>
      </c>
      <c r="AM155" s="36"/>
      <c r="AN155" s="36"/>
      <c r="AO155" s="471">
        <v>1.95</v>
      </c>
      <c r="AP155" s="445">
        <f t="shared" si="247"/>
        <v>0</v>
      </c>
      <c r="AQ155" s="498"/>
      <c r="AR155" s="215">
        <f t="shared" si="292"/>
        <v>0</v>
      </c>
      <c r="AS155" s="215">
        <f t="shared" si="293"/>
        <v>0</v>
      </c>
      <c r="AT155" s="215">
        <f t="shared" si="294"/>
        <v>0</v>
      </c>
      <c r="AU155" s="215">
        <f t="shared" si="295"/>
        <v>0</v>
      </c>
      <c r="AV155" s="215">
        <f t="shared" si="296"/>
        <v>0</v>
      </c>
      <c r="AW155" s="215">
        <f t="shared" si="297"/>
        <v>0</v>
      </c>
      <c r="AX155" s="215">
        <f t="shared" si="223"/>
        <v>0</v>
      </c>
      <c r="AY155" s="215">
        <f t="shared" si="298"/>
        <v>0</v>
      </c>
      <c r="AZ155" s="215">
        <f t="shared" si="299"/>
        <v>0</v>
      </c>
      <c r="BA155" s="215">
        <f t="shared" si="300"/>
        <v>0</v>
      </c>
      <c r="BB155" s="215">
        <f t="shared" si="301"/>
        <v>0</v>
      </c>
      <c r="BC155" s="215">
        <f t="shared" si="302"/>
        <v>0</v>
      </c>
      <c r="BD155" s="215">
        <f t="shared" si="303"/>
        <v>0</v>
      </c>
      <c r="BE155" s="215">
        <f t="shared" si="304"/>
        <v>0</v>
      </c>
      <c r="BF155" s="215">
        <f t="shared" si="224"/>
        <v>0</v>
      </c>
      <c r="BG155" s="215">
        <f t="shared" si="225"/>
        <v>0</v>
      </c>
      <c r="BH155" s="215">
        <f t="shared" si="226"/>
        <v>0</v>
      </c>
      <c r="BI155" s="215">
        <f t="shared" si="227"/>
        <v>0</v>
      </c>
      <c r="BJ155" s="448">
        <v>2</v>
      </c>
      <c r="BK155" s="1224">
        <f t="shared" si="248"/>
        <v>0</v>
      </c>
      <c r="BL155" s="897">
        <v>7</v>
      </c>
      <c r="BM155" s="480">
        <f t="shared" si="249"/>
        <v>0</v>
      </c>
      <c r="BN155" s="897"/>
      <c r="BO155" s="480">
        <f t="shared" si="250"/>
        <v>0</v>
      </c>
      <c r="BP155" s="897"/>
      <c r="BQ155" s="480">
        <f t="shared" si="251"/>
        <v>0</v>
      </c>
      <c r="BR155" s="897"/>
      <c r="BS155" s="480">
        <f t="shared" si="252"/>
        <v>0</v>
      </c>
      <c r="BT155" s="897"/>
      <c r="BU155" s="480">
        <f t="shared" si="253"/>
        <v>0</v>
      </c>
      <c r="BV155" s="908"/>
      <c r="BW155" s="480">
        <f t="shared" si="254"/>
        <v>0</v>
      </c>
      <c r="BX155" s="906"/>
      <c r="BY155" s="480">
        <f t="shared" si="255"/>
        <v>0</v>
      </c>
      <c r="BZ155" s="906"/>
      <c r="CA155" s="480">
        <f t="shared" si="256"/>
        <v>0</v>
      </c>
      <c r="CB155" s="906"/>
      <c r="CC155" s="480">
        <f t="shared" si="257"/>
        <v>0</v>
      </c>
      <c r="CD155" s="906"/>
      <c r="CE155" s="480">
        <f t="shared" si="258"/>
        <v>0</v>
      </c>
      <c r="CF155" s="906"/>
      <c r="CG155" s="480">
        <f t="shared" si="259"/>
        <v>0</v>
      </c>
      <c r="CH155" s="906"/>
      <c r="CI155" s="480">
        <f t="shared" si="260"/>
        <v>0</v>
      </c>
      <c r="CJ155" s="906"/>
      <c r="CK155" s="480">
        <f t="shared" si="261"/>
        <v>0</v>
      </c>
      <c r="CL155" s="906"/>
      <c r="CM155" s="480">
        <f t="shared" si="262"/>
        <v>0</v>
      </c>
      <c r="CN155" s="906"/>
      <c r="CO155" s="480">
        <f t="shared" si="263"/>
        <v>0</v>
      </c>
      <c r="CP155" s="907"/>
      <c r="CQ155" s="480">
        <f t="shared" si="264"/>
        <v>0</v>
      </c>
      <c r="CR155" s="215"/>
      <c r="CS155" s="1">
        <f t="shared" si="265"/>
        <v>0</v>
      </c>
      <c r="CT155" s="1">
        <f t="shared" si="266"/>
        <v>0</v>
      </c>
      <c r="CU155" s="1">
        <f t="shared" si="267"/>
        <v>0</v>
      </c>
      <c r="CV155" s="1">
        <f t="shared" si="268"/>
        <v>0</v>
      </c>
      <c r="CW155" s="673">
        <f t="shared" si="269"/>
        <v>0</v>
      </c>
      <c r="CX155" s="1">
        <f t="shared" si="270"/>
        <v>0</v>
      </c>
      <c r="CY155" s="1">
        <f t="shared" si="271"/>
        <v>0</v>
      </c>
      <c r="CZ155" s="1">
        <f t="shared" si="272"/>
        <v>0</v>
      </c>
      <c r="DB155" s="1">
        <f t="shared" si="273"/>
        <v>0</v>
      </c>
      <c r="DC155" s="1">
        <f t="shared" si="274"/>
        <v>0</v>
      </c>
      <c r="DE155" s="1">
        <f t="shared" si="275"/>
        <v>0</v>
      </c>
      <c r="DF155" s="1">
        <f t="shared" si="276"/>
        <v>0</v>
      </c>
      <c r="DG155" s="1">
        <f t="shared" si="277"/>
        <v>0</v>
      </c>
      <c r="DH155" s="1">
        <f t="shared" si="278"/>
        <v>0</v>
      </c>
      <c r="DI155" s="1">
        <f t="shared" si="279"/>
        <v>0</v>
      </c>
      <c r="DJ155" s="1">
        <f t="shared" si="280"/>
        <v>0</v>
      </c>
      <c r="DK155" s="1">
        <f t="shared" si="281"/>
        <v>0</v>
      </c>
      <c r="DL155" s="1">
        <f t="shared" si="282"/>
        <v>0</v>
      </c>
      <c r="DM155" s="1">
        <f t="shared" si="283"/>
        <v>0</v>
      </c>
      <c r="DN155" s="1">
        <f t="shared" si="284"/>
        <v>0</v>
      </c>
      <c r="DO155" s="1">
        <f t="shared" si="285"/>
        <v>0</v>
      </c>
      <c r="DP155" s="1">
        <f t="shared" si="286"/>
        <v>0</v>
      </c>
      <c r="DQ155" s="1">
        <f t="shared" si="287"/>
        <v>0</v>
      </c>
      <c r="DR155" s="1">
        <f t="shared" si="288"/>
        <v>0</v>
      </c>
      <c r="DS155" s="1">
        <f t="shared" si="289"/>
        <v>0</v>
      </c>
    </row>
    <row r="156" spans="1:123" s="1" customFormat="1" ht="65.25" customHeight="1" x14ac:dyDescent="0.2">
      <c r="A156" s="1584"/>
      <c r="B156" s="190"/>
      <c r="D156" s="1260" t="s">
        <v>484</v>
      </c>
      <c r="E156" s="679" t="s">
        <v>71</v>
      </c>
      <c r="F156" s="736"/>
      <c r="G156" s="680" t="s">
        <v>36</v>
      </c>
      <c r="H156" s="681" t="s">
        <v>132</v>
      </c>
      <c r="I156" s="1281" t="s">
        <v>562</v>
      </c>
      <c r="J156" s="1292">
        <v>3</v>
      </c>
      <c r="K156" s="1292">
        <v>0</v>
      </c>
      <c r="L156" s="681" t="s">
        <v>876</v>
      </c>
      <c r="M156" s="692">
        <v>401.23650000000004</v>
      </c>
      <c r="N156" s="946"/>
      <c r="O156" s="946"/>
      <c r="P156" s="946"/>
      <c r="Q156" s="946"/>
      <c r="R156" s="946"/>
      <c r="S156" s="946"/>
      <c r="T156" s="946"/>
      <c r="U156" s="946"/>
      <c r="V156" s="979"/>
      <c r="W156" s="977"/>
      <c r="X156" s="977"/>
      <c r="Y156" s="977"/>
      <c r="Z156" s="977"/>
      <c r="AA156" s="976"/>
      <c r="AB156" s="1217"/>
      <c r="AC156" s="950"/>
      <c r="AD156" s="1201"/>
      <c r="AE156" s="1211"/>
      <c r="AF156" s="683">
        <f t="shared" si="243"/>
        <v>0</v>
      </c>
      <c r="AG156" s="683" t="str">
        <f t="shared" si="290"/>
        <v>No</v>
      </c>
      <c r="AH156" s="696" t="str">
        <f t="shared" si="244"/>
        <v>No</v>
      </c>
      <c r="AI156" s="678" t="str">
        <f t="shared" si="291"/>
        <v>No</v>
      </c>
      <c r="AK156" s="291">
        <f t="shared" si="245"/>
        <v>2</v>
      </c>
      <c r="AL156" s="292">
        <f t="shared" si="246"/>
        <v>0</v>
      </c>
      <c r="AM156" s="36"/>
      <c r="AN156" s="36"/>
      <c r="AO156" s="471">
        <v>1.95</v>
      </c>
      <c r="AP156" s="445">
        <f t="shared" si="247"/>
        <v>0</v>
      </c>
      <c r="AQ156" s="498"/>
      <c r="AR156" s="215">
        <f t="shared" si="292"/>
        <v>0</v>
      </c>
      <c r="AS156" s="215">
        <f t="shared" si="293"/>
        <v>0</v>
      </c>
      <c r="AT156" s="215">
        <f t="shared" si="294"/>
        <v>0</v>
      </c>
      <c r="AU156" s="215">
        <f t="shared" si="295"/>
        <v>0</v>
      </c>
      <c r="AV156" s="215">
        <f t="shared" si="296"/>
        <v>0</v>
      </c>
      <c r="AW156" s="215">
        <f t="shared" si="297"/>
        <v>0</v>
      </c>
      <c r="AX156" s="215">
        <f t="shared" si="223"/>
        <v>0</v>
      </c>
      <c r="AY156" s="215">
        <f t="shared" si="298"/>
        <v>0</v>
      </c>
      <c r="AZ156" s="215">
        <f t="shared" si="299"/>
        <v>0</v>
      </c>
      <c r="BA156" s="215">
        <f t="shared" si="300"/>
        <v>0</v>
      </c>
      <c r="BB156" s="215">
        <f t="shared" si="301"/>
        <v>0</v>
      </c>
      <c r="BC156" s="215">
        <f t="shared" si="302"/>
        <v>0</v>
      </c>
      <c r="BD156" s="215">
        <f t="shared" si="303"/>
        <v>0</v>
      </c>
      <c r="BE156" s="215">
        <f t="shared" si="304"/>
        <v>0</v>
      </c>
      <c r="BF156" s="215">
        <f t="shared" si="224"/>
        <v>0</v>
      </c>
      <c r="BG156" s="215">
        <f t="shared" si="225"/>
        <v>0</v>
      </c>
      <c r="BH156" s="215">
        <f t="shared" si="226"/>
        <v>0</v>
      </c>
      <c r="BI156" s="215">
        <f t="shared" si="227"/>
        <v>0</v>
      </c>
      <c r="BJ156" s="448">
        <v>2</v>
      </c>
      <c r="BK156" s="1224">
        <f t="shared" si="248"/>
        <v>0</v>
      </c>
      <c r="BL156" s="897">
        <v>7</v>
      </c>
      <c r="BM156" s="480">
        <f t="shared" si="249"/>
        <v>0</v>
      </c>
      <c r="BN156" s="897"/>
      <c r="BO156" s="480">
        <f t="shared" si="250"/>
        <v>0</v>
      </c>
      <c r="BP156" s="897"/>
      <c r="BQ156" s="480">
        <f t="shared" si="251"/>
        <v>0</v>
      </c>
      <c r="BR156" s="897"/>
      <c r="BS156" s="480">
        <f t="shared" si="252"/>
        <v>0</v>
      </c>
      <c r="BT156" s="897"/>
      <c r="BU156" s="480">
        <f t="shared" si="253"/>
        <v>0</v>
      </c>
      <c r="BV156" s="908"/>
      <c r="BW156" s="480">
        <f t="shared" si="254"/>
        <v>0</v>
      </c>
      <c r="BX156" s="906"/>
      <c r="BY156" s="480">
        <f t="shared" si="255"/>
        <v>0</v>
      </c>
      <c r="BZ156" s="906"/>
      <c r="CA156" s="480">
        <f t="shared" si="256"/>
        <v>0</v>
      </c>
      <c r="CB156" s="906"/>
      <c r="CC156" s="480">
        <f t="shared" si="257"/>
        <v>0</v>
      </c>
      <c r="CD156" s="906"/>
      <c r="CE156" s="480">
        <f t="shared" si="258"/>
        <v>0</v>
      </c>
      <c r="CF156" s="906"/>
      <c r="CG156" s="480">
        <f t="shared" si="259"/>
        <v>0</v>
      </c>
      <c r="CH156" s="906"/>
      <c r="CI156" s="480">
        <f t="shared" si="260"/>
        <v>0</v>
      </c>
      <c r="CJ156" s="906"/>
      <c r="CK156" s="480">
        <f t="shared" si="261"/>
        <v>0</v>
      </c>
      <c r="CL156" s="906"/>
      <c r="CM156" s="480">
        <f t="shared" si="262"/>
        <v>0</v>
      </c>
      <c r="CN156" s="906"/>
      <c r="CO156" s="480">
        <f t="shared" si="263"/>
        <v>0</v>
      </c>
      <c r="CP156" s="907"/>
      <c r="CQ156" s="480">
        <f t="shared" si="264"/>
        <v>0</v>
      </c>
      <c r="CR156" s="215"/>
      <c r="CS156" s="1">
        <f t="shared" si="265"/>
        <v>0</v>
      </c>
      <c r="CT156" s="1">
        <f t="shared" si="266"/>
        <v>0</v>
      </c>
      <c r="CU156" s="1">
        <f t="shared" si="267"/>
        <v>0</v>
      </c>
      <c r="CV156" s="1">
        <f t="shared" si="268"/>
        <v>0</v>
      </c>
      <c r="CW156" s="673">
        <f t="shared" si="269"/>
        <v>0</v>
      </c>
      <c r="CX156" s="1">
        <f t="shared" si="270"/>
        <v>0</v>
      </c>
      <c r="CY156" s="1">
        <f t="shared" si="271"/>
        <v>0</v>
      </c>
      <c r="CZ156" s="1">
        <f t="shared" si="272"/>
        <v>0</v>
      </c>
      <c r="DB156" s="1">
        <f t="shared" si="273"/>
        <v>0</v>
      </c>
      <c r="DC156" s="1">
        <f t="shared" si="274"/>
        <v>0</v>
      </c>
      <c r="DE156" s="1">
        <f t="shared" si="275"/>
        <v>0</v>
      </c>
      <c r="DF156" s="1">
        <f t="shared" si="276"/>
        <v>0</v>
      </c>
      <c r="DG156" s="1">
        <f t="shared" si="277"/>
        <v>0</v>
      </c>
      <c r="DH156" s="1">
        <f t="shared" si="278"/>
        <v>0</v>
      </c>
      <c r="DI156" s="1">
        <f t="shared" si="279"/>
        <v>0</v>
      </c>
      <c r="DJ156" s="1">
        <f t="shared" si="280"/>
        <v>0</v>
      </c>
      <c r="DK156" s="1">
        <f t="shared" si="281"/>
        <v>0</v>
      </c>
      <c r="DL156" s="1">
        <f t="shared" si="282"/>
        <v>0</v>
      </c>
      <c r="DM156" s="1">
        <f t="shared" si="283"/>
        <v>0</v>
      </c>
      <c r="DN156" s="1">
        <f t="shared" si="284"/>
        <v>0</v>
      </c>
      <c r="DO156" s="1">
        <f t="shared" si="285"/>
        <v>0</v>
      </c>
      <c r="DP156" s="1">
        <f t="shared" si="286"/>
        <v>0</v>
      </c>
      <c r="DQ156" s="1">
        <f t="shared" si="287"/>
        <v>0</v>
      </c>
      <c r="DR156" s="1">
        <f t="shared" si="288"/>
        <v>0</v>
      </c>
      <c r="DS156" s="1">
        <f t="shared" si="289"/>
        <v>0</v>
      </c>
    </row>
    <row r="157" spans="1:123" s="1" customFormat="1" ht="65.25" customHeight="1" x14ac:dyDescent="0.2">
      <c r="A157" s="1584"/>
      <c r="B157" s="190"/>
      <c r="D157" s="1164" t="s">
        <v>369</v>
      </c>
      <c r="E157" s="514"/>
      <c r="F157" s="739"/>
      <c r="G157" s="123" t="s">
        <v>36</v>
      </c>
      <c r="H157" s="36" t="s">
        <v>132</v>
      </c>
      <c r="I157" s="1598" t="s">
        <v>677</v>
      </c>
      <c r="J157" s="1293">
        <v>7</v>
      </c>
      <c r="K157" s="1293">
        <v>0</v>
      </c>
      <c r="L157" s="36" t="s">
        <v>876</v>
      </c>
      <c r="M157" s="640">
        <v>447.09210000000007</v>
      </c>
      <c r="N157" s="947"/>
      <c r="O157" s="947"/>
      <c r="P157" s="947"/>
      <c r="Q157" s="947"/>
      <c r="R157" s="947"/>
      <c r="S157" s="947"/>
      <c r="T157" s="947"/>
      <c r="U157" s="947"/>
      <c r="V157" s="974"/>
      <c r="W157" s="948"/>
      <c r="X157" s="948"/>
      <c r="Y157" s="948"/>
      <c r="Z157" s="948"/>
      <c r="AA157" s="973"/>
      <c r="AB157" s="1216"/>
      <c r="AC157" s="951"/>
      <c r="AD157" s="1011"/>
      <c r="AE157" s="1209"/>
      <c r="AF157" s="125">
        <f t="shared" si="243"/>
        <v>0</v>
      </c>
      <c r="AG157" s="125" t="str">
        <f t="shared" si="290"/>
        <v>No</v>
      </c>
      <c r="AH157" s="191" t="str">
        <f t="shared" si="244"/>
        <v>No</v>
      </c>
      <c r="AI157" s="126" t="str">
        <f t="shared" si="291"/>
        <v>No</v>
      </c>
      <c r="AK157" s="291">
        <f t="shared" si="245"/>
        <v>5</v>
      </c>
      <c r="AL157" s="292">
        <f t="shared" si="246"/>
        <v>0</v>
      </c>
      <c r="AM157" s="36"/>
      <c r="AN157" s="36"/>
      <c r="AO157" s="471">
        <v>4.9000000000000004</v>
      </c>
      <c r="AP157" s="445">
        <f t="shared" si="247"/>
        <v>0</v>
      </c>
      <c r="AQ157" s="498"/>
      <c r="AR157" s="215">
        <f t="shared" si="292"/>
        <v>0</v>
      </c>
      <c r="AS157" s="215">
        <f t="shared" si="293"/>
        <v>0</v>
      </c>
      <c r="AT157" s="215">
        <f t="shared" si="294"/>
        <v>0</v>
      </c>
      <c r="AU157" s="215">
        <f t="shared" si="295"/>
        <v>0</v>
      </c>
      <c r="AV157" s="215">
        <f t="shared" si="296"/>
        <v>0</v>
      </c>
      <c r="AW157" s="215">
        <f t="shared" si="297"/>
        <v>0</v>
      </c>
      <c r="AX157" s="215">
        <f t="shared" si="223"/>
        <v>0</v>
      </c>
      <c r="AY157" s="215">
        <f t="shared" si="298"/>
        <v>0</v>
      </c>
      <c r="AZ157" s="215">
        <f t="shared" si="299"/>
        <v>0</v>
      </c>
      <c r="BA157" s="215">
        <f t="shared" si="300"/>
        <v>0</v>
      </c>
      <c r="BB157" s="215">
        <f t="shared" si="301"/>
        <v>0</v>
      </c>
      <c r="BC157" s="215">
        <f t="shared" si="302"/>
        <v>0</v>
      </c>
      <c r="BD157" s="215">
        <f t="shared" si="303"/>
        <v>0</v>
      </c>
      <c r="BE157" s="215">
        <f t="shared" si="304"/>
        <v>0</v>
      </c>
      <c r="BF157" s="215">
        <f t="shared" si="224"/>
        <v>0</v>
      </c>
      <c r="BG157" s="215">
        <f t="shared" si="225"/>
        <v>0</v>
      </c>
      <c r="BH157" s="215">
        <f t="shared" si="226"/>
        <v>0</v>
      </c>
      <c r="BI157" s="215">
        <f t="shared" si="227"/>
        <v>0</v>
      </c>
      <c r="BJ157" s="448">
        <v>5</v>
      </c>
      <c r="BK157" s="1224">
        <f t="shared" si="248"/>
        <v>0</v>
      </c>
      <c r="BL157" s="897">
        <v>26</v>
      </c>
      <c r="BM157" s="480">
        <f t="shared" si="249"/>
        <v>0</v>
      </c>
      <c r="BN157" s="897"/>
      <c r="BO157" s="480">
        <f t="shared" si="250"/>
        <v>0</v>
      </c>
      <c r="BP157" s="897"/>
      <c r="BQ157" s="480">
        <f t="shared" si="251"/>
        <v>0</v>
      </c>
      <c r="BR157" s="897"/>
      <c r="BS157" s="480">
        <f t="shared" si="252"/>
        <v>0</v>
      </c>
      <c r="BT157" s="897"/>
      <c r="BU157" s="480">
        <f t="shared" si="253"/>
        <v>0</v>
      </c>
      <c r="BV157" s="908"/>
      <c r="BW157" s="480">
        <f t="shared" si="254"/>
        <v>0</v>
      </c>
      <c r="BX157" s="906"/>
      <c r="BY157" s="480">
        <f t="shared" si="255"/>
        <v>0</v>
      </c>
      <c r="BZ157" s="906"/>
      <c r="CA157" s="480">
        <f t="shared" si="256"/>
        <v>0</v>
      </c>
      <c r="CB157" s="906"/>
      <c r="CC157" s="480">
        <f t="shared" si="257"/>
        <v>0</v>
      </c>
      <c r="CD157" s="906"/>
      <c r="CE157" s="480">
        <f t="shared" si="258"/>
        <v>0</v>
      </c>
      <c r="CF157" s="906"/>
      <c r="CG157" s="480">
        <f t="shared" si="259"/>
        <v>0</v>
      </c>
      <c r="CH157" s="906"/>
      <c r="CI157" s="480">
        <f t="shared" si="260"/>
        <v>0</v>
      </c>
      <c r="CJ157" s="906"/>
      <c r="CK157" s="480">
        <f t="shared" si="261"/>
        <v>0</v>
      </c>
      <c r="CL157" s="906"/>
      <c r="CM157" s="480">
        <f t="shared" si="262"/>
        <v>0</v>
      </c>
      <c r="CN157" s="906"/>
      <c r="CO157" s="480">
        <f t="shared" si="263"/>
        <v>0</v>
      </c>
      <c r="CP157" s="907"/>
      <c r="CQ157" s="480">
        <f t="shared" si="264"/>
        <v>0</v>
      </c>
      <c r="CR157" s="215"/>
      <c r="CS157" s="1">
        <f t="shared" si="265"/>
        <v>0</v>
      </c>
      <c r="CT157" s="1">
        <f t="shared" si="266"/>
        <v>0</v>
      </c>
      <c r="CU157" s="1">
        <f t="shared" si="267"/>
        <v>0</v>
      </c>
      <c r="CV157" s="1">
        <f t="shared" si="268"/>
        <v>0</v>
      </c>
      <c r="CW157" s="673">
        <f t="shared" si="269"/>
        <v>0</v>
      </c>
      <c r="CX157" s="1">
        <f t="shared" si="270"/>
        <v>0</v>
      </c>
      <c r="CY157" s="1">
        <f t="shared" si="271"/>
        <v>0</v>
      </c>
      <c r="CZ157" s="1">
        <f t="shared" si="272"/>
        <v>0</v>
      </c>
      <c r="DB157" s="1">
        <f t="shared" si="273"/>
        <v>0</v>
      </c>
      <c r="DC157" s="1">
        <f t="shared" si="274"/>
        <v>0</v>
      </c>
      <c r="DE157" s="1">
        <f t="shared" si="275"/>
        <v>0</v>
      </c>
      <c r="DF157" s="1">
        <f t="shared" si="276"/>
        <v>0</v>
      </c>
      <c r="DG157" s="1">
        <f t="shared" si="277"/>
        <v>0</v>
      </c>
      <c r="DH157" s="1">
        <f t="shared" si="278"/>
        <v>0</v>
      </c>
      <c r="DI157" s="1">
        <f t="shared" si="279"/>
        <v>0</v>
      </c>
      <c r="DJ157" s="1">
        <f t="shared" si="280"/>
        <v>0</v>
      </c>
      <c r="DK157" s="1">
        <f t="shared" si="281"/>
        <v>0</v>
      </c>
      <c r="DL157" s="1">
        <f t="shared" si="282"/>
        <v>0</v>
      </c>
      <c r="DM157" s="1">
        <f t="shared" si="283"/>
        <v>0</v>
      </c>
      <c r="DN157" s="1">
        <f t="shared" si="284"/>
        <v>0</v>
      </c>
      <c r="DO157" s="1">
        <f t="shared" si="285"/>
        <v>0</v>
      </c>
      <c r="DP157" s="1">
        <f t="shared" si="286"/>
        <v>0</v>
      </c>
      <c r="DQ157" s="1">
        <f t="shared" si="287"/>
        <v>0</v>
      </c>
      <c r="DR157" s="1">
        <f t="shared" si="288"/>
        <v>0</v>
      </c>
      <c r="DS157" s="1">
        <f t="shared" si="289"/>
        <v>0</v>
      </c>
    </row>
    <row r="158" spans="1:123" s="1" customFormat="1" ht="65.25" customHeight="1" x14ac:dyDescent="0.2">
      <c r="A158" s="1585"/>
      <c r="B158" s="193"/>
      <c r="C158" s="127"/>
      <c r="D158" s="1165" t="s">
        <v>370</v>
      </c>
      <c r="E158" s="515" t="s">
        <v>71</v>
      </c>
      <c r="F158" s="740"/>
      <c r="G158" s="156" t="s">
        <v>36</v>
      </c>
      <c r="H158" s="129" t="s">
        <v>132</v>
      </c>
      <c r="I158" s="1599"/>
      <c r="J158" s="1295">
        <v>7</v>
      </c>
      <c r="K158" s="1295">
        <v>0</v>
      </c>
      <c r="L158" s="129" t="s">
        <v>876</v>
      </c>
      <c r="M158" s="651">
        <v>596.1228000000001</v>
      </c>
      <c r="N158" s="947"/>
      <c r="O158" s="947"/>
      <c r="P158" s="947"/>
      <c r="Q158" s="947"/>
      <c r="R158" s="947"/>
      <c r="S158" s="947"/>
      <c r="T158" s="947"/>
      <c r="U158" s="947"/>
      <c r="V158" s="974"/>
      <c r="W158" s="948"/>
      <c r="X158" s="948"/>
      <c r="Y158" s="948"/>
      <c r="Z158" s="948"/>
      <c r="AA158" s="973"/>
      <c r="AB158" s="1216"/>
      <c r="AC158" s="951"/>
      <c r="AD158" s="165"/>
      <c r="AE158" s="994"/>
      <c r="AF158" s="158">
        <f t="shared" si="243"/>
        <v>0</v>
      </c>
      <c r="AG158" s="158" t="str">
        <f t="shared" si="290"/>
        <v>No</v>
      </c>
      <c r="AH158" s="191" t="str">
        <f t="shared" si="244"/>
        <v>No</v>
      </c>
      <c r="AI158" s="126" t="str">
        <f t="shared" si="291"/>
        <v>No</v>
      </c>
      <c r="AK158" s="291">
        <f t="shared" si="245"/>
        <v>5</v>
      </c>
      <c r="AL158" s="292">
        <f t="shared" si="246"/>
        <v>0</v>
      </c>
      <c r="AM158" s="36"/>
      <c r="AN158" s="36"/>
      <c r="AO158" s="471">
        <v>4.9000000000000004</v>
      </c>
      <c r="AP158" s="445">
        <f t="shared" si="247"/>
        <v>0</v>
      </c>
      <c r="AQ158" s="498"/>
      <c r="AR158" s="215">
        <f t="shared" si="292"/>
        <v>0</v>
      </c>
      <c r="AS158" s="215">
        <f t="shared" si="293"/>
        <v>0</v>
      </c>
      <c r="AT158" s="215">
        <f t="shared" si="294"/>
        <v>0</v>
      </c>
      <c r="AU158" s="215">
        <f t="shared" si="295"/>
        <v>0</v>
      </c>
      <c r="AV158" s="215">
        <f t="shared" si="296"/>
        <v>0</v>
      </c>
      <c r="AW158" s="215">
        <f t="shared" si="297"/>
        <v>0</v>
      </c>
      <c r="AX158" s="215">
        <f t="shared" ref="AX158:AX189" si="305">T158*J158</f>
        <v>0</v>
      </c>
      <c r="AY158" s="215">
        <f t="shared" si="298"/>
        <v>0</v>
      </c>
      <c r="AZ158" s="215">
        <f t="shared" si="299"/>
        <v>0</v>
      </c>
      <c r="BA158" s="215">
        <f t="shared" si="300"/>
        <v>0</v>
      </c>
      <c r="BB158" s="215">
        <f t="shared" si="301"/>
        <v>0</v>
      </c>
      <c r="BC158" s="215">
        <f t="shared" si="302"/>
        <v>0</v>
      </c>
      <c r="BD158" s="215">
        <f t="shared" si="303"/>
        <v>0</v>
      </c>
      <c r="BE158" s="215">
        <f t="shared" si="304"/>
        <v>0</v>
      </c>
      <c r="BF158" s="215">
        <f t="shared" si="224"/>
        <v>0</v>
      </c>
      <c r="BG158" s="215">
        <f t="shared" si="225"/>
        <v>0</v>
      </c>
      <c r="BH158" s="215">
        <f t="shared" si="226"/>
        <v>0</v>
      </c>
      <c r="BI158" s="215">
        <f t="shared" si="227"/>
        <v>0</v>
      </c>
      <c r="BJ158" s="448">
        <v>5</v>
      </c>
      <c r="BK158" s="1224">
        <f t="shared" si="248"/>
        <v>0</v>
      </c>
      <c r="BL158" s="897">
        <v>26</v>
      </c>
      <c r="BM158" s="480">
        <f t="shared" si="249"/>
        <v>0</v>
      </c>
      <c r="BN158" s="897"/>
      <c r="BO158" s="480">
        <f t="shared" si="250"/>
        <v>0</v>
      </c>
      <c r="BP158" s="897"/>
      <c r="BQ158" s="480">
        <f t="shared" si="251"/>
        <v>0</v>
      </c>
      <c r="BR158" s="897"/>
      <c r="BS158" s="480">
        <f t="shared" si="252"/>
        <v>0</v>
      </c>
      <c r="BT158" s="897"/>
      <c r="BU158" s="480">
        <f t="shared" si="253"/>
        <v>0</v>
      </c>
      <c r="BV158" s="908"/>
      <c r="BW158" s="480">
        <f t="shared" si="254"/>
        <v>0</v>
      </c>
      <c r="BX158" s="906"/>
      <c r="BY158" s="480">
        <f t="shared" si="255"/>
        <v>0</v>
      </c>
      <c r="BZ158" s="906"/>
      <c r="CA158" s="480">
        <f t="shared" si="256"/>
        <v>0</v>
      </c>
      <c r="CB158" s="906"/>
      <c r="CC158" s="480">
        <f t="shared" si="257"/>
        <v>0</v>
      </c>
      <c r="CD158" s="906"/>
      <c r="CE158" s="480">
        <f t="shared" si="258"/>
        <v>0</v>
      </c>
      <c r="CF158" s="906"/>
      <c r="CG158" s="480">
        <f t="shared" si="259"/>
        <v>0</v>
      </c>
      <c r="CH158" s="906"/>
      <c r="CI158" s="480">
        <f t="shared" si="260"/>
        <v>0</v>
      </c>
      <c r="CJ158" s="906"/>
      <c r="CK158" s="480">
        <f t="shared" si="261"/>
        <v>0</v>
      </c>
      <c r="CL158" s="906"/>
      <c r="CM158" s="480">
        <f t="shared" si="262"/>
        <v>0</v>
      </c>
      <c r="CN158" s="906"/>
      <c r="CO158" s="480">
        <f t="shared" si="263"/>
        <v>0</v>
      </c>
      <c r="CP158" s="907"/>
      <c r="CQ158" s="480">
        <f t="shared" si="264"/>
        <v>0</v>
      </c>
      <c r="CR158" s="215"/>
      <c r="CS158" s="1">
        <f t="shared" si="265"/>
        <v>0</v>
      </c>
      <c r="CT158" s="1">
        <f t="shared" si="266"/>
        <v>0</v>
      </c>
      <c r="CU158" s="1">
        <f t="shared" si="267"/>
        <v>0</v>
      </c>
      <c r="CV158" s="1">
        <f t="shared" si="268"/>
        <v>0</v>
      </c>
      <c r="CW158" s="673">
        <f t="shared" si="269"/>
        <v>0</v>
      </c>
      <c r="CX158" s="1">
        <f t="shared" si="270"/>
        <v>0</v>
      </c>
      <c r="CY158" s="1">
        <f t="shared" si="271"/>
        <v>0</v>
      </c>
      <c r="CZ158" s="1">
        <f t="shared" si="272"/>
        <v>0</v>
      </c>
      <c r="DB158" s="1">
        <f t="shared" si="273"/>
        <v>0</v>
      </c>
      <c r="DC158" s="1">
        <f t="shared" si="274"/>
        <v>0</v>
      </c>
      <c r="DE158" s="1">
        <f t="shared" si="275"/>
        <v>0</v>
      </c>
      <c r="DF158" s="1">
        <f t="shared" si="276"/>
        <v>0</v>
      </c>
      <c r="DG158" s="1">
        <f t="shared" si="277"/>
        <v>0</v>
      </c>
      <c r="DH158" s="1">
        <f t="shared" si="278"/>
        <v>0</v>
      </c>
      <c r="DI158" s="1">
        <f t="shared" si="279"/>
        <v>0</v>
      </c>
      <c r="DJ158" s="1">
        <f t="shared" si="280"/>
        <v>0</v>
      </c>
      <c r="DK158" s="1">
        <f t="shared" si="281"/>
        <v>0</v>
      </c>
      <c r="DL158" s="1">
        <f t="shared" si="282"/>
        <v>0</v>
      </c>
      <c r="DM158" s="1">
        <f t="shared" si="283"/>
        <v>0</v>
      </c>
      <c r="DN158" s="1">
        <f t="shared" si="284"/>
        <v>0</v>
      </c>
      <c r="DO158" s="1">
        <f t="shared" si="285"/>
        <v>0</v>
      </c>
      <c r="DP158" s="1">
        <f t="shared" si="286"/>
        <v>0</v>
      </c>
      <c r="DQ158" s="1">
        <f t="shared" si="287"/>
        <v>0</v>
      </c>
      <c r="DR158" s="1">
        <f t="shared" si="288"/>
        <v>0</v>
      </c>
      <c r="DS158" s="1">
        <f t="shared" si="289"/>
        <v>0</v>
      </c>
    </row>
    <row r="159" spans="1:123" s="1" customFormat="1" ht="65.25" customHeight="1" x14ac:dyDescent="0.2">
      <c r="A159" s="1583" t="s">
        <v>782</v>
      </c>
      <c r="B159" s="190"/>
      <c r="D159" s="1260" t="s">
        <v>485</v>
      </c>
      <c r="E159" s="679"/>
      <c r="F159" s="736"/>
      <c r="G159" s="680" t="s">
        <v>36</v>
      </c>
      <c r="H159" s="681" t="s">
        <v>185</v>
      </c>
      <c r="I159" s="1281" t="s">
        <v>518</v>
      </c>
      <c r="J159" s="1292">
        <v>1</v>
      </c>
      <c r="K159" s="1292">
        <v>0</v>
      </c>
      <c r="L159" s="681" t="s">
        <v>876</v>
      </c>
      <c r="M159" s="692">
        <v>378.30870000000004</v>
      </c>
      <c r="N159" s="944"/>
      <c r="O159" s="944"/>
      <c r="P159" s="944"/>
      <c r="Q159" s="944"/>
      <c r="R159" s="944"/>
      <c r="S159" s="944"/>
      <c r="T159" s="944"/>
      <c r="U159" s="944"/>
      <c r="V159" s="983"/>
      <c r="W159" s="981"/>
      <c r="X159" s="981"/>
      <c r="Y159" s="981"/>
      <c r="Z159" s="981"/>
      <c r="AA159" s="952"/>
      <c r="AB159" s="1215"/>
      <c r="AC159" s="955"/>
      <c r="AD159" s="1013"/>
      <c r="AE159" s="1208"/>
      <c r="AF159" s="683">
        <f t="shared" si="243"/>
        <v>0</v>
      </c>
      <c r="AG159" s="683" t="str">
        <f t="shared" si="290"/>
        <v>No</v>
      </c>
      <c r="AH159" s="699" t="str">
        <f t="shared" si="244"/>
        <v>No</v>
      </c>
      <c r="AI159" s="688" t="str">
        <f t="shared" si="291"/>
        <v>No</v>
      </c>
      <c r="AK159" s="291">
        <f t="shared" si="245"/>
        <v>3</v>
      </c>
      <c r="AL159" s="292">
        <f t="shared" si="246"/>
        <v>0</v>
      </c>
      <c r="AM159" s="36"/>
      <c r="AN159" s="36"/>
      <c r="AO159" s="471">
        <v>7</v>
      </c>
      <c r="AP159" s="445">
        <f t="shared" si="247"/>
        <v>0</v>
      </c>
      <c r="AQ159" s="498"/>
      <c r="AR159" s="215">
        <f t="shared" si="292"/>
        <v>0</v>
      </c>
      <c r="AS159" s="215">
        <f t="shared" si="293"/>
        <v>0</v>
      </c>
      <c r="AT159" s="215">
        <f t="shared" si="294"/>
        <v>0</v>
      </c>
      <c r="AU159" s="215">
        <f t="shared" si="295"/>
        <v>0</v>
      </c>
      <c r="AV159" s="215">
        <f t="shared" si="296"/>
        <v>0</v>
      </c>
      <c r="AW159" s="215">
        <f t="shared" si="297"/>
        <v>0</v>
      </c>
      <c r="AX159" s="215">
        <f t="shared" si="305"/>
        <v>0</v>
      </c>
      <c r="AY159" s="215">
        <f t="shared" si="298"/>
        <v>0</v>
      </c>
      <c r="AZ159" s="215">
        <f t="shared" si="299"/>
        <v>0</v>
      </c>
      <c r="BA159" s="215">
        <f t="shared" si="300"/>
        <v>0</v>
      </c>
      <c r="BB159" s="215">
        <f t="shared" si="301"/>
        <v>0</v>
      </c>
      <c r="BC159" s="215">
        <f t="shared" si="302"/>
        <v>0</v>
      </c>
      <c r="BD159" s="215">
        <f t="shared" si="303"/>
        <v>0</v>
      </c>
      <c r="BE159" s="215">
        <f t="shared" si="304"/>
        <v>0</v>
      </c>
      <c r="BF159" s="215">
        <f t="shared" si="224"/>
        <v>0</v>
      </c>
      <c r="BG159" s="215">
        <f t="shared" si="225"/>
        <v>0</v>
      </c>
      <c r="BH159" s="215">
        <f t="shared" si="226"/>
        <v>0</v>
      </c>
      <c r="BI159" s="215">
        <f t="shared" si="227"/>
        <v>0</v>
      </c>
      <c r="BJ159" s="448">
        <v>3</v>
      </c>
      <c r="BK159" s="1224">
        <f t="shared" si="248"/>
        <v>0</v>
      </c>
      <c r="BL159" s="897">
        <v>8</v>
      </c>
      <c r="BM159" s="480">
        <f t="shared" si="249"/>
        <v>0</v>
      </c>
      <c r="BN159" s="897"/>
      <c r="BO159" s="480">
        <f t="shared" si="250"/>
        <v>0</v>
      </c>
      <c r="BP159" s="897"/>
      <c r="BQ159" s="480">
        <f t="shared" si="251"/>
        <v>0</v>
      </c>
      <c r="BR159" s="897"/>
      <c r="BS159" s="480">
        <f t="shared" si="252"/>
        <v>0</v>
      </c>
      <c r="BT159" s="897"/>
      <c r="BU159" s="480">
        <f t="shared" si="253"/>
        <v>0</v>
      </c>
      <c r="BV159" s="908"/>
      <c r="BW159" s="480">
        <f t="shared" si="254"/>
        <v>0</v>
      </c>
      <c r="BX159" s="906"/>
      <c r="BY159" s="480">
        <f t="shared" si="255"/>
        <v>0</v>
      </c>
      <c r="BZ159" s="906"/>
      <c r="CA159" s="480">
        <f t="shared" si="256"/>
        <v>0</v>
      </c>
      <c r="CB159" s="906"/>
      <c r="CC159" s="480">
        <f t="shared" si="257"/>
        <v>0</v>
      </c>
      <c r="CD159" s="906"/>
      <c r="CE159" s="480">
        <f t="shared" si="258"/>
        <v>0</v>
      </c>
      <c r="CF159" s="906"/>
      <c r="CG159" s="480">
        <f t="shared" si="259"/>
        <v>0</v>
      </c>
      <c r="CH159" s="906"/>
      <c r="CI159" s="480">
        <f t="shared" si="260"/>
        <v>0</v>
      </c>
      <c r="CJ159" s="906"/>
      <c r="CK159" s="480">
        <f t="shared" si="261"/>
        <v>0</v>
      </c>
      <c r="CL159" s="906"/>
      <c r="CM159" s="480">
        <f t="shared" si="262"/>
        <v>0</v>
      </c>
      <c r="CN159" s="906"/>
      <c r="CO159" s="480">
        <f t="shared" si="263"/>
        <v>0</v>
      </c>
      <c r="CP159" s="907"/>
      <c r="CQ159" s="480">
        <f t="shared" si="264"/>
        <v>0</v>
      </c>
      <c r="CR159" s="215"/>
      <c r="CS159" s="1">
        <f t="shared" si="265"/>
        <v>0</v>
      </c>
      <c r="CT159" s="1">
        <f t="shared" si="266"/>
        <v>0</v>
      </c>
      <c r="CU159" s="1">
        <f t="shared" si="267"/>
        <v>0</v>
      </c>
      <c r="CV159" s="1">
        <f t="shared" si="268"/>
        <v>0</v>
      </c>
      <c r="CW159" s="673">
        <f t="shared" si="269"/>
        <v>0</v>
      </c>
      <c r="CX159" s="1">
        <f t="shared" si="270"/>
        <v>0</v>
      </c>
      <c r="CY159" s="1">
        <f t="shared" si="271"/>
        <v>0</v>
      </c>
      <c r="CZ159" s="1">
        <f t="shared" si="272"/>
        <v>0</v>
      </c>
      <c r="DB159" s="1">
        <f t="shared" si="273"/>
        <v>0</v>
      </c>
      <c r="DC159" s="1">
        <f t="shared" si="274"/>
        <v>0</v>
      </c>
      <c r="DE159" s="1">
        <f t="shared" si="275"/>
        <v>0</v>
      </c>
      <c r="DF159" s="1">
        <f t="shared" si="276"/>
        <v>0</v>
      </c>
      <c r="DG159" s="1">
        <f t="shared" si="277"/>
        <v>0</v>
      </c>
      <c r="DH159" s="1">
        <f t="shared" si="278"/>
        <v>0</v>
      </c>
      <c r="DI159" s="1">
        <f t="shared" si="279"/>
        <v>0</v>
      </c>
      <c r="DJ159" s="1">
        <f t="shared" si="280"/>
        <v>0</v>
      </c>
      <c r="DK159" s="1">
        <f t="shared" si="281"/>
        <v>0</v>
      </c>
      <c r="DL159" s="1">
        <f t="shared" si="282"/>
        <v>0</v>
      </c>
      <c r="DM159" s="1">
        <f t="shared" si="283"/>
        <v>0</v>
      </c>
      <c r="DN159" s="1">
        <f t="shared" si="284"/>
        <v>0</v>
      </c>
      <c r="DO159" s="1">
        <f t="shared" si="285"/>
        <v>0</v>
      </c>
      <c r="DP159" s="1">
        <f t="shared" si="286"/>
        <v>0</v>
      </c>
      <c r="DQ159" s="1">
        <f t="shared" si="287"/>
        <v>0</v>
      </c>
      <c r="DR159" s="1">
        <f t="shared" si="288"/>
        <v>0</v>
      </c>
      <c r="DS159" s="1">
        <f t="shared" si="289"/>
        <v>0</v>
      </c>
    </row>
    <row r="160" spans="1:123" s="1" customFormat="1" ht="65.25" customHeight="1" x14ac:dyDescent="0.2">
      <c r="A160" s="1584"/>
      <c r="B160" s="190"/>
      <c r="D160" s="1260" t="s">
        <v>491</v>
      </c>
      <c r="E160" s="679" t="s">
        <v>71</v>
      </c>
      <c r="F160" s="736"/>
      <c r="G160" s="680" t="s">
        <v>36</v>
      </c>
      <c r="H160" s="681" t="s">
        <v>185</v>
      </c>
      <c r="I160" s="1281" t="s">
        <v>518</v>
      </c>
      <c r="J160" s="1292">
        <v>1</v>
      </c>
      <c r="K160" s="1292">
        <v>0</v>
      </c>
      <c r="L160" s="681" t="s">
        <v>876</v>
      </c>
      <c r="M160" s="692">
        <v>452.82405000000006</v>
      </c>
      <c r="N160" s="946"/>
      <c r="O160" s="946"/>
      <c r="P160" s="946"/>
      <c r="Q160" s="946"/>
      <c r="R160" s="946"/>
      <c r="S160" s="946"/>
      <c r="T160" s="946"/>
      <c r="U160" s="946"/>
      <c r="V160" s="979"/>
      <c r="W160" s="977"/>
      <c r="X160" s="977"/>
      <c r="Y160" s="977"/>
      <c r="Z160" s="977"/>
      <c r="AA160" s="976"/>
      <c r="AB160" s="1217"/>
      <c r="AC160" s="950"/>
      <c r="AD160" s="1201"/>
      <c r="AE160" s="1211"/>
      <c r="AF160" s="683">
        <f t="shared" si="243"/>
        <v>0</v>
      </c>
      <c r="AG160" s="683" t="str">
        <f t="shared" si="290"/>
        <v>No</v>
      </c>
      <c r="AH160" s="696" t="str">
        <f t="shared" si="244"/>
        <v>No</v>
      </c>
      <c r="AI160" s="678" t="str">
        <f t="shared" si="291"/>
        <v>No</v>
      </c>
      <c r="AK160" s="291">
        <f t="shared" si="245"/>
        <v>3</v>
      </c>
      <c r="AL160" s="292">
        <f t="shared" si="246"/>
        <v>0</v>
      </c>
      <c r="AM160" s="36"/>
      <c r="AN160" s="36"/>
      <c r="AO160" s="471">
        <v>7</v>
      </c>
      <c r="AP160" s="445">
        <f t="shared" si="247"/>
        <v>0</v>
      </c>
      <c r="AQ160" s="498"/>
      <c r="AR160" s="215">
        <f t="shared" si="292"/>
        <v>0</v>
      </c>
      <c r="AS160" s="215">
        <f t="shared" si="293"/>
        <v>0</v>
      </c>
      <c r="AT160" s="215">
        <f t="shared" si="294"/>
        <v>0</v>
      </c>
      <c r="AU160" s="215">
        <f t="shared" si="295"/>
        <v>0</v>
      </c>
      <c r="AV160" s="215">
        <f t="shared" si="296"/>
        <v>0</v>
      </c>
      <c r="AW160" s="215">
        <f t="shared" si="297"/>
        <v>0</v>
      </c>
      <c r="AX160" s="215">
        <f t="shared" si="305"/>
        <v>0</v>
      </c>
      <c r="AY160" s="215">
        <f t="shared" si="298"/>
        <v>0</v>
      </c>
      <c r="AZ160" s="215">
        <f t="shared" si="299"/>
        <v>0</v>
      </c>
      <c r="BA160" s="215">
        <f t="shared" si="300"/>
        <v>0</v>
      </c>
      <c r="BB160" s="215">
        <f t="shared" si="301"/>
        <v>0</v>
      </c>
      <c r="BC160" s="215">
        <f t="shared" si="302"/>
        <v>0</v>
      </c>
      <c r="BD160" s="215">
        <f t="shared" si="303"/>
        <v>0</v>
      </c>
      <c r="BE160" s="215">
        <f t="shared" si="304"/>
        <v>0</v>
      </c>
      <c r="BF160" s="215">
        <f t="shared" si="224"/>
        <v>0</v>
      </c>
      <c r="BG160" s="215">
        <f t="shared" si="225"/>
        <v>0</v>
      </c>
      <c r="BH160" s="215">
        <f t="shared" si="226"/>
        <v>0</v>
      </c>
      <c r="BI160" s="215">
        <f t="shared" si="227"/>
        <v>0</v>
      </c>
      <c r="BJ160" s="448">
        <v>3</v>
      </c>
      <c r="BK160" s="1224">
        <f t="shared" si="248"/>
        <v>0</v>
      </c>
      <c r="BL160" s="897">
        <v>8</v>
      </c>
      <c r="BM160" s="480">
        <f t="shared" si="249"/>
        <v>0</v>
      </c>
      <c r="BN160" s="897"/>
      <c r="BO160" s="480">
        <f t="shared" si="250"/>
        <v>0</v>
      </c>
      <c r="BP160" s="897"/>
      <c r="BQ160" s="480">
        <f t="shared" si="251"/>
        <v>0</v>
      </c>
      <c r="BR160" s="897"/>
      <c r="BS160" s="480">
        <f t="shared" si="252"/>
        <v>0</v>
      </c>
      <c r="BT160" s="897"/>
      <c r="BU160" s="480">
        <f t="shared" si="253"/>
        <v>0</v>
      </c>
      <c r="BV160" s="908"/>
      <c r="BW160" s="480">
        <f t="shared" si="254"/>
        <v>0</v>
      </c>
      <c r="BX160" s="906"/>
      <c r="BY160" s="480">
        <f t="shared" si="255"/>
        <v>0</v>
      </c>
      <c r="BZ160" s="906"/>
      <c r="CA160" s="480">
        <f t="shared" si="256"/>
        <v>0</v>
      </c>
      <c r="CB160" s="906"/>
      <c r="CC160" s="480">
        <f t="shared" si="257"/>
        <v>0</v>
      </c>
      <c r="CD160" s="906"/>
      <c r="CE160" s="480">
        <f t="shared" si="258"/>
        <v>0</v>
      </c>
      <c r="CF160" s="906"/>
      <c r="CG160" s="480">
        <f t="shared" si="259"/>
        <v>0</v>
      </c>
      <c r="CH160" s="906"/>
      <c r="CI160" s="480">
        <f t="shared" si="260"/>
        <v>0</v>
      </c>
      <c r="CJ160" s="906"/>
      <c r="CK160" s="480">
        <f t="shared" si="261"/>
        <v>0</v>
      </c>
      <c r="CL160" s="906"/>
      <c r="CM160" s="480">
        <f t="shared" si="262"/>
        <v>0</v>
      </c>
      <c r="CN160" s="906"/>
      <c r="CO160" s="480">
        <f t="shared" si="263"/>
        <v>0</v>
      </c>
      <c r="CP160" s="907"/>
      <c r="CQ160" s="480">
        <f t="shared" si="264"/>
        <v>0</v>
      </c>
      <c r="CR160" s="215"/>
      <c r="CS160" s="1">
        <f t="shared" si="265"/>
        <v>0</v>
      </c>
      <c r="CT160" s="1">
        <f t="shared" si="266"/>
        <v>0</v>
      </c>
      <c r="CU160" s="1">
        <f t="shared" si="267"/>
        <v>0</v>
      </c>
      <c r="CV160" s="1">
        <f t="shared" si="268"/>
        <v>0</v>
      </c>
      <c r="CW160" s="673">
        <f t="shared" si="269"/>
        <v>0</v>
      </c>
      <c r="CX160" s="1">
        <f t="shared" si="270"/>
        <v>0</v>
      </c>
      <c r="CY160" s="1">
        <f t="shared" si="271"/>
        <v>0</v>
      </c>
      <c r="CZ160" s="1">
        <f t="shared" si="272"/>
        <v>0</v>
      </c>
      <c r="DB160" s="1">
        <f t="shared" si="273"/>
        <v>0</v>
      </c>
      <c r="DC160" s="1">
        <f t="shared" si="274"/>
        <v>0</v>
      </c>
      <c r="DE160" s="1">
        <f t="shared" si="275"/>
        <v>0</v>
      </c>
      <c r="DF160" s="1">
        <f t="shared" si="276"/>
        <v>0</v>
      </c>
      <c r="DG160" s="1">
        <f t="shared" si="277"/>
        <v>0</v>
      </c>
      <c r="DH160" s="1">
        <f t="shared" si="278"/>
        <v>0</v>
      </c>
      <c r="DI160" s="1">
        <f t="shared" si="279"/>
        <v>0</v>
      </c>
      <c r="DJ160" s="1">
        <f t="shared" si="280"/>
        <v>0</v>
      </c>
      <c r="DK160" s="1">
        <f t="shared" si="281"/>
        <v>0</v>
      </c>
      <c r="DL160" s="1">
        <f t="shared" si="282"/>
        <v>0</v>
      </c>
      <c r="DM160" s="1">
        <f t="shared" si="283"/>
        <v>0</v>
      </c>
      <c r="DN160" s="1">
        <f t="shared" si="284"/>
        <v>0</v>
      </c>
      <c r="DO160" s="1">
        <f t="shared" si="285"/>
        <v>0</v>
      </c>
      <c r="DP160" s="1">
        <f t="shared" si="286"/>
        <v>0</v>
      </c>
      <c r="DQ160" s="1">
        <f t="shared" si="287"/>
        <v>0</v>
      </c>
      <c r="DR160" s="1">
        <f t="shared" si="288"/>
        <v>0</v>
      </c>
      <c r="DS160" s="1">
        <f t="shared" si="289"/>
        <v>0</v>
      </c>
    </row>
    <row r="161" spans="1:123" s="1" customFormat="1" ht="65.25" customHeight="1" x14ac:dyDescent="0.2">
      <c r="A161" s="1584"/>
      <c r="B161" s="190"/>
      <c r="D161" s="1164" t="s">
        <v>486</v>
      </c>
      <c r="E161" s="514"/>
      <c r="F161" s="739" t="s">
        <v>880</v>
      </c>
      <c r="G161" s="123" t="s">
        <v>1</v>
      </c>
      <c r="H161" s="36" t="s">
        <v>185</v>
      </c>
      <c r="I161" s="871" t="s">
        <v>519</v>
      </c>
      <c r="J161" s="1293">
        <v>1</v>
      </c>
      <c r="K161" s="1293">
        <v>0</v>
      </c>
      <c r="L161" s="36" t="s">
        <v>876</v>
      </c>
      <c r="M161" s="640">
        <v>286.59750000000003</v>
      </c>
      <c r="N161" s="947"/>
      <c r="O161" s="947"/>
      <c r="P161" s="947"/>
      <c r="Q161" s="947"/>
      <c r="R161" s="947"/>
      <c r="S161" s="947"/>
      <c r="T161" s="947"/>
      <c r="U161" s="947"/>
      <c r="V161" s="974"/>
      <c r="W161" s="948"/>
      <c r="X161" s="948"/>
      <c r="Y161" s="948"/>
      <c r="Z161" s="948"/>
      <c r="AA161" s="973"/>
      <c r="AB161" s="1216"/>
      <c r="AC161" s="951"/>
      <c r="AD161" s="1011"/>
      <c r="AE161" s="1209"/>
      <c r="AF161" s="125">
        <f t="shared" si="243"/>
        <v>0</v>
      </c>
      <c r="AG161" s="125" t="str">
        <f t="shared" si="290"/>
        <v>No</v>
      </c>
      <c r="AH161" s="191" t="str">
        <f t="shared" si="244"/>
        <v>No</v>
      </c>
      <c r="AI161" s="126" t="str">
        <f t="shared" si="291"/>
        <v>Yes</v>
      </c>
      <c r="AK161" s="291">
        <f t="shared" si="245"/>
        <v>3</v>
      </c>
      <c r="AL161" s="292">
        <f t="shared" si="246"/>
        <v>0</v>
      </c>
      <c r="AM161" s="36"/>
      <c r="AN161" s="36"/>
      <c r="AO161" s="471">
        <v>5.95</v>
      </c>
      <c r="AP161" s="445">
        <f t="shared" si="247"/>
        <v>0</v>
      </c>
      <c r="AQ161" s="498"/>
      <c r="AR161" s="215">
        <f t="shared" si="292"/>
        <v>0</v>
      </c>
      <c r="AS161" s="215">
        <f t="shared" si="293"/>
        <v>0</v>
      </c>
      <c r="AT161" s="215">
        <f t="shared" si="294"/>
        <v>0</v>
      </c>
      <c r="AU161" s="215">
        <f t="shared" si="295"/>
        <v>0</v>
      </c>
      <c r="AV161" s="215">
        <f t="shared" si="296"/>
        <v>0</v>
      </c>
      <c r="AW161" s="215">
        <f t="shared" si="297"/>
        <v>0</v>
      </c>
      <c r="AX161" s="215">
        <f t="shared" si="305"/>
        <v>0</v>
      </c>
      <c r="AY161" s="215">
        <f t="shared" si="298"/>
        <v>0</v>
      </c>
      <c r="AZ161" s="215">
        <f t="shared" si="299"/>
        <v>0</v>
      </c>
      <c r="BA161" s="215">
        <f t="shared" si="300"/>
        <v>0</v>
      </c>
      <c r="BB161" s="215">
        <f t="shared" si="301"/>
        <v>0</v>
      </c>
      <c r="BC161" s="215">
        <f t="shared" si="302"/>
        <v>0</v>
      </c>
      <c r="BD161" s="215">
        <f t="shared" si="303"/>
        <v>0</v>
      </c>
      <c r="BE161" s="215">
        <f t="shared" si="304"/>
        <v>0</v>
      </c>
      <c r="BF161" s="215">
        <f t="shared" si="224"/>
        <v>0</v>
      </c>
      <c r="BG161" s="215">
        <f t="shared" si="225"/>
        <v>0</v>
      </c>
      <c r="BH161" s="215">
        <f t="shared" si="226"/>
        <v>0</v>
      </c>
      <c r="BI161" s="215">
        <f t="shared" si="227"/>
        <v>0</v>
      </c>
      <c r="BJ161" s="448">
        <v>3</v>
      </c>
      <c r="BK161" s="1224">
        <f t="shared" si="248"/>
        <v>0</v>
      </c>
      <c r="BL161" s="897">
        <v>7</v>
      </c>
      <c r="BM161" s="480">
        <f t="shared" si="249"/>
        <v>0</v>
      </c>
      <c r="BN161" s="897"/>
      <c r="BO161" s="480">
        <f t="shared" si="250"/>
        <v>0</v>
      </c>
      <c r="BP161" s="897"/>
      <c r="BQ161" s="480">
        <f t="shared" si="251"/>
        <v>0</v>
      </c>
      <c r="BR161" s="897"/>
      <c r="BS161" s="480">
        <f t="shared" si="252"/>
        <v>0</v>
      </c>
      <c r="BT161" s="897"/>
      <c r="BU161" s="480">
        <f t="shared" si="253"/>
        <v>0</v>
      </c>
      <c r="BV161" s="908"/>
      <c r="BW161" s="480">
        <f t="shared" si="254"/>
        <v>0</v>
      </c>
      <c r="BX161" s="906"/>
      <c r="BY161" s="480">
        <f t="shared" si="255"/>
        <v>0</v>
      </c>
      <c r="BZ161" s="906"/>
      <c r="CA161" s="480">
        <f t="shared" si="256"/>
        <v>0</v>
      </c>
      <c r="CB161" s="906"/>
      <c r="CC161" s="480">
        <f t="shared" si="257"/>
        <v>0</v>
      </c>
      <c r="CD161" s="906"/>
      <c r="CE161" s="480">
        <f t="shared" si="258"/>
        <v>0</v>
      </c>
      <c r="CF161" s="906"/>
      <c r="CG161" s="480">
        <f t="shared" si="259"/>
        <v>0</v>
      </c>
      <c r="CH161" s="906"/>
      <c r="CI161" s="480">
        <f t="shared" si="260"/>
        <v>0</v>
      </c>
      <c r="CJ161" s="906"/>
      <c r="CK161" s="480">
        <f t="shared" si="261"/>
        <v>0</v>
      </c>
      <c r="CL161" s="906"/>
      <c r="CM161" s="480">
        <f t="shared" si="262"/>
        <v>0</v>
      </c>
      <c r="CN161" s="906"/>
      <c r="CO161" s="480">
        <f t="shared" si="263"/>
        <v>0</v>
      </c>
      <c r="CP161" s="907"/>
      <c r="CQ161" s="480">
        <f t="shared" si="264"/>
        <v>0</v>
      </c>
      <c r="CR161" s="215"/>
      <c r="CS161" s="1">
        <f t="shared" si="265"/>
        <v>0</v>
      </c>
      <c r="CT161" s="1">
        <f t="shared" si="266"/>
        <v>0</v>
      </c>
      <c r="CU161" s="1">
        <f t="shared" si="267"/>
        <v>0</v>
      </c>
      <c r="CV161" s="1">
        <f t="shared" si="268"/>
        <v>0</v>
      </c>
      <c r="CW161" s="673">
        <f t="shared" si="269"/>
        <v>0</v>
      </c>
      <c r="CX161" s="1">
        <f t="shared" si="270"/>
        <v>0</v>
      </c>
      <c r="CY161" s="1">
        <f t="shared" si="271"/>
        <v>0</v>
      </c>
      <c r="CZ161" s="1">
        <f t="shared" si="272"/>
        <v>0</v>
      </c>
      <c r="DB161" s="1">
        <f t="shared" si="273"/>
        <v>0</v>
      </c>
      <c r="DC161" s="1">
        <f t="shared" si="274"/>
        <v>0</v>
      </c>
      <c r="DE161" s="1">
        <f t="shared" si="275"/>
        <v>0</v>
      </c>
      <c r="DF161" s="1">
        <f t="shared" si="276"/>
        <v>0</v>
      </c>
      <c r="DG161" s="1">
        <f t="shared" si="277"/>
        <v>0</v>
      </c>
      <c r="DH161" s="1">
        <f t="shared" si="278"/>
        <v>0</v>
      </c>
      <c r="DI161" s="1">
        <f t="shared" si="279"/>
        <v>0</v>
      </c>
      <c r="DJ161" s="1">
        <f t="shared" si="280"/>
        <v>0</v>
      </c>
      <c r="DK161" s="1">
        <f t="shared" si="281"/>
        <v>0</v>
      </c>
      <c r="DL161" s="1">
        <f t="shared" si="282"/>
        <v>0</v>
      </c>
      <c r="DM161" s="1">
        <f t="shared" si="283"/>
        <v>0</v>
      </c>
      <c r="DN161" s="1">
        <f t="shared" si="284"/>
        <v>0</v>
      </c>
      <c r="DO161" s="1">
        <f t="shared" si="285"/>
        <v>0</v>
      </c>
      <c r="DP161" s="1">
        <f t="shared" si="286"/>
        <v>0</v>
      </c>
      <c r="DQ161" s="1">
        <f t="shared" si="287"/>
        <v>0</v>
      </c>
      <c r="DR161" s="1">
        <f t="shared" si="288"/>
        <v>0</v>
      </c>
      <c r="DS161" s="1">
        <f t="shared" si="289"/>
        <v>0</v>
      </c>
    </row>
    <row r="162" spans="1:123" s="1" customFormat="1" ht="65.25" customHeight="1" x14ac:dyDescent="0.2">
      <c r="A162" s="1584"/>
      <c r="B162" s="190"/>
      <c r="D162" s="1164" t="s">
        <v>492</v>
      </c>
      <c r="E162" s="514" t="s">
        <v>71</v>
      </c>
      <c r="F162" s="739"/>
      <c r="G162" s="123" t="s">
        <v>1</v>
      </c>
      <c r="H162" s="36" t="s">
        <v>185</v>
      </c>
      <c r="I162" s="871" t="s">
        <v>519</v>
      </c>
      <c r="J162" s="1293">
        <v>1</v>
      </c>
      <c r="K162" s="1293">
        <v>0</v>
      </c>
      <c r="L162" s="123" t="s">
        <v>876</v>
      </c>
      <c r="M162" s="640">
        <v>355.38090000000005</v>
      </c>
      <c r="N162" s="947"/>
      <c r="O162" s="947"/>
      <c r="P162" s="947"/>
      <c r="Q162" s="947"/>
      <c r="R162" s="947"/>
      <c r="S162" s="947"/>
      <c r="T162" s="947"/>
      <c r="U162" s="947"/>
      <c r="V162" s="974"/>
      <c r="W162" s="948"/>
      <c r="X162" s="948"/>
      <c r="Y162" s="948"/>
      <c r="Z162" s="948"/>
      <c r="AA162" s="973"/>
      <c r="AB162" s="1216"/>
      <c r="AC162" s="951"/>
      <c r="AD162" s="165"/>
      <c r="AE162" s="992"/>
      <c r="AF162" s="125">
        <f t="shared" si="243"/>
        <v>0</v>
      </c>
      <c r="AG162" s="125" t="str">
        <f t="shared" si="290"/>
        <v>No</v>
      </c>
      <c r="AH162" s="191" t="str">
        <f t="shared" si="244"/>
        <v>No</v>
      </c>
      <c r="AI162" s="126" t="str">
        <f t="shared" si="291"/>
        <v>No</v>
      </c>
      <c r="AK162" s="291">
        <f t="shared" si="245"/>
        <v>3</v>
      </c>
      <c r="AL162" s="292">
        <f t="shared" si="246"/>
        <v>0</v>
      </c>
      <c r="AM162" s="36"/>
      <c r="AN162" s="36"/>
      <c r="AO162" s="471">
        <v>5.95</v>
      </c>
      <c r="AP162" s="445">
        <f t="shared" si="247"/>
        <v>0</v>
      </c>
      <c r="AQ162" s="498"/>
      <c r="AR162" s="215">
        <f t="shared" si="292"/>
        <v>0</v>
      </c>
      <c r="AS162" s="215">
        <f t="shared" si="293"/>
        <v>0</v>
      </c>
      <c r="AT162" s="215">
        <f t="shared" si="294"/>
        <v>0</v>
      </c>
      <c r="AU162" s="215">
        <f t="shared" si="295"/>
        <v>0</v>
      </c>
      <c r="AV162" s="215">
        <f t="shared" si="296"/>
        <v>0</v>
      </c>
      <c r="AW162" s="215">
        <f t="shared" si="297"/>
        <v>0</v>
      </c>
      <c r="AX162" s="215">
        <f t="shared" si="305"/>
        <v>0</v>
      </c>
      <c r="AY162" s="215">
        <f t="shared" si="298"/>
        <v>0</v>
      </c>
      <c r="AZ162" s="215">
        <f t="shared" si="299"/>
        <v>0</v>
      </c>
      <c r="BA162" s="215">
        <f t="shared" si="300"/>
        <v>0</v>
      </c>
      <c r="BB162" s="215">
        <f t="shared" si="301"/>
        <v>0</v>
      </c>
      <c r="BC162" s="215">
        <f t="shared" si="302"/>
        <v>0</v>
      </c>
      <c r="BD162" s="215">
        <f t="shared" si="303"/>
        <v>0</v>
      </c>
      <c r="BE162" s="215">
        <f t="shared" si="304"/>
        <v>0</v>
      </c>
      <c r="BF162" s="215">
        <f t="shared" si="224"/>
        <v>0</v>
      </c>
      <c r="BG162" s="215">
        <f t="shared" si="225"/>
        <v>0</v>
      </c>
      <c r="BH162" s="215">
        <f t="shared" si="226"/>
        <v>0</v>
      </c>
      <c r="BI162" s="215">
        <f t="shared" si="227"/>
        <v>0</v>
      </c>
      <c r="BJ162" s="448">
        <v>3</v>
      </c>
      <c r="BK162" s="1224">
        <f t="shared" si="248"/>
        <v>0</v>
      </c>
      <c r="BL162" s="897">
        <v>7</v>
      </c>
      <c r="BM162" s="480">
        <f t="shared" si="249"/>
        <v>0</v>
      </c>
      <c r="BN162" s="897"/>
      <c r="BO162" s="480">
        <f t="shared" si="250"/>
        <v>0</v>
      </c>
      <c r="BP162" s="897"/>
      <c r="BQ162" s="480">
        <f t="shared" si="251"/>
        <v>0</v>
      </c>
      <c r="BR162" s="897"/>
      <c r="BS162" s="480">
        <f t="shared" si="252"/>
        <v>0</v>
      </c>
      <c r="BT162" s="897"/>
      <c r="BU162" s="480">
        <f t="shared" si="253"/>
        <v>0</v>
      </c>
      <c r="BV162" s="908"/>
      <c r="BW162" s="480">
        <f t="shared" si="254"/>
        <v>0</v>
      </c>
      <c r="BX162" s="906"/>
      <c r="BY162" s="480">
        <f t="shared" si="255"/>
        <v>0</v>
      </c>
      <c r="BZ162" s="906"/>
      <c r="CA162" s="480">
        <f t="shared" si="256"/>
        <v>0</v>
      </c>
      <c r="CB162" s="906"/>
      <c r="CC162" s="480">
        <f t="shared" si="257"/>
        <v>0</v>
      </c>
      <c r="CD162" s="906"/>
      <c r="CE162" s="480">
        <f t="shared" si="258"/>
        <v>0</v>
      </c>
      <c r="CF162" s="906"/>
      <c r="CG162" s="480">
        <f t="shared" si="259"/>
        <v>0</v>
      </c>
      <c r="CH162" s="906"/>
      <c r="CI162" s="480">
        <f t="shared" si="260"/>
        <v>0</v>
      </c>
      <c r="CJ162" s="906"/>
      <c r="CK162" s="480">
        <f t="shared" si="261"/>
        <v>0</v>
      </c>
      <c r="CL162" s="906"/>
      <c r="CM162" s="480">
        <f t="shared" si="262"/>
        <v>0</v>
      </c>
      <c r="CN162" s="906"/>
      <c r="CO162" s="480">
        <f t="shared" si="263"/>
        <v>0</v>
      </c>
      <c r="CP162" s="907"/>
      <c r="CQ162" s="480">
        <f t="shared" si="264"/>
        <v>0</v>
      </c>
      <c r="CR162" s="215"/>
      <c r="CS162" s="1">
        <f t="shared" si="265"/>
        <v>0</v>
      </c>
      <c r="CT162" s="1">
        <f t="shared" si="266"/>
        <v>0</v>
      </c>
      <c r="CU162" s="1">
        <f t="shared" si="267"/>
        <v>0</v>
      </c>
      <c r="CV162" s="1">
        <f t="shared" si="268"/>
        <v>0</v>
      </c>
      <c r="CW162" s="673">
        <f t="shared" si="269"/>
        <v>0</v>
      </c>
      <c r="CX162" s="1">
        <f t="shared" si="270"/>
        <v>0</v>
      </c>
      <c r="CY162" s="1">
        <f t="shared" si="271"/>
        <v>0</v>
      </c>
      <c r="CZ162" s="1">
        <f t="shared" si="272"/>
        <v>0</v>
      </c>
      <c r="DB162" s="1">
        <f t="shared" si="273"/>
        <v>0</v>
      </c>
      <c r="DC162" s="1">
        <f t="shared" si="274"/>
        <v>0</v>
      </c>
      <c r="DE162" s="1">
        <f t="shared" si="275"/>
        <v>0</v>
      </c>
      <c r="DF162" s="1">
        <f t="shared" si="276"/>
        <v>0</v>
      </c>
      <c r="DG162" s="1">
        <f t="shared" si="277"/>
        <v>0</v>
      </c>
      <c r="DH162" s="1">
        <f t="shared" si="278"/>
        <v>0</v>
      </c>
      <c r="DI162" s="1">
        <f t="shared" si="279"/>
        <v>0</v>
      </c>
      <c r="DJ162" s="1">
        <f t="shared" si="280"/>
        <v>0</v>
      </c>
      <c r="DK162" s="1">
        <f t="shared" si="281"/>
        <v>0</v>
      </c>
      <c r="DL162" s="1">
        <f t="shared" si="282"/>
        <v>0</v>
      </c>
      <c r="DM162" s="1">
        <f t="shared" si="283"/>
        <v>0</v>
      </c>
      <c r="DN162" s="1">
        <f t="shared" si="284"/>
        <v>0</v>
      </c>
      <c r="DO162" s="1">
        <f t="shared" si="285"/>
        <v>0</v>
      </c>
      <c r="DP162" s="1">
        <f t="shared" si="286"/>
        <v>0</v>
      </c>
      <c r="DQ162" s="1">
        <f t="shared" si="287"/>
        <v>0</v>
      </c>
      <c r="DR162" s="1">
        <f t="shared" si="288"/>
        <v>0</v>
      </c>
      <c r="DS162" s="1">
        <f t="shared" si="289"/>
        <v>0</v>
      </c>
    </row>
    <row r="163" spans="1:123" s="1" customFormat="1" ht="65.25" customHeight="1" x14ac:dyDescent="0.2">
      <c r="A163" s="1584"/>
      <c r="B163" s="190"/>
      <c r="D163" s="1260" t="s">
        <v>487</v>
      </c>
      <c r="E163" s="679"/>
      <c r="F163" s="736" t="s">
        <v>880</v>
      </c>
      <c r="G163" s="680" t="s">
        <v>466</v>
      </c>
      <c r="H163" s="681" t="s">
        <v>185</v>
      </c>
      <c r="I163" s="1281" t="s">
        <v>520</v>
      </c>
      <c r="J163" s="1292">
        <v>1</v>
      </c>
      <c r="K163" s="1292">
        <v>0</v>
      </c>
      <c r="L163" s="681" t="s">
        <v>876</v>
      </c>
      <c r="M163" s="692">
        <v>194.88630000000003</v>
      </c>
      <c r="N163" s="946"/>
      <c r="O163" s="946"/>
      <c r="P163" s="946"/>
      <c r="Q163" s="946"/>
      <c r="R163" s="946"/>
      <c r="S163" s="946"/>
      <c r="T163" s="946"/>
      <c r="U163" s="946"/>
      <c r="V163" s="979"/>
      <c r="W163" s="977"/>
      <c r="X163" s="977"/>
      <c r="Y163" s="977"/>
      <c r="Z163" s="977"/>
      <c r="AA163" s="976"/>
      <c r="AB163" s="1217"/>
      <c r="AC163" s="950"/>
      <c r="AD163" s="1010"/>
      <c r="AE163" s="1208"/>
      <c r="AF163" s="683">
        <f t="shared" si="243"/>
        <v>0</v>
      </c>
      <c r="AG163" s="683" t="str">
        <f t="shared" si="290"/>
        <v>No</v>
      </c>
      <c r="AH163" s="696" t="str">
        <f t="shared" si="244"/>
        <v>No</v>
      </c>
      <c r="AI163" s="678" t="str">
        <f t="shared" si="291"/>
        <v>Yes</v>
      </c>
      <c r="AK163" s="291">
        <f t="shared" si="245"/>
        <v>1.5</v>
      </c>
      <c r="AL163" s="292">
        <f t="shared" si="246"/>
        <v>0</v>
      </c>
      <c r="AM163" s="36"/>
      <c r="AN163" s="36"/>
      <c r="AO163" s="471">
        <v>3.65</v>
      </c>
      <c r="AP163" s="445">
        <f t="shared" si="247"/>
        <v>0</v>
      </c>
      <c r="AQ163" s="498"/>
      <c r="AR163" s="215">
        <f t="shared" si="292"/>
        <v>0</v>
      </c>
      <c r="AS163" s="215">
        <f t="shared" si="293"/>
        <v>0</v>
      </c>
      <c r="AT163" s="215">
        <f t="shared" si="294"/>
        <v>0</v>
      </c>
      <c r="AU163" s="215">
        <f t="shared" si="295"/>
        <v>0</v>
      </c>
      <c r="AV163" s="215">
        <f t="shared" si="296"/>
        <v>0</v>
      </c>
      <c r="AW163" s="215">
        <f t="shared" si="297"/>
        <v>0</v>
      </c>
      <c r="AX163" s="215">
        <f t="shared" si="305"/>
        <v>0</v>
      </c>
      <c r="AY163" s="215">
        <f t="shared" si="298"/>
        <v>0</v>
      </c>
      <c r="AZ163" s="215">
        <f t="shared" si="299"/>
        <v>0</v>
      </c>
      <c r="BA163" s="215">
        <f t="shared" si="300"/>
        <v>0</v>
      </c>
      <c r="BB163" s="215">
        <f t="shared" si="301"/>
        <v>0</v>
      </c>
      <c r="BC163" s="215">
        <f t="shared" si="302"/>
        <v>0</v>
      </c>
      <c r="BD163" s="215">
        <f t="shared" si="303"/>
        <v>0</v>
      </c>
      <c r="BE163" s="215">
        <f t="shared" si="304"/>
        <v>0</v>
      </c>
      <c r="BF163" s="215">
        <f t="shared" si="224"/>
        <v>0</v>
      </c>
      <c r="BG163" s="215">
        <f t="shared" si="225"/>
        <v>0</v>
      </c>
      <c r="BH163" s="215">
        <f t="shared" si="226"/>
        <v>0</v>
      </c>
      <c r="BI163" s="215">
        <f t="shared" si="227"/>
        <v>0</v>
      </c>
      <c r="BJ163" s="448">
        <v>1.5</v>
      </c>
      <c r="BK163" s="1224">
        <f t="shared" si="248"/>
        <v>0</v>
      </c>
      <c r="BL163" s="897">
        <v>7</v>
      </c>
      <c r="BM163" s="480">
        <f t="shared" si="249"/>
        <v>0</v>
      </c>
      <c r="BN163" s="897"/>
      <c r="BO163" s="480">
        <f t="shared" si="250"/>
        <v>0</v>
      </c>
      <c r="BP163" s="897"/>
      <c r="BQ163" s="480">
        <f t="shared" si="251"/>
        <v>0</v>
      </c>
      <c r="BR163" s="897"/>
      <c r="BS163" s="480">
        <f t="shared" si="252"/>
        <v>0</v>
      </c>
      <c r="BT163" s="897"/>
      <c r="BU163" s="480">
        <f t="shared" si="253"/>
        <v>0</v>
      </c>
      <c r="BV163" s="908"/>
      <c r="BW163" s="480">
        <f t="shared" si="254"/>
        <v>0</v>
      </c>
      <c r="BX163" s="906"/>
      <c r="BY163" s="480">
        <f t="shared" si="255"/>
        <v>0</v>
      </c>
      <c r="BZ163" s="906"/>
      <c r="CA163" s="480">
        <f t="shared" si="256"/>
        <v>0</v>
      </c>
      <c r="CB163" s="906"/>
      <c r="CC163" s="480">
        <f t="shared" si="257"/>
        <v>0</v>
      </c>
      <c r="CD163" s="906"/>
      <c r="CE163" s="480">
        <f t="shared" si="258"/>
        <v>0</v>
      </c>
      <c r="CF163" s="906"/>
      <c r="CG163" s="480">
        <f t="shared" si="259"/>
        <v>0</v>
      </c>
      <c r="CH163" s="906"/>
      <c r="CI163" s="480">
        <f t="shared" si="260"/>
        <v>0</v>
      </c>
      <c r="CJ163" s="906"/>
      <c r="CK163" s="480">
        <f t="shared" si="261"/>
        <v>0</v>
      </c>
      <c r="CL163" s="906"/>
      <c r="CM163" s="480">
        <f t="shared" si="262"/>
        <v>0</v>
      </c>
      <c r="CN163" s="906"/>
      <c r="CO163" s="480">
        <f t="shared" si="263"/>
        <v>0</v>
      </c>
      <c r="CP163" s="907"/>
      <c r="CQ163" s="480">
        <f t="shared" si="264"/>
        <v>0</v>
      </c>
      <c r="CR163" s="215"/>
      <c r="CS163" s="1">
        <f t="shared" si="265"/>
        <v>0</v>
      </c>
      <c r="CT163" s="1">
        <f t="shared" si="266"/>
        <v>0</v>
      </c>
      <c r="CU163" s="1">
        <f t="shared" si="267"/>
        <v>0</v>
      </c>
      <c r="CV163" s="1">
        <f t="shared" si="268"/>
        <v>0</v>
      </c>
      <c r="CW163" s="673">
        <f t="shared" si="269"/>
        <v>0</v>
      </c>
      <c r="CX163" s="1">
        <f t="shared" si="270"/>
        <v>0</v>
      </c>
      <c r="CY163" s="1">
        <f t="shared" si="271"/>
        <v>0</v>
      </c>
      <c r="CZ163" s="1">
        <f t="shared" si="272"/>
        <v>0</v>
      </c>
      <c r="DB163" s="1">
        <f t="shared" si="273"/>
        <v>0</v>
      </c>
      <c r="DC163" s="1">
        <f t="shared" si="274"/>
        <v>0</v>
      </c>
      <c r="DE163" s="1">
        <f t="shared" si="275"/>
        <v>0</v>
      </c>
      <c r="DF163" s="1">
        <f t="shared" si="276"/>
        <v>0</v>
      </c>
      <c r="DG163" s="1">
        <f t="shared" si="277"/>
        <v>0</v>
      </c>
      <c r="DH163" s="1">
        <f t="shared" si="278"/>
        <v>0</v>
      </c>
      <c r="DI163" s="1">
        <f t="shared" si="279"/>
        <v>0</v>
      </c>
      <c r="DJ163" s="1">
        <f t="shared" si="280"/>
        <v>0</v>
      </c>
      <c r="DK163" s="1">
        <f t="shared" si="281"/>
        <v>0</v>
      </c>
      <c r="DL163" s="1">
        <f t="shared" si="282"/>
        <v>0</v>
      </c>
      <c r="DM163" s="1">
        <f t="shared" si="283"/>
        <v>0</v>
      </c>
      <c r="DN163" s="1">
        <f t="shared" si="284"/>
        <v>0</v>
      </c>
      <c r="DO163" s="1">
        <f t="shared" si="285"/>
        <v>0</v>
      </c>
      <c r="DP163" s="1">
        <f t="shared" si="286"/>
        <v>0</v>
      </c>
      <c r="DQ163" s="1">
        <f t="shared" si="287"/>
        <v>0</v>
      </c>
      <c r="DR163" s="1">
        <f t="shared" si="288"/>
        <v>0</v>
      </c>
      <c r="DS163" s="1">
        <f t="shared" si="289"/>
        <v>0</v>
      </c>
    </row>
    <row r="164" spans="1:123" s="1" customFormat="1" ht="65.25" customHeight="1" x14ac:dyDescent="0.2">
      <c r="A164" s="1584"/>
      <c r="B164" s="190"/>
      <c r="D164" s="1260" t="s">
        <v>493</v>
      </c>
      <c r="E164" s="679" t="s">
        <v>71</v>
      </c>
      <c r="F164" s="736"/>
      <c r="G164" s="680" t="s">
        <v>466</v>
      </c>
      <c r="H164" s="681" t="s">
        <v>185</v>
      </c>
      <c r="I164" s="1281" t="s">
        <v>520</v>
      </c>
      <c r="J164" s="1292">
        <v>1</v>
      </c>
      <c r="K164" s="1292">
        <v>0</v>
      </c>
      <c r="L164" s="681" t="s">
        <v>876</v>
      </c>
      <c r="M164" s="692">
        <v>275.1336</v>
      </c>
      <c r="N164" s="946"/>
      <c r="O164" s="946"/>
      <c r="P164" s="946"/>
      <c r="Q164" s="946"/>
      <c r="R164" s="946"/>
      <c r="S164" s="946"/>
      <c r="T164" s="946"/>
      <c r="U164" s="946"/>
      <c r="V164" s="979"/>
      <c r="W164" s="977"/>
      <c r="X164" s="977"/>
      <c r="Y164" s="977"/>
      <c r="Z164" s="977"/>
      <c r="AA164" s="976"/>
      <c r="AB164" s="1217"/>
      <c r="AC164" s="950"/>
      <c r="AD164" s="1201"/>
      <c r="AE164" s="1211"/>
      <c r="AF164" s="683">
        <f t="shared" si="243"/>
        <v>0</v>
      </c>
      <c r="AG164" s="683" t="str">
        <f t="shared" si="290"/>
        <v>No</v>
      </c>
      <c r="AH164" s="696" t="str">
        <f t="shared" si="244"/>
        <v>No</v>
      </c>
      <c r="AI164" s="678" t="str">
        <f t="shared" si="291"/>
        <v>No</v>
      </c>
      <c r="AK164" s="291">
        <f t="shared" si="245"/>
        <v>1.5</v>
      </c>
      <c r="AL164" s="292">
        <f t="shared" si="246"/>
        <v>0</v>
      </c>
      <c r="AM164" s="36"/>
      <c r="AN164" s="36"/>
      <c r="AO164" s="471">
        <v>3.65</v>
      </c>
      <c r="AP164" s="445">
        <f t="shared" si="247"/>
        <v>0</v>
      </c>
      <c r="AQ164" s="498"/>
      <c r="AR164" s="215">
        <f t="shared" si="292"/>
        <v>0</v>
      </c>
      <c r="AS164" s="215">
        <f t="shared" si="293"/>
        <v>0</v>
      </c>
      <c r="AT164" s="215">
        <f t="shared" si="294"/>
        <v>0</v>
      </c>
      <c r="AU164" s="215">
        <f t="shared" si="295"/>
        <v>0</v>
      </c>
      <c r="AV164" s="215">
        <f t="shared" si="296"/>
        <v>0</v>
      </c>
      <c r="AW164" s="215">
        <f t="shared" si="297"/>
        <v>0</v>
      </c>
      <c r="AX164" s="215">
        <f t="shared" si="305"/>
        <v>0</v>
      </c>
      <c r="AY164" s="215">
        <f t="shared" si="298"/>
        <v>0</v>
      </c>
      <c r="AZ164" s="215">
        <f t="shared" si="299"/>
        <v>0</v>
      </c>
      <c r="BA164" s="215">
        <f t="shared" si="300"/>
        <v>0</v>
      </c>
      <c r="BB164" s="215">
        <f t="shared" si="301"/>
        <v>0</v>
      </c>
      <c r="BC164" s="215">
        <f t="shared" si="302"/>
        <v>0</v>
      </c>
      <c r="BD164" s="215">
        <f t="shared" si="303"/>
        <v>0</v>
      </c>
      <c r="BE164" s="215">
        <f t="shared" si="304"/>
        <v>0</v>
      </c>
      <c r="BF164" s="215">
        <f t="shared" si="224"/>
        <v>0</v>
      </c>
      <c r="BG164" s="215">
        <f t="shared" si="225"/>
        <v>0</v>
      </c>
      <c r="BH164" s="215">
        <f t="shared" si="226"/>
        <v>0</v>
      </c>
      <c r="BI164" s="215">
        <f t="shared" si="227"/>
        <v>0</v>
      </c>
      <c r="BJ164" s="448">
        <v>1.5</v>
      </c>
      <c r="BK164" s="1224">
        <f t="shared" si="248"/>
        <v>0</v>
      </c>
      <c r="BL164" s="897">
        <v>7</v>
      </c>
      <c r="BM164" s="480">
        <f t="shared" si="249"/>
        <v>0</v>
      </c>
      <c r="BN164" s="897"/>
      <c r="BO164" s="480">
        <f t="shared" si="250"/>
        <v>0</v>
      </c>
      <c r="BP164" s="897"/>
      <c r="BQ164" s="480">
        <f t="shared" si="251"/>
        <v>0</v>
      </c>
      <c r="BR164" s="897"/>
      <c r="BS164" s="480">
        <f t="shared" si="252"/>
        <v>0</v>
      </c>
      <c r="BT164" s="897"/>
      <c r="BU164" s="480">
        <f t="shared" si="253"/>
        <v>0</v>
      </c>
      <c r="BV164" s="908"/>
      <c r="BW164" s="480">
        <f t="shared" si="254"/>
        <v>0</v>
      </c>
      <c r="BX164" s="906"/>
      <c r="BY164" s="480">
        <f t="shared" si="255"/>
        <v>0</v>
      </c>
      <c r="BZ164" s="906"/>
      <c r="CA164" s="480">
        <f t="shared" si="256"/>
        <v>0</v>
      </c>
      <c r="CB164" s="906"/>
      <c r="CC164" s="480">
        <f t="shared" si="257"/>
        <v>0</v>
      </c>
      <c r="CD164" s="906"/>
      <c r="CE164" s="480">
        <f t="shared" si="258"/>
        <v>0</v>
      </c>
      <c r="CF164" s="906"/>
      <c r="CG164" s="480">
        <f t="shared" si="259"/>
        <v>0</v>
      </c>
      <c r="CH164" s="906"/>
      <c r="CI164" s="480">
        <f t="shared" si="260"/>
        <v>0</v>
      </c>
      <c r="CJ164" s="906"/>
      <c r="CK164" s="480">
        <f t="shared" si="261"/>
        <v>0</v>
      </c>
      <c r="CL164" s="906"/>
      <c r="CM164" s="480">
        <f t="shared" si="262"/>
        <v>0</v>
      </c>
      <c r="CN164" s="906"/>
      <c r="CO164" s="480">
        <f t="shared" si="263"/>
        <v>0</v>
      </c>
      <c r="CP164" s="907"/>
      <c r="CQ164" s="480">
        <f t="shared" si="264"/>
        <v>0</v>
      </c>
      <c r="CR164" s="215"/>
      <c r="CS164" s="1">
        <f t="shared" si="265"/>
        <v>0</v>
      </c>
      <c r="CT164" s="1">
        <f t="shared" si="266"/>
        <v>0</v>
      </c>
      <c r="CU164" s="1">
        <f t="shared" si="267"/>
        <v>0</v>
      </c>
      <c r="CV164" s="1">
        <f t="shared" si="268"/>
        <v>0</v>
      </c>
      <c r="CW164" s="673">
        <f t="shared" si="269"/>
        <v>0</v>
      </c>
      <c r="CX164" s="1">
        <f t="shared" si="270"/>
        <v>0</v>
      </c>
      <c r="CY164" s="1">
        <f t="shared" si="271"/>
        <v>0</v>
      </c>
      <c r="CZ164" s="1">
        <f t="shared" si="272"/>
        <v>0</v>
      </c>
      <c r="DB164" s="1">
        <f t="shared" si="273"/>
        <v>0</v>
      </c>
      <c r="DC164" s="1">
        <f t="shared" si="274"/>
        <v>0</v>
      </c>
      <c r="DE164" s="1">
        <f t="shared" si="275"/>
        <v>0</v>
      </c>
      <c r="DF164" s="1">
        <f t="shared" si="276"/>
        <v>0</v>
      </c>
      <c r="DG164" s="1">
        <f t="shared" si="277"/>
        <v>0</v>
      </c>
      <c r="DH164" s="1">
        <f t="shared" si="278"/>
        <v>0</v>
      </c>
      <c r="DI164" s="1">
        <f t="shared" si="279"/>
        <v>0</v>
      </c>
      <c r="DJ164" s="1">
        <f t="shared" si="280"/>
        <v>0</v>
      </c>
      <c r="DK164" s="1">
        <f t="shared" si="281"/>
        <v>0</v>
      </c>
      <c r="DL164" s="1">
        <f t="shared" si="282"/>
        <v>0</v>
      </c>
      <c r="DM164" s="1">
        <f t="shared" si="283"/>
        <v>0</v>
      </c>
      <c r="DN164" s="1">
        <f t="shared" si="284"/>
        <v>0</v>
      </c>
      <c r="DO164" s="1">
        <f t="shared" si="285"/>
        <v>0</v>
      </c>
      <c r="DP164" s="1">
        <f t="shared" si="286"/>
        <v>0</v>
      </c>
      <c r="DQ164" s="1">
        <f t="shared" si="287"/>
        <v>0</v>
      </c>
      <c r="DR164" s="1">
        <f t="shared" si="288"/>
        <v>0</v>
      </c>
      <c r="DS164" s="1">
        <f t="shared" si="289"/>
        <v>0</v>
      </c>
    </row>
    <row r="165" spans="1:123" s="1" customFormat="1" ht="65.25" customHeight="1" x14ac:dyDescent="0.2">
      <c r="A165" s="1584"/>
      <c r="B165" s="190"/>
      <c r="D165" s="1164" t="s">
        <v>371</v>
      </c>
      <c r="E165" s="514"/>
      <c r="F165" s="739"/>
      <c r="G165" s="123" t="s">
        <v>36</v>
      </c>
      <c r="H165" s="36" t="s">
        <v>185</v>
      </c>
      <c r="I165" s="1288" t="s">
        <v>563</v>
      </c>
      <c r="J165" s="1293">
        <v>2</v>
      </c>
      <c r="K165" s="1293">
        <v>0</v>
      </c>
      <c r="L165" s="36" t="s">
        <v>876</v>
      </c>
      <c r="M165" s="640">
        <v>412.70040000000006</v>
      </c>
      <c r="N165" s="947"/>
      <c r="O165" s="947"/>
      <c r="P165" s="947"/>
      <c r="Q165" s="947"/>
      <c r="R165" s="947"/>
      <c r="S165" s="947"/>
      <c r="T165" s="947"/>
      <c r="U165" s="947"/>
      <c r="V165" s="974"/>
      <c r="W165" s="948"/>
      <c r="X165" s="948"/>
      <c r="Y165" s="948"/>
      <c r="Z165" s="948"/>
      <c r="AA165" s="973"/>
      <c r="AB165" s="1216"/>
      <c r="AC165" s="951"/>
      <c r="AD165" s="1011"/>
      <c r="AE165" s="1209"/>
      <c r="AF165" s="125">
        <f t="shared" si="243"/>
        <v>0</v>
      </c>
      <c r="AG165" s="125" t="str">
        <f t="shared" si="290"/>
        <v>No</v>
      </c>
      <c r="AH165" s="191" t="str">
        <f t="shared" si="244"/>
        <v>No</v>
      </c>
      <c r="AI165" s="126" t="str">
        <f t="shared" si="291"/>
        <v>No</v>
      </c>
      <c r="AK165" s="291">
        <f t="shared" si="245"/>
        <v>2.5</v>
      </c>
      <c r="AL165" s="292">
        <f t="shared" si="246"/>
        <v>0</v>
      </c>
      <c r="AM165" s="36"/>
      <c r="AN165" s="36"/>
      <c r="AO165" s="471">
        <v>5.65</v>
      </c>
      <c r="AP165" s="445">
        <f t="shared" si="247"/>
        <v>0</v>
      </c>
      <c r="AQ165" s="498"/>
      <c r="AR165" s="215">
        <f t="shared" si="292"/>
        <v>0</v>
      </c>
      <c r="AS165" s="215">
        <f t="shared" si="293"/>
        <v>0</v>
      </c>
      <c r="AT165" s="215">
        <f t="shared" si="294"/>
        <v>0</v>
      </c>
      <c r="AU165" s="215">
        <f t="shared" si="295"/>
        <v>0</v>
      </c>
      <c r="AV165" s="215">
        <f t="shared" si="296"/>
        <v>0</v>
      </c>
      <c r="AW165" s="215">
        <f t="shared" si="297"/>
        <v>0</v>
      </c>
      <c r="AX165" s="215">
        <f t="shared" si="305"/>
        <v>0</v>
      </c>
      <c r="AY165" s="215">
        <f t="shared" si="298"/>
        <v>0</v>
      </c>
      <c r="AZ165" s="215">
        <f t="shared" si="299"/>
        <v>0</v>
      </c>
      <c r="BA165" s="215">
        <f t="shared" si="300"/>
        <v>0</v>
      </c>
      <c r="BB165" s="215">
        <f t="shared" si="301"/>
        <v>0</v>
      </c>
      <c r="BC165" s="215">
        <f t="shared" si="302"/>
        <v>0</v>
      </c>
      <c r="BD165" s="215">
        <f t="shared" si="303"/>
        <v>0</v>
      </c>
      <c r="BE165" s="215">
        <f t="shared" si="304"/>
        <v>0</v>
      </c>
      <c r="BF165" s="215">
        <f t="shared" si="224"/>
        <v>0</v>
      </c>
      <c r="BG165" s="215">
        <f t="shared" si="225"/>
        <v>0</v>
      </c>
      <c r="BH165" s="215">
        <f t="shared" si="226"/>
        <v>0</v>
      </c>
      <c r="BI165" s="215">
        <f t="shared" si="227"/>
        <v>0</v>
      </c>
      <c r="BJ165" s="448">
        <v>2.5</v>
      </c>
      <c r="BK165" s="1224">
        <f t="shared" si="248"/>
        <v>0</v>
      </c>
      <c r="BL165" s="897">
        <v>16</v>
      </c>
      <c r="BM165" s="480">
        <f t="shared" si="249"/>
        <v>0</v>
      </c>
      <c r="BN165" s="897"/>
      <c r="BO165" s="480">
        <f t="shared" si="250"/>
        <v>0</v>
      </c>
      <c r="BP165" s="897"/>
      <c r="BQ165" s="480">
        <f t="shared" si="251"/>
        <v>0</v>
      </c>
      <c r="BR165" s="897"/>
      <c r="BS165" s="480">
        <f t="shared" si="252"/>
        <v>0</v>
      </c>
      <c r="BT165" s="897"/>
      <c r="BU165" s="480">
        <f t="shared" si="253"/>
        <v>0</v>
      </c>
      <c r="BV165" s="908"/>
      <c r="BW165" s="480">
        <f t="shared" si="254"/>
        <v>0</v>
      </c>
      <c r="BX165" s="906"/>
      <c r="BY165" s="480">
        <f t="shared" si="255"/>
        <v>0</v>
      </c>
      <c r="BZ165" s="906"/>
      <c r="CA165" s="480">
        <f t="shared" si="256"/>
        <v>0</v>
      </c>
      <c r="CB165" s="906"/>
      <c r="CC165" s="480">
        <f t="shared" si="257"/>
        <v>0</v>
      </c>
      <c r="CD165" s="906"/>
      <c r="CE165" s="480">
        <f t="shared" si="258"/>
        <v>0</v>
      </c>
      <c r="CF165" s="906"/>
      <c r="CG165" s="480">
        <f t="shared" si="259"/>
        <v>0</v>
      </c>
      <c r="CH165" s="906"/>
      <c r="CI165" s="480">
        <f t="shared" si="260"/>
        <v>0</v>
      </c>
      <c r="CJ165" s="906"/>
      <c r="CK165" s="480">
        <f t="shared" si="261"/>
        <v>0</v>
      </c>
      <c r="CL165" s="906"/>
      <c r="CM165" s="480">
        <f t="shared" si="262"/>
        <v>0</v>
      </c>
      <c r="CN165" s="906"/>
      <c r="CO165" s="480">
        <f t="shared" si="263"/>
        <v>0</v>
      </c>
      <c r="CP165" s="907"/>
      <c r="CQ165" s="480">
        <f t="shared" si="264"/>
        <v>0</v>
      </c>
      <c r="CR165" s="215"/>
      <c r="CS165" s="1">
        <f t="shared" si="265"/>
        <v>0</v>
      </c>
      <c r="CT165" s="1">
        <f t="shared" si="266"/>
        <v>0</v>
      </c>
      <c r="CU165" s="1">
        <f t="shared" si="267"/>
        <v>0</v>
      </c>
      <c r="CV165" s="1">
        <f t="shared" si="268"/>
        <v>0</v>
      </c>
      <c r="CW165" s="673">
        <f t="shared" si="269"/>
        <v>0</v>
      </c>
      <c r="CX165" s="1">
        <f t="shared" si="270"/>
        <v>0</v>
      </c>
      <c r="CY165" s="1">
        <f t="shared" si="271"/>
        <v>0</v>
      </c>
      <c r="CZ165" s="1">
        <f t="shared" si="272"/>
        <v>0</v>
      </c>
      <c r="DB165" s="1">
        <f t="shared" si="273"/>
        <v>0</v>
      </c>
      <c r="DC165" s="1">
        <f t="shared" si="274"/>
        <v>0</v>
      </c>
      <c r="DE165" s="1">
        <f t="shared" si="275"/>
        <v>0</v>
      </c>
      <c r="DF165" s="1">
        <f t="shared" si="276"/>
        <v>0</v>
      </c>
      <c r="DG165" s="1">
        <f t="shared" si="277"/>
        <v>0</v>
      </c>
      <c r="DH165" s="1">
        <f t="shared" si="278"/>
        <v>0</v>
      </c>
      <c r="DI165" s="1">
        <f t="shared" si="279"/>
        <v>0</v>
      </c>
      <c r="DJ165" s="1">
        <f t="shared" si="280"/>
        <v>0</v>
      </c>
      <c r="DK165" s="1">
        <f t="shared" si="281"/>
        <v>0</v>
      </c>
      <c r="DL165" s="1">
        <f t="shared" si="282"/>
        <v>0</v>
      </c>
      <c r="DM165" s="1">
        <f t="shared" si="283"/>
        <v>0</v>
      </c>
      <c r="DN165" s="1">
        <f t="shared" si="284"/>
        <v>0</v>
      </c>
      <c r="DO165" s="1">
        <f t="shared" si="285"/>
        <v>0</v>
      </c>
      <c r="DP165" s="1">
        <f t="shared" si="286"/>
        <v>0</v>
      </c>
      <c r="DQ165" s="1">
        <f t="shared" si="287"/>
        <v>0</v>
      </c>
      <c r="DR165" s="1">
        <f t="shared" si="288"/>
        <v>0</v>
      </c>
      <c r="DS165" s="1">
        <f t="shared" si="289"/>
        <v>0</v>
      </c>
    </row>
    <row r="166" spans="1:123" s="1" customFormat="1" ht="65.25" customHeight="1" x14ac:dyDescent="0.2">
      <c r="A166" s="1584"/>
      <c r="B166" s="190"/>
      <c r="D166" s="1164" t="s">
        <v>372</v>
      </c>
      <c r="E166" s="514" t="s">
        <v>71</v>
      </c>
      <c r="F166" s="739"/>
      <c r="G166" s="123" t="s">
        <v>36</v>
      </c>
      <c r="H166" s="36" t="s">
        <v>185</v>
      </c>
      <c r="I166" s="1288" t="s">
        <v>563</v>
      </c>
      <c r="J166" s="1293">
        <v>2</v>
      </c>
      <c r="K166" s="1293">
        <v>0</v>
      </c>
      <c r="L166" s="36" t="s">
        <v>876</v>
      </c>
      <c r="M166" s="640">
        <v>504.41160000000008</v>
      </c>
      <c r="N166" s="947"/>
      <c r="O166" s="947"/>
      <c r="P166" s="947"/>
      <c r="Q166" s="947"/>
      <c r="R166" s="947"/>
      <c r="S166" s="947"/>
      <c r="T166" s="947"/>
      <c r="U166" s="947"/>
      <c r="V166" s="974"/>
      <c r="W166" s="948"/>
      <c r="X166" s="948"/>
      <c r="Y166" s="948"/>
      <c r="Z166" s="948"/>
      <c r="AA166" s="973"/>
      <c r="AB166" s="1216"/>
      <c r="AC166" s="951"/>
      <c r="AD166" s="165"/>
      <c r="AE166" s="992"/>
      <c r="AF166" s="125">
        <f t="shared" si="243"/>
        <v>0</v>
      </c>
      <c r="AG166" s="125" t="str">
        <f t="shared" si="290"/>
        <v>No</v>
      </c>
      <c r="AH166" s="191" t="str">
        <f t="shared" si="244"/>
        <v>No</v>
      </c>
      <c r="AI166" s="126" t="str">
        <f t="shared" si="291"/>
        <v>No</v>
      </c>
      <c r="AK166" s="291">
        <f t="shared" si="245"/>
        <v>2.5</v>
      </c>
      <c r="AL166" s="292">
        <f t="shared" si="246"/>
        <v>0</v>
      </c>
      <c r="AM166" s="36"/>
      <c r="AN166" s="36"/>
      <c r="AO166" s="471">
        <v>5.65</v>
      </c>
      <c r="AP166" s="445">
        <f t="shared" si="247"/>
        <v>0</v>
      </c>
      <c r="AQ166" s="498"/>
      <c r="AR166" s="215">
        <f t="shared" si="292"/>
        <v>0</v>
      </c>
      <c r="AS166" s="215">
        <f t="shared" si="293"/>
        <v>0</v>
      </c>
      <c r="AT166" s="215">
        <f t="shared" si="294"/>
        <v>0</v>
      </c>
      <c r="AU166" s="215">
        <f t="shared" si="295"/>
        <v>0</v>
      </c>
      <c r="AV166" s="215">
        <f t="shared" si="296"/>
        <v>0</v>
      </c>
      <c r="AW166" s="215">
        <f t="shared" si="297"/>
        <v>0</v>
      </c>
      <c r="AX166" s="215">
        <f t="shared" si="305"/>
        <v>0</v>
      </c>
      <c r="AY166" s="215">
        <f t="shared" si="298"/>
        <v>0</v>
      </c>
      <c r="AZ166" s="215">
        <f t="shared" si="299"/>
        <v>0</v>
      </c>
      <c r="BA166" s="215">
        <f t="shared" si="300"/>
        <v>0</v>
      </c>
      <c r="BB166" s="215">
        <f t="shared" si="301"/>
        <v>0</v>
      </c>
      <c r="BC166" s="215">
        <f t="shared" si="302"/>
        <v>0</v>
      </c>
      <c r="BD166" s="215">
        <f t="shared" si="303"/>
        <v>0</v>
      </c>
      <c r="BE166" s="215">
        <f t="shared" si="304"/>
        <v>0</v>
      </c>
      <c r="BF166" s="215">
        <f t="shared" si="224"/>
        <v>0</v>
      </c>
      <c r="BG166" s="215">
        <f t="shared" si="225"/>
        <v>0</v>
      </c>
      <c r="BH166" s="215">
        <f t="shared" si="226"/>
        <v>0</v>
      </c>
      <c r="BI166" s="215">
        <f t="shared" si="227"/>
        <v>0</v>
      </c>
      <c r="BJ166" s="448">
        <v>2.5</v>
      </c>
      <c r="BK166" s="1224">
        <f t="shared" si="248"/>
        <v>0</v>
      </c>
      <c r="BL166" s="897">
        <v>16</v>
      </c>
      <c r="BM166" s="480">
        <f t="shared" si="249"/>
        <v>0</v>
      </c>
      <c r="BN166" s="897"/>
      <c r="BO166" s="480">
        <f t="shared" si="250"/>
        <v>0</v>
      </c>
      <c r="BP166" s="897"/>
      <c r="BQ166" s="480">
        <f t="shared" si="251"/>
        <v>0</v>
      </c>
      <c r="BR166" s="897"/>
      <c r="BS166" s="480">
        <f t="shared" si="252"/>
        <v>0</v>
      </c>
      <c r="BT166" s="897"/>
      <c r="BU166" s="480">
        <f t="shared" si="253"/>
        <v>0</v>
      </c>
      <c r="BV166" s="908"/>
      <c r="BW166" s="480">
        <f t="shared" si="254"/>
        <v>0</v>
      </c>
      <c r="BX166" s="906"/>
      <c r="BY166" s="480">
        <f t="shared" si="255"/>
        <v>0</v>
      </c>
      <c r="BZ166" s="906"/>
      <c r="CA166" s="480">
        <f t="shared" si="256"/>
        <v>0</v>
      </c>
      <c r="CB166" s="906"/>
      <c r="CC166" s="480">
        <f t="shared" si="257"/>
        <v>0</v>
      </c>
      <c r="CD166" s="906"/>
      <c r="CE166" s="480">
        <f t="shared" si="258"/>
        <v>0</v>
      </c>
      <c r="CF166" s="906"/>
      <c r="CG166" s="480">
        <f t="shared" si="259"/>
        <v>0</v>
      </c>
      <c r="CH166" s="906"/>
      <c r="CI166" s="480">
        <f t="shared" si="260"/>
        <v>0</v>
      </c>
      <c r="CJ166" s="906"/>
      <c r="CK166" s="480">
        <f t="shared" si="261"/>
        <v>0</v>
      </c>
      <c r="CL166" s="906"/>
      <c r="CM166" s="480">
        <f t="shared" si="262"/>
        <v>0</v>
      </c>
      <c r="CN166" s="906"/>
      <c r="CO166" s="480">
        <f t="shared" si="263"/>
        <v>0</v>
      </c>
      <c r="CP166" s="907"/>
      <c r="CQ166" s="480">
        <f t="shared" si="264"/>
        <v>0</v>
      </c>
      <c r="CR166" s="215"/>
      <c r="CS166" s="1">
        <f t="shared" si="265"/>
        <v>0</v>
      </c>
      <c r="CT166" s="1">
        <f t="shared" si="266"/>
        <v>0</v>
      </c>
      <c r="CU166" s="1">
        <f t="shared" si="267"/>
        <v>0</v>
      </c>
      <c r="CV166" s="1">
        <f t="shared" si="268"/>
        <v>0</v>
      </c>
      <c r="CW166" s="673">
        <f t="shared" si="269"/>
        <v>0</v>
      </c>
      <c r="CX166" s="1">
        <f t="shared" si="270"/>
        <v>0</v>
      </c>
      <c r="CY166" s="1">
        <f t="shared" si="271"/>
        <v>0</v>
      </c>
      <c r="CZ166" s="1">
        <f t="shared" si="272"/>
        <v>0</v>
      </c>
      <c r="DB166" s="1">
        <f t="shared" si="273"/>
        <v>0</v>
      </c>
      <c r="DC166" s="1">
        <f t="shared" si="274"/>
        <v>0</v>
      </c>
      <c r="DE166" s="1">
        <f t="shared" si="275"/>
        <v>0</v>
      </c>
      <c r="DF166" s="1">
        <f t="shared" si="276"/>
        <v>0</v>
      </c>
      <c r="DG166" s="1">
        <f t="shared" si="277"/>
        <v>0</v>
      </c>
      <c r="DH166" s="1">
        <f t="shared" si="278"/>
        <v>0</v>
      </c>
      <c r="DI166" s="1">
        <f t="shared" si="279"/>
        <v>0</v>
      </c>
      <c r="DJ166" s="1">
        <f t="shared" si="280"/>
        <v>0</v>
      </c>
      <c r="DK166" s="1">
        <f t="shared" si="281"/>
        <v>0</v>
      </c>
      <c r="DL166" s="1">
        <f t="shared" si="282"/>
        <v>0</v>
      </c>
      <c r="DM166" s="1">
        <f t="shared" si="283"/>
        <v>0</v>
      </c>
      <c r="DN166" s="1">
        <f t="shared" si="284"/>
        <v>0</v>
      </c>
      <c r="DO166" s="1">
        <f t="shared" si="285"/>
        <v>0</v>
      </c>
      <c r="DP166" s="1">
        <f t="shared" si="286"/>
        <v>0</v>
      </c>
      <c r="DQ166" s="1">
        <f t="shared" si="287"/>
        <v>0</v>
      </c>
      <c r="DR166" s="1">
        <f t="shared" si="288"/>
        <v>0</v>
      </c>
      <c r="DS166" s="1">
        <f t="shared" si="289"/>
        <v>0</v>
      </c>
    </row>
    <row r="167" spans="1:123" s="1" customFormat="1" ht="65.25" customHeight="1" x14ac:dyDescent="0.2">
      <c r="A167" s="1584"/>
      <c r="B167" s="190"/>
      <c r="D167" s="1260" t="s">
        <v>373</v>
      </c>
      <c r="E167" s="679"/>
      <c r="F167" s="736"/>
      <c r="G167" s="680" t="s">
        <v>36</v>
      </c>
      <c r="H167" s="681" t="s">
        <v>184</v>
      </c>
      <c r="I167" s="1289" t="s">
        <v>564</v>
      </c>
      <c r="J167" s="1292">
        <v>2</v>
      </c>
      <c r="K167" s="1292">
        <v>0</v>
      </c>
      <c r="L167" s="681" t="s">
        <v>876</v>
      </c>
      <c r="M167" s="692">
        <v>263.66970000000003</v>
      </c>
      <c r="N167" s="946"/>
      <c r="O167" s="946"/>
      <c r="P167" s="946"/>
      <c r="Q167" s="946"/>
      <c r="R167" s="946"/>
      <c r="S167" s="946"/>
      <c r="T167" s="946"/>
      <c r="U167" s="946"/>
      <c r="V167" s="979"/>
      <c r="W167" s="977"/>
      <c r="X167" s="977"/>
      <c r="Y167" s="977"/>
      <c r="Z167" s="977"/>
      <c r="AA167" s="976"/>
      <c r="AB167" s="1217"/>
      <c r="AC167" s="950"/>
      <c r="AD167" s="1010"/>
      <c r="AE167" s="1208"/>
      <c r="AF167" s="683">
        <f t="shared" si="243"/>
        <v>0</v>
      </c>
      <c r="AG167" s="683" t="str">
        <f t="shared" si="290"/>
        <v>No</v>
      </c>
      <c r="AH167" s="696" t="str">
        <f t="shared" si="244"/>
        <v>No</v>
      </c>
      <c r="AI167" s="678" t="str">
        <f t="shared" si="291"/>
        <v>No</v>
      </c>
      <c r="AK167" s="291">
        <f t="shared" si="245"/>
        <v>2</v>
      </c>
      <c r="AL167" s="292">
        <f t="shared" si="246"/>
        <v>0</v>
      </c>
      <c r="AM167" s="36"/>
      <c r="AN167" s="36"/>
      <c r="AO167" s="471">
        <v>4.0999999999999996</v>
      </c>
      <c r="AP167" s="445">
        <f t="shared" si="247"/>
        <v>0</v>
      </c>
      <c r="AQ167" s="498"/>
      <c r="AR167" s="215">
        <f t="shared" si="292"/>
        <v>0</v>
      </c>
      <c r="AS167" s="215">
        <f t="shared" si="293"/>
        <v>0</v>
      </c>
      <c r="AT167" s="215">
        <f t="shared" si="294"/>
        <v>0</v>
      </c>
      <c r="AU167" s="215">
        <f t="shared" si="295"/>
        <v>0</v>
      </c>
      <c r="AV167" s="215">
        <f t="shared" si="296"/>
        <v>0</v>
      </c>
      <c r="AW167" s="215">
        <f t="shared" si="297"/>
        <v>0</v>
      </c>
      <c r="AX167" s="215">
        <f t="shared" si="305"/>
        <v>0</v>
      </c>
      <c r="AY167" s="215">
        <f t="shared" si="298"/>
        <v>0</v>
      </c>
      <c r="AZ167" s="215">
        <f t="shared" si="299"/>
        <v>0</v>
      </c>
      <c r="BA167" s="215">
        <f t="shared" si="300"/>
        <v>0</v>
      </c>
      <c r="BB167" s="215">
        <f t="shared" si="301"/>
        <v>0</v>
      </c>
      <c r="BC167" s="215">
        <f t="shared" si="302"/>
        <v>0</v>
      </c>
      <c r="BD167" s="215">
        <f t="shared" si="303"/>
        <v>0</v>
      </c>
      <c r="BE167" s="215">
        <f t="shared" si="304"/>
        <v>0</v>
      </c>
      <c r="BF167" s="215">
        <f t="shared" si="224"/>
        <v>0</v>
      </c>
      <c r="BG167" s="215">
        <f t="shared" si="225"/>
        <v>0</v>
      </c>
      <c r="BH167" s="215">
        <f t="shared" si="226"/>
        <v>0</v>
      </c>
      <c r="BI167" s="215">
        <f t="shared" si="227"/>
        <v>0</v>
      </c>
      <c r="BJ167" s="448">
        <v>2</v>
      </c>
      <c r="BK167" s="1224">
        <f t="shared" si="248"/>
        <v>0</v>
      </c>
      <c r="BL167" s="897">
        <v>14</v>
      </c>
      <c r="BM167" s="480">
        <f t="shared" si="249"/>
        <v>0</v>
      </c>
      <c r="BN167" s="897"/>
      <c r="BO167" s="480">
        <f t="shared" si="250"/>
        <v>0</v>
      </c>
      <c r="BP167" s="897"/>
      <c r="BQ167" s="480">
        <f t="shared" si="251"/>
        <v>0</v>
      </c>
      <c r="BR167" s="897"/>
      <c r="BS167" s="480">
        <f t="shared" si="252"/>
        <v>0</v>
      </c>
      <c r="BT167" s="897"/>
      <c r="BU167" s="480">
        <f t="shared" si="253"/>
        <v>0</v>
      </c>
      <c r="BV167" s="908"/>
      <c r="BW167" s="480">
        <f t="shared" si="254"/>
        <v>0</v>
      </c>
      <c r="BX167" s="906"/>
      <c r="BY167" s="480">
        <f t="shared" si="255"/>
        <v>0</v>
      </c>
      <c r="BZ167" s="906"/>
      <c r="CA167" s="480">
        <f t="shared" si="256"/>
        <v>0</v>
      </c>
      <c r="CB167" s="906"/>
      <c r="CC167" s="480">
        <f t="shared" si="257"/>
        <v>0</v>
      </c>
      <c r="CD167" s="906"/>
      <c r="CE167" s="480">
        <f t="shared" si="258"/>
        <v>0</v>
      </c>
      <c r="CF167" s="906"/>
      <c r="CG167" s="480">
        <f t="shared" si="259"/>
        <v>0</v>
      </c>
      <c r="CH167" s="906"/>
      <c r="CI167" s="480">
        <f t="shared" si="260"/>
        <v>0</v>
      </c>
      <c r="CJ167" s="906"/>
      <c r="CK167" s="480">
        <f t="shared" si="261"/>
        <v>0</v>
      </c>
      <c r="CL167" s="906"/>
      <c r="CM167" s="480">
        <f t="shared" si="262"/>
        <v>0</v>
      </c>
      <c r="CN167" s="906"/>
      <c r="CO167" s="480">
        <f t="shared" si="263"/>
        <v>0</v>
      </c>
      <c r="CP167" s="907"/>
      <c r="CQ167" s="480">
        <f t="shared" si="264"/>
        <v>0</v>
      </c>
      <c r="CR167" s="215"/>
      <c r="CS167" s="1">
        <f t="shared" si="265"/>
        <v>0</v>
      </c>
      <c r="CT167" s="1">
        <f t="shared" si="266"/>
        <v>0</v>
      </c>
      <c r="CU167" s="1">
        <f t="shared" si="267"/>
        <v>0</v>
      </c>
      <c r="CV167" s="1">
        <f t="shared" si="268"/>
        <v>0</v>
      </c>
      <c r="CW167" s="673">
        <f t="shared" si="269"/>
        <v>0</v>
      </c>
      <c r="CX167" s="1">
        <f t="shared" si="270"/>
        <v>0</v>
      </c>
      <c r="CY167" s="1">
        <f t="shared" si="271"/>
        <v>0</v>
      </c>
      <c r="CZ167" s="1">
        <f t="shared" si="272"/>
        <v>0</v>
      </c>
      <c r="DB167" s="1">
        <f t="shared" si="273"/>
        <v>0</v>
      </c>
      <c r="DC167" s="1">
        <f t="shared" si="274"/>
        <v>0</v>
      </c>
      <c r="DE167" s="1">
        <f t="shared" si="275"/>
        <v>0</v>
      </c>
      <c r="DF167" s="1">
        <f t="shared" si="276"/>
        <v>0</v>
      </c>
      <c r="DG167" s="1">
        <f t="shared" si="277"/>
        <v>0</v>
      </c>
      <c r="DH167" s="1">
        <f t="shared" si="278"/>
        <v>0</v>
      </c>
      <c r="DI167" s="1">
        <f t="shared" si="279"/>
        <v>0</v>
      </c>
      <c r="DJ167" s="1">
        <f t="shared" si="280"/>
        <v>0</v>
      </c>
      <c r="DK167" s="1">
        <f t="shared" si="281"/>
        <v>0</v>
      </c>
      <c r="DL167" s="1">
        <f t="shared" si="282"/>
        <v>0</v>
      </c>
      <c r="DM167" s="1">
        <f t="shared" si="283"/>
        <v>0</v>
      </c>
      <c r="DN167" s="1">
        <f t="shared" si="284"/>
        <v>0</v>
      </c>
      <c r="DO167" s="1">
        <f t="shared" si="285"/>
        <v>0</v>
      </c>
      <c r="DP167" s="1">
        <f t="shared" si="286"/>
        <v>0</v>
      </c>
      <c r="DQ167" s="1">
        <f t="shared" si="287"/>
        <v>0</v>
      </c>
      <c r="DR167" s="1">
        <f t="shared" si="288"/>
        <v>0</v>
      </c>
      <c r="DS167" s="1">
        <f t="shared" si="289"/>
        <v>0</v>
      </c>
    </row>
    <row r="168" spans="1:123" s="1" customFormat="1" ht="65.25" customHeight="1" x14ac:dyDescent="0.2">
      <c r="A168" s="1584"/>
      <c r="B168" s="190"/>
      <c r="D168" s="1260" t="s">
        <v>374</v>
      </c>
      <c r="E168" s="679" t="s">
        <v>71</v>
      </c>
      <c r="F168" s="736"/>
      <c r="G168" s="680" t="s">
        <v>36</v>
      </c>
      <c r="H168" s="681" t="s">
        <v>184</v>
      </c>
      <c r="I168" s="1289" t="s">
        <v>564</v>
      </c>
      <c r="J168" s="1292">
        <v>2</v>
      </c>
      <c r="K168" s="1292">
        <v>0</v>
      </c>
      <c r="L168" s="681" t="s">
        <v>876</v>
      </c>
      <c r="M168" s="692">
        <v>320.98920000000004</v>
      </c>
      <c r="N168" s="946"/>
      <c r="O168" s="946"/>
      <c r="P168" s="946"/>
      <c r="Q168" s="946"/>
      <c r="R168" s="946"/>
      <c r="S168" s="946"/>
      <c r="T168" s="946"/>
      <c r="U168" s="946"/>
      <c r="V168" s="979"/>
      <c r="W168" s="977"/>
      <c r="X168" s="977"/>
      <c r="Y168" s="977"/>
      <c r="Z168" s="977"/>
      <c r="AA168" s="976"/>
      <c r="AB168" s="1217"/>
      <c r="AC168" s="950"/>
      <c r="AD168" s="1201"/>
      <c r="AE168" s="1211"/>
      <c r="AF168" s="683">
        <f t="shared" si="243"/>
        <v>0</v>
      </c>
      <c r="AG168" s="683" t="str">
        <f t="shared" si="290"/>
        <v>No</v>
      </c>
      <c r="AH168" s="696" t="str">
        <f t="shared" si="244"/>
        <v>No</v>
      </c>
      <c r="AI168" s="678" t="str">
        <f t="shared" si="291"/>
        <v>No</v>
      </c>
      <c r="AK168" s="291">
        <f t="shared" si="245"/>
        <v>2</v>
      </c>
      <c r="AL168" s="292">
        <f t="shared" si="246"/>
        <v>0</v>
      </c>
      <c r="AM168" s="36"/>
      <c r="AN168" s="36"/>
      <c r="AO168" s="471">
        <v>4.0999999999999996</v>
      </c>
      <c r="AP168" s="445">
        <f t="shared" si="247"/>
        <v>0</v>
      </c>
      <c r="AQ168" s="498"/>
      <c r="AR168" s="215">
        <f t="shared" si="292"/>
        <v>0</v>
      </c>
      <c r="AS168" s="215">
        <f t="shared" si="293"/>
        <v>0</v>
      </c>
      <c r="AT168" s="215">
        <f t="shared" si="294"/>
        <v>0</v>
      </c>
      <c r="AU168" s="215">
        <f t="shared" si="295"/>
        <v>0</v>
      </c>
      <c r="AV168" s="215">
        <f t="shared" si="296"/>
        <v>0</v>
      </c>
      <c r="AW168" s="215">
        <f t="shared" si="297"/>
        <v>0</v>
      </c>
      <c r="AX168" s="215">
        <f t="shared" si="305"/>
        <v>0</v>
      </c>
      <c r="AY168" s="215">
        <f t="shared" si="298"/>
        <v>0</v>
      </c>
      <c r="AZ168" s="215">
        <f t="shared" si="299"/>
        <v>0</v>
      </c>
      <c r="BA168" s="215">
        <f t="shared" si="300"/>
        <v>0</v>
      </c>
      <c r="BB168" s="215">
        <f t="shared" si="301"/>
        <v>0</v>
      </c>
      <c r="BC168" s="215">
        <f t="shared" si="302"/>
        <v>0</v>
      </c>
      <c r="BD168" s="215">
        <f t="shared" si="303"/>
        <v>0</v>
      </c>
      <c r="BE168" s="215">
        <f t="shared" si="304"/>
        <v>0</v>
      </c>
      <c r="BF168" s="215">
        <f t="shared" si="224"/>
        <v>0</v>
      </c>
      <c r="BG168" s="215">
        <f t="shared" si="225"/>
        <v>0</v>
      </c>
      <c r="BH168" s="215">
        <f t="shared" si="226"/>
        <v>0</v>
      </c>
      <c r="BI168" s="215">
        <f t="shared" si="227"/>
        <v>0</v>
      </c>
      <c r="BJ168" s="448">
        <v>2</v>
      </c>
      <c r="BK168" s="1224">
        <f t="shared" si="248"/>
        <v>0</v>
      </c>
      <c r="BL168" s="897">
        <v>14</v>
      </c>
      <c r="BM168" s="480">
        <f t="shared" si="249"/>
        <v>0</v>
      </c>
      <c r="BN168" s="897"/>
      <c r="BO168" s="480">
        <f t="shared" si="250"/>
        <v>0</v>
      </c>
      <c r="BP168" s="897"/>
      <c r="BQ168" s="480">
        <f t="shared" si="251"/>
        <v>0</v>
      </c>
      <c r="BR168" s="897"/>
      <c r="BS168" s="480">
        <f t="shared" si="252"/>
        <v>0</v>
      </c>
      <c r="BT168" s="897"/>
      <c r="BU168" s="480">
        <f t="shared" si="253"/>
        <v>0</v>
      </c>
      <c r="BV168" s="908"/>
      <c r="BW168" s="480">
        <f t="shared" si="254"/>
        <v>0</v>
      </c>
      <c r="BX168" s="906"/>
      <c r="BY168" s="480">
        <f t="shared" si="255"/>
        <v>0</v>
      </c>
      <c r="BZ168" s="906"/>
      <c r="CA168" s="480">
        <f t="shared" si="256"/>
        <v>0</v>
      </c>
      <c r="CB168" s="906"/>
      <c r="CC168" s="480">
        <f t="shared" si="257"/>
        <v>0</v>
      </c>
      <c r="CD168" s="906"/>
      <c r="CE168" s="480">
        <f t="shared" si="258"/>
        <v>0</v>
      </c>
      <c r="CF168" s="906"/>
      <c r="CG168" s="480">
        <f t="shared" si="259"/>
        <v>0</v>
      </c>
      <c r="CH168" s="906"/>
      <c r="CI168" s="480">
        <f t="shared" si="260"/>
        <v>0</v>
      </c>
      <c r="CJ168" s="906"/>
      <c r="CK168" s="480">
        <f t="shared" si="261"/>
        <v>0</v>
      </c>
      <c r="CL168" s="906"/>
      <c r="CM168" s="480">
        <f t="shared" si="262"/>
        <v>0</v>
      </c>
      <c r="CN168" s="906"/>
      <c r="CO168" s="480">
        <f t="shared" si="263"/>
        <v>0</v>
      </c>
      <c r="CP168" s="907"/>
      <c r="CQ168" s="480">
        <f t="shared" si="264"/>
        <v>0</v>
      </c>
      <c r="CR168" s="215"/>
      <c r="CS168" s="1">
        <f t="shared" si="265"/>
        <v>0</v>
      </c>
      <c r="CT168" s="1">
        <f t="shared" si="266"/>
        <v>0</v>
      </c>
      <c r="CU168" s="1">
        <f t="shared" si="267"/>
        <v>0</v>
      </c>
      <c r="CV168" s="1">
        <f t="shared" si="268"/>
        <v>0</v>
      </c>
      <c r="CW168" s="673">
        <f t="shared" si="269"/>
        <v>0</v>
      </c>
      <c r="CX168" s="1">
        <f t="shared" si="270"/>
        <v>0</v>
      </c>
      <c r="CY168" s="1">
        <f t="shared" si="271"/>
        <v>0</v>
      </c>
      <c r="CZ168" s="1">
        <f t="shared" si="272"/>
        <v>0</v>
      </c>
      <c r="DB168" s="1">
        <f t="shared" si="273"/>
        <v>0</v>
      </c>
      <c r="DC168" s="1">
        <f t="shared" si="274"/>
        <v>0</v>
      </c>
      <c r="DE168" s="1">
        <f t="shared" si="275"/>
        <v>0</v>
      </c>
      <c r="DF168" s="1">
        <f t="shared" si="276"/>
        <v>0</v>
      </c>
      <c r="DG168" s="1">
        <f t="shared" si="277"/>
        <v>0</v>
      </c>
      <c r="DH168" s="1">
        <f t="shared" si="278"/>
        <v>0</v>
      </c>
      <c r="DI168" s="1">
        <f t="shared" si="279"/>
        <v>0</v>
      </c>
      <c r="DJ168" s="1">
        <f t="shared" si="280"/>
        <v>0</v>
      </c>
      <c r="DK168" s="1">
        <f t="shared" si="281"/>
        <v>0</v>
      </c>
      <c r="DL168" s="1">
        <f t="shared" si="282"/>
        <v>0</v>
      </c>
      <c r="DM168" s="1">
        <f t="shared" si="283"/>
        <v>0</v>
      </c>
      <c r="DN168" s="1">
        <f t="shared" si="284"/>
        <v>0</v>
      </c>
      <c r="DO168" s="1">
        <f t="shared" si="285"/>
        <v>0</v>
      </c>
      <c r="DP168" s="1">
        <f t="shared" si="286"/>
        <v>0</v>
      </c>
      <c r="DQ168" s="1">
        <f t="shared" si="287"/>
        <v>0</v>
      </c>
      <c r="DR168" s="1">
        <f t="shared" si="288"/>
        <v>0</v>
      </c>
      <c r="DS168" s="1">
        <f t="shared" si="289"/>
        <v>0</v>
      </c>
    </row>
    <row r="169" spans="1:123" s="1" customFormat="1" ht="65.25" customHeight="1" x14ac:dyDescent="0.2">
      <c r="A169" s="1584"/>
      <c r="B169" s="190"/>
      <c r="D169" s="1164" t="s">
        <v>488</v>
      </c>
      <c r="E169" s="514"/>
      <c r="F169" s="739"/>
      <c r="G169" s="123" t="s">
        <v>1</v>
      </c>
      <c r="H169" s="36" t="s">
        <v>184</v>
      </c>
      <c r="I169" s="871" t="s">
        <v>707</v>
      </c>
      <c r="J169" s="1297">
        <v>1</v>
      </c>
      <c r="K169" s="1293">
        <v>0</v>
      </c>
      <c r="L169" s="36" t="s">
        <v>876</v>
      </c>
      <c r="M169" s="640">
        <v>217.81410000000002</v>
      </c>
      <c r="N169" s="947"/>
      <c r="O169" s="947"/>
      <c r="P169" s="947"/>
      <c r="Q169" s="947"/>
      <c r="R169" s="947"/>
      <c r="S169" s="947"/>
      <c r="T169" s="947"/>
      <c r="U169" s="947"/>
      <c r="V169" s="974"/>
      <c r="W169" s="948"/>
      <c r="X169" s="948"/>
      <c r="Y169" s="948"/>
      <c r="Z169" s="948"/>
      <c r="AA169" s="973"/>
      <c r="AB169" s="1216"/>
      <c r="AC169" s="951"/>
      <c r="AD169" s="1011"/>
      <c r="AE169" s="1209"/>
      <c r="AF169" s="125">
        <f t="shared" si="243"/>
        <v>0</v>
      </c>
      <c r="AG169" s="125" t="str">
        <f t="shared" si="290"/>
        <v>No</v>
      </c>
      <c r="AH169" s="191" t="str">
        <f t="shared" si="244"/>
        <v>No</v>
      </c>
      <c r="AI169" s="126" t="str">
        <f t="shared" si="291"/>
        <v>No</v>
      </c>
      <c r="AK169" s="291">
        <f t="shared" si="245"/>
        <v>1</v>
      </c>
      <c r="AL169" s="292">
        <f t="shared" si="246"/>
        <v>0</v>
      </c>
      <c r="AM169" s="36"/>
      <c r="AN169" s="36"/>
      <c r="AO169" s="471">
        <v>2.2999999999999998</v>
      </c>
      <c r="AP169" s="445">
        <f t="shared" si="247"/>
        <v>0</v>
      </c>
      <c r="AQ169" s="498"/>
      <c r="AR169" s="215">
        <f t="shared" si="292"/>
        <v>0</v>
      </c>
      <c r="AS169" s="215">
        <f t="shared" si="293"/>
        <v>0</v>
      </c>
      <c r="AT169" s="215">
        <f t="shared" si="294"/>
        <v>0</v>
      </c>
      <c r="AU169" s="215">
        <f t="shared" si="295"/>
        <v>0</v>
      </c>
      <c r="AV169" s="215">
        <f t="shared" si="296"/>
        <v>0</v>
      </c>
      <c r="AW169" s="215">
        <f t="shared" si="297"/>
        <v>0</v>
      </c>
      <c r="AX169" s="215">
        <f t="shared" si="305"/>
        <v>0</v>
      </c>
      <c r="AY169" s="215">
        <f t="shared" si="298"/>
        <v>0</v>
      </c>
      <c r="AZ169" s="215">
        <f t="shared" si="299"/>
        <v>0</v>
      </c>
      <c r="BA169" s="215">
        <f t="shared" si="300"/>
        <v>0</v>
      </c>
      <c r="BB169" s="215">
        <f t="shared" si="301"/>
        <v>0</v>
      </c>
      <c r="BC169" s="215">
        <f t="shared" si="302"/>
        <v>0</v>
      </c>
      <c r="BD169" s="215">
        <f t="shared" si="303"/>
        <v>0</v>
      </c>
      <c r="BE169" s="215">
        <f t="shared" si="304"/>
        <v>0</v>
      </c>
      <c r="BF169" s="215">
        <f t="shared" si="224"/>
        <v>0</v>
      </c>
      <c r="BG169" s="215">
        <f t="shared" si="225"/>
        <v>0</v>
      </c>
      <c r="BH169" s="215">
        <f t="shared" si="226"/>
        <v>0</v>
      </c>
      <c r="BI169" s="215">
        <f t="shared" si="227"/>
        <v>0</v>
      </c>
      <c r="BJ169" s="448">
        <v>1</v>
      </c>
      <c r="BK169" s="1224">
        <f t="shared" si="248"/>
        <v>0</v>
      </c>
      <c r="BL169" s="897">
        <v>7</v>
      </c>
      <c r="BM169" s="480">
        <f t="shared" si="249"/>
        <v>0</v>
      </c>
      <c r="BN169" s="897"/>
      <c r="BO169" s="480">
        <f t="shared" si="250"/>
        <v>0</v>
      </c>
      <c r="BP169" s="897"/>
      <c r="BQ169" s="480">
        <f t="shared" si="251"/>
        <v>0</v>
      </c>
      <c r="BR169" s="897"/>
      <c r="BS169" s="480">
        <f t="shared" si="252"/>
        <v>0</v>
      </c>
      <c r="BT169" s="897"/>
      <c r="BU169" s="480">
        <f t="shared" si="253"/>
        <v>0</v>
      </c>
      <c r="BV169" s="908"/>
      <c r="BW169" s="480">
        <f t="shared" si="254"/>
        <v>0</v>
      </c>
      <c r="BX169" s="906"/>
      <c r="BY169" s="480">
        <f t="shared" si="255"/>
        <v>0</v>
      </c>
      <c r="BZ169" s="906"/>
      <c r="CA169" s="480">
        <f t="shared" si="256"/>
        <v>0</v>
      </c>
      <c r="CB169" s="906"/>
      <c r="CC169" s="480">
        <f t="shared" si="257"/>
        <v>0</v>
      </c>
      <c r="CD169" s="906"/>
      <c r="CE169" s="480">
        <f t="shared" si="258"/>
        <v>0</v>
      </c>
      <c r="CF169" s="906"/>
      <c r="CG169" s="480">
        <f t="shared" si="259"/>
        <v>0</v>
      </c>
      <c r="CH169" s="906"/>
      <c r="CI169" s="480">
        <f t="shared" si="260"/>
        <v>0</v>
      </c>
      <c r="CJ169" s="906"/>
      <c r="CK169" s="480">
        <f t="shared" si="261"/>
        <v>0</v>
      </c>
      <c r="CL169" s="906"/>
      <c r="CM169" s="480">
        <f t="shared" si="262"/>
        <v>0</v>
      </c>
      <c r="CN169" s="906"/>
      <c r="CO169" s="480">
        <f t="shared" si="263"/>
        <v>0</v>
      </c>
      <c r="CP169" s="907"/>
      <c r="CQ169" s="480">
        <f t="shared" si="264"/>
        <v>0</v>
      </c>
      <c r="CR169" s="215"/>
      <c r="CS169" s="1">
        <f t="shared" si="265"/>
        <v>0</v>
      </c>
      <c r="CT169" s="1">
        <f t="shared" si="266"/>
        <v>0</v>
      </c>
      <c r="CU169" s="1">
        <f t="shared" si="267"/>
        <v>0</v>
      </c>
      <c r="CV169" s="1">
        <f t="shared" si="268"/>
        <v>0</v>
      </c>
      <c r="CW169" s="673">
        <f t="shared" si="269"/>
        <v>0</v>
      </c>
      <c r="CX169" s="1">
        <f t="shared" si="270"/>
        <v>0</v>
      </c>
      <c r="CY169" s="1">
        <f t="shared" si="271"/>
        <v>0</v>
      </c>
      <c r="CZ169" s="1">
        <f t="shared" si="272"/>
        <v>0</v>
      </c>
      <c r="DB169" s="1">
        <f t="shared" si="273"/>
        <v>0</v>
      </c>
      <c r="DC169" s="1">
        <f t="shared" si="274"/>
        <v>0</v>
      </c>
      <c r="DE169" s="1">
        <f t="shared" si="275"/>
        <v>0</v>
      </c>
      <c r="DF169" s="1">
        <f t="shared" si="276"/>
        <v>0</v>
      </c>
      <c r="DG169" s="1">
        <f t="shared" si="277"/>
        <v>0</v>
      </c>
      <c r="DH169" s="1">
        <f t="shared" si="278"/>
        <v>0</v>
      </c>
      <c r="DI169" s="1">
        <f t="shared" si="279"/>
        <v>0</v>
      </c>
      <c r="DJ169" s="1">
        <f t="shared" si="280"/>
        <v>0</v>
      </c>
      <c r="DK169" s="1">
        <f t="shared" si="281"/>
        <v>0</v>
      </c>
      <c r="DL169" s="1">
        <f t="shared" si="282"/>
        <v>0</v>
      </c>
      <c r="DM169" s="1">
        <f t="shared" si="283"/>
        <v>0</v>
      </c>
      <c r="DN169" s="1">
        <f t="shared" si="284"/>
        <v>0</v>
      </c>
      <c r="DO169" s="1">
        <f t="shared" si="285"/>
        <v>0</v>
      </c>
      <c r="DP169" s="1">
        <f t="shared" si="286"/>
        <v>0</v>
      </c>
      <c r="DQ169" s="1">
        <f t="shared" si="287"/>
        <v>0</v>
      </c>
      <c r="DR169" s="1">
        <f t="shared" si="288"/>
        <v>0</v>
      </c>
      <c r="DS169" s="1">
        <f t="shared" si="289"/>
        <v>0</v>
      </c>
    </row>
    <row r="170" spans="1:123" s="1" customFormat="1" ht="65.25" customHeight="1" x14ac:dyDescent="0.2">
      <c r="A170" s="1584"/>
      <c r="B170" s="190"/>
      <c r="D170" s="1164" t="s">
        <v>494</v>
      </c>
      <c r="E170" s="514" t="s">
        <v>71</v>
      </c>
      <c r="F170" s="739"/>
      <c r="G170" s="123" t="s">
        <v>1</v>
      </c>
      <c r="H170" s="36" t="s">
        <v>184</v>
      </c>
      <c r="I170" s="871" t="s">
        <v>705</v>
      </c>
      <c r="J170" s="1297">
        <v>1</v>
      </c>
      <c r="K170" s="1293">
        <v>0</v>
      </c>
      <c r="L170" s="36" t="s">
        <v>876</v>
      </c>
      <c r="M170" s="640">
        <v>286.59750000000003</v>
      </c>
      <c r="N170" s="947"/>
      <c r="O170" s="947"/>
      <c r="P170" s="947"/>
      <c r="Q170" s="947"/>
      <c r="R170" s="947"/>
      <c r="S170" s="947"/>
      <c r="T170" s="947"/>
      <c r="U170" s="947"/>
      <c r="V170" s="974"/>
      <c r="W170" s="948"/>
      <c r="X170" s="948"/>
      <c r="Y170" s="948"/>
      <c r="Z170" s="948"/>
      <c r="AA170" s="973"/>
      <c r="AB170" s="1216"/>
      <c r="AC170" s="951"/>
      <c r="AD170" s="165"/>
      <c r="AE170" s="992"/>
      <c r="AF170" s="125">
        <f t="shared" si="243"/>
        <v>0</v>
      </c>
      <c r="AG170" s="125" t="str">
        <f t="shared" si="290"/>
        <v>No</v>
      </c>
      <c r="AH170" s="191" t="str">
        <f t="shared" si="244"/>
        <v>No</v>
      </c>
      <c r="AI170" s="126" t="str">
        <f t="shared" si="291"/>
        <v>No</v>
      </c>
      <c r="AK170" s="291">
        <f t="shared" si="245"/>
        <v>1</v>
      </c>
      <c r="AL170" s="292">
        <f t="shared" si="246"/>
        <v>0</v>
      </c>
      <c r="AM170" s="36"/>
      <c r="AN170" s="36"/>
      <c r="AO170" s="471">
        <v>2.2999999999999998</v>
      </c>
      <c r="AP170" s="445">
        <f t="shared" si="247"/>
        <v>0</v>
      </c>
      <c r="AQ170" s="498"/>
      <c r="AR170" s="215">
        <f t="shared" si="292"/>
        <v>0</v>
      </c>
      <c r="AS170" s="215">
        <f t="shared" si="293"/>
        <v>0</v>
      </c>
      <c r="AT170" s="215">
        <f t="shared" si="294"/>
        <v>0</v>
      </c>
      <c r="AU170" s="215">
        <f t="shared" si="295"/>
        <v>0</v>
      </c>
      <c r="AV170" s="215">
        <f t="shared" si="296"/>
        <v>0</v>
      </c>
      <c r="AW170" s="215">
        <f t="shared" si="297"/>
        <v>0</v>
      </c>
      <c r="AX170" s="215">
        <f t="shared" si="305"/>
        <v>0</v>
      </c>
      <c r="AY170" s="215">
        <f t="shared" si="298"/>
        <v>0</v>
      </c>
      <c r="AZ170" s="215">
        <f t="shared" si="299"/>
        <v>0</v>
      </c>
      <c r="BA170" s="215">
        <f t="shared" si="300"/>
        <v>0</v>
      </c>
      <c r="BB170" s="215">
        <f t="shared" si="301"/>
        <v>0</v>
      </c>
      <c r="BC170" s="215">
        <f t="shared" si="302"/>
        <v>0</v>
      </c>
      <c r="BD170" s="215">
        <f t="shared" si="303"/>
        <v>0</v>
      </c>
      <c r="BE170" s="215">
        <f t="shared" si="304"/>
        <v>0</v>
      </c>
      <c r="BF170" s="215">
        <f t="shared" si="224"/>
        <v>0</v>
      </c>
      <c r="BG170" s="215">
        <f t="shared" si="225"/>
        <v>0</v>
      </c>
      <c r="BH170" s="215">
        <f t="shared" si="226"/>
        <v>0</v>
      </c>
      <c r="BI170" s="215">
        <f t="shared" si="227"/>
        <v>0</v>
      </c>
      <c r="BJ170" s="448">
        <v>1</v>
      </c>
      <c r="BK170" s="1224">
        <f t="shared" si="248"/>
        <v>0</v>
      </c>
      <c r="BL170" s="897">
        <v>7</v>
      </c>
      <c r="BM170" s="480">
        <f t="shared" si="249"/>
        <v>0</v>
      </c>
      <c r="BN170" s="897"/>
      <c r="BO170" s="480">
        <f t="shared" si="250"/>
        <v>0</v>
      </c>
      <c r="BP170" s="897"/>
      <c r="BQ170" s="480">
        <f t="shared" si="251"/>
        <v>0</v>
      </c>
      <c r="BR170" s="897"/>
      <c r="BS170" s="480">
        <f t="shared" si="252"/>
        <v>0</v>
      </c>
      <c r="BT170" s="897"/>
      <c r="BU170" s="480">
        <f t="shared" si="253"/>
        <v>0</v>
      </c>
      <c r="BV170" s="908"/>
      <c r="BW170" s="480">
        <f t="shared" si="254"/>
        <v>0</v>
      </c>
      <c r="BX170" s="906"/>
      <c r="BY170" s="480">
        <f t="shared" si="255"/>
        <v>0</v>
      </c>
      <c r="BZ170" s="906"/>
      <c r="CA170" s="480">
        <f t="shared" si="256"/>
        <v>0</v>
      </c>
      <c r="CB170" s="906"/>
      <c r="CC170" s="480">
        <f t="shared" si="257"/>
        <v>0</v>
      </c>
      <c r="CD170" s="906"/>
      <c r="CE170" s="480">
        <f t="shared" si="258"/>
        <v>0</v>
      </c>
      <c r="CF170" s="906"/>
      <c r="CG170" s="480">
        <f t="shared" si="259"/>
        <v>0</v>
      </c>
      <c r="CH170" s="906"/>
      <c r="CI170" s="480">
        <f t="shared" si="260"/>
        <v>0</v>
      </c>
      <c r="CJ170" s="906"/>
      <c r="CK170" s="480">
        <f t="shared" si="261"/>
        <v>0</v>
      </c>
      <c r="CL170" s="906"/>
      <c r="CM170" s="480">
        <f t="shared" si="262"/>
        <v>0</v>
      </c>
      <c r="CN170" s="906"/>
      <c r="CO170" s="480">
        <f t="shared" si="263"/>
        <v>0</v>
      </c>
      <c r="CP170" s="907"/>
      <c r="CQ170" s="480">
        <f t="shared" si="264"/>
        <v>0</v>
      </c>
      <c r="CR170" s="215"/>
      <c r="CS170" s="1">
        <f t="shared" si="265"/>
        <v>0</v>
      </c>
      <c r="CT170" s="1">
        <f t="shared" si="266"/>
        <v>0</v>
      </c>
      <c r="CU170" s="1">
        <f t="shared" si="267"/>
        <v>0</v>
      </c>
      <c r="CV170" s="1">
        <f t="shared" si="268"/>
        <v>0</v>
      </c>
      <c r="CW170" s="673">
        <f t="shared" si="269"/>
        <v>0</v>
      </c>
      <c r="CX170" s="1">
        <f t="shared" si="270"/>
        <v>0</v>
      </c>
      <c r="CY170" s="1">
        <f t="shared" si="271"/>
        <v>0</v>
      </c>
      <c r="CZ170" s="1">
        <f t="shared" si="272"/>
        <v>0</v>
      </c>
      <c r="DB170" s="1">
        <f t="shared" si="273"/>
        <v>0</v>
      </c>
      <c r="DC170" s="1">
        <f t="shared" si="274"/>
        <v>0</v>
      </c>
      <c r="DE170" s="1">
        <f t="shared" si="275"/>
        <v>0</v>
      </c>
      <c r="DF170" s="1">
        <f t="shared" si="276"/>
        <v>0</v>
      </c>
      <c r="DG170" s="1">
        <f t="shared" si="277"/>
        <v>0</v>
      </c>
      <c r="DH170" s="1">
        <f t="shared" si="278"/>
        <v>0</v>
      </c>
      <c r="DI170" s="1">
        <f t="shared" si="279"/>
        <v>0</v>
      </c>
      <c r="DJ170" s="1">
        <f t="shared" si="280"/>
        <v>0</v>
      </c>
      <c r="DK170" s="1">
        <f t="shared" si="281"/>
        <v>0</v>
      </c>
      <c r="DL170" s="1">
        <f t="shared" si="282"/>
        <v>0</v>
      </c>
      <c r="DM170" s="1">
        <f t="shared" si="283"/>
        <v>0</v>
      </c>
      <c r="DN170" s="1">
        <f t="shared" si="284"/>
        <v>0</v>
      </c>
      <c r="DO170" s="1">
        <f t="shared" si="285"/>
        <v>0</v>
      </c>
      <c r="DP170" s="1">
        <f t="shared" si="286"/>
        <v>0</v>
      </c>
      <c r="DQ170" s="1">
        <f t="shared" si="287"/>
        <v>0</v>
      </c>
      <c r="DR170" s="1">
        <f t="shared" si="288"/>
        <v>0</v>
      </c>
      <c r="DS170" s="1">
        <f t="shared" si="289"/>
        <v>0</v>
      </c>
    </row>
    <row r="171" spans="1:123" s="1" customFormat="1" ht="65.25" customHeight="1" x14ac:dyDescent="0.2">
      <c r="A171" s="1584"/>
      <c r="B171" s="190"/>
      <c r="D171" s="1260" t="s">
        <v>496</v>
      </c>
      <c r="E171" s="679"/>
      <c r="F171" s="736"/>
      <c r="G171" s="680" t="s">
        <v>36</v>
      </c>
      <c r="H171" s="681" t="s">
        <v>188</v>
      </c>
      <c r="I171" s="1281" t="s">
        <v>504</v>
      </c>
      <c r="J171" s="1292">
        <v>1</v>
      </c>
      <c r="K171" s="1292">
        <v>0</v>
      </c>
      <c r="L171" s="681" t="s">
        <v>876</v>
      </c>
      <c r="M171" s="692">
        <v>206.35020000000003</v>
      </c>
      <c r="N171" s="946"/>
      <c r="O171" s="946"/>
      <c r="P171" s="946"/>
      <c r="Q171" s="946"/>
      <c r="R171" s="946"/>
      <c r="S171" s="946"/>
      <c r="T171" s="946"/>
      <c r="U171" s="946"/>
      <c r="V171" s="979"/>
      <c r="W171" s="977"/>
      <c r="X171" s="977"/>
      <c r="Y171" s="977"/>
      <c r="Z171" s="977"/>
      <c r="AA171" s="976"/>
      <c r="AB171" s="1217"/>
      <c r="AC171" s="950"/>
      <c r="AD171" s="1010"/>
      <c r="AE171" s="1208"/>
      <c r="AF171" s="683">
        <f t="shared" si="243"/>
        <v>0</v>
      </c>
      <c r="AG171" s="683" t="str">
        <f t="shared" si="290"/>
        <v>No</v>
      </c>
      <c r="AH171" s="696" t="str">
        <f t="shared" si="244"/>
        <v>No</v>
      </c>
      <c r="AI171" s="678" t="str">
        <f t="shared" si="291"/>
        <v>No</v>
      </c>
      <c r="AK171" s="291">
        <f t="shared" si="245"/>
        <v>1</v>
      </c>
      <c r="AL171" s="292">
        <f t="shared" si="246"/>
        <v>0</v>
      </c>
      <c r="AM171" s="36"/>
      <c r="AN171" s="36"/>
      <c r="AO171" s="471">
        <v>1.85</v>
      </c>
      <c r="AP171" s="445">
        <f t="shared" si="247"/>
        <v>0</v>
      </c>
      <c r="AQ171" s="498"/>
      <c r="AR171" s="215">
        <f t="shared" si="292"/>
        <v>0</v>
      </c>
      <c r="AS171" s="215">
        <f t="shared" si="293"/>
        <v>0</v>
      </c>
      <c r="AT171" s="215">
        <f t="shared" si="294"/>
        <v>0</v>
      </c>
      <c r="AU171" s="215">
        <f t="shared" si="295"/>
        <v>0</v>
      </c>
      <c r="AV171" s="215">
        <f t="shared" si="296"/>
        <v>0</v>
      </c>
      <c r="AW171" s="215">
        <f t="shared" si="297"/>
        <v>0</v>
      </c>
      <c r="AX171" s="215">
        <f t="shared" si="305"/>
        <v>0</v>
      </c>
      <c r="AY171" s="215">
        <f t="shared" si="298"/>
        <v>0</v>
      </c>
      <c r="AZ171" s="215">
        <f t="shared" si="299"/>
        <v>0</v>
      </c>
      <c r="BA171" s="215">
        <f t="shared" si="300"/>
        <v>0</v>
      </c>
      <c r="BB171" s="215">
        <f t="shared" si="301"/>
        <v>0</v>
      </c>
      <c r="BC171" s="215">
        <f t="shared" si="302"/>
        <v>0</v>
      </c>
      <c r="BD171" s="215">
        <f t="shared" si="303"/>
        <v>0</v>
      </c>
      <c r="BE171" s="215">
        <f t="shared" si="304"/>
        <v>0</v>
      </c>
      <c r="BF171" s="215">
        <f t="shared" si="224"/>
        <v>0</v>
      </c>
      <c r="BG171" s="215">
        <f t="shared" si="225"/>
        <v>0</v>
      </c>
      <c r="BH171" s="215">
        <f t="shared" si="226"/>
        <v>0</v>
      </c>
      <c r="BI171" s="215">
        <f t="shared" si="227"/>
        <v>0</v>
      </c>
      <c r="BJ171" s="448">
        <v>1</v>
      </c>
      <c r="BK171" s="1224">
        <f t="shared" si="248"/>
        <v>0</v>
      </c>
      <c r="BL171" s="897">
        <v>6</v>
      </c>
      <c r="BM171" s="480">
        <f t="shared" si="249"/>
        <v>0</v>
      </c>
      <c r="BN171" s="897"/>
      <c r="BO171" s="480">
        <f t="shared" si="250"/>
        <v>0</v>
      </c>
      <c r="BP171" s="897"/>
      <c r="BQ171" s="480">
        <f t="shared" si="251"/>
        <v>0</v>
      </c>
      <c r="BR171" s="897"/>
      <c r="BS171" s="480">
        <f t="shared" si="252"/>
        <v>0</v>
      </c>
      <c r="BT171" s="897"/>
      <c r="BU171" s="480">
        <f t="shared" si="253"/>
        <v>0</v>
      </c>
      <c r="BV171" s="908"/>
      <c r="BW171" s="480">
        <f t="shared" si="254"/>
        <v>0</v>
      </c>
      <c r="BX171" s="906"/>
      <c r="BY171" s="480">
        <f t="shared" si="255"/>
        <v>0</v>
      </c>
      <c r="BZ171" s="906"/>
      <c r="CA171" s="480">
        <f t="shared" si="256"/>
        <v>0</v>
      </c>
      <c r="CB171" s="906"/>
      <c r="CC171" s="480">
        <f t="shared" si="257"/>
        <v>0</v>
      </c>
      <c r="CD171" s="906"/>
      <c r="CE171" s="480">
        <f t="shared" si="258"/>
        <v>0</v>
      </c>
      <c r="CF171" s="906"/>
      <c r="CG171" s="480">
        <f t="shared" si="259"/>
        <v>0</v>
      </c>
      <c r="CH171" s="906"/>
      <c r="CI171" s="480">
        <f t="shared" si="260"/>
        <v>0</v>
      </c>
      <c r="CJ171" s="906"/>
      <c r="CK171" s="480">
        <f t="shared" si="261"/>
        <v>0</v>
      </c>
      <c r="CL171" s="906"/>
      <c r="CM171" s="480">
        <f t="shared" si="262"/>
        <v>0</v>
      </c>
      <c r="CN171" s="906"/>
      <c r="CO171" s="480">
        <f t="shared" si="263"/>
        <v>0</v>
      </c>
      <c r="CP171" s="907"/>
      <c r="CQ171" s="480">
        <f t="shared" si="264"/>
        <v>0</v>
      </c>
      <c r="CR171" s="215"/>
      <c r="CS171" s="1">
        <f t="shared" si="265"/>
        <v>0</v>
      </c>
      <c r="CT171" s="1">
        <f t="shared" si="266"/>
        <v>0</v>
      </c>
      <c r="CU171" s="1">
        <f t="shared" si="267"/>
        <v>0</v>
      </c>
      <c r="CV171" s="1">
        <f t="shared" si="268"/>
        <v>0</v>
      </c>
      <c r="CW171" s="673">
        <f t="shared" si="269"/>
        <v>0</v>
      </c>
      <c r="CX171" s="1">
        <f t="shared" si="270"/>
        <v>0</v>
      </c>
      <c r="CY171" s="1">
        <f t="shared" si="271"/>
        <v>0</v>
      </c>
      <c r="CZ171" s="1">
        <f t="shared" si="272"/>
        <v>0</v>
      </c>
      <c r="DB171" s="1">
        <f t="shared" si="273"/>
        <v>0</v>
      </c>
      <c r="DC171" s="1">
        <f t="shared" si="274"/>
        <v>0</v>
      </c>
      <c r="DE171" s="1">
        <f t="shared" si="275"/>
        <v>0</v>
      </c>
      <c r="DF171" s="1">
        <f t="shared" si="276"/>
        <v>0</v>
      </c>
      <c r="DG171" s="1">
        <f t="shared" si="277"/>
        <v>0</v>
      </c>
      <c r="DH171" s="1">
        <f t="shared" si="278"/>
        <v>0</v>
      </c>
      <c r="DI171" s="1">
        <f t="shared" si="279"/>
        <v>0</v>
      </c>
      <c r="DJ171" s="1">
        <f t="shared" si="280"/>
        <v>0</v>
      </c>
      <c r="DK171" s="1">
        <f t="shared" si="281"/>
        <v>0</v>
      </c>
      <c r="DL171" s="1">
        <f t="shared" si="282"/>
        <v>0</v>
      </c>
      <c r="DM171" s="1">
        <f t="shared" si="283"/>
        <v>0</v>
      </c>
      <c r="DN171" s="1">
        <f t="shared" si="284"/>
        <v>0</v>
      </c>
      <c r="DO171" s="1">
        <f t="shared" si="285"/>
        <v>0</v>
      </c>
      <c r="DP171" s="1">
        <f t="shared" si="286"/>
        <v>0</v>
      </c>
      <c r="DQ171" s="1">
        <f t="shared" si="287"/>
        <v>0</v>
      </c>
      <c r="DR171" s="1">
        <f t="shared" si="288"/>
        <v>0</v>
      </c>
      <c r="DS171" s="1">
        <f t="shared" si="289"/>
        <v>0</v>
      </c>
    </row>
    <row r="172" spans="1:123" s="1" customFormat="1" ht="65.25" customHeight="1" x14ac:dyDescent="0.2">
      <c r="A172" s="1584"/>
      <c r="B172" s="190"/>
      <c r="D172" s="1260" t="s">
        <v>497</v>
      </c>
      <c r="E172" s="679" t="s">
        <v>71</v>
      </c>
      <c r="F172" s="736"/>
      <c r="G172" s="680" t="s">
        <v>36</v>
      </c>
      <c r="H172" s="681" t="s">
        <v>188</v>
      </c>
      <c r="I172" s="1281" t="s">
        <v>504</v>
      </c>
      <c r="J172" s="1292">
        <v>1</v>
      </c>
      <c r="K172" s="1292">
        <v>0</v>
      </c>
      <c r="L172" s="681" t="s">
        <v>876</v>
      </c>
      <c r="M172" s="692">
        <v>263.66970000000003</v>
      </c>
      <c r="N172" s="946"/>
      <c r="O172" s="946"/>
      <c r="P172" s="946"/>
      <c r="Q172" s="946"/>
      <c r="R172" s="946"/>
      <c r="S172" s="946"/>
      <c r="T172" s="946"/>
      <c r="U172" s="946"/>
      <c r="V172" s="979"/>
      <c r="W172" s="977"/>
      <c r="X172" s="977"/>
      <c r="Y172" s="977"/>
      <c r="Z172" s="977"/>
      <c r="AA172" s="976"/>
      <c r="AB172" s="1217"/>
      <c r="AC172" s="950"/>
      <c r="AD172" s="1201"/>
      <c r="AE172" s="1211"/>
      <c r="AF172" s="683">
        <f t="shared" si="243"/>
        <v>0</v>
      </c>
      <c r="AG172" s="683" t="str">
        <f t="shared" si="290"/>
        <v>No</v>
      </c>
      <c r="AH172" s="696" t="str">
        <f t="shared" si="244"/>
        <v>No</v>
      </c>
      <c r="AI172" s="678" t="str">
        <f t="shared" si="291"/>
        <v>No</v>
      </c>
      <c r="AK172" s="291">
        <f t="shared" si="245"/>
        <v>1</v>
      </c>
      <c r="AL172" s="292">
        <f t="shared" si="246"/>
        <v>0</v>
      </c>
      <c r="AM172" s="36"/>
      <c r="AN172" s="36"/>
      <c r="AO172" s="471">
        <v>1.85</v>
      </c>
      <c r="AP172" s="445">
        <f t="shared" si="247"/>
        <v>0</v>
      </c>
      <c r="AQ172" s="498"/>
      <c r="AR172" s="215">
        <f t="shared" si="292"/>
        <v>0</v>
      </c>
      <c r="AS172" s="215">
        <f t="shared" si="293"/>
        <v>0</v>
      </c>
      <c r="AT172" s="215">
        <f t="shared" si="294"/>
        <v>0</v>
      </c>
      <c r="AU172" s="215">
        <f t="shared" si="295"/>
        <v>0</v>
      </c>
      <c r="AV172" s="215">
        <f t="shared" si="296"/>
        <v>0</v>
      </c>
      <c r="AW172" s="215">
        <f t="shared" si="297"/>
        <v>0</v>
      </c>
      <c r="AX172" s="215">
        <f t="shared" si="305"/>
        <v>0</v>
      </c>
      <c r="AY172" s="215">
        <f t="shared" si="298"/>
        <v>0</v>
      </c>
      <c r="AZ172" s="215">
        <f t="shared" si="299"/>
        <v>0</v>
      </c>
      <c r="BA172" s="215">
        <f t="shared" si="300"/>
        <v>0</v>
      </c>
      <c r="BB172" s="215">
        <f t="shared" si="301"/>
        <v>0</v>
      </c>
      <c r="BC172" s="215">
        <f t="shared" si="302"/>
        <v>0</v>
      </c>
      <c r="BD172" s="215">
        <f t="shared" si="303"/>
        <v>0</v>
      </c>
      <c r="BE172" s="215">
        <f t="shared" si="304"/>
        <v>0</v>
      </c>
      <c r="BF172" s="215">
        <f t="shared" si="224"/>
        <v>0</v>
      </c>
      <c r="BG172" s="215">
        <f t="shared" si="225"/>
        <v>0</v>
      </c>
      <c r="BH172" s="215">
        <f t="shared" si="226"/>
        <v>0</v>
      </c>
      <c r="BI172" s="215">
        <f t="shared" si="227"/>
        <v>0</v>
      </c>
      <c r="BJ172" s="448">
        <v>1</v>
      </c>
      <c r="BK172" s="1224">
        <f t="shared" si="248"/>
        <v>0</v>
      </c>
      <c r="BL172" s="897">
        <v>6</v>
      </c>
      <c r="BM172" s="480">
        <f t="shared" si="249"/>
        <v>0</v>
      </c>
      <c r="BN172" s="897"/>
      <c r="BO172" s="480">
        <f t="shared" si="250"/>
        <v>0</v>
      </c>
      <c r="BP172" s="897"/>
      <c r="BQ172" s="480">
        <f t="shared" si="251"/>
        <v>0</v>
      </c>
      <c r="BR172" s="897"/>
      <c r="BS172" s="480">
        <f t="shared" si="252"/>
        <v>0</v>
      </c>
      <c r="BT172" s="897"/>
      <c r="BU172" s="480">
        <f t="shared" si="253"/>
        <v>0</v>
      </c>
      <c r="BV172" s="908"/>
      <c r="BW172" s="480">
        <f t="shared" si="254"/>
        <v>0</v>
      </c>
      <c r="BX172" s="906"/>
      <c r="BY172" s="480">
        <f t="shared" si="255"/>
        <v>0</v>
      </c>
      <c r="BZ172" s="906"/>
      <c r="CA172" s="480">
        <f t="shared" si="256"/>
        <v>0</v>
      </c>
      <c r="CB172" s="906"/>
      <c r="CC172" s="480">
        <f t="shared" si="257"/>
        <v>0</v>
      </c>
      <c r="CD172" s="906"/>
      <c r="CE172" s="480">
        <f t="shared" si="258"/>
        <v>0</v>
      </c>
      <c r="CF172" s="906"/>
      <c r="CG172" s="480">
        <f t="shared" si="259"/>
        <v>0</v>
      </c>
      <c r="CH172" s="906"/>
      <c r="CI172" s="480">
        <f t="shared" si="260"/>
        <v>0</v>
      </c>
      <c r="CJ172" s="906"/>
      <c r="CK172" s="480">
        <f t="shared" si="261"/>
        <v>0</v>
      </c>
      <c r="CL172" s="906"/>
      <c r="CM172" s="480">
        <f t="shared" si="262"/>
        <v>0</v>
      </c>
      <c r="CN172" s="906"/>
      <c r="CO172" s="480">
        <f t="shared" si="263"/>
        <v>0</v>
      </c>
      <c r="CP172" s="907"/>
      <c r="CQ172" s="480">
        <f t="shared" si="264"/>
        <v>0</v>
      </c>
      <c r="CR172" s="215"/>
      <c r="CS172" s="1">
        <f t="shared" si="265"/>
        <v>0</v>
      </c>
      <c r="CT172" s="1">
        <f t="shared" si="266"/>
        <v>0</v>
      </c>
      <c r="CU172" s="1">
        <f t="shared" si="267"/>
        <v>0</v>
      </c>
      <c r="CV172" s="1">
        <f t="shared" si="268"/>
        <v>0</v>
      </c>
      <c r="CW172" s="673">
        <f t="shared" si="269"/>
        <v>0</v>
      </c>
      <c r="CX172" s="1">
        <f t="shared" si="270"/>
        <v>0</v>
      </c>
      <c r="CY172" s="1">
        <f t="shared" si="271"/>
        <v>0</v>
      </c>
      <c r="CZ172" s="1">
        <f t="shared" si="272"/>
        <v>0</v>
      </c>
      <c r="DB172" s="1">
        <f t="shared" si="273"/>
        <v>0</v>
      </c>
      <c r="DC172" s="1">
        <f t="shared" si="274"/>
        <v>0</v>
      </c>
      <c r="DE172" s="1">
        <f t="shared" si="275"/>
        <v>0</v>
      </c>
      <c r="DF172" s="1">
        <f t="shared" si="276"/>
        <v>0</v>
      </c>
      <c r="DG172" s="1">
        <f t="shared" si="277"/>
        <v>0</v>
      </c>
      <c r="DH172" s="1">
        <f t="shared" si="278"/>
        <v>0</v>
      </c>
      <c r="DI172" s="1">
        <f t="shared" si="279"/>
        <v>0</v>
      </c>
      <c r="DJ172" s="1">
        <f t="shared" si="280"/>
        <v>0</v>
      </c>
      <c r="DK172" s="1">
        <f t="shared" si="281"/>
        <v>0</v>
      </c>
      <c r="DL172" s="1">
        <f t="shared" si="282"/>
        <v>0</v>
      </c>
      <c r="DM172" s="1">
        <f t="shared" si="283"/>
        <v>0</v>
      </c>
      <c r="DN172" s="1">
        <f t="shared" si="284"/>
        <v>0</v>
      </c>
      <c r="DO172" s="1">
        <f t="shared" si="285"/>
        <v>0</v>
      </c>
      <c r="DP172" s="1">
        <f t="shared" si="286"/>
        <v>0</v>
      </c>
      <c r="DQ172" s="1">
        <f t="shared" si="287"/>
        <v>0</v>
      </c>
      <c r="DR172" s="1">
        <f t="shared" si="288"/>
        <v>0</v>
      </c>
      <c r="DS172" s="1">
        <f t="shared" si="289"/>
        <v>0</v>
      </c>
    </row>
    <row r="173" spans="1:123" s="1" customFormat="1" ht="65.25" customHeight="1" x14ac:dyDescent="0.2">
      <c r="A173" s="1584"/>
      <c r="B173" s="190"/>
      <c r="D173" s="1164" t="s">
        <v>375</v>
      </c>
      <c r="E173" s="514"/>
      <c r="F173" s="739"/>
      <c r="G173" s="123" t="s">
        <v>36</v>
      </c>
      <c r="H173" s="36" t="s">
        <v>188</v>
      </c>
      <c r="I173" s="871" t="s">
        <v>521</v>
      </c>
      <c r="J173" s="1293">
        <v>1</v>
      </c>
      <c r="K173" s="1293">
        <v>0</v>
      </c>
      <c r="L173" s="36" t="s">
        <v>876</v>
      </c>
      <c r="M173" s="640">
        <v>85.979250000000008</v>
      </c>
      <c r="N173" s="947"/>
      <c r="O173" s="947"/>
      <c r="P173" s="947"/>
      <c r="Q173" s="947"/>
      <c r="R173" s="947"/>
      <c r="S173" s="947"/>
      <c r="T173" s="947"/>
      <c r="U173" s="947"/>
      <c r="V173" s="974"/>
      <c r="W173" s="948"/>
      <c r="X173" s="948"/>
      <c r="Y173" s="948"/>
      <c r="Z173" s="948"/>
      <c r="AA173" s="973"/>
      <c r="AB173" s="1216"/>
      <c r="AC173" s="951"/>
      <c r="AD173" s="1011"/>
      <c r="AE173" s="1209"/>
      <c r="AF173" s="125">
        <f t="shared" si="243"/>
        <v>0</v>
      </c>
      <c r="AG173" s="125" t="str">
        <f t="shared" si="290"/>
        <v>No</v>
      </c>
      <c r="AH173" s="191" t="str">
        <f t="shared" si="244"/>
        <v>No</v>
      </c>
      <c r="AI173" s="126" t="str">
        <f t="shared" si="291"/>
        <v>No</v>
      </c>
      <c r="AK173" s="291">
        <f t="shared" si="245"/>
        <v>1</v>
      </c>
      <c r="AL173" s="292">
        <f t="shared" si="246"/>
        <v>0</v>
      </c>
      <c r="AM173" s="36"/>
      <c r="AN173" s="36"/>
      <c r="AO173" s="471">
        <v>1.65</v>
      </c>
      <c r="AP173" s="445">
        <f t="shared" si="247"/>
        <v>0</v>
      </c>
      <c r="AQ173" s="498"/>
      <c r="AR173" s="215">
        <f t="shared" si="292"/>
        <v>0</v>
      </c>
      <c r="AS173" s="215">
        <f t="shared" si="293"/>
        <v>0</v>
      </c>
      <c r="AT173" s="215">
        <f t="shared" si="294"/>
        <v>0</v>
      </c>
      <c r="AU173" s="215">
        <f t="shared" si="295"/>
        <v>0</v>
      </c>
      <c r="AV173" s="215">
        <f t="shared" si="296"/>
        <v>0</v>
      </c>
      <c r="AW173" s="215">
        <f t="shared" si="297"/>
        <v>0</v>
      </c>
      <c r="AX173" s="215">
        <f t="shared" si="305"/>
        <v>0</v>
      </c>
      <c r="AY173" s="215">
        <f t="shared" si="298"/>
        <v>0</v>
      </c>
      <c r="AZ173" s="215">
        <f t="shared" si="299"/>
        <v>0</v>
      </c>
      <c r="BA173" s="215">
        <f t="shared" si="300"/>
        <v>0</v>
      </c>
      <c r="BB173" s="215">
        <f t="shared" si="301"/>
        <v>0</v>
      </c>
      <c r="BC173" s="215">
        <f t="shared" si="302"/>
        <v>0</v>
      </c>
      <c r="BD173" s="215">
        <f t="shared" si="303"/>
        <v>0</v>
      </c>
      <c r="BE173" s="215">
        <f t="shared" si="304"/>
        <v>0</v>
      </c>
      <c r="BF173" s="215">
        <f t="shared" si="224"/>
        <v>0</v>
      </c>
      <c r="BG173" s="215">
        <f t="shared" si="225"/>
        <v>0</v>
      </c>
      <c r="BH173" s="215">
        <f t="shared" si="226"/>
        <v>0</v>
      </c>
      <c r="BI173" s="215">
        <f t="shared" si="227"/>
        <v>0</v>
      </c>
      <c r="BJ173" s="448">
        <v>1</v>
      </c>
      <c r="BK173" s="1224">
        <f t="shared" si="248"/>
        <v>0</v>
      </c>
      <c r="BL173" s="897">
        <v>6</v>
      </c>
      <c r="BM173" s="480">
        <f t="shared" si="249"/>
        <v>0</v>
      </c>
      <c r="BN173" s="897"/>
      <c r="BO173" s="480">
        <f t="shared" si="250"/>
        <v>0</v>
      </c>
      <c r="BP173" s="897"/>
      <c r="BQ173" s="480">
        <f t="shared" si="251"/>
        <v>0</v>
      </c>
      <c r="BR173" s="897"/>
      <c r="BS173" s="480">
        <f t="shared" si="252"/>
        <v>0</v>
      </c>
      <c r="BT173" s="897"/>
      <c r="BU173" s="480">
        <f t="shared" si="253"/>
        <v>0</v>
      </c>
      <c r="BV173" s="908"/>
      <c r="BW173" s="480">
        <f t="shared" si="254"/>
        <v>0</v>
      </c>
      <c r="BX173" s="906"/>
      <c r="BY173" s="480">
        <f t="shared" si="255"/>
        <v>0</v>
      </c>
      <c r="BZ173" s="906"/>
      <c r="CA173" s="480">
        <f t="shared" si="256"/>
        <v>0</v>
      </c>
      <c r="CB173" s="906"/>
      <c r="CC173" s="480">
        <f t="shared" si="257"/>
        <v>0</v>
      </c>
      <c r="CD173" s="906"/>
      <c r="CE173" s="480">
        <f t="shared" si="258"/>
        <v>0</v>
      </c>
      <c r="CF173" s="906"/>
      <c r="CG173" s="480">
        <f t="shared" si="259"/>
        <v>0</v>
      </c>
      <c r="CH173" s="906"/>
      <c r="CI173" s="480">
        <f t="shared" si="260"/>
        <v>0</v>
      </c>
      <c r="CJ173" s="906"/>
      <c r="CK173" s="480">
        <f t="shared" si="261"/>
        <v>0</v>
      </c>
      <c r="CL173" s="906"/>
      <c r="CM173" s="480">
        <f t="shared" si="262"/>
        <v>0</v>
      </c>
      <c r="CN173" s="906"/>
      <c r="CO173" s="480">
        <f t="shared" si="263"/>
        <v>0</v>
      </c>
      <c r="CP173" s="907"/>
      <c r="CQ173" s="480">
        <f t="shared" si="264"/>
        <v>0</v>
      </c>
      <c r="CR173" s="215"/>
      <c r="CS173" s="1">
        <f t="shared" si="265"/>
        <v>0</v>
      </c>
      <c r="CT173" s="1">
        <f t="shared" si="266"/>
        <v>0</v>
      </c>
      <c r="CU173" s="1">
        <f t="shared" si="267"/>
        <v>0</v>
      </c>
      <c r="CV173" s="1">
        <f t="shared" si="268"/>
        <v>0</v>
      </c>
      <c r="CW173" s="673">
        <f t="shared" si="269"/>
        <v>0</v>
      </c>
      <c r="CX173" s="1">
        <f t="shared" si="270"/>
        <v>0</v>
      </c>
      <c r="CY173" s="1">
        <f t="shared" si="271"/>
        <v>0</v>
      </c>
      <c r="CZ173" s="1">
        <f t="shared" si="272"/>
        <v>0</v>
      </c>
      <c r="DB173" s="1">
        <f t="shared" si="273"/>
        <v>0</v>
      </c>
      <c r="DC173" s="1">
        <f t="shared" si="274"/>
        <v>0</v>
      </c>
      <c r="DE173" s="1">
        <f t="shared" si="275"/>
        <v>0</v>
      </c>
      <c r="DF173" s="1">
        <f t="shared" si="276"/>
        <v>0</v>
      </c>
      <c r="DG173" s="1">
        <f t="shared" si="277"/>
        <v>0</v>
      </c>
      <c r="DH173" s="1">
        <f t="shared" si="278"/>
        <v>0</v>
      </c>
      <c r="DI173" s="1">
        <f t="shared" si="279"/>
        <v>0</v>
      </c>
      <c r="DJ173" s="1">
        <f t="shared" si="280"/>
        <v>0</v>
      </c>
      <c r="DK173" s="1">
        <f t="shared" si="281"/>
        <v>0</v>
      </c>
      <c r="DL173" s="1">
        <f t="shared" si="282"/>
        <v>0</v>
      </c>
      <c r="DM173" s="1">
        <f t="shared" si="283"/>
        <v>0</v>
      </c>
      <c r="DN173" s="1">
        <f t="shared" si="284"/>
        <v>0</v>
      </c>
      <c r="DO173" s="1">
        <f t="shared" si="285"/>
        <v>0</v>
      </c>
      <c r="DP173" s="1">
        <f t="shared" si="286"/>
        <v>0</v>
      </c>
      <c r="DQ173" s="1">
        <f t="shared" si="287"/>
        <v>0</v>
      </c>
      <c r="DR173" s="1">
        <f t="shared" si="288"/>
        <v>0</v>
      </c>
      <c r="DS173" s="1">
        <f t="shared" si="289"/>
        <v>0</v>
      </c>
    </row>
    <row r="174" spans="1:123" s="1" customFormat="1" ht="65.25" customHeight="1" x14ac:dyDescent="0.2">
      <c r="A174" s="1584"/>
      <c r="B174" s="190"/>
      <c r="D174" s="1164" t="s">
        <v>376</v>
      </c>
      <c r="E174" s="514" t="s">
        <v>71</v>
      </c>
      <c r="F174" s="739"/>
      <c r="G174" s="123" t="s">
        <v>36</v>
      </c>
      <c r="H174" s="36" t="s">
        <v>188</v>
      </c>
      <c r="I174" s="871" t="s">
        <v>521</v>
      </c>
      <c r="J174" s="1293">
        <v>1</v>
      </c>
      <c r="K174" s="1293">
        <v>0</v>
      </c>
      <c r="L174" s="36" t="s">
        <v>876</v>
      </c>
      <c r="M174" s="640">
        <v>108.90705000000001</v>
      </c>
      <c r="N174" s="947"/>
      <c r="O174" s="947"/>
      <c r="P174" s="947"/>
      <c r="Q174" s="947"/>
      <c r="R174" s="947"/>
      <c r="S174" s="947"/>
      <c r="T174" s="947"/>
      <c r="U174" s="947"/>
      <c r="V174" s="974"/>
      <c r="W174" s="948"/>
      <c r="X174" s="948"/>
      <c r="Y174" s="948"/>
      <c r="Z174" s="948"/>
      <c r="AA174" s="973"/>
      <c r="AB174" s="1216"/>
      <c r="AC174" s="951"/>
      <c r="AD174" s="165"/>
      <c r="AE174" s="992"/>
      <c r="AF174" s="125">
        <f t="shared" si="243"/>
        <v>0</v>
      </c>
      <c r="AG174" s="125" t="str">
        <f t="shared" si="290"/>
        <v>No</v>
      </c>
      <c r="AH174" s="191" t="str">
        <f t="shared" si="244"/>
        <v>No</v>
      </c>
      <c r="AI174" s="126" t="str">
        <f t="shared" si="291"/>
        <v>No</v>
      </c>
      <c r="AK174" s="291">
        <f t="shared" si="245"/>
        <v>1</v>
      </c>
      <c r="AL174" s="292">
        <f t="shared" si="246"/>
        <v>0</v>
      </c>
      <c r="AM174" s="36"/>
      <c r="AN174" s="36"/>
      <c r="AO174" s="471">
        <v>1.65</v>
      </c>
      <c r="AP174" s="445">
        <f t="shared" si="247"/>
        <v>0</v>
      </c>
      <c r="AQ174" s="498"/>
      <c r="AR174" s="215">
        <f t="shared" si="292"/>
        <v>0</v>
      </c>
      <c r="AS174" s="215">
        <f t="shared" si="293"/>
        <v>0</v>
      </c>
      <c r="AT174" s="215">
        <f t="shared" si="294"/>
        <v>0</v>
      </c>
      <c r="AU174" s="215">
        <f t="shared" si="295"/>
        <v>0</v>
      </c>
      <c r="AV174" s="215">
        <f t="shared" si="296"/>
        <v>0</v>
      </c>
      <c r="AW174" s="215">
        <f t="shared" si="297"/>
        <v>0</v>
      </c>
      <c r="AX174" s="215">
        <f t="shared" si="305"/>
        <v>0</v>
      </c>
      <c r="AY174" s="215">
        <f t="shared" si="298"/>
        <v>0</v>
      </c>
      <c r="AZ174" s="215">
        <f t="shared" si="299"/>
        <v>0</v>
      </c>
      <c r="BA174" s="215">
        <f t="shared" si="300"/>
        <v>0</v>
      </c>
      <c r="BB174" s="215">
        <f t="shared" si="301"/>
        <v>0</v>
      </c>
      <c r="BC174" s="215">
        <f t="shared" si="302"/>
        <v>0</v>
      </c>
      <c r="BD174" s="215">
        <f t="shared" si="303"/>
        <v>0</v>
      </c>
      <c r="BE174" s="215">
        <f t="shared" si="304"/>
        <v>0</v>
      </c>
      <c r="BF174" s="215">
        <f t="shared" si="224"/>
        <v>0</v>
      </c>
      <c r="BG174" s="215">
        <f t="shared" si="225"/>
        <v>0</v>
      </c>
      <c r="BH174" s="215">
        <f t="shared" si="226"/>
        <v>0</v>
      </c>
      <c r="BI174" s="215">
        <f t="shared" si="227"/>
        <v>0</v>
      </c>
      <c r="BJ174" s="448">
        <v>1</v>
      </c>
      <c r="BK174" s="1224">
        <f t="shared" si="248"/>
        <v>0</v>
      </c>
      <c r="BL174" s="897">
        <v>6</v>
      </c>
      <c r="BM174" s="480">
        <f t="shared" si="249"/>
        <v>0</v>
      </c>
      <c r="BN174" s="897"/>
      <c r="BO174" s="480">
        <f t="shared" si="250"/>
        <v>0</v>
      </c>
      <c r="BP174" s="897"/>
      <c r="BQ174" s="480">
        <f t="shared" si="251"/>
        <v>0</v>
      </c>
      <c r="BR174" s="897"/>
      <c r="BS174" s="480">
        <f t="shared" si="252"/>
        <v>0</v>
      </c>
      <c r="BT174" s="897"/>
      <c r="BU174" s="480">
        <f t="shared" si="253"/>
        <v>0</v>
      </c>
      <c r="BV174" s="908"/>
      <c r="BW174" s="480">
        <f t="shared" si="254"/>
        <v>0</v>
      </c>
      <c r="BX174" s="906"/>
      <c r="BY174" s="480">
        <f t="shared" si="255"/>
        <v>0</v>
      </c>
      <c r="BZ174" s="906"/>
      <c r="CA174" s="480">
        <f t="shared" si="256"/>
        <v>0</v>
      </c>
      <c r="CB174" s="906"/>
      <c r="CC174" s="480">
        <f t="shared" si="257"/>
        <v>0</v>
      </c>
      <c r="CD174" s="906"/>
      <c r="CE174" s="480">
        <f t="shared" si="258"/>
        <v>0</v>
      </c>
      <c r="CF174" s="906"/>
      <c r="CG174" s="480">
        <f t="shared" si="259"/>
        <v>0</v>
      </c>
      <c r="CH174" s="906"/>
      <c r="CI174" s="480">
        <f t="shared" si="260"/>
        <v>0</v>
      </c>
      <c r="CJ174" s="906"/>
      <c r="CK174" s="480">
        <f t="shared" si="261"/>
        <v>0</v>
      </c>
      <c r="CL174" s="906"/>
      <c r="CM174" s="480">
        <f t="shared" si="262"/>
        <v>0</v>
      </c>
      <c r="CN174" s="906"/>
      <c r="CO174" s="480">
        <f t="shared" si="263"/>
        <v>0</v>
      </c>
      <c r="CP174" s="907"/>
      <c r="CQ174" s="480">
        <f t="shared" si="264"/>
        <v>0</v>
      </c>
      <c r="CR174" s="215"/>
      <c r="CS174" s="1">
        <f t="shared" si="265"/>
        <v>0</v>
      </c>
      <c r="CT174" s="1">
        <f t="shared" si="266"/>
        <v>0</v>
      </c>
      <c r="CU174" s="1">
        <f t="shared" si="267"/>
        <v>0</v>
      </c>
      <c r="CV174" s="1">
        <f t="shared" si="268"/>
        <v>0</v>
      </c>
      <c r="CW174" s="673">
        <f t="shared" si="269"/>
        <v>0</v>
      </c>
      <c r="CX174" s="1">
        <f t="shared" si="270"/>
        <v>0</v>
      </c>
      <c r="CY174" s="1">
        <f t="shared" si="271"/>
        <v>0</v>
      </c>
      <c r="CZ174" s="1">
        <f t="shared" si="272"/>
        <v>0</v>
      </c>
      <c r="DB174" s="1">
        <f t="shared" si="273"/>
        <v>0</v>
      </c>
      <c r="DC174" s="1">
        <f t="shared" si="274"/>
        <v>0</v>
      </c>
      <c r="DE174" s="1">
        <f t="shared" si="275"/>
        <v>0</v>
      </c>
      <c r="DF174" s="1">
        <f t="shared" si="276"/>
        <v>0</v>
      </c>
      <c r="DG174" s="1">
        <f t="shared" si="277"/>
        <v>0</v>
      </c>
      <c r="DH174" s="1">
        <f t="shared" si="278"/>
        <v>0</v>
      </c>
      <c r="DI174" s="1">
        <f t="shared" si="279"/>
        <v>0</v>
      </c>
      <c r="DJ174" s="1">
        <f t="shared" si="280"/>
        <v>0</v>
      </c>
      <c r="DK174" s="1">
        <f t="shared" si="281"/>
        <v>0</v>
      </c>
      <c r="DL174" s="1">
        <f t="shared" si="282"/>
        <v>0</v>
      </c>
      <c r="DM174" s="1">
        <f t="shared" si="283"/>
        <v>0</v>
      </c>
      <c r="DN174" s="1">
        <f t="shared" si="284"/>
        <v>0</v>
      </c>
      <c r="DO174" s="1">
        <f t="shared" si="285"/>
        <v>0</v>
      </c>
      <c r="DP174" s="1">
        <f t="shared" si="286"/>
        <v>0</v>
      </c>
      <c r="DQ174" s="1">
        <f t="shared" si="287"/>
        <v>0</v>
      </c>
      <c r="DR174" s="1">
        <f t="shared" si="288"/>
        <v>0</v>
      </c>
      <c r="DS174" s="1">
        <f t="shared" si="289"/>
        <v>0</v>
      </c>
    </row>
    <row r="175" spans="1:123" s="1" customFormat="1" ht="65.25" customHeight="1" x14ac:dyDescent="0.2">
      <c r="A175" s="1584"/>
      <c r="B175" s="190"/>
      <c r="D175" s="1260" t="s">
        <v>377</v>
      </c>
      <c r="E175" s="679"/>
      <c r="F175" s="736"/>
      <c r="G175" s="680" t="s">
        <v>36</v>
      </c>
      <c r="H175" s="681" t="s">
        <v>188</v>
      </c>
      <c r="I175" s="1573" t="s">
        <v>565</v>
      </c>
      <c r="J175" s="1292">
        <v>3</v>
      </c>
      <c r="K175" s="1292">
        <v>0</v>
      </c>
      <c r="L175" s="681" t="s">
        <v>876</v>
      </c>
      <c r="M175" s="692">
        <v>286.59750000000003</v>
      </c>
      <c r="N175" s="946"/>
      <c r="O175" s="946"/>
      <c r="P175" s="946"/>
      <c r="Q175" s="946"/>
      <c r="R175" s="946"/>
      <c r="S175" s="946"/>
      <c r="T175" s="946"/>
      <c r="U175" s="946"/>
      <c r="V175" s="979"/>
      <c r="W175" s="977"/>
      <c r="X175" s="977"/>
      <c r="Y175" s="977"/>
      <c r="Z175" s="977"/>
      <c r="AA175" s="976"/>
      <c r="AB175" s="1217"/>
      <c r="AC175" s="950"/>
      <c r="AD175" s="1010"/>
      <c r="AE175" s="1208"/>
      <c r="AF175" s="683">
        <f t="shared" si="243"/>
        <v>0</v>
      </c>
      <c r="AG175" s="683" t="str">
        <f t="shared" si="290"/>
        <v>No</v>
      </c>
      <c r="AH175" s="696" t="str">
        <f t="shared" si="244"/>
        <v>No</v>
      </c>
      <c r="AI175" s="678" t="str">
        <f t="shared" si="291"/>
        <v>No</v>
      </c>
      <c r="AK175" s="291">
        <f t="shared" si="245"/>
        <v>3</v>
      </c>
      <c r="AL175" s="292">
        <f t="shared" si="246"/>
        <v>0</v>
      </c>
      <c r="AM175" s="36"/>
      <c r="AN175" s="36"/>
      <c r="AO175" s="471">
        <v>4.45</v>
      </c>
      <c r="AP175" s="445">
        <f t="shared" si="247"/>
        <v>0</v>
      </c>
      <c r="AQ175" s="498"/>
      <c r="AR175" s="215">
        <f t="shared" si="292"/>
        <v>0</v>
      </c>
      <c r="AS175" s="215">
        <f t="shared" si="293"/>
        <v>0</v>
      </c>
      <c r="AT175" s="215">
        <f t="shared" si="294"/>
        <v>0</v>
      </c>
      <c r="AU175" s="215">
        <f t="shared" si="295"/>
        <v>0</v>
      </c>
      <c r="AV175" s="215">
        <f t="shared" si="296"/>
        <v>0</v>
      </c>
      <c r="AW175" s="215">
        <f t="shared" si="297"/>
        <v>0</v>
      </c>
      <c r="AX175" s="215">
        <f t="shared" si="305"/>
        <v>0</v>
      </c>
      <c r="AY175" s="215">
        <f t="shared" si="298"/>
        <v>0</v>
      </c>
      <c r="AZ175" s="215">
        <f t="shared" si="299"/>
        <v>0</v>
      </c>
      <c r="BA175" s="215">
        <f t="shared" si="300"/>
        <v>0</v>
      </c>
      <c r="BB175" s="215">
        <f t="shared" si="301"/>
        <v>0</v>
      </c>
      <c r="BC175" s="215">
        <f t="shared" si="302"/>
        <v>0</v>
      </c>
      <c r="BD175" s="215">
        <f t="shared" si="303"/>
        <v>0</v>
      </c>
      <c r="BE175" s="215">
        <f t="shared" si="304"/>
        <v>0</v>
      </c>
      <c r="BF175" s="215">
        <f t="shared" si="224"/>
        <v>0</v>
      </c>
      <c r="BG175" s="215">
        <f t="shared" si="225"/>
        <v>0</v>
      </c>
      <c r="BH175" s="215">
        <f t="shared" si="226"/>
        <v>0</v>
      </c>
      <c r="BI175" s="215">
        <f t="shared" si="227"/>
        <v>0</v>
      </c>
      <c r="BJ175" s="448">
        <v>3</v>
      </c>
      <c r="BK175" s="1224">
        <f t="shared" si="248"/>
        <v>0</v>
      </c>
      <c r="BL175" s="897">
        <v>16</v>
      </c>
      <c r="BM175" s="480">
        <f t="shared" si="249"/>
        <v>0</v>
      </c>
      <c r="BN175" s="897"/>
      <c r="BO175" s="480">
        <f t="shared" si="250"/>
        <v>0</v>
      </c>
      <c r="BP175" s="897"/>
      <c r="BQ175" s="480">
        <f t="shared" si="251"/>
        <v>0</v>
      </c>
      <c r="BR175" s="897"/>
      <c r="BS175" s="480">
        <f t="shared" si="252"/>
        <v>0</v>
      </c>
      <c r="BT175" s="897"/>
      <c r="BU175" s="480">
        <f t="shared" si="253"/>
        <v>0</v>
      </c>
      <c r="BV175" s="908"/>
      <c r="BW175" s="480">
        <f t="shared" si="254"/>
        <v>0</v>
      </c>
      <c r="BX175" s="906"/>
      <c r="BY175" s="480">
        <f t="shared" si="255"/>
        <v>0</v>
      </c>
      <c r="BZ175" s="906"/>
      <c r="CA175" s="480">
        <f t="shared" si="256"/>
        <v>0</v>
      </c>
      <c r="CB175" s="906"/>
      <c r="CC175" s="480">
        <f t="shared" si="257"/>
        <v>0</v>
      </c>
      <c r="CD175" s="906"/>
      <c r="CE175" s="480">
        <f t="shared" si="258"/>
        <v>0</v>
      </c>
      <c r="CF175" s="906"/>
      <c r="CG175" s="480">
        <f t="shared" si="259"/>
        <v>0</v>
      </c>
      <c r="CH175" s="906"/>
      <c r="CI175" s="480">
        <f t="shared" si="260"/>
        <v>0</v>
      </c>
      <c r="CJ175" s="906"/>
      <c r="CK175" s="480">
        <f t="shared" si="261"/>
        <v>0</v>
      </c>
      <c r="CL175" s="906"/>
      <c r="CM175" s="480">
        <f t="shared" si="262"/>
        <v>0</v>
      </c>
      <c r="CN175" s="906"/>
      <c r="CO175" s="480">
        <f t="shared" si="263"/>
        <v>0</v>
      </c>
      <c r="CP175" s="907"/>
      <c r="CQ175" s="480">
        <f t="shared" si="264"/>
        <v>0</v>
      </c>
      <c r="CR175" s="215"/>
      <c r="CS175" s="1">
        <f t="shared" si="265"/>
        <v>0</v>
      </c>
      <c r="CT175" s="1">
        <f t="shared" si="266"/>
        <v>0</v>
      </c>
      <c r="CU175" s="1">
        <f t="shared" si="267"/>
        <v>0</v>
      </c>
      <c r="CV175" s="1">
        <f t="shared" si="268"/>
        <v>0</v>
      </c>
      <c r="CW175" s="673">
        <f t="shared" si="269"/>
        <v>0</v>
      </c>
      <c r="CX175" s="1">
        <f t="shared" si="270"/>
        <v>0</v>
      </c>
      <c r="CY175" s="1">
        <f t="shared" si="271"/>
        <v>0</v>
      </c>
      <c r="CZ175" s="1">
        <f t="shared" si="272"/>
        <v>0</v>
      </c>
      <c r="DB175" s="1">
        <f t="shared" si="273"/>
        <v>0</v>
      </c>
      <c r="DC175" s="1">
        <f t="shared" si="274"/>
        <v>0</v>
      </c>
      <c r="DE175" s="1">
        <f t="shared" si="275"/>
        <v>0</v>
      </c>
      <c r="DF175" s="1">
        <f t="shared" si="276"/>
        <v>0</v>
      </c>
      <c r="DG175" s="1">
        <f t="shared" si="277"/>
        <v>0</v>
      </c>
      <c r="DH175" s="1">
        <f t="shared" si="278"/>
        <v>0</v>
      </c>
      <c r="DI175" s="1">
        <f t="shared" si="279"/>
        <v>0</v>
      </c>
      <c r="DJ175" s="1">
        <f t="shared" si="280"/>
        <v>0</v>
      </c>
      <c r="DK175" s="1">
        <f t="shared" si="281"/>
        <v>0</v>
      </c>
      <c r="DL175" s="1">
        <f t="shared" si="282"/>
        <v>0</v>
      </c>
      <c r="DM175" s="1">
        <f t="shared" si="283"/>
        <v>0</v>
      </c>
      <c r="DN175" s="1">
        <f t="shared" si="284"/>
        <v>0</v>
      </c>
      <c r="DO175" s="1">
        <f t="shared" si="285"/>
        <v>0</v>
      </c>
      <c r="DP175" s="1">
        <f t="shared" si="286"/>
        <v>0</v>
      </c>
      <c r="DQ175" s="1">
        <f t="shared" si="287"/>
        <v>0</v>
      </c>
      <c r="DR175" s="1">
        <f t="shared" si="288"/>
        <v>0</v>
      </c>
      <c r="DS175" s="1">
        <f t="shared" si="289"/>
        <v>0</v>
      </c>
    </row>
    <row r="176" spans="1:123" s="1" customFormat="1" ht="65.25" customHeight="1" x14ac:dyDescent="0.2">
      <c r="A176" s="1584"/>
      <c r="B176" s="190"/>
      <c r="D176" s="1260" t="s">
        <v>378</v>
      </c>
      <c r="E176" s="679" t="s">
        <v>71</v>
      </c>
      <c r="F176" s="736"/>
      <c r="G176" s="680" t="s">
        <v>36</v>
      </c>
      <c r="H176" s="681" t="s">
        <v>188</v>
      </c>
      <c r="I176" s="1573"/>
      <c r="J176" s="1292">
        <v>3</v>
      </c>
      <c r="K176" s="1292">
        <v>0</v>
      </c>
      <c r="L176" s="681" t="s">
        <v>876</v>
      </c>
      <c r="M176" s="692">
        <v>366.84480000000008</v>
      </c>
      <c r="N176" s="946"/>
      <c r="O176" s="946"/>
      <c r="P176" s="946"/>
      <c r="Q176" s="946"/>
      <c r="R176" s="946"/>
      <c r="S176" s="946"/>
      <c r="T176" s="946"/>
      <c r="U176" s="946"/>
      <c r="V176" s="979"/>
      <c r="W176" s="977"/>
      <c r="X176" s="977"/>
      <c r="Y176" s="977"/>
      <c r="Z176" s="977"/>
      <c r="AA176" s="976"/>
      <c r="AB176" s="1217"/>
      <c r="AC176" s="950"/>
      <c r="AD176" s="1201"/>
      <c r="AE176" s="1211"/>
      <c r="AF176" s="683">
        <f t="shared" si="243"/>
        <v>0</v>
      </c>
      <c r="AG176" s="683" t="str">
        <f t="shared" si="290"/>
        <v>No</v>
      </c>
      <c r="AH176" s="696" t="str">
        <f t="shared" si="244"/>
        <v>No</v>
      </c>
      <c r="AI176" s="678" t="str">
        <f t="shared" si="291"/>
        <v>No</v>
      </c>
      <c r="AK176" s="291">
        <f t="shared" si="245"/>
        <v>3</v>
      </c>
      <c r="AL176" s="292">
        <f t="shared" si="246"/>
        <v>0</v>
      </c>
      <c r="AM176" s="36"/>
      <c r="AN176" s="36"/>
      <c r="AO176" s="471">
        <v>4.45</v>
      </c>
      <c r="AP176" s="445">
        <f t="shared" si="247"/>
        <v>0</v>
      </c>
      <c r="AQ176" s="498"/>
      <c r="AR176" s="215">
        <f t="shared" si="292"/>
        <v>0</v>
      </c>
      <c r="AS176" s="215">
        <f t="shared" si="293"/>
        <v>0</v>
      </c>
      <c r="AT176" s="215">
        <f t="shared" si="294"/>
        <v>0</v>
      </c>
      <c r="AU176" s="215">
        <f t="shared" si="295"/>
        <v>0</v>
      </c>
      <c r="AV176" s="215">
        <f t="shared" si="296"/>
        <v>0</v>
      </c>
      <c r="AW176" s="215">
        <f t="shared" si="297"/>
        <v>0</v>
      </c>
      <c r="AX176" s="215">
        <f t="shared" si="305"/>
        <v>0</v>
      </c>
      <c r="AY176" s="215">
        <f t="shared" si="298"/>
        <v>0</v>
      </c>
      <c r="AZ176" s="215">
        <f t="shared" si="299"/>
        <v>0</v>
      </c>
      <c r="BA176" s="215">
        <f t="shared" si="300"/>
        <v>0</v>
      </c>
      <c r="BB176" s="215">
        <f t="shared" si="301"/>
        <v>0</v>
      </c>
      <c r="BC176" s="215">
        <f t="shared" si="302"/>
        <v>0</v>
      </c>
      <c r="BD176" s="215">
        <f t="shared" si="303"/>
        <v>0</v>
      </c>
      <c r="BE176" s="215">
        <f t="shared" si="304"/>
        <v>0</v>
      </c>
      <c r="BF176" s="215">
        <f t="shared" si="224"/>
        <v>0</v>
      </c>
      <c r="BG176" s="215">
        <f t="shared" si="225"/>
        <v>0</v>
      </c>
      <c r="BH176" s="215">
        <f t="shared" si="226"/>
        <v>0</v>
      </c>
      <c r="BI176" s="215">
        <f t="shared" si="227"/>
        <v>0</v>
      </c>
      <c r="BJ176" s="448">
        <v>3</v>
      </c>
      <c r="BK176" s="1224">
        <f t="shared" si="248"/>
        <v>0</v>
      </c>
      <c r="BL176" s="897">
        <v>16</v>
      </c>
      <c r="BM176" s="480">
        <f t="shared" si="249"/>
        <v>0</v>
      </c>
      <c r="BN176" s="897"/>
      <c r="BO176" s="480">
        <f t="shared" si="250"/>
        <v>0</v>
      </c>
      <c r="BP176" s="897"/>
      <c r="BQ176" s="480">
        <f t="shared" si="251"/>
        <v>0</v>
      </c>
      <c r="BR176" s="897"/>
      <c r="BS176" s="480">
        <f t="shared" si="252"/>
        <v>0</v>
      </c>
      <c r="BT176" s="897"/>
      <c r="BU176" s="480">
        <f t="shared" si="253"/>
        <v>0</v>
      </c>
      <c r="BV176" s="908"/>
      <c r="BW176" s="480">
        <f t="shared" si="254"/>
        <v>0</v>
      </c>
      <c r="BX176" s="906"/>
      <c r="BY176" s="480">
        <f t="shared" si="255"/>
        <v>0</v>
      </c>
      <c r="BZ176" s="906"/>
      <c r="CA176" s="480">
        <f t="shared" si="256"/>
        <v>0</v>
      </c>
      <c r="CB176" s="906"/>
      <c r="CC176" s="480">
        <f t="shared" si="257"/>
        <v>0</v>
      </c>
      <c r="CD176" s="906"/>
      <c r="CE176" s="480">
        <f t="shared" si="258"/>
        <v>0</v>
      </c>
      <c r="CF176" s="906"/>
      <c r="CG176" s="480">
        <f t="shared" si="259"/>
        <v>0</v>
      </c>
      <c r="CH176" s="906"/>
      <c r="CI176" s="480">
        <f t="shared" si="260"/>
        <v>0</v>
      </c>
      <c r="CJ176" s="906"/>
      <c r="CK176" s="480">
        <f t="shared" si="261"/>
        <v>0</v>
      </c>
      <c r="CL176" s="906"/>
      <c r="CM176" s="480">
        <f t="shared" si="262"/>
        <v>0</v>
      </c>
      <c r="CN176" s="906"/>
      <c r="CO176" s="480">
        <f t="shared" si="263"/>
        <v>0</v>
      </c>
      <c r="CP176" s="907"/>
      <c r="CQ176" s="480">
        <f t="shared" si="264"/>
        <v>0</v>
      </c>
      <c r="CR176" s="215"/>
      <c r="CS176" s="1">
        <f t="shared" si="265"/>
        <v>0</v>
      </c>
      <c r="CT176" s="1">
        <f t="shared" si="266"/>
        <v>0</v>
      </c>
      <c r="CU176" s="1">
        <f t="shared" si="267"/>
        <v>0</v>
      </c>
      <c r="CV176" s="1">
        <f t="shared" si="268"/>
        <v>0</v>
      </c>
      <c r="CW176" s="673">
        <f t="shared" si="269"/>
        <v>0</v>
      </c>
      <c r="CX176" s="1">
        <f t="shared" si="270"/>
        <v>0</v>
      </c>
      <c r="CY176" s="1">
        <f t="shared" si="271"/>
        <v>0</v>
      </c>
      <c r="CZ176" s="1">
        <f t="shared" si="272"/>
        <v>0</v>
      </c>
      <c r="DB176" s="1">
        <f t="shared" si="273"/>
        <v>0</v>
      </c>
      <c r="DC176" s="1">
        <f t="shared" si="274"/>
        <v>0</v>
      </c>
      <c r="DE176" s="1">
        <f t="shared" si="275"/>
        <v>0</v>
      </c>
      <c r="DF176" s="1">
        <f t="shared" si="276"/>
        <v>0</v>
      </c>
      <c r="DG176" s="1">
        <f t="shared" si="277"/>
        <v>0</v>
      </c>
      <c r="DH176" s="1">
        <f t="shared" si="278"/>
        <v>0</v>
      </c>
      <c r="DI176" s="1">
        <f t="shared" si="279"/>
        <v>0</v>
      </c>
      <c r="DJ176" s="1">
        <f t="shared" si="280"/>
        <v>0</v>
      </c>
      <c r="DK176" s="1">
        <f t="shared" si="281"/>
        <v>0</v>
      </c>
      <c r="DL176" s="1">
        <f t="shared" si="282"/>
        <v>0</v>
      </c>
      <c r="DM176" s="1">
        <f t="shared" si="283"/>
        <v>0</v>
      </c>
      <c r="DN176" s="1">
        <f t="shared" si="284"/>
        <v>0</v>
      </c>
      <c r="DO176" s="1">
        <f t="shared" si="285"/>
        <v>0</v>
      </c>
      <c r="DP176" s="1">
        <f t="shared" si="286"/>
        <v>0</v>
      </c>
      <c r="DQ176" s="1">
        <f t="shared" si="287"/>
        <v>0</v>
      </c>
      <c r="DR176" s="1">
        <f t="shared" si="288"/>
        <v>0</v>
      </c>
      <c r="DS176" s="1">
        <f t="shared" si="289"/>
        <v>0</v>
      </c>
    </row>
    <row r="177" spans="1:123" s="1" customFormat="1" ht="65.25" customHeight="1" x14ac:dyDescent="0.2">
      <c r="A177" s="1584"/>
      <c r="B177" s="190"/>
      <c r="D177" s="1164" t="s">
        <v>498</v>
      </c>
      <c r="E177" s="514"/>
      <c r="F177" s="739"/>
      <c r="G177" s="123" t="s">
        <v>556</v>
      </c>
      <c r="H177" s="36" t="s">
        <v>132</v>
      </c>
      <c r="I177" s="1598" t="s">
        <v>673</v>
      </c>
      <c r="J177" s="1293">
        <v>5</v>
      </c>
      <c r="K177" s="1293">
        <v>0</v>
      </c>
      <c r="L177" s="36" t="s">
        <v>876</v>
      </c>
      <c r="M177" s="640">
        <v>515.87549999999999</v>
      </c>
      <c r="N177" s="947"/>
      <c r="O177" s="947"/>
      <c r="P177" s="947"/>
      <c r="Q177" s="947"/>
      <c r="R177" s="947"/>
      <c r="S177" s="947"/>
      <c r="T177" s="947"/>
      <c r="U177" s="947"/>
      <c r="V177" s="974"/>
      <c r="W177" s="948"/>
      <c r="X177" s="948"/>
      <c r="Y177" s="948"/>
      <c r="Z177" s="948"/>
      <c r="AA177" s="973"/>
      <c r="AB177" s="1216"/>
      <c r="AC177" s="951"/>
      <c r="AD177" s="1011"/>
      <c r="AE177" s="1209"/>
      <c r="AF177" s="125">
        <f t="shared" si="243"/>
        <v>0</v>
      </c>
      <c r="AG177" s="125" t="str">
        <f t="shared" si="290"/>
        <v>No</v>
      </c>
      <c r="AH177" s="191" t="str">
        <f t="shared" si="244"/>
        <v>No</v>
      </c>
      <c r="AI177" s="126" t="str">
        <f t="shared" si="291"/>
        <v>No</v>
      </c>
      <c r="AK177" s="291">
        <f t="shared" si="245"/>
        <v>3</v>
      </c>
      <c r="AL177" s="292">
        <f t="shared" si="246"/>
        <v>0</v>
      </c>
      <c r="AM177" s="36"/>
      <c r="AN177" s="36"/>
      <c r="AO177" s="471">
        <v>3.45</v>
      </c>
      <c r="AP177" s="445">
        <f t="shared" si="247"/>
        <v>0</v>
      </c>
      <c r="AQ177" s="498"/>
      <c r="AR177" s="215">
        <f t="shared" si="292"/>
        <v>0</v>
      </c>
      <c r="AS177" s="215">
        <f t="shared" si="293"/>
        <v>0</v>
      </c>
      <c r="AT177" s="215">
        <f t="shared" si="294"/>
        <v>0</v>
      </c>
      <c r="AU177" s="215">
        <f t="shared" si="295"/>
        <v>0</v>
      </c>
      <c r="AV177" s="215">
        <f t="shared" si="296"/>
        <v>0</v>
      </c>
      <c r="AW177" s="215">
        <f t="shared" si="297"/>
        <v>0</v>
      </c>
      <c r="AX177" s="215">
        <f t="shared" si="305"/>
        <v>0</v>
      </c>
      <c r="AY177" s="215">
        <f t="shared" si="298"/>
        <v>0</v>
      </c>
      <c r="AZ177" s="215">
        <f t="shared" si="299"/>
        <v>0</v>
      </c>
      <c r="BA177" s="215">
        <f t="shared" si="300"/>
        <v>0</v>
      </c>
      <c r="BB177" s="215">
        <f t="shared" si="301"/>
        <v>0</v>
      </c>
      <c r="BC177" s="215">
        <f t="shared" si="302"/>
        <v>0</v>
      </c>
      <c r="BD177" s="215">
        <f t="shared" si="303"/>
        <v>0</v>
      </c>
      <c r="BE177" s="215">
        <f t="shared" si="304"/>
        <v>0</v>
      </c>
      <c r="BF177" s="215">
        <f t="shared" si="224"/>
        <v>0</v>
      </c>
      <c r="BG177" s="215">
        <f t="shared" si="225"/>
        <v>0</v>
      </c>
      <c r="BH177" s="215">
        <f t="shared" si="226"/>
        <v>0</v>
      </c>
      <c r="BI177" s="215">
        <f t="shared" si="227"/>
        <v>0</v>
      </c>
      <c r="BJ177" s="448">
        <v>3</v>
      </c>
      <c r="BK177" s="1224">
        <f t="shared" si="248"/>
        <v>0</v>
      </c>
      <c r="BL177" s="897">
        <v>19</v>
      </c>
      <c r="BM177" s="480">
        <f t="shared" si="249"/>
        <v>0</v>
      </c>
      <c r="BN177" s="897"/>
      <c r="BO177" s="480">
        <f t="shared" si="250"/>
        <v>0</v>
      </c>
      <c r="BP177" s="897"/>
      <c r="BQ177" s="480">
        <f t="shared" si="251"/>
        <v>0</v>
      </c>
      <c r="BR177" s="897"/>
      <c r="BS177" s="480">
        <f t="shared" si="252"/>
        <v>0</v>
      </c>
      <c r="BT177" s="897"/>
      <c r="BU177" s="480">
        <f t="shared" si="253"/>
        <v>0</v>
      </c>
      <c r="BV177" s="908"/>
      <c r="BW177" s="480">
        <f t="shared" si="254"/>
        <v>0</v>
      </c>
      <c r="BX177" s="906"/>
      <c r="BY177" s="480">
        <f t="shared" si="255"/>
        <v>0</v>
      </c>
      <c r="BZ177" s="906"/>
      <c r="CA177" s="480">
        <f t="shared" si="256"/>
        <v>0</v>
      </c>
      <c r="CB177" s="906"/>
      <c r="CC177" s="480">
        <f t="shared" si="257"/>
        <v>0</v>
      </c>
      <c r="CD177" s="906"/>
      <c r="CE177" s="480">
        <f t="shared" si="258"/>
        <v>0</v>
      </c>
      <c r="CF177" s="906"/>
      <c r="CG177" s="480">
        <f t="shared" si="259"/>
        <v>0</v>
      </c>
      <c r="CH177" s="906"/>
      <c r="CI177" s="480">
        <f t="shared" si="260"/>
        <v>0</v>
      </c>
      <c r="CJ177" s="906"/>
      <c r="CK177" s="480">
        <f t="shared" si="261"/>
        <v>0</v>
      </c>
      <c r="CL177" s="906"/>
      <c r="CM177" s="480">
        <f t="shared" si="262"/>
        <v>0</v>
      </c>
      <c r="CN177" s="906"/>
      <c r="CO177" s="480">
        <f t="shared" si="263"/>
        <v>0</v>
      </c>
      <c r="CP177" s="907"/>
      <c r="CQ177" s="480">
        <f t="shared" si="264"/>
        <v>0</v>
      </c>
      <c r="CR177" s="215"/>
      <c r="CS177" s="1">
        <f t="shared" si="265"/>
        <v>0</v>
      </c>
      <c r="CT177" s="1">
        <f t="shared" si="266"/>
        <v>0</v>
      </c>
      <c r="CU177" s="1">
        <f t="shared" si="267"/>
        <v>0</v>
      </c>
      <c r="CV177" s="1">
        <f t="shared" si="268"/>
        <v>0</v>
      </c>
      <c r="CW177" s="673">
        <f t="shared" si="269"/>
        <v>0</v>
      </c>
      <c r="CX177" s="1">
        <f t="shared" si="270"/>
        <v>0</v>
      </c>
      <c r="CY177" s="1">
        <f t="shared" si="271"/>
        <v>0</v>
      </c>
      <c r="CZ177" s="1">
        <f t="shared" si="272"/>
        <v>0</v>
      </c>
      <c r="DB177" s="1">
        <f t="shared" si="273"/>
        <v>0</v>
      </c>
      <c r="DC177" s="1">
        <f t="shared" si="274"/>
        <v>0</v>
      </c>
      <c r="DE177" s="1">
        <f t="shared" si="275"/>
        <v>0</v>
      </c>
      <c r="DF177" s="1">
        <f t="shared" si="276"/>
        <v>0</v>
      </c>
      <c r="DG177" s="1">
        <f t="shared" si="277"/>
        <v>0</v>
      </c>
      <c r="DH177" s="1">
        <f t="shared" si="278"/>
        <v>0</v>
      </c>
      <c r="DI177" s="1">
        <f t="shared" si="279"/>
        <v>0</v>
      </c>
      <c r="DJ177" s="1">
        <f t="shared" si="280"/>
        <v>0</v>
      </c>
      <c r="DK177" s="1">
        <f t="shared" si="281"/>
        <v>0</v>
      </c>
      <c r="DL177" s="1">
        <f t="shared" si="282"/>
        <v>0</v>
      </c>
      <c r="DM177" s="1">
        <f t="shared" si="283"/>
        <v>0</v>
      </c>
      <c r="DN177" s="1">
        <f t="shared" si="284"/>
        <v>0</v>
      </c>
      <c r="DO177" s="1">
        <f t="shared" si="285"/>
        <v>0</v>
      </c>
      <c r="DP177" s="1">
        <f t="shared" si="286"/>
        <v>0</v>
      </c>
      <c r="DQ177" s="1">
        <f t="shared" si="287"/>
        <v>0</v>
      </c>
      <c r="DR177" s="1">
        <f t="shared" si="288"/>
        <v>0</v>
      </c>
      <c r="DS177" s="1">
        <f t="shared" si="289"/>
        <v>0</v>
      </c>
    </row>
    <row r="178" spans="1:123" s="1" customFormat="1" ht="65.25" customHeight="1" x14ac:dyDescent="0.2">
      <c r="A178" s="1585"/>
      <c r="B178" s="192"/>
      <c r="C178" s="127"/>
      <c r="D178" s="1165" t="s">
        <v>499</v>
      </c>
      <c r="E178" s="515" t="s">
        <v>71</v>
      </c>
      <c r="F178" s="740"/>
      <c r="G178" s="156" t="s">
        <v>556</v>
      </c>
      <c r="H178" s="129" t="s">
        <v>132</v>
      </c>
      <c r="I178" s="1599"/>
      <c r="J178" s="1295">
        <v>5</v>
      </c>
      <c r="K178" s="1295">
        <v>0</v>
      </c>
      <c r="L178" s="129" t="s">
        <v>876</v>
      </c>
      <c r="M178" s="651">
        <v>619.05060000000003</v>
      </c>
      <c r="N178" s="947"/>
      <c r="O178" s="947"/>
      <c r="P178" s="947"/>
      <c r="Q178" s="947"/>
      <c r="R178" s="947"/>
      <c r="S178" s="947"/>
      <c r="T178" s="947"/>
      <c r="U178" s="947"/>
      <c r="V178" s="974"/>
      <c r="W178" s="948"/>
      <c r="X178" s="948"/>
      <c r="Y178" s="948"/>
      <c r="Z178" s="948"/>
      <c r="AA178" s="973"/>
      <c r="AB178" s="1216"/>
      <c r="AC178" s="951"/>
      <c r="AD178" s="165"/>
      <c r="AE178" s="992"/>
      <c r="AF178" s="125">
        <f t="shared" si="243"/>
        <v>0</v>
      </c>
      <c r="AG178" s="158" t="str">
        <f t="shared" si="290"/>
        <v>No</v>
      </c>
      <c r="AH178" s="191" t="str">
        <f t="shared" si="244"/>
        <v>No</v>
      </c>
      <c r="AI178" s="126" t="str">
        <f t="shared" si="291"/>
        <v>No</v>
      </c>
      <c r="AK178" s="291">
        <f t="shared" si="245"/>
        <v>3</v>
      </c>
      <c r="AL178" s="292">
        <f t="shared" si="246"/>
        <v>0</v>
      </c>
      <c r="AM178" s="36"/>
      <c r="AN178" s="36"/>
      <c r="AO178" s="471">
        <v>3.45</v>
      </c>
      <c r="AP178" s="445">
        <f t="shared" si="247"/>
        <v>0</v>
      </c>
      <c r="AQ178" s="498"/>
      <c r="AR178" s="215">
        <f t="shared" si="292"/>
        <v>0</v>
      </c>
      <c r="AS178" s="215">
        <f t="shared" si="293"/>
        <v>0</v>
      </c>
      <c r="AT178" s="215">
        <f t="shared" si="294"/>
        <v>0</v>
      </c>
      <c r="AU178" s="215">
        <f t="shared" si="295"/>
        <v>0</v>
      </c>
      <c r="AV178" s="215">
        <f t="shared" si="296"/>
        <v>0</v>
      </c>
      <c r="AW178" s="215">
        <f t="shared" si="297"/>
        <v>0</v>
      </c>
      <c r="AX178" s="215">
        <f t="shared" si="305"/>
        <v>0</v>
      </c>
      <c r="AY178" s="215">
        <f t="shared" si="298"/>
        <v>0</v>
      </c>
      <c r="AZ178" s="215">
        <f t="shared" si="299"/>
        <v>0</v>
      </c>
      <c r="BA178" s="215">
        <f t="shared" si="300"/>
        <v>0</v>
      </c>
      <c r="BB178" s="215">
        <f t="shared" si="301"/>
        <v>0</v>
      </c>
      <c r="BC178" s="215">
        <f t="shared" si="302"/>
        <v>0</v>
      </c>
      <c r="BD178" s="215">
        <f t="shared" si="303"/>
        <v>0</v>
      </c>
      <c r="BE178" s="215">
        <f t="shared" si="304"/>
        <v>0</v>
      </c>
      <c r="BF178" s="215">
        <f t="shared" si="224"/>
        <v>0</v>
      </c>
      <c r="BG178" s="215">
        <f t="shared" si="225"/>
        <v>0</v>
      </c>
      <c r="BH178" s="215">
        <f t="shared" si="226"/>
        <v>0</v>
      </c>
      <c r="BI178" s="215">
        <f t="shared" si="227"/>
        <v>0</v>
      </c>
      <c r="BJ178" s="448">
        <v>3</v>
      </c>
      <c r="BK178" s="1224">
        <f t="shared" si="248"/>
        <v>0</v>
      </c>
      <c r="BL178" s="897">
        <v>19</v>
      </c>
      <c r="BM178" s="480">
        <f t="shared" si="249"/>
        <v>0</v>
      </c>
      <c r="BN178" s="897"/>
      <c r="BO178" s="480">
        <f t="shared" si="250"/>
        <v>0</v>
      </c>
      <c r="BP178" s="897"/>
      <c r="BQ178" s="480">
        <f t="shared" si="251"/>
        <v>0</v>
      </c>
      <c r="BR178" s="897"/>
      <c r="BS178" s="480">
        <f t="shared" si="252"/>
        <v>0</v>
      </c>
      <c r="BT178" s="897"/>
      <c r="BU178" s="480">
        <f t="shared" si="253"/>
        <v>0</v>
      </c>
      <c r="BV178" s="908"/>
      <c r="BW178" s="480">
        <f t="shared" si="254"/>
        <v>0</v>
      </c>
      <c r="BX178" s="906"/>
      <c r="BY178" s="480">
        <f t="shared" si="255"/>
        <v>0</v>
      </c>
      <c r="BZ178" s="906"/>
      <c r="CA178" s="480">
        <f t="shared" si="256"/>
        <v>0</v>
      </c>
      <c r="CB178" s="906"/>
      <c r="CC178" s="480">
        <f t="shared" si="257"/>
        <v>0</v>
      </c>
      <c r="CD178" s="906"/>
      <c r="CE178" s="480">
        <f t="shared" si="258"/>
        <v>0</v>
      </c>
      <c r="CF178" s="906"/>
      <c r="CG178" s="480">
        <f t="shared" si="259"/>
        <v>0</v>
      </c>
      <c r="CH178" s="906"/>
      <c r="CI178" s="480">
        <f t="shared" si="260"/>
        <v>0</v>
      </c>
      <c r="CJ178" s="906"/>
      <c r="CK178" s="480">
        <f t="shared" si="261"/>
        <v>0</v>
      </c>
      <c r="CL178" s="906"/>
      <c r="CM178" s="480">
        <f t="shared" si="262"/>
        <v>0</v>
      </c>
      <c r="CN178" s="906"/>
      <c r="CO178" s="480">
        <f t="shared" si="263"/>
        <v>0</v>
      </c>
      <c r="CP178" s="907"/>
      <c r="CQ178" s="480">
        <f t="shared" si="264"/>
        <v>0</v>
      </c>
      <c r="CR178" s="215"/>
      <c r="CS178" s="1">
        <f t="shared" si="265"/>
        <v>0</v>
      </c>
      <c r="CT178" s="1">
        <f t="shared" si="266"/>
        <v>0</v>
      </c>
      <c r="CU178" s="1">
        <f t="shared" si="267"/>
        <v>0</v>
      </c>
      <c r="CV178" s="1">
        <f t="shared" si="268"/>
        <v>0</v>
      </c>
      <c r="CW178" s="673">
        <f t="shared" si="269"/>
        <v>0</v>
      </c>
      <c r="CX178" s="1">
        <f t="shared" si="270"/>
        <v>0</v>
      </c>
      <c r="CY178" s="1">
        <f t="shared" si="271"/>
        <v>0</v>
      </c>
      <c r="CZ178" s="1">
        <f t="shared" si="272"/>
        <v>0</v>
      </c>
      <c r="DB178" s="1">
        <f t="shared" si="273"/>
        <v>0</v>
      </c>
      <c r="DC178" s="1">
        <f t="shared" si="274"/>
        <v>0</v>
      </c>
      <c r="DE178" s="1">
        <f t="shared" si="275"/>
        <v>0</v>
      </c>
      <c r="DF178" s="1">
        <f t="shared" si="276"/>
        <v>0</v>
      </c>
      <c r="DG178" s="1">
        <f t="shared" si="277"/>
        <v>0</v>
      </c>
      <c r="DH178" s="1">
        <f t="shared" si="278"/>
        <v>0</v>
      </c>
      <c r="DI178" s="1">
        <f t="shared" si="279"/>
        <v>0</v>
      </c>
      <c r="DJ178" s="1">
        <f t="shared" si="280"/>
        <v>0</v>
      </c>
      <c r="DK178" s="1">
        <f t="shared" si="281"/>
        <v>0</v>
      </c>
      <c r="DL178" s="1">
        <f t="shared" si="282"/>
        <v>0</v>
      </c>
      <c r="DM178" s="1">
        <f t="shared" si="283"/>
        <v>0</v>
      </c>
      <c r="DN178" s="1">
        <f t="shared" si="284"/>
        <v>0</v>
      </c>
      <c r="DO178" s="1">
        <f t="shared" si="285"/>
        <v>0</v>
      </c>
      <c r="DP178" s="1">
        <f t="shared" si="286"/>
        <v>0</v>
      </c>
      <c r="DQ178" s="1">
        <f t="shared" si="287"/>
        <v>0</v>
      </c>
      <c r="DR178" s="1">
        <f t="shared" si="288"/>
        <v>0</v>
      </c>
      <c r="DS178" s="1">
        <f t="shared" si="289"/>
        <v>0</v>
      </c>
    </row>
    <row r="179" spans="1:123" s="36" customFormat="1" ht="37.5" customHeight="1" x14ac:dyDescent="0.2">
      <c r="A179" s="1"/>
      <c r="B179" s="194"/>
      <c r="C179" s="7"/>
      <c r="D179" s="1164"/>
      <c r="E179" s="517"/>
      <c r="F179" s="777"/>
      <c r="G179" s="310"/>
      <c r="H179" s="7"/>
      <c r="I179" s="871"/>
      <c r="J179" s="1300"/>
      <c r="K179" s="1300"/>
      <c r="L179" s="885" t="s">
        <v>1122</v>
      </c>
      <c r="N179" s="989"/>
      <c r="O179" s="444"/>
      <c r="P179" s="444"/>
      <c r="Q179" s="444"/>
      <c r="R179" s="444"/>
      <c r="S179" s="444"/>
      <c r="T179" s="444"/>
      <c r="U179" s="444"/>
      <c r="V179" s="444"/>
      <c r="W179" s="444"/>
      <c r="X179" s="444"/>
      <c r="Y179" s="444"/>
      <c r="Z179" s="444"/>
      <c r="AA179" s="444"/>
      <c r="AB179" s="1394"/>
      <c r="AC179" s="1395"/>
      <c r="AD179" s="1396"/>
      <c r="AE179" s="1396"/>
      <c r="AF179" s="151"/>
      <c r="AG179" s="7"/>
      <c r="AH179" s="312"/>
      <c r="AI179" s="411"/>
      <c r="AJ179" s="1"/>
      <c r="AK179" s="291">
        <f t="shared" si="245"/>
        <v>0</v>
      </c>
      <c r="AL179" s="292">
        <f t="shared" si="246"/>
        <v>0</v>
      </c>
      <c r="AO179" s="474"/>
      <c r="AP179" s="445">
        <f t="shared" si="247"/>
        <v>0</v>
      </c>
      <c r="AQ179" s="498"/>
      <c r="AR179" s="215"/>
      <c r="AS179" s="215"/>
      <c r="AT179" s="215"/>
      <c r="AU179" s="215"/>
      <c r="AV179" s="215"/>
      <c r="AW179" s="215"/>
      <c r="AX179" s="215">
        <f t="shared" si="305"/>
        <v>0</v>
      </c>
      <c r="AY179" s="215"/>
      <c r="AZ179" s="215"/>
      <c r="BA179" s="215"/>
      <c r="BB179" s="215"/>
      <c r="BC179" s="215"/>
      <c r="BD179" s="215"/>
      <c r="BE179" s="215"/>
      <c r="BF179" s="215">
        <f t="shared" si="224"/>
        <v>0</v>
      </c>
      <c r="BG179" s="215">
        <f t="shared" si="225"/>
        <v>0</v>
      </c>
      <c r="BH179" s="215">
        <f t="shared" si="226"/>
        <v>0</v>
      </c>
      <c r="BI179" s="215">
        <f t="shared" si="227"/>
        <v>0</v>
      </c>
      <c r="BJ179" s="448"/>
      <c r="BK179" s="1224">
        <f t="shared" si="248"/>
        <v>0</v>
      </c>
      <c r="BL179" s="900"/>
      <c r="BM179" s="480">
        <f t="shared" si="249"/>
        <v>0</v>
      </c>
      <c r="BN179" s="900"/>
      <c r="BO179" s="480">
        <f t="shared" si="250"/>
        <v>0</v>
      </c>
      <c r="BP179" s="900"/>
      <c r="BQ179" s="480">
        <f t="shared" si="251"/>
        <v>0</v>
      </c>
      <c r="BR179" s="900"/>
      <c r="BS179" s="480">
        <f t="shared" si="252"/>
        <v>0</v>
      </c>
      <c r="BT179" s="900"/>
      <c r="BU179" s="480">
        <f t="shared" si="253"/>
        <v>0</v>
      </c>
      <c r="BV179" s="909"/>
      <c r="BW179" s="480">
        <f t="shared" si="254"/>
        <v>0</v>
      </c>
      <c r="BX179" s="906"/>
      <c r="BY179" s="480">
        <f t="shared" si="255"/>
        <v>0</v>
      </c>
      <c r="BZ179" s="906"/>
      <c r="CA179" s="480">
        <f t="shared" si="256"/>
        <v>0</v>
      </c>
      <c r="CB179" s="906"/>
      <c r="CC179" s="480">
        <f t="shared" si="257"/>
        <v>0</v>
      </c>
      <c r="CD179" s="906"/>
      <c r="CE179" s="480">
        <f t="shared" si="258"/>
        <v>0</v>
      </c>
      <c r="CF179" s="906"/>
      <c r="CG179" s="480">
        <f t="shared" si="259"/>
        <v>0</v>
      </c>
      <c r="CH179" s="906"/>
      <c r="CI179" s="480">
        <f t="shared" si="260"/>
        <v>0</v>
      </c>
      <c r="CJ179" s="906"/>
      <c r="CK179" s="480">
        <f t="shared" si="261"/>
        <v>0</v>
      </c>
      <c r="CL179" s="906"/>
      <c r="CM179" s="480">
        <f t="shared" si="262"/>
        <v>0</v>
      </c>
      <c r="CN179" s="906"/>
      <c r="CO179" s="480">
        <f t="shared" si="263"/>
        <v>0</v>
      </c>
      <c r="CP179" s="907"/>
      <c r="CQ179" s="480">
        <f t="shared" si="264"/>
        <v>0</v>
      </c>
      <c r="CR179" s="215"/>
      <c r="CS179" s="1">
        <f t="shared" si="265"/>
        <v>0</v>
      </c>
      <c r="CT179" s="1">
        <f t="shared" si="266"/>
        <v>0</v>
      </c>
      <c r="CU179" s="1">
        <f t="shared" si="267"/>
        <v>0</v>
      </c>
      <c r="CV179" s="1">
        <f t="shared" si="268"/>
        <v>0</v>
      </c>
      <c r="CW179" s="673">
        <f t="shared" si="269"/>
        <v>0</v>
      </c>
      <c r="CX179" s="1">
        <f t="shared" si="270"/>
        <v>0</v>
      </c>
      <c r="CY179" s="1">
        <f t="shared" si="271"/>
        <v>0</v>
      </c>
      <c r="CZ179" s="1">
        <f t="shared" si="272"/>
        <v>0</v>
      </c>
      <c r="DA179" s="1"/>
      <c r="DB179" s="1">
        <f t="shared" si="273"/>
        <v>0</v>
      </c>
      <c r="DC179" s="1">
        <f t="shared" si="274"/>
        <v>0</v>
      </c>
      <c r="DD179" s="1"/>
      <c r="DE179" s="1">
        <f t="shared" si="275"/>
        <v>0</v>
      </c>
      <c r="DF179" s="1">
        <f t="shared" si="276"/>
        <v>0</v>
      </c>
      <c r="DG179" s="1">
        <f t="shared" si="277"/>
        <v>0</v>
      </c>
      <c r="DH179" s="1">
        <f t="shared" si="278"/>
        <v>0</v>
      </c>
      <c r="DI179" s="1">
        <f t="shared" si="279"/>
        <v>0</v>
      </c>
      <c r="DJ179" s="1">
        <f t="shared" si="280"/>
        <v>0</v>
      </c>
      <c r="DK179" s="1">
        <f t="shared" si="281"/>
        <v>0</v>
      </c>
      <c r="DL179" s="1">
        <f t="shared" si="282"/>
        <v>0</v>
      </c>
      <c r="DM179" s="1">
        <f t="shared" si="283"/>
        <v>0</v>
      </c>
      <c r="DN179" s="1">
        <f t="shared" si="284"/>
        <v>0</v>
      </c>
      <c r="DO179" s="1">
        <f t="shared" si="285"/>
        <v>0</v>
      </c>
      <c r="DP179" s="1">
        <f t="shared" si="286"/>
        <v>0</v>
      </c>
      <c r="DQ179" s="1">
        <f t="shared" si="287"/>
        <v>0</v>
      </c>
      <c r="DR179" s="1">
        <f t="shared" si="288"/>
        <v>0</v>
      </c>
      <c r="DS179" s="1">
        <f t="shared" si="289"/>
        <v>0</v>
      </c>
    </row>
    <row r="180" spans="1:123" s="1" customFormat="1" ht="65.25" customHeight="1" x14ac:dyDescent="0.2">
      <c r="B180" s="197"/>
      <c r="C180" s="139"/>
      <c r="D180" s="1262" t="s">
        <v>386</v>
      </c>
      <c r="E180" s="684"/>
      <c r="F180" s="738"/>
      <c r="G180" s="685" t="s">
        <v>36</v>
      </c>
      <c r="H180" s="686" t="s">
        <v>185</v>
      </c>
      <c r="I180" s="1284" t="s">
        <v>550</v>
      </c>
      <c r="J180" s="1296">
        <v>1</v>
      </c>
      <c r="K180" s="1296">
        <v>0</v>
      </c>
      <c r="L180" s="686" t="s">
        <v>876</v>
      </c>
      <c r="M180" s="691">
        <v>263.1079689</v>
      </c>
      <c r="N180" s="946"/>
      <c r="O180" s="946"/>
      <c r="P180" s="946"/>
      <c r="Q180" s="946"/>
      <c r="R180" s="946"/>
      <c r="S180" s="946"/>
      <c r="T180" s="946"/>
      <c r="U180" s="946"/>
      <c r="V180" s="979"/>
      <c r="W180" s="977"/>
      <c r="X180" s="977"/>
      <c r="Y180" s="977"/>
      <c r="Z180" s="977"/>
      <c r="AA180" s="976"/>
      <c r="AB180" s="1217"/>
      <c r="AC180" s="950"/>
      <c r="AD180" s="1010"/>
      <c r="AE180" s="1208"/>
      <c r="AF180" s="683">
        <f t="shared" si="243"/>
        <v>0</v>
      </c>
      <c r="AG180" s="687" t="str">
        <f>IF(B180="New","Yes","No")</f>
        <v>No</v>
      </c>
      <c r="AH180" s="699" t="str">
        <f t="shared" si="244"/>
        <v>No</v>
      </c>
      <c r="AI180" s="678" t="str">
        <f>IF(F180="P24 cat.","Yes","No")</f>
        <v>No</v>
      </c>
      <c r="AK180" s="291">
        <f t="shared" si="245"/>
        <v>2</v>
      </c>
      <c r="AL180" s="292">
        <f t="shared" si="246"/>
        <v>0</v>
      </c>
      <c r="AM180" s="36"/>
      <c r="AN180" s="36"/>
      <c r="AO180" s="471">
        <v>6.5</v>
      </c>
      <c r="AP180" s="445">
        <f t="shared" si="247"/>
        <v>0</v>
      </c>
      <c r="AQ180" s="498"/>
      <c r="AR180" s="215">
        <f>N180*J180</f>
        <v>0</v>
      </c>
      <c r="AS180" s="215">
        <f>O180*J180</f>
        <v>0</v>
      </c>
      <c r="AT180" s="215">
        <f>P180*J180</f>
        <v>0</v>
      </c>
      <c r="AU180" s="215">
        <f>Q180*J180</f>
        <v>0</v>
      </c>
      <c r="AV180" s="215">
        <f>R180*J180</f>
        <v>0</v>
      </c>
      <c r="AW180" s="215">
        <f>S180*J180</f>
        <v>0</v>
      </c>
      <c r="AX180" s="215">
        <f t="shared" si="305"/>
        <v>0</v>
      </c>
      <c r="AY180" s="215">
        <f>U180*J180</f>
        <v>0</v>
      </c>
      <c r="AZ180" s="215">
        <f>J180*V180</f>
        <v>0</v>
      </c>
      <c r="BA180" s="215">
        <f>W180*J180</f>
        <v>0</v>
      </c>
      <c r="BB180" s="215">
        <f>X180*J180</f>
        <v>0</v>
      </c>
      <c r="BC180" s="215">
        <f>Y180*J180</f>
        <v>0</v>
      </c>
      <c r="BD180" s="215">
        <f>Z180*J180</f>
        <v>0</v>
      </c>
      <c r="BE180" s="215">
        <f>AA180*J180</f>
        <v>0</v>
      </c>
      <c r="BF180" s="215">
        <f t="shared" si="224"/>
        <v>0</v>
      </c>
      <c r="BG180" s="215">
        <f t="shared" si="225"/>
        <v>0</v>
      </c>
      <c r="BH180" s="215">
        <f t="shared" si="226"/>
        <v>0</v>
      </c>
      <c r="BI180" s="215">
        <f t="shared" si="227"/>
        <v>0</v>
      </c>
      <c r="BJ180" s="448">
        <v>2</v>
      </c>
      <c r="BK180" s="1224">
        <f t="shared" si="248"/>
        <v>0</v>
      </c>
      <c r="BL180" s="897">
        <v>6</v>
      </c>
      <c r="BM180" s="480">
        <f t="shared" si="249"/>
        <v>0</v>
      </c>
      <c r="BN180" s="897"/>
      <c r="BO180" s="480">
        <f t="shared" si="250"/>
        <v>0</v>
      </c>
      <c r="BP180" s="897"/>
      <c r="BQ180" s="480">
        <f t="shared" si="251"/>
        <v>0</v>
      </c>
      <c r="BR180" s="897"/>
      <c r="BS180" s="480">
        <f t="shared" si="252"/>
        <v>0</v>
      </c>
      <c r="BT180" s="897"/>
      <c r="BU180" s="480">
        <f t="shared" si="253"/>
        <v>0</v>
      </c>
      <c r="BV180" s="908"/>
      <c r="BW180" s="480">
        <f t="shared" si="254"/>
        <v>0</v>
      </c>
      <c r="BX180" s="906"/>
      <c r="BY180" s="480">
        <f t="shared" si="255"/>
        <v>0</v>
      </c>
      <c r="BZ180" s="906"/>
      <c r="CA180" s="480">
        <f t="shared" si="256"/>
        <v>0</v>
      </c>
      <c r="CB180" s="906"/>
      <c r="CC180" s="480">
        <f t="shared" si="257"/>
        <v>0</v>
      </c>
      <c r="CD180" s="906"/>
      <c r="CE180" s="480">
        <f t="shared" si="258"/>
        <v>0</v>
      </c>
      <c r="CF180" s="906"/>
      <c r="CG180" s="480">
        <f t="shared" si="259"/>
        <v>0</v>
      </c>
      <c r="CH180" s="906"/>
      <c r="CI180" s="480">
        <f t="shared" si="260"/>
        <v>0</v>
      </c>
      <c r="CJ180" s="906"/>
      <c r="CK180" s="480">
        <f t="shared" si="261"/>
        <v>0</v>
      </c>
      <c r="CL180" s="906"/>
      <c r="CM180" s="480">
        <f t="shared" si="262"/>
        <v>0</v>
      </c>
      <c r="CN180" s="906"/>
      <c r="CO180" s="480">
        <f t="shared" si="263"/>
        <v>0</v>
      </c>
      <c r="CP180" s="907"/>
      <c r="CQ180" s="480">
        <f t="shared" si="264"/>
        <v>0</v>
      </c>
      <c r="CR180" s="215"/>
      <c r="CS180" s="1">
        <f t="shared" si="265"/>
        <v>0</v>
      </c>
      <c r="CT180" s="1">
        <f t="shared" si="266"/>
        <v>0</v>
      </c>
      <c r="CU180" s="1">
        <f t="shared" si="267"/>
        <v>0</v>
      </c>
      <c r="CV180" s="1">
        <f t="shared" si="268"/>
        <v>0</v>
      </c>
      <c r="CW180" s="673">
        <f t="shared" si="269"/>
        <v>0</v>
      </c>
      <c r="CX180" s="1">
        <f t="shared" si="270"/>
        <v>0</v>
      </c>
      <c r="CY180" s="1">
        <f t="shared" si="271"/>
        <v>0</v>
      </c>
      <c r="CZ180" s="1">
        <f t="shared" si="272"/>
        <v>0</v>
      </c>
      <c r="DB180" s="1">
        <f t="shared" si="273"/>
        <v>0</v>
      </c>
      <c r="DC180" s="1">
        <f t="shared" si="274"/>
        <v>0</v>
      </c>
      <c r="DE180" s="1">
        <f t="shared" si="275"/>
        <v>0</v>
      </c>
      <c r="DF180" s="1">
        <f t="shared" si="276"/>
        <v>0</v>
      </c>
      <c r="DG180" s="1">
        <f t="shared" si="277"/>
        <v>0</v>
      </c>
      <c r="DH180" s="1">
        <f t="shared" si="278"/>
        <v>0</v>
      </c>
      <c r="DI180" s="1">
        <f t="shared" si="279"/>
        <v>0</v>
      </c>
      <c r="DJ180" s="1">
        <f t="shared" si="280"/>
        <v>0</v>
      </c>
      <c r="DK180" s="1">
        <f t="shared" si="281"/>
        <v>0</v>
      </c>
      <c r="DL180" s="1">
        <f t="shared" si="282"/>
        <v>0</v>
      </c>
      <c r="DM180" s="1">
        <f t="shared" si="283"/>
        <v>0</v>
      </c>
      <c r="DN180" s="1">
        <f t="shared" si="284"/>
        <v>0</v>
      </c>
      <c r="DO180" s="1">
        <f t="shared" si="285"/>
        <v>0</v>
      </c>
      <c r="DP180" s="1">
        <f t="shared" si="286"/>
        <v>0</v>
      </c>
      <c r="DQ180" s="1">
        <f t="shared" si="287"/>
        <v>0</v>
      </c>
      <c r="DR180" s="1">
        <f t="shared" si="288"/>
        <v>0</v>
      </c>
      <c r="DS180" s="1">
        <f t="shared" si="289"/>
        <v>0</v>
      </c>
    </row>
    <row r="181" spans="1:123" s="1" customFormat="1" ht="65.25" customHeight="1" x14ac:dyDescent="0.2">
      <c r="B181" s="199"/>
      <c r="D181" s="367" t="s">
        <v>387</v>
      </c>
      <c r="E181" s="512"/>
      <c r="F181" s="737"/>
      <c r="G181" s="99" t="s">
        <v>36</v>
      </c>
      <c r="H181" s="1" t="s">
        <v>184</v>
      </c>
      <c r="I181" s="1285" t="s">
        <v>551</v>
      </c>
      <c r="J181" s="1297">
        <v>1</v>
      </c>
      <c r="K181" s="1297">
        <v>0</v>
      </c>
      <c r="L181" s="1" t="s">
        <v>876</v>
      </c>
      <c r="M181" s="650">
        <v>244.30717290000007</v>
      </c>
      <c r="N181" s="947"/>
      <c r="O181" s="947"/>
      <c r="P181" s="947"/>
      <c r="Q181" s="947"/>
      <c r="R181" s="947"/>
      <c r="S181" s="947"/>
      <c r="T181" s="947"/>
      <c r="U181" s="947"/>
      <c r="V181" s="974"/>
      <c r="W181" s="948"/>
      <c r="X181" s="948"/>
      <c r="Y181" s="948"/>
      <c r="Z181" s="948"/>
      <c r="AA181" s="973"/>
      <c r="AB181" s="1216"/>
      <c r="AC181" s="951"/>
      <c r="AD181" s="1199"/>
      <c r="AE181" s="1210"/>
      <c r="AF181" s="125">
        <f t="shared" si="243"/>
        <v>0</v>
      </c>
      <c r="AG181" s="145" t="str">
        <f>IF(B181="New","Yes","No")</f>
        <v>No</v>
      </c>
      <c r="AH181" s="191" t="str">
        <f t="shared" si="244"/>
        <v>No</v>
      </c>
      <c r="AI181" s="126" t="str">
        <f>IF(F181="P24 cat.","Yes","No")</f>
        <v>No</v>
      </c>
      <c r="AK181" s="291">
        <f t="shared" si="245"/>
        <v>2</v>
      </c>
      <c r="AL181" s="292">
        <f t="shared" si="246"/>
        <v>0</v>
      </c>
      <c r="AM181" s="36"/>
      <c r="AN181" s="36"/>
      <c r="AO181" s="471">
        <v>4.4000000000000004</v>
      </c>
      <c r="AP181" s="445">
        <f t="shared" si="247"/>
        <v>0</v>
      </c>
      <c r="AQ181" s="498"/>
      <c r="AR181" s="215">
        <f>N181*J181</f>
        <v>0</v>
      </c>
      <c r="AS181" s="215">
        <f>O181*J181</f>
        <v>0</v>
      </c>
      <c r="AT181" s="215">
        <f>P181*J181</f>
        <v>0</v>
      </c>
      <c r="AU181" s="215">
        <f>Q181*J181</f>
        <v>0</v>
      </c>
      <c r="AV181" s="215">
        <f>R181*J181</f>
        <v>0</v>
      </c>
      <c r="AW181" s="215">
        <f>S181*J181</f>
        <v>0</v>
      </c>
      <c r="AX181" s="215">
        <f t="shared" si="305"/>
        <v>0</v>
      </c>
      <c r="AY181" s="215">
        <f>U181*J181</f>
        <v>0</v>
      </c>
      <c r="AZ181" s="215">
        <f>J181*V181</f>
        <v>0</v>
      </c>
      <c r="BA181" s="215">
        <f>W181*J181</f>
        <v>0</v>
      </c>
      <c r="BB181" s="215">
        <f>X181*J181</f>
        <v>0</v>
      </c>
      <c r="BC181" s="215">
        <f>Y181*J181</f>
        <v>0</v>
      </c>
      <c r="BD181" s="215">
        <f>Z181*J181</f>
        <v>0</v>
      </c>
      <c r="BE181" s="215">
        <f>AA181*J181</f>
        <v>0</v>
      </c>
      <c r="BF181" s="215">
        <f t="shared" si="224"/>
        <v>0</v>
      </c>
      <c r="BG181" s="215">
        <f t="shared" si="225"/>
        <v>0</v>
      </c>
      <c r="BH181" s="215">
        <f t="shared" si="226"/>
        <v>0</v>
      </c>
      <c r="BI181" s="215">
        <f t="shared" si="227"/>
        <v>0</v>
      </c>
      <c r="BJ181" s="448">
        <v>2</v>
      </c>
      <c r="BK181" s="1224">
        <f t="shared" si="248"/>
        <v>0</v>
      </c>
      <c r="BL181" s="897">
        <v>6</v>
      </c>
      <c r="BM181" s="480">
        <f t="shared" si="249"/>
        <v>0</v>
      </c>
      <c r="BN181" s="897"/>
      <c r="BO181" s="480">
        <f t="shared" si="250"/>
        <v>0</v>
      </c>
      <c r="BP181" s="897"/>
      <c r="BQ181" s="480">
        <f t="shared" si="251"/>
        <v>0</v>
      </c>
      <c r="BR181" s="897"/>
      <c r="BS181" s="480">
        <f t="shared" si="252"/>
        <v>0</v>
      </c>
      <c r="BT181" s="897"/>
      <c r="BU181" s="480">
        <f t="shared" si="253"/>
        <v>0</v>
      </c>
      <c r="BV181" s="908"/>
      <c r="BW181" s="480">
        <f t="shared" si="254"/>
        <v>0</v>
      </c>
      <c r="BX181" s="906"/>
      <c r="BY181" s="480">
        <f t="shared" si="255"/>
        <v>0</v>
      </c>
      <c r="BZ181" s="906"/>
      <c r="CA181" s="480">
        <f t="shared" si="256"/>
        <v>0</v>
      </c>
      <c r="CB181" s="906"/>
      <c r="CC181" s="480">
        <f t="shared" si="257"/>
        <v>0</v>
      </c>
      <c r="CD181" s="906"/>
      <c r="CE181" s="480">
        <f t="shared" si="258"/>
        <v>0</v>
      </c>
      <c r="CF181" s="906"/>
      <c r="CG181" s="480">
        <f t="shared" si="259"/>
        <v>0</v>
      </c>
      <c r="CH181" s="906"/>
      <c r="CI181" s="480">
        <f t="shared" si="260"/>
        <v>0</v>
      </c>
      <c r="CJ181" s="906"/>
      <c r="CK181" s="480">
        <f t="shared" si="261"/>
        <v>0</v>
      </c>
      <c r="CL181" s="906"/>
      <c r="CM181" s="480">
        <f t="shared" si="262"/>
        <v>0</v>
      </c>
      <c r="CN181" s="906"/>
      <c r="CO181" s="480">
        <f t="shared" si="263"/>
        <v>0</v>
      </c>
      <c r="CP181" s="907"/>
      <c r="CQ181" s="480">
        <f t="shared" si="264"/>
        <v>0</v>
      </c>
      <c r="CR181" s="215"/>
      <c r="CS181" s="1">
        <f t="shared" si="265"/>
        <v>0</v>
      </c>
      <c r="CT181" s="1">
        <f t="shared" si="266"/>
        <v>0</v>
      </c>
      <c r="CU181" s="1">
        <f t="shared" si="267"/>
        <v>0</v>
      </c>
      <c r="CV181" s="1">
        <f t="shared" si="268"/>
        <v>0</v>
      </c>
      <c r="CW181" s="673">
        <f t="shared" si="269"/>
        <v>0</v>
      </c>
      <c r="CX181" s="1">
        <f t="shared" si="270"/>
        <v>0</v>
      </c>
      <c r="CY181" s="1">
        <f t="shared" si="271"/>
        <v>0</v>
      </c>
      <c r="CZ181" s="1">
        <f t="shared" si="272"/>
        <v>0</v>
      </c>
      <c r="DB181" s="1">
        <f t="shared" si="273"/>
        <v>0</v>
      </c>
      <c r="DC181" s="1">
        <f t="shared" si="274"/>
        <v>0</v>
      </c>
      <c r="DE181" s="1">
        <f t="shared" si="275"/>
        <v>0</v>
      </c>
      <c r="DF181" s="1">
        <f t="shared" si="276"/>
        <v>0</v>
      </c>
      <c r="DG181" s="1">
        <f t="shared" si="277"/>
        <v>0</v>
      </c>
      <c r="DH181" s="1">
        <f t="shared" si="278"/>
        <v>0</v>
      </c>
      <c r="DI181" s="1">
        <f t="shared" si="279"/>
        <v>0</v>
      </c>
      <c r="DJ181" s="1">
        <f t="shared" si="280"/>
        <v>0</v>
      </c>
      <c r="DK181" s="1">
        <f t="shared" si="281"/>
        <v>0</v>
      </c>
      <c r="DL181" s="1">
        <f t="shared" si="282"/>
        <v>0</v>
      </c>
      <c r="DM181" s="1">
        <f t="shared" si="283"/>
        <v>0</v>
      </c>
      <c r="DN181" s="1">
        <f t="shared" si="284"/>
        <v>0</v>
      </c>
      <c r="DO181" s="1">
        <f t="shared" si="285"/>
        <v>0</v>
      </c>
      <c r="DP181" s="1">
        <f t="shared" si="286"/>
        <v>0</v>
      </c>
      <c r="DQ181" s="1">
        <f t="shared" si="287"/>
        <v>0</v>
      </c>
      <c r="DR181" s="1">
        <f t="shared" si="288"/>
        <v>0</v>
      </c>
      <c r="DS181" s="1">
        <f t="shared" si="289"/>
        <v>0</v>
      </c>
    </row>
    <row r="182" spans="1:123" s="36" customFormat="1" ht="65.25" customHeight="1" x14ac:dyDescent="0.2">
      <c r="A182" s="1"/>
      <c r="B182" s="199"/>
      <c r="D182" s="1260" t="s">
        <v>388</v>
      </c>
      <c r="E182" s="679"/>
      <c r="F182" s="736"/>
      <c r="G182" s="680" t="s">
        <v>36</v>
      </c>
      <c r="H182" s="681" t="s">
        <v>188</v>
      </c>
      <c r="I182" s="1281" t="s">
        <v>552</v>
      </c>
      <c r="J182" s="1292">
        <v>1</v>
      </c>
      <c r="K182" s="1292">
        <v>0</v>
      </c>
      <c r="L182" s="681" t="s">
        <v>876</v>
      </c>
      <c r="M182" s="692">
        <v>197.3281107</v>
      </c>
      <c r="N182" s="946"/>
      <c r="O182" s="946"/>
      <c r="P182" s="946"/>
      <c r="Q182" s="946"/>
      <c r="R182" s="946"/>
      <c r="S182" s="946"/>
      <c r="T182" s="946"/>
      <c r="U182" s="946"/>
      <c r="V182" s="979"/>
      <c r="W182" s="977"/>
      <c r="X182" s="977"/>
      <c r="Y182" s="977"/>
      <c r="Z182" s="977"/>
      <c r="AA182" s="976"/>
      <c r="AB182" s="1217"/>
      <c r="AC182" s="950"/>
      <c r="AD182" s="1010"/>
      <c r="AE182" s="1208"/>
      <c r="AF182" s="683">
        <f t="shared" si="243"/>
        <v>0</v>
      </c>
      <c r="AG182" s="683" t="str">
        <f>IF(B182="New","Yes","No")</f>
        <v>No</v>
      </c>
      <c r="AH182" s="696" t="str">
        <f t="shared" si="244"/>
        <v>No</v>
      </c>
      <c r="AI182" s="678" t="str">
        <f>IF(F182="P24 cat.","Yes","No")</f>
        <v>No</v>
      </c>
      <c r="AJ182" s="1"/>
      <c r="AK182" s="291">
        <f t="shared" si="245"/>
        <v>1</v>
      </c>
      <c r="AL182" s="292">
        <f t="shared" si="246"/>
        <v>0</v>
      </c>
      <c r="AO182" s="471">
        <v>2.7</v>
      </c>
      <c r="AP182" s="445">
        <f t="shared" si="247"/>
        <v>0</v>
      </c>
      <c r="AQ182" s="498"/>
      <c r="AR182" s="215">
        <f>N182*J182</f>
        <v>0</v>
      </c>
      <c r="AS182" s="215">
        <f>O182*J182</f>
        <v>0</v>
      </c>
      <c r="AT182" s="215">
        <f>P182*J182</f>
        <v>0</v>
      </c>
      <c r="AU182" s="215">
        <f>Q182*J182</f>
        <v>0</v>
      </c>
      <c r="AV182" s="215">
        <f>R182*J182</f>
        <v>0</v>
      </c>
      <c r="AW182" s="215">
        <f>S182*J182</f>
        <v>0</v>
      </c>
      <c r="AX182" s="215">
        <f t="shared" si="305"/>
        <v>0</v>
      </c>
      <c r="AY182" s="215">
        <f>U182*J182</f>
        <v>0</v>
      </c>
      <c r="AZ182" s="215">
        <f>J182*V182</f>
        <v>0</v>
      </c>
      <c r="BA182" s="215">
        <f>W182*J182</f>
        <v>0</v>
      </c>
      <c r="BB182" s="215">
        <f>X182*J182</f>
        <v>0</v>
      </c>
      <c r="BC182" s="215">
        <f>Y182*J182</f>
        <v>0</v>
      </c>
      <c r="BD182" s="215">
        <f>Z182*J182</f>
        <v>0</v>
      </c>
      <c r="BE182" s="215">
        <f>AA182*J182</f>
        <v>0</v>
      </c>
      <c r="BF182" s="215">
        <f t="shared" si="224"/>
        <v>0</v>
      </c>
      <c r="BG182" s="215">
        <f t="shared" si="225"/>
        <v>0</v>
      </c>
      <c r="BH182" s="215">
        <f t="shared" si="226"/>
        <v>0</v>
      </c>
      <c r="BI182" s="215">
        <f t="shared" si="227"/>
        <v>0</v>
      </c>
      <c r="BJ182" s="448">
        <v>1</v>
      </c>
      <c r="BK182" s="1224">
        <f t="shared" si="248"/>
        <v>0</v>
      </c>
      <c r="BL182" s="897">
        <v>6</v>
      </c>
      <c r="BM182" s="480">
        <f t="shared" si="249"/>
        <v>0</v>
      </c>
      <c r="BN182" s="897"/>
      <c r="BO182" s="480">
        <f t="shared" si="250"/>
        <v>0</v>
      </c>
      <c r="BP182" s="897"/>
      <c r="BQ182" s="480">
        <f t="shared" si="251"/>
        <v>0</v>
      </c>
      <c r="BR182" s="897"/>
      <c r="BS182" s="480">
        <f t="shared" si="252"/>
        <v>0</v>
      </c>
      <c r="BT182" s="897"/>
      <c r="BU182" s="480">
        <f t="shared" si="253"/>
        <v>0</v>
      </c>
      <c r="BV182" s="908"/>
      <c r="BW182" s="480">
        <f t="shared" si="254"/>
        <v>0</v>
      </c>
      <c r="BX182" s="906"/>
      <c r="BY182" s="480">
        <f t="shared" si="255"/>
        <v>0</v>
      </c>
      <c r="BZ182" s="906"/>
      <c r="CA182" s="480">
        <f t="shared" si="256"/>
        <v>0</v>
      </c>
      <c r="CB182" s="906"/>
      <c r="CC182" s="480">
        <f t="shared" si="257"/>
        <v>0</v>
      </c>
      <c r="CD182" s="906"/>
      <c r="CE182" s="480">
        <f t="shared" si="258"/>
        <v>0</v>
      </c>
      <c r="CF182" s="906"/>
      <c r="CG182" s="480">
        <f t="shared" si="259"/>
        <v>0</v>
      </c>
      <c r="CH182" s="906"/>
      <c r="CI182" s="480">
        <f t="shared" si="260"/>
        <v>0</v>
      </c>
      <c r="CJ182" s="906"/>
      <c r="CK182" s="480">
        <f t="shared" si="261"/>
        <v>0</v>
      </c>
      <c r="CL182" s="906"/>
      <c r="CM182" s="480">
        <f t="shared" si="262"/>
        <v>0</v>
      </c>
      <c r="CN182" s="906"/>
      <c r="CO182" s="480">
        <f t="shared" si="263"/>
        <v>0</v>
      </c>
      <c r="CP182" s="907"/>
      <c r="CQ182" s="480">
        <f t="shared" si="264"/>
        <v>0</v>
      </c>
      <c r="CR182" s="215"/>
      <c r="CS182" s="1">
        <f t="shared" si="265"/>
        <v>0</v>
      </c>
      <c r="CT182" s="1">
        <f t="shared" si="266"/>
        <v>0</v>
      </c>
      <c r="CU182" s="1">
        <f t="shared" si="267"/>
        <v>0</v>
      </c>
      <c r="CV182" s="1">
        <f t="shared" si="268"/>
        <v>0</v>
      </c>
      <c r="CW182" s="673">
        <f t="shared" si="269"/>
        <v>0</v>
      </c>
      <c r="CX182" s="1">
        <f t="shared" si="270"/>
        <v>0</v>
      </c>
      <c r="CY182" s="1">
        <f t="shared" si="271"/>
        <v>0</v>
      </c>
      <c r="CZ182" s="1">
        <f t="shared" si="272"/>
        <v>0</v>
      </c>
      <c r="DA182" s="1"/>
      <c r="DB182" s="1">
        <f t="shared" si="273"/>
        <v>0</v>
      </c>
      <c r="DC182" s="1">
        <f t="shared" si="274"/>
        <v>0</v>
      </c>
      <c r="DD182" s="1"/>
      <c r="DE182" s="1">
        <f t="shared" si="275"/>
        <v>0</v>
      </c>
      <c r="DF182" s="1">
        <f t="shared" si="276"/>
        <v>0</v>
      </c>
      <c r="DG182" s="1">
        <f t="shared" si="277"/>
        <v>0</v>
      </c>
      <c r="DH182" s="1">
        <f t="shared" si="278"/>
        <v>0</v>
      </c>
      <c r="DI182" s="1">
        <f t="shared" si="279"/>
        <v>0</v>
      </c>
      <c r="DJ182" s="1">
        <f t="shared" si="280"/>
        <v>0</v>
      </c>
      <c r="DK182" s="1">
        <f t="shared" si="281"/>
        <v>0</v>
      </c>
      <c r="DL182" s="1">
        <f t="shared" si="282"/>
        <v>0</v>
      </c>
      <c r="DM182" s="1">
        <f t="shared" si="283"/>
        <v>0</v>
      </c>
      <c r="DN182" s="1">
        <f t="shared" si="284"/>
        <v>0</v>
      </c>
      <c r="DO182" s="1">
        <f t="shared" si="285"/>
        <v>0</v>
      </c>
      <c r="DP182" s="1">
        <f t="shared" si="286"/>
        <v>0</v>
      </c>
      <c r="DQ182" s="1">
        <f t="shared" si="287"/>
        <v>0</v>
      </c>
      <c r="DR182" s="1">
        <f t="shared" si="288"/>
        <v>0</v>
      </c>
      <c r="DS182" s="1">
        <f t="shared" si="289"/>
        <v>0</v>
      </c>
    </row>
    <row r="183" spans="1:123" s="1" customFormat="1" ht="65.25" customHeight="1" x14ac:dyDescent="0.2">
      <c r="B183" s="192"/>
      <c r="C183" s="127"/>
      <c r="D183" s="1167" t="s">
        <v>389</v>
      </c>
      <c r="E183" s="513"/>
      <c r="F183" s="778"/>
      <c r="G183" s="146" t="s">
        <v>36</v>
      </c>
      <c r="H183" s="127" t="s">
        <v>184</v>
      </c>
      <c r="I183" s="1286" t="s">
        <v>708</v>
      </c>
      <c r="J183" s="1298">
        <v>1</v>
      </c>
      <c r="K183" s="1298">
        <v>0</v>
      </c>
      <c r="L183" s="127" t="s">
        <v>876</v>
      </c>
      <c r="M183" s="649">
        <v>244.30717290000007</v>
      </c>
      <c r="N183" s="947"/>
      <c r="O183" s="947"/>
      <c r="P183" s="947"/>
      <c r="Q183" s="947"/>
      <c r="R183" s="947"/>
      <c r="S183" s="947"/>
      <c r="T183" s="947"/>
      <c r="U183" s="947"/>
      <c r="V183" s="974"/>
      <c r="W183" s="948"/>
      <c r="X183" s="948"/>
      <c r="Y183" s="948"/>
      <c r="Z183" s="948"/>
      <c r="AA183" s="973"/>
      <c r="AB183" s="1216"/>
      <c r="AC183" s="951"/>
      <c r="AD183" s="1199"/>
      <c r="AE183" s="1210"/>
      <c r="AF183" s="125">
        <f t="shared" si="243"/>
        <v>0</v>
      </c>
      <c r="AG183" s="148" t="str">
        <f>IF(B183="New","Yes","No")</f>
        <v>No</v>
      </c>
      <c r="AH183" s="191" t="str">
        <f t="shared" si="244"/>
        <v>No</v>
      </c>
      <c r="AI183" s="126" t="str">
        <f>IF(F183="P24 cat.","Yes","No")</f>
        <v>No</v>
      </c>
      <c r="AK183" s="291">
        <f t="shared" si="245"/>
        <v>2</v>
      </c>
      <c r="AL183" s="292">
        <f t="shared" si="246"/>
        <v>0</v>
      </c>
      <c r="AM183" s="36"/>
      <c r="AN183" s="36"/>
      <c r="AO183" s="471">
        <v>4.4000000000000004</v>
      </c>
      <c r="AP183" s="445">
        <f t="shared" si="247"/>
        <v>0</v>
      </c>
      <c r="AQ183" s="498"/>
      <c r="AR183" s="215">
        <f>N183*J183</f>
        <v>0</v>
      </c>
      <c r="AS183" s="215">
        <f>O183*J183</f>
        <v>0</v>
      </c>
      <c r="AT183" s="215">
        <f>P183*J183</f>
        <v>0</v>
      </c>
      <c r="AU183" s="215">
        <f>Q183*J183</f>
        <v>0</v>
      </c>
      <c r="AV183" s="215">
        <f>R183*J183</f>
        <v>0</v>
      </c>
      <c r="AW183" s="215">
        <f>S183*J183</f>
        <v>0</v>
      </c>
      <c r="AX183" s="215">
        <f t="shared" si="305"/>
        <v>0</v>
      </c>
      <c r="AY183" s="215">
        <f>U183*J183</f>
        <v>0</v>
      </c>
      <c r="AZ183" s="215">
        <f>J183*V183</f>
        <v>0</v>
      </c>
      <c r="BA183" s="215">
        <f>W183*J183</f>
        <v>0</v>
      </c>
      <c r="BB183" s="215">
        <f>X183*J183</f>
        <v>0</v>
      </c>
      <c r="BC183" s="215">
        <f>Y183*J183</f>
        <v>0</v>
      </c>
      <c r="BD183" s="215">
        <f>Z183*J183</f>
        <v>0</v>
      </c>
      <c r="BE183" s="215">
        <f>AA183*J183</f>
        <v>0</v>
      </c>
      <c r="BF183" s="215">
        <f t="shared" si="224"/>
        <v>0</v>
      </c>
      <c r="BG183" s="215">
        <f t="shared" si="225"/>
        <v>0</v>
      </c>
      <c r="BH183" s="215">
        <f t="shared" si="226"/>
        <v>0</v>
      </c>
      <c r="BI183" s="215">
        <f t="shared" si="227"/>
        <v>0</v>
      </c>
      <c r="BJ183" s="448">
        <v>2</v>
      </c>
      <c r="BK183" s="1224">
        <f t="shared" si="248"/>
        <v>0</v>
      </c>
      <c r="BL183" s="897">
        <v>8</v>
      </c>
      <c r="BM183" s="480">
        <f t="shared" si="249"/>
        <v>0</v>
      </c>
      <c r="BN183" s="897"/>
      <c r="BO183" s="480">
        <f t="shared" si="250"/>
        <v>0</v>
      </c>
      <c r="BP183" s="897"/>
      <c r="BQ183" s="480">
        <f t="shared" si="251"/>
        <v>0</v>
      </c>
      <c r="BR183" s="897"/>
      <c r="BS183" s="480">
        <f t="shared" si="252"/>
        <v>0</v>
      </c>
      <c r="BT183" s="897"/>
      <c r="BU183" s="480">
        <f t="shared" si="253"/>
        <v>0</v>
      </c>
      <c r="BV183" s="908"/>
      <c r="BW183" s="480">
        <f t="shared" si="254"/>
        <v>0</v>
      </c>
      <c r="BX183" s="906"/>
      <c r="BY183" s="480">
        <f t="shared" si="255"/>
        <v>0</v>
      </c>
      <c r="BZ183" s="906"/>
      <c r="CA183" s="480">
        <f t="shared" si="256"/>
        <v>0</v>
      </c>
      <c r="CB183" s="906"/>
      <c r="CC183" s="480">
        <f t="shared" si="257"/>
        <v>0</v>
      </c>
      <c r="CD183" s="906"/>
      <c r="CE183" s="480">
        <f t="shared" si="258"/>
        <v>0</v>
      </c>
      <c r="CF183" s="906"/>
      <c r="CG183" s="480">
        <f t="shared" si="259"/>
        <v>0</v>
      </c>
      <c r="CH183" s="906"/>
      <c r="CI183" s="480">
        <f t="shared" si="260"/>
        <v>0</v>
      </c>
      <c r="CJ183" s="906"/>
      <c r="CK183" s="480">
        <f t="shared" si="261"/>
        <v>0</v>
      </c>
      <c r="CL183" s="906"/>
      <c r="CM183" s="480">
        <f t="shared" si="262"/>
        <v>0</v>
      </c>
      <c r="CN183" s="906"/>
      <c r="CO183" s="480">
        <f t="shared" si="263"/>
        <v>0</v>
      </c>
      <c r="CP183" s="907"/>
      <c r="CQ183" s="480">
        <f t="shared" si="264"/>
        <v>0</v>
      </c>
      <c r="CR183" s="215"/>
      <c r="CS183" s="1">
        <f t="shared" si="265"/>
        <v>0</v>
      </c>
      <c r="CT183" s="1">
        <f t="shared" si="266"/>
        <v>0</v>
      </c>
      <c r="CU183" s="1">
        <f t="shared" si="267"/>
        <v>0</v>
      </c>
      <c r="CV183" s="1">
        <f t="shared" si="268"/>
        <v>0</v>
      </c>
      <c r="CW183" s="673">
        <f t="shared" si="269"/>
        <v>0</v>
      </c>
      <c r="CX183" s="1">
        <f t="shared" si="270"/>
        <v>0</v>
      </c>
      <c r="CY183" s="1">
        <f t="shared" si="271"/>
        <v>0</v>
      </c>
      <c r="CZ183" s="1">
        <f t="shared" si="272"/>
        <v>0</v>
      </c>
      <c r="DB183" s="1">
        <f t="shared" si="273"/>
        <v>0</v>
      </c>
      <c r="DC183" s="1">
        <f t="shared" si="274"/>
        <v>0</v>
      </c>
      <c r="DE183" s="1">
        <f t="shared" si="275"/>
        <v>0</v>
      </c>
      <c r="DF183" s="1">
        <f t="shared" si="276"/>
        <v>0</v>
      </c>
      <c r="DG183" s="1">
        <f t="shared" si="277"/>
        <v>0</v>
      </c>
      <c r="DH183" s="1">
        <f t="shared" si="278"/>
        <v>0</v>
      </c>
      <c r="DI183" s="1">
        <f t="shared" si="279"/>
        <v>0</v>
      </c>
      <c r="DJ183" s="1">
        <f t="shared" si="280"/>
        <v>0</v>
      </c>
      <c r="DK183" s="1">
        <f t="shared" si="281"/>
        <v>0</v>
      </c>
      <c r="DL183" s="1">
        <f t="shared" si="282"/>
        <v>0</v>
      </c>
      <c r="DM183" s="1">
        <f t="shared" si="283"/>
        <v>0</v>
      </c>
      <c r="DN183" s="1">
        <f t="shared" si="284"/>
        <v>0</v>
      </c>
      <c r="DO183" s="1">
        <f t="shared" si="285"/>
        <v>0</v>
      </c>
      <c r="DP183" s="1">
        <f t="shared" si="286"/>
        <v>0</v>
      </c>
      <c r="DQ183" s="1">
        <f t="shared" si="287"/>
        <v>0</v>
      </c>
      <c r="DR183" s="1">
        <f t="shared" si="288"/>
        <v>0</v>
      </c>
      <c r="DS183" s="1">
        <f t="shared" si="289"/>
        <v>0</v>
      </c>
    </row>
    <row r="184" spans="1:123" s="36" customFormat="1" ht="34.25" customHeight="1" x14ac:dyDescent="0.2">
      <c r="A184" s="1"/>
      <c r="B184" s="194"/>
      <c r="C184" s="7"/>
      <c r="D184" s="1164"/>
      <c r="E184" s="517"/>
      <c r="F184" s="777"/>
      <c r="G184" s="310"/>
      <c r="H184" s="7"/>
      <c r="I184" s="871"/>
      <c r="J184" s="1300"/>
      <c r="K184" s="1300"/>
      <c r="L184" s="885" t="s">
        <v>1123</v>
      </c>
      <c r="N184" s="989"/>
      <c r="O184" s="444"/>
      <c r="P184" s="444"/>
      <c r="Q184" s="444"/>
      <c r="R184" s="444"/>
      <c r="S184" s="444"/>
      <c r="T184" s="444"/>
      <c r="U184" s="444"/>
      <c r="V184" s="444"/>
      <c r="W184" s="444"/>
      <c r="X184" s="444"/>
      <c r="Y184" s="444"/>
      <c r="Z184" s="444"/>
      <c r="AA184" s="444"/>
      <c r="AB184" s="1394"/>
      <c r="AC184" s="1395"/>
      <c r="AD184" s="1396"/>
      <c r="AE184" s="1396"/>
      <c r="AF184" s="151"/>
      <c r="AG184" s="7"/>
      <c r="AH184" s="312"/>
      <c r="AI184" s="411"/>
      <c r="AJ184" s="1"/>
      <c r="AK184" s="291">
        <f t="shared" si="245"/>
        <v>0</v>
      </c>
      <c r="AL184" s="292">
        <f t="shared" si="246"/>
        <v>0</v>
      </c>
      <c r="AO184" s="474"/>
      <c r="AP184" s="445">
        <f t="shared" si="247"/>
        <v>0</v>
      </c>
      <c r="AQ184" s="498"/>
      <c r="AR184" s="215"/>
      <c r="AS184" s="215"/>
      <c r="AT184" s="215"/>
      <c r="AU184" s="215"/>
      <c r="AV184" s="215"/>
      <c r="AW184" s="215"/>
      <c r="AX184" s="215">
        <f t="shared" si="305"/>
        <v>0</v>
      </c>
      <c r="AY184" s="215"/>
      <c r="AZ184" s="215"/>
      <c r="BA184" s="215"/>
      <c r="BB184" s="215"/>
      <c r="BC184" s="215"/>
      <c r="BD184" s="215"/>
      <c r="BE184" s="215"/>
      <c r="BF184" s="215">
        <f t="shared" si="224"/>
        <v>0</v>
      </c>
      <c r="BG184" s="215">
        <f t="shared" si="225"/>
        <v>0</v>
      </c>
      <c r="BH184" s="215">
        <f t="shared" si="226"/>
        <v>0</v>
      </c>
      <c r="BI184" s="215">
        <f t="shared" si="227"/>
        <v>0</v>
      </c>
      <c r="BJ184" s="448"/>
      <c r="BK184" s="1224">
        <f t="shared" si="248"/>
        <v>0</v>
      </c>
      <c r="BL184" s="900"/>
      <c r="BM184" s="480">
        <f t="shared" si="249"/>
        <v>0</v>
      </c>
      <c r="BN184" s="900"/>
      <c r="BO184" s="480">
        <f t="shared" si="250"/>
        <v>0</v>
      </c>
      <c r="BP184" s="900"/>
      <c r="BQ184" s="480">
        <f t="shared" si="251"/>
        <v>0</v>
      </c>
      <c r="BR184" s="900"/>
      <c r="BS184" s="480">
        <f t="shared" si="252"/>
        <v>0</v>
      </c>
      <c r="BT184" s="900"/>
      <c r="BU184" s="480">
        <f t="shared" si="253"/>
        <v>0</v>
      </c>
      <c r="BV184" s="909"/>
      <c r="BW184" s="480">
        <f t="shared" si="254"/>
        <v>0</v>
      </c>
      <c r="BX184" s="906"/>
      <c r="BY184" s="480">
        <f t="shared" si="255"/>
        <v>0</v>
      </c>
      <c r="BZ184" s="906"/>
      <c r="CA184" s="480">
        <f t="shared" si="256"/>
        <v>0</v>
      </c>
      <c r="CB184" s="906"/>
      <c r="CC184" s="480">
        <f t="shared" si="257"/>
        <v>0</v>
      </c>
      <c r="CD184" s="906"/>
      <c r="CE184" s="480">
        <f t="shared" si="258"/>
        <v>0</v>
      </c>
      <c r="CF184" s="906"/>
      <c r="CG184" s="480">
        <f t="shared" si="259"/>
        <v>0</v>
      </c>
      <c r="CH184" s="906"/>
      <c r="CI184" s="480">
        <f t="shared" si="260"/>
        <v>0</v>
      </c>
      <c r="CJ184" s="906"/>
      <c r="CK184" s="480">
        <f t="shared" si="261"/>
        <v>0</v>
      </c>
      <c r="CL184" s="906"/>
      <c r="CM184" s="480">
        <f t="shared" si="262"/>
        <v>0</v>
      </c>
      <c r="CN184" s="906"/>
      <c r="CO184" s="480">
        <f t="shared" si="263"/>
        <v>0</v>
      </c>
      <c r="CP184" s="907"/>
      <c r="CQ184" s="480">
        <f t="shared" si="264"/>
        <v>0</v>
      </c>
      <c r="CR184" s="215"/>
      <c r="CS184" s="1">
        <f t="shared" si="265"/>
        <v>0</v>
      </c>
      <c r="CT184" s="1">
        <f t="shared" si="266"/>
        <v>0</v>
      </c>
      <c r="CU184" s="1">
        <f t="shared" si="267"/>
        <v>0</v>
      </c>
      <c r="CV184" s="1">
        <f t="shared" si="268"/>
        <v>0</v>
      </c>
      <c r="CW184" s="673">
        <f t="shared" si="269"/>
        <v>0</v>
      </c>
      <c r="CX184" s="1">
        <f t="shared" si="270"/>
        <v>0</v>
      </c>
      <c r="CY184" s="1">
        <f t="shared" si="271"/>
        <v>0</v>
      </c>
      <c r="CZ184" s="1">
        <f t="shared" si="272"/>
        <v>0</v>
      </c>
      <c r="DA184" s="1"/>
      <c r="DB184" s="1">
        <f t="shared" si="273"/>
        <v>0</v>
      </c>
      <c r="DC184" s="1">
        <f t="shared" si="274"/>
        <v>0</v>
      </c>
      <c r="DD184" s="1"/>
      <c r="DE184" s="1">
        <f t="shared" si="275"/>
        <v>0</v>
      </c>
      <c r="DF184" s="1">
        <f t="shared" si="276"/>
        <v>0</v>
      </c>
      <c r="DG184" s="1">
        <f t="shared" si="277"/>
        <v>0</v>
      </c>
      <c r="DH184" s="1">
        <f t="shared" si="278"/>
        <v>0</v>
      </c>
      <c r="DI184" s="1">
        <f t="shared" si="279"/>
        <v>0</v>
      </c>
      <c r="DJ184" s="1">
        <f t="shared" si="280"/>
        <v>0</v>
      </c>
      <c r="DK184" s="1">
        <f t="shared" si="281"/>
        <v>0</v>
      </c>
      <c r="DL184" s="1">
        <f t="shared" si="282"/>
        <v>0</v>
      </c>
      <c r="DM184" s="1">
        <f t="shared" si="283"/>
        <v>0</v>
      </c>
      <c r="DN184" s="1">
        <f t="shared" si="284"/>
        <v>0</v>
      </c>
      <c r="DO184" s="1">
        <f t="shared" si="285"/>
        <v>0</v>
      </c>
      <c r="DP184" s="1">
        <f t="shared" si="286"/>
        <v>0</v>
      </c>
      <c r="DQ184" s="1">
        <f t="shared" si="287"/>
        <v>0</v>
      </c>
      <c r="DR184" s="1">
        <f t="shared" si="288"/>
        <v>0</v>
      </c>
      <c r="DS184" s="1">
        <f t="shared" si="289"/>
        <v>0</v>
      </c>
    </row>
    <row r="185" spans="1:123" s="1" customFormat="1" ht="65.25" customHeight="1" x14ac:dyDescent="0.2">
      <c r="B185" s="197"/>
      <c r="C185" s="139"/>
      <c r="D185" s="1168" t="s">
        <v>390</v>
      </c>
      <c r="E185" s="518"/>
      <c r="F185" s="779" t="s">
        <v>880</v>
      </c>
      <c r="G185" s="112" t="s">
        <v>570</v>
      </c>
      <c r="H185" s="111" t="s">
        <v>185</v>
      </c>
      <c r="I185" s="1280" t="s">
        <v>427</v>
      </c>
      <c r="J185" s="1291">
        <v>1</v>
      </c>
      <c r="K185" s="1291">
        <v>28</v>
      </c>
      <c r="L185" s="111" t="s">
        <v>876</v>
      </c>
      <c r="M185" s="638">
        <v>281.89730100000003</v>
      </c>
      <c r="N185" s="947"/>
      <c r="O185" s="947"/>
      <c r="P185" s="947"/>
      <c r="Q185" s="947"/>
      <c r="R185" s="947"/>
      <c r="S185" s="947"/>
      <c r="T185" s="947"/>
      <c r="U185" s="947"/>
      <c r="V185" s="974"/>
      <c r="W185" s="948"/>
      <c r="X185" s="948"/>
      <c r="Y185" s="948"/>
      <c r="Z185" s="948"/>
      <c r="AA185" s="973"/>
      <c r="AB185" s="1216"/>
      <c r="AC185" s="951"/>
      <c r="AD185" s="1011"/>
      <c r="AE185" s="1209"/>
      <c r="AF185" s="125">
        <f t="shared" si="243"/>
        <v>0</v>
      </c>
      <c r="AG185" s="115" t="str">
        <f t="shared" ref="AG185:AG199" si="306">IF(B185="New","Yes","No")</f>
        <v>No</v>
      </c>
      <c r="AH185" s="312" t="str">
        <f t="shared" si="244"/>
        <v>No</v>
      </c>
      <c r="AI185" s="126" t="str">
        <f t="shared" ref="AI185:AI199" si="307">IF(F185="P24 cat.","Yes","No")</f>
        <v>Yes</v>
      </c>
      <c r="AK185" s="291">
        <f t="shared" si="245"/>
        <v>3</v>
      </c>
      <c r="AL185" s="292">
        <f t="shared" si="246"/>
        <v>0</v>
      </c>
      <c r="AM185" s="36"/>
      <c r="AN185" s="36"/>
      <c r="AO185" s="471">
        <v>10</v>
      </c>
      <c r="AP185" s="445">
        <f t="shared" si="247"/>
        <v>0</v>
      </c>
      <c r="AQ185" s="498"/>
      <c r="AR185" s="215">
        <f t="shared" ref="AR185:AR199" si="308">N185*J185</f>
        <v>0</v>
      </c>
      <c r="AS185" s="215">
        <f t="shared" ref="AS185:AS199" si="309">O185*J185</f>
        <v>0</v>
      </c>
      <c r="AT185" s="215">
        <f t="shared" ref="AT185:AT199" si="310">P185*J185</f>
        <v>0</v>
      </c>
      <c r="AU185" s="215">
        <f t="shared" ref="AU185:AU199" si="311">Q185*J185</f>
        <v>0</v>
      </c>
      <c r="AV185" s="215">
        <f t="shared" ref="AV185:AV199" si="312">R185*J185</f>
        <v>0</v>
      </c>
      <c r="AW185" s="215">
        <f t="shared" ref="AW185:AW199" si="313">S185*J185</f>
        <v>0</v>
      </c>
      <c r="AX185" s="215">
        <f t="shared" si="305"/>
        <v>0</v>
      </c>
      <c r="AY185" s="215">
        <f t="shared" ref="AY185:AY199" si="314">U185*J185</f>
        <v>0</v>
      </c>
      <c r="AZ185" s="215">
        <f t="shared" ref="AZ185:AZ199" si="315">J185*V185</f>
        <v>0</v>
      </c>
      <c r="BA185" s="215">
        <f t="shared" ref="BA185:BA199" si="316">W185*J185</f>
        <v>0</v>
      </c>
      <c r="BB185" s="215">
        <f t="shared" ref="BB185:BB199" si="317">X185*J185</f>
        <v>0</v>
      </c>
      <c r="BC185" s="215">
        <f t="shared" ref="BC185:BC199" si="318">Y185*J185</f>
        <v>0</v>
      </c>
      <c r="BD185" s="215">
        <f t="shared" ref="BD185:BD199" si="319">Z185*J185</f>
        <v>0</v>
      </c>
      <c r="BE185" s="215">
        <f t="shared" ref="BE185:BE199" si="320">AA185*J185</f>
        <v>0</v>
      </c>
      <c r="BF185" s="215">
        <f t="shared" si="224"/>
        <v>0</v>
      </c>
      <c r="BG185" s="215">
        <f t="shared" si="225"/>
        <v>0</v>
      </c>
      <c r="BH185" s="215">
        <f t="shared" si="226"/>
        <v>0</v>
      </c>
      <c r="BI185" s="215">
        <f t="shared" si="227"/>
        <v>0</v>
      </c>
      <c r="BJ185" s="448">
        <v>3</v>
      </c>
      <c r="BK185" s="1224">
        <f t="shared" si="248"/>
        <v>0</v>
      </c>
      <c r="BL185" s="897">
        <v>11</v>
      </c>
      <c r="BM185" s="480">
        <f t="shared" si="249"/>
        <v>0</v>
      </c>
      <c r="BN185" s="897"/>
      <c r="BO185" s="480">
        <f t="shared" si="250"/>
        <v>0</v>
      </c>
      <c r="BP185" s="897"/>
      <c r="BQ185" s="480">
        <f t="shared" si="251"/>
        <v>0</v>
      </c>
      <c r="BR185" s="897"/>
      <c r="BS185" s="480">
        <f t="shared" si="252"/>
        <v>0</v>
      </c>
      <c r="BT185" s="897"/>
      <c r="BU185" s="480">
        <f t="shared" si="253"/>
        <v>0</v>
      </c>
      <c r="BV185" s="908"/>
      <c r="BW185" s="480">
        <f t="shared" si="254"/>
        <v>0</v>
      </c>
      <c r="BX185" s="906"/>
      <c r="BY185" s="480">
        <f t="shared" si="255"/>
        <v>0</v>
      </c>
      <c r="BZ185" s="906"/>
      <c r="CA185" s="480">
        <f t="shared" si="256"/>
        <v>0</v>
      </c>
      <c r="CB185" s="906"/>
      <c r="CC185" s="480">
        <f t="shared" si="257"/>
        <v>0</v>
      </c>
      <c r="CD185" s="906"/>
      <c r="CE185" s="480">
        <f t="shared" si="258"/>
        <v>0</v>
      </c>
      <c r="CF185" s="906"/>
      <c r="CG185" s="480">
        <f t="shared" si="259"/>
        <v>0</v>
      </c>
      <c r="CH185" s="906"/>
      <c r="CI185" s="480">
        <f t="shared" si="260"/>
        <v>0</v>
      </c>
      <c r="CJ185" s="906"/>
      <c r="CK185" s="480">
        <f t="shared" si="261"/>
        <v>0</v>
      </c>
      <c r="CL185" s="906"/>
      <c r="CM185" s="480">
        <f t="shared" si="262"/>
        <v>0</v>
      </c>
      <c r="CN185" s="906"/>
      <c r="CO185" s="480">
        <f t="shared" si="263"/>
        <v>0</v>
      </c>
      <c r="CP185" s="907"/>
      <c r="CQ185" s="480">
        <f t="shared" si="264"/>
        <v>0</v>
      </c>
      <c r="CR185" s="215"/>
      <c r="CS185" s="1">
        <f t="shared" si="265"/>
        <v>0</v>
      </c>
      <c r="CT185" s="1">
        <f t="shared" si="266"/>
        <v>0</v>
      </c>
      <c r="CU185" s="1">
        <f t="shared" si="267"/>
        <v>0</v>
      </c>
      <c r="CV185" s="1">
        <f t="shared" si="268"/>
        <v>0</v>
      </c>
      <c r="CW185" s="673">
        <f t="shared" si="269"/>
        <v>0</v>
      </c>
      <c r="CX185" s="1">
        <f t="shared" si="270"/>
        <v>0</v>
      </c>
      <c r="CY185" s="1">
        <f t="shared" si="271"/>
        <v>0</v>
      </c>
      <c r="CZ185" s="1">
        <f t="shared" si="272"/>
        <v>0</v>
      </c>
      <c r="DB185" s="1">
        <f t="shared" si="273"/>
        <v>0</v>
      </c>
      <c r="DC185" s="1">
        <f t="shared" si="274"/>
        <v>0</v>
      </c>
      <c r="DE185" s="1">
        <f t="shared" si="275"/>
        <v>0</v>
      </c>
      <c r="DF185" s="1">
        <f t="shared" si="276"/>
        <v>0</v>
      </c>
      <c r="DG185" s="1">
        <f t="shared" si="277"/>
        <v>0</v>
      </c>
      <c r="DH185" s="1">
        <f t="shared" si="278"/>
        <v>0</v>
      </c>
      <c r="DI185" s="1">
        <f t="shared" si="279"/>
        <v>0</v>
      </c>
      <c r="DJ185" s="1">
        <f t="shared" si="280"/>
        <v>0</v>
      </c>
      <c r="DK185" s="1">
        <f t="shared" si="281"/>
        <v>0</v>
      </c>
      <c r="DL185" s="1">
        <f t="shared" si="282"/>
        <v>0</v>
      </c>
      <c r="DM185" s="1">
        <f t="shared" si="283"/>
        <v>0</v>
      </c>
      <c r="DN185" s="1">
        <f t="shared" si="284"/>
        <v>0</v>
      </c>
      <c r="DO185" s="1">
        <f t="shared" si="285"/>
        <v>0</v>
      </c>
      <c r="DP185" s="1">
        <f t="shared" si="286"/>
        <v>0</v>
      </c>
      <c r="DQ185" s="1">
        <f t="shared" si="287"/>
        <v>0</v>
      </c>
      <c r="DR185" s="1">
        <f t="shared" si="288"/>
        <v>0</v>
      </c>
      <c r="DS185" s="1">
        <f t="shared" si="289"/>
        <v>0</v>
      </c>
    </row>
    <row r="186" spans="1:123" s="1" customFormat="1" ht="65.25" customHeight="1" x14ac:dyDescent="0.2">
      <c r="B186" s="198"/>
      <c r="D186" s="1164" t="s">
        <v>391</v>
      </c>
      <c r="E186" s="512"/>
      <c r="F186" s="737" t="s">
        <v>880</v>
      </c>
      <c r="G186" s="123" t="s">
        <v>570</v>
      </c>
      <c r="H186" s="1" t="s">
        <v>185</v>
      </c>
      <c r="I186" s="871" t="s">
        <v>427</v>
      </c>
      <c r="J186" s="1297">
        <v>1</v>
      </c>
      <c r="K186" s="1297">
        <v>21</v>
      </c>
      <c r="L186" s="1" t="s">
        <v>876</v>
      </c>
      <c r="M186" s="650">
        <v>281.89730100000003</v>
      </c>
      <c r="N186" s="947"/>
      <c r="O186" s="947"/>
      <c r="P186" s="947"/>
      <c r="Q186" s="947"/>
      <c r="R186" s="947"/>
      <c r="S186" s="947"/>
      <c r="T186" s="947"/>
      <c r="U186" s="947"/>
      <c r="V186" s="974"/>
      <c r="W186" s="948"/>
      <c r="X186" s="948"/>
      <c r="Y186" s="948"/>
      <c r="Z186" s="948"/>
      <c r="AA186" s="973"/>
      <c r="AB186" s="1216"/>
      <c r="AC186" s="951"/>
      <c r="AD186" s="1199"/>
      <c r="AE186" s="1210"/>
      <c r="AF186" s="125">
        <f t="shared" si="243"/>
        <v>0</v>
      </c>
      <c r="AG186" s="145" t="str">
        <f t="shared" si="306"/>
        <v>No</v>
      </c>
      <c r="AH186" s="191" t="str">
        <f t="shared" si="244"/>
        <v>No</v>
      </c>
      <c r="AI186" s="126" t="str">
        <f t="shared" si="307"/>
        <v>Yes</v>
      </c>
      <c r="AK186" s="291">
        <f t="shared" si="245"/>
        <v>3</v>
      </c>
      <c r="AL186" s="292">
        <f t="shared" si="246"/>
        <v>0</v>
      </c>
      <c r="AM186" s="36"/>
      <c r="AN186" s="36"/>
      <c r="AO186" s="471">
        <v>10</v>
      </c>
      <c r="AP186" s="445">
        <f t="shared" si="247"/>
        <v>0</v>
      </c>
      <c r="AQ186" s="498"/>
      <c r="AR186" s="215">
        <f t="shared" si="308"/>
        <v>0</v>
      </c>
      <c r="AS186" s="215">
        <f t="shared" si="309"/>
        <v>0</v>
      </c>
      <c r="AT186" s="215">
        <f t="shared" si="310"/>
        <v>0</v>
      </c>
      <c r="AU186" s="215">
        <f t="shared" si="311"/>
        <v>0</v>
      </c>
      <c r="AV186" s="215">
        <f t="shared" si="312"/>
        <v>0</v>
      </c>
      <c r="AW186" s="215">
        <f t="shared" si="313"/>
        <v>0</v>
      </c>
      <c r="AX186" s="215">
        <f t="shared" si="305"/>
        <v>0</v>
      </c>
      <c r="AY186" s="215">
        <f t="shared" si="314"/>
        <v>0</v>
      </c>
      <c r="AZ186" s="215">
        <f t="shared" si="315"/>
        <v>0</v>
      </c>
      <c r="BA186" s="215">
        <f t="shared" si="316"/>
        <v>0</v>
      </c>
      <c r="BB186" s="215">
        <f t="shared" si="317"/>
        <v>0</v>
      </c>
      <c r="BC186" s="215">
        <f t="shared" si="318"/>
        <v>0</v>
      </c>
      <c r="BD186" s="215">
        <f t="shared" si="319"/>
        <v>0</v>
      </c>
      <c r="BE186" s="215">
        <f t="shared" si="320"/>
        <v>0</v>
      </c>
      <c r="BF186" s="215">
        <f t="shared" si="224"/>
        <v>0</v>
      </c>
      <c r="BG186" s="215">
        <f t="shared" si="225"/>
        <v>0</v>
      </c>
      <c r="BH186" s="215">
        <f t="shared" si="226"/>
        <v>0</v>
      </c>
      <c r="BI186" s="215">
        <f t="shared" si="227"/>
        <v>0</v>
      </c>
      <c r="BJ186" s="448">
        <v>3</v>
      </c>
      <c r="BK186" s="1224">
        <f t="shared" si="248"/>
        <v>0</v>
      </c>
      <c r="BL186" s="897">
        <v>12</v>
      </c>
      <c r="BM186" s="480">
        <f t="shared" si="249"/>
        <v>0</v>
      </c>
      <c r="BN186" s="897"/>
      <c r="BO186" s="480">
        <f t="shared" si="250"/>
        <v>0</v>
      </c>
      <c r="BP186" s="897"/>
      <c r="BQ186" s="480">
        <f t="shared" si="251"/>
        <v>0</v>
      </c>
      <c r="BR186" s="897"/>
      <c r="BS186" s="480">
        <f t="shared" si="252"/>
        <v>0</v>
      </c>
      <c r="BT186" s="897"/>
      <c r="BU186" s="480">
        <f t="shared" si="253"/>
        <v>0</v>
      </c>
      <c r="BV186" s="908"/>
      <c r="BW186" s="480">
        <f t="shared" si="254"/>
        <v>0</v>
      </c>
      <c r="BX186" s="906"/>
      <c r="BY186" s="480">
        <f t="shared" si="255"/>
        <v>0</v>
      </c>
      <c r="BZ186" s="906"/>
      <c r="CA186" s="480">
        <f t="shared" si="256"/>
        <v>0</v>
      </c>
      <c r="CB186" s="906"/>
      <c r="CC186" s="480">
        <f t="shared" si="257"/>
        <v>0</v>
      </c>
      <c r="CD186" s="906"/>
      <c r="CE186" s="480">
        <f t="shared" si="258"/>
        <v>0</v>
      </c>
      <c r="CF186" s="906"/>
      <c r="CG186" s="480">
        <f t="shared" si="259"/>
        <v>0</v>
      </c>
      <c r="CH186" s="906"/>
      <c r="CI186" s="480">
        <f t="shared" si="260"/>
        <v>0</v>
      </c>
      <c r="CJ186" s="906"/>
      <c r="CK186" s="480">
        <f t="shared" si="261"/>
        <v>0</v>
      </c>
      <c r="CL186" s="906"/>
      <c r="CM186" s="480">
        <f t="shared" si="262"/>
        <v>0</v>
      </c>
      <c r="CN186" s="906"/>
      <c r="CO186" s="480">
        <f t="shared" si="263"/>
        <v>0</v>
      </c>
      <c r="CP186" s="907"/>
      <c r="CQ186" s="480">
        <f t="shared" si="264"/>
        <v>0</v>
      </c>
      <c r="CR186" s="215"/>
      <c r="CS186" s="1">
        <f t="shared" si="265"/>
        <v>0</v>
      </c>
      <c r="CT186" s="1">
        <f t="shared" si="266"/>
        <v>0</v>
      </c>
      <c r="CU186" s="1">
        <f t="shared" si="267"/>
        <v>0</v>
      </c>
      <c r="CV186" s="1">
        <f t="shared" si="268"/>
        <v>0</v>
      </c>
      <c r="CW186" s="673">
        <f t="shared" si="269"/>
        <v>0</v>
      </c>
      <c r="CX186" s="1">
        <f t="shared" si="270"/>
        <v>0</v>
      </c>
      <c r="CY186" s="1">
        <f t="shared" si="271"/>
        <v>0</v>
      </c>
      <c r="CZ186" s="1">
        <f t="shared" si="272"/>
        <v>0</v>
      </c>
      <c r="DB186" s="1">
        <f t="shared" si="273"/>
        <v>0</v>
      </c>
      <c r="DC186" s="1">
        <f t="shared" si="274"/>
        <v>0</v>
      </c>
      <c r="DE186" s="1">
        <f t="shared" si="275"/>
        <v>0</v>
      </c>
      <c r="DF186" s="1">
        <f t="shared" si="276"/>
        <v>0</v>
      </c>
      <c r="DG186" s="1">
        <f t="shared" si="277"/>
        <v>0</v>
      </c>
      <c r="DH186" s="1">
        <f t="shared" si="278"/>
        <v>0</v>
      </c>
      <c r="DI186" s="1">
        <f t="shared" si="279"/>
        <v>0</v>
      </c>
      <c r="DJ186" s="1">
        <f t="shared" si="280"/>
        <v>0</v>
      </c>
      <c r="DK186" s="1">
        <f t="shared" si="281"/>
        <v>0</v>
      </c>
      <c r="DL186" s="1">
        <f t="shared" si="282"/>
        <v>0</v>
      </c>
      <c r="DM186" s="1">
        <f t="shared" si="283"/>
        <v>0</v>
      </c>
      <c r="DN186" s="1">
        <f t="shared" si="284"/>
        <v>0</v>
      </c>
      <c r="DO186" s="1">
        <f t="shared" si="285"/>
        <v>0</v>
      </c>
      <c r="DP186" s="1">
        <f t="shared" si="286"/>
        <v>0</v>
      </c>
      <c r="DQ186" s="1">
        <f t="shared" si="287"/>
        <v>0</v>
      </c>
      <c r="DR186" s="1">
        <f t="shared" si="288"/>
        <v>0</v>
      </c>
      <c r="DS186" s="1">
        <f t="shared" si="289"/>
        <v>0</v>
      </c>
    </row>
    <row r="187" spans="1:123" s="1" customFormat="1" ht="65.25" customHeight="1" x14ac:dyDescent="0.2">
      <c r="B187" s="198"/>
      <c r="D187" s="1164" t="s">
        <v>392</v>
      </c>
      <c r="E187" s="514"/>
      <c r="F187" s="739"/>
      <c r="G187" s="123" t="s">
        <v>570</v>
      </c>
      <c r="H187" s="36" t="s">
        <v>185</v>
      </c>
      <c r="I187" s="871" t="s">
        <v>507</v>
      </c>
      <c r="J187" s="1293">
        <v>4</v>
      </c>
      <c r="K187" s="1293">
        <v>112</v>
      </c>
      <c r="L187" s="36" t="s">
        <v>876</v>
      </c>
      <c r="M187" s="640">
        <v>1083.3385500000002</v>
      </c>
      <c r="N187" s="947"/>
      <c r="O187" s="947"/>
      <c r="P187" s="947"/>
      <c r="Q187" s="947"/>
      <c r="R187" s="947"/>
      <c r="S187" s="947"/>
      <c r="T187" s="947"/>
      <c r="U187" s="947"/>
      <c r="V187" s="974"/>
      <c r="W187" s="948"/>
      <c r="X187" s="948"/>
      <c r="Y187" s="948"/>
      <c r="Z187" s="948"/>
      <c r="AA187" s="973"/>
      <c r="AB187" s="1216"/>
      <c r="AC187" s="951"/>
      <c r="AD187" s="1011"/>
      <c r="AE187" s="1209"/>
      <c r="AF187" s="125">
        <f t="shared" si="243"/>
        <v>0</v>
      </c>
      <c r="AG187" s="125" t="str">
        <f t="shared" si="306"/>
        <v>No</v>
      </c>
      <c r="AH187" s="191" t="str">
        <f t="shared" si="244"/>
        <v>No</v>
      </c>
      <c r="AI187" s="126" t="str">
        <f t="shared" si="307"/>
        <v>No</v>
      </c>
      <c r="AK187" s="291">
        <f t="shared" si="245"/>
        <v>12</v>
      </c>
      <c r="AL187" s="292">
        <f t="shared" si="246"/>
        <v>0</v>
      </c>
      <c r="AM187" s="36"/>
      <c r="AN187" s="36"/>
      <c r="AO187" s="471">
        <v>40</v>
      </c>
      <c r="AP187" s="445">
        <f t="shared" si="247"/>
        <v>0</v>
      </c>
      <c r="AQ187" s="498"/>
      <c r="AR187" s="215">
        <f t="shared" si="308"/>
        <v>0</v>
      </c>
      <c r="AS187" s="215">
        <f t="shared" si="309"/>
        <v>0</v>
      </c>
      <c r="AT187" s="215">
        <f t="shared" si="310"/>
        <v>0</v>
      </c>
      <c r="AU187" s="215">
        <f t="shared" si="311"/>
        <v>0</v>
      </c>
      <c r="AV187" s="215">
        <f t="shared" si="312"/>
        <v>0</v>
      </c>
      <c r="AW187" s="215">
        <f t="shared" si="313"/>
        <v>0</v>
      </c>
      <c r="AX187" s="215">
        <f t="shared" si="305"/>
        <v>0</v>
      </c>
      <c r="AY187" s="215">
        <f t="shared" si="314"/>
        <v>0</v>
      </c>
      <c r="AZ187" s="215">
        <f t="shared" si="315"/>
        <v>0</v>
      </c>
      <c r="BA187" s="215">
        <f t="shared" si="316"/>
        <v>0</v>
      </c>
      <c r="BB187" s="215">
        <f t="shared" si="317"/>
        <v>0</v>
      </c>
      <c r="BC187" s="215">
        <f t="shared" si="318"/>
        <v>0</v>
      </c>
      <c r="BD187" s="215">
        <f t="shared" si="319"/>
        <v>0</v>
      </c>
      <c r="BE187" s="215">
        <f t="shared" si="320"/>
        <v>0</v>
      </c>
      <c r="BF187" s="215">
        <f t="shared" si="224"/>
        <v>0</v>
      </c>
      <c r="BG187" s="215">
        <f t="shared" si="225"/>
        <v>0</v>
      </c>
      <c r="BH187" s="215">
        <f t="shared" si="226"/>
        <v>0</v>
      </c>
      <c r="BI187" s="215">
        <f t="shared" si="227"/>
        <v>0</v>
      </c>
      <c r="BJ187" s="448">
        <v>12</v>
      </c>
      <c r="BK187" s="1224">
        <f t="shared" si="248"/>
        <v>0</v>
      </c>
      <c r="BL187" s="897">
        <v>44</v>
      </c>
      <c r="BM187" s="480">
        <f t="shared" si="249"/>
        <v>0</v>
      </c>
      <c r="BN187" s="897"/>
      <c r="BO187" s="480">
        <f t="shared" si="250"/>
        <v>0</v>
      </c>
      <c r="BP187" s="897"/>
      <c r="BQ187" s="480">
        <f t="shared" si="251"/>
        <v>0</v>
      </c>
      <c r="BR187" s="897"/>
      <c r="BS187" s="480">
        <f t="shared" si="252"/>
        <v>0</v>
      </c>
      <c r="BT187" s="897"/>
      <c r="BU187" s="480">
        <f t="shared" si="253"/>
        <v>0</v>
      </c>
      <c r="BV187" s="908"/>
      <c r="BW187" s="480">
        <f t="shared" si="254"/>
        <v>0</v>
      </c>
      <c r="BX187" s="906"/>
      <c r="BY187" s="480">
        <f t="shared" si="255"/>
        <v>0</v>
      </c>
      <c r="BZ187" s="906"/>
      <c r="CA187" s="480">
        <f t="shared" si="256"/>
        <v>0</v>
      </c>
      <c r="CB187" s="906"/>
      <c r="CC187" s="480">
        <f t="shared" si="257"/>
        <v>0</v>
      </c>
      <c r="CD187" s="906"/>
      <c r="CE187" s="480">
        <f t="shared" si="258"/>
        <v>0</v>
      </c>
      <c r="CF187" s="906"/>
      <c r="CG187" s="480">
        <f t="shared" si="259"/>
        <v>0</v>
      </c>
      <c r="CH187" s="906"/>
      <c r="CI187" s="480">
        <f t="shared" si="260"/>
        <v>0</v>
      </c>
      <c r="CJ187" s="906"/>
      <c r="CK187" s="480">
        <f t="shared" si="261"/>
        <v>0</v>
      </c>
      <c r="CL187" s="906"/>
      <c r="CM187" s="480">
        <f t="shared" si="262"/>
        <v>0</v>
      </c>
      <c r="CN187" s="906"/>
      <c r="CO187" s="480">
        <f t="shared" si="263"/>
        <v>0</v>
      </c>
      <c r="CP187" s="907"/>
      <c r="CQ187" s="480">
        <f t="shared" si="264"/>
        <v>0</v>
      </c>
      <c r="CR187" s="215"/>
      <c r="CS187" s="1">
        <f t="shared" si="265"/>
        <v>0</v>
      </c>
      <c r="CT187" s="1">
        <f t="shared" si="266"/>
        <v>0</v>
      </c>
      <c r="CU187" s="1">
        <f t="shared" si="267"/>
        <v>0</v>
      </c>
      <c r="CV187" s="1">
        <f t="shared" si="268"/>
        <v>0</v>
      </c>
      <c r="CW187" s="673">
        <f t="shared" si="269"/>
        <v>0</v>
      </c>
      <c r="CX187" s="1">
        <f t="shared" si="270"/>
        <v>0</v>
      </c>
      <c r="CY187" s="1">
        <f t="shared" si="271"/>
        <v>0</v>
      </c>
      <c r="CZ187" s="1">
        <f t="shared" si="272"/>
        <v>0</v>
      </c>
      <c r="DB187" s="1">
        <f t="shared" si="273"/>
        <v>0</v>
      </c>
      <c r="DC187" s="1">
        <f t="shared" si="274"/>
        <v>0</v>
      </c>
      <c r="DE187" s="1">
        <f t="shared" si="275"/>
        <v>0</v>
      </c>
      <c r="DF187" s="1">
        <f t="shared" si="276"/>
        <v>0</v>
      </c>
      <c r="DG187" s="1">
        <f t="shared" si="277"/>
        <v>0</v>
      </c>
      <c r="DH187" s="1">
        <f t="shared" si="278"/>
        <v>0</v>
      </c>
      <c r="DI187" s="1">
        <f t="shared" si="279"/>
        <v>0</v>
      </c>
      <c r="DJ187" s="1">
        <f t="shared" si="280"/>
        <v>0</v>
      </c>
      <c r="DK187" s="1">
        <f t="shared" si="281"/>
        <v>0</v>
      </c>
      <c r="DL187" s="1">
        <f t="shared" si="282"/>
        <v>0</v>
      </c>
      <c r="DM187" s="1">
        <f t="shared" si="283"/>
        <v>0</v>
      </c>
      <c r="DN187" s="1">
        <f t="shared" si="284"/>
        <v>0</v>
      </c>
      <c r="DO187" s="1">
        <f t="shared" si="285"/>
        <v>0</v>
      </c>
      <c r="DP187" s="1">
        <f t="shared" si="286"/>
        <v>0</v>
      </c>
      <c r="DQ187" s="1">
        <f t="shared" si="287"/>
        <v>0</v>
      </c>
      <c r="DR187" s="1">
        <f t="shared" si="288"/>
        <v>0</v>
      </c>
      <c r="DS187" s="1">
        <f t="shared" si="289"/>
        <v>0</v>
      </c>
    </row>
    <row r="188" spans="1:123" s="1" customFormat="1" ht="65.25" customHeight="1" x14ac:dyDescent="0.2">
      <c r="B188" s="198"/>
      <c r="D188" s="1260" t="s">
        <v>393</v>
      </c>
      <c r="E188" s="679"/>
      <c r="F188" s="736" t="s">
        <v>880</v>
      </c>
      <c r="G188" s="680" t="s">
        <v>570</v>
      </c>
      <c r="H188" s="681" t="s">
        <v>185</v>
      </c>
      <c r="I188" s="1281" t="s">
        <v>428</v>
      </c>
      <c r="J188" s="1292">
        <v>1</v>
      </c>
      <c r="K188" s="1292">
        <v>28</v>
      </c>
      <c r="L188" s="681" t="s">
        <v>876</v>
      </c>
      <c r="M188" s="692">
        <v>328.88782710000004</v>
      </c>
      <c r="N188" s="946"/>
      <c r="O188" s="946"/>
      <c r="P188" s="946"/>
      <c r="Q188" s="946"/>
      <c r="R188" s="946"/>
      <c r="S188" s="946"/>
      <c r="T188" s="946"/>
      <c r="U188" s="946"/>
      <c r="V188" s="979"/>
      <c r="W188" s="977"/>
      <c r="X188" s="977"/>
      <c r="Y188" s="977"/>
      <c r="Z188" s="977"/>
      <c r="AA188" s="976"/>
      <c r="AB188" s="1217"/>
      <c r="AC188" s="950"/>
      <c r="AD188" s="1010"/>
      <c r="AE188" s="1208"/>
      <c r="AF188" s="683">
        <f t="shared" si="243"/>
        <v>0</v>
      </c>
      <c r="AG188" s="683" t="str">
        <f t="shared" si="306"/>
        <v>No</v>
      </c>
      <c r="AH188" s="696" t="str">
        <f t="shared" si="244"/>
        <v>No</v>
      </c>
      <c r="AI188" s="678" t="str">
        <f t="shared" si="307"/>
        <v>Yes</v>
      </c>
      <c r="AK188" s="291">
        <f t="shared" si="245"/>
        <v>5</v>
      </c>
      <c r="AL188" s="292">
        <f t="shared" si="246"/>
        <v>0</v>
      </c>
      <c r="AM188" s="36"/>
      <c r="AN188" s="36"/>
      <c r="AO188" s="471">
        <v>12</v>
      </c>
      <c r="AP188" s="445">
        <f t="shared" si="247"/>
        <v>0</v>
      </c>
      <c r="AQ188" s="498"/>
      <c r="AR188" s="215">
        <f t="shared" si="308"/>
        <v>0</v>
      </c>
      <c r="AS188" s="215">
        <f t="shared" si="309"/>
        <v>0</v>
      </c>
      <c r="AT188" s="215">
        <f t="shared" si="310"/>
        <v>0</v>
      </c>
      <c r="AU188" s="215">
        <f t="shared" si="311"/>
        <v>0</v>
      </c>
      <c r="AV188" s="215">
        <f t="shared" si="312"/>
        <v>0</v>
      </c>
      <c r="AW188" s="215">
        <f t="shared" si="313"/>
        <v>0</v>
      </c>
      <c r="AX188" s="215">
        <f t="shared" si="305"/>
        <v>0</v>
      </c>
      <c r="AY188" s="215">
        <f t="shared" si="314"/>
        <v>0</v>
      </c>
      <c r="AZ188" s="215">
        <f t="shared" si="315"/>
        <v>0</v>
      </c>
      <c r="BA188" s="215">
        <f t="shared" si="316"/>
        <v>0</v>
      </c>
      <c r="BB188" s="215">
        <f t="shared" si="317"/>
        <v>0</v>
      </c>
      <c r="BC188" s="215">
        <f t="shared" si="318"/>
        <v>0</v>
      </c>
      <c r="BD188" s="215">
        <f t="shared" si="319"/>
        <v>0</v>
      </c>
      <c r="BE188" s="215">
        <f t="shared" si="320"/>
        <v>0</v>
      </c>
      <c r="BF188" s="215">
        <f t="shared" si="224"/>
        <v>0</v>
      </c>
      <c r="BG188" s="215">
        <f t="shared" si="225"/>
        <v>0</v>
      </c>
      <c r="BH188" s="215">
        <f t="shared" si="226"/>
        <v>0</v>
      </c>
      <c r="BI188" s="215">
        <f t="shared" si="227"/>
        <v>0</v>
      </c>
      <c r="BJ188" s="448">
        <v>5</v>
      </c>
      <c r="BK188" s="1224">
        <f t="shared" si="248"/>
        <v>0</v>
      </c>
      <c r="BL188" s="897">
        <v>11</v>
      </c>
      <c r="BM188" s="480">
        <f t="shared" si="249"/>
        <v>0</v>
      </c>
      <c r="BN188" s="897"/>
      <c r="BO188" s="480">
        <f t="shared" si="250"/>
        <v>0</v>
      </c>
      <c r="BP188" s="897"/>
      <c r="BQ188" s="480">
        <f t="shared" si="251"/>
        <v>0</v>
      </c>
      <c r="BR188" s="897"/>
      <c r="BS188" s="480">
        <f t="shared" si="252"/>
        <v>0</v>
      </c>
      <c r="BT188" s="897"/>
      <c r="BU188" s="480">
        <f t="shared" si="253"/>
        <v>0</v>
      </c>
      <c r="BV188" s="908"/>
      <c r="BW188" s="480">
        <f t="shared" si="254"/>
        <v>0</v>
      </c>
      <c r="BX188" s="906"/>
      <c r="BY188" s="480">
        <f t="shared" si="255"/>
        <v>0</v>
      </c>
      <c r="BZ188" s="906"/>
      <c r="CA188" s="480">
        <f t="shared" si="256"/>
        <v>0</v>
      </c>
      <c r="CB188" s="906"/>
      <c r="CC188" s="480">
        <f t="shared" si="257"/>
        <v>0</v>
      </c>
      <c r="CD188" s="906"/>
      <c r="CE188" s="480">
        <f t="shared" si="258"/>
        <v>0</v>
      </c>
      <c r="CF188" s="906"/>
      <c r="CG188" s="480">
        <f t="shared" si="259"/>
        <v>0</v>
      </c>
      <c r="CH188" s="906"/>
      <c r="CI188" s="480">
        <f t="shared" si="260"/>
        <v>0</v>
      </c>
      <c r="CJ188" s="906"/>
      <c r="CK188" s="480">
        <f t="shared" si="261"/>
        <v>0</v>
      </c>
      <c r="CL188" s="906"/>
      <c r="CM188" s="480">
        <f t="shared" si="262"/>
        <v>0</v>
      </c>
      <c r="CN188" s="906"/>
      <c r="CO188" s="480">
        <f t="shared" si="263"/>
        <v>0</v>
      </c>
      <c r="CP188" s="907"/>
      <c r="CQ188" s="480">
        <f t="shared" si="264"/>
        <v>0</v>
      </c>
      <c r="CR188" s="215"/>
      <c r="CS188" s="1">
        <f t="shared" si="265"/>
        <v>0</v>
      </c>
      <c r="CT188" s="1">
        <f t="shared" si="266"/>
        <v>0</v>
      </c>
      <c r="CU188" s="1">
        <f t="shared" si="267"/>
        <v>0</v>
      </c>
      <c r="CV188" s="1">
        <f t="shared" si="268"/>
        <v>0</v>
      </c>
      <c r="CW188" s="673">
        <f t="shared" si="269"/>
        <v>0</v>
      </c>
      <c r="CX188" s="1">
        <f t="shared" si="270"/>
        <v>0</v>
      </c>
      <c r="CY188" s="1">
        <f t="shared" si="271"/>
        <v>0</v>
      </c>
      <c r="CZ188" s="1">
        <f t="shared" si="272"/>
        <v>0</v>
      </c>
      <c r="DB188" s="1">
        <f t="shared" si="273"/>
        <v>0</v>
      </c>
      <c r="DC188" s="1">
        <f t="shared" si="274"/>
        <v>0</v>
      </c>
      <c r="DE188" s="1">
        <f t="shared" si="275"/>
        <v>0</v>
      </c>
      <c r="DF188" s="1">
        <f t="shared" si="276"/>
        <v>0</v>
      </c>
      <c r="DG188" s="1">
        <f t="shared" si="277"/>
        <v>0</v>
      </c>
      <c r="DH188" s="1">
        <f t="shared" si="278"/>
        <v>0</v>
      </c>
      <c r="DI188" s="1">
        <f t="shared" si="279"/>
        <v>0</v>
      </c>
      <c r="DJ188" s="1">
        <f t="shared" si="280"/>
        <v>0</v>
      </c>
      <c r="DK188" s="1">
        <f t="shared" si="281"/>
        <v>0</v>
      </c>
      <c r="DL188" s="1">
        <f t="shared" si="282"/>
        <v>0</v>
      </c>
      <c r="DM188" s="1">
        <f t="shared" si="283"/>
        <v>0</v>
      </c>
      <c r="DN188" s="1">
        <f t="shared" si="284"/>
        <v>0</v>
      </c>
      <c r="DO188" s="1">
        <f t="shared" si="285"/>
        <v>0</v>
      </c>
      <c r="DP188" s="1">
        <f t="shared" si="286"/>
        <v>0</v>
      </c>
      <c r="DQ188" s="1">
        <f t="shared" si="287"/>
        <v>0</v>
      </c>
      <c r="DR188" s="1">
        <f t="shared" si="288"/>
        <v>0</v>
      </c>
      <c r="DS188" s="1">
        <f t="shared" si="289"/>
        <v>0</v>
      </c>
    </row>
    <row r="189" spans="1:123" s="36" customFormat="1" ht="65.25" customHeight="1" x14ac:dyDescent="0.2">
      <c r="A189" s="1"/>
      <c r="B189" s="199"/>
      <c r="D189" s="1260" t="s">
        <v>394</v>
      </c>
      <c r="E189" s="679"/>
      <c r="F189" s="736"/>
      <c r="G189" s="680" t="s">
        <v>570</v>
      </c>
      <c r="H189" s="681" t="s">
        <v>185</v>
      </c>
      <c r="I189" s="1281" t="s">
        <v>528</v>
      </c>
      <c r="J189" s="1292">
        <v>4</v>
      </c>
      <c r="K189" s="1292">
        <v>112</v>
      </c>
      <c r="L189" s="681" t="s">
        <v>876</v>
      </c>
      <c r="M189" s="692">
        <v>1221.5587923000003</v>
      </c>
      <c r="N189" s="946"/>
      <c r="O189" s="946"/>
      <c r="P189" s="946"/>
      <c r="Q189" s="946"/>
      <c r="R189" s="946"/>
      <c r="S189" s="946"/>
      <c r="T189" s="946"/>
      <c r="U189" s="946"/>
      <c r="V189" s="979"/>
      <c r="W189" s="977"/>
      <c r="X189" s="977"/>
      <c r="Y189" s="977"/>
      <c r="Z189" s="977"/>
      <c r="AA189" s="976"/>
      <c r="AB189" s="1217"/>
      <c r="AC189" s="950"/>
      <c r="AD189" s="1010"/>
      <c r="AE189" s="1208"/>
      <c r="AF189" s="683">
        <f t="shared" si="243"/>
        <v>0</v>
      </c>
      <c r="AG189" s="683" t="str">
        <f t="shared" si="306"/>
        <v>No</v>
      </c>
      <c r="AH189" s="696" t="str">
        <f t="shared" si="244"/>
        <v>No</v>
      </c>
      <c r="AI189" s="678" t="str">
        <f t="shared" si="307"/>
        <v>No</v>
      </c>
      <c r="AJ189" s="1"/>
      <c r="AK189" s="291">
        <f t="shared" si="245"/>
        <v>20</v>
      </c>
      <c r="AL189" s="292">
        <f t="shared" si="246"/>
        <v>0</v>
      </c>
      <c r="AO189" s="471">
        <v>48</v>
      </c>
      <c r="AP189" s="445">
        <f t="shared" si="247"/>
        <v>0</v>
      </c>
      <c r="AQ189" s="498"/>
      <c r="AR189" s="215">
        <f t="shared" si="308"/>
        <v>0</v>
      </c>
      <c r="AS189" s="215">
        <f t="shared" si="309"/>
        <v>0</v>
      </c>
      <c r="AT189" s="215">
        <f t="shared" si="310"/>
        <v>0</v>
      </c>
      <c r="AU189" s="215">
        <f t="shared" si="311"/>
        <v>0</v>
      </c>
      <c r="AV189" s="215">
        <f t="shared" si="312"/>
        <v>0</v>
      </c>
      <c r="AW189" s="215">
        <f t="shared" si="313"/>
        <v>0</v>
      </c>
      <c r="AX189" s="215">
        <f t="shared" si="305"/>
        <v>0</v>
      </c>
      <c r="AY189" s="215">
        <f t="shared" si="314"/>
        <v>0</v>
      </c>
      <c r="AZ189" s="215">
        <f t="shared" si="315"/>
        <v>0</v>
      </c>
      <c r="BA189" s="215">
        <f t="shared" si="316"/>
        <v>0</v>
      </c>
      <c r="BB189" s="215">
        <f t="shared" si="317"/>
        <v>0</v>
      </c>
      <c r="BC189" s="215">
        <f t="shared" si="318"/>
        <v>0</v>
      </c>
      <c r="BD189" s="215">
        <f t="shared" si="319"/>
        <v>0</v>
      </c>
      <c r="BE189" s="215">
        <f t="shared" si="320"/>
        <v>0</v>
      </c>
      <c r="BF189" s="215">
        <f t="shared" si="224"/>
        <v>0</v>
      </c>
      <c r="BG189" s="215">
        <f t="shared" si="225"/>
        <v>0</v>
      </c>
      <c r="BH189" s="215">
        <f t="shared" si="226"/>
        <v>0</v>
      </c>
      <c r="BI189" s="215">
        <f t="shared" si="227"/>
        <v>0</v>
      </c>
      <c r="BJ189" s="448">
        <v>20</v>
      </c>
      <c r="BK189" s="1224">
        <f t="shared" si="248"/>
        <v>0</v>
      </c>
      <c r="BL189" s="897">
        <v>44</v>
      </c>
      <c r="BM189" s="480">
        <f t="shared" si="249"/>
        <v>0</v>
      </c>
      <c r="BN189" s="897"/>
      <c r="BO189" s="480">
        <f t="shared" si="250"/>
        <v>0</v>
      </c>
      <c r="BP189" s="897"/>
      <c r="BQ189" s="480">
        <f t="shared" si="251"/>
        <v>0</v>
      </c>
      <c r="BR189" s="897"/>
      <c r="BS189" s="480">
        <f t="shared" si="252"/>
        <v>0</v>
      </c>
      <c r="BT189" s="897"/>
      <c r="BU189" s="480">
        <f t="shared" si="253"/>
        <v>0</v>
      </c>
      <c r="BV189" s="908"/>
      <c r="BW189" s="480">
        <f t="shared" si="254"/>
        <v>0</v>
      </c>
      <c r="BX189" s="906"/>
      <c r="BY189" s="480">
        <f t="shared" si="255"/>
        <v>0</v>
      </c>
      <c r="BZ189" s="906"/>
      <c r="CA189" s="480">
        <f t="shared" si="256"/>
        <v>0</v>
      </c>
      <c r="CB189" s="906"/>
      <c r="CC189" s="480">
        <f t="shared" si="257"/>
        <v>0</v>
      </c>
      <c r="CD189" s="906"/>
      <c r="CE189" s="480">
        <f t="shared" si="258"/>
        <v>0</v>
      </c>
      <c r="CF189" s="906"/>
      <c r="CG189" s="480">
        <f t="shared" si="259"/>
        <v>0</v>
      </c>
      <c r="CH189" s="906"/>
      <c r="CI189" s="480">
        <f t="shared" si="260"/>
        <v>0</v>
      </c>
      <c r="CJ189" s="906"/>
      <c r="CK189" s="480">
        <f t="shared" si="261"/>
        <v>0</v>
      </c>
      <c r="CL189" s="906"/>
      <c r="CM189" s="480">
        <f t="shared" si="262"/>
        <v>0</v>
      </c>
      <c r="CN189" s="906"/>
      <c r="CO189" s="480">
        <f t="shared" si="263"/>
        <v>0</v>
      </c>
      <c r="CP189" s="907"/>
      <c r="CQ189" s="480">
        <f t="shared" si="264"/>
        <v>0</v>
      </c>
      <c r="CR189" s="215"/>
      <c r="CS189" s="1">
        <f t="shared" si="265"/>
        <v>0</v>
      </c>
      <c r="CT189" s="1">
        <f t="shared" si="266"/>
        <v>0</v>
      </c>
      <c r="CU189" s="1">
        <f t="shared" si="267"/>
        <v>0</v>
      </c>
      <c r="CV189" s="1">
        <f t="shared" si="268"/>
        <v>0</v>
      </c>
      <c r="CW189" s="673">
        <f t="shared" si="269"/>
        <v>0</v>
      </c>
      <c r="CX189" s="1">
        <f t="shared" si="270"/>
        <v>0</v>
      </c>
      <c r="CY189" s="1">
        <f t="shared" si="271"/>
        <v>0</v>
      </c>
      <c r="CZ189" s="1">
        <f t="shared" si="272"/>
        <v>0</v>
      </c>
      <c r="DA189" s="1"/>
      <c r="DB189" s="1">
        <f t="shared" si="273"/>
        <v>0</v>
      </c>
      <c r="DC189" s="1">
        <f t="shared" si="274"/>
        <v>0</v>
      </c>
      <c r="DD189" s="1"/>
      <c r="DE189" s="1">
        <f t="shared" si="275"/>
        <v>0</v>
      </c>
      <c r="DF189" s="1">
        <f t="shared" si="276"/>
        <v>0</v>
      </c>
      <c r="DG189" s="1">
        <f t="shared" si="277"/>
        <v>0</v>
      </c>
      <c r="DH189" s="1">
        <f t="shared" si="278"/>
        <v>0</v>
      </c>
      <c r="DI189" s="1">
        <f t="shared" si="279"/>
        <v>0</v>
      </c>
      <c r="DJ189" s="1">
        <f t="shared" si="280"/>
        <v>0</v>
      </c>
      <c r="DK189" s="1">
        <f t="shared" si="281"/>
        <v>0</v>
      </c>
      <c r="DL189" s="1">
        <f t="shared" si="282"/>
        <v>0</v>
      </c>
      <c r="DM189" s="1">
        <f t="shared" si="283"/>
        <v>0</v>
      </c>
      <c r="DN189" s="1">
        <f t="shared" si="284"/>
        <v>0</v>
      </c>
      <c r="DO189" s="1">
        <f t="shared" si="285"/>
        <v>0</v>
      </c>
      <c r="DP189" s="1">
        <f t="shared" si="286"/>
        <v>0</v>
      </c>
      <c r="DQ189" s="1">
        <f t="shared" si="287"/>
        <v>0</v>
      </c>
      <c r="DR189" s="1">
        <f t="shared" si="288"/>
        <v>0</v>
      </c>
      <c r="DS189" s="1">
        <f t="shared" si="289"/>
        <v>0</v>
      </c>
    </row>
    <row r="190" spans="1:123" s="1" customFormat="1" ht="65.25" customHeight="1" x14ac:dyDescent="0.2">
      <c r="B190" s="199"/>
      <c r="C190" s="99"/>
      <c r="D190" s="1164" t="s">
        <v>395</v>
      </c>
      <c r="E190" s="514"/>
      <c r="F190" s="739" t="s">
        <v>880</v>
      </c>
      <c r="G190" s="123" t="s">
        <v>570</v>
      </c>
      <c r="H190" s="36" t="s">
        <v>184</v>
      </c>
      <c r="I190" s="871" t="s">
        <v>429</v>
      </c>
      <c r="J190" s="1293">
        <v>1</v>
      </c>
      <c r="K190" s="1293">
        <v>0</v>
      </c>
      <c r="L190" s="36" t="s">
        <v>876</v>
      </c>
      <c r="M190" s="653">
        <v>280.86554999999998</v>
      </c>
      <c r="N190" s="947"/>
      <c r="O190" s="947"/>
      <c r="P190" s="947"/>
      <c r="Q190" s="947"/>
      <c r="R190" s="947"/>
      <c r="S190" s="947"/>
      <c r="T190" s="947"/>
      <c r="U190" s="947"/>
      <c r="V190" s="974"/>
      <c r="W190" s="948"/>
      <c r="X190" s="948"/>
      <c r="Y190" s="948"/>
      <c r="Z190" s="948"/>
      <c r="AA190" s="973"/>
      <c r="AB190" s="1216"/>
      <c r="AC190" s="951"/>
      <c r="AD190" s="1011"/>
      <c r="AE190" s="1209"/>
      <c r="AF190" s="125">
        <f t="shared" si="243"/>
        <v>0</v>
      </c>
      <c r="AG190" s="125" t="str">
        <f t="shared" si="306"/>
        <v>No</v>
      </c>
      <c r="AH190" s="191" t="str">
        <f t="shared" si="244"/>
        <v>No</v>
      </c>
      <c r="AI190" s="126" t="str">
        <f t="shared" si="307"/>
        <v>Yes</v>
      </c>
      <c r="AK190" s="291">
        <f t="shared" si="245"/>
        <v>2</v>
      </c>
      <c r="AL190" s="292">
        <f t="shared" si="246"/>
        <v>0</v>
      </c>
      <c r="AM190" s="36"/>
      <c r="AN190" s="36"/>
      <c r="AO190" s="471">
        <v>8</v>
      </c>
      <c r="AP190" s="445">
        <f t="shared" si="247"/>
        <v>0</v>
      </c>
      <c r="AQ190" s="498"/>
      <c r="AR190" s="215">
        <f t="shared" si="308"/>
        <v>0</v>
      </c>
      <c r="AS190" s="215">
        <f t="shared" si="309"/>
        <v>0</v>
      </c>
      <c r="AT190" s="215">
        <f t="shared" si="310"/>
        <v>0</v>
      </c>
      <c r="AU190" s="215">
        <f t="shared" si="311"/>
        <v>0</v>
      </c>
      <c r="AV190" s="215">
        <f t="shared" si="312"/>
        <v>0</v>
      </c>
      <c r="AW190" s="215">
        <f t="shared" si="313"/>
        <v>0</v>
      </c>
      <c r="AX190" s="215">
        <f t="shared" ref="AX190:AX224" si="321">T190*J190</f>
        <v>0</v>
      </c>
      <c r="AY190" s="215">
        <f t="shared" si="314"/>
        <v>0</v>
      </c>
      <c r="AZ190" s="215">
        <f t="shared" si="315"/>
        <v>0</v>
      </c>
      <c r="BA190" s="215">
        <f t="shared" si="316"/>
        <v>0</v>
      </c>
      <c r="BB190" s="215">
        <f t="shared" si="317"/>
        <v>0</v>
      </c>
      <c r="BC190" s="215">
        <f t="shared" si="318"/>
        <v>0</v>
      </c>
      <c r="BD190" s="215">
        <f t="shared" si="319"/>
        <v>0</v>
      </c>
      <c r="BE190" s="215">
        <f t="shared" si="320"/>
        <v>0</v>
      </c>
      <c r="BF190" s="215">
        <f t="shared" si="224"/>
        <v>0</v>
      </c>
      <c r="BG190" s="215">
        <f t="shared" si="225"/>
        <v>0</v>
      </c>
      <c r="BH190" s="215">
        <f t="shared" si="226"/>
        <v>0</v>
      </c>
      <c r="BI190" s="215">
        <f t="shared" si="227"/>
        <v>0</v>
      </c>
      <c r="BJ190" s="448">
        <v>2</v>
      </c>
      <c r="BK190" s="1224">
        <f t="shared" si="248"/>
        <v>0</v>
      </c>
      <c r="BL190" s="897">
        <v>10</v>
      </c>
      <c r="BM190" s="480">
        <f t="shared" si="249"/>
        <v>0</v>
      </c>
      <c r="BN190" s="897"/>
      <c r="BO190" s="480">
        <f t="shared" si="250"/>
        <v>0</v>
      </c>
      <c r="BP190" s="897"/>
      <c r="BQ190" s="480">
        <f t="shared" si="251"/>
        <v>0</v>
      </c>
      <c r="BR190" s="897"/>
      <c r="BS190" s="480">
        <f t="shared" si="252"/>
        <v>0</v>
      </c>
      <c r="BT190" s="897"/>
      <c r="BU190" s="480">
        <f t="shared" si="253"/>
        <v>0</v>
      </c>
      <c r="BV190" s="908"/>
      <c r="BW190" s="480">
        <f t="shared" si="254"/>
        <v>0</v>
      </c>
      <c r="BX190" s="906"/>
      <c r="BY190" s="480">
        <f t="shared" si="255"/>
        <v>0</v>
      </c>
      <c r="BZ190" s="906"/>
      <c r="CA190" s="480">
        <f t="shared" si="256"/>
        <v>0</v>
      </c>
      <c r="CB190" s="906"/>
      <c r="CC190" s="480">
        <f t="shared" si="257"/>
        <v>0</v>
      </c>
      <c r="CD190" s="906"/>
      <c r="CE190" s="480">
        <f t="shared" si="258"/>
        <v>0</v>
      </c>
      <c r="CF190" s="906"/>
      <c r="CG190" s="480">
        <f t="shared" si="259"/>
        <v>0</v>
      </c>
      <c r="CH190" s="906"/>
      <c r="CI190" s="480">
        <f t="shared" si="260"/>
        <v>0</v>
      </c>
      <c r="CJ190" s="906"/>
      <c r="CK190" s="480">
        <f t="shared" si="261"/>
        <v>0</v>
      </c>
      <c r="CL190" s="906"/>
      <c r="CM190" s="480">
        <f t="shared" si="262"/>
        <v>0</v>
      </c>
      <c r="CN190" s="906"/>
      <c r="CO190" s="480">
        <f t="shared" si="263"/>
        <v>0</v>
      </c>
      <c r="CP190" s="907"/>
      <c r="CQ190" s="480">
        <f t="shared" si="264"/>
        <v>0</v>
      </c>
      <c r="CR190" s="215"/>
      <c r="CS190" s="1">
        <f t="shared" si="265"/>
        <v>0</v>
      </c>
      <c r="CT190" s="1">
        <f t="shared" si="266"/>
        <v>0</v>
      </c>
      <c r="CU190" s="1">
        <f t="shared" si="267"/>
        <v>0</v>
      </c>
      <c r="CV190" s="1">
        <f t="shared" si="268"/>
        <v>0</v>
      </c>
      <c r="CW190" s="673">
        <f t="shared" si="269"/>
        <v>0</v>
      </c>
      <c r="CX190" s="1">
        <f t="shared" si="270"/>
        <v>0</v>
      </c>
      <c r="CY190" s="1">
        <f t="shared" si="271"/>
        <v>0</v>
      </c>
      <c r="CZ190" s="1">
        <f t="shared" si="272"/>
        <v>0</v>
      </c>
      <c r="DB190" s="1">
        <f t="shared" si="273"/>
        <v>0</v>
      </c>
      <c r="DC190" s="1">
        <f t="shared" si="274"/>
        <v>0</v>
      </c>
      <c r="DE190" s="1">
        <f t="shared" si="275"/>
        <v>0</v>
      </c>
      <c r="DF190" s="1">
        <f t="shared" si="276"/>
        <v>0</v>
      </c>
      <c r="DG190" s="1">
        <f t="shared" si="277"/>
        <v>0</v>
      </c>
      <c r="DH190" s="1">
        <f t="shared" si="278"/>
        <v>0</v>
      </c>
      <c r="DI190" s="1">
        <f t="shared" si="279"/>
        <v>0</v>
      </c>
      <c r="DJ190" s="1">
        <f t="shared" si="280"/>
        <v>0</v>
      </c>
      <c r="DK190" s="1">
        <f t="shared" si="281"/>
        <v>0</v>
      </c>
      <c r="DL190" s="1">
        <f t="shared" si="282"/>
        <v>0</v>
      </c>
      <c r="DM190" s="1">
        <f t="shared" si="283"/>
        <v>0</v>
      </c>
      <c r="DN190" s="1">
        <f t="shared" si="284"/>
        <v>0</v>
      </c>
      <c r="DO190" s="1">
        <f t="shared" si="285"/>
        <v>0</v>
      </c>
      <c r="DP190" s="1">
        <f t="shared" si="286"/>
        <v>0</v>
      </c>
      <c r="DQ190" s="1">
        <f t="shared" si="287"/>
        <v>0</v>
      </c>
      <c r="DR190" s="1">
        <f t="shared" si="288"/>
        <v>0</v>
      </c>
      <c r="DS190" s="1">
        <f t="shared" si="289"/>
        <v>0</v>
      </c>
    </row>
    <row r="191" spans="1:123" s="1" customFormat="1" ht="65.25" customHeight="1" x14ac:dyDescent="0.2">
      <c r="B191" s="199"/>
      <c r="C191" s="99"/>
      <c r="D191" s="1164" t="s">
        <v>396</v>
      </c>
      <c r="E191" s="514"/>
      <c r="F191" s="739"/>
      <c r="G191" s="123" t="s">
        <v>570</v>
      </c>
      <c r="H191" s="36" t="s">
        <v>184</v>
      </c>
      <c r="I191" s="871" t="s">
        <v>506</v>
      </c>
      <c r="J191" s="1293">
        <v>4</v>
      </c>
      <c r="K191" s="1293">
        <v>0</v>
      </c>
      <c r="L191" s="36" t="s">
        <v>876</v>
      </c>
      <c r="M191" s="653">
        <v>1077.6066000000001</v>
      </c>
      <c r="N191" s="947"/>
      <c r="O191" s="947"/>
      <c r="P191" s="947"/>
      <c r="Q191" s="947"/>
      <c r="R191" s="947"/>
      <c r="S191" s="947"/>
      <c r="T191" s="947"/>
      <c r="U191" s="947"/>
      <c r="V191" s="974"/>
      <c r="W191" s="948"/>
      <c r="X191" s="948"/>
      <c r="Y191" s="948"/>
      <c r="Z191" s="948"/>
      <c r="AA191" s="973"/>
      <c r="AB191" s="1216"/>
      <c r="AC191" s="951"/>
      <c r="AD191" s="1011"/>
      <c r="AE191" s="1209"/>
      <c r="AF191" s="125">
        <f t="shared" si="243"/>
        <v>0</v>
      </c>
      <c r="AG191" s="125" t="str">
        <f t="shared" si="306"/>
        <v>No</v>
      </c>
      <c r="AH191" s="191" t="str">
        <f t="shared" si="244"/>
        <v>No</v>
      </c>
      <c r="AI191" s="126" t="str">
        <f t="shared" si="307"/>
        <v>No</v>
      </c>
      <c r="AK191" s="291">
        <f t="shared" si="245"/>
        <v>8</v>
      </c>
      <c r="AL191" s="292">
        <f t="shared" si="246"/>
        <v>0</v>
      </c>
      <c r="AM191" s="36"/>
      <c r="AN191" s="36"/>
      <c r="AO191" s="471">
        <v>32</v>
      </c>
      <c r="AP191" s="445">
        <f t="shared" si="247"/>
        <v>0</v>
      </c>
      <c r="AQ191" s="498"/>
      <c r="AR191" s="215">
        <f t="shared" si="308"/>
        <v>0</v>
      </c>
      <c r="AS191" s="215">
        <f t="shared" si="309"/>
        <v>0</v>
      </c>
      <c r="AT191" s="215">
        <f t="shared" si="310"/>
        <v>0</v>
      </c>
      <c r="AU191" s="215">
        <f t="shared" si="311"/>
        <v>0</v>
      </c>
      <c r="AV191" s="215">
        <f t="shared" si="312"/>
        <v>0</v>
      </c>
      <c r="AW191" s="215">
        <f t="shared" si="313"/>
        <v>0</v>
      </c>
      <c r="AX191" s="215">
        <f t="shared" si="321"/>
        <v>0</v>
      </c>
      <c r="AY191" s="215">
        <f t="shared" si="314"/>
        <v>0</v>
      </c>
      <c r="AZ191" s="215">
        <f t="shared" si="315"/>
        <v>0</v>
      </c>
      <c r="BA191" s="215">
        <f t="shared" si="316"/>
        <v>0</v>
      </c>
      <c r="BB191" s="215">
        <f t="shared" si="317"/>
        <v>0</v>
      </c>
      <c r="BC191" s="215">
        <f t="shared" si="318"/>
        <v>0</v>
      </c>
      <c r="BD191" s="215">
        <f t="shared" si="319"/>
        <v>0</v>
      </c>
      <c r="BE191" s="215">
        <f t="shared" si="320"/>
        <v>0</v>
      </c>
      <c r="BF191" s="215">
        <f t="shared" si="224"/>
        <v>0</v>
      </c>
      <c r="BG191" s="215">
        <f t="shared" si="225"/>
        <v>0</v>
      </c>
      <c r="BH191" s="215">
        <f t="shared" si="226"/>
        <v>0</v>
      </c>
      <c r="BI191" s="215">
        <f t="shared" si="227"/>
        <v>0</v>
      </c>
      <c r="BJ191" s="448">
        <v>8</v>
      </c>
      <c r="BK191" s="1224">
        <f t="shared" si="248"/>
        <v>0</v>
      </c>
      <c r="BL191" s="897">
        <v>40</v>
      </c>
      <c r="BM191" s="480">
        <f t="shared" si="249"/>
        <v>0</v>
      </c>
      <c r="BN191" s="897"/>
      <c r="BO191" s="480">
        <f t="shared" si="250"/>
        <v>0</v>
      </c>
      <c r="BP191" s="897"/>
      <c r="BQ191" s="480">
        <f t="shared" si="251"/>
        <v>0</v>
      </c>
      <c r="BR191" s="897"/>
      <c r="BS191" s="480">
        <f t="shared" si="252"/>
        <v>0</v>
      </c>
      <c r="BT191" s="897"/>
      <c r="BU191" s="480">
        <f t="shared" si="253"/>
        <v>0</v>
      </c>
      <c r="BV191" s="908"/>
      <c r="BW191" s="480">
        <f t="shared" si="254"/>
        <v>0</v>
      </c>
      <c r="BX191" s="906"/>
      <c r="BY191" s="480">
        <f t="shared" si="255"/>
        <v>0</v>
      </c>
      <c r="BZ191" s="906"/>
      <c r="CA191" s="480">
        <f t="shared" si="256"/>
        <v>0</v>
      </c>
      <c r="CB191" s="906"/>
      <c r="CC191" s="480">
        <f t="shared" si="257"/>
        <v>0</v>
      </c>
      <c r="CD191" s="906"/>
      <c r="CE191" s="480">
        <f t="shared" si="258"/>
        <v>0</v>
      </c>
      <c r="CF191" s="906"/>
      <c r="CG191" s="480">
        <f t="shared" si="259"/>
        <v>0</v>
      </c>
      <c r="CH191" s="906"/>
      <c r="CI191" s="480">
        <f t="shared" si="260"/>
        <v>0</v>
      </c>
      <c r="CJ191" s="906"/>
      <c r="CK191" s="480">
        <f t="shared" si="261"/>
        <v>0</v>
      </c>
      <c r="CL191" s="906"/>
      <c r="CM191" s="480">
        <f t="shared" si="262"/>
        <v>0</v>
      </c>
      <c r="CN191" s="906"/>
      <c r="CO191" s="480">
        <f t="shared" si="263"/>
        <v>0</v>
      </c>
      <c r="CP191" s="907"/>
      <c r="CQ191" s="480">
        <f t="shared" si="264"/>
        <v>0</v>
      </c>
      <c r="CR191" s="215"/>
      <c r="CS191" s="1">
        <f t="shared" si="265"/>
        <v>0</v>
      </c>
      <c r="CT191" s="1">
        <f t="shared" si="266"/>
        <v>0</v>
      </c>
      <c r="CU191" s="1">
        <f t="shared" si="267"/>
        <v>0</v>
      </c>
      <c r="CV191" s="1">
        <f t="shared" si="268"/>
        <v>0</v>
      </c>
      <c r="CW191" s="673">
        <f t="shared" si="269"/>
        <v>0</v>
      </c>
      <c r="CX191" s="1">
        <f t="shared" si="270"/>
        <v>0</v>
      </c>
      <c r="CY191" s="1">
        <f t="shared" si="271"/>
        <v>0</v>
      </c>
      <c r="CZ191" s="1">
        <f t="shared" si="272"/>
        <v>0</v>
      </c>
      <c r="DB191" s="1">
        <f t="shared" si="273"/>
        <v>0</v>
      </c>
      <c r="DC191" s="1">
        <f t="shared" si="274"/>
        <v>0</v>
      </c>
      <c r="DE191" s="1">
        <f t="shared" si="275"/>
        <v>0</v>
      </c>
      <c r="DF191" s="1">
        <f t="shared" si="276"/>
        <v>0</v>
      </c>
      <c r="DG191" s="1">
        <f t="shared" si="277"/>
        <v>0</v>
      </c>
      <c r="DH191" s="1">
        <f t="shared" si="278"/>
        <v>0</v>
      </c>
      <c r="DI191" s="1">
        <f t="shared" si="279"/>
        <v>0</v>
      </c>
      <c r="DJ191" s="1">
        <f t="shared" si="280"/>
        <v>0</v>
      </c>
      <c r="DK191" s="1">
        <f t="shared" si="281"/>
        <v>0</v>
      </c>
      <c r="DL191" s="1">
        <f t="shared" si="282"/>
        <v>0</v>
      </c>
      <c r="DM191" s="1">
        <f t="shared" si="283"/>
        <v>0</v>
      </c>
      <c r="DN191" s="1">
        <f t="shared" si="284"/>
        <v>0</v>
      </c>
      <c r="DO191" s="1">
        <f t="shared" si="285"/>
        <v>0</v>
      </c>
      <c r="DP191" s="1">
        <f t="shared" si="286"/>
        <v>0</v>
      </c>
      <c r="DQ191" s="1">
        <f t="shared" si="287"/>
        <v>0</v>
      </c>
      <c r="DR191" s="1">
        <f t="shared" si="288"/>
        <v>0</v>
      </c>
      <c r="DS191" s="1">
        <f t="shared" si="289"/>
        <v>0</v>
      </c>
    </row>
    <row r="192" spans="1:123" s="1" customFormat="1" ht="65.25" customHeight="1" x14ac:dyDescent="0.2">
      <c r="B192" s="198"/>
      <c r="D192" s="1260" t="s">
        <v>397</v>
      </c>
      <c r="E192" s="679"/>
      <c r="F192" s="736"/>
      <c r="G192" s="680" t="s">
        <v>570</v>
      </c>
      <c r="H192" s="681" t="s">
        <v>184</v>
      </c>
      <c r="I192" s="1281" t="s">
        <v>430</v>
      </c>
      <c r="J192" s="1292">
        <v>1</v>
      </c>
      <c r="K192" s="1292">
        <v>0</v>
      </c>
      <c r="L192" s="681" t="s">
        <v>876</v>
      </c>
      <c r="M192" s="692">
        <v>150.34904850000001</v>
      </c>
      <c r="N192" s="946"/>
      <c r="O192" s="946"/>
      <c r="P192" s="946"/>
      <c r="Q192" s="946"/>
      <c r="R192" s="946"/>
      <c r="S192" s="946"/>
      <c r="T192" s="946"/>
      <c r="U192" s="946"/>
      <c r="V192" s="979"/>
      <c r="W192" s="977"/>
      <c r="X192" s="977"/>
      <c r="Y192" s="977"/>
      <c r="Z192" s="977"/>
      <c r="AA192" s="976"/>
      <c r="AB192" s="1217"/>
      <c r="AC192" s="950"/>
      <c r="AD192" s="1010"/>
      <c r="AE192" s="1208"/>
      <c r="AF192" s="683">
        <f t="shared" si="243"/>
        <v>0</v>
      </c>
      <c r="AG192" s="683" t="str">
        <f t="shared" si="306"/>
        <v>No</v>
      </c>
      <c r="AH192" s="696" t="str">
        <f t="shared" si="244"/>
        <v>No</v>
      </c>
      <c r="AI192" s="678" t="str">
        <f t="shared" si="307"/>
        <v>No</v>
      </c>
      <c r="AK192" s="291">
        <f t="shared" si="245"/>
        <v>1</v>
      </c>
      <c r="AL192" s="292">
        <f t="shared" si="246"/>
        <v>0</v>
      </c>
      <c r="AM192" s="36"/>
      <c r="AN192" s="36"/>
      <c r="AO192" s="471">
        <v>4.5</v>
      </c>
      <c r="AP192" s="445">
        <f t="shared" si="247"/>
        <v>0</v>
      </c>
      <c r="AQ192" s="498"/>
      <c r="AR192" s="215">
        <f t="shared" si="308"/>
        <v>0</v>
      </c>
      <c r="AS192" s="215">
        <f t="shared" si="309"/>
        <v>0</v>
      </c>
      <c r="AT192" s="215">
        <f t="shared" si="310"/>
        <v>0</v>
      </c>
      <c r="AU192" s="215">
        <f t="shared" si="311"/>
        <v>0</v>
      </c>
      <c r="AV192" s="215">
        <f t="shared" si="312"/>
        <v>0</v>
      </c>
      <c r="AW192" s="215">
        <f t="shared" si="313"/>
        <v>0</v>
      </c>
      <c r="AX192" s="215">
        <f t="shared" si="321"/>
        <v>0</v>
      </c>
      <c r="AY192" s="215">
        <f t="shared" si="314"/>
        <v>0</v>
      </c>
      <c r="AZ192" s="215">
        <f t="shared" si="315"/>
        <v>0</v>
      </c>
      <c r="BA192" s="215">
        <f t="shared" si="316"/>
        <v>0</v>
      </c>
      <c r="BB192" s="215">
        <f t="shared" si="317"/>
        <v>0</v>
      </c>
      <c r="BC192" s="215">
        <f t="shared" si="318"/>
        <v>0</v>
      </c>
      <c r="BD192" s="215">
        <f t="shared" si="319"/>
        <v>0</v>
      </c>
      <c r="BE192" s="215">
        <f t="shared" si="320"/>
        <v>0</v>
      </c>
      <c r="BF192" s="215">
        <f t="shared" si="224"/>
        <v>0</v>
      </c>
      <c r="BG192" s="215">
        <f t="shared" si="225"/>
        <v>0</v>
      </c>
      <c r="BH192" s="215">
        <f t="shared" si="226"/>
        <v>0</v>
      </c>
      <c r="BI192" s="215">
        <f t="shared" si="227"/>
        <v>0</v>
      </c>
      <c r="BJ192" s="448">
        <v>1</v>
      </c>
      <c r="BK192" s="1224">
        <f t="shared" si="248"/>
        <v>0</v>
      </c>
      <c r="BL192" s="897">
        <v>6</v>
      </c>
      <c r="BM192" s="480">
        <f t="shared" si="249"/>
        <v>0</v>
      </c>
      <c r="BN192" s="897"/>
      <c r="BO192" s="480">
        <f t="shared" si="250"/>
        <v>0</v>
      </c>
      <c r="BP192" s="897"/>
      <c r="BQ192" s="480">
        <f t="shared" si="251"/>
        <v>0</v>
      </c>
      <c r="BR192" s="897">
        <v>2</v>
      </c>
      <c r="BS192" s="480">
        <f t="shared" si="252"/>
        <v>0</v>
      </c>
      <c r="BT192" s="897"/>
      <c r="BU192" s="480">
        <f t="shared" si="253"/>
        <v>0</v>
      </c>
      <c r="BV192" s="908"/>
      <c r="BW192" s="480">
        <f t="shared" si="254"/>
        <v>0</v>
      </c>
      <c r="BX192" s="906"/>
      <c r="BY192" s="480">
        <f t="shared" si="255"/>
        <v>0</v>
      </c>
      <c r="BZ192" s="906"/>
      <c r="CA192" s="480">
        <f t="shared" si="256"/>
        <v>0</v>
      </c>
      <c r="CB192" s="906"/>
      <c r="CC192" s="480">
        <f t="shared" si="257"/>
        <v>0</v>
      </c>
      <c r="CD192" s="906"/>
      <c r="CE192" s="480">
        <f t="shared" si="258"/>
        <v>0</v>
      </c>
      <c r="CF192" s="906"/>
      <c r="CG192" s="480">
        <f t="shared" si="259"/>
        <v>0</v>
      </c>
      <c r="CH192" s="906"/>
      <c r="CI192" s="480">
        <f t="shared" si="260"/>
        <v>0</v>
      </c>
      <c r="CJ192" s="906"/>
      <c r="CK192" s="480">
        <f t="shared" si="261"/>
        <v>0</v>
      </c>
      <c r="CL192" s="906"/>
      <c r="CM192" s="480">
        <f t="shared" si="262"/>
        <v>0</v>
      </c>
      <c r="CN192" s="906"/>
      <c r="CO192" s="480">
        <f t="shared" si="263"/>
        <v>0</v>
      </c>
      <c r="CP192" s="907"/>
      <c r="CQ192" s="480">
        <f t="shared" si="264"/>
        <v>0</v>
      </c>
      <c r="CR192" s="215"/>
      <c r="CS192" s="1">
        <f t="shared" si="265"/>
        <v>0</v>
      </c>
      <c r="CT192" s="1">
        <f t="shared" si="266"/>
        <v>0</v>
      </c>
      <c r="CU192" s="1">
        <f t="shared" si="267"/>
        <v>0</v>
      </c>
      <c r="CV192" s="1">
        <f t="shared" si="268"/>
        <v>0</v>
      </c>
      <c r="CW192" s="673">
        <f t="shared" si="269"/>
        <v>0</v>
      </c>
      <c r="CX192" s="1">
        <f t="shared" si="270"/>
        <v>0</v>
      </c>
      <c r="CY192" s="1">
        <f t="shared" si="271"/>
        <v>0</v>
      </c>
      <c r="CZ192" s="1">
        <f t="shared" si="272"/>
        <v>0</v>
      </c>
      <c r="DB192" s="1">
        <f t="shared" si="273"/>
        <v>0</v>
      </c>
      <c r="DC192" s="1">
        <f t="shared" si="274"/>
        <v>0</v>
      </c>
      <c r="DE192" s="1">
        <f t="shared" si="275"/>
        <v>0</v>
      </c>
      <c r="DF192" s="1">
        <f t="shared" si="276"/>
        <v>0</v>
      </c>
      <c r="DG192" s="1">
        <f t="shared" si="277"/>
        <v>0</v>
      </c>
      <c r="DH192" s="1">
        <f t="shared" si="278"/>
        <v>0</v>
      </c>
      <c r="DI192" s="1">
        <f t="shared" si="279"/>
        <v>0</v>
      </c>
      <c r="DJ192" s="1">
        <f t="shared" si="280"/>
        <v>0</v>
      </c>
      <c r="DK192" s="1">
        <f t="shared" si="281"/>
        <v>0</v>
      </c>
      <c r="DL192" s="1">
        <f t="shared" si="282"/>
        <v>0</v>
      </c>
      <c r="DM192" s="1">
        <f t="shared" si="283"/>
        <v>0</v>
      </c>
      <c r="DN192" s="1">
        <f t="shared" si="284"/>
        <v>0</v>
      </c>
      <c r="DO192" s="1">
        <f t="shared" si="285"/>
        <v>0</v>
      </c>
      <c r="DP192" s="1">
        <f t="shared" si="286"/>
        <v>0</v>
      </c>
      <c r="DQ192" s="1">
        <f t="shared" si="287"/>
        <v>0</v>
      </c>
      <c r="DR192" s="1">
        <f t="shared" si="288"/>
        <v>0</v>
      </c>
      <c r="DS192" s="1">
        <f t="shared" si="289"/>
        <v>0</v>
      </c>
    </row>
    <row r="193" spans="1:123" s="1" customFormat="1" ht="65.25" customHeight="1" x14ac:dyDescent="0.2">
      <c r="B193" s="198"/>
      <c r="D193" s="1260" t="s">
        <v>398</v>
      </c>
      <c r="E193" s="679"/>
      <c r="F193" s="736" t="s">
        <v>880</v>
      </c>
      <c r="G193" s="680" t="s">
        <v>570</v>
      </c>
      <c r="H193" s="681" t="s">
        <v>184</v>
      </c>
      <c r="I193" s="1281" t="s">
        <v>529</v>
      </c>
      <c r="J193" s="1292">
        <v>4</v>
      </c>
      <c r="K193" s="1292">
        <v>0</v>
      </c>
      <c r="L193" s="681" t="s">
        <v>876</v>
      </c>
      <c r="M193" s="692">
        <v>582.36612000000002</v>
      </c>
      <c r="N193" s="946"/>
      <c r="O193" s="946"/>
      <c r="P193" s="946"/>
      <c r="Q193" s="946"/>
      <c r="R193" s="946"/>
      <c r="S193" s="946"/>
      <c r="T193" s="946"/>
      <c r="U193" s="946"/>
      <c r="V193" s="979"/>
      <c r="W193" s="977"/>
      <c r="X193" s="977"/>
      <c r="Y193" s="977"/>
      <c r="Z193" s="977"/>
      <c r="AA193" s="976"/>
      <c r="AB193" s="1217"/>
      <c r="AC193" s="950"/>
      <c r="AD193" s="1010"/>
      <c r="AE193" s="1208"/>
      <c r="AF193" s="683">
        <f t="shared" si="243"/>
        <v>0</v>
      </c>
      <c r="AG193" s="683" t="str">
        <f t="shared" si="306"/>
        <v>No</v>
      </c>
      <c r="AH193" s="696" t="str">
        <f t="shared" si="244"/>
        <v>No</v>
      </c>
      <c r="AI193" s="678" t="str">
        <f t="shared" si="307"/>
        <v>Yes</v>
      </c>
      <c r="AK193" s="291">
        <f t="shared" si="245"/>
        <v>4</v>
      </c>
      <c r="AL193" s="292">
        <f t="shared" si="246"/>
        <v>0</v>
      </c>
      <c r="AM193" s="36"/>
      <c r="AN193" s="36"/>
      <c r="AO193" s="471">
        <v>18</v>
      </c>
      <c r="AP193" s="445">
        <f t="shared" si="247"/>
        <v>0</v>
      </c>
      <c r="AQ193" s="498"/>
      <c r="AR193" s="215">
        <f t="shared" si="308"/>
        <v>0</v>
      </c>
      <c r="AS193" s="215">
        <f t="shared" si="309"/>
        <v>0</v>
      </c>
      <c r="AT193" s="215">
        <f t="shared" si="310"/>
        <v>0</v>
      </c>
      <c r="AU193" s="215">
        <f t="shared" si="311"/>
        <v>0</v>
      </c>
      <c r="AV193" s="215">
        <f t="shared" si="312"/>
        <v>0</v>
      </c>
      <c r="AW193" s="215">
        <f t="shared" si="313"/>
        <v>0</v>
      </c>
      <c r="AX193" s="215">
        <f t="shared" si="321"/>
        <v>0</v>
      </c>
      <c r="AY193" s="215">
        <f t="shared" si="314"/>
        <v>0</v>
      </c>
      <c r="AZ193" s="215">
        <f t="shared" si="315"/>
        <v>0</v>
      </c>
      <c r="BA193" s="215">
        <f t="shared" si="316"/>
        <v>0</v>
      </c>
      <c r="BB193" s="215">
        <f t="shared" si="317"/>
        <v>0</v>
      </c>
      <c r="BC193" s="215">
        <f t="shared" si="318"/>
        <v>0</v>
      </c>
      <c r="BD193" s="215">
        <f t="shared" si="319"/>
        <v>0</v>
      </c>
      <c r="BE193" s="215">
        <f t="shared" si="320"/>
        <v>0</v>
      </c>
      <c r="BF193" s="215">
        <f t="shared" ref="BF193:BF223" si="322">AB193*$J193</f>
        <v>0</v>
      </c>
      <c r="BG193" s="215">
        <f t="shared" ref="BG193:BG223" si="323">AC193*$J193</f>
        <v>0</v>
      </c>
      <c r="BH193" s="215">
        <f t="shared" ref="BH193:BH223" si="324">AD193*$J193</f>
        <v>0</v>
      </c>
      <c r="BI193" s="215">
        <f t="shared" ref="BI193:BI223" si="325">AE193*$J193</f>
        <v>0</v>
      </c>
      <c r="BJ193" s="448">
        <v>4</v>
      </c>
      <c r="BK193" s="1224">
        <f t="shared" si="248"/>
        <v>0</v>
      </c>
      <c r="BL193" s="897">
        <v>24</v>
      </c>
      <c r="BM193" s="480">
        <f t="shared" si="249"/>
        <v>0</v>
      </c>
      <c r="BN193" s="897"/>
      <c r="BO193" s="480">
        <f t="shared" si="250"/>
        <v>0</v>
      </c>
      <c r="BP193" s="897"/>
      <c r="BQ193" s="480">
        <f t="shared" si="251"/>
        <v>0</v>
      </c>
      <c r="BR193" s="897">
        <v>8</v>
      </c>
      <c r="BS193" s="480">
        <f t="shared" si="252"/>
        <v>0</v>
      </c>
      <c r="BT193" s="897"/>
      <c r="BU193" s="480">
        <f t="shared" si="253"/>
        <v>0</v>
      </c>
      <c r="BV193" s="908"/>
      <c r="BW193" s="480">
        <f t="shared" si="254"/>
        <v>0</v>
      </c>
      <c r="BX193" s="906"/>
      <c r="BY193" s="480">
        <f t="shared" si="255"/>
        <v>0</v>
      </c>
      <c r="BZ193" s="906"/>
      <c r="CA193" s="480">
        <f t="shared" si="256"/>
        <v>0</v>
      </c>
      <c r="CB193" s="906"/>
      <c r="CC193" s="480">
        <f t="shared" si="257"/>
        <v>0</v>
      </c>
      <c r="CD193" s="906"/>
      <c r="CE193" s="480">
        <f t="shared" si="258"/>
        <v>0</v>
      </c>
      <c r="CF193" s="906"/>
      <c r="CG193" s="480">
        <f t="shared" si="259"/>
        <v>0</v>
      </c>
      <c r="CH193" s="906"/>
      <c r="CI193" s="480">
        <f t="shared" si="260"/>
        <v>0</v>
      </c>
      <c r="CJ193" s="906"/>
      <c r="CK193" s="480">
        <f t="shared" si="261"/>
        <v>0</v>
      </c>
      <c r="CL193" s="906"/>
      <c r="CM193" s="480">
        <f t="shared" si="262"/>
        <v>0</v>
      </c>
      <c r="CN193" s="906"/>
      <c r="CO193" s="480">
        <f t="shared" si="263"/>
        <v>0</v>
      </c>
      <c r="CP193" s="907"/>
      <c r="CQ193" s="480">
        <f t="shared" si="264"/>
        <v>0</v>
      </c>
      <c r="CR193" s="215"/>
      <c r="CS193" s="1">
        <f t="shared" si="265"/>
        <v>0</v>
      </c>
      <c r="CT193" s="1">
        <f t="shared" si="266"/>
        <v>0</v>
      </c>
      <c r="CU193" s="1">
        <f t="shared" si="267"/>
        <v>0</v>
      </c>
      <c r="CV193" s="1">
        <f t="shared" si="268"/>
        <v>0</v>
      </c>
      <c r="CW193" s="673">
        <f t="shared" si="269"/>
        <v>0</v>
      </c>
      <c r="CX193" s="1">
        <f t="shared" si="270"/>
        <v>0</v>
      </c>
      <c r="CY193" s="1">
        <f t="shared" si="271"/>
        <v>0</v>
      </c>
      <c r="CZ193" s="1">
        <f t="shared" si="272"/>
        <v>0</v>
      </c>
      <c r="DB193" s="1">
        <f t="shared" si="273"/>
        <v>0</v>
      </c>
      <c r="DC193" s="1">
        <f t="shared" si="274"/>
        <v>0</v>
      </c>
      <c r="DE193" s="1">
        <f t="shared" si="275"/>
        <v>0</v>
      </c>
      <c r="DF193" s="1">
        <f t="shared" si="276"/>
        <v>0</v>
      </c>
      <c r="DG193" s="1">
        <f t="shared" si="277"/>
        <v>0</v>
      </c>
      <c r="DH193" s="1">
        <f t="shared" si="278"/>
        <v>0</v>
      </c>
      <c r="DI193" s="1">
        <f t="shared" si="279"/>
        <v>0</v>
      </c>
      <c r="DJ193" s="1">
        <f t="shared" si="280"/>
        <v>0</v>
      </c>
      <c r="DK193" s="1">
        <f t="shared" si="281"/>
        <v>0</v>
      </c>
      <c r="DL193" s="1">
        <f t="shared" si="282"/>
        <v>0</v>
      </c>
      <c r="DM193" s="1">
        <f t="shared" si="283"/>
        <v>0</v>
      </c>
      <c r="DN193" s="1">
        <f t="shared" si="284"/>
        <v>0</v>
      </c>
      <c r="DO193" s="1">
        <f t="shared" si="285"/>
        <v>0</v>
      </c>
      <c r="DP193" s="1">
        <f t="shared" si="286"/>
        <v>0</v>
      </c>
      <c r="DQ193" s="1">
        <f t="shared" si="287"/>
        <v>0</v>
      </c>
      <c r="DR193" s="1">
        <f t="shared" si="288"/>
        <v>0</v>
      </c>
      <c r="DS193" s="1">
        <f t="shared" si="289"/>
        <v>0</v>
      </c>
    </row>
    <row r="194" spans="1:123" s="36" customFormat="1" ht="65.25" customHeight="1" x14ac:dyDescent="0.2">
      <c r="A194" s="1"/>
      <c r="B194" s="199"/>
      <c r="C194" s="123"/>
      <c r="D194" s="1164" t="s">
        <v>448</v>
      </c>
      <c r="E194" s="512" t="s">
        <v>71</v>
      </c>
      <c r="F194" s="737"/>
      <c r="G194" s="123" t="s">
        <v>570</v>
      </c>
      <c r="H194" s="36" t="s">
        <v>184</v>
      </c>
      <c r="I194" s="871" t="s">
        <v>467</v>
      </c>
      <c r="J194" s="1293">
        <v>1</v>
      </c>
      <c r="K194" s="1293">
        <v>0</v>
      </c>
      <c r="L194" s="36" t="s">
        <v>876</v>
      </c>
      <c r="M194" s="653">
        <v>154.76265000000001</v>
      </c>
      <c r="N194" s="947"/>
      <c r="O194" s="947"/>
      <c r="P194" s="947"/>
      <c r="Q194" s="947"/>
      <c r="R194" s="947"/>
      <c r="S194" s="947"/>
      <c r="T194" s="947"/>
      <c r="U194" s="947"/>
      <c r="V194" s="974"/>
      <c r="W194" s="948"/>
      <c r="X194" s="948"/>
      <c r="Y194" s="948"/>
      <c r="Z194" s="948"/>
      <c r="AA194" s="973"/>
      <c r="AB194" s="1216"/>
      <c r="AC194" s="951"/>
      <c r="AD194" s="165"/>
      <c r="AE194" s="992"/>
      <c r="AF194" s="125">
        <f t="shared" si="243"/>
        <v>0</v>
      </c>
      <c r="AG194" s="145" t="str">
        <f t="shared" si="306"/>
        <v>No</v>
      </c>
      <c r="AH194" s="191" t="str">
        <f t="shared" si="244"/>
        <v>No</v>
      </c>
      <c r="AI194" s="126" t="str">
        <f t="shared" si="307"/>
        <v>No</v>
      </c>
      <c r="AJ194" s="1"/>
      <c r="AK194" s="291">
        <f t="shared" si="245"/>
        <v>1</v>
      </c>
      <c r="AL194" s="292">
        <f t="shared" si="246"/>
        <v>0</v>
      </c>
      <c r="AO194" s="471">
        <v>1.61</v>
      </c>
      <c r="AP194" s="445">
        <f t="shared" si="247"/>
        <v>0</v>
      </c>
      <c r="AQ194" s="498"/>
      <c r="AR194" s="215">
        <f t="shared" si="308"/>
        <v>0</v>
      </c>
      <c r="AS194" s="215">
        <f t="shared" si="309"/>
        <v>0</v>
      </c>
      <c r="AT194" s="215">
        <f t="shared" si="310"/>
        <v>0</v>
      </c>
      <c r="AU194" s="215">
        <f t="shared" si="311"/>
        <v>0</v>
      </c>
      <c r="AV194" s="215">
        <f t="shared" si="312"/>
        <v>0</v>
      </c>
      <c r="AW194" s="215">
        <f t="shared" si="313"/>
        <v>0</v>
      </c>
      <c r="AX194" s="215">
        <f t="shared" si="321"/>
        <v>0</v>
      </c>
      <c r="AY194" s="215">
        <f t="shared" si="314"/>
        <v>0</v>
      </c>
      <c r="AZ194" s="215">
        <f t="shared" si="315"/>
        <v>0</v>
      </c>
      <c r="BA194" s="215">
        <f t="shared" si="316"/>
        <v>0</v>
      </c>
      <c r="BB194" s="215">
        <f t="shared" si="317"/>
        <v>0</v>
      </c>
      <c r="BC194" s="215">
        <f t="shared" si="318"/>
        <v>0</v>
      </c>
      <c r="BD194" s="215">
        <f t="shared" si="319"/>
        <v>0</v>
      </c>
      <c r="BE194" s="215">
        <f t="shared" si="320"/>
        <v>0</v>
      </c>
      <c r="BF194" s="215">
        <f t="shared" si="322"/>
        <v>0</v>
      </c>
      <c r="BG194" s="215">
        <f t="shared" si="323"/>
        <v>0</v>
      </c>
      <c r="BH194" s="215">
        <f t="shared" si="324"/>
        <v>0</v>
      </c>
      <c r="BI194" s="215">
        <f t="shared" si="325"/>
        <v>0</v>
      </c>
      <c r="BJ194" s="448">
        <v>1</v>
      </c>
      <c r="BK194" s="1224">
        <f t="shared" si="248"/>
        <v>0</v>
      </c>
      <c r="BL194" s="897">
        <v>3</v>
      </c>
      <c r="BM194" s="480">
        <f t="shared" si="249"/>
        <v>0</v>
      </c>
      <c r="BN194" s="897">
        <v>2</v>
      </c>
      <c r="BO194" s="480">
        <f t="shared" si="250"/>
        <v>0</v>
      </c>
      <c r="BP194" s="897"/>
      <c r="BQ194" s="480">
        <f t="shared" si="251"/>
        <v>0</v>
      </c>
      <c r="BR194" s="897"/>
      <c r="BS194" s="480">
        <f t="shared" si="252"/>
        <v>0</v>
      </c>
      <c r="BT194" s="897"/>
      <c r="BU194" s="480">
        <f t="shared" si="253"/>
        <v>0</v>
      </c>
      <c r="BV194" s="908"/>
      <c r="BW194" s="480">
        <f t="shared" si="254"/>
        <v>0</v>
      </c>
      <c r="BX194" s="906"/>
      <c r="BY194" s="480">
        <f t="shared" si="255"/>
        <v>0</v>
      </c>
      <c r="BZ194" s="906"/>
      <c r="CA194" s="480">
        <f t="shared" si="256"/>
        <v>0</v>
      </c>
      <c r="CB194" s="906"/>
      <c r="CC194" s="480">
        <f t="shared" si="257"/>
        <v>0</v>
      </c>
      <c r="CD194" s="906"/>
      <c r="CE194" s="480">
        <f t="shared" si="258"/>
        <v>0</v>
      </c>
      <c r="CF194" s="906"/>
      <c r="CG194" s="480">
        <f t="shared" si="259"/>
        <v>0</v>
      </c>
      <c r="CH194" s="906"/>
      <c r="CI194" s="480">
        <f t="shared" si="260"/>
        <v>0</v>
      </c>
      <c r="CJ194" s="906"/>
      <c r="CK194" s="480">
        <f t="shared" si="261"/>
        <v>0</v>
      </c>
      <c r="CL194" s="906"/>
      <c r="CM194" s="480">
        <f t="shared" si="262"/>
        <v>0</v>
      </c>
      <c r="CN194" s="906"/>
      <c r="CO194" s="480">
        <f t="shared" si="263"/>
        <v>0</v>
      </c>
      <c r="CP194" s="907"/>
      <c r="CQ194" s="480">
        <f t="shared" si="264"/>
        <v>0</v>
      </c>
      <c r="CR194" s="215"/>
      <c r="CS194" s="1">
        <f t="shared" si="265"/>
        <v>0</v>
      </c>
      <c r="CT194" s="1">
        <f t="shared" si="266"/>
        <v>0</v>
      </c>
      <c r="CU194" s="1">
        <f t="shared" si="267"/>
        <v>0</v>
      </c>
      <c r="CV194" s="1">
        <f t="shared" si="268"/>
        <v>0</v>
      </c>
      <c r="CW194" s="673">
        <f t="shared" si="269"/>
        <v>0</v>
      </c>
      <c r="CX194" s="1">
        <f t="shared" si="270"/>
        <v>0</v>
      </c>
      <c r="CY194" s="1">
        <f t="shared" si="271"/>
        <v>0</v>
      </c>
      <c r="CZ194" s="1">
        <f t="shared" si="272"/>
        <v>0</v>
      </c>
      <c r="DA194" s="1"/>
      <c r="DB194" s="1">
        <f t="shared" si="273"/>
        <v>0</v>
      </c>
      <c r="DC194" s="1">
        <f t="shared" si="274"/>
        <v>0</v>
      </c>
      <c r="DD194" s="1"/>
      <c r="DE194" s="1">
        <f t="shared" si="275"/>
        <v>0</v>
      </c>
      <c r="DF194" s="1">
        <f t="shared" si="276"/>
        <v>0</v>
      </c>
      <c r="DG194" s="1">
        <f t="shared" si="277"/>
        <v>0</v>
      </c>
      <c r="DH194" s="1">
        <f t="shared" si="278"/>
        <v>0</v>
      </c>
      <c r="DI194" s="1">
        <f t="shared" si="279"/>
        <v>0</v>
      </c>
      <c r="DJ194" s="1">
        <f t="shared" si="280"/>
        <v>0</v>
      </c>
      <c r="DK194" s="1">
        <f t="shared" si="281"/>
        <v>0</v>
      </c>
      <c r="DL194" s="1">
        <f t="shared" si="282"/>
        <v>0</v>
      </c>
      <c r="DM194" s="1">
        <f t="shared" si="283"/>
        <v>0</v>
      </c>
      <c r="DN194" s="1">
        <f t="shared" si="284"/>
        <v>0</v>
      </c>
      <c r="DO194" s="1">
        <f t="shared" si="285"/>
        <v>0</v>
      </c>
      <c r="DP194" s="1">
        <f t="shared" si="286"/>
        <v>0</v>
      </c>
      <c r="DQ194" s="1">
        <f t="shared" si="287"/>
        <v>0</v>
      </c>
      <c r="DR194" s="1">
        <f t="shared" si="288"/>
        <v>0</v>
      </c>
      <c r="DS194" s="1">
        <f t="shared" si="289"/>
        <v>0</v>
      </c>
    </row>
    <row r="195" spans="1:123" s="1" customFormat="1" ht="65.25" customHeight="1" x14ac:dyDescent="0.2">
      <c r="B195" s="198"/>
      <c r="D195" s="1260" t="s">
        <v>399</v>
      </c>
      <c r="E195" s="679"/>
      <c r="F195" s="736"/>
      <c r="G195" s="680" t="s">
        <v>570</v>
      </c>
      <c r="H195" s="681" t="s">
        <v>188</v>
      </c>
      <c r="I195" s="1281" t="s">
        <v>841</v>
      </c>
      <c r="J195" s="1292">
        <v>1</v>
      </c>
      <c r="K195" s="1292">
        <v>0</v>
      </c>
      <c r="L195" s="681" t="s">
        <v>876</v>
      </c>
      <c r="M195" s="692">
        <v>126.10290000000002</v>
      </c>
      <c r="N195" s="946"/>
      <c r="O195" s="946"/>
      <c r="P195" s="946"/>
      <c r="Q195" s="946"/>
      <c r="R195" s="946"/>
      <c r="S195" s="946"/>
      <c r="T195" s="946"/>
      <c r="U195" s="946"/>
      <c r="V195" s="979"/>
      <c r="W195" s="977"/>
      <c r="X195" s="977"/>
      <c r="Y195" s="977"/>
      <c r="Z195" s="977"/>
      <c r="AA195" s="976"/>
      <c r="AB195" s="1217"/>
      <c r="AC195" s="950"/>
      <c r="AD195" s="1010"/>
      <c r="AE195" s="1208"/>
      <c r="AF195" s="683">
        <f t="shared" ref="AF195:AF225" si="326">SUM(N195:AE195)*M195</f>
        <v>0</v>
      </c>
      <c r="AG195" s="683" t="str">
        <f t="shared" si="306"/>
        <v>No</v>
      </c>
      <c r="AH195" s="696" t="str">
        <f t="shared" ref="AH195:AH225" si="327">IF(SUM(N195:AE195)&gt;0,"Yes","No")</f>
        <v>No</v>
      </c>
      <c r="AI195" s="678" t="str">
        <f t="shared" si="307"/>
        <v>No</v>
      </c>
      <c r="AK195" s="291">
        <f t="shared" ref="AK195:AK225" si="328">BJ195</f>
        <v>1</v>
      </c>
      <c r="AL195" s="292">
        <f t="shared" ref="AL195:AL225" si="329">SUM(N195:AE195)*AK195</f>
        <v>0</v>
      </c>
      <c r="AM195" s="36"/>
      <c r="AN195" s="36"/>
      <c r="AO195" s="471">
        <v>1.6</v>
      </c>
      <c r="AP195" s="445">
        <f t="shared" ref="AP195:AP225" si="330">SUM(N195:AE195)*AO195</f>
        <v>0</v>
      </c>
      <c r="AQ195" s="498"/>
      <c r="AR195" s="215">
        <f t="shared" si="308"/>
        <v>0</v>
      </c>
      <c r="AS195" s="215">
        <f t="shared" si="309"/>
        <v>0</v>
      </c>
      <c r="AT195" s="215">
        <f t="shared" si="310"/>
        <v>0</v>
      </c>
      <c r="AU195" s="215">
        <f t="shared" si="311"/>
        <v>0</v>
      </c>
      <c r="AV195" s="215">
        <f t="shared" si="312"/>
        <v>0</v>
      </c>
      <c r="AW195" s="215">
        <f t="shared" si="313"/>
        <v>0</v>
      </c>
      <c r="AX195" s="215">
        <f t="shared" si="321"/>
        <v>0</v>
      </c>
      <c r="AY195" s="215">
        <f t="shared" si="314"/>
        <v>0</v>
      </c>
      <c r="AZ195" s="215">
        <f t="shared" si="315"/>
        <v>0</v>
      </c>
      <c r="BA195" s="215">
        <f t="shared" si="316"/>
        <v>0</v>
      </c>
      <c r="BB195" s="215">
        <f t="shared" si="317"/>
        <v>0</v>
      </c>
      <c r="BC195" s="215">
        <f t="shared" si="318"/>
        <v>0</v>
      </c>
      <c r="BD195" s="215">
        <f t="shared" si="319"/>
        <v>0</v>
      </c>
      <c r="BE195" s="215">
        <f t="shared" si="320"/>
        <v>0</v>
      </c>
      <c r="BF195" s="215">
        <f t="shared" si="322"/>
        <v>0</v>
      </c>
      <c r="BG195" s="215">
        <f t="shared" si="323"/>
        <v>0</v>
      </c>
      <c r="BH195" s="215">
        <f t="shared" si="324"/>
        <v>0</v>
      </c>
      <c r="BI195" s="215">
        <f t="shared" si="325"/>
        <v>0</v>
      </c>
      <c r="BJ195" s="448">
        <v>1</v>
      </c>
      <c r="BK195" s="1224">
        <f t="shared" ref="BK195:BK225" si="331">SUM(BM195+BO195+BQ195+BS195+BU195)</f>
        <v>0</v>
      </c>
      <c r="BL195" s="897">
        <v>3</v>
      </c>
      <c r="BM195" s="480">
        <f t="shared" ref="BM195:BM225" si="332">SUM(N195:AE195)*BL195</f>
        <v>0</v>
      </c>
      <c r="BN195" s="897">
        <v>1</v>
      </c>
      <c r="BO195" s="480">
        <f t="shared" ref="BO195:BO225" si="333">SUM(N195:AE195)*BN195</f>
        <v>0</v>
      </c>
      <c r="BP195" s="897"/>
      <c r="BQ195" s="480">
        <f t="shared" ref="BQ195:BQ225" si="334">SUM(N195:AE195)*BP195</f>
        <v>0</v>
      </c>
      <c r="BR195" s="897"/>
      <c r="BS195" s="480">
        <f t="shared" ref="BS195:BS225" si="335">SUM(N195:AE195)*BR195</f>
        <v>0</v>
      </c>
      <c r="BT195" s="897"/>
      <c r="BU195" s="480">
        <f t="shared" ref="BU195:BU225" si="336">SUM(N195:AE195)*BT195</f>
        <v>0</v>
      </c>
      <c r="BV195" s="908"/>
      <c r="BW195" s="480">
        <f t="shared" ref="BW195:BW225" si="337">SUM(N195:AE195)*BV195</f>
        <v>0</v>
      </c>
      <c r="BX195" s="906"/>
      <c r="BY195" s="480">
        <f t="shared" ref="BY195:BY225" si="338">SUM(N195:AE195)*BX195</f>
        <v>0</v>
      </c>
      <c r="BZ195" s="906"/>
      <c r="CA195" s="480">
        <f t="shared" ref="CA195:CA225" si="339">SUM(N195:AE195)*BZ195</f>
        <v>0</v>
      </c>
      <c r="CB195" s="906"/>
      <c r="CC195" s="480">
        <f t="shared" ref="CC195:CC225" si="340">SUM(N195:AE195)*CB195</f>
        <v>0</v>
      </c>
      <c r="CD195" s="906"/>
      <c r="CE195" s="480">
        <f t="shared" ref="CE195:CE225" si="341">SUM(N195:AE195)*CD195</f>
        <v>0</v>
      </c>
      <c r="CF195" s="906"/>
      <c r="CG195" s="480">
        <f t="shared" ref="CG195:CG225" si="342">SUM(N195:AE195)*CF195</f>
        <v>0</v>
      </c>
      <c r="CH195" s="906"/>
      <c r="CI195" s="480">
        <f t="shared" ref="CI195:CI225" si="343">SUM(N195:AE195)*CH195</f>
        <v>0</v>
      </c>
      <c r="CJ195" s="906"/>
      <c r="CK195" s="480">
        <f t="shared" ref="CK195:CK225" si="344">SUM(N195:AE195)*CJ195</f>
        <v>0</v>
      </c>
      <c r="CL195" s="906"/>
      <c r="CM195" s="480">
        <f t="shared" ref="CM195:CM225" si="345">SUM(N195:AE195)*CL195</f>
        <v>0</v>
      </c>
      <c r="CN195" s="906"/>
      <c r="CO195" s="480">
        <f t="shared" ref="CO195:CO225" si="346">SUM(N195:AE195)*CN195</f>
        <v>0</v>
      </c>
      <c r="CP195" s="907"/>
      <c r="CQ195" s="480">
        <f t="shared" ref="CQ195:CQ225" si="347">SUM(N195:AE195)*CP195</f>
        <v>0</v>
      </c>
      <c r="CR195" s="215"/>
      <c r="CS195" s="1">
        <f t="shared" ref="CS195:CS225" si="348">IF(H195="XS",IF(SUM(AR195:BI195)&gt;0,SUM(AR195:BI195),0),0)</f>
        <v>0</v>
      </c>
      <c r="CT195" s="1">
        <f t="shared" ref="CT195:CT225" si="349">IF(H195="S",IF(SUM(AR195:BI195)&gt;0,SUM(AR195:BI195),0),0)</f>
        <v>0</v>
      </c>
      <c r="CU195" s="1">
        <f t="shared" ref="CU195:CU225" si="350">IF(H195="M",IF(SUM(AR195:BI195)&gt;0,SUM(AR195:BI195),0),0)</f>
        <v>0</v>
      </c>
      <c r="CV195" s="1">
        <f t="shared" ref="CV195:CV225" si="351">IF(H195="L",IF(SUM(AR195:BI195)&gt;0,SUM(AR195:BI195),0),0)</f>
        <v>0</v>
      </c>
      <c r="CW195" s="673">
        <f t="shared" ref="CW195:CW225" si="352">IF(H195="XL",IF(SUM(AR195:BI195)&gt;0,SUM(AR195:BI195),0),0)</f>
        <v>0</v>
      </c>
      <c r="CX195" s="1">
        <f t="shared" ref="CX195:CX225" si="353">IF(H195="2XL",IF(SUM(AR195:BI195)&gt;0,SUM(AR195:BI195),0),0)</f>
        <v>0</v>
      </c>
      <c r="CY195" s="1">
        <f t="shared" ref="CY195:CY225" si="354">IF(H195="3XL",IF(SUM(AR195:BI195)&gt;0,SUM(AR195:BI195),0),0)</f>
        <v>0</v>
      </c>
      <c r="CZ195" s="1">
        <f t="shared" ref="CZ195:CZ225" si="355">IF(H195="various",IF(SUM(AR195:BI195)&gt;0,SUM(AR195:BI195),0),0)</f>
        <v>0</v>
      </c>
      <c r="DB195" s="1">
        <f t="shared" ref="DB195:DB225" si="356">IF(E195="",IF(SUM(AR195:BI195)&gt;0,SUM(AR195:BI195),0),0)</f>
        <v>0</v>
      </c>
      <c r="DC195" s="1">
        <f t="shared" ref="DC195:DC225" si="357">IF(E195="Dual Tex.",IF(SUM(AR195:BI195)&gt;0,SUM(AR195:BI195),0),0)</f>
        <v>0</v>
      </c>
      <c r="DE195" s="1">
        <f t="shared" ref="DE195:DE225" si="358">IF(G195="sloper",IF(SUM(AR195:BI195)&gt;0,SUM(AR195:BI195),0),0)</f>
        <v>0</v>
      </c>
      <c r="DF195" s="1">
        <f t="shared" ref="DF195:DF225" si="359">IF(G195="footholds",IF(SUM(AR195:BI195)&gt;0,SUM(AR195:BI195),0),0)</f>
        <v>0</v>
      </c>
      <c r="DG195" s="1">
        <f t="shared" ref="DG195:DG225" si="360">IF(G195="micros",IF(SUM(AR195:BI195)&gt;0,SUM(AR195:BI195),0),0)</f>
        <v>0</v>
      </c>
      <c r="DH195" s="1">
        <f t="shared" ref="DH195:DH225" si="361">IF(G195="jug",IF(SUM(AR195:BI195)&gt;0,SUM(AR195:BI195),0),0)</f>
        <v>0</v>
      </c>
      <c r="DI195" s="1">
        <f t="shared" ref="DI195:DI225" si="362">IF(G195="ledge",IF(SUM(AR195:BI195)&gt;0,SUM(AR195:BI195),0),0)</f>
        <v>0</v>
      </c>
      <c r="DJ195" s="1">
        <f t="shared" ref="DJ195:DJ225" si="363">IF(G195="edge",IF(SUM(AR195:BI195)&gt;0,SUM(AR195:BI195),0),0)</f>
        <v>0</v>
      </c>
      <c r="DK195" s="1">
        <f t="shared" ref="DK195:DK225" si="364">IF(G195="crimp",IF(SUM(AR195:BI195)&gt;0,SUM(AR195:BI195),0),0)</f>
        <v>0</v>
      </c>
      <c r="DL195" s="1">
        <f t="shared" ref="DL195:DL225" si="365">IF(G195="incut",IF(SUM(AR195:BI195)&gt;0,SUM(AR195:BI195),0),0)</f>
        <v>0</v>
      </c>
      <c r="DM195" s="1">
        <f t="shared" ref="DM195:DM225" si="366">IF(G195="dish",IF(SUM(AR195:BI195)&gt;0,SUM(AR195:BI195),0),0)</f>
        <v>0</v>
      </c>
      <c r="DN195" s="1">
        <f t="shared" ref="DN195:DN225" si="367">IF(G195="pinch",IF(SUM(AR195:BI195)&gt;0,SUM(AR195:BI195),0),0)</f>
        <v>0</v>
      </c>
      <c r="DO195" s="1">
        <f t="shared" ref="DO195:DO225" si="368">IF(G195="pocket",IF(SUM(AR195:BI195)&gt;0,SUM(AR195:BI195),0),0)</f>
        <v>0</v>
      </c>
      <c r="DP195" s="1">
        <f t="shared" ref="DP195:DP225" si="369">IF(G195="insert",IF(SUM(AR195:BI195)&gt;0,SUM(AR195:BI195),0),0)</f>
        <v>0</v>
      </c>
      <c r="DQ195" s="1">
        <f t="shared" ref="DQ195:DQ225" si="370">IF(G195="feature",IF(SUM(AR195:BI195)&gt;0,SUM(AR195:BI195),0),0)</f>
        <v>0</v>
      </c>
      <c r="DR195" s="1">
        <f t="shared" ref="DR195:DR225" si="371">IF(G195="scoop",IF(SUM(AR195:BI195)&gt;0,SUM(AR195:BI195),0),0)</f>
        <v>0</v>
      </c>
      <c r="DS195" s="1">
        <f t="shared" ref="DS195:DS225" si="372">IF(G195="various",IF(SUM(AR195:BI195)&gt;0,SUM(AR195:BI195),0),0)</f>
        <v>0</v>
      </c>
    </row>
    <row r="196" spans="1:123" s="1" customFormat="1" ht="65.25" customHeight="1" x14ac:dyDescent="0.2">
      <c r="B196" s="199"/>
      <c r="D196" s="1260" t="s">
        <v>904</v>
      </c>
      <c r="E196" s="679" t="s">
        <v>71</v>
      </c>
      <c r="F196" s="736"/>
      <c r="G196" s="680" t="s">
        <v>570</v>
      </c>
      <c r="H196" s="681" t="s">
        <v>188</v>
      </c>
      <c r="I196" s="1281" t="s">
        <v>841</v>
      </c>
      <c r="J196" s="1292">
        <v>1</v>
      </c>
      <c r="K196" s="1292">
        <v>0</v>
      </c>
      <c r="L196" s="681" t="s">
        <v>876</v>
      </c>
      <c r="M196" s="692">
        <v>163.93377000000004</v>
      </c>
      <c r="N196" s="946"/>
      <c r="O196" s="946"/>
      <c r="P196" s="946"/>
      <c r="Q196" s="946"/>
      <c r="R196" s="946"/>
      <c r="S196" s="946"/>
      <c r="T196" s="946"/>
      <c r="U196" s="946"/>
      <c r="V196" s="979"/>
      <c r="W196" s="977"/>
      <c r="X196" s="977"/>
      <c r="Y196" s="977"/>
      <c r="Z196" s="977"/>
      <c r="AA196" s="976"/>
      <c r="AB196" s="1217"/>
      <c r="AC196" s="950"/>
      <c r="AD196" s="1010"/>
      <c r="AE196" s="1208"/>
      <c r="AF196" s="683">
        <f t="shared" si="326"/>
        <v>0</v>
      </c>
      <c r="AG196" s="683" t="str">
        <f t="shared" si="306"/>
        <v>No</v>
      </c>
      <c r="AH196" s="696" t="str">
        <f t="shared" si="327"/>
        <v>No</v>
      </c>
      <c r="AI196" s="678" t="str">
        <f t="shared" si="307"/>
        <v>No</v>
      </c>
      <c r="AK196" s="291">
        <f t="shared" si="328"/>
        <v>1</v>
      </c>
      <c r="AL196" s="292">
        <f t="shared" si="329"/>
        <v>0</v>
      </c>
      <c r="AM196" s="36"/>
      <c r="AN196" s="36"/>
      <c r="AO196" s="471">
        <v>1.6</v>
      </c>
      <c r="AP196" s="445">
        <f t="shared" si="330"/>
        <v>0</v>
      </c>
      <c r="AQ196" s="498"/>
      <c r="AR196" s="215">
        <f t="shared" si="308"/>
        <v>0</v>
      </c>
      <c r="AS196" s="215">
        <f t="shared" si="309"/>
        <v>0</v>
      </c>
      <c r="AT196" s="215">
        <f t="shared" si="310"/>
        <v>0</v>
      </c>
      <c r="AU196" s="215">
        <f t="shared" si="311"/>
        <v>0</v>
      </c>
      <c r="AV196" s="215">
        <f t="shared" si="312"/>
        <v>0</v>
      </c>
      <c r="AW196" s="215">
        <f t="shared" si="313"/>
        <v>0</v>
      </c>
      <c r="AX196" s="215">
        <f t="shared" si="321"/>
        <v>0</v>
      </c>
      <c r="AY196" s="215">
        <f t="shared" si="314"/>
        <v>0</v>
      </c>
      <c r="AZ196" s="215">
        <f t="shared" si="315"/>
        <v>0</v>
      </c>
      <c r="BA196" s="215">
        <f t="shared" si="316"/>
        <v>0</v>
      </c>
      <c r="BB196" s="215">
        <f t="shared" si="317"/>
        <v>0</v>
      </c>
      <c r="BC196" s="215">
        <f t="shared" si="318"/>
        <v>0</v>
      </c>
      <c r="BD196" s="215">
        <f t="shared" si="319"/>
        <v>0</v>
      </c>
      <c r="BE196" s="215">
        <f t="shared" si="320"/>
        <v>0</v>
      </c>
      <c r="BF196" s="215">
        <f t="shared" si="322"/>
        <v>0</v>
      </c>
      <c r="BG196" s="215">
        <f t="shared" si="323"/>
        <v>0</v>
      </c>
      <c r="BH196" s="215">
        <f t="shared" si="324"/>
        <v>0</v>
      </c>
      <c r="BI196" s="215">
        <f t="shared" si="325"/>
        <v>0</v>
      </c>
      <c r="BJ196" s="448">
        <v>1</v>
      </c>
      <c r="BK196" s="1224">
        <f t="shared" si="331"/>
        <v>0</v>
      </c>
      <c r="BL196" s="897">
        <v>3</v>
      </c>
      <c r="BM196" s="480">
        <f t="shared" si="332"/>
        <v>0</v>
      </c>
      <c r="BN196" s="897">
        <v>1</v>
      </c>
      <c r="BO196" s="480">
        <f t="shared" si="333"/>
        <v>0</v>
      </c>
      <c r="BP196" s="897"/>
      <c r="BQ196" s="480">
        <f t="shared" si="334"/>
        <v>0</v>
      </c>
      <c r="BR196" s="897"/>
      <c r="BS196" s="480">
        <f t="shared" si="335"/>
        <v>0</v>
      </c>
      <c r="BT196" s="897"/>
      <c r="BU196" s="480">
        <f t="shared" si="336"/>
        <v>0</v>
      </c>
      <c r="BV196" s="908"/>
      <c r="BW196" s="480">
        <f t="shared" si="337"/>
        <v>0</v>
      </c>
      <c r="BX196" s="906"/>
      <c r="BY196" s="480">
        <f t="shared" si="338"/>
        <v>0</v>
      </c>
      <c r="BZ196" s="906"/>
      <c r="CA196" s="480">
        <f t="shared" si="339"/>
        <v>0</v>
      </c>
      <c r="CB196" s="906"/>
      <c r="CC196" s="480">
        <f t="shared" si="340"/>
        <v>0</v>
      </c>
      <c r="CD196" s="906"/>
      <c r="CE196" s="480">
        <f t="shared" si="341"/>
        <v>0</v>
      </c>
      <c r="CF196" s="906"/>
      <c r="CG196" s="480">
        <f t="shared" si="342"/>
        <v>0</v>
      </c>
      <c r="CH196" s="906"/>
      <c r="CI196" s="480">
        <f t="shared" si="343"/>
        <v>0</v>
      </c>
      <c r="CJ196" s="906"/>
      <c r="CK196" s="480">
        <f t="shared" si="344"/>
        <v>0</v>
      </c>
      <c r="CL196" s="906"/>
      <c r="CM196" s="480">
        <f t="shared" si="345"/>
        <v>0</v>
      </c>
      <c r="CN196" s="906"/>
      <c r="CO196" s="480">
        <f t="shared" si="346"/>
        <v>0</v>
      </c>
      <c r="CP196" s="907"/>
      <c r="CQ196" s="480">
        <f t="shared" si="347"/>
        <v>0</v>
      </c>
      <c r="CR196" s="215"/>
      <c r="CS196" s="1">
        <f t="shared" si="348"/>
        <v>0</v>
      </c>
      <c r="CT196" s="1">
        <f t="shared" si="349"/>
        <v>0</v>
      </c>
      <c r="CU196" s="1">
        <f t="shared" si="350"/>
        <v>0</v>
      </c>
      <c r="CV196" s="1">
        <f t="shared" si="351"/>
        <v>0</v>
      </c>
      <c r="CW196" s="673">
        <f t="shared" si="352"/>
        <v>0</v>
      </c>
      <c r="CX196" s="1">
        <f t="shared" si="353"/>
        <v>0</v>
      </c>
      <c r="CY196" s="1">
        <f t="shared" si="354"/>
        <v>0</v>
      </c>
      <c r="CZ196" s="1">
        <f t="shared" si="355"/>
        <v>0</v>
      </c>
      <c r="DB196" s="1">
        <f t="shared" si="356"/>
        <v>0</v>
      </c>
      <c r="DC196" s="1">
        <f t="shared" si="357"/>
        <v>0</v>
      </c>
      <c r="DE196" s="1">
        <f t="shared" si="358"/>
        <v>0</v>
      </c>
      <c r="DF196" s="1">
        <f t="shared" si="359"/>
        <v>0</v>
      </c>
      <c r="DG196" s="1">
        <f t="shared" si="360"/>
        <v>0</v>
      </c>
      <c r="DH196" s="1">
        <f t="shared" si="361"/>
        <v>0</v>
      </c>
      <c r="DI196" s="1">
        <f t="shared" si="362"/>
        <v>0</v>
      </c>
      <c r="DJ196" s="1">
        <f t="shared" si="363"/>
        <v>0</v>
      </c>
      <c r="DK196" s="1">
        <f t="shared" si="364"/>
        <v>0</v>
      </c>
      <c r="DL196" s="1">
        <f t="shared" si="365"/>
        <v>0</v>
      </c>
      <c r="DM196" s="1">
        <f t="shared" si="366"/>
        <v>0</v>
      </c>
      <c r="DN196" s="1">
        <f t="shared" si="367"/>
        <v>0</v>
      </c>
      <c r="DO196" s="1">
        <f t="shared" si="368"/>
        <v>0</v>
      </c>
      <c r="DP196" s="1">
        <f t="shared" si="369"/>
        <v>0</v>
      </c>
      <c r="DQ196" s="1">
        <f t="shared" si="370"/>
        <v>0</v>
      </c>
      <c r="DR196" s="1">
        <f t="shared" si="371"/>
        <v>0</v>
      </c>
      <c r="DS196" s="1">
        <f t="shared" si="372"/>
        <v>0</v>
      </c>
    </row>
    <row r="197" spans="1:123" s="1" customFormat="1" ht="65.25" customHeight="1" x14ac:dyDescent="0.2">
      <c r="B197" s="198"/>
      <c r="D197" s="1260" t="s">
        <v>400</v>
      </c>
      <c r="E197" s="679"/>
      <c r="F197" s="736" t="s">
        <v>880</v>
      </c>
      <c r="G197" s="680" t="s">
        <v>570</v>
      </c>
      <c r="H197" s="681" t="s">
        <v>188</v>
      </c>
      <c r="I197" s="1281" t="s">
        <v>555</v>
      </c>
      <c r="J197" s="1292">
        <v>4</v>
      </c>
      <c r="K197" s="1292">
        <v>0</v>
      </c>
      <c r="L197" s="681" t="s">
        <v>876</v>
      </c>
      <c r="M197" s="692">
        <v>470.01990000000006</v>
      </c>
      <c r="N197" s="946"/>
      <c r="O197" s="946"/>
      <c r="P197" s="946"/>
      <c r="Q197" s="946"/>
      <c r="R197" s="946"/>
      <c r="S197" s="946"/>
      <c r="T197" s="946"/>
      <c r="U197" s="946"/>
      <c r="V197" s="979"/>
      <c r="W197" s="977"/>
      <c r="X197" s="977"/>
      <c r="Y197" s="977"/>
      <c r="Z197" s="977"/>
      <c r="AA197" s="976"/>
      <c r="AB197" s="1217"/>
      <c r="AC197" s="950"/>
      <c r="AD197" s="1010"/>
      <c r="AE197" s="1208"/>
      <c r="AF197" s="683">
        <f t="shared" si="326"/>
        <v>0</v>
      </c>
      <c r="AG197" s="683" t="str">
        <f t="shared" si="306"/>
        <v>No</v>
      </c>
      <c r="AH197" s="696" t="str">
        <f t="shared" si="327"/>
        <v>No</v>
      </c>
      <c r="AI197" s="678" t="str">
        <f t="shared" si="307"/>
        <v>Yes</v>
      </c>
      <c r="AK197" s="291">
        <f t="shared" si="328"/>
        <v>4</v>
      </c>
      <c r="AL197" s="292">
        <f t="shared" si="329"/>
        <v>0</v>
      </c>
      <c r="AM197" s="36"/>
      <c r="AN197" s="36"/>
      <c r="AO197" s="471">
        <v>6.4</v>
      </c>
      <c r="AP197" s="445">
        <f t="shared" si="330"/>
        <v>0</v>
      </c>
      <c r="AQ197" s="498"/>
      <c r="AR197" s="215">
        <f t="shared" si="308"/>
        <v>0</v>
      </c>
      <c r="AS197" s="215">
        <f t="shared" si="309"/>
        <v>0</v>
      </c>
      <c r="AT197" s="215">
        <f t="shared" si="310"/>
        <v>0</v>
      </c>
      <c r="AU197" s="215">
        <f t="shared" si="311"/>
        <v>0</v>
      </c>
      <c r="AV197" s="215">
        <f t="shared" si="312"/>
        <v>0</v>
      </c>
      <c r="AW197" s="215">
        <f t="shared" si="313"/>
        <v>0</v>
      </c>
      <c r="AX197" s="215">
        <f t="shared" si="321"/>
        <v>0</v>
      </c>
      <c r="AY197" s="215">
        <f t="shared" si="314"/>
        <v>0</v>
      </c>
      <c r="AZ197" s="215">
        <f t="shared" si="315"/>
        <v>0</v>
      </c>
      <c r="BA197" s="215">
        <f t="shared" si="316"/>
        <v>0</v>
      </c>
      <c r="BB197" s="215">
        <f t="shared" si="317"/>
        <v>0</v>
      </c>
      <c r="BC197" s="215">
        <f t="shared" si="318"/>
        <v>0</v>
      </c>
      <c r="BD197" s="215">
        <f t="shared" si="319"/>
        <v>0</v>
      </c>
      <c r="BE197" s="215">
        <f t="shared" si="320"/>
        <v>0</v>
      </c>
      <c r="BF197" s="215">
        <f t="shared" si="322"/>
        <v>0</v>
      </c>
      <c r="BG197" s="215">
        <f t="shared" si="323"/>
        <v>0</v>
      </c>
      <c r="BH197" s="215">
        <f t="shared" si="324"/>
        <v>0</v>
      </c>
      <c r="BI197" s="215">
        <f t="shared" si="325"/>
        <v>0</v>
      </c>
      <c r="BJ197" s="448">
        <v>4</v>
      </c>
      <c r="BK197" s="1224">
        <f t="shared" si="331"/>
        <v>0</v>
      </c>
      <c r="BL197" s="897">
        <v>12</v>
      </c>
      <c r="BM197" s="480">
        <f t="shared" si="332"/>
        <v>0</v>
      </c>
      <c r="BN197" s="897">
        <v>4</v>
      </c>
      <c r="BO197" s="480">
        <f t="shared" si="333"/>
        <v>0</v>
      </c>
      <c r="BP197" s="897"/>
      <c r="BQ197" s="480">
        <f t="shared" si="334"/>
        <v>0</v>
      </c>
      <c r="BR197" s="897"/>
      <c r="BS197" s="480">
        <f t="shared" si="335"/>
        <v>0</v>
      </c>
      <c r="BT197" s="897"/>
      <c r="BU197" s="480">
        <f t="shared" si="336"/>
        <v>0</v>
      </c>
      <c r="BV197" s="908"/>
      <c r="BW197" s="480">
        <f t="shared" si="337"/>
        <v>0</v>
      </c>
      <c r="BX197" s="906"/>
      <c r="BY197" s="480">
        <f t="shared" si="338"/>
        <v>0</v>
      </c>
      <c r="BZ197" s="906"/>
      <c r="CA197" s="480">
        <f t="shared" si="339"/>
        <v>0</v>
      </c>
      <c r="CB197" s="906"/>
      <c r="CC197" s="480">
        <f t="shared" si="340"/>
        <v>0</v>
      </c>
      <c r="CD197" s="906"/>
      <c r="CE197" s="480">
        <f t="shared" si="341"/>
        <v>0</v>
      </c>
      <c r="CF197" s="906"/>
      <c r="CG197" s="480">
        <f t="shared" si="342"/>
        <v>0</v>
      </c>
      <c r="CH197" s="906"/>
      <c r="CI197" s="480">
        <f t="shared" si="343"/>
        <v>0</v>
      </c>
      <c r="CJ197" s="906"/>
      <c r="CK197" s="480">
        <f t="shared" si="344"/>
        <v>0</v>
      </c>
      <c r="CL197" s="906"/>
      <c r="CM197" s="480">
        <f t="shared" si="345"/>
        <v>0</v>
      </c>
      <c r="CN197" s="906"/>
      <c r="CO197" s="480">
        <f t="shared" si="346"/>
        <v>0</v>
      </c>
      <c r="CP197" s="907"/>
      <c r="CQ197" s="480">
        <f t="shared" si="347"/>
        <v>0</v>
      </c>
      <c r="CR197" s="215"/>
      <c r="CS197" s="1">
        <f t="shared" si="348"/>
        <v>0</v>
      </c>
      <c r="CT197" s="1">
        <f t="shared" si="349"/>
        <v>0</v>
      </c>
      <c r="CU197" s="1">
        <f t="shared" si="350"/>
        <v>0</v>
      </c>
      <c r="CV197" s="1">
        <f t="shared" si="351"/>
        <v>0</v>
      </c>
      <c r="CW197" s="673">
        <f t="shared" si="352"/>
        <v>0</v>
      </c>
      <c r="CX197" s="1">
        <f t="shared" si="353"/>
        <v>0</v>
      </c>
      <c r="CY197" s="1">
        <f t="shared" si="354"/>
        <v>0</v>
      </c>
      <c r="CZ197" s="1">
        <f t="shared" si="355"/>
        <v>0</v>
      </c>
      <c r="DB197" s="1">
        <f t="shared" si="356"/>
        <v>0</v>
      </c>
      <c r="DC197" s="1">
        <f t="shared" si="357"/>
        <v>0</v>
      </c>
      <c r="DE197" s="1">
        <f t="shared" si="358"/>
        <v>0</v>
      </c>
      <c r="DF197" s="1">
        <f t="shared" si="359"/>
        <v>0</v>
      </c>
      <c r="DG197" s="1">
        <f t="shared" si="360"/>
        <v>0</v>
      </c>
      <c r="DH197" s="1">
        <f t="shared" si="361"/>
        <v>0</v>
      </c>
      <c r="DI197" s="1">
        <f t="shared" si="362"/>
        <v>0</v>
      </c>
      <c r="DJ197" s="1">
        <f t="shared" si="363"/>
        <v>0</v>
      </c>
      <c r="DK197" s="1">
        <f t="shared" si="364"/>
        <v>0</v>
      </c>
      <c r="DL197" s="1">
        <f t="shared" si="365"/>
        <v>0</v>
      </c>
      <c r="DM197" s="1">
        <f t="shared" si="366"/>
        <v>0</v>
      </c>
      <c r="DN197" s="1">
        <f t="shared" si="367"/>
        <v>0</v>
      </c>
      <c r="DO197" s="1">
        <f t="shared" si="368"/>
        <v>0</v>
      </c>
      <c r="DP197" s="1">
        <f t="shared" si="369"/>
        <v>0</v>
      </c>
      <c r="DQ197" s="1">
        <f t="shared" si="370"/>
        <v>0</v>
      </c>
      <c r="DR197" s="1">
        <f t="shared" si="371"/>
        <v>0</v>
      </c>
      <c r="DS197" s="1">
        <f t="shared" si="372"/>
        <v>0</v>
      </c>
    </row>
    <row r="198" spans="1:123" s="1" customFormat="1" ht="65.25" customHeight="1" x14ac:dyDescent="0.2">
      <c r="B198" s="199"/>
      <c r="D198" s="1260" t="s">
        <v>905</v>
      </c>
      <c r="E198" s="679" t="s">
        <v>71</v>
      </c>
      <c r="F198" s="736"/>
      <c r="G198" s="680" t="s">
        <v>570</v>
      </c>
      <c r="H198" s="681" t="s">
        <v>188</v>
      </c>
      <c r="I198" s="1281" t="s">
        <v>555</v>
      </c>
      <c r="J198" s="1292">
        <v>4</v>
      </c>
      <c r="K198" s="1292">
        <v>0</v>
      </c>
      <c r="L198" s="681" t="s">
        <v>876</v>
      </c>
      <c r="M198" s="692">
        <v>611.02587000000005</v>
      </c>
      <c r="N198" s="946"/>
      <c r="O198" s="946"/>
      <c r="P198" s="946"/>
      <c r="Q198" s="946"/>
      <c r="R198" s="946"/>
      <c r="S198" s="946"/>
      <c r="T198" s="946"/>
      <c r="U198" s="946"/>
      <c r="V198" s="979"/>
      <c r="W198" s="977"/>
      <c r="X198" s="977"/>
      <c r="Y198" s="977"/>
      <c r="Z198" s="977"/>
      <c r="AA198" s="976"/>
      <c r="AB198" s="1217"/>
      <c r="AC198" s="950"/>
      <c r="AD198" s="1010"/>
      <c r="AE198" s="1208"/>
      <c r="AF198" s="683">
        <f t="shared" si="326"/>
        <v>0</v>
      </c>
      <c r="AG198" s="683" t="str">
        <f t="shared" si="306"/>
        <v>No</v>
      </c>
      <c r="AH198" s="696" t="str">
        <f t="shared" si="327"/>
        <v>No</v>
      </c>
      <c r="AI198" s="678" t="str">
        <f t="shared" si="307"/>
        <v>No</v>
      </c>
      <c r="AK198" s="291">
        <f t="shared" si="328"/>
        <v>4</v>
      </c>
      <c r="AL198" s="292">
        <f t="shared" si="329"/>
        <v>0</v>
      </c>
      <c r="AM198" s="36"/>
      <c r="AN198" s="36"/>
      <c r="AO198" s="471">
        <v>6.4</v>
      </c>
      <c r="AP198" s="445">
        <f t="shared" si="330"/>
        <v>0</v>
      </c>
      <c r="AQ198" s="498"/>
      <c r="AR198" s="215">
        <f t="shared" si="308"/>
        <v>0</v>
      </c>
      <c r="AS198" s="215">
        <f t="shared" si="309"/>
        <v>0</v>
      </c>
      <c r="AT198" s="215">
        <f t="shared" si="310"/>
        <v>0</v>
      </c>
      <c r="AU198" s="215">
        <f t="shared" si="311"/>
        <v>0</v>
      </c>
      <c r="AV198" s="215">
        <f t="shared" si="312"/>
        <v>0</v>
      </c>
      <c r="AW198" s="215">
        <f t="shared" si="313"/>
        <v>0</v>
      </c>
      <c r="AX198" s="215">
        <f t="shared" si="321"/>
        <v>0</v>
      </c>
      <c r="AY198" s="215">
        <f t="shared" si="314"/>
        <v>0</v>
      </c>
      <c r="AZ198" s="215">
        <f t="shared" si="315"/>
        <v>0</v>
      </c>
      <c r="BA198" s="215">
        <f t="shared" si="316"/>
        <v>0</v>
      </c>
      <c r="BB198" s="215">
        <f t="shared" si="317"/>
        <v>0</v>
      </c>
      <c r="BC198" s="215">
        <f t="shared" si="318"/>
        <v>0</v>
      </c>
      <c r="BD198" s="215">
        <f t="shared" si="319"/>
        <v>0</v>
      </c>
      <c r="BE198" s="215">
        <f t="shared" si="320"/>
        <v>0</v>
      </c>
      <c r="BF198" s="215">
        <f t="shared" si="322"/>
        <v>0</v>
      </c>
      <c r="BG198" s="215">
        <f t="shared" si="323"/>
        <v>0</v>
      </c>
      <c r="BH198" s="215">
        <f t="shared" si="324"/>
        <v>0</v>
      </c>
      <c r="BI198" s="215">
        <f t="shared" si="325"/>
        <v>0</v>
      </c>
      <c r="BJ198" s="448">
        <v>4</v>
      </c>
      <c r="BK198" s="1224">
        <f t="shared" si="331"/>
        <v>0</v>
      </c>
      <c r="BL198" s="897">
        <v>12</v>
      </c>
      <c r="BM198" s="480">
        <f t="shared" si="332"/>
        <v>0</v>
      </c>
      <c r="BN198" s="897">
        <v>4</v>
      </c>
      <c r="BO198" s="480">
        <f t="shared" si="333"/>
        <v>0</v>
      </c>
      <c r="BP198" s="897"/>
      <c r="BQ198" s="480">
        <f t="shared" si="334"/>
        <v>0</v>
      </c>
      <c r="BR198" s="897"/>
      <c r="BS198" s="480">
        <f t="shared" si="335"/>
        <v>0</v>
      </c>
      <c r="BT198" s="897"/>
      <c r="BU198" s="480">
        <f t="shared" si="336"/>
        <v>0</v>
      </c>
      <c r="BV198" s="908"/>
      <c r="BW198" s="480">
        <f t="shared" si="337"/>
        <v>0</v>
      </c>
      <c r="BX198" s="906"/>
      <c r="BY198" s="480">
        <f t="shared" si="338"/>
        <v>0</v>
      </c>
      <c r="BZ198" s="906"/>
      <c r="CA198" s="480">
        <f t="shared" si="339"/>
        <v>0</v>
      </c>
      <c r="CB198" s="906"/>
      <c r="CC198" s="480">
        <f t="shared" si="340"/>
        <v>0</v>
      </c>
      <c r="CD198" s="906"/>
      <c r="CE198" s="480">
        <f t="shared" si="341"/>
        <v>0</v>
      </c>
      <c r="CF198" s="906"/>
      <c r="CG198" s="480">
        <f t="shared" si="342"/>
        <v>0</v>
      </c>
      <c r="CH198" s="906"/>
      <c r="CI198" s="480">
        <f t="shared" si="343"/>
        <v>0</v>
      </c>
      <c r="CJ198" s="906"/>
      <c r="CK198" s="480">
        <f t="shared" si="344"/>
        <v>0</v>
      </c>
      <c r="CL198" s="906"/>
      <c r="CM198" s="480">
        <f t="shared" si="345"/>
        <v>0</v>
      </c>
      <c r="CN198" s="906"/>
      <c r="CO198" s="480">
        <f t="shared" si="346"/>
        <v>0</v>
      </c>
      <c r="CP198" s="907"/>
      <c r="CQ198" s="480">
        <f t="shared" si="347"/>
        <v>0</v>
      </c>
      <c r="CR198" s="215"/>
      <c r="CS198" s="1">
        <f t="shared" si="348"/>
        <v>0</v>
      </c>
      <c r="CT198" s="1">
        <f t="shared" si="349"/>
        <v>0</v>
      </c>
      <c r="CU198" s="1">
        <f t="shared" si="350"/>
        <v>0</v>
      </c>
      <c r="CV198" s="1">
        <f t="shared" si="351"/>
        <v>0</v>
      </c>
      <c r="CW198" s="673">
        <f t="shared" si="352"/>
        <v>0</v>
      </c>
      <c r="CX198" s="1">
        <f t="shared" si="353"/>
        <v>0</v>
      </c>
      <c r="CY198" s="1">
        <f t="shared" si="354"/>
        <v>0</v>
      </c>
      <c r="CZ198" s="1">
        <f t="shared" si="355"/>
        <v>0</v>
      </c>
      <c r="DB198" s="1">
        <f t="shared" si="356"/>
        <v>0</v>
      </c>
      <c r="DC198" s="1">
        <f t="shared" si="357"/>
        <v>0</v>
      </c>
      <c r="DE198" s="1">
        <f t="shared" si="358"/>
        <v>0</v>
      </c>
      <c r="DF198" s="1">
        <f t="shared" si="359"/>
        <v>0</v>
      </c>
      <c r="DG198" s="1">
        <f t="shared" si="360"/>
        <v>0</v>
      </c>
      <c r="DH198" s="1">
        <f t="shared" si="361"/>
        <v>0</v>
      </c>
      <c r="DI198" s="1">
        <f t="shared" si="362"/>
        <v>0</v>
      </c>
      <c r="DJ198" s="1">
        <f t="shared" si="363"/>
        <v>0</v>
      </c>
      <c r="DK198" s="1">
        <f t="shared" si="364"/>
        <v>0</v>
      </c>
      <c r="DL198" s="1">
        <f t="shared" si="365"/>
        <v>0</v>
      </c>
      <c r="DM198" s="1">
        <f t="shared" si="366"/>
        <v>0</v>
      </c>
      <c r="DN198" s="1">
        <f t="shared" si="367"/>
        <v>0</v>
      </c>
      <c r="DO198" s="1">
        <f t="shared" si="368"/>
        <v>0</v>
      </c>
      <c r="DP198" s="1">
        <f t="shared" si="369"/>
        <v>0</v>
      </c>
      <c r="DQ198" s="1">
        <f t="shared" si="370"/>
        <v>0</v>
      </c>
      <c r="DR198" s="1">
        <f t="shared" si="371"/>
        <v>0</v>
      </c>
      <c r="DS198" s="1">
        <f t="shared" si="372"/>
        <v>0</v>
      </c>
    </row>
    <row r="199" spans="1:123" s="36" customFormat="1" ht="65.25" customHeight="1" x14ac:dyDescent="0.2">
      <c r="A199" s="1"/>
      <c r="B199" s="192"/>
      <c r="C199" s="156"/>
      <c r="D199" s="1165" t="s">
        <v>449</v>
      </c>
      <c r="E199" s="513" t="s">
        <v>71</v>
      </c>
      <c r="F199" s="513"/>
      <c r="G199" s="156" t="s">
        <v>570</v>
      </c>
      <c r="H199" s="129" t="s">
        <v>188</v>
      </c>
      <c r="I199" s="1283" t="s">
        <v>443</v>
      </c>
      <c r="J199" s="1295">
        <v>3</v>
      </c>
      <c r="K199" s="1295">
        <v>0</v>
      </c>
      <c r="L199" s="129" t="s">
        <v>876</v>
      </c>
      <c r="M199" s="961">
        <v>447.09210000000007</v>
      </c>
      <c r="N199" s="947"/>
      <c r="O199" s="947"/>
      <c r="P199" s="947"/>
      <c r="Q199" s="947"/>
      <c r="R199" s="947"/>
      <c r="S199" s="947"/>
      <c r="T199" s="947"/>
      <c r="U199" s="947"/>
      <c r="V199" s="974"/>
      <c r="W199" s="948"/>
      <c r="X199" s="948"/>
      <c r="Y199" s="948"/>
      <c r="Z199" s="948"/>
      <c r="AA199" s="973"/>
      <c r="AB199" s="1216"/>
      <c r="AC199" s="951"/>
      <c r="AD199" s="165"/>
      <c r="AE199" s="992"/>
      <c r="AF199" s="125">
        <f t="shared" si="326"/>
        <v>0</v>
      </c>
      <c r="AG199" s="158" t="str">
        <f t="shared" si="306"/>
        <v>No</v>
      </c>
      <c r="AH199" s="191" t="str">
        <f t="shared" si="327"/>
        <v>No</v>
      </c>
      <c r="AI199" s="126" t="str">
        <f t="shared" si="307"/>
        <v>No</v>
      </c>
      <c r="AJ199" s="1"/>
      <c r="AK199" s="291">
        <f t="shared" si="328"/>
        <v>2</v>
      </c>
      <c r="AL199" s="292">
        <f t="shared" si="329"/>
        <v>0</v>
      </c>
      <c r="AO199" s="471">
        <v>1.83</v>
      </c>
      <c r="AP199" s="445">
        <f t="shared" si="330"/>
        <v>0</v>
      </c>
      <c r="AQ199" s="498"/>
      <c r="AR199" s="215">
        <f t="shared" si="308"/>
        <v>0</v>
      </c>
      <c r="AS199" s="215">
        <f t="shared" si="309"/>
        <v>0</v>
      </c>
      <c r="AT199" s="215">
        <f t="shared" si="310"/>
        <v>0</v>
      </c>
      <c r="AU199" s="215">
        <f t="shared" si="311"/>
        <v>0</v>
      </c>
      <c r="AV199" s="215">
        <f t="shared" si="312"/>
        <v>0</v>
      </c>
      <c r="AW199" s="215">
        <f t="shared" si="313"/>
        <v>0</v>
      </c>
      <c r="AX199" s="215">
        <f t="shared" si="321"/>
        <v>0</v>
      </c>
      <c r="AY199" s="215">
        <f t="shared" si="314"/>
        <v>0</v>
      </c>
      <c r="AZ199" s="215">
        <f t="shared" si="315"/>
        <v>0</v>
      </c>
      <c r="BA199" s="215">
        <f t="shared" si="316"/>
        <v>0</v>
      </c>
      <c r="BB199" s="215">
        <f t="shared" si="317"/>
        <v>0</v>
      </c>
      <c r="BC199" s="215">
        <f t="shared" si="318"/>
        <v>0</v>
      </c>
      <c r="BD199" s="215">
        <f t="shared" si="319"/>
        <v>0</v>
      </c>
      <c r="BE199" s="215">
        <f t="shared" si="320"/>
        <v>0</v>
      </c>
      <c r="BF199" s="215">
        <f t="shared" si="322"/>
        <v>0</v>
      </c>
      <c r="BG199" s="215">
        <f t="shared" si="323"/>
        <v>0</v>
      </c>
      <c r="BH199" s="215">
        <f t="shared" si="324"/>
        <v>0</v>
      </c>
      <c r="BI199" s="215">
        <f t="shared" si="325"/>
        <v>0</v>
      </c>
      <c r="BJ199" s="448">
        <v>2</v>
      </c>
      <c r="BK199" s="1224">
        <f t="shared" si="331"/>
        <v>0</v>
      </c>
      <c r="BL199" s="897">
        <v>10</v>
      </c>
      <c r="BM199" s="480">
        <f t="shared" si="332"/>
        <v>0</v>
      </c>
      <c r="BN199" s="897"/>
      <c r="BO199" s="480">
        <f t="shared" si="333"/>
        <v>0</v>
      </c>
      <c r="BP199" s="897">
        <v>2</v>
      </c>
      <c r="BQ199" s="480">
        <f t="shared" si="334"/>
        <v>0</v>
      </c>
      <c r="BR199" s="897"/>
      <c r="BS199" s="480">
        <f t="shared" si="335"/>
        <v>0</v>
      </c>
      <c r="BT199" s="897"/>
      <c r="BU199" s="480">
        <f t="shared" si="336"/>
        <v>0</v>
      </c>
      <c r="BV199" s="908"/>
      <c r="BW199" s="480">
        <f t="shared" si="337"/>
        <v>0</v>
      </c>
      <c r="BX199" s="906"/>
      <c r="BY199" s="480">
        <f t="shared" si="338"/>
        <v>0</v>
      </c>
      <c r="BZ199" s="906"/>
      <c r="CA199" s="480">
        <f t="shared" si="339"/>
        <v>0</v>
      </c>
      <c r="CB199" s="906"/>
      <c r="CC199" s="480">
        <f t="shared" si="340"/>
        <v>0</v>
      </c>
      <c r="CD199" s="906"/>
      <c r="CE199" s="480">
        <f t="shared" si="341"/>
        <v>0</v>
      </c>
      <c r="CF199" s="906"/>
      <c r="CG199" s="480">
        <f t="shared" si="342"/>
        <v>0</v>
      </c>
      <c r="CH199" s="906"/>
      <c r="CI199" s="480">
        <f t="shared" si="343"/>
        <v>0</v>
      </c>
      <c r="CJ199" s="906"/>
      <c r="CK199" s="480">
        <f t="shared" si="344"/>
        <v>0</v>
      </c>
      <c r="CL199" s="906"/>
      <c r="CM199" s="480">
        <f t="shared" si="345"/>
        <v>0</v>
      </c>
      <c r="CN199" s="906"/>
      <c r="CO199" s="480">
        <f t="shared" si="346"/>
        <v>0</v>
      </c>
      <c r="CP199" s="907"/>
      <c r="CQ199" s="480">
        <f t="shared" si="347"/>
        <v>0</v>
      </c>
      <c r="CR199" s="215"/>
      <c r="CS199" s="1">
        <f t="shared" si="348"/>
        <v>0</v>
      </c>
      <c r="CT199" s="1">
        <f t="shared" si="349"/>
        <v>0</v>
      </c>
      <c r="CU199" s="1">
        <f t="shared" si="350"/>
        <v>0</v>
      </c>
      <c r="CV199" s="1">
        <f t="shared" si="351"/>
        <v>0</v>
      </c>
      <c r="CW199" s="673">
        <f t="shared" si="352"/>
        <v>0</v>
      </c>
      <c r="CX199" s="1">
        <f t="shared" si="353"/>
        <v>0</v>
      </c>
      <c r="CY199" s="1">
        <f t="shared" si="354"/>
        <v>0</v>
      </c>
      <c r="CZ199" s="1">
        <f t="shared" si="355"/>
        <v>0</v>
      </c>
      <c r="DA199" s="1"/>
      <c r="DB199" s="1">
        <f t="shared" si="356"/>
        <v>0</v>
      </c>
      <c r="DC199" s="1">
        <f t="shared" si="357"/>
        <v>0</v>
      </c>
      <c r="DD199" s="1"/>
      <c r="DE199" s="1">
        <f t="shared" si="358"/>
        <v>0</v>
      </c>
      <c r="DF199" s="1">
        <f t="shared" si="359"/>
        <v>0</v>
      </c>
      <c r="DG199" s="1">
        <f t="shared" si="360"/>
        <v>0</v>
      </c>
      <c r="DH199" s="1">
        <f t="shared" si="361"/>
        <v>0</v>
      </c>
      <c r="DI199" s="1">
        <f t="shared" si="362"/>
        <v>0</v>
      </c>
      <c r="DJ199" s="1">
        <f t="shared" si="363"/>
        <v>0</v>
      </c>
      <c r="DK199" s="1">
        <f t="shared" si="364"/>
        <v>0</v>
      </c>
      <c r="DL199" s="1">
        <f t="shared" si="365"/>
        <v>0</v>
      </c>
      <c r="DM199" s="1">
        <f t="shared" si="366"/>
        <v>0</v>
      </c>
      <c r="DN199" s="1">
        <f t="shared" si="367"/>
        <v>0</v>
      </c>
      <c r="DO199" s="1">
        <f t="shared" si="368"/>
        <v>0</v>
      </c>
      <c r="DP199" s="1">
        <f t="shared" si="369"/>
        <v>0</v>
      </c>
      <c r="DQ199" s="1">
        <f t="shared" si="370"/>
        <v>0</v>
      </c>
      <c r="DR199" s="1">
        <f t="shared" si="371"/>
        <v>0</v>
      </c>
      <c r="DS199" s="1">
        <f t="shared" si="372"/>
        <v>0</v>
      </c>
    </row>
    <row r="200" spans="1:123" s="36" customFormat="1" ht="32.25" customHeight="1" x14ac:dyDescent="0.2">
      <c r="A200" s="1"/>
      <c r="B200" s="194"/>
      <c r="C200" s="7"/>
      <c r="D200" s="1164"/>
      <c r="E200" s="517"/>
      <c r="F200" s="517"/>
      <c r="G200" s="310"/>
      <c r="H200" s="7"/>
      <c r="I200" s="871"/>
      <c r="J200" s="1300"/>
      <c r="K200" s="1300"/>
      <c r="L200" s="885" t="s">
        <v>1124</v>
      </c>
      <c r="N200" s="989"/>
      <c r="O200" s="444"/>
      <c r="P200" s="444"/>
      <c r="Q200" s="444"/>
      <c r="R200" s="444"/>
      <c r="S200" s="444"/>
      <c r="T200" s="444"/>
      <c r="U200" s="444"/>
      <c r="V200" s="444"/>
      <c r="W200" s="444"/>
      <c r="X200" s="444"/>
      <c r="Y200" s="444"/>
      <c r="Z200" s="444"/>
      <c r="AA200" s="444"/>
      <c r="AB200" s="1394"/>
      <c r="AC200" s="1395"/>
      <c r="AD200" s="1396"/>
      <c r="AE200" s="1396"/>
      <c r="AF200" s="151"/>
      <c r="AG200" s="7"/>
      <c r="AH200" s="312"/>
      <c r="AI200" s="411"/>
      <c r="AJ200" s="1"/>
      <c r="AK200" s="291">
        <f t="shared" si="328"/>
        <v>0</v>
      </c>
      <c r="AL200" s="292">
        <f t="shared" si="329"/>
        <v>0</v>
      </c>
      <c r="AO200" s="474"/>
      <c r="AP200" s="445">
        <f t="shared" si="330"/>
        <v>0</v>
      </c>
      <c r="AQ200" s="498"/>
      <c r="AR200" s="215"/>
      <c r="AS200" s="215"/>
      <c r="AT200" s="215"/>
      <c r="AU200" s="215"/>
      <c r="AV200" s="215"/>
      <c r="AW200" s="215"/>
      <c r="AX200" s="215">
        <f t="shared" si="321"/>
        <v>0</v>
      </c>
      <c r="AY200" s="215"/>
      <c r="AZ200" s="215"/>
      <c r="BA200" s="215"/>
      <c r="BB200" s="215"/>
      <c r="BC200" s="215"/>
      <c r="BD200" s="215"/>
      <c r="BE200" s="215"/>
      <c r="BF200" s="215">
        <f t="shared" si="322"/>
        <v>0</v>
      </c>
      <c r="BG200" s="215">
        <f t="shared" si="323"/>
        <v>0</v>
      </c>
      <c r="BH200" s="215">
        <f t="shared" si="324"/>
        <v>0</v>
      </c>
      <c r="BI200" s="215">
        <f t="shared" si="325"/>
        <v>0</v>
      </c>
      <c r="BJ200" s="448"/>
      <c r="BK200" s="1224">
        <f t="shared" si="331"/>
        <v>0</v>
      </c>
      <c r="BL200" s="900"/>
      <c r="BM200" s="480">
        <f t="shared" si="332"/>
        <v>0</v>
      </c>
      <c r="BN200" s="900"/>
      <c r="BO200" s="480">
        <f t="shared" si="333"/>
        <v>0</v>
      </c>
      <c r="BP200" s="900"/>
      <c r="BQ200" s="480">
        <f t="shared" si="334"/>
        <v>0</v>
      </c>
      <c r="BR200" s="900"/>
      <c r="BS200" s="480">
        <f t="shared" si="335"/>
        <v>0</v>
      </c>
      <c r="BT200" s="900"/>
      <c r="BU200" s="480">
        <f t="shared" si="336"/>
        <v>0</v>
      </c>
      <c r="BV200" s="909"/>
      <c r="BW200" s="480">
        <f t="shared" si="337"/>
        <v>0</v>
      </c>
      <c r="BX200" s="906"/>
      <c r="BY200" s="480">
        <f t="shared" si="338"/>
        <v>0</v>
      </c>
      <c r="BZ200" s="906"/>
      <c r="CA200" s="480">
        <f t="shared" si="339"/>
        <v>0</v>
      </c>
      <c r="CB200" s="906"/>
      <c r="CC200" s="480">
        <f t="shared" si="340"/>
        <v>0</v>
      </c>
      <c r="CD200" s="906"/>
      <c r="CE200" s="480">
        <f t="shared" si="341"/>
        <v>0</v>
      </c>
      <c r="CF200" s="906"/>
      <c r="CG200" s="480">
        <f t="shared" si="342"/>
        <v>0</v>
      </c>
      <c r="CH200" s="906"/>
      <c r="CI200" s="480">
        <f t="shared" si="343"/>
        <v>0</v>
      </c>
      <c r="CJ200" s="906"/>
      <c r="CK200" s="480">
        <f t="shared" si="344"/>
        <v>0</v>
      </c>
      <c r="CL200" s="906"/>
      <c r="CM200" s="480">
        <f t="shared" si="345"/>
        <v>0</v>
      </c>
      <c r="CN200" s="906"/>
      <c r="CO200" s="480">
        <f t="shared" si="346"/>
        <v>0</v>
      </c>
      <c r="CP200" s="907"/>
      <c r="CQ200" s="480">
        <f t="shared" si="347"/>
        <v>0</v>
      </c>
      <c r="CR200" s="215"/>
      <c r="CS200" s="1">
        <f t="shared" si="348"/>
        <v>0</v>
      </c>
      <c r="CT200" s="1">
        <f t="shared" si="349"/>
        <v>0</v>
      </c>
      <c r="CU200" s="1">
        <f t="shared" si="350"/>
        <v>0</v>
      </c>
      <c r="CV200" s="1">
        <f t="shared" si="351"/>
        <v>0</v>
      </c>
      <c r="CW200" s="673">
        <f t="shared" si="352"/>
        <v>0</v>
      </c>
      <c r="CX200" s="1">
        <f t="shared" si="353"/>
        <v>0</v>
      </c>
      <c r="CY200" s="1">
        <f t="shared" si="354"/>
        <v>0</v>
      </c>
      <c r="CZ200" s="1">
        <f t="shared" si="355"/>
        <v>0</v>
      </c>
      <c r="DA200" s="1"/>
      <c r="DB200" s="1">
        <f t="shared" si="356"/>
        <v>0</v>
      </c>
      <c r="DC200" s="1">
        <f t="shared" si="357"/>
        <v>0</v>
      </c>
      <c r="DD200" s="1"/>
      <c r="DE200" s="1">
        <f t="shared" si="358"/>
        <v>0</v>
      </c>
      <c r="DF200" s="1">
        <f t="shared" si="359"/>
        <v>0</v>
      </c>
      <c r="DG200" s="1">
        <f t="shared" si="360"/>
        <v>0</v>
      </c>
      <c r="DH200" s="1">
        <f t="shared" si="361"/>
        <v>0</v>
      </c>
      <c r="DI200" s="1">
        <f t="shared" si="362"/>
        <v>0</v>
      </c>
      <c r="DJ200" s="1">
        <f t="shared" si="363"/>
        <v>0</v>
      </c>
      <c r="DK200" s="1">
        <f t="shared" si="364"/>
        <v>0</v>
      </c>
      <c r="DL200" s="1">
        <f t="shared" si="365"/>
        <v>0</v>
      </c>
      <c r="DM200" s="1">
        <f t="shared" si="366"/>
        <v>0</v>
      </c>
      <c r="DN200" s="1">
        <f t="shared" si="367"/>
        <v>0</v>
      </c>
      <c r="DO200" s="1">
        <f t="shared" si="368"/>
        <v>0</v>
      </c>
      <c r="DP200" s="1">
        <f t="shared" si="369"/>
        <v>0</v>
      </c>
      <c r="DQ200" s="1">
        <f t="shared" si="370"/>
        <v>0</v>
      </c>
      <c r="DR200" s="1">
        <f t="shared" si="371"/>
        <v>0</v>
      </c>
      <c r="DS200" s="1">
        <f t="shared" si="372"/>
        <v>0</v>
      </c>
    </row>
    <row r="201" spans="1:123" s="1" customFormat="1" ht="65.25" customHeight="1" x14ac:dyDescent="0.2">
      <c r="B201" s="197"/>
      <c r="C201" s="139"/>
      <c r="D201" s="1262" t="s">
        <v>401</v>
      </c>
      <c r="E201" s="684"/>
      <c r="F201" s="684"/>
      <c r="G201" s="685" t="s">
        <v>839</v>
      </c>
      <c r="H201" s="686" t="s">
        <v>502</v>
      </c>
      <c r="I201" s="1284" t="s">
        <v>422</v>
      </c>
      <c r="J201" s="1296">
        <v>1</v>
      </c>
      <c r="K201" s="1296">
        <v>65</v>
      </c>
      <c r="L201" s="686" t="s">
        <v>876</v>
      </c>
      <c r="M201" s="691">
        <v>845.69190300000014</v>
      </c>
      <c r="N201" s="946"/>
      <c r="O201" s="946"/>
      <c r="P201" s="946"/>
      <c r="Q201" s="946"/>
      <c r="R201" s="946"/>
      <c r="S201" s="946"/>
      <c r="T201" s="946"/>
      <c r="U201" s="946"/>
      <c r="V201" s="979"/>
      <c r="W201" s="977"/>
      <c r="X201" s="977"/>
      <c r="Y201" s="977"/>
      <c r="Z201" s="977"/>
      <c r="AA201" s="976"/>
      <c r="AB201" s="1217"/>
      <c r="AC201" s="950"/>
      <c r="AD201" s="1010"/>
      <c r="AE201" s="1208"/>
      <c r="AF201" s="683">
        <f t="shared" si="326"/>
        <v>0</v>
      </c>
      <c r="AG201" s="687" t="str">
        <f>IF(B201="New","Yes","No")</f>
        <v>No</v>
      </c>
      <c r="AH201" s="699" t="str">
        <f t="shared" si="327"/>
        <v>No</v>
      </c>
      <c r="AI201" s="678" t="str">
        <f>IF(F201="P24 cat.","Yes","No")</f>
        <v>No</v>
      </c>
      <c r="AK201" s="291">
        <f t="shared" si="328"/>
        <v>5</v>
      </c>
      <c r="AL201" s="292">
        <f t="shared" si="329"/>
        <v>0</v>
      </c>
      <c r="AM201" s="36"/>
      <c r="AN201" s="36"/>
      <c r="AO201" s="471">
        <v>30</v>
      </c>
      <c r="AP201" s="445">
        <f t="shared" si="330"/>
        <v>0</v>
      </c>
      <c r="AQ201" s="498"/>
      <c r="AR201" s="215">
        <f>N201*J201</f>
        <v>0</v>
      </c>
      <c r="AS201" s="215">
        <f>O201*J201</f>
        <v>0</v>
      </c>
      <c r="AT201" s="215">
        <f>P201*J201</f>
        <v>0</v>
      </c>
      <c r="AU201" s="215">
        <f>Q201*J201</f>
        <v>0</v>
      </c>
      <c r="AV201" s="215">
        <f>R201*J201</f>
        <v>0</v>
      </c>
      <c r="AW201" s="215">
        <f>S201*J201</f>
        <v>0</v>
      </c>
      <c r="AX201" s="215">
        <f t="shared" si="321"/>
        <v>0</v>
      </c>
      <c r="AY201" s="215">
        <f>U201*J201</f>
        <v>0</v>
      </c>
      <c r="AZ201" s="215">
        <f>J201*V201</f>
        <v>0</v>
      </c>
      <c r="BA201" s="215">
        <f>W201*J201</f>
        <v>0</v>
      </c>
      <c r="BB201" s="215">
        <f>X201*J201</f>
        <v>0</v>
      </c>
      <c r="BC201" s="215">
        <f>Y201*J201</f>
        <v>0</v>
      </c>
      <c r="BD201" s="215">
        <f>Z201*J201</f>
        <v>0</v>
      </c>
      <c r="BE201" s="215">
        <f>AA201*J201</f>
        <v>0</v>
      </c>
      <c r="BF201" s="215">
        <f t="shared" si="322"/>
        <v>0</v>
      </c>
      <c r="BG201" s="215">
        <f t="shared" si="323"/>
        <v>0</v>
      </c>
      <c r="BH201" s="215">
        <f t="shared" si="324"/>
        <v>0</v>
      </c>
      <c r="BI201" s="215">
        <f t="shared" si="325"/>
        <v>0</v>
      </c>
      <c r="BJ201" s="448">
        <v>5</v>
      </c>
      <c r="BK201" s="1224">
        <f t="shared" si="331"/>
        <v>0</v>
      </c>
      <c r="BL201" s="897">
        <v>20</v>
      </c>
      <c r="BM201" s="480">
        <f t="shared" si="332"/>
        <v>0</v>
      </c>
      <c r="BN201" s="897"/>
      <c r="BO201" s="480">
        <f t="shared" si="333"/>
        <v>0</v>
      </c>
      <c r="BP201" s="897"/>
      <c r="BQ201" s="480">
        <f t="shared" si="334"/>
        <v>0</v>
      </c>
      <c r="BR201" s="897"/>
      <c r="BS201" s="480">
        <f t="shared" si="335"/>
        <v>0</v>
      </c>
      <c r="BT201" s="897"/>
      <c r="BU201" s="480">
        <f t="shared" si="336"/>
        <v>0</v>
      </c>
      <c r="BV201" s="908"/>
      <c r="BW201" s="480">
        <f t="shared" si="337"/>
        <v>0</v>
      </c>
      <c r="BX201" s="906"/>
      <c r="BY201" s="480">
        <f t="shared" si="338"/>
        <v>0</v>
      </c>
      <c r="BZ201" s="906"/>
      <c r="CA201" s="480">
        <f t="shared" si="339"/>
        <v>0</v>
      </c>
      <c r="CB201" s="906"/>
      <c r="CC201" s="480">
        <f t="shared" si="340"/>
        <v>0</v>
      </c>
      <c r="CD201" s="906"/>
      <c r="CE201" s="480">
        <f t="shared" si="341"/>
        <v>0</v>
      </c>
      <c r="CF201" s="906"/>
      <c r="CG201" s="480">
        <f t="shared" si="342"/>
        <v>0</v>
      </c>
      <c r="CH201" s="906"/>
      <c r="CI201" s="480">
        <f t="shared" si="343"/>
        <v>0</v>
      </c>
      <c r="CJ201" s="906"/>
      <c r="CK201" s="480">
        <f t="shared" si="344"/>
        <v>0</v>
      </c>
      <c r="CL201" s="906"/>
      <c r="CM201" s="480">
        <f t="shared" si="345"/>
        <v>0</v>
      </c>
      <c r="CN201" s="906"/>
      <c r="CO201" s="480">
        <f t="shared" si="346"/>
        <v>0</v>
      </c>
      <c r="CP201" s="907"/>
      <c r="CQ201" s="480">
        <f t="shared" si="347"/>
        <v>0</v>
      </c>
      <c r="CR201" s="215"/>
      <c r="CS201" s="1">
        <f t="shared" si="348"/>
        <v>0</v>
      </c>
      <c r="CT201" s="1">
        <f t="shared" si="349"/>
        <v>0</v>
      </c>
      <c r="CU201" s="1">
        <f t="shared" si="350"/>
        <v>0</v>
      </c>
      <c r="CV201" s="1">
        <f t="shared" si="351"/>
        <v>0</v>
      </c>
      <c r="CW201" s="673">
        <f t="shared" si="352"/>
        <v>0</v>
      </c>
      <c r="CX201" s="1">
        <f t="shared" si="353"/>
        <v>0</v>
      </c>
      <c r="CY201" s="1">
        <f t="shared" si="354"/>
        <v>0</v>
      </c>
      <c r="CZ201" s="1">
        <f t="shared" si="355"/>
        <v>0</v>
      </c>
      <c r="DB201" s="1">
        <f t="shared" si="356"/>
        <v>0</v>
      </c>
      <c r="DC201" s="1">
        <f t="shared" si="357"/>
        <v>0</v>
      </c>
      <c r="DE201" s="1">
        <f t="shared" si="358"/>
        <v>0</v>
      </c>
      <c r="DF201" s="1">
        <f t="shared" si="359"/>
        <v>0</v>
      </c>
      <c r="DG201" s="1">
        <f t="shared" si="360"/>
        <v>0</v>
      </c>
      <c r="DH201" s="1">
        <f t="shared" si="361"/>
        <v>0</v>
      </c>
      <c r="DI201" s="1">
        <f t="shared" si="362"/>
        <v>0</v>
      </c>
      <c r="DJ201" s="1">
        <f t="shared" si="363"/>
        <v>0</v>
      </c>
      <c r="DK201" s="1">
        <f t="shared" si="364"/>
        <v>0</v>
      </c>
      <c r="DL201" s="1">
        <f t="shared" si="365"/>
        <v>0</v>
      </c>
      <c r="DM201" s="1">
        <f t="shared" si="366"/>
        <v>0</v>
      </c>
      <c r="DN201" s="1">
        <f t="shared" si="367"/>
        <v>0</v>
      </c>
      <c r="DO201" s="1">
        <f t="shared" si="368"/>
        <v>0</v>
      </c>
      <c r="DP201" s="1">
        <f t="shared" si="369"/>
        <v>0</v>
      </c>
      <c r="DQ201" s="1">
        <f t="shared" si="370"/>
        <v>0</v>
      </c>
      <c r="DR201" s="1">
        <f t="shared" si="371"/>
        <v>0</v>
      </c>
      <c r="DS201" s="1">
        <f t="shared" si="372"/>
        <v>0</v>
      </c>
    </row>
    <row r="202" spans="1:123" s="1" customFormat="1" ht="65.25" customHeight="1" x14ac:dyDescent="0.2">
      <c r="B202" s="198"/>
      <c r="D202" s="367" t="s">
        <v>402</v>
      </c>
      <c r="E202" s="512"/>
      <c r="F202" s="512"/>
      <c r="G202" s="99" t="s">
        <v>839</v>
      </c>
      <c r="H202" s="1" t="s">
        <v>502</v>
      </c>
      <c r="I202" s="1285" t="s">
        <v>423</v>
      </c>
      <c r="J202" s="1297">
        <v>1</v>
      </c>
      <c r="K202" s="1297">
        <v>47</v>
      </c>
      <c r="L202" s="1" t="s">
        <v>876</v>
      </c>
      <c r="M202" s="650">
        <v>657.7641903</v>
      </c>
      <c r="N202" s="947"/>
      <c r="O202" s="947"/>
      <c r="P202" s="947"/>
      <c r="Q202" s="947"/>
      <c r="R202" s="947"/>
      <c r="S202" s="947"/>
      <c r="T202" s="947"/>
      <c r="U202" s="947"/>
      <c r="V202" s="974"/>
      <c r="W202" s="948"/>
      <c r="X202" s="948"/>
      <c r="Y202" s="948"/>
      <c r="Z202" s="948"/>
      <c r="AA202" s="973"/>
      <c r="AB202" s="1216"/>
      <c r="AC202" s="951"/>
      <c r="AD202" s="1199"/>
      <c r="AE202" s="1210"/>
      <c r="AF202" s="125">
        <f t="shared" si="326"/>
        <v>0</v>
      </c>
      <c r="AG202" s="145" t="str">
        <f>IF(B202="New","Yes","No")</f>
        <v>No</v>
      </c>
      <c r="AH202" s="191" t="str">
        <f t="shared" si="327"/>
        <v>No</v>
      </c>
      <c r="AI202" s="126" t="str">
        <f>IF(F202="P24 cat.","Yes","No")</f>
        <v>No</v>
      </c>
      <c r="AK202" s="291">
        <f t="shared" si="328"/>
        <v>5</v>
      </c>
      <c r="AL202" s="292">
        <f t="shared" si="329"/>
        <v>0</v>
      </c>
      <c r="AM202" s="36"/>
      <c r="AN202" s="36"/>
      <c r="AO202" s="471">
        <v>20</v>
      </c>
      <c r="AP202" s="445">
        <f t="shared" si="330"/>
        <v>0</v>
      </c>
      <c r="AQ202" s="498"/>
      <c r="AR202" s="215">
        <f>N202*J202</f>
        <v>0</v>
      </c>
      <c r="AS202" s="215">
        <f>O202*J202</f>
        <v>0</v>
      </c>
      <c r="AT202" s="215">
        <f>P202*J202</f>
        <v>0</v>
      </c>
      <c r="AU202" s="215">
        <f>Q202*J202</f>
        <v>0</v>
      </c>
      <c r="AV202" s="215">
        <f>R202*J202</f>
        <v>0</v>
      </c>
      <c r="AW202" s="215">
        <f>S202*J202</f>
        <v>0</v>
      </c>
      <c r="AX202" s="215">
        <f t="shared" si="321"/>
        <v>0</v>
      </c>
      <c r="AY202" s="215">
        <f>U202*J202</f>
        <v>0</v>
      </c>
      <c r="AZ202" s="215">
        <f>J202*V202</f>
        <v>0</v>
      </c>
      <c r="BA202" s="215">
        <f>W202*J202</f>
        <v>0</v>
      </c>
      <c r="BB202" s="215">
        <f>X202*J202</f>
        <v>0</v>
      </c>
      <c r="BC202" s="215">
        <f>Y202*J202</f>
        <v>0</v>
      </c>
      <c r="BD202" s="215">
        <f>Z202*J202</f>
        <v>0</v>
      </c>
      <c r="BE202" s="215">
        <f>AA202*J202</f>
        <v>0</v>
      </c>
      <c r="BF202" s="215">
        <f t="shared" si="322"/>
        <v>0</v>
      </c>
      <c r="BG202" s="215">
        <f t="shared" si="323"/>
        <v>0</v>
      </c>
      <c r="BH202" s="215">
        <f t="shared" si="324"/>
        <v>0</v>
      </c>
      <c r="BI202" s="215">
        <f t="shared" si="325"/>
        <v>0</v>
      </c>
      <c r="BJ202" s="448">
        <v>5</v>
      </c>
      <c r="BK202" s="1224">
        <f t="shared" si="331"/>
        <v>0</v>
      </c>
      <c r="BL202" s="897">
        <v>16</v>
      </c>
      <c r="BM202" s="480">
        <f t="shared" si="332"/>
        <v>0</v>
      </c>
      <c r="BN202" s="897"/>
      <c r="BO202" s="480">
        <f t="shared" si="333"/>
        <v>0</v>
      </c>
      <c r="BP202" s="897"/>
      <c r="BQ202" s="480">
        <f t="shared" si="334"/>
        <v>0</v>
      </c>
      <c r="BR202" s="897"/>
      <c r="BS202" s="480">
        <f t="shared" si="335"/>
        <v>0</v>
      </c>
      <c r="BT202" s="897"/>
      <c r="BU202" s="480">
        <f t="shared" si="336"/>
        <v>0</v>
      </c>
      <c r="BV202" s="908"/>
      <c r="BW202" s="480">
        <f t="shared" si="337"/>
        <v>0</v>
      </c>
      <c r="BX202" s="906"/>
      <c r="BY202" s="480">
        <f t="shared" si="338"/>
        <v>0</v>
      </c>
      <c r="BZ202" s="906"/>
      <c r="CA202" s="480">
        <f t="shared" si="339"/>
        <v>0</v>
      </c>
      <c r="CB202" s="906"/>
      <c r="CC202" s="480">
        <f t="shared" si="340"/>
        <v>0</v>
      </c>
      <c r="CD202" s="906"/>
      <c r="CE202" s="480">
        <f t="shared" si="341"/>
        <v>0</v>
      </c>
      <c r="CF202" s="906"/>
      <c r="CG202" s="480">
        <f t="shared" si="342"/>
        <v>0</v>
      </c>
      <c r="CH202" s="906"/>
      <c r="CI202" s="480">
        <f t="shared" si="343"/>
        <v>0</v>
      </c>
      <c r="CJ202" s="906"/>
      <c r="CK202" s="480">
        <f t="shared" si="344"/>
        <v>0</v>
      </c>
      <c r="CL202" s="906"/>
      <c r="CM202" s="480">
        <f t="shared" si="345"/>
        <v>0</v>
      </c>
      <c r="CN202" s="906"/>
      <c r="CO202" s="480">
        <f t="shared" si="346"/>
        <v>0</v>
      </c>
      <c r="CP202" s="907"/>
      <c r="CQ202" s="480">
        <f t="shared" si="347"/>
        <v>0</v>
      </c>
      <c r="CR202" s="215"/>
      <c r="CS202" s="1">
        <f t="shared" si="348"/>
        <v>0</v>
      </c>
      <c r="CT202" s="1">
        <f t="shared" si="349"/>
        <v>0</v>
      </c>
      <c r="CU202" s="1">
        <f t="shared" si="350"/>
        <v>0</v>
      </c>
      <c r="CV202" s="1">
        <f t="shared" si="351"/>
        <v>0</v>
      </c>
      <c r="CW202" s="673">
        <f t="shared" si="352"/>
        <v>0</v>
      </c>
      <c r="CX202" s="1">
        <f t="shared" si="353"/>
        <v>0</v>
      </c>
      <c r="CY202" s="1">
        <f t="shared" si="354"/>
        <v>0</v>
      </c>
      <c r="CZ202" s="1">
        <f t="shared" si="355"/>
        <v>0</v>
      </c>
      <c r="DB202" s="1">
        <f t="shared" si="356"/>
        <v>0</v>
      </c>
      <c r="DC202" s="1">
        <f t="shared" si="357"/>
        <v>0</v>
      </c>
      <c r="DE202" s="1">
        <f t="shared" si="358"/>
        <v>0</v>
      </c>
      <c r="DF202" s="1">
        <f t="shared" si="359"/>
        <v>0</v>
      </c>
      <c r="DG202" s="1">
        <f t="shared" si="360"/>
        <v>0</v>
      </c>
      <c r="DH202" s="1">
        <f t="shared" si="361"/>
        <v>0</v>
      </c>
      <c r="DI202" s="1">
        <f t="shared" si="362"/>
        <v>0</v>
      </c>
      <c r="DJ202" s="1">
        <f t="shared" si="363"/>
        <v>0</v>
      </c>
      <c r="DK202" s="1">
        <f t="shared" si="364"/>
        <v>0</v>
      </c>
      <c r="DL202" s="1">
        <f t="shared" si="365"/>
        <v>0</v>
      </c>
      <c r="DM202" s="1">
        <f t="shared" si="366"/>
        <v>0</v>
      </c>
      <c r="DN202" s="1">
        <f t="shared" si="367"/>
        <v>0</v>
      </c>
      <c r="DO202" s="1">
        <f t="shared" si="368"/>
        <v>0</v>
      </c>
      <c r="DP202" s="1">
        <f t="shared" si="369"/>
        <v>0</v>
      </c>
      <c r="DQ202" s="1">
        <f t="shared" si="370"/>
        <v>0</v>
      </c>
      <c r="DR202" s="1">
        <f t="shared" si="371"/>
        <v>0</v>
      </c>
      <c r="DS202" s="1">
        <f t="shared" si="372"/>
        <v>0</v>
      </c>
    </row>
    <row r="203" spans="1:123" s="1" customFormat="1" ht="65.25" customHeight="1" x14ac:dyDescent="0.2">
      <c r="B203" s="201"/>
      <c r="C203" s="127"/>
      <c r="D203" s="1261" t="s">
        <v>403</v>
      </c>
      <c r="E203" s="689"/>
      <c r="F203" s="689"/>
      <c r="G203" s="690" t="s">
        <v>839</v>
      </c>
      <c r="H203" s="667" t="s">
        <v>502</v>
      </c>
      <c r="I203" s="1282" t="s">
        <v>553</v>
      </c>
      <c r="J203" s="1294">
        <v>1</v>
      </c>
      <c r="K203" s="1294">
        <v>38</v>
      </c>
      <c r="L203" s="667" t="s">
        <v>876</v>
      </c>
      <c r="M203" s="693">
        <v>516.81553980000001</v>
      </c>
      <c r="N203" s="946"/>
      <c r="O203" s="946"/>
      <c r="P203" s="946"/>
      <c r="Q203" s="946"/>
      <c r="R203" s="946"/>
      <c r="S203" s="946"/>
      <c r="T203" s="946"/>
      <c r="U203" s="946"/>
      <c r="V203" s="979"/>
      <c r="W203" s="977"/>
      <c r="X203" s="977"/>
      <c r="Y203" s="977"/>
      <c r="Z203" s="977"/>
      <c r="AA203" s="976"/>
      <c r="AB203" s="1217"/>
      <c r="AC203" s="950"/>
      <c r="AD203" s="1010"/>
      <c r="AE203" s="1208"/>
      <c r="AF203" s="683">
        <f t="shared" si="326"/>
        <v>0</v>
      </c>
      <c r="AG203" s="677" t="str">
        <f>IF(B203="New","Yes","No")</f>
        <v>No</v>
      </c>
      <c r="AH203" s="696" t="str">
        <f t="shared" si="327"/>
        <v>No</v>
      </c>
      <c r="AI203" s="678" t="str">
        <f>IF(F203="P24 cat.","Yes","No")</f>
        <v>No</v>
      </c>
      <c r="AK203" s="291">
        <f t="shared" si="328"/>
        <v>5</v>
      </c>
      <c r="AL203" s="292">
        <f t="shared" si="329"/>
        <v>0</v>
      </c>
      <c r="AM203" s="36"/>
      <c r="AN203" s="36"/>
      <c r="AO203" s="471">
        <v>20</v>
      </c>
      <c r="AP203" s="445">
        <f t="shared" si="330"/>
        <v>0</v>
      </c>
      <c r="AQ203" s="498"/>
      <c r="AR203" s="215">
        <f>N203*J203</f>
        <v>0</v>
      </c>
      <c r="AS203" s="215">
        <f>O203*J203</f>
        <v>0</v>
      </c>
      <c r="AT203" s="215">
        <f>P203*J203</f>
        <v>0</v>
      </c>
      <c r="AU203" s="215">
        <f>Q203*J203</f>
        <v>0</v>
      </c>
      <c r="AV203" s="215">
        <f>R203*J203</f>
        <v>0</v>
      </c>
      <c r="AW203" s="215">
        <f>S203*J203</f>
        <v>0</v>
      </c>
      <c r="AX203" s="215">
        <f t="shared" si="321"/>
        <v>0</v>
      </c>
      <c r="AY203" s="215">
        <f>U203*J203</f>
        <v>0</v>
      </c>
      <c r="AZ203" s="215">
        <f>J203*V203</f>
        <v>0</v>
      </c>
      <c r="BA203" s="215">
        <f>W203*J203</f>
        <v>0</v>
      </c>
      <c r="BB203" s="215">
        <f>X203*J203</f>
        <v>0</v>
      </c>
      <c r="BC203" s="215">
        <f>Y203*J203</f>
        <v>0</v>
      </c>
      <c r="BD203" s="215">
        <f>Z203*J203</f>
        <v>0</v>
      </c>
      <c r="BE203" s="215">
        <f>AA203*J203</f>
        <v>0</v>
      </c>
      <c r="BF203" s="215">
        <f t="shared" si="322"/>
        <v>0</v>
      </c>
      <c r="BG203" s="215">
        <f t="shared" si="323"/>
        <v>0</v>
      </c>
      <c r="BH203" s="215">
        <f t="shared" si="324"/>
        <v>0</v>
      </c>
      <c r="BI203" s="215">
        <f t="shared" si="325"/>
        <v>0</v>
      </c>
      <c r="BJ203" s="448">
        <v>5</v>
      </c>
      <c r="BK203" s="1224">
        <f t="shared" si="331"/>
        <v>0</v>
      </c>
      <c r="BL203" s="897">
        <v>14</v>
      </c>
      <c r="BM203" s="480">
        <f t="shared" si="332"/>
        <v>0</v>
      </c>
      <c r="BN203" s="897"/>
      <c r="BO203" s="480">
        <f t="shared" si="333"/>
        <v>0</v>
      </c>
      <c r="BP203" s="897"/>
      <c r="BQ203" s="480">
        <f t="shared" si="334"/>
        <v>0</v>
      </c>
      <c r="BR203" s="897"/>
      <c r="BS203" s="480">
        <f t="shared" si="335"/>
        <v>0</v>
      </c>
      <c r="BT203" s="897"/>
      <c r="BU203" s="480">
        <f t="shared" si="336"/>
        <v>0</v>
      </c>
      <c r="BV203" s="908"/>
      <c r="BW203" s="480">
        <f t="shared" si="337"/>
        <v>0</v>
      </c>
      <c r="BX203" s="906"/>
      <c r="BY203" s="480">
        <f t="shared" si="338"/>
        <v>0</v>
      </c>
      <c r="BZ203" s="906"/>
      <c r="CA203" s="480">
        <f t="shared" si="339"/>
        <v>0</v>
      </c>
      <c r="CB203" s="906"/>
      <c r="CC203" s="480">
        <f t="shared" si="340"/>
        <v>0</v>
      </c>
      <c r="CD203" s="906"/>
      <c r="CE203" s="480">
        <f t="shared" si="341"/>
        <v>0</v>
      </c>
      <c r="CF203" s="906"/>
      <c r="CG203" s="480">
        <f t="shared" si="342"/>
        <v>0</v>
      </c>
      <c r="CH203" s="906"/>
      <c r="CI203" s="480">
        <f t="shared" si="343"/>
        <v>0</v>
      </c>
      <c r="CJ203" s="906"/>
      <c r="CK203" s="480">
        <f t="shared" si="344"/>
        <v>0</v>
      </c>
      <c r="CL203" s="906"/>
      <c r="CM203" s="480">
        <f t="shared" si="345"/>
        <v>0</v>
      </c>
      <c r="CN203" s="906"/>
      <c r="CO203" s="480">
        <f t="shared" si="346"/>
        <v>0</v>
      </c>
      <c r="CP203" s="907"/>
      <c r="CQ203" s="480">
        <f t="shared" si="347"/>
        <v>0</v>
      </c>
      <c r="CR203" s="215"/>
      <c r="CS203" s="1">
        <f t="shared" si="348"/>
        <v>0</v>
      </c>
      <c r="CT203" s="1">
        <f t="shared" si="349"/>
        <v>0</v>
      </c>
      <c r="CU203" s="1">
        <f t="shared" si="350"/>
        <v>0</v>
      </c>
      <c r="CV203" s="1">
        <f t="shared" si="351"/>
        <v>0</v>
      </c>
      <c r="CW203" s="673">
        <f t="shared" si="352"/>
        <v>0</v>
      </c>
      <c r="CX203" s="1">
        <f t="shared" si="353"/>
        <v>0</v>
      </c>
      <c r="CY203" s="1">
        <f t="shared" si="354"/>
        <v>0</v>
      </c>
      <c r="CZ203" s="1">
        <f t="shared" si="355"/>
        <v>0</v>
      </c>
      <c r="DB203" s="1">
        <f t="shared" si="356"/>
        <v>0</v>
      </c>
      <c r="DC203" s="1">
        <f t="shared" si="357"/>
        <v>0</v>
      </c>
      <c r="DE203" s="1">
        <f t="shared" si="358"/>
        <v>0</v>
      </c>
      <c r="DF203" s="1">
        <f t="shared" si="359"/>
        <v>0</v>
      </c>
      <c r="DG203" s="1">
        <f t="shared" si="360"/>
        <v>0</v>
      </c>
      <c r="DH203" s="1">
        <f t="shared" si="361"/>
        <v>0</v>
      </c>
      <c r="DI203" s="1">
        <f t="shared" si="362"/>
        <v>0</v>
      </c>
      <c r="DJ203" s="1">
        <f t="shared" si="363"/>
        <v>0</v>
      </c>
      <c r="DK203" s="1">
        <f t="shared" si="364"/>
        <v>0</v>
      </c>
      <c r="DL203" s="1">
        <f t="shared" si="365"/>
        <v>0</v>
      </c>
      <c r="DM203" s="1">
        <f t="shared" si="366"/>
        <v>0</v>
      </c>
      <c r="DN203" s="1">
        <f t="shared" si="367"/>
        <v>0</v>
      </c>
      <c r="DO203" s="1">
        <f t="shared" si="368"/>
        <v>0</v>
      </c>
      <c r="DP203" s="1">
        <f t="shared" si="369"/>
        <v>0</v>
      </c>
      <c r="DQ203" s="1">
        <f t="shared" si="370"/>
        <v>0</v>
      </c>
      <c r="DR203" s="1">
        <f t="shared" si="371"/>
        <v>0</v>
      </c>
      <c r="DS203" s="1">
        <f t="shared" si="372"/>
        <v>0</v>
      </c>
    </row>
    <row r="204" spans="1:123" s="1" customFormat="1" ht="31.5" customHeight="1" x14ac:dyDescent="0.2">
      <c r="B204" s="190"/>
      <c r="D204" s="1164"/>
      <c r="E204" s="512"/>
      <c r="F204" s="512"/>
      <c r="G204" s="271"/>
      <c r="I204" s="871"/>
      <c r="J204" s="1297"/>
      <c r="K204" s="1297"/>
      <c r="L204" s="885" t="s">
        <v>1125</v>
      </c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1398"/>
      <c r="AC204" s="1399"/>
      <c r="AD204" s="1000"/>
      <c r="AE204" s="1000"/>
      <c r="AF204" s="151"/>
      <c r="AG204" s="145"/>
      <c r="AH204" s="312"/>
      <c r="AI204" s="411"/>
      <c r="AK204" s="291">
        <f t="shared" si="328"/>
        <v>0</v>
      </c>
      <c r="AL204" s="292">
        <f t="shared" si="329"/>
        <v>0</v>
      </c>
      <c r="AM204" s="36"/>
      <c r="AN204" s="36"/>
      <c r="AO204" s="471"/>
      <c r="AP204" s="445">
        <f t="shared" si="330"/>
        <v>0</v>
      </c>
      <c r="AQ204" s="498"/>
      <c r="AR204" s="215"/>
      <c r="AS204" s="215"/>
      <c r="AT204" s="215"/>
      <c r="AU204" s="215"/>
      <c r="AV204" s="215"/>
      <c r="AW204" s="215"/>
      <c r="AX204" s="215">
        <f t="shared" si="321"/>
        <v>0</v>
      </c>
      <c r="AY204" s="215"/>
      <c r="AZ204" s="215"/>
      <c r="BA204" s="215"/>
      <c r="BB204" s="215"/>
      <c r="BC204" s="215"/>
      <c r="BD204" s="215"/>
      <c r="BE204" s="215"/>
      <c r="BF204" s="215">
        <f t="shared" si="322"/>
        <v>0</v>
      </c>
      <c r="BG204" s="215">
        <f t="shared" si="323"/>
        <v>0</v>
      </c>
      <c r="BH204" s="215">
        <f t="shared" si="324"/>
        <v>0</v>
      </c>
      <c r="BI204" s="215">
        <f t="shared" si="325"/>
        <v>0</v>
      </c>
      <c r="BJ204" s="448"/>
      <c r="BK204" s="1224">
        <f t="shared" si="331"/>
        <v>0</v>
      </c>
      <c r="BL204" s="897"/>
      <c r="BM204" s="480">
        <f t="shared" si="332"/>
        <v>0</v>
      </c>
      <c r="BN204" s="897"/>
      <c r="BO204" s="480">
        <f t="shared" si="333"/>
        <v>0</v>
      </c>
      <c r="BP204" s="897"/>
      <c r="BQ204" s="480">
        <f t="shared" si="334"/>
        <v>0</v>
      </c>
      <c r="BR204" s="897"/>
      <c r="BS204" s="480">
        <f t="shared" si="335"/>
        <v>0</v>
      </c>
      <c r="BT204" s="897"/>
      <c r="BU204" s="480">
        <f t="shared" si="336"/>
        <v>0</v>
      </c>
      <c r="BV204" s="908"/>
      <c r="BW204" s="480">
        <f t="shared" si="337"/>
        <v>0</v>
      </c>
      <c r="BX204" s="906"/>
      <c r="BY204" s="480">
        <f t="shared" si="338"/>
        <v>0</v>
      </c>
      <c r="BZ204" s="906"/>
      <c r="CA204" s="480">
        <f t="shared" si="339"/>
        <v>0</v>
      </c>
      <c r="CB204" s="906"/>
      <c r="CC204" s="480">
        <f t="shared" si="340"/>
        <v>0</v>
      </c>
      <c r="CD204" s="906"/>
      <c r="CE204" s="480">
        <f t="shared" si="341"/>
        <v>0</v>
      </c>
      <c r="CF204" s="906"/>
      <c r="CG204" s="480">
        <f t="shared" si="342"/>
        <v>0</v>
      </c>
      <c r="CH204" s="906"/>
      <c r="CI204" s="480">
        <f t="shared" si="343"/>
        <v>0</v>
      </c>
      <c r="CJ204" s="906"/>
      <c r="CK204" s="480">
        <f t="shared" si="344"/>
        <v>0</v>
      </c>
      <c r="CL204" s="906"/>
      <c r="CM204" s="480">
        <f t="shared" si="345"/>
        <v>0</v>
      </c>
      <c r="CN204" s="906"/>
      <c r="CO204" s="480">
        <f t="shared" si="346"/>
        <v>0</v>
      </c>
      <c r="CP204" s="907"/>
      <c r="CQ204" s="480">
        <f t="shared" si="347"/>
        <v>0</v>
      </c>
      <c r="CR204" s="215"/>
      <c r="CS204" s="1">
        <f t="shared" si="348"/>
        <v>0</v>
      </c>
      <c r="CT204" s="1">
        <f t="shared" si="349"/>
        <v>0</v>
      </c>
      <c r="CU204" s="1">
        <f t="shared" si="350"/>
        <v>0</v>
      </c>
      <c r="CV204" s="1">
        <f t="shared" si="351"/>
        <v>0</v>
      </c>
      <c r="CW204" s="673">
        <f t="shared" si="352"/>
        <v>0</v>
      </c>
      <c r="CX204" s="1">
        <f t="shared" si="353"/>
        <v>0</v>
      </c>
      <c r="CY204" s="1">
        <f t="shared" si="354"/>
        <v>0</v>
      </c>
      <c r="CZ204" s="1">
        <f t="shared" si="355"/>
        <v>0</v>
      </c>
      <c r="DB204" s="1">
        <f t="shared" si="356"/>
        <v>0</v>
      </c>
      <c r="DC204" s="1">
        <f t="shared" si="357"/>
        <v>0</v>
      </c>
      <c r="DE204" s="1">
        <f t="shared" si="358"/>
        <v>0</v>
      </c>
      <c r="DF204" s="1">
        <f t="shared" si="359"/>
        <v>0</v>
      </c>
      <c r="DG204" s="1">
        <f t="shared" si="360"/>
        <v>0</v>
      </c>
      <c r="DH204" s="1">
        <f t="shared" si="361"/>
        <v>0</v>
      </c>
      <c r="DI204" s="1">
        <f t="shared" si="362"/>
        <v>0</v>
      </c>
      <c r="DJ204" s="1">
        <f t="shared" si="363"/>
        <v>0</v>
      </c>
      <c r="DK204" s="1">
        <f t="shared" si="364"/>
        <v>0</v>
      </c>
      <c r="DL204" s="1">
        <f t="shared" si="365"/>
        <v>0</v>
      </c>
      <c r="DM204" s="1">
        <f t="shared" si="366"/>
        <v>0</v>
      </c>
      <c r="DN204" s="1">
        <f t="shared" si="367"/>
        <v>0</v>
      </c>
      <c r="DO204" s="1">
        <f t="shared" si="368"/>
        <v>0</v>
      </c>
      <c r="DP204" s="1">
        <f t="shared" si="369"/>
        <v>0</v>
      </c>
      <c r="DQ204" s="1">
        <f t="shared" si="370"/>
        <v>0</v>
      </c>
      <c r="DR204" s="1">
        <f t="shared" si="371"/>
        <v>0</v>
      </c>
      <c r="DS204" s="1">
        <f t="shared" si="372"/>
        <v>0</v>
      </c>
    </row>
    <row r="205" spans="1:123" s="1" customFormat="1" ht="65.25" customHeight="1" x14ac:dyDescent="0.2">
      <c r="A205" s="1566" t="s">
        <v>186</v>
      </c>
      <c r="B205" s="202"/>
      <c r="C205" s="111"/>
      <c r="D205" s="1262" t="s">
        <v>379</v>
      </c>
      <c r="E205" s="684"/>
      <c r="F205" s="738" t="s">
        <v>880</v>
      </c>
      <c r="G205" s="685" t="s">
        <v>436</v>
      </c>
      <c r="H205" s="686" t="s">
        <v>502</v>
      </c>
      <c r="I205" s="1284" t="s">
        <v>530</v>
      </c>
      <c r="J205" s="1296">
        <v>1</v>
      </c>
      <c r="K205" s="1296">
        <v>0</v>
      </c>
      <c r="L205" s="686" t="s">
        <v>876</v>
      </c>
      <c r="M205" s="691">
        <v>433.33542</v>
      </c>
      <c r="N205" s="946"/>
      <c r="O205" s="946"/>
      <c r="P205" s="946"/>
      <c r="Q205" s="946"/>
      <c r="R205" s="946"/>
      <c r="S205" s="946"/>
      <c r="T205" s="946"/>
      <c r="U205" s="946"/>
      <c r="V205" s="979"/>
      <c r="W205" s="977"/>
      <c r="X205" s="977"/>
      <c r="Y205" s="977"/>
      <c r="Z205" s="977"/>
      <c r="AA205" s="976"/>
      <c r="AB205" s="1217"/>
      <c r="AC205" s="950"/>
      <c r="AD205" s="1010"/>
      <c r="AE205" s="1208"/>
      <c r="AF205" s="683">
        <f t="shared" si="326"/>
        <v>0</v>
      </c>
      <c r="AG205" s="687" t="str">
        <f t="shared" ref="AG205:AG220" si="373">IF(B205="New","Yes","No")</f>
        <v>No</v>
      </c>
      <c r="AH205" s="699" t="str">
        <f t="shared" si="327"/>
        <v>No</v>
      </c>
      <c r="AI205" s="678" t="str">
        <f t="shared" ref="AI205:AI220" si="374">IF(F205="P24 cat.","Yes","No")</f>
        <v>Yes</v>
      </c>
      <c r="AK205" s="291">
        <f t="shared" si="328"/>
        <v>5</v>
      </c>
      <c r="AL205" s="292">
        <f t="shared" si="329"/>
        <v>0</v>
      </c>
      <c r="AM205" s="36"/>
      <c r="AN205" s="36"/>
      <c r="AO205" s="471">
        <v>11</v>
      </c>
      <c r="AP205" s="445">
        <f t="shared" si="330"/>
        <v>0</v>
      </c>
      <c r="AQ205" s="498"/>
      <c r="AR205" s="215">
        <f t="shared" ref="AR205:AR220" si="375">N205*J205</f>
        <v>0</v>
      </c>
      <c r="AS205" s="215">
        <f t="shared" ref="AS205:AS220" si="376">O205*J205</f>
        <v>0</v>
      </c>
      <c r="AT205" s="215">
        <f t="shared" ref="AT205:AT220" si="377">P205*J205</f>
        <v>0</v>
      </c>
      <c r="AU205" s="215">
        <f t="shared" ref="AU205:AU220" si="378">Q205*J205</f>
        <v>0</v>
      </c>
      <c r="AV205" s="215">
        <f t="shared" ref="AV205:AV220" si="379">R205*J205</f>
        <v>0</v>
      </c>
      <c r="AW205" s="215">
        <f t="shared" ref="AW205:AW220" si="380">S205*J205</f>
        <v>0</v>
      </c>
      <c r="AX205" s="215">
        <f t="shared" si="321"/>
        <v>0</v>
      </c>
      <c r="AY205" s="215">
        <f t="shared" ref="AY205:AY220" si="381">U205*J205</f>
        <v>0</v>
      </c>
      <c r="AZ205" s="215">
        <f t="shared" ref="AZ205:AZ220" si="382">J205*V205</f>
        <v>0</v>
      </c>
      <c r="BA205" s="215">
        <f t="shared" ref="BA205:BA220" si="383">W205*J205</f>
        <v>0</v>
      </c>
      <c r="BB205" s="215">
        <f t="shared" ref="BB205:BB220" si="384">X205*J205</f>
        <v>0</v>
      </c>
      <c r="BC205" s="215">
        <f t="shared" ref="BC205:BC220" si="385">Y205*J205</f>
        <v>0</v>
      </c>
      <c r="BD205" s="215">
        <f t="shared" ref="BD205:BD220" si="386">Z205*J205</f>
        <v>0</v>
      </c>
      <c r="BE205" s="215">
        <f t="shared" ref="BE205:BE220" si="387">AA205*J205</f>
        <v>0</v>
      </c>
      <c r="BF205" s="215">
        <f t="shared" si="322"/>
        <v>0</v>
      </c>
      <c r="BG205" s="215">
        <f t="shared" si="323"/>
        <v>0</v>
      </c>
      <c r="BH205" s="215">
        <f t="shared" si="324"/>
        <v>0</v>
      </c>
      <c r="BI205" s="215">
        <f t="shared" si="325"/>
        <v>0</v>
      </c>
      <c r="BJ205" s="448">
        <v>5</v>
      </c>
      <c r="BK205" s="1224">
        <f t="shared" si="331"/>
        <v>0</v>
      </c>
      <c r="BL205" s="897">
        <v>10</v>
      </c>
      <c r="BM205" s="480">
        <f t="shared" si="332"/>
        <v>0</v>
      </c>
      <c r="BN205" s="897"/>
      <c r="BO205" s="480">
        <f t="shared" si="333"/>
        <v>0</v>
      </c>
      <c r="BP205" s="897"/>
      <c r="BQ205" s="480">
        <f t="shared" si="334"/>
        <v>0</v>
      </c>
      <c r="BR205" s="897"/>
      <c r="BS205" s="480">
        <f t="shared" si="335"/>
        <v>0</v>
      </c>
      <c r="BT205" s="897"/>
      <c r="BU205" s="480">
        <f t="shared" si="336"/>
        <v>0</v>
      </c>
      <c r="BV205" s="908"/>
      <c r="BW205" s="480">
        <f t="shared" si="337"/>
        <v>0</v>
      </c>
      <c r="BX205" s="906"/>
      <c r="BY205" s="480">
        <f t="shared" si="338"/>
        <v>0</v>
      </c>
      <c r="BZ205" s="906"/>
      <c r="CA205" s="480">
        <f t="shared" si="339"/>
        <v>0</v>
      </c>
      <c r="CB205" s="906"/>
      <c r="CC205" s="480">
        <f t="shared" si="340"/>
        <v>0</v>
      </c>
      <c r="CD205" s="906"/>
      <c r="CE205" s="480">
        <f t="shared" si="341"/>
        <v>0</v>
      </c>
      <c r="CF205" s="906"/>
      <c r="CG205" s="480">
        <f t="shared" si="342"/>
        <v>0</v>
      </c>
      <c r="CH205" s="906"/>
      <c r="CI205" s="480">
        <f t="shared" si="343"/>
        <v>0</v>
      </c>
      <c r="CJ205" s="906"/>
      <c r="CK205" s="480">
        <f t="shared" si="344"/>
        <v>0</v>
      </c>
      <c r="CL205" s="906"/>
      <c r="CM205" s="480">
        <f t="shared" si="345"/>
        <v>0</v>
      </c>
      <c r="CN205" s="906"/>
      <c r="CO205" s="480">
        <f t="shared" si="346"/>
        <v>0</v>
      </c>
      <c r="CP205" s="907"/>
      <c r="CQ205" s="480">
        <f t="shared" si="347"/>
        <v>0</v>
      </c>
      <c r="CR205" s="215"/>
      <c r="CS205" s="1">
        <f t="shared" si="348"/>
        <v>0</v>
      </c>
      <c r="CT205" s="1">
        <f t="shared" si="349"/>
        <v>0</v>
      </c>
      <c r="CU205" s="1">
        <f t="shared" si="350"/>
        <v>0</v>
      </c>
      <c r="CV205" s="1">
        <f t="shared" si="351"/>
        <v>0</v>
      </c>
      <c r="CW205" s="673">
        <f t="shared" si="352"/>
        <v>0</v>
      </c>
      <c r="CX205" s="1">
        <f t="shared" si="353"/>
        <v>0</v>
      </c>
      <c r="CY205" s="1">
        <f t="shared" si="354"/>
        <v>0</v>
      </c>
      <c r="CZ205" s="1">
        <f t="shared" si="355"/>
        <v>0</v>
      </c>
      <c r="DB205" s="1">
        <f t="shared" si="356"/>
        <v>0</v>
      </c>
      <c r="DC205" s="1">
        <f t="shared" si="357"/>
        <v>0</v>
      </c>
      <c r="DE205" s="1">
        <f t="shared" si="358"/>
        <v>0</v>
      </c>
      <c r="DF205" s="1">
        <f t="shared" si="359"/>
        <v>0</v>
      </c>
      <c r="DG205" s="1">
        <f t="shared" si="360"/>
        <v>0</v>
      </c>
      <c r="DH205" s="1">
        <f t="shared" si="361"/>
        <v>0</v>
      </c>
      <c r="DI205" s="1">
        <f t="shared" si="362"/>
        <v>0</v>
      </c>
      <c r="DJ205" s="1">
        <f t="shared" si="363"/>
        <v>0</v>
      </c>
      <c r="DK205" s="1">
        <f t="shared" si="364"/>
        <v>0</v>
      </c>
      <c r="DL205" s="1">
        <f t="shared" si="365"/>
        <v>0</v>
      </c>
      <c r="DM205" s="1">
        <f t="shared" si="366"/>
        <v>0</v>
      </c>
      <c r="DN205" s="1">
        <f t="shared" si="367"/>
        <v>0</v>
      </c>
      <c r="DO205" s="1">
        <f t="shared" si="368"/>
        <v>0</v>
      </c>
      <c r="DP205" s="1">
        <f t="shared" si="369"/>
        <v>0</v>
      </c>
      <c r="DQ205" s="1">
        <f t="shared" si="370"/>
        <v>0</v>
      </c>
      <c r="DR205" s="1">
        <f t="shared" si="371"/>
        <v>0</v>
      </c>
      <c r="DS205" s="1">
        <f t="shared" si="372"/>
        <v>0</v>
      </c>
    </row>
    <row r="206" spans="1:123" s="1" customFormat="1" ht="65.25" customHeight="1" x14ac:dyDescent="0.2">
      <c r="A206" s="1567"/>
      <c r="B206" s="199"/>
      <c r="C206" s="36"/>
      <c r="D206" s="1260" t="s">
        <v>431</v>
      </c>
      <c r="E206" s="679" t="s">
        <v>71</v>
      </c>
      <c r="F206" s="736" t="s">
        <v>880</v>
      </c>
      <c r="G206" s="680" t="s">
        <v>436</v>
      </c>
      <c r="H206" s="681" t="s">
        <v>502</v>
      </c>
      <c r="I206" s="1281" t="s">
        <v>530</v>
      </c>
      <c r="J206" s="1292">
        <v>1</v>
      </c>
      <c r="K206" s="1292">
        <v>0</v>
      </c>
      <c r="L206" s="681" t="s">
        <v>876</v>
      </c>
      <c r="M206" s="692">
        <v>504.41160000000008</v>
      </c>
      <c r="N206" s="946"/>
      <c r="O206" s="946"/>
      <c r="P206" s="946"/>
      <c r="Q206" s="946"/>
      <c r="R206" s="946"/>
      <c r="S206" s="946"/>
      <c r="T206" s="946"/>
      <c r="U206" s="946"/>
      <c r="V206" s="979"/>
      <c r="W206" s="977"/>
      <c r="X206" s="977"/>
      <c r="Y206" s="977"/>
      <c r="Z206" s="977"/>
      <c r="AA206" s="976"/>
      <c r="AB206" s="1217"/>
      <c r="AC206" s="950"/>
      <c r="AD206" s="1201"/>
      <c r="AE206" s="1211"/>
      <c r="AF206" s="683">
        <f t="shared" si="326"/>
        <v>0</v>
      </c>
      <c r="AG206" s="683" t="str">
        <f t="shared" si="373"/>
        <v>No</v>
      </c>
      <c r="AH206" s="696" t="str">
        <f t="shared" si="327"/>
        <v>No</v>
      </c>
      <c r="AI206" s="678" t="str">
        <f t="shared" si="374"/>
        <v>Yes</v>
      </c>
      <c r="AK206" s="291">
        <f t="shared" si="328"/>
        <v>5</v>
      </c>
      <c r="AL206" s="292">
        <f t="shared" si="329"/>
        <v>0</v>
      </c>
      <c r="AM206" s="36"/>
      <c r="AN206" s="36"/>
      <c r="AO206" s="471">
        <v>11</v>
      </c>
      <c r="AP206" s="445">
        <f t="shared" si="330"/>
        <v>0</v>
      </c>
      <c r="AQ206" s="498"/>
      <c r="AR206" s="215">
        <f t="shared" si="375"/>
        <v>0</v>
      </c>
      <c r="AS206" s="215">
        <f t="shared" si="376"/>
        <v>0</v>
      </c>
      <c r="AT206" s="215">
        <f t="shared" si="377"/>
        <v>0</v>
      </c>
      <c r="AU206" s="215">
        <f t="shared" si="378"/>
        <v>0</v>
      </c>
      <c r="AV206" s="215">
        <f t="shared" si="379"/>
        <v>0</v>
      </c>
      <c r="AW206" s="215">
        <f t="shared" si="380"/>
        <v>0</v>
      </c>
      <c r="AX206" s="215">
        <f t="shared" si="321"/>
        <v>0</v>
      </c>
      <c r="AY206" s="215">
        <f t="shared" si="381"/>
        <v>0</v>
      </c>
      <c r="AZ206" s="215">
        <f t="shared" si="382"/>
        <v>0</v>
      </c>
      <c r="BA206" s="215">
        <f t="shared" si="383"/>
        <v>0</v>
      </c>
      <c r="BB206" s="215">
        <f t="shared" si="384"/>
        <v>0</v>
      </c>
      <c r="BC206" s="215">
        <f t="shared" si="385"/>
        <v>0</v>
      </c>
      <c r="BD206" s="215">
        <f t="shared" si="386"/>
        <v>0</v>
      </c>
      <c r="BE206" s="215">
        <f t="shared" si="387"/>
        <v>0</v>
      </c>
      <c r="BF206" s="215">
        <f t="shared" si="322"/>
        <v>0</v>
      </c>
      <c r="BG206" s="215">
        <f t="shared" si="323"/>
        <v>0</v>
      </c>
      <c r="BH206" s="215">
        <f t="shared" si="324"/>
        <v>0</v>
      </c>
      <c r="BI206" s="215">
        <f t="shared" si="325"/>
        <v>0</v>
      </c>
      <c r="BJ206" s="448">
        <v>5</v>
      </c>
      <c r="BK206" s="1224">
        <f t="shared" si="331"/>
        <v>0</v>
      </c>
      <c r="BL206" s="897">
        <v>10</v>
      </c>
      <c r="BM206" s="480">
        <f t="shared" si="332"/>
        <v>0</v>
      </c>
      <c r="BN206" s="897"/>
      <c r="BO206" s="480">
        <f t="shared" si="333"/>
        <v>0</v>
      </c>
      <c r="BP206" s="897"/>
      <c r="BQ206" s="480">
        <f t="shared" si="334"/>
        <v>0</v>
      </c>
      <c r="BR206" s="897"/>
      <c r="BS206" s="480">
        <f t="shared" si="335"/>
        <v>0</v>
      </c>
      <c r="BT206" s="897"/>
      <c r="BU206" s="480">
        <f t="shared" si="336"/>
        <v>0</v>
      </c>
      <c r="BV206" s="908"/>
      <c r="BW206" s="480">
        <f t="shared" si="337"/>
        <v>0</v>
      </c>
      <c r="BX206" s="906"/>
      <c r="BY206" s="480">
        <f t="shared" si="338"/>
        <v>0</v>
      </c>
      <c r="BZ206" s="906"/>
      <c r="CA206" s="480">
        <f t="shared" si="339"/>
        <v>0</v>
      </c>
      <c r="CB206" s="906"/>
      <c r="CC206" s="480">
        <f t="shared" si="340"/>
        <v>0</v>
      </c>
      <c r="CD206" s="906"/>
      <c r="CE206" s="480">
        <f t="shared" si="341"/>
        <v>0</v>
      </c>
      <c r="CF206" s="906"/>
      <c r="CG206" s="480">
        <f t="shared" si="342"/>
        <v>0</v>
      </c>
      <c r="CH206" s="906"/>
      <c r="CI206" s="480">
        <f t="shared" si="343"/>
        <v>0</v>
      </c>
      <c r="CJ206" s="906"/>
      <c r="CK206" s="480">
        <f t="shared" si="344"/>
        <v>0</v>
      </c>
      <c r="CL206" s="906"/>
      <c r="CM206" s="480">
        <f t="shared" si="345"/>
        <v>0</v>
      </c>
      <c r="CN206" s="906"/>
      <c r="CO206" s="480">
        <f t="shared" si="346"/>
        <v>0</v>
      </c>
      <c r="CP206" s="907"/>
      <c r="CQ206" s="480">
        <f t="shared" si="347"/>
        <v>0</v>
      </c>
      <c r="CR206" s="215"/>
      <c r="CS206" s="1">
        <f t="shared" si="348"/>
        <v>0</v>
      </c>
      <c r="CT206" s="1">
        <f t="shared" si="349"/>
        <v>0</v>
      </c>
      <c r="CU206" s="1">
        <f t="shared" si="350"/>
        <v>0</v>
      </c>
      <c r="CV206" s="1">
        <f t="shared" si="351"/>
        <v>0</v>
      </c>
      <c r="CW206" s="673">
        <f t="shared" si="352"/>
        <v>0</v>
      </c>
      <c r="CX206" s="1">
        <f t="shared" si="353"/>
        <v>0</v>
      </c>
      <c r="CY206" s="1">
        <f t="shared" si="354"/>
        <v>0</v>
      </c>
      <c r="CZ206" s="1">
        <f t="shared" si="355"/>
        <v>0</v>
      </c>
      <c r="DB206" s="1">
        <f t="shared" si="356"/>
        <v>0</v>
      </c>
      <c r="DC206" s="1">
        <f t="shared" si="357"/>
        <v>0</v>
      </c>
      <c r="DE206" s="1">
        <f t="shared" si="358"/>
        <v>0</v>
      </c>
      <c r="DF206" s="1">
        <f t="shared" si="359"/>
        <v>0</v>
      </c>
      <c r="DG206" s="1">
        <f t="shared" si="360"/>
        <v>0</v>
      </c>
      <c r="DH206" s="1">
        <f t="shared" si="361"/>
        <v>0</v>
      </c>
      <c r="DI206" s="1">
        <f t="shared" si="362"/>
        <v>0</v>
      </c>
      <c r="DJ206" s="1">
        <f t="shared" si="363"/>
        <v>0</v>
      </c>
      <c r="DK206" s="1">
        <f t="shared" si="364"/>
        <v>0</v>
      </c>
      <c r="DL206" s="1">
        <f t="shared" si="365"/>
        <v>0</v>
      </c>
      <c r="DM206" s="1">
        <f t="shared" si="366"/>
        <v>0</v>
      </c>
      <c r="DN206" s="1">
        <f t="shared" si="367"/>
        <v>0</v>
      </c>
      <c r="DO206" s="1">
        <f t="shared" si="368"/>
        <v>0</v>
      </c>
      <c r="DP206" s="1">
        <f t="shared" si="369"/>
        <v>0</v>
      </c>
      <c r="DQ206" s="1">
        <f t="shared" si="370"/>
        <v>0</v>
      </c>
      <c r="DR206" s="1">
        <f t="shared" si="371"/>
        <v>0</v>
      </c>
      <c r="DS206" s="1">
        <f t="shared" si="372"/>
        <v>0</v>
      </c>
    </row>
    <row r="207" spans="1:123" s="1" customFormat="1" ht="65.25" customHeight="1" x14ac:dyDescent="0.2">
      <c r="A207" s="1567"/>
      <c r="B207" s="199"/>
      <c r="C207" s="36"/>
      <c r="D207" s="1164" t="s">
        <v>404</v>
      </c>
      <c r="E207" s="514"/>
      <c r="F207" s="739" t="s">
        <v>880</v>
      </c>
      <c r="G207" s="123" t="s">
        <v>36</v>
      </c>
      <c r="H207" s="36" t="s">
        <v>184</v>
      </c>
      <c r="I207" s="871" t="s">
        <v>531</v>
      </c>
      <c r="J207" s="1293">
        <v>1</v>
      </c>
      <c r="K207" s="1293">
        <v>0</v>
      </c>
      <c r="L207" s="36" t="s">
        <v>876</v>
      </c>
      <c r="M207" s="640">
        <v>275.1336</v>
      </c>
      <c r="N207" s="947"/>
      <c r="O207" s="947"/>
      <c r="P207" s="947"/>
      <c r="Q207" s="947"/>
      <c r="R207" s="947"/>
      <c r="S207" s="947"/>
      <c r="T207" s="947"/>
      <c r="U207" s="947"/>
      <c r="V207" s="974"/>
      <c r="W207" s="948"/>
      <c r="X207" s="948"/>
      <c r="Y207" s="948"/>
      <c r="Z207" s="948"/>
      <c r="AA207" s="973"/>
      <c r="AB207" s="1216"/>
      <c r="AC207" s="951"/>
      <c r="AD207" s="1011"/>
      <c r="AE207" s="1209"/>
      <c r="AF207" s="125">
        <f t="shared" si="326"/>
        <v>0</v>
      </c>
      <c r="AG207" s="125" t="str">
        <f t="shared" si="373"/>
        <v>No</v>
      </c>
      <c r="AH207" s="191" t="str">
        <f t="shared" si="327"/>
        <v>No</v>
      </c>
      <c r="AI207" s="126" t="str">
        <f t="shared" si="374"/>
        <v>Yes</v>
      </c>
      <c r="AK207" s="291">
        <f t="shared" si="328"/>
        <v>2</v>
      </c>
      <c r="AL207" s="292">
        <f t="shared" si="329"/>
        <v>0</v>
      </c>
      <c r="AM207" s="36"/>
      <c r="AN207" s="36"/>
      <c r="AO207" s="471">
        <v>8.5</v>
      </c>
      <c r="AP207" s="445">
        <f t="shared" si="330"/>
        <v>0</v>
      </c>
      <c r="AQ207" s="498"/>
      <c r="AR207" s="215">
        <f t="shared" si="375"/>
        <v>0</v>
      </c>
      <c r="AS207" s="215">
        <f t="shared" si="376"/>
        <v>0</v>
      </c>
      <c r="AT207" s="215">
        <f t="shared" si="377"/>
        <v>0</v>
      </c>
      <c r="AU207" s="215">
        <f t="shared" si="378"/>
        <v>0</v>
      </c>
      <c r="AV207" s="215">
        <f t="shared" si="379"/>
        <v>0</v>
      </c>
      <c r="AW207" s="215">
        <f t="shared" si="380"/>
        <v>0</v>
      </c>
      <c r="AX207" s="215">
        <f t="shared" si="321"/>
        <v>0</v>
      </c>
      <c r="AY207" s="215">
        <f t="shared" si="381"/>
        <v>0</v>
      </c>
      <c r="AZ207" s="215">
        <f t="shared" si="382"/>
        <v>0</v>
      </c>
      <c r="BA207" s="215">
        <f t="shared" si="383"/>
        <v>0</v>
      </c>
      <c r="BB207" s="215">
        <f t="shared" si="384"/>
        <v>0</v>
      </c>
      <c r="BC207" s="215">
        <f t="shared" si="385"/>
        <v>0</v>
      </c>
      <c r="BD207" s="215">
        <f t="shared" si="386"/>
        <v>0</v>
      </c>
      <c r="BE207" s="215">
        <f t="shared" si="387"/>
        <v>0</v>
      </c>
      <c r="BF207" s="215">
        <f t="shared" si="322"/>
        <v>0</v>
      </c>
      <c r="BG207" s="215">
        <f t="shared" si="323"/>
        <v>0</v>
      </c>
      <c r="BH207" s="215">
        <f t="shared" si="324"/>
        <v>0</v>
      </c>
      <c r="BI207" s="215">
        <f t="shared" si="325"/>
        <v>0</v>
      </c>
      <c r="BJ207" s="448">
        <v>2</v>
      </c>
      <c r="BK207" s="1224">
        <f t="shared" si="331"/>
        <v>0</v>
      </c>
      <c r="BL207" s="897">
        <v>6</v>
      </c>
      <c r="BM207" s="480">
        <f t="shared" si="332"/>
        <v>0</v>
      </c>
      <c r="BN207" s="897"/>
      <c r="BO207" s="480">
        <f t="shared" si="333"/>
        <v>0</v>
      </c>
      <c r="BP207" s="897"/>
      <c r="BQ207" s="480">
        <f t="shared" si="334"/>
        <v>0</v>
      </c>
      <c r="BR207" s="897"/>
      <c r="BS207" s="480">
        <f t="shared" si="335"/>
        <v>0</v>
      </c>
      <c r="BT207" s="897"/>
      <c r="BU207" s="480">
        <f t="shared" si="336"/>
        <v>0</v>
      </c>
      <c r="BV207" s="908"/>
      <c r="BW207" s="480">
        <f t="shared" si="337"/>
        <v>0</v>
      </c>
      <c r="BX207" s="906"/>
      <c r="BY207" s="480">
        <f t="shared" si="338"/>
        <v>0</v>
      </c>
      <c r="BZ207" s="906"/>
      <c r="CA207" s="480">
        <f t="shared" si="339"/>
        <v>0</v>
      </c>
      <c r="CB207" s="906"/>
      <c r="CC207" s="480">
        <f t="shared" si="340"/>
        <v>0</v>
      </c>
      <c r="CD207" s="906"/>
      <c r="CE207" s="480">
        <f t="shared" si="341"/>
        <v>0</v>
      </c>
      <c r="CF207" s="906"/>
      <c r="CG207" s="480">
        <f t="shared" si="342"/>
        <v>0</v>
      </c>
      <c r="CH207" s="906"/>
      <c r="CI207" s="480">
        <f t="shared" si="343"/>
        <v>0</v>
      </c>
      <c r="CJ207" s="906"/>
      <c r="CK207" s="480">
        <f t="shared" si="344"/>
        <v>0</v>
      </c>
      <c r="CL207" s="906"/>
      <c r="CM207" s="480">
        <f t="shared" si="345"/>
        <v>0</v>
      </c>
      <c r="CN207" s="906"/>
      <c r="CO207" s="480">
        <f t="shared" si="346"/>
        <v>0</v>
      </c>
      <c r="CP207" s="907"/>
      <c r="CQ207" s="480">
        <f t="shared" si="347"/>
        <v>0</v>
      </c>
      <c r="CR207" s="215"/>
      <c r="CS207" s="1">
        <f t="shared" si="348"/>
        <v>0</v>
      </c>
      <c r="CT207" s="1">
        <f t="shared" si="349"/>
        <v>0</v>
      </c>
      <c r="CU207" s="1">
        <f t="shared" si="350"/>
        <v>0</v>
      </c>
      <c r="CV207" s="1">
        <f t="shared" si="351"/>
        <v>0</v>
      </c>
      <c r="CW207" s="673">
        <f t="shared" si="352"/>
        <v>0</v>
      </c>
      <c r="CX207" s="1">
        <f t="shared" si="353"/>
        <v>0</v>
      </c>
      <c r="CY207" s="1">
        <f t="shared" si="354"/>
        <v>0</v>
      </c>
      <c r="CZ207" s="1">
        <f t="shared" si="355"/>
        <v>0</v>
      </c>
      <c r="DB207" s="1">
        <f t="shared" si="356"/>
        <v>0</v>
      </c>
      <c r="DC207" s="1">
        <f t="shared" si="357"/>
        <v>0</v>
      </c>
      <c r="DE207" s="1">
        <f t="shared" si="358"/>
        <v>0</v>
      </c>
      <c r="DF207" s="1">
        <f t="shared" si="359"/>
        <v>0</v>
      </c>
      <c r="DG207" s="1">
        <f t="shared" si="360"/>
        <v>0</v>
      </c>
      <c r="DH207" s="1">
        <f t="shared" si="361"/>
        <v>0</v>
      </c>
      <c r="DI207" s="1">
        <f t="shared" si="362"/>
        <v>0</v>
      </c>
      <c r="DJ207" s="1">
        <f t="shared" si="363"/>
        <v>0</v>
      </c>
      <c r="DK207" s="1">
        <f t="shared" si="364"/>
        <v>0</v>
      </c>
      <c r="DL207" s="1">
        <f t="shared" si="365"/>
        <v>0</v>
      </c>
      <c r="DM207" s="1">
        <f t="shared" si="366"/>
        <v>0</v>
      </c>
      <c r="DN207" s="1">
        <f t="shared" si="367"/>
        <v>0</v>
      </c>
      <c r="DO207" s="1">
        <f t="shared" si="368"/>
        <v>0</v>
      </c>
      <c r="DP207" s="1">
        <f t="shared" si="369"/>
        <v>0</v>
      </c>
      <c r="DQ207" s="1">
        <f t="shared" si="370"/>
        <v>0</v>
      </c>
      <c r="DR207" s="1">
        <f t="shared" si="371"/>
        <v>0</v>
      </c>
      <c r="DS207" s="1">
        <f t="shared" si="372"/>
        <v>0</v>
      </c>
    </row>
    <row r="208" spans="1:123" s="1" customFormat="1" ht="65.25" customHeight="1" x14ac:dyDescent="0.2">
      <c r="A208" s="1567"/>
      <c r="B208" s="199"/>
      <c r="C208" s="36"/>
      <c r="D208" s="1164" t="s">
        <v>405</v>
      </c>
      <c r="E208" s="514" t="s">
        <v>71</v>
      </c>
      <c r="F208" s="739" t="s">
        <v>880</v>
      </c>
      <c r="G208" s="123" t="s">
        <v>36</v>
      </c>
      <c r="H208" s="36" t="s">
        <v>184</v>
      </c>
      <c r="I208" s="871" t="s">
        <v>531</v>
      </c>
      <c r="J208" s="1293">
        <v>1</v>
      </c>
      <c r="K208" s="1293">
        <v>0</v>
      </c>
      <c r="L208" s="36" t="s">
        <v>876</v>
      </c>
      <c r="M208" s="640">
        <v>332.45310000000006</v>
      </c>
      <c r="N208" s="947"/>
      <c r="O208" s="947"/>
      <c r="P208" s="947"/>
      <c r="Q208" s="947"/>
      <c r="R208" s="947"/>
      <c r="S208" s="947"/>
      <c r="T208" s="947"/>
      <c r="U208" s="947"/>
      <c r="V208" s="974"/>
      <c r="W208" s="948"/>
      <c r="X208" s="948"/>
      <c r="Y208" s="948"/>
      <c r="Z208" s="948"/>
      <c r="AA208" s="973"/>
      <c r="AB208" s="1216"/>
      <c r="AC208" s="951"/>
      <c r="AD208" s="165"/>
      <c r="AE208" s="992"/>
      <c r="AF208" s="125">
        <f t="shared" si="326"/>
        <v>0</v>
      </c>
      <c r="AG208" s="125" t="str">
        <f t="shared" si="373"/>
        <v>No</v>
      </c>
      <c r="AH208" s="191" t="str">
        <f t="shared" si="327"/>
        <v>No</v>
      </c>
      <c r="AI208" s="126" t="str">
        <f t="shared" si="374"/>
        <v>Yes</v>
      </c>
      <c r="AK208" s="291">
        <f t="shared" si="328"/>
        <v>2</v>
      </c>
      <c r="AL208" s="292">
        <f t="shared" si="329"/>
        <v>0</v>
      </c>
      <c r="AM208" s="36"/>
      <c r="AN208" s="36"/>
      <c r="AO208" s="471">
        <v>8.5</v>
      </c>
      <c r="AP208" s="445">
        <f t="shared" si="330"/>
        <v>0</v>
      </c>
      <c r="AQ208" s="498"/>
      <c r="AR208" s="215">
        <f t="shared" si="375"/>
        <v>0</v>
      </c>
      <c r="AS208" s="215">
        <f t="shared" si="376"/>
        <v>0</v>
      </c>
      <c r="AT208" s="215">
        <f t="shared" si="377"/>
        <v>0</v>
      </c>
      <c r="AU208" s="215">
        <f t="shared" si="378"/>
        <v>0</v>
      </c>
      <c r="AV208" s="215">
        <f t="shared" si="379"/>
        <v>0</v>
      </c>
      <c r="AW208" s="215">
        <f t="shared" si="380"/>
        <v>0</v>
      </c>
      <c r="AX208" s="215">
        <f t="shared" si="321"/>
        <v>0</v>
      </c>
      <c r="AY208" s="215">
        <f t="shared" si="381"/>
        <v>0</v>
      </c>
      <c r="AZ208" s="215">
        <f t="shared" si="382"/>
        <v>0</v>
      </c>
      <c r="BA208" s="215">
        <f t="shared" si="383"/>
        <v>0</v>
      </c>
      <c r="BB208" s="215">
        <f t="shared" si="384"/>
        <v>0</v>
      </c>
      <c r="BC208" s="215">
        <f t="shared" si="385"/>
        <v>0</v>
      </c>
      <c r="BD208" s="215">
        <f t="shared" si="386"/>
        <v>0</v>
      </c>
      <c r="BE208" s="215">
        <f t="shared" si="387"/>
        <v>0</v>
      </c>
      <c r="BF208" s="215">
        <f t="shared" si="322"/>
        <v>0</v>
      </c>
      <c r="BG208" s="215">
        <f t="shared" si="323"/>
        <v>0</v>
      </c>
      <c r="BH208" s="215">
        <f t="shared" si="324"/>
        <v>0</v>
      </c>
      <c r="BI208" s="215">
        <f t="shared" si="325"/>
        <v>0</v>
      </c>
      <c r="BJ208" s="448">
        <v>2</v>
      </c>
      <c r="BK208" s="1224">
        <f t="shared" si="331"/>
        <v>0</v>
      </c>
      <c r="BL208" s="897">
        <v>6</v>
      </c>
      <c r="BM208" s="480">
        <f t="shared" si="332"/>
        <v>0</v>
      </c>
      <c r="BN208" s="897"/>
      <c r="BO208" s="480">
        <f t="shared" si="333"/>
        <v>0</v>
      </c>
      <c r="BP208" s="897"/>
      <c r="BQ208" s="480">
        <f t="shared" si="334"/>
        <v>0</v>
      </c>
      <c r="BR208" s="897"/>
      <c r="BS208" s="480">
        <f t="shared" si="335"/>
        <v>0</v>
      </c>
      <c r="BT208" s="897"/>
      <c r="BU208" s="480">
        <f t="shared" si="336"/>
        <v>0</v>
      </c>
      <c r="BV208" s="908"/>
      <c r="BW208" s="480">
        <f t="shared" si="337"/>
        <v>0</v>
      </c>
      <c r="BX208" s="906"/>
      <c r="BY208" s="480">
        <f t="shared" si="338"/>
        <v>0</v>
      </c>
      <c r="BZ208" s="906"/>
      <c r="CA208" s="480">
        <f t="shared" si="339"/>
        <v>0</v>
      </c>
      <c r="CB208" s="906"/>
      <c r="CC208" s="480">
        <f t="shared" si="340"/>
        <v>0</v>
      </c>
      <c r="CD208" s="906"/>
      <c r="CE208" s="480">
        <f t="shared" si="341"/>
        <v>0</v>
      </c>
      <c r="CF208" s="906"/>
      <c r="CG208" s="480">
        <f t="shared" si="342"/>
        <v>0</v>
      </c>
      <c r="CH208" s="906"/>
      <c r="CI208" s="480">
        <f t="shared" si="343"/>
        <v>0</v>
      </c>
      <c r="CJ208" s="906"/>
      <c r="CK208" s="480">
        <f t="shared" si="344"/>
        <v>0</v>
      </c>
      <c r="CL208" s="906"/>
      <c r="CM208" s="480">
        <f t="shared" si="345"/>
        <v>0</v>
      </c>
      <c r="CN208" s="906"/>
      <c r="CO208" s="480">
        <f t="shared" si="346"/>
        <v>0</v>
      </c>
      <c r="CP208" s="907"/>
      <c r="CQ208" s="480">
        <f t="shared" si="347"/>
        <v>0</v>
      </c>
      <c r="CR208" s="215"/>
      <c r="CS208" s="1">
        <f t="shared" si="348"/>
        <v>0</v>
      </c>
      <c r="CT208" s="1">
        <f t="shared" si="349"/>
        <v>0</v>
      </c>
      <c r="CU208" s="1">
        <f t="shared" si="350"/>
        <v>0</v>
      </c>
      <c r="CV208" s="1">
        <f t="shared" si="351"/>
        <v>0</v>
      </c>
      <c r="CW208" s="673">
        <f t="shared" si="352"/>
        <v>0</v>
      </c>
      <c r="CX208" s="1">
        <f t="shared" si="353"/>
        <v>0</v>
      </c>
      <c r="CY208" s="1">
        <f t="shared" si="354"/>
        <v>0</v>
      </c>
      <c r="CZ208" s="1">
        <f t="shared" si="355"/>
        <v>0</v>
      </c>
      <c r="DB208" s="1">
        <f t="shared" si="356"/>
        <v>0</v>
      </c>
      <c r="DC208" s="1">
        <f t="shared" si="357"/>
        <v>0</v>
      </c>
      <c r="DE208" s="1">
        <f t="shared" si="358"/>
        <v>0</v>
      </c>
      <c r="DF208" s="1">
        <f t="shared" si="359"/>
        <v>0</v>
      </c>
      <c r="DG208" s="1">
        <f t="shared" si="360"/>
        <v>0</v>
      </c>
      <c r="DH208" s="1">
        <f t="shared" si="361"/>
        <v>0</v>
      </c>
      <c r="DI208" s="1">
        <f t="shared" si="362"/>
        <v>0</v>
      </c>
      <c r="DJ208" s="1">
        <f t="shared" si="363"/>
        <v>0</v>
      </c>
      <c r="DK208" s="1">
        <f t="shared" si="364"/>
        <v>0</v>
      </c>
      <c r="DL208" s="1">
        <f t="shared" si="365"/>
        <v>0</v>
      </c>
      <c r="DM208" s="1">
        <f t="shared" si="366"/>
        <v>0</v>
      </c>
      <c r="DN208" s="1">
        <f t="shared" si="367"/>
        <v>0</v>
      </c>
      <c r="DO208" s="1">
        <f t="shared" si="368"/>
        <v>0</v>
      </c>
      <c r="DP208" s="1">
        <f t="shared" si="369"/>
        <v>0</v>
      </c>
      <c r="DQ208" s="1">
        <f t="shared" si="370"/>
        <v>0</v>
      </c>
      <c r="DR208" s="1">
        <f t="shared" si="371"/>
        <v>0</v>
      </c>
      <c r="DS208" s="1">
        <f t="shared" si="372"/>
        <v>0</v>
      </c>
    </row>
    <row r="209" spans="1:123" s="1" customFormat="1" ht="65.25" customHeight="1" x14ac:dyDescent="0.2">
      <c r="A209" s="1567"/>
      <c r="B209" s="199"/>
      <c r="C209" s="36"/>
      <c r="D209" s="1260" t="s">
        <v>406</v>
      </c>
      <c r="E209" s="679"/>
      <c r="F209" s="736"/>
      <c r="G209" s="680" t="s">
        <v>436</v>
      </c>
      <c r="H209" s="681" t="s">
        <v>184</v>
      </c>
      <c r="I209" s="1281" t="s">
        <v>531</v>
      </c>
      <c r="J209" s="1292">
        <v>1</v>
      </c>
      <c r="K209" s="1292">
        <v>0</v>
      </c>
      <c r="L209" s="681" t="s">
        <v>876</v>
      </c>
      <c r="M209" s="682">
        <v>263.66970000000003</v>
      </c>
      <c r="N209" s="946"/>
      <c r="O209" s="946"/>
      <c r="P209" s="946"/>
      <c r="Q209" s="946"/>
      <c r="R209" s="946"/>
      <c r="S209" s="946"/>
      <c r="T209" s="946"/>
      <c r="U209" s="946"/>
      <c r="V209" s="979"/>
      <c r="W209" s="977"/>
      <c r="X209" s="977"/>
      <c r="Y209" s="977"/>
      <c r="Z209" s="977"/>
      <c r="AA209" s="976"/>
      <c r="AB209" s="1217"/>
      <c r="AC209" s="950"/>
      <c r="AD209" s="1010"/>
      <c r="AE209" s="1208"/>
      <c r="AF209" s="683">
        <f t="shared" si="326"/>
        <v>0</v>
      </c>
      <c r="AG209" s="683" t="str">
        <f t="shared" si="373"/>
        <v>No</v>
      </c>
      <c r="AH209" s="696" t="str">
        <f t="shared" si="327"/>
        <v>No</v>
      </c>
      <c r="AI209" s="678" t="str">
        <f t="shared" si="374"/>
        <v>No</v>
      </c>
      <c r="AK209" s="291">
        <f t="shared" si="328"/>
        <v>1</v>
      </c>
      <c r="AL209" s="292">
        <f t="shared" si="329"/>
        <v>0</v>
      </c>
      <c r="AM209" s="36"/>
      <c r="AN209" s="36"/>
      <c r="AO209" s="471">
        <v>8</v>
      </c>
      <c r="AP209" s="445">
        <f t="shared" si="330"/>
        <v>0</v>
      </c>
      <c r="AQ209" s="498"/>
      <c r="AR209" s="215">
        <f t="shared" si="375"/>
        <v>0</v>
      </c>
      <c r="AS209" s="215">
        <f t="shared" si="376"/>
        <v>0</v>
      </c>
      <c r="AT209" s="215">
        <f t="shared" si="377"/>
        <v>0</v>
      </c>
      <c r="AU209" s="215">
        <f t="shared" si="378"/>
        <v>0</v>
      </c>
      <c r="AV209" s="215">
        <f t="shared" si="379"/>
        <v>0</v>
      </c>
      <c r="AW209" s="215">
        <f t="shared" si="380"/>
        <v>0</v>
      </c>
      <c r="AX209" s="215">
        <f t="shared" si="321"/>
        <v>0</v>
      </c>
      <c r="AY209" s="215">
        <f t="shared" si="381"/>
        <v>0</v>
      </c>
      <c r="AZ209" s="215">
        <f t="shared" si="382"/>
        <v>0</v>
      </c>
      <c r="BA209" s="215">
        <f t="shared" si="383"/>
        <v>0</v>
      </c>
      <c r="BB209" s="215">
        <f t="shared" si="384"/>
        <v>0</v>
      </c>
      <c r="BC209" s="215">
        <f t="shared" si="385"/>
        <v>0</v>
      </c>
      <c r="BD209" s="215">
        <f t="shared" si="386"/>
        <v>0</v>
      </c>
      <c r="BE209" s="215">
        <f t="shared" si="387"/>
        <v>0</v>
      </c>
      <c r="BF209" s="215">
        <f t="shared" si="322"/>
        <v>0</v>
      </c>
      <c r="BG209" s="215">
        <f t="shared" si="323"/>
        <v>0</v>
      </c>
      <c r="BH209" s="215">
        <f t="shared" si="324"/>
        <v>0</v>
      </c>
      <c r="BI209" s="215">
        <f t="shared" si="325"/>
        <v>0</v>
      </c>
      <c r="BJ209" s="448">
        <v>1</v>
      </c>
      <c r="BK209" s="1224">
        <f t="shared" si="331"/>
        <v>0</v>
      </c>
      <c r="BL209" s="897">
        <v>6</v>
      </c>
      <c r="BM209" s="480">
        <f t="shared" si="332"/>
        <v>0</v>
      </c>
      <c r="BN209" s="897"/>
      <c r="BO209" s="480">
        <f t="shared" si="333"/>
        <v>0</v>
      </c>
      <c r="BP209" s="897"/>
      <c r="BQ209" s="480">
        <f t="shared" si="334"/>
        <v>0</v>
      </c>
      <c r="BR209" s="897"/>
      <c r="BS209" s="480">
        <f t="shared" si="335"/>
        <v>0</v>
      </c>
      <c r="BT209" s="897"/>
      <c r="BU209" s="480">
        <f t="shared" si="336"/>
        <v>0</v>
      </c>
      <c r="BV209" s="908"/>
      <c r="BW209" s="480">
        <f t="shared" si="337"/>
        <v>0</v>
      </c>
      <c r="BX209" s="906"/>
      <c r="BY209" s="480">
        <f t="shared" si="338"/>
        <v>0</v>
      </c>
      <c r="BZ209" s="906"/>
      <c r="CA209" s="480">
        <f t="shared" si="339"/>
        <v>0</v>
      </c>
      <c r="CB209" s="906"/>
      <c r="CC209" s="480">
        <f t="shared" si="340"/>
        <v>0</v>
      </c>
      <c r="CD209" s="906"/>
      <c r="CE209" s="480">
        <f t="shared" si="341"/>
        <v>0</v>
      </c>
      <c r="CF209" s="906"/>
      <c r="CG209" s="480">
        <f t="shared" si="342"/>
        <v>0</v>
      </c>
      <c r="CH209" s="906"/>
      <c r="CI209" s="480">
        <f t="shared" si="343"/>
        <v>0</v>
      </c>
      <c r="CJ209" s="906"/>
      <c r="CK209" s="480">
        <f t="shared" si="344"/>
        <v>0</v>
      </c>
      <c r="CL209" s="906"/>
      <c r="CM209" s="480">
        <f t="shared" si="345"/>
        <v>0</v>
      </c>
      <c r="CN209" s="906"/>
      <c r="CO209" s="480">
        <f t="shared" si="346"/>
        <v>0</v>
      </c>
      <c r="CP209" s="907"/>
      <c r="CQ209" s="480">
        <f t="shared" si="347"/>
        <v>0</v>
      </c>
      <c r="CR209" s="215"/>
      <c r="CS209" s="1">
        <f t="shared" si="348"/>
        <v>0</v>
      </c>
      <c r="CT209" s="1">
        <f t="shared" si="349"/>
        <v>0</v>
      </c>
      <c r="CU209" s="1">
        <f t="shared" si="350"/>
        <v>0</v>
      </c>
      <c r="CV209" s="1">
        <f t="shared" si="351"/>
        <v>0</v>
      </c>
      <c r="CW209" s="673">
        <f t="shared" si="352"/>
        <v>0</v>
      </c>
      <c r="CX209" s="1">
        <f t="shared" si="353"/>
        <v>0</v>
      </c>
      <c r="CY209" s="1">
        <f t="shared" si="354"/>
        <v>0</v>
      </c>
      <c r="CZ209" s="1">
        <f t="shared" si="355"/>
        <v>0</v>
      </c>
      <c r="DB209" s="1">
        <f t="shared" si="356"/>
        <v>0</v>
      </c>
      <c r="DC209" s="1">
        <f t="shared" si="357"/>
        <v>0</v>
      </c>
      <c r="DE209" s="1">
        <f t="shared" si="358"/>
        <v>0</v>
      </c>
      <c r="DF209" s="1">
        <f t="shared" si="359"/>
        <v>0</v>
      </c>
      <c r="DG209" s="1">
        <f t="shared" si="360"/>
        <v>0</v>
      </c>
      <c r="DH209" s="1">
        <f t="shared" si="361"/>
        <v>0</v>
      </c>
      <c r="DI209" s="1">
        <f t="shared" si="362"/>
        <v>0</v>
      </c>
      <c r="DJ209" s="1">
        <f t="shared" si="363"/>
        <v>0</v>
      </c>
      <c r="DK209" s="1">
        <f t="shared" si="364"/>
        <v>0</v>
      </c>
      <c r="DL209" s="1">
        <f t="shared" si="365"/>
        <v>0</v>
      </c>
      <c r="DM209" s="1">
        <f t="shared" si="366"/>
        <v>0</v>
      </c>
      <c r="DN209" s="1">
        <f t="shared" si="367"/>
        <v>0</v>
      </c>
      <c r="DO209" s="1">
        <f t="shared" si="368"/>
        <v>0</v>
      </c>
      <c r="DP209" s="1">
        <f t="shared" si="369"/>
        <v>0</v>
      </c>
      <c r="DQ209" s="1">
        <f t="shared" si="370"/>
        <v>0</v>
      </c>
      <c r="DR209" s="1">
        <f t="shared" si="371"/>
        <v>0</v>
      </c>
      <c r="DS209" s="1">
        <f t="shared" si="372"/>
        <v>0</v>
      </c>
    </row>
    <row r="210" spans="1:123" s="1" customFormat="1" ht="65.25" customHeight="1" x14ac:dyDescent="0.2">
      <c r="A210" s="1567"/>
      <c r="B210" s="199"/>
      <c r="C210" s="123"/>
      <c r="D210" s="1260" t="s">
        <v>407</v>
      </c>
      <c r="E210" s="679" t="s">
        <v>71</v>
      </c>
      <c r="F210" s="736" t="s">
        <v>880</v>
      </c>
      <c r="G210" s="680" t="s">
        <v>436</v>
      </c>
      <c r="H210" s="681" t="s">
        <v>184</v>
      </c>
      <c r="I210" s="1281" t="s">
        <v>531</v>
      </c>
      <c r="J210" s="1292">
        <v>1</v>
      </c>
      <c r="K210" s="1292">
        <v>0</v>
      </c>
      <c r="L210" s="681" t="s">
        <v>876</v>
      </c>
      <c r="M210" s="692">
        <v>320.98920000000004</v>
      </c>
      <c r="N210" s="946"/>
      <c r="O210" s="946"/>
      <c r="P210" s="946"/>
      <c r="Q210" s="946"/>
      <c r="R210" s="946"/>
      <c r="S210" s="946"/>
      <c r="T210" s="946"/>
      <c r="U210" s="946"/>
      <c r="V210" s="979"/>
      <c r="W210" s="977"/>
      <c r="X210" s="977"/>
      <c r="Y210" s="977"/>
      <c r="Z210" s="977"/>
      <c r="AA210" s="976"/>
      <c r="AB210" s="1217"/>
      <c r="AC210" s="950"/>
      <c r="AD210" s="1201"/>
      <c r="AE210" s="1211"/>
      <c r="AF210" s="683">
        <f t="shared" si="326"/>
        <v>0</v>
      </c>
      <c r="AG210" s="683" t="str">
        <f t="shared" si="373"/>
        <v>No</v>
      </c>
      <c r="AH210" s="696" t="str">
        <f t="shared" si="327"/>
        <v>No</v>
      </c>
      <c r="AI210" s="678" t="str">
        <f t="shared" si="374"/>
        <v>Yes</v>
      </c>
      <c r="AK210" s="291">
        <f t="shared" si="328"/>
        <v>1</v>
      </c>
      <c r="AL210" s="292">
        <f t="shared" si="329"/>
        <v>0</v>
      </c>
      <c r="AM210" s="36"/>
      <c r="AN210" s="36"/>
      <c r="AO210" s="471">
        <v>8</v>
      </c>
      <c r="AP210" s="445">
        <f t="shared" si="330"/>
        <v>0</v>
      </c>
      <c r="AQ210" s="498"/>
      <c r="AR210" s="215">
        <f t="shared" si="375"/>
        <v>0</v>
      </c>
      <c r="AS210" s="215">
        <f t="shared" si="376"/>
        <v>0</v>
      </c>
      <c r="AT210" s="215">
        <f t="shared" si="377"/>
        <v>0</v>
      </c>
      <c r="AU210" s="215">
        <f t="shared" si="378"/>
        <v>0</v>
      </c>
      <c r="AV210" s="215">
        <f t="shared" si="379"/>
        <v>0</v>
      </c>
      <c r="AW210" s="215">
        <f t="shared" si="380"/>
        <v>0</v>
      </c>
      <c r="AX210" s="215">
        <f t="shared" si="321"/>
        <v>0</v>
      </c>
      <c r="AY210" s="215">
        <f t="shared" si="381"/>
        <v>0</v>
      </c>
      <c r="AZ210" s="215">
        <f t="shared" si="382"/>
        <v>0</v>
      </c>
      <c r="BA210" s="215">
        <f t="shared" si="383"/>
        <v>0</v>
      </c>
      <c r="BB210" s="215">
        <f t="shared" si="384"/>
        <v>0</v>
      </c>
      <c r="BC210" s="215">
        <f t="shared" si="385"/>
        <v>0</v>
      </c>
      <c r="BD210" s="215">
        <f t="shared" si="386"/>
        <v>0</v>
      </c>
      <c r="BE210" s="215">
        <f t="shared" si="387"/>
        <v>0</v>
      </c>
      <c r="BF210" s="215">
        <f t="shared" si="322"/>
        <v>0</v>
      </c>
      <c r="BG210" s="215">
        <f t="shared" si="323"/>
        <v>0</v>
      </c>
      <c r="BH210" s="215">
        <f t="shared" si="324"/>
        <v>0</v>
      </c>
      <c r="BI210" s="215">
        <f t="shared" si="325"/>
        <v>0</v>
      </c>
      <c r="BJ210" s="448">
        <v>1</v>
      </c>
      <c r="BK210" s="1224">
        <f t="shared" si="331"/>
        <v>0</v>
      </c>
      <c r="BL210" s="897">
        <v>6</v>
      </c>
      <c r="BM210" s="480">
        <f t="shared" si="332"/>
        <v>0</v>
      </c>
      <c r="BN210" s="897"/>
      <c r="BO210" s="480">
        <f t="shared" si="333"/>
        <v>0</v>
      </c>
      <c r="BP210" s="897"/>
      <c r="BQ210" s="480">
        <f t="shared" si="334"/>
        <v>0</v>
      </c>
      <c r="BR210" s="897"/>
      <c r="BS210" s="480">
        <f t="shared" si="335"/>
        <v>0</v>
      </c>
      <c r="BT210" s="897"/>
      <c r="BU210" s="480">
        <f t="shared" si="336"/>
        <v>0</v>
      </c>
      <c r="BV210" s="908"/>
      <c r="BW210" s="480">
        <f t="shared" si="337"/>
        <v>0</v>
      </c>
      <c r="BX210" s="906"/>
      <c r="BY210" s="480">
        <f t="shared" si="338"/>
        <v>0</v>
      </c>
      <c r="BZ210" s="906"/>
      <c r="CA210" s="480">
        <f t="shared" si="339"/>
        <v>0</v>
      </c>
      <c r="CB210" s="906"/>
      <c r="CC210" s="480">
        <f t="shared" si="340"/>
        <v>0</v>
      </c>
      <c r="CD210" s="906"/>
      <c r="CE210" s="480">
        <f t="shared" si="341"/>
        <v>0</v>
      </c>
      <c r="CF210" s="906"/>
      <c r="CG210" s="480">
        <f t="shared" si="342"/>
        <v>0</v>
      </c>
      <c r="CH210" s="906"/>
      <c r="CI210" s="480">
        <f t="shared" si="343"/>
        <v>0</v>
      </c>
      <c r="CJ210" s="906"/>
      <c r="CK210" s="480">
        <f t="shared" si="344"/>
        <v>0</v>
      </c>
      <c r="CL210" s="906"/>
      <c r="CM210" s="480">
        <f t="shared" si="345"/>
        <v>0</v>
      </c>
      <c r="CN210" s="906"/>
      <c r="CO210" s="480">
        <f t="shared" si="346"/>
        <v>0</v>
      </c>
      <c r="CP210" s="907"/>
      <c r="CQ210" s="480">
        <f t="shared" si="347"/>
        <v>0</v>
      </c>
      <c r="CR210" s="215"/>
      <c r="CS210" s="1">
        <f t="shared" si="348"/>
        <v>0</v>
      </c>
      <c r="CT210" s="1">
        <f t="shared" si="349"/>
        <v>0</v>
      </c>
      <c r="CU210" s="1">
        <f t="shared" si="350"/>
        <v>0</v>
      </c>
      <c r="CV210" s="1">
        <f t="shared" si="351"/>
        <v>0</v>
      </c>
      <c r="CW210" s="673">
        <f t="shared" si="352"/>
        <v>0</v>
      </c>
      <c r="CX210" s="1">
        <f t="shared" si="353"/>
        <v>0</v>
      </c>
      <c r="CY210" s="1">
        <f t="shared" si="354"/>
        <v>0</v>
      </c>
      <c r="CZ210" s="1">
        <f t="shared" si="355"/>
        <v>0</v>
      </c>
      <c r="DB210" s="1">
        <f t="shared" si="356"/>
        <v>0</v>
      </c>
      <c r="DC210" s="1">
        <f t="shared" si="357"/>
        <v>0</v>
      </c>
      <c r="DE210" s="1">
        <f t="shared" si="358"/>
        <v>0</v>
      </c>
      <c r="DF210" s="1">
        <f t="shared" si="359"/>
        <v>0</v>
      </c>
      <c r="DG210" s="1">
        <f t="shared" si="360"/>
        <v>0</v>
      </c>
      <c r="DH210" s="1">
        <f t="shared" si="361"/>
        <v>0</v>
      </c>
      <c r="DI210" s="1">
        <f t="shared" si="362"/>
        <v>0</v>
      </c>
      <c r="DJ210" s="1">
        <f t="shared" si="363"/>
        <v>0</v>
      </c>
      <c r="DK210" s="1">
        <f t="shared" si="364"/>
        <v>0</v>
      </c>
      <c r="DL210" s="1">
        <f t="shared" si="365"/>
        <v>0</v>
      </c>
      <c r="DM210" s="1">
        <f t="shared" si="366"/>
        <v>0</v>
      </c>
      <c r="DN210" s="1">
        <f t="shared" si="367"/>
        <v>0</v>
      </c>
      <c r="DO210" s="1">
        <f t="shared" si="368"/>
        <v>0</v>
      </c>
      <c r="DP210" s="1">
        <f t="shared" si="369"/>
        <v>0</v>
      </c>
      <c r="DQ210" s="1">
        <f t="shared" si="370"/>
        <v>0</v>
      </c>
      <c r="DR210" s="1">
        <f t="shared" si="371"/>
        <v>0</v>
      </c>
      <c r="DS210" s="1">
        <f t="shared" si="372"/>
        <v>0</v>
      </c>
    </row>
    <row r="211" spans="1:123" s="1" customFormat="1" ht="65.25" customHeight="1" x14ac:dyDescent="0.2">
      <c r="A211" s="1567"/>
      <c r="B211" s="199"/>
      <c r="C211" s="36"/>
      <c r="D211" s="1164" t="s">
        <v>408</v>
      </c>
      <c r="E211" s="514"/>
      <c r="F211" s="739"/>
      <c r="G211" s="123" t="s">
        <v>436</v>
      </c>
      <c r="H211" s="36" t="s">
        <v>188</v>
      </c>
      <c r="I211" s="1598" t="s">
        <v>671</v>
      </c>
      <c r="J211" s="1293">
        <v>5</v>
      </c>
      <c r="K211" s="1293">
        <v>0</v>
      </c>
      <c r="L211" s="36" t="s">
        <v>876</v>
      </c>
      <c r="M211" s="640">
        <v>366.84480000000008</v>
      </c>
      <c r="N211" s="947"/>
      <c r="O211" s="947"/>
      <c r="P211" s="947"/>
      <c r="Q211" s="947"/>
      <c r="R211" s="947"/>
      <c r="S211" s="947"/>
      <c r="T211" s="947"/>
      <c r="U211" s="947"/>
      <c r="V211" s="974"/>
      <c r="W211" s="948"/>
      <c r="X211" s="948"/>
      <c r="Y211" s="948"/>
      <c r="Z211" s="948"/>
      <c r="AA211" s="973"/>
      <c r="AB211" s="1216"/>
      <c r="AC211" s="951"/>
      <c r="AD211" s="1011"/>
      <c r="AE211" s="1209"/>
      <c r="AF211" s="125">
        <f t="shared" si="326"/>
        <v>0</v>
      </c>
      <c r="AG211" s="125" t="str">
        <f t="shared" si="373"/>
        <v>No</v>
      </c>
      <c r="AH211" s="191" t="str">
        <f t="shared" si="327"/>
        <v>No</v>
      </c>
      <c r="AI211" s="126" t="str">
        <f t="shared" si="374"/>
        <v>No</v>
      </c>
      <c r="AK211" s="291">
        <f t="shared" si="328"/>
        <v>5</v>
      </c>
      <c r="AL211" s="292">
        <f t="shared" si="329"/>
        <v>0</v>
      </c>
      <c r="AM211" s="36"/>
      <c r="AN211" s="36"/>
      <c r="AO211" s="471">
        <v>5.5</v>
      </c>
      <c r="AP211" s="445">
        <f t="shared" si="330"/>
        <v>0</v>
      </c>
      <c r="AQ211" s="498"/>
      <c r="AR211" s="215">
        <f t="shared" si="375"/>
        <v>0</v>
      </c>
      <c r="AS211" s="215">
        <f t="shared" si="376"/>
        <v>0</v>
      </c>
      <c r="AT211" s="215">
        <f t="shared" si="377"/>
        <v>0</v>
      </c>
      <c r="AU211" s="215">
        <f t="shared" si="378"/>
        <v>0</v>
      </c>
      <c r="AV211" s="215">
        <f t="shared" si="379"/>
        <v>0</v>
      </c>
      <c r="AW211" s="215">
        <f t="shared" si="380"/>
        <v>0</v>
      </c>
      <c r="AX211" s="215">
        <f t="shared" si="321"/>
        <v>0</v>
      </c>
      <c r="AY211" s="215">
        <f t="shared" si="381"/>
        <v>0</v>
      </c>
      <c r="AZ211" s="215">
        <f t="shared" si="382"/>
        <v>0</v>
      </c>
      <c r="BA211" s="215">
        <f t="shared" si="383"/>
        <v>0</v>
      </c>
      <c r="BB211" s="215">
        <f t="shared" si="384"/>
        <v>0</v>
      </c>
      <c r="BC211" s="215">
        <f t="shared" si="385"/>
        <v>0</v>
      </c>
      <c r="BD211" s="215">
        <f t="shared" si="386"/>
        <v>0</v>
      </c>
      <c r="BE211" s="215">
        <f t="shared" si="387"/>
        <v>0</v>
      </c>
      <c r="BF211" s="215">
        <f t="shared" si="322"/>
        <v>0</v>
      </c>
      <c r="BG211" s="215">
        <f t="shared" si="323"/>
        <v>0</v>
      </c>
      <c r="BH211" s="215">
        <f t="shared" si="324"/>
        <v>0</v>
      </c>
      <c r="BI211" s="215">
        <f t="shared" si="325"/>
        <v>0</v>
      </c>
      <c r="BJ211" s="448">
        <v>5</v>
      </c>
      <c r="BK211" s="1224">
        <f t="shared" si="331"/>
        <v>0</v>
      </c>
      <c r="BL211" s="897">
        <v>23</v>
      </c>
      <c r="BM211" s="480">
        <f t="shared" si="332"/>
        <v>0</v>
      </c>
      <c r="BN211" s="897"/>
      <c r="BO211" s="480">
        <f t="shared" si="333"/>
        <v>0</v>
      </c>
      <c r="BP211" s="897"/>
      <c r="BQ211" s="480">
        <f t="shared" si="334"/>
        <v>0</v>
      </c>
      <c r="BR211" s="897"/>
      <c r="BS211" s="480">
        <f t="shared" si="335"/>
        <v>0</v>
      </c>
      <c r="BT211" s="897"/>
      <c r="BU211" s="480">
        <f t="shared" si="336"/>
        <v>0</v>
      </c>
      <c r="BV211" s="908"/>
      <c r="BW211" s="480">
        <f t="shared" si="337"/>
        <v>0</v>
      </c>
      <c r="BX211" s="906"/>
      <c r="BY211" s="480">
        <f t="shared" si="338"/>
        <v>0</v>
      </c>
      <c r="BZ211" s="906"/>
      <c r="CA211" s="480">
        <f t="shared" si="339"/>
        <v>0</v>
      </c>
      <c r="CB211" s="906"/>
      <c r="CC211" s="480">
        <f t="shared" si="340"/>
        <v>0</v>
      </c>
      <c r="CD211" s="906"/>
      <c r="CE211" s="480">
        <f t="shared" si="341"/>
        <v>0</v>
      </c>
      <c r="CF211" s="906"/>
      <c r="CG211" s="480">
        <f t="shared" si="342"/>
        <v>0</v>
      </c>
      <c r="CH211" s="906"/>
      <c r="CI211" s="480">
        <f t="shared" si="343"/>
        <v>0</v>
      </c>
      <c r="CJ211" s="906"/>
      <c r="CK211" s="480">
        <f t="shared" si="344"/>
        <v>0</v>
      </c>
      <c r="CL211" s="906"/>
      <c r="CM211" s="480">
        <f t="shared" si="345"/>
        <v>0</v>
      </c>
      <c r="CN211" s="906"/>
      <c r="CO211" s="480">
        <f t="shared" si="346"/>
        <v>0</v>
      </c>
      <c r="CP211" s="907"/>
      <c r="CQ211" s="480">
        <f t="shared" si="347"/>
        <v>0</v>
      </c>
      <c r="CR211" s="215"/>
      <c r="CS211" s="1">
        <f t="shared" si="348"/>
        <v>0</v>
      </c>
      <c r="CT211" s="1">
        <f t="shared" si="349"/>
        <v>0</v>
      </c>
      <c r="CU211" s="1">
        <f t="shared" si="350"/>
        <v>0</v>
      </c>
      <c r="CV211" s="1">
        <f t="shared" si="351"/>
        <v>0</v>
      </c>
      <c r="CW211" s="673">
        <f t="shared" si="352"/>
        <v>0</v>
      </c>
      <c r="CX211" s="1">
        <f t="shared" si="353"/>
        <v>0</v>
      </c>
      <c r="CY211" s="1">
        <f t="shared" si="354"/>
        <v>0</v>
      </c>
      <c r="CZ211" s="1">
        <f t="shared" si="355"/>
        <v>0</v>
      </c>
      <c r="DB211" s="1">
        <f t="shared" si="356"/>
        <v>0</v>
      </c>
      <c r="DC211" s="1">
        <f t="shared" si="357"/>
        <v>0</v>
      </c>
      <c r="DE211" s="1">
        <f t="shared" si="358"/>
        <v>0</v>
      </c>
      <c r="DF211" s="1">
        <f t="shared" si="359"/>
        <v>0</v>
      </c>
      <c r="DG211" s="1">
        <f t="shared" si="360"/>
        <v>0</v>
      </c>
      <c r="DH211" s="1">
        <f t="shared" si="361"/>
        <v>0</v>
      </c>
      <c r="DI211" s="1">
        <f t="shared" si="362"/>
        <v>0</v>
      </c>
      <c r="DJ211" s="1">
        <f t="shared" si="363"/>
        <v>0</v>
      </c>
      <c r="DK211" s="1">
        <f t="shared" si="364"/>
        <v>0</v>
      </c>
      <c r="DL211" s="1">
        <f t="shared" si="365"/>
        <v>0</v>
      </c>
      <c r="DM211" s="1">
        <f t="shared" si="366"/>
        <v>0</v>
      </c>
      <c r="DN211" s="1">
        <f t="shared" si="367"/>
        <v>0</v>
      </c>
      <c r="DO211" s="1">
        <f t="shared" si="368"/>
        <v>0</v>
      </c>
      <c r="DP211" s="1">
        <f t="shared" si="369"/>
        <v>0</v>
      </c>
      <c r="DQ211" s="1">
        <f t="shared" si="370"/>
        <v>0</v>
      </c>
      <c r="DR211" s="1">
        <f t="shared" si="371"/>
        <v>0</v>
      </c>
      <c r="DS211" s="1">
        <f t="shared" si="372"/>
        <v>0</v>
      </c>
    </row>
    <row r="212" spans="1:123" s="1" customFormat="1" ht="65.25" customHeight="1" x14ac:dyDescent="0.2">
      <c r="A212" s="1569"/>
      <c r="B212" s="192"/>
      <c r="C212" s="129"/>
      <c r="D212" s="1165" t="s">
        <v>409</v>
      </c>
      <c r="E212" s="515" t="s">
        <v>71</v>
      </c>
      <c r="F212" s="740" t="s">
        <v>880</v>
      </c>
      <c r="G212" s="156" t="s">
        <v>436</v>
      </c>
      <c r="H212" s="129" t="s">
        <v>188</v>
      </c>
      <c r="I212" s="1599"/>
      <c r="J212" s="1295">
        <v>5</v>
      </c>
      <c r="K212" s="1295">
        <v>0</v>
      </c>
      <c r="L212" s="129" t="s">
        <v>876</v>
      </c>
      <c r="M212" s="651">
        <v>481.48380000000009</v>
      </c>
      <c r="N212" s="949"/>
      <c r="O212" s="949"/>
      <c r="P212" s="949"/>
      <c r="Q212" s="949"/>
      <c r="R212" s="949"/>
      <c r="S212" s="949"/>
      <c r="T212" s="949"/>
      <c r="U212" s="949"/>
      <c r="V212" s="980"/>
      <c r="W212" s="978"/>
      <c r="X212" s="978"/>
      <c r="Y212" s="978"/>
      <c r="Z212" s="978"/>
      <c r="AA212" s="1212"/>
      <c r="AB212" s="1390"/>
      <c r="AC212" s="1391"/>
      <c r="AD212" s="1202"/>
      <c r="AE212" s="994"/>
      <c r="AF212" s="158">
        <f t="shared" si="326"/>
        <v>0</v>
      </c>
      <c r="AG212" s="125" t="str">
        <f t="shared" si="373"/>
        <v>No</v>
      </c>
      <c r="AH212" s="558" t="str">
        <f t="shared" si="327"/>
        <v>No</v>
      </c>
      <c r="AI212" s="126" t="str">
        <f t="shared" si="374"/>
        <v>Yes</v>
      </c>
      <c r="AK212" s="291">
        <f t="shared" si="328"/>
        <v>5</v>
      </c>
      <c r="AL212" s="292">
        <f t="shared" si="329"/>
        <v>0</v>
      </c>
      <c r="AM212" s="36"/>
      <c r="AN212" s="36"/>
      <c r="AO212" s="471">
        <v>5.5</v>
      </c>
      <c r="AP212" s="445">
        <f t="shared" si="330"/>
        <v>0</v>
      </c>
      <c r="AQ212" s="498"/>
      <c r="AR212" s="215">
        <f t="shared" si="375"/>
        <v>0</v>
      </c>
      <c r="AS212" s="215">
        <f t="shared" si="376"/>
        <v>0</v>
      </c>
      <c r="AT212" s="215">
        <f t="shared" si="377"/>
        <v>0</v>
      </c>
      <c r="AU212" s="215">
        <f t="shared" si="378"/>
        <v>0</v>
      </c>
      <c r="AV212" s="215">
        <f t="shared" si="379"/>
        <v>0</v>
      </c>
      <c r="AW212" s="215">
        <f t="shared" si="380"/>
        <v>0</v>
      </c>
      <c r="AX212" s="215">
        <f t="shared" si="321"/>
        <v>0</v>
      </c>
      <c r="AY212" s="215">
        <f t="shared" si="381"/>
        <v>0</v>
      </c>
      <c r="AZ212" s="215">
        <f t="shared" si="382"/>
        <v>0</v>
      </c>
      <c r="BA212" s="215">
        <f t="shared" si="383"/>
        <v>0</v>
      </c>
      <c r="BB212" s="215">
        <f t="shared" si="384"/>
        <v>0</v>
      </c>
      <c r="BC212" s="215">
        <f t="shared" si="385"/>
        <v>0</v>
      </c>
      <c r="BD212" s="215">
        <f t="shared" si="386"/>
        <v>0</v>
      </c>
      <c r="BE212" s="215">
        <f t="shared" si="387"/>
        <v>0</v>
      </c>
      <c r="BF212" s="215">
        <f t="shared" si="322"/>
        <v>0</v>
      </c>
      <c r="BG212" s="215">
        <f t="shared" si="323"/>
        <v>0</v>
      </c>
      <c r="BH212" s="215">
        <f t="shared" si="324"/>
        <v>0</v>
      </c>
      <c r="BI212" s="215">
        <f t="shared" si="325"/>
        <v>0</v>
      </c>
      <c r="BJ212" s="448">
        <v>5</v>
      </c>
      <c r="BK212" s="1224">
        <f t="shared" si="331"/>
        <v>0</v>
      </c>
      <c r="BL212" s="897">
        <v>23</v>
      </c>
      <c r="BM212" s="480">
        <f t="shared" si="332"/>
        <v>0</v>
      </c>
      <c r="BN212" s="897"/>
      <c r="BO212" s="480">
        <f t="shared" si="333"/>
        <v>0</v>
      </c>
      <c r="BP212" s="897"/>
      <c r="BQ212" s="480">
        <f t="shared" si="334"/>
        <v>0</v>
      </c>
      <c r="BR212" s="897"/>
      <c r="BS212" s="480">
        <f t="shared" si="335"/>
        <v>0</v>
      </c>
      <c r="BT212" s="897"/>
      <c r="BU212" s="480">
        <f t="shared" si="336"/>
        <v>0</v>
      </c>
      <c r="BV212" s="908"/>
      <c r="BW212" s="480">
        <f t="shared" si="337"/>
        <v>0</v>
      </c>
      <c r="BX212" s="906"/>
      <c r="BY212" s="480">
        <f t="shared" si="338"/>
        <v>0</v>
      </c>
      <c r="BZ212" s="906"/>
      <c r="CA212" s="480">
        <f t="shared" si="339"/>
        <v>0</v>
      </c>
      <c r="CB212" s="906"/>
      <c r="CC212" s="480">
        <f t="shared" si="340"/>
        <v>0</v>
      </c>
      <c r="CD212" s="906"/>
      <c r="CE212" s="480">
        <f t="shared" si="341"/>
        <v>0</v>
      </c>
      <c r="CF212" s="906"/>
      <c r="CG212" s="480">
        <f t="shared" si="342"/>
        <v>0</v>
      </c>
      <c r="CH212" s="906"/>
      <c r="CI212" s="480">
        <f t="shared" si="343"/>
        <v>0</v>
      </c>
      <c r="CJ212" s="906"/>
      <c r="CK212" s="480">
        <f t="shared" si="344"/>
        <v>0</v>
      </c>
      <c r="CL212" s="906"/>
      <c r="CM212" s="480">
        <f t="shared" si="345"/>
        <v>0</v>
      </c>
      <c r="CN212" s="906"/>
      <c r="CO212" s="480">
        <f t="shared" si="346"/>
        <v>0</v>
      </c>
      <c r="CP212" s="907"/>
      <c r="CQ212" s="480">
        <f t="shared" si="347"/>
        <v>0</v>
      </c>
      <c r="CR212" s="215"/>
      <c r="CS212" s="1">
        <f t="shared" si="348"/>
        <v>0</v>
      </c>
      <c r="CT212" s="1">
        <f t="shared" si="349"/>
        <v>0</v>
      </c>
      <c r="CU212" s="1">
        <f t="shared" si="350"/>
        <v>0</v>
      </c>
      <c r="CV212" s="1">
        <f t="shared" si="351"/>
        <v>0</v>
      </c>
      <c r="CW212" s="673">
        <f t="shared" si="352"/>
        <v>0</v>
      </c>
      <c r="CX212" s="1">
        <f t="shared" si="353"/>
        <v>0</v>
      </c>
      <c r="CY212" s="1">
        <f t="shared" si="354"/>
        <v>0</v>
      </c>
      <c r="CZ212" s="1">
        <f t="shared" si="355"/>
        <v>0</v>
      </c>
      <c r="DB212" s="1">
        <f t="shared" si="356"/>
        <v>0</v>
      </c>
      <c r="DC212" s="1">
        <f t="shared" si="357"/>
        <v>0</v>
      </c>
      <c r="DE212" s="1">
        <f t="shared" si="358"/>
        <v>0</v>
      </c>
      <c r="DF212" s="1">
        <f t="shared" si="359"/>
        <v>0</v>
      </c>
      <c r="DG212" s="1">
        <f t="shared" si="360"/>
        <v>0</v>
      </c>
      <c r="DH212" s="1">
        <f t="shared" si="361"/>
        <v>0</v>
      </c>
      <c r="DI212" s="1">
        <f t="shared" si="362"/>
        <v>0</v>
      </c>
      <c r="DJ212" s="1">
        <f t="shared" si="363"/>
        <v>0</v>
      </c>
      <c r="DK212" s="1">
        <f t="shared" si="364"/>
        <v>0</v>
      </c>
      <c r="DL212" s="1">
        <f t="shared" si="365"/>
        <v>0</v>
      </c>
      <c r="DM212" s="1">
        <f t="shared" si="366"/>
        <v>0</v>
      </c>
      <c r="DN212" s="1">
        <f t="shared" si="367"/>
        <v>0</v>
      </c>
      <c r="DO212" s="1">
        <f t="shared" si="368"/>
        <v>0</v>
      </c>
      <c r="DP212" s="1">
        <f t="shared" si="369"/>
        <v>0</v>
      </c>
      <c r="DQ212" s="1">
        <f t="shared" si="370"/>
        <v>0</v>
      </c>
      <c r="DR212" s="1">
        <f t="shared" si="371"/>
        <v>0</v>
      </c>
      <c r="DS212" s="1">
        <f t="shared" si="372"/>
        <v>0</v>
      </c>
    </row>
    <row r="213" spans="1:123" s="1" customFormat="1" ht="65.25" customHeight="1" x14ac:dyDescent="0.2">
      <c r="A213" s="1566" t="s">
        <v>782</v>
      </c>
      <c r="B213" s="199"/>
      <c r="C213" s="36"/>
      <c r="D213" s="1262" t="s">
        <v>410</v>
      </c>
      <c r="E213" s="684"/>
      <c r="F213" s="738" t="s">
        <v>880</v>
      </c>
      <c r="G213" s="685" t="s">
        <v>436</v>
      </c>
      <c r="H213" s="686" t="s">
        <v>502</v>
      </c>
      <c r="I213" s="1284" t="s">
        <v>532</v>
      </c>
      <c r="J213" s="1296">
        <v>1</v>
      </c>
      <c r="K213" s="1296">
        <v>0</v>
      </c>
      <c r="L213" s="686" t="s">
        <v>876</v>
      </c>
      <c r="M213" s="691">
        <v>410.40762000000001</v>
      </c>
      <c r="N213" s="946"/>
      <c r="O213" s="946"/>
      <c r="P213" s="946"/>
      <c r="Q213" s="946"/>
      <c r="R213" s="946"/>
      <c r="S213" s="946"/>
      <c r="T213" s="946"/>
      <c r="U213" s="946"/>
      <c r="V213" s="979"/>
      <c r="W213" s="977"/>
      <c r="X213" s="977"/>
      <c r="Y213" s="977"/>
      <c r="Z213" s="977"/>
      <c r="AA213" s="976"/>
      <c r="AB213" s="1217"/>
      <c r="AC213" s="950"/>
      <c r="AD213" s="1010"/>
      <c r="AE213" s="1208"/>
      <c r="AF213" s="683">
        <f t="shared" si="326"/>
        <v>0</v>
      </c>
      <c r="AG213" s="687" t="str">
        <f t="shared" si="373"/>
        <v>No</v>
      </c>
      <c r="AH213" s="696" t="str">
        <f t="shared" si="327"/>
        <v>No</v>
      </c>
      <c r="AI213" s="688" t="str">
        <f t="shared" si="374"/>
        <v>Yes</v>
      </c>
      <c r="AK213" s="291">
        <f t="shared" si="328"/>
        <v>5</v>
      </c>
      <c r="AL213" s="292">
        <f t="shared" si="329"/>
        <v>0</v>
      </c>
      <c r="AM213" s="36"/>
      <c r="AN213" s="36"/>
      <c r="AO213" s="471">
        <v>10</v>
      </c>
      <c r="AP213" s="445">
        <f t="shared" si="330"/>
        <v>0</v>
      </c>
      <c r="AQ213" s="498"/>
      <c r="AR213" s="215">
        <f t="shared" si="375"/>
        <v>0</v>
      </c>
      <c r="AS213" s="215">
        <f t="shared" si="376"/>
        <v>0</v>
      </c>
      <c r="AT213" s="215">
        <f t="shared" si="377"/>
        <v>0</v>
      </c>
      <c r="AU213" s="215">
        <f t="shared" si="378"/>
        <v>0</v>
      </c>
      <c r="AV213" s="215">
        <f t="shared" si="379"/>
        <v>0</v>
      </c>
      <c r="AW213" s="215">
        <f t="shared" si="380"/>
        <v>0</v>
      </c>
      <c r="AX213" s="215">
        <f t="shared" si="321"/>
        <v>0</v>
      </c>
      <c r="AY213" s="215">
        <f t="shared" si="381"/>
        <v>0</v>
      </c>
      <c r="AZ213" s="215">
        <f t="shared" si="382"/>
        <v>0</v>
      </c>
      <c r="BA213" s="215">
        <f t="shared" si="383"/>
        <v>0</v>
      </c>
      <c r="BB213" s="215">
        <f t="shared" si="384"/>
        <v>0</v>
      </c>
      <c r="BC213" s="215">
        <f t="shared" si="385"/>
        <v>0</v>
      </c>
      <c r="BD213" s="215">
        <f t="shared" si="386"/>
        <v>0</v>
      </c>
      <c r="BE213" s="215">
        <f t="shared" si="387"/>
        <v>0</v>
      </c>
      <c r="BF213" s="215">
        <f t="shared" si="322"/>
        <v>0</v>
      </c>
      <c r="BG213" s="215">
        <f t="shared" si="323"/>
        <v>0</v>
      </c>
      <c r="BH213" s="215">
        <f t="shared" si="324"/>
        <v>0</v>
      </c>
      <c r="BI213" s="215">
        <f t="shared" si="325"/>
        <v>0</v>
      </c>
      <c r="BJ213" s="448">
        <v>5</v>
      </c>
      <c r="BK213" s="1224">
        <f t="shared" si="331"/>
        <v>0</v>
      </c>
      <c r="BL213" s="897">
        <v>8</v>
      </c>
      <c r="BM213" s="480">
        <f t="shared" si="332"/>
        <v>0</v>
      </c>
      <c r="BN213" s="897"/>
      <c r="BO213" s="480">
        <f t="shared" si="333"/>
        <v>0</v>
      </c>
      <c r="BP213" s="897"/>
      <c r="BQ213" s="480">
        <f t="shared" si="334"/>
        <v>0</v>
      </c>
      <c r="BR213" s="897"/>
      <c r="BS213" s="480">
        <f t="shared" si="335"/>
        <v>0</v>
      </c>
      <c r="BT213" s="897"/>
      <c r="BU213" s="480">
        <f t="shared" si="336"/>
        <v>0</v>
      </c>
      <c r="BV213" s="908"/>
      <c r="BW213" s="480">
        <f t="shared" si="337"/>
        <v>0</v>
      </c>
      <c r="BX213" s="906"/>
      <c r="BY213" s="480">
        <f t="shared" si="338"/>
        <v>0</v>
      </c>
      <c r="BZ213" s="906"/>
      <c r="CA213" s="480">
        <f t="shared" si="339"/>
        <v>0</v>
      </c>
      <c r="CB213" s="906"/>
      <c r="CC213" s="480">
        <f t="shared" si="340"/>
        <v>0</v>
      </c>
      <c r="CD213" s="906"/>
      <c r="CE213" s="480">
        <f t="shared" si="341"/>
        <v>0</v>
      </c>
      <c r="CF213" s="906"/>
      <c r="CG213" s="480">
        <f t="shared" si="342"/>
        <v>0</v>
      </c>
      <c r="CH213" s="906"/>
      <c r="CI213" s="480">
        <f t="shared" si="343"/>
        <v>0</v>
      </c>
      <c r="CJ213" s="906"/>
      <c r="CK213" s="480">
        <f t="shared" si="344"/>
        <v>0</v>
      </c>
      <c r="CL213" s="906"/>
      <c r="CM213" s="480">
        <f t="shared" si="345"/>
        <v>0</v>
      </c>
      <c r="CN213" s="906"/>
      <c r="CO213" s="480">
        <f t="shared" si="346"/>
        <v>0</v>
      </c>
      <c r="CP213" s="907"/>
      <c r="CQ213" s="480">
        <f t="shared" si="347"/>
        <v>0</v>
      </c>
      <c r="CR213" s="215"/>
      <c r="CS213" s="1">
        <f t="shared" si="348"/>
        <v>0</v>
      </c>
      <c r="CT213" s="1">
        <f t="shared" si="349"/>
        <v>0</v>
      </c>
      <c r="CU213" s="1">
        <f t="shared" si="350"/>
        <v>0</v>
      </c>
      <c r="CV213" s="1">
        <f t="shared" si="351"/>
        <v>0</v>
      </c>
      <c r="CW213" s="673">
        <f t="shared" si="352"/>
        <v>0</v>
      </c>
      <c r="CX213" s="1">
        <f t="shared" si="353"/>
        <v>0</v>
      </c>
      <c r="CY213" s="1">
        <f t="shared" si="354"/>
        <v>0</v>
      </c>
      <c r="CZ213" s="1">
        <f t="shared" si="355"/>
        <v>0</v>
      </c>
      <c r="DB213" s="1">
        <f t="shared" si="356"/>
        <v>0</v>
      </c>
      <c r="DC213" s="1">
        <f t="shared" si="357"/>
        <v>0</v>
      </c>
      <c r="DE213" s="1">
        <f t="shared" si="358"/>
        <v>0</v>
      </c>
      <c r="DF213" s="1">
        <f t="shared" si="359"/>
        <v>0</v>
      </c>
      <c r="DG213" s="1">
        <f t="shared" si="360"/>
        <v>0</v>
      </c>
      <c r="DH213" s="1">
        <f t="shared" si="361"/>
        <v>0</v>
      </c>
      <c r="DI213" s="1">
        <f t="shared" si="362"/>
        <v>0</v>
      </c>
      <c r="DJ213" s="1">
        <f t="shared" si="363"/>
        <v>0</v>
      </c>
      <c r="DK213" s="1">
        <f t="shared" si="364"/>
        <v>0</v>
      </c>
      <c r="DL213" s="1">
        <f t="shared" si="365"/>
        <v>0</v>
      </c>
      <c r="DM213" s="1">
        <f t="shared" si="366"/>
        <v>0</v>
      </c>
      <c r="DN213" s="1">
        <f t="shared" si="367"/>
        <v>0</v>
      </c>
      <c r="DO213" s="1">
        <f t="shared" si="368"/>
        <v>0</v>
      </c>
      <c r="DP213" s="1">
        <f t="shared" si="369"/>
        <v>0</v>
      </c>
      <c r="DQ213" s="1">
        <f t="shared" si="370"/>
        <v>0</v>
      </c>
      <c r="DR213" s="1">
        <f t="shared" si="371"/>
        <v>0</v>
      </c>
      <c r="DS213" s="1">
        <f t="shared" si="372"/>
        <v>0</v>
      </c>
    </row>
    <row r="214" spans="1:123" s="1" customFormat="1" ht="65.25" customHeight="1" x14ac:dyDescent="0.2">
      <c r="A214" s="1567"/>
      <c r="B214" s="199"/>
      <c r="C214" s="36"/>
      <c r="D214" s="1260" t="s">
        <v>411</v>
      </c>
      <c r="E214" s="679" t="s">
        <v>71</v>
      </c>
      <c r="F214" s="736" t="s">
        <v>880</v>
      </c>
      <c r="G214" s="680" t="s">
        <v>436</v>
      </c>
      <c r="H214" s="681" t="s">
        <v>502</v>
      </c>
      <c r="I214" s="1281" t="s">
        <v>532</v>
      </c>
      <c r="J214" s="1292">
        <v>1</v>
      </c>
      <c r="K214" s="1292">
        <v>0</v>
      </c>
      <c r="L214" s="681" t="s">
        <v>876</v>
      </c>
      <c r="M214" s="692">
        <v>481.48380000000009</v>
      </c>
      <c r="N214" s="946"/>
      <c r="O214" s="946"/>
      <c r="P214" s="946"/>
      <c r="Q214" s="946"/>
      <c r="R214" s="946"/>
      <c r="S214" s="946"/>
      <c r="T214" s="946"/>
      <c r="U214" s="946"/>
      <c r="V214" s="979"/>
      <c r="W214" s="977"/>
      <c r="X214" s="977"/>
      <c r="Y214" s="977"/>
      <c r="Z214" s="977"/>
      <c r="AA214" s="976"/>
      <c r="AB214" s="1217"/>
      <c r="AC214" s="950"/>
      <c r="AD214" s="1201"/>
      <c r="AE214" s="1211"/>
      <c r="AF214" s="683">
        <f t="shared" si="326"/>
        <v>0</v>
      </c>
      <c r="AG214" s="683" t="str">
        <f t="shared" si="373"/>
        <v>No</v>
      </c>
      <c r="AH214" s="696" t="str">
        <f t="shared" si="327"/>
        <v>No</v>
      </c>
      <c r="AI214" s="678" t="str">
        <f t="shared" si="374"/>
        <v>Yes</v>
      </c>
      <c r="AK214" s="291">
        <f t="shared" si="328"/>
        <v>5</v>
      </c>
      <c r="AL214" s="292">
        <f t="shared" si="329"/>
        <v>0</v>
      </c>
      <c r="AM214" s="36"/>
      <c r="AN214" s="36"/>
      <c r="AO214" s="471">
        <v>10</v>
      </c>
      <c r="AP214" s="445">
        <f t="shared" si="330"/>
        <v>0</v>
      </c>
      <c r="AQ214" s="498"/>
      <c r="AR214" s="215">
        <f t="shared" si="375"/>
        <v>0</v>
      </c>
      <c r="AS214" s="215">
        <f t="shared" si="376"/>
        <v>0</v>
      </c>
      <c r="AT214" s="215">
        <f t="shared" si="377"/>
        <v>0</v>
      </c>
      <c r="AU214" s="215">
        <f t="shared" si="378"/>
        <v>0</v>
      </c>
      <c r="AV214" s="215">
        <f t="shared" si="379"/>
        <v>0</v>
      </c>
      <c r="AW214" s="215">
        <f t="shared" si="380"/>
        <v>0</v>
      </c>
      <c r="AX214" s="215">
        <f t="shared" si="321"/>
        <v>0</v>
      </c>
      <c r="AY214" s="215">
        <f t="shared" si="381"/>
        <v>0</v>
      </c>
      <c r="AZ214" s="215">
        <f t="shared" si="382"/>
        <v>0</v>
      </c>
      <c r="BA214" s="215">
        <f t="shared" si="383"/>
        <v>0</v>
      </c>
      <c r="BB214" s="215">
        <f t="shared" si="384"/>
        <v>0</v>
      </c>
      <c r="BC214" s="215">
        <f t="shared" si="385"/>
        <v>0</v>
      </c>
      <c r="BD214" s="215">
        <f t="shared" si="386"/>
        <v>0</v>
      </c>
      <c r="BE214" s="215">
        <f t="shared" si="387"/>
        <v>0</v>
      </c>
      <c r="BF214" s="215">
        <f t="shared" si="322"/>
        <v>0</v>
      </c>
      <c r="BG214" s="215">
        <f t="shared" si="323"/>
        <v>0</v>
      </c>
      <c r="BH214" s="215">
        <f t="shared" si="324"/>
        <v>0</v>
      </c>
      <c r="BI214" s="215">
        <f t="shared" si="325"/>
        <v>0</v>
      </c>
      <c r="BJ214" s="448">
        <v>5</v>
      </c>
      <c r="BK214" s="1224">
        <f t="shared" si="331"/>
        <v>0</v>
      </c>
      <c r="BL214" s="897">
        <v>8</v>
      </c>
      <c r="BM214" s="480">
        <f t="shared" si="332"/>
        <v>0</v>
      </c>
      <c r="BN214" s="897"/>
      <c r="BO214" s="480">
        <f t="shared" si="333"/>
        <v>0</v>
      </c>
      <c r="BP214" s="897"/>
      <c r="BQ214" s="480">
        <f t="shared" si="334"/>
        <v>0</v>
      </c>
      <c r="BR214" s="897"/>
      <c r="BS214" s="480">
        <f t="shared" si="335"/>
        <v>0</v>
      </c>
      <c r="BT214" s="897"/>
      <c r="BU214" s="480">
        <f t="shared" si="336"/>
        <v>0</v>
      </c>
      <c r="BV214" s="908"/>
      <c r="BW214" s="480">
        <f t="shared" si="337"/>
        <v>0</v>
      </c>
      <c r="BX214" s="906"/>
      <c r="BY214" s="480">
        <f t="shared" si="338"/>
        <v>0</v>
      </c>
      <c r="BZ214" s="906"/>
      <c r="CA214" s="480">
        <f t="shared" si="339"/>
        <v>0</v>
      </c>
      <c r="CB214" s="906"/>
      <c r="CC214" s="480">
        <f t="shared" si="340"/>
        <v>0</v>
      </c>
      <c r="CD214" s="906"/>
      <c r="CE214" s="480">
        <f t="shared" si="341"/>
        <v>0</v>
      </c>
      <c r="CF214" s="906"/>
      <c r="CG214" s="480">
        <f t="shared" si="342"/>
        <v>0</v>
      </c>
      <c r="CH214" s="906"/>
      <c r="CI214" s="480">
        <f t="shared" si="343"/>
        <v>0</v>
      </c>
      <c r="CJ214" s="906"/>
      <c r="CK214" s="480">
        <f t="shared" si="344"/>
        <v>0</v>
      </c>
      <c r="CL214" s="906"/>
      <c r="CM214" s="480">
        <f t="shared" si="345"/>
        <v>0</v>
      </c>
      <c r="CN214" s="906"/>
      <c r="CO214" s="480">
        <f t="shared" si="346"/>
        <v>0</v>
      </c>
      <c r="CP214" s="907"/>
      <c r="CQ214" s="480">
        <f t="shared" si="347"/>
        <v>0</v>
      </c>
      <c r="CR214" s="215"/>
      <c r="CS214" s="1">
        <f t="shared" si="348"/>
        <v>0</v>
      </c>
      <c r="CT214" s="1">
        <f t="shared" si="349"/>
        <v>0</v>
      </c>
      <c r="CU214" s="1">
        <f t="shared" si="350"/>
        <v>0</v>
      </c>
      <c r="CV214" s="1">
        <f t="shared" si="351"/>
        <v>0</v>
      </c>
      <c r="CW214" s="673">
        <f t="shared" si="352"/>
        <v>0</v>
      </c>
      <c r="CX214" s="1">
        <f t="shared" si="353"/>
        <v>0</v>
      </c>
      <c r="CY214" s="1">
        <f t="shared" si="354"/>
        <v>0</v>
      </c>
      <c r="CZ214" s="1">
        <f t="shared" si="355"/>
        <v>0</v>
      </c>
      <c r="DB214" s="1">
        <f t="shared" si="356"/>
        <v>0</v>
      </c>
      <c r="DC214" s="1">
        <f t="shared" si="357"/>
        <v>0</v>
      </c>
      <c r="DE214" s="1">
        <f t="shared" si="358"/>
        <v>0</v>
      </c>
      <c r="DF214" s="1">
        <f t="shared" si="359"/>
        <v>0</v>
      </c>
      <c r="DG214" s="1">
        <f t="shared" si="360"/>
        <v>0</v>
      </c>
      <c r="DH214" s="1">
        <f t="shared" si="361"/>
        <v>0</v>
      </c>
      <c r="DI214" s="1">
        <f t="shared" si="362"/>
        <v>0</v>
      </c>
      <c r="DJ214" s="1">
        <f t="shared" si="363"/>
        <v>0</v>
      </c>
      <c r="DK214" s="1">
        <f t="shared" si="364"/>
        <v>0</v>
      </c>
      <c r="DL214" s="1">
        <f t="shared" si="365"/>
        <v>0</v>
      </c>
      <c r="DM214" s="1">
        <f t="shared" si="366"/>
        <v>0</v>
      </c>
      <c r="DN214" s="1">
        <f t="shared" si="367"/>
        <v>0</v>
      </c>
      <c r="DO214" s="1">
        <f t="shared" si="368"/>
        <v>0</v>
      </c>
      <c r="DP214" s="1">
        <f t="shared" si="369"/>
        <v>0</v>
      </c>
      <c r="DQ214" s="1">
        <f t="shared" si="370"/>
        <v>0</v>
      </c>
      <c r="DR214" s="1">
        <f t="shared" si="371"/>
        <v>0</v>
      </c>
      <c r="DS214" s="1">
        <f t="shared" si="372"/>
        <v>0</v>
      </c>
    </row>
    <row r="215" spans="1:123" s="1" customFormat="1" ht="65.25" customHeight="1" x14ac:dyDescent="0.2">
      <c r="A215" s="1567"/>
      <c r="B215" s="199"/>
      <c r="C215" s="36"/>
      <c r="D215" s="1164" t="s">
        <v>412</v>
      </c>
      <c r="E215" s="514"/>
      <c r="F215" s="739"/>
      <c r="G215" s="123" t="s">
        <v>466</v>
      </c>
      <c r="H215" s="36" t="s">
        <v>184</v>
      </c>
      <c r="I215" s="871" t="s">
        <v>533</v>
      </c>
      <c r="J215" s="1293">
        <v>1</v>
      </c>
      <c r="K215" s="1293">
        <v>0</v>
      </c>
      <c r="L215" s="36" t="s">
        <v>876</v>
      </c>
      <c r="M215" s="640">
        <v>189.15435000000002</v>
      </c>
      <c r="N215" s="947"/>
      <c r="O215" s="947"/>
      <c r="P215" s="947"/>
      <c r="Q215" s="947"/>
      <c r="R215" s="947"/>
      <c r="S215" s="947"/>
      <c r="T215" s="947"/>
      <c r="U215" s="947"/>
      <c r="V215" s="974"/>
      <c r="W215" s="948"/>
      <c r="X215" s="948"/>
      <c r="Y215" s="948"/>
      <c r="Z215" s="948"/>
      <c r="AA215" s="973"/>
      <c r="AB215" s="1216"/>
      <c r="AC215" s="951"/>
      <c r="AD215" s="1011"/>
      <c r="AE215" s="1209"/>
      <c r="AF215" s="125">
        <f t="shared" si="326"/>
        <v>0</v>
      </c>
      <c r="AG215" s="125" t="str">
        <f t="shared" si="373"/>
        <v>No</v>
      </c>
      <c r="AH215" s="191" t="str">
        <f t="shared" si="327"/>
        <v>No</v>
      </c>
      <c r="AI215" s="126" t="str">
        <f t="shared" si="374"/>
        <v>No</v>
      </c>
      <c r="AK215" s="291">
        <f t="shared" si="328"/>
        <v>1</v>
      </c>
      <c r="AL215" s="292">
        <f t="shared" si="329"/>
        <v>0</v>
      </c>
      <c r="AM215" s="36"/>
      <c r="AN215" s="36"/>
      <c r="AO215" s="471">
        <v>5.5</v>
      </c>
      <c r="AP215" s="445">
        <f t="shared" si="330"/>
        <v>0</v>
      </c>
      <c r="AQ215" s="498"/>
      <c r="AR215" s="215">
        <f t="shared" si="375"/>
        <v>0</v>
      </c>
      <c r="AS215" s="215">
        <f t="shared" si="376"/>
        <v>0</v>
      </c>
      <c r="AT215" s="215">
        <f t="shared" si="377"/>
        <v>0</v>
      </c>
      <c r="AU215" s="215">
        <f t="shared" si="378"/>
        <v>0</v>
      </c>
      <c r="AV215" s="215">
        <f t="shared" si="379"/>
        <v>0</v>
      </c>
      <c r="AW215" s="215">
        <f t="shared" si="380"/>
        <v>0</v>
      </c>
      <c r="AX215" s="215">
        <f t="shared" si="321"/>
        <v>0</v>
      </c>
      <c r="AY215" s="215">
        <f t="shared" si="381"/>
        <v>0</v>
      </c>
      <c r="AZ215" s="215">
        <f t="shared" si="382"/>
        <v>0</v>
      </c>
      <c r="BA215" s="215">
        <f t="shared" si="383"/>
        <v>0</v>
      </c>
      <c r="BB215" s="215">
        <f t="shared" si="384"/>
        <v>0</v>
      </c>
      <c r="BC215" s="215">
        <f t="shared" si="385"/>
        <v>0</v>
      </c>
      <c r="BD215" s="215">
        <f t="shared" si="386"/>
        <v>0</v>
      </c>
      <c r="BE215" s="215">
        <f t="shared" si="387"/>
        <v>0</v>
      </c>
      <c r="BF215" s="215">
        <f t="shared" si="322"/>
        <v>0</v>
      </c>
      <c r="BG215" s="215">
        <f t="shared" si="323"/>
        <v>0</v>
      </c>
      <c r="BH215" s="215">
        <f t="shared" si="324"/>
        <v>0</v>
      </c>
      <c r="BI215" s="215">
        <f t="shared" si="325"/>
        <v>0</v>
      </c>
      <c r="BJ215" s="448">
        <v>1</v>
      </c>
      <c r="BK215" s="1224">
        <f t="shared" si="331"/>
        <v>0</v>
      </c>
      <c r="BL215" s="897">
        <v>7</v>
      </c>
      <c r="BM215" s="480">
        <f t="shared" si="332"/>
        <v>0</v>
      </c>
      <c r="BN215" s="897"/>
      <c r="BO215" s="480">
        <f t="shared" si="333"/>
        <v>0</v>
      </c>
      <c r="BP215" s="897"/>
      <c r="BQ215" s="480">
        <f t="shared" si="334"/>
        <v>0</v>
      </c>
      <c r="BR215" s="897"/>
      <c r="BS215" s="480">
        <f t="shared" si="335"/>
        <v>0</v>
      </c>
      <c r="BT215" s="897"/>
      <c r="BU215" s="480">
        <f t="shared" si="336"/>
        <v>0</v>
      </c>
      <c r="BV215" s="908"/>
      <c r="BW215" s="480">
        <f t="shared" si="337"/>
        <v>0</v>
      </c>
      <c r="BX215" s="906"/>
      <c r="BY215" s="480">
        <f t="shared" si="338"/>
        <v>0</v>
      </c>
      <c r="BZ215" s="906"/>
      <c r="CA215" s="480">
        <f t="shared" si="339"/>
        <v>0</v>
      </c>
      <c r="CB215" s="906"/>
      <c r="CC215" s="480">
        <f t="shared" si="340"/>
        <v>0</v>
      </c>
      <c r="CD215" s="906"/>
      <c r="CE215" s="480">
        <f t="shared" si="341"/>
        <v>0</v>
      </c>
      <c r="CF215" s="906"/>
      <c r="CG215" s="480">
        <f t="shared" si="342"/>
        <v>0</v>
      </c>
      <c r="CH215" s="906"/>
      <c r="CI215" s="480">
        <f t="shared" si="343"/>
        <v>0</v>
      </c>
      <c r="CJ215" s="906"/>
      <c r="CK215" s="480">
        <f t="shared" si="344"/>
        <v>0</v>
      </c>
      <c r="CL215" s="906"/>
      <c r="CM215" s="480">
        <f t="shared" si="345"/>
        <v>0</v>
      </c>
      <c r="CN215" s="906"/>
      <c r="CO215" s="480">
        <f t="shared" si="346"/>
        <v>0</v>
      </c>
      <c r="CP215" s="907"/>
      <c r="CQ215" s="480">
        <f t="shared" si="347"/>
        <v>0</v>
      </c>
      <c r="CR215" s="215"/>
      <c r="CS215" s="1">
        <f t="shared" si="348"/>
        <v>0</v>
      </c>
      <c r="CT215" s="1">
        <f t="shared" si="349"/>
        <v>0</v>
      </c>
      <c r="CU215" s="1">
        <f t="shared" si="350"/>
        <v>0</v>
      </c>
      <c r="CV215" s="1">
        <f t="shared" si="351"/>
        <v>0</v>
      </c>
      <c r="CW215" s="673">
        <f t="shared" si="352"/>
        <v>0</v>
      </c>
      <c r="CX215" s="1">
        <f t="shared" si="353"/>
        <v>0</v>
      </c>
      <c r="CY215" s="1">
        <f t="shared" si="354"/>
        <v>0</v>
      </c>
      <c r="CZ215" s="1">
        <f t="shared" si="355"/>
        <v>0</v>
      </c>
      <c r="DB215" s="1">
        <f t="shared" si="356"/>
        <v>0</v>
      </c>
      <c r="DC215" s="1">
        <f t="shared" si="357"/>
        <v>0</v>
      </c>
      <c r="DE215" s="1">
        <f t="shared" si="358"/>
        <v>0</v>
      </c>
      <c r="DF215" s="1">
        <f t="shared" si="359"/>
        <v>0</v>
      </c>
      <c r="DG215" s="1">
        <f t="shared" si="360"/>
        <v>0</v>
      </c>
      <c r="DH215" s="1">
        <f t="shared" si="361"/>
        <v>0</v>
      </c>
      <c r="DI215" s="1">
        <f t="shared" si="362"/>
        <v>0</v>
      </c>
      <c r="DJ215" s="1">
        <f t="shared" si="363"/>
        <v>0</v>
      </c>
      <c r="DK215" s="1">
        <f t="shared" si="364"/>
        <v>0</v>
      </c>
      <c r="DL215" s="1">
        <f t="shared" si="365"/>
        <v>0</v>
      </c>
      <c r="DM215" s="1">
        <f t="shared" si="366"/>
        <v>0</v>
      </c>
      <c r="DN215" s="1">
        <f t="shared" si="367"/>
        <v>0</v>
      </c>
      <c r="DO215" s="1">
        <f t="shared" si="368"/>
        <v>0</v>
      </c>
      <c r="DP215" s="1">
        <f t="shared" si="369"/>
        <v>0</v>
      </c>
      <c r="DQ215" s="1">
        <f t="shared" si="370"/>
        <v>0</v>
      </c>
      <c r="DR215" s="1">
        <f t="shared" si="371"/>
        <v>0</v>
      </c>
      <c r="DS215" s="1">
        <f t="shared" si="372"/>
        <v>0</v>
      </c>
    </row>
    <row r="216" spans="1:123" s="1" customFormat="1" ht="65.25" customHeight="1" x14ac:dyDescent="0.2">
      <c r="A216" s="1567"/>
      <c r="B216" s="199"/>
      <c r="C216" s="36"/>
      <c r="D216" s="1164" t="s">
        <v>413</v>
      </c>
      <c r="E216" s="514" t="s">
        <v>71</v>
      </c>
      <c r="F216" s="739" t="s">
        <v>880</v>
      </c>
      <c r="G216" s="123" t="s">
        <v>466</v>
      </c>
      <c r="H216" s="36" t="s">
        <v>184</v>
      </c>
      <c r="I216" s="871" t="s">
        <v>533</v>
      </c>
      <c r="J216" s="1293">
        <v>1</v>
      </c>
      <c r="K216" s="1293">
        <v>0</v>
      </c>
      <c r="L216" s="36" t="s">
        <v>876</v>
      </c>
      <c r="M216" s="640">
        <v>217.81410000000002</v>
      </c>
      <c r="N216" s="947"/>
      <c r="O216" s="947"/>
      <c r="P216" s="947"/>
      <c r="Q216" s="947"/>
      <c r="R216" s="947"/>
      <c r="S216" s="947"/>
      <c r="T216" s="947"/>
      <c r="U216" s="947"/>
      <c r="V216" s="974"/>
      <c r="W216" s="948"/>
      <c r="X216" s="948"/>
      <c r="Y216" s="948"/>
      <c r="Z216" s="948"/>
      <c r="AA216" s="973"/>
      <c r="AB216" s="1216"/>
      <c r="AC216" s="951"/>
      <c r="AD216" s="165"/>
      <c r="AE216" s="992"/>
      <c r="AF216" s="125">
        <f t="shared" si="326"/>
        <v>0</v>
      </c>
      <c r="AG216" s="125" t="str">
        <f t="shared" si="373"/>
        <v>No</v>
      </c>
      <c r="AH216" s="191" t="str">
        <f t="shared" si="327"/>
        <v>No</v>
      </c>
      <c r="AI216" s="126" t="str">
        <f t="shared" si="374"/>
        <v>Yes</v>
      </c>
      <c r="AK216" s="291">
        <f t="shared" si="328"/>
        <v>1</v>
      </c>
      <c r="AL216" s="292">
        <f t="shared" si="329"/>
        <v>0</v>
      </c>
      <c r="AM216" s="36"/>
      <c r="AN216" s="36"/>
      <c r="AO216" s="471">
        <v>5.5</v>
      </c>
      <c r="AP216" s="445">
        <f t="shared" si="330"/>
        <v>0</v>
      </c>
      <c r="AQ216" s="498"/>
      <c r="AR216" s="215">
        <f t="shared" si="375"/>
        <v>0</v>
      </c>
      <c r="AS216" s="215">
        <f t="shared" si="376"/>
        <v>0</v>
      </c>
      <c r="AT216" s="215">
        <f t="shared" si="377"/>
        <v>0</v>
      </c>
      <c r="AU216" s="215">
        <f t="shared" si="378"/>
        <v>0</v>
      </c>
      <c r="AV216" s="215">
        <f t="shared" si="379"/>
        <v>0</v>
      </c>
      <c r="AW216" s="215">
        <f t="shared" si="380"/>
        <v>0</v>
      </c>
      <c r="AX216" s="215">
        <f t="shared" si="321"/>
        <v>0</v>
      </c>
      <c r="AY216" s="215">
        <f t="shared" si="381"/>
        <v>0</v>
      </c>
      <c r="AZ216" s="215">
        <f t="shared" si="382"/>
        <v>0</v>
      </c>
      <c r="BA216" s="215">
        <f t="shared" si="383"/>
        <v>0</v>
      </c>
      <c r="BB216" s="215">
        <f t="shared" si="384"/>
        <v>0</v>
      </c>
      <c r="BC216" s="215">
        <f t="shared" si="385"/>
        <v>0</v>
      </c>
      <c r="BD216" s="215">
        <f t="shared" si="386"/>
        <v>0</v>
      </c>
      <c r="BE216" s="215">
        <f t="shared" si="387"/>
        <v>0</v>
      </c>
      <c r="BF216" s="215">
        <f t="shared" si="322"/>
        <v>0</v>
      </c>
      <c r="BG216" s="215">
        <f t="shared" si="323"/>
        <v>0</v>
      </c>
      <c r="BH216" s="215">
        <f t="shared" si="324"/>
        <v>0</v>
      </c>
      <c r="BI216" s="215">
        <f t="shared" si="325"/>
        <v>0</v>
      </c>
      <c r="BJ216" s="448">
        <v>1</v>
      </c>
      <c r="BK216" s="1224">
        <f t="shared" si="331"/>
        <v>0</v>
      </c>
      <c r="BL216" s="897">
        <v>7</v>
      </c>
      <c r="BM216" s="480">
        <f t="shared" si="332"/>
        <v>0</v>
      </c>
      <c r="BN216" s="897"/>
      <c r="BO216" s="480">
        <f t="shared" si="333"/>
        <v>0</v>
      </c>
      <c r="BP216" s="897"/>
      <c r="BQ216" s="480">
        <f t="shared" si="334"/>
        <v>0</v>
      </c>
      <c r="BR216" s="897"/>
      <c r="BS216" s="480">
        <f t="shared" si="335"/>
        <v>0</v>
      </c>
      <c r="BT216" s="897"/>
      <c r="BU216" s="480">
        <f t="shared" si="336"/>
        <v>0</v>
      </c>
      <c r="BV216" s="908"/>
      <c r="BW216" s="480">
        <f t="shared" si="337"/>
        <v>0</v>
      </c>
      <c r="BX216" s="906"/>
      <c r="BY216" s="480">
        <f t="shared" si="338"/>
        <v>0</v>
      </c>
      <c r="BZ216" s="906"/>
      <c r="CA216" s="480">
        <f t="shared" si="339"/>
        <v>0</v>
      </c>
      <c r="CB216" s="906"/>
      <c r="CC216" s="480">
        <f t="shared" si="340"/>
        <v>0</v>
      </c>
      <c r="CD216" s="906"/>
      <c r="CE216" s="480">
        <f t="shared" si="341"/>
        <v>0</v>
      </c>
      <c r="CF216" s="906"/>
      <c r="CG216" s="480">
        <f t="shared" si="342"/>
        <v>0</v>
      </c>
      <c r="CH216" s="906"/>
      <c r="CI216" s="480">
        <f t="shared" si="343"/>
        <v>0</v>
      </c>
      <c r="CJ216" s="906"/>
      <c r="CK216" s="480">
        <f t="shared" si="344"/>
        <v>0</v>
      </c>
      <c r="CL216" s="906"/>
      <c r="CM216" s="480">
        <f t="shared" si="345"/>
        <v>0</v>
      </c>
      <c r="CN216" s="906"/>
      <c r="CO216" s="480">
        <f t="shared" si="346"/>
        <v>0</v>
      </c>
      <c r="CP216" s="907"/>
      <c r="CQ216" s="480">
        <f t="shared" si="347"/>
        <v>0</v>
      </c>
      <c r="CR216" s="215"/>
      <c r="CS216" s="1">
        <f t="shared" si="348"/>
        <v>0</v>
      </c>
      <c r="CT216" s="1">
        <f t="shared" si="349"/>
        <v>0</v>
      </c>
      <c r="CU216" s="1">
        <f t="shared" si="350"/>
        <v>0</v>
      </c>
      <c r="CV216" s="1">
        <f t="shared" si="351"/>
        <v>0</v>
      </c>
      <c r="CW216" s="673">
        <f t="shared" si="352"/>
        <v>0</v>
      </c>
      <c r="CX216" s="1">
        <f t="shared" si="353"/>
        <v>0</v>
      </c>
      <c r="CY216" s="1">
        <f t="shared" si="354"/>
        <v>0</v>
      </c>
      <c r="CZ216" s="1">
        <f t="shared" si="355"/>
        <v>0</v>
      </c>
      <c r="DB216" s="1">
        <f t="shared" si="356"/>
        <v>0</v>
      </c>
      <c r="DC216" s="1">
        <f t="shared" si="357"/>
        <v>0</v>
      </c>
      <c r="DE216" s="1">
        <f t="shared" si="358"/>
        <v>0</v>
      </c>
      <c r="DF216" s="1">
        <f t="shared" si="359"/>
        <v>0</v>
      </c>
      <c r="DG216" s="1">
        <f t="shared" si="360"/>
        <v>0</v>
      </c>
      <c r="DH216" s="1">
        <f t="shared" si="361"/>
        <v>0</v>
      </c>
      <c r="DI216" s="1">
        <f t="shared" si="362"/>
        <v>0</v>
      </c>
      <c r="DJ216" s="1">
        <f t="shared" si="363"/>
        <v>0</v>
      </c>
      <c r="DK216" s="1">
        <f t="shared" si="364"/>
        <v>0</v>
      </c>
      <c r="DL216" s="1">
        <f t="shared" si="365"/>
        <v>0</v>
      </c>
      <c r="DM216" s="1">
        <f t="shared" si="366"/>
        <v>0</v>
      </c>
      <c r="DN216" s="1">
        <f t="shared" si="367"/>
        <v>0</v>
      </c>
      <c r="DO216" s="1">
        <f t="shared" si="368"/>
        <v>0</v>
      </c>
      <c r="DP216" s="1">
        <f t="shared" si="369"/>
        <v>0</v>
      </c>
      <c r="DQ216" s="1">
        <f t="shared" si="370"/>
        <v>0</v>
      </c>
      <c r="DR216" s="1">
        <f t="shared" si="371"/>
        <v>0</v>
      </c>
      <c r="DS216" s="1">
        <f t="shared" si="372"/>
        <v>0</v>
      </c>
    </row>
    <row r="217" spans="1:123" s="1" customFormat="1" ht="65.25" customHeight="1" x14ac:dyDescent="0.2">
      <c r="A217" s="1567"/>
      <c r="B217" s="199"/>
      <c r="C217" s="123"/>
      <c r="D217" s="1260" t="s">
        <v>414</v>
      </c>
      <c r="E217" s="679"/>
      <c r="F217" s="736"/>
      <c r="G217" s="680" t="s">
        <v>466</v>
      </c>
      <c r="H217" s="681" t="s">
        <v>188</v>
      </c>
      <c r="I217" s="1281" t="s">
        <v>534</v>
      </c>
      <c r="J217" s="1292">
        <v>1</v>
      </c>
      <c r="K217" s="1292">
        <v>0</v>
      </c>
      <c r="L217" s="681" t="s">
        <v>876</v>
      </c>
      <c r="M217" s="682">
        <v>85.979250000000008</v>
      </c>
      <c r="N217" s="946"/>
      <c r="O217" s="946"/>
      <c r="P217" s="946"/>
      <c r="Q217" s="946"/>
      <c r="R217" s="946"/>
      <c r="S217" s="946"/>
      <c r="T217" s="946"/>
      <c r="U217" s="946"/>
      <c r="V217" s="979"/>
      <c r="W217" s="977"/>
      <c r="X217" s="977"/>
      <c r="Y217" s="977"/>
      <c r="Z217" s="977"/>
      <c r="AA217" s="976"/>
      <c r="AB217" s="1217"/>
      <c r="AC217" s="950"/>
      <c r="AD217" s="1010"/>
      <c r="AE217" s="1208"/>
      <c r="AF217" s="683">
        <f t="shared" si="326"/>
        <v>0</v>
      </c>
      <c r="AG217" s="683" t="str">
        <f t="shared" si="373"/>
        <v>No</v>
      </c>
      <c r="AH217" s="696" t="str">
        <f t="shared" si="327"/>
        <v>No</v>
      </c>
      <c r="AI217" s="678" t="str">
        <f t="shared" si="374"/>
        <v>No</v>
      </c>
      <c r="AK217" s="291">
        <f t="shared" si="328"/>
        <v>1</v>
      </c>
      <c r="AL217" s="292">
        <f t="shared" si="329"/>
        <v>0</v>
      </c>
      <c r="AM217" s="36"/>
      <c r="AN217" s="36"/>
      <c r="AO217" s="471">
        <v>2</v>
      </c>
      <c r="AP217" s="445">
        <f t="shared" si="330"/>
        <v>0</v>
      </c>
      <c r="AQ217" s="498"/>
      <c r="AR217" s="215">
        <f t="shared" si="375"/>
        <v>0</v>
      </c>
      <c r="AS217" s="215">
        <f t="shared" si="376"/>
        <v>0</v>
      </c>
      <c r="AT217" s="215">
        <f t="shared" si="377"/>
        <v>0</v>
      </c>
      <c r="AU217" s="215">
        <f t="shared" si="378"/>
        <v>0</v>
      </c>
      <c r="AV217" s="215">
        <f t="shared" si="379"/>
        <v>0</v>
      </c>
      <c r="AW217" s="215">
        <f t="shared" si="380"/>
        <v>0</v>
      </c>
      <c r="AX217" s="215">
        <f t="shared" si="321"/>
        <v>0</v>
      </c>
      <c r="AY217" s="215">
        <f t="shared" si="381"/>
        <v>0</v>
      </c>
      <c r="AZ217" s="215">
        <f t="shared" si="382"/>
        <v>0</v>
      </c>
      <c r="BA217" s="215">
        <f t="shared" si="383"/>
        <v>0</v>
      </c>
      <c r="BB217" s="215">
        <f t="shared" si="384"/>
        <v>0</v>
      </c>
      <c r="BC217" s="215">
        <f t="shared" si="385"/>
        <v>0</v>
      </c>
      <c r="BD217" s="215">
        <f t="shared" si="386"/>
        <v>0</v>
      </c>
      <c r="BE217" s="215">
        <f t="shared" si="387"/>
        <v>0</v>
      </c>
      <c r="BF217" s="215">
        <f t="shared" si="322"/>
        <v>0</v>
      </c>
      <c r="BG217" s="215">
        <f t="shared" si="323"/>
        <v>0</v>
      </c>
      <c r="BH217" s="215">
        <f t="shared" si="324"/>
        <v>0</v>
      </c>
      <c r="BI217" s="215">
        <f t="shared" si="325"/>
        <v>0</v>
      </c>
      <c r="BJ217" s="448">
        <v>1</v>
      </c>
      <c r="BK217" s="1224">
        <f t="shared" si="331"/>
        <v>0</v>
      </c>
      <c r="BL217" s="897">
        <v>5</v>
      </c>
      <c r="BM217" s="480">
        <f t="shared" si="332"/>
        <v>0</v>
      </c>
      <c r="BN217" s="897"/>
      <c r="BO217" s="480">
        <f t="shared" si="333"/>
        <v>0</v>
      </c>
      <c r="BP217" s="897"/>
      <c r="BQ217" s="480">
        <f t="shared" si="334"/>
        <v>0</v>
      </c>
      <c r="BR217" s="897"/>
      <c r="BS217" s="480">
        <f t="shared" si="335"/>
        <v>0</v>
      </c>
      <c r="BT217" s="897"/>
      <c r="BU217" s="480">
        <f t="shared" si="336"/>
        <v>0</v>
      </c>
      <c r="BV217" s="908"/>
      <c r="BW217" s="480">
        <f t="shared" si="337"/>
        <v>0</v>
      </c>
      <c r="BX217" s="906"/>
      <c r="BY217" s="480">
        <f t="shared" si="338"/>
        <v>0</v>
      </c>
      <c r="BZ217" s="906"/>
      <c r="CA217" s="480">
        <f t="shared" si="339"/>
        <v>0</v>
      </c>
      <c r="CB217" s="906"/>
      <c r="CC217" s="480">
        <f t="shared" si="340"/>
        <v>0</v>
      </c>
      <c r="CD217" s="906"/>
      <c r="CE217" s="480">
        <f t="shared" si="341"/>
        <v>0</v>
      </c>
      <c r="CF217" s="906"/>
      <c r="CG217" s="480">
        <f t="shared" si="342"/>
        <v>0</v>
      </c>
      <c r="CH217" s="906"/>
      <c r="CI217" s="480">
        <f t="shared" si="343"/>
        <v>0</v>
      </c>
      <c r="CJ217" s="906"/>
      <c r="CK217" s="480">
        <f t="shared" si="344"/>
        <v>0</v>
      </c>
      <c r="CL217" s="906"/>
      <c r="CM217" s="480">
        <f t="shared" si="345"/>
        <v>0</v>
      </c>
      <c r="CN217" s="906"/>
      <c r="CO217" s="480">
        <f t="shared" si="346"/>
        <v>0</v>
      </c>
      <c r="CP217" s="907"/>
      <c r="CQ217" s="480">
        <f t="shared" si="347"/>
        <v>0</v>
      </c>
      <c r="CR217" s="215"/>
      <c r="CS217" s="1">
        <f t="shared" si="348"/>
        <v>0</v>
      </c>
      <c r="CT217" s="1">
        <f t="shared" si="349"/>
        <v>0</v>
      </c>
      <c r="CU217" s="1">
        <f t="shared" si="350"/>
        <v>0</v>
      </c>
      <c r="CV217" s="1">
        <f t="shared" si="351"/>
        <v>0</v>
      </c>
      <c r="CW217" s="673">
        <f t="shared" si="352"/>
        <v>0</v>
      </c>
      <c r="CX217" s="1">
        <f t="shared" si="353"/>
        <v>0</v>
      </c>
      <c r="CY217" s="1">
        <f t="shared" si="354"/>
        <v>0</v>
      </c>
      <c r="CZ217" s="1">
        <f t="shared" si="355"/>
        <v>0</v>
      </c>
      <c r="DB217" s="1">
        <f t="shared" si="356"/>
        <v>0</v>
      </c>
      <c r="DC217" s="1">
        <f t="shared" si="357"/>
        <v>0</v>
      </c>
      <c r="DE217" s="1">
        <f t="shared" si="358"/>
        <v>0</v>
      </c>
      <c r="DF217" s="1">
        <f t="shared" si="359"/>
        <v>0</v>
      </c>
      <c r="DG217" s="1">
        <f t="shared" si="360"/>
        <v>0</v>
      </c>
      <c r="DH217" s="1">
        <f t="shared" si="361"/>
        <v>0</v>
      </c>
      <c r="DI217" s="1">
        <f t="shared" si="362"/>
        <v>0</v>
      </c>
      <c r="DJ217" s="1">
        <f t="shared" si="363"/>
        <v>0</v>
      </c>
      <c r="DK217" s="1">
        <f t="shared" si="364"/>
        <v>0</v>
      </c>
      <c r="DL217" s="1">
        <f t="shared" si="365"/>
        <v>0</v>
      </c>
      <c r="DM217" s="1">
        <f t="shared" si="366"/>
        <v>0</v>
      </c>
      <c r="DN217" s="1">
        <f t="shared" si="367"/>
        <v>0</v>
      </c>
      <c r="DO217" s="1">
        <f t="shared" si="368"/>
        <v>0</v>
      </c>
      <c r="DP217" s="1">
        <f t="shared" si="369"/>
        <v>0</v>
      </c>
      <c r="DQ217" s="1">
        <f t="shared" si="370"/>
        <v>0</v>
      </c>
      <c r="DR217" s="1">
        <f t="shared" si="371"/>
        <v>0</v>
      </c>
      <c r="DS217" s="1">
        <f t="shared" si="372"/>
        <v>0</v>
      </c>
    </row>
    <row r="218" spans="1:123" s="1" customFormat="1" ht="65.25" customHeight="1" x14ac:dyDescent="0.2">
      <c r="A218" s="1567"/>
      <c r="B218" s="199"/>
      <c r="C218" s="123"/>
      <c r="D218" s="1260" t="s">
        <v>415</v>
      </c>
      <c r="E218" s="679" t="s">
        <v>71</v>
      </c>
      <c r="F218" s="736" t="s">
        <v>880</v>
      </c>
      <c r="G218" s="680" t="s">
        <v>466</v>
      </c>
      <c r="H218" s="681" t="s">
        <v>188</v>
      </c>
      <c r="I218" s="1281" t="s">
        <v>534</v>
      </c>
      <c r="J218" s="1292">
        <v>1</v>
      </c>
      <c r="K218" s="1292">
        <v>0</v>
      </c>
      <c r="L218" s="681" t="s">
        <v>876</v>
      </c>
      <c r="M218" s="692">
        <v>108.90705000000001</v>
      </c>
      <c r="N218" s="946"/>
      <c r="O218" s="946"/>
      <c r="P218" s="946"/>
      <c r="Q218" s="946"/>
      <c r="R218" s="946"/>
      <c r="S218" s="946"/>
      <c r="T218" s="946"/>
      <c r="U218" s="946"/>
      <c r="V218" s="979"/>
      <c r="W218" s="977"/>
      <c r="X218" s="977"/>
      <c r="Y218" s="977"/>
      <c r="Z218" s="977"/>
      <c r="AA218" s="976"/>
      <c r="AB218" s="1217"/>
      <c r="AC218" s="950"/>
      <c r="AD218" s="1201"/>
      <c r="AE218" s="1211"/>
      <c r="AF218" s="683">
        <f t="shared" si="326"/>
        <v>0</v>
      </c>
      <c r="AG218" s="683" t="str">
        <f t="shared" si="373"/>
        <v>No</v>
      </c>
      <c r="AH218" s="696" t="str">
        <f t="shared" si="327"/>
        <v>No</v>
      </c>
      <c r="AI218" s="678" t="str">
        <f t="shared" si="374"/>
        <v>Yes</v>
      </c>
      <c r="AK218" s="291">
        <f t="shared" si="328"/>
        <v>1</v>
      </c>
      <c r="AL218" s="292">
        <f t="shared" si="329"/>
        <v>0</v>
      </c>
      <c r="AM218" s="36"/>
      <c r="AN218" s="36"/>
      <c r="AO218" s="471">
        <v>2</v>
      </c>
      <c r="AP218" s="445">
        <f t="shared" si="330"/>
        <v>0</v>
      </c>
      <c r="AQ218" s="498"/>
      <c r="AR218" s="215">
        <f t="shared" si="375"/>
        <v>0</v>
      </c>
      <c r="AS218" s="215">
        <f t="shared" si="376"/>
        <v>0</v>
      </c>
      <c r="AT218" s="215">
        <f t="shared" si="377"/>
        <v>0</v>
      </c>
      <c r="AU218" s="215">
        <f t="shared" si="378"/>
        <v>0</v>
      </c>
      <c r="AV218" s="215">
        <f t="shared" si="379"/>
        <v>0</v>
      </c>
      <c r="AW218" s="215">
        <f t="shared" si="380"/>
        <v>0</v>
      </c>
      <c r="AX218" s="215">
        <f t="shared" si="321"/>
        <v>0</v>
      </c>
      <c r="AY218" s="215">
        <f t="shared" si="381"/>
        <v>0</v>
      </c>
      <c r="AZ218" s="215">
        <f t="shared" si="382"/>
        <v>0</v>
      </c>
      <c r="BA218" s="215">
        <f t="shared" si="383"/>
        <v>0</v>
      </c>
      <c r="BB218" s="215">
        <f t="shared" si="384"/>
        <v>0</v>
      </c>
      <c r="BC218" s="215">
        <f t="shared" si="385"/>
        <v>0</v>
      </c>
      <c r="BD218" s="215">
        <f t="shared" si="386"/>
        <v>0</v>
      </c>
      <c r="BE218" s="215">
        <f t="shared" si="387"/>
        <v>0</v>
      </c>
      <c r="BF218" s="215">
        <f t="shared" si="322"/>
        <v>0</v>
      </c>
      <c r="BG218" s="215">
        <f t="shared" si="323"/>
        <v>0</v>
      </c>
      <c r="BH218" s="215">
        <f t="shared" si="324"/>
        <v>0</v>
      </c>
      <c r="BI218" s="215">
        <f t="shared" si="325"/>
        <v>0</v>
      </c>
      <c r="BJ218" s="448">
        <v>1</v>
      </c>
      <c r="BK218" s="1224">
        <f t="shared" si="331"/>
        <v>0</v>
      </c>
      <c r="BL218" s="897">
        <v>5</v>
      </c>
      <c r="BM218" s="480">
        <f t="shared" si="332"/>
        <v>0</v>
      </c>
      <c r="BN218" s="897"/>
      <c r="BO218" s="480">
        <f t="shared" si="333"/>
        <v>0</v>
      </c>
      <c r="BP218" s="897"/>
      <c r="BQ218" s="480">
        <f t="shared" si="334"/>
        <v>0</v>
      </c>
      <c r="BR218" s="897"/>
      <c r="BS218" s="480">
        <f t="shared" si="335"/>
        <v>0</v>
      </c>
      <c r="BT218" s="897"/>
      <c r="BU218" s="480">
        <f t="shared" si="336"/>
        <v>0</v>
      </c>
      <c r="BV218" s="908"/>
      <c r="BW218" s="480">
        <f t="shared" si="337"/>
        <v>0</v>
      </c>
      <c r="BX218" s="906"/>
      <c r="BY218" s="480">
        <f t="shared" si="338"/>
        <v>0</v>
      </c>
      <c r="BZ218" s="906"/>
      <c r="CA218" s="480">
        <f t="shared" si="339"/>
        <v>0</v>
      </c>
      <c r="CB218" s="906"/>
      <c r="CC218" s="480">
        <f t="shared" si="340"/>
        <v>0</v>
      </c>
      <c r="CD218" s="906"/>
      <c r="CE218" s="480">
        <f t="shared" si="341"/>
        <v>0</v>
      </c>
      <c r="CF218" s="906"/>
      <c r="CG218" s="480">
        <f t="shared" si="342"/>
        <v>0</v>
      </c>
      <c r="CH218" s="906"/>
      <c r="CI218" s="480">
        <f t="shared" si="343"/>
        <v>0</v>
      </c>
      <c r="CJ218" s="906"/>
      <c r="CK218" s="480">
        <f t="shared" si="344"/>
        <v>0</v>
      </c>
      <c r="CL218" s="906"/>
      <c r="CM218" s="480">
        <f t="shared" si="345"/>
        <v>0</v>
      </c>
      <c r="CN218" s="906"/>
      <c r="CO218" s="480">
        <f t="shared" si="346"/>
        <v>0</v>
      </c>
      <c r="CP218" s="907"/>
      <c r="CQ218" s="480">
        <f t="shared" si="347"/>
        <v>0</v>
      </c>
      <c r="CR218" s="215"/>
      <c r="CS218" s="1">
        <f t="shared" si="348"/>
        <v>0</v>
      </c>
      <c r="CT218" s="1">
        <f t="shared" si="349"/>
        <v>0</v>
      </c>
      <c r="CU218" s="1">
        <f t="shared" si="350"/>
        <v>0</v>
      </c>
      <c r="CV218" s="1">
        <f t="shared" si="351"/>
        <v>0</v>
      </c>
      <c r="CW218" s="673">
        <f t="shared" si="352"/>
        <v>0</v>
      </c>
      <c r="CX218" s="1">
        <f t="shared" si="353"/>
        <v>0</v>
      </c>
      <c r="CY218" s="1">
        <f t="shared" si="354"/>
        <v>0</v>
      </c>
      <c r="CZ218" s="1">
        <f t="shared" si="355"/>
        <v>0</v>
      </c>
      <c r="DB218" s="1">
        <f t="shared" si="356"/>
        <v>0</v>
      </c>
      <c r="DC218" s="1">
        <f t="shared" si="357"/>
        <v>0</v>
      </c>
      <c r="DE218" s="1">
        <f t="shared" si="358"/>
        <v>0</v>
      </c>
      <c r="DF218" s="1">
        <f t="shared" si="359"/>
        <v>0</v>
      </c>
      <c r="DG218" s="1">
        <f t="shared" si="360"/>
        <v>0</v>
      </c>
      <c r="DH218" s="1">
        <f t="shared" si="361"/>
        <v>0</v>
      </c>
      <c r="DI218" s="1">
        <f t="shared" si="362"/>
        <v>0</v>
      </c>
      <c r="DJ218" s="1">
        <f t="shared" si="363"/>
        <v>0</v>
      </c>
      <c r="DK218" s="1">
        <f t="shared" si="364"/>
        <v>0</v>
      </c>
      <c r="DL218" s="1">
        <f t="shared" si="365"/>
        <v>0</v>
      </c>
      <c r="DM218" s="1">
        <f t="shared" si="366"/>
        <v>0</v>
      </c>
      <c r="DN218" s="1">
        <f t="shared" si="367"/>
        <v>0</v>
      </c>
      <c r="DO218" s="1">
        <f t="shared" si="368"/>
        <v>0</v>
      </c>
      <c r="DP218" s="1">
        <f t="shared" si="369"/>
        <v>0</v>
      </c>
      <c r="DQ218" s="1">
        <f t="shared" si="370"/>
        <v>0</v>
      </c>
      <c r="DR218" s="1">
        <f t="shared" si="371"/>
        <v>0</v>
      </c>
      <c r="DS218" s="1">
        <f t="shared" si="372"/>
        <v>0</v>
      </c>
    </row>
    <row r="219" spans="1:123" s="1" customFormat="1" ht="65.25" customHeight="1" x14ac:dyDescent="0.2">
      <c r="A219" s="1567"/>
      <c r="B219" s="199"/>
      <c r="C219" s="123"/>
      <c r="D219" s="1164" t="s">
        <v>416</v>
      </c>
      <c r="E219" s="514"/>
      <c r="F219" s="514"/>
      <c r="G219" s="123" t="s">
        <v>466</v>
      </c>
      <c r="H219" s="36" t="s">
        <v>188</v>
      </c>
      <c r="I219" s="871" t="s">
        <v>535</v>
      </c>
      <c r="J219" s="1293">
        <v>1</v>
      </c>
      <c r="K219" s="1293">
        <v>0</v>
      </c>
      <c r="L219" s="36" t="s">
        <v>876</v>
      </c>
      <c r="M219" s="653">
        <v>79.100909999999999</v>
      </c>
      <c r="N219" s="947"/>
      <c r="O219" s="947"/>
      <c r="P219" s="947"/>
      <c r="Q219" s="947"/>
      <c r="R219" s="947"/>
      <c r="S219" s="947"/>
      <c r="T219" s="947"/>
      <c r="U219" s="947"/>
      <c r="V219" s="974"/>
      <c r="W219" s="948"/>
      <c r="X219" s="948"/>
      <c r="Y219" s="948"/>
      <c r="Z219" s="948"/>
      <c r="AA219" s="973"/>
      <c r="AB219" s="1216"/>
      <c r="AC219" s="951"/>
      <c r="AD219" s="1011"/>
      <c r="AE219" s="1209"/>
      <c r="AF219" s="125">
        <f t="shared" si="326"/>
        <v>0</v>
      </c>
      <c r="AG219" s="125" t="str">
        <f t="shared" si="373"/>
        <v>No</v>
      </c>
      <c r="AH219" s="191" t="str">
        <f t="shared" si="327"/>
        <v>No</v>
      </c>
      <c r="AI219" s="126" t="str">
        <f t="shared" si="374"/>
        <v>No</v>
      </c>
      <c r="AK219" s="291">
        <f t="shared" si="328"/>
        <v>1</v>
      </c>
      <c r="AL219" s="292">
        <f t="shared" si="329"/>
        <v>0</v>
      </c>
      <c r="AM219" s="36"/>
      <c r="AN219" s="36"/>
      <c r="AO219" s="471">
        <v>1</v>
      </c>
      <c r="AP219" s="445">
        <f t="shared" si="330"/>
        <v>0</v>
      </c>
      <c r="AQ219" s="498"/>
      <c r="AR219" s="215">
        <f t="shared" si="375"/>
        <v>0</v>
      </c>
      <c r="AS219" s="215">
        <f t="shared" si="376"/>
        <v>0</v>
      </c>
      <c r="AT219" s="215">
        <f t="shared" si="377"/>
        <v>0</v>
      </c>
      <c r="AU219" s="215">
        <f t="shared" si="378"/>
        <v>0</v>
      </c>
      <c r="AV219" s="215">
        <f t="shared" si="379"/>
        <v>0</v>
      </c>
      <c r="AW219" s="215">
        <f t="shared" si="380"/>
        <v>0</v>
      </c>
      <c r="AX219" s="215">
        <f t="shared" si="321"/>
        <v>0</v>
      </c>
      <c r="AY219" s="215">
        <f t="shared" si="381"/>
        <v>0</v>
      </c>
      <c r="AZ219" s="215">
        <f t="shared" si="382"/>
        <v>0</v>
      </c>
      <c r="BA219" s="215">
        <f t="shared" si="383"/>
        <v>0</v>
      </c>
      <c r="BB219" s="215">
        <f t="shared" si="384"/>
        <v>0</v>
      </c>
      <c r="BC219" s="215">
        <f t="shared" si="385"/>
        <v>0</v>
      </c>
      <c r="BD219" s="215">
        <f t="shared" si="386"/>
        <v>0</v>
      </c>
      <c r="BE219" s="215">
        <f t="shared" si="387"/>
        <v>0</v>
      </c>
      <c r="BF219" s="215">
        <f t="shared" si="322"/>
        <v>0</v>
      </c>
      <c r="BG219" s="215">
        <f t="shared" si="323"/>
        <v>0</v>
      </c>
      <c r="BH219" s="215">
        <f t="shared" si="324"/>
        <v>0</v>
      </c>
      <c r="BI219" s="215">
        <f t="shared" si="325"/>
        <v>0</v>
      </c>
      <c r="BJ219" s="448">
        <v>1</v>
      </c>
      <c r="BK219" s="1224">
        <f t="shared" si="331"/>
        <v>0</v>
      </c>
      <c r="BL219" s="897">
        <v>4</v>
      </c>
      <c r="BM219" s="480">
        <f t="shared" si="332"/>
        <v>0</v>
      </c>
      <c r="BN219" s="897"/>
      <c r="BO219" s="480">
        <f t="shared" si="333"/>
        <v>0</v>
      </c>
      <c r="BP219" s="897"/>
      <c r="BQ219" s="480">
        <f t="shared" si="334"/>
        <v>0</v>
      </c>
      <c r="BR219" s="897"/>
      <c r="BS219" s="480">
        <f t="shared" si="335"/>
        <v>0</v>
      </c>
      <c r="BT219" s="897"/>
      <c r="BU219" s="480">
        <f t="shared" si="336"/>
        <v>0</v>
      </c>
      <c r="BV219" s="908"/>
      <c r="BW219" s="480">
        <f t="shared" si="337"/>
        <v>0</v>
      </c>
      <c r="BX219" s="906"/>
      <c r="BY219" s="480">
        <f t="shared" si="338"/>
        <v>0</v>
      </c>
      <c r="BZ219" s="906"/>
      <c r="CA219" s="480">
        <f t="shared" si="339"/>
        <v>0</v>
      </c>
      <c r="CB219" s="906"/>
      <c r="CC219" s="480">
        <f t="shared" si="340"/>
        <v>0</v>
      </c>
      <c r="CD219" s="906"/>
      <c r="CE219" s="480">
        <f t="shared" si="341"/>
        <v>0</v>
      </c>
      <c r="CF219" s="906"/>
      <c r="CG219" s="480">
        <f t="shared" si="342"/>
        <v>0</v>
      </c>
      <c r="CH219" s="906"/>
      <c r="CI219" s="480">
        <f t="shared" si="343"/>
        <v>0</v>
      </c>
      <c r="CJ219" s="906"/>
      <c r="CK219" s="480">
        <f t="shared" si="344"/>
        <v>0</v>
      </c>
      <c r="CL219" s="906"/>
      <c r="CM219" s="480">
        <f t="shared" si="345"/>
        <v>0</v>
      </c>
      <c r="CN219" s="906"/>
      <c r="CO219" s="480">
        <f t="shared" si="346"/>
        <v>0</v>
      </c>
      <c r="CP219" s="907"/>
      <c r="CQ219" s="480">
        <f t="shared" si="347"/>
        <v>0</v>
      </c>
      <c r="CR219" s="215"/>
      <c r="CS219" s="1">
        <f t="shared" si="348"/>
        <v>0</v>
      </c>
      <c r="CT219" s="1">
        <f t="shared" si="349"/>
        <v>0</v>
      </c>
      <c r="CU219" s="1">
        <f t="shared" si="350"/>
        <v>0</v>
      </c>
      <c r="CV219" s="1">
        <f t="shared" si="351"/>
        <v>0</v>
      </c>
      <c r="CW219" s="673">
        <f t="shared" si="352"/>
        <v>0</v>
      </c>
      <c r="CX219" s="1">
        <f t="shared" si="353"/>
        <v>0</v>
      </c>
      <c r="CY219" s="1">
        <f t="shared" si="354"/>
        <v>0</v>
      </c>
      <c r="CZ219" s="1">
        <f t="shared" si="355"/>
        <v>0</v>
      </c>
      <c r="DB219" s="1">
        <f t="shared" si="356"/>
        <v>0</v>
      </c>
      <c r="DC219" s="1">
        <f t="shared" si="357"/>
        <v>0</v>
      </c>
      <c r="DE219" s="1">
        <f t="shared" si="358"/>
        <v>0</v>
      </c>
      <c r="DF219" s="1">
        <f t="shared" si="359"/>
        <v>0</v>
      </c>
      <c r="DG219" s="1">
        <f t="shared" si="360"/>
        <v>0</v>
      </c>
      <c r="DH219" s="1">
        <f t="shared" si="361"/>
        <v>0</v>
      </c>
      <c r="DI219" s="1">
        <f t="shared" si="362"/>
        <v>0</v>
      </c>
      <c r="DJ219" s="1">
        <f t="shared" si="363"/>
        <v>0</v>
      </c>
      <c r="DK219" s="1">
        <f t="shared" si="364"/>
        <v>0</v>
      </c>
      <c r="DL219" s="1">
        <f t="shared" si="365"/>
        <v>0</v>
      </c>
      <c r="DM219" s="1">
        <f t="shared" si="366"/>
        <v>0</v>
      </c>
      <c r="DN219" s="1">
        <f t="shared" si="367"/>
        <v>0</v>
      </c>
      <c r="DO219" s="1">
        <f t="shared" si="368"/>
        <v>0</v>
      </c>
      <c r="DP219" s="1">
        <f t="shared" si="369"/>
        <v>0</v>
      </c>
      <c r="DQ219" s="1">
        <f t="shared" si="370"/>
        <v>0</v>
      </c>
      <c r="DR219" s="1">
        <f t="shared" si="371"/>
        <v>0</v>
      </c>
      <c r="DS219" s="1">
        <f t="shared" si="372"/>
        <v>0</v>
      </c>
    </row>
    <row r="220" spans="1:123" s="1" customFormat="1" ht="65.25" customHeight="1" x14ac:dyDescent="0.2">
      <c r="A220" s="1569"/>
      <c r="B220" s="192"/>
      <c r="C220" s="156"/>
      <c r="D220" s="1165" t="s">
        <v>417</v>
      </c>
      <c r="E220" s="515" t="s">
        <v>71</v>
      </c>
      <c r="F220" s="515"/>
      <c r="G220" s="156" t="s">
        <v>466</v>
      </c>
      <c r="H220" s="129" t="s">
        <v>188</v>
      </c>
      <c r="I220" s="1283" t="s">
        <v>535</v>
      </c>
      <c r="J220" s="1295">
        <v>1</v>
      </c>
      <c r="K220" s="1295">
        <v>0</v>
      </c>
      <c r="L220" s="129" t="s">
        <v>876</v>
      </c>
      <c r="M220" s="651">
        <v>103.17510000000001</v>
      </c>
      <c r="N220" s="947"/>
      <c r="O220" s="947"/>
      <c r="P220" s="947"/>
      <c r="Q220" s="947"/>
      <c r="R220" s="947"/>
      <c r="S220" s="947"/>
      <c r="T220" s="947"/>
      <c r="U220" s="947"/>
      <c r="V220" s="974"/>
      <c r="W220" s="948"/>
      <c r="X220" s="948"/>
      <c r="Y220" s="948"/>
      <c r="Z220" s="948"/>
      <c r="AA220" s="973"/>
      <c r="AB220" s="1216"/>
      <c r="AC220" s="951"/>
      <c r="AD220" s="165"/>
      <c r="AE220" s="992"/>
      <c r="AF220" s="125">
        <f t="shared" si="326"/>
        <v>0</v>
      </c>
      <c r="AG220" s="158" t="str">
        <f t="shared" si="373"/>
        <v>No</v>
      </c>
      <c r="AH220" s="191" t="str">
        <f t="shared" si="327"/>
        <v>No</v>
      </c>
      <c r="AI220" s="126" t="str">
        <f t="shared" si="374"/>
        <v>No</v>
      </c>
      <c r="AK220" s="291">
        <f t="shared" si="328"/>
        <v>1</v>
      </c>
      <c r="AL220" s="292">
        <f t="shared" si="329"/>
        <v>0</v>
      </c>
      <c r="AM220" s="36"/>
      <c r="AN220" s="36"/>
      <c r="AO220" s="471">
        <v>1</v>
      </c>
      <c r="AP220" s="445">
        <f t="shared" si="330"/>
        <v>0</v>
      </c>
      <c r="AQ220" s="498"/>
      <c r="AR220" s="215">
        <f t="shared" si="375"/>
        <v>0</v>
      </c>
      <c r="AS220" s="215">
        <f t="shared" si="376"/>
        <v>0</v>
      </c>
      <c r="AT220" s="215">
        <f t="shared" si="377"/>
        <v>0</v>
      </c>
      <c r="AU220" s="215">
        <f t="shared" si="378"/>
        <v>0</v>
      </c>
      <c r="AV220" s="215">
        <f t="shared" si="379"/>
        <v>0</v>
      </c>
      <c r="AW220" s="215">
        <f t="shared" si="380"/>
        <v>0</v>
      </c>
      <c r="AX220" s="215">
        <f t="shared" si="321"/>
        <v>0</v>
      </c>
      <c r="AY220" s="215">
        <f t="shared" si="381"/>
        <v>0</v>
      </c>
      <c r="AZ220" s="215">
        <f t="shared" si="382"/>
        <v>0</v>
      </c>
      <c r="BA220" s="215">
        <f t="shared" si="383"/>
        <v>0</v>
      </c>
      <c r="BB220" s="215">
        <f t="shared" si="384"/>
        <v>0</v>
      </c>
      <c r="BC220" s="215">
        <f t="shared" si="385"/>
        <v>0</v>
      </c>
      <c r="BD220" s="215">
        <f t="shared" si="386"/>
        <v>0</v>
      </c>
      <c r="BE220" s="215">
        <f t="shared" si="387"/>
        <v>0</v>
      </c>
      <c r="BF220" s="215">
        <f t="shared" si="322"/>
        <v>0</v>
      </c>
      <c r="BG220" s="215">
        <f t="shared" si="323"/>
        <v>0</v>
      </c>
      <c r="BH220" s="215">
        <f t="shared" si="324"/>
        <v>0</v>
      </c>
      <c r="BI220" s="215">
        <f t="shared" si="325"/>
        <v>0</v>
      </c>
      <c r="BJ220" s="448">
        <v>1</v>
      </c>
      <c r="BK220" s="1224">
        <f t="shared" si="331"/>
        <v>0</v>
      </c>
      <c r="BL220" s="897">
        <v>4</v>
      </c>
      <c r="BM220" s="480">
        <f t="shared" si="332"/>
        <v>0</v>
      </c>
      <c r="BN220" s="897"/>
      <c r="BO220" s="480">
        <f t="shared" si="333"/>
        <v>0</v>
      </c>
      <c r="BP220" s="897"/>
      <c r="BQ220" s="480">
        <f t="shared" si="334"/>
        <v>0</v>
      </c>
      <c r="BR220" s="897"/>
      <c r="BS220" s="480">
        <f t="shared" si="335"/>
        <v>0</v>
      </c>
      <c r="BT220" s="897"/>
      <c r="BU220" s="480">
        <f t="shared" si="336"/>
        <v>0</v>
      </c>
      <c r="BV220" s="908"/>
      <c r="BW220" s="480">
        <f t="shared" si="337"/>
        <v>0</v>
      </c>
      <c r="BX220" s="906"/>
      <c r="BY220" s="480">
        <f t="shared" si="338"/>
        <v>0</v>
      </c>
      <c r="BZ220" s="906"/>
      <c r="CA220" s="480">
        <f t="shared" si="339"/>
        <v>0</v>
      </c>
      <c r="CB220" s="906"/>
      <c r="CC220" s="480">
        <f t="shared" si="340"/>
        <v>0</v>
      </c>
      <c r="CD220" s="906"/>
      <c r="CE220" s="480">
        <f t="shared" si="341"/>
        <v>0</v>
      </c>
      <c r="CF220" s="906"/>
      <c r="CG220" s="480">
        <f t="shared" si="342"/>
        <v>0</v>
      </c>
      <c r="CH220" s="906"/>
      <c r="CI220" s="480">
        <f t="shared" si="343"/>
        <v>0</v>
      </c>
      <c r="CJ220" s="906"/>
      <c r="CK220" s="480">
        <f t="shared" si="344"/>
        <v>0</v>
      </c>
      <c r="CL220" s="906"/>
      <c r="CM220" s="480">
        <f t="shared" si="345"/>
        <v>0</v>
      </c>
      <c r="CN220" s="906"/>
      <c r="CO220" s="480">
        <f t="shared" si="346"/>
        <v>0</v>
      </c>
      <c r="CP220" s="907"/>
      <c r="CQ220" s="480">
        <f t="shared" si="347"/>
        <v>0</v>
      </c>
      <c r="CR220" s="215"/>
      <c r="CS220" s="1">
        <f t="shared" si="348"/>
        <v>0</v>
      </c>
      <c r="CT220" s="1">
        <f t="shared" si="349"/>
        <v>0</v>
      </c>
      <c r="CU220" s="1">
        <f t="shared" si="350"/>
        <v>0</v>
      </c>
      <c r="CV220" s="1">
        <f t="shared" si="351"/>
        <v>0</v>
      </c>
      <c r="CW220" s="673">
        <f t="shared" si="352"/>
        <v>0</v>
      </c>
      <c r="CX220" s="1">
        <f t="shared" si="353"/>
        <v>0</v>
      </c>
      <c r="CY220" s="1">
        <f t="shared" si="354"/>
        <v>0</v>
      </c>
      <c r="CZ220" s="1">
        <f t="shared" si="355"/>
        <v>0</v>
      </c>
      <c r="DB220" s="1">
        <f t="shared" si="356"/>
        <v>0</v>
      </c>
      <c r="DC220" s="1">
        <f t="shared" si="357"/>
        <v>0</v>
      </c>
      <c r="DE220" s="1">
        <f t="shared" si="358"/>
        <v>0</v>
      </c>
      <c r="DF220" s="1">
        <f t="shared" si="359"/>
        <v>0</v>
      </c>
      <c r="DG220" s="1">
        <f t="shared" si="360"/>
        <v>0</v>
      </c>
      <c r="DH220" s="1">
        <f t="shared" si="361"/>
        <v>0</v>
      </c>
      <c r="DI220" s="1">
        <f t="shared" si="362"/>
        <v>0</v>
      </c>
      <c r="DJ220" s="1">
        <f t="shared" si="363"/>
        <v>0</v>
      </c>
      <c r="DK220" s="1">
        <f t="shared" si="364"/>
        <v>0</v>
      </c>
      <c r="DL220" s="1">
        <f t="shared" si="365"/>
        <v>0</v>
      </c>
      <c r="DM220" s="1">
        <f t="shared" si="366"/>
        <v>0</v>
      </c>
      <c r="DN220" s="1">
        <f t="shared" si="367"/>
        <v>0</v>
      </c>
      <c r="DO220" s="1">
        <f t="shared" si="368"/>
        <v>0</v>
      </c>
      <c r="DP220" s="1">
        <f t="shared" si="369"/>
        <v>0</v>
      </c>
      <c r="DQ220" s="1">
        <f t="shared" si="370"/>
        <v>0</v>
      </c>
      <c r="DR220" s="1">
        <f t="shared" si="371"/>
        <v>0</v>
      </c>
      <c r="DS220" s="1">
        <f t="shared" si="372"/>
        <v>0</v>
      </c>
    </row>
    <row r="221" spans="1:123" s="36" customFormat="1" ht="32.75" customHeight="1" x14ac:dyDescent="0.2">
      <c r="A221" s="1"/>
      <c r="B221" s="194"/>
      <c r="C221" s="7"/>
      <c r="D221" s="1164"/>
      <c r="E221" s="517"/>
      <c r="F221" s="517"/>
      <c r="G221" s="310"/>
      <c r="H221" s="7"/>
      <c r="I221" s="871"/>
      <c r="J221" s="1300"/>
      <c r="K221" s="1300"/>
      <c r="L221" s="885" t="s">
        <v>1126</v>
      </c>
      <c r="N221" s="989"/>
      <c r="O221" s="444"/>
      <c r="P221" s="444"/>
      <c r="Q221" s="444"/>
      <c r="R221" s="444"/>
      <c r="S221" s="444"/>
      <c r="T221" s="444"/>
      <c r="U221" s="444"/>
      <c r="V221" s="444"/>
      <c r="W221" s="444"/>
      <c r="X221" s="444"/>
      <c r="Y221" s="444"/>
      <c r="Z221" s="444"/>
      <c r="AA221" s="444"/>
      <c r="AB221" s="1394"/>
      <c r="AC221" s="1395"/>
      <c r="AD221" s="1396"/>
      <c r="AE221" s="1396"/>
      <c r="AF221" s="151"/>
      <c r="AG221" s="7"/>
      <c r="AH221" s="312"/>
      <c r="AI221" s="411"/>
      <c r="AJ221" s="1"/>
      <c r="AK221" s="291">
        <f t="shared" si="328"/>
        <v>0</v>
      </c>
      <c r="AL221" s="292">
        <f t="shared" si="329"/>
        <v>0</v>
      </c>
      <c r="AO221" s="474"/>
      <c r="AP221" s="445">
        <f t="shared" si="330"/>
        <v>0</v>
      </c>
      <c r="AQ221" s="498"/>
      <c r="AR221" s="215"/>
      <c r="AS221" s="215"/>
      <c r="AT221" s="215"/>
      <c r="AU221" s="215"/>
      <c r="AV221" s="215"/>
      <c r="AW221" s="215"/>
      <c r="AX221" s="215">
        <f t="shared" si="321"/>
        <v>0</v>
      </c>
      <c r="AY221" s="215"/>
      <c r="AZ221" s="215"/>
      <c r="BA221" s="215"/>
      <c r="BB221" s="215"/>
      <c r="BC221" s="215"/>
      <c r="BD221" s="215"/>
      <c r="BE221" s="215"/>
      <c r="BF221" s="215">
        <f t="shared" si="322"/>
        <v>0</v>
      </c>
      <c r="BG221" s="215">
        <f t="shared" si="323"/>
        <v>0</v>
      </c>
      <c r="BH221" s="215">
        <f t="shared" si="324"/>
        <v>0</v>
      </c>
      <c r="BI221" s="215">
        <f t="shared" si="325"/>
        <v>0</v>
      </c>
      <c r="BJ221" s="448"/>
      <c r="BK221" s="1224">
        <f t="shared" si="331"/>
        <v>0</v>
      </c>
      <c r="BL221" s="900"/>
      <c r="BM221" s="480">
        <f t="shared" si="332"/>
        <v>0</v>
      </c>
      <c r="BN221" s="900"/>
      <c r="BO221" s="480">
        <f t="shared" si="333"/>
        <v>0</v>
      </c>
      <c r="BP221" s="900"/>
      <c r="BQ221" s="480">
        <f t="shared" si="334"/>
        <v>0</v>
      </c>
      <c r="BR221" s="900"/>
      <c r="BS221" s="480">
        <f t="shared" si="335"/>
        <v>0</v>
      </c>
      <c r="BT221" s="900"/>
      <c r="BU221" s="480">
        <f t="shared" si="336"/>
        <v>0</v>
      </c>
      <c r="BV221" s="909"/>
      <c r="BW221" s="480">
        <f t="shared" si="337"/>
        <v>0</v>
      </c>
      <c r="BX221" s="906"/>
      <c r="BY221" s="480">
        <f t="shared" si="338"/>
        <v>0</v>
      </c>
      <c r="BZ221" s="906"/>
      <c r="CA221" s="480">
        <f t="shared" si="339"/>
        <v>0</v>
      </c>
      <c r="CB221" s="906"/>
      <c r="CC221" s="480">
        <f t="shared" si="340"/>
        <v>0</v>
      </c>
      <c r="CD221" s="906"/>
      <c r="CE221" s="480">
        <f t="shared" si="341"/>
        <v>0</v>
      </c>
      <c r="CF221" s="906"/>
      <c r="CG221" s="480">
        <f t="shared" si="342"/>
        <v>0</v>
      </c>
      <c r="CH221" s="906"/>
      <c r="CI221" s="480">
        <f t="shared" si="343"/>
        <v>0</v>
      </c>
      <c r="CJ221" s="906"/>
      <c r="CK221" s="480">
        <f t="shared" si="344"/>
        <v>0</v>
      </c>
      <c r="CL221" s="906"/>
      <c r="CM221" s="480">
        <f t="shared" si="345"/>
        <v>0</v>
      </c>
      <c r="CN221" s="906"/>
      <c r="CO221" s="480">
        <f t="shared" si="346"/>
        <v>0</v>
      </c>
      <c r="CP221" s="907"/>
      <c r="CQ221" s="480">
        <f t="shared" si="347"/>
        <v>0</v>
      </c>
      <c r="CR221" s="215"/>
      <c r="CS221" s="1">
        <f t="shared" si="348"/>
        <v>0</v>
      </c>
      <c r="CT221" s="1">
        <f t="shared" si="349"/>
        <v>0</v>
      </c>
      <c r="CU221" s="1">
        <f t="shared" si="350"/>
        <v>0</v>
      </c>
      <c r="CV221" s="1">
        <f t="shared" si="351"/>
        <v>0</v>
      </c>
      <c r="CW221" s="673">
        <f t="shared" si="352"/>
        <v>0</v>
      </c>
      <c r="CX221" s="1">
        <f t="shared" si="353"/>
        <v>0</v>
      </c>
      <c r="CY221" s="1">
        <f t="shared" si="354"/>
        <v>0</v>
      </c>
      <c r="CZ221" s="1">
        <f t="shared" si="355"/>
        <v>0</v>
      </c>
      <c r="DA221" s="1"/>
      <c r="DB221" s="1">
        <f t="shared" si="356"/>
        <v>0</v>
      </c>
      <c r="DC221" s="1">
        <f t="shared" si="357"/>
        <v>0</v>
      </c>
      <c r="DD221" s="1"/>
      <c r="DE221" s="1">
        <f t="shared" si="358"/>
        <v>0</v>
      </c>
      <c r="DF221" s="1">
        <f t="shared" si="359"/>
        <v>0</v>
      </c>
      <c r="DG221" s="1">
        <f t="shared" si="360"/>
        <v>0</v>
      </c>
      <c r="DH221" s="1">
        <f t="shared" si="361"/>
        <v>0</v>
      </c>
      <c r="DI221" s="1">
        <f t="shared" si="362"/>
        <v>0</v>
      </c>
      <c r="DJ221" s="1">
        <f t="shared" si="363"/>
        <v>0</v>
      </c>
      <c r="DK221" s="1">
        <f t="shared" si="364"/>
        <v>0</v>
      </c>
      <c r="DL221" s="1">
        <f t="shared" si="365"/>
        <v>0</v>
      </c>
      <c r="DM221" s="1">
        <f t="shared" si="366"/>
        <v>0</v>
      </c>
      <c r="DN221" s="1">
        <f t="shared" si="367"/>
        <v>0</v>
      </c>
      <c r="DO221" s="1">
        <f t="shared" si="368"/>
        <v>0</v>
      </c>
      <c r="DP221" s="1">
        <f t="shared" si="369"/>
        <v>0</v>
      </c>
      <c r="DQ221" s="1">
        <f t="shared" si="370"/>
        <v>0</v>
      </c>
      <c r="DR221" s="1">
        <f t="shared" si="371"/>
        <v>0</v>
      </c>
      <c r="DS221" s="1">
        <f t="shared" si="372"/>
        <v>0</v>
      </c>
    </row>
    <row r="222" spans="1:123" s="1" customFormat="1" ht="65.25" customHeight="1" x14ac:dyDescent="0.2">
      <c r="B222" s="202"/>
      <c r="C222" s="139"/>
      <c r="D222" s="1262" t="s">
        <v>418</v>
      </c>
      <c r="E222" s="684"/>
      <c r="F222" s="684"/>
      <c r="G222" s="685" t="s">
        <v>1</v>
      </c>
      <c r="H222" s="686" t="s">
        <v>502</v>
      </c>
      <c r="I222" s="1284" t="s">
        <v>554</v>
      </c>
      <c r="J222" s="1296">
        <v>1</v>
      </c>
      <c r="K222" s="1296">
        <v>6</v>
      </c>
      <c r="L222" s="686" t="s">
        <v>876</v>
      </c>
      <c r="M222" s="691">
        <v>122.15931840000002</v>
      </c>
      <c r="N222" s="946"/>
      <c r="O222" s="946"/>
      <c r="P222" s="946"/>
      <c r="Q222" s="946"/>
      <c r="R222" s="946"/>
      <c r="S222" s="946"/>
      <c r="T222" s="946"/>
      <c r="U222" s="946"/>
      <c r="V222" s="979"/>
      <c r="W222" s="977"/>
      <c r="X222" s="977"/>
      <c r="Y222" s="977"/>
      <c r="Z222" s="977"/>
      <c r="AA222" s="976"/>
      <c r="AB222" s="1217"/>
      <c r="AC222" s="950"/>
      <c r="AD222" s="1010"/>
      <c r="AE222" s="1208"/>
      <c r="AF222" s="687">
        <f t="shared" si="326"/>
        <v>0</v>
      </c>
      <c r="AG222" s="687" t="str">
        <f>IF(B222="New","Yes","No")</f>
        <v>No</v>
      </c>
      <c r="AH222" s="699" t="str">
        <f t="shared" si="327"/>
        <v>No</v>
      </c>
      <c r="AI222" s="688" t="str">
        <f>IF(F222="P24 cat.","Yes","No")</f>
        <v>No</v>
      </c>
      <c r="AK222" s="291">
        <f t="shared" si="328"/>
        <v>2</v>
      </c>
      <c r="AL222" s="292">
        <f t="shared" si="329"/>
        <v>0</v>
      </c>
      <c r="AM222" s="36"/>
      <c r="AN222" s="36"/>
      <c r="AO222" s="471">
        <v>15</v>
      </c>
      <c r="AP222" s="445">
        <f t="shared" si="330"/>
        <v>0</v>
      </c>
      <c r="AQ222" s="498"/>
      <c r="AR222" s="215">
        <f>N222*J222</f>
        <v>0</v>
      </c>
      <c r="AS222" s="215">
        <f>O222*J222</f>
        <v>0</v>
      </c>
      <c r="AT222" s="215">
        <f>P222*J222</f>
        <v>0</v>
      </c>
      <c r="AU222" s="215">
        <f>Q222*J222</f>
        <v>0</v>
      </c>
      <c r="AV222" s="215">
        <f>R222*J222</f>
        <v>0</v>
      </c>
      <c r="AW222" s="215">
        <f>S222*J222</f>
        <v>0</v>
      </c>
      <c r="AX222" s="215">
        <f t="shared" si="321"/>
        <v>0</v>
      </c>
      <c r="AY222" s="215">
        <f>U222*J222</f>
        <v>0</v>
      </c>
      <c r="AZ222" s="215">
        <f>J222*V222</f>
        <v>0</v>
      </c>
      <c r="BA222" s="215">
        <f>W222*J222</f>
        <v>0</v>
      </c>
      <c r="BB222" s="215">
        <f>X222*J222</f>
        <v>0</v>
      </c>
      <c r="BC222" s="215">
        <f>Y222*J222</f>
        <v>0</v>
      </c>
      <c r="BD222" s="215">
        <f>Z222*J222</f>
        <v>0</v>
      </c>
      <c r="BE222" s="215">
        <f>AA222*J222</f>
        <v>0</v>
      </c>
      <c r="BF222" s="215">
        <f t="shared" si="322"/>
        <v>0</v>
      </c>
      <c r="BG222" s="215">
        <f t="shared" si="323"/>
        <v>0</v>
      </c>
      <c r="BH222" s="215">
        <f t="shared" si="324"/>
        <v>0</v>
      </c>
      <c r="BI222" s="215">
        <f t="shared" si="325"/>
        <v>0</v>
      </c>
      <c r="BJ222" s="448">
        <v>2</v>
      </c>
      <c r="BK222" s="1224">
        <f t="shared" si="331"/>
        <v>0</v>
      </c>
      <c r="BL222" s="897">
        <v>12</v>
      </c>
      <c r="BM222" s="480">
        <f t="shared" si="332"/>
        <v>0</v>
      </c>
      <c r="BN222" s="897"/>
      <c r="BO222" s="480">
        <f t="shared" si="333"/>
        <v>0</v>
      </c>
      <c r="BP222" s="897"/>
      <c r="BQ222" s="480">
        <f t="shared" si="334"/>
        <v>0</v>
      </c>
      <c r="BR222" s="897"/>
      <c r="BS222" s="480">
        <f t="shared" si="335"/>
        <v>0</v>
      </c>
      <c r="BT222" s="897"/>
      <c r="BU222" s="480">
        <f t="shared" si="336"/>
        <v>0</v>
      </c>
      <c r="BV222" s="908"/>
      <c r="BW222" s="480">
        <f t="shared" si="337"/>
        <v>0</v>
      </c>
      <c r="BX222" s="906"/>
      <c r="BY222" s="480">
        <f t="shared" si="338"/>
        <v>0</v>
      </c>
      <c r="BZ222" s="906"/>
      <c r="CA222" s="480">
        <f t="shared" si="339"/>
        <v>0</v>
      </c>
      <c r="CB222" s="906"/>
      <c r="CC222" s="480">
        <f t="shared" si="340"/>
        <v>0</v>
      </c>
      <c r="CD222" s="906"/>
      <c r="CE222" s="480">
        <f t="shared" si="341"/>
        <v>0</v>
      </c>
      <c r="CF222" s="906"/>
      <c r="CG222" s="480">
        <f t="shared" si="342"/>
        <v>0</v>
      </c>
      <c r="CH222" s="906"/>
      <c r="CI222" s="480">
        <f t="shared" si="343"/>
        <v>0</v>
      </c>
      <c r="CJ222" s="906"/>
      <c r="CK222" s="480">
        <f t="shared" si="344"/>
        <v>0</v>
      </c>
      <c r="CL222" s="906"/>
      <c r="CM222" s="480">
        <f t="shared" si="345"/>
        <v>0</v>
      </c>
      <c r="CN222" s="906"/>
      <c r="CO222" s="480">
        <f t="shared" si="346"/>
        <v>0</v>
      </c>
      <c r="CP222" s="907"/>
      <c r="CQ222" s="480">
        <f t="shared" si="347"/>
        <v>0</v>
      </c>
      <c r="CR222" s="215"/>
      <c r="CS222" s="1">
        <f t="shared" si="348"/>
        <v>0</v>
      </c>
      <c r="CT222" s="1">
        <f t="shared" si="349"/>
        <v>0</v>
      </c>
      <c r="CU222" s="1">
        <f t="shared" si="350"/>
        <v>0</v>
      </c>
      <c r="CV222" s="1">
        <f t="shared" si="351"/>
        <v>0</v>
      </c>
      <c r="CW222" s="673">
        <f t="shared" si="352"/>
        <v>0</v>
      </c>
      <c r="CX222" s="1">
        <f t="shared" si="353"/>
        <v>0</v>
      </c>
      <c r="CY222" s="1">
        <f t="shared" si="354"/>
        <v>0</v>
      </c>
      <c r="CZ222" s="1">
        <f t="shared" si="355"/>
        <v>0</v>
      </c>
      <c r="DB222" s="1">
        <f t="shared" si="356"/>
        <v>0</v>
      </c>
      <c r="DC222" s="1">
        <f t="shared" si="357"/>
        <v>0</v>
      </c>
      <c r="DE222" s="1">
        <f t="shared" si="358"/>
        <v>0</v>
      </c>
      <c r="DF222" s="1">
        <f t="shared" si="359"/>
        <v>0</v>
      </c>
      <c r="DG222" s="1">
        <f t="shared" si="360"/>
        <v>0</v>
      </c>
      <c r="DH222" s="1">
        <f t="shared" si="361"/>
        <v>0</v>
      </c>
      <c r="DI222" s="1">
        <f t="shared" si="362"/>
        <v>0</v>
      </c>
      <c r="DJ222" s="1">
        <f t="shared" si="363"/>
        <v>0</v>
      </c>
      <c r="DK222" s="1">
        <f t="shared" si="364"/>
        <v>0</v>
      </c>
      <c r="DL222" s="1">
        <f t="shared" si="365"/>
        <v>0</v>
      </c>
      <c r="DM222" s="1">
        <f t="shared" si="366"/>
        <v>0</v>
      </c>
      <c r="DN222" s="1">
        <f t="shared" si="367"/>
        <v>0</v>
      </c>
      <c r="DO222" s="1">
        <f t="shared" si="368"/>
        <v>0</v>
      </c>
      <c r="DP222" s="1">
        <f t="shared" si="369"/>
        <v>0</v>
      </c>
      <c r="DQ222" s="1">
        <f t="shared" si="370"/>
        <v>0</v>
      </c>
      <c r="DR222" s="1">
        <f t="shared" si="371"/>
        <v>0</v>
      </c>
      <c r="DS222" s="1">
        <f t="shared" si="372"/>
        <v>0</v>
      </c>
    </row>
    <row r="223" spans="1:123" s="36" customFormat="1" ht="65.25" customHeight="1" x14ac:dyDescent="0.2">
      <c r="A223" s="1"/>
      <c r="B223" s="199"/>
      <c r="D223" s="1164" t="s">
        <v>419</v>
      </c>
      <c r="E223" s="514"/>
      <c r="F223" s="514"/>
      <c r="G223" s="123" t="s">
        <v>1</v>
      </c>
      <c r="H223" s="36" t="s">
        <v>185</v>
      </c>
      <c r="I223" s="871" t="s">
        <v>543</v>
      </c>
      <c r="J223" s="1293">
        <v>1</v>
      </c>
      <c r="K223" s="1293">
        <v>14</v>
      </c>
      <c r="L223" s="36" t="s">
        <v>876</v>
      </c>
      <c r="M223" s="640">
        <v>338.27676120000007</v>
      </c>
      <c r="N223" s="947"/>
      <c r="O223" s="947"/>
      <c r="P223" s="947"/>
      <c r="Q223" s="947"/>
      <c r="R223" s="947"/>
      <c r="S223" s="947"/>
      <c r="T223" s="947"/>
      <c r="U223" s="947"/>
      <c r="V223" s="974"/>
      <c r="W223" s="948"/>
      <c r="X223" s="948"/>
      <c r="Y223" s="948"/>
      <c r="Z223" s="948"/>
      <c r="AA223" s="973"/>
      <c r="AB223" s="1216"/>
      <c r="AC223" s="951"/>
      <c r="AD223" s="1011"/>
      <c r="AE223" s="1209"/>
      <c r="AF223" s="125">
        <f t="shared" si="326"/>
        <v>0</v>
      </c>
      <c r="AG223" s="125" t="str">
        <f>IF(B223="New","Yes","No")</f>
        <v>No</v>
      </c>
      <c r="AH223" s="191" t="str">
        <f t="shared" si="327"/>
        <v>No</v>
      </c>
      <c r="AI223" s="126" t="str">
        <f>IF(F223="P24 cat.","Yes","No")</f>
        <v>No</v>
      </c>
      <c r="AJ223" s="1"/>
      <c r="AK223" s="291">
        <f t="shared" si="328"/>
        <v>2</v>
      </c>
      <c r="AL223" s="292">
        <f t="shared" si="329"/>
        <v>0</v>
      </c>
      <c r="AO223" s="471">
        <v>11</v>
      </c>
      <c r="AP223" s="445">
        <f t="shared" si="330"/>
        <v>0</v>
      </c>
      <c r="AQ223" s="498"/>
      <c r="AR223" s="215">
        <f>N223*J223</f>
        <v>0</v>
      </c>
      <c r="AS223" s="215">
        <f>O223*J223</f>
        <v>0</v>
      </c>
      <c r="AT223" s="215">
        <f>P223*J223</f>
        <v>0</v>
      </c>
      <c r="AU223" s="215">
        <f>Q223*J223</f>
        <v>0</v>
      </c>
      <c r="AV223" s="215">
        <f>R223*J223</f>
        <v>0</v>
      </c>
      <c r="AW223" s="215">
        <f>S223*J223</f>
        <v>0</v>
      </c>
      <c r="AX223" s="215">
        <f t="shared" si="321"/>
        <v>0</v>
      </c>
      <c r="AY223" s="215">
        <f>U223*J223</f>
        <v>0</v>
      </c>
      <c r="AZ223" s="215">
        <f>J223*V223</f>
        <v>0</v>
      </c>
      <c r="BA223" s="215">
        <f>W223*J223</f>
        <v>0</v>
      </c>
      <c r="BB223" s="215">
        <f>X223*J223</f>
        <v>0</v>
      </c>
      <c r="BC223" s="215">
        <f>Y223*J223</f>
        <v>0</v>
      </c>
      <c r="BD223" s="215">
        <f>Z223*J223</f>
        <v>0</v>
      </c>
      <c r="BE223" s="215">
        <f>AA223*J223</f>
        <v>0</v>
      </c>
      <c r="BF223" s="215">
        <f t="shared" si="322"/>
        <v>0</v>
      </c>
      <c r="BG223" s="215">
        <f t="shared" si="323"/>
        <v>0</v>
      </c>
      <c r="BH223" s="215">
        <f t="shared" si="324"/>
        <v>0</v>
      </c>
      <c r="BI223" s="215">
        <f t="shared" si="325"/>
        <v>0</v>
      </c>
      <c r="BJ223" s="448">
        <v>2</v>
      </c>
      <c r="BK223" s="1224">
        <f t="shared" si="331"/>
        <v>0</v>
      </c>
      <c r="BL223" s="897">
        <v>8</v>
      </c>
      <c r="BM223" s="480">
        <f t="shared" si="332"/>
        <v>0</v>
      </c>
      <c r="BN223" s="897"/>
      <c r="BO223" s="480">
        <f t="shared" si="333"/>
        <v>0</v>
      </c>
      <c r="BP223" s="897"/>
      <c r="BQ223" s="480">
        <f t="shared" si="334"/>
        <v>0</v>
      </c>
      <c r="BR223" s="897"/>
      <c r="BS223" s="480">
        <f t="shared" si="335"/>
        <v>0</v>
      </c>
      <c r="BT223" s="897"/>
      <c r="BU223" s="480">
        <f t="shared" si="336"/>
        <v>0</v>
      </c>
      <c r="BV223" s="908"/>
      <c r="BW223" s="480">
        <f t="shared" si="337"/>
        <v>0</v>
      </c>
      <c r="BX223" s="906"/>
      <c r="BY223" s="480">
        <f t="shared" si="338"/>
        <v>0</v>
      </c>
      <c r="BZ223" s="906"/>
      <c r="CA223" s="480">
        <f t="shared" si="339"/>
        <v>0</v>
      </c>
      <c r="CB223" s="906"/>
      <c r="CC223" s="480">
        <f t="shared" si="340"/>
        <v>0</v>
      </c>
      <c r="CD223" s="906"/>
      <c r="CE223" s="480">
        <f t="shared" si="341"/>
        <v>0</v>
      </c>
      <c r="CF223" s="906"/>
      <c r="CG223" s="480">
        <f t="shared" si="342"/>
        <v>0</v>
      </c>
      <c r="CH223" s="906"/>
      <c r="CI223" s="480">
        <f t="shared" si="343"/>
        <v>0</v>
      </c>
      <c r="CJ223" s="906"/>
      <c r="CK223" s="480">
        <f t="shared" si="344"/>
        <v>0</v>
      </c>
      <c r="CL223" s="906"/>
      <c r="CM223" s="480">
        <f t="shared" si="345"/>
        <v>0</v>
      </c>
      <c r="CN223" s="906"/>
      <c r="CO223" s="480">
        <f t="shared" si="346"/>
        <v>0</v>
      </c>
      <c r="CP223" s="907"/>
      <c r="CQ223" s="480">
        <f t="shared" si="347"/>
        <v>0</v>
      </c>
      <c r="CR223" s="215"/>
      <c r="CS223" s="1">
        <f t="shared" si="348"/>
        <v>0</v>
      </c>
      <c r="CT223" s="1">
        <f t="shared" si="349"/>
        <v>0</v>
      </c>
      <c r="CU223" s="1">
        <f t="shared" si="350"/>
        <v>0</v>
      </c>
      <c r="CV223" s="1">
        <f t="shared" si="351"/>
        <v>0</v>
      </c>
      <c r="CW223" s="673">
        <f t="shared" si="352"/>
        <v>0</v>
      </c>
      <c r="CX223" s="1">
        <f t="shared" si="353"/>
        <v>0</v>
      </c>
      <c r="CY223" s="1">
        <f t="shared" si="354"/>
        <v>0</v>
      </c>
      <c r="CZ223" s="1">
        <f t="shared" si="355"/>
        <v>0</v>
      </c>
      <c r="DA223" s="1"/>
      <c r="DB223" s="1">
        <f t="shared" si="356"/>
        <v>0</v>
      </c>
      <c r="DC223" s="1">
        <f t="shared" si="357"/>
        <v>0</v>
      </c>
      <c r="DD223" s="1"/>
      <c r="DE223" s="1">
        <f t="shared" si="358"/>
        <v>0</v>
      </c>
      <c r="DF223" s="1">
        <f t="shared" si="359"/>
        <v>0</v>
      </c>
      <c r="DG223" s="1">
        <f t="shared" si="360"/>
        <v>0</v>
      </c>
      <c r="DH223" s="1">
        <f t="shared" si="361"/>
        <v>0</v>
      </c>
      <c r="DI223" s="1">
        <f t="shared" si="362"/>
        <v>0</v>
      </c>
      <c r="DJ223" s="1">
        <f t="shared" si="363"/>
        <v>0</v>
      </c>
      <c r="DK223" s="1">
        <f t="shared" si="364"/>
        <v>0</v>
      </c>
      <c r="DL223" s="1">
        <f t="shared" si="365"/>
        <v>0</v>
      </c>
      <c r="DM223" s="1">
        <f t="shared" si="366"/>
        <v>0</v>
      </c>
      <c r="DN223" s="1">
        <f t="shared" si="367"/>
        <v>0</v>
      </c>
      <c r="DO223" s="1">
        <f t="shared" si="368"/>
        <v>0</v>
      </c>
      <c r="DP223" s="1">
        <f t="shared" si="369"/>
        <v>0</v>
      </c>
      <c r="DQ223" s="1">
        <f t="shared" si="370"/>
        <v>0</v>
      </c>
      <c r="DR223" s="1">
        <f t="shared" si="371"/>
        <v>0</v>
      </c>
      <c r="DS223" s="1">
        <f t="shared" si="372"/>
        <v>0</v>
      </c>
    </row>
    <row r="224" spans="1:123" s="1" customFormat="1" ht="65.25" customHeight="1" x14ac:dyDescent="0.2">
      <c r="B224" s="198"/>
      <c r="D224" s="1260" t="s">
        <v>420</v>
      </c>
      <c r="E224" s="679"/>
      <c r="F224" s="694" t="s">
        <v>859</v>
      </c>
      <c r="G224" s="680" t="s">
        <v>1</v>
      </c>
      <c r="H224" s="681" t="s">
        <v>185</v>
      </c>
      <c r="I224" s="1281" t="s">
        <v>543</v>
      </c>
      <c r="J224" s="1292">
        <v>1</v>
      </c>
      <c r="K224" s="1292">
        <v>8</v>
      </c>
      <c r="L224" s="681" t="s">
        <v>876</v>
      </c>
      <c r="M224" s="692">
        <v>366.46649130000009</v>
      </c>
      <c r="N224" s="946"/>
      <c r="O224" s="946"/>
      <c r="P224" s="946"/>
      <c r="Q224" s="946"/>
      <c r="R224" s="946"/>
      <c r="S224" s="946"/>
      <c r="T224" s="946"/>
      <c r="U224" s="946"/>
      <c r="V224" s="979"/>
      <c r="W224" s="977"/>
      <c r="X224" s="977"/>
      <c r="Y224" s="977"/>
      <c r="Z224" s="977"/>
      <c r="AA224" s="976"/>
      <c r="AB224" s="1217"/>
      <c r="AC224" s="950"/>
      <c r="AD224" s="1010"/>
      <c r="AE224" s="1208"/>
      <c r="AF224" s="683">
        <f t="shared" si="326"/>
        <v>0</v>
      </c>
      <c r="AG224" s="683" t="str">
        <f>IF(B224="New","Yes","No")</f>
        <v>No</v>
      </c>
      <c r="AH224" s="696" t="str">
        <f t="shared" si="327"/>
        <v>No</v>
      </c>
      <c r="AI224" s="678" t="str">
        <f>IF(F224="P24 cat.","Yes","No")</f>
        <v>No</v>
      </c>
      <c r="AK224" s="291">
        <f t="shared" si="328"/>
        <v>2</v>
      </c>
      <c r="AL224" s="292">
        <f>SUM(N224:AE224)*AK224</f>
        <v>0</v>
      </c>
      <c r="AM224" s="36"/>
      <c r="AN224" s="36"/>
      <c r="AO224" s="471">
        <v>11</v>
      </c>
      <c r="AP224" s="445">
        <f>SUM(N224:AE224)*AO224</f>
        <v>0</v>
      </c>
      <c r="AQ224" s="498"/>
      <c r="AR224" s="215">
        <f>N224*J224</f>
        <v>0</v>
      </c>
      <c r="AS224" s="215">
        <f>O224*J224</f>
        <v>0</v>
      </c>
      <c r="AT224" s="215">
        <f>P224*J224</f>
        <v>0</v>
      </c>
      <c r="AU224" s="215">
        <f>Q224*J224</f>
        <v>0</v>
      </c>
      <c r="AV224" s="215">
        <f>R224*J224</f>
        <v>0</v>
      </c>
      <c r="AW224" s="215">
        <f>S224*J224</f>
        <v>0</v>
      </c>
      <c r="AX224" s="215">
        <f t="shared" si="321"/>
        <v>0</v>
      </c>
      <c r="AY224" s="215">
        <f>U224*J224</f>
        <v>0</v>
      </c>
      <c r="AZ224" s="215">
        <f>J224*V224</f>
        <v>0</v>
      </c>
      <c r="BA224" s="215">
        <f>W224*J224</f>
        <v>0</v>
      </c>
      <c r="BB224" s="215">
        <f>X224*J224</f>
        <v>0</v>
      </c>
      <c r="BC224" s="215">
        <f>Y224*J224</f>
        <v>0</v>
      </c>
      <c r="BD224" s="215">
        <f>Z224*J224</f>
        <v>0</v>
      </c>
      <c r="BE224" s="215">
        <f>AA224*$J224</f>
        <v>0</v>
      </c>
      <c r="BF224" s="215">
        <f t="shared" ref="BF224:BI224" si="388">AB224*$J224</f>
        <v>0</v>
      </c>
      <c r="BG224" s="215">
        <f t="shared" si="388"/>
        <v>0</v>
      </c>
      <c r="BH224" s="215">
        <f t="shared" si="388"/>
        <v>0</v>
      </c>
      <c r="BI224" s="215">
        <f t="shared" si="388"/>
        <v>0</v>
      </c>
      <c r="BJ224" s="448">
        <v>2</v>
      </c>
      <c r="BK224" s="1224">
        <f t="shared" si="331"/>
        <v>0</v>
      </c>
      <c r="BL224" s="897">
        <v>12</v>
      </c>
      <c r="BM224" s="480">
        <f t="shared" si="332"/>
        <v>0</v>
      </c>
      <c r="BN224" s="897"/>
      <c r="BO224" s="480">
        <f t="shared" si="333"/>
        <v>0</v>
      </c>
      <c r="BP224" s="897"/>
      <c r="BQ224" s="480">
        <f t="shared" si="334"/>
        <v>0</v>
      </c>
      <c r="BR224" s="897"/>
      <c r="BS224" s="480">
        <f t="shared" si="335"/>
        <v>0</v>
      </c>
      <c r="BT224" s="897"/>
      <c r="BU224" s="480">
        <f t="shared" si="336"/>
        <v>0</v>
      </c>
      <c r="BV224" s="908"/>
      <c r="BW224" s="480">
        <f t="shared" si="337"/>
        <v>0</v>
      </c>
      <c r="BX224" s="906"/>
      <c r="BY224" s="480">
        <f t="shared" si="338"/>
        <v>0</v>
      </c>
      <c r="BZ224" s="906"/>
      <c r="CA224" s="480">
        <f t="shared" si="339"/>
        <v>0</v>
      </c>
      <c r="CB224" s="906"/>
      <c r="CC224" s="480">
        <f t="shared" si="340"/>
        <v>0</v>
      </c>
      <c r="CD224" s="906"/>
      <c r="CE224" s="480">
        <f t="shared" si="341"/>
        <v>0</v>
      </c>
      <c r="CF224" s="906"/>
      <c r="CG224" s="480">
        <f t="shared" si="342"/>
        <v>0</v>
      </c>
      <c r="CH224" s="906"/>
      <c r="CI224" s="480">
        <f t="shared" si="343"/>
        <v>0</v>
      </c>
      <c r="CJ224" s="906"/>
      <c r="CK224" s="480">
        <f t="shared" si="344"/>
        <v>0</v>
      </c>
      <c r="CL224" s="906"/>
      <c r="CM224" s="480">
        <f t="shared" si="345"/>
        <v>0</v>
      </c>
      <c r="CN224" s="906"/>
      <c r="CO224" s="480">
        <f t="shared" si="346"/>
        <v>0</v>
      </c>
      <c r="CP224" s="907"/>
      <c r="CQ224" s="480">
        <f t="shared" si="347"/>
        <v>0</v>
      </c>
      <c r="CR224" s="215"/>
      <c r="CS224" s="1">
        <f t="shared" si="348"/>
        <v>0</v>
      </c>
      <c r="CT224" s="1">
        <f t="shared" si="349"/>
        <v>0</v>
      </c>
      <c r="CU224" s="1">
        <f t="shared" si="350"/>
        <v>0</v>
      </c>
      <c r="CV224" s="1">
        <f t="shared" si="351"/>
        <v>0</v>
      </c>
      <c r="CW224" s="673">
        <f t="shared" si="352"/>
        <v>0</v>
      </c>
      <c r="CX224" s="1">
        <f t="shared" si="353"/>
        <v>0</v>
      </c>
      <c r="CY224" s="1">
        <f t="shared" si="354"/>
        <v>0</v>
      </c>
      <c r="CZ224" s="1">
        <f t="shared" si="355"/>
        <v>0</v>
      </c>
      <c r="DB224" s="1">
        <f t="shared" si="356"/>
        <v>0</v>
      </c>
      <c r="DC224" s="1">
        <f t="shared" si="357"/>
        <v>0</v>
      </c>
      <c r="DE224" s="1">
        <f t="shared" si="358"/>
        <v>0</v>
      </c>
      <c r="DF224" s="1">
        <f t="shared" si="359"/>
        <v>0</v>
      </c>
      <c r="DG224" s="1">
        <f t="shared" si="360"/>
        <v>0</v>
      </c>
      <c r="DH224" s="1">
        <f t="shared" si="361"/>
        <v>0</v>
      </c>
      <c r="DI224" s="1">
        <f t="shared" si="362"/>
        <v>0</v>
      </c>
      <c r="DJ224" s="1">
        <f t="shared" si="363"/>
        <v>0</v>
      </c>
      <c r="DK224" s="1">
        <f t="shared" si="364"/>
        <v>0</v>
      </c>
      <c r="DL224" s="1">
        <f t="shared" si="365"/>
        <v>0</v>
      </c>
      <c r="DM224" s="1">
        <f t="shared" si="366"/>
        <v>0</v>
      </c>
      <c r="DN224" s="1">
        <f t="shared" si="367"/>
        <v>0</v>
      </c>
      <c r="DO224" s="1">
        <f t="shared" si="368"/>
        <v>0</v>
      </c>
      <c r="DP224" s="1">
        <f t="shared" si="369"/>
        <v>0</v>
      </c>
      <c r="DQ224" s="1">
        <f t="shared" si="370"/>
        <v>0</v>
      </c>
      <c r="DR224" s="1">
        <f t="shared" si="371"/>
        <v>0</v>
      </c>
      <c r="DS224" s="1">
        <f t="shared" si="372"/>
        <v>0</v>
      </c>
    </row>
    <row r="225" spans="2:123" s="1" customFormat="1" ht="65.25" customHeight="1" x14ac:dyDescent="0.2">
      <c r="B225" s="201"/>
      <c r="C225" s="127"/>
      <c r="D225" s="1165" t="s">
        <v>421</v>
      </c>
      <c r="E225" s="515"/>
      <c r="F225" s="515"/>
      <c r="G225" s="156" t="s">
        <v>1</v>
      </c>
      <c r="H225" s="129" t="s">
        <v>184</v>
      </c>
      <c r="I225" s="1283" t="s">
        <v>424</v>
      </c>
      <c r="J225" s="1295">
        <v>1</v>
      </c>
      <c r="K225" s="1295">
        <v>0</v>
      </c>
      <c r="L225" s="129" t="s">
        <v>876</v>
      </c>
      <c r="M225" s="651">
        <v>167.83149600000004</v>
      </c>
      <c r="N225" s="157"/>
      <c r="O225" s="985" t="s">
        <v>664</v>
      </c>
      <c r="P225" s="985" t="s">
        <v>198</v>
      </c>
      <c r="Q225" s="985" t="s">
        <v>198</v>
      </c>
      <c r="R225" s="986"/>
      <c r="S225" s="985" t="s">
        <v>198</v>
      </c>
      <c r="T225" s="985" t="s">
        <v>198</v>
      </c>
      <c r="U225" s="986"/>
      <c r="V225" s="987" t="s">
        <v>198</v>
      </c>
      <c r="W225" s="962" t="s">
        <v>198</v>
      </c>
      <c r="X225" s="962" t="s">
        <v>198</v>
      </c>
      <c r="Y225" s="962" t="s">
        <v>198</v>
      </c>
      <c r="Z225" s="962" t="s">
        <v>198</v>
      </c>
      <c r="AA225" s="1203" t="s">
        <v>198</v>
      </c>
      <c r="AB225" s="1220" t="s">
        <v>198</v>
      </c>
      <c r="AC225" s="962" t="s">
        <v>198</v>
      </c>
      <c r="AD225" s="1203" t="s">
        <v>198</v>
      </c>
      <c r="AE225" s="987" t="s">
        <v>198</v>
      </c>
      <c r="AF225" s="148">
        <f t="shared" si="326"/>
        <v>0</v>
      </c>
      <c r="AG225" s="158" t="str">
        <f>IF(B225="New","Yes","No")</f>
        <v>No</v>
      </c>
      <c r="AH225" s="558" t="str">
        <f t="shared" si="327"/>
        <v>No</v>
      </c>
      <c r="AI225" s="159" t="str">
        <f>IF(F225="P24 cat.","Yes","No")</f>
        <v>No</v>
      </c>
      <c r="AK225" s="291">
        <f t="shared" si="328"/>
        <v>1</v>
      </c>
      <c r="AL225" s="292">
        <f t="shared" si="329"/>
        <v>0</v>
      </c>
      <c r="AM225" s="36"/>
      <c r="AN225" s="36"/>
      <c r="AO225" s="471">
        <v>11</v>
      </c>
      <c r="AP225" s="445">
        <f t="shared" si="330"/>
        <v>0</v>
      </c>
      <c r="AQ225" s="498"/>
      <c r="AR225" s="215">
        <f>N225*J225</f>
        <v>0</v>
      </c>
      <c r="AS225" s="215"/>
      <c r="AT225" s="215"/>
      <c r="AU225" s="215"/>
      <c r="AV225" s="215">
        <f>R225*J225</f>
        <v>0</v>
      </c>
      <c r="AW225" s="215"/>
      <c r="AX225" s="215"/>
      <c r="AY225" s="215">
        <f>U225*J225</f>
        <v>0</v>
      </c>
      <c r="AZ225" s="215"/>
      <c r="BA225" s="215"/>
      <c r="BB225" s="215"/>
      <c r="BC225" s="215"/>
      <c r="BD225" s="215"/>
      <c r="BE225" s="215"/>
      <c r="BF225" s="394"/>
      <c r="BG225" s="394"/>
      <c r="BH225" s="235"/>
      <c r="BI225" s="235"/>
      <c r="BJ225" s="448">
        <v>1</v>
      </c>
      <c r="BK225" s="1224">
        <f t="shared" si="331"/>
        <v>0</v>
      </c>
      <c r="BL225" s="897">
        <v>6</v>
      </c>
      <c r="BM225" s="480">
        <f t="shared" si="332"/>
        <v>0</v>
      </c>
      <c r="BN225" s="897"/>
      <c r="BO225" s="480">
        <f t="shared" si="333"/>
        <v>0</v>
      </c>
      <c r="BP225" s="897"/>
      <c r="BQ225" s="480">
        <f t="shared" si="334"/>
        <v>0</v>
      </c>
      <c r="BR225" s="897"/>
      <c r="BS225" s="480">
        <f t="shared" si="335"/>
        <v>0</v>
      </c>
      <c r="BT225" s="897"/>
      <c r="BU225" s="480">
        <f t="shared" si="336"/>
        <v>0</v>
      </c>
      <c r="BV225" s="908"/>
      <c r="BW225" s="480">
        <f t="shared" si="337"/>
        <v>0</v>
      </c>
      <c r="BX225" s="906"/>
      <c r="BY225" s="480">
        <f t="shared" si="338"/>
        <v>0</v>
      </c>
      <c r="BZ225" s="906"/>
      <c r="CA225" s="480">
        <f t="shared" si="339"/>
        <v>0</v>
      </c>
      <c r="CB225" s="906"/>
      <c r="CC225" s="480">
        <f t="shared" si="340"/>
        <v>0</v>
      </c>
      <c r="CD225" s="906"/>
      <c r="CE225" s="480">
        <f t="shared" si="341"/>
        <v>0</v>
      </c>
      <c r="CF225" s="906"/>
      <c r="CG225" s="480">
        <f t="shared" si="342"/>
        <v>0</v>
      </c>
      <c r="CH225" s="906"/>
      <c r="CI225" s="480">
        <f t="shared" si="343"/>
        <v>0</v>
      </c>
      <c r="CJ225" s="906"/>
      <c r="CK225" s="480">
        <f t="shared" si="344"/>
        <v>0</v>
      </c>
      <c r="CL225" s="906"/>
      <c r="CM225" s="480">
        <f t="shared" si="345"/>
        <v>0</v>
      </c>
      <c r="CN225" s="906"/>
      <c r="CO225" s="480">
        <f t="shared" si="346"/>
        <v>0</v>
      </c>
      <c r="CP225" s="907"/>
      <c r="CQ225" s="480">
        <f t="shared" si="347"/>
        <v>0</v>
      </c>
      <c r="CR225" s="215"/>
      <c r="CS225" s="1">
        <f t="shared" si="348"/>
        <v>0</v>
      </c>
      <c r="CT225" s="1">
        <f t="shared" si="349"/>
        <v>0</v>
      </c>
      <c r="CU225" s="1">
        <f t="shared" si="350"/>
        <v>0</v>
      </c>
      <c r="CV225" s="1">
        <f t="shared" si="351"/>
        <v>0</v>
      </c>
      <c r="CW225" s="673">
        <f t="shared" si="352"/>
        <v>0</v>
      </c>
      <c r="CX225" s="1">
        <f t="shared" si="353"/>
        <v>0</v>
      </c>
      <c r="CY225" s="1">
        <f t="shared" si="354"/>
        <v>0</v>
      </c>
      <c r="CZ225" s="1">
        <f t="shared" si="355"/>
        <v>0</v>
      </c>
      <c r="DB225" s="1">
        <f t="shared" si="356"/>
        <v>0</v>
      </c>
      <c r="DC225" s="1">
        <f t="shared" si="357"/>
        <v>0</v>
      </c>
      <c r="DE225" s="1">
        <f t="shared" si="358"/>
        <v>0</v>
      </c>
      <c r="DF225" s="1">
        <f t="shared" si="359"/>
        <v>0</v>
      </c>
      <c r="DG225" s="1">
        <f t="shared" si="360"/>
        <v>0</v>
      </c>
      <c r="DH225" s="1">
        <f t="shared" si="361"/>
        <v>0</v>
      </c>
      <c r="DI225" s="1">
        <f t="shared" si="362"/>
        <v>0</v>
      </c>
      <c r="DJ225" s="1">
        <f t="shared" si="363"/>
        <v>0</v>
      </c>
      <c r="DK225" s="1">
        <f t="shared" si="364"/>
        <v>0</v>
      </c>
      <c r="DL225" s="1">
        <f t="shared" si="365"/>
        <v>0</v>
      </c>
      <c r="DM225" s="1">
        <f t="shared" si="366"/>
        <v>0</v>
      </c>
      <c r="DN225" s="1">
        <f t="shared" si="367"/>
        <v>0</v>
      </c>
      <c r="DO225" s="1">
        <f t="shared" si="368"/>
        <v>0</v>
      </c>
      <c r="DP225" s="1">
        <f t="shared" si="369"/>
        <v>0</v>
      </c>
      <c r="DQ225" s="1">
        <f t="shared" si="370"/>
        <v>0</v>
      </c>
      <c r="DR225" s="1">
        <f t="shared" si="371"/>
        <v>0</v>
      </c>
      <c r="DS225" s="1">
        <f t="shared" si="372"/>
        <v>0</v>
      </c>
    </row>
    <row r="226" spans="2:123" ht="19" x14ac:dyDescent="0.2">
      <c r="B226" s="290"/>
      <c r="D226" s="367"/>
      <c r="I226" s="1285"/>
      <c r="AK226"/>
      <c r="AL226"/>
      <c r="BK226" s="235"/>
      <c r="CR226" s="235"/>
    </row>
    <row r="227" spans="2:123" ht="19" x14ac:dyDescent="0.2">
      <c r="B227" s="290"/>
      <c r="D227" s="367"/>
      <c r="I227" s="1285"/>
      <c r="AK227"/>
      <c r="AL227"/>
      <c r="BK227" s="235"/>
      <c r="CR227" s="235"/>
    </row>
    <row r="228" spans="2:123" ht="19" x14ac:dyDescent="0.2">
      <c r="B228" s="290"/>
      <c r="D228" s="367"/>
      <c r="I228" s="1285"/>
      <c r="AK228"/>
      <c r="AL228"/>
      <c r="BK228" s="235"/>
      <c r="CR228" s="235"/>
    </row>
    <row r="229" spans="2:123" ht="19" x14ac:dyDescent="0.2">
      <c r="B229" s="290"/>
      <c r="D229" s="367"/>
      <c r="I229" s="1285"/>
      <c r="AK229"/>
      <c r="AL229"/>
      <c r="BK229" s="235"/>
      <c r="CR229" s="235"/>
    </row>
    <row r="230" spans="2:123" ht="19" x14ac:dyDescent="0.2">
      <c r="B230" s="290"/>
      <c r="D230" s="367"/>
      <c r="I230" s="1285"/>
      <c r="AK230"/>
      <c r="AL230"/>
      <c r="BK230" s="235"/>
      <c r="CR230" s="235"/>
    </row>
    <row r="231" spans="2:123" ht="19" x14ac:dyDescent="0.2">
      <c r="B231" s="290"/>
      <c r="D231" s="367"/>
      <c r="I231" s="1285"/>
      <c r="AK231"/>
      <c r="AL231"/>
      <c r="BK231" s="235"/>
      <c r="CR231" s="235"/>
    </row>
    <row r="232" spans="2:123" ht="19" x14ac:dyDescent="0.2">
      <c r="B232" s="290"/>
      <c r="D232" s="367"/>
      <c r="I232" s="1285"/>
      <c r="AK232"/>
      <c r="AL232"/>
      <c r="BK232" s="235"/>
      <c r="CR232" s="235"/>
    </row>
    <row r="233" spans="2:123" ht="19" x14ac:dyDescent="0.2">
      <c r="B233" s="290"/>
      <c r="D233" s="367"/>
      <c r="I233" s="1285"/>
      <c r="AK233"/>
      <c r="AL233"/>
      <c r="BK233" s="235"/>
      <c r="CR233" s="235"/>
    </row>
    <row r="234" spans="2:123" ht="19" x14ac:dyDescent="0.2">
      <c r="B234" s="290"/>
      <c r="D234" s="367"/>
      <c r="I234" s="1285"/>
      <c r="AK234"/>
      <c r="AL234"/>
      <c r="BK234" s="235"/>
      <c r="CR234" s="235"/>
    </row>
    <row r="235" spans="2:123" ht="19" x14ac:dyDescent="0.2">
      <c r="B235" s="290"/>
      <c r="D235" s="367"/>
      <c r="I235" s="1285"/>
      <c r="AK235"/>
      <c r="AL235"/>
      <c r="BK235" s="235"/>
      <c r="CR235" s="235"/>
    </row>
    <row r="236" spans="2:123" ht="19" x14ac:dyDescent="0.2">
      <c r="B236" s="290"/>
      <c r="D236" s="367"/>
      <c r="I236" s="1285"/>
      <c r="AK236"/>
      <c r="AL236"/>
      <c r="BK236" s="235"/>
      <c r="CR236" s="235"/>
    </row>
    <row r="237" spans="2:123" ht="19" x14ac:dyDescent="0.2">
      <c r="B237" s="290"/>
      <c r="D237" s="367"/>
      <c r="I237" s="1285"/>
      <c r="AK237"/>
      <c r="AL237"/>
      <c r="BK237" s="235"/>
      <c r="CR237" s="235"/>
    </row>
    <row r="238" spans="2:123" ht="19" x14ac:dyDescent="0.2">
      <c r="B238" s="290"/>
      <c r="D238" s="367"/>
      <c r="I238" s="1285"/>
      <c r="AK238"/>
      <c r="AL238"/>
      <c r="BK238" s="235"/>
      <c r="CR238" s="235"/>
    </row>
    <row r="239" spans="2:123" ht="19" x14ac:dyDescent="0.2">
      <c r="B239" s="290"/>
      <c r="D239" s="367"/>
      <c r="I239" s="1285"/>
      <c r="AK239"/>
      <c r="AL239"/>
      <c r="BK239" s="235"/>
      <c r="CR239" s="235"/>
    </row>
    <row r="240" spans="2:123" ht="19" x14ac:dyDescent="0.2">
      <c r="B240" s="290"/>
      <c r="D240" s="367"/>
      <c r="I240" s="1285"/>
      <c r="AK240"/>
      <c r="AL240"/>
      <c r="BK240" s="235"/>
      <c r="CR240" s="235"/>
    </row>
    <row r="241" spans="2:96" ht="19" x14ac:dyDescent="0.2">
      <c r="B241" s="290"/>
      <c r="D241" s="367"/>
      <c r="I241" s="1285"/>
      <c r="AK241"/>
      <c r="AL241"/>
      <c r="BK241" s="235"/>
      <c r="CR241" s="235"/>
    </row>
    <row r="242" spans="2:96" ht="19" x14ac:dyDescent="0.2">
      <c r="B242" s="290"/>
      <c r="D242" s="367"/>
      <c r="I242" s="1285"/>
      <c r="AK242"/>
      <c r="AL242"/>
      <c r="BK242" s="235"/>
      <c r="CR242" s="235"/>
    </row>
    <row r="243" spans="2:96" ht="19" x14ac:dyDescent="0.2">
      <c r="B243" s="290"/>
      <c r="D243" s="367"/>
      <c r="I243" s="1285"/>
      <c r="AK243"/>
      <c r="AL243"/>
      <c r="BK243" s="235"/>
      <c r="CR243" s="235"/>
    </row>
    <row r="244" spans="2:96" ht="19" x14ac:dyDescent="0.2">
      <c r="B244" s="290"/>
      <c r="D244" s="367"/>
      <c r="I244" s="1285"/>
      <c r="AK244"/>
      <c r="AL244"/>
      <c r="BK244" s="235"/>
      <c r="CR244" s="235"/>
    </row>
    <row r="245" spans="2:96" ht="19" x14ac:dyDescent="0.2">
      <c r="B245" s="290"/>
      <c r="D245" s="367"/>
      <c r="I245" s="1285"/>
      <c r="AK245"/>
      <c r="AL245"/>
      <c r="BK245" s="235"/>
      <c r="CR245" s="235"/>
    </row>
    <row r="246" spans="2:96" ht="19" x14ac:dyDescent="0.2">
      <c r="B246" s="290"/>
      <c r="D246" s="367"/>
      <c r="I246" s="1285"/>
      <c r="AK246"/>
      <c r="AL246"/>
      <c r="BK246" s="235"/>
      <c r="CR246" s="235"/>
    </row>
    <row r="247" spans="2:96" ht="19" x14ac:dyDescent="0.2">
      <c r="B247" s="290"/>
      <c r="D247" s="367"/>
      <c r="I247" s="1285"/>
      <c r="AK247"/>
      <c r="AL247"/>
      <c r="BK247" s="235"/>
      <c r="CR247" s="235"/>
    </row>
    <row r="248" spans="2:96" ht="19" x14ac:dyDescent="0.2">
      <c r="B248" s="290"/>
      <c r="D248" s="367"/>
      <c r="I248" s="1285"/>
      <c r="AK248"/>
      <c r="AL248"/>
      <c r="BK248" s="235"/>
      <c r="CR248" s="235"/>
    </row>
    <row r="249" spans="2:96" ht="19" x14ac:dyDescent="0.2">
      <c r="B249" s="290"/>
      <c r="D249" s="367"/>
      <c r="I249" s="1285"/>
      <c r="AK249"/>
      <c r="AL249"/>
      <c r="BK249" s="235"/>
      <c r="CR249" s="235"/>
    </row>
    <row r="250" spans="2:96" ht="19" x14ac:dyDescent="0.2">
      <c r="B250" s="290"/>
      <c r="D250" s="367"/>
      <c r="I250" s="1285"/>
      <c r="AK250"/>
      <c r="AL250"/>
      <c r="BK250" s="235"/>
      <c r="CR250" s="235"/>
    </row>
    <row r="251" spans="2:96" ht="19" x14ac:dyDescent="0.2">
      <c r="B251" s="290"/>
      <c r="D251" s="367"/>
      <c r="I251" s="1285"/>
      <c r="AK251"/>
      <c r="AL251"/>
      <c r="BK251" s="235"/>
      <c r="CR251" s="235"/>
    </row>
    <row r="252" spans="2:96" ht="19" x14ac:dyDescent="0.2">
      <c r="B252" s="290"/>
      <c r="D252" s="367"/>
      <c r="I252" s="1285"/>
      <c r="AK252"/>
      <c r="AL252"/>
      <c r="BK252" s="235"/>
      <c r="CR252" s="235"/>
    </row>
    <row r="253" spans="2:96" ht="19" x14ac:dyDescent="0.2">
      <c r="B253" s="290"/>
      <c r="D253" s="367"/>
      <c r="I253" s="1285"/>
      <c r="AK253"/>
      <c r="AL253"/>
      <c r="BK253" s="235"/>
      <c r="CR253" s="235"/>
    </row>
    <row r="254" spans="2:96" ht="19" x14ac:dyDescent="0.2"/>
    <row r="255" spans="2:96" ht="19" x14ac:dyDescent="0.2"/>
    <row r="256" spans="2:96" ht="19" x14ac:dyDescent="0.2"/>
    <row r="257" ht="19" x14ac:dyDescent="0.2"/>
    <row r="258" ht="19" x14ac:dyDescent="0.2"/>
    <row r="259" ht="19" x14ac:dyDescent="0.2"/>
    <row r="260" ht="19" x14ac:dyDescent="0.2"/>
    <row r="261" ht="19" x14ac:dyDescent="0.2"/>
    <row r="262" ht="19" x14ac:dyDescent="0.2"/>
    <row r="263" ht="19" x14ac:dyDescent="0.2"/>
    <row r="264" ht="19" x14ac:dyDescent="0.2"/>
    <row r="265" ht="19" x14ac:dyDescent="0.2"/>
    <row r="266" ht="19" x14ac:dyDescent="0.2"/>
    <row r="267" ht="19" x14ac:dyDescent="0.2"/>
    <row r="268" ht="19" x14ac:dyDescent="0.2"/>
    <row r="269" ht="19" x14ac:dyDescent="0.2"/>
    <row r="270" ht="19" x14ac:dyDescent="0.2"/>
    <row r="271" ht="19" x14ac:dyDescent="0.2"/>
    <row r="272" ht="19" x14ac:dyDescent="0.2"/>
    <row r="273" ht="19" x14ac:dyDescent="0.2"/>
    <row r="274" ht="19" x14ac:dyDescent="0.2"/>
    <row r="275" ht="19" x14ac:dyDescent="0.2"/>
    <row r="276" ht="19" x14ac:dyDescent="0.2"/>
    <row r="277" ht="19" x14ac:dyDescent="0.2"/>
    <row r="278" ht="19" x14ac:dyDescent="0.2"/>
    <row r="279" ht="19" x14ac:dyDescent="0.2"/>
    <row r="280" ht="19" x14ac:dyDescent="0.2"/>
    <row r="281" ht="19" x14ac:dyDescent="0.2"/>
    <row r="282" ht="19" x14ac:dyDescent="0.2"/>
    <row r="283" ht="19" x14ac:dyDescent="0.2"/>
    <row r="284" ht="19" x14ac:dyDescent="0.2"/>
    <row r="285" ht="19" x14ac:dyDescent="0.2"/>
    <row r="286" ht="19" x14ac:dyDescent="0.2"/>
    <row r="287" ht="19" x14ac:dyDescent="0.2"/>
    <row r="288" ht="19" x14ac:dyDescent="0.2"/>
    <row r="289" ht="19" x14ac:dyDescent="0.2"/>
    <row r="290" ht="19" x14ac:dyDescent="0.2"/>
    <row r="291" ht="19" x14ac:dyDescent="0.2"/>
    <row r="292" ht="19" x14ac:dyDescent="0.2"/>
  </sheetData>
  <sheetProtection algorithmName="SHA-512" hashValue="/qPVl7Nj1IfQHauOqN+NY8W/udfKjKH39/NXmOhjyJfCo1hNDWtlSCI0KNUnuiE07clXw8M8FsCF1We5iKBXEA==" saltValue="PLFrT951v0FtNWYKc4w5Mw==" spinCount="100000" sheet="1" sort="0" autoFilter="0"/>
  <autoFilter ref="AG9:AI226" xr:uid="{00000000-0001-0000-0300-000000000000}"/>
  <mergeCells count="32">
    <mergeCell ref="BV11:CP11"/>
    <mergeCell ref="AB2:AE5"/>
    <mergeCell ref="X2:Z5"/>
    <mergeCell ref="I157:I158"/>
    <mergeCell ref="I211:I212"/>
    <mergeCell ref="I175:I176"/>
    <mergeCell ref="I177:I178"/>
    <mergeCell ref="AF2:AH2"/>
    <mergeCell ref="N3:O3"/>
    <mergeCell ref="N4:O4"/>
    <mergeCell ref="A213:A220"/>
    <mergeCell ref="A139:A158"/>
    <mergeCell ref="A159:A178"/>
    <mergeCell ref="A119:A128"/>
    <mergeCell ref="A133:A137"/>
    <mergeCell ref="A205:A212"/>
    <mergeCell ref="DT3:DT5"/>
    <mergeCell ref="A130:A132"/>
    <mergeCell ref="AJ2:AJ4"/>
    <mergeCell ref="A91:A97"/>
    <mergeCell ref="A98:A107"/>
    <mergeCell ref="I106:I107"/>
    <mergeCell ref="D2:D6"/>
    <mergeCell ref="N2:O2"/>
    <mergeCell ref="A72:A74"/>
    <mergeCell ref="A37:A53"/>
    <mergeCell ref="I50:I51"/>
    <mergeCell ref="I52:I53"/>
    <mergeCell ref="A54:A60"/>
    <mergeCell ref="A61:A71"/>
    <mergeCell ref="I104:I105"/>
    <mergeCell ref="BL11:BU11"/>
  </mergeCells>
  <phoneticPr fontId="20" type="noConversion"/>
  <conditionalFormatting sqref="N12:N17">
    <cfRule type="notContainsBlanks" dxfId="308" priority="19">
      <formula>LEN(TRIM(N12))&gt;0</formula>
    </cfRule>
  </conditionalFormatting>
  <conditionalFormatting sqref="N19:N35">
    <cfRule type="notContainsBlanks" dxfId="307" priority="1753">
      <formula>LEN(TRIM(N19))&gt;0</formula>
    </cfRule>
  </conditionalFormatting>
  <conditionalFormatting sqref="N37:N74">
    <cfRule type="notContainsBlanks" dxfId="306" priority="1809">
      <formula>LEN(TRIM(N37))&gt;0</formula>
    </cfRule>
  </conditionalFormatting>
  <conditionalFormatting sqref="N76:N83">
    <cfRule type="notContainsBlanks" dxfId="305" priority="1697">
      <formula>LEN(TRIM(N76))&gt;0</formula>
    </cfRule>
  </conditionalFormatting>
  <conditionalFormatting sqref="N85:N89">
    <cfRule type="notContainsBlanks" dxfId="304" priority="1599">
      <formula>LEN(TRIM(N85))&gt;0</formula>
    </cfRule>
  </conditionalFormatting>
  <conditionalFormatting sqref="N91:N107">
    <cfRule type="notContainsBlanks" dxfId="303" priority="1501">
      <formula>LEN(TRIM(N91))&gt;0</formula>
    </cfRule>
  </conditionalFormatting>
  <conditionalFormatting sqref="N109:N128">
    <cfRule type="notContainsBlanks" dxfId="302" priority="1235">
      <formula>LEN(TRIM(N109))&gt;0</formula>
    </cfRule>
  </conditionalFormatting>
  <conditionalFormatting sqref="N130:N137">
    <cfRule type="notContainsBlanks" dxfId="301" priority="1123">
      <formula>LEN(TRIM(N130))&gt;0</formula>
    </cfRule>
  </conditionalFormatting>
  <conditionalFormatting sqref="N139:N178">
    <cfRule type="notContainsBlanks" dxfId="300" priority="563">
      <formula>LEN(TRIM(N139))&gt;0</formula>
    </cfRule>
  </conditionalFormatting>
  <conditionalFormatting sqref="N180:N183">
    <cfRule type="notContainsBlanks" dxfId="299" priority="507">
      <formula>LEN(TRIM(N180))&gt;0</formula>
    </cfRule>
  </conditionalFormatting>
  <conditionalFormatting sqref="N185:N199">
    <cfRule type="notContainsBlanks" dxfId="298" priority="185">
      <formula>LEN(TRIM(N185))&gt;0</formula>
    </cfRule>
  </conditionalFormatting>
  <conditionalFormatting sqref="N201:N203">
    <cfRule type="notContainsBlanks" dxfId="297" priority="171">
      <formula>LEN(TRIM(N201))&gt;0</formula>
    </cfRule>
  </conditionalFormatting>
  <conditionalFormatting sqref="N205:N220">
    <cfRule type="notContainsBlanks" dxfId="296" priority="59">
      <formula>LEN(TRIM(N205))&gt;0</formula>
    </cfRule>
  </conditionalFormatting>
  <conditionalFormatting sqref="N222:N224">
    <cfRule type="notContainsBlanks" dxfId="295" priority="45">
      <formula>LEN(TRIM(N222))&gt;0</formula>
    </cfRule>
  </conditionalFormatting>
  <conditionalFormatting sqref="N225">
    <cfRule type="notContainsBlanks" dxfId="294" priority="3459">
      <formula>LEN(TRIM(N225))&gt;0</formula>
    </cfRule>
  </conditionalFormatting>
  <conditionalFormatting sqref="O12:O17">
    <cfRule type="notContainsBlanks" dxfId="293" priority="18">
      <formula>LEN(TRIM(O12))&gt;0</formula>
    </cfRule>
  </conditionalFormatting>
  <conditionalFormatting sqref="O19:O35">
    <cfRule type="notContainsBlanks" dxfId="292" priority="1752">
      <formula>LEN(TRIM(O19))&gt;0</formula>
    </cfRule>
  </conditionalFormatting>
  <conditionalFormatting sqref="O37:O74">
    <cfRule type="notContainsBlanks" dxfId="291" priority="1808">
      <formula>LEN(TRIM(O37))&gt;0</formula>
    </cfRule>
  </conditionalFormatting>
  <conditionalFormatting sqref="O76:O83">
    <cfRule type="notContainsBlanks" dxfId="290" priority="1696">
      <formula>LEN(TRIM(O76))&gt;0</formula>
    </cfRule>
  </conditionalFormatting>
  <conditionalFormatting sqref="O85:O89">
    <cfRule type="notContainsBlanks" dxfId="289" priority="1598">
      <formula>LEN(TRIM(O85))&gt;0</formula>
    </cfRule>
  </conditionalFormatting>
  <conditionalFormatting sqref="O91:O107">
    <cfRule type="notContainsBlanks" dxfId="288" priority="1500">
      <formula>LEN(TRIM(O91))&gt;0</formula>
    </cfRule>
  </conditionalFormatting>
  <conditionalFormatting sqref="O109:O128">
    <cfRule type="notContainsBlanks" dxfId="287" priority="1234">
      <formula>LEN(TRIM(O109))&gt;0</formula>
    </cfRule>
  </conditionalFormatting>
  <conditionalFormatting sqref="O130:O137">
    <cfRule type="notContainsBlanks" dxfId="286" priority="1122">
      <formula>LEN(TRIM(O130))&gt;0</formula>
    </cfRule>
  </conditionalFormatting>
  <conditionalFormatting sqref="O139:O178">
    <cfRule type="notContainsBlanks" dxfId="285" priority="562">
      <formula>LEN(TRIM(O139))&gt;0</formula>
    </cfRule>
  </conditionalFormatting>
  <conditionalFormatting sqref="O180:O183">
    <cfRule type="notContainsBlanks" dxfId="284" priority="506">
      <formula>LEN(TRIM(O180))&gt;0</formula>
    </cfRule>
  </conditionalFormatting>
  <conditionalFormatting sqref="O185:O199">
    <cfRule type="notContainsBlanks" dxfId="283" priority="184">
      <formula>LEN(TRIM(O185))&gt;0</formula>
    </cfRule>
  </conditionalFormatting>
  <conditionalFormatting sqref="O201:O203">
    <cfRule type="notContainsBlanks" dxfId="282" priority="170">
      <formula>LEN(TRIM(O201))&gt;0</formula>
    </cfRule>
  </conditionalFormatting>
  <conditionalFormatting sqref="O205:O220">
    <cfRule type="notContainsBlanks" dxfId="281" priority="58">
      <formula>LEN(TRIM(O205))&gt;0</formula>
    </cfRule>
  </conditionalFormatting>
  <conditionalFormatting sqref="O222:O224">
    <cfRule type="notContainsBlanks" dxfId="280" priority="44">
      <formula>LEN(TRIM(O222))&gt;0</formula>
    </cfRule>
  </conditionalFormatting>
  <conditionalFormatting sqref="P12:P17 P76:P224">
    <cfRule type="notContainsBlanks" dxfId="279" priority="12">
      <formula>LEN(TRIM(P12))&gt;0</formula>
    </cfRule>
  </conditionalFormatting>
  <conditionalFormatting sqref="P19:P35">
    <cfRule type="notContainsBlanks" dxfId="278" priority="1746">
      <formula>LEN(TRIM(P19))&gt;0</formula>
    </cfRule>
  </conditionalFormatting>
  <conditionalFormatting sqref="P37:P74">
    <cfRule type="notContainsBlanks" dxfId="277" priority="1802">
      <formula>LEN(TRIM(P37))&gt;0</formula>
    </cfRule>
  </conditionalFormatting>
  <conditionalFormatting sqref="Q12:Q17 Q76:Q224">
    <cfRule type="notContainsBlanks" dxfId="276" priority="13">
      <formula>LEN(TRIM(Q12))&gt;0</formula>
    </cfRule>
  </conditionalFormatting>
  <conditionalFormatting sqref="Q19:Q35">
    <cfRule type="notContainsBlanks" dxfId="275" priority="1747">
      <formula>LEN(TRIM(Q19))&gt;0</formula>
    </cfRule>
  </conditionalFormatting>
  <conditionalFormatting sqref="Q37:Q74">
    <cfRule type="notContainsBlanks" dxfId="274" priority="1803">
      <formula>LEN(TRIM(Q37))&gt;0</formula>
    </cfRule>
  </conditionalFormatting>
  <conditionalFormatting sqref="R12:R17 R76:R225">
    <cfRule type="notContainsBlanks" dxfId="273" priority="16">
      <formula>LEN(TRIM(R12))&gt;0</formula>
    </cfRule>
  </conditionalFormatting>
  <conditionalFormatting sqref="R19:R35">
    <cfRule type="notContainsBlanks" dxfId="272" priority="1750">
      <formula>LEN(TRIM(R19))&gt;0</formula>
    </cfRule>
  </conditionalFormatting>
  <conditionalFormatting sqref="R37:R74">
    <cfRule type="notContainsBlanks" dxfId="271" priority="1806">
      <formula>LEN(TRIM(R37))&gt;0</formula>
    </cfRule>
  </conditionalFormatting>
  <conditionalFormatting sqref="S12:S17 S76:S224">
    <cfRule type="notContainsBlanks" dxfId="270" priority="11">
      <formula>LEN(TRIM(S12))&gt;0</formula>
    </cfRule>
  </conditionalFormatting>
  <conditionalFormatting sqref="S19:S35">
    <cfRule type="notContainsBlanks" dxfId="269" priority="1745">
      <formula>LEN(TRIM(S19))&gt;0</formula>
    </cfRule>
  </conditionalFormatting>
  <conditionalFormatting sqref="S37:S74">
    <cfRule type="notContainsBlanks" dxfId="268" priority="1801">
      <formula>LEN(TRIM(S37))&gt;0</formula>
    </cfRule>
  </conditionalFormatting>
  <conditionalFormatting sqref="T12:T17 T76:T224">
    <cfRule type="notContainsBlanks" dxfId="267" priority="17">
      <formula>LEN(TRIM(T12))&gt;0</formula>
    </cfRule>
  </conditionalFormatting>
  <conditionalFormatting sqref="T19:T35">
    <cfRule type="notContainsBlanks" dxfId="266" priority="1751">
      <formula>LEN(TRIM(T19))&gt;0</formula>
    </cfRule>
  </conditionalFormatting>
  <conditionalFormatting sqref="T37:T74">
    <cfRule type="notContainsBlanks" dxfId="265" priority="1807">
      <formula>LEN(TRIM(T37))&gt;0</formula>
    </cfRule>
  </conditionalFormatting>
  <conditionalFormatting sqref="U12:U17">
    <cfRule type="notContainsBlanks" dxfId="264" priority="10">
      <formula>LEN(TRIM(U12))&gt;0</formula>
    </cfRule>
  </conditionalFormatting>
  <conditionalFormatting sqref="U19:U35">
    <cfRule type="notContainsBlanks" dxfId="263" priority="1744">
      <formula>LEN(TRIM(U19))&gt;0</formula>
    </cfRule>
  </conditionalFormatting>
  <conditionalFormatting sqref="U37:U74">
    <cfRule type="notContainsBlanks" dxfId="262" priority="1800">
      <formula>LEN(TRIM(U37))&gt;0</formula>
    </cfRule>
  </conditionalFormatting>
  <conditionalFormatting sqref="U76:U83">
    <cfRule type="notContainsBlanks" dxfId="261" priority="1688">
      <formula>LEN(TRIM(U76))&gt;0</formula>
    </cfRule>
  </conditionalFormatting>
  <conditionalFormatting sqref="U85:U89">
    <cfRule type="notContainsBlanks" dxfId="260" priority="1590">
      <formula>LEN(TRIM(U85))&gt;0</formula>
    </cfRule>
  </conditionalFormatting>
  <conditionalFormatting sqref="U91:U107">
    <cfRule type="notContainsBlanks" dxfId="259" priority="1492">
      <formula>LEN(TRIM(U91))&gt;0</formula>
    </cfRule>
  </conditionalFormatting>
  <conditionalFormatting sqref="U109:U128">
    <cfRule type="notContainsBlanks" dxfId="258" priority="1226">
      <formula>LEN(TRIM(U109))&gt;0</formula>
    </cfRule>
  </conditionalFormatting>
  <conditionalFormatting sqref="U130:U137">
    <cfRule type="notContainsBlanks" dxfId="257" priority="1114">
      <formula>LEN(TRIM(U130))&gt;0</formula>
    </cfRule>
  </conditionalFormatting>
  <conditionalFormatting sqref="U139:U178">
    <cfRule type="notContainsBlanks" dxfId="256" priority="554">
      <formula>LEN(TRIM(U139))&gt;0</formula>
    </cfRule>
  </conditionalFormatting>
  <conditionalFormatting sqref="U180:U183">
    <cfRule type="notContainsBlanks" dxfId="255" priority="498">
      <formula>LEN(TRIM(U180))&gt;0</formula>
    </cfRule>
  </conditionalFormatting>
  <conditionalFormatting sqref="U185:U199">
    <cfRule type="notContainsBlanks" dxfId="254" priority="176">
      <formula>LEN(TRIM(U185))&gt;0</formula>
    </cfRule>
  </conditionalFormatting>
  <conditionalFormatting sqref="U201:U203">
    <cfRule type="notContainsBlanks" dxfId="253" priority="162">
      <formula>LEN(TRIM(U201))&gt;0</formula>
    </cfRule>
  </conditionalFormatting>
  <conditionalFormatting sqref="U205:U220">
    <cfRule type="notContainsBlanks" dxfId="252" priority="50">
      <formula>LEN(TRIM(U205))&gt;0</formula>
    </cfRule>
  </conditionalFormatting>
  <conditionalFormatting sqref="U222:U225">
    <cfRule type="notContainsBlanks" dxfId="251" priority="36">
      <formula>LEN(TRIM(U222))&gt;0</formula>
    </cfRule>
  </conditionalFormatting>
  <conditionalFormatting sqref="V12:V17">
    <cfRule type="notContainsBlanks" dxfId="250" priority="9">
      <formula>LEN(TRIM(V12))&gt;0</formula>
    </cfRule>
  </conditionalFormatting>
  <conditionalFormatting sqref="V19:V35">
    <cfRule type="notContainsBlanks" dxfId="249" priority="1743">
      <formula>LEN(TRIM(V19))&gt;0</formula>
    </cfRule>
  </conditionalFormatting>
  <conditionalFormatting sqref="V37:V74">
    <cfRule type="notContainsBlanks" dxfId="248" priority="1799">
      <formula>LEN(TRIM(V37))&gt;0</formula>
    </cfRule>
  </conditionalFormatting>
  <conditionalFormatting sqref="V76:V83">
    <cfRule type="notContainsBlanks" dxfId="247" priority="1687">
      <formula>LEN(TRIM(V76))&gt;0</formula>
    </cfRule>
  </conditionalFormatting>
  <conditionalFormatting sqref="V85:V89">
    <cfRule type="notContainsBlanks" dxfId="246" priority="1589">
      <formula>LEN(TRIM(V85))&gt;0</formula>
    </cfRule>
  </conditionalFormatting>
  <conditionalFormatting sqref="V91:V107">
    <cfRule type="notContainsBlanks" dxfId="245" priority="1491">
      <formula>LEN(TRIM(V91))&gt;0</formula>
    </cfRule>
  </conditionalFormatting>
  <conditionalFormatting sqref="V109:V128">
    <cfRule type="notContainsBlanks" dxfId="244" priority="1225">
      <formula>LEN(TRIM(V109))&gt;0</formula>
    </cfRule>
  </conditionalFormatting>
  <conditionalFormatting sqref="V130:V178">
    <cfRule type="notContainsBlanks" dxfId="243" priority="553">
      <formula>LEN(TRIM(V130))&gt;0</formula>
    </cfRule>
  </conditionalFormatting>
  <conditionalFormatting sqref="V180:V183">
    <cfRule type="notContainsBlanks" dxfId="242" priority="497">
      <formula>LEN(TRIM(V180))&gt;0</formula>
    </cfRule>
  </conditionalFormatting>
  <conditionalFormatting sqref="V185:V199">
    <cfRule type="notContainsBlanks" dxfId="241" priority="175">
      <formula>LEN(TRIM(V185))&gt;0</formula>
    </cfRule>
  </conditionalFormatting>
  <conditionalFormatting sqref="V201:V203">
    <cfRule type="notContainsBlanks" dxfId="240" priority="161">
      <formula>LEN(TRIM(V201))&gt;0</formula>
    </cfRule>
  </conditionalFormatting>
  <conditionalFormatting sqref="V204">
    <cfRule type="notContainsBlanks" dxfId="239" priority="3445">
      <formula>LEN(TRIM(V204))&gt;0</formula>
    </cfRule>
  </conditionalFormatting>
  <conditionalFormatting sqref="V205:V220">
    <cfRule type="notContainsBlanks" dxfId="238" priority="49">
      <formula>LEN(TRIM(V205))&gt;0</formula>
    </cfRule>
  </conditionalFormatting>
  <conditionalFormatting sqref="V222:V224">
    <cfRule type="notContainsBlanks" dxfId="237" priority="35">
      <formula>LEN(TRIM(V222))&gt;0</formula>
    </cfRule>
  </conditionalFormatting>
  <conditionalFormatting sqref="W12:W17 W76:W224">
    <cfRule type="notContainsBlanks" dxfId="236" priority="14">
      <formula>LEN(TRIM(W12))&gt;0</formula>
    </cfRule>
  </conditionalFormatting>
  <conditionalFormatting sqref="W19:W35">
    <cfRule type="notContainsBlanks" dxfId="235" priority="1748">
      <formula>LEN(TRIM(W19))&gt;0</formula>
    </cfRule>
  </conditionalFormatting>
  <conditionalFormatting sqref="W37:W74">
    <cfRule type="notContainsBlanks" dxfId="234" priority="1804">
      <formula>LEN(TRIM(W37))&gt;0</formula>
    </cfRule>
  </conditionalFormatting>
  <conditionalFormatting sqref="X12:X17">
    <cfRule type="notContainsBlanks" dxfId="233" priority="8">
      <formula>LEN(TRIM(X12))&gt;0</formula>
    </cfRule>
  </conditionalFormatting>
  <conditionalFormatting sqref="X19:X35">
    <cfRule type="notContainsBlanks" dxfId="232" priority="1742">
      <formula>LEN(TRIM(X19))&gt;0</formula>
    </cfRule>
  </conditionalFormatting>
  <conditionalFormatting sqref="X37:X74">
    <cfRule type="notContainsBlanks" dxfId="231" priority="1798">
      <formula>LEN(TRIM(X37))&gt;0</formula>
    </cfRule>
  </conditionalFormatting>
  <conditionalFormatting sqref="X76:X83">
    <cfRule type="notContainsBlanks" dxfId="230" priority="1686">
      <formula>LEN(TRIM(X76))&gt;0</formula>
    </cfRule>
  </conditionalFormatting>
  <conditionalFormatting sqref="X85:X89">
    <cfRule type="notContainsBlanks" dxfId="229" priority="1588">
      <formula>LEN(TRIM(X85))&gt;0</formula>
    </cfRule>
  </conditionalFormatting>
  <conditionalFormatting sqref="X91:X107">
    <cfRule type="notContainsBlanks" dxfId="228" priority="1490">
      <formula>LEN(TRIM(X91))&gt;0</formula>
    </cfRule>
  </conditionalFormatting>
  <conditionalFormatting sqref="X109:X128">
    <cfRule type="notContainsBlanks" dxfId="227" priority="1224">
      <formula>LEN(TRIM(X109))&gt;0</formula>
    </cfRule>
  </conditionalFormatting>
  <conditionalFormatting sqref="X130:X137">
    <cfRule type="notContainsBlanks" dxfId="226" priority="1112">
      <formula>LEN(TRIM(X130))&gt;0</formula>
    </cfRule>
  </conditionalFormatting>
  <conditionalFormatting sqref="X139:X178">
    <cfRule type="notContainsBlanks" dxfId="225" priority="552">
      <formula>LEN(TRIM(X139))&gt;0</formula>
    </cfRule>
  </conditionalFormatting>
  <conditionalFormatting sqref="X180:X183">
    <cfRule type="notContainsBlanks" dxfId="224" priority="496">
      <formula>LEN(TRIM(X180))&gt;0</formula>
    </cfRule>
  </conditionalFormatting>
  <conditionalFormatting sqref="X185:X199">
    <cfRule type="notContainsBlanks" dxfId="223" priority="174">
      <formula>LEN(TRIM(X185))&gt;0</formula>
    </cfRule>
  </conditionalFormatting>
  <conditionalFormatting sqref="X201:X203">
    <cfRule type="notContainsBlanks" dxfId="222" priority="160">
      <formula>LEN(TRIM(X201))&gt;0</formula>
    </cfRule>
  </conditionalFormatting>
  <conditionalFormatting sqref="X205:X220">
    <cfRule type="notContainsBlanks" dxfId="221" priority="48">
      <formula>LEN(TRIM(X205))&gt;0</formula>
    </cfRule>
  </conditionalFormatting>
  <conditionalFormatting sqref="X222:X224">
    <cfRule type="notContainsBlanks" dxfId="220" priority="34">
      <formula>LEN(TRIM(X222))&gt;0</formula>
    </cfRule>
  </conditionalFormatting>
  <conditionalFormatting sqref="Y12:Y17">
    <cfRule type="notContainsBlanks" dxfId="219" priority="15">
      <formula>LEN(TRIM(Y12))&gt;0</formula>
    </cfRule>
  </conditionalFormatting>
  <conditionalFormatting sqref="Y19:Y35">
    <cfRule type="notContainsBlanks" dxfId="218" priority="1749">
      <formula>LEN(TRIM(Y19))&gt;0</formula>
    </cfRule>
  </conditionalFormatting>
  <conditionalFormatting sqref="Y37:Y74">
    <cfRule type="notContainsBlanks" dxfId="217" priority="1805">
      <formula>LEN(TRIM(Y37))&gt;0</formula>
    </cfRule>
  </conditionalFormatting>
  <conditionalFormatting sqref="Y76:Y83">
    <cfRule type="notContainsBlanks" dxfId="216" priority="1693">
      <formula>LEN(TRIM(Y76))&gt;0</formula>
    </cfRule>
  </conditionalFormatting>
  <conditionalFormatting sqref="Y85:Y89">
    <cfRule type="notContainsBlanks" dxfId="215" priority="1595">
      <formula>LEN(TRIM(Y85))&gt;0</formula>
    </cfRule>
  </conditionalFormatting>
  <conditionalFormatting sqref="Y91:Y107">
    <cfRule type="notContainsBlanks" dxfId="214" priority="1497">
      <formula>LEN(TRIM(Y91))&gt;0</formula>
    </cfRule>
  </conditionalFormatting>
  <conditionalFormatting sqref="Y109:Y128">
    <cfRule type="notContainsBlanks" dxfId="213" priority="1231">
      <formula>LEN(TRIM(Y109))&gt;0</formula>
    </cfRule>
  </conditionalFormatting>
  <conditionalFormatting sqref="Y130:Y137">
    <cfRule type="notContainsBlanks" dxfId="212" priority="1119">
      <formula>LEN(TRIM(Y130))&gt;0</formula>
    </cfRule>
  </conditionalFormatting>
  <conditionalFormatting sqref="Y139:Y178">
    <cfRule type="notContainsBlanks" dxfId="211" priority="559">
      <formula>LEN(TRIM(Y139))&gt;0</formula>
    </cfRule>
  </conditionalFormatting>
  <conditionalFormatting sqref="Y180:Y183">
    <cfRule type="notContainsBlanks" dxfId="210" priority="503">
      <formula>LEN(TRIM(Y180))&gt;0</formula>
    </cfRule>
  </conditionalFormatting>
  <conditionalFormatting sqref="Y185:Y199">
    <cfRule type="notContainsBlanks" dxfId="209" priority="181">
      <formula>LEN(TRIM(Y185))&gt;0</formula>
    </cfRule>
  </conditionalFormatting>
  <conditionalFormatting sqref="Y201:Y203">
    <cfRule type="notContainsBlanks" dxfId="208" priority="167">
      <formula>LEN(TRIM(Y201))&gt;0</formula>
    </cfRule>
  </conditionalFormatting>
  <conditionalFormatting sqref="Y205:Y220">
    <cfRule type="notContainsBlanks" dxfId="207" priority="55">
      <formula>LEN(TRIM(Y205))&gt;0</formula>
    </cfRule>
  </conditionalFormatting>
  <conditionalFormatting sqref="Y222:Y224">
    <cfRule type="notContainsBlanks" dxfId="206" priority="41">
      <formula>LEN(TRIM(Y222))&gt;0</formula>
    </cfRule>
  </conditionalFormatting>
  <conditionalFormatting sqref="Z12:Z17">
    <cfRule type="notContainsBlanks" dxfId="205" priority="7">
      <formula>LEN(TRIM(Z12))&gt;0</formula>
    </cfRule>
  </conditionalFormatting>
  <conditionalFormatting sqref="Z19:Z35">
    <cfRule type="notContainsBlanks" dxfId="204" priority="1741">
      <formula>LEN(TRIM(Z19))&gt;0</formula>
    </cfRule>
  </conditionalFormatting>
  <conditionalFormatting sqref="Z37:Z74">
    <cfRule type="notContainsBlanks" dxfId="203" priority="1797">
      <formula>LEN(TRIM(Z37))&gt;0</formula>
    </cfRule>
  </conditionalFormatting>
  <conditionalFormatting sqref="Z76:Z83">
    <cfRule type="notContainsBlanks" dxfId="202" priority="1685">
      <formula>LEN(TRIM(Z76))&gt;0</formula>
    </cfRule>
  </conditionalFormatting>
  <conditionalFormatting sqref="Z85:Z89">
    <cfRule type="notContainsBlanks" dxfId="201" priority="1587">
      <formula>LEN(TRIM(Z85))&gt;0</formula>
    </cfRule>
  </conditionalFormatting>
  <conditionalFormatting sqref="Z91:Z107">
    <cfRule type="notContainsBlanks" dxfId="200" priority="1489">
      <formula>LEN(TRIM(Z91))&gt;0</formula>
    </cfRule>
  </conditionalFormatting>
  <conditionalFormatting sqref="Z109:Z128">
    <cfRule type="notContainsBlanks" dxfId="199" priority="1223">
      <formula>LEN(TRIM(Z109))&gt;0</formula>
    </cfRule>
  </conditionalFormatting>
  <conditionalFormatting sqref="Z130:Z137">
    <cfRule type="notContainsBlanks" dxfId="198" priority="1111">
      <formula>LEN(TRIM(Z130))&gt;0</formula>
    </cfRule>
  </conditionalFormatting>
  <conditionalFormatting sqref="Z139:Z178">
    <cfRule type="notContainsBlanks" dxfId="197" priority="551">
      <formula>LEN(TRIM(Z139))&gt;0</formula>
    </cfRule>
  </conditionalFormatting>
  <conditionalFormatting sqref="Z180:Z183">
    <cfRule type="notContainsBlanks" dxfId="196" priority="495">
      <formula>LEN(TRIM(Z180))&gt;0</formula>
    </cfRule>
  </conditionalFormatting>
  <conditionalFormatting sqref="Z185:Z199">
    <cfRule type="notContainsBlanks" dxfId="195" priority="173">
      <formula>LEN(TRIM(Z185))&gt;0</formula>
    </cfRule>
  </conditionalFormatting>
  <conditionalFormatting sqref="Z201:Z203">
    <cfRule type="notContainsBlanks" dxfId="194" priority="159">
      <formula>LEN(TRIM(Z201))&gt;0</formula>
    </cfRule>
  </conditionalFormatting>
  <conditionalFormatting sqref="Z205:Z220">
    <cfRule type="notContainsBlanks" dxfId="193" priority="47">
      <formula>LEN(TRIM(Z205))&gt;0</formula>
    </cfRule>
  </conditionalFormatting>
  <conditionalFormatting sqref="Z222:Z224">
    <cfRule type="notContainsBlanks" dxfId="192" priority="33">
      <formula>LEN(TRIM(Z222))&gt;0</formula>
    </cfRule>
  </conditionalFormatting>
  <conditionalFormatting sqref="AA12:AA17">
    <cfRule type="notContainsBlanks" dxfId="191" priority="6">
      <formula>LEN(TRIM(AA12))&gt;0</formula>
    </cfRule>
  </conditionalFormatting>
  <conditionalFormatting sqref="AA19:AA35">
    <cfRule type="notContainsBlanks" dxfId="190" priority="1740">
      <formula>LEN(TRIM(AA19))&gt;0</formula>
    </cfRule>
  </conditionalFormatting>
  <conditionalFormatting sqref="AA37:AA74">
    <cfRule type="notContainsBlanks" dxfId="189" priority="1796">
      <formula>LEN(TRIM(AA37))&gt;0</formula>
    </cfRule>
  </conditionalFormatting>
  <conditionalFormatting sqref="AA76:AA83">
    <cfRule type="notContainsBlanks" dxfId="188" priority="1684">
      <formula>LEN(TRIM(AA76))&gt;0</formula>
    </cfRule>
  </conditionalFormatting>
  <conditionalFormatting sqref="AA85:AA89">
    <cfRule type="notContainsBlanks" dxfId="187" priority="1586">
      <formula>LEN(TRIM(AA85))&gt;0</formula>
    </cfRule>
  </conditionalFormatting>
  <conditionalFormatting sqref="AA91:AA107">
    <cfRule type="notContainsBlanks" dxfId="186" priority="1488">
      <formula>LEN(TRIM(AA91))&gt;0</formula>
    </cfRule>
  </conditionalFormatting>
  <conditionalFormatting sqref="AA109:AA128">
    <cfRule type="notContainsBlanks" dxfId="185" priority="1222">
      <formula>LEN(TRIM(AA109))&gt;0</formula>
    </cfRule>
  </conditionalFormatting>
  <conditionalFormatting sqref="AA130:AA137">
    <cfRule type="notContainsBlanks" dxfId="184" priority="1110">
      <formula>LEN(TRIM(AA130))&gt;0</formula>
    </cfRule>
  </conditionalFormatting>
  <conditionalFormatting sqref="AA139:AA178">
    <cfRule type="notContainsBlanks" dxfId="183" priority="550">
      <formula>LEN(TRIM(AA139))&gt;0</formula>
    </cfRule>
  </conditionalFormatting>
  <conditionalFormatting sqref="AA180:AA183">
    <cfRule type="notContainsBlanks" dxfId="182" priority="494">
      <formula>LEN(TRIM(AA180))&gt;0</formula>
    </cfRule>
  </conditionalFormatting>
  <conditionalFormatting sqref="AA185:AA199">
    <cfRule type="notContainsBlanks" dxfId="181" priority="172">
      <formula>LEN(TRIM(AA185))&gt;0</formula>
    </cfRule>
  </conditionalFormatting>
  <conditionalFormatting sqref="AA201:AA203">
    <cfRule type="notContainsBlanks" dxfId="180" priority="158">
      <formula>LEN(TRIM(AA201))&gt;0</formula>
    </cfRule>
  </conditionalFormatting>
  <conditionalFormatting sqref="AA205:AA220">
    <cfRule type="notContainsBlanks" dxfId="179" priority="46">
      <formula>LEN(TRIM(AA205))&gt;0</formula>
    </cfRule>
  </conditionalFormatting>
  <conditionalFormatting sqref="AA222:AA224">
    <cfRule type="notContainsBlanks" dxfId="178" priority="32">
      <formula>LEN(TRIM(AA222))&gt;0</formula>
    </cfRule>
  </conditionalFormatting>
  <conditionalFormatting sqref="AB12:AB224">
    <cfRule type="notContainsBlanks" dxfId="177" priority="3460">
      <formula>LEN(TRIM(AB12))&gt;0</formula>
    </cfRule>
  </conditionalFormatting>
  <conditionalFormatting sqref="AC12:AC224">
    <cfRule type="notContainsBlanks" dxfId="176" priority="3461">
      <formula>LEN(TRIM(AC12))&gt;0</formula>
    </cfRule>
  </conditionalFormatting>
  <conditionalFormatting sqref="AD12:AD224">
    <cfRule type="notContainsBlanks" dxfId="175" priority="3462">
      <formula>LEN(TRIM(AD12))&gt;0</formula>
    </cfRule>
  </conditionalFormatting>
  <conditionalFormatting sqref="AE12:AE224">
    <cfRule type="notContainsBlanks" dxfId="174" priority="3463">
      <formula>LEN(TRIM(AE12))&gt;0</formula>
    </cfRule>
  </conditionalFormatting>
  <pageMargins left="0.25" right="0.25" top="0.75" bottom="0.75" header="0.3" footer="0.3"/>
  <pageSetup paperSize="9" scale="10" orientation="portrait" horizontalDpi="4294967292" verticalDpi="4294967292" r:id="rId1"/>
  <drawing r:id="rId2"/>
  <legacyDrawing r:id="rId3"/>
  <extLst>
    <ext xmlns:mx="http://schemas.microsoft.com/office/mac/excel/2008/main" uri="{64002731-A6B0-56B0-2670-7721B7C09600}">
      <mx:PLV Mode="0" OnePage="0" WScale="10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8" tint="0.59999389629810485"/>
    <pageSetUpPr fitToPage="1"/>
  </sheetPr>
  <dimension ref="A1:W219"/>
  <sheetViews>
    <sheetView showGridLines="0" zoomScaleNormal="100" workbookViewId="0">
      <selection activeCell="N11" sqref="N11"/>
    </sheetView>
  </sheetViews>
  <sheetFormatPr baseColWidth="10" defaultColWidth="12.1640625" defaultRowHeight="23.25" customHeight="1" x14ac:dyDescent="0.2"/>
  <cols>
    <col min="1" max="1" width="12.1640625" style="259" customWidth="1"/>
    <col min="2" max="2" width="5" style="260" customWidth="1"/>
    <col min="3" max="5" width="5.1640625" style="285" customWidth="1"/>
    <col min="6" max="6" width="5.5" style="285" bestFit="1" customWidth="1"/>
    <col min="7" max="7" width="5.1640625" style="285" customWidth="1"/>
    <col min="8" max="11" width="6.1640625" style="285" bestFit="1" customWidth="1"/>
    <col min="12" max="13" width="5.1640625" style="285" customWidth="1"/>
    <col min="14" max="14" width="7.6640625" style="285" customWidth="1"/>
    <col min="15" max="15" width="5.1640625" style="285" customWidth="1"/>
    <col min="16" max="16" width="9.1640625" style="285" bestFit="1" customWidth="1"/>
    <col min="17" max="17" width="5.1640625" style="285" customWidth="1"/>
    <col min="18" max="19" width="5.5" style="285" bestFit="1" customWidth="1"/>
    <col min="20" max="20" width="5.33203125" style="285" customWidth="1"/>
    <col min="21" max="22" width="6.83203125" style="15" customWidth="1"/>
    <col min="23" max="23" width="7" style="15" customWidth="1"/>
    <col min="24" max="16384" width="12.1640625" style="15"/>
  </cols>
  <sheetData>
    <row r="1" spans="1:23" ht="23.25" customHeight="1" x14ac:dyDescent="0.2">
      <c r="A1" s="450" t="s">
        <v>663</v>
      </c>
      <c r="B1" s="450"/>
      <c r="C1" s="284"/>
      <c r="H1" s="286"/>
      <c r="I1" s="286"/>
      <c r="L1" s="1231" t="s">
        <v>127</v>
      </c>
      <c r="M1" s="432"/>
      <c r="N1" s="434" t="s">
        <v>68</v>
      </c>
      <c r="O1" s="287"/>
      <c r="P1" s="287"/>
      <c r="Q1" s="287"/>
      <c r="R1" s="287"/>
      <c r="S1" s="287"/>
      <c r="T1" s="287"/>
    </row>
    <row r="2" spans="1:23" ht="28.25" customHeight="1" x14ac:dyDescent="0.2">
      <c r="A2" s="257" t="s">
        <v>94</v>
      </c>
      <c r="F2" s="288" t="e">
        <f>#REF!</f>
        <v>#REF!</v>
      </c>
      <c r="G2" s="288" t="e">
        <f>#REF!</f>
        <v>#REF!</v>
      </c>
      <c r="H2" s="288" t="e">
        <f>#REF!</f>
        <v>#REF!</v>
      </c>
      <c r="I2" s="288"/>
      <c r="L2" s="924">
        <f>V4</f>
        <v>0</v>
      </c>
      <c r="M2" s="435"/>
      <c r="N2" s="438">
        <f>'360 GRP '!N4</f>
        <v>0</v>
      </c>
      <c r="O2" s="433"/>
      <c r="P2" s="439" t="s">
        <v>70</v>
      </c>
      <c r="Q2" s="439"/>
      <c r="R2" s="439"/>
      <c r="S2" s="439"/>
      <c r="T2" s="439"/>
      <c r="U2" s="1559"/>
      <c r="V2" s="1559"/>
      <c r="W2" s="229"/>
    </row>
    <row r="3" spans="1:23" ht="40.25" customHeight="1" x14ac:dyDescent="0.2">
      <c r="A3" s="1500"/>
      <c r="B3" s="1501"/>
      <c r="C3" s="1501"/>
      <c r="D3" s="1501"/>
      <c r="E3" s="1501"/>
      <c r="F3" s="1501"/>
      <c r="G3" s="1501"/>
      <c r="H3" s="1501"/>
      <c r="I3" s="1501"/>
      <c r="J3" s="1501"/>
      <c r="K3" s="1501"/>
      <c r="L3" s="1502"/>
      <c r="M3" s="437"/>
      <c r="N3" s="1503"/>
      <c r="O3" s="1504"/>
      <c r="P3" s="1505"/>
      <c r="Q3" s="613"/>
      <c r="R3" s="613"/>
      <c r="S3" s="613"/>
      <c r="T3" s="613"/>
    </row>
    <row r="4" spans="1:23" ht="17.75" customHeight="1" x14ac:dyDescent="0.2">
      <c r="A4" s="303"/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43"/>
      <c r="M4" s="43"/>
      <c r="U4" s="262">
        <f>SUM(U6:U220)</f>
        <v>0</v>
      </c>
      <c r="V4" s="262">
        <f>SUM(V6:V220)</f>
        <v>0</v>
      </c>
      <c r="W4" s="925">
        <f>SUM(W6:W220)</f>
        <v>0</v>
      </c>
    </row>
    <row r="5" spans="1:23" ht="38" customHeight="1" x14ac:dyDescent="0.2">
      <c r="A5" s="657" t="s">
        <v>704</v>
      </c>
      <c r="B5" s="656" t="s">
        <v>611</v>
      </c>
      <c r="C5" s="1225" t="str">
        <f>'360 GRP '!N9</f>
        <v>BLACK
RAL 9005</v>
      </c>
      <c r="D5" s="1225" t="str">
        <f>'360 GRP '!O9</f>
        <v>WHITE</v>
      </c>
      <c r="E5" s="1225" t="str">
        <f>'360 GRP '!P9</f>
        <v xml:space="preserve">RED
RAL 3000 </v>
      </c>
      <c r="F5" s="1225" t="str">
        <f>'360 GRP '!Q9</f>
        <v xml:space="preserve">YELLOW
RAL 1018 </v>
      </c>
      <c r="G5" s="1225" t="str">
        <f>'360 GRP '!R9</f>
        <v>BLUE
RAL 5015</v>
      </c>
      <c r="H5" s="1225" t="str">
        <f>'360 GRP '!S9</f>
        <v>BRIGHT GREEN
RAL 6018</v>
      </c>
      <c r="I5" s="1225" t="str">
        <f>'360 GRP '!T9</f>
        <v>PURE GREEN
RAL 6037</v>
      </c>
      <c r="J5" s="1225" t="str">
        <f>'360 GRP '!U9</f>
        <v>APRICOT
ORANGE 
RAL 1033</v>
      </c>
      <c r="K5" s="1225" t="str">
        <f>'360 GRP '!V9</f>
        <v>DEEP ORANGE          
RAL 2011</v>
      </c>
      <c r="L5" s="1225" t="str">
        <f>'360 GRP '!W9</f>
        <v>PINK
RAL 4003</v>
      </c>
      <c r="M5" s="1225" t="str">
        <f>'360 GRP '!X9</f>
        <v>GREY  
RAL 7001</v>
      </c>
      <c r="N5" s="1225" t="str">
        <f>'360 GRP '!Y9</f>
        <v>PURPLE
S4050-R60B/M</v>
      </c>
      <c r="O5" s="1225" t="str">
        <f>'360 GRP '!Z9</f>
        <v>MINT   
RAL 6027</v>
      </c>
      <c r="P5" s="1226" t="str">
        <f>'360 GRP '!AA9</f>
        <v>DEEP ROSE 
RAL 4008</v>
      </c>
      <c r="Q5" s="1228" t="str">
        <f>'360 GRP '!AB9</f>
        <v>FLUORO PINK</v>
      </c>
      <c r="R5" s="1225" t="str">
        <f>'360 GRP '!AC9</f>
        <v>FLUORO ORANGE</v>
      </c>
      <c r="S5" s="1225" t="str">
        <f>'360 GRP '!AD9</f>
        <v>FLUORO YELLOW</v>
      </c>
      <c r="T5" s="1225" t="str">
        <f>'360 GRP '!AE9</f>
        <v>FLUORO GREEN</v>
      </c>
      <c r="U5" s="410" t="s">
        <v>73</v>
      </c>
      <c r="V5" s="410" t="s">
        <v>74</v>
      </c>
      <c r="W5" s="410" t="s">
        <v>474</v>
      </c>
    </row>
    <row r="6" spans="1:23" ht="23.25" customHeight="1" x14ac:dyDescent="0.2">
      <c r="A6" s="258">
        <f>'360 GRP '!D84</f>
        <v>0</v>
      </c>
      <c r="B6" s="261"/>
      <c r="C6" s="289" t="str">
        <f>IF('360 GRP '!N84=0,"",'360 GRP '!N84)</f>
        <v/>
      </c>
      <c r="D6" s="289" t="str">
        <f>IF('360 GRP '!O84=0,"",'360 GRP '!O84)</f>
        <v/>
      </c>
      <c r="E6" s="289" t="str">
        <f>IF('360 GRP '!P84=0,"",'360 GRP '!P84)</f>
        <v/>
      </c>
      <c r="F6" s="289" t="str">
        <f>IF('360 GRP '!Q84=0,"",'360 GRP '!Q84)</f>
        <v/>
      </c>
      <c r="G6" s="289" t="str">
        <f>IF('360 GRP '!R84=0,"",'360 GRP '!R84)</f>
        <v/>
      </c>
      <c r="H6" s="289" t="str">
        <f>IF('360 GRP '!S84=0,"",'360 GRP '!S84)</f>
        <v/>
      </c>
      <c r="I6" s="289" t="str">
        <f>IF('360 GRP '!T84=0,"",'360 GRP '!T84)</f>
        <v/>
      </c>
      <c r="J6" s="289" t="str">
        <f>IF('360 GRP '!U84=0,"",'360 GRP '!U84)</f>
        <v/>
      </c>
      <c r="K6" s="289" t="str">
        <f>IF('360 GRP '!V84=0,"",'360 GRP '!V84)</f>
        <v/>
      </c>
      <c r="L6" s="289" t="str">
        <f>IF('360 GRP '!W84=0,"",'360 GRP '!W84)</f>
        <v/>
      </c>
      <c r="M6" s="289" t="str">
        <f>IF('360 GRP '!X84=0,"",'360 GRP '!X84)</f>
        <v/>
      </c>
      <c r="N6" s="289" t="str">
        <f>IF('360 GRP '!Y84=0,"",'360 GRP '!Y84)</f>
        <v/>
      </c>
      <c r="O6" s="289" t="str">
        <f>IF('360 GRP '!Z84=0,"",'360 GRP '!Z84)</f>
        <v/>
      </c>
      <c r="P6" s="1184" t="str">
        <f>IF('360 GRP '!AA84=0,"",'360 GRP '!AA84)</f>
        <v/>
      </c>
      <c r="Q6" s="1229" t="str">
        <f>IF('360 GRP '!AB84=0,"",'360 GRP '!AB84)</f>
        <v/>
      </c>
      <c r="R6" s="289" t="str">
        <f>IF('360 GRP '!AC84=0,"",'360 GRP '!AC84)</f>
        <v/>
      </c>
      <c r="S6" s="289" t="str">
        <f>IF('360 GRP '!AD84=0,"",'360 GRP '!AD84)</f>
        <v/>
      </c>
      <c r="T6" s="289" t="str">
        <f>IF('360 GRP '!AE84=0,"",'360 GRP '!AE84)</f>
        <v/>
      </c>
      <c r="U6" s="5">
        <f t="shared" ref="U6:U61" si="0">SUM(C6:T6)</f>
        <v>0</v>
      </c>
      <c r="V6" s="1515">
        <f>U6*'360 GRP '!J84</f>
        <v>0</v>
      </c>
      <c r="W6" s="1513">
        <f>U6*'360 GRP '!BJ84</f>
        <v>0</v>
      </c>
    </row>
    <row r="7" spans="1:23" ht="23.25" customHeight="1" x14ac:dyDescent="0.2">
      <c r="A7" s="258" t="str">
        <f>'360 GRP '!D85</f>
        <v>360-092</v>
      </c>
      <c r="B7" s="261"/>
      <c r="C7" s="289" t="str">
        <f>IF('360 GRP '!N85=0,"",'360 GRP '!N85)</f>
        <v/>
      </c>
      <c r="D7" s="289" t="str">
        <f>IF('360 GRP '!O85=0,"",'360 GRP '!O85)</f>
        <v/>
      </c>
      <c r="E7" s="289" t="str">
        <f>IF('360 GRP '!P85=0,"",'360 GRP '!P85)</f>
        <v/>
      </c>
      <c r="F7" s="289" t="str">
        <f>IF('360 GRP '!Q85=0,"",'360 GRP '!Q85)</f>
        <v/>
      </c>
      <c r="G7" s="289" t="str">
        <f>IF('360 GRP '!R85=0,"",'360 GRP '!R85)</f>
        <v/>
      </c>
      <c r="H7" s="289" t="str">
        <f>IF('360 GRP '!S85=0,"",'360 GRP '!S85)</f>
        <v/>
      </c>
      <c r="I7" s="289" t="str">
        <f>IF('360 GRP '!T85=0,"",'360 GRP '!T85)</f>
        <v/>
      </c>
      <c r="J7" s="289" t="str">
        <f>IF('360 GRP '!U85=0,"",'360 GRP '!U85)</f>
        <v/>
      </c>
      <c r="K7" s="289" t="str">
        <f>IF('360 GRP '!V85=0,"",'360 GRP '!V85)</f>
        <v/>
      </c>
      <c r="L7" s="289" t="str">
        <f>IF('360 GRP '!W85=0,"",'360 GRP '!W85)</f>
        <v/>
      </c>
      <c r="M7" s="289" t="str">
        <f>IF('360 GRP '!X85=0,"",'360 GRP '!X85)</f>
        <v/>
      </c>
      <c r="N7" s="289" t="str">
        <f>IF('360 GRP '!Y85=0,"",'360 GRP '!Y85)</f>
        <v/>
      </c>
      <c r="O7" s="289" t="str">
        <f>IF('360 GRP '!Z85=0,"",'360 GRP '!Z85)</f>
        <v/>
      </c>
      <c r="P7" s="1184" t="str">
        <f>IF('360 GRP '!AA85=0,"",'360 GRP '!AA85)</f>
        <v/>
      </c>
      <c r="Q7" s="1229" t="str">
        <f>IF('360 GRP '!AB85=0,"",'360 GRP '!AB85)</f>
        <v/>
      </c>
      <c r="R7" s="289" t="str">
        <f>IF('360 GRP '!AC85=0,"",'360 GRP '!AC85)</f>
        <v/>
      </c>
      <c r="S7" s="289" t="str">
        <f>IF('360 GRP '!AD85=0,"",'360 GRP '!AD85)</f>
        <v/>
      </c>
      <c r="T7" s="289" t="str">
        <f>IF('360 GRP '!AE85=0,"",'360 GRP '!AE85)</f>
        <v/>
      </c>
      <c r="U7" s="5">
        <f t="shared" si="0"/>
        <v>0</v>
      </c>
      <c r="V7" s="1515">
        <f>U7*'360 GRP '!J85</f>
        <v>0</v>
      </c>
      <c r="W7" s="1513">
        <f>U7*'360 GRP '!BJ85</f>
        <v>0</v>
      </c>
    </row>
    <row r="8" spans="1:23" ht="23.25" customHeight="1" x14ac:dyDescent="0.2">
      <c r="A8" s="258" t="str">
        <f>'360 GRP '!D86</f>
        <v>360-094</v>
      </c>
      <c r="B8" s="261"/>
      <c r="C8" s="289" t="str">
        <f>IF('360 GRP '!N86=0,"",'360 GRP '!N86)</f>
        <v/>
      </c>
      <c r="D8" s="289" t="str">
        <f>IF('360 GRP '!O86=0,"",'360 GRP '!O86)</f>
        <v/>
      </c>
      <c r="E8" s="289" t="str">
        <f>IF('360 GRP '!P86=0,"",'360 GRP '!P86)</f>
        <v/>
      </c>
      <c r="F8" s="289" t="str">
        <f>IF('360 GRP '!Q86=0,"",'360 GRP '!Q86)</f>
        <v/>
      </c>
      <c r="G8" s="289" t="str">
        <f>IF('360 GRP '!R86=0,"",'360 GRP '!R86)</f>
        <v/>
      </c>
      <c r="H8" s="289" t="str">
        <f>IF('360 GRP '!S86=0,"",'360 GRP '!S86)</f>
        <v/>
      </c>
      <c r="I8" s="289" t="str">
        <f>IF('360 GRP '!T86=0,"",'360 GRP '!T86)</f>
        <v/>
      </c>
      <c r="J8" s="289" t="str">
        <f>IF('360 GRP '!U86=0,"",'360 GRP '!U86)</f>
        <v/>
      </c>
      <c r="K8" s="289" t="str">
        <f>IF('360 GRP '!V86=0,"",'360 GRP '!V86)</f>
        <v/>
      </c>
      <c r="L8" s="289" t="str">
        <f>IF('360 GRP '!W86=0,"",'360 GRP '!W86)</f>
        <v/>
      </c>
      <c r="M8" s="289" t="str">
        <f>IF('360 GRP '!X86=0,"",'360 GRP '!X86)</f>
        <v/>
      </c>
      <c r="N8" s="289" t="str">
        <f>IF('360 GRP '!Y86=0,"",'360 GRP '!Y86)</f>
        <v/>
      </c>
      <c r="O8" s="289" t="str">
        <f>IF('360 GRP '!Z86=0,"",'360 GRP '!Z86)</f>
        <v/>
      </c>
      <c r="P8" s="1184" t="str">
        <f>IF('360 GRP '!AA86=0,"",'360 GRP '!AA86)</f>
        <v/>
      </c>
      <c r="Q8" s="1229" t="str">
        <f>IF('360 GRP '!AB86=0,"",'360 GRP '!AB86)</f>
        <v/>
      </c>
      <c r="R8" s="289" t="str">
        <f>IF('360 GRP '!AC86=0,"",'360 GRP '!AC86)</f>
        <v/>
      </c>
      <c r="S8" s="289" t="str">
        <f>IF('360 GRP '!AD86=0,"",'360 GRP '!AD86)</f>
        <v/>
      </c>
      <c r="T8" s="289" t="str">
        <f>IF('360 GRP '!AE86=0,"",'360 GRP '!AE86)</f>
        <v/>
      </c>
      <c r="U8" s="5">
        <f t="shared" si="0"/>
        <v>0</v>
      </c>
      <c r="V8" s="1515">
        <f>U8*'360 GRP '!J86</f>
        <v>0</v>
      </c>
      <c r="W8" s="1513">
        <f>U8*'360 GRP '!BJ86</f>
        <v>0</v>
      </c>
    </row>
    <row r="9" spans="1:23" ht="23.25" customHeight="1" x14ac:dyDescent="0.2">
      <c r="A9" s="258" t="str">
        <f>'360 GRP '!D87</f>
        <v>360-096</v>
      </c>
      <c r="B9" s="261"/>
      <c r="C9" s="289" t="str">
        <f>IF('360 GRP '!N87=0,"",'360 GRP '!N87)</f>
        <v/>
      </c>
      <c r="D9" s="289" t="str">
        <f>IF('360 GRP '!O87=0,"",'360 GRP '!O87)</f>
        <v/>
      </c>
      <c r="E9" s="289" t="str">
        <f>IF('360 GRP '!P87=0,"",'360 GRP '!P87)</f>
        <v/>
      </c>
      <c r="F9" s="289" t="str">
        <f>IF('360 GRP '!Q87=0,"",'360 GRP '!Q87)</f>
        <v/>
      </c>
      <c r="G9" s="289" t="str">
        <f>IF('360 GRP '!R87=0,"",'360 GRP '!R87)</f>
        <v/>
      </c>
      <c r="H9" s="289" t="str">
        <f>IF('360 GRP '!S87=0,"",'360 GRP '!S87)</f>
        <v/>
      </c>
      <c r="I9" s="289" t="str">
        <f>IF('360 GRP '!T87=0,"",'360 GRP '!T87)</f>
        <v/>
      </c>
      <c r="J9" s="289" t="str">
        <f>IF('360 GRP '!U87=0,"",'360 GRP '!U87)</f>
        <v/>
      </c>
      <c r="K9" s="289" t="str">
        <f>IF('360 GRP '!V87=0,"",'360 GRP '!V87)</f>
        <v/>
      </c>
      <c r="L9" s="289" t="str">
        <f>IF('360 GRP '!W87=0,"",'360 GRP '!W87)</f>
        <v/>
      </c>
      <c r="M9" s="289" t="str">
        <f>IF('360 GRP '!X87=0,"",'360 GRP '!X87)</f>
        <v/>
      </c>
      <c r="N9" s="289" t="str">
        <f>IF('360 GRP '!Y87=0,"",'360 GRP '!Y87)</f>
        <v/>
      </c>
      <c r="O9" s="289" t="str">
        <f>IF('360 GRP '!Z87=0,"",'360 GRP '!Z87)</f>
        <v/>
      </c>
      <c r="P9" s="1184" t="str">
        <f>IF('360 GRP '!AA87=0,"",'360 GRP '!AA87)</f>
        <v/>
      </c>
      <c r="Q9" s="1229" t="str">
        <f>IF('360 GRP '!AB87=0,"",'360 GRP '!AB87)</f>
        <v/>
      </c>
      <c r="R9" s="289" t="str">
        <f>IF('360 GRP '!AC87=0,"",'360 GRP '!AC87)</f>
        <v/>
      </c>
      <c r="S9" s="289" t="str">
        <f>IF('360 GRP '!AD87=0,"",'360 GRP '!AD87)</f>
        <v/>
      </c>
      <c r="T9" s="289" t="str">
        <f>IF('360 GRP '!AE87=0,"",'360 GRP '!AE87)</f>
        <v/>
      </c>
      <c r="U9" s="5">
        <f t="shared" si="0"/>
        <v>0</v>
      </c>
      <c r="V9" s="1515">
        <f>U9*'360 GRP '!J87</f>
        <v>0</v>
      </c>
      <c r="W9" s="1513">
        <f>U9*'360 GRP '!BJ87</f>
        <v>0</v>
      </c>
    </row>
    <row r="10" spans="1:23" ht="23.25" customHeight="1" x14ac:dyDescent="0.2">
      <c r="A10" s="258" t="str">
        <f>'360 GRP '!D88</f>
        <v>360-098</v>
      </c>
      <c r="B10" s="261"/>
      <c r="C10" s="289" t="str">
        <f>IF('360 GRP '!N88=0,"",'360 GRP '!N88)</f>
        <v/>
      </c>
      <c r="D10" s="289" t="str">
        <f>IF('360 GRP '!O88=0,"",'360 GRP '!O88)</f>
        <v/>
      </c>
      <c r="E10" s="289" t="str">
        <f>IF('360 GRP '!P88=0,"",'360 GRP '!P88)</f>
        <v/>
      </c>
      <c r="F10" s="289" t="str">
        <f>IF('360 GRP '!Q88=0,"",'360 GRP '!Q88)</f>
        <v/>
      </c>
      <c r="G10" s="289" t="str">
        <f>IF('360 GRP '!R88=0,"",'360 GRP '!R88)</f>
        <v/>
      </c>
      <c r="H10" s="289" t="str">
        <f>IF('360 GRP '!S88=0,"",'360 GRP '!S88)</f>
        <v/>
      </c>
      <c r="I10" s="289" t="str">
        <f>IF('360 GRP '!T88=0,"",'360 GRP '!T88)</f>
        <v/>
      </c>
      <c r="J10" s="289" t="str">
        <f>IF('360 GRP '!U88=0,"",'360 GRP '!U88)</f>
        <v/>
      </c>
      <c r="K10" s="289" t="str">
        <f>IF('360 GRP '!V88=0,"",'360 GRP '!V88)</f>
        <v/>
      </c>
      <c r="L10" s="289" t="str">
        <f>IF('360 GRP '!W88=0,"",'360 GRP '!W88)</f>
        <v/>
      </c>
      <c r="M10" s="289" t="str">
        <f>IF('360 GRP '!X88=0,"",'360 GRP '!X88)</f>
        <v/>
      </c>
      <c r="N10" s="289" t="str">
        <f>IF('360 GRP '!Y88=0,"",'360 GRP '!Y88)</f>
        <v/>
      </c>
      <c r="O10" s="289" t="str">
        <f>IF('360 GRP '!Z88=0,"",'360 GRP '!Z88)</f>
        <v/>
      </c>
      <c r="P10" s="1184" t="str">
        <f>IF('360 GRP '!AA88=0,"",'360 GRP '!AA88)</f>
        <v/>
      </c>
      <c r="Q10" s="1229" t="str">
        <f>IF('360 GRP '!AB88=0,"",'360 GRP '!AB88)</f>
        <v/>
      </c>
      <c r="R10" s="289" t="str">
        <f>IF('360 GRP '!AC88=0,"",'360 GRP '!AC88)</f>
        <v/>
      </c>
      <c r="S10" s="289" t="str">
        <f>IF('360 GRP '!AD88=0,"",'360 GRP '!AD88)</f>
        <v/>
      </c>
      <c r="T10" s="289" t="str">
        <f>IF('360 GRP '!AE88=0,"",'360 GRP '!AE88)</f>
        <v/>
      </c>
      <c r="U10" s="5">
        <f t="shared" si="0"/>
        <v>0</v>
      </c>
      <c r="V10" s="1515">
        <f>U10*'360 GRP '!J88</f>
        <v>0</v>
      </c>
      <c r="W10" s="1513">
        <f>U10*'360 GRP '!BJ88</f>
        <v>0</v>
      </c>
    </row>
    <row r="11" spans="1:23" ht="23.25" customHeight="1" x14ac:dyDescent="0.2">
      <c r="A11" s="258" t="str">
        <f>'360 GRP '!D89</f>
        <v>360-100</v>
      </c>
      <c r="B11" s="261"/>
      <c r="C11" s="289" t="str">
        <f>IF('360 GRP '!N89=0,"",'360 GRP '!N89)</f>
        <v/>
      </c>
      <c r="D11" s="289" t="str">
        <f>IF('360 GRP '!O89=0,"",'360 GRP '!O89)</f>
        <v/>
      </c>
      <c r="E11" s="289" t="str">
        <f>IF('360 GRP '!P89=0,"",'360 GRP '!P89)</f>
        <v/>
      </c>
      <c r="F11" s="289" t="str">
        <f>IF('360 GRP '!Q89=0,"",'360 GRP '!Q89)</f>
        <v/>
      </c>
      <c r="G11" s="289" t="str">
        <f>IF('360 GRP '!R89=0,"",'360 GRP '!R89)</f>
        <v/>
      </c>
      <c r="H11" s="289" t="str">
        <f>IF('360 GRP '!S89=0,"",'360 GRP '!S89)</f>
        <v/>
      </c>
      <c r="I11" s="289" t="str">
        <f>IF('360 GRP '!T89=0,"",'360 GRP '!T89)</f>
        <v/>
      </c>
      <c r="J11" s="289" t="str">
        <f>IF('360 GRP '!U89=0,"",'360 GRP '!U89)</f>
        <v/>
      </c>
      <c r="K11" s="289" t="str">
        <f>IF('360 GRP '!V89=0,"",'360 GRP '!V89)</f>
        <v/>
      </c>
      <c r="L11" s="289" t="str">
        <f>IF('360 GRP '!W89=0,"",'360 GRP '!W89)</f>
        <v/>
      </c>
      <c r="M11" s="289" t="str">
        <f>IF('360 GRP '!X89=0,"",'360 GRP '!X89)</f>
        <v/>
      </c>
      <c r="N11" s="289" t="str">
        <f>IF('360 GRP '!Y89=0,"",'360 GRP '!Y89)</f>
        <v/>
      </c>
      <c r="O11" s="289" t="str">
        <f>IF('360 GRP '!Z89=0,"",'360 GRP '!Z89)</f>
        <v/>
      </c>
      <c r="P11" s="1184" t="str">
        <f>IF('360 GRP '!AA89=0,"",'360 GRP '!AA89)</f>
        <v/>
      </c>
      <c r="Q11" s="1229" t="str">
        <f>IF('360 GRP '!AB89=0,"",'360 GRP '!AB89)</f>
        <v/>
      </c>
      <c r="R11" s="289" t="str">
        <f>IF('360 GRP '!AC89=0,"",'360 GRP '!AC89)</f>
        <v/>
      </c>
      <c r="S11" s="289" t="str">
        <f>IF('360 GRP '!AD89=0,"",'360 GRP '!AD89)</f>
        <v/>
      </c>
      <c r="T11" s="289" t="str">
        <f>IF('360 GRP '!AE89=0,"",'360 GRP '!AE89)</f>
        <v/>
      </c>
      <c r="U11" s="5">
        <f t="shared" si="0"/>
        <v>0</v>
      </c>
      <c r="V11" s="1515">
        <f>U11*'360 GRP '!J89</f>
        <v>0</v>
      </c>
      <c r="W11" s="1513">
        <f>U11*'360 GRP '!BJ89</f>
        <v>0</v>
      </c>
    </row>
    <row r="12" spans="1:23" ht="23.25" customHeight="1" x14ac:dyDescent="0.2">
      <c r="A12" s="258">
        <f>'360 GRP '!D90</f>
        <v>0</v>
      </c>
      <c r="B12" s="261"/>
      <c r="C12" s="289" t="str">
        <f>IF('360 GRP '!N90=0,"",'360 GRP '!N90)</f>
        <v/>
      </c>
      <c r="D12" s="289" t="str">
        <f>IF('360 GRP '!O90=0,"",'360 GRP '!O90)</f>
        <v/>
      </c>
      <c r="E12" s="289" t="str">
        <f>IF('360 GRP '!P90=0,"",'360 GRP '!P90)</f>
        <v/>
      </c>
      <c r="F12" s="289" t="str">
        <f>IF('360 GRP '!Q90=0,"",'360 GRP '!Q90)</f>
        <v/>
      </c>
      <c r="G12" s="289" t="str">
        <f>IF('360 GRP '!R90=0,"",'360 GRP '!R90)</f>
        <v/>
      </c>
      <c r="H12" s="289" t="str">
        <f>IF('360 GRP '!S90=0,"",'360 GRP '!S90)</f>
        <v/>
      </c>
      <c r="I12" s="289" t="str">
        <f>IF('360 GRP '!T90=0,"",'360 GRP '!T90)</f>
        <v/>
      </c>
      <c r="J12" s="289" t="str">
        <f>IF('360 GRP '!U90=0,"",'360 GRP '!U90)</f>
        <v/>
      </c>
      <c r="K12" s="289" t="str">
        <f>IF('360 GRP '!V90=0,"",'360 GRP '!V90)</f>
        <v/>
      </c>
      <c r="L12" s="289" t="str">
        <f>IF('360 GRP '!W90=0,"",'360 GRP '!W90)</f>
        <v/>
      </c>
      <c r="M12" s="289" t="str">
        <f>IF('360 GRP '!X90=0,"",'360 GRP '!X90)</f>
        <v/>
      </c>
      <c r="N12" s="289" t="str">
        <f>IF('360 GRP '!Y90=0,"",'360 GRP '!Y90)</f>
        <v/>
      </c>
      <c r="O12" s="289" t="str">
        <f>IF('360 GRP '!Z90=0,"",'360 GRP '!Z90)</f>
        <v/>
      </c>
      <c r="P12" s="1184" t="str">
        <f>IF('360 GRP '!AA90=0,"",'360 GRP '!AA90)</f>
        <v/>
      </c>
      <c r="Q12" s="1229" t="str">
        <f>IF('360 GRP '!AB90=0,"",'360 GRP '!AB90)</f>
        <v/>
      </c>
      <c r="R12" s="289" t="str">
        <f>IF('360 GRP '!AC90=0,"",'360 GRP '!AC90)</f>
        <v/>
      </c>
      <c r="S12" s="289" t="str">
        <f>IF('360 GRP '!AD90=0,"",'360 GRP '!AD90)</f>
        <v/>
      </c>
      <c r="T12" s="289" t="str">
        <f>IF('360 GRP '!AE90=0,"",'360 GRP '!AE90)</f>
        <v/>
      </c>
      <c r="U12" s="5">
        <f t="shared" si="0"/>
        <v>0</v>
      </c>
      <c r="V12" s="1515">
        <f>U12*'360 GRP '!J90</f>
        <v>0</v>
      </c>
      <c r="W12" s="1513">
        <f>U12*'360 GRP '!BJ90</f>
        <v>0</v>
      </c>
    </row>
    <row r="13" spans="1:23" ht="23.25" customHeight="1" x14ac:dyDescent="0.2">
      <c r="A13" s="258" t="str">
        <f>'360 GRP '!D91</f>
        <v>360-121</v>
      </c>
      <c r="B13" s="261"/>
      <c r="C13" s="289" t="str">
        <f>IF('360 GRP '!N91=0,"",'360 GRP '!N91)</f>
        <v/>
      </c>
      <c r="D13" s="289" t="str">
        <f>IF('360 GRP '!O91=0,"",'360 GRP '!O91)</f>
        <v/>
      </c>
      <c r="E13" s="289" t="str">
        <f>IF('360 GRP '!P91=0,"",'360 GRP '!P91)</f>
        <v/>
      </c>
      <c r="F13" s="289" t="str">
        <f>IF('360 GRP '!Q91=0,"",'360 GRP '!Q91)</f>
        <v/>
      </c>
      <c r="G13" s="289" t="str">
        <f>IF('360 GRP '!R91=0,"",'360 GRP '!R91)</f>
        <v/>
      </c>
      <c r="H13" s="289" t="str">
        <f>IF('360 GRP '!S91=0,"",'360 GRP '!S91)</f>
        <v/>
      </c>
      <c r="I13" s="289" t="str">
        <f>IF('360 GRP '!T91=0,"",'360 GRP '!T91)</f>
        <v/>
      </c>
      <c r="J13" s="289" t="str">
        <f>IF('360 GRP '!U91=0,"",'360 GRP '!U91)</f>
        <v/>
      </c>
      <c r="K13" s="289" t="str">
        <f>IF('360 GRP '!V91=0,"",'360 GRP '!V91)</f>
        <v/>
      </c>
      <c r="L13" s="289" t="str">
        <f>IF('360 GRP '!W91=0,"",'360 GRP '!W91)</f>
        <v/>
      </c>
      <c r="M13" s="289" t="str">
        <f>IF('360 GRP '!X91=0,"",'360 GRP '!X91)</f>
        <v/>
      </c>
      <c r="N13" s="289" t="str">
        <f>IF('360 GRP '!Y91=0,"",'360 GRP '!Y91)</f>
        <v/>
      </c>
      <c r="O13" s="289" t="str">
        <f>IF('360 GRP '!Z91=0,"",'360 GRP '!Z91)</f>
        <v/>
      </c>
      <c r="P13" s="1184" t="str">
        <f>IF('360 GRP '!AA91=0,"",'360 GRP '!AA91)</f>
        <v/>
      </c>
      <c r="Q13" s="1229" t="str">
        <f>IF('360 GRP '!AB91=0,"",'360 GRP '!AB91)</f>
        <v/>
      </c>
      <c r="R13" s="289" t="str">
        <f>IF('360 GRP '!AC91=0,"",'360 GRP '!AC91)</f>
        <v/>
      </c>
      <c r="S13" s="289" t="str">
        <f>IF('360 GRP '!AD91=0,"",'360 GRP '!AD91)</f>
        <v/>
      </c>
      <c r="T13" s="289" t="str">
        <f>IF('360 GRP '!AE91=0,"",'360 GRP '!AE91)</f>
        <v/>
      </c>
      <c r="U13" s="5">
        <f t="shared" si="0"/>
        <v>0</v>
      </c>
      <c r="V13" s="1515">
        <f>U13*'360 GRP '!J91</f>
        <v>0</v>
      </c>
      <c r="W13" s="1513">
        <f>U13*'360 GRP '!BJ91</f>
        <v>0</v>
      </c>
    </row>
    <row r="14" spans="1:23" ht="23.25" customHeight="1" x14ac:dyDescent="0.2">
      <c r="A14" s="258" t="str">
        <f>'360 GRP '!D92</f>
        <v>360-121-DT</v>
      </c>
      <c r="B14" s="261" t="s">
        <v>191</v>
      </c>
      <c r="C14" s="289" t="str">
        <f>IF('360 GRP '!N92=0,"",'360 GRP '!N92)</f>
        <v/>
      </c>
      <c r="D14" s="289" t="str">
        <f>IF('360 GRP '!O92=0,"",'360 GRP '!O92)</f>
        <v/>
      </c>
      <c r="E14" s="289" t="str">
        <f>IF('360 GRP '!P92=0,"",'360 GRP '!P92)</f>
        <v/>
      </c>
      <c r="F14" s="289" t="str">
        <f>IF('360 GRP '!Q92=0,"",'360 GRP '!Q92)</f>
        <v/>
      </c>
      <c r="G14" s="289" t="str">
        <f>IF('360 GRP '!R92=0,"",'360 GRP '!R92)</f>
        <v/>
      </c>
      <c r="H14" s="289" t="str">
        <f>IF('360 GRP '!S92=0,"",'360 GRP '!S92)</f>
        <v/>
      </c>
      <c r="I14" s="289" t="str">
        <f>IF('360 GRP '!T92=0,"",'360 GRP '!T92)</f>
        <v/>
      </c>
      <c r="J14" s="289" t="str">
        <f>IF('360 GRP '!U92=0,"",'360 GRP '!U92)</f>
        <v/>
      </c>
      <c r="K14" s="289" t="str">
        <f>IF('360 GRP '!V92=0,"",'360 GRP '!V92)</f>
        <v/>
      </c>
      <c r="L14" s="289" t="str">
        <f>IF('360 GRP '!W92=0,"",'360 GRP '!W92)</f>
        <v/>
      </c>
      <c r="M14" s="289" t="str">
        <f>IF('360 GRP '!X92=0,"",'360 GRP '!X92)</f>
        <v/>
      </c>
      <c r="N14" s="289" t="str">
        <f>IF('360 GRP '!Y92=0,"",'360 GRP '!Y92)</f>
        <v/>
      </c>
      <c r="O14" s="289" t="str">
        <f>IF('360 GRP '!Z92=0,"",'360 GRP '!Z92)</f>
        <v/>
      </c>
      <c r="P14" s="1184" t="str">
        <f>IF('360 GRP '!AA92=0,"",'360 GRP '!AA92)</f>
        <v/>
      </c>
      <c r="Q14" s="1229" t="str">
        <f>IF('360 GRP '!AB92=0,"",'360 GRP '!AB92)</f>
        <v/>
      </c>
      <c r="R14" s="289" t="str">
        <f>IF('360 GRP '!AC92=0,"",'360 GRP '!AC92)</f>
        <v/>
      </c>
      <c r="S14" s="289" t="str">
        <f>IF('360 GRP '!AD92=0,"",'360 GRP '!AD92)</f>
        <v/>
      </c>
      <c r="T14" s="289" t="str">
        <f>IF('360 GRP '!AE92=0,"",'360 GRP '!AE92)</f>
        <v/>
      </c>
      <c r="U14" s="5">
        <f t="shared" si="0"/>
        <v>0</v>
      </c>
      <c r="V14" s="1515">
        <f>U14*'360 GRP '!J92</f>
        <v>0</v>
      </c>
      <c r="W14" s="1513">
        <f>U14*'360 GRP '!BJ92</f>
        <v>0</v>
      </c>
    </row>
    <row r="15" spans="1:23" ht="23.25" customHeight="1" x14ac:dyDescent="0.2">
      <c r="A15" s="258" t="str">
        <f>'360 GRP '!D93</f>
        <v>360-122</v>
      </c>
      <c r="B15" s="261"/>
      <c r="C15" s="289" t="str">
        <f>IF('360 GRP '!N93=0,"",'360 GRP '!N93)</f>
        <v/>
      </c>
      <c r="D15" s="289" t="str">
        <f>IF('360 GRP '!O93=0,"",'360 GRP '!O93)</f>
        <v/>
      </c>
      <c r="E15" s="289" t="str">
        <f>IF('360 GRP '!P93=0,"",'360 GRP '!P93)</f>
        <v/>
      </c>
      <c r="F15" s="289" t="str">
        <f>IF('360 GRP '!Q93=0,"",'360 GRP '!Q93)</f>
        <v/>
      </c>
      <c r="G15" s="289" t="str">
        <f>IF('360 GRP '!R93=0,"",'360 GRP '!R93)</f>
        <v/>
      </c>
      <c r="H15" s="289" t="str">
        <f>IF('360 GRP '!S93=0,"",'360 GRP '!S93)</f>
        <v/>
      </c>
      <c r="I15" s="289" t="str">
        <f>IF('360 GRP '!T93=0,"",'360 GRP '!T93)</f>
        <v/>
      </c>
      <c r="J15" s="289" t="str">
        <f>IF('360 GRP '!U93=0,"",'360 GRP '!U93)</f>
        <v/>
      </c>
      <c r="K15" s="289" t="str">
        <f>IF('360 GRP '!V93=0,"",'360 GRP '!V93)</f>
        <v/>
      </c>
      <c r="L15" s="289" t="str">
        <f>IF('360 GRP '!W93=0,"",'360 GRP '!W93)</f>
        <v/>
      </c>
      <c r="M15" s="289" t="str">
        <f>IF('360 GRP '!X93=0,"",'360 GRP '!X93)</f>
        <v/>
      </c>
      <c r="N15" s="289" t="str">
        <f>IF('360 GRP '!Y93=0,"",'360 GRP '!Y93)</f>
        <v/>
      </c>
      <c r="O15" s="289" t="str">
        <f>IF('360 GRP '!Z93=0,"",'360 GRP '!Z93)</f>
        <v/>
      </c>
      <c r="P15" s="1184" t="str">
        <f>IF('360 GRP '!AA93=0,"",'360 GRP '!AA93)</f>
        <v/>
      </c>
      <c r="Q15" s="1229" t="str">
        <f>IF('360 GRP '!AB93=0,"",'360 GRP '!AB93)</f>
        <v/>
      </c>
      <c r="R15" s="289" t="str">
        <f>IF('360 GRP '!AC93=0,"",'360 GRP '!AC93)</f>
        <v/>
      </c>
      <c r="S15" s="289" t="str">
        <f>IF('360 GRP '!AD93=0,"",'360 GRP '!AD93)</f>
        <v/>
      </c>
      <c r="T15" s="289" t="str">
        <f>IF('360 GRP '!AE93=0,"",'360 GRP '!AE93)</f>
        <v/>
      </c>
      <c r="U15" s="5">
        <f t="shared" si="0"/>
        <v>0</v>
      </c>
      <c r="V15" s="1515">
        <f>U15*'360 GRP '!J93</f>
        <v>0</v>
      </c>
      <c r="W15" s="1513">
        <f>U15*'360 GRP '!BJ93</f>
        <v>0</v>
      </c>
    </row>
    <row r="16" spans="1:23" ht="23.25" customHeight="1" x14ac:dyDescent="0.2">
      <c r="A16" s="258" t="str">
        <f>'360 GRP '!D94</f>
        <v>360-122-DT</v>
      </c>
      <c r="B16" s="261" t="s">
        <v>191</v>
      </c>
      <c r="C16" s="289" t="str">
        <f>IF('360 GRP '!N94=0,"",'360 GRP '!N94)</f>
        <v/>
      </c>
      <c r="D16" s="289" t="str">
        <f>IF('360 GRP '!O94=0,"",'360 GRP '!O94)</f>
        <v/>
      </c>
      <c r="E16" s="289" t="str">
        <f>IF('360 GRP '!P94=0,"",'360 GRP '!P94)</f>
        <v/>
      </c>
      <c r="F16" s="289" t="str">
        <f>IF('360 GRP '!Q94=0,"",'360 GRP '!Q94)</f>
        <v/>
      </c>
      <c r="G16" s="289" t="str">
        <f>IF('360 GRP '!R94=0,"",'360 GRP '!R94)</f>
        <v/>
      </c>
      <c r="H16" s="289" t="str">
        <f>IF('360 GRP '!S94=0,"",'360 GRP '!S94)</f>
        <v/>
      </c>
      <c r="I16" s="289" t="str">
        <f>IF('360 GRP '!T94=0,"",'360 GRP '!T94)</f>
        <v/>
      </c>
      <c r="J16" s="289" t="str">
        <f>IF('360 GRP '!U94=0,"",'360 GRP '!U94)</f>
        <v/>
      </c>
      <c r="K16" s="289" t="str">
        <f>IF('360 GRP '!V94=0,"",'360 GRP '!V94)</f>
        <v/>
      </c>
      <c r="L16" s="289" t="str">
        <f>IF('360 GRP '!W94=0,"",'360 GRP '!W94)</f>
        <v/>
      </c>
      <c r="M16" s="289" t="str">
        <f>IF('360 GRP '!X94=0,"",'360 GRP '!X94)</f>
        <v/>
      </c>
      <c r="N16" s="289" t="str">
        <f>IF('360 GRP '!Y94=0,"",'360 GRP '!Y94)</f>
        <v/>
      </c>
      <c r="O16" s="289" t="str">
        <f>IF('360 GRP '!Z94=0,"",'360 GRP '!Z94)</f>
        <v/>
      </c>
      <c r="P16" s="1184" t="str">
        <f>IF('360 GRP '!AA94=0,"",'360 GRP '!AA94)</f>
        <v/>
      </c>
      <c r="Q16" s="1229" t="str">
        <f>IF('360 GRP '!AB94=0,"",'360 GRP '!AB94)</f>
        <v/>
      </c>
      <c r="R16" s="289" t="str">
        <f>IF('360 GRP '!AC94=0,"",'360 GRP '!AC94)</f>
        <v/>
      </c>
      <c r="S16" s="289" t="str">
        <f>IF('360 GRP '!AD94=0,"",'360 GRP '!AD94)</f>
        <v/>
      </c>
      <c r="T16" s="289" t="str">
        <f>IF('360 GRP '!AE94=0,"",'360 GRP '!AE94)</f>
        <v/>
      </c>
      <c r="U16" s="5">
        <f t="shared" si="0"/>
        <v>0</v>
      </c>
      <c r="V16" s="1515">
        <f>U16*'360 GRP '!J94</f>
        <v>0</v>
      </c>
      <c r="W16" s="1513">
        <f>U16*'360 GRP '!BJ94</f>
        <v>0</v>
      </c>
    </row>
    <row r="17" spans="1:23" ht="23.25" customHeight="1" x14ac:dyDescent="0.2">
      <c r="A17" s="258" t="str">
        <f>'360 GRP '!D95</f>
        <v>360-123</v>
      </c>
      <c r="B17" s="261"/>
      <c r="C17" s="289" t="str">
        <f>IF('360 GRP '!N95=0,"",'360 GRP '!N95)</f>
        <v/>
      </c>
      <c r="D17" s="289" t="str">
        <f>IF('360 GRP '!O95=0,"",'360 GRP '!O95)</f>
        <v/>
      </c>
      <c r="E17" s="289" t="str">
        <f>IF('360 GRP '!P95=0,"",'360 GRP '!P95)</f>
        <v/>
      </c>
      <c r="F17" s="289" t="str">
        <f>IF('360 GRP '!Q95=0,"",'360 GRP '!Q95)</f>
        <v/>
      </c>
      <c r="G17" s="289" t="str">
        <f>IF('360 GRP '!R95=0,"",'360 GRP '!R95)</f>
        <v/>
      </c>
      <c r="H17" s="289" t="str">
        <f>IF('360 GRP '!S95=0,"",'360 GRP '!S95)</f>
        <v/>
      </c>
      <c r="I17" s="289" t="str">
        <f>IF('360 GRP '!T95=0,"",'360 GRP '!T95)</f>
        <v/>
      </c>
      <c r="J17" s="289" t="str">
        <f>IF('360 GRP '!U95=0,"",'360 GRP '!U95)</f>
        <v/>
      </c>
      <c r="K17" s="289" t="str">
        <f>IF('360 GRP '!V95=0,"",'360 GRP '!V95)</f>
        <v/>
      </c>
      <c r="L17" s="289" t="str">
        <f>IF('360 GRP '!W95=0,"",'360 GRP '!W95)</f>
        <v/>
      </c>
      <c r="M17" s="289" t="str">
        <f>IF('360 GRP '!X95=0,"",'360 GRP '!X95)</f>
        <v/>
      </c>
      <c r="N17" s="289" t="str">
        <f>IF('360 GRP '!Y95=0,"",'360 GRP '!Y95)</f>
        <v/>
      </c>
      <c r="O17" s="289" t="str">
        <f>IF('360 GRP '!Z95=0,"",'360 GRP '!Z95)</f>
        <v/>
      </c>
      <c r="P17" s="1184" t="str">
        <f>IF('360 GRP '!AA95=0,"",'360 GRP '!AA95)</f>
        <v/>
      </c>
      <c r="Q17" s="1229" t="str">
        <f>IF('360 GRP '!AB95=0,"",'360 GRP '!AB95)</f>
        <v/>
      </c>
      <c r="R17" s="289" t="str">
        <f>IF('360 GRP '!AC95=0,"",'360 GRP '!AC95)</f>
        <v/>
      </c>
      <c r="S17" s="289" t="str">
        <f>IF('360 GRP '!AD95=0,"",'360 GRP '!AD95)</f>
        <v/>
      </c>
      <c r="T17" s="289" t="str">
        <f>IF('360 GRP '!AE95=0,"",'360 GRP '!AE95)</f>
        <v/>
      </c>
      <c r="U17" s="5">
        <f t="shared" si="0"/>
        <v>0</v>
      </c>
      <c r="V17" s="1515">
        <f>U17*'360 GRP '!J95</f>
        <v>0</v>
      </c>
      <c r="W17" s="1513">
        <f>U17*'360 GRP '!BJ95</f>
        <v>0</v>
      </c>
    </row>
    <row r="18" spans="1:23" ht="23.25" customHeight="1" x14ac:dyDescent="0.2">
      <c r="A18" s="258" t="str">
        <f>'360 GRP '!D96</f>
        <v>360-123-DT</v>
      </c>
      <c r="B18" s="261" t="s">
        <v>191</v>
      </c>
      <c r="C18" s="289" t="str">
        <f>IF('360 GRP '!N96=0,"",'360 GRP '!N96)</f>
        <v/>
      </c>
      <c r="D18" s="289" t="str">
        <f>IF('360 GRP '!O96=0,"",'360 GRP '!O96)</f>
        <v/>
      </c>
      <c r="E18" s="289" t="str">
        <f>IF('360 GRP '!P96=0,"",'360 GRP '!P96)</f>
        <v/>
      </c>
      <c r="F18" s="289" t="str">
        <f>IF('360 GRP '!Q96=0,"",'360 GRP '!Q96)</f>
        <v/>
      </c>
      <c r="G18" s="289" t="str">
        <f>IF('360 GRP '!R96=0,"",'360 GRP '!R96)</f>
        <v/>
      </c>
      <c r="H18" s="289" t="str">
        <f>IF('360 GRP '!S96=0,"",'360 GRP '!S96)</f>
        <v/>
      </c>
      <c r="I18" s="289" t="str">
        <f>IF('360 GRP '!T96=0,"",'360 GRP '!T96)</f>
        <v/>
      </c>
      <c r="J18" s="289" t="str">
        <f>IF('360 GRP '!U96=0,"",'360 GRP '!U96)</f>
        <v/>
      </c>
      <c r="K18" s="289" t="str">
        <f>IF('360 GRP '!V96=0,"",'360 GRP '!V96)</f>
        <v/>
      </c>
      <c r="L18" s="289" t="str">
        <f>IF('360 GRP '!W96=0,"",'360 GRP '!W96)</f>
        <v/>
      </c>
      <c r="M18" s="289" t="str">
        <f>IF('360 GRP '!X96=0,"",'360 GRP '!X96)</f>
        <v/>
      </c>
      <c r="N18" s="289" t="str">
        <f>IF('360 GRP '!Y96=0,"",'360 GRP '!Y96)</f>
        <v/>
      </c>
      <c r="O18" s="289" t="str">
        <f>IF('360 GRP '!Z96=0,"",'360 GRP '!Z96)</f>
        <v/>
      </c>
      <c r="P18" s="1184" t="str">
        <f>IF('360 GRP '!AA96=0,"",'360 GRP '!AA96)</f>
        <v/>
      </c>
      <c r="Q18" s="1229" t="str">
        <f>IF('360 GRP '!AB96=0,"",'360 GRP '!AB96)</f>
        <v/>
      </c>
      <c r="R18" s="289" t="str">
        <f>IF('360 GRP '!AC96=0,"",'360 GRP '!AC96)</f>
        <v/>
      </c>
      <c r="S18" s="289" t="str">
        <f>IF('360 GRP '!AD96=0,"",'360 GRP '!AD96)</f>
        <v/>
      </c>
      <c r="T18" s="289" t="str">
        <f>IF('360 GRP '!AE96=0,"",'360 GRP '!AE96)</f>
        <v/>
      </c>
      <c r="U18" s="5">
        <f t="shared" si="0"/>
        <v>0</v>
      </c>
      <c r="V18" s="1515">
        <f>U18*'360 GRP '!J96</f>
        <v>0</v>
      </c>
      <c r="W18" s="1513">
        <f>U18*'360 GRP '!BJ96</f>
        <v>0</v>
      </c>
    </row>
    <row r="19" spans="1:23" ht="23.25" customHeight="1" x14ac:dyDescent="0.2">
      <c r="A19" s="258" t="str">
        <f>'360 GRP '!D97</f>
        <v>360-124</v>
      </c>
      <c r="B19" s="261"/>
      <c r="C19" s="289" t="str">
        <f>IF('360 GRP '!N97=0,"",'360 GRP '!N97)</f>
        <v/>
      </c>
      <c r="D19" s="289" t="str">
        <f>IF('360 GRP '!O97=0,"",'360 GRP '!O97)</f>
        <v/>
      </c>
      <c r="E19" s="289" t="str">
        <f>IF('360 GRP '!P97=0,"",'360 GRP '!P97)</f>
        <v/>
      </c>
      <c r="F19" s="289" t="str">
        <f>IF('360 GRP '!Q97=0,"",'360 GRP '!Q97)</f>
        <v/>
      </c>
      <c r="G19" s="289" t="str">
        <f>IF('360 GRP '!R97=0,"",'360 GRP '!R97)</f>
        <v/>
      </c>
      <c r="H19" s="289" t="str">
        <f>IF('360 GRP '!S97=0,"",'360 GRP '!S97)</f>
        <v/>
      </c>
      <c r="I19" s="289" t="str">
        <f>IF('360 GRP '!T97=0,"",'360 GRP '!T97)</f>
        <v/>
      </c>
      <c r="J19" s="289" t="str">
        <f>IF('360 GRP '!U97=0,"",'360 GRP '!U97)</f>
        <v/>
      </c>
      <c r="K19" s="289" t="str">
        <f>IF('360 GRP '!V97=0,"",'360 GRP '!V97)</f>
        <v/>
      </c>
      <c r="L19" s="289" t="str">
        <f>IF('360 GRP '!W97=0,"",'360 GRP '!W97)</f>
        <v/>
      </c>
      <c r="M19" s="289" t="str">
        <f>IF('360 GRP '!X97=0,"",'360 GRP '!X97)</f>
        <v/>
      </c>
      <c r="N19" s="289" t="str">
        <f>IF('360 GRP '!Y97=0,"",'360 GRP '!Y97)</f>
        <v/>
      </c>
      <c r="O19" s="289" t="str">
        <f>IF('360 GRP '!Z97=0,"",'360 GRP '!Z97)</f>
        <v/>
      </c>
      <c r="P19" s="1184" t="str">
        <f>IF('360 GRP '!AA97=0,"",'360 GRP '!AA97)</f>
        <v/>
      </c>
      <c r="Q19" s="1229" t="str">
        <f>IF('360 GRP '!AB97=0,"",'360 GRP '!AB97)</f>
        <v/>
      </c>
      <c r="R19" s="289" t="str">
        <f>IF('360 GRP '!AC97=0,"",'360 GRP '!AC97)</f>
        <v/>
      </c>
      <c r="S19" s="289" t="str">
        <f>IF('360 GRP '!AD97=0,"",'360 GRP '!AD97)</f>
        <v/>
      </c>
      <c r="T19" s="289" t="str">
        <f>IF('360 GRP '!AE97=0,"",'360 GRP '!AE97)</f>
        <v/>
      </c>
      <c r="U19" s="5">
        <f t="shared" si="0"/>
        <v>0</v>
      </c>
      <c r="V19" s="1515">
        <f>U19*'360 GRP '!J97</f>
        <v>0</v>
      </c>
      <c r="W19" s="1513">
        <f>U19*'360 GRP '!BJ97</f>
        <v>0</v>
      </c>
    </row>
    <row r="20" spans="1:23" ht="23.25" customHeight="1" x14ac:dyDescent="0.2">
      <c r="A20" s="258" t="str">
        <f>'360 GRP '!D98</f>
        <v>360-125</v>
      </c>
      <c r="B20" s="261"/>
      <c r="C20" s="289" t="str">
        <f>IF('360 GRP '!N98=0,"",'360 GRP '!N98)</f>
        <v/>
      </c>
      <c r="D20" s="289" t="str">
        <f>IF('360 GRP '!O98=0,"",'360 GRP '!O98)</f>
        <v/>
      </c>
      <c r="E20" s="289" t="str">
        <f>IF('360 GRP '!P98=0,"",'360 GRP '!P98)</f>
        <v/>
      </c>
      <c r="F20" s="289" t="str">
        <f>IF('360 GRP '!Q98=0,"",'360 GRP '!Q98)</f>
        <v/>
      </c>
      <c r="G20" s="289" t="str">
        <f>IF('360 GRP '!R98=0,"",'360 GRP '!R98)</f>
        <v/>
      </c>
      <c r="H20" s="289" t="str">
        <f>IF('360 GRP '!S98=0,"",'360 GRP '!S98)</f>
        <v/>
      </c>
      <c r="I20" s="289" t="str">
        <f>IF('360 GRP '!T98=0,"",'360 GRP '!T98)</f>
        <v/>
      </c>
      <c r="J20" s="289" t="str">
        <f>IF('360 GRP '!U98=0,"",'360 GRP '!U98)</f>
        <v/>
      </c>
      <c r="K20" s="289" t="str">
        <f>IF('360 GRP '!V98=0,"",'360 GRP '!V98)</f>
        <v/>
      </c>
      <c r="L20" s="289" t="str">
        <f>IF('360 GRP '!W98=0,"",'360 GRP '!W98)</f>
        <v/>
      </c>
      <c r="M20" s="289" t="str">
        <f>IF('360 GRP '!X98=0,"",'360 GRP '!X98)</f>
        <v/>
      </c>
      <c r="N20" s="289" t="str">
        <f>IF('360 GRP '!Y98=0,"",'360 GRP '!Y98)</f>
        <v/>
      </c>
      <c r="O20" s="289" t="str">
        <f>IF('360 GRP '!Z98=0,"",'360 GRP '!Z98)</f>
        <v/>
      </c>
      <c r="P20" s="1184" t="str">
        <f>IF('360 GRP '!AA98=0,"",'360 GRP '!AA98)</f>
        <v/>
      </c>
      <c r="Q20" s="1229" t="str">
        <f>IF('360 GRP '!AB98=0,"",'360 GRP '!AB98)</f>
        <v/>
      </c>
      <c r="R20" s="289" t="str">
        <f>IF('360 GRP '!AC98=0,"",'360 GRP '!AC98)</f>
        <v/>
      </c>
      <c r="S20" s="289" t="str">
        <f>IF('360 GRP '!AD98=0,"",'360 GRP '!AD98)</f>
        <v/>
      </c>
      <c r="T20" s="289" t="str">
        <f>IF('360 GRP '!AE98=0,"",'360 GRP '!AE98)</f>
        <v/>
      </c>
      <c r="U20" s="5">
        <f t="shared" si="0"/>
        <v>0</v>
      </c>
      <c r="V20" s="1515">
        <f>U20*'360 GRP '!J98</f>
        <v>0</v>
      </c>
      <c r="W20" s="1513">
        <f>U20*'360 GRP '!BJ98</f>
        <v>0</v>
      </c>
    </row>
    <row r="21" spans="1:23" ht="23.25" customHeight="1" x14ac:dyDescent="0.2">
      <c r="A21" s="258" t="str">
        <f>'360 GRP '!D99</f>
        <v>360-125-WI</v>
      </c>
      <c r="B21" s="261" t="s">
        <v>773</v>
      </c>
      <c r="C21" s="289" t="str">
        <f>IF('360 GRP '!N99=0,"",'360 GRP '!N99)</f>
        <v/>
      </c>
      <c r="D21" s="289" t="str">
        <f>IF('360 GRP '!O99=0,"",'360 GRP '!O99)</f>
        <v/>
      </c>
      <c r="E21" s="289" t="str">
        <f>IF('360 GRP '!P99=0,"",'360 GRP '!P99)</f>
        <v/>
      </c>
      <c r="F21" s="289" t="str">
        <f>IF('360 GRP '!Q99=0,"",'360 GRP '!Q99)</f>
        <v/>
      </c>
      <c r="G21" s="289" t="str">
        <f>IF('360 GRP '!R99=0,"",'360 GRP '!R99)</f>
        <v/>
      </c>
      <c r="H21" s="289" t="str">
        <f>IF('360 GRP '!S99=0,"",'360 GRP '!S99)</f>
        <v/>
      </c>
      <c r="I21" s="289" t="str">
        <f>IF('360 GRP '!T99=0,"",'360 GRP '!T99)</f>
        <v/>
      </c>
      <c r="J21" s="289" t="str">
        <f>IF('360 GRP '!U99=0,"",'360 GRP '!U99)</f>
        <v/>
      </c>
      <c r="K21" s="289" t="str">
        <f>IF('360 GRP '!V99=0,"",'360 GRP '!V99)</f>
        <v/>
      </c>
      <c r="L21" s="289" t="str">
        <f>IF('360 GRP '!W99=0,"",'360 GRP '!W99)</f>
        <v/>
      </c>
      <c r="M21" s="289" t="str">
        <f>IF('360 GRP '!X99=0,"",'360 GRP '!X99)</f>
        <v/>
      </c>
      <c r="N21" s="289" t="str">
        <f>IF('360 GRP '!Y99=0,"",'360 GRP '!Y99)</f>
        <v/>
      </c>
      <c r="O21" s="289" t="str">
        <f>IF('360 GRP '!Z99=0,"",'360 GRP '!Z99)</f>
        <v/>
      </c>
      <c r="P21" s="1184" t="str">
        <f>IF('360 GRP '!AA99=0,"",'360 GRP '!AA99)</f>
        <v/>
      </c>
      <c r="Q21" s="1229" t="str">
        <f>IF('360 GRP '!AB99=0,"",'360 GRP '!AB99)</f>
        <v/>
      </c>
      <c r="R21" s="289" t="str">
        <f>IF('360 GRP '!AC99=0,"",'360 GRP '!AC99)</f>
        <v/>
      </c>
      <c r="S21" s="289" t="str">
        <f>IF('360 GRP '!AD99=0,"",'360 GRP '!AD99)</f>
        <v/>
      </c>
      <c r="T21" s="289" t="str">
        <f>IF('360 GRP '!AE99=0,"",'360 GRP '!AE99)</f>
        <v/>
      </c>
      <c r="U21" s="5">
        <f t="shared" si="0"/>
        <v>0</v>
      </c>
      <c r="V21" s="1515">
        <f>U21*'360 GRP '!J99</f>
        <v>0</v>
      </c>
      <c r="W21" s="1513">
        <f>U21*'360 GRP '!BJ99</f>
        <v>0</v>
      </c>
    </row>
    <row r="22" spans="1:23" ht="23.25" customHeight="1" x14ac:dyDescent="0.2">
      <c r="A22" s="258" t="str">
        <f>'360 GRP '!D100</f>
        <v>360-127</v>
      </c>
      <c r="B22" s="261"/>
      <c r="C22" s="289" t="str">
        <f>IF('360 GRP '!N100=0,"",'360 GRP '!N100)</f>
        <v/>
      </c>
      <c r="D22" s="289" t="str">
        <f>IF('360 GRP '!O100=0,"",'360 GRP '!O100)</f>
        <v/>
      </c>
      <c r="E22" s="289" t="str">
        <f>IF('360 GRP '!P100=0,"",'360 GRP '!P100)</f>
        <v/>
      </c>
      <c r="F22" s="289" t="str">
        <f>IF('360 GRP '!Q100=0,"",'360 GRP '!Q100)</f>
        <v/>
      </c>
      <c r="G22" s="289" t="str">
        <f>IF('360 GRP '!R100=0,"",'360 GRP '!R100)</f>
        <v/>
      </c>
      <c r="H22" s="289" t="str">
        <f>IF('360 GRP '!S100=0,"",'360 GRP '!S100)</f>
        <v/>
      </c>
      <c r="I22" s="289" t="str">
        <f>IF('360 GRP '!T100=0,"",'360 GRP '!T100)</f>
        <v/>
      </c>
      <c r="J22" s="289" t="str">
        <f>IF('360 GRP '!U100=0,"",'360 GRP '!U100)</f>
        <v/>
      </c>
      <c r="K22" s="289" t="str">
        <f>IF('360 GRP '!V100=0,"",'360 GRP '!V100)</f>
        <v/>
      </c>
      <c r="L22" s="289" t="str">
        <f>IF('360 GRP '!W100=0,"",'360 GRP '!W100)</f>
        <v/>
      </c>
      <c r="M22" s="289" t="str">
        <f>IF('360 GRP '!X100=0,"",'360 GRP '!X100)</f>
        <v/>
      </c>
      <c r="N22" s="289" t="str">
        <f>IF('360 GRP '!Y100=0,"",'360 GRP '!Y100)</f>
        <v/>
      </c>
      <c r="O22" s="289" t="str">
        <f>IF('360 GRP '!Z100=0,"",'360 GRP '!Z100)</f>
        <v/>
      </c>
      <c r="P22" s="1184" t="str">
        <f>IF('360 GRP '!AA100=0,"",'360 GRP '!AA100)</f>
        <v/>
      </c>
      <c r="Q22" s="1229" t="str">
        <f>IF('360 GRP '!AB100=0,"",'360 GRP '!AB100)</f>
        <v/>
      </c>
      <c r="R22" s="289" t="str">
        <f>IF('360 GRP '!AC100=0,"",'360 GRP '!AC100)</f>
        <v/>
      </c>
      <c r="S22" s="289" t="str">
        <f>IF('360 GRP '!AD100=0,"",'360 GRP '!AD100)</f>
        <v/>
      </c>
      <c r="T22" s="289" t="str">
        <f>IF('360 GRP '!AE100=0,"",'360 GRP '!AE100)</f>
        <v/>
      </c>
      <c r="U22" s="5">
        <f t="shared" si="0"/>
        <v>0</v>
      </c>
      <c r="V22" s="1515">
        <f>U22*'360 GRP '!J100</f>
        <v>0</v>
      </c>
      <c r="W22" s="1513">
        <f>U22*'360 GRP '!BJ100</f>
        <v>0</v>
      </c>
    </row>
    <row r="23" spans="1:23" ht="23.25" customHeight="1" x14ac:dyDescent="0.2">
      <c r="A23" s="258" t="str">
        <f>'360 GRP '!D101</f>
        <v>360-127-WI</v>
      </c>
      <c r="B23" s="261" t="s">
        <v>773</v>
      </c>
      <c r="C23" s="289" t="str">
        <f>IF('360 GRP '!N101=0,"",'360 GRP '!N101)</f>
        <v/>
      </c>
      <c r="D23" s="289" t="str">
        <f>IF('360 GRP '!O101=0,"",'360 GRP '!O101)</f>
        <v/>
      </c>
      <c r="E23" s="289" t="str">
        <f>IF('360 GRP '!P101=0,"",'360 GRP '!P101)</f>
        <v/>
      </c>
      <c r="F23" s="289" t="str">
        <f>IF('360 GRP '!Q101=0,"",'360 GRP '!Q101)</f>
        <v/>
      </c>
      <c r="G23" s="289" t="str">
        <f>IF('360 GRP '!R101=0,"",'360 GRP '!R101)</f>
        <v/>
      </c>
      <c r="H23" s="289" t="str">
        <f>IF('360 GRP '!S101=0,"",'360 GRP '!S101)</f>
        <v/>
      </c>
      <c r="I23" s="289" t="str">
        <f>IF('360 GRP '!T101=0,"",'360 GRP '!T101)</f>
        <v/>
      </c>
      <c r="J23" s="289" t="str">
        <f>IF('360 GRP '!U101=0,"",'360 GRP '!U101)</f>
        <v/>
      </c>
      <c r="K23" s="289" t="str">
        <f>IF('360 GRP '!V101=0,"",'360 GRP '!V101)</f>
        <v/>
      </c>
      <c r="L23" s="289" t="str">
        <f>IF('360 GRP '!W101=0,"",'360 GRP '!W101)</f>
        <v/>
      </c>
      <c r="M23" s="289" t="str">
        <f>IF('360 GRP '!X101=0,"",'360 GRP '!X101)</f>
        <v/>
      </c>
      <c r="N23" s="289" t="str">
        <f>IF('360 GRP '!Y101=0,"",'360 GRP '!Y101)</f>
        <v/>
      </c>
      <c r="O23" s="289" t="str">
        <f>IF('360 GRP '!Z101=0,"",'360 GRP '!Z101)</f>
        <v/>
      </c>
      <c r="P23" s="1184" t="str">
        <f>IF('360 GRP '!AA101=0,"",'360 GRP '!AA101)</f>
        <v/>
      </c>
      <c r="Q23" s="1229" t="str">
        <f>IF('360 GRP '!AB101=0,"",'360 GRP '!AB101)</f>
        <v/>
      </c>
      <c r="R23" s="289" t="str">
        <f>IF('360 GRP '!AC101=0,"",'360 GRP '!AC101)</f>
        <v/>
      </c>
      <c r="S23" s="289" t="str">
        <f>IF('360 GRP '!AD101=0,"",'360 GRP '!AD101)</f>
        <v/>
      </c>
      <c r="T23" s="289" t="str">
        <f>IF('360 GRP '!AE101=0,"",'360 GRP '!AE101)</f>
        <v/>
      </c>
      <c r="U23" s="5">
        <f t="shared" si="0"/>
        <v>0</v>
      </c>
      <c r="V23" s="1515">
        <f>U23*'360 GRP '!J101</f>
        <v>0</v>
      </c>
      <c r="W23" s="1513">
        <f>U23*'360 GRP '!BJ101</f>
        <v>0</v>
      </c>
    </row>
    <row r="24" spans="1:23" ht="23.25" customHeight="1" x14ac:dyDescent="0.2">
      <c r="A24" s="258" t="str">
        <f>'360 GRP '!D102</f>
        <v>360-128</v>
      </c>
      <c r="B24" s="261"/>
      <c r="C24" s="289" t="str">
        <f>IF('360 GRP '!N102=0,"",'360 GRP '!N102)</f>
        <v/>
      </c>
      <c r="D24" s="289" t="str">
        <f>IF('360 GRP '!O102=0,"",'360 GRP '!O102)</f>
        <v/>
      </c>
      <c r="E24" s="289" t="str">
        <f>IF('360 GRP '!P102=0,"",'360 GRP '!P102)</f>
        <v/>
      </c>
      <c r="F24" s="289" t="str">
        <f>IF('360 GRP '!Q102=0,"",'360 GRP '!Q102)</f>
        <v/>
      </c>
      <c r="G24" s="289" t="str">
        <f>IF('360 GRP '!R102=0,"",'360 GRP '!R102)</f>
        <v/>
      </c>
      <c r="H24" s="289" t="str">
        <f>IF('360 GRP '!S102=0,"",'360 GRP '!S102)</f>
        <v/>
      </c>
      <c r="I24" s="289" t="str">
        <f>IF('360 GRP '!T102=0,"",'360 GRP '!T102)</f>
        <v/>
      </c>
      <c r="J24" s="289" t="str">
        <f>IF('360 GRP '!U102=0,"",'360 GRP '!U102)</f>
        <v/>
      </c>
      <c r="K24" s="289" t="str">
        <f>IF('360 GRP '!V102=0,"",'360 GRP '!V102)</f>
        <v/>
      </c>
      <c r="L24" s="289" t="str">
        <f>IF('360 GRP '!W102=0,"",'360 GRP '!W102)</f>
        <v/>
      </c>
      <c r="M24" s="289" t="str">
        <f>IF('360 GRP '!X102=0,"",'360 GRP '!X102)</f>
        <v/>
      </c>
      <c r="N24" s="289" t="str">
        <f>IF('360 GRP '!Y102=0,"",'360 GRP '!Y102)</f>
        <v/>
      </c>
      <c r="O24" s="289" t="str">
        <f>IF('360 GRP '!Z102=0,"",'360 GRP '!Z102)</f>
        <v/>
      </c>
      <c r="P24" s="1184" t="str">
        <f>IF('360 GRP '!AA102=0,"",'360 GRP '!AA102)</f>
        <v/>
      </c>
      <c r="Q24" s="1229" t="str">
        <f>IF('360 GRP '!AB102=0,"",'360 GRP '!AB102)</f>
        <v/>
      </c>
      <c r="R24" s="289" t="str">
        <f>IF('360 GRP '!AC102=0,"",'360 GRP '!AC102)</f>
        <v/>
      </c>
      <c r="S24" s="289" t="str">
        <f>IF('360 GRP '!AD102=0,"",'360 GRP '!AD102)</f>
        <v/>
      </c>
      <c r="T24" s="289" t="str">
        <f>IF('360 GRP '!AE102=0,"",'360 GRP '!AE102)</f>
        <v/>
      </c>
      <c r="U24" s="5">
        <f t="shared" si="0"/>
        <v>0</v>
      </c>
      <c r="V24" s="1515">
        <f>U24*'360 GRP '!J102</f>
        <v>0</v>
      </c>
      <c r="W24" s="1513">
        <f>U24*'360 GRP '!BJ102</f>
        <v>0</v>
      </c>
    </row>
    <row r="25" spans="1:23" ht="23.25" customHeight="1" x14ac:dyDescent="0.2">
      <c r="A25" s="258" t="str">
        <f>'360 GRP '!D103</f>
        <v>360-128-WI</v>
      </c>
      <c r="B25" s="261" t="s">
        <v>773</v>
      </c>
      <c r="C25" s="289" t="str">
        <f>IF('360 GRP '!N103=0,"",'360 GRP '!N103)</f>
        <v/>
      </c>
      <c r="D25" s="289" t="str">
        <f>IF('360 GRP '!O103=0,"",'360 GRP '!O103)</f>
        <v/>
      </c>
      <c r="E25" s="289" t="str">
        <f>IF('360 GRP '!P103=0,"",'360 GRP '!P103)</f>
        <v/>
      </c>
      <c r="F25" s="289" t="str">
        <f>IF('360 GRP '!Q103=0,"",'360 GRP '!Q103)</f>
        <v/>
      </c>
      <c r="G25" s="289" t="str">
        <f>IF('360 GRP '!R103=0,"",'360 GRP '!R103)</f>
        <v/>
      </c>
      <c r="H25" s="289" t="str">
        <f>IF('360 GRP '!S103=0,"",'360 GRP '!S103)</f>
        <v/>
      </c>
      <c r="I25" s="289" t="str">
        <f>IF('360 GRP '!T103=0,"",'360 GRP '!T103)</f>
        <v/>
      </c>
      <c r="J25" s="289" t="str">
        <f>IF('360 GRP '!U103=0,"",'360 GRP '!U103)</f>
        <v/>
      </c>
      <c r="K25" s="289" t="str">
        <f>IF('360 GRP '!V103=0,"",'360 GRP '!V103)</f>
        <v/>
      </c>
      <c r="L25" s="289" t="str">
        <f>IF('360 GRP '!W103=0,"",'360 GRP '!W103)</f>
        <v/>
      </c>
      <c r="M25" s="289" t="str">
        <f>IF('360 GRP '!X103=0,"",'360 GRP '!X103)</f>
        <v/>
      </c>
      <c r="N25" s="289" t="str">
        <f>IF('360 GRP '!Y103=0,"",'360 GRP '!Y103)</f>
        <v/>
      </c>
      <c r="O25" s="289" t="str">
        <f>IF('360 GRP '!Z103=0,"",'360 GRP '!Z103)</f>
        <v/>
      </c>
      <c r="P25" s="1184" t="str">
        <f>IF('360 GRP '!AA103=0,"",'360 GRP '!AA103)</f>
        <v/>
      </c>
      <c r="Q25" s="1229" t="str">
        <f>IF('360 GRP '!AB103=0,"",'360 GRP '!AB103)</f>
        <v/>
      </c>
      <c r="R25" s="289" t="str">
        <f>IF('360 GRP '!AC103=0,"",'360 GRP '!AC103)</f>
        <v/>
      </c>
      <c r="S25" s="289" t="str">
        <f>IF('360 GRP '!AD103=0,"",'360 GRP '!AD103)</f>
        <v/>
      </c>
      <c r="T25" s="289" t="str">
        <f>IF('360 GRP '!AE103=0,"",'360 GRP '!AE103)</f>
        <v/>
      </c>
      <c r="U25" s="5">
        <f t="shared" si="0"/>
        <v>0</v>
      </c>
      <c r="V25" s="1515">
        <f>U25*'360 GRP '!J103</f>
        <v>0</v>
      </c>
      <c r="W25" s="1513">
        <f>U25*'360 GRP '!BJ103</f>
        <v>0</v>
      </c>
    </row>
    <row r="26" spans="1:23" ht="23.25" customHeight="1" x14ac:dyDescent="0.2">
      <c r="A26" s="258" t="str">
        <f>'360 GRP '!D104</f>
        <v>360-129</v>
      </c>
      <c r="B26" s="261"/>
      <c r="C26" s="289" t="str">
        <f>IF('360 GRP '!N104=0,"",'360 GRP '!N104)</f>
        <v/>
      </c>
      <c r="D26" s="289" t="str">
        <f>IF('360 GRP '!O104=0,"",'360 GRP '!O104)</f>
        <v/>
      </c>
      <c r="E26" s="289" t="str">
        <f>IF('360 GRP '!P104=0,"",'360 GRP '!P104)</f>
        <v/>
      </c>
      <c r="F26" s="289" t="str">
        <f>IF('360 GRP '!Q104=0,"",'360 GRP '!Q104)</f>
        <v/>
      </c>
      <c r="G26" s="289" t="str">
        <f>IF('360 GRP '!R104=0,"",'360 GRP '!R104)</f>
        <v/>
      </c>
      <c r="H26" s="289" t="str">
        <f>IF('360 GRP '!S104=0,"",'360 GRP '!S104)</f>
        <v/>
      </c>
      <c r="I26" s="289" t="str">
        <f>IF('360 GRP '!T104=0,"",'360 GRP '!T104)</f>
        <v/>
      </c>
      <c r="J26" s="289" t="str">
        <f>IF('360 GRP '!U104=0,"",'360 GRP '!U104)</f>
        <v/>
      </c>
      <c r="K26" s="289" t="str">
        <f>IF('360 GRP '!V104=0,"",'360 GRP '!V104)</f>
        <v/>
      </c>
      <c r="L26" s="289" t="str">
        <f>IF('360 GRP '!W104=0,"",'360 GRP '!W104)</f>
        <v/>
      </c>
      <c r="M26" s="289" t="str">
        <f>IF('360 GRP '!X104=0,"",'360 GRP '!X104)</f>
        <v/>
      </c>
      <c r="N26" s="289" t="str">
        <f>IF('360 GRP '!Y104=0,"",'360 GRP '!Y104)</f>
        <v/>
      </c>
      <c r="O26" s="289" t="str">
        <f>IF('360 GRP '!Z104=0,"",'360 GRP '!Z104)</f>
        <v/>
      </c>
      <c r="P26" s="1184" t="str">
        <f>IF('360 GRP '!AA104=0,"",'360 GRP '!AA104)</f>
        <v/>
      </c>
      <c r="Q26" s="1229" t="str">
        <f>IF('360 GRP '!AB104=0,"",'360 GRP '!AB104)</f>
        <v/>
      </c>
      <c r="R26" s="289" t="str">
        <f>IF('360 GRP '!AC104=0,"",'360 GRP '!AC104)</f>
        <v/>
      </c>
      <c r="S26" s="289" t="str">
        <f>IF('360 GRP '!AD104=0,"",'360 GRP '!AD104)</f>
        <v/>
      </c>
      <c r="T26" s="289" t="str">
        <f>IF('360 GRP '!AE104=0,"",'360 GRP '!AE104)</f>
        <v/>
      </c>
      <c r="U26" s="5">
        <f t="shared" si="0"/>
        <v>0</v>
      </c>
      <c r="V26" s="1515">
        <f>U26*'360 GRP '!J104</f>
        <v>0</v>
      </c>
      <c r="W26" s="1513">
        <f>U26*'360 GRP '!BJ104</f>
        <v>0</v>
      </c>
    </row>
    <row r="27" spans="1:23" ht="21" customHeight="1" x14ac:dyDescent="0.2">
      <c r="A27" s="258" t="str">
        <f>'360 GRP '!D105</f>
        <v>360-129-WI</v>
      </c>
      <c r="B27" s="261" t="s">
        <v>773</v>
      </c>
      <c r="C27" s="289" t="str">
        <f>IF('360 GRP '!N105=0,"",'360 GRP '!N105)</f>
        <v/>
      </c>
      <c r="D27" s="289" t="str">
        <f>IF('360 GRP '!O105=0,"",'360 GRP '!O105)</f>
        <v/>
      </c>
      <c r="E27" s="289" t="str">
        <f>IF('360 GRP '!P105=0,"",'360 GRP '!P105)</f>
        <v/>
      </c>
      <c r="F27" s="289" t="str">
        <f>IF('360 GRP '!Q105=0,"",'360 GRP '!Q105)</f>
        <v/>
      </c>
      <c r="G27" s="289" t="str">
        <f>IF('360 GRP '!R105=0,"",'360 GRP '!R105)</f>
        <v/>
      </c>
      <c r="H27" s="289" t="str">
        <f>IF('360 GRP '!S105=0,"",'360 GRP '!S105)</f>
        <v/>
      </c>
      <c r="I27" s="289" t="str">
        <f>IF('360 GRP '!T105=0,"",'360 GRP '!T105)</f>
        <v/>
      </c>
      <c r="J27" s="289" t="str">
        <f>IF('360 GRP '!U105=0,"",'360 GRP '!U105)</f>
        <v/>
      </c>
      <c r="K27" s="289" t="str">
        <f>IF('360 GRP '!V105=0,"",'360 GRP '!V105)</f>
        <v/>
      </c>
      <c r="L27" s="289" t="str">
        <f>IF('360 GRP '!W105=0,"",'360 GRP '!W105)</f>
        <v/>
      </c>
      <c r="M27" s="289" t="str">
        <f>IF('360 GRP '!X105=0,"",'360 GRP '!X105)</f>
        <v/>
      </c>
      <c r="N27" s="289" t="str">
        <f>IF('360 GRP '!Y105=0,"",'360 GRP '!Y105)</f>
        <v/>
      </c>
      <c r="O27" s="289" t="str">
        <f>IF('360 GRP '!Z105=0,"",'360 GRP '!Z105)</f>
        <v/>
      </c>
      <c r="P27" s="1184" t="str">
        <f>IF('360 GRP '!AA105=0,"",'360 GRP '!AA105)</f>
        <v/>
      </c>
      <c r="Q27" s="1229" t="str">
        <f>IF('360 GRP '!AB105=0,"",'360 GRP '!AB105)</f>
        <v/>
      </c>
      <c r="R27" s="289" t="str">
        <f>IF('360 GRP '!AC105=0,"",'360 GRP '!AC105)</f>
        <v/>
      </c>
      <c r="S27" s="289" t="str">
        <f>IF('360 GRP '!AD105=0,"",'360 GRP '!AD105)</f>
        <v/>
      </c>
      <c r="T27" s="289" t="str">
        <f>IF('360 GRP '!AE105=0,"",'360 GRP '!AE105)</f>
        <v/>
      </c>
      <c r="U27" s="5">
        <f t="shared" si="0"/>
        <v>0</v>
      </c>
      <c r="V27" s="1515">
        <f>U27*'360 GRP '!J105</f>
        <v>0</v>
      </c>
      <c r="W27" s="1513">
        <f>U27*'360 GRP '!BJ105</f>
        <v>0</v>
      </c>
    </row>
    <row r="28" spans="1:23" ht="21" customHeight="1" x14ac:dyDescent="0.2">
      <c r="A28" s="258" t="str">
        <f>'360 GRP '!D106</f>
        <v>360-132</v>
      </c>
      <c r="B28" s="261"/>
      <c r="C28" s="289" t="str">
        <f>IF('360 GRP '!N106=0,"",'360 GRP '!N106)</f>
        <v/>
      </c>
      <c r="D28" s="289" t="str">
        <f>IF('360 GRP '!O106=0,"",'360 GRP '!O106)</f>
        <v/>
      </c>
      <c r="E28" s="289" t="str">
        <f>IF('360 GRP '!P106=0,"",'360 GRP '!P106)</f>
        <v/>
      </c>
      <c r="F28" s="289" t="str">
        <f>IF('360 GRP '!Q106=0,"",'360 GRP '!Q106)</f>
        <v/>
      </c>
      <c r="G28" s="289" t="str">
        <f>IF('360 GRP '!R106=0,"",'360 GRP '!R106)</f>
        <v/>
      </c>
      <c r="H28" s="289" t="str">
        <f>IF('360 GRP '!S106=0,"",'360 GRP '!S106)</f>
        <v/>
      </c>
      <c r="I28" s="289" t="str">
        <f>IF('360 GRP '!T106=0,"",'360 GRP '!T106)</f>
        <v/>
      </c>
      <c r="J28" s="289" t="str">
        <f>IF('360 GRP '!U106=0,"",'360 GRP '!U106)</f>
        <v/>
      </c>
      <c r="K28" s="289" t="str">
        <f>IF('360 GRP '!V106=0,"",'360 GRP '!V106)</f>
        <v/>
      </c>
      <c r="L28" s="289" t="str">
        <f>IF('360 GRP '!W106=0,"",'360 GRP '!W106)</f>
        <v/>
      </c>
      <c r="M28" s="289" t="str">
        <f>IF('360 GRP '!X106=0,"",'360 GRP '!X106)</f>
        <v/>
      </c>
      <c r="N28" s="289" t="str">
        <f>IF('360 GRP '!Y106=0,"",'360 GRP '!Y106)</f>
        <v/>
      </c>
      <c r="O28" s="289" t="str">
        <f>IF('360 GRP '!Z106=0,"",'360 GRP '!Z106)</f>
        <v/>
      </c>
      <c r="P28" s="1184" t="str">
        <f>IF('360 GRP '!AA106=0,"",'360 GRP '!AA106)</f>
        <v/>
      </c>
      <c r="Q28" s="1229" t="str">
        <f>IF('360 GRP '!AB106=0,"",'360 GRP '!AB106)</f>
        <v/>
      </c>
      <c r="R28" s="289" t="str">
        <f>IF('360 GRP '!AC106=0,"",'360 GRP '!AC106)</f>
        <v/>
      </c>
      <c r="S28" s="289" t="str">
        <f>IF('360 GRP '!AD106=0,"",'360 GRP '!AD106)</f>
        <v/>
      </c>
      <c r="T28" s="289" t="str">
        <f>IF('360 GRP '!AE106=0,"",'360 GRP '!AE106)</f>
        <v/>
      </c>
      <c r="U28" s="5">
        <f t="shared" si="0"/>
        <v>0</v>
      </c>
      <c r="V28" s="1515">
        <f>U28*'360 GRP '!J106</f>
        <v>0</v>
      </c>
      <c r="W28" s="1513">
        <f>U28*'360 GRP '!BJ106</f>
        <v>0</v>
      </c>
    </row>
    <row r="29" spans="1:23" ht="21" customHeight="1" x14ac:dyDescent="0.2">
      <c r="A29" s="258" t="str">
        <f>'360 GRP '!D107</f>
        <v>360-132-WI</v>
      </c>
      <c r="B29" s="261" t="s">
        <v>773</v>
      </c>
      <c r="C29" s="289" t="str">
        <f>IF('360 GRP '!N107=0,"",'360 GRP '!N107)</f>
        <v/>
      </c>
      <c r="D29" s="289" t="str">
        <f>IF('360 GRP '!O107=0,"",'360 GRP '!O107)</f>
        <v/>
      </c>
      <c r="E29" s="289" t="str">
        <f>IF('360 GRP '!P107=0,"",'360 GRP '!P107)</f>
        <v/>
      </c>
      <c r="F29" s="289" t="str">
        <f>IF('360 GRP '!Q107=0,"",'360 GRP '!Q107)</f>
        <v/>
      </c>
      <c r="G29" s="289" t="str">
        <f>IF('360 GRP '!R107=0,"",'360 GRP '!R107)</f>
        <v/>
      </c>
      <c r="H29" s="289" t="str">
        <f>IF('360 GRP '!S107=0,"",'360 GRP '!S107)</f>
        <v/>
      </c>
      <c r="I29" s="289" t="str">
        <f>IF('360 GRP '!T107=0,"",'360 GRP '!T107)</f>
        <v/>
      </c>
      <c r="J29" s="289" t="str">
        <f>IF('360 GRP '!U107=0,"",'360 GRP '!U107)</f>
        <v/>
      </c>
      <c r="K29" s="289" t="str">
        <f>IF('360 GRP '!V107=0,"",'360 GRP '!V107)</f>
        <v/>
      </c>
      <c r="L29" s="289" t="str">
        <f>IF('360 GRP '!W107=0,"",'360 GRP '!W107)</f>
        <v/>
      </c>
      <c r="M29" s="289" t="str">
        <f>IF('360 GRP '!X107=0,"",'360 GRP '!X107)</f>
        <v/>
      </c>
      <c r="N29" s="289" t="str">
        <f>IF('360 GRP '!Y107=0,"",'360 GRP '!Y107)</f>
        <v/>
      </c>
      <c r="O29" s="289" t="str">
        <f>IF('360 GRP '!Z107=0,"",'360 GRP '!Z107)</f>
        <v/>
      </c>
      <c r="P29" s="1184" t="str">
        <f>IF('360 GRP '!AA107=0,"",'360 GRP '!AA107)</f>
        <v/>
      </c>
      <c r="Q29" s="1229" t="str">
        <f>IF('360 GRP '!AB107=0,"",'360 GRP '!AB107)</f>
        <v/>
      </c>
      <c r="R29" s="289" t="str">
        <f>IF('360 GRP '!AC107=0,"",'360 GRP '!AC107)</f>
        <v/>
      </c>
      <c r="S29" s="289" t="str">
        <f>IF('360 GRP '!AD107=0,"",'360 GRP '!AD107)</f>
        <v/>
      </c>
      <c r="T29" s="289" t="str">
        <f>IF('360 GRP '!AE107=0,"",'360 GRP '!AE107)</f>
        <v/>
      </c>
      <c r="U29" s="5">
        <f t="shared" si="0"/>
        <v>0</v>
      </c>
      <c r="V29" s="1515">
        <f>U29*'360 GRP '!J107</f>
        <v>0</v>
      </c>
      <c r="W29" s="1513">
        <f>U29*'360 GRP '!BJ107</f>
        <v>0</v>
      </c>
    </row>
    <row r="30" spans="1:23" s="557" customFormat="1" ht="21" customHeight="1" x14ac:dyDescent="0.2">
      <c r="A30" s="555" t="str">
        <f>'360 GRP '!D37</f>
        <v>360-141</v>
      </c>
      <c r="B30" s="556"/>
      <c r="C30" s="508" t="str">
        <f>IF('360 GRP '!N37=0,"",'360 GRP '!N37)</f>
        <v/>
      </c>
      <c r="D30" s="508" t="str">
        <f>IF('360 GRP '!O37=0,"",'360 GRP '!O37)</f>
        <v/>
      </c>
      <c r="E30" s="508" t="str">
        <f>IF('360 GRP '!P37=0,"",'360 GRP '!P37)</f>
        <v/>
      </c>
      <c r="F30" s="508" t="str">
        <f>IF('360 GRP '!Q37=0,"",'360 GRP '!Q37)</f>
        <v/>
      </c>
      <c r="G30" s="508" t="str">
        <f>IF('360 GRP '!R37=0,"",'360 GRP '!R37)</f>
        <v/>
      </c>
      <c r="H30" s="508" t="str">
        <f>IF('360 GRP '!S37=0,"",'360 GRP '!S37)</f>
        <v/>
      </c>
      <c r="I30" s="508" t="str">
        <f>IF('360 GRP '!T37=0,"",'360 GRP '!T37)</f>
        <v/>
      </c>
      <c r="J30" s="508" t="str">
        <f>IF('360 GRP '!U37=0,"",'360 GRP '!U37)</f>
        <v/>
      </c>
      <c r="K30" s="508" t="str">
        <f>IF('360 GRP '!V37=0,"",'360 GRP '!V37)</f>
        <v/>
      </c>
      <c r="L30" s="508" t="str">
        <f>IF('360 GRP '!W37=0,"",'360 GRP '!W37)</f>
        <v/>
      </c>
      <c r="M30" s="508" t="str">
        <f>IF('360 GRP '!X37=0,"",'360 GRP '!X37)</f>
        <v/>
      </c>
      <c r="N30" s="508" t="str">
        <f>IF('360 GRP '!Y37=0,"",'360 GRP '!Y37)</f>
        <v/>
      </c>
      <c r="O30" s="508" t="str">
        <f>IF('360 GRP '!Z37=0,"",'360 GRP '!Z37)</f>
        <v/>
      </c>
      <c r="P30" s="1227" t="str">
        <f>IF('360 GRP '!AA37=0,"",'360 GRP '!AA37)</f>
        <v/>
      </c>
      <c r="Q30" s="1230" t="str">
        <f>IF('360 GRP '!AB37=0,"",'360 GRP '!AB37)</f>
        <v/>
      </c>
      <c r="R30" s="508" t="str">
        <f>IF('360 GRP '!AC37=0,"",'360 GRP '!AC37)</f>
        <v/>
      </c>
      <c r="S30" s="508" t="str">
        <f>IF('360 GRP '!AD37=0,"",'360 GRP '!AD37)</f>
        <v/>
      </c>
      <c r="T30" s="508" t="str">
        <f>IF('360 GRP '!AE37=0,"",'360 GRP '!AE37)</f>
        <v/>
      </c>
      <c r="U30" s="5">
        <f t="shared" si="0"/>
        <v>0</v>
      </c>
      <c r="V30" s="1515">
        <f>U30*'360 GRP '!J37</f>
        <v>0</v>
      </c>
      <c r="W30" s="1514">
        <f>U30*'360 GRP '!AK37</f>
        <v>0</v>
      </c>
    </row>
    <row r="31" spans="1:23" s="557" customFormat="1" ht="21" customHeight="1" x14ac:dyDescent="0.2">
      <c r="A31" s="555" t="str">
        <f>'360 GRP '!D38</f>
        <v>360-142</v>
      </c>
      <c r="B31" s="556"/>
      <c r="C31" s="508" t="str">
        <f>IF('360 GRP '!N38=0,"",'360 GRP '!N38)</f>
        <v/>
      </c>
      <c r="D31" s="508" t="str">
        <f>IF('360 GRP '!O38=0,"",'360 GRP '!O38)</f>
        <v/>
      </c>
      <c r="E31" s="508" t="str">
        <f>IF('360 GRP '!P38=0,"",'360 GRP '!P38)</f>
        <v/>
      </c>
      <c r="F31" s="508" t="str">
        <f>IF('360 GRP '!Q38=0,"",'360 GRP '!Q38)</f>
        <v/>
      </c>
      <c r="G31" s="508" t="str">
        <f>IF('360 GRP '!R38=0,"",'360 GRP '!R38)</f>
        <v/>
      </c>
      <c r="H31" s="508" t="str">
        <f>IF('360 GRP '!S38=0,"",'360 GRP '!S38)</f>
        <v/>
      </c>
      <c r="I31" s="508" t="str">
        <f>IF('360 GRP '!T38=0,"",'360 GRP '!T38)</f>
        <v/>
      </c>
      <c r="J31" s="508" t="str">
        <f>IF('360 GRP '!U38=0,"",'360 GRP '!U38)</f>
        <v/>
      </c>
      <c r="K31" s="508" t="str">
        <f>IF('360 GRP '!V38=0,"",'360 GRP '!V38)</f>
        <v/>
      </c>
      <c r="L31" s="508" t="str">
        <f>IF('360 GRP '!W38=0,"",'360 GRP '!W38)</f>
        <v/>
      </c>
      <c r="M31" s="508" t="str">
        <f>IF('360 GRP '!X38=0,"",'360 GRP '!X38)</f>
        <v/>
      </c>
      <c r="N31" s="508" t="str">
        <f>IF('360 GRP '!Y38=0,"",'360 GRP '!Y38)</f>
        <v/>
      </c>
      <c r="O31" s="508" t="str">
        <f>IF('360 GRP '!Z38=0,"",'360 GRP '!Z38)</f>
        <v/>
      </c>
      <c r="P31" s="1227" t="str">
        <f>IF('360 GRP '!AA38=0,"",'360 GRP '!AA38)</f>
        <v/>
      </c>
      <c r="Q31" s="1230" t="str">
        <f>IF('360 GRP '!AB38=0,"",'360 GRP '!AB38)</f>
        <v/>
      </c>
      <c r="R31" s="508" t="str">
        <f>IF('360 GRP '!AC38=0,"",'360 GRP '!AC38)</f>
        <v/>
      </c>
      <c r="S31" s="508" t="str">
        <f>IF('360 GRP '!AD38=0,"",'360 GRP '!AD38)</f>
        <v/>
      </c>
      <c r="T31" s="508" t="str">
        <f>IF('360 GRP '!AE38=0,"",'360 GRP '!AE38)</f>
        <v/>
      </c>
      <c r="U31" s="5">
        <f t="shared" si="0"/>
        <v>0</v>
      </c>
      <c r="V31" s="1515">
        <f>U31*'360 GRP '!J38</f>
        <v>0</v>
      </c>
      <c r="W31" s="1514">
        <f>U31*'360 GRP '!AK38</f>
        <v>0</v>
      </c>
    </row>
    <row r="32" spans="1:23" s="557" customFormat="1" ht="21" customHeight="1" x14ac:dyDescent="0.2">
      <c r="A32" s="555" t="str">
        <f>'360 GRP '!D39</f>
        <v>360-142-B</v>
      </c>
      <c r="B32" s="556" t="s">
        <v>702</v>
      </c>
      <c r="C32" s="508" t="str">
        <f>IF('360 GRP '!N39=0,"",'360 GRP '!N39)</f>
        <v/>
      </c>
      <c r="D32" s="508" t="str">
        <f>IF('360 GRP '!O39=0,"",'360 GRP '!O39)</f>
        <v/>
      </c>
      <c r="E32" s="508" t="str">
        <f>IF('360 GRP '!P39=0,"",'360 GRP '!P39)</f>
        <v/>
      </c>
      <c r="F32" s="508" t="str">
        <f>IF('360 GRP '!Q39=0,"",'360 GRP '!Q39)</f>
        <v/>
      </c>
      <c r="G32" s="508" t="str">
        <f>IF('360 GRP '!R39=0,"",'360 GRP '!R39)</f>
        <v/>
      </c>
      <c r="H32" s="508" t="str">
        <f>IF('360 GRP '!S39=0,"",'360 GRP '!S39)</f>
        <v/>
      </c>
      <c r="I32" s="508" t="str">
        <f>IF('360 GRP '!T39=0,"",'360 GRP '!T39)</f>
        <v/>
      </c>
      <c r="J32" s="508" t="str">
        <f>IF('360 GRP '!U39=0,"",'360 GRP '!U39)</f>
        <v/>
      </c>
      <c r="K32" s="508" t="str">
        <f>IF('360 GRP '!V39=0,"",'360 GRP '!V39)</f>
        <v/>
      </c>
      <c r="L32" s="508" t="str">
        <f>IF('360 GRP '!W39=0,"",'360 GRP '!W39)</f>
        <v/>
      </c>
      <c r="M32" s="508" t="str">
        <f>IF('360 GRP '!X39=0,"",'360 GRP '!X39)</f>
        <v/>
      </c>
      <c r="N32" s="508" t="str">
        <f>IF('360 GRP '!Y39=0,"",'360 GRP '!Y39)</f>
        <v/>
      </c>
      <c r="O32" s="508" t="str">
        <f>IF('360 GRP '!Z39=0,"",'360 GRP '!Z39)</f>
        <v/>
      </c>
      <c r="P32" s="1227" t="str">
        <f>IF('360 GRP '!AA39=0,"",'360 GRP '!AA39)</f>
        <v/>
      </c>
      <c r="Q32" s="1230" t="str">
        <f>IF('360 GRP '!AB39=0,"",'360 GRP '!AB39)</f>
        <v/>
      </c>
      <c r="R32" s="508" t="str">
        <f>IF('360 GRP '!AC39=0,"",'360 GRP '!AC39)</f>
        <v/>
      </c>
      <c r="S32" s="508" t="str">
        <f>IF('360 GRP '!AD39=0,"",'360 GRP '!AD39)</f>
        <v/>
      </c>
      <c r="T32" s="508" t="str">
        <f>IF('360 GRP '!AE39=0,"",'360 GRP '!AE39)</f>
        <v/>
      </c>
      <c r="U32" s="5">
        <f t="shared" si="0"/>
        <v>0</v>
      </c>
      <c r="V32" s="1515">
        <f>U32*'360 GRP '!J39</f>
        <v>0</v>
      </c>
      <c r="W32" s="1514">
        <f>U32*'360 GRP '!AK39</f>
        <v>0</v>
      </c>
    </row>
    <row r="33" spans="1:23" s="557" customFormat="1" ht="21" customHeight="1" x14ac:dyDescent="0.2">
      <c r="A33" s="555" t="str">
        <f>'360 GRP '!D40</f>
        <v>360-143</v>
      </c>
      <c r="B33" s="556"/>
      <c r="C33" s="508" t="str">
        <f>IF('360 GRP '!N40=0,"",'360 GRP '!N40)</f>
        <v/>
      </c>
      <c r="D33" s="508" t="str">
        <f>IF('360 GRP '!O40=0,"",'360 GRP '!O40)</f>
        <v/>
      </c>
      <c r="E33" s="508" t="str">
        <f>IF('360 GRP '!P40=0,"",'360 GRP '!P40)</f>
        <v/>
      </c>
      <c r="F33" s="508" t="str">
        <f>IF('360 GRP '!Q40=0,"",'360 GRP '!Q40)</f>
        <v/>
      </c>
      <c r="G33" s="508" t="str">
        <f>IF('360 GRP '!R40=0,"",'360 GRP '!R40)</f>
        <v/>
      </c>
      <c r="H33" s="508" t="str">
        <f>IF('360 GRP '!S40=0,"",'360 GRP '!S40)</f>
        <v/>
      </c>
      <c r="I33" s="508" t="str">
        <f>IF('360 GRP '!T40=0,"",'360 GRP '!T40)</f>
        <v/>
      </c>
      <c r="J33" s="508" t="str">
        <f>IF('360 GRP '!U40=0,"",'360 GRP '!U40)</f>
        <v/>
      </c>
      <c r="K33" s="508" t="str">
        <f>IF('360 GRP '!V40=0,"",'360 GRP '!V40)</f>
        <v/>
      </c>
      <c r="L33" s="508" t="str">
        <f>IF('360 GRP '!W40=0,"",'360 GRP '!W40)</f>
        <v/>
      </c>
      <c r="M33" s="508" t="str">
        <f>IF('360 GRP '!X40=0,"",'360 GRP '!X40)</f>
        <v/>
      </c>
      <c r="N33" s="508" t="str">
        <f>IF('360 GRP '!Y40=0,"",'360 GRP '!Y40)</f>
        <v/>
      </c>
      <c r="O33" s="508" t="str">
        <f>IF('360 GRP '!Z40=0,"",'360 GRP '!Z40)</f>
        <v/>
      </c>
      <c r="P33" s="1227" t="str">
        <f>IF('360 GRP '!AA40=0,"",'360 GRP '!AA40)</f>
        <v/>
      </c>
      <c r="Q33" s="1230" t="str">
        <f>IF('360 GRP '!AB40=0,"",'360 GRP '!AB40)</f>
        <v/>
      </c>
      <c r="R33" s="508" t="str">
        <f>IF('360 GRP '!AC40=0,"",'360 GRP '!AC40)</f>
        <v/>
      </c>
      <c r="S33" s="508" t="str">
        <f>IF('360 GRP '!AD40=0,"",'360 GRP '!AD40)</f>
        <v/>
      </c>
      <c r="T33" s="508" t="str">
        <f>IF('360 GRP '!AE40=0,"",'360 GRP '!AE40)</f>
        <v/>
      </c>
      <c r="U33" s="5">
        <f t="shared" si="0"/>
        <v>0</v>
      </c>
      <c r="V33" s="1515">
        <f>U33*'360 GRP '!J40</f>
        <v>0</v>
      </c>
      <c r="W33" s="1514">
        <f>U33*'360 GRP '!AK40</f>
        <v>0</v>
      </c>
    </row>
    <row r="34" spans="1:23" s="557" customFormat="1" ht="21" customHeight="1" x14ac:dyDescent="0.2">
      <c r="A34" s="555" t="str">
        <f>'360 GRP '!D41</f>
        <v>360-144</v>
      </c>
      <c r="B34" s="556"/>
      <c r="C34" s="508" t="str">
        <f>IF('360 GRP '!N41=0,"",'360 GRP '!N41)</f>
        <v/>
      </c>
      <c r="D34" s="508" t="str">
        <f>IF('360 GRP '!O41=0,"",'360 GRP '!O41)</f>
        <v/>
      </c>
      <c r="E34" s="508" t="str">
        <f>IF('360 GRP '!P41=0,"",'360 GRP '!P41)</f>
        <v/>
      </c>
      <c r="F34" s="508" t="str">
        <f>IF('360 GRP '!Q41=0,"",'360 GRP '!Q41)</f>
        <v/>
      </c>
      <c r="G34" s="508" t="str">
        <f>IF('360 GRP '!R41=0,"",'360 GRP '!R41)</f>
        <v/>
      </c>
      <c r="H34" s="508" t="str">
        <f>IF('360 GRP '!S41=0,"",'360 GRP '!S41)</f>
        <v/>
      </c>
      <c r="I34" s="508" t="str">
        <f>IF('360 GRP '!T41=0,"",'360 GRP '!T41)</f>
        <v/>
      </c>
      <c r="J34" s="508" t="str">
        <f>IF('360 GRP '!U41=0,"",'360 GRP '!U41)</f>
        <v/>
      </c>
      <c r="K34" s="508" t="str">
        <f>IF('360 GRP '!V41=0,"",'360 GRP '!V41)</f>
        <v/>
      </c>
      <c r="L34" s="508" t="str">
        <f>IF('360 GRP '!W41=0,"",'360 GRP '!W41)</f>
        <v/>
      </c>
      <c r="M34" s="508" t="str">
        <f>IF('360 GRP '!X41=0,"",'360 GRP '!X41)</f>
        <v/>
      </c>
      <c r="N34" s="508" t="str">
        <f>IF('360 GRP '!Y41=0,"",'360 GRP '!Y41)</f>
        <v/>
      </c>
      <c r="O34" s="508" t="str">
        <f>IF('360 GRP '!Z41=0,"",'360 GRP '!Z41)</f>
        <v/>
      </c>
      <c r="P34" s="1227" t="str">
        <f>IF('360 GRP '!AA41=0,"",'360 GRP '!AA41)</f>
        <v/>
      </c>
      <c r="Q34" s="1230" t="str">
        <f>IF('360 GRP '!AB41=0,"",'360 GRP '!AB41)</f>
        <v/>
      </c>
      <c r="R34" s="508" t="str">
        <f>IF('360 GRP '!AC41=0,"",'360 GRP '!AC41)</f>
        <v/>
      </c>
      <c r="S34" s="508" t="str">
        <f>IF('360 GRP '!AD41=0,"",'360 GRP '!AD41)</f>
        <v/>
      </c>
      <c r="T34" s="508" t="str">
        <f>IF('360 GRP '!AE41=0,"",'360 GRP '!AE41)</f>
        <v/>
      </c>
      <c r="U34" s="5">
        <f t="shared" si="0"/>
        <v>0</v>
      </c>
      <c r="V34" s="1515">
        <f>U34*'360 GRP '!J41</f>
        <v>0</v>
      </c>
      <c r="W34" s="1514">
        <f>U34*'360 GRP '!AK41</f>
        <v>0</v>
      </c>
    </row>
    <row r="35" spans="1:23" s="557" customFormat="1" ht="21" customHeight="1" x14ac:dyDescent="0.2">
      <c r="A35" s="555" t="str">
        <f>'360 GRP '!D42</f>
        <v>360-145</v>
      </c>
      <c r="B35" s="556"/>
      <c r="C35" s="508" t="str">
        <f>IF('360 GRP '!N42=0,"",'360 GRP '!N42)</f>
        <v/>
      </c>
      <c r="D35" s="508" t="str">
        <f>IF('360 GRP '!O42=0,"",'360 GRP '!O42)</f>
        <v/>
      </c>
      <c r="E35" s="508" t="str">
        <f>IF('360 GRP '!P42=0,"",'360 GRP '!P42)</f>
        <v/>
      </c>
      <c r="F35" s="508" t="str">
        <f>IF('360 GRP '!Q42=0,"",'360 GRP '!Q42)</f>
        <v/>
      </c>
      <c r="G35" s="508" t="str">
        <f>IF('360 GRP '!R42=0,"",'360 GRP '!R42)</f>
        <v/>
      </c>
      <c r="H35" s="508" t="str">
        <f>IF('360 GRP '!S42=0,"",'360 GRP '!S42)</f>
        <v/>
      </c>
      <c r="I35" s="508" t="str">
        <f>IF('360 GRP '!T42=0,"",'360 GRP '!T42)</f>
        <v/>
      </c>
      <c r="J35" s="508" t="str">
        <f>IF('360 GRP '!U42=0,"",'360 GRP '!U42)</f>
        <v/>
      </c>
      <c r="K35" s="508" t="str">
        <f>IF('360 GRP '!V42=0,"",'360 GRP '!V42)</f>
        <v/>
      </c>
      <c r="L35" s="508" t="str">
        <f>IF('360 GRP '!W42=0,"",'360 GRP '!W42)</f>
        <v/>
      </c>
      <c r="M35" s="508" t="str">
        <f>IF('360 GRP '!X42=0,"",'360 GRP '!X42)</f>
        <v/>
      </c>
      <c r="N35" s="508" t="str">
        <f>IF('360 GRP '!Y42=0,"",'360 GRP '!Y42)</f>
        <v/>
      </c>
      <c r="O35" s="508" t="str">
        <f>IF('360 GRP '!Z42=0,"",'360 GRP '!Z42)</f>
        <v/>
      </c>
      <c r="P35" s="1227" t="str">
        <f>IF('360 GRP '!AA42=0,"",'360 GRP '!AA42)</f>
        <v/>
      </c>
      <c r="Q35" s="1230" t="str">
        <f>IF('360 GRP '!AB42=0,"",'360 GRP '!AB42)</f>
        <v/>
      </c>
      <c r="R35" s="508" t="str">
        <f>IF('360 GRP '!AC42=0,"",'360 GRP '!AC42)</f>
        <v/>
      </c>
      <c r="S35" s="508" t="str">
        <f>IF('360 GRP '!AD42=0,"",'360 GRP '!AD42)</f>
        <v/>
      </c>
      <c r="T35" s="508" t="str">
        <f>IF('360 GRP '!AE42=0,"",'360 GRP '!AE42)</f>
        <v/>
      </c>
      <c r="U35" s="5">
        <f t="shared" si="0"/>
        <v>0</v>
      </c>
      <c r="V35" s="1515">
        <f>U35*'360 GRP '!J42</f>
        <v>0</v>
      </c>
      <c r="W35" s="1514">
        <f>U35*'360 GRP '!AK42</f>
        <v>0</v>
      </c>
    </row>
    <row r="36" spans="1:23" s="557" customFormat="1" ht="21" customHeight="1" x14ac:dyDescent="0.2">
      <c r="A36" s="555" t="str">
        <f>'360 GRP '!D43</f>
        <v>360-145-B</v>
      </c>
      <c r="B36" s="556" t="s">
        <v>702</v>
      </c>
      <c r="C36" s="508" t="str">
        <f>IF('360 GRP '!N43=0,"",'360 GRP '!N43)</f>
        <v/>
      </c>
      <c r="D36" s="508" t="str">
        <f>IF('360 GRP '!O43=0,"",'360 GRP '!O43)</f>
        <v/>
      </c>
      <c r="E36" s="508" t="str">
        <f>IF('360 GRP '!P43=0,"",'360 GRP '!P43)</f>
        <v/>
      </c>
      <c r="F36" s="508" t="str">
        <f>IF('360 GRP '!Q43=0,"",'360 GRP '!Q43)</f>
        <v/>
      </c>
      <c r="G36" s="508" t="str">
        <f>IF('360 GRP '!R43=0,"",'360 GRP '!R43)</f>
        <v/>
      </c>
      <c r="H36" s="508" t="str">
        <f>IF('360 GRP '!S43=0,"",'360 GRP '!S43)</f>
        <v/>
      </c>
      <c r="I36" s="508" t="str">
        <f>IF('360 GRP '!T43=0,"",'360 GRP '!T43)</f>
        <v/>
      </c>
      <c r="J36" s="508" t="str">
        <f>IF('360 GRP '!U43=0,"",'360 GRP '!U43)</f>
        <v/>
      </c>
      <c r="K36" s="508" t="str">
        <f>IF('360 GRP '!V43=0,"",'360 GRP '!V43)</f>
        <v/>
      </c>
      <c r="L36" s="508" t="str">
        <f>IF('360 GRP '!W43=0,"",'360 GRP '!W43)</f>
        <v/>
      </c>
      <c r="M36" s="508" t="str">
        <f>IF('360 GRP '!X43=0,"",'360 GRP '!X43)</f>
        <v/>
      </c>
      <c r="N36" s="508" t="str">
        <f>IF('360 GRP '!Y43=0,"",'360 GRP '!Y43)</f>
        <v/>
      </c>
      <c r="O36" s="508" t="str">
        <f>IF('360 GRP '!Z43=0,"",'360 GRP '!Z43)</f>
        <v/>
      </c>
      <c r="P36" s="1227" t="str">
        <f>IF('360 GRP '!AA43=0,"",'360 GRP '!AA43)</f>
        <v/>
      </c>
      <c r="Q36" s="1230" t="str">
        <f>IF('360 GRP '!AB43=0,"",'360 GRP '!AB43)</f>
        <v/>
      </c>
      <c r="R36" s="508" t="str">
        <f>IF('360 GRP '!AC43=0,"",'360 GRP '!AC43)</f>
        <v/>
      </c>
      <c r="S36" s="508" t="str">
        <f>IF('360 GRP '!AD43=0,"",'360 GRP '!AD43)</f>
        <v/>
      </c>
      <c r="T36" s="508" t="str">
        <f>IF('360 GRP '!AE43=0,"",'360 GRP '!AE43)</f>
        <v/>
      </c>
      <c r="U36" s="5">
        <f t="shared" si="0"/>
        <v>0</v>
      </c>
      <c r="V36" s="1515">
        <f>U36*'360 GRP '!J43</f>
        <v>0</v>
      </c>
      <c r="W36" s="1514">
        <f>U36*'360 GRP '!AK43</f>
        <v>0</v>
      </c>
    </row>
    <row r="37" spans="1:23" s="557" customFormat="1" ht="21" customHeight="1" x14ac:dyDescent="0.2">
      <c r="A37" s="555" t="str">
        <f>'360 GRP '!D44</f>
        <v>360-146</v>
      </c>
      <c r="B37" s="556"/>
      <c r="C37" s="508" t="str">
        <f>IF('360 GRP '!N44=0,"",'360 GRP '!N44)</f>
        <v/>
      </c>
      <c r="D37" s="508" t="str">
        <f>IF('360 GRP '!O44=0,"",'360 GRP '!O44)</f>
        <v/>
      </c>
      <c r="E37" s="508" t="str">
        <f>IF('360 GRP '!P44=0,"",'360 GRP '!P44)</f>
        <v/>
      </c>
      <c r="F37" s="508" t="str">
        <f>IF('360 GRP '!Q44=0,"",'360 GRP '!Q44)</f>
        <v/>
      </c>
      <c r="G37" s="508" t="str">
        <f>IF('360 GRP '!R44=0,"",'360 GRP '!R44)</f>
        <v/>
      </c>
      <c r="H37" s="508" t="str">
        <f>IF('360 GRP '!S44=0,"",'360 GRP '!S44)</f>
        <v/>
      </c>
      <c r="I37" s="508" t="str">
        <f>IF('360 GRP '!T44=0,"",'360 GRP '!T44)</f>
        <v/>
      </c>
      <c r="J37" s="508" t="str">
        <f>IF('360 GRP '!U44=0,"",'360 GRP '!U44)</f>
        <v/>
      </c>
      <c r="K37" s="508" t="str">
        <f>IF('360 GRP '!V44=0,"",'360 GRP '!V44)</f>
        <v/>
      </c>
      <c r="L37" s="508" t="str">
        <f>IF('360 GRP '!W44=0,"",'360 GRP '!W44)</f>
        <v/>
      </c>
      <c r="M37" s="508" t="str">
        <f>IF('360 GRP '!X44=0,"",'360 GRP '!X44)</f>
        <v/>
      </c>
      <c r="N37" s="508" t="str">
        <f>IF('360 GRP '!Y44=0,"",'360 GRP '!Y44)</f>
        <v/>
      </c>
      <c r="O37" s="508" t="str">
        <f>IF('360 GRP '!Z44=0,"",'360 GRP '!Z44)</f>
        <v/>
      </c>
      <c r="P37" s="1227" t="str">
        <f>IF('360 GRP '!AA44=0,"",'360 GRP '!AA44)</f>
        <v/>
      </c>
      <c r="Q37" s="1230" t="str">
        <f>IF('360 GRP '!AB44=0,"",'360 GRP '!AB44)</f>
        <v/>
      </c>
      <c r="R37" s="508" t="str">
        <f>IF('360 GRP '!AC44=0,"",'360 GRP '!AC44)</f>
        <v/>
      </c>
      <c r="S37" s="508" t="str">
        <f>IF('360 GRP '!AD44=0,"",'360 GRP '!AD44)</f>
        <v/>
      </c>
      <c r="T37" s="508" t="str">
        <f>IF('360 GRP '!AE44=0,"",'360 GRP '!AE44)</f>
        <v/>
      </c>
      <c r="U37" s="5">
        <f t="shared" si="0"/>
        <v>0</v>
      </c>
      <c r="V37" s="1515">
        <f>U37*'360 GRP '!J44</f>
        <v>0</v>
      </c>
      <c r="W37" s="1514">
        <f>U37*'360 GRP '!AK44</f>
        <v>0</v>
      </c>
    </row>
    <row r="38" spans="1:23" s="557" customFormat="1" ht="21" customHeight="1" x14ac:dyDescent="0.2">
      <c r="A38" s="555" t="str">
        <f>'360 GRP '!D45</f>
        <v>360-146-B</v>
      </c>
      <c r="B38" s="556" t="s">
        <v>702</v>
      </c>
      <c r="C38" s="508" t="str">
        <f>IF('360 GRP '!N45=0,"",'360 GRP '!N45)</f>
        <v/>
      </c>
      <c r="D38" s="508" t="str">
        <f>IF('360 GRP '!O45=0,"",'360 GRP '!O45)</f>
        <v/>
      </c>
      <c r="E38" s="508" t="str">
        <f>IF('360 GRP '!P45=0,"",'360 GRP '!P45)</f>
        <v/>
      </c>
      <c r="F38" s="508" t="str">
        <f>IF('360 GRP '!Q45=0,"",'360 GRP '!Q45)</f>
        <v/>
      </c>
      <c r="G38" s="508" t="str">
        <f>IF('360 GRP '!R45=0,"",'360 GRP '!R45)</f>
        <v/>
      </c>
      <c r="H38" s="508" t="str">
        <f>IF('360 GRP '!S45=0,"",'360 GRP '!S45)</f>
        <v/>
      </c>
      <c r="I38" s="508" t="str">
        <f>IF('360 GRP '!T45=0,"",'360 GRP '!T45)</f>
        <v/>
      </c>
      <c r="J38" s="508" t="str">
        <f>IF('360 GRP '!U45=0,"",'360 GRP '!U45)</f>
        <v/>
      </c>
      <c r="K38" s="508" t="str">
        <f>IF('360 GRP '!V45=0,"",'360 GRP '!V45)</f>
        <v/>
      </c>
      <c r="L38" s="508" t="str">
        <f>IF('360 GRP '!W45=0,"",'360 GRP '!W45)</f>
        <v/>
      </c>
      <c r="M38" s="508" t="str">
        <f>IF('360 GRP '!X45=0,"",'360 GRP '!X45)</f>
        <v/>
      </c>
      <c r="N38" s="508" t="str">
        <f>IF('360 GRP '!Y45=0,"",'360 GRP '!Y45)</f>
        <v/>
      </c>
      <c r="O38" s="508" t="str">
        <f>IF('360 GRP '!Z45=0,"",'360 GRP '!Z45)</f>
        <v/>
      </c>
      <c r="P38" s="1227" t="str">
        <f>IF('360 GRP '!AA45=0,"",'360 GRP '!AA45)</f>
        <v/>
      </c>
      <c r="Q38" s="1230" t="str">
        <f>IF('360 GRP '!AB45=0,"",'360 GRP '!AB45)</f>
        <v/>
      </c>
      <c r="R38" s="508" t="str">
        <f>IF('360 GRP '!AC45=0,"",'360 GRP '!AC45)</f>
        <v/>
      </c>
      <c r="S38" s="508" t="str">
        <f>IF('360 GRP '!AD45=0,"",'360 GRP '!AD45)</f>
        <v/>
      </c>
      <c r="T38" s="508" t="str">
        <f>IF('360 GRP '!AE45=0,"",'360 GRP '!AE45)</f>
        <v/>
      </c>
      <c r="U38" s="5">
        <f t="shared" si="0"/>
        <v>0</v>
      </c>
      <c r="V38" s="1515">
        <f>U38*'360 GRP '!J45</f>
        <v>0</v>
      </c>
      <c r="W38" s="1514">
        <f>U38*'360 GRP '!AK45</f>
        <v>0</v>
      </c>
    </row>
    <row r="39" spans="1:23" s="557" customFormat="1" ht="21" customHeight="1" x14ac:dyDescent="0.2">
      <c r="A39" s="555" t="str">
        <f>'360 GRP '!D46</f>
        <v>360-147</v>
      </c>
      <c r="B39" s="556"/>
      <c r="C39" s="508" t="str">
        <f>IF('360 GRP '!N46=0,"",'360 GRP '!N46)</f>
        <v/>
      </c>
      <c r="D39" s="508" t="str">
        <f>IF('360 GRP '!O46=0,"",'360 GRP '!O46)</f>
        <v/>
      </c>
      <c r="E39" s="508" t="str">
        <f>IF('360 GRP '!P46=0,"",'360 GRP '!P46)</f>
        <v/>
      </c>
      <c r="F39" s="508" t="str">
        <f>IF('360 GRP '!Q46=0,"",'360 GRP '!Q46)</f>
        <v/>
      </c>
      <c r="G39" s="508" t="str">
        <f>IF('360 GRP '!R46=0,"",'360 GRP '!R46)</f>
        <v/>
      </c>
      <c r="H39" s="508" t="str">
        <f>IF('360 GRP '!S46=0,"",'360 GRP '!S46)</f>
        <v/>
      </c>
      <c r="I39" s="508" t="str">
        <f>IF('360 GRP '!T46=0,"",'360 GRP '!T46)</f>
        <v/>
      </c>
      <c r="J39" s="508" t="str">
        <f>IF('360 GRP '!U46=0,"",'360 GRP '!U46)</f>
        <v/>
      </c>
      <c r="K39" s="508" t="str">
        <f>IF('360 GRP '!V46=0,"",'360 GRP '!V46)</f>
        <v/>
      </c>
      <c r="L39" s="508" t="str">
        <f>IF('360 GRP '!W46=0,"",'360 GRP '!W46)</f>
        <v/>
      </c>
      <c r="M39" s="508" t="str">
        <f>IF('360 GRP '!X46=0,"",'360 GRP '!X46)</f>
        <v/>
      </c>
      <c r="N39" s="508" t="str">
        <f>IF('360 GRP '!Y46=0,"",'360 GRP '!Y46)</f>
        <v/>
      </c>
      <c r="O39" s="508" t="str">
        <f>IF('360 GRP '!Z46=0,"",'360 GRP '!Z46)</f>
        <v/>
      </c>
      <c r="P39" s="1227" t="str">
        <f>IF('360 GRP '!AA46=0,"",'360 GRP '!AA46)</f>
        <v/>
      </c>
      <c r="Q39" s="1230" t="str">
        <f>IF('360 GRP '!AB46=0,"",'360 GRP '!AB46)</f>
        <v/>
      </c>
      <c r="R39" s="508" t="str">
        <f>IF('360 GRP '!AC46=0,"",'360 GRP '!AC46)</f>
        <v/>
      </c>
      <c r="S39" s="508" t="str">
        <f>IF('360 GRP '!AD46=0,"",'360 GRP '!AD46)</f>
        <v/>
      </c>
      <c r="T39" s="508" t="str">
        <f>IF('360 GRP '!AE46=0,"",'360 GRP '!AE46)</f>
        <v/>
      </c>
      <c r="U39" s="5">
        <f t="shared" si="0"/>
        <v>0</v>
      </c>
      <c r="V39" s="1515">
        <f>U39*'360 GRP '!J46</f>
        <v>0</v>
      </c>
      <c r="W39" s="1514">
        <f>U39*'360 GRP '!AK46</f>
        <v>0</v>
      </c>
    </row>
    <row r="40" spans="1:23" s="557" customFormat="1" ht="21" customHeight="1" x14ac:dyDescent="0.2">
      <c r="A40" s="555" t="str">
        <f>'360 GRP '!D47</f>
        <v>360-147-B</v>
      </c>
      <c r="B40" s="556" t="s">
        <v>702</v>
      </c>
      <c r="C40" s="508" t="str">
        <f>IF('360 GRP '!N47=0,"",'360 GRP '!N47)</f>
        <v/>
      </c>
      <c r="D40" s="508" t="str">
        <f>IF('360 GRP '!O47=0,"",'360 GRP '!O47)</f>
        <v/>
      </c>
      <c r="E40" s="508" t="str">
        <f>IF('360 GRP '!P47=0,"",'360 GRP '!P47)</f>
        <v/>
      </c>
      <c r="F40" s="508" t="str">
        <f>IF('360 GRP '!Q47=0,"",'360 GRP '!Q47)</f>
        <v/>
      </c>
      <c r="G40" s="508" t="str">
        <f>IF('360 GRP '!R47=0,"",'360 GRP '!R47)</f>
        <v/>
      </c>
      <c r="H40" s="508" t="str">
        <f>IF('360 GRP '!S47=0,"",'360 GRP '!S47)</f>
        <v/>
      </c>
      <c r="I40" s="508" t="str">
        <f>IF('360 GRP '!T47=0,"",'360 GRP '!T47)</f>
        <v/>
      </c>
      <c r="J40" s="508" t="str">
        <f>IF('360 GRP '!U47=0,"",'360 GRP '!U47)</f>
        <v/>
      </c>
      <c r="K40" s="508" t="str">
        <f>IF('360 GRP '!V47=0,"",'360 GRP '!V47)</f>
        <v/>
      </c>
      <c r="L40" s="508" t="str">
        <f>IF('360 GRP '!W47=0,"",'360 GRP '!W47)</f>
        <v/>
      </c>
      <c r="M40" s="508" t="str">
        <f>IF('360 GRP '!X47=0,"",'360 GRP '!X47)</f>
        <v/>
      </c>
      <c r="N40" s="508" t="str">
        <f>IF('360 GRP '!Y47=0,"",'360 GRP '!Y47)</f>
        <v/>
      </c>
      <c r="O40" s="508" t="str">
        <f>IF('360 GRP '!Z47=0,"",'360 GRP '!Z47)</f>
        <v/>
      </c>
      <c r="P40" s="1227" t="str">
        <f>IF('360 GRP '!AA47=0,"",'360 GRP '!AA47)</f>
        <v/>
      </c>
      <c r="Q40" s="1230" t="str">
        <f>IF('360 GRP '!AB47=0,"",'360 GRP '!AB47)</f>
        <v/>
      </c>
      <c r="R40" s="508" t="str">
        <f>IF('360 GRP '!AC47=0,"",'360 GRP '!AC47)</f>
        <v/>
      </c>
      <c r="S40" s="508" t="str">
        <f>IF('360 GRP '!AD47=0,"",'360 GRP '!AD47)</f>
        <v/>
      </c>
      <c r="T40" s="508" t="str">
        <f>IF('360 GRP '!AE47=0,"",'360 GRP '!AE47)</f>
        <v/>
      </c>
      <c r="U40" s="5">
        <f t="shared" si="0"/>
        <v>0</v>
      </c>
      <c r="V40" s="1515">
        <f>U40*'360 GRP '!J47</f>
        <v>0</v>
      </c>
      <c r="W40" s="1514">
        <f>U40*'360 GRP '!AK47</f>
        <v>0</v>
      </c>
    </row>
    <row r="41" spans="1:23" s="557" customFormat="1" ht="21" customHeight="1" x14ac:dyDescent="0.2">
      <c r="A41" s="555" t="str">
        <f>'360 GRP '!D48</f>
        <v>360-148</v>
      </c>
      <c r="B41" s="556"/>
      <c r="C41" s="508" t="str">
        <f>IF('360 GRP '!N48=0,"",'360 GRP '!N48)</f>
        <v/>
      </c>
      <c r="D41" s="508" t="str">
        <f>IF('360 GRP '!O48=0,"",'360 GRP '!O48)</f>
        <v/>
      </c>
      <c r="E41" s="508" t="str">
        <f>IF('360 GRP '!P48=0,"",'360 GRP '!P48)</f>
        <v/>
      </c>
      <c r="F41" s="508" t="str">
        <f>IF('360 GRP '!Q48=0,"",'360 GRP '!Q48)</f>
        <v/>
      </c>
      <c r="G41" s="508" t="str">
        <f>IF('360 GRP '!R48=0,"",'360 GRP '!R48)</f>
        <v/>
      </c>
      <c r="H41" s="508" t="str">
        <f>IF('360 GRP '!S48=0,"",'360 GRP '!S48)</f>
        <v/>
      </c>
      <c r="I41" s="508" t="str">
        <f>IF('360 GRP '!T48=0,"",'360 GRP '!T48)</f>
        <v/>
      </c>
      <c r="J41" s="508" t="str">
        <f>IF('360 GRP '!U48=0,"",'360 GRP '!U48)</f>
        <v/>
      </c>
      <c r="K41" s="508" t="str">
        <f>IF('360 GRP '!V48=0,"",'360 GRP '!V48)</f>
        <v/>
      </c>
      <c r="L41" s="508" t="str">
        <f>IF('360 GRP '!W48=0,"",'360 GRP '!W48)</f>
        <v/>
      </c>
      <c r="M41" s="508" t="str">
        <f>IF('360 GRP '!X48=0,"",'360 GRP '!X48)</f>
        <v/>
      </c>
      <c r="N41" s="508" t="str">
        <f>IF('360 GRP '!Y48=0,"",'360 GRP '!Y48)</f>
        <v/>
      </c>
      <c r="O41" s="508" t="str">
        <f>IF('360 GRP '!Z48=0,"",'360 GRP '!Z48)</f>
        <v/>
      </c>
      <c r="P41" s="1227" t="str">
        <f>IF('360 GRP '!AA48=0,"",'360 GRP '!AA48)</f>
        <v/>
      </c>
      <c r="Q41" s="1230" t="str">
        <f>IF('360 GRP '!AB48=0,"",'360 GRP '!AB48)</f>
        <v/>
      </c>
      <c r="R41" s="508" t="str">
        <f>IF('360 GRP '!AC48=0,"",'360 GRP '!AC48)</f>
        <v/>
      </c>
      <c r="S41" s="508" t="str">
        <f>IF('360 GRP '!AD48=0,"",'360 GRP '!AD48)</f>
        <v/>
      </c>
      <c r="T41" s="508" t="str">
        <f>IF('360 GRP '!AE48=0,"",'360 GRP '!AE48)</f>
        <v/>
      </c>
      <c r="U41" s="5">
        <f t="shared" si="0"/>
        <v>0</v>
      </c>
      <c r="V41" s="1515">
        <f>U41*'360 GRP '!J48</f>
        <v>0</v>
      </c>
      <c r="W41" s="1514">
        <f>U41*'360 GRP '!AK48</f>
        <v>0</v>
      </c>
    </row>
    <row r="42" spans="1:23" s="557" customFormat="1" ht="21" customHeight="1" x14ac:dyDescent="0.2">
      <c r="A42" s="555" t="str">
        <f>'360 GRP '!D49</f>
        <v>360-148-B</v>
      </c>
      <c r="B42" s="556" t="s">
        <v>702</v>
      </c>
      <c r="C42" s="508" t="str">
        <f>IF('360 GRP '!N49=0,"",'360 GRP '!N49)</f>
        <v/>
      </c>
      <c r="D42" s="508" t="str">
        <f>IF('360 GRP '!O49=0,"",'360 GRP '!O49)</f>
        <v/>
      </c>
      <c r="E42" s="508" t="str">
        <f>IF('360 GRP '!P49=0,"",'360 GRP '!P49)</f>
        <v/>
      </c>
      <c r="F42" s="508" t="str">
        <f>IF('360 GRP '!Q49=0,"",'360 GRP '!Q49)</f>
        <v/>
      </c>
      <c r="G42" s="508" t="str">
        <f>IF('360 GRP '!R49=0,"",'360 GRP '!R49)</f>
        <v/>
      </c>
      <c r="H42" s="508" t="str">
        <f>IF('360 GRP '!S49=0,"",'360 GRP '!S49)</f>
        <v/>
      </c>
      <c r="I42" s="508" t="str">
        <f>IF('360 GRP '!T49=0,"",'360 GRP '!T49)</f>
        <v/>
      </c>
      <c r="J42" s="508" t="str">
        <f>IF('360 GRP '!U49=0,"",'360 GRP '!U49)</f>
        <v/>
      </c>
      <c r="K42" s="508" t="str">
        <f>IF('360 GRP '!V49=0,"",'360 GRP '!V49)</f>
        <v/>
      </c>
      <c r="L42" s="508" t="str">
        <f>IF('360 GRP '!W49=0,"",'360 GRP '!W49)</f>
        <v/>
      </c>
      <c r="M42" s="508" t="str">
        <f>IF('360 GRP '!X49=0,"",'360 GRP '!X49)</f>
        <v/>
      </c>
      <c r="N42" s="508" t="str">
        <f>IF('360 GRP '!Y49=0,"",'360 GRP '!Y49)</f>
        <v/>
      </c>
      <c r="O42" s="508" t="str">
        <f>IF('360 GRP '!Z49=0,"",'360 GRP '!Z49)</f>
        <v/>
      </c>
      <c r="P42" s="1227" t="str">
        <f>IF('360 GRP '!AA49=0,"",'360 GRP '!AA49)</f>
        <v/>
      </c>
      <c r="Q42" s="1230" t="str">
        <f>IF('360 GRP '!AB49=0,"",'360 GRP '!AB49)</f>
        <v/>
      </c>
      <c r="R42" s="508" t="str">
        <f>IF('360 GRP '!AC49=0,"",'360 GRP '!AC49)</f>
        <v/>
      </c>
      <c r="S42" s="508" t="str">
        <f>IF('360 GRP '!AD49=0,"",'360 GRP '!AD49)</f>
        <v/>
      </c>
      <c r="T42" s="508" t="str">
        <f>IF('360 GRP '!AE49=0,"",'360 GRP '!AE49)</f>
        <v/>
      </c>
      <c r="U42" s="5">
        <f t="shared" si="0"/>
        <v>0</v>
      </c>
      <c r="V42" s="1515">
        <f>U42*'360 GRP '!J49</f>
        <v>0</v>
      </c>
      <c r="W42" s="1514">
        <f>U42*'360 GRP '!AK49</f>
        <v>0</v>
      </c>
    </row>
    <row r="43" spans="1:23" s="557" customFormat="1" ht="21" customHeight="1" x14ac:dyDescent="0.2">
      <c r="A43" s="555" t="str">
        <f>'360 GRP '!D50</f>
        <v>360-149</v>
      </c>
      <c r="B43" s="556"/>
      <c r="C43" s="508" t="str">
        <f>IF('360 GRP '!N50=0,"",'360 GRP '!N50)</f>
        <v/>
      </c>
      <c r="D43" s="508" t="str">
        <f>IF('360 GRP '!O50=0,"",'360 GRP '!O50)</f>
        <v/>
      </c>
      <c r="E43" s="508" t="str">
        <f>IF('360 GRP '!P50=0,"",'360 GRP '!P50)</f>
        <v/>
      </c>
      <c r="F43" s="508" t="str">
        <f>IF('360 GRP '!Q50=0,"",'360 GRP '!Q50)</f>
        <v/>
      </c>
      <c r="G43" s="508" t="str">
        <f>IF('360 GRP '!R50=0,"",'360 GRP '!R50)</f>
        <v/>
      </c>
      <c r="H43" s="508" t="str">
        <f>IF('360 GRP '!S50=0,"",'360 GRP '!S50)</f>
        <v/>
      </c>
      <c r="I43" s="508" t="str">
        <f>IF('360 GRP '!T50=0,"",'360 GRP '!T50)</f>
        <v/>
      </c>
      <c r="J43" s="508" t="str">
        <f>IF('360 GRP '!U50=0,"",'360 GRP '!U50)</f>
        <v/>
      </c>
      <c r="K43" s="508" t="str">
        <f>IF('360 GRP '!V50=0,"",'360 GRP '!V50)</f>
        <v/>
      </c>
      <c r="L43" s="508" t="str">
        <f>IF('360 GRP '!W50=0,"",'360 GRP '!W50)</f>
        <v/>
      </c>
      <c r="M43" s="508" t="str">
        <f>IF('360 GRP '!X50=0,"",'360 GRP '!X50)</f>
        <v/>
      </c>
      <c r="N43" s="508" t="str">
        <f>IF('360 GRP '!Y50=0,"",'360 GRP '!Y50)</f>
        <v/>
      </c>
      <c r="O43" s="508" t="str">
        <f>IF('360 GRP '!Z50=0,"",'360 GRP '!Z50)</f>
        <v/>
      </c>
      <c r="P43" s="1227" t="str">
        <f>IF('360 GRP '!AA50=0,"",'360 GRP '!AA50)</f>
        <v/>
      </c>
      <c r="Q43" s="1230" t="str">
        <f>IF('360 GRP '!AB50=0,"",'360 GRP '!AB50)</f>
        <v/>
      </c>
      <c r="R43" s="508" t="str">
        <f>IF('360 GRP '!AC50=0,"",'360 GRP '!AC50)</f>
        <v/>
      </c>
      <c r="S43" s="508" t="str">
        <f>IF('360 GRP '!AD50=0,"",'360 GRP '!AD50)</f>
        <v/>
      </c>
      <c r="T43" s="508" t="str">
        <f>IF('360 GRP '!AE50=0,"",'360 GRP '!AE50)</f>
        <v/>
      </c>
      <c r="U43" s="5">
        <f t="shared" si="0"/>
        <v>0</v>
      </c>
      <c r="V43" s="1515">
        <f>U43*'360 GRP '!J50</f>
        <v>0</v>
      </c>
      <c r="W43" s="1514">
        <f>U43*'360 GRP '!AK50</f>
        <v>0</v>
      </c>
    </row>
    <row r="44" spans="1:23" s="557" customFormat="1" ht="21" customHeight="1" x14ac:dyDescent="0.2">
      <c r="A44" s="555" t="str">
        <f>'360 GRP '!D51</f>
        <v>360-149-B</v>
      </c>
      <c r="B44" s="556" t="s">
        <v>702</v>
      </c>
      <c r="C44" s="508" t="str">
        <f>IF('360 GRP '!N51=0,"",'360 GRP '!N51)</f>
        <v/>
      </c>
      <c r="D44" s="508" t="str">
        <f>IF('360 GRP '!O51=0,"",'360 GRP '!O51)</f>
        <v/>
      </c>
      <c r="E44" s="508" t="str">
        <f>IF('360 GRP '!P51=0,"",'360 GRP '!P51)</f>
        <v/>
      </c>
      <c r="F44" s="508" t="str">
        <f>IF('360 GRP '!Q51=0,"",'360 GRP '!Q51)</f>
        <v/>
      </c>
      <c r="G44" s="508" t="str">
        <f>IF('360 GRP '!R51=0,"",'360 GRP '!R51)</f>
        <v/>
      </c>
      <c r="H44" s="508" t="str">
        <f>IF('360 GRP '!S51=0,"",'360 GRP '!S51)</f>
        <v/>
      </c>
      <c r="I44" s="508" t="str">
        <f>IF('360 GRP '!T51=0,"",'360 GRP '!T51)</f>
        <v/>
      </c>
      <c r="J44" s="508" t="str">
        <f>IF('360 GRP '!U51=0,"",'360 GRP '!U51)</f>
        <v/>
      </c>
      <c r="K44" s="508" t="str">
        <f>IF('360 GRP '!V51=0,"",'360 GRP '!V51)</f>
        <v/>
      </c>
      <c r="L44" s="508" t="str">
        <f>IF('360 GRP '!W51=0,"",'360 GRP '!W51)</f>
        <v/>
      </c>
      <c r="M44" s="508" t="str">
        <f>IF('360 GRP '!X51=0,"",'360 GRP '!X51)</f>
        <v/>
      </c>
      <c r="N44" s="508" t="str">
        <f>IF('360 GRP '!Y51=0,"",'360 GRP '!Y51)</f>
        <v/>
      </c>
      <c r="O44" s="508" t="str">
        <f>IF('360 GRP '!Z51=0,"",'360 GRP '!Z51)</f>
        <v/>
      </c>
      <c r="P44" s="1227" t="str">
        <f>IF('360 GRP '!AA51=0,"",'360 GRP '!AA51)</f>
        <v/>
      </c>
      <c r="Q44" s="1230" t="str">
        <f>IF('360 GRP '!AB51=0,"",'360 GRP '!AB51)</f>
        <v/>
      </c>
      <c r="R44" s="508" t="str">
        <f>IF('360 GRP '!AC51=0,"",'360 GRP '!AC51)</f>
        <v/>
      </c>
      <c r="S44" s="508" t="str">
        <f>IF('360 GRP '!AD51=0,"",'360 GRP '!AD51)</f>
        <v/>
      </c>
      <c r="T44" s="508" t="str">
        <f>IF('360 GRP '!AE51=0,"",'360 GRP '!AE51)</f>
        <v/>
      </c>
      <c r="U44" s="5">
        <f t="shared" si="0"/>
        <v>0</v>
      </c>
      <c r="V44" s="1515">
        <f>U44*'360 GRP '!J51</f>
        <v>0</v>
      </c>
      <c r="W44" s="1514">
        <f>U44*'360 GRP '!AK51</f>
        <v>0</v>
      </c>
    </row>
    <row r="45" spans="1:23" s="557" customFormat="1" ht="21" customHeight="1" x14ac:dyDescent="0.2">
      <c r="A45" s="555" t="str">
        <f>'360 GRP '!D52</f>
        <v>360-150</v>
      </c>
      <c r="B45" s="556"/>
      <c r="C45" s="508" t="str">
        <f>IF('360 GRP '!N52=0,"",'360 GRP '!N52)</f>
        <v/>
      </c>
      <c r="D45" s="508" t="str">
        <f>IF('360 GRP '!O52=0,"",'360 GRP '!O52)</f>
        <v/>
      </c>
      <c r="E45" s="508" t="str">
        <f>IF('360 GRP '!P52=0,"",'360 GRP '!P52)</f>
        <v/>
      </c>
      <c r="F45" s="508" t="str">
        <f>IF('360 GRP '!Q52=0,"",'360 GRP '!Q52)</f>
        <v/>
      </c>
      <c r="G45" s="508" t="str">
        <f>IF('360 GRP '!R52=0,"",'360 GRP '!R52)</f>
        <v/>
      </c>
      <c r="H45" s="508" t="str">
        <f>IF('360 GRP '!S52=0,"",'360 GRP '!S52)</f>
        <v/>
      </c>
      <c r="I45" s="508" t="str">
        <f>IF('360 GRP '!T52=0,"",'360 GRP '!T52)</f>
        <v/>
      </c>
      <c r="J45" s="508" t="str">
        <f>IF('360 GRP '!U52=0,"",'360 GRP '!U52)</f>
        <v/>
      </c>
      <c r="K45" s="508" t="str">
        <f>IF('360 GRP '!V52=0,"",'360 GRP '!V52)</f>
        <v/>
      </c>
      <c r="L45" s="508" t="str">
        <f>IF('360 GRP '!W52=0,"",'360 GRP '!W52)</f>
        <v/>
      </c>
      <c r="M45" s="508" t="str">
        <f>IF('360 GRP '!X52=0,"",'360 GRP '!X52)</f>
        <v/>
      </c>
      <c r="N45" s="508" t="str">
        <f>IF('360 GRP '!Y52=0,"",'360 GRP '!Y52)</f>
        <v/>
      </c>
      <c r="O45" s="508" t="str">
        <f>IF('360 GRP '!Z52=0,"",'360 GRP '!Z52)</f>
        <v/>
      </c>
      <c r="P45" s="1227" t="str">
        <f>IF('360 GRP '!AA52=0,"",'360 GRP '!AA52)</f>
        <v/>
      </c>
      <c r="Q45" s="1230" t="str">
        <f>IF('360 GRP '!AB52=0,"",'360 GRP '!AB52)</f>
        <v/>
      </c>
      <c r="R45" s="508" t="str">
        <f>IF('360 GRP '!AC52=0,"",'360 GRP '!AC52)</f>
        <v/>
      </c>
      <c r="S45" s="508" t="str">
        <f>IF('360 GRP '!AD52=0,"",'360 GRP '!AD52)</f>
        <v/>
      </c>
      <c r="T45" s="508" t="str">
        <f>IF('360 GRP '!AE52=0,"",'360 GRP '!AE52)</f>
        <v/>
      </c>
      <c r="U45" s="5">
        <f t="shared" si="0"/>
        <v>0</v>
      </c>
      <c r="V45" s="1515">
        <f>U45*'360 GRP '!J52</f>
        <v>0</v>
      </c>
      <c r="W45" s="1514">
        <f>U45*'360 GRP '!AK52</f>
        <v>0</v>
      </c>
    </row>
    <row r="46" spans="1:23" s="557" customFormat="1" ht="21" customHeight="1" x14ac:dyDescent="0.2">
      <c r="A46" s="555" t="str">
        <f>'360 GRP '!D53</f>
        <v>360-150-B</v>
      </c>
      <c r="B46" s="556" t="s">
        <v>702</v>
      </c>
      <c r="C46" s="508" t="str">
        <f>IF('360 GRP '!N53=0,"",'360 GRP '!N53)</f>
        <v/>
      </c>
      <c r="D46" s="508" t="str">
        <f>IF('360 GRP '!O53=0,"",'360 GRP '!O53)</f>
        <v/>
      </c>
      <c r="E46" s="508" t="str">
        <f>IF('360 GRP '!P53=0,"",'360 GRP '!P53)</f>
        <v/>
      </c>
      <c r="F46" s="508" t="str">
        <f>IF('360 GRP '!Q53=0,"",'360 GRP '!Q53)</f>
        <v/>
      </c>
      <c r="G46" s="508" t="str">
        <f>IF('360 GRP '!R53=0,"",'360 GRP '!R53)</f>
        <v/>
      </c>
      <c r="H46" s="508" t="str">
        <f>IF('360 GRP '!S53=0,"",'360 GRP '!S53)</f>
        <v/>
      </c>
      <c r="I46" s="508" t="str">
        <f>IF('360 GRP '!T53=0,"",'360 GRP '!T53)</f>
        <v/>
      </c>
      <c r="J46" s="508" t="str">
        <f>IF('360 GRP '!U53=0,"",'360 GRP '!U53)</f>
        <v/>
      </c>
      <c r="K46" s="508" t="str">
        <f>IF('360 GRP '!V53=0,"",'360 GRP '!V53)</f>
        <v/>
      </c>
      <c r="L46" s="508" t="str">
        <f>IF('360 GRP '!W53=0,"",'360 GRP '!W53)</f>
        <v/>
      </c>
      <c r="M46" s="508" t="str">
        <f>IF('360 GRP '!X53=0,"",'360 GRP '!X53)</f>
        <v/>
      </c>
      <c r="N46" s="508" t="str">
        <f>IF('360 GRP '!Y53=0,"",'360 GRP '!Y53)</f>
        <v/>
      </c>
      <c r="O46" s="508" t="str">
        <f>IF('360 GRP '!Z53=0,"",'360 GRP '!Z53)</f>
        <v/>
      </c>
      <c r="P46" s="1227" t="str">
        <f>IF('360 GRP '!AA53=0,"",'360 GRP '!AA53)</f>
        <v/>
      </c>
      <c r="Q46" s="1230" t="str">
        <f>IF('360 GRP '!AB53=0,"",'360 GRP '!AB53)</f>
        <v/>
      </c>
      <c r="R46" s="508" t="str">
        <f>IF('360 GRP '!AC53=0,"",'360 GRP '!AC53)</f>
        <v/>
      </c>
      <c r="S46" s="508" t="str">
        <f>IF('360 GRP '!AD53=0,"",'360 GRP '!AD53)</f>
        <v/>
      </c>
      <c r="T46" s="508" t="str">
        <f>IF('360 GRP '!AE53=0,"",'360 GRP '!AE53)</f>
        <v/>
      </c>
      <c r="U46" s="5">
        <f t="shared" si="0"/>
        <v>0</v>
      </c>
      <c r="V46" s="1515">
        <f>U46*'360 GRP '!J53</f>
        <v>0</v>
      </c>
      <c r="W46" s="1514">
        <f>U46*'360 GRP '!AK53</f>
        <v>0</v>
      </c>
    </row>
    <row r="47" spans="1:23" s="557" customFormat="1" ht="21" customHeight="1" x14ac:dyDescent="0.2">
      <c r="A47" s="555" t="str">
        <f>'360 GRP '!D54</f>
        <v>360-151</v>
      </c>
      <c r="B47" s="556"/>
      <c r="C47" s="508" t="str">
        <f>IF('360 GRP '!N54=0,"",'360 GRP '!N54)</f>
        <v/>
      </c>
      <c r="D47" s="508" t="str">
        <f>IF('360 GRP '!O54=0,"",'360 GRP '!O54)</f>
        <v/>
      </c>
      <c r="E47" s="508" t="str">
        <f>IF('360 GRP '!P54=0,"",'360 GRP '!P54)</f>
        <v/>
      </c>
      <c r="F47" s="508" t="str">
        <f>IF('360 GRP '!Q54=0,"",'360 GRP '!Q54)</f>
        <v/>
      </c>
      <c r="G47" s="508" t="str">
        <f>IF('360 GRP '!R54=0,"",'360 GRP '!R54)</f>
        <v/>
      </c>
      <c r="H47" s="508" t="str">
        <f>IF('360 GRP '!S54=0,"",'360 GRP '!S54)</f>
        <v/>
      </c>
      <c r="I47" s="508" t="str">
        <f>IF('360 GRP '!T54=0,"",'360 GRP '!T54)</f>
        <v/>
      </c>
      <c r="J47" s="508" t="str">
        <f>IF('360 GRP '!U54=0,"",'360 GRP '!U54)</f>
        <v/>
      </c>
      <c r="K47" s="508" t="str">
        <f>IF('360 GRP '!V54=0,"",'360 GRP '!V54)</f>
        <v/>
      </c>
      <c r="L47" s="508" t="str">
        <f>IF('360 GRP '!W54=0,"",'360 GRP '!W54)</f>
        <v/>
      </c>
      <c r="M47" s="508" t="str">
        <f>IF('360 GRP '!X54=0,"",'360 GRP '!X54)</f>
        <v/>
      </c>
      <c r="N47" s="508" t="str">
        <f>IF('360 GRP '!Y54=0,"",'360 GRP '!Y54)</f>
        <v/>
      </c>
      <c r="O47" s="508" t="str">
        <f>IF('360 GRP '!Z54=0,"",'360 GRP '!Z54)</f>
        <v/>
      </c>
      <c r="P47" s="1227" t="str">
        <f>IF('360 GRP '!AA54=0,"",'360 GRP '!AA54)</f>
        <v/>
      </c>
      <c r="Q47" s="1230" t="str">
        <f>IF('360 GRP '!AB54=0,"",'360 GRP '!AB54)</f>
        <v/>
      </c>
      <c r="R47" s="508" t="str">
        <f>IF('360 GRP '!AC54=0,"",'360 GRP '!AC54)</f>
        <v/>
      </c>
      <c r="S47" s="508" t="str">
        <f>IF('360 GRP '!AD54=0,"",'360 GRP '!AD54)</f>
        <v/>
      </c>
      <c r="T47" s="508" t="str">
        <f>IF('360 GRP '!AE54=0,"",'360 GRP '!AE54)</f>
        <v/>
      </c>
      <c r="U47" s="5">
        <f t="shared" si="0"/>
        <v>0</v>
      </c>
      <c r="V47" s="1515">
        <f>U47*'360 GRP '!J54</f>
        <v>0</v>
      </c>
      <c r="W47" s="1514">
        <f>U47*'360 GRP '!AK54</f>
        <v>0</v>
      </c>
    </row>
    <row r="48" spans="1:23" s="557" customFormat="1" ht="21" customHeight="1" x14ac:dyDescent="0.2">
      <c r="A48" s="555" t="str">
        <f>'360 GRP '!D55</f>
        <v>360-152</v>
      </c>
      <c r="B48" s="556"/>
      <c r="C48" s="508" t="str">
        <f>IF('360 GRP '!N55=0,"",'360 GRP '!N55)</f>
        <v/>
      </c>
      <c r="D48" s="508" t="str">
        <f>IF('360 GRP '!O55=0,"",'360 GRP '!O55)</f>
        <v/>
      </c>
      <c r="E48" s="508" t="str">
        <f>IF('360 GRP '!P55=0,"",'360 GRP '!P55)</f>
        <v/>
      </c>
      <c r="F48" s="508" t="str">
        <f>IF('360 GRP '!Q55=0,"",'360 GRP '!Q55)</f>
        <v/>
      </c>
      <c r="G48" s="508" t="str">
        <f>IF('360 GRP '!R55=0,"",'360 GRP '!R55)</f>
        <v/>
      </c>
      <c r="H48" s="508" t="str">
        <f>IF('360 GRP '!S55=0,"",'360 GRP '!S55)</f>
        <v/>
      </c>
      <c r="I48" s="508" t="str">
        <f>IF('360 GRP '!T55=0,"",'360 GRP '!T55)</f>
        <v/>
      </c>
      <c r="J48" s="508" t="str">
        <f>IF('360 GRP '!U55=0,"",'360 GRP '!U55)</f>
        <v/>
      </c>
      <c r="K48" s="508" t="str">
        <f>IF('360 GRP '!V55=0,"",'360 GRP '!V55)</f>
        <v/>
      </c>
      <c r="L48" s="508" t="str">
        <f>IF('360 GRP '!W55=0,"",'360 GRP '!W55)</f>
        <v/>
      </c>
      <c r="M48" s="508" t="str">
        <f>IF('360 GRP '!X55=0,"",'360 GRP '!X55)</f>
        <v/>
      </c>
      <c r="N48" s="508" t="str">
        <f>IF('360 GRP '!Y55=0,"",'360 GRP '!Y55)</f>
        <v/>
      </c>
      <c r="O48" s="508" t="str">
        <f>IF('360 GRP '!Z55=0,"",'360 GRP '!Z55)</f>
        <v/>
      </c>
      <c r="P48" s="1227" t="str">
        <f>IF('360 GRP '!AA55=0,"",'360 GRP '!AA55)</f>
        <v/>
      </c>
      <c r="Q48" s="1230" t="str">
        <f>IF('360 GRP '!AB55=0,"",'360 GRP '!AB55)</f>
        <v/>
      </c>
      <c r="R48" s="508" t="str">
        <f>IF('360 GRP '!AC55=0,"",'360 GRP '!AC55)</f>
        <v/>
      </c>
      <c r="S48" s="508" t="str">
        <f>IF('360 GRP '!AD55=0,"",'360 GRP '!AD55)</f>
        <v/>
      </c>
      <c r="T48" s="508" t="str">
        <f>IF('360 GRP '!AE55=0,"",'360 GRP '!AE55)</f>
        <v/>
      </c>
      <c r="U48" s="5">
        <f t="shared" si="0"/>
        <v>0</v>
      </c>
      <c r="V48" s="1515">
        <f>U48*'360 GRP '!J55</f>
        <v>0</v>
      </c>
      <c r="W48" s="1514">
        <f>U48*'360 GRP '!AK55</f>
        <v>0</v>
      </c>
    </row>
    <row r="49" spans="1:23" s="557" customFormat="1" ht="21" customHeight="1" x14ac:dyDescent="0.2">
      <c r="A49" s="555" t="str">
        <f>'360 GRP '!D56</f>
        <v>360-152-B</v>
      </c>
      <c r="B49" s="556" t="s">
        <v>702</v>
      </c>
      <c r="C49" s="508" t="str">
        <f>IF('360 GRP '!N56=0,"",'360 GRP '!N56)</f>
        <v/>
      </c>
      <c r="D49" s="508" t="str">
        <f>IF('360 GRP '!O56=0,"",'360 GRP '!O56)</f>
        <v/>
      </c>
      <c r="E49" s="508" t="str">
        <f>IF('360 GRP '!P56=0,"",'360 GRP '!P56)</f>
        <v/>
      </c>
      <c r="F49" s="508" t="str">
        <f>IF('360 GRP '!Q56=0,"",'360 GRP '!Q56)</f>
        <v/>
      </c>
      <c r="G49" s="508" t="str">
        <f>IF('360 GRP '!R56=0,"",'360 GRP '!R56)</f>
        <v/>
      </c>
      <c r="H49" s="508" t="str">
        <f>IF('360 GRP '!S56=0,"",'360 GRP '!S56)</f>
        <v/>
      </c>
      <c r="I49" s="508" t="str">
        <f>IF('360 GRP '!T56=0,"",'360 GRP '!T56)</f>
        <v/>
      </c>
      <c r="J49" s="508" t="str">
        <f>IF('360 GRP '!U56=0,"",'360 GRP '!U56)</f>
        <v/>
      </c>
      <c r="K49" s="508" t="str">
        <f>IF('360 GRP '!V56=0,"",'360 GRP '!V56)</f>
        <v/>
      </c>
      <c r="L49" s="508" t="str">
        <f>IF('360 GRP '!W56=0,"",'360 GRP '!W56)</f>
        <v/>
      </c>
      <c r="M49" s="508" t="str">
        <f>IF('360 GRP '!X56=0,"",'360 GRP '!X56)</f>
        <v/>
      </c>
      <c r="N49" s="508" t="str">
        <f>IF('360 GRP '!Y56=0,"",'360 GRP '!Y56)</f>
        <v/>
      </c>
      <c r="O49" s="508" t="str">
        <f>IF('360 GRP '!Z56=0,"",'360 GRP '!Z56)</f>
        <v/>
      </c>
      <c r="P49" s="1227" t="str">
        <f>IF('360 GRP '!AA56=0,"",'360 GRP '!AA56)</f>
        <v/>
      </c>
      <c r="Q49" s="1230" t="str">
        <f>IF('360 GRP '!AB56=0,"",'360 GRP '!AB56)</f>
        <v/>
      </c>
      <c r="R49" s="508" t="str">
        <f>IF('360 GRP '!AC56=0,"",'360 GRP '!AC56)</f>
        <v/>
      </c>
      <c r="S49" s="508" t="str">
        <f>IF('360 GRP '!AD56=0,"",'360 GRP '!AD56)</f>
        <v/>
      </c>
      <c r="T49" s="508" t="str">
        <f>IF('360 GRP '!AE56=0,"",'360 GRP '!AE56)</f>
        <v/>
      </c>
      <c r="U49" s="5">
        <f t="shared" si="0"/>
        <v>0</v>
      </c>
      <c r="V49" s="1515">
        <f>U49*'360 GRP '!J56</f>
        <v>0</v>
      </c>
      <c r="W49" s="1514">
        <f>U49*'360 GRP '!AK56</f>
        <v>0</v>
      </c>
    </row>
    <row r="50" spans="1:23" s="557" customFormat="1" ht="21" customHeight="1" x14ac:dyDescent="0.2">
      <c r="A50" s="555" t="str">
        <f>'360 GRP '!D57</f>
        <v>360-153</v>
      </c>
      <c r="B50" s="556"/>
      <c r="C50" s="508" t="str">
        <f>IF('360 GRP '!N57=0,"",'360 GRP '!N57)</f>
        <v/>
      </c>
      <c r="D50" s="508" t="str">
        <f>IF('360 GRP '!O57=0,"",'360 GRP '!O57)</f>
        <v/>
      </c>
      <c r="E50" s="508" t="str">
        <f>IF('360 GRP '!P57=0,"",'360 GRP '!P57)</f>
        <v/>
      </c>
      <c r="F50" s="508" t="str">
        <f>IF('360 GRP '!Q57=0,"",'360 GRP '!Q57)</f>
        <v/>
      </c>
      <c r="G50" s="508" t="str">
        <f>IF('360 GRP '!R57=0,"",'360 GRP '!R57)</f>
        <v/>
      </c>
      <c r="H50" s="508" t="str">
        <f>IF('360 GRP '!S57=0,"",'360 GRP '!S57)</f>
        <v/>
      </c>
      <c r="I50" s="508" t="str">
        <f>IF('360 GRP '!T57=0,"",'360 GRP '!T57)</f>
        <v/>
      </c>
      <c r="J50" s="508" t="str">
        <f>IF('360 GRP '!U57=0,"",'360 GRP '!U57)</f>
        <v/>
      </c>
      <c r="K50" s="508" t="str">
        <f>IF('360 GRP '!V57=0,"",'360 GRP '!V57)</f>
        <v/>
      </c>
      <c r="L50" s="508" t="str">
        <f>IF('360 GRP '!W57=0,"",'360 GRP '!W57)</f>
        <v/>
      </c>
      <c r="M50" s="508" t="str">
        <f>IF('360 GRP '!X57=0,"",'360 GRP '!X57)</f>
        <v/>
      </c>
      <c r="N50" s="508" t="str">
        <f>IF('360 GRP '!Y57=0,"",'360 GRP '!Y57)</f>
        <v/>
      </c>
      <c r="O50" s="508" t="str">
        <f>IF('360 GRP '!Z57=0,"",'360 GRP '!Z57)</f>
        <v/>
      </c>
      <c r="P50" s="1227" t="str">
        <f>IF('360 GRP '!AA57=0,"",'360 GRP '!AA57)</f>
        <v/>
      </c>
      <c r="Q50" s="1230" t="str">
        <f>IF('360 GRP '!AB57=0,"",'360 GRP '!AB57)</f>
        <v/>
      </c>
      <c r="R50" s="508" t="str">
        <f>IF('360 GRP '!AC57=0,"",'360 GRP '!AC57)</f>
        <v/>
      </c>
      <c r="S50" s="508" t="str">
        <f>IF('360 GRP '!AD57=0,"",'360 GRP '!AD57)</f>
        <v/>
      </c>
      <c r="T50" s="508" t="str">
        <f>IF('360 GRP '!AE57=0,"",'360 GRP '!AE57)</f>
        <v/>
      </c>
      <c r="U50" s="5">
        <f t="shared" si="0"/>
        <v>0</v>
      </c>
      <c r="V50" s="1515">
        <f>U50*'360 GRP '!J57</f>
        <v>0</v>
      </c>
      <c r="W50" s="1514">
        <f>U50*'360 GRP '!AK57</f>
        <v>0</v>
      </c>
    </row>
    <row r="51" spans="1:23" s="557" customFormat="1" ht="21" customHeight="1" x14ac:dyDescent="0.2">
      <c r="A51" s="555" t="str">
        <f>'360 GRP '!D58</f>
        <v>360-153-B</v>
      </c>
      <c r="B51" s="556" t="s">
        <v>702</v>
      </c>
      <c r="C51" s="508" t="str">
        <f>IF('360 GRP '!N58=0,"",'360 GRP '!N58)</f>
        <v/>
      </c>
      <c r="D51" s="508" t="str">
        <f>IF('360 GRP '!O58=0,"",'360 GRP '!O58)</f>
        <v/>
      </c>
      <c r="E51" s="508" t="str">
        <f>IF('360 GRP '!P58=0,"",'360 GRP '!P58)</f>
        <v/>
      </c>
      <c r="F51" s="508" t="str">
        <f>IF('360 GRP '!Q58=0,"",'360 GRP '!Q58)</f>
        <v/>
      </c>
      <c r="G51" s="508" t="str">
        <f>IF('360 GRP '!R58=0,"",'360 GRP '!R58)</f>
        <v/>
      </c>
      <c r="H51" s="508" t="str">
        <f>IF('360 GRP '!S58=0,"",'360 GRP '!S58)</f>
        <v/>
      </c>
      <c r="I51" s="508" t="str">
        <f>IF('360 GRP '!T58=0,"",'360 GRP '!T58)</f>
        <v/>
      </c>
      <c r="J51" s="508" t="str">
        <f>IF('360 GRP '!U58=0,"",'360 GRP '!U58)</f>
        <v/>
      </c>
      <c r="K51" s="508" t="str">
        <f>IF('360 GRP '!V58=0,"",'360 GRP '!V58)</f>
        <v/>
      </c>
      <c r="L51" s="508" t="str">
        <f>IF('360 GRP '!W58=0,"",'360 GRP '!W58)</f>
        <v/>
      </c>
      <c r="M51" s="508" t="str">
        <f>IF('360 GRP '!X58=0,"",'360 GRP '!X58)</f>
        <v/>
      </c>
      <c r="N51" s="508" t="str">
        <f>IF('360 GRP '!Y58=0,"",'360 GRP '!Y58)</f>
        <v/>
      </c>
      <c r="O51" s="508" t="str">
        <f>IF('360 GRP '!Z58=0,"",'360 GRP '!Z58)</f>
        <v/>
      </c>
      <c r="P51" s="1227" t="str">
        <f>IF('360 GRP '!AA58=0,"",'360 GRP '!AA58)</f>
        <v/>
      </c>
      <c r="Q51" s="1230" t="str">
        <f>IF('360 GRP '!AB58=0,"",'360 GRP '!AB58)</f>
        <v/>
      </c>
      <c r="R51" s="508" t="str">
        <f>IF('360 GRP '!AC58=0,"",'360 GRP '!AC58)</f>
        <v/>
      </c>
      <c r="S51" s="508" t="str">
        <f>IF('360 GRP '!AD58=0,"",'360 GRP '!AD58)</f>
        <v/>
      </c>
      <c r="T51" s="508" t="str">
        <f>IF('360 GRP '!AE58=0,"",'360 GRP '!AE58)</f>
        <v/>
      </c>
      <c r="U51" s="5">
        <f t="shared" si="0"/>
        <v>0</v>
      </c>
      <c r="V51" s="1515">
        <f>U51*'360 GRP '!J58</f>
        <v>0</v>
      </c>
      <c r="W51" s="1514">
        <f>U51*'360 GRP '!AK58</f>
        <v>0</v>
      </c>
    </row>
    <row r="52" spans="1:23" s="557" customFormat="1" ht="21" customHeight="1" x14ac:dyDescent="0.2">
      <c r="A52" s="555" t="str">
        <f>'360 GRP '!D59</f>
        <v>360-154</v>
      </c>
      <c r="B52" s="556"/>
      <c r="C52" s="508" t="str">
        <f>IF('360 GRP '!N59=0,"",'360 GRP '!N59)</f>
        <v/>
      </c>
      <c r="D52" s="508" t="str">
        <f>IF('360 GRP '!O59=0,"",'360 GRP '!O59)</f>
        <v/>
      </c>
      <c r="E52" s="508" t="str">
        <f>IF('360 GRP '!P59=0,"",'360 GRP '!P59)</f>
        <v/>
      </c>
      <c r="F52" s="508" t="str">
        <f>IF('360 GRP '!Q59=0,"",'360 GRP '!Q59)</f>
        <v/>
      </c>
      <c r="G52" s="508" t="str">
        <f>IF('360 GRP '!R59=0,"",'360 GRP '!R59)</f>
        <v/>
      </c>
      <c r="H52" s="508" t="str">
        <f>IF('360 GRP '!S59=0,"",'360 GRP '!S59)</f>
        <v/>
      </c>
      <c r="I52" s="508" t="str">
        <f>IF('360 GRP '!T59=0,"",'360 GRP '!T59)</f>
        <v/>
      </c>
      <c r="J52" s="508" t="str">
        <f>IF('360 GRP '!U59=0,"",'360 GRP '!U59)</f>
        <v/>
      </c>
      <c r="K52" s="508" t="str">
        <f>IF('360 GRP '!V59=0,"",'360 GRP '!V59)</f>
        <v/>
      </c>
      <c r="L52" s="508" t="str">
        <f>IF('360 GRP '!W59=0,"",'360 GRP '!W59)</f>
        <v/>
      </c>
      <c r="M52" s="508" t="str">
        <f>IF('360 GRP '!X59=0,"",'360 GRP '!X59)</f>
        <v/>
      </c>
      <c r="N52" s="508" t="str">
        <f>IF('360 GRP '!Y59=0,"",'360 GRP '!Y59)</f>
        <v/>
      </c>
      <c r="O52" s="508" t="str">
        <f>IF('360 GRP '!Z59=0,"",'360 GRP '!Z59)</f>
        <v/>
      </c>
      <c r="P52" s="1227" t="str">
        <f>IF('360 GRP '!AA59=0,"",'360 GRP '!AA59)</f>
        <v/>
      </c>
      <c r="Q52" s="1230" t="str">
        <f>IF('360 GRP '!AB59=0,"",'360 GRP '!AB59)</f>
        <v/>
      </c>
      <c r="R52" s="508" t="str">
        <f>IF('360 GRP '!AC59=0,"",'360 GRP '!AC59)</f>
        <v/>
      </c>
      <c r="S52" s="508" t="str">
        <f>IF('360 GRP '!AD59=0,"",'360 GRP '!AD59)</f>
        <v/>
      </c>
      <c r="T52" s="508" t="str">
        <f>IF('360 GRP '!AE59=0,"",'360 GRP '!AE59)</f>
        <v/>
      </c>
      <c r="U52" s="5">
        <f t="shared" si="0"/>
        <v>0</v>
      </c>
      <c r="V52" s="1515">
        <f>U52*'360 GRP '!J59</f>
        <v>0</v>
      </c>
      <c r="W52" s="1514">
        <f>U52*'360 GRP '!AK59</f>
        <v>0</v>
      </c>
    </row>
    <row r="53" spans="1:23" s="557" customFormat="1" ht="21" customHeight="1" x14ac:dyDescent="0.2">
      <c r="A53" s="555" t="str">
        <f>'360 GRP '!D60</f>
        <v>360-154-B</v>
      </c>
      <c r="B53" s="556" t="s">
        <v>702</v>
      </c>
      <c r="C53" s="508" t="str">
        <f>IF('360 GRP '!N60=0,"",'360 GRP '!N60)</f>
        <v/>
      </c>
      <c r="D53" s="508" t="str">
        <f>IF('360 GRP '!O60=0,"",'360 GRP '!O60)</f>
        <v/>
      </c>
      <c r="E53" s="508" t="str">
        <f>IF('360 GRP '!P60=0,"",'360 GRP '!P60)</f>
        <v/>
      </c>
      <c r="F53" s="508" t="str">
        <f>IF('360 GRP '!Q60=0,"",'360 GRP '!Q60)</f>
        <v/>
      </c>
      <c r="G53" s="508" t="str">
        <f>IF('360 GRP '!R60=0,"",'360 GRP '!R60)</f>
        <v/>
      </c>
      <c r="H53" s="508" t="str">
        <f>IF('360 GRP '!S60=0,"",'360 GRP '!S60)</f>
        <v/>
      </c>
      <c r="I53" s="508" t="str">
        <f>IF('360 GRP '!T60=0,"",'360 GRP '!T60)</f>
        <v/>
      </c>
      <c r="J53" s="508" t="str">
        <f>IF('360 GRP '!U60=0,"",'360 GRP '!U60)</f>
        <v/>
      </c>
      <c r="K53" s="508" t="str">
        <f>IF('360 GRP '!V60=0,"",'360 GRP '!V60)</f>
        <v/>
      </c>
      <c r="L53" s="508" t="str">
        <f>IF('360 GRP '!W60=0,"",'360 GRP '!W60)</f>
        <v/>
      </c>
      <c r="M53" s="508" t="str">
        <f>IF('360 GRP '!X60=0,"",'360 GRP '!X60)</f>
        <v/>
      </c>
      <c r="N53" s="508" t="str">
        <f>IF('360 GRP '!Y60=0,"",'360 GRP '!Y60)</f>
        <v/>
      </c>
      <c r="O53" s="508" t="str">
        <f>IF('360 GRP '!Z60=0,"",'360 GRP '!Z60)</f>
        <v/>
      </c>
      <c r="P53" s="1227" t="str">
        <f>IF('360 GRP '!AA60=0,"",'360 GRP '!AA60)</f>
        <v/>
      </c>
      <c r="Q53" s="1230" t="str">
        <f>IF('360 GRP '!AB60=0,"",'360 GRP '!AB60)</f>
        <v/>
      </c>
      <c r="R53" s="508" t="str">
        <f>IF('360 GRP '!AC60=0,"",'360 GRP '!AC60)</f>
        <v/>
      </c>
      <c r="S53" s="508" t="str">
        <f>IF('360 GRP '!AD60=0,"",'360 GRP '!AD60)</f>
        <v/>
      </c>
      <c r="T53" s="508" t="str">
        <f>IF('360 GRP '!AE60=0,"",'360 GRP '!AE60)</f>
        <v/>
      </c>
      <c r="U53" s="5">
        <f t="shared" si="0"/>
        <v>0</v>
      </c>
      <c r="V53" s="1515">
        <f>U53*'360 GRP '!J60</f>
        <v>0</v>
      </c>
      <c r="W53" s="1514">
        <f>U53*'360 GRP '!AK60</f>
        <v>0</v>
      </c>
    </row>
    <row r="54" spans="1:23" s="557" customFormat="1" ht="21" customHeight="1" x14ac:dyDescent="0.2">
      <c r="A54" s="555" t="str">
        <f>'360 GRP '!D61</f>
        <v>360-155</v>
      </c>
      <c r="B54" s="556"/>
      <c r="C54" s="508" t="str">
        <f>IF('360 GRP '!N61=0,"",'360 GRP '!N61)</f>
        <v/>
      </c>
      <c r="D54" s="508" t="str">
        <f>IF('360 GRP '!O61=0,"",'360 GRP '!O61)</f>
        <v/>
      </c>
      <c r="E54" s="508" t="str">
        <f>IF('360 GRP '!P61=0,"",'360 GRP '!P61)</f>
        <v/>
      </c>
      <c r="F54" s="508" t="str">
        <f>IF('360 GRP '!Q61=0,"",'360 GRP '!Q61)</f>
        <v/>
      </c>
      <c r="G54" s="508" t="str">
        <f>IF('360 GRP '!R61=0,"",'360 GRP '!R61)</f>
        <v/>
      </c>
      <c r="H54" s="508" t="str">
        <f>IF('360 GRP '!S61=0,"",'360 GRP '!S61)</f>
        <v/>
      </c>
      <c r="I54" s="508" t="str">
        <f>IF('360 GRP '!T61=0,"",'360 GRP '!T61)</f>
        <v/>
      </c>
      <c r="J54" s="508" t="str">
        <f>IF('360 GRP '!U61=0,"",'360 GRP '!U61)</f>
        <v/>
      </c>
      <c r="K54" s="508" t="str">
        <f>IF('360 GRP '!V61=0,"",'360 GRP '!V61)</f>
        <v/>
      </c>
      <c r="L54" s="508" t="str">
        <f>IF('360 GRP '!W61=0,"",'360 GRP '!W61)</f>
        <v/>
      </c>
      <c r="M54" s="508" t="str">
        <f>IF('360 GRP '!X61=0,"",'360 GRP '!X61)</f>
        <v/>
      </c>
      <c r="N54" s="508" t="str">
        <f>IF('360 GRP '!Y61=0,"",'360 GRP '!Y61)</f>
        <v/>
      </c>
      <c r="O54" s="508" t="str">
        <f>IF('360 GRP '!Z61=0,"",'360 GRP '!Z61)</f>
        <v/>
      </c>
      <c r="P54" s="1227" t="str">
        <f>IF('360 GRP '!AA61=0,"",'360 GRP '!AA61)</f>
        <v/>
      </c>
      <c r="Q54" s="1230" t="str">
        <f>IF('360 GRP '!AB61=0,"",'360 GRP '!AB61)</f>
        <v/>
      </c>
      <c r="R54" s="508" t="str">
        <f>IF('360 GRP '!AC61=0,"",'360 GRP '!AC61)</f>
        <v/>
      </c>
      <c r="S54" s="508" t="str">
        <f>IF('360 GRP '!AD61=0,"",'360 GRP '!AD61)</f>
        <v/>
      </c>
      <c r="T54" s="508" t="str">
        <f>IF('360 GRP '!AE61=0,"",'360 GRP '!AE61)</f>
        <v/>
      </c>
      <c r="U54" s="5">
        <f t="shared" si="0"/>
        <v>0</v>
      </c>
      <c r="V54" s="1515">
        <f>U54*'360 GRP '!J61</f>
        <v>0</v>
      </c>
      <c r="W54" s="1514">
        <f>U54*'360 GRP '!AK61</f>
        <v>0</v>
      </c>
    </row>
    <row r="55" spans="1:23" s="557" customFormat="1" ht="21" customHeight="1" x14ac:dyDescent="0.2">
      <c r="A55" s="555" t="str">
        <f>'360 GRP '!D62</f>
        <v>360-156</v>
      </c>
      <c r="B55" s="556"/>
      <c r="C55" s="508" t="str">
        <f>IF('360 GRP '!N62=0,"",'360 GRP '!N62)</f>
        <v/>
      </c>
      <c r="D55" s="508" t="str">
        <f>IF('360 GRP '!O62=0,"",'360 GRP '!O62)</f>
        <v/>
      </c>
      <c r="E55" s="508" t="str">
        <f>IF('360 GRP '!P62=0,"",'360 GRP '!P62)</f>
        <v/>
      </c>
      <c r="F55" s="508" t="str">
        <f>IF('360 GRP '!Q62=0,"",'360 GRP '!Q62)</f>
        <v/>
      </c>
      <c r="G55" s="508" t="str">
        <f>IF('360 GRP '!R62=0,"",'360 GRP '!R62)</f>
        <v/>
      </c>
      <c r="H55" s="508" t="str">
        <f>IF('360 GRP '!S62=0,"",'360 GRP '!S62)</f>
        <v/>
      </c>
      <c r="I55" s="508" t="str">
        <f>IF('360 GRP '!T62=0,"",'360 GRP '!T62)</f>
        <v/>
      </c>
      <c r="J55" s="508" t="str">
        <f>IF('360 GRP '!U62=0,"",'360 GRP '!U62)</f>
        <v/>
      </c>
      <c r="K55" s="508" t="str">
        <f>IF('360 GRP '!V62=0,"",'360 GRP '!V62)</f>
        <v/>
      </c>
      <c r="L55" s="508" t="str">
        <f>IF('360 GRP '!W62=0,"",'360 GRP '!W62)</f>
        <v/>
      </c>
      <c r="M55" s="508" t="str">
        <f>IF('360 GRP '!X62=0,"",'360 GRP '!X62)</f>
        <v/>
      </c>
      <c r="N55" s="508" t="str">
        <f>IF('360 GRP '!Y62=0,"",'360 GRP '!Y62)</f>
        <v/>
      </c>
      <c r="O55" s="508" t="str">
        <f>IF('360 GRP '!Z62=0,"",'360 GRP '!Z62)</f>
        <v/>
      </c>
      <c r="P55" s="1227" t="str">
        <f>IF('360 GRP '!AA62=0,"",'360 GRP '!AA62)</f>
        <v/>
      </c>
      <c r="Q55" s="1230" t="str">
        <f>IF('360 GRP '!AB62=0,"",'360 GRP '!AB62)</f>
        <v/>
      </c>
      <c r="R55" s="508" t="str">
        <f>IF('360 GRP '!AC62=0,"",'360 GRP '!AC62)</f>
        <v/>
      </c>
      <c r="S55" s="508" t="str">
        <f>IF('360 GRP '!AD62=0,"",'360 GRP '!AD62)</f>
        <v/>
      </c>
      <c r="T55" s="508" t="str">
        <f>IF('360 GRP '!AE62=0,"",'360 GRP '!AE62)</f>
        <v/>
      </c>
      <c r="U55" s="5">
        <f t="shared" si="0"/>
        <v>0</v>
      </c>
      <c r="V55" s="1515">
        <f>U55*'360 GRP '!J62</f>
        <v>0</v>
      </c>
      <c r="W55" s="1514">
        <f>U55*'360 GRP '!AK62</f>
        <v>0</v>
      </c>
    </row>
    <row r="56" spans="1:23" s="557" customFormat="1" ht="21" customHeight="1" x14ac:dyDescent="0.2">
      <c r="A56" s="555" t="str">
        <f>'360 GRP '!D63</f>
        <v>360-156-B</v>
      </c>
      <c r="B56" s="556" t="s">
        <v>702</v>
      </c>
      <c r="C56" s="508" t="str">
        <f>IF('360 GRP '!N63=0,"",'360 GRP '!N63)</f>
        <v/>
      </c>
      <c r="D56" s="508" t="str">
        <f>IF('360 GRP '!O63=0,"",'360 GRP '!O63)</f>
        <v/>
      </c>
      <c r="E56" s="508" t="str">
        <f>IF('360 GRP '!P63=0,"",'360 GRP '!P63)</f>
        <v/>
      </c>
      <c r="F56" s="508" t="str">
        <f>IF('360 GRP '!Q63=0,"",'360 GRP '!Q63)</f>
        <v/>
      </c>
      <c r="G56" s="508" t="str">
        <f>IF('360 GRP '!R63=0,"",'360 GRP '!R63)</f>
        <v/>
      </c>
      <c r="H56" s="508" t="str">
        <f>IF('360 GRP '!S63=0,"",'360 GRP '!S63)</f>
        <v/>
      </c>
      <c r="I56" s="508" t="str">
        <f>IF('360 GRP '!T63=0,"",'360 GRP '!T63)</f>
        <v/>
      </c>
      <c r="J56" s="508" t="str">
        <f>IF('360 GRP '!U63=0,"",'360 GRP '!U63)</f>
        <v/>
      </c>
      <c r="K56" s="508" t="str">
        <f>IF('360 GRP '!V63=0,"",'360 GRP '!V63)</f>
        <v/>
      </c>
      <c r="L56" s="508" t="str">
        <f>IF('360 GRP '!W63=0,"",'360 GRP '!W63)</f>
        <v/>
      </c>
      <c r="M56" s="508" t="str">
        <f>IF('360 GRP '!X63=0,"",'360 GRP '!X63)</f>
        <v/>
      </c>
      <c r="N56" s="508" t="str">
        <f>IF('360 GRP '!Y63=0,"",'360 GRP '!Y63)</f>
        <v/>
      </c>
      <c r="O56" s="508" t="str">
        <f>IF('360 GRP '!Z63=0,"",'360 GRP '!Z63)</f>
        <v/>
      </c>
      <c r="P56" s="1227" t="str">
        <f>IF('360 GRP '!AA63=0,"",'360 GRP '!AA63)</f>
        <v/>
      </c>
      <c r="Q56" s="1230" t="str">
        <f>IF('360 GRP '!AB63=0,"",'360 GRP '!AB63)</f>
        <v/>
      </c>
      <c r="R56" s="508" t="str">
        <f>IF('360 GRP '!AC63=0,"",'360 GRP '!AC63)</f>
        <v/>
      </c>
      <c r="S56" s="508" t="str">
        <f>IF('360 GRP '!AD63=0,"",'360 GRP '!AD63)</f>
        <v/>
      </c>
      <c r="T56" s="508" t="str">
        <f>IF('360 GRP '!AE63=0,"",'360 GRP '!AE63)</f>
        <v/>
      </c>
      <c r="U56" s="5">
        <f t="shared" si="0"/>
        <v>0</v>
      </c>
      <c r="V56" s="1515">
        <f>U56*'360 GRP '!J63</f>
        <v>0</v>
      </c>
      <c r="W56" s="1514">
        <f>U56*'360 GRP '!AK63</f>
        <v>0</v>
      </c>
    </row>
    <row r="57" spans="1:23" s="557" customFormat="1" ht="21" customHeight="1" x14ac:dyDescent="0.2">
      <c r="A57" s="555" t="str">
        <f>'360 GRP '!D64</f>
        <v>360-157</v>
      </c>
      <c r="B57" s="556"/>
      <c r="C57" s="508" t="str">
        <f>IF('360 GRP '!N64=0,"",'360 GRP '!N64)</f>
        <v/>
      </c>
      <c r="D57" s="508" t="str">
        <f>IF('360 GRP '!O64=0,"",'360 GRP '!O64)</f>
        <v/>
      </c>
      <c r="E57" s="508" t="str">
        <f>IF('360 GRP '!P64=0,"",'360 GRP '!P64)</f>
        <v/>
      </c>
      <c r="F57" s="508" t="str">
        <f>IF('360 GRP '!Q64=0,"",'360 GRP '!Q64)</f>
        <v/>
      </c>
      <c r="G57" s="508" t="str">
        <f>IF('360 GRP '!R64=0,"",'360 GRP '!R64)</f>
        <v/>
      </c>
      <c r="H57" s="508" t="str">
        <f>IF('360 GRP '!S64=0,"",'360 GRP '!S64)</f>
        <v/>
      </c>
      <c r="I57" s="508" t="str">
        <f>IF('360 GRP '!T64=0,"",'360 GRP '!T64)</f>
        <v/>
      </c>
      <c r="J57" s="508" t="str">
        <f>IF('360 GRP '!U64=0,"",'360 GRP '!U64)</f>
        <v/>
      </c>
      <c r="K57" s="508" t="str">
        <f>IF('360 GRP '!V64=0,"",'360 GRP '!V64)</f>
        <v/>
      </c>
      <c r="L57" s="508" t="str">
        <f>IF('360 GRP '!W64=0,"",'360 GRP '!W64)</f>
        <v/>
      </c>
      <c r="M57" s="508" t="str">
        <f>IF('360 GRP '!X64=0,"",'360 GRP '!X64)</f>
        <v/>
      </c>
      <c r="N57" s="508" t="str">
        <f>IF('360 GRP '!Y64=0,"",'360 GRP '!Y64)</f>
        <v/>
      </c>
      <c r="O57" s="508" t="str">
        <f>IF('360 GRP '!Z64=0,"",'360 GRP '!Z64)</f>
        <v/>
      </c>
      <c r="P57" s="1227" t="str">
        <f>IF('360 GRP '!AA64=0,"",'360 GRP '!AA64)</f>
        <v/>
      </c>
      <c r="Q57" s="1230" t="str">
        <f>IF('360 GRP '!AB64=0,"",'360 GRP '!AB64)</f>
        <v/>
      </c>
      <c r="R57" s="508" t="str">
        <f>IF('360 GRP '!AC64=0,"",'360 GRP '!AC64)</f>
        <v/>
      </c>
      <c r="S57" s="508" t="str">
        <f>IF('360 GRP '!AD64=0,"",'360 GRP '!AD64)</f>
        <v/>
      </c>
      <c r="T57" s="508" t="str">
        <f>IF('360 GRP '!AE64=0,"",'360 GRP '!AE64)</f>
        <v/>
      </c>
      <c r="U57" s="5">
        <f t="shared" si="0"/>
        <v>0</v>
      </c>
      <c r="V57" s="1515">
        <f>U57*'360 GRP '!J64</f>
        <v>0</v>
      </c>
      <c r="W57" s="1514">
        <f>U57*'360 GRP '!AK64</f>
        <v>0</v>
      </c>
    </row>
    <row r="58" spans="1:23" s="557" customFormat="1" ht="21" customHeight="1" x14ac:dyDescent="0.2">
      <c r="A58" s="555" t="str">
        <f>'360 GRP '!D65</f>
        <v>360-157-B</v>
      </c>
      <c r="B58" s="556" t="s">
        <v>702</v>
      </c>
      <c r="C58" s="508" t="str">
        <f>IF('360 GRP '!N65=0,"",'360 GRP '!N65)</f>
        <v/>
      </c>
      <c r="D58" s="508" t="str">
        <f>IF('360 GRP '!O65=0,"",'360 GRP '!O65)</f>
        <v/>
      </c>
      <c r="E58" s="508" t="str">
        <f>IF('360 GRP '!P65=0,"",'360 GRP '!P65)</f>
        <v/>
      </c>
      <c r="F58" s="508" t="str">
        <f>IF('360 GRP '!Q65=0,"",'360 GRP '!Q65)</f>
        <v/>
      </c>
      <c r="G58" s="508" t="str">
        <f>IF('360 GRP '!R65=0,"",'360 GRP '!R65)</f>
        <v/>
      </c>
      <c r="H58" s="508" t="str">
        <f>IF('360 GRP '!S65=0,"",'360 GRP '!S65)</f>
        <v/>
      </c>
      <c r="I58" s="508" t="str">
        <f>IF('360 GRP '!T65=0,"",'360 GRP '!T65)</f>
        <v/>
      </c>
      <c r="J58" s="508" t="str">
        <f>IF('360 GRP '!U65=0,"",'360 GRP '!U65)</f>
        <v/>
      </c>
      <c r="K58" s="508" t="str">
        <f>IF('360 GRP '!V65=0,"",'360 GRP '!V65)</f>
        <v/>
      </c>
      <c r="L58" s="508" t="str">
        <f>IF('360 GRP '!W65=0,"",'360 GRP '!W65)</f>
        <v/>
      </c>
      <c r="M58" s="508" t="str">
        <f>IF('360 GRP '!X65=0,"",'360 GRP '!X65)</f>
        <v/>
      </c>
      <c r="N58" s="508" t="str">
        <f>IF('360 GRP '!Y65=0,"",'360 GRP '!Y65)</f>
        <v/>
      </c>
      <c r="O58" s="508" t="str">
        <f>IF('360 GRP '!Z65=0,"",'360 GRP '!Z65)</f>
        <v/>
      </c>
      <c r="P58" s="1227" t="str">
        <f>IF('360 GRP '!AA65=0,"",'360 GRP '!AA65)</f>
        <v/>
      </c>
      <c r="Q58" s="1230" t="str">
        <f>IF('360 GRP '!AB65=0,"",'360 GRP '!AB65)</f>
        <v/>
      </c>
      <c r="R58" s="508" t="str">
        <f>IF('360 GRP '!AC65=0,"",'360 GRP '!AC65)</f>
        <v/>
      </c>
      <c r="S58" s="508" t="str">
        <f>IF('360 GRP '!AD65=0,"",'360 GRP '!AD65)</f>
        <v/>
      </c>
      <c r="T58" s="508" t="str">
        <f>IF('360 GRP '!AE65=0,"",'360 GRP '!AE65)</f>
        <v/>
      </c>
      <c r="U58" s="5">
        <f t="shared" si="0"/>
        <v>0</v>
      </c>
      <c r="V58" s="1515">
        <f>U58*'360 GRP '!J65</f>
        <v>0</v>
      </c>
      <c r="W58" s="1514">
        <f>U58*'360 GRP '!AK65</f>
        <v>0</v>
      </c>
    </row>
    <row r="59" spans="1:23" s="557" customFormat="1" ht="21" customHeight="1" x14ac:dyDescent="0.2">
      <c r="A59" s="555" t="str">
        <f>'360 GRP '!D66</f>
        <v>360-158</v>
      </c>
      <c r="B59" s="556"/>
      <c r="C59" s="508" t="str">
        <f>IF('360 GRP '!N66=0,"",'360 GRP '!N66)</f>
        <v/>
      </c>
      <c r="D59" s="508" t="str">
        <f>IF('360 GRP '!O66=0,"",'360 GRP '!O66)</f>
        <v/>
      </c>
      <c r="E59" s="508" t="str">
        <f>IF('360 GRP '!P66=0,"",'360 GRP '!P66)</f>
        <v/>
      </c>
      <c r="F59" s="508" t="str">
        <f>IF('360 GRP '!Q66=0,"",'360 GRP '!Q66)</f>
        <v/>
      </c>
      <c r="G59" s="508" t="str">
        <f>IF('360 GRP '!R66=0,"",'360 GRP '!R66)</f>
        <v/>
      </c>
      <c r="H59" s="508" t="str">
        <f>IF('360 GRP '!S66=0,"",'360 GRP '!S66)</f>
        <v/>
      </c>
      <c r="I59" s="508" t="str">
        <f>IF('360 GRP '!T66=0,"",'360 GRP '!T66)</f>
        <v/>
      </c>
      <c r="J59" s="508" t="str">
        <f>IF('360 GRP '!U66=0,"",'360 GRP '!U66)</f>
        <v/>
      </c>
      <c r="K59" s="508" t="str">
        <f>IF('360 GRP '!V66=0,"",'360 GRP '!V66)</f>
        <v/>
      </c>
      <c r="L59" s="508" t="str">
        <f>IF('360 GRP '!W66=0,"",'360 GRP '!W66)</f>
        <v/>
      </c>
      <c r="M59" s="508" t="str">
        <f>IF('360 GRP '!X66=0,"",'360 GRP '!X66)</f>
        <v/>
      </c>
      <c r="N59" s="508" t="str">
        <f>IF('360 GRP '!Y66=0,"",'360 GRP '!Y66)</f>
        <v/>
      </c>
      <c r="O59" s="508" t="str">
        <f>IF('360 GRP '!Z66=0,"",'360 GRP '!Z66)</f>
        <v/>
      </c>
      <c r="P59" s="1227" t="str">
        <f>IF('360 GRP '!AA66=0,"",'360 GRP '!AA66)</f>
        <v/>
      </c>
      <c r="Q59" s="1230" t="str">
        <f>IF('360 GRP '!AB66=0,"",'360 GRP '!AB66)</f>
        <v/>
      </c>
      <c r="R59" s="508" t="str">
        <f>IF('360 GRP '!AC66=0,"",'360 GRP '!AC66)</f>
        <v/>
      </c>
      <c r="S59" s="508" t="str">
        <f>IF('360 GRP '!AD66=0,"",'360 GRP '!AD66)</f>
        <v/>
      </c>
      <c r="T59" s="508" t="str">
        <f>IF('360 GRP '!AE66=0,"",'360 GRP '!AE66)</f>
        <v/>
      </c>
      <c r="U59" s="5">
        <f t="shared" si="0"/>
        <v>0</v>
      </c>
      <c r="V59" s="1515">
        <f>U59*'360 GRP '!J66</f>
        <v>0</v>
      </c>
      <c r="W59" s="1514">
        <f>U59*'360 GRP '!AK66</f>
        <v>0</v>
      </c>
    </row>
    <row r="60" spans="1:23" s="557" customFormat="1" ht="21" customHeight="1" x14ac:dyDescent="0.2">
      <c r="A60" s="555" t="str">
        <f>'360 GRP '!D67</f>
        <v>360-158-B</v>
      </c>
      <c r="B60" s="556" t="s">
        <v>702</v>
      </c>
      <c r="C60" s="508" t="str">
        <f>IF('360 GRP '!N67=0,"",'360 GRP '!N67)</f>
        <v/>
      </c>
      <c r="D60" s="508" t="str">
        <f>IF('360 GRP '!O67=0,"",'360 GRP '!O67)</f>
        <v/>
      </c>
      <c r="E60" s="508" t="str">
        <f>IF('360 GRP '!P67=0,"",'360 GRP '!P67)</f>
        <v/>
      </c>
      <c r="F60" s="508" t="str">
        <f>IF('360 GRP '!Q67=0,"",'360 GRP '!Q67)</f>
        <v/>
      </c>
      <c r="G60" s="508" t="str">
        <f>IF('360 GRP '!R67=0,"",'360 GRP '!R67)</f>
        <v/>
      </c>
      <c r="H60" s="508" t="str">
        <f>IF('360 GRP '!S67=0,"",'360 GRP '!S67)</f>
        <v/>
      </c>
      <c r="I60" s="508" t="str">
        <f>IF('360 GRP '!T67=0,"",'360 GRP '!T67)</f>
        <v/>
      </c>
      <c r="J60" s="508" t="str">
        <f>IF('360 GRP '!U67=0,"",'360 GRP '!U67)</f>
        <v/>
      </c>
      <c r="K60" s="508" t="str">
        <f>IF('360 GRP '!V67=0,"",'360 GRP '!V67)</f>
        <v/>
      </c>
      <c r="L60" s="508" t="str">
        <f>IF('360 GRP '!W67=0,"",'360 GRP '!W67)</f>
        <v/>
      </c>
      <c r="M60" s="508" t="str">
        <f>IF('360 GRP '!X67=0,"",'360 GRP '!X67)</f>
        <v/>
      </c>
      <c r="N60" s="508" t="str">
        <f>IF('360 GRP '!Y67=0,"",'360 GRP '!Y67)</f>
        <v/>
      </c>
      <c r="O60" s="508" t="str">
        <f>IF('360 GRP '!Z67=0,"",'360 GRP '!Z67)</f>
        <v/>
      </c>
      <c r="P60" s="1227" t="str">
        <f>IF('360 GRP '!AA67=0,"",'360 GRP '!AA67)</f>
        <v/>
      </c>
      <c r="Q60" s="1230" t="str">
        <f>IF('360 GRP '!AB67=0,"",'360 GRP '!AB67)</f>
        <v/>
      </c>
      <c r="R60" s="508" t="str">
        <f>IF('360 GRP '!AC67=0,"",'360 GRP '!AC67)</f>
        <v/>
      </c>
      <c r="S60" s="508" t="str">
        <f>IF('360 GRP '!AD67=0,"",'360 GRP '!AD67)</f>
        <v/>
      </c>
      <c r="T60" s="508" t="str">
        <f>IF('360 GRP '!AE67=0,"",'360 GRP '!AE67)</f>
        <v/>
      </c>
      <c r="U60" s="5">
        <f t="shared" si="0"/>
        <v>0</v>
      </c>
      <c r="V60" s="1515">
        <f>U60*'360 GRP '!J67</f>
        <v>0</v>
      </c>
      <c r="W60" s="1514">
        <f>U60*'360 GRP '!AK67</f>
        <v>0</v>
      </c>
    </row>
    <row r="61" spans="1:23" s="557" customFormat="1" ht="21" customHeight="1" x14ac:dyDescent="0.2">
      <c r="A61" s="555" t="str">
        <f>'360 GRP '!D68</f>
        <v>360-159</v>
      </c>
      <c r="B61" s="556"/>
      <c r="C61" s="508" t="str">
        <f>IF('360 GRP '!N68=0,"",'360 GRP '!N68)</f>
        <v/>
      </c>
      <c r="D61" s="508" t="str">
        <f>IF('360 GRP '!O68=0,"",'360 GRP '!O68)</f>
        <v/>
      </c>
      <c r="E61" s="508" t="str">
        <f>IF('360 GRP '!P68=0,"",'360 GRP '!P68)</f>
        <v/>
      </c>
      <c r="F61" s="508" t="str">
        <f>IF('360 GRP '!Q68=0,"",'360 GRP '!Q68)</f>
        <v/>
      </c>
      <c r="G61" s="508" t="str">
        <f>IF('360 GRP '!R68=0,"",'360 GRP '!R68)</f>
        <v/>
      </c>
      <c r="H61" s="508" t="str">
        <f>IF('360 GRP '!S68=0,"",'360 GRP '!S68)</f>
        <v/>
      </c>
      <c r="I61" s="508" t="str">
        <f>IF('360 GRP '!T68=0,"",'360 GRP '!T68)</f>
        <v/>
      </c>
      <c r="J61" s="508" t="str">
        <f>IF('360 GRP '!U68=0,"",'360 GRP '!U68)</f>
        <v/>
      </c>
      <c r="K61" s="508" t="str">
        <f>IF('360 GRP '!V68=0,"",'360 GRP '!V68)</f>
        <v/>
      </c>
      <c r="L61" s="508" t="str">
        <f>IF('360 GRP '!W68=0,"",'360 GRP '!W68)</f>
        <v/>
      </c>
      <c r="M61" s="508" t="str">
        <f>IF('360 GRP '!X68=0,"",'360 GRP '!X68)</f>
        <v/>
      </c>
      <c r="N61" s="508" t="str">
        <f>IF('360 GRP '!Y68=0,"",'360 GRP '!Y68)</f>
        <v/>
      </c>
      <c r="O61" s="508" t="str">
        <f>IF('360 GRP '!Z68=0,"",'360 GRP '!Z68)</f>
        <v/>
      </c>
      <c r="P61" s="1227" t="str">
        <f>IF('360 GRP '!AA68=0,"",'360 GRP '!AA68)</f>
        <v/>
      </c>
      <c r="Q61" s="1230" t="str">
        <f>IF('360 GRP '!AB68=0,"",'360 GRP '!AB68)</f>
        <v/>
      </c>
      <c r="R61" s="508" t="str">
        <f>IF('360 GRP '!AC68=0,"",'360 GRP '!AC68)</f>
        <v/>
      </c>
      <c r="S61" s="508" t="str">
        <f>IF('360 GRP '!AD68=0,"",'360 GRP '!AD68)</f>
        <v/>
      </c>
      <c r="T61" s="508" t="str">
        <f>IF('360 GRP '!AE68=0,"",'360 GRP '!AE68)</f>
        <v/>
      </c>
      <c r="U61" s="5">
        <f t="shared" si="0"/>
        <v>0</v>
      </c>
      <c r="V61" s="1515">
        <f>U61*'360 GRP '!J68</f>
        <v>0</v>
      </c>
      <c r="W61" s="1514">
        <f>U61*'360 GRP '!AK68</f>
        <v>0</v>
      </c>
    </row>
    <row r="62" spans="1:23" s="557" customFormat="1" ht="21" customHeight="1" x14ac:dyDescent="0.2">
      <c r="A62" s="555" t="str">
        <f>'360 GRP '!D69</f>
        <v>360-159-B</v>
      </c>
      <c r="B62" s="556" t="s">
        <v>702</v>
      </c>
      <c r="C62" s="508" t="str">
        <f>IF('360 GRP '!N69=0,"",'360 GRP '!N69)</f>
        <v/>
      </c>
      <c r="D62" s="508" t="str">
        <f>IF('360 GRP '!O69=0,"",'360 GRP '!O69)</f>
        <v/>
      </c>
      <c r="E62" s="508" t="str">
        <f>IF('360 GRP '!P69=0,"",'360 GRP '!P69)</f>
        <v/>
      </c>
      <c r="F62" s="508" t="str">
        <f>IF('360 GRP '!Q69=0,"",'360 GRP '!Q69)</f>
        <v/>
      </c>
      <c r="G62" s="508" t="str">
        <f>IF('360 GRP '!R69=0,"",'360 GRP '!R69)</f>
        <v/>
      </c>
      <c r="H62" s="508" t="str">
        <f>IF('360 GRP '!S69=0,"",'360 GRP '!S69)</f>
        <v/>
      </c>
      <c r="I62" s="508" t="str">
        <f>IF('360 GRP '!T69=0,"",'360 GRP '!T69)</f>
        <v/>
      </c>
      <c r="J62" s="508" t="str">
        <f>IF('360 GRP '!U69=0,"",'360 GRP '!U69)</f>
        <v/>
      </c>
      <c r="K62" s="508" t="str">
        <f>IF('360 GRP '!V69=0,"",'360 GRP '!V69)</f>
        <v/>
      </c>
      <c r="L62" s="508" t="str">
        <f>IF('360 GRP '!W69=0,"",'360 GRP '!W69)</f>
        <v/>
      </c>
      <c r="M62" s="508" t="str">
        <f>IF('360 GRP '!X69=0,"",'360 GRP '!X69)</f>
        <v/>
      </c>
      <c r="N62" s="508" t="str">
        <f>IF('360 GRP '!Y69=0,"",'360 GRP '!Y69)</f>
        <v/>
      </c>
      <c r="O62" s="508" t="str">
        <f>IF('360 GRP '!Z69=0,"",'360 GRP '!Z69)</f>
        <v/>
      </c>
      <c r="P62" s="1227" t="str">
        <f>IF('360 GRP '!AA69=0,"",'360 GRP '!AA69)</f>
        <v/>
      </c>
      <c r="Q62" s="1230" t="str">
        <f>IF('360 GRP '!AB69=0,"",'360 GRP '!AB69)</f>
        <v/>
      </c>
      <c r="R62" s="508" t="str">
        <f>IF('360 GRP '!AC69=0,"",'360 GRP '!AC69)</f>
        <v/>
      </c>
      <c r="S62" s="508" t="str">
        <f>IF('360 GRP '!AD69=0,"",'360 GRP '!AD69)</f>
        <v/>
      </c>
      <c r="T62" s="508" t="str">
        <f>IF('360 GRP '!AE69=0,"",'360 GRP '!AE69)</f>
        <v/>
      </c>
      <c r="U62" s="5">
        <f t="shared" ref="U62:U125" si="1">SUM(C62:T62)</f>
        <v>0</v>
      </c>
      <c r="V62" s="1515">
        <f>U62*'360 GRP '!J69</f>
        <v>0</v>
      </c>
      <c r="W62" s="1514">
        <f>U62*'360 GRP '!AK69</f>
        <v>0</v>
      </c>
    </row>
    <row r="63" spans="1:23" s="557" customFormat="1" ht="21" customHeight="1" x14ac:dyDescent="0.2">
      <c r="A63" s="555" t="str">
        <f>'360 GRP '!D70</f>
        <v>360-160</v>
      </c>
      <c r="B63" s="556"/>
      <c r="C63" s="508" t="str">
        <f>IF('360 GRP '!N70=0,"",'360 GRP '!N70)</f>
        <v/>
      </c>
      <c r="D63" s="508" t="str">
        <f>IF('360 GRP '!O70=0,"",'360 GRP '!O70)</f>
        <v/>
      </c>
      <c r="E63" s="508" t="str">
        <f>IF('360 GRP '!P70=0,"",'360 GRP '!P70)</f>
        <v/>
      </c>
      <c r="F63" s="508" t="str">
        <f>IF('360 GRP '!Q70=0,"",'360 GRP '!Q70)</f>
        <v/>
      </c>
      <c r="G63" s="508" t="str">
        <f>IF('360 GRP '!R70=0,"",'360 GRP '!R70)</f>
        <v/>
      </c>
      <c r="H63" s="508" t="str">
        <f>IF('360 GRP '!S70=0,"",'360 GRP '!S70)</f>
        <v/>
      </c>
      <c r="I63" s="508" t="str">
        <f>IF('360 GRP '!T70=0,"",'360 GRP '!T70)</f>
        <v/>
      </c>
      <c r="J63" s="508" t="str">
        <f>IF('360 GRP '!U70=0,"",'360 GRP '!U70)</f>
        <v/>
      </c>
      <c r="K63" s="508" t="str">
        <f>IF('360 GRP '!V70=0,"",'360 GRP '!V70)</f>
        <v/>
      </c>
      <c r="L63" s="508" t="str">
        <f>IF('360 GRP '!W70=0,"",'360 GRP '!W70)</f>
        <v/>
      </c>
      <c r="M63" s="508" t="str">
        <f>IF('360 GRP '!X70=0,"",'360 GRP '!X70)</f>
        <v/>
      </c>
      <c r="N63" s="508" t="str">
        <f>IF('360 GRP '!Y70=0,"",'360 GRP '!Y70)</f>
        <v/>
      </c>
      <c r="O63" s="508" t="str">
        <f>IF('360 GRP '!Z70=0,"",'360 GRP '!Z70)</f>
        <v/>
      </c>
      <c r="P63" s="1227" t="str">
        <f>IF('360 GRP '!AA70=0,"",'360 GRP '!AA70)</f>
        <v/>
      </c>
      <c r="Q63" s="1230" t="str">
        <f>IF('360 GRP '!AB70=0,"",'360 GRP '!AB70)</f>
        <v/>
      </c>
      <c r="R63" s="508" t="str">
        <f>IF('360 GRP '!AC70=0,"",'360 GRP '!AC70)</f>
        <v/>
      </c>
      <c r="S63" s="508" t="str">
        <f>IF('360 GRP '!AD70=0,"",'360 GRP '!AD70)</f>
        <v/>
      </c>
      <c r="T63" s="508" t="str">
        <f>IF('360 GRP '!AE70=0,"",'360 GRP '!AE70)</f>
        <v/>
      </c>
      <c r="U63" s="5">
        <f t="shared" si="1"/>
        <v>0</v>
      </c>
      <c r="V63" s="1515">
        <f>U63*'360 GRP '!J70</f>
        <v>0</v>
      </c>
      <c r="W63" s="1514">
        <f>U63*'360 GRP '!AK70</f>
        <v>0</v>
      </c>
    </row>
    <row r="64" spans="1:23" s="557" customFormat="1" ht="21" customHeight="1" x14ac:dyDescent="0.2">
      <c r="A64" s="555" t="str">
        <f>'360 GRP '!D71</f>
        <v>360-160-B</v>
      </c>
      <c r="B64" s="556" t="s">
        <v>702</v>
      </c>
      <c r="C64" s="508" t="str">
        <f>IF('360 GRP '!N71=0,"",'360 GRP '!N71)</f>
        <v/>
      </c>
      <c r="D64" s="508" t="str">
        <f>IF('360 GRP '!O71=0,"",'360 GRP '!O71)</f>
        <v/>
      </c>
      <c r="E64" s="508" t="str">
        <f>IF('360 GRP '!P71=0,"",'360 GRP '!P71)</f>
        <v/>
      </c>
      <c r="F64" s="508" t="str">
        <f>IF('360 GRP '!Q71=0,"",'360 GRP '!Q71)</f>
        <v/>
      </c>
      <c r="G64" s="508" t="str">
        <f>IF('360 GRP '!R71=0,"",'360 GRP '!R71)</f>
        <v/>
      </c>
      <c r="H64" s="508" t="str">
        <f>IF('360 GRP '!S71=0,"",'360 GRP '!S71)</f>
        <v/>
      </c>
      <c r="I64" s="508" t="str">
        <f>IF('360 GRP '!T71=0,"",'360 GRP '!T71)</f>
        <v/>
      </c>
      <c r="J64" s="508" t="str">
        <f>IF('360 GRP '!U71=0,"",'360 GRP '!U71)</f>
        <v/>
      </c>
      <c r="K64" s="508" t="str">
        <f>IF('360 GRP '!V71=0,"",'360 GRP '!V71)</f>
        <v/>
      </c>
      <c r="L64" s="508" t="str">
        <f>IF('360 GRP '!W71=0,"",'360 GRP '!W71)</f>
        <v/>
      </c>
      <c r="M64" s="508" t="str">
        <f>IF('360 GRP '!X71=0,"",'360 GRP '!X71)</f>
        <v/>
      </c>
      <c r="N64" s="508" t="str">
        <f>IF('360 GRP '!Y71=0,"",'360 GRP '!Y71)</f>
        <v/>
      </c>
      <c r="O64" s="508" t="str">
        <f>IF('360 GRP '!Z71=0,"",'360 GRP '!Z71)</f>
        <v/>
      </c>
      <c r="P64" s="1227" t="str">
        <f>IF('360 GRP '!AA71=0,"",'360 GRP '!AA71)</f>
        <v/>
      </c>
      <c r="Q64" s="1230" t="str">
        <f>IF('360 GRP '!AB71=0,"",'360 GRP '!AB71)</f>
        <v/>
      </c>
      <c r="R64" s="508" t="str">
        <f>IF('360 GRP '!AC71=0,"",'360 GRP '!AC71)</f>
        <v/>
      </c>
      <c r="S64" s="508" t="str">
        <f>IF('360 GRP '!AD71=0,"",'360 GRP '!AD71)</f>
        <v/>
      </c>
      <c r="T64" s="508" t="str">
        <f>IF('360 GRP '!AE71=0,"",'360 GRP '!AE71)</f>
        <v/>
      </c>
      <c r="U64" s="5">
        <f t="shared" si="1"/>
        <v>0</v>
      </c>
      <c r="V64" s="1515">
        <f>U64*'360 GRP '!J71</f>
        <v>0</v>
      </c>
      <c r="W64" s="1514">
        <f>U64*'360 GRP '!AK71</f>
        <v>0</v>
      </c>
    </row>
    <row r="65" spans="1:23" s="557" customFormat="1" ht="21" customHeight="1" x14ac:dyDescent="0.2">
      <c r="A65" s="555" t="str">
        <f>'360 GRP '!D72</f>
        <v>360-161</v>
      </c>
      <c r="B65" s="556"/>
      <c r="C65" s="508" t="str">
        <f>IF('360 GRP '!N72=0,"",'360 GRP '!N72)</f>
        <v/>
      </c>
      <c r="D65" s="508" t="str">
        <f>IF('360 GRP '!O72=0,"",'360 GRP '!O72)</f>
        <v/>
      </c>
      <c r="E65" s="508" t="str">
        <f>IF('360 GRP '!P72=0,"",'360 GRP '!P72)</f>
        <v/>
      </c>
      <c r="F65" s="508" t="str">
        <f>IF('360 GRP '!Q72=0,"",'360 GRP '!Q72)</f>
        <v/>
      </c>
      <c r="G65" s="508" t="str">
        <f>IF('360 GRP '!R72=0,"",'360 GRP '!R72)</f>
        <v/>
      </c>
      <c r="H65" s="508" t="str">
        <f>IF('360 GRP '!S72=0,"",'360 GRP '!S72)</f>
        <v/>
      </c>
      <c r="I65" s="508" t="str">
        <f>IF('360 GRP '!T72=0,"",'360 GRP '!T72)</f>
        <v/>
      </c>
      <c r="J65" s="508" t="str">
        <f>IF('360 GRP '!U72=0,"",'360 GRP '!U72)</f>
        <v/>
      </c>
      <c r="K65" s="508" t="str">
        <f>IF('360 GRP '!V72=0,"",'360 GRP '!V72)</f>
        <v/>
      </c>
      <c r="L65" s="508" t="str">
        <f>IF('360 GRP '!W72=0,"",'360 GRP '!W72)</f>
        <v/>
      </c>
      <c r="M65" s="508" t="str">
        <f>IF('360 GRP '!X72=0,"",'360 GRP '!X72)</f>
        <v/>
      </c>
      <c r="N65" s="508" t="str">
        <f>IF('360 GRP '!Y72=0,"",'360 GRP '!Y72)</f>
        <v/>
      </c>
      <c r="O65" s="508" t="str">
        <f>IF('360 GRP '!Z72=0,"",'360 GRP '!Z72)</f>
        <v/>
      </c>
      <c r="P65" s="1227" t="str">
        <f>IF('360 GRP '!AA72=0,"",'360 GRP '!AA72)</f>
        <v/>
      </c>
      <c r="Q65" s="1230" t="str">
        <f>IF('360 GRP '!AB72=0,"",'360 GRP '!AB72)</f>
        <v/>
      </c>
      <c r="R65" s="508" t="str">
        <f>IF('360 GRP '!AC72=0,"",'360 GRP '!AC72)</f>
        <v/>
      </c>
      <c r="S65" s="508" t="str">
        <f>IF('360 GRP '!AD72=0,"",'360 GRP '!AD72)</f>
        <v/>
      </c>
      <c r="T65" s="508" t="str">
        <f>IF('360 GRP '!AE72=0,"",'360 GRP '!AE72)</f>
        <v/>
      </c>
      <c r="U65" s="5">
        <f t="shared" si="1"/>
        <v>0</v>
      </c>
      <c r="V65" s="1515">
        <f>U65*'360 GRP '!J72</f>
        <v>0</v>
      </c>
      <c r="W65" s="1514">
        <f>U65*'360 GRP '!AK72</f>
        <v>0</v>
      </c>
    </row>
    <row r="66" spans="1:23" s="557" customFormat="1" ht="21" customHeight="1" x14ac:dyDescent="0.2">
      <c r="A66" s="555" t="str">
        <f>'360 GRP '!D73</f>
        <v>360-162</v>
      </c>
      <c r="B66" s="556"/>
      <c r="C66" s="508" t="str">
        <f>IF('360 GRP '!N73=0,"",'360 GRP '!N73)</f>
        <v/>
      </c>
      <c r="D66" s="508" t="str">
        <f>IF('360 GRP '!O73=0,"",'360 GRP '!O73)</f>
        <v/>
      </c>
      <c r="E66" s="508" t="str">
        <f>IF('360 GRP '!P73=0,"",'360 GRP '!P73)</f>
        <v/>
      </c>
      <c r="F66" s="508" t="str">
        <f>IF('360 GRP '!Q73=0,"",'360 GRP '!Q73)</f>
        <v/>
      </c>
      <c r="G66" s="508" t="str">
        <f>IF('360 GRP '!R73=0,"",'360 GRP '!R73)</f>
        <v/>
      </c>
      <c r="H66" s="508" t="str">
        <f>IF('360 GRP '!S73=0,"",'360 GRP '!S73)</f>
        <v/>
      </c>
      <c r="I66" s="508" t="str">
        <f>IF('360 GRP '!T73=0,"",'360 GRP '!T73)</f>
        <v/>
      </c>
      <c r="J66" s="508" t="str">
        <f>IF('360 GRP '!U73=0,"",'360 GRP '!U73)</f>
        <v/>
      </c>
      <c r="K66" s="508" t="str">
        <f>IF('360 GRP '!V73=0,"",'360 GRP '!V73)</f>
        <v/>
      </c>
      <c r="L66" s="508" t="str">
        <f>IF('360 GRP '!W73=0,"",'360 GRP '!W73)</f>
        <v/>
      </c>
      <c r="M66" s="508" t="str">
        <f>IF('360 GRP '!X73=0,"",'360 GRP '!X73)</f>
        <v/>
      </c>
      <c r="N66" s="508" t="str">
        <f>IF('360 GRP '!Y73=0,"",'360 GRP '!Y73)</f>
        <v/>
      </c>
      <c r="O66" s="508" t="str">
        <f>IF('360 GRP '!Z73=0,"",'360 GRP '!Z73)</f>
        <v/>
      </c>
      <c r="P66" s="1227" t="str">
        <f>IF('360 GRP '!AA73=0,"",'360 GRP '!AA73)</f>
        <v/>
      </c>
      <c r="Q66" s="1230" t="str">
        <f>IF('360 GRP '!AB73=0,"",'360 GRP '!AB73)</f>
        <v/>
      </c>
      <c r="R66" s="508" t="str">
        <f>IF('360 GRP '!AC73=0,"",'360 GRP '!AC73)</f>
        <v/>
      </c>
      <c r="S66" s="508" t="str">
        <f>IF('360 GRP '!AD73=0,"",'360 GRP '!AD73)</f>
        <v/>
      </c>
      <c r="T66" s="508" t="str">
        <f>IF('360 GRP '!AE73=0,"",'360 GRP '!AE73)</f>
        <v/>
      </c>
      <c r="U66" s="5">
        <f t="shared" si="1"/>
        <v>0</v>
      </c>
      <c r="V66" s="1515">
        <f>U66*'360 GRP '!J73</f>
        <v>0</v>
      </c>
      <c r="W66" s="1514">
        <f>U66*'360 GRP '!AK73</f>
        <v>0</v>
      </c>
    </row>
    <row r="67" spans="1:23" s="557" customFormat="1" ht="21" customHeight="1" x14ac:dyDescent="0.2">
      <c r="A67" s="555" t="str">
        <f>'360 GRP '!D74</f>
        <v>360-163</v>
      </c>
      <c r="B67" s="556"/>
      <c r="C67" s="508" t="str">
        <f>IF('360 GRP '!N74=0,"",'360 GRP '!N74)</f>
        <v/>
      </c>
      <c r="D67" s="508" t="str">
        <f>IF('360 GRP '!O74=0,"",'360 GRP '!O74)</f>
        <v/>
      </c>
      <c r="E67" s="508" t="str">
        <f>IF('360 GRP '!P74=0,"",'360 GRP '!P74)</f>
        <v/>
      </c>
      <c r="F67" s="508" t="str">
        <f>IF('360 GRP '!Q74=0,"",'360 GRP '!Q74)</f>
        <v/>
      </c>
      <c r="G67" s="508" t="str">
        <f>IF('360 GRP '!R74=0,"",'360 GRP '!R74)</f>
        <v/>
      </c>
      <c r="H67" s="508" t="str">
        <f>IF('360 GRP '!S74=0,"",'360 GRP '!S74)</f>
        <v/>
      </c>
      <c r="I67" s="508" t="str">
        <f>IF('360 GRP '!T74=0,"",'360 GRP '!T74)</f>
        <v/>
      </c>
      <c r="J67" s="508" t="str">
        <f>IF('360 GRP '!U74=0,"",'360 GRP '!U74)</f>
        <v/>
      </c>
      <c r="K67" s="508" t="str">
        <f>IF('360 GRP '!V74=0,"",'360 GRP '!V74)</f>
        <v/>
      </c>
      <c r="L67" s="508" t="str">
        <f>IF('360 GRP '!W74=0,"",'360 GRP '!W74)</f>
        <v/>
      </c>
      <c r="M67" s="508" t="str">
        <f>IF('360 GRP '!X74=0,"",'360 GRP '!X74)</f>
        <v/>
      </c>
      <c r="N67" s="508" t="str">
        <f>IF('360 GRP '!Y74=0,"",'360 GRP '!Y74)</f>
        <v/>
      </c>
      <c r="O67" s="508" t="str">
        <f>IF('360 GRP '!Z74=0,"",'360 GRP '!Z74)</f>
        <v/>
      </c>
      <c r="P67" s="1227" t="str">
        <f>IF('360 GRP '!AA74=0,"",'360 GRP '!AA74)</f>
        <v/>
      </c>
      <c r="Q67" s="1230" t="str">
        <f>IF('360 GRP '!AB74=0,"",'360 GRP '!AB74)</f>
        <v/>
      </c>
      <c r="R67" s="508" t="str">
        <f>IF('360 GRP '!AC74=0,"",'360 GRP '!AC74)</f>
        <v/>
      </c>
      <c r="S67" s="508" t="str">
        <f>IF('360 GRP '!AD74=0,"",'360 GRP '!AD74)</f>
        <v/>
      </c>
      <c r="T67" s="508" t="str">
        <f>IF('360 GRP '!AE74=0,"",'360 GRP '!AE74)</f>
        <v/>
      </c>
      <c r="U67" s="5">
        <f t="shared" si="1"/>
        <v>0</v>
      </c>
      <c r="V67" s="1515">
        <f>U67*'360 GRP '!J74</f>
        <v>0</v>
      </c>
      <c r="W67" s="1514">
        <f>U67*'360 GRP '!AK74</f>
        <v>0</v>
      </c>
    </row>
    <row r="68" spans="1:23" ht="23.25" customHeight="1" x14ac:dyDescent="0.2">
      <c r="A68" s="258"/>
      <c r="B68" s="261"/>
      <c r="C68" s="508" t="str">
        <f>IF('360 GRP '!N26=0,"",'360 GRP '!N26)</f>
        <v/>
      </c>
      <c r="D68" s="508" t="str">
        <f>IF('360 GRP '!O26=0,"",'360 GRP '!O26)</f>
        <v/>
      </c>
      <c r="E68" s="508" t="str">
        <f>IF('360 GRP '!P26=0,"",'360 GRP '!P26)</f>
        <v/>
      </c>
      <c r="F68" s="508" t="str">
        <f>IF('360 GRP '!Q26=0,"",'360 GRP '!Q26)</f>
        <v/>
      </c>
      <c r="G68" s="508" t="str">
        <f>IF('360 GRP '!R26=0,"",'360 GRP '!R26)</f>
        <v/>
      </c>
      <c r="H68" s="508" t="str">
        <f>IF('360 GRP '!S26=0,"",'360 GRP '!S26)</f>
        <v/>
      </c>
      <c r="I68" s="508" t="str">
        <f>IF('360 GRP '!T26=0,"",'360 GRP '!T26)</f>
        <v/>
      </c>
      <c r="J68" s="508" t="str">
        <f>IF('360 GRP '!U26=0,"",'360 GRP '!U26)</f>
        <v/>
      </c>
      <c r="K68" s="508" t="str">
        <f>IF('360 GRP '!V26=0,"",'360 GRP '!V26)</f>
        <v/>
      </c>
      <c r="L68" s="508" t="str">
        <f>IF('360 GRP '!W26=0,"",'360 GRP '!W26)</f>
        <v/>
      </c>
      <c r="M68" s="508" t="str">
        <f>IF('360 GRP '!X26=0,"",'360 GRP '!X26)</f>
        <v/>
      </c>
      <c r="N68" s="508" t="str">
        <f>IF('360 GRP '!Y26=0,"",'360 GRP '!Y26)</f>
        <v/>
      </c>
      <c r="O68" s="508" t="str">
        <f>IF('360 GRP '!Z26=0,"",'360 GRP '!Z26)</f>
        <v/>
      </c>
      <c r="P68" s="1227" t="str">
        <f>IF('360 GRP '!AA26=0,"",'360 GRP '!AA26)</f>
        <v/>
      </c>
      <c r="Q68" s="1230" t="str">
        <f>IF('360 GRP '!AB26=0,"",'360 GRP '!AB26)</f>
        <v/>
      </c>
      <c r="R68" s="508" t="str">
        <f>IF('360 GRP '!AC26=0,"",'360 GRP '!AC26)</f>
        <v/>
      </c>
      <c r="S68" s="508" t="str">
        <f>IF('360 GRP '!AD26=0,"",'360 GRP '!AD26)</f>
        <v/>
      </c>
      <c r="T68" s="508" t="str">
        <f>IF('360 GRP '!AE26=0,"",'360 GRP '!AE26)</f>
        <v/>
      </c>
      <c r="U68" s="5"/>
      <c r="V68" s="1516"/>
      <c r="W68" s="1185"/>
    </row>
    <row r="69" spans="1:23" ht="23.25" customHeight="1" x14ac:dyDescent="0.2">
      <c r="A69" s="258" t="str">
        <f>'360 GRP '!D109</f>
        <v>360-221-DT</v>
      </c>
      <c r="B69" s="261" t="s">
        <v>191</v>
      </c>
      <c r="C69" s="289" t="str">
        <f>IF('360 GRP '!N109=0,"",'360 GRP '!N109)</f>
        <v/>
      </c>
      <c r="D69" s="289" t="str">
        <f>IF('360 GRP '!O109=0,"",'360 GRP '!O109)</f>
        <v/>
      </c>
      <c r="E69" s="289" t="str">
        <f>IF('360 GRP '!P109=0,"",'360 GRP '!P109)</f>
        <v/>
      </c>
      <c r="F69" s="289" t="str">
        <f>IF('360 GRP '!Q109=0,"",'360 GRP '!Q109)</f>
        <v/>
      </c>
      <c r="G69" s="289" t="str">
        <f>IF('360 GRP '!R109=0,"",'360 GRP '!R109)</f>
        <v/>
      </c>
      <c r="H69" s="289" t="str">
        <f>IF('360 GRP '!S109=0,"",'360 GRP '!S109)</f>
        <v/>
      </c>
      <c r="I69" s="289" t="str">
        <f>IF('360 GRP '!T109=0,"",'360 GRP '!T109)</f>
        <v/>
      </c>
      <c r="J69" s="289" t="str">
        <f>IF('360 GRP '!U109=0,"",'360 GRP '!U109)</f>
        <v/>
      </c>
      <c r="K69" s="289" t="str">
        <f>IF('360 GRP '!V109=0,"",'360 GRP '!V109)</f>
        <v/>
      </c>
      <c r="L69" s="289" t="str">
        <f>IF('360 GRP '!W109=0,"",'360 GRP '!W109)</f>
        <v/>
      </c>
      <c r="M69" s="289" t="str">
        <f>IF('360 GRP '!X109=0,"",'360 GRP '!X109)</f>
        <v/>
      </c>
      <c r="N69" s="289" t="str">
        <f>IF('360 GRP '!Y109=0,"",'360 GRP '!Y109)</f>
        <v/>
      </c>
      <c r="O69" s="289" t="str">
        <f>IF('360 GRP '!Z109=0,"",'360 GRP '!Z109)</f>
        <v/>
      </c>
      <c r="P69" s="1184" t="str">
        <f>IF('360 GRP '!AA109=0,"",'360 GRP '!AA109)</f>
        <v/>
      </c>
      <c r="Q69" s="1229" t="str">
        <f>IF('360 GRP '!AB109=0,"",'360 GRP '!AB109)</f>
        <v/>
      </c>
      <c r="R69" s="289" t="str">
        <f>IF('360 GRP '!AC109=0,"",'360 GRP '!AC109)</f>
        <v/>
      </c>
      <c r="S69" s="289" t="str">
        <f>IF('360 GRP '!AD109=0,"",'360 GRP '!AD109)</f>
        <v/>
      </c>
      <c r="T69" s="289" t="str">
        <f>IF('360 GRP '!AE109=0,"",'360 GRP '!AE109)</f>
        <v/>
      </c>
      <c r="U69" s="5">
        <f t="shared" si="1"/>
        <v>0</v>
      </c>
      <c r="V69" s="1516">
        <f>U69*'360 GRP '!J109</f>
        <v>0</v>
      </c>
      <c r="W69" s="1513">
        <f>U69*'360 GRP '!BJ109</f>
        <v>0</v>
      </c>
    </row>
    <row r="70" spans="1:23" ht="23.25" customHeight="1" x14ac:dyDescent="0.2">
      <c r="A70" s="258" t="str">
        <f>'360 GRP '!D110</f>
        <v>360-222-DT</v>
      </c>
      <c r="B70" s="261" t="s">
        <v>191</v>
      </c>
      <c r="C70" s="289" t="str">
        <f>IF('360 GRP '!N110=0,"",'360 GRP '!N110)</f>
        <v/>
      </c>
      <c r="D70" s="289" t="str">
        <f>IF('360 GRP '!O110=0,"",'360 GRP '!O110)</f>
        <v/>
      </c>
      <c r="E70" s="289" t="str">
        <f>IF('360 GRP '!P110=0,"",'360 GRP '!P110)</f>
        <v/>
      </c>
      <c r="F70" s="289" t="str">
        <f>IF('360 GRP '!Q110=0,"",'360 GRP '!Q110)</f>
        <v/>
      </c>
      <c r="G70" s="289" t="str">
        <f>IF('360 GRP '!R110=0,"",'360 GRP '!R110)</f>
        <v/>
      </c>
      <c r="H70" s="289" t="str">
        <f>IF('360 GRP '!S110=0,"",'360 GRP '!S110)</f>
        <v/>
      </c>
      <c r="I70" s="289" t="str">
        <f>IF('360 GRP '!T110=0,"",'360 GRP '!T110)</f>
        <v/>
      </c>
      <c r="J70" s="289" t="str">
        <f>IF('360 GRP '!U110=0,"",'360 GRP '!U110)</f>
        <v/>
      </c>
      <c r="K70" s="289" t="str">
        <f>IF('360 GRP '!V110=0,"",'360 GRP '!V110)</f>
        <v/>
      </c>
      <c r="L70" s="289" t="str">
        <f>IF('360 GRP '!W110=0,"",'360 GRP '!W110)</f>
        <v/>
      </c>
      <c r="M70" s="289" t="str">
        <f>IF('360 GRP '!X110=0,"",'360 GRP '!X110)</f>
        <v/>
      </c>
      <c r="N70" s="289" t="str">
        <f>IF('360 GRP '!Y110=0,"",'360 GRP '!Y110)</f>
        <v/>
      </c>
      <c r="O70" s="289" t="str">
        <f>IF('360 GRP '!Z110=0,"",'360 GRP '!Z110)</f>
        <v/>
      </c>
      <c r="P70" s="1184" t="str">
        <f>IF('360 GRP '!AA110=0,"",'360 GRP '!AA110)</f>
        <v/>
      </c>
      <c r="Q70" s="1229" t="str">
        <f>IF('360 GRP '!AB110=0,"",'360 GRP '!AB110)</f>
        <v/>
      </c>
      <c r="R70" s="289" t="str">
        <f>IF('360 GRP '!AC110=0,"",'360 GRP '!AC110)</f>
        <v/>
      </c>
      <c r="S70" s="289" t="str">
        <f>IF('360 GRP '!AD110=0,"",'360 GRP '!AD110)</f>
        <v/>
      </c>
      <c r="T70" s="289" t="str">
        <f>IF('360 GRP '!AE110=0,"",'360 GRP '!AE110)</f>
        <v/>
      </c>
      <c r="U70" s="5">
        <f t="shared" si="1"/>
        <v>0</v>
      </c>
      <c r="V70" s="1516">
        <f>U70*'360 GRP '!J110</f>
        <v>0</v>
      </c>
      <c r="W70" s="1513">
        <f>U70*'360 GRP '!BJ110</f>
        <v>0</v>
      </c>
    </row>
    <row r="71" spans="1:23" ht="23.25" customHeight="1" x14ac:dyDescent="0.2">
      <c r="A71" s="258" t="str">
        <f>'360 GRP '!D111</f>
        <v>360-223-DT</v>
      </c>
      <c r="B71" s="261" t="s">
        <v>191</v>
      </c>
      <c r="C71" s="289" t="str">
        <f>IF('360 GRP '!N111=0,"",'360 GRP '!N111)</f>
        <v/>
      </c>
      <c r="D71" s="289" t="str">
        <f>IF('360 GRP '!O111=0,"",'360 GRP '!O111)</f>
        <v/>
      </c>
      <c r="E71" s="289" t="str">
        <f>IF('360 GRP '!P111=0,"",'360 GRP '!P111)</f>
        <v/>
      </c>
      <c r="F71" s="289" t="str">
        <f>IF('360 GRP '!Q111=0,"",'360 GRP '!Q111)</f>
        <v/>
      </c>
      <c r="G71" s="289" t="str">
        <f>IF('360 GRP '!R111=0,"",'360 GRP '!R111)</f>
        <v/>
      </c>
      <c r="H71" s="289" t="str">
        <f>IF('360 GRP '!S111=0,"",'360 GRP '!S111)</f>
        <v/>
      </c>
      <c r="I71" s="289" t="str">
        <f>IF('360 GRP '!T111=0,"",'360 GRP '!T111)</f>
        <v/>
      </c>
      <c r="J71" s="289" t="str">
        <f>IF('360 GRP '!U111=0,"",'360 GRP '!U111)</f>
        <v/>
      </c>
      <c r="K71" s="289" t="str">
        <f>IF('360 GRP '!V111=0,"",'360 GRP '!V111)</f>
        <v/>
      </c>
      <c r="L71" s="289" t="str">
        <f>IF('360 GRP '!W111=0,"",'360 GRP '!W111)</f>
        <v/>
      </c>
      <c r="M71" s="289" t="str">
        <f>IF('360 GRP '!X111=0,"",'360 GRP '!X111)</f>
        <v/>
      </c>
      <c r="N71" s="289" t="str">
        <f>IF('360 GRP '!Y111=0,"",'360 GRP '!Y111)</f>
        <v/>
      </c>
      <c r="O71" s="289" t="str">
        <f>IF('360 GRP '!Z111=0,"",'360 GRP '!Z111)</f>
        <v/>
      </c>
      <c r="P71" s="1184" t="str">
        <f>IF('360 GRP '!AA111=0,"",'360 GRP '!AA111)</f>
        <v/>
      </c>
      <c r="Q71" s="1229" t="str">
        <f>IF('360 GRP '!AB111=0,"",'360 GRP '!AB111)</f>
        <v/>
      </c>
      <c r="R71" s="289" t="str">
        <f>IF('360 GRP '!AC111=0,"",'360 GRP '!AC111)</f>
        <v/>
      </c>
      <c r="S71" s="289" t="str">
        <f>IF('360 GRP '!AD111=0,"",'360 GRP '!AD111)</f>
        <v/>
      </c>
      <c r="T71" s="289" t="str">
        <f>IF('360 GRP '!AE111=0,"",'360 GRP '!AE111)</f>
        <v/>
      </c>
      <c r="U71" s="5">
        <f t="shared" si="1"/>
        <v>0</v>
      </c>
      <c r="V71" s="1516">
        <f>U71*'360 GRP '!J111</f>
        <v>0</v>
      </c>
      <c r="W71" s="1513">
        <f>U71*'360 GRP '!BJ111</f>
        <v>0</v>
      </c>
    </row>
    <row r="72" spans="1:23" ht="23.25" customHeight="1" x14ac:dyDescent="0.2">
      <c r="A72" s="258" t="str">
        <f>'360 GRP '!D112</f>
        <v>360-224-DT</v>
      </c>
      <c r="B72" s="261" t="s">
        <v>191</v>
      </c>
      <c r="C72" s="289" t="str">
        <f>IF('360 GRP '!N112=0,"",'360 GRP '!N112)</f>
        <v/>
      </c>
      <c r="D72" s="289" t="str">
        <f>IF('360 GRP '!O112=0,"",'360 GRP '!O112)</f>
        <v/>
      </c>
      <c r="E72" s="289" t="str">
        <f>IF('360 GRP '!P112=0,"",'360 GRP '!P112)</f>
        <v/>
      </c>
      <c r="F72" s="289" t="str">
        <f>IF('360 GRP '!Q112=0,"",'360 GRP '!Q112)</f>
        <v/>
      </c>
      <c r="G72" s="289" t="str">
        <f>IF('360 GRP '!R112=0,"",'360 GRP '!R112)</f>
        <v/>
      </c>
      <c r="H72" s="289" t="str">
        <f>IF('360 GRP '!S112=0,"",'360 GRP '!S112)</f>
        <v/>
      </c>
      <c r="I72" s="289" t="str">
        <f>IF('360 GRP '!T112=0,"",'360 GRP '!T112)</f>
        <v/>
      </c>
      <c r="J72" s="289" t="str">
        <f>IF('360 GRP '!U112=0,"",'360 GRP '!U112)</f>
        <v/>
      </c>
      <c r="K72" s="289" t="str">
        <f>IF('360 GRP '!V112=0,"",'360 GRP '!V112)</f>
        <v/>
      </c>
      <c r="L72" s="289" t="str">
        <f>IF('360 GRP '!W112=0,"",'360 GRP '!W112)</f>
        <v/>
      </c>
      <c r="M72" s="289" t="str">
        <f>IF('360 GRP '!X112=0,"",'360 GRP '!X112)</f>
        <v/>
      </c>
      <c r="N72" s="289" t="str">
        <f>IF('360 GRP '!Y112=0,"",'360 GRP '!Y112)</f>
        <v/>
      </c>
      <c r="O72" s="289" t="str">
        <f>IF('360 GRP '!Z112=0,"",'360 GRP '!Z112)</f>
        <v/>
      </c>
      <c r="P72" s="1184" t="str">
        <f>IF('360 GRP '!AA112=0,"",'360 GRP '!AA112)</f>
        <v/>
      </c>
      <c r="Q72" s="1229" t="str">
        <f>IF('360 GRP '!AB112=0,"",'360 GRP '!AB112)</f>
        <v/>
      </c>
      <c r="R72" s="289" t="str">
        <f>IF('360 GRP '!AC112=0,"",'360 GRP '!AC112)</f>
        <v/>
      </c>
      <c r="S72" s="289" t="str">
        <f>IF('360 GRP '!AD112=0,"",'360 GRP '!AD112)</f>
        <v/>
      </c>
      <c r="T72" s="289" t="str">
        <f>IF('360 GRP '!AE112=0,"",'360 GRP '!AE112)</f>
        <v/>
      </c>
      <c r="U72" s="5">
        <f t="shared" si="1"/>
        <v>0</v>
      </c>
      <c r="V72" s="1516">
        <f>U72*'360 GRP '!J112</f>
        <v>0</v>
      </c>
      <c r="W72" s="1513">
        <f>U72*'360 GRP '!BJ112</f>
        <v>0</v>
      </c>
    </row>
    <row r="73" spans="1:23" ht="23.25" customHeight="1" x14ac:dyDescent="0.2">
      <c r="A73" s="258" t="str">
        <f>'360 GRP '!D113</f>
        <v>360-225-DT</v>
      </c>
      <c r="B73" s="261" t="s">
        <v>191</v>
      </c>
      <c r="C73" s="289" t="str">
        <f>IF('360 GRP '!N113=0,"",'360 GRP '!N113)</f>
        <v/>
      </c>
      <c r="D73" s="289" t="str">
        <f>IF('360 GRP '!O113=0,"",'360 GRP '!O113)</f>
        <v/>
      </c>
      <c r="E73" s="289" t="str">
        <f>IF('360 GRP '!P113=0,"",'360 GRP '!P113)</f>
        <v/>
      </c>
      <c r="F73" s="289" t="str">
        <f>IF('360 GRP '!Q113=0,"",'360 GRP '!Q113)</f>
        <v/>
      </c>
      <c r="G73" s="289" t="str">
        <f>IF('360 GRP '!R113=0,"",'360 GRP '!R113)</f>
        <v/>
      </c>
      <c r="H73" s="289" t="str">
        <f>IF('360 GRP '!S113=0,"",'360 GRP '!S113)</f>
        <v/>
      </c>
      <c r="I73" s="289" t="str">
        <f>IF('360 GRP '!T113=0,"",'360 GRP '!T113)</f>
        <v/>
      </c>
      <c r="J73" s="289" t="str">
        <f>IF('360 GRP '!U113=0,"",'360 GRP '!U113)</f>
        <v/>
      </c>
      <c r="K73" s="289" t="str">
        <f>IF('360 GRP '!V113=0,"",'360 GRP '!V113)</f>
        <v/>
      </c>
      <c r="L73" s="289" t="str">
        <f>IF('360 GRP '!W113=0,"",'360 GRP '!W113)</f>
        <v/>
      </c>
      <c r="M73" s="289" t="str">
        <f>IF('360 GRP '!X113=0,"",'360 GRP '!X113)</f>
        <v/>
      </c>
      <c r="N73" s="289" t="str">
        <f>IF('360 GRP '!Y113=0,"",'360 GRP '!Y113)</f>
        <v/>
      </c>
      <c r="O73" s="289" t="str">
        <f>IF('360 GRP '!Z113=0,"",'360 GRP '!Z113)</f>
        <v/>
      </c>
      <c r="P73" s="1184" t="str">
        <f>IF('360 GRP '!AA113=0,"",'360 GRP '!AA113)</f>
        <v/>
      </c>
      <c r="Q73" s="1229" t="str">
        <f>IF('360 GRP '!AB113=0,"",'360 GRP '!AB113)</f>
        <v/>
      </c>
      <c r="R73" s="289" t="str">
        <f>IF('360 GRP '!AC113=0,"",'360 GRP '!AC113)</f>
        <v/>
      </c>
      <c r="S73" s="289" t="str">
        <f>IF('360 GRP '!AD113=0,"",'360 GRP '!AD113)</f>
        <v/>
      </c>
      <c r="T73" s="289" t="str">
        <f>IF('360 GRP '!AE113=0,"",'360 GRP '!AE113)</f>
        <v/>
      </c>
      <c r="U73" s="5">
        <f t="shared" si="1"/>
        <v>0</v>
      </c>
      <c r="V73" s="1516">
        <f>U73*'360 GRP '!J113</f>
        <v>0</v>
      </c>
      <c r="W73" s="1513">
        <f>U73*'360 GRP '!BJ113</f>
        <v>0</v>
      </c>
    </row>
    <row r="74" spans="1:23" ht="23.25" customHeight="1" x14ac:dyDescent="0.2">
      <c r="A74" s="258" t="str">
        <f>'360 GRP '!D114</f>
        <v>360-226-DT</v>
      </c>
      <c r="B74" s="261" t="s">
        <v>191</v>
      </c>
      <c r="C74" s="289" t="str">
        <f>IF('360 GRP '!N114=0,"",'360 GRP '!N114)</f>
        <v/>
      </c>
      <c r="D74" s="289" t="str">
        <f>IF('360 GRP '!O114=0,"",'360 GRP '!O114)</f>
        <v/>
      </c>
      <c r="E74" s="289" t="str">
        <f>IF('360 GRP '!P114=0,"",'360 GRP '!P114)</f>
        <v/>
      </c>
      <c r="F74" s="289" t="str">
        <f>IF('360 GRP '!Q114=0,"",'360 GRP '!Q114)</f>
        <v/>
      </c>
      <c r="G74" s="289" t="str">
        <f>IF('360 GRP '!R114=0,"",'360 GRP '!R114)</f>
        <v/>
      </c>
      <c r="H74" s="289" t="str">
        <f>IF('360 GRP '!S114=0,"",'360 GRP '!S114)</f>
        <v/>
      </c>
      <c r="I74" s="289" t="str">
        <f>IF('360 GRP '!T114=0,"",'360 GRP '!T114)</f>
        <v/>
      </c>
      <c r="J74" s="289" t="str">
        <f>IF('360 GRP '!U114=0,"",'360 GRP '!U114)</f>
        <v/>
      </c>
      <c r="K74" s="289" t="str">
        <f>IF('360 GRP '!V114=0,"",'360 GRP '!V114)</f>
        <v/>
      </c>
      <c r="L74" s="289" t="str">
        <f>IF('360 GRP '!W114=0,"",'360 GRP '!W114)</f>
        <v/>
      </c>
      <c r="M74" s="289" t="str">
        <f>IF('360 GRP '!X114=0,"",'360 GRP '!X114)</f>
        <v/>
      </c>
      <c r="N74" s="289" t="str">
        <f>IF('360 GRP '!Y114=0,"",'360 GRP '!Y114)</f>
        <v/>
      </c>
      <c r="O74" s="289" t="str">
        <f>IF('360 GRP '!Z114=0,"",'360 GRP '!Z114)</f>
        <v/>
      </c>
      <c r="P74" s="1184" t="str">
        <f>IF('360 GRP '!AA114=0,"",'360 GRP '!AA114)</f>
        <v/>
      </c>
      <c r="Q74" s="1229" t="str">
        <f>IF('360 GRP '!AB114=0,"",'360 GRP '!AB114)</f>
        <v/>
      </c>
      <c r="R74" s="289" t="str">
        <f>IF('360 GRP '!AC114=0,"",'360 GRP '!AC114)</f>
        <v/>
      </c>
      <c r="S74" s="289" t="str">
        <f>IF('360 GRP '!AD114=0,"",'360 GRP '!AD114)</f>
        <v/>
      </c>
      <c r="T74" s="289" t="str">
        <f>IF('360 GRP '!AE114=0,"",'360 GRP '!AE114)</f>
        <v/>
      </c>
      <c r="U74" s="5">
        <f t="shared" si="1"/>
        <v>0</v>
      </c>
      <c r="V74" s="1516">
        <f>U74*'360 GRP '!J114</f>
        <v>0</v>
      </c>
      <c r="W74" s="1513">
        <f>U74*'360 GRP '!BJ114</f>
        <v>0</v>
      </c>
    </row>
    <row r="75" spans="1:23" ht="23.25" customHeight="1" x14ac:dyDescent="0.2">
      <c r="A75" s="258" t="str">
        <f>'360 GRP '!D115</f>
        <v>360-227-DT</v>
      </c>
      <c r="B75" s="261" t="s">
        <v>191</v>
      </c>
      <c r="C75" s="289" t="str">
        <f>IF('360 GRP '!N115=0,"",'360 GRP '!N115)</f>
        <v/>
      </c>
      <c r="D75" s="289" t="str">
        <f>IF('360 GRP '!O115=0,"",'360 GRP '!O115)</f>
        <v/>
      </c>
      <c r="E75" s="289" t="str">
        <f>IF('360 GRP '!P115=0,"",'360 GRP '!P115)</f>
        <v/>
      </c>
      <c r="F75" s="289" t="str">
        <f>IF('360 GRP '!Q115=0,"",'360 GRP '!Q115)</f>
        <v/>
      </c>
      <c r="G75" s="289" t="str">
        <f>IF('360 GRP '!R115=0,"",'360 GRP '!R115)</f>
        <v/>
      </c>
      <c r="H75" s="289" t="str">
        <f>IF('360 GRP '!S115=0,"",'360 GRP '!S115)</f>
        <v/>
      </c>
      <c r="I75" s="289" t="str">
        <f>IF('360 GRP '!T115=0,"",'360 GRP '!T115)</f>
        <v/>
      </c>
      <c r="J75" s="289" t="str">
        <f>IF('360 GRP '!U115=0,"",'360 GRP '!U115)</f>
        <v/>
      </c>
      <c r="K75" s="289" t="str">
        <f>IF('360 GRP '!V115=0,"",'360 GRP '!V115)</f>
        <v/>
      </c>
      <c r="L75" s="289" t="str">
        <f>IF('360 GRP '!W115=0,"",'360 GRP '!W115)</f>
        <v/>
      </c>
      <c r="M75" s="289" t="str">
        <f>IF('360 GRP '!X115=0,"",'360 GRP '!X115)</f>
        <v/>
      </c>
      <c r="N75" s="289" t="str">
        <f>IF('360 GRP '!Y115=0,"",'360 GRP '!Y115)</f>
        <v/>
      </c>
      <c r="O75" s="289" t="str">
        <f>IF('360 GRP '!Z115=0,"",'360 GRP '!Z115)</f>
        <v/>
      </c>
      <c r="P75" s="1184" t="str">
        <f>IF('360 GRP '!AA115=0,"",'360 GRP '!AA115)</f>
        <v/>
      </c>
      <c r="Q75" s="1229" t="str">
        <f>IF('360 GRP '!AB115=0,"",'360 GRP '!AB115)</f>
        <v/>
      </c>
      <c r="R75" s="289" t="str">
        <f>IF('360 GRP '!AC115=0,"",'360 GRP '!AC115)</f>
        <v/>
      </c>
      <c r="S75" s="289" t="str">
        <f>IF('360 GRP '!AD115=0,"",'360 GRP '!AD115)</f>
        <v/>
      </c>
      <c r="T75" s="289" t="str">
        <f>IF('360 GRP '!AE115=0,"",'360 GRP '!AE115)</f>
        <v/>
      </c>
      <c r="U75" s="5">
        <f t="shared" si="1"/>
        <v>0</v>
      </c>
      <c r="V75" s="1516">
        <f>U75*'360 GRP '!J115</f>
        <v>0</v>
      </c>
      <c r="W75" s="1513">
        <f>U75*'360 GRP '!BJ115</f>
        <v>0</v>
      </c>
    </row>
    <row r="76" spans="1:23" ht="23.25" customHeight="1" x14ac:dyDescent="0.2">
      <c r="A76" s="258" t="str">
        <f>'360 GRP '!D116</f>
        <v>360-228-DT</v>
      </c>
      <c r="B76" s="261" t="s">
        <v>191</v>
      </c>
      <c r="C76" s="289" t="str">
        <f>IF('360 GRP '!N116=0,"",'360 GRP '!N116)</f>
        <v/>
      </c>
      <c r="D76" s="289" t="str">
        <f>IF('360 GRP '!O116=0,"",'360 GRP '!O116)</f>
        <v/>
      </c>
      <c r="E76" s="289" t="str">
        <f>IF('360 GRP '!P116=0,"",'360 GRP '!P116)</f>
        <v/>
      </c>
      <c r="F76" s="289" t="str">
        <f>IF('360 GRP '!Q116=0,"",'360 GRP '!Q116)</f>
        <v/>
      </c>
      <c r="G76" s="289" t="str">
        <f>IF('360 GRP '!R116=0,"",'360 GRP '!R116)</f>
        <v/>
      </c>
      <c r="H76" s="289" t="str">
        <f>IF('360 GRP '!S116=0,"",'360 GRP '!S116)</f>
        <v/>
      </c>
      <c r="I76" s="289" t="str">
        <f>IF('360 GRP '!T116=0,"",'360 GRP '!T116)</f>
        <v/>
      </c>
      <c r="J76" s="289" t="str">
        <f>IF('360 GRP '!U116=0,"",'360 GRP '!U116)</f>
        <v/>
      </c>
      <c r="K76" s="289" t="str">
        <f>IF('360 GRP '!V116=0,"",'360 GRP '!V116)</f>
        <v/>
      </c>
      <c r="L76" s="289" t="str">
        <f>IF('360 GRP '!W116=0,"",'360 GRP '!W116)</f>
        <v/>
      </c>
      <c r="M76" s="289" t="str">
        <f>IF('360 GRP '!X116=0,"",'360 GRP '!X116)</f>
        <v/>
      </c>
      <c r="N76" s="289" t="str">
        <f>IF('360 GRP '!Y116=0,"",'360 GRP '!Y116)</f>
        <v/>
      </c>
      <c r="O76" s="289" t="str">
        <f>IF('360 GRP '!Z116=0,"",'360 GRP '!Z116)</f>
        <v/>
      </c>
      <c r="P76" s="1184" t="str">
        <f>IF('360 GRP '!AA116=0,"",'360 GRP '!AA116)</f>
        <v/>
      </c>
      <c r="Q76" s="1229" t="str">
        <f>IF('360 GRP '!AB116=0,"",'360 GRP '!AB116)</f>
        <v/>
      </c>
      <c r="R76" s="289" t="str">
        <f>IF('360 GRP '!AC116=0,"",'360 GRP '!AC116)</f>
        <v/>
      </c>
      <c r="S76" s="289" t="str">
        <f>IF('360 GRP '!AD116=0,"",'360 GRP '!AD116)</f>
        <v/>
      </c>
      <c r="T76" s="289" t="str">
        <f>IF('360 GRP '!AE116=0,"",'360 GRP '!AE116)</f>
        <v/>
      </c>
      <c r="U76" s="5">
        <f t="shared" si="1"/>
        <v>0</v>
      </c>
      <c r="V76" s="1516">
        <f>U76*'360 GRP '!J116</f>
        <v>0</v>
      </c>
      <c r="W76" s="1513">
        <f>U76*'360 GRP '!BJ116</f>
        <v>0</v>
      </c>
    </row>
    <row r="77" spans="1:23" ht="23.25" customHeight="1" x14ac:dyDescent="0.2">
      <c r="A77" s="258" t="str">
        <f>'360 GRP '!D117</f>
        <v>360-229-DT</v>
      </c>
      <c r="B77" s="261" t="s">
        <v>191</v>
      </c>
      <c r="C77" s="289" t="str">
        <f>IF('360 GRP '!N117=0,"",'360 GRP '!N117)</f>
        <v/>
      </c>
      <c r="D77" s="289" t="str">
        <f>IF('360 GRP '!O117=0,"",'360 GRP '!O117)</f>
        <v/>
      </c>
      <c r="E77" s="289" t="str">
        <f>IF('360 GRP '!P117=0,"",'360 GRP '!P117)</f>
        <v/>
      </c>
      <c r="F77" s="289" t="str">
        <f>IF('360 GRP '!Q117=0,"",'360 GRP '!Q117)</f>
        <v/>
      </c>
      <c r="G77" s="289" t="str">
        <f>IF('360 GRP '!R117=0,"",'360 GRP '!R117)</f>
        <v/>
      </c>
      <c r="H77" s="289" t="str">
        <f>IF('360 GRP '!S117=0,"",'360 GRP '!S117)</f>
        <v/>
      </c>
      <c r="I77" s="289" t="str">
        <f>IF('360 GRP '!T117=0,"",'360 GRP '!T117)</f>
        <v/>
      </c>
      <c r="J77" s="289" t="str">
        <f>IF('360 GRP '!U117=0,"",'360 GRP '!U117)</f>
        <v/>
      </c>
      <c r="K77" s="289" t="str">
        <f>IF('360 GRP '!V117=0,"",'360 GRP '!V117)</f>
        <v/>
      </c>
      <c r="L77" s="289" t="str">
        <f>IF('360 GRP '!W117=0,"",'360 GRP '!W117)</f>
        <v/>
      </c>
      <c r="M77" s="289" t="str">
        <f>IF('360 GRP '!X117=0,"",'360 GRP '!X117)</f>
        <v/>
      </c>
      <c r="N77" s="289" t="str">
        <f>IF('360 GRP '!Y117=0,"",'360 GRP '!Y117)</f>
        <v/>
      </c>
      <c r="O77" s="289" t="str">
        <f>IF('360 GRP '!Z117=0,"",'360 GRP '!Z117)</f>
        <v/>
      </c>
      <c r="P77" s="1184" t="str">
        <f>IF('360 GRP '!AA117=0,"",'360 GRP '!AA117)</f>
        <v/>
      </c>
      <c r="Q77" s="1229" t="str">
        <f>IF('360 GRP '!AB117=0,"",'360 GRP '!AB117)</f>
        <v/>
      </c>
      <c r="R77" s="289" t="str">
        <f>IF('360 GRP '!AC117=0,"",'360 GRP '!AC117)</f>
        <v/>
      </c>
      <c r="S77" s="289" t="str">
        <f>IF('360 GRP '!AD117=0,"",'360 GRP '!AD117)</f>
        <v/>
      </c>
      <c r="T77" s="289" t="str">
        <f>IF('360 GRP '!AE117=0,"",'360 GRP '!AE117)</f>
        <v/>
      </c>
      <c r="U77" s="5">
        <f t="shared" si="1"/>
        <v>0</v>
      </c>
      <c r="V77" s="1516">
        <f>U77*'360 GRP '!J117</f>
        <v>0</v>
      </c>
      <c r="W77" s="1513">
        <f>U77*'360 GRP '!BJ117</f>
        <v>0</v>
      </c>
    </row>
    <row r="78" spans="1:23" ht="23.25" customHeight="1" x14ac:dyDescent="0.2">
      <c r="A78" s="258" t="str">
        <f>'360 GRP '!D118</f>
        <v>360-230-DT</v>
      </c>
      <c r="B78" s="261" t="s">
        <v>191</v>
      </c>
      <c r="C78" s="289" t="str">
        <f>IF('360 GRP '!N118=0,"",'360 GRP '!N118)</f>
        <v/>
      </c>
      <c r="D78" s="289" t="str">
        <f>IF('360 GRP '!O118=0,"",'360 GRP '!O118)</f>
        <v/>
      </c>
      <c r="E78" s="289" t="str">
        <f>IF('360 GRP '!P118=0,"",'360 GRP '!P118)</f>
        <v/>
      </c>
      <c r="F78" s="289" t="str">
        <f>IF('360 GRP '!Q118=0,"",'360 GRP '!Q118)</f>
        <v/>
      </c>
      <c r="G78" s="289" t="str">
        <f>IF('360 GRP '!R118=0,"",'360 GRP '!R118)</f>
        <v/>
      </c>
      <c r="H78" s="289" t="str">
        <f>IF('360 GRP '!S118=0,"",'360 GRP '!S118)</f>
        <v/>
      </c>
      <c r="I78" s="289" t="str">
        <f>IF('360 GRP '!T118=0,"",'360 GRP '!T118)</f>
        <v/>
      </c>
      <c r="J78" s="289" t="str">
        <f>IF('360 GRP '!U118=0,"",'360 GRP '!U118)</f>
        <v/>
      </c>
      <c r="K78" s="289" t="str">
        <f>IF('360 GRP '!V118=0,"",'360 GRP '!V118)</f>
        <v/>
      </c>
      <c r="L78" s="289" t="str">
        <f>IF('360 GRP '!W118=0,"",'360 GRP '!W118)</f>
        <v/>
      </c>
      <c r="M78" s="289" t="str">
        <f>IF('360 GRP '!X118=0,"",'360 GRP '!X118)</f>
        <v/>
      </c>
      <c r="N78" s="289" t="str">
        <f>IF('360 GRP '!Y118=0,"",'360 GRP '!Y118)</f>
        <v/>
      </c>
      <c r="O78" s="289" t="str">
        <f>IF('360 GRP '!Z118=0,"",'360 GRP '!Z118)</f>
        <v/>
      </c>
      <c r="P78" s="1184" t="str">
        <f>IF('360 GRP '!AA118=0,"",'360 GRP '!AA118)</f>
        <v/>
      </c>
      <c r="Q78" s="1229" t="str">
        <f>IF('360 GRP '!AB118=0,"",'360 GRP '!AB118)</f>
        <v/>
      </c>
      <c r="R78" s="289" t="str">
        <f>IF('360 GRP '!AC118=0,"",'360 GRP '!AC118)</f>
        <v/>
      </c>
      <c r="S78" s="289" t="str">
        <f>IF('360 GRP '!AD118=0,"",'360 GRP '!AD118)</f>
        <v/>
      </c>
      <c r="T78" s="289" t="str">
        <f>IF('360 GRP '!AE118=0,"",'360 GRP '!AE118)</f>
        <v/>
      </c>
      <c r="U78" s="5">
        <f t="shared" si="1"/>
        <v>0</v>
      </c>
      <c r="V78" s="1516">
        <f>U78*'360 GRP '!J118</f>
        <v>0</v>
      </c>
      <c r="W78" s="1513">
        <f>U78*'360 GRP '!BJ118</f>
        <v>0</v>
      </c>
    </row>
    <row r="79" spans="1:23" ht="23.25" customHeight="1" x14ac:dyDescent="0.2">
      <c r="A79" s="258" t="str">
        <f>'360 GRP '!D119</f>
        <v>360-231</v>
      </c>
      <c r="B79" s="261"/>
      <c r="C79" s="289" t="str">
        <f>IF('360 GRP '!N119=0,"",'360 GRP '!N119)</f>
        <v/>
      </c>
      <c r="D79" s="289" t="str">
        <f>IF('360 GRP '!O119=0,"",'360 GRP '!O119)</f>
        <v/>
      </c>
      <c r="E79" s="289" t="str">
        <f>IF('360 GRP '!P119=0,"",'360 GRP '!P119)</f>
        <v/>
      </c>
      <c r="F79" s="289" t="str">
        <f>IF('360 GRP '!Q119=0,"",'360 GRP '!Q119)</f>
        <v/>
      </c>
      <c r="G79" s="289" t="str">
        <f>IF('360 GRP '!R119=0,"",'360 GRP '!R119)</f>
        <v/>
      </c>
      <c r="H79" s="289" t="str">
        <f>IF('360 GRP '!S119=0,"",'360 GRP '!S119)</f>
        <v/>
      </c>
      <c r="I79" s="289" t="str">
        <f>IF('360 GRP '!T119=0,"",'360 GRP '!T119)</f>
        <v/>
      </c>
      <c r="J79" s="289" t="str">
        <f>IF('360 GRP '!U119=0,"",'360 GRP '!U119)</f>
        <v/>
      </c>
      <c r="K79" s="289" t="str">
        <f>IF('360 GRP '!V119=0,"",'360 GRP '!V119)</f>
        <v/>
      </c>
      <c r="L79" s="289" t="str">
        <f>IF('360 GRP '!W119=0,"",'360 GRP '!W119)</f>
        <v/>
      </c>
      <c r="M79" s="289" t="str">
        <f>IF('360 GRP '!X119=0,"",'360 GRP '!X119)</f>
        <v/>
      </c>
      <c r="N79" s="289" t="str">
        <f>IF('360 GRP '!Y119=0,"",'360 GRP '!Y119)</f>
        <v/>
      </c>
      <c r="O79" s="289" t="str">
        <f>IF('360 GRP '!Z119=0,"",'360 GRP '!Z119)</f>
        <v/>
      </c>
      <c r="P79" s="1184" t="str">
        <f>IF('360 GRP '!AA119=0,"",'360 GRP '!AA119)</f>
        <v/>
      </c>
      <c r="Q79" s="1229" t="str">
        <f>IF('360 GRP '!AB119=0,"",'360 GRP '!AB119)</f>
        <v/>
      </c>
      <c r="R79" s="289" t="str">
        <f>IF('360 GRP '!AC119=0,"",'360 GRP '!AC119)</f>
        <v/>
      </c>
      <c r="S79" s="289" t="str">
        <f>IF('360 GRP '!AD119=0,"",'360 GRP '!AD119)</f>
        <v/>
      </c>
      <c r="T79" s="289" t="str">
        <f>IF('360 GRP '!AE119=0,"",'360 GRP '!AE119)</f>
        <v/>
      </c>
      <c r="U79" s="5">
        <f t="shared" si="1"/>
        <v>0</v>
      </c>
      <c r="V79" s="1516">
        <f>U79*'360 GRP '!J119</f>
        <v>0</v>
      </c>
      <c r="W79" s="1513">
        <f>U79*'360 GRP '!BJ119</f>
        <v>0</v>
      </c>
    </row>
    <row r="80" spans="1:23" ht="23.25" customHeight="1" x14ac:dyDescent="0.2">
      <c r="A80" s="258" t="str">
        <f>'360 GRP '!D120</f>
        <v>360-232</v>
      </c>
      <c r="B80" s="261"/>
      <c r="C80" s="289" t="str">
        <f>IF('360 GRP '!N120=0,"",'360 GRP '!N120)</f>
        <v/>
      </c>
      <c r="D80" s="289" t="str">
        <f>IF('360 GRP '!O120=0,"",'360 GRP '!O120)</f>
        <v/>
      </c>
      <c r="E80" s="289" t="str">
        <f>IF('360 GRP '!P120=0,"",'360 GRP '!P120)</f>
        <v/>
      </c>
      <c r="F80" s="289" t="str">
        <f>IF('360 GRP '!Q120=0,"",'360 GRP '!Q120)</f>
        <v/>
      </c>
      <c r="G80" s="289" t="str">
        <f>IF('360 GRP '!R120=0,"",'360 GRP '!R120)</f>
        <v/>
      </c>
      <c r="H80" s="289" t="str">
        <f>IF('360 GRP '!S120=0,"",'360 GRP '!S120)</f>
        <v/>
      </c>
      <c r="I80" s="289" t="str">
        <f>IF('360 GRP '!T120=0,"",'360 GRP '!T120)</f>
        <v/>
      </c>
      <c r="J80" s="289" t="str">
        <f>IF('360 GRP '!U120=0,"",'360 GRP '!U120)</f>
        <v/>
      </c>
      <c r="K80" s="289" t="str">
        <f>IF('360 GRP '!V120=0,"",'360 GRP '!V120)</f>
        <v/>
      </c>
      <c r="L80" s="289" t="str">
        <f>IF('360 GRP '!W120=0,"",'360 GRP '!W120)</f>
        <v/>
      </c>
      <c r="M80" s="289" t="str">
        <f>IF('360 GRP '!X120=0,"",'360 GRP '!X120)</f>
        <v/>
      </c>
      <c r="N80" s="289" t="str">
        <f>IF('360 GRP '!Y120=0,"",'360 GRP '!Y120)</f>
        <v/>
      </c>
      <c r="O80" s="289" t="str">
        <f>IF('360 GRP '!Z120=0,"",'360 GRP '!Z120)</f>
        <v/>
      </c>
      <c r="P80" s="1184" t="str">
        <f>IF('360 GRP '!AA120=0,"",'360 GRP '!AA120)</f>
        <v/>
      </c>
      <c r="Q80" s="1229" t="str">
        <f>IF('360 GRP '!AB120=0,"",'360 GRP '!AB120)</f>
        <v/>
      </c>
      <c r="R80" s="289" t="str">
        <f>IF('360 GRP '!AC120=0,"",'360 GRP '!AC120)</f>
        <v/>
      </c>
      <c r="S80" s="289" t="str">
        <f>IF('360 GRP '!AD120=0,"",'360 GRP '!AD120)</f>
        <v/>
      </c>
      <c r="T80" s="289" t="str">
        <f>IF('360 GRP '!AE120=0,"",'360 GRP '!AE120)</f>
        <v/>
      </c>
      <c r="U80" s="5">
        <f t="shared" si="1"/>
        <v>0</v>
      </c>
      <c r="V80" s="1516">
        <f>U80*'360 GRP '!J120</f>
        <v>0</v>
      </c>
      <c r="W80" s="1513">
        <f>U80*'360 GRP '!BJ120</f>
        <v>0</v>
      </c>
    </row>
    <row r="81" spans="1:23" ht="23.25" customHeight="1" x14ac:dyDescent="0.2">
      <c r="A81" s="258" t="str">
        <f>'360 GRP '!D121</f>
        <v>360-233</v>
      </c>
      <c r="B81" s="261"/>
      <c r="C81" s="289" t="str">
        <f>IF('360 GRP '!N121=0,"",'360 GRP '!N121)</f>
        <v/>
      </c>
      <c r="D81" s="289" t="str">
        <f>IF('360 GRP '!O121=0,"",'360 GRP '!O121)</f>
        <v/>
      </c>
      <c r="E81" s="289" t="str">
        <f>IF('360 GRP '!P121=0,"",'360 GRP '!P121)</f>
        <v/>
      </c>
      <c r="F81" s="289" t="str">
        <f>IF('360 GRP '!Q121=0,"",'360 GRP '!Q121)</f>
        <v/>
      </c>
      <c r="G81" s="289" t="str">
        <f>IF('360 GRP '!R121=0,"",'360 GRP '!R121)</f>
        <v/>
      </c>
      <c r="H81" s="289" t="str">
        <f>IF('360 GRP '!S121=0,"",'360 GRP '!S121)</f>
        <v/>
      </c>
      <c r="I81" s="289" t="str">
        <f>IF('360 GRP '!T121=0,"",'360 GRP '!T121)</f>
        <v/>
      </c>
      <c r="J81" s="289" t="str">
        <f>IF('360 GRP '!U121=0,"",'360 GRP '!U121)</f>
        <v/>
      </c>
      <c r="K81" s="289" t="str">
        <f>IF('360 GRP '!V121=0,"",'360 GRP '!V121)</f>
        <v/>
      </c>
      <c r="L81" s="289" t="str">
        <f>IF('360 GRP '!W121=0,"",'360 GRP '!W121)</f>
        <v/>
      </c>
      <c r="M81" s="289" t="str">
        <f>IF('360 GRP '!X121=0,"",'360 GRP '!X121)</f>
        <v/>
      </c>
      <c r="N81" s="289" t="str">
        <f>IF('360 GRP '!Y121=0,"",'360 GRP '!Y121)</f>
        <v/>
      </c>
      <c r="O81" s="289" t="str">
        <f>IF('360 GRP '!Z121=0,"",'360 GRP '!Z121)</f>
        <v/>
      </c>
      <c r="P81" s="1184" t="str">
        <f>IF('360 GRP '!AA121=0,"",'360 GRP '!AA121)</f>
        <v/>
      </c>
      <c r="Q81" s="1229" t="str">
        <f>IF('360 GRP '!AB121=0,"",'360 GRP '!AB121)</f>
        <v/>
      </c>
      <c r="R81" s="289" t="str">
        <f>IF('360 GRP '!AC121=0,"",'360 GRP '!AC121)</f>
        <v/>
      </c>
      <c r="S81" s="289" t="str">
        <f>IF('360 GRP '!AD121=0,"",'360 GRP '!AD121)</f>
        <v/>
      </c>
      <c r="T81" s="289" t="str">
        <f>IF('360 GRP '!AE121=0,"",'360 GRP '!AE121)</f>
        <v/>
      </c>
      <c r="U81" s="5">
        <f t="shared" si="1"/>
        <v>0</v>
      </c>
      <c r="V81" s="1516">
        <f>U81*'360 GRP '!J121</f>
        <v>0</v>
      </c>
      <c r="W81" s="1513">
        <f>U81*'360 GRP '!BJ121</f>
        <v>0</v>
      </c>
    </row>
    <row r="82" spans="1:23" ht="23.25" customHeight="1" x14ac:dyDescent="0.2">
      <c r="A82" s="258" t="str">
        <f>'360 GRP '!D122</f>
        <v>360-234</v>
      </c>
      <c r="B82" s="261"/>
      <c r="C82" s="289" t="str">
        <f>IF('360 GRP '!N122=0,"",'360 GRP '!N122)</f>
        <v/>
      </c>
      <c r="D82" s="289" t="str">
        <f>IF('360 GRP '!O122=0,"",'360 GRP '!O122)</f>
        <v/>
      </c>
      <c r="E82" s="289" t="str">
        <f>IF('360 GRP '!P122=0,"",'360 GRP '!P122)</f>
        <v/>
      </c>
      <c r="F82" s="289" t="str">
        <f>IF('360 GRP '!Q122=0,"",'360 GRP '!Q122)</f>
        <v/>
      </c>
      <c r="G82" s="289" t="str">
        <f>IF('360 GRP '!R122=0,"",'360 GRP '!R122)</f>
        <v/>
      </c>
      <c r="H82" s="289" t="str">
        <f>IF('360 GRP '!S122=0,"",'360 GRP '!S122)</f>
        <v/>
      </c>
      <c r="I82" s="289" t="str">
        <f>IF('360 GRP '!T122=0,"",'360 GRP '!T122)</f>
        <v/>
      </c>
      <c r="J82" s="289" t="str">
        <f>IF('360 GRP '!U122=0,"",'360 GRP '!U122)</f>
        <v/>
      </c>
      <c r="K82" s="289" t="str">
        <f>IF('360 GRP '!V122=0,"",'360 GRP '!V122)</f>
        <v/>
      </c>
      <c r="L82" s="289" t="str">
        <f>IF('360 GRP '!W122=0,"",'360 GRP '!W122)</f>
        <v/>
      </c>
      <c r="M82" s="289" t="str">
        <f>IF('360 GRP '!X122=0,"",'360 GRP '!X122)</f>
        <v/>
      </c>
      <c r="N82" s="289" t="str">
        <f>IF('360 GRP '!Y122=0,"",'360 GRP '!Y122)</f>
        <v/>
      </c>
      <c r="O82" s="289" t="str">
        <f>IF('360 GRP '!Z122=0,"",'360 GRP '!Z122)</f>
        <v/>
      </c>
      <c r="P82" s="1184" t="str">
        <f>IF('360 GRP '!AA122=0,"",'360 GRP '!AA122)</f>
        <v/>
      </c>
      <c r="Q82" s="1229" t="str">
        <f>IF('360 GRP '!AB122=0,"",'360 GRP '!AB122)</f>
        <v/>
      </c>
      <c r="R82" s="289" t="str">
        <f>IF('360 GRP '!AC122=0,"",'360 GRP '!AC122)</f>
        <v/>
      </c>
      <c r="S82" s="289" t="str">
        <f>IF('360 GRP '!AD122=0,"",'360 GRP '!AD122)</f>
        <v/>
      </c>
      <c r="T82" s="289" t="str">
        <f>IF('360 GRP '!AE122=0,"",'360 GRP '!AE122)</f>
        <v/>
      </c>
      <c r="U82" s="5">
        <f t="shared" si="1"/>
        <v>0</v>
      </c>
      <c r="V82" s="1516">
        <f>U82*'360 GRP '!J122</f>
        <v>0</v>
      </c>
      <c r="W82" s="1513">
        <f>U82*'360 GRP '!BJ122</f>
        <v>0</v>
      </c>
    </row>
    <row r="83" spans="1:23" ht="23.25" customHeight="1" x14ac:dyDescent="0.2">
      <c r="A83" s="258" t="str">
        <f>'360 GRP '!D123</f>
        <v>360-235</v>
      </c>
      <c r="B83" s="261"/>
      <c r="C83" s="289" t="str">
        <f>IF('360 GRP '!N123=0,"",'360 GRP '!N123)</f>
        <v/>
      </c>
      <c r="D83" s="289" t="str">
        <f>IF('360 GRP '!O123=0,"",'360 GRP '!O123)</f>
        <v/>
      </c>
      <c r="E83" s="289" t="str">
        <f>IF('360 GRP '!P123=0,"",'360 GRP '!P123)</f>
        <v/>
      </c>
      <c r="F83" s="289" t="str">
        <f>IF('360 GRP '!Q123=0,"",'360 GRP '!Q123)</f>
        <v/>
      </c>
      <c r="G83" s="289" t="str">
        <f>IF('360 GRP '!R123=0,"",'360 GRP '!R123)</f>
        <v/>
      </c>
      <c r="H83" s="289" t="str">
        <f>IF('360 GRP '!S123=0,"",'360 GRP '!S123)</f>
        <v/>
      </c>
      <c r="I83" s="289" t="str">
        <f>IF('360 GRP '!T123=0,"",'360 GRP '!T123)</f>
        <v/>
      </c>
      <c r="J83" s="289" t="str">
        <f>IF('360 GRP '!U123=0,"",'360 GRP '!U123)</f>
        <v/>
      </c>
      <c r="K83" s="289" t="str">
        <f>IF('360 GRP '!V123=0,"",'360 GRP '!V123)</f>
        <v/>
      </c>
      <c r="L83" s="289" t="str">
        <f>IF('360 GRP '!W123=0,"",'360 GRP '!W123)</f>
        <v/>
      </c>
      <c r="M83" s="289" t="str">
        <f>IF('360 GRP '!X123=0,"",'360 GRP '!X123)</f>
        <v/>
      </c>
      <c r="N83" s="289" t="str">
        <f>IF('360 GRP '!Y123=0,"",'360 GRP '!Y123)</f>
        <v/>
      </c>
      <c r="O83" s="289" t="str">
        <f>IF('360 GRP '!Z123=0,"",'360 GRP '!Z123)</f>
        <v/>
      </c>
      <c r="P83" s="1184" t="str">
        <f>IF('360 GRP '!AA123=0,"",'360 GRP '!AA123)</f>
        <v/>
      </c>
      <c r="Q83" s="1229" t="str">
        <f>IF('360 GRP '!AB123=0,"",'360 GRP '!AB123)</f>
        <v/>
      </c>
      <c r="R83" s="289" t="str">
        <f>IF('360 GRP '!AC123=0,"",'360 GRP '!AC123)</f>
        <v/>
      </c>
      <c r="S83" s="289" t="str">
        <f>IF('360 GRP '!AD123=0,"",'360 GRP '!AD123)</f>
        <v/>
      </c>
      <c r="T83" s="289" t="str">
        <f>IF('360 GRP '!AE123=0,"",'360 GRP '!AE123)</f>
        <v/>
      </c>
      <c r="U83" s="5">
        <f t="shared" si="1"/>
        <v>0</v>
      </c>
      <c r="V83" s="1516">
        <f>U83*'360 GRP '!J123</f>
        <v>0</v>
      </c>
      <c r="W83" s="1513">
        <f>U83*'360 GRP '!BJ123</f>
        <v>0</v>
      </c>
    </row>
    <row r="84" spans="1:23" ht="23.25" customHeight="1" x14ac:dyDescent="0.2">
      <c r="A84" s="258" t="str">
        <f>'360 GRP '!D124</f>
        <v>360-236</v>
      </c>
      <c r="B84" s="261"/>
      <c r="C84" s="289" t="str">
        <f>IF('360 GRP '!N124=0,"",'360 GRP '!N124)</f>
        <v/>
      </c>
      <c r="D84" s="289" t="str">
        <f>IF('360 GRP '!O124=0,"",'360 GRP '!O124)</f>
        <v/>
      </c>
      <c r="E84" s="289" t="str">
        <f>IF('360 GRP '!P124=0,"",'360 GRP '!P124)</f>
        <v/>
      </c>
      <c r="F84" s="289" t="str">
        <f>IF('360 GRP '!Q124=0,"",'360 GRP '!Q124)</f>
        <v/>
      </c>
      <c r="G84" s="289" t="str">
        <f>IF('360 GRP '!R124=0,"",'360 GRP '!R124)</f>
        <v/>
      </c>
      <c r="H84" s="289" t="str">
        <f>IF('360 GRP '!S124=0,"",'360 GRP '!S124)</f>
        <v/>
      </c>
      <c r="I84" s="289" t="str">
        <f>IF('360 GRP '!T124=0,"",'360 GRP '!T124)</f>
        <v/>
      </c>
      <c r="J84" s="289" t="str">
        <f>IF('360 GRP '!U124=0,"",'360 GRP '!U124)</f>
        <v/>
      </c>
      <c r="K84" s="289" t="str">
        <f>IF('360 GRP '!V124=0,"",'360 GRP '!V124)</f>
        <v/>
      </c>
      <c r="L84" s="289" t="str">
        <f>IF('360 GRP '!W124=0,"",'360 GRP '!W124)</f>
        <v/>
      </c>
      <c r="M84" s="289" t="str">
        <f>IF('360 GRP '!X124=0,"",'360 GRP '!X124)</f>
        <v/>
      </c>
      <c r="N84" s="289" t="str">
        <f>IF('360 GRP '!Y124=0,"",'360 GRP '!Y124)</f>
        <v/>
      </c>
      <c r="O84" s="289" t="str">
        <f>IF('360 GRP '!Z124=0,"",'360 GRP '!Z124)</f>
        <v/>
      </c>
      <c r="P84" s="1184" t="str">
        <f>IF('360 GRP '!AA124=0,"",'360 GRP '!AA124)</f>
        <v/>
      </c>
      <c r="Q84" s="1229" t="str">
        <f>IF('360 GRP '!AB124=0,"",'360 GRP '!AB124)</f>
        <v/>
      </c>
      <c r="R84" s="289" t="str">
        <f>IF('360 GRP '!AC124=0,"",'360 GRP '!AC124)</f>
        <v/>
      </c>
      <c r="S84" s="289" t="str">
        <f>IF('360 GRP '!AD124=0,"",'360 GRP '!AD124)</f>
        <v/>
      </c>
      <c r="T84" s="289" t="str">
        <f>IF('360 GRP '!AE124=0,"",'360 GRP '!AE124)</f>
        <v/>
      </c>
      <c r="U84" s="5">
        <f t="shared" si="1"/>
        <v>0</v>
      </c>
      <c r="V84" s="1516">
        <f>U84*'360 GRP '!J124</f>
        <v>0</v>
      </c>
      <c r="W84" s="1513">
        <f>U84*'360 GRP '!BJ124</f>
        <v>0</v>
      </c>
    </row>
    <row r="85" spans="1:23" ht="23.25" customHeight="1" x14ac:dyDescent="0.2">
      <c r="A85" s="258" t="str">
        <f>'360 GRP '!D125</f>
        <v>360-237</v>
      </c>
      <c r="B85" s="261"/>
      <c r="C85" s="289" t="str">
        <f>IF('360 GRP '!N125=0,"",'360 GRP '!N125)</f>
        <v/>
      </c>
      <c r="D85" s="289" t="str">
        <f>IF('360 GRP '!O125=0,"",'360 GRP '!O125)</f>
        <v/>
      </c>
      <c r="E85" s="289" t="str">
        <f>IF('360 GRP '!P125=0,"",'360 GRP '!P125)</f>
        <v/>
      </c>
      <c r="F85" s="289" t="str">
        <f>IF('360 GRP '!Q125=0,"",'360 GRP '!Q125)</f>
        <v/>
      </c>
      <c r="G85" s="289" t="str">
        <f>IF('360 GRP '!R125=0,"",'360 GRP '!R125)</f>
        <v/>
      </c>
      <c r="H85" s="289" t="str">
        <f>IF('360 GRP '!S125=0,"",'360 GRP '!S125)</f>
        <v/>
      </c>
      <c r="I85" s="289" t="str">
        <f>IF('360 GRP '!T125=0,"",'360 GRP '!T125)</f>
        <v/>
      </c>
      <c r="J85" s="289" t="str">
        <f>IF('360 GRP '!U125=0,"",'360 GRP '!U125)</f>
        <v/>
      </c>
      <c r="K85" s="289" t="str">
        <f>IF('360 GRP '!V125=0,"",'360 GRP '!V125)</f>
        <v/>
      </c>
      <c r="L85" s="289" t="str">
        <f>IF('360 GRP '!W125=0,"",'360 GRP '!W125)</f>
        <v/>
      </c>
      <c r="M85" s="289" t="str">
        <f>IF('360 GRP '!X125=0,"",'360 GRP '!X125)</f>
        <v/>
      </c>
      <c r="N85" s="289" t="str">
        <f>IF('360 GRP '!Y125=0,"",'360 GRP '!Y125)</f>
        <v/>
      </c>
      <c r="O85" s="289" t="str">
        <f>IF('360 GRP '!Z125=0,"",'360 GRP '!Z125)</f>
        <v/>
      </c>
      <c r="P85" s="1184" t="str">
        <f>IF('360 GRP '!AA125=0,"",'360 GRP '!AA125)</f>
        <v/>
      </c>
      <c r="Q85" s="1229" t="str">
        <f>IF('360 GRP '!AB125=0,"",'360 GRP '!AB125)</f>
        <v/>
      </c>
      <c r="R85" s="289" t="str">
        <f>IF('360 GRP '!AC125=0,"",'360 GRP '!AC125)</f>
        <v/>
      </c>
      <c r="S85" s="289" t="str">
        <f>IF('360 GRP '!AD125=0,"",'360 GRP '!AD125)</f>
        <v/>
      </c>
      <c r="T85" s="289" t="str">
        <f>IF('360 GRP '!AE125=0,"",'360 GRP '!AE125)</f>
        <v/>
      </c>
      <c r="U85" s="5">
        <f t="shared" si="1"/>
        <v>0</v>
      </c>
      <c r="V85" s="1516">
        <f>U85*'360 GRP '!J125</f>
        <v>0</v>
      </c>
      <c r="W85" s="1513">
        <f>U85*'360 GRP '!BJ125</f>
        <v>0</v>
      </c>
    </row>
    <row r="86" spans="1:23" ht="23.25" customHeight="1" x14ac:dyDescent="0.2">
      <c r="A86" s="258" t="str">
        <f>'360 GRP '!D126</f>
        <v>360-238</v>
      </c>
      <c r="B86" s="261"/>
      <c r="C86" s="289" t="str">
        <f>IF('360 GRP '!N126=0,"",'360 GRP '!N126)</f>
        <v/>
      </c>
      <c r="D86" s="289" t="str">
        <f>IF('360 GRP '!O126=0,"",'360 GRP '!O126)</f>
        <v/>
      </c>
      <c r="E86" s="289" t="str">
        <f>IF('360 GRP '!P126=0,"",'360 GRP '!P126)</f>
        <v/>
      </c>
      <c r="F86" s="289" t="str">
        <f>IF('360 GRP '!Q126=0,"",'360 GRP '!Q126)</f>
        <v/>
      </c>
      <c r="G86" s="289" t="str">
        <f>IF('360 GRP '!R126=0,"",'360 GRP '!R126)</f>
        <v/>
      </c>
      <c r="H86" s="289" t="str">
        <f>IF('360 GRP '!S126=0,"",'360 GRP '!S126)</f>
        <v/>
      </c>
      <c r="I86" s="289" t="str">
        <f>IF('360 GRP '!T126=0,"",'360 GRP '!T126)</f>
        <v/>
      </c>
      <c r="J86" s="289" t="str">
        <f>IF('360 GRP '!U126=0,"",'360 GRP '!U126)</f>
        <v/>
      </c>
      <c r="K86" s="289" t="str">
        <f>IF('360 GRP '!V126=0,"",'360 GRP '!V126)</f>
        <v/>
      </c>
      <c r="L86" s="289" t="str">
        <f>IF('360 GRP '!W126=0,"",'360 GRP '!W126)</f>
        <v/>
      </c>
      <c r="M86" s="289" t="str">
        <f>IF('360 GRP '!X126=0,"",'360 GRP '!X126)</f>
        <v/>
      </c>
      <c r="N86" s="289" t="str">
        <f>IF('360 GRP '!Y126=0,"",'360 GRP '!Y126)</f>
        <v/>
      </c>
      <c r="O86" s="289" t="str">
        <f>IF('360 GRP '!Z126=0,"",'360 GRP '!Z126)</f>
        <v/>
      </c>
      <c r="P86" s="1184" t="str">
        <f>IF('360 GRP '!AA126=0,"",'360 GRP '!AA126)</f>
        <v/>
      </c>
      <c r="Q86" s="1229" t="str">
        <f>IF('360 GRP '!AB126=0,"",'360 GRP '!AB126)</f>
        <v/>
      </c>
      <c r="R86" s="289" t="str">
        <f>IF('360 GRP '!AC126=0,"",'360 GRP '!AC126)</f>
        <v/>
      </c>
      <c r="S86" s="289" t="str">
        <f>IF('360 GRP '!AD126=0,"",'360 GRP '!AD126)</f>
        <v/>
      </c>
      <c r="T86" s="289" t="str">
        <f>IF('360 GRP '!AE126=0,"",'360 GRP '!AE126)</f>
        <v/>
      </c>
      <c r="U86" s="5">
        <f t="shared" si="1"/>
        <v>0</v>
      </c>
      <c r="V86" s="1516">
        <f>U86*'360 GRP '!J126</f>
        <v>0</v>
      </c>
      <c r="W86" s="1513">
        <f>U86*'360 GRP '!BJ126</f>
        <v>0</v>
      </c>
    </row>
    <row r="87" spans="1:23" ht="23.25" customHeight="1" x14ac:dyDescent="0.2">
      <c r="A87" s="258" t="str">
        <f>'360 GRP '!D127</f>
        <v>360-239</v>
      </c>
      <c r="B87" s="261"/>
      <c r="C87" s="289" t="str">
        <f>IF('360 GRP '!N127=0,"",'360 GRP '!N127)</f>
        <v/>
      </c>
      <c r="D87" s="289" t="str">
        <f>IF('360 GRP '!O127=0,"",'360 GRP '!O127)</f>
        <v/>
      </c>
      <c r="E87" s="289" t="str">
        <f>IF('360 GRP '!P127=0,"",'360 GRP '!P127)</f>
        <v/>
      </c>
      <c r="F87" s="289" t="str">
        <f>IF('360 GRP '!Q127=0,"",'360 GRP '!Q127)</f>
        <v/>
      </c>
      <c r="G87" s="289" t="str">
        <f>IF('360 GRP '!R127=0,"",'360 GRP '!R127)</f>
        <v/>
      </c>
      <c r="H87" s="289" t="str">
        <f>IF('360 GRP '!S127=0,"",'360 GRP '!S127)</f>
        <v/>
      </c>
      <c r="I87" s="289" t="str">
        <f>IF('360 GRP '!T127=0,"",'360 GRP '!T127)</f>
        <v/>
      </c>
      <c r="J87" s="289" t="str">
        <f>IF('360 GRP '!U127=0,"",'360 GRP '!U127)</f>
        <v/>
      </c>
      <c r="K87" s="289" t="str">
        <f>IF('360 GRP '!V127=0,"",'360 GRP '!V127)</f>
        <v/>
      </c>
      <c r="L87" s="289" t="str">
        <f>IF('360 GRP '!W127=0,"",'360 GRP '!W127)</f>
        <v/>
      </c>
      <c r="M87" s="289" t="str">
        <f>IF('360 GRP '!X127=0,"",'360 GRP '!X127)</f>
        <v/>
      </c>
      <c r="N87" s="289" t="str">
        <f>IF('360 GRP '!Y127=0,"",'360 GRP '!Y127)</f>
        <v/>
      </c>
      <c r="O87" s="289" t="str">
        <f>IF('360 GRP '!Z127=0,"",'360 GRP '!Z127)</f>
        <v/>
      </c>
      <c r="P87" s="1184" t="str">
        <f>IF('360 GRP '!AA127=0,"",'360 GRP '!AA127)</f>
        <v/>
      </c>
      <c r="Q87" s="1229" t="str">
        <f>IF('360 GRP '!AB127=0,"",'360 GRP '!AB127)</f>
        <v/>
      </c>
      <c r="R87" s="289" t="str">
        <f>IF('360 GRP '!AC127=0,"",'360 GRP '!AC127)</f>
        <v/>
      </c>
      <c r="S87" s="289" t="str">
        <f>IF('360 GRP '!AD127=0,"",'360 GRP '!AD127)</f>
        <v/>
      </c>
      <c r="T87" s="289" t="str">
        <f>IF('360 GRP '!AE127=0,"",'360 GRP '!AE127)</f>
        <v/>
      </c>
      <c r="U87" s="5">
        <f t="shared" si="1"/>
        <v>0</v>
      </c>
      <c r="V87" s="1516">
        <f>U87*'360 GRP '!J127</f>
        <v>0</v>
      </c>
      <c r="W87" s="1513">
        <f>U87*'360 GRP '!BJ127</f>
        <v>0</v>
      </c>
    </row>
    <row r="88" spans="1:23" ht="23.25" customHeight="1" x14ac:dyDescent="0.2">
      <c r="A88" s="258" t="str">
        <f>'360 GRP '!D128</f>
        <v>360-240</v>
      </c>
      <c r="B88" s="261"/>
      <c r="C88" s="289" t="str">
        <f>IF('360 GRP '!N128=0,"",'360 GRP '!N128)</f>
        <v/>
      </c>
      <c r="D88" s="289" t="str">
        <f>IF('360 GRP '!O128=0,"",'360 GRP '!O128)</f>
        <v/>
      </c>
      <c r="E88" s="289" t="str">
        <f>IF('360 GRP '!P128=0,"",'360 GRP '!P128)</f>
        <v/>
      </c>
      <c r="F88" s="289" t="str">
        <f>IF('360 GRP '!Q128=0,"",'360 GRP '!Q128)</f>
        <v/>
      </c>
      <c r="G88" s="289" t="str">
        <f>IF('360 GRP '!R128=0,"",'360 GRP '!R128)</f>
        <v/>
      </c>
      <c r="H88" s="289" t="str">
        <f>IF('360 GRP '!S128=0,"",'360 GRP '!S128)</f>
        <v/>
      </c>
      <c r="I88" s="289" t="str">
        <f>IF('360 GRP '!T128=0,"",'360 GRP '!T128)</f>
        <v/>
      </c>
      <c r="J88" s="289" t="str">
        <f>IF('360 GRP '!U128=0,"",'360 GRP '!U128)</f>
        <v/>
      </c>
      <c r="K88" s="289" t="str">
        <f>IF('360 GRP '!V128=0,"",'360 GRP '!V128)</f>
        <v/>
      </c>
      <c r="L88" s="289" t="str">
        <f>IF('360 GRP '!W128=0,"",'360 GRP '!W128)</f>
        <v/>
      </c>
      <c r="M88" s="289" t="str">
        <f>IF('360 GRP '!X128=0,"",'360 GRP '!X128)</f>
        <v/>
      </c>
      <c r="N88" s="289" t="str">
        <f>IF('360 GRP '!Y128=0,"",'360 GRP '!Y128)</f>
        <v/>
      </c>
      <c r="O88" s="289" t="str">
        <f>IF('360 GRP '!Z128=0,"",'360 GRP '!Z128)</f>
        <v/>
      </c>
      <c r="P88" s="1184" t="str">
        <f>IF('360 GRP '!AA128=0,"",'360 GRP '!AA128)</f>
        <v/>
      </c>
      <c r="Q88" s="1229" t="str">
        <f>IF('360 GRP '!AB128=0,"",'360 GRP '!AB128)</f>
        <v/>
      </c>
      <c r="R88" s="289" t="str">
        <f>IF('360 GRP '!AC128=0,"",'360 GRP '!AC128)</f>
        <v/>
      </c>
      <c r="S88" s="289" t="str">
        <f>IF('360 GRP '!AD128=0,"",'360 GRP '!AD128)</f>
        <v/>
      </c>
      <c r="T88" s="289" t="str">
        <f>IF('360 GRP '!AE128=0,"",'360 GRP '!AE128)</f>
        <v/>
      </c>
      <c r="U88" s="5">
        <f t="shared" si="1"/>
        <v>0</v>
      </c>
      <c r="V88" s="1516">
        <f>U88*'360 GRP '!J128</f>
        <v>0</v>
      </c>
      <c r="W88" s="1513">
        <f>U88*'360 GRP '!BJ128</f>
        <v>0</v>
      </c>
    </row>
    <row r="89" spans="1:23" ht="23.25" customHeight="1" x14ac:dyDescent="0.2">
      <c r="A89" s="258"/>
      <c r="B89" s="261"/>
      <c r="C89" s="289" t="str">
        <f>IF('360 GRP '!N129=0,"",'360 GRP '!N129)</f>
        <v/>
      </c>
      <c r="D89" s="289" t="str">
        <f>IF('360 GRP '!O129=0,"",'360 GRP '!O129)</f>
        <v/>
      </c>
      <c r="E89" s="289" t="str">
        <f>IF('360 GRP '!P129=0,"",'360 GRP '!P129)</f>
        <v/>
      </c>
      <c r="F89" s="289" t="str">
        <f>IF('360 GRP '!Q129=0,"",'360 GRP '!Q129)</f>
        <v/>
      </c>
      <c r="G89" s="289" t="str">
        <f>IF('360 GRP '!R129=0,"",'360 GRP '!R129)</f>
        <v/>
      </c>
      <c r="H89" s="289" t="str">
        <f>IF('360 GRP '!S129=0,"",'360 GRP '!S129)</f>
        <v/>
      </c>
      <c r="I89" s="289" t="str">
        <f>IF('360 GRP '!T129=0,"",'360 GRP '!T129)</f>
        <v/>
      </c>
      <c r="J89" s="289" t="str">
        <f>IF('360 GRP '!U129=0,"",'360 GRP '!U129)</f>
        <v/>
      </c>
      <c r="K89" s="289" t="str">
        <f>IF('360 GRP '!V129=0,"",'360 GRP '!V129)</f>
        <v/>
      </c>
      <c r="L89" s="289" t="str">
        <f>IF('360 GRP '!W129=0,"",'360 GRP '!W129)</f>
        <v/>
      </c>
      <c r="M89" s="289" t="str">
        <f>IF('360 GRP '!X129=0,"",'360 GRP '!X129)</f>
        <v/>
      </c>
      <c r="N89" s="289" t="str">
        <f>IF('360 GRP '!Y129=0,"",'360 GRP '!Y129)</f>
        <v/>
      </c>
      <c r="O89" s="289" t="str">
        <f>IF('360 GRP '!Z129=0,"",'360 GRP '!Z129)</f>
        <v/>
      </c>
      <c r="P89" s="1184" t="str">
        <f>IF('360 GRP '!AA129=0,"",'360 GRP '!AA129)</f>
        <v/>
      </c>
      <c r="Q89" s="1229" t="str">
        <f>IF('360 GRP '!AB129=0,"",'360 GRP '!AB129)</f>
        <v/>
      </c>
      <c r="R89" s="289" t="str">
        <f>IF('360 GRP '!AC129=0,"",'360 GRP '!AC129)</f>
        <v/>
      </c>
      <c r="S89" s="289" t="str">
        <f>IF('360 GRP '!AD129=0,"",'360 GRP '!AD129)</f>
        <v/>
      </c>
      <c r="T89" s="289" t="str">
        <f>IF('360 GRP '!AE129=0,"",'360 GRP '!AE129)</f>
        <v/>
      </c>
      <c r="U89" s="5"/>
      <c r="V89" s="1516"/>
      <c r="W89" s="1513"/>
    </row>
    <row r="90" spans="1:23" ht="23.25" customHeight="1" x14ac:dyDescent="0.2">
      <c r="A90" s="258" t="str">
        <f>'360 GRP '!D130</f>
        <v>360-281</v>
      </c>
      <c r="B90" s="261"/>
      <c r="C90" s="289" t="str">
        <f>IF('360 GRP '!N130=0,"",'360 GRP '!N130)</f>
        <v/>
      </c>
      <c r="D90" s="289" t="str">
        <f>IF('360 GRP '!O130=0,"",'360 GRP '!O130)</f>
        <v/>
      </c>
      <c r="E90" s="289" t="str">
        <f>IF('360 GRP '!P130=0,"",'360 GRP '!P130)</f>
        <v/>
      </c>
      <c r="F90" s="289" t="str">
        <f>IF('360 GRP '!Q130=0,"",'360 GRP '!Q130)</f>
        <v/>
      </c>
      <c r="G90" s="289" t="str">
        <f>IF('360 GRP '!R130=0,"",'360 GRP '!R130)</f>
        <v/>
      </c>
      <c r="H90" s="289" t="str">
        <f>IF('360 GRP '!S130=0,"",'360 GRP '!S130)</f>
        <v/>
      </c>
      <c r="I90" s="289" t="str">
        <f>IF('360 GRP '!T130=0,"",'360 GRP '!T130)</f>
        <v/>
      </c>
      <c r="J90" s="289" t="str">
        <f>IF('360 GRP '!U130=0,"",'360 GRP '!U130)</f>
        <v/>
      </c>
      <c r="K90" s="289" t="str">
        <f>IF('360 GRP '!V130=0,"",'360 GRP '!V130)</f>
        <v/>
      </c>
      <c r="L90" s="289" t="str">
        <f>IF('360 GRP '!W130=0,"",'360 GRP '!W130)</f>
        <v/>
      </c>
      <c r="M90" s="289" t="str">
        <f>IF('360 GRP '!X130=0,"",'360 GRP '!X130)</f>
        <v/>
      </c>
      <c r="N90" s="289" t="str">
        <f>IF('360 GRP '!Y130=0,"",'360 GRP '!Y130)</f>
        <v/>
      </c>
      <c r="O90" s="289" t="str">
        <f>IF('360 GRP '!Z130=0,"",'360 GRP '!Z130)</f>
        <v/>
      </c>
      <c r="P90" s="1184" t="str">
        <f>IF('360 GRP '!AA130=0,"",'360 GRP '!AA130)</f>
        <v/>
      </c>
      <c r="Q90" s="1229" t="str">
        <f>IF('360 GRP '!AB130=0,"",'360 GRP '!AB130)</f>
        <v/>
      </c>
      <c r="R90" s="289" t="str">
        <f>IF('360 GRP '!AC130=0,"",'360 GRP '!AC130)</f>
        <v/>
      </c>
      <c r="S90" s="289" t="str">
        <f>IF('360 GRP '!AD130=0,"",'360 GRP '!AD130)</f>
        <v/>
      </c>
      <c r="T90" s="289" t="str">
        <f>IF('360 GRP '!AE130=0,"",'360 GRP '!AE130)</f>
        <v/>
      </c>
      <c r="U90" s="5">
        <f t="shared" si="1"/>
        <v>0</v>
      </c>
      <c r="V90" s="1516">
        <f>U90*'360 GRP '!J130</f>
        <v>0</v>
      </c>
      <c r="W90" s="1513">
        <f>U90*'360 GRP '!BJ130</f>
        <v>0</v>
      </c>
    </row>
    <row r="91" spans="1:23" ht="23.25" customHeight="1" x14ac:dyDescent="0.2">
      <c r="A91" s="258" t="str">
        <f>'360 GRP '!D131</f>
        <v>360-289-B</v>
      </c>
      <c r="B91" s="261" t="s">
        <v>702</v>
      </c>
      <c r="C91" s="289" t="str">
        <f>IF('360 GRP '!N131=0,"",'360 GRP '!N131)</f>
        <v/>
      </c>
      <c r="D91" s="289" t="str">
        <f>IF('360 GRP '!O131=0,"",'360 GRP '!O131)</f>
        <v/>
      </c>
      <c r="E91" s="289" t="str">
        <f>IF('360 GRP '!P131=0,"",'360 GRP '!P131)</f>
        <v/>
      </c>
      <c r="F91" s="289" t="str">
        <f>IF('360 GRP '!Q131=0,"",'360 GRP '!Q131)</f>
        <v/>
      </c>
      <c r="G91" s="289" t="str">
        <f>IF('360 GRP '!R131=0,"",'360 GRP '!R131)</f>
        <v/>
      </c>
      <c r="H91" s="289" t="str">
        <f>IF('360 GRP '!S131=0,"",'360 GRP '!S131)</f>
        <v/>
      </c>
      <c r="I91" s="289" t="str">
        <f>IF('360 GRP '!T131=0,"",'360 GRP '!T131)</f>
        <v/>
      </c>
      <c r="J91" s="289" t="str">
        <f>IF('360 GRP '!U131=0,"",'360 GRP '!U131)</f>
        <v/>
      </c>
      <c r="K91" s="289" t="str">
        <f>IF('360 GRP '!V131=0,"",'360 GRP '!V131)</f>
        <v/>
      </c>
      <c r="L91" s="289" t="str">
        <f>IF('360 GRP '!W131=0,"",'360 GRP '!W131)</f>
        <v/>
      </c>
      <c r="M91" s="289" t="str">
        <f>IF('360 GRP '!X131=0,"",'360 GRP '!X131)</f>
        <v/>
      </c>
      <c r="N91" s="289" t="str">
        <f>IF('360 GRP '!Y131=0,"",'360 GRP '!Y131)</f>
        <v/>
      </c>
      <c r="O91" s="289" t="str">
        <f>IF('360 GRP '!Z131=0,"",'360 GRP '!Z131)</f>
        <v/>
      </c>
      <c r="P91" s="1184" t="str">
        <f>IF('360 GRP '!AA131=0,"",'360 GRP '!AA131)</f>
        <v/>
      </c>
      <c r="Q91" s="1229" t="str">
        <f>IF('360 GRP '!AB131=0,"",'360 GRP '!AB131)</f>
        <v/>
      </c>
      <c r="R91" s="289" t="str">
        <f>IF('360 GRP '!AC131=0,"",'360 GRP '!AC131)</f>
        <v/>
      </c>
      <c r="S91" s="289" t="str">
        <f>IF('360 GRP '!AD131=0,"",'360 GRP '!AD131)</f>
        <v/>
      </c>
      <c r="T91" s="289" t="str">
        <f>IF('360 GRP '!AE131=0,"",'360 GRP '!AE131)</f>
        <v/>
      </c>
      <c r="U91" s="5">
        <f t="shared" si="1"/>
        <v>0</v>
      </c>
      <c r="V91" s="1516">
        <f>U91*'360 GRP '!J131</f>
        <v>0</v>
      </c>
      <c r="W91" s="1513">
        <f>U91*'360 GRP '!BJ131</f>
        <v>0</v>
      </c>
    </row>
    <row r="92" spans="1:23" ht="23.25" customHeight="1" x14ac:dyDescent="0.2">
      <c r="A92" s="258" t="str">
        <f>'360 GRP '!D132</f>
        <v>360-290-B</v>
      </c>
      <c r="B92" s="261" t="s">
        <v>702</v>
      </c>
      <c r="C92" s="289" t="str">
        <f>IF('360 GRP '!N132=0,"",'360 GRP '!N132)</f>
        <v/>
      </c>
      <c r="D92" s="289" t="str">
        <f>IF('360 GRP '!O132=0,"",'360 GRP '!O132)</f>
        <v/>
      </c>
      <c r="E92" s="289" t="str">
        <f>IF('360 GRP '!P132=0,"",'360 GRP '!P132)</f>
        <v/>
      </c>
      <c r="F92" s="289" t="str">
        <f>IF('360 GRP '!Q132=0,"",'360 GRP '!Q132)</f>
        <v/>
      </c>
      <c r="G92" s="289" t="str">
        <f>IF('360 GRP '!R132=0,"",'360 GRP '!R132)</f>
        <v/>
      </c>
      <c r="H92" s="289" t="str">
        <f>IF('360 GRP '!S132=0,"",'360 GRP '!S132)</f>
        <v/>
      </c>
      <c r="I92" s="289" t="str">
        <f>IF('360 GRP '!T132=0,"",'360 GRP '!T132)</f>
        <v/>
      </c>
      <c r="J92" s="289" t="str">
        <f>IF('360 GRP '!U132=0,"",'360 GRP '!U132)</f>
        <v/>
      </c>
      <c r="K92" s="289" t="str">
        <f>IF('360 GRP '!V132=0,"",'360 GRP '!V132)</f>
        <v/>
      </c>
      <c r="L92" s="289" t="str">
        <f>IF('360 GRP '!W132=0,"",'360 GRP '!W132)</f>
        <v/>
      </c>
      <c r="M92" s="289" t="str">
        <f>IF('360 GRP '!X132=0,"",'360 GRP '!X132)</f>
        <v/>
      </c>
      <c r="N92" s="289" t="str">
        <f>IF('360 GRP '!Y132=0,"",'360 GRP '!Y132)</f>
        <v/>
      </c>
      <c r="O92" s="289" t="str">
        <f>IF('360 GRP '!Z132=0,"",'360 GRP '!Z132)</f>
        <v/>
      </c>
      <c r="P92" s="1184" t="str">
        <f>IF('360 GRP '!AA132=0,"",'360 GRP '!AA132)</f>
        <v/>
      </c>
      <c r="Q92" s="1229" t="str">
        <f>IF('360 GRP '!AB132=0,"",'360 GRP '!AB132)</f>
        <v/>
      </c>
      <c r="R92" s="289" t="str">
        <f>IF('360 GRP '!AC132=0,"",'360 GRP '!AC132)</f>
        <v/>
      </c>
      <c r="S92" s="289" t="str">
        <f>IF('360 GRP '!AD132=0,"",'360 GRP '!AD132)</f>
        <v/>
      </c>
      <c r="T92" s="289" t="str">
        <f>IF('360 GRP '!AE132=0,"",'360 GRP '!AE132)</f>
        <v/>
      </c>
      <c r="U92" s="5">
        <f t="shared" si="1"/>
        <v>0</v>
      </c>
      <c r="V92" s="1516">
        <f>U92*'360 GRP '!J132</f>
        <v>0</v>
      </c>
      <c r="W92" s="1513">
        <f>U92*'360 GRP '!BJ132</f>
        <v>0</v>
      </c>
    </row>
    <row r="93" spans="1:23" ht="23.25" customHeight="1" x14ac:dyDescent="0.2">
      <c r="A93" s="258" t="str">
        <f>'360 GRP '!D133</f>
        <v>360-291</v>
      </c>
      <c r="B93" s="261"/>
      <c r="C93" s="289" t="str">
        <f>IF('360 GRP '!N133=0,"",'360 GRP '!N133)</f>
        <v/>
      </c>
      <c r="D93" s="289" t="str">
        <f>IF('360 GRP '!O133=0,"",'360 GRP '!O133)</f>
        <v/>
      </c>
      <c r="E93" s="289" t="str">
        <f>IF('360 GRP '!P133=0,"",'360 GRP '!P133)</f>
        <v/>
      </c>
      <c r="F93" s="289" t="str">
        <f>IF('360 GRP '!Q133=0,"",'360 GRP '!Q133)</f>
        <v/>
      </c>
      <c r="G93" s="289" t="str">
        <f>IF('360 GRP '!R133=0,"",'360 GRP '!R133)</f>
        <v/>
      </c>
      <c r="H93" s="289" t="str">
        <f>IF('360 GRP '!S133=0,"",'360 GRP '!S133)</f>
        <v/>
      </c>
      <c r="I93" s="289" t="str">
        <f>IF('360 GRP '!T133=0,"",'360 GRP '!T133)</f>
        <v/>
      </c>
      <c r="J93" s="289" t="str">
        <f>IF('360 GRP '!U133=0,"",'360 GRP '!U133)</f>
        <v/>
      </c>
      <c r="K93" s="289" t="str">
        <f>IF('360 GRP '!V133=0,"",'360 GRP '!V133)</f>
        <v/>
      </c>
      <c r="L93" s="289" t="str">
        <f>IF('360 GRP '!W133=0,"",'360 GRP '!W133)</f>
        <v/>
      </c>
      <c r="M93" s="289" t="str">
        <f>IF('360 GRP '!X133=0,"",'360 GRP '!X133)</f>
        <v/>
      </c>
      <c r="N93" s="289" t="str">
        <f>IF('360 GRP '!Y133=0,"",'360 GRP '!Y133)</f>
        <v/>
      </c>
      <c r="O93" s="289" t="str">
        <f>IF('360 GRP '!Z133=0,"",'360 GRP '!Z133)</f>
        <v/>
      </c>
      <c r="P93" s="1184" t="str">
        <f>IF('360 GRP '!AA133=0,"",'360 GRP '!AA133)</f>
        <v/>
      </c>
      <c r="Q93" s="1229" t="str">
        <f>IF('360 GRP '!AB133=0,"",'360 GRP '!AB133)</f>
        <v/>
      </c>
      <c r="R93" s="289" t="str">
        <f>IF('360 GRP '!AC133=0,"",'360 GRP '!AC133)</f>
        <v/>
      </c>
      <c r="S93" s="289" t="str">
        <f>IF('360 GRP '!AD133=0,"",'360 GRP '!AD133)</f>
        <v/>
      </c>
      <c r="T93" s="289" t="str">
        <f>IF('360 GRP '!AE133=0,"",'360 GRP '!AE133)</f>
        <v/>
      </c>
      <c r="U93" s="5">
        <f t="shared" si="1"/>
        <v>0</v>
      </c>
      <c r="V93" s="1516">
        <f>U93*'360 GRP '!J133</f>
        <v>0</v>
      </c>
      <c r="W93" s="1513">
        <f>U93*'360 GRP '!BJ133</f>
        <v>0</v>
      </c>
    </row>
    <row r="94" spans="1:23" ht="23.25" customHeight="1" x14ac:dyDescent="0.2">
      <c r="A94" s="258" t="str">
        <f>'360 GRP '!D134</f>
        <v>360-292</v>
      </c>
      <c r="B94" s="261"/>
      <c r="C94" s="289" t="str">
        <f>IF('360 GRP '!N134=0,"",'360 GRP '!N134)</f>
        <v/>
      </c>
      <c r="D94" s="289" t="str">
        <f>IF('360 GRP '!O134=0,"",'360 GRP '!O134)</f>
        <v/>
      </c>
      <c r="E94" s="289" t="str">
        <f>IF('360 GRP '!P134=0,"",'360 GRP '!P134)</f>
        <v/>
      </c>
      <c r="F94" s="289" t="str">
        <f>IF('360 GRP '!Q134=0,"",'360 GRP '!Q134)</f>
        <v/>
      </c>
      <c r="G94" s="289" t="str">
        <f>IF('360 GRP '!R134=0,"",'360 GRP '!R134)</f>
        <v/>
      </c>
      <c r="H94" s="289" t="str">
        <f>IF('360 GRP '!S134=0,"",'360 GRP '!S134)</f>
        <v/>
      </c>
      <c r="I94" s="289" t="str">
        <f>IF('360 GRP '!T134=0,"",'360 GRP '!T134)</f>
        <v/>
      </c>
      <c r="J94" s="289" t="str">
        <f>IF('360 GRP '!U134=0,"",'360 GRP '!U134)</f>
        <v/>
      </c>
      <c r="K94" s="289" t="str">
        <f>IF('360 GRP '!V134=0,"",'360 GRP '!V134)</f>
        <v/>
      </c>
      <c r="L94" s="289" t="str">
        <f>IF('360 GRP '!W134=0,"",'360 GRP '!W134)</f>
        <v/>
      </c>
      <c r="M94" s="289" t="str">
        <f>IF('360 GRP '!X134=0,"",'360 GRP '!X134)</f>
        <v/>
      </c>
      <c r="N94" s="289" t="str">
        <f>IF('360 GRP '!Y134=0,"",'360 GRP '!Y134)</f>
        <v/>
      </c>
      <c r="O94" s="289" t="str">
        <f>IF('360 GRP '!Z134=0,"",'360 GRP '!Z134)</f>
        <v/>
      </c>
      <c r="P94" s="1184" t="str">
        <f>IF('360 GRP '!AA134=0,"",'360 GRP '!AA134)</f>
        <v/>
      </c>
      <c r="Q94" s="1229" t="str">
        <f>IF('360 GRP '!AB134=0,"",'360 GRP '!AB134)</f>
        <v/>
      </c>
      <c r="R94" s="289" t="str">
        <f>IF('360 GRP '!AC134=0,"",'360 GRP '!AC134)</f>
        <v/>
      </c>
      <c r="S94" s="289" t="str">
        <f>IF('360 GRP '!AD134=0,"",'360 GRP '!AD134)</f>
        <v/>
      </c>
      <c r="T94" s="289" t="str">
        <f>IF('360 GRP '!AE134=0,"",'360 GRP '!AE134)</f>
        <v/>
      </c>
      <c r="U94" s="5">
        <f t="shared" si="1"/>
        <v>0</v>
      </c>
      <c r="V94" s="1516">
        <f>U94*'360 GRP '!J134</f>
        <v>0</v>
      </c>
      <c r="W94" s="1513">
        <f>U94*'360 GRP '!BJ134</f>
        <v>0</v>
      </c>
    </row>
    <row r="95" spans="1:23" ht="23.25" customHeight="1" x14ac:dyDescent="0.2">
      <c r="A95" s="258" t="str">
        <f>'360 GRP '!D135</f>
        <v>360-293</v>
      </c>
      <c r="B95" s="261"/>
      <c r="C95" s="289" t="str">
        <f>IF('360 GRP '!N135=0,"",'360 GRP '!N135)</f>
        <v/>
      </c>
      <c r="D95" s="289" t="str">
        <f>IF('360 GRP '!O135=0,"",'360 GRP '!O135)</f>
        <v/>
      </c>
      <c r="E95" s="289" t="str">
        <f>IF('360 GRP '!P135=0,"",'360 GRP '!P135)</f>
        <v/>
      </c>
      <c r="F95" s="289" t="str">
        <f>IF('360 GRP '!Q135=0,"",'360 GRP '!Q135)</f>
        <v/>
      </c>
      <c r="G95" s="289" t="str">
        <f>IF('360 GRP '!R135=0,"",'360 GRP '!R135)</f>
        <v/>
      </c>
      <c r="H95" s="289" t="str">
        <f>IF('360 GRP '!S135=0,"",'360 GRP '!S135)</f>
        <v/>
      </c>
      <c r="I95" s="289" t="str">
        <f>IF('360 GRP '!T135=0,"",'360 GRP '!T135)</f>
        <v/>
      </c>
      <c r="J95" s="289" t="str">
        <f>IF('360 GRP '!U135=0,"",'360 GRP '!U135)</f>
        <v/>
      </c>
      <c r="K95" s="289" t="str">
        <f>IF('360 GRP '!V135=0,"",'360 GRP '!V135)</f>
        <v/>
      </c>
      <c r="L95" s="289" t="str">
        <f>IF('360 GRP '!W135=0,"",'360 GRP '!W135)</f>
        <v/>
      </c>
      <c r="M95" s="289" t="str">
        <f>IF('360 GRP '!X135=0,"",'360 GRP '!X135)</f>
        <v/>
      </c>
      <c r="N95" s="289" t="str">
        <f>IF('360 GRP '!Y135=0,"",'360 GRP '!Y135)</f>
        <v/>
      </c>
      <c r="O95" s="289" t="str">
        <f>IF('360 GRP '!Z135=0,"",'360 GRP '!Z135)</f>
        <v/>
      </c>
      <c r="P95" s="1184" t="str">
        <f>IF('360 GRP '!AA135=0,"",'360 GRP '!AA135)</f>
        <v/>
      </c>
      <c r="Q95" s="1229" t="str">
        <f>IF('360 GRP '!AB135=0,"",'360 GRP '!AB135)</f>
        <v/>
      </c>
      <c r="R95" s="289" t="str">
        <f>IF('360 GRP '!AC135=0,"",'360 GRP '!AC135)</f>
        <v/>
      </c>
      <c r="S95" s="289" t="str">
        <f>IF('360 GRP '!AD135=0,"",'360 GRP '!AD135)</f>
        <v/>
      </c>
      <c r="T95" s="289" t="str">
        <f>IF('360 GRP '!AE135=0,"",'360 GRP '!AE135)</f>
        <v/>
      </c>
      <c r="U95" s="5">
        <f t="shared" si="1"/>
        <v>0</v>
      </c>
      <c r="V95" s="1516">
        <f>U95*'360 GRP '!J135</f>
        <v>0</v>
      </c>
      <c r="W95" s="1513">
        <f>U95*'360 GRP '!BJ135</f>
        <v>0</v>
      </c>
    </row>
    <row r="96" spans="1:23" ht="23.25" customHeight="1" x14ac:dyDescent="0.2">
      <c r="A96" s="258" t="str">
        <f>'360 GRP '!D136</f>
        <v>360-294</v>
      </c>
      <c r="B96" s="261"/>
      <c r="C96" s="289" t="str">
        <f>IF('360 GRP '!N136=0,"",'360 GRP '!N136)</f>
        <v/>
      </c>
      <c r="D96" s="289" t="str">
        <f>IF('360 GRP '!O136=0,"",'360 GRP '!O136)</f>
        <v/>
      </c>
      <c r="E96" s="289" t="str">
        <f>IF('360 GRP '!P136=0,"",'360 GRP '!P136)</f>
        <v/>
      </c>
      <c r="F96" s="289" t="str">
        <f>IF('360 GRP '!Q136=0,"",'360 GRP '!Q136)</f>
        <v/>
      </c>
      <c r="G96" s="289" t="str">
        <f>IF('360 GRP '!R136=0,"",'360 GRP '!R136)</f>
        <v/>
      </c>
      <c r="H96" s="289" t="str">
        <f>IF('360 GRP '!S136=0,"",'360 GRP '!S136)</f>
        <v/>
      </c>
      <c r="I96" s="289" t="str">
        <f>IF('360 GRP '!T136=0,"",'360 GRP '!T136)</f>
        <v/>
      </c>
      <c r="J96" s="289" t="str">
        <f>IF('360 GRP '!U136=0,"",'360 GRP '!U136)</f>
        <v/>
      </c>
      <c r="K96" s="289" t="str">
        <f>IF('360 GRP '!V136=0,"",'360 GRP '!V136)</f>
        <v/>
      </c>
      <c r="L96" s="289" t="str">
        <f>IF('360 GRP '!W136=0,"",'360 GRP '!W136)</f>
        <v/>
      </c>
      <c r="M96" s="289" t="str">
        <f>IF('360 GRP '!X136=0,"",'360 GRP '!X136)</f>
        <v/>
      </c>
      <c r="N96" s="289" t="str">
        <f>IF('360 GRP '!Y136=0,"",'360 GRP '!Y136)</f>
        <v/>
      </c>
      <c r="O96" s="289" t="str">
        <f>IF('360 GRP '!Z136=0,"",'360 GRP '!Z136)</f>
        <v/>
      </c>
      <c r="P96" s="1184" t="str">
        <f>IF('360 GRP '!AA136=0,"",'360 GRP '!AA136)</f>
        <v/>
      </c>
      <c r="Q96" s="1229" t="str">
        <f>IF('360 GRP '!AB136=0,"",'360 GRP '!AB136)</f>
        <v/>
      </c>
      <c r="R96" s="289" t="str">
        <f>IF('360 GRP '!AC136=0,"",'360 GRP '!AC136)</f>
        <v/>
      </c>
      <c r="S96" s="289" t="str">
        <f>IF('360 GRP '!AD136=0,"",'360 GRP '!AD136)</f>
        <v/>
      </c>
      <c r="T96" s="289" t="str">
        <f>IF('360 GRP '!AE136=0,"",'360 GRP '!AE136)</f>
        <v/>
      </c>
      <c r="U96" s="5">
        <f t="shared" si="1"/>
        <v>0</v>
      </c>
      <c r="V96" s="1516">
        <f>U96*'360 GRP '!J136</f>
        <v>0</v>
      </c>
      <c r="W96" s="1513">
        <f>U96*'360 GRP '!BJ136</f>
        <v>0</v>
      </c>
    </row>
    <row r="97" spans="1:23" ht="23.25" customHeight="1" x14ac:dyDescent="0.2">
      <c r="A97" s="258" t="str">
        <f>'360 GRP '!D137</f>
        <v>360-295</v>
      </c>
      <c r="B97" s="261"/>
      <c r="C97" s="289" t="str">
        <f>IF('360 GRP '!N137=0,"",'360 GRP '!N137)</f>
        <v/>
      </c>
      <c r="D97" s="289" t="str">
        <f>IF('360 GRP '!O137=0,"",'360 GRP '!O137)</f>
        <v/>
      </c>
      <c r="E97" s="289" t="str">
        <f>IF('360 GRP '!P137=0,"",'360 GRP '!P137)</f>
        <v/>
      </c>
      <c r="F97" s="289" t="str">
        <f>IF('360 GRP '!Q137=0,"",'360 GRP '!Q137)</f>
        <v/>
      </c>
      <c r="G97" s="289" t="str">
        <f>IF('360 GRP '!R137=0,"",'360 GRP '!R137)</f>
        <v/>
      </c>
      <c r="H97" s="289" t="str">
        <f>IF('360 GRP '!S137=0,"",'360 GRP '!S137)</f>
        <v/>
      </c>
      <c r="I97" s="289" t="str">
        <f>IF('360 GRP '!T137=0,"",'360 GRP '!T137)</f>
        <v/>
      </c>
      <c r="J97" s="289" t="str">
        <f>IF('360 GRP '!U137=0,"",'360 GRP '!U137)</f>
        <v/>
      </c>
      <c r="K97" s="289" t="str">
        <f>IF('360 GRP '!V137=0,"",'360 GRP '!V137)</f>
        <v/>
      </c>
      <c r="L97" s="289" t="str">
        <f>IF('360 GRP '!W137=0,"",'360 GRP '!W137)</f>
        <v/>
      </c>
      <c r="M97" s="289" t="str">
        <f>IF('360 GRP '!X137=0,"",'360 GRP '!X137)</f>
        <v/>
      </c>
      <c r="N97" s="289" t="str">
        <f>IF('360 GRP '!Y137=0,"",'360 GRP '!Y137)</f>
        <v/>
      </c>
      <c r="O97" s="289" t="str">
        <f>IF('360 GRP '!Z137=0,"",'360 GRP '!Z137)</f>
        <v/>
      </c>
      <c r="P97" s="1184" t="str">
        <f>IF('360 GRP '!AA137=0,"",'360 GRP '!AA137)</f>
        <v/>
      </c>
      <c r="Q97" s="1229" t="str">
        <f>IF('360 GRP '!AB137=0,"",'360 GRP '!AB137)</f>
        <v/>
      </c>
      <c r="R97" s="289" t="str">
        <f>IF('360 GRP '!AC137=0,"",'360 GRP '!AC137)</f>
        <v/>
      </c>
      <c r="S97" s="289" t="str">
        <f>IF('360 GRP '!AD137=0,"",'360 GRP '!AD137)</f>
        <v/>
      </c>
      <c r="T97" s="289" t="str">
        <f>IF('360 GRP '!AE137=0,"",'360 GRP '!AE137)</f>
        <v/>
      </c>
      <c r="U97" s="5">
        <f t="shared" si="1"/>
        <v>0</v>
      </c>
      <c r="V97" s="1516">
        <f>U97*'360 GRP '!J137</f>
        <v>0</v>
      </c>
      <c r="W97" s="1513">
        <f>U97*'360 GRP '!BJ137</f>
        <v>0</v>
      </c>
    </row>
    <row r="98" spans="1:23" ht="23.25" customHeight="1" x14ac:dyDescent="0.2">
      <c r="A98" s="258">
        <f>'360 GRP '!D138</f>
        <v>0</v>
      </c>
      <c r="B98" s="261"/>
      <c r="C98" s="289" t="str">
        <f>IF('360 GRP '!N138=0,"",'360 GRP '!N138)</f>
        <v/>
      </c>
      <c r="D98" s="289" t="str">
        <f>IF('360 GRP '!O138=0,"",'360 GRP '!O138)</f>
        <v/>
      </c>
      <c r="E98" s="289" t="str">
        <f>IF('360 GRP '!P138=0,"",'360 GRP '!P138)</f>
        <v/>
      </c>
      <c r="F98" s="289" t="str">
        <f>IF('360 GRP '!Q138=0,"",'360 GRP '!Q138)</f>
        <v/>
      </c>
      <c r="G98" s="289" t="str">
        <f>IF('360 GRP '!R138=0,"",'360 GRP '!R138)</f>
        <v/>
      </c>
      <c r="H98" s="289" t="str">
        <f>IF('360 GRP '!S138=0,"",'360 GRP '!S138)</f>
        <v/>
      </c>
      <c r="I98" s="289" t="str">
        <f>IF('360 GRP '!T138=0,"",'360 GRP '!T138)</f>
        <v/>
      </c>
      <c r="J98" s="289" t="str">
        <f>IF('360 GRP '!U138=0,"",'360 GRP '!U138)</f>
        <v/>
      </c>
      <c r="K98" s="289" t="str">
        <f>IF('360 GRP '!V138=0,"",'360 GRP '!V138)</f>
        <v/>
      </c>
      <c r="L98" s="289" t="str">
        <f>IF('360 GRP '!W138=0,"",'360 GRP '!W138)</f>
        <v/>
      </c>
      <c r="M98" s="289" t="str">
        <f>IF('360 GRP '!X138=0,"",'360 GRP '!X138)</f>
        <v/>
      </c>
      <c r="N98" s="289" t="str">
        <f>IF('360 GRP '!Y138=0,"",'360 GRP '!Y138)</f>
        <v/>
      </c>
      <c r="O98" s="289" t="str">
        <f>IF('360 GRP '!Z138=0,"",'360 GRP '!Z138)</f>
        <v/>
      </c>
      <c r="P98" s="1184" t="str">
        <f>IF('360 GRP '!AA138=0,"",'360 GRP '!AA138)</f>
        <v/>
      </c>
      <c r="Q98" s="1229" t="str">
        <f>IF('360 GRP '!AB138=0,"",'360 GRP '!AB138)</f>
        <v/>
      </c>
      <c r="R98" s="289" t="str">
        <f>IF('360 GRP '!AC138=0,"",'360 GRP '!AC138)</f>
        <v/>
      </c>
      <c r="S98" s="289" t="str">
        <f>IF('360 GRP '!AD138=0,"",'360 GRP '!AD138)</f>
        <v/>
      </c>
      <c r="T98" s="289" t="str">
        <f>IF('360 GRP '!AE138=0,"",'360 GRP '!AE138)</f>
        <v/>
      </c>
      <c r="U98" s="5">
        <f t="shared" si="1"/>
        <v>0</v>
      </c>
      <c r="V98" s="1516">
        <f>U98*'360 GRP '!J138</f>
        <v>0</v>
      </c>
      <c r="W98" s="1513">
        <f>U98*'360 GRP '!BJ138</f>
        <v>0</v>
      </c>
    </row>
    <row r="99" spans="1:23" ht="23.25" customHeight="1" x14ac:dyDescent="0.2">
      <c r="A99" s="258" t="str">
        <f>'360 GRP '!D139</f>
        <v>360-301</v>
      </c>
      <c r="B99" s="261"/>
      <c r="C99" s="289" t="str">
        <f>IF('360 GRP '!N139=0,"",'360 GRP '!N139)</f>
        <v/>
      </c>
      <c r="D99" s="289" t="str">
        <f>IF('360 GRP '!O139=0,"",'360 GRP '!O139)</f>
        <v/>
      </c>
      <c r="E99" s="289" t="str">
        <f>IF('360 GRP '!P139=0,"",'360 GRP '!P139)</f>
        <v/>
      </c>
      <c r="F99" s="289" t="str">
        <f>IF('360 GRP '!Q139=0,"",'360 GRP '!Q139)</f>
        <v/>
      </c>
      <c r="G99" s="289" t="str">
        <f>IF('360 GRP '!R139=0,"",'360 GRP '!R139)</f>
        <v/>
      </c>
      <c r="H99" s="289" t="str">
        <f>IF('360 GRP '!S139=0,"",'360 GRP '!S139)</f>
        <v/>
      </c>
      <c r="I99" s="289" t="str">
        <f>IF('360 GRP '!T139=0,"",'360 GRP '!T139)</f>
        <v/>
      </c>
      <c r="J99" s="289" t="str">
        <f>IF('360 GRP '!U139=0,"",'360 GRP '!U139)</f>
        <v/>
      </c>
      <c r="K99" s="289" t="str">
        <f>IF('360 GRP '!V139=0,"",'360 GRP '!V139)</f>
        <v/>
      </c>
      <c r="L99" s="289" t="str">
        <f>IF('360 GRP '!W139=0,"",'360 GRP '!W139)</f>
        <v/>
      </c>
      <c r="M99" s="289" t="str">
        <f>IF('360 GRP '!X139=0,"",'360 GRP '!X139)</f>
        <v/>
      </c>
      <c r="N99" s="289" t="str">
        <f>IF('360 GRP '!Y139=0,"",'360 GRP '!Y139)</f>
        <v/>
      </c>
      <c r="O99" s="289" t="str">
        <f>IF('360 GRP '!Z139=0,"",'360 GRP '!Z139)</f>
        <v/>
      </c>
      <c r="P99" s="1184" t="str">
        <f>IF('360 GRP '!AA139=0,"",'360 GRP '!AA139)</f>
        <v/>
      </c>
      <c r="Q99" s="1229" t="str">
        <f>IF('360 GRP '!AB139=0,"",'360 GRP '!AB139)</f>
        <v/>
      </c>
      <c r="R99" s="289" t="str">
        <f>IF('360 GRP '!AC139=0,"",'360 GRP '!AC139)</f>
        <v/>
      </c>
      <c r="S99" s="289" t="str">
        <f>IF('360 GRP '!AD139=0,"",'360 GRP '!AD139)</f>
        <v/>
      </c>
      <c r="T99" s="289" t="str">
        <f>IF('360 GRP '!AE139=0,"",'360 GRP '!AE139)</f>
        <v/>
      </c>
      <c r="U99" s="5">
        <f t="shared" si="1"/>
        <v>0</v>
      </c>
      <c r="V99" s="1516">
        <f>U99*'360 GRP '!J139</f>
        <v>0</v>
      </c>
      <c r="W99" s="1513">
        <f>U99*'360 GRP '!BJ139</f>
        <v>0</v>
      </c>
    </row>
    <row r="100" spans="1:23" ht="23.25" customHeight="1" x14ac:dyDescent="0.2">
      <c r="A100" s="258" t="str">
        <f>'360 GRP '!D140</f>
        <v>360-301-DT</v>
      </c>
      <c r="B100" s="261" t="s">
        <v>191</v>
      </c>
      <c r="C100" s="289" t="str">
        <f>IF('360 GRP '!N140=0,"",'360 GRP '!N140)</f>
        <v/>
      </c>
      <c r="D100" s="289" t="str">
        <f>IF('360 GRP '!O140=0,"",'360 GRP '!O140)</f>
        <v/>
      </c>
      <c r="E100" s="289" t="str">
        <f>IF('360 GRP '!P140=0,"",'360 GRP '!P140)</f>
        <v/>
      </c>
      <c r="F100" s="289" t="str">
        <f>IF('360 GRP '!Q140=0,"",'360 GRP '!Q140)</f>
        <v/>
      </c>
      <c r="G100" s="289" t="str">
        <f>IF('360 GRP '!R140=0,"",'360 GRP '!R140)</f>
        <v/>
      </c>
      <c r="H100" s="289" t="str">
        <f>IF('360 GRP '!S140=0,"",'360 GRP '!S140)</f>
        <v/>
      </c>
      <c r="I100" s="289" t="str">
        <f>IF('360 GRP '!T140=0,"",'360 GRP '!T140)</f>
        <v/>
      </c>
      <c r="J100" s="289" t="str">
        <f>IF('360 GRP '!U140=0,"",'360 GRP '!U140)</f>
        <v/>
      </c>
      <c r="K100" s="289" t="str">
        <f>IF('360 GRP '!V140=0,"",'360 GRP '!V140)</f>
        <v/>
      </c>
      <c r="L100" s="289" t="str">
        <f>IF('360 GRP '!W140=0,"",'360 GRP '!W140)</f>
        <v/>
      </c>
      <c r="M100" s="289" t="str">
        <f>IF('360 GRP '!X140=0,"",'360 GRP '!X140)</f>
        <v/>
      </c>
      <c r="N100" s="289" t="str">
        <f>IF('360 GRP '!Y140=0,"",'360 GRP '!Y140)</f>
        <v/>
      </c>
      <c r="O100" s="289" t="str">
        <f>IF('360 GRP '!Z140=0,"",'360 GRP '!Z140)</f>
        <v/>
      </c>
      <c r="P100" s="1184" t="str">
        <f>IF('360 GRP '!AA140=0,"",'360 GRP '!AA140)</f>
        <v/>
      </c>
      <c r="Q100" s="1229" t="str">
        <f>IF('360 GRP '!AB140=0,"",'360 GRP '!AB140)</f>
        <v/>
      </c>
      <c r="R100" s="289" t="str">
        <f>IF('360 GRP '!AC140=0,"",'360 GRP '!AC140)</f>
        <v/>
      </c>
      <c r="S100" s="289" t="str">
        <f>IF('360 GRP '!AD140=0,"",'360 GRP '!AD140)</f>
        <v/>
      </c>
      <c r="T100" s="289" t="str">
        <f>IF('360 GRP '!AE140=0,"",'360 GRP '!AE140)</f>
        <v/>
      </c>
      <c r="U100" s="5">
        <f t="shared" si="1"/>
        <v>0</v>
      </c>
      <c r="V100" s="1516">
        <f>U100*'360 GRP '!J140</f>
        <v>0</v>
      </c>
      <c r="W100" s="1513">
        <f>U100*'360 GRP '!BJ140</f>
        <v>0</v>
      </c>
    </row>
    <row r="101" spans="1:23" ht="23.25" customHeight="1" x14ac:dyDescent="0.2">
      <c r="A101" s="258" t="str">
        <f>'360 GRP '!D141</f>
        <v>360-302</v>
      </c>
      <c r="B101" s="261"/>
      <c r="C101" s="289" t="str">
        <f>IF('360 GRP '!N141=0,"",'360 GRP '!N141)</f>
        <v/>
      </c>
      <c r="D101" s="289" t="str">
        <f>IF('360 GRP '!O141=0,"",'360 GRP '!O141)</f>
        <v/>
      </c>
      <c r="E101" s="289" t="str">
        <f>IF('360 GRP '!P141=0,"",'360 GRP '!P141)</f>
        <v/>
      </c>
      <c r="F101" s="289" t="str">
        <f>IF('360 GRP '!Q141=0,"",'360 GRP '!Q141)</f>
        <v/>
      </c>
      <c r="G101" s="289" t="str">
        <f>IF('360 GRP '!R141=0,"",'360 GRP '!R141)</f>
        <v/>
      </c>
      <c r="H101" s="289" t="str">
        <f>IF('360 GRP '!S141=0,"",'360 GRP '!S141)</f>
        <v/>
      </c>
      <c r="I101" s="289" t="str">
        <f>IF('360 GRP '!T141=0,"",'360 GRP '!T141)</f>
        <v/>
      </c>
      <c r="J101" s="289" t="str">
        <f>IF('360 GRP '!U141=0,"",'360 GRP '!U141)</f>
        <v/>
      </c>
      <c r="K101" s="289" t="str">
        <f>IF('360 GRP '!V141=0,"",'360 GRP '!V141)</f>
        <v/>
      </c>
      <c r="L101" s="289" t="str">
        <f>IF('360 GRP '!W141=0,"",'360 GRP '!W141)</f>
        <v/>
      </c>
      <c r="M101" s="289" t="str">
        <f>IF('360 GRP '!X141=0,"",'360 GRP '!X141)</f>
        <v/>
      </c>
      <c r="N101" s="289" t="str">
        <f>IF('360 GRP '!Y141=0,"",'360 GRP '!Y141)</f>
        <v/>
      </c>
      <c r="O101" s="289" t="str">
        <f>IF('360 GRP '!Z141=0,"",'360 GRP '!Z141)</f>
        <v/>
      </c>
      <c r="P101" s="1184" t="str">
        <f>IF('360 GRP '!AA141=0,"",'360 GRP '!AA141)</f>
        <v/>
      </c>
      <c r="Q101" s="1229" t="str">
        <f>IF('360 GRP '!AB141=0,"",'360 GRP '!AB141)</f>
        <v/>
      </c>
      <c r="R101" s="289" t="str">
        <f>IF('360 GRP '!AC141=0,"",'360 GRP '!AC141)</f>
        <v/>
      </c>
      <c r="S101" s="289" t="str">
        <f>IF('360 GRP '!AD141=0,"",'360 GRP '!AD141)</f>
        <v/>
      </c>
      <c r="T101" s="289" t="str">
        <f>IF('360 GRP '!AE141=0,"",'360 GRP '!AE141)</f>
        <v/>
      </c>
      <c r="U101" s="5">
        <f t="shared" si="1"/>
        <v>0</v>
      </c>
      <c r="V101" s="1516">
        <f>U101*'360 GRP '!J141</f>
        <v>0</v>
      </c>
      <c r="W101" s="1513">
        <f>U101*'360 GRP '!BJ141</f>
        <v>0</v>
      </c>
    </row>
    <row r="102" spans="1:23" ht="23.25" customHeight="1" x14ac:dyDescent="0.2">
      <c r="A102" s="258" t="str">
        <f>'360 GRP '!D142</f>
        <v>360-302-DT</v>
      </c>
      <c r="B102" s="261" t="s">
        <v>191</v>
      </c>
      <c r="C102" s="289" t="str">
        <f>IF('360 GRP '!N142=0,"",'360 GRP '!N142)</f>
        <v/>
      </c>
      <c r="D102" s="289" t="str">
        <f>IF('360 GRP '!O142=0,"",'360 GRP '!O142)</f>
        <v/>
      </c>
      <c r="E102" s="289" t="str">
        <f>IF('360 GRP '!P142=0,"",'360 GRP '!P142)</f>
        <v/>
      </c>
      <c r="F102" s="289" t="str">
        <f>IF('360 GRP '!Q142=0,"",'360 GRP '!Q142)</f>
        <v/>
      </c>
      <c r="G102" s="289" t="str">
        <f>IF('360 GRP '!R142=0,"",'360 GRP '!R142)</f>
        <v/>
      </c>
      <c r="H102" s="289" t="str">
        <f>IF('360 GRP '!S142=0,"",'360 GRP '!S142)</f>
        <v/>
      </c>
      <c r="I102" s="289" t="str">
        <f>IF('360 GRP '!T142=0,"",'360 GRP '!T142)</f>
        <v/>
      </c>
      <c r="J102" s="289" t="str">
        <f>IF('360 GRP '!U142=0,"",'360 GRP '!U142)</f>
        <v/>
      </c>
      <c r="K102" s="289" t="str">
        <f>IF('360 GRP '!V142=0,"",'360 GRP '!V142)</f>
        <v/>
      </c>
      <c r="L102" s="289" t="str">
        <f>IF('360 GRP '!W142=0,"",'360 GRP '!W142)</f>
        <v/>
      </c>
      <c r="M102" s="289" t="str">
        <f>IF('360 GRP '!X142=0,"",'360 GRP '!X142)</f>
        <v/>
      </c>
      <c r="N102" s="289" t="str">
        <f>IF('360 GRP '!Y142=0,"",'360 GRP '!Y142)</f>
        <v/>
      </c>
      <c r="O102" s="289" t="str">
        <f>IF('360 GRP '!Z142=0,"",'360 GRP '!Z142)</f>
        <v/>
      </c>
      <c r="P102" s="1184" t="str">
        <f>IF('360 GRP '!AA142=0,"",'360 GRP '!AA142)</f>
        <v/>
      </c>
      <c r="Q102" s="1229" t="str">
        <f>IF('360 GRP '!AB142=0,"",'360 GRP '!AB142)</f>
        <v/>
      </c>
      <c r="R102" s="289" t="str">
        <f>IF('360 GRP '!AC142=0,"",'360 GRP '!AC142)</f>
        <v/>
      </c>
      <c r="S102" s="289" t="str">
        <f>IF('360 GRP '!AD142=0,"",'360 GRP '!AD142)</f>
        <v/>
      </c>
      <c r="T102" s="289" t="str">
        <f>IF('360 GRP '!AE142=0,"",'360 GRP '!AE142)</f>
        <v/>
      </c>
      <c r="U102" s="5">
        <f t="shared" si="1"/>
        <v>0</v>
      </c>
      <c r="V102" s="1516">
        <f>U102*'360 GRP '!J142</f>
        <v>0</v>
      </c>
      <c r="W102" s="1513">
        <f>U102*'360 GRP '!BJ142</f>
        <v>0</v>
      </c>
    </row>
    <row r="103" spans="1:23" ht="23.25" customHeight="1" x14ac:dyDescent="0.2">
      <c r="A103" s="258" t="str">
        <f>'360 GRP '!D143</f>
        <v>360-303</v>
      </c>
      <c r="B103" s="261"/>
      <c r="C103" s="289" t="str">
        <f>IF('360 GRP '!N143=0,"",'360 GRP '!N143)</f>
        <v/>
      </c>
      <c r="D103" s="289" t="str">
        <f>IF('360 GRP '!O143=0,"",'360 GRP '!O143)</f>
        <v/>
      </c>
      <c r="E103" s="289" t="str">
        <f>IF('360 GRP '!P143=0,"",'360 GRP '!P143)</f>
        <v/>
      </c>
      <c r="F103" s="289" t="str">
        <f>IF('360 GRP '!Q143=0,"",'360 GRP '!Q143)</f>
        <v/>
      </c>
      <c r="G103" s="289" t="str">
        <f>IF('360 GRP '!R143=0,"",'360 GRP '!R143)</f>
        <v/>
      </c>
      <c r="H103" s="289" t="str">
        <f>IF('360 GRP '!S143=0,"",'360 GRP '!S143)</f>
        <v/>
      </c>
      <c r="I103" s="289" t="str">
        <f>IF('360 GRP '!T143=0,"",'360 GRP '!T143)</f>
        <v/>
      </c>
      <c r="J103" s="289" t="str">
        <f>IF('360 GRP '!U143=0,"",'360 GRP '!U143)</f>
        <v/>
      </c>
      <c r="K103" s="289" t="str">
        <f>IF('360 GRP '!V143=0,"",'360 GRP '!V143)</f>
        <v/>
      </c>
      <c r="L103" s="289" t="str">
        <f>IF('360 GRP '!W143=0,"",'360 GRP '!W143)</f>
        <v/>
      </c>
      <c r="M103" s="289" t="str">
        <f>IF('360 GRP '!X143=0,"",'360 GRP '!X143)</f>
        <v/>
      </c>
      <c r="N103" s="289" t="str">
        <f>IF('360 GRP '!Y143=0,"",'360 GRP '!Y143)</f>
        <v/>
      </c>
      <c r="O103" s="289" t="str">
        <f>IF('360 GRP '!Z143=0,"",'360 GRP '!Z143)</f>
        <v/>
      </c>
      <c r="P103" s="1184" t="str">
        <f>IF('360 GRP '!AA143=0,"",'360 GRP '!AA143)</f>
        <v/>
      </c>
      <c r="Q103" s="1229" t="str">
        <f>IF('360 GRP '!AB143=0,"",'360 GRP '!AB143)</f>
        <v/>
      </c>
      <c r="R103" s="289" t="str">
        <f>IF('360 GRP '!AC143=0,"",'360 GRP '!AC143)</f>
        <v/>
      </c>
      <c r="S103" s="289" t="str">
        <f>IF('360 GRP '!AD143=0,"",'360 GRP '!AD143)</f>
        <v/>
      </c>
      <c r="T103" s="289" t="str">
        <f>IF('360 GRP '!AE143=0,"",'360 GRP '!AE143)</f>
        <v/>
      </c>
      <c r="U103" s="5">
        <f t="shared" si="1"/>
        <v>0</v>
      </c>
      <c r="V103" s="1516">
        <f>U103*'360 GRP '!J143</f>
        <v>0</v>
      </c>
      <c r="W103" s="1513">
        <f>U103*'360 GRP '!BJ143</f>
        <v>0</v>
      </c>
    </row>
    <row r="104" spans="1:23" ht="23.25" customHeight="1" x14ac:dyDescent="0.2">
      <c r="A104" s="258" t="str">
        <f>'360 GRP '!D144</f>
        <v>360-303-DT</v>
      </c>
      <c r="B104" s="261" t="s">
        <v>191</v>
      </c>
      <c r="C104" s="289" t="str">
        <f>IF('360 GRP '!N144=0,"",'360 GRP '!N144)</f>
        <v/>
      </c>
      <c r="D104" s="289" t="str">
        <f>IF('360 GRP '!O144=0,"",'360 GRP '!O144)</f>
        <v/>
      </c>
      <c r="E104" s="289" t="str">
        <f>IF('360 GRP '!P144=0,"",'360 GRP '!P144)</f>
        <v/>
      </c>
      <c r="F104" s="289" t="str">
        <f>IF('360 GRP '!Q144=0,"",'360 GRP '!Q144)</f>
        <v/>
      </c>
      <c r="G104" s="289" t="str">
        <f>IF('360 GRP '!R144=0,"",'360 GRP '!R144)</f>
        <v/>
      </c>
      <c r="H104" s="289" t="str">
        <f>IF('360 GRP '!S144=0,"",'360 GRP '!S144)</f>
        <v/>
      </c>
      <c r="I104" s="289" t="str">
        <f>IF('360 GRP '!T144=0,"",'360 GRP '!T144)</f>
        <v/>
      </c>
      <c r="J104" s="289" t="str">
        <f>IF('360 GRP '!U144=0,"",'360 GRP '!U144)</f>
        <v/>
      </c>
      <c r="K104" s="289" t="str">
        <f>IF('360 GRP '!V144=0,"",'360 GRP '!V144)</f>
        <v/>
      </c>
      <c r="L104" s="289" t="str">
        <f>IF('360 GRP '!W144=0,"",'360 GRP '!W144)</f>
        <v/>
      </c>
      <c r="M104" s="289" t="str">
        <f>IF('360 GRP '!X144=0,"",'360 GRP '!X144)</f>
        <v/>
      </c>
      <c r="N104" s="289" t="str">
        <f>IF('360 GRP '!Y144=0,"",'360 GRP '!Y144)</f>
        <v/>
      </c>
      <c r="O104" s="289" t="str">
        <f>IF('360 GRP '!Z144=0,"",'360 GRP '!Z144)</f>
        <v/>
      </c>
      <c r="P104" s="1184" t="str">
        <f>IF('360 GRP '!AA144=0,"",'360 GRP '!AA144)</f>
        <v/>
      </c>
      <c r="Q104" s="1229" t="str">
        <f>IF('360 GRP '!AB144=0,"",'360 GRP '!AB144)</f>
        <v/>
      </c>
      <c r="R104" s="289" t="str">
        <f>IF('360 GRP '!AC144=0,"",'360 GRP '!AC144)</f>
        <v/>
      </c>
      <c r="S104" s="289" t="str">
        <f>IF('360 GRP '!AD144=0,"",'360 GRP '!AD144)</f>
        <v/>
      </c>
      <c r="T104" s="289" t="str">
        <f>IF('360 GRP '!AE144=0,"",'360 GRP '!AE144)</f>
        <v/>
      </c>
      <c r="U104" s="5">
        <f t="shared" si="1"/>
        <v>0</v>
      </c>
      <c r="V104" s="1516">
        <f>U104*'360 GRP '!J144</f>
        <v>0</v>
      </c>
      <c r="W104" s="1513">
        <f>U104*'360 GRP '!BJ144</f>
        <v>0</v>
      </c>
    </row>
    <row r="105" spans="1:23" ht="23.25" customHeight="1" x14ac:dyDescent="0.2">
      <c r="A105" s="258" t="str">
        <f>'360 GRP '!D145</f>
        <v>360-304</v>
      </c>
      <c r="B105" s="261"/>
      <c r="C105" s="289" t="str">
        <f>IF('360 GRP '!N145=0,"",'360 GRP '!N145)</f>
        <v/>
      </c>
      <c r="D105" s="289" t="str">
        <f>IF('360 GRP '!O145=0,"",'360 GRP '!O145)</f>
        <v/>
      </c>
      <c r="E105" s="289" t="str">
        <f>IF('360 GRP '!P145=0,"",'360 GRP '!P145)</f>
        <v/>
      </c>
      <c r="F105" s="289" t="str">
        <f>IF('360 GRP '!Q145=0,"",'360 GRP '!Q145)</f>
        <v/>
      </c>
      <c r="G105" s="289" t="str">
        <f>IF('360 GRP '!R145=0,"",'360 GRP '!R145)</f>
        <v/>
      </c>
      <c r="H105" s="289" t="str">
        <f>IF('360 GRP '!S145=0,"",'360 GRP '!S145)</f>
        <v/>
      </c>
      <c r="I105" s="289" t="str">
        <f>IF('360 GRP '!T145=0,"",'360 GRP '!T145)</f>
        <v/>
      </c>
      <c r="J105" s="289" t="str">
        <f>IF('360 GRP '!U145=0,"",'360 GRP '!U145)</f>
        <v/>
      </c>
      <c r="K105" s="289" t="str">
        <f>IF('360 GRP '!V145=0,"",'360 GRP '!V145)</f>
        <v/>
      </c>
      <c r="L105" s="289" t="str">
        <f>IF('360 GRP '!W145=0,"",'360 GRP '!W145)</f>
        <v/>
      </c>
      <c r="M105" s="289" t="str">
        <f>IF('360 GRP '!X145=0,"",'360 GRP '!X145)</f>
        <v/>
      </c>
      <c r="N105" s="289" t="str">
        <f>IF('360 GRP '!Y145=0,"",'360 GRP '!Y145)</f>
        <v/>
      </c>
      <c r="O105" s="289" t="str">
        <f>IF('360 GRP '!Z145=0,"",'360 GRP '!Z145)</f>
        <v/>
      </c>
      <c r="P105" s="1184" t="str">
        <f>IF('360 GRP '!AA145=0,"",'360 GRP '!AA145)</f>
        <v/>
      </c>
      <c r="Q105" s="1229" t="str">
        <f>IF('360 GRP '!AB145=0,"",'360 GRP '!AB145)</f>
        <v/>
      </c>
      <c r="R105" s="289" t="str">
        <f>IF('360 GRP '!AC145=0,"",'360 GRP '!AC145)</f>
        <v/>
      </c>
      <c r="S105" s="289" t="str">
        <f>IF('360 GRP '!AD145=0,"",'360 GRP '!AD145)</f>
        <v/>
      </c>
      <c r="T105" s="289" t="str">
        <f>IF('360 GRP '!AE145=0,"",'360 GRP '!AE145)</f>
        <v/>
      </c>
      <c r="U105" s="5">
        <f t="shared" si="1"/>
        <v>0</v>
      </c>
      <c r="V105" s="1516">
        <f>U105*'360 GRP '!J145</f>
        <v>0</v>
      </c>
      <c r="W105" s="1513">
        <f>U105*'360 GRP '!BJ145</f>
        <v>0</v>
      </c>
    </row>
    <row r="106" spans="1:23" ht="23.25" customHeight="1" x14ac:dyDescent="0.2">
      <c r="A106" s="258" t="str">
        <f>'360 GRP '!D146</f>
        <v>360-304-DT</v>
      </c>
      <c r="B106" s="261" t="s">
        <v>191</v>
      </c>
      <c r="C106" s="289" t="str">
        <f>IF('360 GRP '!N146=0,"",'360 GRP '!N146)</f>
        <v/>
      </c>
      <c r="D106" s="289" t="str">
        <f>IF('360 GRP '!O146=0,"",'360 GRP '!O146)</f>
        <v/>
      </c>
      <c r="E106" s="289" t="str">
        <f>IF('360 GRP '!P146=0,"",'360 GRP '!P146)</f>
        <v/>
      </c>
      <c r="F106" s="289" t="str">
        <f>IF('360 GRP '!Q146=0,"",'360 GRP '!Q146)</f>
        <v/>
      </c>
      <c r="G106" s="289" t="str">
        <f>IF('360 GRP '!R146=0,"",'360 GRP '!R146)</f>
        <v/>
      </c>
      <c r="H106" s="289" t="str">
        <f>IF('360 GRP '!S146=0,"",'360 GRP '!S146)</f>
        <v/>
      </c>
      <c r="I106" s="289" t="str">
        <f>IF('360 GRP '!T146=0,"",'360 GRP '!T146)</f>
        <v/>
      </c>
      <c r="J106" s="289" t="str">
        <f>IF('360 GRP '!U146=0,"",'360 GRP '!U146)</f>
        <v/>
      </c>
      <c r="K106" s="289" t="str">
        <f>IF('360 GRP '!V146=0,"",'360 GRP '!V146)</f>
        <v/>
      </c>
      <c r="L106" s="289" t="str">
        <f>IF('360 GRP '!W146=0,"",'360 GRP '!W146)</f>
        <v/>
      </c>
      <c r="M106" s="289" t="str">
        <f>IF('360 GRP '!X146=0,"",'360 GRP '!X146)</f>
        <v/>
      </c>
      <c r="N106" s="289" t="str">
        <f>IF('360 GRP '!Y146=0,"",'360 GRP '!Y146)</f>
        <v/>
      </c>
      <c r="O106" s="289" t="str">
        <f>IF('360 GRP '!Z146=0,"",'360 GRP '!Z146)</f>
        <v/>
      </c>
      <c r="P106" s="1184" t="str">
        <f>IF('360 GRP '!AA146=0,"",'360 GRP '!AA146)</f>
        <v/>
      </c>
      <c r="Q106" s="1229" t="str">
        <f>IF('360 GRP '!AB146=0,"",'360 GRP '!AB146)</f>
        <v/>
      </c>
      <c r="R106" s="289" t="str">
        <f>IF('360 GRP '!AC146=0,"",'360 GRP '!AC146)</f>
        <v/>
      </c>
      <c r="S106" s="289" t="str">
        <f>IF('360 GRP '!AD146=0,"",'360 GRP '!AD146)</f>
        <v/>
      </c>
      <c r="T106" s="289" t="str">
        <f>IF('360 GRP '!AE146=0,"",'360 GRP '!AE146)</f>
        <v/>
      </c>
      <c r="U106" s="5">
        <f t="shared" si="1"/>
        <v>0</v>
      </c>
      <c r="V106" s="1516">
        <f>U106*'360 GRP '!J146</f>
        <v>0</v>
      </c>
      <c r="W106" s="1513">
        <f>U106*'360 GRP '!BJ146</f>
        <v>0</v>
      </c>
    </row>
    <row r="107" spans="1:23" ht="23.25" customHeight="1" x14ac:dyDescent="0.2">
      <c r="A107" s="258" t="str">
        <f>'360 GRP '!D147</f>
        <v>360-305</v>
      </c>
      <c r="B107" s="261"/>
      <c r="C107" s="289" t="str">
        <f>IF('360 GRP '!N147=0,"",'360 GRP '!N147)</f>
        <v/>
      </c>
      <c r="D107" s="289" t="str">
        <f>IF('360 GRP '!O147=0,"",'360 GRP '!O147)</f>
        <v/>
      </c>
      <c r="E107" s="289" t="str">
        <f>IF('360 GRP '!P147=0,"",'360 GRP '!P147)</f>
        <v/>
      </c>
      <c r="F107" s="289" t="str">
        <f>IF('360 GRP '!Q147=0,"",'360 GRP '!Q147)</f>
        <v/>
      </c>
      <c r="G107" s="289" t="str">
        <f>IF('360 GRP '!R147=0,"",'360 GRP '!R147)</f>
        <v/>
      </c>
      <c r="H107" s="289" t="str">
        <f>IF('360 GRP '!S147=0,"",'360 GRP '!S147)</f>
        <v/>
      </c>
      <c r="I107" s="289" t="str">
        <f>IF('360 GRP '!T147=0,"",'360 GRP '!T147)</f>
        <v/>
      </c>
      <c r="J107" s="289" t="str">
        <f>IF('360 GRP '!U147=0,"",'360 GRP '!U147)</f>
        <v/>
      </c>
      <c r="K107" s="289" t="str">
        <f>IF('360 GRP '!V147=0,"",'360 GRP '!V147)</f>
        <v/>
      </c>
      <c r="L107" s="289" t="str">
        <f>IF('360 GRP '!W147=0,"",'360 GRP '!W147)</f>
        <v/>
      </c>
      <c r="M107" s="289" t="str">
        <f>IF('360 GRP '!X147=0,"",'360 GRP '!X147)</f>
        <v/>
      </c>
      <c r="N107" s="289" t="str">
        <f>IF('360 GRP '!Y147=0,"",'360 GRP '!Y147)</f>
        <v/>
      </c>
      <c r="O107" s="289" t="str">
        <f>IF('360 GRP '!Z147=0,"",'360 GRP '!Z147)</f>
        <v/>
      </c>
      <c r="P107" s="1184" t="str">
        <f>IF('360 GRP '!AA147=0,"",'360 GRP '!AA147)</f>
        <v/>
      </c>
      <c r="Q107" s="1229" t="str">
        <f>IF('360 GRP '!AB147=0,"",'360 GRP '!AB147)</f>
        <v/>
      </c>
      <c r="R107" s="289" t="str">
        <f>IF('360 GRP '!AC147=0,"",'360 GRP '!AC147)</f>
        <v/>
      </c>
      <c r="S107" s="289" t="str">
        <f>IF('360 GRP '!AD147=0,"",'360 GRP '!AD147)</f>
        <v/>
      </c>
      <c r="T107" s="289" t="str">
        <f>IF('360 GRP '!AE147=0,"",'360 GRP '!AE147)</f>
        <v/>
      </c>
      <c r="U107" s="5">
        <f t="shared" si="1"/>
        <v>0</v>
      </c>
      <c r="V107" s="1516">
        <f>U107*'360 GRP '!J147</f>
        <v>0</v>
      </c>
      <c r="W107" s="1513">
        <f>U107*'360 GRP '!BJ147</f>
        <v>0</v>
      </c>
    </row>
    <row r="108" spans="1:23" ht="23.25" customHeight="1" x14ac:dyDescent="0.2">
      <c r="A108" s="258" t="str">
        <f>'360 GRP '!D148</f>
        <v>360-305-DT</v>
      </c>
      <c r="B108" s="261" t="s">
        <v>191</v>
      </c>
      <c r="C108" s="289" t="str">
        <f>IF('360 GRP '!N148=0,"",'360 GRP '!N148)</f>
        <v/>
      </c>
      <c r="D108" s="289" t="str">
        <f>IF('360 GRP '!O148=0,"",'360 GRP '!O148)</f>
        <v/>
      </c>
      <c r="E108" s="289" t="str">
        <f>IF('360 GRP '!P148=0,"",'360 GRP '!P148)</f>
        <v/>
      </c>
      <c r="F108" s="289" t="str">
        <f>IF('360 GRP '!Q148=0,"",'360 GRP '!Q148)</f>
        <v/>
      </c>
      <c r="G108" s="289" t="str">
        <f>IF('360 GRP '!R148=0,"",'360 GRP '!R148)</f>
        <v/>
      </c>
      <c r="H108" s="289" t="str">
        <f>IF('360 GRP '!S148=0,"",'360 GRP '!S148)</f>
        <v/>
      </c>
      <c r="I108" s="289" t="str">
        <f>IF('360 GRP '!T148=0,"",'360 GRP '!T148)</f>
        <v/>
      </c>
      <c r="J108" s="289" t="str">
        <f>IF('360 GRP '!U148=0,"",'360 GRP '!U148)</f>
        <v/>
      </c>
      <c r="K108" s="289" t="str">
        <f>IF('360 GRP '!V148=0,"",'360 GRP '!V148)</f>
        <v/>
      </c>
      <c r="L108" s="289" t="str">
        <f>IF('360 GRP '!W148=0,"",'360 GRP '!W148)</f>
        <v/>
      </c>
      <c r="M108" s="289" t="str">
        <f>IF('360 GRP '!X148=0,"",'360 GRP '!X148)</f>
        <v/>
      </c>
      <c r="N108" s="289" t="str">
        <f>IF('360 GRP '!Y148=0,"",'360 GRP '!Y148)</f>
        <v/>
      </c>
      <c r="O108" s="289" t="str">
        <f>IF('360 GRP '!Z148=0,"",'360 GRP '!Z148)</f>
        <v/>
      </c>
      <c r="P108" s="1184" t="str">
        <f>IF('360 GRP '!AA148=0,"",'360 GRP '!AA148)</f>
        <v/>
      </c>
      <c r="Q108" s="1229" t="str">
        <f>IF('360 GRP '!AB148=0,"",'360 GRP '!AB148)</f>
        <v/>
      </c>
      <c r="R108" s="289" t="str">
        <f>IF('360 GRP '!AC148=0,"",'360 GRP '!AC148)</f>
        <v/>
      </c>
      <c r="S108" s="289" t="str">
        <f>IF('360 GRP '!AD148=0,"",'360 GRP '!AD148)</f>
        <v/>
      </c>
      <c r="T108" s="289" t="str">
        <f>IF('360 GRP '!AE148=0,"",'360 GRP '!AE148)</f>
        <v/>
      </c>
      <c r="U108" s="5">
        <f t="shared" si="1"/>
        <v>0</v>
      </c>
      <c r="V108" s="1516">
        <f>U108*'360 GRP '!J148</f>
        <v>0</v>
      </c>
      <c r="W108" s="1513">
        <f>U108*'360 GRP '!BJ148</f>
        <v>0</v>
      </c>
    </row>
    <row r="109" spans="1:23" ht="23.25" customHeight="1" x14ac:dyDescent="0.2">
      <c r="A109" s="258" t="str">
        <f>'360 GRP '!D149</f>
        <v>360-306</v>
      </c>
      <c r="B109" s="261"/>
      <c r="C109" s="289" t="str">
        <f>IF('360 GRP '!N149=0,"",'360 GRP '!N149)</f>
        <v/>
      </c>
      <c r="D109" s="289" t="str">
        <f>IF('360 GRP '!O149=0,"",'360 GRP '!O149)</f>
        <v/>
      </c>
      <c r="E109" s="289" t="str">
        <f>IF('360 GRP '!P149=0,"",'360 GRP '!P149)</f>
        <v/>
      </c>
      <c r="F109" s="289" t="str">
        <f>IF('360 GRP '!Q149=0,"",'360 GRP '!Q149)</f>
        <v/>
      </c>
      <c r="G109" s="289" t="str">
        <f>IF('360 GRP '!R149=0,"",'360 GRP '!R149)</f>
        <v/>
      </c>
      <c r="H109" s="289" t="str">
        <f>IF('360 GRP '!S149=0,"",'360 GRP '!S149)</f>
        <v/>
      </c>
      <c r="I109" s="289" t="str">
        <f>IF('360 GRP '!T149=0,"",'360 GRP '!T149)</f>
        <v/>
      </c>
      <c r="J109" s="289" t="str">
        <f>IF('360 GRP '!U149=0,"",'360 GRP '!U149)</f>
        <v/>
      </c>
      <c r="K109" s="289" t="str">
        <f>IF('360 GRP '!V149=0,"",'360 GRP '!V149)</f>
        <v/>
      </c>
      <c r="L109" s="289" t="str">
        <f>IF('360 GRP '!W149=0,"",'360 GRP '!W149)</f>
        <v/>
      </c>
      <c r="M109" s="289" t="str">
        <f>IF('360 GRP '!X149=0,"",'360 GRP '!X149)</f>
        <v/>
      </c>
      <c r="N109" s="289" t="str">
        <f>IF('360 GRP '!Y149=0,"",'360 GRP '!Y149)</f>
        <v/>
      </c>
      <c r="O109" s="289" t="str">
        <f>IF('360 GRP '!Z149=0,"",'360 GRP '!Z149)</f>
        <v/>
      </c>
      <c r="P109" s="1184" t="str">
        <f>IF('360 GRP '!AA149=0,"",'360 GRP '!AA149)</f>
        <v/>
      </c>
      <c r="Q109" s="1229" t="str">
        <f>IF('360 GRP '!AB149=0,"",'360 GRP '!AB149)</f>
        <v/>
      </c>
      <c r="R109" s="289" t="str">
        <f>IF('360 GRP '!AC149=0,"",'360 GRP '!AC149)</f>
        <v/>
      </c>
      <c r="S109" s="289" t="str">
        <f>IF('360 GRP '!AD149=0,"",'360 GRP '!AD149)</f>
        <v/>
      </c>
      <c r="T109" s="289" t="str">
        <f>IF('360 GRP '!AE149=0,"",'360 GRP '!AE149)</f>
        <v/>
      </c>
      <c r="U109" s="5">
        <f t="shared" si="1"/>
        <v>0</v>
      </c>
      <c r="V109" s="1516">
        <f>U109*'360 GRP '!J149</f>
        <v>0</v>
      </c>
      <c r="W109" s="1513">
        <f>U109*'360 GRP '!BJ149</f>
        <v>0</v>
      </c>
    </row>
    <row r="110" spans="1:23" ht="23.25" customHeight="1" x14ac:dyDescent="0.2">
      <c r="A110" s="258" t="str">
        <f>'360 GRP '!D150</f>
        <v>360-306-DT</v>
      </c>
      <c r="B110" s="261" t="s">
        <v>191</v>
      </c>
      <c r="C110" s="289" t="str">
        <f>IF('360 GRP '!N150=0,"",'360 GRP '!N150)</f>
        <v/>
      </c>
      <c r="D110" s="289" t="str">
        <f>IF('360 GRP '!O150=0,"",'360 GRP '!O150)</f>
        <v/>
      </c>
      <c r="E110" s="289" t="str">
        <f>IF('360 GRP '!P150=0,"",'360 GRP '!P150)</f>
        <v/>
      </c>
      <c r="F110" s="289" t="str">
        <f>IF('360 GRP '!Q150=0,"",'360 GRP '!Q150)</f>
        <v/>
      </c>
      <c r="G110" s="289" t="str">
        <f>IF('360 GRP '!R150=0,"",'360 GRP '!R150)</f>
        <v/>
      </c>
      <c r="H110" s="289" t="str">
        <f>IF('360 GRP '!S150=0,"",'360 GRP '!S150)</f>
        <v/>
      </c>
      <c r="I110" s="289" t="str">
        <f>IF('360 GRP '!T150=0,"",'360 GRP '!T150)</f>
        <v/>
      </c>
      <c r="J110" s="289" t="str">
        <f>IF('360 GRP '!U150=0,"",'360 GRP '!U150)</f>
        <v/>
      </c>
      <c r="K110" s="289" t="str">
        <f>IF('360 GRP '!V150=0,"",'360 GRP '!V150)</f>
        <v/>
      </c>
      <c r="L110" s="289" t="str">
        <f>IF('360 GRP '!W150=0,"",'360 GRP '!W150)</f>
        <v/>
      </c>
      <c r="M110" s="289" t="str">
        <f>IF('360 GRP '!X150=0,"",'360 GRP '!X150)</f>
        <v/>
      </c>
      <c r="N110" s="289" t="str">
        <f>IF('360 GRP '!Y150=0,"",'360 GRP '!Y150)</f>
        <v/>
      </c>
      <c r="O110" s="289" t="str">
        <f>IF('360 GRP '!Z150=0,"",'360 GRP '!Z150)</f>
        <v/>
      </c>
      <c r="P110" s="1184" t="str">
        <f>IF('360 GRP '!AA150=0,"",'360 GRP '!AA150)</f>
        <v/>
      </c>
      <c r="Q110" s="1229" t="str">
        <f>IF('360 GRP '!AB150=0,"",'360 GRP '!AB150)</f>
        <v/>
      </c>
      <c r="R110" s="289" t="str">
        <f>IF('360 GRP '!AC150=0,"",'360 GRP '!AC150)</f>
        <v/>
      </c>
      <c r="S110" s="289" t="str">
        <f>IF('360 GRP '!AD150=0,"",'360 GRP '!AD150)</f>
        <v/>
      </c>
      <c r="T110" s="289" t="str">
        <f>IF('360 GRP '!AE150=0,"",'360 GRP '!AE150)</f>
        <v/>
      </c>
      <c r="U110" s="5">
        <f t="shared" si="1"/>
        <v>0</v>
      </c>
      <c r="V110" s="1516">
        <f>U110*'360 GRP '!J150</f>
        <v>0</v>
      </c>
      <c r="W110" s="1513">
        <f>U110*'360 GRP '!BJ150</f>
        <v>0</v>
      </c>
    </row>
    <row r="111" spans="1:23" ht="23.25" customHeight="1" x14ac:dyDescent="0.2">
      <c r="A111" s="258" t="str">
        <f>'360 GRP '!D151</f>
        <v>360-307</v>
      </c>
      <c r="B111" s="261"/>
      <c r="C111" s="289" t="str">
        <f>IF('360 GRP '!N151=0,"",'360 GRP '!N151)</f>
        <v/>
      </c>
      <c r="D111" s="289" t="str">
        <f>IF('360 GRP '!O151=0,"",'360 GRP '!O151)</f>
        <v/>
      </c>
      <c r="E111" s="289" t="str">
        <f>IF('360 GRP '!P151=0,"",'360 GRP '!P151)</f>
        <v/>
      </c>
      <c r="F111" s="289" t="str">
        <f>IF('360 GRP '!Q151=0,"",'360 GRP '!Q151)</f>
        <v/>
      </c>
      <c r="G111" s="289" t="str">
        <f>IF('360 GRP '!R151=0,"",'360 GRP '!R151)</f>
        <v/>
      </c>
      <c r="H111" s="289" t="str">
        <f>IF('360 GRP '!S151=0,"",'360 GRP '!S151)</f>
        <v/>
      </c>
      <c r="I111" s="289" t="str">
        <f>IF('360 GRP '!T151=0,"",'360 GRP '!T151)</f>
        <v/>
      </c>
      <c r="J111" s="289" t="str">
        <f>IF('360 GRP '!U151=0,"",'360 GRP '!U151)</f>
        <v/>
      </c>
      <c r="K111" s="289" t="str">
        <f>IF('360 GRP '!V151=0,"",'360 GRP '!V151)</f>
        <v/>
      </c>
      <c r="L111" s="289" t="str">
        <f>IF('360 GRP '!W151=0,"",'360 GRP '!W151)</f>
        <v/>
      </c>
      <c r="M111" s="289" t="str">
        <f>IF('360 GRP '!X151=0,"",'360 GRP '!X151)</f>
        <v/>
      </c>
      <c r="N111" s="289" t="str">
        <f>IF('360 GRP '!Y151=0,"",'360 GRP '!Y151)</f>
        <v/>
      </c>
      <c r="O111" s="289" t="str">
        <f>IF('360 GRP '!Z151=0,"",'360 GRP '!Z151)</f>
        <v/>
      </c>
      <c r="P111" s="1184" t="str">
        <f>IF('360 GRP '!AA151=0,"",'360 GRP '!AA151)</f>
        <v/>
      </c>
      <c r="Q111" s="1229" t="str">
        <f>IF('360 GRP '!AB151=0,"",'360 GRP '!AB151)</f>
        <v/>
      </c>
      <c r="R111" s="289" t="str">
        <f>IF('360 GRP '!AC151=0,"",'360 GRP '!AC151)</f>
        <v/>
      </c>
      <c r="S111" s="289" t="str">
        <f>IF('360 GRP '!AD151=0,"",'360 GRP '!AD151)</f>
        <v/>
      </c>
      <c r="T111" s="289" t="str">
        <f>IF('360 GRP '!AE151=0,"",'360 GRP '!AE151)</f>
        <v/>
      </c>
      <c r="U111" s="5">
        <f t="shared" si="1"/>
        <v>0</v>
      </c>
      <c r="V111" s="1516">
        <f>U111*'360 GRP '!J151</f>
        <v>0</v>
      </c>
      <c r="W111" s="1513">
        <f>U111*'360 GRP '!BJ151</f>
        <v>0</v>
      </c>
    </row>
    <row r="112" spans="1:23" ht="23.25" customHeight="1" x14ac:dyDescent="0.2">
      <c r="A112" s="258" t="str">
        <f>'360 GRP '!D152</f>
        <v>360-307-DT</v>
      </c>
      <c r="B112" s="261" t="s">
        <v>191</v>
      </c>
      <c r="C112" s="289" t="str">
        <f>IF('360 GRP '!N152=0,"",'360 GRP '!N152)</f>
        <v/>
      </c>
      <c r="D112" s="289" t="str">
        <f>IF('360 GRP '!O152=0,"",'360 GRP '!O152)</f>
        <v/>
      </c>
      <c r="E112" s="289" t="str">
        <f>IF('360 GRP '!P152=0,"",'360 GRP '!P152)</f>
        <v/>
      </c>
      <c r="F112" s="289" t="str">
        <f>IF('360 GRP '!Q152=0,"",'360 GRP '!Q152)</f>
        <v/>
      </c>
      <c r="G112" s="289" t="str">
        <f>IF('360 GRP '!R152=0,"",'360 GRP '!R152)</f>
        <v/>
      </c>
      <c r="H112" s="289" t="str">
        <f>IF('360 GRP '!S152=0,"",'360 GRP '!S152)</f>
        <v/>
      </c>
      <c r="I112" s="289" t="str">
        <f>IF('360 GRP '!T152=0,"",'360 GRP '!T152)</f>
        <v/>
      </c>
      <c r="J112" s="289" t="str">
        <f>IF('360 GRP '!U152=0,"",'360 GRP '!U152)</f>
        <v/>
      </c>
      <c r="K112" s="289" t="str">
        <f>IF('360 GRP '!V152=0,"",'360 GRP '!V152)</f>
        <v/>
      </c>
      <c r="L112" s="289" t="str">
        <f>IF('360 GRP '!W152=0,"",'360 GRP '!W152)</f>
        <v/>
      </c>
      <c r="M112" s="289" t="str">
        <f>IF('360 GRP '!X152=0,"",'360 GRP '!X152)</f>
        <v/>
      </c>
      <c r="N112" s="289" t="str">
        <f>IF('360 GRP '!Y152=0,"",'360 GRP '!Y152)</f>
        <v/>
      </c>
      <c r="O112" s="289" t="str">
        <f>IF('360 GRP '!Z152=0,"",'360 GRP '!Z152)</f>
        <v/>
      </c>
      <c r="P112" s="1184" t="str">
        <f>IF('360 GRP '!AA152=0,"",'360 GRP '!AA152)</f>
        <v/>
      </c>
      <c r="Q112" s="1229" t="str">
        <f>IF('360 GRP '!AB152=0,"",'360 GRP '!AB152)</f>
        <v/>
      </c>
      <c r="R112" s="289" t="str">
        <f>IF('360 GRP '!AC152=0,"",'360 GRP '!AC152)</f>
        <v/>
      </c>
      <c r="S112" s="289" t="str">
        <f>IF('360 GRP '!AD152=0,"",'360 GRP '!AD152)</f>
        <v/>
      </c>
      <c r="T112" s="289" t="str">
        <f>IF('360 GRP '!AE152=0,"",'360 GRP '!AE152)</f>
        <v/>
      </c>
      <c r="U112" s="5">
        <f t="shared" si="1"/>
        <v>0</v>
      </c>
      <c r="V112" s="1516">
        <f>U112*'360 GRP '!J152</f>
        <v>0</v>
      </c>
      <c r="W112" s="1513">
        <f>U112*'360 GRP '!BJ152</f>
        <v>0</v>
      </c>
    </row>
    <row r="113" spans="1:23" ht="23.25" customHeight="1" x14ac:dyDescent="0.2">
      <c r="A113" s="258" t="str">
        <f>'360 GRP '!D153</f>
        <v>360-308</v>
      </c>
      <c r="B113" s="261"/>
      <c r="C113" s="289" t="str">
        <f>IF('360 GRP '!N153=0,"",'360 GRP '!N153)</f>
        <v/>
      </c>
      <c r="D113" s="289" t="str">
        <f>IF('360 GRP '!O153=0,"",'360 GRP '!O153)</f>
        <v/>
      </c>
      <c r="E113" s="289" t="str">
        <f>IF('360 GRP '!P153=0,"",'360 GRP '!P153)</f>
        <v/>
      </c>
      <c r="F113" s="289" t="str">
        <f>IF('360 GRP '!Q153=0,"",'360 GRP '!Q153)</f>
        <v/>
      </c>
      <c r="G113" s="289" t="str">
        <f>IF('360 GRP '!R153=0,"",'360 GRP '!R153)</f>
        <v/>
      </c>
      <c r="H113" s="289" t="str">
        <f>IF('360 GRP '!S153=0,"",'360 GRP '!S153)</f>
        <v/>
      </c>
      <c r="I113" s="289" t="str">
        <f>IF('360 GRP '!T153=0,"",'360 GRP '!T153)</f>
        <v/>
      </c>
      <c r="J113" s="289" t="str">
        <f>IF('360 GRP '!U153=0,"",'360 GRP '!U153)</f>
        <v/>
      </c>
      <c r="K113" s="289" t="str">
        <f>IF('360 GRP '!V153=0,"",'360 GRP '!V153)</f>
        <v/>
      </c>
      <c r="L113" s="289" t="str">
        <f>IF('360 GRP '!W153=0,"",'360 GRP '!W153)</f>
        <v/>
      </c>
      <c r="M113" s="289" t="str">
        <f>IF('360 GRP '!X153=0,"",'360 GRP '!X153)</f>
        <v/>
      </c>
      <c r="N113" s="289" t="str">
        <f>IF('360 GRP '!Y153=0,"",'360 GRP '!Y153)</f>
        <v/>
      </c>
      <c r="O113" s="289" t="str">
        <f>IF('360 GRP '!Z153=0,"",'360 GRP '!Z153)</f>
        <v/>
      </c>
      <c r="P113" s="1184" t="str">
        <f>IF('360 GRP '!AA153=0,"",'360 GRP '!AA153)</f>
        <v/>
      </c>
      <c r="Q113" s="1229" t="str">
        <f>IF('360 GRP '!AB153=0,"",'360 GRP '!AB153)</f>
        <v/>
      </c>
      <c r="R113" s="289" t="str">
        <f>IF('360 GRP '!AC153=0,"",'360 GRP '!AC153)</f>
        <v/>
      </c>
      <c r="S113" s="289" t="str">
        <f>IF('360 GRP '!AD153=0,"",'360 GRP '!AD153)</f>
        <v/>
      </c>
      <c r="T113" s="289" t="str">
        <f>IF('360 GRP '!AE153=0,"",'360 GRP '!AE153)</f>
        <v/>
      </c>
      <c r="U113" s="5">
        <f t="shared" si="1"/>
        <v>0</v>
      </c>
      <c r="V113" s="1516">
        <f>U113*'360 GRP '!J153</f>
        <v>0</v>
      </c>
      <c r="W113" s="1513">
        <f>U113*'360 GRP '!BJ153</f>
        <v>0</v>
      </c>
    </row>
    <row r="114" spans="1:23" ht="23.25" customHeight="1" x14ac:dyDescent="0.2">
      <c r="A114" s="258" t="str">
        <f>'360 GRP '!D154</f>
        <v>360-308-DT</v>
      </c>
      <c r="B114" s="261" t="s">
        <v>191</v>
      </c>
      <c r="C114" s="289" t="str">
        <f>IF('360 GRP '!N154=0,"",'360 GRP '!N154)</f>
        <v/>
      </c>
      <c r="D114" s="289" t="str">
        <f>IF('360 GRP '!O154=0,"",'360 GRP '!O154)</f>
        <v/>
      </c>
      <c r="E114" s="289" t="str">
        <f>IF('360 GRP '!P154=0,"",'360 GRP '!P154)</f>
        <v/>
      </c>
      <c r="F114" s="289" t="str">
        <f>IF('360 GRP '!Q154=0,"",'360 GRP '!Q154)</f>
        <v/>
      </c>
      <c r="G114" s="289" t="str">
        <f>IF('360 GRP '!R154=0,"",'360 GRP '!R154)</f>
        <v/>
      </c>
      <c r="H114" s="289" t="str">
        <f>IF('360 GRP '!S154=0,"",'360 GRP '!S154)</f>
        <v/>
      </c>
      <c r="I114" s="289" t="str">
        <f>IF('360 GRP '!T154=0,"",'360 GRP '!T154)</f>
        <v/>
      </c>
      <c r="J114" s="289" t="str">
        <f>IF('360 GRP '!U154=0,"",'360 GRP '!U154)</f>
        <v/>
      </c>
      <c r="K114" s="289" t="str">
        <f>IF('360 GRP '!V154=0,"",'360 GRP '!V154)</f>
        <v/>
      </c>
      <c r="L114" s="289" t="str">
        <f>IF('360 GRP '!W154=0,"",'360 GRP '!W154)</f>
        <v/>
      </c>
      <c r="M114" s="289" t="str">
        <f>IF('360 GRP '!X154=0,"",'360 GRP '!X154)</f>
        <v/>
      </c>
      <c r="N114" s="289" t="str">
        <f>IF('360 GRP '!Y154=0,"",'360 GRP '!Y154)</f>
        <v/>
      </c>
      <c r="O114" s="289" t="str">
        <f>IF('360 GRP '!Z154=0,"",'360 GRP '!Z154)</f>
        <v/>
      </c>
      <c r="P114" s="1184" t="str">
        <f>IF('360 GRP '!AA154=0,"",'360 GRP '!AA154)</f>
        <v/>
      </c>
      <c r="Q114" s="1229" t="str">
        <f>IF('360 GRP '!AB154=0,"",'360 GRP '!AB154)</f>
        <v/>
      </c>
      <c r="R114" s="289" t="str">
        <f>IF('360 GRP '!AC154=0,"",'360 GRP '!AC154)</f>
        <v/>
      </c>
      <c r="S114" s="289" t="str">
        <f>IF('360 GRP '!AD154=0,"",'360 GRP '!AD154)</f>
        <v/>
      </c>
      <c r="T114" s="289" t="str">
        <f>IF('360 GRP '!AE154=0,"",'360 GRP '!AE154)</f>
        <v/>
      </c>
      <c r="U114" s="5">
        <f t="shared" si="1"/>
        <v>0</v>
      </c>
      <c r="V114" s="1516">
        <f>U114*'360 GRP '!J154</f>
        <v>0</v>
      </c>
      <c r="W114" s="1513">
        <f>U114*'360 GRP '!BJ154</f>
        <v>0</v>
      </c>
    </row>
    <row r="115" spans="1:23" ht="23.25" customHeight="1" x14ac:dyDescent="0.2">
      <c r="A115" s="258" t="str">
        <f>'360 GRP '!D155</f>
        <v>360-309</v>
      </c>
      <c r="B115" s="261"/>
      <c r="C115" s="289" t="str">
        <f>IF('360 GRP '!N155=0,"",'360 GRP '!N155)</f>
        <v/>
      </c>
      <c r="D115" s="289" t="str">
        <f>IF('360 GRP '!O155=0,"",'360 GRP '!O155)</f>
        <v/>
      </c>
      <c r="E115" s="289" t="str">
        <f>IF('360 GRP '!P155=0,"",'360 GRP '!P155)</f>
        <v/>
      </c>
      <c r="F115" s="289" t="str">
        <f>IF('360 GRP '!Q155=0,"",'360 GRP '!Q155)</f>
        <v/>
      </c>
      <c r="G115" s="289" t="str">
        <f>IF('360 GRP '!R155=0,"",'360 GRP '!R155)</f>
        <v/>
      </c>
      <c r="H115" s="289" t="str">
        <f>IF('360 GRP '!S155=0,"",'360 GRP '!S155)</f>
        <v/>
      </c>
      <c r="I115" s="289" t="str">
        <f>IF('360 GRP '!T155=0,"",'360 GRP '!T155)</f>
        <v/>
      </c>
      <c r="J115" s="289" t="str">
        <f>IF('360 GRP '!U155=0,"",'360 GRP '!U155)</f>
        <v/>
      </c>
      <c r="K115" s="289" t="str">
        <f>IF('360 GRP '!V155=0,"",'360 GRP '!V155)</f>
        <v/>
      </c>
      <c r="L115" s="289" t="str">
        <f>IF('360 GRP '!W155=0,"",'360 GRP '!W155)</f>
        <v/>
      </c>
      <c r="M115" s="289" t="str">
        <f>IF('360 GRP '!X155=0,"",'360 GRP '!X155)</f>
        <v/>
      </c>
      <c r="N115" s="289" t="str">
        <f>IF('360 GRP '!Y155=0,"",'360 GRP '!Y155)</f>
        <v/>
      </c>
      <c r="O115" s="289" t="str">
        <f>IF('360 GRP '!Z155=0,"",'360 GRP '!Z155)</f>
        <v/>
      </c>
      <c r="P115" s="1184" t="str">
        <f>IF('360 GRP '!AA155=0,"",'360 GRP '!AA155)</f>
        <v/>
      </c>
      <c r="Q115" s="1229" t="str">
        <f>IF('360 GRP '!AB155=0,"",'360 GRP '!AB155)</f>
        <v/>
      </c>
      <c r="R115" s="289" t="str">
        <f>IF('360 GRP '!AC155=0,"",'360 GRP '!AC155)</f>
        <v/>
      </c>
      <c r="S115" s="289" t="str">
        <f>IF('360 GRP '!AD155=0,"",'360 GRP '!AD155)</f>
        <v/>
      </c>
      <c r="T115" s="289" t="str">
        <f>IF('360 GRP '!AE155=0,"",'360 GRP '!AE155)</f>
        <v/>
      </c>
      <c r="U115" s="5">
        <f t="shared" si="1"/>
        <v>0</v>
      </c>
      <c r="V115" s="1516">
        <f>U115*'360 GRP '!J155</f>
        <v>0</v>
      </c>
      <c r="W115" s="1513">
        <f>U115*'360 GRP '!BJ155</f>
        <v>0</v>
      </c>
    </row>
    <row r="116" spans="1:23" ht="23.25" customHeight="1" x14ac:dyDescent="0.2">
      <c r="A116" s="258" t="str">
        <f>'360 GRP '!D156</f>
        <v>360-309-DT</v>
      </c>
      <c r="B116" s="261" t="s">
        <v>191</v>
      </c>
      <c r="C116" s="289" t="str">
        <f>IF('360 GRP '!N156=0,"",'360 GRP '!N156)</f>
        <v/>
      </c>
      <c r="D116" s="289" t="str">
        <f>IF('360 GRP '!O156=0,"",'360 GRP '!O156)</f>
        <v/>
      </c>
      <c r="E116" s="289" t="str">
        <f>IF('360 GRP '!P156=0,"",'360 GRP '!P156)</f>
        <v/>
      </c>
      <c r="F116" s="289" t="str">
        <f>IF('360 GRP '!Q156=0,"",'360 GRP '!Q156)</f>
        <v/>
      </c>
      <c r="G116" s="289" t="str">
        <f>IF('360 GRP '!R156=0,"",'360 GRP '!R156)</f>
        <v/>
      </c>
      <c r="H116" s="289" t="str">
        <f>IF('360 GRP '!S156=0,"",'360 GRP '!S156)</f>
        <v/>
      </c>
      <c r="I116" s="289" t="str">
        <f>IF('360 GRP '!T156=0,"",'360 GRP '!T156)</f>
        <v/>
      </c>
      <c r="J116" s="289" t="str">
        <f>IF('360 GRP '!U156=0,"",'360 GRP '!U156)</f>
        <v/>
      </c>
      <c r="K116" s="289" t="str">
        <f>IF('360 GRP '!V156=0,"",'360 GRP '!V156)</f>
        <v/>
      </c>
      <c r="L116" s="289" t="str">
        <f>IF('360 GRP '!W156=0,"",'360 GRP '!W156)</f>
        <v/>
      </c>
      <c r="M116" s="289" t="str">
        <f>IF('360 GRP '!X156=0,"",'360 GRP '!X156)</f>
        <v/>
      </c>
      <c r="N116" s="289" t="str">
        <f>IF('360 GRP '!Y156=0,"",'360 GRP '!Y156)</f>
        <v/>
      </c>
      <c r="O116" s="289" t="str">
        <f>IF('360 GRP '!Z156=0,"",'360 GRP '!Z156)</f>
        <v/>
      </c>
      <c r="P116" s="1184" t="str">
        <f>IF('360 GRP '!AA156=0,"",'360 GRP '!AA156)</f>
        <v/>
      </c>
      <c r="Q116" s="1229" t="str">
        <f>IF('360 GRP '!AB156=0,"",'360 GRP '!AB156)</f>
        <v/>
      </c>
      <c r="R116" s="289" t="str">
        <f>IF('360 GRP '!AC156=0,"",'360 GRP '!AC156)</f>
        <v/>
      </c>
      <c r="S116" s="289" t="str">
        <f>IF('360 GRP '!AD156=0,"",'360 GRP '!AD156)</f>
        <v/>
      </c>
      <c r="T116" s="289" t="str">
        <f>IF('360 GRP '!AE156=0,"",'360 GRP '!AE156)</f>
        <v/>
      </c>
      <c r="U116" s="5">
        <f t="shared" si="1"/>
        <v>0</v>
      </c>
      <c r="V116" s="1516">
        <f>U116*'360 GRP '!J156</f>
        <v>0</v>
      </c>
      <c r="W116" s="1513">
        <f>U116*'360 GRP '!BJ156</f>
        <v>0</v>
      </c>
    </row>
    <row r="117" spans="1:23" ht="23.25" customHeight="1" x14ac:dyDescent="0.2">
      <c r="A117" s="258" t="str">
        <f>'360 GRP '!D157</f>
        <v>360-310</v>
      </c>
      <c r="B117" s="261"/>
      <c r="C117" s="289" t="str">
        <f>IF('360 GRP '!N157=0,"",'360 GRP '!N157)</f>
        <v/>
      </c>
      <c r="D117" s="289" t="str">
        <f>IF('360 GRP '!O157=0,"",'360 GRP '!O157)</f>
        <v/>
      </c>
      <c r="E117" s="289" t="str">
        <f>IF('360 GRP '!P157=0,"",'360 GRP '!P157)</f>
        <v/>
      </c>
      <c r="F117" s="289" t="str">
        <f>IF('360 GRP '!Q157=0,"",'360 GRP '!Q157)</f>
        <v/>
      </c>
      <c r="G117" s="289" t="str">
        <f>IF('360 GRP '!R157=0,"",'360 GRP '!R157)</f>
        <v/>
      </c>
      <c r="H117" s="289" t="str">
        <f>IF('360 GRP '!S157=0,"",'360 GRP '!S157)</f>
        <v/>
      </c>
      <c r="I117" s="289" t="str">
        <f>IF('360 GRP '!T157=0,"",'360 GRP '!T157)</f>
        <v/>
      </c>
      <c r="J117" s="289" t="str">
        <f>IF('360 GRP '!U157=0,"",'360 GRP '!U157)</f>
        <v/>
      </c>
      <c r="K117" s="289" t="str">
        <f>IF('360 GRP '!V157=0,"",'360 GRP '!V157)</f>
        <v/>
      </c>
      <c r="L117" s="289" t="str">
        <f>IF('360 GRP '!W157=0,"",'360 GRP '!W157)</f>
        <v/>
      </c>
      <c r="M117" s="289" t="str">
        <f>IF('360 GRP '!X157=0,"",'360 GRP '!X157)</f>
        <v/>
      </c>
      <c r="N117" s="289" t="str">
        <f>IF('360 GRP '!Y157=0,"",'360 GRP '!Y157)</f>
        <v/>
      </c>
      <c r="O117" s="289" t="str">
        <f>IF('360 GRP '!Z157=0,"",'360 GRP '!Z157)</f>
        <v/>
      </c>
      <c r="P117" s="1184" t="str">
        <f>IF('360 GRP '!AA157=0,"",'360 GRP '!AA157)</f>
        <v/>
      </c>
      <c r="Q117" s="1229" t="str">
        <f>IF('360 GRP '!AB157=0,"",'360 GRP '!AB157)</f>
        <v/>
      </c>
      <c r="R117" s="289" t="str">
        <f>IF('360 GRP '!AC157=0,"",'360 GRP '!AC157)</f>
        <v/>
      </c>
      <c r="S117" s="289" t="str">
        <f>IF('360 GRP '!AD157=0,"",'360 GRP '!AD157)</f>
        <v/>
      </c>
      <c r="T117" s="289" t="str">
        <f>IF('360 GRP '!AE157=0,"",'360 GRP '!AE157)</f>
        <v/>
      </c>
      <c r="U117" s="5">
        <f t="shared" si="1"/>
        <v>0</v>
      </c>
      <c r="V117" s="1516">
        <f>U117*'360 GRP '!J157</f>
        <v>0</v>
      </c>
      <c r="W117" s="1513">
        <f>U117*'360 GRP '!BJ157</f>
        <v>0</v>
      </c>
    </row>
    <row r="118" spans="1:23" ht="23.25" customHeight="1" x14ac:dyDescent="0.2">
      <c r="A118" s="258" t="str">
        <f>'360 GRP '!D158</f>
        <v>360-310-DT</v>
      </c>
      <c r="B118" s="261" t="s">
        <v>191</v>
      </c>
      <c r="C118" s="289" t="str">
        <f>IF('360 GRP '!N158=0,"",'360 GRP '!N158)</f>
        <v/>
      </c>
      <c r="D118" s="289" t="str">
        <f>IF('360 GRP '!O158=0,"",'360 GRP '!O158)</f>
        <v/>
      </c>
      <c r="E118" s="289" t="str">
        <f>IF('360 GRP '!P158=0,"",'360 GRP '!P158)</f>
        <v/>
      </c>
      <c r="F118" s="289" t="str">
        <f>IF('360 GRP '!Q158=0,"",'360 GRP '!Q158)</f>
        <v/>
      </c>
      <c r="G118" s="289" t="str">
        <f>IF('360 GRP '!R158=0,"",'360 GRP '!R158)</f>
        <v/>
      </c>
      <c r="H118" s="289" t="str">
        <f>IF('360 GRP '!S158=0,"",'360 GRP '!S158)</f>
        <v/>
      </c>
      <c r="I118" s="289" t="str">
        <f>IF('360 GRP '!T158=0,"",'360 GRP '!T158)</f>
        <v/>
      </c>
      <c r="J118" s="289" t="str">
        <f>IF('360 GRP '!U158=0,"",'360 GRP '!U158)</f>
        <v/>
      </c>
      <c r="K118" s="289" t="str">
        <f>IF('360 GRP '!V158=0,"",'360 GRP '!V158)</f>
        <v/>
      </c>
      <c r="L118" s="289" t="str">
        <f>IF('360 GRP '!W158=0,"",'360 GRP '!W158)</f>
        <v/>
      </c>
      <c r="M118" s="289" t="str">
        <f>IF('360 GRP '!X158=0,"",'360 GRP '!X158)</f>
        <v/>
      </c>
      <c r="N118" s="289" t="str">
        <f>IF('360 GRP '!Y158=0,"",'360 GRP '!Y158)</f>
        <v/>
      </c>
      <c r="O118" s="289" t="str">
        <f>IF('360 GRP '!Z158=0,"",'360 GRP '!Z158)</f>
        <v/>
      </c>
      <c r="P118" s="1184" t="str">
        <f>IF('360 GRP '!AA158=0,"",'360 GRP '!AA158)</f>
        <v/>
      </c>
      <c r="Q118" s="1229" t="str">
        <f>IF('360 GRP '!AB158=0,"",'360 GRP '!AB158)</f>
        <v/>
      </c>
      <c r="R118" s="289" t="str">
        <f>IF('360 GRP '!AC158=0,"",'360 GRP '!AC158)</f>
        <v/>
      </c>
      <c r="S118" s="289" t="str">
        <f>IF('360 GRP '!AD158=0,"",'360 GRP '!AD158)</f>
        <v/>
      </c>
      <c r="T118" s="289" t="str">
        <f>IF('360 GRP '!AE158=0,"",'360 GRP '!AE158)</f>
        <v/>
      </c>
      <c r="U118" s="5">
        <f t="shared" si="1"/>
        <v>0</v>
      </c>
      <c r="V118" s="1516">
        <f>U118*'360 GRP '!J158</f>
        <v>0</v>
      </c>
      <c r="W118" s="1513">
        <f>U118*'360 GRP '!BJ158</f>
        <v>0</v>
      </c>
    </row>
    <row r="119" spans="1:23" ht="23.25" customHeight="1" x14ac:dyDescent="0.2">
      <c r="A119" s="258" t="str">
        <f>'360 GRP '!D159</f>
        <v>360-311</v>
      </c>
      <c r="B119" s="261"/>
      <c r="C119" s="289" t="str">
        <f>IF('360 GRP '!N159=0,"",'360 GRP '!N159)</f>
        <v/>
      </c>
      <c r="D119" s="289" t="str">
        <f>IF('360 GRP '!O159=0,"",'360 GRP '!O159)</f>
        <v/>
      </c>
      <c r="E119" s="289" t="str">
        <f>IF('360 GRP '!P159=0,"",'360 GRP '!P159)</f>
        <v/>
      </c>
      <c r="F119" s="289" t="str">
        <f>IF('360 GRP '!Q159=0,"",'360 GRP '!Q159)</f>
        <v/>
      </c>
      <c r="G119" s="289" t="str">
        <f>IF('360 GRP '!R159=0,"",'360 GRP '!R159)</f>
        <v/>
      </c>
      <c r="H119" s="289" t="str">
        <f>IF('360 GRP '!S159=0,"",'360 GRP '!S159)</f>
        <v/>
      </c>
      <c r="I119" s="289" t="str">
        <f>IF('360 GRP '!T159=0,"",'360 GRP '!T159)</f>
        <v/>
      </c>
      <c r="J119" s="289" t="str">
        <f>IF('360 GRP '!U159=0,"",'360 GRP '!U159)</f>
        <v/>
      </c>
      <c r="K119" s="289" t="str">
        <f>IF('360 GRP '!V159=0,"",'360 GRP '!V159)</f>
        <v/>
      </c>
      <c r="L119" s="289" t="str">
        <f>IF('360 GRP '!W159=0,"",'360 GRP '!W159)</f>
        <v/>
      </c>
      <c r="M119" s="289" t="str">
        <f>IF('360 GRP '!X159=0,"",'360 GRP '!X159)</f>
        <v/>
      </c>
      <c r="N119" s="289" t="str">
        <f>IF('360 GRP '!Y159=0,"",'360 GRP '!Y159)</f>
        <v/>
      </c>
      <c r="O119" s="289" t="str">
        <f>IF('360 GRP '!Z159=0,"",'360 GRP '!Z159)</f>
        <v/>
      </c>
      <c r="P119" s="1184" t="str">
        <f>IF('360 GRP '!AA159=0,"",'360 GRP '!AA159)</f>
        <v/>
      </c>
      <c r="Q119" s="1229" t="str">
        <f>IF('360 GRP '!AB159=0,"",'360 GRP '!AB159)</f>
        <v/>
      </c>
      <c r="R119" s="289" t="str">
        <f>IF('360 GRP '!AC159=0,"",'360 GRP '!AC159)</f>
        <v/>
      </c>
      <c r="S119" s="289" t="str">
        <f>IF('360 GRP '!AD159=0,"",'360 GRP '!AD159)</f>
        <v/>
      </c>
      <c r="T119" s="289" t="str">
        <f>IF('360 GRP '!AE159=0,"",'360 GRP '!AE159)</f>
        <v/>
      </c>
      <c r="U119" s="5">
        <f t="shared" si="1"/>
        <v>0</v>
      </c>
      <c r="V119" s="1516">
        <f>U119*'360 GRP '!J159</f>
        <v>0</v>
      </c>
      <c r="W119" s="1513">
        <f>U119*'360 GRP '!BJ159</f>
        <v>0</v>
      </c>
    </row>
    <row r="120" spans="1:23" ht="23.25" customHeight="1" x14ac:dyDescent="0.2">
      <c r="A120" s="258" t="str">
        <f>'360 GRP '!D160</f>
        <v>360-311-DT</v>
      </c>
      <c r="B120" s="261" t="s">
        <v>191</v>
      </c>
      <c r="C120" s="289" t="str">
        <f>IF('360 GRP '!N160=0,"",'360 GRP '!N160)</f>
        <v/>
      </c>
      <c r="D120" s="289" t="str">
        <f>IF('360 GRP '!O160=0,"",'360 GRP '!O160)</f>
        <v/>
      </c>
      <c r="E120" s="289" t="str">
        <f>IF('360 GRP '!P160=0,"",'360 GRP '!P160)</f>
        <v/>
      </c>
      <c r="F120" s="289" t="str">
        <f>IF('360 GRP '!Q160=0,"",'360 GRP '!Q160)</f>
        <v/>
      </c>
      <c r="G120" s="289" t="str">
        <f>IF('360 GRP '!R160=0,"",'360 GRP '!R160)</f>
        <v/>
      </c>
      <c r="H120" s="289" t="str">
        <f>IF('360 GRP '!S160=0,"",'360 GRP '!S160)</f>
        <v/>
      </c>
      <c r="I120" s="289" t="str">
        <f>IF('360 GRP '!T160=0,"",'360 GRP '!T160)</f>
        <v/>
      </c>
      <c r="J120" s="289" t="str">
        <f>IF('360 GRP '!U160=0,"",'360 GRP '!U160)</f>
        <v/>
      </c>
      <c r="K120" s="289" t="str">
        <f>IF('360 GRP '!V160=0,"",'360 GRP '!V160)</f>
        <v/>
      </c>
      <c r="L120" s="289" t="str">
        <f>IF('360 GRP '!W160=0,"",'360 GRP '!W160)</f>
        <v/>
      </c>
      <c r="M120" s="289" t="str">
        <f>IF('360 GRP '!X160=0,"",'360 GRP '!X160)</f>
        <v/>
      </c>
      <c r="N120" s="289" t="str">
        <f>IF('360 GRP '!Y160=0,"",'360 GRP '!Y160)</f>
        <v/>
      </c>
      <c r="O120" s="289" t="str">
        <f>IF('360 GRP '!Z160=0,"",'360 GRP '!Z160)</f>
        <v/>
      </c>
      <c r="P120" s="1184" t="str">
        <f>IF('360 GRP '!AA160=0,"",'360 GRP '!AA160)</f>
        <v/>
      </c>
      <c r="Q120" s="1229" t="str">
        <f>IF('360 GRP '!AB160=0,"",'360 GRP '!AB160)</f>
        <v/>
      </c>
      <c r="R120" s="289" t="str">
        <f>IF('360 GRP '!AC160=0,"",'360 GRP '!AC160)</f>
        <v/>
      </c>
      <c r="S120" s="289" t="str">
        <f>IF('360 GRP '!AD160=0,"",'360 GRP '!AD160)</f>
        <v/>
      </c>
      <c r="T120" s="289" t="str">
        <f>IF('360 GRP '!AE160=0,"",'360 GRP '!AE160)</f>
        <v/>
      </c>
      <c r="U120" s="5">
        <f t="shared" si="1"/>
        <v>0</v>
      </c>
      <c r="V120" s="1516">
        <f>U120*'360 GRP '!J160</f>
        <v>0</v>
      </c>
      <c r="W120" s="1513">
        <f>U120*'360 GRP '!BJ160</f>
        <v>0</v>
      </c>
    </row>
    <row r="121" spans="1:23" ht="23.25" customHeight="1" x14ac:dyDescent="0.2">
      <c r="A121" s="258" t="str">
        <f>'360 GRP '!D161</f>
        <v>360-312</v>
      </c>
      <c r="B121" s="261"/>
      <c r="C121" s="289" t="str">
        <f>IF('360 GRP '!N161=0,"",'360 GRP '!N161)</f>
        <v/>
      </c>
      <c r="D121" s="289" t="str">
        <f>IF('360 GRP '!O161=0,"",'360 GRP '!O161)</f>
        <v/>
      </c>
      <c r="E121" s="289" t="str">
        <f>IF('360 GRP '!P161=0,"",'360 GRP '!P161)</f>
        <v/>
      </c>
      <c r="F121" s="289" t="str">
        <f>IF('360 GRP '!Q161=0,"",'360 GRP '!Q161)</f>
        <v/>
      </c>
      <c r="G121" s="289" t="str">
        <f>IF('360 GRP '!R161=0,"",'360 GRP '!R161)</f>
        <v/>
      </c>
      <c r="H121" s="289" t="str">
        <f>IF('360 GRP '!S161=0,"",'360 GRP '!S161)</f>
        <v/>
      </c>
      <c r="I121" s="289" t="str">
        <f>IF('360 GRP '!T161=0,"",'360 GRP '!T161)</f>
        <v/>
      </c>
      <c r="J121" s="289" t="str">
        <f>IF('360 GRP '!U161=0,"",'360 GRP '!U161)</f>
        <v/>
      </c>
      <c r="K121" s="289" t="str">
        <f>IF('360 GRP '!V161=0,"",'360 GRP '!V161)</f>
        <v/>
      </c>
      <c r="L121" s="289" t="str">
        <f>IF('360 GRP '!W161=0,"",'360 GRP '!W161)</f>
        <v/>
      </c>
      <c r="M121" s="289" t="str">
        <f>IF('360 GRP '!X161=0,"",'360 GRP '!X161)</f>
        <v/>
      </c>
      <c r="N121" s="289" t="str">
        <f>IF('360 GRP '!Y161=0,"",'360 GRP '!Y161)</f>
        <v/>
      </c>
      <c r="O121" s="289" t="str">
        <f>IF('360 GRP '!Z161=0,"",'360 GRP '!Z161)</f>
        <v/>
      </c>
      <c r="P121" s="1184" t="str">
        <f>IF('360 GRP '!AA161=0,"",'360 GRP '!AA161)</f>
        <v/>
      </c>
      <c r="Q121" s="1229" t="str">
        <f>IF('360 GRP '!AB161=0,"",'360 GRP '!AB161)</f>
        <v/>
      </c>
      <c r="R121" s="289" t="str">
        <f>IF('360 GRP '!AC161=0,"",'360 GRP '!AC161)</f>
        <v/>
      </c>
      <c r="S121" s="289" t="str">
        <f>IF('360 GRP '!AD161=0,"",'360 GRP '!AD161)</f>
        <v/>
      </c>
      <c r="T121" s="289" t="str">
        <f>IF('360 GRP '!AE161=0,"",'360 GRP '!AE161)</f>
        <v/>
      </c>
      <c r="U121" s="5">
        <f t="shared" si="1"/>
        <v>0</v>
      </c>
      <c r="V121" s="1516">
        <f>U121*'360 GRP '!J161</f>
        <v>0</v>
      </c>
      <c r="W121" s="1513">
        <f>U121*'360 GRP '!BJ161</f>
        <v>0</v>
      </c>
    </row>
    <row r="122" spans="1:23" ht="23.25" customHeight="1" x14ac:dyDescent="0.2">
      <c r="A122" s="258" t="str">
        <f>'360 GRP '!D162</f>
        <v>360-312-DT</v>
      </c>
      <c r="B122" s="261" t="s">
        <v>191</v>
      </c>
      <c r="C122" s="289" t="str">
        <f>IF('360 GRP '!N162=0,"",'360 GRP '!N162)</f>
        <v/>
      </c>
      <c r="D122" s="289" t="str">
        <f>IF('360 GRP '!O162=0,"",'360 GRP '!O162)</f>
        <v/>
      </c>
      <c r="E122" s="289" t="str">
        <f>IF('360 GRP '!P162=0,"",'360 GRP '!P162)</f>
        <v/>
      </c>
      <c r="F122" s="289" t="str">
        <f>IF('360 GRP '!Q162=0,"",'360 GRP '!Q162)</f>
        <v/>
      </c>
      <c r="G122" s="289" t="str">
        <f>IF('360 GRP '!R162=0,"",'360 GRP '!R162)</f>
        <v/>
      </c>
      <c r="H122" s="289" t="str">
        <f>IF('360 GRP '!S162=0,"",'360 GRP '!S162)</f>
        <v/>
      </c>
      <c r="I122" s="289" t="str">
        <f>IF('360 GRP '!T162=0,"",'360 GRP '!T162)</f>
        <v/>
      </c>
      <c r="J122" s="289" t="str">
        <f>IF('360 GRP '!U162=0,"",'360 GRP '!U162)</f>
        <v/>
      </c>
      <c r="K122" s="289" t="str">
        <f>IF('360 GRP '!V162=0,"",'360 GRP '!V162)</f>
        <v/>
      </c>
      <c r="L122" s="289" t="str">
        <f>IF('360 GRP '!W162=0,"",'360 GRP '!W162)</f>
        <v/>
      </c>
      <c r="M122" s="289" t="str">
        <f>IF('360 GRP '!X162=0,"",'360 GRP '!X162)</f>
        <v/>
      </c>
      <c r="N122" s="289" t="str">
        <f>IF('360 GRP '!Y162=0,"",'360 GRP '!Y162)</f>
        <v/>
      </c>
      <c r="O122" s="289" t="str">
        <f>IF('360 GRP '!Z162=0,"",'360 GRP '!Z162)</f>
        <v/>
      </c>
      <c r="P122" s="1184" t="str">
        <f>IF('360 GRP '!AA162=0,"",'360 GRP '!AA162)</f>
        <v/>
      </c>
      <c r="Q122" s="1229" t="str">
        <f>IF('360 GRP '!AB162=0,"",'360 GRP '!AB162)</f>
        <v/>
      </c>
      <c r="R122" s="289" t="str">
        <f>IF('360 GRP '!AC162=0,"",'360 GRP '!AC162)</f>
        <v/>
      </c>
      <c r="S122" s="289" t="str">
        <f>IF('360 GRP '!AD162=0,"",'360 GRP '!AD162)</f>
        <v/>
      </c>
      <c r="T122" s="289" t="str">
        <f>IF('360 GRP '!AE162=0,"",'360 GRP '!AE162)</f>
        <v/>
      </c>
      <c r="U122" s="5">
        <f t="shared" si="1"/>
        <v>0</v>
      </c>
      <c r="V122" s="1516">
        <f>U122*'360 GRP '!J162</f>
        <v>0</v>
      </c>
      <c r="W122" s="1513">
        <f>U122*'360 GRP '!BJ162</f>
        <v>0</v>
      </c>
    </row>
    <row r="123" spans="1:23" ht="23.25" customHeight="1" x14ac:dyDescent="0.2">
      <c r="A123" s="258" t="str">
        <f>'360 GRP '!D163</f>
        <v>360-313</v>
      </c>
      <c r="B123" s="261"/>
      <c r="C123" s="289" t="str">
        <f>IF('360 GRP '!N163=0,"",'360 GRP '!N163)</f>
        <v/>
      </c>
      <c r="D123" s="289" t="str">
        <f>IF('360 GRP '!O163=0,"",'360 GRP '!O163)</f>
        <v/>
      </c>
      <c r="E123" s="289" t="str">
        <f>IF('360 GRP '!P163=0,"",'360 GRP '!P163)</f>
        <v/>
      </c>
      <c r="F123" s="289" t="str">
        <f>IF('360 GRP '!Q163=0,"",'360 GRP '!Q163)</f>
        <v/>
      </c>
      <c r="G123" s="289" t="str">
        <f>IF('360 GRP '!R163=0,"",'360 GRP '!R163)</f>
        <v/>
      </c>
      <c r="H123" s="289" t="str">
        <f>IF('360 GRP '!S163=0,"",'360 GRP '!S163)</f>
        <v/>
      </c>
      <c r="I123" s="289" t="str">
        <f>IF('360 GRP '!T163=0,"",'360 GRP '!T163)</f>
        <v/>
      </c>
      <c r="J123" s="289" t="str">
        <f>IF('360 GRP '!U163=0,"",'360 GRP '!U163)</f>
        <v/>
      </c>
      <c r="K123" s="289" t="str">
        <f>IF('360 GRP '!V163=0,"",'360 GRP '!V163)</f>
        <v/>
      </c>
      <c r="L123" s="289" t="str">
        <f>IF('360 GRP '!W163=0,"",'360 GRP '!W163)</f>
        <v/>
      </c>
      <c r="M123" s="289" t="str">
        <f>IF('360 GRP '!X163=0,"",'360 GRP '!X163)</f>
        <v/>
      </c>
      <c r="N123" s="289" t="str">
        <f>IF('360 GRP '!Y163=0,"",'360 GRP '!Y163)</f>
        <v/>
      </c>
      <c r="O123" s="289" t="str">
        <f>IF('360 GRP '!Z163=0,"",'360 GRP '!Z163)</f>
        <v/>
      </c>
      <c r="P123" s="1184" t="str">
        <f>IF('360 GRP '!AA163=0,"",'360 GRP '!AA163)</f>
        <v/>
      </c>
      <c r="Q123" s="1229" t="str">
        <f>IF('360 GRP '!AB163=0,"",'360 GRP '!AB163)</f>
        <v/>
      </c>
      <c r="R123" s="289" t="str">
        <f>IF('360 GRP '!AC163=0,"",'360 GRP '!AC163)</f>
        <v/>
      </c>
      <c r="S123" s="289" t="str">
        <f>IF('360 GRP '!AD163=0,"",'360 GRP '!AD163)</f>
        <v/>
      </c>
      <c r="T123" s="289" t="str">
        <f>IF('360 GRP '!AE163=0,"",'360 GRP '!AE163)</f>
        <v/>
      </c>
      <c r="U123" s="5">
        <f t="shared" si="1"/>
        <v>0</v>
      </c>
      <c r="V123" s="1516">
        <f>U123*'360 GRP '!J163</f>
        <v>0</v>
      </c>
      <c r="W123" s="1513">
        <f>U123*'360 GRP '!BJ163</f>
        <v>0</v>
      </c>
    </row>
    <row r="124" spans="1:23" ht="23.25" customHeight="1" x14ac:dyDescent="0.2">
      <c r="A124" s="258" t="str">
        <f>'360 GRP '!D164</f>
        <v>360-313-DT</v>
      </c>
      <c r="B124" s="261" t="s">
        <v>191</v>
      </c>
      <c r="C124" s="289" t="str">
        <f>IF('360 GRP '!N164=0,"",'360 GRP '!N164)</f>
        <v/>
      </c>
      <c r="D124" s="289" t="str">
        <f>IF('360 GRP '!O164=0,"",'360 GRP '!O164)</f>
        <v/>
      </c>
      <c r="E124" s="289" t="str">
        <f>IF('360 GRP '!P164=0,"",'360 GRP '!P164)</f>
        <v/>
      </c>
      <c r="F124" s="289" t="str">
        <f>IF('360 GRP '!Q164=0,"",'360 GRP '!Q164)</f>
        <v/>
      </c>
      <c r="G124" s="289" t="str">
        <f>IF('360 GRP '!R164=0,"",'360 GRP '!R164)</f>
        <v/>
      </c>
      <c r="H124" s="289" t="str">
        <f>IF('360 GRP '!S164=0,"",'360 GRP '!S164)</f>
        <v/>
      </c>
      <c r="I124" s="289" t="str">
        <f>IF('360 GRP '!T164=0,"",'360 GRP '!T164)</f>
        <v/>
      </c>
      <c r="J124" s="289" t="str">
        <f>IF('360 GRP '!U164=0,"",'360 GRP '!U164)</f>
        <v/>
      </c>
      <c r="K124" s="289" t="str">
        <f>IF('360 GRP '!V164=0,"",'360 GRP '!V164)</f>
        <v/>
      </c>
      <c r="L124" s="289" t="str">
        <f>IF('360 GRP '!W164=0,"",'360 GRP '!W164)</f>
        <v/>
      </c>
      <c r="M124" s="289" t="str">
        <f>IF('360 GRP '!X164=0,"",'360 GRP '!X164)</f>
        <v/>
      </c>
      <c r="N124" s="289" t="str">
        <f>IF('360 GRP '!Y164=0,"",'360 GRP '!Y164)</f>
        <v/>
      </c>
      <c r="O124" s="289" t="str">
        <f>IF('360 GRP '!Z164=0,"",'360 GRP '!Z164)</f>
        <v/>
      </c>
      <c r="P124" s="1184" t="str">
        <f>IF('360 GRP '!AA164=0,"",'360 GRP '!AA164)</f>
        <v/>
      </c>
      <c r="Q124" s="1229" t="str">
        <f>IF('360 GRP '!AB164=0,"",'360 GRP '!AB164)</f>
        <v/>
      </c>
      <c r="R124" s="289" t="str">
        <f>IF('360 GRP '!AC164=0,"",'360 GRP '!AC164)</f>
        <v/>
      </c>
      <c r="S124" s="289" t="str">
        <f>IF('360 GRP '!AD164=0,"",'360 GRP '!AD164)</f>
        <v/>
      </c>
      <c r="T124" s="289" t="str">
        <f>IF('360 GRP '!AE164=0,"",'360 GRP '!AE164)</f>
        <v/>
      </c>
      <c r="U124" s="5">
        <f t="shared" si="1"/>
        <v>0</v>
      </c>
      <c r="V124" s="1516">
        <f>U124*'360 GRP '!J164</f>
        <v>0</v>
      </c>
      <c r="W124" s="1513">
        <f>U124*'360 GRP '!BJ164</f>
        <v>0</v>
      </c>
    </row>
    <row r="125" spans="1:23" ht="23.25" customHeight="1" x14ac:dyDescent="0.2">
      <c r="A125" s="258" t="str">
        <f>'360 GRP '!D165</f>
        <v>360-314</v>
      </c>
      <c r="B125" s="261"/>
      <c r="C125" s="289" t="str">
        <f>IF('360 GRP '!N165=0,"",'360 GRP '!N165)</f>
        <v/>
      </c>
      <c r="D125" s="289" t="str">
        <f>IF('360 GRP '!O165=0,"",'360 GRP '!O165)</f>
        <v/>
      </c>
      <c r="E125" s="289" t="str">
        <f>IF('360 GRP '!P165=0,"",'360 GRP '!P165)</f>
        <v/>
      </c>
      <c r="F125" s="289" t="str">
        <f>IF('360 GRP '!Q165=0,"",'360 GRP '!Q165)</f>
        <v/>
      </c>
      <c r="G125" s="289" t="str">
        <f>IF('360 GRP '!R165=0,"",'360 GRP '!R165)</f>
        <v/>
      </c>
      <c r="H125" s="289" t="str">
        <f>IF('360 GRP '!S165=0,"",'360 GRP '!S165)</f>
        <v/>
      </c>
      <c r="I125" s="289" t="str">
        <f>IF('360 GRP '!T165=0,"",'360 GRP '!T165)</f>
        <v/>
      </c>
      <c r="J125" s="289" t="str">
        <f>IF('360 GRP '!U165=0,"",'360 GRP '!U165)</f>
        <v/>
      </c>
      <c r="K125" s="289" t="str">
        <f>IF('360 GRP '!V165=0,"",'360 GRP '!V165)</f>
        <v/>
      </c>
      <c r="L125" s="289" t="str">
        <f>IF('360 GRP '!W165=0,"",'360 GRP '!W165)</f>
        <v/>
      </c>
      <c r="M125" s="289" t="str">
        <f>IF('360 GRP '!X165=0,"",'360 GRP '!X165)</f>
        <v/>
      </c>
      <c r="N125" s="289" t="str">
        <f>IF('360 GRP '!Y165=0,"",'360 GRP '!Y165)</f>
        <v/>
      </c>
      <c r="O125" s="289" t="str">
        <f>IF('360 GRP '!Z165=0,"",'360 GRP '!Z165)</f>
        <v/>
      </c>
      <c r="P125" s="1184" t="str">
        <f>IF('360 GRP '!AA165=0,"",'360 GRP '!AA165)</f>
        <v/>
      </c>
      <c r="Q125" s="1229" t="str">
        <f>IF('360 GRP '!AB165=0,"",'360 GRP '!AB165)</f>
        <v/>
      </c>
      <c r="R125" s="289" t="str">
        <f>IF('360 GRP '!AC165=0,"",'360 GRP '!AC165)</f>
        <v/>
      </c>
      <c r="S125" s="289" t="str">
        <f>IF('360 GRP '!AD165=0,"",'360 GRP '!AD165)</f>
        <v/>
      </c>
      <c r="T125" s="289" t="str">
        <f>IF('360 GRP '!AE165=0,"",'360 GRP '!AE165)</f>
        <v/>
      </c>
      <c r="U125" s="5">
        <f t="shared" si="1"/>
        <v>0</v>
      </c>
      <c r="V125" s="1516">
        <f>U125*'360 GRP '!J165</f>
        <v>0</v>
      </c>
      <c r="W125" s="1513">
        <f>U125*'360 GRP '!BJ165</f>
        <v>0</v>
      </c>
    </row>
    <row r="126" spans="1:23" ht="23.25" customHeight="1" x14ac:dyDescent="0.2">
      <c r="A126" s="258" t="str">
        <f>'360 GRP '!D166</f>
        <v>360-314-DT</v>
      </c>
      <c r="B126" s="261" t="s">
        <v>191</v>
      </c>
      <c r="C126" s="289" t="str">
        <f>IF('360 GRP '!N166=0,"",'360 GRP '!N166)</f>
        <v/>
      </c>
      <c r="D126" s="289" t="str">
        <f>IF('360 GRP '!O166=0,"",'360 GRP '!O166)</f>
        <v/>
      </c>
      <c r="E126" s="289" t="str">
        <f>IF('360 GRP '!P166=0,"",'360 GRP '!P166)</f>
        <v/>
      </c>
      <c r="F126" s="289" t="str">
        <f>IF('360 GRP '!Q166=0,"",'360 GRP '!Q166)</f>
        <v/>
      </c>
      <c r="G126" s="289" t="str">
        <f>IF('360 GRP '!R166=0,"",'360 GRP '!R166)</f>
        <v/>
      </c>
      <c r="H126" s="289" t="str">
        <f>IF('360 GRP '!S166=0,"",'360 GRP '!S166)</f>
        <v/>
      </c>
      <c r="I126" s="289" t="str">
        <f>IF('360 GRP '!T166=0,"",'360 GRP '!T166)</f>
        <v/>
      </c>
      <c r="J126" s="289" t="str">
        <f>IF('360 GRP '!U166=0,"",'360 GRP '!U166)</f>
        <v/>
      </c>
      <c r="K126" s="289" t="str">
        <f>IF('360 GRP '!V166=0,"",'360 GRP '!V166)</f>
        <v/>
      </c>
      <c r="L126" s="289" t="str">
        <f>IF('360 GRP '!W166=0,"",'360 GRP '!W166)</f>
        <v/>
      </c>
      <c r="M126" s="289" t="str">
        <f>IF('360 GRP '!X166=0,"",'360 GRP '!X166)</f>
        <v/>
      </c>
      <c r="N126" s="289" t="str">
        <f>IF('360 GRP '!Y166=0,"",'360 GRP '!Y166)</f>
        <v/>
      </c>
      <c r="O126" s="289" t="str">
        <f>IF('360 GRP '!Z166=0,"",'360 GRP '!Z166)</f>
        <v/>
      </c>
      <c r="P126" s="1184" t="str">
        <f>IF('360 GRP '!AA166=0,"",'360 GRP '!AA166)</f>
        <v/>
      </c>
      <c r="Q126" s="1229" t="str">
        <f>IF('360 GRP '!AB166=0,"",'360 GRP '!AB166)</f>
        <v/>
      </c>
      <c r="R126" s="289" t="str">
        <f>IF('360 GRP '!AC166=0,"",'360 GRP '!AC166)</f>
        <v/>
      </c>
      <c r="S126" s="289" t="str">
        <f>IF('360 GRP '!AD166=0,"",'360 GRP '!AD166)</f>
        <v/>
      </c>
      <c r="T126" s="289" t="str">
        <f>IF('360 GRP '!AE166=0,"",'360 GRP '!AE166)</f>
        <v/>
      </c>
      <c r="U126" s="5">
        <f t="shared" ref="U126:U189" si="2">SUM(C126:T126)</f>
        <v>0</v>
      </c>
      <c r="V126" s="1516">
        <f>U126*'360 GRP '!J166</f>
        <v>0</v>
      </c>
      <c r="W126" s="1513">
        <f>U126*'360 GRP '!BJ166</f>
        <v>0</v>
      </c>
    </row>
    <row r="127" spans="1:23" ht="23.25" customHeight="1" x14ac:dyDescent="0.2">
      <c r="A127" s="258" t="str">
        <f>'360 GRP '!D167</f>
        <v>360-315</v>
      </c>
      <c r="B127" s="261"/>
      <c r="C127" s="289" t="str">
        <f>IF('360 GRP '!N167=0,"",'360 GRP '!N167)</f>
        <v/>
      </c>
      <c r="D127" s="289" t="str">
        <f>IF('360 GRP '!O167=0,"",'360 GRP '!O167)</f>
        <v/>
      </c>
      <c r="E127" s="289" t="str">
        <f>IF('360 GRP '!P167=0,"",'360 GRP '!P167)</f>
        <v/>
      </c>
      <c r="F127" s="289" t="str">
        <f>IF('360 GRP '!Q167=0,"",'360 GRP '!Q167)</f>
        <v/>
      </c>
      <c r="G127" s="289" t="str">
        <f>IF('360 GRP '!R167=0,"",'360 GRP '!R167)</f>
        <v/>
      </c>
      <c r="H127" s="289" t="str">
        <f>IF('360 GRP '!S167=0,"",'360 GRP '!S167)</f>
        <v/>
      </c>
      <c r="I127" s="289" t="str">
        <f>IF('360 GRP '!T167=0,"",'360 GRP '!T167)</f>
        <v/>
      </c>
      <c r="J127" s="289" t="str">
        <f>IF('360 GRP '!U167=0,"",'360 GRP '!U167)</f>
        <v/>
      </c>
      <c r="K127" s="289" t="str">
        <f>IF('360 GRP '!V167=0,"",'360 GRP '!V167)</f>
        <v/>
      </c>
      <c r="L127" s="289" t="str">
        <f>IF('360 GRP '!W167=0,"",'360 GRP '!W167)</f>
        <v/>
      </c>
      <c r="M127" s="289" t="str">
        <f>IF('360 GRP '!X167=0,"",'360 GRP '!X167)</f>
        <v/>
      </c>
      <c r="N127" s="289" t="str">
        <f>IF('360 GRP '!Y167=0,"",'360 GRP '!Y167)</f>
        <v/>
      </c>
      <c r="O127" s="289" t="str">
        <f>IF('360 GRP '!Z167=0,"",'360 GRP '!Z167)</f>
        <v/>
      </c>
      <c r="P127" s="1184" t="str">
        <f>IF('360 GRP '!AA167=0,"",'360 GRP '!AA167)</f>
        <v/>
      </c>
      <c r="Q127" s="1229" t="str">
        <f>IF('360 GRP '!AB167=0,"",'360 GRP '!AB167)</f>
        <v/>
      </c>
      <c r="R127" s="289" t="str">
        <f>IF('360 GRP '!AC167=0,"",'360 GRP '!AC167)</f>
        <v/>
      </c>
      <c r="S127" s="289" t="str">
        <f>IF('360 GRP '!AD167=0,"",'360 GRP '!AD167)</f>
        <v/>
      </c>
      <c r="T127" s="289" t="str">
        <f>IF('360 GRP '!AE167=0,"",'360 GRP '!AE167)</f>
        <v/>
      </c>
      <c r="U127" s="5">
        <f t="shared" si="2"/>
        <v>0</v>
      </c>
      <c r="V127" s="1516">
        <f>U127*'360 GRP '!J167</f>
        <v>0</v>
      </c>
      <c r="W127" s="1513">
        <f>U127*'360 GRP '!BJ167</f>
        <v>0</v>
      </c>
    </row>
    <row r="128" spans="1:23" ht="23.25" customHeight="1" x14ac:dyDescent="0.2">
      <c r="A128" s="258" t="str">
        <f>'360 GRP '!D168</f>
        <v>360-315-DT</v>
      </c>
      <c r="B128" s="261" t="s">
        <v>191</v>
      </c>
      <c r="C128" s="289" t="str">
        <f>IF('360 GRP '!N168=0,"",'360 GRP '!N168)</f>
        <v/>
      </c>
      <c r="D128" s="289" t="str">
        <f>IF('360 GRP '!O168=0,"",'360 GRP '!O168)</f>
        <v/>
      </c>
      <c r="E128" s="289" t="str">
        <f>IF('360 GRP '!P168=0,"",'360 GRP '!P168)</f>
        <v/>
      </c>
      <c r="F128" s="289" t="str">
        <f>IF('360 GRP '!Q168=0,"",'360 GRP '!Q168)</f>
        <v/>
      </c>
      <c r="G128" s="289" t="str">
        <f>IF('360 GRP '!R168=0,"",'360 GRP '!R168)</f>
        <v/>
      </c>
      <c r="H128" s="289" t="str">
        <f>IF('360 GRP '!S168=0,"",'360 GRP '!S168)</f>
        <v/>
      </c>
      <c r="I128" s="289" t="str">
        <f>IF('360 GRP '!T168=0,"",'360 GRP '!T168)</f>
        <v/>
      </c>
      <c r="J128" s="289" t="str">
        <f>IF('360 GRP '!U168=0,"",'360 GRP '!U168)</f>
        <v/>
      </c>
      <c r="K128" s="289" t="str">
        <f>IF('360 GRP '!V168=0,"",'360 GRP '!V168)</f>
        <v/>
      </c>
      <c r="L128" s="289" t="str">
        <f>IF('360 GRP '!W168=0,"",'360 GRP '!W168)</f>
        <v/>
      </c>
      <c r="M128" s="289" t="str">
        <f>IF('360 GRP '!X168=0,"",'360 GRP '!X168)</f>
        <v/>
      </c>
      <c r="N128" s="289" t="str">
        <f>IF('360 GRP '!Y168=0,"",'360 GRP '!Y168)</f>
        <v/>
      </c>
      <c r="O128" s="289" t="str">
        <f>IF('360 GRP '!Z168=0,"",'360 GRP '!Z168)</f>
        <v/>
      </c>
      <c r="P128" s="1184" t="str">
        <f>IF('360 GRP '!AA168=0,"",'360 GRP '!AA168)</f>
        <v/>
      </c>
      <c r="Q128" s="1229" t="str">
        <f>IF('360 GRP '!AB168=0,"",'360 GRP '!AB168)</f>
        <v/>
      </c>
      <c r="R128" s="289" t="str">
        <f>IF('360 GRP '!AC168=0,"",'360 GRP '!AC168)</f>
        <v/>
      </c>
      <c r="S128" s="289" t="str">
        <f>IF('360 GRP '!AD168=0,"",'360 GRP '!AD168)</f>
        <v/>
      </c>
      <c r="T128" s="289" t="str">
        <f>IF('360 GRP '!AE168=0,"",'360 GRP '!AE168)</f>
        <v/>
      </c>
      <c r="U128" s="5">
        <f t="shared" si="2"/>
        <v>0</v>
      </c>
      <c r="V128" s="1516">
        <f>U128*'360 GRP '!J168</f>
        <v>0</v>
      </c>
      <c r="W128" s="1513">
        <f>U128*'360 GRP '!BJ168</f>
        <v>0</v>
      </c>
    </row>
    <row r="129" spans="1:23" ht="23.25" customHeight="1" x14ac:dyDescent="0.2">
      <c r="A129" s="258" t="str">
        <f>'360 GRP '!D169</f>
        <v>360-316</v>
      </c>
      <c r="B129" s="261"/>
      <c r="C129" s="289" t="str">
        <f>IF('360 GRP '!N169=0,"",'360 GRP '!N169)</f>
        <v/>
      </c>
      <c r="D129" s="289" t="str">
        <f>IF('360 GRP '!O169=0,"",'360 GRP '!O169)</f>
        <v/>
      </c>
      <c r="E129" s="289" t="str">
        <f>IF('360 GRP '!P169=0,"",'360 GRP '!P169)</f>
        <v/>
      </c>
      <c r="F129" s="289" t="str">
        <f>IF('360 GRP '!Q169=0,"",'360 GRP '!Q169)</f>
        <v/>
      </c>
      <c r="G129" s="289" t="str">
        <f>IF('360 GRP '!R169=0,"",'360 GRP '!R169)</f>
        <v/>
      </c>
      <c r="H129" s="289" t="str">
        <f>IF('360 GRP '!S169=0,"",'360 GRP '!S169)</f>
        <v/>
      </c>
      <c r="I129" s="289" t="str">
        <f>IF('360 GRP '!T169=0,"",'360 GRP '!T169)</f>
        <v/>
      </c>
      <c r="J129" s="289" t="str">
        <f>IF('360 GRP '!U169=0,"",'360 GRP '!U169)</f>
        <v/>
      </c>
      <c r="K129" s="289" t="str">
        <f>IF('360 GRP '!V169=0,"",'360 GRP '!V169)</f>
        <v/>
      </c>
      <c r="L129" s="289" t="str">
        <f>IF('360 GRP '!W169=0,"",'360 GRP '!W169)</f>
        <v/>
      </c>
      <c r="M129" s="289" t="str">
        <f>IF('360 GRP '!X169=0,"",'360 GRP '!X169)</f>
        <v/>
      </c>
      <c r="N129" s="289" t="str">
        <f>IF('360 GRP '!Y169=0,"",'360 GRP '!Y169)</f>
        <v/>
      </c>
      <c r="O129" s="289" t="str">
        <f>IF('360 GRP '!Z169=0,"",'360 GRP '!Z169)</f>
        <v/>
      </c>
      <c r="P129" s="1184" t="str">
        <f>IF('360 GRP '!AA169=0,"",'360 GRP '!AA169)</f>
        <v/>
      </c>
      <c r="Q129" s="1229" t="str">
        <f>IF('360 GRP '!AB169=0,"",'360 GRP '!AB169)</f>
        <v/>
      </c>
      <c r="R129" s="289" t="str">
        <f>IF('360 GRP '!AC169=0,"",'360 GRP '!AC169)</f>
        <v/>
      </c>
      <c r="S129" s="289" t="str">
        <f>IF('360 GRP '!AD169=0,"",'360 GRP '!AD169)</f>
        <v/>
      </c>
      <c r="T129" s="289" t="str">
        <f>IF('360 GRP '!AE169=0,"",'360 GRP '!AE169)</f>
        <v/>
      </c>
      <c r="U129" s="5">
        <f t="shared" si="2"/>
        <v>0</v>
      </c>
      <c r="V129" s="1516">
        <f>U129*'360 GRP '!J169</f>
        <v>0</v>
      </c>
      <c r="W129" s="1513">
        <f>U129*'360 GRP '!BJ169</f>
        <v>0</v>
      </c>
    </row>
    <row r="130" spans="1:23" ht="23.25" customHeight="1" x14ac:dyDescent="0.2">
      <c r="A130" s="258" t="str">
        <f>'360 GRP '!D170</f>
        <v>360-316-DT</v>
      </c>
      <c r="B130" s="261" t="s">
        <v>191</v>
      </c>
      <c r="C130" s="289" t="str">
        <f>IF('360 GRP '!N170=0,"",'360 GRP '!N170)</f>
        <v/>
      </c>
      <c r="D130" s="289" t="str">
        <f>IF('360 GRP '!O170=0,"",'360 GRP '!O170)</f>
        <v/>
      </c>
      <c r="E130" s="289" t="str">
        <f>IF('360 GRP '!P170=0,"",'360 GRP '!P170)</f>
        <v/>
      </c>
      <c r="F130" s="289" t="str">
        <f>IF('360 GRP '!Q170=0,"",'360 GRP '!Q170)</f>
        <v/>
      </c>
      <c r="G130" s="289" t="str">
        <f>IF('360 GRP '!R170=0,"",'360 GRP '!R170)</f>
        <v/>
      </c>
      <c r="H130" s="289" t="str">
        <f>IF('360 GRP '!S170=0,"",'360 GRP '!S170)</f>
        <v/>
      </c>
      <c r="I130" s="289" t="str">
        <f>IF('360 GRP '!T170=0,"",'360 GRP '!T170)</f>
        <v/>
      </c>
      <c r="J130" s="289" t="str">
        <f>IF('360 GRP '!U170=0,"",'360 GRP '!U170)</f>
        <v/>
      </c>
      <c r="K130" s="289" t="str">
        <f>IF('360 GRP '!V170=0,"",'360 GRP '!V170)</f>
        <v/>
      </c>
      <c r="L130" s="289" t="str">
        <f>IF('360 GRP '!W170=0,"",'360 GRP '!W170)</f>
        <v/>
      </c>
      <c r="M130" s="289" t="str">
        <f>IF('360 GRP '!X170=0,"",'360 GRP '!X170)</f>
        <v/>
      </c>
      <c r="N130" s="289" t="str">
        <f>IF('360 GRP '!Y170=0,"",'360 GRP '!Y170)</f>
        <v/>
      </c>
      <c r="O130" s="289" t="str">
        <f>IF('360 GRP '!Z170=0,"",'360 GRP '!Z170)</f>
        <v/>
      </c>
      <c r="P130" s="1184" t="str">
        <f>IF('360 GRP '!AA170=0,"",'360 GRP '!AA170)</f>
        <v/>
      </c>
      <c r="Q130" s="1229" t="str">
        <f>IF('360 GRP '!AB170=0,"",'360 GRP '!AB170)</f>
        <v/>
      </c>
      <c r="R130" s="289" t="str">
        <f>IF('360 GRP '!AC170=0,"",'360 GRP '!AC170)</f>
        <v/>
      </c>
      <c r="S130" s="289" t="str">
        <f>IF('360 GRP '!AD170=0,"",'360 GRP '!AD170)</f>
        <v/>
      </c>
      <c r="T130" s="289" t="str">
        <f>IF('360 GRP '!AE170=0,"",'360 GRP '!AE170)</f>
        <v/>
      </c>
      <c r="U130" s="5">
        <f t="shared" si="2"/>
        <v>0</v>
      </c>
      <c r="V130" s="1516">
        <f>U130*'360 GRP '!J170</f>
        <v>0</v>
      </c>
      <c r="W130" s="1513">
        <f>U130*'360 GRP '!BJ170</f>
        <v>0</v>
      </c>
    </row>
    <row r="131" spans="1:23" ht="23.25" customHeight="1" x14ac:dyDescent="0.2">
      <c r="A131" s="258" t="str">
        <f>'360 GRP '!D171</f>
        <v>360-317</v>
      </c>
      <c r="B131" s="261"/>
      <c r="C131" s="289" t="str">
        <f>IF('360 GRP '!N171=0,"",'360 GRP '!N171)</f>
        <v/>
      </c>
      <c r="D131" s="289" t="str">
        <f>IF('360 GRP '!O171=0,"",'360 GRP '!O171)</f>
        <v/>
      </c>
      <c r="E131" s="289" t="str">
        <f>IF('360 GRP '!P171=0,"",'360 GRP '!P171)</f>
        <v/>
      </c>
      <c r="F131" s="289" t="str">
        <f>IF('360 GRP '!Q171=0,"",'360 GRP '!Q171)</f>
        <v/>
      </c>
      <c r="G131" s="289" t="str">
        <f>IF('360 GRP '!R171=0,"",'360 GRP '!R171)</f>
        <v/>
      </c>
      <c r="H131" s="289" t="str">
        <f>IF('360 GRP '!S171=0,"",'360 GRP '!S171)</f>
        <v/>
      </c>
      <c r="I131" s="289" t="str">
        <f>IF('360 GRP '!T171=0,"",'360 GRP '!T171)</f>
        <v/>
      </c>
      <c r="J131" s="289" t="str">
        <f>IF('360 GRP '!U171=0,"",'360 GRP '!U171)</f>
        <v/>
      </c>
      <c r="K131" s="289" t="str">
        <f>IF('360 GRP '!V171=0,"",'360 GRP '!V171)</f>
        <v/>
      </c>
      <c r="L131" s="289" t="str">
        <f>IF('360 GRP '!W171=0,"",'360 GRP '!W171)</f>
        <v/>
      </c>
      <c r="M131" s="289" t="str">
        <f>IF('360 GRP '!X171=0,"",'360 GRP '!X171)</f>
        <v/>
      </c>
      <c r="N131" s="289" t="str">
        <f>IF('360 GRP '!Y171=0,"",'360 GRP '!Y171)</f>
        <v/>
      </c>
      <c r="O131" s="289" t="str">
        <f>IF('360 GRP '!Z171=0,"",'360 GRP '!Z171)</f>
        <v/>
      </c>
      <c r="P131" s="1184" t="str">
        <f>IF('360 GRP '!AA171=0,"",'360 GRP '!AA171)</f>
        <v/>
      </c>
      <c r="Q131" s="1229" t="str">
        <f>IF('360 GRP '!AB171=0,"",'360 GRP '!AB171)</f>
        <v/>
      </c>
      <c r="R131" s="289" t="str">
        <f>IF('360 GRP '!AC171=0,"",'360 GRP '!AC171)</f>
        <v/>
      </c>
      <c r="S131" s="289" t="str">
        <f>IF('360 GRP '!AD171=0,"",'360 GRP '!AD171)</f>
        <v/>
      </c>
      <c r="T131" s="289" t="str">
        <f>IF('360 GRP '!AE171=0,"",'360 GRP '!AE171)</f>
        <v/>
      </c>
      <c r="U131" s="5">
        <f t="shared" si="2"/>
        <v>0</v>
      </c>
      <c r="V131" s="1516">
        <f>U131*'360 GRP '!J171</f>
        <v>0</v>
      </c>
      <c r="W131" s="1513">
        <f>U131*'360 GRP '!BJ171</f>
        <v>0</v>
      </c>
    </row>
    <row r="132" spans="1:23" ht="23.25" customHeight="1" x14ac:dyDescent="0.2">
      <c r="A132" s="258" t="str">
        <f>'360 GRP '!D172</f>
        <v>360-317-DT</v>
      </c>
      <c r="B132" s="261" t="s">
        <v>191</v>
      </c>
      <c r="C132" s="289" t="str">
        <f>IF('360 GRP '!N172=0,"",'360 GRP '!N172)</f>
        <v/>
      </c>
      <c r="D132" s="289" t="str">
        <f>IF('360 GRP '!O172=0,"",'360 GRP '!O172)</f>
        <v/>
      </c>
      <c r="E132" s="289" t="str">
        <f>IF('360 GRP '!P172=0,"",'360 GRP '!P172)</f>
        <v/>
      </c>
      <c r="F132" s="289" t="str">
        <f>IF('360 GRP '!Q172=0,"",'360 GRP '!Q172)</f>
        <v/>
      </c>
      <c r="G132" s="289" t="str">
        <f>IF('360 GRP '!R172=0,"",'360 GRP '!R172)</f>
        <v/>
      </c>
      <c r="H132" s="289" t="str">
        <f>IF('360 GRP '!S172=0,"",'360 GRP '!S172)</f>
        <v/>
      </c>
      <c r="I132" s="289" t="str">
        <f>IF('360 GRP '!T172=0,"",'360 GRP '!T172)</f>
        <v/>
      </c>
      <c r="J132" s="289" t="str">
        <f>IF('360 GRP '!U172=0,"",'360 GRP '!U172)</f>
        <v/>
      </c>
      <c r="K132" s="289" t="str">
        <f>IF('360 GRP '!V172=0,"",'360 GRP '!V172)</f>
        <v/>
      </c>
      <c r="L132" s="289" t="str">
        <f>IF('360 GRP '!W172=0,"",'360 GRP '!W172)</f>
        <v/>
      </c>
      <c r="M132" s="289" t="str">
        <f>IF('360 GRP '!X172=0,"",'360 GRP '!X172)</f>
        <v/>
      </c>
      <c r="N132" s="289" t="str">
        <f>IF('360 GRP '!Y172=0,"",'360 GRP '!Y172)</f>
        <v/>
      </c>
      <c r="O132" s="289" t="str">
        <f>IF('360 GRP '!Z172=0,"",'360 GRP '!Z172)</f>
        <v/>
      </c>
      <c r="P132" s="1184" t="str">
        <f>IF('360 GRP '!AA172=0,"",'360 GRP '!AA172)</f>
        <v/>
      </c>
      <c r="Q132" s="1229" t="str">
        <f>IF('360 GRP '!AB172=0,"",'360 GRP '!AB172)</f>
        <v/>
      </c>
      <c r="R132" s="289" t="str">
        <f>IF('360 GRP '!AC172=0,"",'360 GRP '!AC172)</f>
        <v/>
      </c>
      <c r="S132" s="289" t="str">
        <f>IF('360 GRP '!AD172=0,"",'360 GRP '!AD172)</f>
        <v/>
      </c>
      <c r="T132" s="289" t="str">
        <f>IF('360 GRP '!AE172=0,"",'360 GRP '!AE172)</f>
        <v/>
      </c>
      <c r="U132" s="5">
        <f t="shared" si="2"/>
        <v>0</v>
      </c>
      <c r="V132" s="1516">
        <f>U132*'360 GRP '!J172</f>
        <v>0</v>
      </c>
      <c r="W132" s="1513">
        <f>U132*'360 GRP '!BJ172</f>
        <v>0</v>
      </c>
    </row>
    <row r="133" spans="1:23" ht="23.25" customHeight="1" x14ac:dyDescent="0.2">
      <c r="A133" s="258" t="str">
        <f>'360 GRP '!D173</f>
        <v>360-318</v>
      </c>
      <c r="B133" s="261"/>
      <c r="C133" s="289" t="str">
        <f>IF('360 GRP '!N173=0,"",'360 GRP '!N173)</f>
        <v/>
      </c>
      <c r="D133" s="289" t="str">
        <f>IF('360 GRP '!O173=0,"",'360 GRP '!O173)</f>
        <v/>
      </c>
      <c r="E133" s="289" t="str">
        <f>IF('360 GRP '!P173=0,"",'360 GRP '!P173)</f>
        <v/>
      </c>
      <c r="F133" s="289" t="str">
        <f>IF('360 GRP '!Q173=0,"",'360 GRP '!Q173)</f>
        <v/>
      </c>
      <c r="G133" s="289" t="str">
        <f>IF('360 GRP '!R173=0,"",'360 GRP '!R173)</f>
        <v/>
      </c>
      <c r="H133" s="289" t="str">
        <f>IF('360 GRP '!S173=0,"",'360 GRP '!S173)</f>
        <v/>
      </c>
      <c r="I133" s="289" t="str">
        <f>IF('360 GRP '!T173=0,"",'360 GRP '!T173)</f>
        <v/>
      </c>
      <c r="J133" s="289" t="str">
        <f>IF('360 GRP '!U173=0,"",'360 GRP '!U173)</f>
        <v/>
      </c>
      <c r="K133" s="289" t="str">
        <f>IF('360 GRP '!V173=0,"",'360 GRP '!V173)</f>
        <v/>
      </c>
      <c r="L133" s="289" t="str">
        <f>IF('360 GRP '!W173=0,"",'360 GRP '!W173)</f>
        <v/>
      </c>
      <c r="M133" s="289" t="str">
        <f>IF('360 GRP '!X173=0,"",'360 GRP '!X173)</f>
        <v/>
      </c>
      <c r="N133" s="289" t="str">
        <f>IF('360 GRP '!Y173=0,"",'360 GRP '!Y173)</f>
        <v/>
      </c>
      <c r="O133" s="289" t="str">
        <f>IF('360 GRP '!Z173=0,"",'360 GRP '!Z173)</f>
        <v/>
      </c>
      <c r="P133" s="1184" t="str">
        <f>IF('360 GRP '!AA173=0,"",'360 GRP '!AA173)</f>
        <v/>
      </c>
      <c r="Q133" s="1229" t="str">
        <f>IF('360 GRP '!AB173=0,"",'360 GRP '!AB173)</f>
        <v/>
      </c>
      <c r="R133" s="289" t="str">
        <f>IF('360 GRP '!AC173=0,"",'360 GRP '!AC173)</f>
        <v/>
      </c>
      <c r="S133" s="289" t="str">
        <f>IF('360 GRP '!AD173=0,"",'360 GRP '!AD173)</f>
        <v/>
      </c>
      <c r="T133" s="289" t="str">
        <f>IF('360 GRP '!AE173=0,"",'360 GRP '!AE173)</f>
        <v/>
      </c>
      <c r="U133" s="5">
        <f t="shared" si="2"/>
        <v>0</v>
      </c>
      <c r="V133" s="1516">
        <f>U133*'360 GRP '!J173</f>
        <v>0</v>
      </c>
      <c r="W133" s="1513">
        <f>U133*'360 GRP '!BJ173</f>
        <v>0</v>
      </c>
    </row>
    <row r="134" spans="1:23" ht="23.25" customHeight="1" x14ac:dyDescent="0.2">
      <c r="A134" s="258" t="str">
        <f>'360 GRP '!D174</f>
        <v>360-318-DT</v>
      </c>
      <c r="B134" s="261" t="s">
        <v>191</v>
      </c>
      <c r="C134" s="289" t="str">
        <f>IF('360 GRP '!N174=0,"",'360 GRP '!N174)</f>
        <v/>
      </c>
      <c r="D134" s="289" t="str">
        <f>IF('360 GRP '!O174=0,"",'360 GRP '!O174)</f>
        <v/>
      </c>
      <c r="E134" s="289" t="str">
        <f>IF('360 GRP '!P174=0,"",'360 GRP '!P174)</f>
        <v/>
      </c>
      <c r="F134" s="289" t="str">
        <f>IF('360 GRP '!Q174=0,"",'360 GRP '!Q174)</f>
        <v/>
      </c>
      <c r="G134" s="289" t="str">
        <f>IF('360 GRP '!R174=0,"",'360 GRP '!R174)</f>
        <v/>
      </c>
      <c r="H134" s="289" t="str">
        <f>IF('360 GRP '!S174=0,"",'360 GRP '!S174)</f>
        <v/>
      </c>
      <c r="I134" s="289" t="str">
        <f>IF('360 GRP '!T174=0,"",'360 GRP '!T174)</f>
        <v/>
      </c>
      <c r="J134" s="289" t="str">
        <f>IF('360 GRP '!U174=0,"",'360 GRP '!U174)</f>
        <v/>
      </c>
      <c r="K134" s="289" t="str">
        <f>IF('360 GRP '!V174=0,"",'360 GRP '!V174)</f>
        <v/>
      </c>
      <c r="L134" s="289" t="str">
        <f>IF('360 GRP '!W174=0,"",'360 GRP '!W174)</f>
        <v/>
      </c>
      <c r="M134" s="289" t="str">
        <f>IF('360 GRP '!X174=0,"",'360 GRP '!X174)</f>
        <v/>
      </c>
      <c r="N134" s="289" t="str">
        <f>IF('360 GRP '!Y174=0,"",'360 GRP '!Y174)</f>
        <v/>
      </c>
      <c r="O134" s="289" t="str">
        <f>IF('360 GRP '!Z174=0,"",'360 GRP '!Z174)</f>
        <v/>
      </c>
      <c r="P134" s="1184" t="str">
        <f>IF('360 GRP '!AA174=0,"",'360 GRP '!AA174)</f>
        <v/>
      </c>
      <c r="Q134" s="1229" t="str">
        <f>IF('360 GRP '!AB174=0,"",'360 GRP '!AB174)</f>
        <v/>
      </c>
      <c r="R134" s="289" t="str">
        <f>IF('360 GRP '!AC174=0,"",'360 GRP '!AC174)</f>
        <v/>
      </c>
      <c r="S134" s="289" t="str">
        <f>IF('360 GRP '!AD174=0,"",'360 GRP '!AD174)</f>
        <v/>
      </c>
      <c r="T134" s="289" t="str">
        <f>IF('360 GRP '!AE174=0,"",'360 GRP '!AE174)</f>
        <v/>
      </c>
      <c r="U134" s="5">
        <f t="shared" si="2"/>
        <v>0</v>
      </c>
      <c r="V134" s="1516">
        <f>U134*'360 GRP '!J174</f>
        <v>0</v>
      </c>
      <c r="W134" s="1513">
        <f>U134*'360 GRP '!BJ174</f>
        <v>0</v>
      </c>
    </row>
    <row r="135" spans="1:23" ht="23.25" customHeight="1" x14ac:dyDescent="0.2">
      <c r="A135" s="258" t="str">
        <f>'360 GRP '!D175</f>
        <v>360-319</v>
      </c>
      <c r="B135" s="261"/>
      <c r="C135" s="289" t="str">
        <f>IF('360 GRP '!N175=0,"",'360 GRP '!N175)</f>
        <v/>
      </c>
      <c r="D135" s="289" t="str">
        <f>IF('360 GRP '!O175=0,"",'360 GRP '!O175)</f>
        <v/>
      </c>
      <c r="E135" s="289" t="str">
        <f>IF('360 GRP '!P175=0,"",'360 GRP '!P175)</f>
        <v/>
      </c>
      <c r="F135" s="289" t="str">
        <f>IF('360 GRP '!Q175=0,"",'360 GRP '!Q175)</f>
        <v/>
      </c>
      <c r="G135" s="289" t="str">
        <f>IF('360 GRP '!R175=0,"",'360 GRP '!R175)</f>
        <v/>
      </c>
      <c r="H135" s="289" t="str">
        <f>IF('360 GRP '!S175=0,"",'360 GRP '!S175)</f>
        <v/>
      </c>
      <c r="I135" s="289" t="str">
        <f>IF('360 GRP '!T175=0,"",'360 GRP '!T175)</f>
        <v/>
      </c>
      <c r="J135" s="289" t="str">
        <f>IF('360 GRP '!U175=0,"",'360 GRP '!U175)</f>
        <v/>
      </c>
      <c r="K135" s="289" t="str">
        <f>IF('360 GRP '!V175=0,"",'360 GRP '!V175)</f>
        <v/>
      </c>
      <c r="L135" s="289" t="str">
        <f>IF('360 GRP '!W175=0,"",'360 GRP '!W175)</f>
        <v/>
      </c>
      <c r="M135" s="289" t="str">
        <f>IF('360 GRP '!X175=0,"",'360 GRP '!X175)</f>
        <v/>
      </c>
      <c r="N135" s="289" t="str">
        <f>IF('360 GRP '!Y175=0,"",'360 GRP '!Y175)</f>
        <v/>
      </c>
      <c r="O135" s="289" t="str">
        <f>IF('360 GRP '!Z175=0,"",'360 GRP '!Z175)</f>
        <v/>
      </c>
      <c r="P135" s="1184" t="str">
        <f>IF('360 GRP '!AA175=0,"",'360 GRP '!AA175)</f>
        <v/>
      </c>
      <c r="Q135" s="1229" t="str">
        <f>IF('360 GRP '!AB175=0,"",'360 GRP '!AB175)</f>
        <v/>
      </c>
      <c r="R135" s="289" t="str">
        <f>IF('360 GRP '!AC175=0,"",'360 GRP '!AC175)</f>
        <v/>
      </c>
      <c r="S135" s="289" t="str">
        <f>IF('360 GRP '!AD175=0,"",'360 GRP '!AD175)</f>
        <v/>
      </c>
      <c r="T135" s="289" t="str">
        <f>IF('360 GRP '!AE175=0,"",'360 GRP '!AE175)</f>
        <v/>
      </c>
      <c r="U135" s="5">
        <f t="shared" si="2"/>
        <v>0</v>
      </c>
      <c r="V135" s="1516">
        <f>U135*'360 GRP '!J175</f>
        <v>0</v>
      </c>
      <c r="W135" s="1513">
        <f>U135*'360 GRP '!BJ175</f>
        <v>0</v>
      </c>
    </row>
    <row r="136" spans="1:23" ht="23.25" customHeight="1" x14ac:dyDescent="0.2">
      <c r="A136" s="258" t="str">
        <f>'360 GRP '!D176</f>
        <v>360-319-DT</v>
      </c>
      <c r="B136" s="261" t="s">
        <v>191</v>
      </c>
      <c r="C136" s="289" t="str">
        <f>IF('360 GRP '!N176=0,"",'360 GRP '!N176)</f>
        <v/>
      </c>
      <c r="D136" s="289" t="str">
        <f>IF('360 GRP '!O176=0,"",'360 GRP '!O176)</f>
        <v/>
      </c>
      <c r="E136" s="289" t="str">
        <f>IF('360 GRP '!P176=0,"",'360 GRP '!P176)</f>
        <v/>
      </c>
      <c r="F136" s="289" t="str">
        <f>IF('360 GRP '!Q176=0,"",'360 GRP '!Q176)</f>
        <v/>
      </c>
      <c r="G136" s="289" t="str">
        <f>IF('360 GRP '!R176=0,"",'360 GRP '!R176)</f>
        <v/>
      </c>
      <c r="H136" s="289" t="str">
        <f>IF('360 GRP '!S176=0,"",'360 GRP '!S176)</f>
        <v/>
      </c>
      <c r="I136" s="289" t="str">
        <f>IF('360 GRP '!T176=0,"",'360 GRP '!T176)</f>
        <v/>
      </c>
      <c r="J136" s="289" t="str">
        <f>IF('360 GRP '!U176=0,"",'360 GRP '!U176)</f>
        <v/>
      </c>
      <c r="K136" s="289" t="str">
        <f>IF('360 GRP '!V176=0,"",'360 GRP '!V176)</f>
        <v/>
      </c>
      <c r="L136" s="289" t="str">
        <f>IF('360 GRP '!W176=0,"",'360 GRP '!W176)</f>
        <v/>
      </c>
      <c r="M136" s="289" t="str">
        <f>IF('360 GRP '!X176=0,"",'360 GRP '!X176)</f>
        <v/>
      </c>
      <c r="N136" s="289" t="str">
        <f>IF('360 GRP '!Y176=0,"",'360 GRP '!Y176)</f>
        <v/>
      </c>
      <c r="O136" s="289" t="str">
        <f>IF('360 GRP '!Z176=0,"",'360 GRP '!Z176)</f>
        <v/>
      </c>
      <c r="P136" s="1184" t="str">
        <f>IF('360 GRP '!AA176=0,"",'360 GRP '!AA176)</f>
        <v/>
      </c>
      <c r="Q136" s="1229" t="str">
        <f>IF('360 GRP '!AB176=0,"",'360 GRP '!AB176)</f>
        <v/>
      </c>
      <c r="R136" s="289" t="str">
        <f>IF('360 GRP '!AC176=0,"",'360 GRP '!AC176)</f>
        <v/>
      </c>
      <c r="S136" s="289" t="str">
        <f>IF('360 GRP '!AD176=0,"",'360 GRP '!AD176)</f>
        <v/>
      </c>
      <c r="T136" s="289" t="str">
        <f>IF('360 GRP '!AE176=0,"",'360 GRP '!AE176)</f>
        <v/>
      </c>
      <c r="U136" s="5">
        <f t="shared" si="2"/>
        <v>0</v>
      </c>
      <c r="V136" s="1516">
        <f>U136*'360 GRP '!J176</f>
        <v>0</v>
      </c>
      <c r="W136" s="1513">
        <f>U136*'360 GRP '!BJ176</f>
        <v>0</v>
      </c>
    </row>
    <row r="137" spans="1:23" ht="23.25" customHeight="1" x14ac:dyDescent="0.2">
      <c r="A137" s="258" t="str">
        <f>'360 GRP '!D177</f>
        <v>360-320</v>
      </c>
      <c r="B137" s="261"/>
      <c r="C137" s="289" t="str">
        <f>IF('360 GRP '!N177=0,"",'360 GRP '!N177)</f>
        <v/>
      </c>
      <c r="D137" s="289" t="str">
        <f>IF('360 GRP '!O177=0,"",'360 GRP '!O177)</f>
        <v/>
      </c>
      <c r="E137" s="289" t="str">
        <f>IF('360 GRP '!P177=0,"",'360 GRP '!P177)</f>
        <v/>
      </c>
      <c r="F137" s="289" t="str">
        <f>IF('360 GRP '!Q177=0,"",'360 GRP '!Q177)</f>
        <v/>
      </c>
      <c r="G137" s="289" t="str">
        <f>IF('360 GRP '!R177=0,"",'360 GRP '!R177)</f>
        <v/>
      </c>
      <c r="H137" s="289" t="str">
        <f>IF('360 GRP '!S177=0,"",'360 GRP '!S177)</f>
        <v/>
      </c>
      <c r="I137" s="289" t="str">
        <f>IF('360 GRP '!T177=0,"",'360 GRP '!T177)</f>
        <v/>
      </c>
      <c r="J137" s="289" t="str">
        <f>IF('360 GRP '!U177=0,"",'360 GRP '!U177)</f>
        <v/>
      </c>
      <c r="K137" s="289" t="str">
        <f>IF('360 GRP '!V177=0,"",'360 GRP '!V177)</f>
        <v/>
      </c>
      <c r="L137" s="289" t="str">
        <f>IF('360 GRP '!W177=0,"",'360 GRP '!W177)</f>
        <v/>
      </c>
      <c r="M137" s="289" t="str">
        <f>IF('360 GRP '!X177=0,"",'360 GRP '!X177)</f>
        <v/>
      </c>
      <c r="N137" s="289" t="str">
        <f>IF('360 GRP '!Y177=0,"",'360 GRP '!Y177)</f>
        <v/>
      </c>
      <c r="O137" s="289" t="str">
        <f>IF('360 GRP '!Z177=0,"",'360 GRP '!Z177)</f>
        <v/>
      </c>
      <c r="P137" s="1184" t="str">
        <f>IF('360 GRP '!AA177=0,"",'360 GRP '!AA177)</f>
        <v/>
      </c>
      <c r="Q137" s="1229" t="str">
        <f>IF('360 GRP '!AB177=0,"",'360 GRP '!AB177)</f>
        <v/>
      </c>
      <c r="R137" s="289" t="str">
        <f>IF('360 GRP '!AC177=0,"",'360 GRP '!AC177)</f>
        <v/>
      </c>
      <c r="S137" s="289" t="str">
        <f>IF('360 GRP '!AD177=0,"",'360 GRP '!AD177)</f>
        <v/>
      </c>
      <c r="T137" s="289" t="str">
        <f>IF('360 GRP '!AE177=0,"",'360 GRP '!AE177)</f>
        <v/>
      </c>
      <c r="U137" s="5">
        <f t="shared" si="2"/>
        <v>0</v>
      </c>
      <c r="V137" s="1516">
        <f>U137*'360 GRP '!J177</f>
        <v>0</v>
      </c>
      <c r="W137" s="1513">
        <f>U137*'360 GRP '!BJ177</f>
        <v>0</v>
      </c>
    </row>
    <row r="138" spans="1:23" ht="23.25" customHeight="1" x14ac:dyDescent="0.2">
      <c r="A138" s="258" t="str">
        <f>'360 GRP '!D178</f>
        <v>360-320-DT</v>
      </c>
      <c r="B138" s="261" t="s">
        <v>191</v>
      </c>
      <c r="C138" s="289" t="str">
        <f>IF('360 GRP '!N178=0,"",'360 GRP '!N178)</f>
        <v/>
      </c>
      <c r="D138" s="289" t="str">
        <f>IF('360 GRP '!O178=0,"",'360 GRP '!O178)</f>
        <v/>
      </c>
      <c r="E138" s="289" t="str">
        <f>IF('360 GRP '!P178=0,"",'360 GRP '!P178)</f>
        <v/>
      </c>
      <c r="F138" s="289" t="str">
        <f>IF('360 GRP '!Q178=0,"",'360 GRP '!Q178)</f>
        <v/>
      </c>
      <c r="G138" s="289" t="str">
        <f>IF('360 GRP '!R178=0,"",'360 GRP '!R178)</f>
        <v/>
      </c>
      <c r="H138" s="289" t="str">
        <f>IF('360 GRP '!S178=0,"",'360 GRP '!S178)</f>
        <v/>
      </c>
      <c r="I138" s="289" t="str">
        <f>IF('360 GRP '!T178=0,"",'360 GRP '!T178)</f>
        <v/>
      </c>
      <c r="J138" s="289" t="str">
        <f>IF('360 GRP '!U178=0,"",'360 GRP '!U178)</f>
        <v/>
      </c>
      <c r="K138" s="289" t="str">
        <f>IF('360 GRP '!V178=0,"",'360 GRP '!V178)</f>
        <v/>
      </c>
      <c r="L138" s="289" t="str">
        <f>IF('360 GRP '!W178=0,"",'360 GRP '!W178)</f>
        <v/>
      </c>
      <c r="M138" s="289" t="str">
        <f>IF('360 GRP '!X178=0,"",'360 GRP '!X178)</f>
        <v/>
      </c>
      <c r="N138" s="289" t="str">
        <f>IF('360 GRP '!Y178=0,"",'360 GRP '!Y178)</f>
        <v/>
      </c>
      <c r="O138" s="289" t="str">
        <f>IF('360 GRP '!Z178=0,"",'360 GRP '!Z178)</f>
        <v/>
      </c>
      <c r="P138" s="1184" t="str">
        <f>IF('360 GRP '!AA178=0,"",'360 GRP '!AA178)</f>
        <v/>
      </c>
      <c r="Q138" s="1229" t="str">
        <f>IF('360 GRP '!AB178=0,"",'360 GRP '!AB178)</f>
        <v/>
      </c>
      <c r="R138" s="289" t="str">
        <f>IF('360 GRP '!AC178=0,"",'360 GRP '!AC178)</f>
        <v/>
      </c>
      <c r="S138" s="289" t="str">
        <f>IF('360 GRP '!AD178=0,"",'360 GRP '!AD178)</f>
        <v/>
      </c>
      <c r="T138" s="289" t="str">
        <f>IF('360 GRP '!AE178=0,"",'360 GRP '!AE178)</f>
        <v/>
      </c>
      <c r="U138" s="5">
        <f t="shared" si="2"/>
        <v>0</v>
      </c>
      <c r="V138" s="1516">
        <f>U138*'360 GRP '!J178</f>
        <v>0</v>
      </c>
      <c r="W138" s="1513">
        <f>U138*'360 GRP '!BJ178</f>
        <v>0</v>
      </c>
    </row>
    <row r="139" spans="1:23" ht="23.25" customHeight="1" x14ac:dyDescent="0.2">
      <c r="A139" s="258">
        <f>'360 GRP '!D179</f>
        <v>0</v>
      </c>
      <c r="B139" s="261"/>
      <c r="C139" s="289" t="str">
        <f>IF('360 GRP '!N179=0,"",'360 GRP '!N179)</f>
        <v/>
      </c>
      <c r="D139" s="289" t="str">
        <f>IF('360 GRP '!O179=0,"",'360 GRP '!O179)</f>
        <v/>
      </c>
      <c r="E139" s="289" t="str">
        <f>IF('360 GRP '!P179=0,"",'360 GRP '!P179)</f>
        <v/>
      </c>
      <c r="F139" s="289" t="str">
        <f>IF('360 GRP '!Q179=0,"",'360 GRP '!Q179)</f>
        <v/>
      </c>
      <c r="G139" s="289" t="str">
        <f>IF('360 GRP '!R179=0,"",'360 GRP '!R179)</f>
        <v/>
      </c>
      <c r="H139" s="289" t="str">
        <f>IF('360 GRP '!S179=0,"",'360 GRP '!S179)</f>
        <v/>
      </c>
      <c r="I139" s="289" t="str">
        <f>IF('360 GRP '!T179=0,"",'360 GRP '!T179)</f>
        <v/>
      </c>
      <c r="J139" s="289" t="str">
        <f>IF('360 GRP '!U179=0,"",'360 GRP '!U179)</f>
        <v/>
      </c>
      <c r="K139" s="289" t="str">
        <f>IF('360 GRP '!V179=0,"",'360 GRP '!V179)</f>
        <v/>
      </c>
      <c r="L139" s="289" t="str">
        <f>IF('360 GRP '!W179=0,"",'360 GRP '!W179)</f>
        <v/>
      </c>
      <c r="M139" s="289" t="str">
        <f>IF('360 GRP '!X179=0,"",'360 GRP '!X179)</f>
        <v/>
      </c>
      <c r="N139" s="289" t="str">
        <f>IF('360 GRP '!Y179=0,"",'360 GRP '!Y179)</f>
        <v/>
      </c>
      <c r="O139" s="289" t="str">
        <f>IF('360 GRP '!Z179=0,"",'360 GRP '!Z179)</f>
        <v/>
      </c>
      <c r="P139" s="1184" t="str">
        <f>IF('360 GRP '!AA179=0,"",'360 GRP '!AA179)</f>
        <v/>
      </c>
      <c r="Q139" s="1229" t="str">
        <f>IF('360 GRP '!AB179=0,"",'360 GRP '!AB179)</f>
        <v/>
      </c>
      <c r="R139" s="289" t="str">
        <f>IF('360 GRP '!AC179=0,"",'360 GRP '!AC179)</f>
        <v/>
      </c>
      <c r="S139" s="289" t="str">
        <f>IF('360 GRP '!AD179=0,"",'360 GRP '!AD179)</f>
        <v/>
      </c>
      <c r="T139" s="289" t="str">
        <f>IF('360 GRP '!AE179=0,"",'360 GRP '!AE179)</f>
        <v/>
      </c>
      <c r="U139" s="5">
        <f t="shared" si="2"/>
        <v>0</v>
      </c>
      <c r="V139" s="1516">
        <f>U139*'360 GRP '!J179</f>
        <v>0</v>
      </c>
      <c r="W139" s="1513">
        <f>U139*'360 GRP '!BJ179</f>
        <v>0</v>
      </c>
    </row>
    <row r="140" spans="1:23" ht="23.25" customHeight="1" x14ac:dyDescent="0.2">
      <c r="A140" s="258" t="str">
        <f>'360 GRP '!D180</f>
        <v>360-325</v>
      </c>
      <c r="B140" s="261"/>
      <c r="C140" s="289" t="str">
        <f>IF('360 GRP '!N180=0,"",'360 GRP '!N180)</f>
        <v/>
      </c>
      <c r="D140" s="289" t="str">
        <f>IF('360 GRP '!O180=0,"",'360 GRP '!O180)</f>
        <v/>
      </c>
      <c r="E140" s="289" t="str">
        <f>IF('360 GRP '!P180=0,"",'360 GRP '!P180)</f>
        <v/>
      </c>
      <c r="F140" s="289" t="str">
        <f>IF('360 GRP '!Q180=0,"",'360 GRP '!Q180)</f>
        <v/>
      </c>
      <c r="G140" s="289" t="str">
        <f>IF('360 GRP '!R180=0,"",'360 GRP '!R180)</f>
        <v/>
      </c>
      <c r="H140" s="289" t="str">
        <f>IF('360 GRP '!S180=0,"",'360 GRP '!S180)</f>
        <v/>
      </c>
      <c r="I140" s="289" t="str">
        <f>IF('360 GRP '!T180=0,"",'360 GRP '!T180)</f>
        <v/>
      </c>
      <c r="J140" s="289" t="str">
        <f>IF('360 GRP '!U180=0,"",'360 GRP '!U180)</f>
        <v/>
      </c>
      <c r="K140" s="289" t="str">
        <f>IF('360 GRP '!V180=0,"",'360 GRP '!V180)</f>
        <v/>
      </c>
      <c r="L140" s="289" t="str">
        <f>IF('360 GRP '!W180=0,"",'360 GRP '!W180)</f>
        <v/>
      </c>
      <c r="M140" s="289" t="str">
        <f>IF('360 GRP '!X180=0,"",'360 GRP '!X180)</f>
        <v/>
      </c>
      <c r="N140" s="289" t="str">
        <f>IF('360 GRP '!Y180=0,"",'360 GRP '!Y180)</f>
        <v/>
      </c>
      <c r="O140" s="289" t="str">
        <f>IF('360 GRP '!Z180=0,"",'360 GRP '!Z180)</f>
        <v/>
      </c>
      <c r="P140" s="1184" t="str">
        <f>IF('360 GRP '!AA180=0,"",'360 GRP '!AA180)</f>
        <v/>
      </c>
      <c r="Q140" s="1229" t="str">
        <f>IF('360 GRP '!AB180=0,"",'360 GRP '!AB180)</f>
        <v/>
      </c>
      <c r="R140" s="289" t="str">
        <f>IF('360 GRP '!AC180=0,"",'360 GRP '!AC180)</f>
        <v/>
      </c>
      <c r="S140" s="289" t="str">
        <f>IF('360 GRP '!AD180=0,"",'360 GRP '!AD180)</f>
        <v/>
      </c>
      <c r="T140" s="289" t="str">
        <f>IF('360 GRP '!AE180=0,"",'360 GRP '!AE180)</f>
        <v/>
      </c>
      <c r="U140" s="5">
        <f t="shared" si="2"/>
        <v>0</v>
      </c>
      <c r="V140" s="1516">
        <f>U140*'360 GRP '!J180</f>
        <v>0</v>
      </c>
      <c r="W140" s="1513">
        <f>U140*'360 GRP '!BJ180</f>
        <v>0</v>
      </c>
    </row>
    <row r="141" spans="1:23" ht="23.25" customHeight="1" x14ac:dyDescent="0.2">
      <c r="A141" s="258" t="str">
        <f>'360 GRP '!D181</f>
        <v>360-327</v>
      </c>
      <c r="B141" s="261"/>
      <c r="C141" s="289" t="str">
        <f>IF('360 GRP '!N181=0,"",'360 GRP '!N181)</f>
        <v/>
      </c>
      <c r="D141" s="289" t="str">
        <f>IF('360 GRP '!O181=0,"",'360 GRP '!O181)</f>
        <v/>
      </c>
      <c r="E141" s="289" t="str">
        <f>IF('360 GRP '!P181=0,"",'360 GRP '!P181)</f>
        <v/>
      </c>
      <c r="F141" s="289" t="str">
        <f>IF('360 GRP '!Q181=0,"",'360 GRP '!Q181)</f>
        <v/>
      </c>
      <c r="G141" s="289" t="str">
        <f>IF('360 GRP '!R181=0,"",'360 GRP '!R181)</f>
        <v/>
      </c>
      <c r="H141" s="289" t="str">
        <f>IF('360 GRP '!S181=0,"",'360 GRP '!S181)</f>
        <v/>
      </c>
      <c r="I141" s="289" t="str">
        <f>IF('360 GRP '!T181=0,"",'360 GRP '!T181)</f>
        <v/>
      </c>
      <c r="J141" s="289" t="str">
        <f>IF('360 GRP '!U181=0,"",'360 GRP '!U181)</f>
        <v/>
      </c>
      <c r="K141" s="289" t="str">
        <f>IF('360 GRP '!V181=0,"",'360 GRP '!V181)</f>
        <v/>
      </c>
      <c r="L141" s="289" t="str">
        <f>IF('360 GRP '!W181=0,"",'360 GRP '!W181)</f>
        <v/>
      </c>
      <c r="M141" s="289" t="str">
        <f>IF('360 GRP '!X181=0,"",'360 GRP '!X181)</f>
        <v/>
      </c>
      <c r="N141" s="289" t="str">
        <f>IF('360 GRP '!Y181=0,"",'360 GRP '!Y181)</f>
        <v/>
      </c>
      <c r="O141" s="289" t="str">
        <f>IF('360 GRP '!Z181=0,"",'360 GRP '!Z181)</f>
        <v/>
      </c>
      <c r="P141" s="1184" t="str">
        <f>IF('360 GRP '!AA181=0,"",'360 GRP '!AA181)</f>
        <v/>
      </c>
      <c r="Q141" s="1229" t="str">
        <f>IF('360 GRP '!AB181=0,"",'360 GRP '!AB181)</f>
        <v/>
      </c>
      <c r="R141" s="289" t="str">
        <f>IF('360 GRP '!AC181=0,"",'360 GRP '!AC181)</f>
        <v/>
      </c>
      <c r="S141" s="289" t="str">
        <f>IF('360 GRP '!AD181=0,"",'360 GRP '!AD181)</f>
        <v/>
      </c>
      <c r="T141" s="289" t="str">
        <f>IF('360 GRP '!AE181=0,"",'360 GRP '!AE181)</f>
        <v/>
      </c>
      <c r="U141" s="5">
        <f t="shared" si="2"/>
        <v>0</v>
      </c>
      <c r="V141" s="1516">
        <f>U141*'360 GRP '!J181</f>
        <v>0</v>
      </c>
      <c r="W141" s="1513">
        <f>U141*'360 GRP '!BJ181</f>
        <v>0</v>
      </c>
    </row>
    <row r="142" spans="1:23" ht="23.25" customHeight="1" x14ac:dyDescent="0.2">
      <c r="A142" s="258" t="str">
        <f>'360 GRP '!D182</f>
        <v>360-331</v>
      </c>
      <c r="B142" s="261"/>
      <c r="C142" s="289" t="str">
        <f>IF('360 GRP '!N182=0,"",'360 GRP '!N182)</f>
        <v/>
      </c>
      <c r="D142" s="289" t="str">
        <f>IF('360 GRP '!O182=0,"",'360 GRP '!O182)</f>
        <v/>
      </c>
      <c r="E142" s="289" t="str">
        <f>IF('360 GRP '!P182=0,"",'360 GRP '!P182)</f>
        <v/>
      </c>
      <c r="F142" s="289" t="str">
        <f>IF('360 GRP '!Q182=0,"",'360 GRP '!Q182)</f>
        <v/>
      </c>
      <c r="G142" s="289" t="str">
        <f>IF('360 GRP '!R182=0,"",'360 GRP '!R182)</f>
        <v/>
      </c>
      <c r="H142" s="289" t="str">
        <f>IF('360 GRP '!S182=0,"",'360 GRP '!S182)</f>
        <v/>
      </c>
      <c r="I142" s="289" t="str">
        <f>IF('360 GRP '!T182=0,"",'360 GRP '!T182)</f>
        <v/>
      </c>
      <c r="J142" s="289" t="str">
        <f>IF('360 GRP '!U182=0,"",'360 GRP '!U182)</f>
        <v/>
      </c>
      <c r="K142" s="289" t="str">
        <f>IF('360 GRP '!V182=0,"",'360 GRP '!V182)</f>
        <v/>
      </c>
      <c r="L142" s="289" t="str">
        <f>IF('360 GRP '!W182=0,"",'360 GRP '!W182)</f>
        <v/>
      </c>
      <c r="M142" s="289" t="str">
        <f>IF('360 GRP '!X182=0,"",'360 GRP '!X182)</f>
        <v/>
      </c>
      <c r="N142" s="289" t="str">
        <f>IF('360 GRP '!Y182=0,"",'360 GRP '!Y182)</f>
        <v/>
      </c>
      <c r="O142" s="289" t="str">
        <f>IF('360 GRP '!Z182=0,"",'360 GRP '!Z182)</f>
        <v/>
      </c>
      <c r="P142" s="1184" t="str">
        <f>IF('360 GRP '!AA182=0,"",'360 GRP '!AA182)</f>
        <v/>
      </c>
      <c r="Q142" s="1229" t="str">
        <f>IF('360 GRP '!AB182=0,"",'360 GRP '!AB182)</f>
        <v/>
      </c>
      <c r="R142" s="289" t="str">
        <f>IF('360 GRP '!AC182=0,"",'360 GRP '!AC182)</f>
        <v/>
      </c>
      <c r="S142" s="289" t="str">
        <f>IF('360 GRP '!AD182=0,"",'360 GRP '!AD182)</f>
        <v/>
      </c>
      <c r="T142" s="289" t="str">
        <f>IF('360 GRP '!AE182=0,"",'360 GRP '!AE182)</f>
        <v/>
      </c>
      <c r="U142" s="5">
        <f t="shared" si="2"/>
        <v>0</v>
      </c>
      <c r="V142" s="1516">
        <f>U142*'360 GRP '!J182</f>
        <v>0</v>
      </c>
      <c r="W142" s="1513">
        <f>U142*'360 GRP '!BJ182</f>
        <v>0</v>
      </c>
    </row>
    <row r="143" spans="1:23" ht="23.25" customHeight="1" x14ac:dyDescent="0.2">
      <c r="A143" s="258" t="str">
        <f>'360 GRP '!D183</f>
        <v>360-332</v>
      </c>
      <c r="B143" s="261"/>
      <c r="C143" s="289" t="str">
        <f>IF('360 GRP '!N183=0,"",'360 GRP '!N183)</f>
        <v/>
      </c>
      <c r="D143" s="289" t="str">
        <f>IF('360 GRP '!O183=0,"",'360 GRP '!O183)</f>
        <v/>
      </c>
      <c r="E143" s="289" t="str">
        <f>IF('360 GRP '!P183=0,"",'360 GRP '!P183)</f>
        <v/>
      </c>
      <c r="F143" s="289" t="str">
        <f>IF('360 GRP '!Q183=0,"",'360 GRP '!Q183)</f>
        <v/>
      </c>
      <c r="G143" s="289" t="str">
        <f>IF('360 GRP '!R183=0,"",'360 GRP '!R183)</f>
        <v/>
      </c>
      <c r="H143" s="289" t="str">
        <f>IF('360 GRP '!S183=0,"",'360 GRP '!S183)</f>
        <v/>
      </c>
      <c r="I143" s="289" t="str">
        <f>IF('360 GRP '!T183=0,"",'360 GRP '!T183)</f>
        <v/>
      </c>
      <c r="J143" s="289" t="str">
        <f>IF('360 GRP '!U183=0,"",'360 GRP '!U183)</f>
        <v/>
      </c>
      <c r="K143" s="289" t="str">
        <f>IF('360 GRP '!V183=0,"",'360 GRP '!V183)</f>
        <v/>
      </c>
      <c r="L143" s="289" t="str">
        <f>IF('360 GRP '!W183=0,"",'360 GRP '!W183)</f>
        <v/>
      </c>
      <c r="M143" s="289" t="str">
        <f>IF('360 GRP '!X183=0,"",'360 GRP '!X183)</f>
        <v/>
      </c>
      <c r="N143" s="289" t="str">
        <f>IF('360 GRP '!Y183=0,"",'360 GRP '!Y183)</f>
        <v/>
      </c>
      <c r="O143" s="289" t="str">
        <f>IF('360 GRP '!Z183=0,"",'360 GRP '!Z183)</f>
        <v/>
      </c>
      <c r="P143" s="1184" t="str">
        <f>IF('360 GRP '!AA183=0,"",'360 GRP '!AA183)</f>
        <v/>
      </c>
      <c r="Q143" s="1229" t="str">
        <f>IF('360 GRP '!AB183=0,"",'360 GRP '!AB183)</f>
        <v/>
      </c>
      <c r="R143" s="289" t="str">
        <f>IF('360 GRP '!AC183=0,"",'360 GRP '!AC183)</f>
        <v/>
      </c>
      <c r="S143" s="289" t="str">
        <f>IF('360 GRP '!AD183=0,"",'360 GRP '!AD183)</f>
        <v/>
      </c>
      <c r="T143" s="289" t="str">
        <f>IF('360 GRP '!AE183=0,"",'360 GRP '!AE183)</f>
        <v/>
      </c>
      <c r="U143" s="5">
        <f t="shared" si="2"/>
        <v>0</v>
      </c>
      <c r="V143" s="1516">
        <f>U143*'360 GRP '!J183</f>
        <v>0</v>
      </c>
      <c r="W143" s="1513">
        <f>U143*'360 GRP '!BJ183</f>
        <v>0</v>
      </c>
    </row>
    <row r="144" spans="1:23" ht="23.25" customHeight="1" x14ac:dyDescent="0.2">
      <c r="A144" s="258">
        <f>'360 GRP '!D184</f>
        <v>0</v>
      </c>
      <c r="B144" s="261"/>
      <c r="C144" s="289" t="str">
        <f>IF('360 GRP '!N184=0,"",'360 GRP '!N184)</f>
        <v/>
      </c>
      <c r="D144" s="289" t="str">
        <f>IF('360 GRP '!O184=0,"",'360 GRP '!O184)</f>
        <v/>
      </c>
      <c r="E144" s="289" t="str">
        <f>IF('360 GRP '!P184=0,"",'360 GRP '!P184)</f>
        <v/>
      </c>
      <c r="F144" s="289" t="str">
        <f>IF('360 GRP '!Q184=0,"",'360 GRP '!Q184)</f>
        <v/>
      </c>
      <c r="G144" s="289" t="str">
        <f>IF('360 GRP '!R184=0,"",'360 GRP '!R184)</f>
        <v/>
      </c>
      <c r="H144" s="289" t="str">
        <f>IF('360 GRP '!S184=0,"",'360 GRP '!S184)</f>
        <v/>
      </c>
      <c r="I144" s="289" t="str">
        <f>IF('360 GRP '!T184=0,"",'360 GRP '!T184)</f>
        <v/>
      </c>
      <c r="J144" s="289" t="str">
        <f>IF('360 GRP '!U184=0,"",'360 GRP '!U184)</f>
        <v/>
      </c>
      <c r="K144" s="289" t="str">
        <f>IF('360 GRP '!V184=0,"",'360 GRP '!V184)</f>
        <v/>
      </c>
      <c r="L144" s="289" t="str">
        <f>IF('360 GRP '!W184=0,"",'360 GRP '!W184)</f>
        <v/>
      </c>
      <c r="M144" s="289" t="str">
        <f>IF('360 GRP '!X184=0,"",'360 GRP '!X184)</f>
        <v/>
      </c>
      <c r="N144" s="289" t="str">
        <f>IF('360 GRP '!Y184=0,"",'360 GRP '!Y184)</f>
        <v/>
      </c>
      <c r="O144" s="289" t="str">
        <f>IF('360 GRP '!Z184=0,"",'360 GRP '!Z184)</f>
        <v/>
      </c>
      <c r="P144" s="1184" t="str">
        <f>IF('360 GRP '!AA184=0,"",'360 GRP '!AA184)</f>
        <v/>
      </c>
      <c r="Q144" s="1229" t="str">
        <f>IF('360 GRP '!AB184=0,"",'360 GRP '!AB184)</f>
        <v/>
      </c>
      <c r="R144" s="289" t="str">
        <f>IF('360 GRP '!AC184=0,"",'360 GRP '!AC184)</f>
        <v/>
      </c>
      <c r="S144" s="289" t="str">
        <f>IF('360 GRP '!AD184=0,"",'360 GRP '!AD184)</f>
        <v/>
      </c>
      <c r="T144" s="289" t="str">
        <f>IF('360 GRP '!AE184=0,"",'360 GRP '!AE184)</f>
        <v/>
      </c>
      <c r="U144" s="5">
        <f t="shared" si="2"/>
        <v>0</v>
      </c>
      <c r="V144" s="1516">
        <f>U144*'360 GRP '!J184</f>
        <v>0</v>
      </c>
      <c r="W144" s="1513">
        <f>U144*'360 GRP '!BJ184</f>
        <v>0</v>
      </c>
    </row>
    <row r="145" spans="1:23" ht="23.25" customHeight="1" x14ac:dyDescent="0.2">
      <c r="A145" s="258" t="str">
        <f>'360 GRP '!D185</f>
        <v>360-381</v>
      </c>
      <c r="B145" s="261"/>
      <c r="C145" s="289" t="str">
        <f>IF('360 GRP '!N185=0,"",'360 GRP '!N185)</f>
        <v/>
      </c>
      <c r="D145" s="289" t="str">
        <f>IF('360 GRP '!O185=0,"",'360 GRP '!O185)</f>
        <v/>
      </c>
      <c r="E145" s="289" t="str">
        <f>IF('360 GRP '!P185=0,"",'360 GRP '!P185)</f>
        <v/>
      </c>
      <c r="F145" s="289" t="str">
        <f>IF('360 GRP '!Q185=0,"",'360 GRP '!Q185)</f>
        <v/>
      </c>
      <c r="G145" s="289" t="str">
        <f>IF('360 GRP '!R185=0,"",'360 GRP '!R185)</f>
        <v/>
      </c>
      <c r="H145" s="289" t="str">
        <f>IF('360 GRP '!S185=0,"",'360 GRP '!S185)</f>
        <v/>
      </c>
      <c r="I145" s="289" t="str">
        <f>IF('360 GRP '!T185=0,"",'360 GRP '!T185)</f>
        <v/>
      </c>
      <c r="J145" s="289" t="str">
        <f>IF('360 GRP '!U185=0,"",'360 GRP '!U185)</f>
        <v/>
      </c>
      <c r="K145" s="289" t="str">
        <f>IF('360 GRP '!V185=0,"",'360 GRP '!V185)</f>
        <v/>
      </c>
      <c r="L145" s="289" t="str">
        <f>IF('360 GRP '!W185=0,"",'360 GRP '!W185)</f>
        <v/>
      </c>
      <c r="M145" s="289" t="str">
        <f>IF('360 GRP '!X185=0,"",'360 GRP '!X185)</f>
        <v/>
      </c>
      <c r="N145" s="289" t="str">
        <f>IF('360 GRP '!Y185=0,"",'360 GRP '!Y185)</f>
        <v/>
      </c>
      <c r="O145" s="289" t="str">
        <f>IF('360 GRP '!Z185=0,"",'360 GRP '!Z185)</f>
        <v/>
      </c>
      <c r="P145" s="1184" t="str">
        <f>IF('360 GRP '!AA185=0,"",'360 GRP '!AA185)</f>
        <v/>
      </c>
      <c r="Q145" s="1229" t="str">
        <f>IF('360 GRP '!AB185=0,"",'360 GRP '!AB185)</f>
        <v/>
      </c>
      <c r="R145" s="289" t="str">
        <f>IF('360 GRP '!AC185=0,"",'360 GRP '!AC185)</f>
        <v/>
      </c>
      <c r="S145" s="289" t="str">
        <f>IF('360 GRP '!AD185=0,"",'360 GRP '!AD185)</f>
        <v/>
      </c>
      <c r="T145" s="289" t="str">
        <f>IF('360 GRP '!AE185=0,"",'360 GRP '!AE185)</f>
        <v/>
      </c>
      <c r="U145" s="5">
        <f t="shared" si="2"/>
        <v>0</v>
      </c>
      <c r="V145" s="1516">
        <f>U145*'360 GRP '!J185</f>
        <v>0</v>
      </c>
      <c r="W145" s="1513">
        <f>U145*'360 GRP '!BJ185</f>
        <v>0</v>
      </c>
    </row>
    <row r="146" spans="1:23" ht="23.25" customHeight="1" x14ac:dyDescent="0.2">
      <c r="A146" s="258" t="str">
        <f>'360 GRP '!D186</f>
        <v>360-382</v>
      </c>
      <c r="B146" s="261"/>
      <c r="C146" s="289" t="str">
        <f>IF('360 GRP '!N186=0,"",'360 GRP '!N186)</f>
        <v/>
      </c>
      <c r="D146" s="289" t="str">
        <f>IF('360 GRP '!O186=0,"",'360 GRP '!O186)</f>
        <v/>
      </c>
      <c r="E146" s="289" t="str">
        <f>IF('360 GRP '!P186=0,"",'360 GRP '!P186)</f>
        <v/>
      </c>
      <c r="F146" s="289" t="str">
        <f>IF('360 GRP '!Q186=0,"",'360 GRP '!Q186)</f>
        <v/>
      </c>
      <c r="G146" s="289" t="str">
        <f>IF('360 GRP '!R186=0,"",'360 GRP '!R186)</f>
        <v/>
      </c>
      <c r="H146" s="289" t="str">
        <f>IF('360 GRP '!S186=0,"",'360 GRP '!S186)</f>
        <v/>
      </c>
      <c r="I146" s="289" t="str">
        <f>IF('360 GRP '!T186=0,"",'360 GRP '!T186)</f>
        <v/>
      </c>
      <c r="J146" s="289" t="str">
        <f>IF('360 GRP '!U186=0,"",'360 GRP '!U186)</f>
        <v/>
      </c>
      <c r="K146" s="289" t="str">
        <f>IF('360 GRP '!V186=0,"",'360 GRP '!V186)</f>
        <v/>
      </c>
      <c r="L146" s="289" t="str">
        <f>IF('360 GRP '!W186=0,"",'360 GRP '!W186)</f>
        <v/>
      </c>
      <c r="M146" s="289" t="str">
        <f>IF('360 GRP '!X186=0,"",'360 GRP '!X186)</f>
        <v/>
      </c>
      <c r="N146" s="289" t="str">
        <f>IF('360 GRP '!Y186=0,"",'360 GRP '!Y186)</f>
        <v/>
      </c>
      <c r="O146" s="289" t="str">
        <f>IF('360 GRP '!Z186=0,"",'360 GRP '!Z186)</f>
        <v/>
      </c>
      <c r="P146" s="1184" t="str">
        <f>IF('360 GRP '!AA186=0,"",'360 GRP '!AA186)</f>
        <v/>
      </c>
      <c r="Q146" s="1229" t="str">
        <f>IF('360 GRP '!AB186=0,"",'360 GRP '!AB186)</f>
        <v/>
      </c>
      <c r="R146" s="289" t="str">
        <f>IF('360 GRP '!AC186=0,"",'360 GRP '!AC186)</f>
        <v/>
      </c>
      <c r="S146" s="289" t="str">
        <f>IF('360 GRP '!AD186=0,"",'360 GRP '!AD186)</f>
        <v/>
      </c>
      <c r="T146" s="289" t="str">
        <f>IF('360 GRP '!AE186=0,"",'360 GRP '!AE186)</f>
        <v/>
      </c>
      <c r="U146" s="5">
        <f t="shared" si="2"/>
        <v>0</v>
      </c>
      <c r="V146" s="1516">
        <f>U146*'360 GRP '!J186</f>
        <v>0</v>
      </c>
      <c r="W146" s="1513">
        <f>U146*'360 GRP '!BJ186</f>
        <v>0</v>
      </c>
    </row>
    <row r="147" spans="1:23" ht="23.25" customHeight="1" x14ac:dyDescent="0.2">
      <c r="A147" s="258" t="str">
        <f>'360 GRP '!D187</f>
        <v>360-384</v>
      </c>
      <c r="B147" s="261"/>
      <c r="C147" s="289" t="str">
        <f>IF('360 GRP '!N187=0,"",'360 GRP '!N187)</f>
        <v/>
      </c>
      <c r="D147" s="289" t="str">
        <f>IF('360 GRP '!O187=0,"",'360 GRP '!O187)</f>
        <v/>
      </c>
      <c r="E147" s="289" t="str">
        <f>IF('360 GRP '!P187=0,"",'360 GRP '!P187)</f>
        <v/>
      </c>
      <c r="F147" s="289" t="str">
        <f>IF('360 GRP '!Q187=0,"",'360 GRP '!Q187)</f>
        <v/>
      </c>
      <c r="G147" s="289" t="str">
        <f>IF('360 GRP '!R187=0,"",'360 GRP '!R187)</f>
        <v/>
      </c>
      <c r="H147" s="289" t="str">
        <f>IF('360 GRP '!S187=0,"",'360 GRP '!S187)</f>
        <v/>
      </c>
      <c r="I147" s="289" t="str">
        <f>IF('360 GRP '!T187=0,"",'360 GRP '!T187)</f>
        <v/>
      </c>
      <c r="J147" s="289" t="str">
        <f>IF('360 GRP '!U187=0,"",'360 GRP '!U187)</f>
        <v/>
      </c>
      <c r="K147" s="289" t="str">
        <f>IF('360 GRP '!V187=0,"",'360 GRP '!V187)</f>
        <v/>
      </c>
      <c r="L147" s="289" t="str">
        <f>IF('360 GRP '!W187=0,"",'360 GRP '!W187)</f>
        <v/>
      </c>
      <c r="M147" s="289" t="str">
        <f>IF('360 GRP '!X187=0,"",'360 GRP '!X187)</f>
        <v/>
      </c>
      <c r="N147" s="289" t="str">
        <f>IF('360 GRP '!Y187=0,"",'360 GRP '!Y187)</f>
        <v/>
      </c>
      <c r="O147" s="289" t="str">
        <f>IF('360 GRP '!Z187=0,"",'360 GRP '!Z187)</f>
        <v/>
      </c>
      <c r="P147" s="1184" t="str">
        <f>IF('360 GRP '!AA187=0,"",'360 GRP '!AA187)</f>
        <v/>
      </c>
      <c r="Q147" s="1229" t="str">
        <f>IF('360 GRP '!AB187=0,"",'360 GRP '!AB187)</f>
        <v/>
      </c>
      <c r="R147" s="289" t="str">
        <f>IF('360 GRP '!AC187=0,"",'360 GRP '!AC187)</f>
        <v/>
      </c>
      <c r="S147" s="289" t="str">
        <f>IF('360 GRP '!AD187=0,"",'360 GRP '!AD187)</f>
        <v/>
      </c>
      <c r="T147" s="289" t="str">
        <f>IF('360 GRP '!AE187=0,"",'360 GRP '!AE187)</f>
        <v/>
      </c>
      <c r="U147" s="5">
        <f t="shared" si="2"/>
        <v>0</v>
      </c>
      <c r="V147" s="1516">
        <f>U147*'360 GRP '!J187</f>
        <v>0</v>
      </c>
      <c r="W147" s="1513">
        <f>U147*'360 GRP '!BJ187</f>
        <v>0</v>
      </c>
    </row>
    <row r="148" spans="1:23" ht="23.25" customHeight="1" x14ac:dyDescent="0.2">
      <c r="A148" s="258" t="str">
        <f>'360 GRP '!D188</f>
        <v>360-385</v>
      </c>
      <c r="B148" s="261"/>
      <c r="C148" s="289" t="str">
        <f>IF('360 GRP '!N188=0,"",'360 GRP '!N188)</f>
        <v/>
      </c>
      <c r="D148" s="289" t="str">
        <f>IF('360 GRP '!O188=0,"",'360 GRP '!O188)</f>
        <v/>
      </c>
      <c r="E148" s="289" t="str">
        <f>IF('360 GRP '!P188=0,"",'360 GRP '!P188)</f>
        <v/>
      </c>
      <c r="F148" s="289" t="str">
        <f>IF('360 GRP '!Q188=0,"",'360 GRP '!Q188)</f>
        <v/>
      </c>
      <c r="G148" s="289" t="str">
        <f>IF('360 GRP '!R188=0,"",'360 GRP '!R188)</f>
        <v/>
      </c>
      <c r="H148" s="289" t="str">
        <f>IF('360 GRP '!S188=0,"",'360 GRP '!S188)</f>
        <v/>
      </c>
      <c r="I148" s="289" t="str">
        <f>IF('360 GRP '!T188=0,"",'360 GRP '!T188)</f>
        <v/>
      </c>
      <c r="J148" s="289" t="str">
        <f>IF('360 GRP '!U188=0,"",'360 GRP '!U188)</f>
        <v/>
      </c>
      <c r="K148" s="289" t="str">
        <f>IF('360 GRP '!V188=0,"",'360 GRP '!V188)</f>
        <v/>
      </c>
      <c r="L148" s="289" t="str">
        <f>IF('360 GRP '!W188=0,"",'360 GRP '!W188)</f>
        <v/>
      </c>
      <c r="M148" s="289" t="str">
        <f>IF('360 GRP '!X188=0,"",'360 GRP '!X188)</f>
        <v/>
      </c>
      <c r="N148" s="289" t="str">
        <f>IF('360 GRP '!Y188=0,"",'360 GRP '!Y188)</f>
        <v/>
      </c>
      <c r="O148" s="289" t="str">
        <f>IF('360 GRP '!Z188=0,"",'360 GRP '!Z188)</f>
        <v/>
      </c>
      <c r="P148" s="1184" t="str">
        <f>IF('360 GRP '!AA188=0,"",'360 GRP '!AA188)</f>
        <v/>
      </c>
      <c r="Q148" s="1229" t="str">
        <f>IF('360 GRP '!AB188=0,"",'360 GRP '!AB188)</f>
        <v/>
      </c>
      <c r="R148" s="289" t="str">
        <f>IF('360 GRP '!AC188=0,"",'360 GRP '!AC188)</f>
        <v/>
      </c>
      <c r="S148" s="289" t="str">
        <f>IF('360 GRP '!AD188=0,"",'360 GRP '!AD188)</f>
        <v/>
      </c>
      <c r="T148" s="289" t="str">
        <f>IF('360 GRP '!AE188=0,"",'360 GRP '!AE188)</f>
        <v/>
      </c>
      <c r="U148" s="5">
        <f t="shared" si="2"/>
        <v>0</v>
      </c>
      <c r="V148" s="1516">
        <f>U148*'360 GRP '!J188</f>
        <v>0</v>
      </c>
      <c r="W148" s="1513">
        <f>U148*'360 GRP '!BJ188</f>
        <v>0</v>
      </c>
    </row>
    <row r="149" spans="1:23" ht="23.25" customHeight="1" x14ac:dyDescent="0.2">
      <c r="A149" s="258" t="str">
        <f>'360 GRP '!D189</f>
        <v>360-388</v>
      </c>
      <c r="B149" s="261"/>
      <c r="C149" s="289" t="str">
        <f>IF('360 GRP '!N189=0,"",'360 GRP '!N189)</f>
        <v/>
      </c>
      <c r="D149" s="289" t="str">
        <f>IF('360 GRP '!O189=0,"",'360 GRP '!O189)</f>
        <v/>
      </c>
      <c r="E149" s="289" t="str">
        <f>IF('360 GRP '!P189=0,"",'360 GRP '!P189)</f>
        <v/>
      </c>
      <c r="F149" s="289" t="str">
        <f>IF('360 GRP '!Q189=0,"",'360 GRP '!Q189)</f>
        <v/>
      </c>
      <c r="G149" s="289" t="str">
        <f>IF('360 GRP '!R189=0,"",'360 GRP '!R189)</f>
        <v/>
      </c>
      <c r="H149" s="289" t="str">
        <f>IF('360 GRP '!S189=0,"",'360 GRP '!S189)</f>
        <v/>
      </c>
      <c r="I149" s="289" t="str">
        <f>IF('360 GRP '!T189=0,"",'360 GRP '!T189)</f>
        <v/>
      </c>
      <c r="J149" s="289" t="str">
        <f>IF('360 GRP '!U189=0,"",'360 GRP '!U189)</f>
        <v/>
      </c>
      <c r="K149" s="289" t="str">
        <f>IF('360 GRP '!V189=0,"",'360 GRP '!V189)</f>
        <v/>
      </c>
      <c r="L149" s="289" t="str">
        <f>IF('360 GRP '!W189=0,"",'360 GRP '!W189)</f>
        <v/>
      </c>
      <c r="M149" s="289" t="str">
        <f>IF('360 GRP '!X189=0,"",'360 GRP '!X189)</f>
        <v/>
      </c>
      <c r="N149" s="289" t="str">
        <f>IF('360 GRP '!Y189=0,"",'360 GRP '!Y189)</f>
        <v/>
      </c>
      <c r="O149" s="289" t="str">
        <f>IF('360 GRP '!Z189=0,"",'360 GRP '!Z189)</f>
        <v/>
      </c>
      <c r="P149" s="1184" t="str">
        <f>IF('360 GRP '!AA189=0,"",'360 GRP '!AA189)</f>
        <v/>
      </c>
      <c r="Q149" s="1229" t="str">
        <f>IF('360 GRP '!AB189=0,"",'360 GRP '!AB189)</f>
        <v/>
      </c>
      <c r="R149" s="289" t="str">
        <f>IF('360 GRP '!AC189=0,"",'360 GRP '!AC189)</f>
        <v/>
      </c>
      <c r="S149" s="289" t="str">
        <f>IF('360 GRP '!AD189=0,"",'360 GRP '!AD189)</f>
        <v/>
      </c>
      <c r="T149" s="289" t="str">
        <f>IF('360 GRP '!AE189=0,"",'360 GRP '!AE189)</f>
        <v/>
      </c>
      <c r="U149" s="5">
        <f t="shared" si="2"/>
        <v>0</v>
      </c>
      <c r="V149" s="1516">
        <f>U149*'360 GRP '!J189</f>
        <v>0</v>
      </c>
      <c r="W149" s="1513">
        <f>U149*'360 GRP '!BJ189</f>
        <v>0</v>
      </c>
    </row>
    <row r="150" spans="1:23" ht="23.25" customHeight="1" x14ac:dyDescent="0.2">
      <c r="A150" s="258" t="str">
        <f>'360 GRP '!D190</f>
        <v>360-389</v>
      </c>
      <c r="B150" s="261"/>
      <c r="C150" s="289" t="str">
        <f>IF('360 GRP '!N190=0,"",'360 GRP '!N190)</f>
        <v/>
      </c>
      <c r="D150" s="289" t="str">
        <f>IF('360 GRP '!O190=0,"",'360 GRP '!O190)</f>
        <v/>
      </c>
      <c r="E150" s="289" t="str">
        <f>IF('360 GRP '!P190=0,"",'360 GRP '!P190)</f>
        <v/>
      </c>
      <c r="F150" s="289" t="str">
        <f>IF('360 GRP '!Q190=0,"",'360 GRP '!Q190)</f>
        <v/>
      </c>
      <c r="G150" s="289" t="str">
        <f>IF('360 GRP '!R190=0,"",'360 GRP '!R190)</f>
        <v/>
      </c>
      <c r="H150" s="289" t="str">
        <f>IF('360 GRP '!S190=0,"",'360 GRP '!S190)</f>
        <v/>
      </c>
      <c r="I150" s="289" t="str">
        <f>IF('360 GRP '!T190=0,"",'360 GRP '!T190)</f>
        <v/>
      </c>
      <c r="J150" s="289" t="str">
        <f>IF('360 GRP '!U190=0,"",'360 GRP '!U190)</f>
        <v/>
      </c>
      <c r="K150" s="289" t="str">
        <f>IF('360 GRP '!V190=0,"",'360 GRP '!V190)</f>
        <v/>
      </c>
      <c r="L150" s="289" t="str">
        <f>IF('360 GRP '!W190=0,"",'360 GRP '!W190)</f>
        <v/>
      </c>
      <c r="M150" s="289" t="str">
        <f>IF('360 GRP '!X190=0,"",'360 GRP '!X190)</f>
        <v/>
      </c>
      <c r="N150" s="289" t="str">
        <f>IF('360 GRP '!Y190=0,"",'360 GRP '!Y190)</f>
        <v/>
      </c>
      <c r="O150" s="289" t="str">
        <f>IF('360 GRP '!Z190=0,"",'360 GRP '!Z190)</f>
        <v/>
      </c>
      <c r="P150" s="1184" t="str">
        <f>IF('360 GRP '!AA190=0,"",'360 GRP '!AA190)</f>
        <v/>
      </c>
      <c r="Q150" s="1229" t="str">
        <f>IF('360 GRP '!AB190=0,"",'360 GRP '!AB190)</f>
        <v/>
      </c>
      <c r="R150" s="289" t="str">
        <f>IF('360 GRP '!AC190=0,"",'360 GRP '!AC190)</f>
        <v/>
      </c>
      <c r="S150" s="289" t="str">
        <f>IF('360 GRP '!AD190=0,"",'360 GRP '!AD190)</f>
        <v/>
      </c>
      <c r="T150" s="289" t="str">
        <f>IF('360 GRP '!AE190=0,"",'360 GRP '!AE190)</f>
        <v/>
      </c>
      <c r="U150" s="5">
        <f t="shared" si="2"/>
        <v>0</v>
      </c>
      <c r="V150" s="1516">
        <f>U150*'360 GRP '!J190</f>
        <v>0</v>
      </c>
      <c r="W150" s="1513">
        <f>U150*'360 GRP '!BJ190</f>
        <v>0</v>
      </c>
    </row>
    <row r="151" spans="1:23" ht="23.25" customHeight="1" x14ac:dyDescent="0.2">
      <c r="A151" s="258" t="str">
        <f>'360 GRP '!D191</f>
        <v>360-392</v>
      </c>
      <c r="B151" s="261"/>
      <c r="C151" s="289" t="str">
        <f>IF('360 GRP '!N191=0,"",'360 GRP '!N191)</f>
        <v/>
      </c>
      <c r="D151" s="289" t="str">
        <f>IF('360 GRP '!O191=0,"",'360 GRP '!O191)</f>
        <v/>
      </c>
      <c r="E151" s="289" t="str">
        <f>IF('360 GRP '!P191=0,"",'360 GRP '!P191)</f>
        <v/>
      </c>
      <c r="F151" s="289" t="str">
        <f>IF('360 GRP '!Q191=0,"",'360 GRP '!Q191)</f>
        <v/>
      </c>
      <c r="G151" s="289" t="str">
        <f>IF('360 GRP '!R191=0,"",'360 GRP '!R191)</f>
        <v/>
      </c>
      <c r="H151" s="289" t="str">
        <f>IF('360 GRP '!S191=0,"",'360 GRP '!S191)</f>
        <v/>
      </c>
      <c r="I151" s="289" t="str">
        <f>IF('360 GRP '!T191=0,"",'360 GRP '!T191)</f>
        <v/>
      </c>
      <c r="J151" s="289" t="str">
        <f>IF('360 GRP '!U191=0,"",'360 GRP '!U191)</f>
        <v/>
      </c>
      <c r="K151" s="289" t="str">
        <f>IF('360 GRP '!V191=0,"",'360 GRP '!V191)</f>
        <v/>
      </c>
      <c r="L151" s="289" t="str">
        <f>IF('360 GRP '!W191=0,"",'360 GRP '!W191)</f>
        <v/>
      </c>
      <c r="M151" s="289" t="str">
        <f>IF('360 GRP '!X191=0,"",'360 GRP '!X191)</f>
        <v/>
      </c>
      <c r="N151" s="289" t="str">
        <f>IF('360 GRP '!Y191=0,"",'360 GRP '!Y191)</f>
        <v/>
      </c>
      <c r="O151" s="289" t="str">
        <f>IF('360 GRP '!Z191=0,"",'360 GRP '!Z191)</f>
        <v/>
      </c>
      <c r="P151" s="1184" t="str">
        <f>IF('360 GRP '!AA191=0,"",'360 GRP '!AA191)</f>
        <v/>
      </c>
      <c r="Q151" s="1229" t="str">
        <f>IF('360 GRP '!AB191=0,"",'360 GRP '!AB191)</f>
        <v/>
      </c>
      <c r="R151" s="289" t="str">
        <f>IF('360 GRP '!AC191=0,"",'360 GRP '!AC191)</f>
        <v/>
      </c>
      <c r="S151" s="289" t="str">
        <f>IF('360 GRP '!AD191=0,"",'360 GRP '!AD191)</f>
        <v/>
      </c>
      <c r="T151" s="289" t="str">
        <f>IF('360 GRP '!AE191=0,"",'360 GRP '!AE191)</f>
        <v/>
      </c>
      <c r="U151" s="5">
        <f t="shared" si="2"/>
        <v>0</v>
      </c>
      <c r="V151" s="1516">
        <f>U151*'360 GRP '!J191</f>
        <v>0</v>
      </c>
      <c r="W151" s="1513">
        <f>U151*'360 GRP '!BJ191</f>
        <v>0</v>
      </c>
    </row>
    <row r="152" spans="1:23" ht="21" customHeight="1" x14ac:dyDescent="0.2">
      <c r="A152" s="258" t="str">
        <f>'360 GRP '!D192</f>
        <v>360-393</v>
      </c>
      <c r="B152" s="261"/>
      <c r="C152" s="289" t="str">
        <f>IF('360 GRP '!N192=0,"",'360 GRP '!N192)</f>
        <v/>
      </c>
      <c r="D152" s="289" t="str">
        <f>IF('360 GRP '!O192=0,"",'360 GRP '!O192)</f>
        <v/>
      </c>
      <c r="E152" s="289" t="str">
        <f>IF('360 GRP '!P192=0,"",'360 GRP '!P192)</f>
        <v/>
      </c>
      <c r="F152" s="289" t="str">
        <f>IF('360 GRP '!Q192=0,"",'360 GRP '!Q192)</f>
        <v/>
      </c>
      <c r="G152" s="289" t="str">
        <f>IF('360 GRP '!R192=0,"",'360 GRP '!R192)</f>
        <v/>
      </c>
      <c r="H152" s="289" t="str">
        <f>IF('360 GRP '!S192=0,"",'360 GRP '!S192)</f>
        <v/>
      </c>
      <c r="I152" s="289" t="str">
        <f>IF('360 GRP '!T192=0,"",'360 GRP '!T192)</f>
        <v/>
      </c>
      <c r="J152" s="289" t="str">
        <f>IF('360 GRP '!U192=0,"",'360 GRP '!U192)</f>
        <v/>
      </c>
      <c r="K152" s="289" t="str">
        <f>IF('360 GRP '!V192=0,"",'360 GRP '!V192)</f>
        <v/>
      </c>
      <c r="L152" s="289" t="str">
        <f>IF('360 GRP '!W192=0,"",'360 GRP '!W192)</f>
        <v/>
      </c>
      <c r="M152" s="289" t="str">
        <f>IF('360 GRP '!X192=0,"",'360 GRP '!X192)</f>
        <v/>
      </c>
      <c r="N152" s="289" t="str">
        <f>IF('360 GRP '!Y192=0,"",'360 GRP '!Y192)</f>
        <v/>
      </c>
      <c r="O152" s="289" t="str">
        <f>IF('360 GRP '!Z192=0,"",'360 GRP '!Z192)</f>
        <v/>
      </c>
      <c r="P152" s="1184" t="str">
        <f>IF('360 GRP '!AA192=0,"",'360 GRP '!AA192)</f>
        <v/>
      </c>
      <c r="Q152" s="1229" t="str">
        <f>IF('360 GRP '!AB192=0,"",'360 GRP '!AB192)</f>
        <v/>
      </c>
      <c r="R152" s="289" t="str">
        <f>IF('360 GRP '!AC192=0,"",'360 GRP '!AC192)</f>
        <v/>
      </c>
      <c r="S152" s="289" t="str">
        <f>IF('360 GRP '!AD192=0,"",'360 GRP '!AD192)</f>
        <v/>
      </c>
      <c r="T152" s="289" t="str">
        <f>IF('360 GRP '!AE192=0,"",'360 GRP '!AE192)</f>
        <v/>
      </c>
      <c r="U152" s="5">
        <f t="shared" si="2"/>
        <v>0</v>
      </c>
      <c r="V152" s="1516">
        <f>U152*'360 GRP '!J192</f>
        <v>0</v>
      </c>
      <c r="W152" s="1513">
        <f>U152*'360 GRP '!BJ192</f>
        <v>0</v>
      </c>
    </row>
    <row r="153" spans="1:23" ht="23.25" customHeight="1" x14ac:dyDescent="0.2">
      <c r="A153" s="258" t="str">
        <f>'360 GRP '!D193</f>
        <v>360-396</v>
      </c>
      <c r="B153" s="261"/>
      <c r="C153" s="289" t="str">
        <f>IF('360 GRP '!N193=0,"",'360 GRP '!N193)</f>
        <v/>
      </c>
      <c r="D153" s="289" t="str">
        <f>IF('360 GRP '!O193=0,"",'360 GRP '!O193)</f>
        <v/>
      </c>
      <c r="E153" s="289" t="str">
        <f>IF('360 GRP '!P193=0,"",'360 GRP '!P193)</f>
        <v/>
      </c>
      <c r="F153" s="289" t="str">
        <f>IF('360 GRP '!Q193=0,"",'360 GRP '!Q193)</f>
        <v/>
      </c>
      <c r="G153" s="289" t="str">
        <f>IF('360 GRP '!R193=0,"",'360 GRP '!R193)</f>
        <v/>
      </c>
      <c r="H153" s="289" t="str">
        <f>IF('360 GRP '!S193=0,"",'360 GRP '!S193)</f>
        <v/>
      </c>
      <c r="I153" s="289" t="str">
        <f>IF('360 GRP '!T193=0,"",'360 GRP '!T193)</f>
        <v/>
      </c>
      <c r="J153" s="289" t="str">
        <f>IF('360 GRP '!U193=0,"",'360 GRP '!U193)</f>
        <v/>
      </c>
      <c r="K153" s="289" t="str">
        <f>IF('360 GRP '!V193=0,"",'360 GRP '!V193)</f>
        <v/>
      </c>
      <c r="L153" s="289" t="str">
        <f>IF('360 GRP '!W193=0,"",'360 GRP '!W193)</f>
        <v/>
      </c>
      <c r="M153" s="289" t="str">
        <f>IF('360 GRP '!X193=0,"",'360 GRP '!X193)</f>
        <v/>
      </c>
      <c r="N153" s="289" t="str">
        <f>IF('360 GRP '!Y193=0,"",'360 GRP '!Y193)</f>
        <v/>
      </c>
      <c r="O153" s="289" t="str">
        <f>IF('360 GRP '!Z193=0,"",'360 GRP '!Z193)</f>
        <v/>
      </c>
      <c r="P153" s="1184" t="str">
        <f>IF('360 GRP '!AA193=0,"",'360 GRP '!AA193)</f>
        <v/>
      </c>
      <c r="Q153" s="1229" t="str">
        <f>IF('360 GRP '!AB193=0,"",'360 GRP '!AB193)</f>
        <v/>
      </c>
      <c r="R153" s="289" t="str">
        <f>IF('360 GRP '!AC193=0,"",'360 GRP '!AC193)</f>
        <v/>
      </c>
      <c r="S153" s="289" t="str">
        <f>IF('360 GRP '!AD193=0,"",'360 GRP '!AD193)</f>
        <v/>
      </c>
      <c r="T153" s="289" t="str">
        <f>IF('360 GRP '!AE193=0,"",'360 GRP '!AE193)</f>
        <v/>
      </c>
      <c r="U153" s="5">
        <f t="shared" si="2"/>
        <v>0</v>
      </c>
      <c r="V153" s="1516">
        <f>U153*'360 GRP '!J193</f>
        <v>0</v>
      </c>
      <c r="W153" s="1513">
        <f>U153*'360 GRP '!BJ193</f>
        <v>0</v>
      </c>
    </row>
    <row r="154" spans="1:23" ht="23.25" customHeight="1" x14ac:dyDescent="0.2">
      <c r="A154" s="258" t="str">
        <f>'360 GRP '!D194</f>
        <v>360-395-DT</v>
      </c>
      <c r="B154" s="261" t="s">
        <v>191</v>
      </c>
      <c r="C154" s="289" t="str">
        <f>IF('360 GRP '!N194=0,"",'360 GRP '!N194)</f>
        <v/>
      </c>
      <c r="D154" s="289" t="str">
        <f>IF('360 GRP '!O194=0,"",'360 GRP '!O194)</f>
        <v/>
      </c>
      <c r="E154" s="289" t="str">
        <f>IF('360 GRP '!P194=0,"",'360 GRP '!P194)</f>
        <v/>
      </c>
      <c r="F154" s="289" t="str">
        <f>IF('360 GRP '!Q194=0,"",'360 GRP '!Q194)</f>
        <v/>
      </c>
      <c r="G154" s="289" t="str">
        <f>IF('360 GRP '!R194=0,"",'360 GRP '!R194)</f>
        <v/>
      </c>
      <c r="H154" s="289" t="str">
        <f>IF('360 GRP '!S194=0,"",'360 GRP '!S194)</f>
        <v/>
      </c>
      <c r="I154" s="289" t="str">
        <f>IF('360 GRP '!T194=0,"",'360 GRP '!T194)</f>
        <v/>
      </c>
      <c r="J154" s="289" t="str">
        <f>IF('360 GRP '!U194=0,"",'360 GRP '!U194)</f>
        <v/>
      </c>
      <c r="K154" s="289" t="str">
        <f>IF('360 GRP '!V194=0,"",'360 GRP '!V194)</f>
        <v/>
      </c>
      <c r="L154" s="289" t="str">
        <f>IF('360 GRP '!W194=0,"",'360 GRP '!W194)</f>
        <v/>
      </c>
      <c r="M154" s="289" t="str">
        <f>IF('360 GRP '!X194=0,"",'360 GRP '!X194)</f>
        <v/>
      </c>
      <c r="N154" s="289" t="str">
        <f>IF('360 GRP '!Y194=0,"",'360 GRP '!Y194)</f>
        <v/>
      </c>
      <c r="O154" s="289" t="str">
        <f>IF('360 GRP '!Z194=0,"",'360 GRP '!Z194)</f>
        <v/>
      </c>
      <c r="P154" s="1184" t="str">
        <f>IF('360 GRP '!AA194=0,"",'360 GRP '!AA194)</f>
        <v/>
      </c>
      <c r="Q154" s="1229" t="str">
        <f>IF('360 GRP '!AB194=0,"",'360 GRP '!AB194)</f>
        <v/>
      </c>
      <c r="R154" s="289" t="str">
        <f>IF('360 GRP '!AC194=0,"",'360 GRP '!AC194)</f>
        <v/>
      </c>
      <c r="S154" s="289" t="str">
        <f>IF('360 GRP '!AD194=0,"",'360 GRP '!AD194)</f>
        <v/>
      </c>
      <c r="T154" s="289" t="str">
        <f>IF('360 GRP '!AE194=0,"",'360 GRP '!AE194)</f>
        <v/>
      </c>
      <c r="U154" s="5">
        <f t="shared" si="2"/>
        <v>0</v>
      </c>
      <c r="V154" s="1516">
        <f>U154*'360 GRP '!J194</f>
        <v>0</v>
      </c>
      <c r="W154" s="1513">
        <f>U154*'360 GRP '!BJ194</f>
        <v>0</v>
      </c>
    </row>
    <row r="155" spans="1:23" ht="23.25" customHeight="1" x14ac:dyDescent="0.2">
      <c r="A155" s="258" t="str">
        <f>'360 GRP '!D195</f>
        <v>360-397</v>
      </c>
      <c r="B155" s="261"/>
      <c r="C155" s="289" t="str">
        <f>IF('360 GRP '!N195=0,"",'360 GRP '!N195)</f>
        <v/>
      </c>
      <c r="D155" s="289" t="str">
        <f>IF('360 GRP '!O195=0,"",'360 GRP '!O195)</f>
        <v/>
      </c>
      <c r="E155" s="289" t="str">
        <f>IF('360 GRP '!P195=0,"",'360 GRP '!P195)</f>
        <v/>
      </c>
      <c r="F155" s="289" t="str">
        <f>IF('360 GRP '!Q195=0,"",'360 GRP '!Q195)</f>
        <v/>
      </c>
      <c r="G155" s="289" t="str">
        <f>IF('360 GRP '!R195=0,"",'360 GRP '!R195)</f>
        <v/>
      </c>
      <c r="H155" s="289" t="str">
        <f>IF('360 GRP '!S195=0,"",'360 GRP '!S195)</f>
        <v/>
      </c>
      <c r="I155" s="289" t="str">
        <f>IF('360 GRP '!T195=0,"",'360 GRP '!T195)</f>
        <v/>
      </c>
      <c r="J155" s="289" t="str">
        <f>IF('360 GRP '!U195=0,"",'360 GRP '!U195)</f>
        <v/>
      </c>
      <c r="K155" s="289" t="str">
        <f>IF('360 GRP '!V195=0,"",'360 GRP '!V195)</f>
        <v/>
      </c>
      <c r="L155" s="289" t="str">
        <f>IF('360 GRP '!W195=0,"",'360 GRP '!W195)</f>
        <v/>
      </c>
      <c r="M155" s="289" t="str">
        <f>IF('360 GRP '!X195=0,"",'360 GRP '!X195)</f>
        <v/>
      </c>
      <c r="N155" s="289" t="str">
        <f>IF('360 GRP '!Y195=0,"",'360 GRP '!Y195)</f>
        <v/>
      </c>
      <c r="O155" s="289" t="str">
        <f>IF('360 GRP '!Z195=0,"",'360 GRP '!Z195)</f>
        <v/>
      </c>
      <c r="P155" s="1184" t="str">
        <f>IF('360 GRP '!AA195=0,"",'360 GRP '!AA195)</f>
        <v/>
      </c>
      <c r="Q155" s="1229" t="str">
        <f>IF('360 GRP '!AB195=0,"",'360 GRP '!AB195)</f>
        <v/>
      </c>
      <c r="R155" s="289" t="str">
        <f>IF('360 GRP '!AC195=0,"",'360 GRP '!AC195)</f>
        <v/>
      </c>
      <c r="S155" s="289" t="str">
        <f>IF('360 GRP '!AD195=0,"",'360 GRP '!AD195)</f>
        <v/>
      </c>
      <c r="T155" s="289" t="str">
        <f>IF('360 GRP '!AE195=0,"",'360 GRP '!AE195)</f>
        <v/>
      </c>
      <c r="U155" s="5">
        <f t="shared" si="2"/>
        <v>0</v>
      </c>
      <c r="V155" s="1516">
        <f>U155*'360 GRP '!J195</f>
        <v>0</v>
      </c>
      <c r="W155" s="1513">
        <f>U155*'360 GRP '!BJ195</f>
        <v>0</v>
      </c>
    </row>
    <row r="156" spans="1:23" ht="23.25" customHeight="1" x14ac:dyDescent="0.2">
      <c r="A156" s="258" t="str">
        <f>'360 GRP '!D196</f>
        <v>360-397-DT</v>
      </c>
      <c r="B156" s="261" t="s">
        <v>191</v>
      </c>
      <c r="C156" s="289" t="str">
        <f>IF('360 GRP '!N196=0,"",'360 GRP '!N196)</f>
        <v/>
      </c>
      <c r="D156" s="289" t="str">
        <f>IF('360 GRP '!O196=0,"",'360 GRP '!O196)</f>
        <v/>
      </c>
      <c r="E156" s="289" t="str">
        <f>IF('360 GRP '!P196=0,"",'360 GRP '!P196)</f>
        <v/>
      </c>
      <c r="F156" s="289" t="str">
        <f>IF('360 GRP '!Q196=0,"",'360 GRP '!Q196)</f>
        <v/>
      </c>
      <c r="G156" s="289" t="str">
        <f>IF('360 GRP '!R196=0,"",'360 GRP '!R196)</f>
        <v/>
      </c>
      <c r="H156" s="289" t="str">
        <f>IF('360 GRP '!S196=0,"",'360 GRP '!S196)</f>
        <v/>
      </c>
      <c r="I156" s="289" t="str">
        <f>IF('360 GRP '!T196=0,"",'360 GRP '!T196)</f>
        <v/>
      </c>
      <c r="J156" s="289" t="str">
        <f>IF('360 GRP '!U196=0,"",'360 GRP '!U196)</f>
        <v/>
      </c>
      <c r="K156" s="289" t="str">
        <f>IF('360 GRP '!V196=0,"",'360 GRP '!V196)</f>
        <v/>
      </c>
      <c r="L156" s="289" t="str">
        <f>IF('360 GRP '!W196=0,"",'360 GRP '!W196)</f>
        <v/>
      </c>
      <c r="M156" s="289" t="str">
        <f>IF('360 GRP '!X196=0,"",'360 GRP '!X196)</f>
        <v/>
      </c>
      <c r="N156" s="289" t="str">
        <f>IF('360 GRP '!Y196=0,"",'360 GRP '!Y196)</f>
        <v/>
      </c>
      <c r="O156" s="289" t="str">
        <f>IF('360 GRP '!Z196=0,"",'360 GRP '!Z196)</f>
        <v/>
      </c>
      <c r="P156" s="1184" t="str">
        <f>IF('360 GRP '!AA196=0,"",'360 GRP '!AA196)</f>
        <v/>
      </c>
      <c r="Q156" s="1229" t="str">
        <f>IF('360 GRP '!AB196=0,"",'360 GRP '!AB196)</f>
        <v/>
      </c>
      <c r="R156" s="289" t="str">
        <f>IF('360 GRP '!AC196=0,"",'360 GRP '!AC196)</f>
        <v/>
      </c>
      <c r="S156" s="289" t="str">
        <f>IF('360 GRP '!AD196=0,"",'360 GRP '!AD196)</f>
        <v/>
      </c>
      <c r="T156" s="289" t="str">
        <f>IF('360 GRP '!AE196=0,"",'360 GRP '!AE196)</f>
        <v/>
      </c>
      <c r="U156" s="5">
        <f t="shared" si="2"/>
        <v>0</v>
      </c>
      <c r="V156" s="1516">
        <f>U156*'360 GRP '!J196</f>
        <v>0</v>
      </c>
      <c r="W156" s="1513">
        <f>U156*'360 GRP '!BJ196</f>
        <v>0</v>
      </c>
    </row>
    <row r="157" spans="1:23" ht="23.25" customHeight="1" x14ac:dyDescent="0.2">
      <c r="A157" s="258" t="str">
        <f>'360 GRP '!D197</f>
        <v>360-400</v>
      </c>
      <c r="B157" s="261"/>
      <c r="C157" s="289" t="str">
        <f>IF('360 GRP '!N197=0,"",'360 GRP '!N197)</f>
        <v/>
      </c>
      <c r="D157" s="289" t="str">
        <f>IF('360 GRP '!O197=0,"",'360 GRP '!O197)</f>
        <v/>
      </c>
      <c r="E157" s="289" t="str">
        <f>IF('360 GRP '!P197=0,"",'360 GRP '!P197)</f>
        <v/>
      </c>
      <c r="F157" s="289" t="str">
        <f>IF('360 GRP '!Q197=0,"",'360 GRP '!Q197)</f>
        <v/>
      </c>
      <c r="G157" s="289" t="str">
        <f>IF('360 GRP '!R197=0,"",'360 GRP '!R197)</f>
        <v/>
      </c>
      <c r="H157" s="289" t="str">
        <f>IF('360 GRP '!S197=0,"",'360 GRP '!S197)</f>
        <v/>
      </c>
      <c r="I157" s="289" t="str">
        <f>IF('360 GRP '!T197=0,"",'360 GRP '!T197)</f>
        <v/>
      </c>
      <c r="J157" s="289" t="str">
        <f>IF('360 GRP '!U197=0,"",'360 GRP '!U197)</f>
        <v/>
      </c>
      <c r="K157" s="289" t="str">
        <f>IF('360 GRP '!V197=0,"",'360 GRP '!V197)</f>
        <v/>
      </c>
      <c r="L157" s="289" t="str">
        <f>IF('360 GRP '!W197=0,"",'360 GRP '!W197)</f>
        <v/>
      </c>
      <c r="M157" s="289" t="str">
        <f>IF('360 GRP '!X197=0,"",'360 GRP '!X197)</f>
        <v/>
      </c>
      <c r="N157" s="289" t="str">
        <f>IF('360 GRP '!Y197=0,"",'360 GRP '!Y197)</f>
        <v/>
      </c>
      <c r="O157" s="289" t="str">
        <f>IF('360 GRP '!Z197=0,"",'360 GRP '!Z197)</f>
        <v/>
      </c>
      <c r="P157" s="1184" t="str">
        <f>IF('360 GRP '!AA197=0,"",'360 GRP '!AA197)</f>
        <v/>
      </c>
      <c r="Q157" s="1229" t="str">
        <f>IF('360 GRP '!AB197=0,"",'360 GRP '!AB197)</f>
        <v/>
      </c>
      <c r="R157" s="289" t="str">
        <f>IF('360 GRP '!AC197=0,"",'360 GRP '!AC197)</f>
        <v/>
      </c>
      <c r="S157" s="289" t="str">
        <f>IF('360 GRP '!AD197=0,"",'360 GRP '!AD197)</f>
        <v/>
      </c>
      <c r="T157" s="289" t="str">
        <f>IF('360 GRP '!AE197=0,"",'360 GRP '!AE197)</f>
        <v/>
      </c>
      <c r="U157" s="5">
        <f t="shared" si="2"/>
        <v>0</v>
      </c>
      <c r="V157" s="1516">
        <f>U157*'360 GRP '!J197</f>
        <v>0</v>
      </c>
      <c r="W157" s="1513">
        <f>U157*'360 GRP '!BJ197</f>
        <v>0</v>
      </c>
    </row>
    <row r="158" spans="1:23" ht="23.25" customHeight="1" x14ac:dyDescent="0.2">
      <c r="A158" s="258" t="str">
        <f>'360 GRP '!D198</f>
        <v>360-400-DT</v>
      </c>
      <c r="B158" s="261" t="s">
        <v>191</v>
      </c>
      <c r="C158" s="289" t="str">
        <f>IF('360 GRP '!N198=0,"",'360 GRP '!N198)</f>
        <v/>
      </c>
      <c r="D158" s="289" t="str">
        <f>IF('360 GRP '!O198=0,"",'360 GRP '!O198)</f>
        <v/>
      </c>
      <c r="E158" s="289" t="str">
        <f>IF('360 GRP '!P198=0,"",'360 GRP '!P198)</f>
        <v/>
      </c>
      <c r="F158" s="289" t="str">
        <f>IF('360 GRP '!Q198=0,"",'360 GRP '!Q198)</f>
        <v/>
      </c>
      <c r="G158" s="289" t="str">
        <f>IF('360 GRP '!R198=0,"",'360 GRP '!R198)</f>
        <v/>
      </c>
      <c r="H158" s="289" t="str">
        <f>IF('360 GRP '!S198=0,"",'360 GRP '!S198)</f>
        <v/>
      </c>
      <c r="I158" s="289" t="str">
        <f>IF('360 GRP '!T198=0,"",'360 GRP '!T198)</f>
        <v/>
      </c>
      <c r="J158" s="289" t="str">
        <f>IF('360 GRP '!U198=0,"",'360 GRP '!U198)</f>
        <v/>
      </c>
      <c r="K158" s="289" t="str">
        <f>IF('360 GRP '!V198=0,"",'360 GRP '!V198)</f>
        <v/>
      </c>
      <c r="L158" s="289" t="str">
        <f>IF('360 GRP '!W198=0,"",'360 GRP '!W198)</f>
        <v/>
      </c>
      <c r="M158" s="289" t="str">
        <f>IF('360 GRP '!X198=0,"",'360 GRP '!X198)</f>
        <v/>
      </c>
      <c r="N158" s="289" t="str">
        <f>IF('360 GRP '!Y198=0,"",'360 GRP '!Y198)</f>
        <v/>
      </c>
      <c r="O158" s="289" t="str">
        <f>IF('360 GRP '!Z198=0,"",'360 GRP '!Z198)</f>
        <v/>
      </c>
      <c r="P158" s="1184" t="str">
        <f>IF('360 GRP '!AA198=0,"",'360 GRP '!AA198)</f>
        <v/>
      </c>
      <c r="Q158" s="1229" t="str">
        <f>IF('360 GRP '!AB198=0,"",'360 GRP '!AB198)</f>
        <v/>
      </c>
      <c r="R158" s="289" t="str">
        <f>IF('360 GRP '!AC198=0,"",'360 GRP '!AC198)</f>
        <v/>
      </c>
      <c r="S158" s="289" t="str">
        <f>IF('360 GRP '!AD198=0,"",'360 GRP '!AD198)</f>
        <v/>
      </c>
      <c r="T158" s="289" t="str">
        <f>IF('360 GRP '!AE198=0,"",'360 GRP '!AE198)</f>
        <v/>
      </c>
      <c r="U158" s="5">
        <f t="shared" si="2"/>
        <v>0</v>
      </c>
      <c r="V158" s="1516">
        <f>U158*'360 GRP '!J198</f>
        <v>0</v>
      </c>
      <c r="W158" s="1513">
        <f>U158*'360 GRP '!BJ198</f>
        <v>0</v>
      </c>
    </row>
    <row r="159" spans="1:23" ht="23.25" customHeight="1" x14ac:dyDescent="0.2">
      <c r="A159" s="258" t="str">
        <f>'360 GRP '!D199</f>
        <v>360-399-DT</v>
      </c>
      <c r="B159" s="261" t="s">
        <v>191</v>
      </c>
      <c r="C159" s="289" t="str">
        <f>IF('360 GRP '!N199=0,"",'360 GRP '!N199)</f>
        <v/>
      </c>
      <c r="D159" s="289" t="str">
        <f>IF('360 GRP '!O199=0,"",'360 GRP '!O199)</f>
        <v/>
      </c>
      <c r="E159" s="289" t="str">
        <f>IF('360 GRP '!P199=0,"",'360 GRP '!P199)</f>
        <v/>
      </c>
      <c r="F159" s="289" t="str">
        <f>IF('360 GRP '!Q199=0,"",'360 GRP '!Q199)</f>
        <v/>
      </c>
      <c r="G159" s="289" t="str">
        <f>IF('360 GRP '!R199=0,"",'360 GRP '!R199)</f>
        <v/>
      </c>
      <c r="H159" s="289" t="str">
        <f>IF('360 GRP '!S199=0,"",'360 GRP '!S199)</f>
        <v/>
      </c>
      <c r="I159" s="289" t="str">
        <f>IF('360 GRP '!T199=0,"",'360 GRP '!T199)</f>
        <v/>
      </c>
      <c r="J159" s="289" t="str">
        <f>IF('360 GRP '!U199=0,"",'360 GRP '!U199)</f>
        <v/>
      </c>
      <c r="K159" s="289" t="str">
        <f>IF('360 GRP '!V199=0,"",'360 GRP '!V199)</f>
        <v/>
      </c>
      <c r="L159" s="289" t="str">
        <f>IF('360 GRP '!W199=0,"",'360 GRP '!W199)</f>
        <v/>
      </c>
      <c r="M159" s="289" t="str">
        <f>IF('360 GRP '!X199=0,"",'360 GRP '!X199)</f>
        <v/>
      </c>
      <c r="N159" s="289" t="str">
        <f>IF('360 GRP '!Y199=0,"",'360 GRP '!Y199)</f>
        <v/>
      </c>
      <c r="O159" s="289" t="str">
        <f>IF('360 GRP '!Z199=0,"",'360 GRP '!Z199)</f>
        <v/>
      </c>
      <c r="P159" s="1184" t="str">
        <f>IF('360 GRP '!AA199=0,"",'360 GRP '!AA199)</f>
        <v/>
      </c>
      <c r="Q159" s="1229" t="str">
        <f>IF('360 GRP '!AB199=0,"",'360 GRP '!AB199)</f>
        <v/>
      </c>
      <c r="R159" s="289" t="str">
        <f>IF('360 GRP '!AC199=0,"",'360 GRP '!AC199)</f>
        <v/>
      </c>
      <c r="S159" s="289" t="str">
        <f>IF('360 GRP '!AD199=0,"",'360 GRP '!AD199)</f>
        <v/>
      </c>
      <c r="T159" s="289" t="str">
        <f>IF('360 GRP '!AE199=0,"",'360 GRP '!AE199)</f>
        <v/>
      </c>
      <c r="U159" s="5">
        <f t="shared" si="2"/>
        <v>0</v>
      </c>
      <c r="V159" s="1516">
        <f>U159*'360 GRP '!J199</f>
        <v>0</v>
      </c>
      <c r="W159" s="1513">
        <f>U159*'360 GRP '!BJ199</f>
        <v>0</v>
      </c>
    </row>
    <row r="160" spans="1:23" ht="23.25" customHeight="1" x14ac:dyDescent="0.2">
      <c r="A160" s="258">
        <f>'360 GRP '!D200</f>
        <v>0</v>
      </c>
      <c r="B160" s="261"/>
      <c r="C160" s="289" t="str">
        <f>IF('360 GRP '!N200=0,"",'360 GRP '!N200)</f>
        <v/>
      </c>
      <c r="D160" s="289" t="str">
        <f>IF('360 GRP '!O200=0,"",'360 GRP '!O200)</f>
        <v/>
      </c>
      <c r="E160" s="289" t="str">
        <f>IF('360 GRP '!P200=0,"",'360 GRP '!P200)</f>
        <v/>
      </c>
      <c r="F160" s="289" t="str">
        <f>IF('360 GRP '!Q200=0,"",'360 GRP '!Q200)</f>
        <v/>
      </c>
      <c r="G160" s="289" t="str">
        <f>IF('360 GRP '!R200=0,"",'360 GRP '!R200)</f>
        <v/>
      </c>
      <c r="H160" s="289" t="str">
        <f>IF('360 GRP '!S200=0,"",'360 GRP '!S200)</f>
        <v/>
      </c>
      <c r="I160" s="289" t="str">
        <f>IF('360 GRP '!T200=0,"",'360 GRP '!T200)</f>
        <v/>
      </c>
      <c r="J160" s="289" t="str">
        <f>IF('360 GRP '!U200=0,"",'360 GRP '!U200)</f>
        <v/>
      </c>
      <c r="K160" s="289" t="str">
        <f>IF('360 GRP '!V200=0,"",'360 GRP '!V200)</f>
        <v/>
      </c>
      <c r="L160" s="289" t="str">
        <f>IF('360 GRP '!W200=0,"",'360 GRP '!W200)</f>
        <v/>
      </c>
      <c r="M160" s="289" t="str">
        <f>IF('360 GRP '!X200=0,"",'360 GRP '!X200)</f>
        <v/>
      </c>
      <c r="N160" s="289" t="str">
        <f>IF('360 GRP '!Y200=0,"",'360 GRP '!Y200)</f>
        <v/>
      </c>
      <c r="O160" s="289" t="str">
        <f>IF('360 GRP '!Z200=0,"",'360 GRP '!Z200)</f>
        <v/>
      </c>
      <c r="P160" s="1184" t="str">
        <f>IF('360 GRP '!AA200=0,"",'360 GRP '!AA200)</f>
        <v/>
      </c>
      <c r="Q160" s="1229" t="str">
        <f>IF('360 GRP '!AB200=0,"",'360 GRP '!AB200)</f>
        <v/>
      </c>
      <c r="R160" s="289" t="str">
        <f>IF('360 GRP '!AC200=0,"",'360 GRP '!AC200)</f>
        <v/>
      </c>
      <c r="S160" s="289" t="str">
        <f>IF('360 GRP '!AD200=0,"",'360 GRP '!AD200)</f>
        <v/>
      </c>
      <c r="T160" s="289" t="str">
        <f>IF('360 GRP '!AE200=0,"",'360 GRP '!AE200)</f>
        <v/>
      </c>
      <c r="U160" s="5">
        <f t="shared" si="2"/>
        <v>0</v>
      </c>
      <c r="V160" s="1516">
        <f>U160*'360 GRP '!J200</f>
        <v>0</v>
      </c>
      <c r="W160" s="1513">
        <f>U160*'360 GRP '!BJ200</f>
        <v>0</v>
      </c>
    </row>
    <row r="161" spans="1:23" ht="23.25" customHeight="1" x14ac:dyDescent="0.2">
      <c r="A161" s="258" t="str">
        <f>'360 GRP '!D201</f>
        <v>360-421</v>
      </c>
      <c r="B161" s="261"/>
      <c r="C161" s="289" t="str">
        <f>IF('360 GRP '!N201=0,"",'360 GRP '!N201)</f>
        <v/>
      </c>
      <c r="D161" s="289" t="str">
        <f>IF('360 GRP '!O201=0,"",'360 GRP '!O201)</f>
        <v/>
      </c>
      <c r="E161" s="289" t="str">
        <f>IF('360 GRP '!P201=0,"",'360 GRP '!P201)</f>
        <v/>
      </c>
      <c r="F161" s="289" t="str">
        <f>IF('360 GRP '!Q201=0,"",'360 GRP '!Q201)</f>
        <v/>
      </c>
      <c r="G161" s="289" t="str">
        <f>IF('360 GRP '!R201=0,"",'360 GRP '!R201)</f>
        <v/>
      </c>
      <c r="H161" s="289" t="str">
        <f>IF('360 GRP '!S201=0,"",'360 GRP '!S201)</f>
        <v/>
      </c>
      <c r="I161" s="289" t="str">
        <f>IF('360 GRP '!T201=0,"",'360 GRP '!T201)</f>
        <v/>
      </c>
      <c r="J161" s="289" t="str">
        <f>IF('360 GRP '!U201=0,"",'360 GRP '!U201)</f>
        <v/>
      </c>
      <c r="K161" s="289" t="str">
        <f>IF('360 GRP '!V201=0,"",'360 GRP '!V201)</f>
        <v/>
      </c>
      <c r="L161" s="289" t="str">
        <f>IF('360 GRP '!W201=0,"",'360 GRP '!W201)</f>
        <v/>
      </c>
      <c r="M161" s="289" t="str">
        <f>IF('360 GRP '!X201=0,"",'360 GRP '!X201)</f>
        <v/>
      </c>
      <c r="N161" s="289" t="str">
        <f>IF('360 GRP '!Y201=0,"",'360 GRP '!Y201)</f>
        <v/>
      </c>
      <c r="O161" s="289" t="str">
        <f>IF('360 GRP '!Z201=0,"",'360 GRP '!Z201)</f>
        <v/>
      </c>
      <c r="P161" s="1184" t="str">
        <f>IF('360 GRP '!AA201=0,"",'360 GRP '!AA201)</f>
        <v/>
      </c>
      <c r="Q161" s="1229" t="str">
        <f>IF('360 GRP '!AB201=0,"",'360 GRP '!AB201)</f>
        <v/>
      </c>
      <c r="R161" s="289" t="str">
        <f>IF('360 GRP '!AC201=0,"",'360 GRP '!AC201)</f>
        <v/>
      </c>
      <c r="S161" s="289" t="str">
        <f>IF('360 GRP '!AD201=0,"",'360 GRP '!AD201)</f>
        <v/>
      </c>
      <c r="T161" s="289" t="str">
        <f>IF('360 GRP '!AE201=0,"",'360 GRP '!AE201)</f>
        <v/>
      </c>
      <c r="U161" s="5">
        <f t="shared" si="2"/>
        <v>0</v>
      </c>
      <c r="V161" s="1516">
        <f>U161*'360 GRP '!J201</f>
        <v>0</v>
      </c>
      <c r="W161" s="1513">
        <f>U161*'360 GRP '!BJ201</f>
        <v>0</v>
      </c>
    </row>
    <row r="162" spans="1:23" ht="23.25" customHeight="1" x14ac:dyDescent="0.2">
      <c r="A162" s="258" t="str">
        <f>'360 GRP '!D202</f>
        <v>360-422</v>
      </c>
      <c r="B162" s="261"/>
      <c r="C162" s="289" t="str">
        <f>IF('360 GRP '!N202=0,"",'360 GRP '!N202)</f>
        <v/>
      </c>
      <c r="D162" s="289" t="str">
        <f>IF('360 GRP '!O202=0,"",'360 GRP '!O202)</f>
        <v/>
      </c>
      <c r="E162" s="289" t="str">
        <f>IF('360 GRP '!P202=0,"",'360 GRP '!P202)</f>
        <v/>
      </c>
      <c r="F162" s="289" t="str">
        <f>IF('360 GRP '!Q202=0,"",'360 GRP '!Q202)</f>
        <v/>
      </c>
      <c r="G162" s="289" t="str">
        <f>IF('360 GRP '!R202=0,"",'360 GRP '!R202)</f>
        <v/>
      </c>
      <c r="H162" s="289" t="str">
        <f>IF('360 GRP '!S202=0,"",'360 GRP '!S202)</f>
        <v/>
      </c>
      <c r="I162" s="289" t="str">
        <f>IF('360 GRP '!T202=0,"",'360 GRP '!T202)</f>
        <v/>
      </c>
      <c r="J162" s="289" t="str">
        <f>IF('360 GRP '!U202=0,"",'360 GRP '!U202)</f>
        <v/>
      </c>
      <c r="K162" s="289" t="str">
        <f>IF('360 GRP '!V202=0,"",'360 GRP '!V202)</f>
        <v/>
      </c>
      <c r="L162" s="289" t="str">
        <f>IF('360 GRP '!W202=0,"",'360 GRP '!W202)</f>
        <v/>
      </c>
      <c r="M162" s="289" t="str">
        <f>IF('360 GRP '!X202=0,"",'360 GRP '!X202)</f>
        <v/>
      </c>
      <c r="N162" s="289" t="str">
        <f>IF('360 GRP '!Y202=0,"",'360 GRP '!Y202)</f>
        <v/>
      </c>
      <c r="O162" s="289" t="str">
        <f>IF('360 GRP '!Z202=0,"",'360 GRP '!Z202)</f>
        <v/>
      </c>
      <c r="P162" s="1184" t="str">
        <f>IF('360 GRP '!AA202=0,"",'360 GRP '!AA202)</f>
        <v/>
      </c>
      <c r="Q162" s="1229" t="str">
        <f>IF('360 GRP '!AB202=0,"",'360 GRP '!AB202)</f>
        <v/>
      </c>
      <c r="R162" s="289" t="str">
        <f>IF('360 GRP '!AC202=0,"",'360 GRP '!AC202)</f>
        <v/>
      </c>
      <c r="S162" s="289" t="str">
        <f>IF('360 GRP '!AD202=0,"",'360 GRP '!AD202)</f>
        <v/>
      </c>
      <c r="T162" s="289" t="str">
        <f>IF('360 GRP '!AE202=0,"",'360 GRP '!AE202)</f>
        <v/>
      </c>
      <c r="U162" s="5">
        <f t="shared" si="2"/>
        <v>0</v>
      </c>
      <c r="V162" s="1516">
        <f>U162*'360 GRP '!J202</f>
        <v>0</v>
      </c>
      <c r="W162" s="1513">
        <f>U162*'360 GRP '!BJ202</f>
        <v>0</v>
      </c>
    </row>
    <row r="163" spans="1:23" ht="23.25" customHeight="1" x14ac:dyDescent="0.2">
      <c r="A163" s="258" t="str">
        <f>'360 GRP '!D203</f>
        <v>360-423</v>
      </c>
      <c r="B163" s="261"/>
      <c r="C163" s="289" t="str">
        <f>IF('360 GRP '!N203=0,"",'360 GRP '!N203)</f>
        <v/>
      </c>
      <c r="D163" s="289" t="str">
        <f>IF('360 GRP '!O203=0,"",'360 GRP '!O203)</f>
        <v/>
      </c>
      <c r="E163" s="289" t="str">
        <f>IF('360 GRP '!P203=0,"",'360 GRP '!P203)</f>
        <v/>
      </c>
      <c r="F163" s="289" t="str">
        <f>IF('360 GRP '!Q203=0,"",'360 GRP '!Q203)</f>
        <v/>
      </c>
      <c r="G163" s="289" t="str">
        <f>IF('360 GRP '!R203=0,"",'360 GRP '!R203)</f>
        <v/>
      </c>
      <c r="H163" s="289" t="str">
        <f>IF('360 GRP '!S203=0,"",'360 GRP '!S203)</f>
        <v/>
      </c>
      <c r="I163" s="289" t="str">
        <f>IF('360 GRP '!T203=0,"",'360 GRP '!T203)</f>
        <v/>
      </c>
      <c r="J163" s="289" t="str">
        <f>IF('360 GRP '!U203=0,"",'360 GRP '!U203)</f>
        <v/>
      </c>
      <c r="K163" s="289" t="str">
        <f>IF('360 GRP '!V203=0,"",'360 GRP '!V203)</f>
        <v/>
      </c>
      <c r="L163" s="289" t="str">
        <f>IF('360 GRP '!W203=0,"",'360 GRP '!W203)</f>
        <v/>
      </c>
      <c r="M163" s="289" t="str">
        <f>IF('360 GRP '!X203=0,"",'360 GRP '!X203)</f>
        <v/>
      </c>
      <c r="N163" s="289" t="str">
        <f>IF('360 GRP '!Y203=0,"",'360 GRP '!Y203)</f>
        <v/>
      </c>
      <c r="O163" s="289" t="str">
        <f>IF('360 GRP '!Z203=0,"",'360 GRP '!Z203)</f>
        <v/>
      </c>
      <c r="P163" s="1184" t="str">
        <f>IF('360 GRP '!AA203=0,"",'360 GRP '!AA203)</f>
        <v/>
      </c>
      <c r="Q163" s="1229" t="str">
        <f>IF('360 GRP '!AB203=0,"",'360 GRP '!AB203)</f>
        <v/>
      </c>
      <c r="R163" s="289" t="str">
        <f>IF('360 GRP '!AC203=0,"",'360 GRP '!AC203)</f>
        <v/>
      </c>
      <c r="S163" s="289" t="str">
        <f>IF('360 GRP '!AD203=0,"",'360 GRP '!AD203)</f>
        <v/>
      </c>
      <c r="T163" s="289" t="str">
        <f>IF('360 GRP '!AE203=0,"",'360 GRP '!AE203)</f>
        <v/>
      </c>
      <c r="U163" s="5">
        <f t="shared" si="2"/>
        <v>0</v>
      </c>
      <c r="V163" s="1516">
        <f>U163*'360 GRP '!J203</f>
        <v>0</v>
      </c>
      <c r="W163" s="1513">
        <f>U163*'360 GRP '!BJ203</f>
        <v>0</v>
      </c>
    </row>
    <row r="164" spans="1:23" ht="23.25" customHeight="1" x14ac:dyDescent="0.2">
      <c r="A164" s="258">
        <f>'360 GRP '!D204</f>
        <v>0</v>
      </c>
      <c r="B164" s="261"/>
      <c r="C164" s="289" t="str">
        <f>IF('360 GRP '!N204=0,"",'360 GRP '!N204)</f>
        <v/>
      </c>
      <c r="D164" s="289" t="str">
        <f>IF('360 GRP '!O204=0,"",'360 GRP '!O204)</f>
        <v/>
      </c>
      <c r="E164" s="289" t="str">
        <f>IF('360 GRP '!P204=0,"",'360 GRP '!P204)</f>
        <v/>
      </c>
      <c r="F164" s="289" t="str">
        <f>IF('360 GRP '!Q204=0,"",'360 GRP '!Q204)</f>
        <v/>
      </c>
      <c r="G164" s="289" t="str">
        <f>IF('360 GRP '!R204=0,"",'360 GRP '!R204)</f>
        <v/>
      </c>
      <c r="H164" s="289" t="str">
        <f>IF('360 GRP '!S204=0,"",'360 GRP '!S204)</f>
        <v/>
      </c>
      <c r="I164" s="289" t="str">
        <f>IF('360 GRP '!T204=0,"",'360 GRP '!T204)</f>
        <v/>
      </c>
      <c r="J164" s="289" t="str">
        <f>IF('360 GRP '!U204=0,"",'360 GRP '!U204)</f>
        <v/>
      </c>
      <c r="K164" s="289" t="str">
        <f>IF('360 GRP '!V204=0,"",'360 GRP '!V204)</f>
        <v/>
      </c>
      <c r="L164" s="289" t="str">
        <f>IF('360 GRP '!W204=0,"",'360 GRP '!W204)</f>
        <v/>
      </c>
      <c r="M164" s="289" t="str">
        <f>IF('360 GRP '!X204=0,"",'360 GRP '!X204)</f>
        <v/>
      </c>
      <c r="N164" s="289" t="str">
        <f>IF('360 GRP '!Y204=0,"",'360 GRP '!Y204)</f>
        <v/>
      </c>
      <c r="O164" s="289" t="str">
        <f>IF('360 GRP '!Z204=0,"",'360 GRP '!Z204)</f>
        <v/>
      </c>
      <c r="P164" s="1184" t="str">
        <f>IF('360 GRP '!AA204=0,"",'360 GRP '!AA204)</f>
        <v/>
      </c>
      <c r="Q164" s="1229" t="str">
        <f>IF('360 GRP '!AB204=0,"",'360 GRP '!AB204)</f>
        <v/>
      </c>
      <c r="R164" s="289" t="str">
        <f>IF('360 GRP '!AC204=0,"",'360 GRP '!AC204)</f>
        <v/>
      </c>
      <c r="S164" s="289" t="str">
        <f>IF('360 GRP '!AD204=0,"",'360 GRP '!AD204)</f>
        <v/>
      </c>
      <c r="T164" s="289" t="str">
        <f>IF('360 GRP '!AE204=0,"",'360 GRP '!AE204)</f>
        <v/>
      </c>
      <c r="U164" s="5">
        <f t="shared" si="2"/>
        <v>0</v>
      </c>
      <c r="V164" s="1516">
        <f>U164*'360 GRP '!J204</f>
        <v>0</v>
      </c>
      <c r="W164" s="1513">
        <f>U164*'360 GRP '!BJ204</f>
        <v>0</v>
      </c>
    </row>
    <row r="165" spans="1:23" ht="23.25" customHeight="1" x14ac:dyDescent="0.2">
      <c r="A165" s="258" t="str">
        <f>'360 GRP '!D205</f>
        <v>360-461</v>
      </c>
      <c r="B165" s="261"/>
      <c r="C165" s="289" t="str">
        <f>IF('360 GRP '!N205=0,"",'360 GRP '!N205)</f>
        <v/>
      </c>
      <c r="D165" s="289" t="str">
        <f>IF('360 GRP '!O205=0,"",'360 GRP '!O205)</f>
        <v/>
      </c>
      <c r="E165" s="289" t="str">
        <f>IF('360 GRP '!P205=0,"",'360 GRP '!P205)</f>
        <v/>
      </c>
      <c r="F165" s="289" t="str">
        <f>IF('360 GRP '!Q205=0,"",'360 GRP '!Q205)</f>
        <v/>
      </c>
      <c r="G165" s="289" t="str">
        <f>IF('360 GRP '!R205=0,"",'360 GRP '!R205)</f>
        <v/>
      </c>
      <c r="H165" s="289" t="str">
        <f>IF('360 GRP '!S205=0,"",'360 GRP '!S205)</f>
        <v/>
      </c>
      <c r="I165" s="289" t="str">
        <f>IF('360 GRP '!T205=0,"",'360 GRP '!T205)</f>
        <v/>
      </c>
      <c r="J165" s="289" t="str">
        <f>IF('360 GRP '!U205=0,"",'360 GRP '!U205)</f>
        <v/>
      </c>
      <c r="K165" s="289" t="str">
        <f>IF('360 GRP '!V205=0,"",'360 GRP '!V205)</f>
        <v/>
      </c>
      <c r="L165" s="289" t="str">
        <f>IF('360 GRP '!W205=0,"",'360 GRP '!W205)</f>
        <v/>
      </c>
      <c r="M165" s="289" t="str">
        <f>IF('360 GRP '!X205=0,"",'360 GRP '!X205)</f>
        <v/>
      </c>
      <c r="N165" s="289" t="str">
        <f>IF('360 GRP '!Y205=0,"",'360 GRP '!Y205)</f>
        <v/>
      </c>
      <c r="O165" s="289" t="str">
        <f>IF('360 GRP '!Z205=0,"",'360 GRP '!Z205)</f>
        <v/>
      </c>
      <c r="P165" s="1184" t="str">
        <f>IF('360 GRP '!AA205=0,"",'360 GRP '!AA205)</f>
        <v/>
      </c>
      <c r="Q165" s="1229" t="str">
        <f>IF('360 GRP '!AB205=0,"",'360 GRP '!AB205)</f>
        <v/>
      </c>
      <c r="R165" s="289" t="str">
        <f>IF('360 GRP '!AC205=0,"",'360 GRP '!AC205)</f>
        <v/>
      </c>
      <c r="S165" s="289" t="str">
        <f>IF('360 GRP '!AD205=0,"",'360 GRP '!AD205)</f>
        <v/>
      </c>
      <c r="T165" s="289" t="str">
        <f>IF('360 GRP '!AE205=0,"",'360 GRP '!AE205)</f>
        <v/>
      </c>
      <c r="U165" s="5">
        <f t="shared" si="2"/>
        <v>0</v>
      </c>
      <c r="V165" s="1516">
        <f>U165*'360 GRP '!J205</f>
        <v>0</v>
      </c>
      <c r="W165" s="1513">
        <f>U165*'360 GRP '!BJ205</f>
        <v>0</v>
      </c>
    </row>
    <row r="166" spans="1:23" ht="23.25" customHeight="1" x14ac:dyDescent="0.2">
      <c r="A166" s="258" t="str">
        <f>'360 GRP '!D206</f>
        <v>360-461-DT</v>
      </c>
      <c r="B166" s="261" t="s">
        <v>191</v>
      </c>
      <c r="C166" s="289" t="str">
        <f>IF('360 GRP '!N206=0,"",'360 GRP '!N206)</f>
        <v/>
      </c>
      <c r="D166" s="289" t="str">
        <f>IF('360 GRP '!O206=0,"",'360 GRP '!O206)</f>
        <v/>
      </c>
      <c r="E166" s="289" t="str">
        <f>IF('360 GRP '!P206=0,"",'360 GRP '!P206)</f>
        <v/>
      </c>
      <c r="F166" s="289" t="str">
        <f>IF('360 GRP '!Q206=0,"",'360 GRP '!Q206)</f>
        <v/>
      </c>
      <c r="G166" s="289" t="str">
        <f>IF('360 GRP '!R206=0,"",'360 GRP '!R206)</f>
        <v/>
      </c>
      <c r="H166" s="289" t="str">
        <f>IF('360 GRP '!S206=0,"",'360 GRP '!S206)</f>
        <v/>
      </c>
      <c r="I166" s="289" t="str">
        <f>IF('360 GRP '!T206=0,"",'360 GRP '!T206)</f>
        <v/>
      </c>
      <c r="J166" s="289" t="str">
        <f>IF('360 GRP '!U206=0,"",'360 GRP '!U206)</f>
        <v/>
      </c>
      <c r="K166" s="289" t="str">
        <f>IF('360 GRP '!V206=0,"",'360 GRP '!V206)</f>
        <v/>
      </c>
      <c r="L166" s="289" t="str">
        <f>IF('360 GRP '!W206=0,"",'360 GRP '!W206)</f>
        <v/>
      </c>
      <c r="M166" s="289" t="str">
        <f>IF('360 GRP '!X206=0,"",'360 GRP '!X206)</f>
        <v/>
      </c>
      <c r="N166" s="289" t="str">
        <f>IF('360 GRP '!Y206=0,"",'360 GRP '!Y206)</f>
        <v/>
      </c>
      <c r="O166" s="289" t="str">
        <f>IF('360 GRP '!Z206=0,"",'360 GRP '!Z206)</f>
        <v/>
      </c>
      <c r="P166" s="1184" t="str">
        <f>IF('360 GRP '!AA206=0,"",'360 GRP '!AA206)</f>
        <v/>
      </c>
      <c r="Q166" s="1229" t="str">
        <f>IF('360 GRP '!AB206=0,"",'360 GRP '!AB206)</f>
        <v/>
      </c>
      <c r="R166" s="289" t="str">
        <f>IF('360 GRP '!AC206=0,"",'360 GRP '!AC206)</f>
        <v/>
      </c>
      <c r="S166" s="289" t="str">
        <f>IF('360 GRP '!AD206=0,"",'360 GRP '!AD206)</f>
        <v/>
      </c>
      <c r="T166" s="289" t="str">
        <f>IF('360 GRP '!AE206=0,"",'360 GRP '!AE206)</f>
        <v/>
      </c>
      <c r="U166" s="5">
        <f t="shared" si="2"/>
        <v>0</v>
      </c>
      <c r="V166" s="1516">
        <f>U166*'360 GRP '!J206</f>
        <v>0</v>
      </c>
      <c r="W166" s="1513">
        <f>U166*'360 GRP '!BJ206</f>
        <v>0</v>
      </c>
    </row>
    <row r="167" spans="1:23" ht="23.25" customHeight="1" x14ac:dyDescent="0.2">
      <c r="A167" s="258" t="str">
        <f>'360 GRP '!D207</f>
        <v>360-463</v>
      </c>
      <c r="B167" s="261"/>
      <c r="C167" s="289" t="str">
        <f>IF('360 GRP '!N207=0,"",'360 GRP '!N207)</f>
        <v/>
      </c>
      <c r="D167" s="289" t="str">
        <f>IF('360 GRP '!O207=0,"",'360 GRP '!O207)</f>
        <v/>
      </c>
      <c r="E167" s="289" t="str">
        <f>IF('360 GRP '!P207=0,"",'360 GRP '!P207)</f>
        <v/>
      </c>
      <c r="F167" s="289" t="str">
        <f>IF('360 GRP '!Q207=0,"",'360 GRP '!Q207)</f>
        <v/>
      </c>
      <c r="G167" s="289" t="str">
        <f>IF('360 GRP '!R207=0,"",'360 GRP '!R207)</f>
        <v/>
      </c>
      <c r="H167" s="289" t="str">
        <f>IF('360 GRP '!S207=0,"",'360 GRP '!S207)</f>
        <v/>
      </c>
      <c r="I167" s="289" t="str">
        <f>IF('360 GRP '!T207=0,"",'360 GRP '!T207)</f>
        <v/>
      </c>
      <c r="J167" s="289" t="str">
        <f>IF('360 GRP '!U207=0,"",'360 GRP '!U207)</f>
        <v/>
      </c>
      <c r="K167" s="289" t="str">
        <f>IF('360 GRP '!V207=0,"",'360 GRP '!V207)</f>
        <v/>
      </c>
      <c r="L167" s="289" t="str">
        <f>IF('360 GRP '!W207=0,"",'360 GRP '!W207)</f>
        <v/>
      </c>
      <c r="M167" s="289" t="str">
        <f>IF('360 GRP '!X207=0,"",'360 GRP '!X207)</f>
        <v/>
      </c>
      <c r="N167" s="289" t="str">
        <f>IF('360 GRP '!Y207=0,"",'360 GRP '!Y207)</f>
        <v/>
      </c>
      <c r="O167" s="289" t="str">
        <f>IF('360 GRP '!Z207=0,"",'360 GRP '!Z207)</f>
        <v/>
      </c>
      <c r="P167" s="1184" t="str">
        <f>IF('360 GRP '!AA207=0,"",'360 GRP '!AA207)</f>
        <v/>
      </c>
      <c r="Q167" s="1229" t="str">
        <f>IF('360 GRP '!AB207=0,"",'360 GRP '!AB207)</f>
        <v/>
      </c>
      <c r="R167" s="289" t="str">
        <f>IF('360 GRP '!AC207=0,"",'360 GRP '!AC207)</f>
        <v/>
      </c>
      <c r="S167" s="289" t="str">
        <f>IF('360 GRP '!AD207=0,"",'360 GRP '!AD207)</f>
        <v/>
      </c>
      <c r="T167" s="289" t="str">
        <f>IF('360 GRP '!AE207=0,"",'360 GRP '!AE207)</f>
        <v/>
      </c>
      <c r="U167" s="5">
        <f t="shared" si="2"/>
        <v>0</v>
      </c>
      <c r="V167" s="1516">
        <f>U167*'360 GRP '!J207</f>
        <v>0</v>
      </c>
      <c r="W167" s="1513">
        <f>U167*'360 GRP '!BJ207</f>
        <v>0</v>
      </c>
    </row>
    <row r="168" spans="1:23" ht="23.25" customHeight="1" x14ac:dyDescent="0.2">
      <c r="A168" s="258" t="str">
        <f>'360 GRP '!D208</f>
        <v>360-463-DT</v>
      </c>
      <c r="B168" s="261" t="s">
        <v>191</v>
      </c>
      <c r="C168" s="289" t="str">
        <f>IF('360 GRP '!N208=0,"",'360 GRP '!N208)</f>
        <v/>
      </c>
      <c r="D168" s="289" t="str">
        <f>IF('360 GRP '!O208=0,"",'360 GRP '!O208)</f>
        <v/>
      </c>
      <c r="E168" s="289" t="str">
        <f>IF('360 GRP '!P208=0,"",'360 GRP '!P208)</f>
        <v/>
      </c>
      <c r="F168" s="289" t="str">
        <f>IF('360 GRP '!Q208=0,"",'360 GRP '!Q208)</f>
        <v/>
      </c>
      <c r="G168" s="289" t="str">
        <f>IF('360 GRP '!R208=0,"",'360 GRP '!R208)</f>
        <v/>
      </c>
      <c r="H168" s="289" t="str">
        <f>IF('360 GRP '!S208=0,"",'360 GRP '!S208)</f>
        <v/>
      </c>
      <c r="I168" s="289" t="str">
        <f>IF('360 GRP '!T208=0,"",'360 GRP '!T208)</f>
        <v/>
      </c>
      <c r="J168" s="289" t="str">
        <f>IF('360 GRP '!U208=0,"",'360 GRP '!U208)</f>
        <v/>
      </c>
      <c r="K168" s="289" t="str">
        <f>IF('360 GRP '!V208=0,"",'360 GRP '!V208)</f>
        <v/>
      </c>
      <c r="L168" s="289" t="str">
        <f>IF('360 GRP '!W208=0,"",'360 GRP '!W208)</f>
        <v/>
      </c>
      <c r="M168" s="289" t="str">
        <f>IF('360 GRP '!X208=0,"",'360 GRP '!X208)</f>
        <v/>
      </c>
      <c r="N168" s="289" t="str">
        <f>IF('360 GRP '!Y208=0,"",'360 GRP '!Y208)</f>
        <v/>
      </c>
      <c r="O168" s="289" t="str">
        <f>IF('360 GRP '!Z208=0,"",'360 GRP '!Z208)</f>
        <v/>
      </c>
      <c r="P168" s="1184" t="str">
        <f>IF('360 GRP '!AA208=0,"",'360 GRP '!AA208)</f>
        <v/>
      </c>
      <c r="Q168" s="1229" t="str">
        <f>IF('360 GRP '!AB208=0,"",'360 GRP '!AB208)</f>
        <v/>
      </c>
      <c r="R168" s="289" t="str">
        <f>IF('360 GRP '!AC208=0,"",'360 GRP '!AC208)</f>
        <v/>
      </c>
      <c r="S168" s="289" t="str">
        <f>IF('360 GRP '!AD208=0,"",'360 GRP '!AD208)</f>
        <v/>
      </c>
      <c r="T168" s="289" t="str">
        <f>IF('360 GRP '!AE208=0,"",'360 GRP '!AE208)</f>
        <v/>
      </c>
      <c r="U168" s="5">
        <f t="shared" si="2"/>
        <v>0</v>
      </c>
      <c r="V168" s="1516">
        <f>U168*'360 GRP '!J208</f>
        <v>0</v>
      </c>
      <c r="W168" s="1513">
        <f>U168*'360 GRP '!BJ208</f>
        <v>0</v>
      </c>
    </row>
    <row r="169" spans="1:23" ht="23.25" customHeight="1" x14ac:dyDescent="0.2">
      <c r="A169" s="258" t="str">
        <f>'360 GRP '!D209</f>
        <v>360-464</v>
      </c>
      <c r="B169" s="261"/>
      <c r="C169" s="289" t="str">
        <f>IF('360 GRP '!N209=0,"",'360 GRP '!N209)</f>
        <v/>
      </c>
      <c r="D169" s="289" t="str">
        <f>IF('360 GRP '!O209=0,"",'360 GRP '!O209)</f>
        <v/>
      </c>
      <c r="E169" s="289" t="str">
        <f>IF('360 GRP '!P209=0,"",'360 GRP '!P209)</f>
        <v/>
      </c>
      <c r="F169" s="289" t="str">
        <f>IF('360 GRP '!Q209=0,"",'360 GRP '!Q209)</f>
        <v/>
      </c>
      <c r="G169" s="289" t="str">
        <f>IF('360 GRP '!R209=0,"",'360 GRP '!R209)</f>
        <v/>
      </c>
      <c r="H169" s="289" t="str">
        <f>IF('360 GRP '!S209=0,"",'360 GRP '!S209)</f>
        <v/>
      </c>
      <c r="I169" s="289" t="str">
        <f>IF('360 GRP '!T209=0,"",'360 GRP '!T209)</f>
        <v/>
      </c>
      <c r="J169" s="289" t="str">
        <f>IF('360 GRP '!U209=0,"",'360 GRP '!U209)</f>
        <v/>
      </c>
      <c r="K169" s="289" t="str">
        <f>IF('360 GRP '!V209=0,"",'360 GRP '!V209)</f>
        <v/>
      </c>
      <c r="L169" s="289" t="str">
        <f>IF('360 GRP '!W209=0,"",'360 GRP '!W209)</f>
        <v/>
      </c>
      <c r="M169" s="289" t="str">
        <f>IF('360 GRP '!X209=0,"",'360 GRP '!X209)</f>
        <v/>
      </c>
      <c r="N169" s="289" t="str">
        <f>IF('360 GRP '!Y209=0,"",'360 GRP '!Y209)</f>
        <v/>
      </c>
      <c r="O169" s="289" t="str">
        <f>IF('360 GRP '!Z209=0,"",'360 GRP '!Z209)</f>
        <v/>
      </c>
      <c r="P169" s="1184" t="str">
        <f>IF('360 GRP '!AA209=0,"",'360 GRP '!AA209)</f>
        <v/>
      </c>
      <c r="Q169" s="1229" t="str">
        <f>IF('360 GRP '!AB209=0,"",'360 GRP '!AB209)</f>
        <v/>
      </c>
      <c r="R169" s="289" t="str">
        <f>IF('360 GRP '!AC209=0,"",'360 GRP '!AC209)</f>
        <v/>
      </c>
      <c r="S169" s="289" t="str">
        <f>IF('360 GRP '!AD209=0,"",'360 GRP '!AD209)</f>
        <v/>
      </c>
      <c r="T169" s="289" t="str">
        <f>IF('360 GRP '!AE209=0,"",'360 GRP '!AE209)</f>
        <v/>
      </c>
      <c r="U169" s="5">
        <f t="shared" si="2"/>
        <v>0</v>
      </c>
      <c r="V169" s="1516">
        <f>U169*'360 GRP '!J209</f>
        <v>0</v>
      </c>
      <c r="W169" s="1513">
        <f>U169*'360 GRP '!BJ209</f>
        <v>0</v>
      </c>
    </row>
    <row r="170" spans="1:23" ht="23.25" customHeight="1" x14ac:dyDescent="0.2">
      <c r="A170" s="258" t="str">
        <f>'360 GRP '!D210</f>
        <v>360-464-DT</v>
      </c>
      <c r="B170" s="261" t="s">
        <v>191</v>
      </c>
      <c r="C170" s="289" t="str">
        <f>IF('360 GRP '!N210=0,"",'360 GRP '!N210)</f>
        <v/>
      </c>
      <c r="D170" s="289" t="str">
        <f>IF('360 GRP '!O210=0,"",'360 GRP '!O210)</f>
        <v/>
      </c>
      <c r="E170" s="289" t="str">
        <f>IF('360 GRP '!P210=0,"",'360 GRP '!P210)</f>
        <v/>
      </c>
      <c r="F170" s="289" t="str">
        <f>IF('360 GRP '!Q210=0,"",'360 GRP '!Q210)</f>
        <v/>
      </c>
      <c r="G170" s="289" t="str">
        <f>IF('360 GRP '!R210=0,"",'360 GRP '!R210)</f>
        <v/>
      </c>
      <c r="H170" s="289" t="str">
        <f>IF('360 GRP '!S210=0,"",'360 GRP '!S210)</f>
        <v/>
      </c>
      <c r="I170" s="289" t="str">
        <f>IF('360 GRP '!T210=0,"",'360 GRP '!T210)</f>
        <v/>
      </c>
      <c r="J170" s="289" t="str">
        <f>IF('360 GRP '!U210=0,"",'360 GRP '!U210)</f>
        <v/>
      </c>
      <c r="K170" s="289" t="str">
        <f>IF('360 GRP '!V210=0,"",'360 GRP '!V210)</f>
        <v/>
      </c>
      <c r="L170" s="289" t="str">
        <f>IF('360 GRP '!W210=0,"",'360 GRP '!W210)</f>
        <v/>
      </c>
      <c r="M170" s="289" t="str">
        <f>IF('360 GRP '!X210=0,"",'360 GRP '!X210)</f>
        <v/>
      </c>
      <c r="N170" s="289" t="str">
        <f>IF('360 GRP '!Y210=0,"",'360 GRP '!Y210)</f>
        <v/>
      </c>
      <c r="O170" s="289" t="str">
        <f>IF('360 GRP '!Z210=0,"",'360 GRP '!Z210)</f>
        <v/>
      </c>
      <c r="P170" s="1184" t="str">
        <f>IF('360 GRP '!AA210=0,"",'360 GRP '!AA210)</f>
        <v/>
      </c>
      <c r="Q170" s="1229" t="str">
        <f>IF('360 GRP '!AB210=0,"",'360 GRP '!AB210)</f>
        <v/>
      </c>
      <c r="R170" s="289" t="str">
        <f>IF('360 GRP '!AC210=0,"",'360 GRP '!AC210)</f>
        <v/>
      </c>
      <c r="S170" s="289" t="str">
        <f>IF('360 GRP '!AD210=0,"",'360 GRP '!AD210)</f>
        <v/>
      </c>
      <c r="T170" s="289" t="str">
        <f>IF('360 GRP '!AE210=0,"",'360 GRP '!AE210)</f>
        <v/>
      </c>
      <c r="U170" s="5">
        <f t="shared" si="2"/>
        <v>0</v>
      </c>
      <c r="V170" s="1516">
        <f>U170*'360 GRP '!J210</f>
        <v>0</v>
      </c>
      <c r="W170" s="1513">
        <f>U170*'360 GRP '!BJ210</f>
        <v>0</v>
      </c>
    </row>
    <row r="171" spans="1:23" ht="23.25" customHeight="1" x14ac:dyDescent="0.2">
      <c r="A171" s="258" t="str">
        <f>'360 GRP '!D211</f>
        <v>360-470</v>
      </c>
      <c r="B171" s="261"/>
      <c r="C171" s="289" t="str">
        <f>IF('360 GRP '!N211=0,"",'360 GRP '!N211)</f>
        <v/>
      </c>
      <c r="D171" s="289" t="str">
        <f>IF('360 GRP '!O211=0,"",'360 GRP '!O211)</f>
        <v/>
      </c>
      <c r="E171" s="289" t="str">
        <f>IF('360 GRP '!P211=0,"",'360 GRP '!P211)</f>
        <v/>
      </c>
      <c r="F171" s="289" t="str">
        <f>IF('360 GRP '!Q211=0,"",'360 GRP '!Q211)</f>
        <v/>
      </c>
      <c r="G171" s="289" t="str">
        <f>IF('360 GRP '!R211=0,"",'360 GRP '!R211)</f>
        <v/>
      </c>
      <c r="H171" s="289" t="str">
        <f>IF('360 GRP '!S211=0,"",'360 GRP '!S211)</f>
        <v/>
      </c>
      <c r="I171" s="289" t="str">
        <f>IF('360 GRP '!T211=0,"",'360 GRP '!T211)</f>
        <v/>
      </c>
      <c r="J171" s="289" t="str">
        <f>IF('360 GRP '!U211=0,"",'360 GRP '!U211)</f>
        <v/>
      </c>
      <c r="K171" s="289" t="str">
        <f>IF('360 GRP '!V211=0,"",'360 GRP '!V211)</f>
        <v/>
      </c>
      <c r="L171" s="289" t="str">
        <f>IF('360 GRP '!W211=0,"",'360 GRP '!W211)</f>
        <v/>
      </c>
      <c r="M171" s="289" t="str">
        <f>IF('360 GRP '!X211=0,"",'360 GRP '!X211)</f>
        <v/>
      </c>
      <c r="N171" s="289" t="str">
        <f>IF('360 GRP '!Y211=0,"",'360 GRP '!Y211)</f>
        <v/>
      </c>
      <c r="O171" s="289" t="str">
        <f>IF('360 GRP '!Z211=0,"",'360 GRP '!Z211)</f>
        <v/>
      </c>
      <c r="P171" s="1184" t="str">
        <f>IF('360 GRP '!AA211=0,"",'360 GRP '!AA211)</f>
        <v/>
      </c>
      <c r="Q171" s="1229" t="str">
        <f>IF('360 GRP '!AB211=0,"",'360 GRP '!AB211)</f>
        <v/>
      </c>
      <c r="R171" s="289" t="str">
        <f>IF('360 GRP '!AC211=0,"",'360 GRP '!AC211)</f>
        <v/>
      </c>
      <c r="S171" s="289" t="str">
        <f>IF('360 GRP '!AD211=0,"",'360 GRP '!AD211)</f>
        <v/>
      </c>
      <c r="T171" s="289" t="str">
        <f>IF('360 GRP '!AE211=0,"",'360 GRP '!AE211)</f>
        <v/>
      </c>
      <c r="U171" s="5">
        <f t="shared" si="2"/>
        <v>0</v>
      </c>
      <c r="V171" s="1516">
        <f>U171*'360 GRP '!J211</f>
        <v>0</v>
      </c>
      <c r="W171" s="1513">
        <f>U171*'360 GRP '!BJ211</f>
        <v>0</v>
      </c>
    </row>
    <row r="172" spans="1:23" ht="23.25" customHeight="1" x14ac:dyDescent="0.2">
      <c r="A172" s="258" t="str">
        <f>'360 GRP '!D212</f>
        <v>360-470-DT</v>
      </c>
      <c r="B172" s="261" t="s">
        <v>191</v>
      </c>
      <c r="C172" s="289" t="str">
        <f>IF('360 GRP '!N212=0,"",'360 GRP '!N212)</f>
        <v/>
      </c>
      <c r="D172" s="289" t="str">
        <f>IF('360 GRP '!O212=0,"",'360 GRP '!O212)</f>
        <v/>
      </c>
      <c r="E172" s="289" t="str">
        <f>IF('360 GRP '!P212=0,"",'360 GRP '!P212)</f>
        <v/>
      </c>
      <c r="F172" s="289" t="str">
        <f>IF('360 GRP '!Q212=0,"",'360 GRP '!Q212)</f>
        <v/>
      </c>
      <c r="G172" s="289" t="str">
        <f>IF('360 GRP '!R212=0,"",'360 GRP '!R212)</f>
        <v/>
      </c>
      <c r="H172" s="289" t="str">
        <f>IF('360 GRP '!S212=0,"",'360 GRP '!S212)</f>
        <v/>
      </c>
      <c r="I172" s="289" t="str">
        <f>IF('360 GRP '!T212=0,"",'360 GRP '!T212)</f>
        <v/>
      </c>
      <c r="J172" s="289" t="str">
        <f>IF('360 GRP '!U212=0,"",'360 GRP '!U212)</f>
        <v/>
      </c>
      <c r="K172" s="289" t="str">
        <f>IF('360 GRP '!V212=0,"",'360 GRP '!V212)</f>
        <v/>
      </c>
      <c r="L172" s="289" t="str">
        <f>IF('360 GRP '!W212=0,"",'360 GRP '!W212)</f>
        <v/>
      </c>
      <c r="M172" s="289" t="str">
        <f>IF('360 GRP '!X212=0,"",'360 GRP '!X212)</f>
        <v/>
      </c>
      <c r="N172" s="289" t="str">
        <f>IF('360 GRP '!Y212=0,"",'360 GRP '!Y212)</f>
        <v/>
      </c>
      <c r="O172" s="289" t="str">
        <f>IF('360 GRP '!Z212=0,"",'360 GRP '!Z212)</f>
        <v/>
      </c>
      <c r="P172" s="1184" t="str">
        <f>IF('360 GRP '!AA212=0,"",'360 GRP '!AA212)</f>
        <v/>
      </c>
      <c r="Q172" s="1229" t="str">
        <f>IF('360 GRP '!AB212=0,"",'360 GRP '!AB212)</f>
        <v/>
      </c>
      <c r="R172" s="289" t="str">
        <f>IF('360 GRP '!AC212=0,"",'360 GRP '!AC212)</f>
        <v/>
      </c>
      <c r="S172" s="289" t="str">
        <f>IF('360 GRP '!AD212=0,"",'360 GRP '!AD212)</f>
        <v/>
      </c>
      <c r="T172" s="289" t="str">
        <f>IF('360 GRP '!AE212=0,"",'360 GRP '!AE212)</f>
        <v/>
      </c>
      <c r="U172" s="5">
        <f t="shared" si="2"/>
        <v>0</v>
      </c>
      <c r="V172" s="1516">
        <f>U172*'360 GRP '!J212</f>
        <v>0</v>
      </c>
      <c r="W172" s="1513">
        <f>U172*'360 GRP '!BJ212</f>
        <v>0</v>
      </c>
    </row>
    <row r="173" spans="1:23" ht="23.25" customHeight="1" x14ac:dyDescent="0.2">
      <c r="A173" s="258" t="str">
        <f>'360 GRP '!D213</f>
        <v>360-471</v>
      </c>
      <c r="B173" s="261"/>
      <c r="C173" s="289" t="str">
        <f>IF('360 GRP '!N213=0,"",'360 GRP '!N213)</f>
        <v/>
      </c>
      <c r="D173" s="289" t="str">
        <f>IF('360 GRP '!O213=0,"",'360 GRP '!O213)</f>
        <v/>
      </c>
      <c r="E173" s="289" t="str">
        <f>IF('360 GRP '!P213=0,"",'360 GRP '!P213)</f>
        <v/>
      </c>
      <c r="F173" s="289" t="str">
        <f>IF('360 GRP '!Q213=0,"",'360 GRP '!Q213)</f>
        <v/>
      </c>
      <c r="G173" s="289" t="str">
        <f>IF('360 GRP '!R213=0,"",'360 GRP '!R213)</f>
        <v/>
      </c>
      <c r="H173" s="289" t="str">
        <f>IF('360 GRP '!S213=0,"",'360 GRP '!S213)</f>
        <v/>
      </c>
      <c r="I173" s="289" t="str">
        <f>IF('360 GRP '!T213=0,"",'360 GRP '!T213)</f>
        <v/>
      </c>
      <c r="J173" s="289" t="str">
        <f>IF('360 GRP '!U213=0,"",'360 GRP '!U213)</f>
        <v/>
      </c>
      <c r="K173" s="289" t="str">
        <f>IF('360 GRP '!V213=0,"",'360 GRP '!V213)</f>
        <v/>
      </c>
      <c r="L173" s="289" t="str">
        <f>IF('360 GRP '!W213=0,"",'360 GRP '!W213)</f>
        <v/>
      </c>
      <c r="M173" s="289" t="str">
        <f>IF('360 GRP '!X213=0,"",'360 GRP '!X213)</f>
        <v/>
      </c>
      <c r="N173" s="289" t="str">
        <f>IF('360 GRP '!Y213=0,"",'360 GRP '!Y213)</f>
        <v/>
      </c>
      <c r="O173" s="289" t="str">
        <f>IF('360 GRP '!Z213=0,"",'360 GRP '!Z213)</f>
        <v/>
      </c>
      <c r="P173" s="1184" t="str">
        <f>IF('360 GRP '!AA213=0,"",'360 GRP '!AA213)</f>
        <v/>
      </c>
      <c r="Q173" s="1229" t="str">
        <f>IF('360 GRP '!AB213=0,"",'360 GRP '!AB213)</f>
        <v/>
      </c>
      <c r="R173" s="289" t="str">
        <f>IF('360 GRP '!AC213=0,"",'360 GRP '!AC213)</f>
        <v/>
      </c>
      <c r="S173" s="289" t="str">
        <f>IF('360 GRP '!AD213=0,"",'360 GRP '!AD213)</f>
        <v/>
      </c>
      <c r="T173" s="289" t="str">
        <f>IF('360 GRP '!AE213=0,"",'360 GRP '!AE213)</f>
        <v/>
      </c>
      <c r="U173" s="5">
        <f t="shared" si="2"/>
        <v>0</v>
      </c>
      <c r="V173" s="1516">
        <f>U173*'360 GRP '!J213</f>
        <v>0</v>
      </c>
      <c r="W173" s="1513">
        <f>U173*'360 GRP '!BJ213</f>
        <v>0</v>
      </c>
    </row>
    <row r="174" spans="1:23" ht="23.25" customHeight="1" x14ac:dyDescent="0.2">
      <c r="A174" s="258" t="str">
        <f>'360 GRP '!D214</f>
        <v>360-471-DT</v>
      </c>
      <c r="B174" s="261" t="s">
        <v>191</v>
      </c>
      <c r="C174" s="289" t="str">
        <f>IF('360 GRP '!N214=0,"",'360 GRP '!N214)</f>
        <v/>
      </c>
      <c r="D174" s="289" t="str">
        <f>IF('360 GRP '!O214=0,"",'360 GRP '!O214)</f>
        <v/>
      </c>
      <c r="E174" s="289" t="str">
        <f>IF('360 GRP '!P214=0,"",'360 GRP '!P214)</f>
        <v/>
      </c>
      <c r="F174" s="289" t="str">
        <f>IF('360 GRP '!Q214=0,"",'360 GRP '!Q214)</f>
        <v/>
      </c>
      <c r="G174" s="289" t="str">
        <f>IF('360 GRP '!R214=0,"",'360 GRP '!R214)</f>
        <v/>
      </c>
      <c r="H174" s="289" t="str">
        <f>IF('360 GRP '!S214=0,"",'360 GRP '!S214)</f>
        <v/>
      </c>
      <c r="I174" s="289" t="str">
        <f>IF('360 GRP '!T214=0,"",'360 GRP '!T214)</f>
        <v/>
      </c>
      <c r="J174" s="289" t="str">
        <f>IF('360 GRP '!U214=0,"",'360 GRP '!U214)</f>
        <v/>
      </c>
      <c r="K174" s="289" t="str">
        <f>IF('360 GRP '!V214=0,"",'360 GRP '!V214)</f>
        <v/>
      </c>
      <c r="L174" s="289" t="str">
        <f>IF('360 GRP '!W214=0,"",'360 GRP '!W214)</f>
        <v/>
      </c>
      <c r="M174" s="289" t="str">
        <f>IF('360 GRP '!X214=0,"",'360 GRP '!X214)</f>
        <v/>
      </c>
      <c r="N174" s="289" t="str">
        <f>IF('360 GRP '!Y214=0,"",'360 GRP '!Y214)</f>
        <v/>
      </c>
      <c r="O174" s="289" t="str">
        <f>IF('360 GRP '!Z214=0,"",'360 GRP '!Z214)</f>
        <v/>
      </c>
      <c r="P174" s="1184" t="str">
        <f>IF('360 GRP '!AA214=0,"",'360 GRP '!AA214)</f>
        <v/>
      </c>
      <c r="Q174" s="1229" t="str">
        <f>IF('360 GRP '!AB214=0,"",'360 GRP '!AB214)</f>
        <v/>
      </c>
      <c r="R174" s="289" t="str">
        <f>IF('360 GRP '!AC214=0,"",'360 GRP '!AC214)</f>
        <v/>
      </c>
      <c r="S174" s="289" t="str">
        <f>IF('360 GRP '!AD214=0,"",'360 GRP '!AD214)</f>
        <v/>
      </c>
      <c r="T174" s="289" t="str">
        <f>IF('360 GRP '!AE214=0,"",'360 GRP '!AE214)</f>
        <v/>
      </c>
      <c r="U174" s="5">
        <f t="shared" si="2"/>
        <v>0</v>
      </c>
      <c r="V174" s="1516">
        <f>U174*'360 GRP '!J214</f>
        <v>0</v>
      </c>
      <c r="W174" s="1513">
        <f>U174*'360 GRP '!BJ214</f>
        <v>0</v>
      </c>
    </row>
    <row r="175" spans="1:23" ht="23.25" customHeight="1" x14ac:dyDescent="0.2">
      <c r="A175" s="258" t="str">
        <f>'360 GRP '!D215</f>
        <v>360-474</v>
      </c>
      <c r="B175" s="261"/>
      <c r="C175" s="289" t="str">
        <f>IF('360 GRP '!N215=0,"",'360 GRP '!N215)</f>
        <v/>
      </c>
      <c r="D175" s="289" t="str">
        <f>IF('360 GRP '!O215=0,"",'360 GRP '!O215)</f>
        <v/>
      </c>
      <c r="E175" s="289" t="str">
        <f>IF('360 GRP '!P215=0,"",'360 GRP '!P215)</f>
        <v/>
      </c>
      <c r="F175" s="289" t="str">
        <f>IF('360 GRP '!Q215=0,"",'360 GRP '!Q215)</f>
        <v/>
      </c>
      <c r="G175" s="289" t="str">
        <f>IF('360 GRP '!R215=0,"",'360 GRP '!R215)</f>
        <v/>
      </c>
      <c r="H175" s="289" t="str">
        <f>IF('360 GRP '!S215=0,"",'360 GRP '!S215)</f>
        <v/>
      </c>
      <c r="I175" s="289" t="str">
        <f>IF('360 GRP '!T215=0,"",'360 GRP '!T215)</f>
        <v/>
      </c>
      <c r="J175" s="289" t="str">
        <f>IF('360 GRP '!U215=0,"",'360 GRP '!U215)</f>
        <v/>
      </c>
      <c r="K175" s="289" t="str">
        <f>IF('360 GRP '!V215=0,"",'360 GRP '!V215)</f>
        <v/>
      </c>
      <c r="L175" s="289" t="str">
        <f>IF('360 GRP '!W215=0,"",'360 GRP '!W215)</f>
        <v/>
      </c>
      <c r="M175" s="289" t="str">
        <f>IF('360 GRP '!X215=0,"",'360 GRP '!X215)</f>
        <v/>
      </c>
      <c r="N175" s="289" t="str">
        <f>IF('360 GRP '!Y215=0,"",'360 GRP '!Y215)</f>
        <v/>
      </c>
      <c r="O175" s="289" t="str">
        <f>IF('360 GRP '!Z215=0,"",'360 GRP '!Z215)</f>
        <v/>
      </c>
      <c r="P175" s="1184" t="str">
        <f>IF('360 GRP '!AA215=0,"",'360 GRP '!AA215)</f>
        <v/>
      </c>
      <c r="Q175" s="1229" t="str">
        <f>IF('360 GRP '!AB215=0,"",'360 GRP '!AB215)</f>
        <v/>
      </c>
      <c r="R175" s="289" t="str">
        <f>IF('360 GRP '!AC215=0,"",'360 GRP '!AC215)</f>
        <v/>
      </c>
      <c r="S175" s="289" t="str">
        <f>IF('360 GRP '!AD215=0,"",'360 GRP '!AD215)</f>
        <v/>
      </c>
      <c r="T175" s="289" t="str">
        <f>IF('360 GRP '!AE215=0,"",'360 GRP '!AE215)</f>
        <v/>
      </c>
      <c r="U175" s="5">
        <f t="shared" si="2"/>
        <v>0</v>
      </c>
      <c r="V175" s="1516">
        <f>U175*'360 GRP '!J215</f>
        <v>0</v>
      </c>
      <c r="W175" s="1513">
        <f>U175*'360 GRP '!BJ215</f>
        <v>0</v>
      </c>
    </row>
    <row r="176" spans="1:23" ht="23.25" customHeight="1" x14ac:dyDescent="0.2">
      <c r="A176" s="258" t="str">
        <f>'360 GRP '!D216</f>
        <v>360-474-DT</v>
      </c>
      <c r="B176" s="261" t="s">
        <v>191</v>
      </c>
      <c r="C176" s="289" t="str">
        <f>IF('360 GRP '!N216=0,"",'360 GRP '!N216)</f>
        <v/>
      </c>
      <c r="D176" s="289" t="str">
        <f>IF('360 GRP '!O216=0,"",'360 GRP '!O216)</f>
        <v/>
      </c>
      <c r="E176" s="289" t="str">
        <f>IF('360 GRP '!P216=0,"",'360 GRP '!P216)</f>
        <v/>
      </c>
      <c r="F176" s="289" t="str">
        <f>IF('360 GRP '!Q216=0,"",'360 GRP '!Q216)</f>
        <v/>
      </c>
      <c r="G176" s="289" t="str">
        <f>IF('360 GRP '!R216=0,"",'360 GRP '!R216)</f>
        <v/>
      </c>
      <c r="H176" s="289" t="str">
        <f>IF('360 GRP '!S216=0,"",'360 GRP '!S216)</f>
        <v/>
      </c>
      <c r="I176" s="289" t="str">
        <f>IF('360 GRP '!T216=0,"",'360 GRP '!T216)</f>
        <v/>
      </c>
      <c r="J176" s="289" t="str">
        <f>IF('360 GRP '!U216=0,"",'360 GRP '!U216)</f>
        <v/>
      </c>
      <c r="K176" s="289" t="str">
        <f>IF('360 GRP '!V216=0,"",'360 GRP '!V216)</f>
        <v/>
      </c>
      <c r="L176" s="289" t="str">
        <f>IF('360 GRP '!W216=0,"",'360 GRP '!W216)</f>
        <v/>
      </c>
      <c r="M176" s="289" t="str">
        <f>IF('360 GRP '!X216=0,"",'360 GRP '!X216)</f>
        <v/>
      </c>
      <c r="N176" s="289" t="str">
        <f>IF('360 GRP '!Y216=0,"",'360 GRP '!Y216)</f>
        <v/>
      </c>
      <c r="O176" s="289" t="str">
        <f>IF('360 GRP '!Z216=0,"",'360 GRP '!Z216)</f>
        <v/>
      </c>
      <c r="P176" s="1184" t="str">
        <f>IF('360 GRP '!AA216=0,"",'360 GRP '!AA216)</f>
        <v/>
      </c>
      <c r="Q176" s="1229" t="str">
        <f>IF('360 GRP '!AB216=0,"",'360 GRP '!AB216)</f>
        <v/>
      </c>
      <c r="R176" s="289" t="str">
        <f>IF('360 GRP '!AC216=0,"",'360 GRP '!AC216)</f>
        <v/>
      </c>
      <c r="S176" s="289" t="str">
        <f>IF('360 GRP '!AD216=0,"",'360 GRP '!AD216)</f>
        <v/>
      </c>
      <c r="T176" s="289" t="str">
        <f>IF('360 GRP '!AE216=0,"",'360 GRP '!AE216)</f>
        <v/>
      </c>
      <c r="U176" s="5">
        <f t="shared" si="2"/>
        <v>0</v>
      </c>
      <c r="V176" s="1516">
        <f>U176*'360 GRP '!J216</f>
        <v>0</v>
      </c>
      <c r="W176" s="1513">
        <f>U176*'360 GRP '!BJ216</f>
        <v>0</v>
      </c>
    </row>
    <row r="177" spans="1:23" ht="23.25" customHeight="1" x14ac:dyDescent="0.2">
      <c r="A177" s="258" t="str">
        <f>'360 GRP '!D217</f>
        <v>360-478</v>
      </c>
      <c r="B177" s="261"/>
      <c r="C177" s="289" t="str">
        <f>IF('360 GRP '!N217=0,"",'360 GRP '!N217)</f>
        <v/>
      </c>
      <c r="D177" s="289" t="str">
        <f>IF('360 GRP '!O217=0,"",'360 GRP '!O217)</f>
        <v/>
      </c>
      <c r="E177" s="289" t="str">
        <f>IF('360 GRP '!P217=0,"",'360 GRP '!P217)</f>
        <v/>
      </c>
      <c r="F177" s="289" t="str">
        <f>IF('360 GRP '!Q217=0,"",'360 GRP '!Q217)</f>
        <v/>
      </c>
      <c r="G177" s="289" t="str">
        <f>IF('360 GRP '!R217=0,"",'360 GRP '!R217)</f>
        <v/>
      </c>
      <c r="H177" s="289" t="str">
        <f>IF('360 GRP '!S217=0,"",'360 GRP '!S217)</f>
        <v/>
      </c>
      <c r="I177" s="289" t="str">
        <f>IF('360 GRP '!T217=0,"",'360 GRP '!T217)</f>
        <v/>
      </c>
      <c r="J177" s="289" t="str">
        <f>IF('360 GRP '!U217=0,"",'360 GRP '!U217)</f>
        <v/>
      </c>
      <c r="K177" s="289" t="str">
        <f>IF('360 GRP '!V217=0,"",'360 GRP '!V217)</f>
        <v/>
      </c>
      <c r="L177" s="289" t="str">
        <f>IF('360 GRP '!W217=0,"",'360 GRP '!W217)</f>
        <v/>
      </c>
      <c r="M177" s="289" t="str">
        <f>IF('360 GRP '!X217=0,"",'360 GRP '!X217)</f>
        <v/>
      </c>
      <c r="N177" s="289" t="str">
        <f>IF('360 GRP '!Y217=0,"",'360 GRP '!Y217)</f>
        <v/>
      </c>
      <c r="O177" s="289" t="str">
        <f>IF('360 GRP '!Z217=0,"",'360 GRP '!Z217)</f>
        <v/>
      </c>
      <c r="P177" s="1184" t="str">
        <f>IF('360 GRP '!AA217=0,"",'360 GRP '!AA217)</f>
        <v/>
      </c>
      <c r="Q177" s="1229" t="str">
        <f>IF('360 GRP '!AB217=0,"",'360 GRP '!AB217)</f>
        <v/>
      </c>
      <c r="R177" s="289" t="str">
        <f>IF('360 GRP '!AC217=0,"",'360 GRP '!AC217)</f>
        <v/>
      </c>
      <c r="S177" s="289" t="str">
        <f>IF('360 GRP '!AD217=0,"",'360 GRP '!AD217)</f>
        <v/>
      </c>
      <c r="T177" s="289" t="str">
        <f>IF('360 GRP '!AE217=0,"",'360 GRP '!AE217)</f>
        <v/>
      </c>
      <c r="U177" s="5">
        <f t="shared" si="2"/>
        <v>0</v>
      </c>
      <c r="V177" s="1516">
        <f>U177*'360 GRP '!J217</f>
        <v>0</v>
      </c>
      <c r="W177" s="1513">
        <f>U177*'360 GRP '!BJ217</f>
        <v>0</v>
      </c>
    </row>
    <row r="178" spans="1:23" ht="23.25" customHeight="1" x14ac:dyDescent="0.2">
      <c r="A178" s="258" t="str">
        <f>'360 GRP '!D218</f>
        <v>360-478-DT</v>
      </c>
      <c r="B178" s="261" t="s">
        <v>191</v>
      </c>
      <c r="C178" s="289" t="str">
        <f>IF('360 GRP '!N218=0,"",'360 GRP '!N218)</f>
        <v/>
      </c>
      <c r="D178" s="289" t="str">
        <f>IF('360 GRP '!O218=0,"",'360 GRP '!O218)</f>
        <v/>
      </c>
      <c r="E178" s="289" t="str">
        <f>IF('360 GRP '!P218=0,"",'360 GRP '!P218)</f>
        <v/>
      </c>
      <c r="F178" s="289" t="str">
        <f>IF('360 GRP '!Q218=0,"",'360 GRP '!Q218)</f>
        <v/>
      </c>
      <c r="G178" s="289" t="str">
        <f>IF('360 GRP '!R218=0,"",'360 GRP '!R218)</f>
        <v/>
      </c>
      <c r="H178" s="289" t="str">
        <f>IF('360 GRP '!S218=0,"",'360 GRP '!S218)</f>
        <v/>
      </c>
      <c r="I178" s="289" t="str">
        <f>IF('360 GRP '!T218=0,"",'360 GRP '!T218)</f>
        <v/>
      </c>
      <c r="J178" s="289" t="str">
        <f>IF('360 GRP '!U218=0,"",'360 GRP '!U218)</f>
        <v/>
      </c>
      <c r="K178" s="289" t="str">
        <f>IF('360 GRP '!V218=0,"",'360 GRP '!V218)</f>
        <v/>
      </c>
      <c r="L178" s="289" t="str">
        <f>IF('360 GRP '!W218=0,"",'360 GRP '!W218)</f>
        <v/>
      </c>
      <c r="M178" s="289" t="str">
        <f>IF('360 GRP '!X218=0,"",'360 GRP '!X218)</f>
        <v/>
      </c>
      <c r="N178" s="289" t="str">
        <f>IF('360 GRP '!Y218=0,"",'360 GRP '!Y218)</f>
        <v/>
      </c>
      <c r="O178" s="289" t="str">
        <f>IF('360 GRP '!Z218=0,"",'360 GRP '!Z218)</f>
        <v/>
      </c>
      <c r="P178" s="1184" t="str">
        <f>IF('360 GRP '!AA218=0,"",'360 GRP '!AA218)</f>
        <v/>
      </c>
      <c r="Q178" s="1229" t="str">
        <f>IF('360 GRP '!AB218=0,"",'360 GRP '!AB218)</f>
        <v/>
      </c>
      <c r="R178" s="289" t="str">
        <f>IF('360 GRP '!AC218=0,"",'360 GRP '!AC218)</f>
        <v/>
      </c>
      <c r="S178" s="289" t="str">
        <f>IF('360 GRP '!AD218=0,"",'360 GRP '!AD218)</f>
        <v/>
      </c>
      <c r="T178" s="289" t="str">
        <f>IF('360 GRP '!AE218=0,"",'360 GRP '!AE218)</f>
        <v/>
      </c>
      <c r="U178" s="5">
        <f t="shared" si="2"/>
        <v>0</v>
      </c>
      <c r="V178" s="1516">
        <f>U178*'360 GRP '!J218</f>
        <v>0</v>
      </c>
      <c r="W178" s="1513">
        <f>U178*'360 GRP '!BJ218</f>
        <v>0</v>
      </c>
    </row>
    <row r="179" spans="1:23" ht="23.25" customHeight="1" x14ac:dyDescent="0.2">
      <c r="A179" s="258" t="str">
        <f>'360 GRP '!D219</f>
        <v>360-479</v>
      </c>
      <c r="B179" s="261"/>
      <c r="C179" s="289" t="str">
        <f>IF('360 GRP '!N219=0,"",'360 GRP '!N219)</f>
        <v/>
      </c>
      <c r="D179" s="289" t="str">
        <f>IF('360 GRP '!O219=0,"",'360 GRP '!O219)</f>
        <v/>
      </c>
      <c r="E179" s="289" t="str">
        <f>IF('360 GRP '!P219=0,"",'360 GRP '!P219)</f>
        <v/>
      </c>
      <c r="F179" s="289" t="str">
        <f>IF('360 GRP '!Q219=0,"",'360 GRP '!Q219)</f>
        <v/>
      </c>
      <c r="G179" s="289" t="str">
        <f>IF('360 GRP '!R219=0,"",'360 GRP '!R219)</f>
        <v/>
      </c>
      <c r="H179" s="289" t="str">
        <f>IF('360 GRP '!S219=0,"",'360 GRP '!S219)</f>
        <v/>
      </c>
      <c r="I179" s="289" t="str">
        <f>IF('360 GRP '!T219=0,"",'360 GRP '!T219)</f>
        <v/>
      </c>
      <c r="J179" s="289" t="str">
        <f>IF('360 GRP '!U219=0,"",'360 GRP '!U219)</f>
        <v/>
      </c>
      <c r="K179" s="289" t="str">
        <f>IF('360 GRP '!V219=0,"",'360 GRP '!V219)</f>
        <v/>
      </c>
      <c r="L179" s="289" t="str">
        <f>IF('360 GRP '!W219=0,"",'360 GRP '!W219)</f>
        <v/>
      </c>
      <c r="M179" s="289" t="str">
        <f>IF('360 GRP '!X219=0,"",'360 GRP '!X219)</f>
        <v/>
      </c>
      <c r="N179" s="289" t="str">
        <f>IF('360 GRP '!Y219=0,"",'360 GRP '!Y219)</f>
        <v/>
      </c>
      <c r="O179" s="289" t="str">
        <f>IF('360 GRP '!Z219=0,"",'360 GRP '!Z219)</f>
        <v/>
      </c>
      <c r="P179" s="1184" t="str">
        <f>IF('360 GRP '!AA219=0,"",'360 GRP '!AA219)</f>
        <v/>
      </c>
      <c r="Q179" s="1229" t="str">
        <f>IF('360 GRP '!AB219=0,"",'360 GRP '!AB219)</f>
        <v/>
      </c>
      <c r="R179" s="289" t="str">
        <f>IF('360 GRP '!AC219=0,"",'360 GRP '!AC219)</f>
        <v/>
      </c>
      <c r="S179" s="289" t="str">
        <f>IF('360 GRP '!AD219=0,"",'360 GRP '!AD219)</f>
        <v/>
      </c>
      <c r="T179" s="289" t="str">
        <f>IF('360 GRP '!AE219=0,"",'360 GRP '!AE219)</f>
        <v/>
      </c>
      <c r="U179" s="5">
        <f t="shared" si="2"/>
        <v>0</v>
      </c>
      <c r="V179" s="1516">
        <f>U179*'360 GRP '!J219</f>
        <v>0</v>
      </c>
      <c r="W179" s="1513">
        <f>U179*'360 GRP '!BJ219</f>
        <v>0</v>
      </c>
    </row>
    <row r="180" spans="1:23" ht="23.25" customHeight="1" x14ac:dyDescent="0.2">
      <c r="A180" s="258" t="str">
        <f>'360 GRP '!D220</f>
        <v>360-479-DT</v>
      </c>
      <c r="B180" s="261" t="s">
        <v>191</v>
      </c>
      <c r="C180" s="289" t="str">
        <f>IF('360 GRP '!N220=0,"",'360 GRP '!N220)</f>
        <v/>
      </c>
      <c r="D180" s="289" t="str">
        <f>IF('360 GRP '!O220=0,"",'360 GRP '!O220)</f>
        <v/>
      </c>
      <c r="E180" s="289" t="str">
        <f>IF('360 GRP '!P220=0,"",'360 GRP '!P220)</f>
        <v/>
      </c>
      <c r="F180" s="289" t="str">
        <f>IF('360 GRP '!Q220=0,"",'360 GRP '!Q220)</f>
        <v/>
      </c>
      <c r="G180" s="289" t="str">
        <f>IF('360 GRP '!R220=0,"",'360 GRP '!R220)</f>
        <v/>
      </c>
      <c r="H180" s="289" t="str">
        <f>IF('360 GRP '!S220=0,"",'360 GRP '!S220)</f>
        <v/>
      </c>
      <c r="I180" s="289" t="str">
        <f>IF('360 GRP '!T220=0,"",'360 GRP '!T220)</f>
        <v/>
      </c>
      <c r="J180" s="289" t="str">
        <f>IF('360 GRP '!U220=0,"",'360 GRP '!U220)</f>
        <v/>
      </c>
      <c r="K180" s="289" t="str">
        <f>IF('360 GRP '!V220=0,"",'360 GRP '!V220)</f>
        <v/>
      </c>
      <c r="L180" s="289" t="str">
        <f>IF('360 GRP '!W220=0,"",'360 GRP '!W220)</f>
        <v/>
      </c>
      <c r="M180" s="289" t="str">
        <f>IF('360 GRP '!X220=0,"",'360 GRP '!X220)</f>
        <v/>
      </c>
      <c r="N180" s="289" t="str">
        <f>IF('360 GRP '!Y220=0,"",'360 GRP '!Y220)</f>
        <v/>
      </c>
      <c r="O180" s="289" t="str">
        <f>IF('360 GRP '!Z220=0,"",'360 GRP '!Z220)</f>
        <v/>
      </c>
      <c r="P180" s="1184" t="str">
        <f>IF('360 GRP '!AA220=0,"",'360 GRP '!AA220)</f>
        <v/>
      </c>
      <c r="Q180" s="1229" t="str">
        <f>IF('360 GRP '!AB220=0,"",'360 GRP '!AB220)</f>
        <v/>
      </c>
      <c r="R180" s="289" t="str">
        <f>IF('360 GRP '!AC220=0,"",'360 GRP '!AC220)</f>
        <v/>
      </c>
      <c r="S180" s="289" t="str">
        <f>IF('360 GRP '!AD220=0,"",'360 GRP '!AD220)</f>
        <v/>
      </c>
      <c r="T180" s="289" t="str">
        <f>IF('360 GRP '!AE220=0,"",'360 GRP '!AE220)</f>
        <v/>
      </c>
      <c r="U180" s="5">
        <f t="shared" si="2"/>
        <v>0</v>
      </c>
      <c r="V180" s="1516">
        <f>U180*'360 GRP '!J220</f>
        <v>0</v>
      </c>
      <c r="W180" s="1513">
        <f>U180*'360 GRP '!BJ220</f>
        <v>0</v>
      </c>
    </row>
    <row r="181" spans="1:23" ht="23.25" customHeight="1" x14ac:dyDescent="0.2">
      <c r="A181" s="258"/>
      <c r="B181" s="261"/>
      <c r="C181" s="289"/>
      <c r="D181" s="289"/>
      <c r="E181" s="289"/>
      <c r="F181" s="289"/>
      <c r="G181" s="289"/>
      <c r="H181" s="289"/>
      <c r="I181" s="289"/>
      <c r="J181" s="289"/>
      <c r="K181" s="289"/>
      <c r="L181" s="289"/>
      <c r="M181" s="289"/>
      <c r="N181" s="289"/>
      <c r="O181" s="289"/>
      <c r="P181" s="1184"/>
      <c r="Q181" s="1229"/>
      <c r="R181" s="289"/>
      <c r="S181" s="289"/>
      <c r="T181" s="289"/>
      <c r="U181" s="5">
        <f t="shared" si="2"/>
        <v>0</v>
      </c>
      <c r="V181" s="1516">
        <f>U181*'360 GRP '!J221</f>
        <v>0</v>
      </c>
      <c r="W181" s="1513">
        <f>U181*'360 GRP '!BJ221</f>
        <v>0</v>
      </c>
    </row>
    <row r="182" spans="1:23" ht="23.25" customHeight="1" x14ac:dyDescent="0.2">
      <c r="A182" s="258" t="str">
        <f>'360 GRP '!D27</f>
        <v>360-481-DT</v>
      </c>
      <c r="B182" s="261" t="s">
        <v>191</v>
      </c>
      <c r="C182" s="289" t="str">
        <f>IF('360 GRP '!N27=0,"",'360 GRP '!N27)</f>
        <v/>
      </c>
      <c r="D182" s="289" t="str">
        <f>IF('360 GRP '!O27=0,"",'360 GRP '!O27)</f>
        <v/>
      </c>
      <c r="E182" s="289" t="str">
        <f>IF('360 GRP '!P27=0,"",'360 GRP '!P27)</f>
        <v/>
      </c>
      <c r="F182" s="289" t="str">
        <f>IF('360 GRP '!Q27=0,"",'360 GRP '!Q27)</f>
        <v/>
      </c>
      <c r="G182" s="289" t="str">
        <f>IF('360 GRP '!R27=0,"",'360 GRP '!R27)</f>
        <v/>
      </c>
      <c r="H182" s="289" t="str">
        <f>IF('360 GRP '!S27=0,"",'360 GRP '!S27)</f>
        <v/>
      </c>
      <c r="I182" s="289" t="str">
        <f>IF('360 GRP '!T27=0,"",'360 GRP '!T27)</f>
        <v/>
      </c>
      <c r="J182" s="289" t="str">
        <f>IF('360 GRP '!U27=0,"",'360 GRP '!U27)</f>
        <v/>
      </c>
      <c r="K182" s="289" t="str">
        <f>IF('360 GRP '!V27=0,"",'360 GRP '!V27)</f>
        <v/>
      </c>
      <c r="L182" s="289" t="str">
        <f>IF('360 GRP '!W27=0,"",'360 GRP '!W27)</f>
        <v/>
      </c>
      <c r="M182" s="289" t="str">
        <f>IF('360 GRP '!X27=0,"",'360 GRP '!X27)</f>
        <v/>
      </c>
      <c r="N182" s="289" t="str">
        <f>IF('360 GRP '!Y27=0,"",'360 GRP '!Y27)</f>
        <v/>
      </c>
      <c r="O182" s="289" t="str">
        <f>IF('360 GRP '!Z27=0,"",'360 GRP '!Z27)</f>
        <v/>
      </c>
      <c r="P182" s="1184" t="str">
        <f>IF('360 GRP '!AA27=0,"",'360 GRP '!AA27)</f>
        <v/>
      </c>
      <c r="Q182" s="1229" t="str">
        <f>IF('360 GRP '!AB27=0,"",'360 GRP '!AB27)</f>
        <v/>
      </c>
      <c r="R182" s="289" t="str">
        <f>IF('360 GRP '!AC27=0,"",'360 GRP '!AC27)</f>
        <v/>
      </c>
      <c r="S182" s="289" t="str">
        <f>IF('360 GRP '!AD27=0,"",'360 GRP '!AD27)</f>
        <v/>
      </c>
      <c r="T182" s="289" t="str">
        <f>IF('360 GRP '!AE27=0,"",'360 GRP '!AE27)</f>
        <v/>
      </c>
      <c r="U182" s="5">
        <f t="shared" si="2"/>
        <v>0</v>
      </c>
      <c r="V182" s="1516">
        <f>U182*'360 GRP '!J27</f>
        <v>0</v>
      </c>
      <c r="W182" s="1513">
        <f>U182*'360 GRP '!BJ27</f>
        <v>0</v>
      </c>
    </row>
    <row r="183" spans="1:23" ht="23.25" customHeight="1" x14ac:dyDescent="0.2">
      <c r="A183" s="258" t="str">
        <f>'360 GRP '!D28</f>
        <v>360-482-B-DT</v>
      </c>
      <c r="B183" s="261" t="s">
        <v>1166</v>
      </c>
      <c r="C183" s="289" t="str">
        <f>IF('360 GRP '!N28=0,"",'360 GRP '!N28)</f>
        <v/>
      </c>
      <c r="D183" s="289" t="str">
        <f>IF('360 GRP '!O28=0,"",'360 GRP '!O28)</f>
        <v/>
      </c>
      <c r="E183" s="289" t="str">
        <f>IF('360 GRP '!P28=0,"",'360 GRP '!P28)</f>
        <v/>
      </c>
      <c r="F183" s="289" t="str">
        <f>IF('360 GRP '!Q28=0,"",'360 GRP '!Q28)</f>
        <v/>
      </c>
      <c r="G183" s="289" t="str">
        <f>IF('360 GRP '!R28=0,"",'360 GRP '!R28)</f>
        <v/>
      </c>
      <c r="H183" s="289" t="str">
        <f>IF('360 GRP '!S28=0,"",'360 GRP '!S28)</f>
        <v/>
      </c>
      <c r="I183" s="289" t="str">
        <f>IF('360 GRP '!T28=0,"",'360 GRP '!T28)</f>
        <v/>
      </c>
      <c r="J183" s="289" t="str">
        <f>IF('360 GRP '!U28=0,"",'360 GRP '!U28)</f>
        <v/>
      </c>
      <c r="K183" s="289" t="str">
        <f>IF('360 GRP '!V28=0,"",'360 GRP '!V28)</f>
        <v/>
      </c>
      <c r="L183" s="289" t="str">
        <f>IF('360 GRP '!W28=0,"",'360 GRP '!W28)</f>
        <v/>
      </c>
      <c r="M183" s="289" t="str">
        <f>IF('360 GRP '!X28=0,"",'360 GRP '!X28)</f>
        <v/>
      </c>
      <c r="N183" s="289" t="str">
        <f>IF('360 GRP '!Y28=0,"",'360 GRP '!Y28)</f>
        <v/>
      </c>
      <c r="O183" s="289" t="str">
        <f>IF('360 GRP '!Z28=0,"",'360 GRP '!Z28)</f>
        <v/>
      </c>
      <c r="P183" s="1184" t="str">
        <f>IF('360 GRP '!AA28=0,"",'360 GRP '!AA28)</f>
        <v/>
      </c>
      <c r="Q183" s="1229" t="str">
        <f>IF('360 GRP '!AB28=0,"",'360 GRP '!AB28)</f>
        <v/>
      </c>
      <c r="R183" s="289" t="str">
        <f>IF('360 GRP '!AC28=0,"",'360 GRP '!AC28)</f>
        <v/>
      </c>
      <c r="S183" s="289" t="str">
        <f>IF('360 GRP '!AD28=0,"",'360 GRP '!AD28)</f>
        <v/>
      </c>
      <c r="T183" s="289" t="str">
        <f>IF('360 GRP '!AE28=0,"",'360 GRP '!AE28)</f>
        <v/>
      </c>
      <c r="U183" s="5">
        <f t="shared" si="2"/>
        <v>0</v>
      </c>
      <c r="V183" s="1516">
        <f>U183*'360 GRP '!J28</f>
        <v>0</v>
      </c>
      <c r="W183" s="1513">
        <f>U183*'360 GRP '!BJ28</f>
        <v>0</v>
      </c>
    </row>
    <row r="184" spans="1:23" ht="23.25" customHeight="1" x14ac:dyDescent="0.2">
      <c r="A184" s="258" t="str">
        <f>'360 GRP '!D29</f>
        <v>360-483-B-DT</v>
      </c>
      <c r="B184" s="261" t="s">
        <v>1166</v>
      </c>
      <c r="C184" s="289" t="str">
        <f>IF('360 GRP '!N29=0,"",'360 GRP '!N29)</f>
        <v/>
      </c>
      <c r="D184" s="289" t="str">
        <f>IF('360 GRP '!O29=0,"",'360 GRP '!O29)</f>
        <v/>
      </c>
      <c r="E184" s="289" t="str">
        <f>IF('360 GRP '!P29=0,"",'360 GRP '!P29)</f>
        <v/>
      </c>
      <c r="F184" s="289" t="str">
        <f>IF('360 GRP '!Q29=0,"",'360 GRP '!Q29)</f>
        <v/>
      </c>
      <c r="G184" s="289" t="str">
        <f>IF('360 GRP '!R29=0,"",'360 GRP '!R29)</f>
        <v/>
      </c>
      <c r="H184" s="289" t="str">
        <f>IF('360 GRP '!S29=0,"",'360 GRP '!S29)</f>
        <v/>
      </c>
      <c r="I184" s="289" t="str">
        <f>IF('360 GRP '!T29=0,"",'360 GRP '!T29)</f>
        <v/>
      </c>
      <c r="J184" s="289" t="str">
        <f>IF('360 GRP '!U29=0,"",'360 GRP '!U29)</f>
        <v/>
      </c>
      <c r="K184" s="289" t="str">
        <f>IF('360 GRP '!V29=0,"",'360 GRP '!V29)</f>
        <v/>
      </c>
      <c r="L184" s="289" t="str">
        <f>IF('360 GRP '!W29=0,"",'360 GRP '!W29)</f>
        <v/>
      </c>
      <c r="M184" s="289" t="str">
        <f>IF('360 GRP '!X29=0,"",'360 GRP '!X29)</f>
        <v/>
      </c>
      <c r="N184" s="289" t="str">
        <f>IF('360 GRP '!Y29=0,"",'360 GRP '!Y29)</f>
        <v/>
      </c>
      <c r="O184" s="289" t="str">
        <f>IF('360 GRP '!Z29=0,"",'360 GRP '!Z29)</f>
        <v/>
      </c>
      <c r="P184" s="1184" t="str">
        <f>IF('360 GRP '!AA29=0,"",'360 GRP '!AA29)</f>
        <v/>
      </c>
      <c r="Q184" s="1229" t="str">
        <f>IF('360 GRP '!AB29=0,"",'360 GRP '!AB29)</f>
        <v/>
      </c>
      <c r="R184" s="289" t="str">
        <f>IF('360 GRP '!AC29=0,"",'360 GRP '!AC29)</f>
        <v/>
      </c>
      <c r="S184" s="289" t="str">
        <f>IF('360 GRP '!AD29=0,"",'360 GRP '!AD29)</f>
        <v/>
      </c>
      <c r="T184" s="289" t="str">
        <f>IF('360 GRP '!AE29=0,"",'360 GRP '!AE29)</f>
        <v/>
      </c>
      <c r="U184" s="5">
        <f t="shared" si="2"/>
        <v>0</v>
      </c>
      <c r="V184" s="1516">
        <f>U184*'360 GRP '!J29</f>
        <v>0</v>
      </c>
      <c r="W184" s="1513">
        <f>U184*'360 GRP '!BJ29</f>
        <v>0</v>
      </c>
    </row>
    <row r="185" spans="1:23" ht="23.25" customHeight="1" x14ac:dyDescent="0.2">
      <c r="A185" s="258" t="str">
        <f>'360 GRP '!D30</f>
        <v>360-484-B-DT</v>
      </c>
      <c r="B185" s="261" t="s">
        <v>1166</v>
      </c>
      <c r="C185" s="289" t="str">
        <f>IF('360 GRP '!N30=0,"",'360 GRP '!N30)</f>
        <v/>
      </c>
      <c r="D185" s="289" t="str">
        <f>IF('360 GRP '!O30=0,"",'360 GRP '!O30)</f>
        <v/>
      </c>
      <c r="E185" s="289" t="str">
        <f>IF('360 GRP '!P30=0,"",'360 GRP '!P30)</f>
        <v/>
      </c>
      <c r="F185" s="289" t="str">
        <f>IF('360 GRP '!Q30=0,"",'360 GRP '!Q30)</f>
        <v/>
      </c>
      <c r="G185" s="289" t="str">
        <f>IF('360 GRP '!R30=0,"",'360 GRP '!R30)</f>
        <v/>
      </c>
      <c r="H185" s="289" t="str">
        <f>IF('360 GRP '!S30=0,"",'360 GRP '!S30)</f>
        <v/>
      </c>
      <c r="I185" s="289" t="str">
        <f>IF('360 GRP '!T30=0,"",'360 GRP '!T30)</f>
        <v/>
      </c>
      <c r="J185" s="289" t="str">
        <f>IF('360 GRP '!U30=0,"",'360 GRP '!U30)</f>
        <v/>
      </c>
      <c r="K185" s="289" t="str">
        <f>IF('360 GRP '!V30=0,"",'360 GRP '!V30)</f>
        <v/>
      </c>
      <c r="L185" s="289" t="str">
        <f>IF('360 GRP '!W30=0,"",'360 GRP '!W30)</f>
        <v/>
      </c>
      <c r="M185" s="289" t="str">
        <f>IF('360 GRP '!X30=0,"",'360 GRP '!X30)</f>
        <v/>
      </c>
      <c r="N185" s="289" t="str">
        <f>IF('360 GRP '!Y30=0,"",'360 GRP '!Y30)</f>
        <v/>
      </c>
      <c r="O185" s="289" t="str">
        <f>IF('360 GRP '!Z30=0,"",'360 GRP '!Z30)</f>
        <v/>
      </c>
      <c r="P185" s="1184" t="str">
        <f>IF('360 GRP '!AA30=0,"",'360 GRP '!AA30)</f>
        <v/>
      </c>
      <c r="Q185" s="1229" t="str">
        <f>IF('360 GRP '!AB30=0,"",'360 GRP '!AB30)</f>
        <v/>
      </c>
      <c r="R185" s="289" t="str">
        <f>IF('360 GRP '!AC30=0,"",'360 GRP '!AC30)</f>
        <v/>
      </c>
      <c r="S185" s="289" t="str">
        <f>IF('360 GRP '!AD30=0,"",'360 GRP '!AD30)</f>
        <v/>
      </c>
      <c r="T185" s="289" t="str">
        <f>IF('360 GRP '!AE30=0,"",'360 GRP '!AE30)</f>
        <v/>
      </c>
      <c r="U185" s="5">
        <f t="shared" si="2"/>
        <v>0</v>
      </c>
      <c r="V185" s="1516">
        <f>U185*'360 GRP '!J30</f>
        <v>0</v>
      </c>
      <c r="W185" s="1513">
        <f>U185*'360 GRP '!BJ30</f>
        <v>0</v>
      </c>
    </row>
    <row r="186" spans="1:23" ht="23.25" customHeight="1" x14ac:dyDescent="0.2">
      <c r="A186" s="258" t="str">
        <f>'360 GRP '!D31</f>
        <v>360-485-B-DT</v>
      </c>
      <c r="B186" s="261" t="s">
        <v>1166</v>
      </c>
      <c r="C186" s="289" t="str">
        <f>IF('360 GRP '!N31=0,"",'360 GRP '!N31)</f>
        <v/>
      </c>
      <c r="D186" s="289" t="str">
        <f>IF('360 GRP '!O31=0,"",'360 GRP '!O31)</f>
        <v/>
      </c>
      <c r="E186" s="289" t="str">
        <f>IF('360 GRP '!P31=0,"",'360 GRP '!P31)</f>
        <v/>
      </c>
      <c r="F186" s="289" t="str">
        <f>IF('360 GRP '!Q31=0,"",'360 GRP '!Q31)</f>
        <v/>
      </c>
      <c r="G186" s="289" t="str">
        <f>IF('360 GRP '!R31=0,"",'360 GRP '!R31)</f>
        <v/>
      </c>
      <c r="H186" s="289" t="str">
        <f>IF('360 GRP '!S31=0,"",'360 GRP '!S31)</f>
        <v/>
      </c>
      <c r="I186" s="289" t="str">
        <f>IF('360 GRP '!T31=0,"",'360 GRP '!T31)</f>
        <v/>
      </c>
      <c r="J186" s="289" t="str">
        <f>IF('360 GRP '!U31=0,"",'360 GRP '!U31)</f>
        <v/>
      </c>
      <c r="K186" s="289" t="str">
        <f>IF('360 GRP '!V31=0,"",'360 GRP '!V31)</f>
        <v/>
      </c>
      <c r="L186" s="289" t="str">
        <f>IF('360 GRP '!W31=0,"",'360 GRP '!W31)</f>
        <v/>
      </c>
      <c r="M186" s="289" t="str">
        <f>IF('360 GRP '!X31=0,"",'360 GRP '!X31)</f>
        <v/>
      </c>
      <c r="N186" s="289" t="str">
        <f>IF('360 GRP '!Y31=0,"",'360 GRP '!Y31)</f>
        <v/>
      </c>
      <c r="O186" s="289" t="str">
        <f>IF('360 GRP '!Z31=0,"",'360 GRP '!Z31)</f>
        <v/>
      </c>
      <c r="P186" s="1184" t="str">
        <f>IF('360 GRP '!AA31=0,"",'360 GRP '!AA31)</f>
        <v/>
      </c>
      <c r="Q186" s="1229" t="str">
        <f>IF('360 GRP '!AB31=0,"",'360 GRP '!AB31)</f>
        <v/>
      </c>
      <c r="R186" s="289" t="str">
        <f>IF('360 GRP '!AC31=0,"",'360 GRP '!AC31)</f>
        <v/>
      </c>
      <c r="S186" s="289" t="str">
        <f>IF('360 GRP '!AD31=0,"",'360 GRP '!AD31)</f>
        <v/>
      </c>
      <c r="T186" s="289" t="str">
        <f>IF('360 GRP '!AE31=0,"",'360 GRP '!AE31)</f>
        <v/>
      </c>
      <c r="U186" s="5">
        <f t="shared" si="2"/>
        <v>0</v>
      </c>
      <c r="V186" s="1516">
        <f>U186*'360 GRP '!J31</f>
        <v>0</v>
      </c>
      <c r="W186" s="1513">
        <f>U186*'360 GRP '!BJ31</f>
        <v>0</v>
      </c>
    </row>
    <row r="187" spans="1:23" ht="23.25" customHeight="1" x14ac:dyDescent="0.2">
      <c r="A187" s="258" t="str">
        <f>'360 GRP '!D32</f>
        <v>360-486-B-DT</v>
      </c>
      <c r="B187" s="261" t="s">
        <v>1166</v>
      </c>
      <c r="C187" s="289" t="str">
        <f>IF('360 GRP '!N32=0,"",'360 GRP '!N32)</f>
        <v/>
      </c>
      <c r="D187" s="289" t="str">
        <f>IF('360 GRP '!O32=0,"",'360 GRP '!O32)</f>
        <v/>
      </c>
      <c r="E187" s="289" t="str">
        <f>IF('360 GRP '!P32=0,"",'360 GRP '!P32)</f>
        <v/>
      </c>
      <c r="F187" s="289" t="str">
        <f>IF('360 GRP '!Q32=0,"",'360 GRP '!Q32)</f>
        <v/>
      </c>
      <c r="G187" s="289" t="str">
        <f>IF('360 GRP '!R32=0,"",'360 GRP '!R32)</f>
        <v/>
      </c>
      <c r="H187" s="289" t="str">
        <f>IF('360 GRP '!S32=0,"",'360 GRP '!S32)</f>
        <v/>
      </c>
      <c r="I187" s="289" t="str">
        <f>IF('360 GRP '!T32=0,"",'360 GRP '!T32)</f>
        <v/>
      </c>
      <c r="J187" s="289" t="str">
        <f>IF('360 GRP '!U32=0,"",'360 GRP '!U32)</f>
        <v/>
      </c>
      <c r="K187" s="289" t="str">
        <f>IF('360 GRP '!V32=0,"",'360 GRP '!V32)</f>
        <v/>
      </c>
      <c r="L187" s="289" t="str">
        <f>IF('360 GRP '!W32=0,"",'360 GRP '!W32)</f>
        <v/>
      </c>
      <c r="M187" s="289" t="str">
        <f>IF('360 GRP '!X32=0,"",'360 GRP '!X32)</f>
        <v/>
      </c>
      <c r="N187" s="289" t="str">
        <f>IF('360 GRP '!Y32=0,"",'360 GRP '!Y32)</f>
        <v/>
      </c>
      <c r="O187" s="289" t="str">
        <f>IF('360 GRP '!Z32=0,"",'360 GRP '!Z32)</f>
        <v/>
      </c>
      <c r="P187" s="1184" t="str">
        <f>IF('360 GRP '!AA32=0,"",'360 GRP '!AA32)</f>
        <v/>
      </c>
      <c r="Q187" s="1229" t="str">
        <f>IF('360 GRP '!AB32=0,"",'360 GRP '!AB32)</f>
        <v/>
      </c>
      <c r="R187" s="289" t="str">
        <f>IF('360 GRP '!AC32=0,"",'360 GRP '!AC32)</f>
        <v/>
      </c>
      <c r="S187" s="289" t="str">
        <f>IF('360 GRP '!AD32=0,"",'360 GRP '!AD32)</f>
        <v/>
      </c>
      <c r="T187" s="289" t="str">
        <f>IF('360 GRP '!AE32=0,"",'360 GRP '!AE32)</f>
        <v/>
      </c>
      <c r="U187" s="5">
        <f t="shared" si="2"/>
        <v>0</v>
      </c>
      <c r="V187" s="1516">
        <f>U187*'360 GRP '!J32</f>
        <v>0</v>
      </c>
      <c r="W187" s="1513">
        <f>U187*'360 GRP '!BJ32</f>
        <v>0</v>
      </c>
    </row>
    <row r="188" spans="1:23" ht="23.25" customHeight="1" x14ac:dyDescent="0.2">
      <c r="A188" s="258" t="str">
        <f>'360 GRP '!D33</f>
        <v>360-487-B-DT</v>
      </c>
      <c r="B188" s="261" t="s">
        <v>1166</v>
      </c>
      <c r="C188" s="289" t="str">
        <f>IF('360 GRP '!N33=0,"",'360 GRP '!N33)</f>
        <v/>
      </c>
      <c r="D188" s="289" t="str">
        <f>IF('360 GRP '!O33=0,"",'360 GRP '!O33)</f>
        <v/>
      </c>
      <c r="E188" s="289" t="str">
        <f>IF('360 GRP '!P33=0,"",'360 GRP '!P33)</f>
        <v/>
      </c>
      <c r="F188" s="289" t="str">
        <f>IF('360 GRP '!Q33=0,"",'360 GRP '!Q33)</f>
        <v/>
      </c>
      <c r="G188" s="289" t="str">
        <f>IF('360 GRP '!R33=0,"",'360 GRP '!R33)</f>
        <v/>
      </c>
      <c r="H188" s="289" t="str">
        <f>IF('360 GRP '!S33=0,"",'360 GRP '!S33)</f>
        <v/>
      </c>
      <c r="I188" s="289" t="str">
        <f>IF('360 GRP '!T33=0,"",'360 GRP '!T33)</f>
        <v/>
      </c>
      <c r="J188" s="289" t="str">
        <f>IF('360 GRP '!U33=0,"",'360 GRP '!U33)</f>
        <v/>
      </c>
      <c r="K188" s="289" t="str">
        <f>IF('360 GRP '!V33=0,"",'360 GRP '!V33)</f>
        <v/>
      </c>
      <c r="L188" s="289" t="str">
        <f>IF('360 GRP '!W33=0,"",'360 GRP '!W33)</f>
        <v/>
      </c>
      <c r="M188" s="289" t="str">
        <f>IF('360 GRP '!X33=0,"",'360 GRP '!X33)</f>
        <v/>
      </c>
      <c r="N188" s="289" t="str">
        <f>IF('360 GRP '!Y33=0,"",'360 GRP '!Y33)</f>
        <v/>
      </c>
      <c r="O188" s="289" t="str">
        <f>IF('360 GRP '!Z33=0,"",'360 GRP '!Z33)</f>
        <v/>
      </c>
      <c r="P188" s="1184" t="str">
        <f>IF('360 GRP '!AA33=0,"",'360 GRP '!AA33)</f>
        <v/>
      </c>
      <c r="Q188" s="1229" t="str">
        <f>IF('360 GRP '!AB33=0,"",'360 GRP '!AB33)</f>
        <v/>
      </c>
      <c r="R188" s="289" t="str">
        <f>IF('360 GRP '!AC33=0,"",'360 GRP '!AC33)</f>
        <v/>
      </c>
      <c r="S188" s="289" t="str">
        <f>IF('360 GRP '!AD33=0,"",'360 GRP '!AD33)</f>
        <v/>
      </c>
      <c r="T188" s="289" t="str">
        <f>IF('360 GRP '!AE33=0,"",'360 GRP '!AE33)</f>
        <v/>
      </c>
      <c r="U188" s="5">
        <f t="shared" si="2"/>
        <v>0</v>
      </c>
      <c r="V188" s="1516">
        <f>U188*'360 GRP '!J33</f>
        <v>0</v>
      </c>
      <c r="W188" s="1513">
        <f>U188*'360 GRP '!BJ33</f>
        <v>0</v>
      </c>
    </row>
    <row r="189" spans="1:23" ht="23.25" customHeight="1" x14ac:dyDescent="0.2">
      <c r="A189" s="258" t="str">
        <f>'360 GRP '!D34</f>
        <v>360-488-B-DT</v>
      </c>
      <c r="B189" s="261" t="s">
        <v>1166</v>
      </c>
      <c r="C189" s="289" t="str">
        <f>IF('360 GRP '!N34=0,"",'360 GRP '!N34)</f>
        <v/>
      </c>
      <c r="D189" s="289" t="str">
        <f>IF('360 GRP '!O34=0,"",'360 GRP '!O34)</f>
        <v/>
      </c>
      <c r="E189" s="289" t="str">
        <f>IF('360 GRP '!P34=0,"",'360 GRP '!P34)</f>
        <v/>
      </c>
      <c r="F189" s="289" t="str">
        <f>IF('360 GRP '!Q34=0,"",'360 GRP '!Q34)</f>
        <v/>
      </c>
      <c r="G189" s="289" t="str">
        <f>IF('360 GRP '!R34=0,"",'360 GRP '!R34)</f>
        <v/>
      </c>
      <c r="H189" s="289" t="str">
        <f>IF('360 GRP '!S34=0,"",'360 GRP '!S34)</f>
        <v/>
      </c>
      <c r="I189" s="289" t="str">
        <f>IF('360 GRP '!T34=0,"",'360 GRP '!T34)</f>
        <v/>
      </c>
      <c r="J189" s="289" t="str">
        <f>IF('360 GRP '!U34=0,"",'360 GRP '!U34)</f>
        <v/>
      </c>
      <c r="K189" s="289" t="str">
        <f>IF('360 GRP '!V34=0,"",'360 GRP '!V34)</f>
        <v/>
      </c>
      <c r="L189" s="289" t="str">
        <f>IF('360 GRP '!W34=0,"",'360 GRP '!W34)</f>
        <v/>
      </c>
      <c r="M189" s="289" t="str">
        <f>IF('360 GRP '!X34=0,"",'360 GRP '!X34)</f>
        <v/>
      </c>
      <c r="N189" s="289" t="str">
        <f>IF('360 GRP '!Y34=0,"",'360 GRP '!Y34)</f>
        <v/>
      </c>
      <c r="O189" s="289" t="str">
        <f>IF('360 GRP '!Z34=0,"",'360 GRP '!Z34)</f>
        <v/>
      </c>
      <c r="P189" s="1184" t="str">
        <f>IF('360 GRP '!AA34=0,"",'360 GRP '!AA34)</f>
        <v/>
      </c>
      <c r="Q189" s="1229" t="str">
        <f>IF('360 GRP '!AB34=0,"",'360 GRP '!AB34)</f>
        <v/>
      </c>
      <c r="R189" s="289" t="str">
        <f>IF('360 GRP '!AC34=0,"",'360 GRP '!AC34)</f>
        <v/>
      </c>
      <c r="S189" s="289" t="str">
        <f>IF('360 GRP '!AD34=0,"",'360 GRP '!AD34)</f>
        <v/>
      </c>
      <c r="T189" s="289" t="str">
        <f>IF('360 GRP '!AE34=0,"",'360 GRP '!AE34)</f>
        <v/>
      </c>
      <c r="U189" s="5">
        <f t="shared" si="2"/>
        <v>0</v>
      </c>
      <c r="V189" s="1516">
        <f>U189*'360 GRP '!J34</f>
        <v>0</v>
      </c>
      <c r="W189" s="1513">
        <f>U189*'360 GRP '!BJ34</f>
        <v>0</v>
      </c>
    </row>
    <row r="190" spans="1:23" ht="23.25" customHeight="1" x14ac:dyDescent="0.2">
      <c r="A190" s="258" t="str">
        <f>'360 GRP '!D35</f>
        <v>360-490-DT</v>
      </c>
      <c r="B190" s="261" t="s">
        <v>191</v>
      </c>
      <c r="C190" s="289" t="str">
        <f>IF('360 GRP '!N35=0,"",'360 GRP '!N35)</f>
        <v/>
      </c>
      <c r="D190" s="289" t="str">
        <f>IF('360 GRP '!O35=0,"",'360 GRP '!O35)</f>
        <v/>
      </c>
      <c r="E190" s="289" t="str">
        <f>IF('360 GRP '!P35=0,"",'360 GRP '!P35)</f>
        <v/>
      </c>
      <c r="F190" s="289" t="str">
        <f>IF('360 GRP '!Q35=0,"",'360 GRP '!Q35)</f>
        <v/>
      </c>
      <c r="G190" s="289" t="str">
        <f>IF('360 GRP '!R35=0,"",'360 GRP '!R35)</f>
        <v/>
      </c>
      <c r="H190" s="289" t="str">
        <f>IF('360 GRP '!S35=0,"",'360 GRP '!S35)</f>
        <v/>
      </c>
      <c r="I190" s="289" t="str">
        <f>IF('360 GRP '!T35=0,"",'360 GRP '!T35)</f>
        <v/>
      </c>
      <c r="J190" s="289" t="str">
        <f>IF('360 GRP '!U35=0,"",'360 GRP '!U35)</f>
        <v/>
      </c>
      <c r="K190" s="289" t="str">
        <f>IF('360 GRP '!V35=0,"",'360 GRP '!V35)</f>
        <v/>
      </c>
      <c r="L190" s="289" t="str">
        <f>IF('360 GRP '!W35=0,"",'360 GRP '!W35)</f>
        <v/>
      </c>
      <c r="M190" s="289" t="str">
        <f>IF('360 GRP '!X35=0,"",'360 GRP '!X35)</f>
        <v/>
      </c>
      <c r="N190" s="289" t="str">
        <f>IF('360 GRP '!Y35=0,"",'360 GRP '!Y35)</f>
        <v/>
      </c>
      <c r="O190" s="289" t="str">
        <f>IF('360 GRP '!Z35=0,"",'360 GRP '!Z35)</f>
        <v/>
      </c>
      <c r="P190" s="1184" t="str">
        <f>IF('360 GRP '!AA35=0,"",'360 GRP '!AA35)</f>
        <v/>
      </c>
      <c r="Q190" s="1229" t="str">
        <f>IF('360 GRP '!AB35=0,"",'360 GRP '!AB35)</f>
        <v/>
      </c>
      <c r="R190" s="289" t="str">
        <f>IF('360 GRP '!AC35=0,"",'360 GRP '!AC35)</f>
        <v/>
      </c>
      <c r="S190" s="289" t="str">
        <f>IF('360 GRP '!AD35=0,"",'360 GRP '!AD35)</f>
        <v/>
      </c>
      <c r="T190" s="289" t="str">
        <f>IF('360 GRP '!AE35=0,"",'360 GRP '!AE35)</f>
        <v/>
      </c>
      <c r="U190" s="5">
        <f t="shared" ref="U190:U218" si="3">SUM(C190:T190)</f>
        <v>0</v>
      </c>
      <c r="V190" s="1516">
        <f>U190*'360 GRP '!J35</f>
        <v>0</v>
      </c>
      <c r="W190" s="1513">
        <f>U190*'360 GRP '!BJ35</f>
        <v>0</v>
      </c>
    </row>
    <row r="191" spans="1:23" ht="23.25" customHeight="1" x14ac:dyDescent="0.2">
      <c r="A191" s="258">
        <f>'360 GRP '!D221</f>
        <v>0</v>
      </c>
      <c r="B191" s="261"/>
      <c r="C191" s="289" t="str">
        <f>IF('360 GRP '!N221=0,"",'360 GRP '!N221)</f>
        <v/>
      </c>
      <c r="D191" s="289" t="str">
        <f>IF('360 GRP '!O221=0,"",'360 GRP '!O221)</f>
        <v/>
      </c>
      <c r="E191" s="289" t="str">
        <f>IF('360 GRP '!P221=0,"",'360 GRP '!P221)</f>
        <v/>
      </c>
      <c r="F191" s="289" t="str">
        <f>IF('360 GRP '!Q221=0,"",'360 GRP '!Q221)</f>
        <v/>
      </c>
      <c r="G191" s="289" t="str">
        <f>IF('360 GRP '!R221=0,"",'360 GRP '!R221)</f>
        <v/>
      </c>
      <c r="H191" s="289" t="str">
        <f>IF('360 GRP '!S221=0,"",'360 GRP '!S221)</f>
        <v/>
      </c>
      <c r="I191" s="289" t="str">
        <f>IF('360 GRP '!T221=0,"",'360 GRP '!T221)</f>
        <v/>
      </c>
      <c r="J191" s="289" t="str">
        <f>IF('360 GRP '!U221=0,"",'360 GRP '!U221)</f>
        <v/>
      </c>
      <c r="K191" s="289" t="str">
        <f>IF('360 GRP '!V221=0,"",'360 GRP '!V221)</f>
        <v/>
      </c>
      <c r="L191" s="289" t="str">
        <f>IF('360 GRP '!W221=0,"",'360 GRP '!W221)</f>
        <v/>
      </c>
      <c r="M191" s="289" t="str">
        <f>IF('360 GRP '!X221=0,"",'360 GRP '!X221)</f>
        <v/>
      </c>
      <c r="N191" s="289" t="str">
        <f>IF('360 GRP '!Y221=0,"",'360 GRP '!Y221)</f>
        <v/>
      </c>
      <c r="O191" s="289" t="str">
        <f>IF('360 GRP '!Z221=0,"",'360 GRP '!Z221)</f>
        <v/>
      </c>
      <c r="P191" s="1184" t="str">
        <f>IF('360 GRP '!AA221=0,"",'360 GRP '!AA221)</f>
        <v/>
      </c>
      <c r="Q191" s="1229" t="str">
        <f>IF('360 GRP '!AB221=0,"",'360 GRP '!AB221)</f>
        <v/>
      </c>
      <c r="R191" s="289" t="str">
        <f>IF('360 GRP '!AC221=0,"",'360 GRP '!AC221)</f>
        <v/>
      </c>
      <c r="S191" s="289" t="str">
        <f>IF('360 GRP '!AD221=0,"",'360 GRP '!AD221)</f>
        <v/>
      </c>
      <c r="T191" s="289" t="str">
        <f>IF('360 GRP '!AE221=0,"",'360 GRP '!AE221)</f>
        <v/>
      </c>
      <c r="U191" s="5">
        <f t="shared" si="3"/>
        <v>0</v>
      </c>
      <c r="V191" s="1516">
        <f>U191*'360 GRP '!J228</f>
        <v>0</v>
      </c>
      <c r="W191" s="1513">
        <f>U191*'360 GRP '!BJ221</f>
        <v>0</v>
      </c>
    </row>
    <row r="192" spans="1:23" ht="23.25" customHeight="1" x14ac:dyDescent="0.2">
      <c r="A192" s="258" t="str">
        <f>'360 GRP '!D222</f>
        <v>360-501</v>
      </c>
      <c r="B192" s="261"/>
      <c r="C192" s="289" t="str">
        <f>IF('360 GRP '!N222=0,"",'360 GRP '!N222)</f>
        <v/>
      </c>
      <c r="D192" s="289" t="str">
        <f>IF('360 GRP '!O222=0,"",'360 GRP '!O222)</f>
        <v/>
      </c>
      <c r="E192" s="289" t="str">
        <f>IF('360 GRP '!P222=0,"",'360 GRP '!P222)</f>
        <v/>
      </c>
      <c r="F192" s="289" t="str">
        <f>IF('360 GRP '!Q222=0,"",'360 GRP '!Q222)</f>
        <v/>
      </c>
      <c r="G192" s="289" t="str">
        <f>IF('360 GRP '!R222=0,"",'360 GRP '!R222)</f>
        <v/>
      </c>
      <c r="H192" s="289" t="str">
        <f>IF('360 GRP '!S222=0,"",'360 GRP '!S222)</f>
        <v/>
      </c>
      <c r="I192" s="289" t="str">
        <f>IF('360 GRP '!T222=0,"",'360 GRP '!T222)</f>
        <v/>
      </c>
      <c r="J192" s="289" t="str">
        <f>IF('360 GRP '!U222=0,"",'360 GRP '!U222)</f>
        <v/>
      </c>
      <c r="K192" s="289" t="str">
        <f>IF('360 GRP '!V222=0,"",'360 GRP '!V222)</f>
        <v/>
      </c>
      <c r="L192" s="289" t="str">
        <f>IF('360 GRP '!W222=0,"",'360 GRP '!W222)</f>
        <v/>
      </c>
      <c r="M192" s="289" t="str">
        <f>IF('360 GRP '!X222=0,"",'360 GRP '!X222)</f>
        <v/>
      </c>
      <c r="N192" s="289" t="str">
        <f>IF('360 GRP '!Y222=0,"",'360 GRP '!Y222)</f>
        <v/>
      </c>
      <c r="O192" s="289" t="str">
        <f>IF('360 GRP '!Z222=0,"",'360 GRP '!Z222)</f>
        <v/>
      </c>
      <c r="P192" s="1184" t="str">
        <f>IF('360 GRP '!AA222=0,"",'360 GRP '!AA222)</f>
        <v/>
      </c>
      <c r="Q192" s="1229" t="str">
        <f>IF('360 GRP '!AB222=0,"",'360 GRP '!AB222)</f>
        <v/>
      </c>
      <c r="R192" s="289" t="str">
        <f>IF('360 GRP '!AC222=0,"",'360 GRP '!AC222)</f>
        <v/>
      </c>
      <c r="S192" s="289" t="str">
        <f>IF('360 GRP '!AD222=0,"",'360 GRP '!AD222)</f>
        <v/>
      </c>
      <c r="T192" s="289" t="str">
        <f>IF('360 GRP '!AE222=0,"",'360 GRP '!AE222)</f>
        <v/>
      </c>
      <c r="U192" s="5">
        <f t="shared" si="3"/>
        <v>0</v>
      </c>
      <c r="V192" s="1516">
        <f>U192*'360 GRP '!J222</f>
        <v>0</v>
      </c>
      <c r="W192" s="1513">
        <f>U192*'360 GRP '!BJ222</f>
        <v>0</v>
      </c>
    </row>
    <row r="193" spans="1:23" ht="23.25" customHeight="1" x14ac:dyDescent="0.2">
      <c r="A193" s="258" t="str">
        <f>'360 GRP '!D223</f>
        <v>360-505</v>
      </c>
      <c r="B193" s="261"/>
      <c r="C193" s="289" t="str">
        <f>IF('360 GRP '!N223=0,"",'360 GRP '!N223)</f>
        <v/>
      </c>
      <c r="D193" s="289" t="str">
        <f>IF('360 GRP '!O223=0,"",'360 GRP '!O223)</f>
        <v/>
      </c>
      <c r="E193" s="289" t="str">
        <f>IF('360 GRP '!P223=0,"",'360 GRP '!P223)</f>
        <v/>
      </c>
      <c r="F193" s="289" t="str">
        <f>IF('360 GRP '!Q223=0,"",'360 GRP '!Q223)</f>
        <v/>
      </c>
      <c r="G193" s="289" t="str">
        <f>IF('360 GRP '!R223=0,"",'360 GRP '!R223)</f>
        <v/>
      </c>
      <c r="H193" s="289" t="str">
        <f>IF('360 GRP '!S223=0,"",'360 GRP '!S223)</f>
        <v/>
      </c>
      <c r="I193" s="289" t="str">
        <f>IF('360 GRP '!T223=0,"",'360 GRP '!T223)</f>
        <v/>
      </c>
      <c r="J193" s="289" t="str">
        <f>IF('360 GRP '!U223=0,"",'360 GRP '!U223)</f>
        <v/>
      </c>
      <c r="K193" s="289" t="str">
        <f>IF('360 GRP '!V223=0,"",'360 GRP '!V223)</f>
        <v/>
      </c>
      <c r="L193" s="289" t="str">
        <f>IF('360 GRP '!W223=0,"",'360 GRP '!W223)</f>
        <v/>
      </c>
      <c r="M193" s="289" t="str">
        <f>IF('360 GRP '!X223=0,"",'360 GRP '!X223)</f>
        <v/>
      </c>
      <c r="N193" s="289" t="str">
        <f>IF('360 GRP '!Y223=0,"",'360 GRP '!Y223)</f>
        <v/>
      </c>
      <c r="O193" s="289" t="str">
        <f>IF('360 GRP '!Z223=0,"",'360 GRP '!Z223)</f>
        <v/>
      </c>
      <c r="P193" s="1184" t="str">
        <f>IF('360 GRP '!AA223=0,"",'360 GRP '!AA223)</f>
        <v/>
      </c>
      <c r="Q193" s="1229" t="str">
        <f>IF('360 GRP '!AB223=0,"",'360 GRP '!AB223)</f>
        <v/>
      </c>
      <c r="R193" s="289" t="str">
        <f>IF('360 GRP '!AC223=0,"",'360 GRP '!AC223)</f>
        <v/>
      </c>
      <c r="S193" s="289" t="str">
        <f>IF('360 GRP '!AD223=0,"",'360 GRP '!AD223)</f>
        <v/>
      </c>
      <c r="T193" s="289" t="str">
        <f>IF('360 GRP '!AE223=0,"",'360 GRP '!AE223)</f>
        <v/>
      </c>
      <c r="U193" s="5">
        <f t="shared" si="3"/>
        <v>0</v>
      </c>
      <c r="V193" s="1516">
        <f>U193*'360 GRP '!J223</f>
        <v>0</v>
      </c>
      <c r="W193" s="1513">
        <f>U193*'360 GRP '!BJ223</f>
        <v>0</v>
      </c>
    </row>
    <row r="194" spans="1:23" ht="23.25" customHeight="1" x14ac:dyDescent="0.2">
      <c r="A194" s="258" t="str">
        <f>'360 GRP '!D224</f>
        <v>360-506</v>
      </c>
      <c r="B194" s="261"/>
      <c r="C194" s="289" t="str">
        <f>IF('360 GRP '!N224=0,"",'360 GRP '!N224)</f>
        <v/>
      </c>
      <c r="D194" s="289" t="str">
        <f>IF('360 GRP '!O224=0,"",'360 GRP '!O224)</f>
        <v/>
      </c>
      <c r="E194" s="289" t="str">
        <f>IF('360 GRP '!P224=0,"",'360 GRP '!P224)</f>
        <v/>
      </c>
      <c r="F194" s="289" t="str">
        <f>IF('360 GRP '!Q224=0,"",'360 GRP '!Q224)</f>
        <v/>
      </c>
      <c r="G194" s="289" t="str">
        <f>IF('360 GRP '!R224=0,"",'360 GRP '!R224)</f>
        <v/>
      </c>
      <c r="H194" s="289" t="str">
        <f>IF('360 GRP '!S224=0,"",'360 GRP '!S224)</f>
        <v/>
      </c>
      <c r="I194" s="289" t="str">
        <f>IF('360 GRP '!T224=0,"",'360 GRP '!T224)</f>
        <v/>
      </c>
      <c r="J194" s="289" t="str">
        <f>IF('360 GRP '!U224=0,"",'360 GRP '!U224)</f>
        <v/>
      </c>
      <c r="K194" s="289" t="str">
        <f>IF('360 GRP '!V224=0,"",'360 GRP '!V224)</f>
        <v/>
      </c>
      <c r="L194" s="289" t="str">
        <f>IF('360 GRP '!W224=0,"",'360 GRP '!W224)</f>
        <v/>
      </c>
      <c r="M194" s="289" t="str">
        <f>IF('360 GRP '!X224=0,"",'360 GRP '!X224)</f>
        <v/>
      </c>
      <c r="N194" s="289" t="str">
        <f>IF('360 GRP '!Y224=0,"",'360 GRP '!Y224)</f>
        <v/>
      </c>
      <c r="O194" s="289" t="str">
        <f>IF('360 GRP '!Z224=0,"",'360 GRP '!Z224)</f>
        <v/>
      </c>
      <c r="P194" s="1184" t="str">
        <f>IF('360 GRP '!AA224=0,"",'360 GRP '!AA224)</f>
        <v/>
      </c>
      <c r="Q194" s="1229" t="str">
        <f>IF('360 GRP '!AB224=0,"",'360 GRP '!AB224)</f>
        <v/>
      </c>
      <c r="R194" s="289" t="str">
        <f>IF('360 GRP '!AC224=0,"",'360 GRP '!AC224)</f>
        <v/>
      </c>
      <c r="S194" s="289" t="str">
        <f>IF('360 GRP '!AD224=0,"",'360 GRP '!AD224)</f>
        <v/>
      </c>
      <c r="T194" s="289" t="str">
        <f>IF('360 GRP '!AE224=0,"",'360 GRP '!AE224)</f>
        <v/>
      </c>
      <c r="U194" s="5">
        <f t="shared" si="3"/>
        <v>0</v>
      </c>
      <c r="V194" s="1516">
        <f>U194*'360 GRP '!J224</f>
        <v>0</v>
      </c>
      <c r="W194" s="1513">
        <f>U194*'360 GRP '!BJ224</f>
        <v>0</v>
      </c>
    </row>
    <row r="195" spans="1:23" ht="23.25" customHeight="1" x14ac:dyDescent="0.2">
      <c r="A195" s="258" t="str">
        <f>'360 GRP '!D225</f>
        <v>360-520</v>
      </c>
      <c r="B195" s="261"/>
      <c r="C195" s="289" t="str">
        <f>IF('360 GRP '!N225=0,"",'360 GRP '!N225)</f>
        <v/>
      </c>
      <c r="D195" s="289"/>
      <c r="E195" s="289"/>
      <c r="F195" s="289"/>
      <c r="G195" s="289" t="str">
        <f>IF('360 GRP '!R225=0,"",'360 GRP '!R225)</f>
        <v/>
      </c>
      <c r="H195" s="289"/>
      <c r="I195" s="289"/>
      <c r="J195" s="289" t="str">
        <f>IF('360 GRP '!U225=0,"",'360 GRP '!U225)</f>
        <v/>
      </c>
      <c r="K195" s="289"/>
      <c r="L195" s="289"/>
      <c r="M195" s="289"/>
      <c r="N195" s="289"/>
      <c r="O195" s="289"/>
      <c r="P195" s="1184"/>
      <c r="Q195" s="1229"/>
      <c r="R195" s="289"/>
      <c r="S195" s="289"/>
      <c r="T195" s="289"/>
      <c r="U195" s="5">
        <f t="shared" si="3"/>
        <v>0</v>
      </c>
      <c r="V195" s="1516">
        <f>U195*'360 GRP '!J225</f>
        <v>0</v>
      </c>
      <c r="W195" s="1513">
        <f>U195*'360 GRP '!BJ225</f>
        <v>0</v>
      </c>
    </row>
    <row r="196" spans="1:23" ht="23" customHeight="1" x14ac:dyDescent="0.2">
      <c r="A196" s="258">
        <f>'360 GRP '!D226</f>
        <v>0</v>
      </c>
      <c r="B196" s="261"/>
      <c r="C196" s="289" t="str">
        <f>IF('360 GRP '!N226=0,"",'360 GRP '!N226)</f>
        <v/>
      </c>
      <c r="D196" s="289" t="str">
        <f>IF('360 GRP '!O226=0,"",'360 GRP '!O226)</f>
        <v/>
      </c>
      <c r="E196" s="289" t="str">
        <f>IF('360 GRP '!P226=0,"",'360 GRP '!P226)</f>
        <v/>
      </c>
      <c r="F196" s="289" t="str">
        <f>IF('360 GRP '!Q226=0,"",'360 GRP '!Q226)</f>
        <v/>
      </c>
      <c r="G196" s="289" t="str">
        <f>IF('360 GRP '!R226=0,"",'360 GRP '!R226)</f>
        <v/>
      </c>
      <c r="H196" s="289" t="str">
        <f>IF('360 GRP '!S226=0,"",'360 GRP '!S226)</f>
        <v/>
      </c>
      <c r="I196" s="289" t="str">
        <f>IF('360 GRP '!T226=0,"",'360 GRP '!T226)</f>
        <v/>
      </c>
      <c r="J196" s="289" t="str">
        <f>IF('360 GRP '!U226=0,"",'360 GRP '!U226)</f>
        <v/>
      </c>
      <c r="K196" s="289" t="str">
        <f>IF('360 GRP '!V226=0,"",'360 GRP '!V226)</f>
        <v/>
      </c>
      <c r="L196" s="289" t="str">
        <f>IF('360 GRP '!W226=0,"",'360 GRP '!W226)</f>
        <v/>
      </c>
      <c r="M196" s="289" t="str">
        <f>IF('360 GRP '!X226=0,"",'360 GRP '!X226)</f>
        <v/>
      </c>
      <c r="N196" s="289" t="str">
        <f>IF('360 GRP '!Y226=0,"",'360 GRP '!Y226)</f>
        <v/>
      </c>
      <c r="O196" s="289" t="str">
        <f>IF('360 GRP '!Z226=0,"",'360 GRP '!Z226)</f>
        <v/>
      </c>
      <c r="P196" s="1184" t="str">
        <f>IF('360 GRP '!AA226=0,"",'360 GRP '!AA226)</f>
        <v/>
      </c>
      <c r="Q196" s="1229" t="str">
        <f>IF('360 GRP '!AB226=0,"",'360 GRP '!AB226)</f>
        <v/>
      </c>
      <c r="R196" s="289" t="str">
        <f>IF('360 GRP '!AC226=0,"",'360 GRP '!AC226)</f>
        <v/>
      </c>
      <c r="S196" s="289" t="str">
        <f>IF('360 GRP '!AD226=0,"",'360 GRP '!AD226)</f>
        <v/>
      </c>
      <c r="T196" s="289" t="str">
        <f>IF('360 GRP '!AE226=0,"",'360 GRP '!AE226)</f>
        <v/>
      </c>
      <c r="U196" s="5">
        <f t="shared" si="3"/>
        <v>0</v>
      </c>
      <c r="V196" s="1516">
        <f>U196*'360 GRP '!J236</f>
        <v>0</v>
      </c>
      <c r="W196" s="1513">
        <f>U196*'360 GRP '!BJ226</f>
        <v>0</v>
      </c>
    </row>
    <row r="197" spans="1:23" ht="23" customHeight="1" x14ac:dyDescent="0.2">
      <c r="A197" s="258" t="str">
        <f>'360 GRP '!D76</f>
        <v>360-701</v>
      </c>
      <c r="B197" s="785"/>
      <c r="C197" s="289" t="str">
        <f>IF('360 GRP '!N76=0,"",'360 GRP '!N76)</f>
        <v/>
      </c>
      <c r="D197" s="289" t="str">
        <f>IF('360 GRP '!O76=0,"",'360 GRP '!O76)</f>
        <v/>
      </c>
      <c r="E197" s="289" t="str">
        <f>IF('360 GRP '!P76=0,"",'360 GRP '!P76)</f>
        <v/>
      </c>
      <c r="F197" s="289" t="str">
        <f>IF('360 GRP '!Q76=0,"",'360 GRP '!Q76)</f>
        <v/>
      </c>
      <c r="G197" s="289" t="str">
        <f>IF('360 GRP '!R76=0,"",'360 GRP '!R76)</f>
        <v/>
      </c>
      <c r="H197" s="289" t="str">
        <f>IF('360 GRP '!S76=0,"",'360 GRP '!S76)</f>
        <v/>
      </c>
      <c r="I197" s="289" t="str">
        <f>IF('360 GRP '!T76=0,"",'360 GRP '!T76)</f>
        <v/>
      </c>
      <c r="J197" s="289" t="str">
        <f>IF('360 GRP '!U76=0,"",'360 GRP '!U76)</f>
        <v/>
      </c>
      <c r="K197" s="289" t="str">
        <f>IF('360 GRP '!V76=0,"",'360 GRP '!V76)</f>
        <v/>
      </c>
      <c r="L197" s="289" t="str">
        <f>IF('360 GRP '!W76=0,"",'360 GRP '!W76)</f>
        <v/>
      </c>
      <c r="M197" s="289" t="str">
        <f>IF('360 GRP '!X76=0,"",'360 GRP '!X76)</f>
        <v/>
      </c>
      <c r="N197" s="289" t="str">
        <f>IF('360 GRP '!Y76=0,"",'360 GRP '!Y76)</f>
        <v/>
      </c>
      <c r="O197" s="289" t="str">
        <f>IF('360 GRP '!Z76=0,"",'360 GRP '!Z76)</f>
        <v/>
      </c>
      <c r="P197" s="1184" t="str">
        <f>IF('360 GRP '!AA76=0,"",'360 GRP '!AA76)</f>
        <v/>
      </c>
      <c r="Q197" s="1229" t="str">
        <f>IF('360 GRP '!AB76=0,"",'360 GRP '!AB76)</f>
        <v/>
      </c>
      <c r="R197" s="289" t="str">
        <f>IF('360 GRP '!AC76=0,"",'360 GRP '!AC76)</f>
        <v/>
      </c>
      <c r="S197" s="289" t="str">
        <f>IF('360 GRP '!AD76=0,"",'360 GRP '!AD76)</f>
        <v/>
      </c>
      <c r="T197" s="289" t="str">
        <f>IF('360 GRP '!AE76=0,"",'360 GRP '!AE76)</f>
        <v/>
      </c>
      <c r="U197" s="5">
        <f t="shared" si="3"/>
        <v>0</v>
      </c>
      <c r="V197" s="1516">
        <f>U197*'360 GRP '!J76</f>
        <v>0</v>
      </c>
      <c r="W197" s="1513">
        <f>U197*'360 GRP '!BJ76</f>
        <v>0</v>
      </c>
    </row>
    <row r="198" spans="1:23" ht="23" customHeight="1" x14ac:dyDescent="0.2">
      <c r="A198" s="258" t="str">
        <f>'360 GRP '!D77</f>
        <v>360-701-DT</v>
      </c>
      <c r="B198" s="785" t="s">
        <v>191</v>
      </c>
      <c r="C198" s="289" t="str">
        <f>IF('360 GRP '!N77=0,"",'360 GRP '!N77)</f>
        <v/>
      </c>
      <c r="D198" s="289" t="str">
        <f>IF('360 GRP '!O77=0,"",'360 GRP '!O77)</f>
        <v/>
      </c>
      <c r="E198" s="289" t="str">
        <f>IF('360 GRP '!P77=0,"",'360 GRP '!P77)</f>
        <v/>
      </c>
      <c r="F198" s="289" t="str">
        <f>IF('360 GRP '!Q77=0,"",'360 GRP '!Q77)</f>
        <v/>
      </c>
      <c r="G198" s="289" t="str">
        <f>IF('360 GRP '!R77=0,"",'360 GRP '!R77)</f>
        <v/>
      </c>
      <c r="H198" s="289" t="str">
        <f>IF('360 GRP '!S77=0,"",'360 GRP '!S77)</f>
        <v/>
      </c>
      <c r="I198" s="289" t="str">
        <f>IF('360 GRP '!T77=0,"",'360 GRP '!T77)</f>
        <v/>
      </c>
      <c r="J198" s="289" t="str">
        <f>IF('360 GRP '!U77=0,"",'360 GRP '!U77)</f>
        <v/>
      </c>
      <c r="K198" s="289" t="str">
        <f>IF('360 GRP '!V77=0,"",'360 GRP '!V77)</f>
        <v/>
      </c>
      <c r="L198" s="289" t="str">
        <f>IF('360 GRP '!W77=0,"",'360 GRP '!W77)</f>
        <v/>
      </c>
      <c r="M198" s="289" t="str">
        <f>IF('360 GRP '!X77=0,"",'360 GRP '!X77)</f>
        <v/>
      </c>
      <c r="N198" s="289" t="str">
        <f>IF('360 GRP '!Y77=0,"",'360 GRP '!Y77)</f>
        <v/>
      </c>
      <c r="O198" s="289" t="str">
        <f>IF('360 GRP '!Z77=0,"",'360 GRP '!Z77)</f>
        <v/>
      </c>
      <c r="P198" s="1184" t="str">
        <f>IF('360 GRP '!AA77=0,"",'360 GRP '!AA77)</f>
        <v/>
      </c>
      <c r="Q198" s="1229" t="str">
        <f>IF('360 GRP '!AB77=0,"",'360 GRP '!AB77)</f>
        <v/>
      </c>
      <c r="R198" s="289" t="str">
        <f>IF('360 GRP '!AC77=0,"",'360 GRP '!AC77)</f>
        <v/>
      </c>
      <c r="S198" s="289" t="str">
        <f>IF('360 GRP '!AD77=0,"",'360 GRP '!AD77)</f>
        <v/>
      </c>
      <c r="T198" s="289" t="str">
        <f>IF('360 GRP '!AE77=0,"",'360 GRP '!AE77)</f>
        <v/>
      </c>
      <c r="U198" s="5">
        <f t="shared" si="3"/>
        <v>0</v>
      </c>
      <c r="V198" s="1516">
        <f>U198*'360 GRP '!J77</f>
        <v>0</v>
      </c>
      <c r="W198" s="1513">
        <f>U198*'360 GRP '!BJ77</f>
        <v>0</v>
      </c>
    </row>
    <row r="199" spans="1:23" ht="23" customHeight="1" x14ac:dyDescent="0.2">
      <c r="A199" s="258" t="str">
        <f>'360 GRP '!D78</f>
        <v>360-702</v>
      </c>
      <c r="B199" s="785"/>
      <c r="C199" s="289" t="str">
        <f>IF('360 GRP '!N78=0,"",'360 GRP '!N78)</f>
        <v/>
      </c>
      <c r="D199" s="289" t="str">
        <f>IF('360 GRP '!O78=0,"",'360 GRP '!O78)</f>
        <v/>
      </c>
      <c r="E199" s="289" t="str">
        <f>IF('360 GRP '!P78=0,"",'360 GRP '!P78)</f>
        <v/>
      </c>
      <c r="F199" s="289" t="str">
        <f>IF('360 GRP '!Q78=0,"",'360 GRP '!Q78)</f>
        <v/>
      </c>
      <c r="G199" s="289" t="str">
        <f>IF('360 GRP '!R78=0,"",'360 GRP '!R78)</f>
        <v/>
      </c>
      <c r="H199" s="289" t="str">
        <f>IF('360 GRP '!S78=0,"",'360 GRP '!S78)</f>
        <v/>
      </c>
      <c r="I199" s="289" t="str">
        <f>IF('360 GRP '!T78=0,"",'360 GRP '!T78)</f>
        <v/>
      </c>
      <c r="J199" s="289" t="str">
        <f>IF('360 GRP '!U78=0,"",'360 GRP '!U78)</f>
        <v/>
      </c>
      <c r="K199" s="289" t="str">
        <f>IF('360 GRP '!V78=0,"",'360 GRP '!V78)</f>
        <v/>
      </c>
      <c r="L199" s="289" t="str">
        <f>IF('360 GRP '!W78=0,"",'360 GRP '!W78)</f>
        <v/>
      </c>
      <c r="M199" s="289" t="str">
        <f>IF('360 GRP '!X78=0,"",'360 GRP '!X78)</f>
        <v/>
      </c>
      <c r="N199" s="289" t="str">
        <f>IF('360 GRP '!Y78=0,"",'360 GRP '!Y78)</f>
        <v/>
      </c>
      <c r="O199" s="289" t="str">
        <f>IF('360 GRP '!Z78=0,"",'360 GRP '!Z78)</f>
        <v/>
      </c>
      <c r="P199" s="1184" t="str">
        <f>IF('360 GRP '!AA78=0,"",'360 GRP '!AA78)</f>
        <v/>
      </c>
      <c r="Q199" s="1229" t="str">
        <f>IF('360 GRP '!AB78=0,"",'360 GRP '!AB78)</f>
        <v/>
      </c>
      <c r="R199" s="289" t="str">
        <f>IF('360 GRP '!AC78=0,"",'360 GRP '!AC78)</f>
        <v/>
      </c>
      <c r="S199" s="289" t="str">
        <f>IF('360 GRP '!AD78=0,"",'360 GRP '!AD78)</f>
        <v/>
      </c>
      <c r="T199" s="289" t="str">
        <f>IF('360 GRP '!AE78=0,"",'360 GRP '!AE78)</f>
        <v/>
      </c>
      <c r="U199" s="5">
        <f t="shared" si="3"/>
        <v>0</v>
      </c>
      <c r="V199" s="1516">
        <f>U199*'360 GRP '!J78</f>
        <v>0</v>
      </c>
      <c r="W199" s="1513">
        <f>U199*'360 GRP '!BJ78</f>
        <v>0</v>
      </c>
    </row>
    <row r="200" spans="1:23" ht="23" customHeight="1" x14ac:dyDescent="0.2">
      <c r="A200" s="258" t="str">
        <f>'360 GRP '!D79</f>
        <v>360-702-DT</v>
      </c>
      <c r="B200" s="785" t="s">
        <v>191</v>
      </c>
      <c r="C200" s="289" t="str">
        <f>IF('360 GRP '!N79=0,"",'360 GRP '!N79)</f>
        <v/>
      </c>
      <c r="D200" s="289" t="str">
        <f>IF('360 GRP '!O79=0,"",'360 GRP '!O79)</f>
        <v/>
      </c>
      <c r="E200" s="289" t="str">
        <f>IF('360 GRP '!P79=0,"",'360 GRP '!P79)</f>
        <v/>
      </c>
      <c r="F200" s="289" t="str">
        <f>IF('360 GRP '!Q79=0,"",'360 GRP '!Q79)</f>
        <v/>
      </c>
      <c r="G200" s="289" t="str">
        <f>IF('360 GRP '!R79=0,"",'360 GRP '!R79)</f>
        <v/>
      </c>
      <c r="H200" s="289" t="str">
        <f>IF('360 GRP '!S79=0,"",'360 GRP '!S79)</f>
        <v/>
      </c>
      <c r="I200" s="289" t="str">
        <f>IF('360 GRP '!T79=0,"",'360 GRP '!T79)</f>
        <v/>
      </c>
      <c r="J200" s="289" t="str">
        <f>IF('360 GRP '!U79=0,"",'360 GRP '!U79)</f>
        <v/>
      </c>
      <c r="K200" s="289" t="str">
        <f>IF('360 GRP '!V79=0,"",'360 GRP '!V79)</f>
        <v/>
      </c>
      <c r="L200" s="289" t="str">
        <f>IF('360 GRP '!W79=0,"",'360 GRP '!W79)</f>
        <v/>
      </c>
      <c r="M200" s="289" t="str">
        <f>IF('360 GRP '!X79=0,"",'360 GRP '!X79)</f>
        <v/>
      </c>
      <c r="N200" s="289" t="str">
        <f>IF('360 GRP '!Y79=0,"",'360 GRP '!Y79)</f>
        <v/>
      </c>
      <c r="O200" s="289" t="str">
        <f>IF('360 GRP '!Z79=0,"",'360 GRP '!Z79)</f>
        <v/>
      </c>
      <c r="P200" s="1184" t="str">
        <f>IF('360 GRP '!AA79=0,"",'360 GRP '!AA79)</f>
        <v/>
      </c>
      <c r="Q200" s="1229" t="str">
        <f>IF('360 GRP '!AB79=0,"",'360 GRP '!AB79)</f>
        <v/>
      </c>
      <c r="R200" s="289" t="str">
        <f>IF('360 GRP '!AC79=0,"",'360 GRP '!AC79)</f>
        <v/>
      </c>
      <c r="S200" s="289" t="str">
        <f>IF('360 GRP '!AD79=0,"",'360 GRP '!AD79)</f>
        <v/>
      </c>
      <c r="T200" s="289" t="str">
        <f>IF('360 GRP '!AE79=0,"",'360 GRP '!AE79)</f>
        <v/>
      </c>
      <c r="U200" s="5">
        <f t="shared" si="3"/>
        <v>0</v>
      </c>
      <c r="V200" s="1516">
        <f>U200*'360 GRP '!J79</f>
        <v>0</v>
      </c>
      <c r="W200" s="1513">
        <f>U200*'360 GRP '!BJ79</f>
        <v>0</v>
      </c>
    </row>
    <row r="201" spans="1:23" ht="23" customHeight="1" x14ac:dyDescent="0.2">
      <c r="A201" s="258" t="str">
        <f>'360 GRP '!D80</f>
        <v>360-711-B</v>
      </c>
      <c r="B201" s="785" t="s">
        <v>702</v>
      </c>
      <c r="C201" s="289" t="str">
        <f>IF('360 GRP '!N80=0,"",'360 GRP '!N80)</f>
        <v/>
      </c>
      <c r="D201" s="289" t="str">
        <f>IF('360 GRP '!O80=0,"",'360 GRP '!O80)</f>
        <v/>
      </c>
      <c r="E201" s="289" t="str">
        <f>IF('360 GRP '!P80=0,"",'360 GRP '!P80)</f>
        <v/>
      </c>
      <c r="F201" s="289" t="str">
        <f>IF('360 GRP '!Q80=0,"",'360 GRP '!Q80)</f>
        <v/>
      </c>
      <c r="G201" s="289" t="str">
        <f>IF('360 GRP '!R80=0,"",'360 GRP '!R80)</f>
        <v/>
      </c>
      <c r="H201" s="289" t="str">
        <f>IF('360 GRP '!S80=0,"",'360 GRP '!S80)</f>
        <v/>
      </c>
      <c r="I201" s="289" t="str">
        <f>IF('360 GRP '!T80=0,"",'360 GRP '!T80)</f>
        <v/>
      </c>
      <c r="J201" s="289" t="str">
        <f>IF('360 GRP '!U80=0,"",'360 GRP '!U80)</f>
        <v/>
      </c>
      <c r="K201" s="289" t="str">
        <f>IF('360 GRP '!V80=0,"",'360 GRP '!V80)</f>
        <v/>
      </c>
      <c r="L201" s="289" t="str">
        <f>IF('360 GRP '!W80=0,"",'360 GRP '!W80)</f>
        <v/>
      </c>
      <c r="M201" s="289" t="str">
        <f>IF('360 GRP '!X80=0,"",'360 GRP '!X80)</f>
        <v/>
      </c>
      <c r="N201" s="289" t="str">
        <f>IF('360 GRP '!Y80=0,"",'360 GRP '!Y80)</f>
        <v/>
      </c>
      <c r="O201" s="289" t="str">
        <f>IF('360 GRP '!Z80=0,"",'360 GRP '!Z80)</f>
        <v/>
      </c>
      <c r="P201" s="1184" t="str">
        <f>IF('360 GRP '!AA80=0,"",'360 GRP '!AA80)</f>
        <v/>
      </c>
      <c r="Q201" s="1229" t="str">
        <f>IF('360 GRP '!AB80=0,"",'360 GRP '!AB80)</f>
        <v/>
      </c>
      <c r="R201" s="289" t="str">
        <f>IF('360 GRP '!AC80=0,"",'360 GRP '!AC80)</f>
        <v/>
      </c>
      <c r="S201" s="289" t="str">
        <f>IF('360 GRP '!AD80=0,"",'360 GRP '!AD80)</f>
        <v/>
      </c>
      <c r="T201" s="289" t="str">
        <f>IF('360 GRP '!AE80=0,"",'360 GRP '!AE80)</f>
        <v/>
      </c>
      <c r="U201" s="5">
        <f t="shared" si="3"/>
        <v>0</v>
      </c>
      <c r="V201" s="1516">
        <f>U201*'360 GRP '!J80</f>
        <v>0</v>
      </c>
      <c r="W201" s="1513">
        <f>U201*'360 GRP '!BJ80</f>
        <v>0</v>
      </c>
    </row>
    <row r="202" spans="1:23" ht="23" customHeight="1" x14ac:dyDescent="0.2">
      <c r="A202" s="258" t="str">
        <f>'360 GRP '!D81</f>
        <v>360-711-DT</v>
      </c>
      <c r="B202" s="785" t="s">
        <v>191</v>
      </c>
      <c r="C202" s="289" t="str">
        <f>IF('360 GRP '!N81=0,"",'360 GRP '!N81)</f>
        <v/>
      </c>
      <c r="D202" s="289" t="str">
        <f>IF('360 GRP '!O81=0,"",'360 GRP '!O81)</f>
        <v/>
      </c>
      <c r="E202" s="289" t="str">
        <f>IF('360 GRP '!P81=0,"",'360 GRP '!P81)</f>
        <v/>
      </c>
      <c r="F202" s="289" t="str">
        <f>IF('360 GRP '!Q81=0,"",'360 GRP '!Q81)</f>
        <v/>
      </c>
      <c r="G202" s="289" t="str">
        <f>IF('360 GRP '!R81=0,"",'360 GRP '!R81)</f>
        <v/>
      </c>
      <c r="H202" s="289" t="str">
        <f>IF('360 GRP '!S81=0,"",'360 GRP '!S81)</f>
        <v/>
      </c>
      <c r="I202" s="289" t="str">
        <f>IF('360 GRP '!T81=0,"",'360 GRP '!T81)</f>
        <v/>
      </c>
      <c r="J202" s="289" t="str">
        <f>IF('360 GRP '!U81=0,"",'360 GRP '!U81)</f>
        <v/>
      </c>
      <c r="K202" s="289" t="str">
        <f>IF('360 GRP '!V81=0,"",'360 GRP '!V81)</f>
        <v/>
      </c>
      <c r="L202" s="289" t="str">
        <f>IF('360 GRP '!W81=0,"",'360 GRP '!W81)</f>
        <v/>
      </c>
      <c r="M202" s="289" t="str">
        <f>IF('360 GRP '!X81=0,"",'360 GRP '!X81)</f>
        <v/>
      </c>
      <c r="N202" s="289" t="str">
        <f>IF('360 GRP '!Y81=0,"",'360 GRP '!Y81)</f>
        <v/>
      </c>
      <c r="O202" s="289" t="str">
        <f>IF('360 GRP '!Z81=0,"",'360 GRP '!Z81)</f>
        <v/>
      </c>
      <c r="P202" s="1184" t="str">
        <f>IF('360 GRP '!AA81=0,"",'360 GRP '!AA81)</f>
        <v/>
      </c>
      <c r="Q202" s="1229" t="str">
        <f>IF('360 GRP '!AB81=0,"",'360 GRP '!AB81)</f>
        <v/>
      </c>
      <c r="R202" s="289" t="str">
        <f>IF('360 GRP '!AC81=0,"",'360 GRP '!AC81)</f>
        <v/>
      </c>
      <c r="S202" s="289" t="str">
        <f>IF('360 GRP '!AD81=0,"",'360 GRP '!AD81)</f>
        <v/>
      </c>
      <c r="T202" s="289" t="str">
        <f>IF('360 GRP '!AE81=0,"",'360 GRP '!AE81)</f>
        <v/>
      </c>
      <c r="U202" s="5">
        <f t="shared" si="3"/>
        <v>0</v>
      </c>
      <c r="V202" s="1516">
        <f>U202*'360 GRP '!J81</f>
        <v>0</v>
      </c>
      <c r="W202" s="1513">
        <f>U202*'360 GRP '!BJ81</f>
        <v>0</v>
      </c>
    </row>
    <row r="203" spans="1:23" ht="23" customHeight="1" x14ac:dyDescent="0.2">
      <c r="A203" s="258" t="str">
        <f>'360 GRP '!D82</f>
        <v>360-712-B</v>
      </c>
      <c r="B203" s="785" t="s">
        <v>702</v>
      </c>
      <c r="C203" s="289" t="str">
        <f>IF('360 GRP '!N82=0,"",'360 GRP '!N82)</f>
        <v/>
      </c>
      <c r="D203" s="289" t="str">
        <f>IF('360 GRP '!O82=0,"",'360 GRP '!O82)</f>
        <v/>
      </c>
      <c r="E203" s="289" t="str">
        <f>IF('360 GRP '!P82=0,"",'360 GRP '!P82)</f>
        <v/>
      </c>
      <c r="F203" s="289" t="str">
        <f>IF('360 GRP '!Q82=0,"",'360 GRP '!Q82)</f>
        <v/>
      </c>
      <c r="G203" s="289" t="str">
        <f>IF('360 GRP '!R82=0,"",'360 GRP '!R82)</f>
        <v/>
      </c>
      <c r="H203" s="289" t="str">
        <f>IF('360 GRP '!S82=0,"",'360 GRP '!S82)</f>
        <v/>
      </c>
      <c r="I203" s="289" t="str">
        <f>IF('360 GRP '!T82=0,"",'360 GRP '!T82)</f>
        <v/>
      </c>
      <c r="J203" s="289" t="str">
        <f>IF('360 GRP '!U82=0,"",'360 GRP '!U82)</f>
        <v/>
      </c>
      <c r="K203" s="289" t="str">
        <f>IF('360 GRP '!V82=0,"",'360 GRP '!V82)</f>
        <v/>
      </c>
      <c r="L203" s="289" t="str">
        <f>IF('360 GRP '!W82=0,"",'360 GRP '!W82)</f>
        <v/>
      </c>
      <c r="M203" s="289" t="str">
        <f>IF('360 GRP '!X82=0,"",'360 GRP '!X82)</f>
        <v/>
      </c>
      <c r="N203" s="289" t="str">
        <f>IF('360 GRP '!Y82=0,"",'360 GRP '!Y82)</f>
        <v/>
      </c>
      <c r="O203" s="289" t="str">
        <f>IF('360 GRP '!Z82=0,"",'360 GRP '!Z82)</f>
        <v/>
      </c>
      <c r="P203" s="1184" t="str">
        <f>IF('360 GRP '!AA82=0,"",'360 GRP '!AA82)</f>
        <v/>
      </c>
      <c r="Q203" s="1229" t="str">
        <f>IF('360 GRP '!AB82=0,"",'360 GRP '!AB82)</f>
        <v/>
      </c>
      <c r="R203" s="289" t="str">
        <f>IF('360 GRP '!AC82=0,"",'360 GRP '!AC82)</f>
        <v/>
      </c>
      <c r="S203" s="289" t="str">
        <f>IF('360 GRP '!AD82=0,"",'360 GRP '!AD82)</f>
        <v/>
      </c>
      <c r="T203" s="289" t="str">
        <f>IF('360 GRP '!AE82=0,"",'360 GRP '!AE82)</f>
        <v/>
      </c>
      <c r="U203" s="5">
        <f t="shared" si="3"/>
        <v>0</v>
      </c>
      <c r="V203" s="1516">
        <f>U203*'360 GRP '!J82</f>
        <v>0</v>
      </c>
      <c r="W203" s="1513">
        <f>U203*'360 GRP '!BJ82</f>
        <v>0</v>
      </c>
    </row>
    <row r="204" spans="1:23" ht="23" customHeight="1" x14ac:dyDescent="0.2">
      <c r="A204" s="258" t="str">
        <f>'360 GRP '!D83</f>
        <v>360-712-DT</v>
      </c>
      <c r="B204" s="785" t="s">
        <v>191</v>
      </c>
      <c r="C204" s="289" t="str">
        <f>IF('360 GRP '!N83=0,"",'360 GRP '!N83)</f>
        <v/>
      </c>
      <c r="D204" s="289" t="str">
        <f>IF('360 GRP '!O83=0,"",'360 GRP '!O83)</f>
        <v/>
      </c>
      <c r="E204" s="289" t="str">
        <f>IF('360 GRP '!P83=0,"",'360 GRP '!P83)</f>
        <v/>
      </c>
      <c r="F204" s="289" t="str">
        <f>IF('360 GRP '!Q83=0,"",'360 GRP '!Q83)</f>
        <v/>
      </c>
      <c r="G204" s="289" t="str">
        <f>IF('360 GRP '!R83=0,"",'360 GRP '!R83)</f>
        <v/>
      </c>
      <c r="H204" s="289" t="str">
        <f>IF('360 GRP '!S83=0,"",'360 GRP '!S83)</f>
        <v/>
      </c>
      <c r="I204" s="289" t="str">
        <f>IF('360 GRP '!T83=0,"",'360 GRP '!T83)</f>
        <v/>
      </c>
      <c r="J204" s="289" t="str">
        <f>IF('360 GRP '!U83=0,"",'360 GRP '!U83)</f>
        <v/>
      </c>
      <c r="K204" s="289" t="str">
        <f>IF('360 GRP '!V83=0,"",'360 GRP '!V83)</f>
        <v/>
      </c>
      <c r="L204" s="289" t="str">
        <f>IF('360 GRP '!W83=0,"",'360 GRP '!W83)</f>
        <v/>
      </c>
      <c r="M204" s="289" t="str">
        <f>IF('360 GRP '!X83=0,"",'360 GRP '!X83)</f>
        <v/>
      </c>
      <c r="N204" s="289" t="str">
        <f>IF('360 GRP '!Y83=0,"",'360 GRP '!Y83)</f>
        <v/>
      </c>
      <c r="O204" s="289" t="str">
        <f>IF('360 GRP '!Z83=0,"",'360 GRP '!Z83)</f>
        <v/>
      </c>
      <c r="P204" s="1184" t="str">
        <f>IF('360 GRP '!AA83=0,"",'360 GRP '!AA83)</f>
        <v/>
      </c>
      <c r="Q204" s="1229" t="str">
        <f>IF('360 GRP '!AB83=0,"",'360 GRP '!AB83)</f>
        <v/>
      </c>
      <c r="R204" s="289" t="str">
        <f>IF('360 GRP '!AC83=0,"",'360 GRP '!AC83)</f>
        <v/>
      </c>
      <c r="S204" s="289" t="str">
        <f>IF('360 GRP '!AD83=0,"",'360 GRP '!AD83)</f>
        <v/>
      </c>
      <c r="T204" s="289" t="str">
        <f>IF('360 GRP '!AE83=0,"",'360 GRP '!AE83)</f>
        <v/>
      </c>
      <c r="U204" s="5">
        <f t="shared" si="3"/>
        <v>0</v>
      </c>
      <c r="V204" s="1516">
        <f>U204*'360 GRP '!J83</f>
        <v>0</v>
      </c>
      <c r="W204" s="1513">
        <f>U204*'360 GRP '!BJ83</f>
        <v>0</v>
      </c>
    </row>
    <row r="205" spans="1:23" ht="23" customHeight="1" x14ac:dyDescent="0.2">
      <c r="A205" s="258"/>
      <c r="B205" s="785"/>
      <c r="C205" s="289"/>
      <c r="D205" s="289"/>
      <c r="E205" s="289"/>
      <c r="F205" s="289"/>
      <c r="G205" s="289"/>
      <c r="H205" s="289"/>
      <c r="I205" s="289"/>
      <c r="J205" s="289"/>
      <c r="K205" s="289"/>
      <c r="L205" s="289"/>
      <c r="M205" s="289"/>
      <c r="N205" s="289"/>
      <c r="O205" s="289"/>
      <c r="P205" s="1184"/>
      <c r="Q205" s="1229"/>
      <c r="R205" s="289"/>
      <c r="S205" s="289"/>
      <c r="T205" s="289"/>
      <c r="U205" s="5"/>
      <c r="V205" s="1516"/>
      <c r="W205" s="1513"/>
    </row>
    <row r="206" spans="1:23" ht="23" customHeight="1" x14ac:dyDescent="0.2">
      <c r="A206" s="258" t="str">
        <f>'360 GRP '!D19</f>
        <v>360-721-DT</v>
      </c>
      <c r="B206" s="785" t="s">
        <v>191</v>
      </c>
      <c r="C206" s="289" t="str">
        <f>IF('360 GRP '!N19=0,"",'360 GRP '!N19)</f>
        <v/>
      </c>
      <c r="D206" s="289" t="str">
        <f>IF('360 GRP '!O19=0,"",'360 GRP '!O19)</f>
        <v/>
      </c>
      <c r="E206" s="289" t="str">
        <f>IF('360 GRP '!P19=0,"",'360 GRP '!P19)</f>
        <v/>
      </c>
      <c r="F206" s="289" t="str">
        <f>IF('360 GRP '!Q19=0,"",'360 GRP '!Q19)</f>
        <v/>
      </c>
      <c r="G206" s="289" t="str">
        <f>IF('360 GRP '!R19=0,"",'360 GRP '!R19)</f>
        <v/>
      </c>
      <c r="H206" s="289" t="str">
        <f>IF('360 GRP '!S19=0,"",'360 GRP '!S19)</f>
        <v/>
      </c>
      <c r="I206" s="289" t="str">
        <f>IF('360 GRP '!T19=0,"",'360 GRP '!T19)</f>
        <v/>
      </c>
      <c r="J206" s="289" t="str">
        <f>IF('360 GRP '!U19=0,"",'360 GRP '!U19)</f>
        <v/>
      </c>
      <c r="K206" s="289" t="str">
        <f>IF('360 GRP '!V19=0,"",'360 GRP '!V19)</f>
        <v/>
      </c>
      <c r="L206" s="289" t="str">
        <f>IF('360 GRP '!W19=0,"",'360 GRP '!W19)</f>
        <v/>
      </c>
      <c r="M206" s="289" t="str">
        <f>IF('360 GRP '!X19=0,"",'360 GRP '!X19)</f>
        <v/>
      </c>
      <c r="N206" s="289" t="str">
        <f>IF('360 GRP '!Y19=0,"",'360 GRP '!Y19)</f>
        <v/>
      </c>
      <c r="O206" s="289" t="str">
        <f>IF('360 GRP '!Z19=0,"",'360 GRP '!Z19)</f>
        <v/>
      </c>
      <c r="P206" s="1184" t="str">
        <f>IF('360 GRP '!AA19=0,"",'360 GRP '!AA19)</f>
        <v/>
      </c>
      <c r="Q206" s="1229" t="str">
        <f>IF('360 GRP '!AB19=0,"",'360 GRP '!AB19)</f>
        <v/>
      </c>
      <c r="R206" s="289" t="str">
        <f>IF('360 GRP '!AC19=0,"",'360 GRP '!AC19)</f>
        <v/>
      </c>
      <c r="S206" s="289" t="str">
        <f>IF('360 GRP '!AD19=0,"",'360 GRP '!AD19)</f>
        <v/>
      </c>
      <c r="T206" s="289" t="str">
        <f>IF('360 GRP '!AE19=0,"",'360 GRP '!AE19)</f>
        <v/>
      </c>
      <c r="U206" s="5">
        <f t="shared" si="3"/>
        <v>0</v>
      </c>
      <c r="V206" s="1516">
        <f>U206*'360 GRP '!J19</f>
        <v>0</v>
      </c>
      <c r="W206" s="1513">
        <f>U206*'360 GRP '!AK19</f>
        <v>0</v>
      </c>
    </row>
    <row r="207" spans="1:23" ht="23" customHeight="1" x14ac:dyDescent="0.2">
      <c r="A207" s="258" t="str">
        <f>'360 GRP '!D20</f>
        <v>360-722-DT</v>
      </c>
      <c r="B207" s="785" t="s">
        <v>191</v>
      </c>
      <c r="C207" s="289" t="str">
        <f>IF('360 GRP '!N20=0,"",'360 GRP '!N20)</f>
        <v/>
      </c>
      <c r="D207" s="289" t="str">
        <f>IF('360 GRP '!O20=0,"",'360 GRP '!O20)</f>
        <v/>
      </c>
      <c r="E207" s="289" t="str">
        <f>IF('360 GRP '!P20=0,"",'360 GRP '!P20)</f>
        <v/>
      </c>
      <c r="F207" s="289" t="str">
        <f>IF('360 GRP '!Q20=0,"",'360 GRP '!Q20)</f>
        <v/>
      </c>
      <c r="G207" s="289" t="str">
        <f>IF('360 GRP '!R20=0,"",'360 GRP '!R20)</f>
        <v/>
      </c>
      <c r="H207" s="289" t="str">
        <f>IF('360 GRP '!S20=0,"",'360 GRP '!S20)</f>
        <v/>
      </c>
      <c r="I207" s="289" t="str">
        <f>IF('360 GRP '!T20=0,"",'360 GRP '!T20)</f>
        <v/>
      </c>
      <c r="J207" s="289" t="str">
        <f>IF('360 GRP '!U20=0,"",'360 GRP '!U20)</f>
        <v/>
      </c>
      <c r="K207" s="289" t="str">
        <f>IF('360 GRP '!V20=0,"",'360 GRP '!V20)</f>
        <v/>
      </c>
      <c r="L207" s="289" t="str">
        <f>IF('360 GRP '!W20=0,"",'360 GRP '!W20)</f>
        <v/>
      </c>
      <c r="M207" s="289" t="str">
        <f>IF('360 GRP '!X20=0,"",'360 GRP '!X20)</f>
        <v/>
      </c>
      <c r="N207" s="289" t="str">
        <f>IF('360 GRP '!Y20=0,"",'360 GRP '!Y20)</f>
        <v/>
      </c>
      <c r="O207" s="289" t="str">
        <f>IF('360 GRP '!Z20=0,"",'360 GRP '!Z20)</f>
        <v/>
      </c>
      <c r="P207" s="1184" t="str">
        <f>IF('360 GRP '!AA20=0,"",'360 GRP '!AA20)</f>
        <v/>
      </c>
      <c r="Q207" s="1229" t="str">
        <f>IF('360 GRP '!AB20=0,"",'360 GRP '!AB20)</f>
        <v/>
      </c>
      <c r="R207" s="289" t="str">
        <f>IF('360 GRP '!AC20=0,"",'360 GRP '!AC20)</f>
        <v/>
      </c>
      <c r="S207" s="289" t="str">
        <f>IF('360 GRP '!AD20=0,"",'360 GRP '!AD20)</f>
        <v/>
      </c>
      <c r="T207" s="289" t="str">
        <f>IF('360 GRP '!AE20=0,"",'360 GRP '!AE20)</f>
        <v/>
      </c>
      <c r="U207" s="5">
        <f t="shared" si="3"/>
        <v>0</v>
      </c>
      <c r="V207" s="1516">
        <f>U207*'360 GRP '!J20</f>
        <v>0</v>
      </c>
      <c r="W207" s="1513">
        <f>U207*'360 GRP '!AK20</f>
        <v>0</v>
      </c>
    </row>
    <row r="208" spans="1:23" ht="23" customHeight="1" x14ac:dyDescent="0.2">
      <c r="A208" s="258" t="str">
        <f>'360 GRP '!D21</f>
        <v>360-723-DT</v>
      </c>
      <c r="B208" s="785" t="s">
        <v>191</v>
      </c>
      <c r="C208" s="289" t="str">
        <f>IF('360 GRP '!N21=0,"",'360 GRP '!N21)</f>
        <v/>
      </c>
      <c r="D208" s="289" t="str">
        <f>IF('360 GRP '!O21=0,"",'360 GRP '!O21)</f>
        <v/>
      </c>
      <c r="E208" s="289" t="str">
        <f>IF('360 GRP '!P21=0,"",'360 GRP '!P21)</f>
        <v/>
      </c>
      <c r="F208" s="289" t="str">
        <f>IF('360 GRP '!Q21=0,"",'360 GRP '!Q21)</f>
        <v/>
      </c>
      <c r="G208" s="289" t="str">
        <f>IF('360 GRP '!R21=0,"",'360 GRP '!R21)</f>
        <v/>
      </c>
      <c r="H208" s="289" t="str">
        <f>IF('360 GRP '!S21=0,"",'360 GRP '!S21)</f>
        <v/>
      </c>
      <c r="I208" s="289" t="str">
        <f>IF('360 GRP '!T21=0,"",'360 GRP '!T21)</f>
        <v/>
      </c>
      <c r="J208" s="289" t="str">
        <f>IF('360 GRP '!U21=0,"",'360 GRP '!U21)</f>
        <v/>
      </c>
      <c r="K208" s="289" t="str">
        <f>IF('360 GRP '!V21=0,"",'360 GRP '!V21)</f>
        <v/>
      </c>
      <c r="L208" s="289" t="str">
        <f>IF('360 GRP '!W21=0,"",'360 GRP '!W21)</f>
        <v/>
      </c>
      <c r="M208" s="289" t="str">
        <f>IF('360 GRP '!X21=0,"",'360 GRP '!X21)</f>
        <v/>
      </c>
      <c r="N208" s="289" t="str">
        <f>IF('360 GRP '!Y21=0,"",'360 GRP '!Y21)</f>
        <v/>
      </c>
      <c r="O208" s="289" t="str">
        <f>IF('360 GRP '!Z21=0,"",'360 GRP '!Z21)</f>
        <v/>
      </c>
      <c r="P208" s="1184" t="str">
        <f>IF('360 GRP '!AA21=0,"",'360 GRP '!AA21)</f>
        <v/>
      </c>
      <c r="Q208" s="1229" t="str">
        <f>IF('360 GRP '!AB21=0,"",'360 GRP '!AB21)</f>
        <v/>
      </c>
      <c r="R208" s="289" t="str">
        <f>IF('360 GRP '!AC21=0,"",'360 GRP '!AC21)</f>
        <v/>
      </c>
      <c r="S208" s="289" t="str">
        <f>IF('360 GRP '!AD21=0,"",'360 GRP '!AD21)</f>
        <v/>
      </c>
      <c r="T208" s="289" t="str">
        <f>IF('360 GRP '!AE21=0,"",'360 GRP '!AE21)</f>
        <v/>
      </c>
      <c r="U208" s="5">
        <f t="shared" si="3"/>
        <v>0</v>
      </c>
      <c r="V208" s="1516">
        <f>U208*'360 GRP '!J21</f>
        <v>0</v>
      </c>
      <c r="W208" s="1513">
        <f>U208*'360 GRP '!AK21</f>
        <v>0</v>
      </c>
    </row>
    <row r="209" spans="1:23" ht="23" customHeight="1" x14ac:dyDescent="0.2">
      <c r="A209" s="258" t="str">
        <f>'360 GRP '!D22</f>
        <v>360-724-DT</v>
      </c>
      <c r="B209" s="785" t="s">
        <v>191</v>
      </c>
      <c r="C209" s="289" t="str">
        <f>IF('360 GRP '!N22=0,"",'360 GRP '!N22)</f>
        <v/>
      </c>
      <c r="D209" s="289" t="str">
        <f>IF('360 GRP '!O22=0,"",'360 GRP '!O22)</f>
        <v/>
      </c>
      <c r="E209" s="289" t="str">
        <f>IF('360 GRP '!P22=0,"",'360 GRP '!P22)</f>
        <v/>
      </c>
      <c r="F209" s="289" t="str">
        <f>IF('360 GRP '!Q22=0,"",'360 GRP '!Q22)</f>
        <v/>
      </c>
      <c r="G209" s="289" t="str">
        <f>IF('360 GRP '!R22=0,"",'360 GRP '!R22)</f>
        <v/>
      </c>
      <c r="H209" s="289" t="str">
        <f>IF('360 GRP '!S22=0,"",'360 GRP '!S22)</f>
        <v/>
      </c>
      <c r="I209" s="289" t="str">
        <f>IF('360 GRP '!T22=0,"",'360 GRP '!T22)</f>
        <v/>
      </c>
      <c r="J209" s="289" t="str">
        <f>IF('360 GRP '!U22=0,"",'360 GRP '!U22)</f>
        <v/>
      </c>
      <c r="K209" s="289" t="str">
        <f>IF('360 GRP '!V22=0,"",'360 GRP '!V22)</f>
        <v/>
      </c>
      <c r="L209" s="289" t="str">
        <f>IF('360 GRP '!W22=0,"",'360 GRP '!W22)</f>
        <v/>
      </c>
      <c r="M209" s="289" t="str">
        <f>IF('360 GRP '!X22=0,"",'360 GRP '!X22)</f>
        <v/>
      </c>
      <c r="N209" s="289" t="str">
        <f>IF('360 GRP '!Y22=0,"",'360 GRP '!Y22)</f>
        <v/>
      </c>
      <c r="O209" s="289" t="str">
        <f>IF('360 GRP '!Z22=0,"",'360 GRP '!Z22)</f>
        <v/>
      </c>
      <c r="P209" s="1184" t="str">
        <f>IF('360 GRP '!AA22=0,"",'360 GRP '!AA22)</f>
        <v/>
      </c>
      <c r="Q209" s="1229" t="str">
        <f>IF('360 GRP '!AB22=0,"",'360 GRP '!AB22)</f>
        <v/>
      </c>
      <c r="R209" s="289" t="str">
        <f>IF('360 GRP '!AC22=0,"",'360 GRP '!AC22)</f>
        <v/>
      </c>
      <c r="S209" s="289" t="str">
        <f>IF('360 GRP '!AD22=0,"",'360 GRP '!AD22)</f>
        <v/>
      </c>
      <c r="T209" s="289" t="str">
        <f>IF('360 GRP '!AE22=0,"",'360 GRP '!AE22)</f>
        <v/>
      </c>
      <c r="U209" s="5">
        <f t="shared" si="3"/>
        <v>0</v>
      </c>
      <c r="V209" s="1516">
        <f>U209*'360 GRP '!J22</f>
        <v>0</v>
      </c>
      <c r="W209" s="1513">
        <f>U209*'360 GRP '!AK22</f>
        <v>0</v>
      </c>
    </row>
    <row r="210" spans="1:23" ht="23" customHeight="1" x14ac:dyDescent="0.2">
      <c r="A210" s="258" t="str">
        <f>'360 GRP '!D23</f>
        <v>360-725-DT</v>
      </c>
      <c r="B210" s="785" t="s">
        <v>191</v>
      </c>
      <c r="C210" s="289" t="str">
        <f>IF('360 GRP '!N23=0,"",'360 GRP '!N23)</f>
        <v/>
      </c>
      <c r="D210" s="289" t="str">
        <f>IF('360 GRP '!O23=0,"",'360 GRP '!O23)</f>
        <v/>
      </c>
      <c r="E210" s="289" t="str">
        <f>IF('360 GRP '!P23=0,"",'360 GRP '!P23)</f>
        <v/>
      </c>
      <c r="F210" s="289" t="str">
        <f>IF('360 GRP '!Q23=0,"",'360 GRP '!Q23)</f>
        <v/>
      </c>
      <c r="G210" s="289" t="str">
        <f>IF('360 GRP '!R23=0,"",'360 GRP '!R23)</f>
        <v/>
      </c>
      <c r="H210" s="289" t="str">
        <f>IF('360 GRP '!S23=0,"",'360 GRP '!S23)</f>
        <v/>
      </c>
      <c r="I210" s="289" t="str">
        <f>IF('360 GRP '!T23=0,"",'360 GRP '!T23)</f>
        <v/>
      </c>
      <c r="J210" s="289" t="str">
        <f>IF('360 GRP '!U23=0,"",'360 GRP '!U23)</f>
        <v/>
      </c>
      <c r="K210" s="289" t="str">
        <f>IF('360 GRP '!V23=0,"",'360 GRP '!V23)</f>
        <v/>
      </c>
      <c r="L210" s="289" t="str">
        <f>IF('360 GRP '!W23=0,"",'360 GRP '!W23)</f>
        <v/>
      </c>
      <c r="M210" s="289" t="str">
        <f>IF('360 GRP '!X23=0,"",'360 GRP '!X23)</f>
        <v/>
      </c>
      <c r="N210" s="289" t="str">
        <f>IF('360 GRP '!Y23=0,"",'360 GRP '!Y23)</f>
        <v/>
      </c>
      <c r="O210" s="289" t="str">
        <f>IF('360 GRP '!Z23=0,"",'360 GRP '!Z23)</f>
        <v/>
      </c>
      <c r="P210" s="1184" t="str">
        <f>IF('360 GRP '!AA23=0,"",'360 GRP '!AA23)</f>
        <v/>
      </c>
      <c r="Q210" s="1229" t="str">
        <f>IF('360 GRP '!AB23=0,"",'360 GRP '!AB23)</f>
        <v/>
      </c>
      <c r="R210" s="289" t="str">
        <f>IF('360 GRP '!AC23=0,"",'360 GRP '!AC23)</f>
        <v/>
      </c>
      <c r="S210" s="289" t="str">
        <f>IF('360 GRP '!AD23=0,"",'360 GRP '!AD23)</f>
        <v/>
      </c>
      <c r="T210" s="289" t="str">
        <f>IF('360 GRP '!AE23=0,"",'360 GRP '!AE23)</f>
        <v/>
      </c>
      <c r="U210" s="5">
        <f t="shared" si="3"/>
        <v>0</v>
      </c>
      <c r="V210" s="1516">
        <f>U210*'360 GRP '!J23</f>
        <v>0</v>
      </c>
      <c r="W210" s="1513">
        <f>U210*'360 GRP '!AK23</f>
        <v>0</v>
      </c>
    </row>
    <row r="211" spans="1:23" ht="23" customHeight="1" x14ac:dyDescent="0.2">
      <c r="A211" s="258" t="str">
        <f>'360 GRP '!D24</f>
        <v>360-726-DT</v>
      </c>
      <c r="B211" s="785" t="s">
        <v>191</v>
      </c>
      <c r="C211" s="289" t="str">
        <f>IF('360 GRP '!N24=0,"",'360 GRP '!N24)</f>
        <v/>
      </c>
      <c r="D211" s="289" t="str">
        <f>IF('360 GRP '!O24=0,"",'360 GRP '!O24)</f>
        <v/>
      </c>
      <c r="E211" s="289" t="str">
        <f>IF('360 GRP '!P24=0,"",'360 GRP '!P24)</f>
        <v/>
      </c>
      <c r="F211" s="289" t="str">
        <f>IF('360 GRP '!Q24=0,"",'360 GRP '!Q24)</f>
        <v/>
      </c>
      <c r="G211" s="289" t="str">
        <f>IF('360 GRP '!R24=0,"",'360 GRP '!R24)</f>
        <v/>
      </c>
      <c r="H211" s="289" t="str">
        <f>IF('360 GRP '!S24=0,"",'360 GRP '!S24)</f>
        <v/>
      </c>
      <c r="I211" s="289" t="str">
        <f>IF('360 GRP '!T24=0,"",'360 GRP '!T24)</f>
        <v/>
      </c>
      <c r="J211" s="289" t="str">
        <f>IF('360 GRP '!U24=0,"",'360 GRP '!U24)</f>
        <v/>
      </c>
      <c r="K211" s="289" t="str">
        <f>IF('360 GRP '!V24=0,"",'360 GRP '!V24)</f>
        <v/>
      </c>
      <c r="L211" s="289" t="str">
        <f>IF('360 GRP '!W24=0,"",'360 GRP '!W24)</f>
        <v/>
      </c>
      <c r="M211" s="289" t="str">
        <f>IF('360 GRP '!X24=0,"",'360 GRP '!X24)</f>
        <v/>
      </c>
      <c r="N211" s="289" t="str">
        <f>IF('360 GRP '!Y24=0,"",'360 GRP '!Y24)</f>
        <v/>
      </c>
      <c r="O211" s="289" t="str">
        <f>IF('360 GRP '!Z24=0,"",'360 GRP '!Z24)</f>
        <v/>
      </c>
      <c r="P211" s="1184" t="str">
        <f>IF('360 GRP '!AA24=0,"",'360 GRP '!AA24)</f>
        <v/>
      </c>
      <c r="Q211" s="1229" t="str">
        <f>IF('360 GRP '!AB24=0,"",'360 GRP '!AB24)</f>
        <v/>
      </c>
      <c r="R211" s="289" t="str">
        <f>IF('360 GRP '!AC24=0,"",'360 GRP '!AC24)</f>
        <v/>
      </c>
      <c r="S211" s="289" t="str">
        <f>IF('360 GRP '!AD24=0,"",'360 GRP '!AD24)</f>
        <v/>
      </c>
      <c r="T211" s="289" t="str">
        <f>IF('360 GRP '!AE24=0,"",'360 GRP '!AE24)</f>
        <v/>
      </c>
      <c r="U211" s="5">
        <f t="shared" si="3"/>
        <v>0</v>
      </c>
      <c r="V211" s="1516">
        <f>U211*'360 GRP '!J24</f>
        <v>0</v>
      </c>
      <c r="W211" s="1513">
        <f>U211*'360 GRP '!AK24</f>
        <v>0</v>
      </c>
    </row>
    <row r="212" spans="1:23" ht="23" customHeight="1" x14ac:dyDescent="0.2">
      <c r="A212" s="258" t="str">
        <f>'360 GRP '!D25</f>
        <v>360-727-DT</v>
      </c>
      <c r="B212" s="785" t="s">
        <v>191</v>
      </c>
      <c r="C212" s="289" t="str">
        <f>IF('360 GRP '!N25=0,"",'360 GRP '!N25)</f>
        <v/>
      </c>
      <c r="D212" s="289" t="str">
        <f>IF('360 GRP '!O25=0,"",'360 GRP '!O25)</f>
        <v/>
      </c>
      <c r="E212" s="289" t="str">
        <f>IF('360 GRP '!P25=0,"",'360 GRP '!P25)</f>
        <v/>
      </c>
      <c r="F212" s="289" t="str">
        <f>IF('360 GRP '!Q25=0,"",'360 GRP '!Q25)</f>
        <v/>
      </c>
      <c r="G212" s="289" t="str">
        <f>IF('360 GRP '!R25=0,"",'360 GRP '!R25)</f>
        <v/>
      </c>
      <c r="H212" s="289" t="str">
        <f>IF('360 GRP '!S25=0,"",'360 GRP '!S25)</f>
        <v/>
      </c>
      <c r="I212" s="289" t="str">
        <f>IF('360 GRP '!T25=0,"",'360 GRP '!T25)</f>
        <v/>
      </c>
      <c r="J212" s="289" t="str">
        <f>IF('360 GRP '!U25=0,"",'360 GRP '!U25)</f>
        <v/>
      </c>
      <c r="K212" s="289" t="str">
        <f>IF('360 GRP '!V25=0,"",'360 GRP '!V25)</f>
        <v/>
      </c>
      <c r="L212" s="289" t="str">
        <f>IF('360 GRP '!W25=0,"",'360 GRP '!W25)</f>
        <v/>
      </c>
      <c r="M212" s="289" t="str">
        <f>IF('360 GRP '!X25=0,"",'360 GRP '!X25)</f>
        <v/>
      </c>
      <c r="N212" s="289" t="str">
        <f>IF('360 GRP '!Y25=0,"",'360 GRP '!Y25)</f>
        <v/>
      </c>
      <c r="O212" s="289" t="str">
        <f>IF('360 GRP '!Z25=0,"",'360 GRP '!Z25)</f>
        <v/>
      </c>
      <c r="P212" s="1184" t="str">
        <f>IF('360 GRP '!AA25=0,"",'360 GRP '!AA25)</f>
        <v/>
      </c>
      <c r="Q212" s="1229" t="str">
        <f>IF('360 GRP '!AB25=0,"",'360 GRP '!AB25)</f>
        <v/>
      </c>
      <c r="R212" s="289" t="str">
        <f>IF('360 GRP '!AC25=0,"",'360 GRP '!AC25)</f>
        <v/>
      </c>
      <c r="S212" s="289" t="str">
        <f>IF('360 GRP '!AD25=0,"",'360 GRP '!AD25)</f>
        <v/>
      </c>
      <c r="T212" s="289" t="str">
        <f>IF('360 GRP '!AE25=0,"",'360 GRP '!AE25)</f>
        <v/>
      </c>
      <c r="U212" s="5">
        <f t="shared" si="3"/>
        <v>0</v>
      </c>
      <c r="V212" s="1516">
        <f>U212*'360 GRP '!J25</f>
        <v>0</v>
      </c>
      <c r="W212" s="1513">
        <f>U212*'360 GRP '!AK25</f>
        <v>0</v>
      </c>
    </row>
    <row r="213" spans="1:23" ht="23" customHeight="1" x14ac:dyDescent="0.2">
      <c r="A213" s="258"/>
      <c r="B213" s="785"/>
      <c r="C213" s="289"/>
      <c r="D213" s="289"/>
      <c r="E213" s="289"/>
      <c r="F213" s="289"/>
      <c r="G213" s="289"/>
      <c r="H213" s="289"/>
      <c r="I213" s="289"/>
      <c r="J213" s="289"/>
      <c r="K213" s="289"/>
      <c r="L213" s="289"/>
      <c r="M213" s="289"/>
      <c r="N213" s="289"/>
      <c r="O213" s="289"/>
      <c r="P213" s="1184"/>
      <c r="Q213" s="1229"/>
      <c r="R213" s="289"/>
      <c r="S213" s="289"/>
      <c r="T213" s="289"/>
      <c r="U213" s="5">
        <f t="shared" si="3"/>
        <v>0</v>
      </c>
      <c r="V213" s="1516"/>
      <c r="W213" s="1513"/>
    </row>
    <row r="214" spans="1:23" ht="23" customHeight="1" x14ac:dyDescent="0.2">
      <c r="A214" s="258" t="str">
        <f>'360 GRP '!D12</f>
        <v>360-746-WI</v>
      </c>
      <c r="B214" s="1357" t="s">
        <v>1208</v>
      </c>
      <c r="C214" s="289" t="str">
        <f>IF('360 GRP '!N12=0,"",'360 GRP '!N12)</f>
        <v/>
      </c>
      <c r="D214" s="289" t="str">
        <f>IF('360 GRP '!O12=0,"",'360 GRP '!O12)</f>
        <v/>
      </c>
      <c r="E214" s="289" t="str">
        <f>IF('360 GRP '!P12=0,"",'360 GRP '!P12)</f>
        <v/>
      </c>
      <c r="F214" s="289" t="str">
        <f>IF('360 GRP '!Q12=0,"",'360 GRP '!Q12)</f>
        <v/>
      </c>
      <c r="G214" s="289" t="str">
        <f>IF('360 GRP '!R12=0,"",'360 GRP '!R12)</f>
        <v/>
      </c>
      <c r="H214" s="289" t="str">
        <f>IF('360 GRP '!S12=0,"",'360 GRP '!S12)</f>
        <v/>
      </c>
      <c r="I214" s="289" t="str">
        <f>IF('360 GRP '!T12=0,"",'360 GRP '!T12)</f>
        <v/>
      </c>
      <c r="J214" s="289" t="str">
        <f>IF('360 GRP '!U12=0,"",'360 GRP '!U12)</f>
        <v/>
      </c>
      <c r="K214" s="289" t="str">
        <f>IF('360 GRP '!V12=0,"",'360 GRP '!V12)</f>
        <v/>
      </c>
      <c r="L214" s="289" t="str">
        <f>IF('360 GRP '!W12=0,"",'360 GRP '!W12)</f>
        <v/>
      </c>
      <c r="M214" s="289" t="str">
        <f>IF('360 GRP '!X12=0,"",'360 GRP '!X12)</f>
        <v/>
      </c>
      <c r="N214" s="289" t="str">
        <f>IF('360 GRP '!Y12=0,"",'360 GRP '!Y12)</f>
        <v/>
      </c>
      <c r="O214" s="289" t="str">
        <f>IF('360 GRP '!Z12=0,"",'360 GRP '!Z12)</f>
        <v/>
      </c>
      <c r="P214" s="1184" t="str">
        <f>IF('360 GRP '!AA12=0,"",'360 GRP '!AA12)</f>
        <v/>
      </c>
      <c r="Q214" s="1229" t="str">
        <f>IF('360 GRP '!AB12=0,"",'360 GRP '!AB12)</f>
        <v/>
      </c>
      <c r="R214" s="289" t="str">
        <f>IF('360 GRP '!AC12=0,"",'360 GRP '!AC12)</f>
        <v/>
      </c>
      <c r="S214" s="289" t="str">
        <f>IF('360 GRP '!AD12=0,"",'360 GRP '!AD12)</f>
        <v/>
      </c>
      <c r="T214" s="289" t="str">
        <f>IF('360 GRP '!AE12=0,"",'360 GRP '!AE12)</f>
        <v/>
      </c>
      <c r="U214" s="5">
        <f>SUM(C214:T214)</f>
        <v>0</v>
      </c>
      <c r="V214" s="1516">
        <f>U214*'360 GRP '!J12</f>
        <v>0</v>
      </c>
      <c r="W214" s="1513">
        <f>U214*'360 GRP '!AK12</f>
        <v>0</v>
      </c>
    </row>
    <row r="215" spans="1:23" ht="23" customHeight="1" x14ac:dyDescent="0.2">
      <c r="A215" s="258" t="str">
        <f>'360 GRP '!D13</f>
        <v>360-750-WI</v>
      </c>
      <c r="B215" s="1357" t="s">
        <v>1208</v>
      </c>
      <c r="C215" s="289" t="str">
        <f>IF('360 GRP '!N13=0,"",'360 GRP '!N13)</f>
        <v/>
      </c>
      <c r="D215" s="289" t="str">
        <f>IF('360 GRP '!O13=0,"",'360 GRP '!O13)</f>
        <v/>
      </c>
      <c r="E215" s="289" t="str">
        <f>IF('360 GRP '!P13=0,"",'360 GRP '!P13)</f>
        <v/>
      </c>
      <c r="F215" s="289" t="str">
        <f>IF('360 GRP '!Q13=0,"",'360 GRP '!Q13)</f>
        <v/>
      </c>
      <c r="G215" s="289" t="str">
        <f>IF('360 GRP '!R13=0,"",'360 GRP '!R13)</f>
        <v/>
      </c>
      <c r="H215" s="289" t="str">
        <f>IF('360 GRP '!S13=0,"",'360 GRP '!S13)</f>
        <v/>
      </c>
      <c r="I215" s="289" t="str">
        <f>IF('360 GRP '!T13=0,"",'360 GRP '!T13)</f>
        <v/>
      </c>
      <c r="J215" s="289" t="str">
        <f>IF('360 GRP '!U13=0,"",'360 GRP '!U13)</f>
        <v/>
      </c>
      <c r="K215" s="289" t="str">
        <f>IF('360 GRP '!V13=0,"",'360 GRP '!V13)</f>
        <v/>
      </c>
      <c r="L215" s="289" t="str">
        <f>IF('360 GRP '!W13=0,"",'360 GRP '!W13)</f>
        <v/>
      </c>
      <c r="M215" s="289" t="str">
        <f>IF('360 GRP '!X13=0,"",'360 GRP '!X13)</f>
        <v/>
      </c>
      <c r="N215" s="289" t="str">
        <f>IF('360 GRP '!Y13=0,"",'360 GRP '!Y13)</f>
        <v/>
      </c>
      <c r="O215" s="289" t="str">
        <f>IF('360 GRP '!Z13=0,"",'360 GRP '!Z13)</f>
        <v/>
      </c>
      <c r="P215" s="1184" t="str">
        <f>IF('360 GRP '!AA13=0,"",'360 GRP '!AA13)</f>
        <v/>
      </c>
      <c r="Q215" s="1229" t="str">
        <f>IF('360 GRP '!AB13=0,"",'360 GRP '!AB13)</f>
        <v/>
      </c>
      <c r="R215" s="289" t="str">
        <f>IF('360 GRP '!AC13=0,"",'360 GRP '!AC13)</f>
        <v/>
      </c>
      <c r="S215" s="289" t="str">
        <f>IF('360 GRP '!AD13=0,"",'360 GRP '!AD13)</f>
        <v/>
      </c>
      <c r="T215" s="289" t="str">
        <f>IF('360 GRP '!AE13=0,"",'360 GRP '!AE13)</f>
        <v/>
      </c>
      <c r="U215" s="5">
        <f t="shared" si="3"/>
        <v>0</v>
      </c>
      <c r="V215" s="1516">
        <f>U215*'360 GRP '!J13</f>
        <v>0</v>
      </c>
      <c r="W215" s="1513">
        <f>U215*'360 GRP '!AK13</f>
        <v>0</v>
      </c>
    </row>
    <row r="216" spans="1:23" ht="23" customHeight="1" x14ac:dyDescent="0.2">
      <c r="A216" s="258" t="str">
        <f>'360 GRP '!D14</f>
        <v>360-753</v>
      </c>
      <c r="B216" s="1357">
        <f>'360 GRP '!E14</f>
        <v>0</v>
      </c>
      <c r="C216" s="289" t="str">
        <f>IF('360 GRP '!N14=0,"",'360 GRP '!N14)</f>
        <v/>
      </c>
      <c r="D216" s="289" t="str">
        <f>IF('360 GRP '!O14=0,"",'360 GRP '!O14)</f>
        <v/>
      </c>
      <c r="E216" s="289" t="str">
        <f>IF('360 GRP '!P14=0,"",'360 GRP '!P14)</f>
        <v/>
      </c>
      <c r="F216" s="289" t="str">
        <f>IF('360 GRP '!Q14=0,"",'360 GRP '!Q14)</f>
        <v/>
      </c>
      <c r="G216" s="289" t="str">
        <f>IF('360 GRP '!R14=0,"",'360 GRP '!R14)</f>
        <v/>
      </c>
      <c r="H216" s="289" t="str">
        <f>IF('360 GRP '!S14=0,"",'360 GRP '!S14)</f>
        <v/>
      </c>
      <c r="I216" s="289" t="str">
        <f>IF('360 GRP '!T14=0,"",'360 GRP '!T14)</f>
        <v/>
      </c>
      <c r="J216" s="289" t="str">
        <f>IF('360 GRP '!U14=0,"",'360 GRP '!U14)</f>
        <v/>
      </c>
      <c r="K216" s="289" t="str">
        <f>IF('360 GRP '!V14=0,"",'360 GRP '!V14)</f>
        <v/>
      </c>
      <c r="L216" s="289" t="str">
        <f>IF('360 GRP '!W14=0,"",'360 GRP '!W14)</f>
        <v/>
      </c>
      <c r="M216" s="289" t="str">
        <f>IF('360 GRP '!X14=0,"",'360 GRP '!X14)</f>
        <v/>
      </c>
      <c r="N216" s="289" t="str">
        <f>IF('360 GRP '!Y14=0,"",'360 GRP '!Y14)</f>
        <v/>
      </c>
      <c r="O216" s="289" t="str">
        <f>IF('360 GRP '!Z14=0,"",'360 GRP '!Z14)</f>
        <v/>
      </c>
      <c r="P216" s="1184" t="str">
        <f>IF('360 GRP '!AA14=0,"",'360 GRP '!AA14)</f>
        <v/>
      </c>
      <c r="Q216" s="1229" t="str">
        <f>IF('360 GRP '!AB14=0,"",'360 GRP '!AB14)</f>
        <v/>
      </c>
      <c r="R216" s="289" t="str">
        <f>IF('360 GRP '!AC14=0,"",'360 GRP '!AC14)</f>
        <v/>
      </c>
      <c r="S216" s="289" t="str">
        <f>IF('360 GRP '!AD14=0,"",'360 GRP '!AD14)</f>
        <v/>
      </c>
      <c r="T216" s="289" t="str">
        <f>IF('360 GRP '!AE14=0,"",'360 GRP '!AE14)</f>
        <v/>
      </c>
      <c r="U216" s="5">
        <f t="shared" si="3"/>
        <v>0</v>
      </c>
      <c r="V216" s="1516">
        <f>U216*'360 GRP '!J14</f>
        <v>0</v>
      </c>
      <c r="W216" s="1513">
        <f>U216*'360 GRP '!AK14</f>
        <v>0</v>
      </c>
    </row>
    <row r="217" spans="1:23" ht="23" customHeight="1" x14ac:dyDescent="0.2">
      <c r="A217" s="258" t="str">
        <f>'360 GRP '!D15</f>
        <v>360-754-WI</v>
      </c>
      <c r="B217" s="1357" t="s">
        <v>1208</v>
      </c>
      <c r="C217" s="289" t="str">
        <f>IF('360 GRP '!N15=0,"",'360 GRP '!N15)</f>
        <v/>
      </c>
      <c r="D217" s="289" t="str">
        <f>IF('360 GRP '!O15=0,"",'360 GRP '!O15)</f>
        <v/>
      </c>
      <c r="E217" s="289" t="str">
        <f>IF('360 GRP '!P15=0,"",'360 GRP '!P15)</f>
        <v/>
      </c>
      <c r="F217" s="289" t="str">
        <f>IF('360 GRP '!Q15=0,"",'360 GRP '!Q15)</f>
        <v/>
      </c>
      <c r="G217" s="289" t="str">
        <f>IF('360 GRP '!R15=0,"",'360 GRP '!R15)</f>
        <v/>
      </c>
      <c r="H217" s="289" t="str">
        <f>IF('360 GRP '!S15=0,"",'360 GRP '!S15)</f>
        <v/>
      </c>
      <c r="I217" s="289" t="str">
        <f>IF('360 GRP '!T15=0,"",'360 GRP '!T15)</f>
        <v/>
      </c>
      <c r="J217" s="289" t="str">
        <f>IF('360 GRP '!U15=0,"",'360 GRP '!U15)</f>
        <v/>
      </c>
      <c r="K217" s="289" t="str">
        <f>IF('360 GRP '!V15=0,"",'360 GRP '!V15)</f>
        <v/>
      </c>
      <c r="L217" s="289" t="str">
        <f>IF('360 GRP '!W15=0,"",'360 GRP '!W15)</f>
        <v/>
      </c>
      <c r="M217" s="289" t="str">
        <f>IF('360 GRP '!X15=0,"",'360 GRP '!X15)</f>
        <v/>
      </c>
      <c r="N217" s="289" t="str">
        <f>IF('360 GRP '!Y15=0,"",'360 GRP '!Y15)</f>
        <v/>
      </c>
      <c r="O217" s="289" t="str">
        <f>IF('360 GRP '!Z15=0,"",'360 GRP '!Z15)</f>
        <v/>
      </c>
      <c r="P217" s="1184" t="str">
        <f>IF('360 GRP '!AA15=0,"",'360 GRP '!AA15)</f>
        <v/>
      </c>
      <c r="Q217" s="1229" t="str">
        <f>IF('360 GRP '!AB15=0,"",'360 GRP '!AB15)</f>
        <v/>
      </c>
      <c r="R217" s="289" t="str">
        <f>IF('360 GRP '!AC15=0,"",'360 GRP '!AC15)</f>
        <v/>
      </c>
      <c r="S217" s="289" t="str">
        <f>IF('360 GRP '!AD15=0,"",'360 GRP '!AD15)</f>
        <v/>
      </c>
      <c r="T217" s="289" t="str">
        <f>IF('360 GRP '!AE15=0,"",'360 GRP '!AE15)</f>
        <v/>
      </c>
      <c r="U217" s="5">
        <f t="shared" si="3"/>
        <v>0</v>
      </c>
      <c r="V217" s="1516">
        <f>U217*'360 GRP '!J15</f>
        <v>0</v>
      </c>
      <c r="W217" s="1513">
        <f>U217*'360 GRP '!AK15</f>
        <v>0</v>
      </c>
    </row>
    <row r="218" spans="1:23" ht="23" customHeight="1" x14ac:dyDescent="0.2">
      <c r="A218" s="258" t="str">
        <f>'360 GRP '!D16</f>
        <v>360-757</v>
      </c>
      <c r="B218" s="1357">
        <f>'360 GRP '!E16</f>
        <v>0</v>
      </c>
      <c r="C218" s="289" t="str">
        <f>IF('360 GRP '!N16=0,"",'360 GRP '!N16)</f>
        <v/>
      </c>
      <c r="D218" s="289" t="str">
        <f>IF('360 GRP '!O16=0,"",'360 GRP '!O16)</f>
        <v/>
      </c>
      <c r="E218" s="289" t="str">
        <f>IF('360 GRP '!P16=0,"",'360 GRP '!P16)</f>
        <v/>
      </c>
      <c r="F218" s="289" t="str">
        <f>IF('360 GRP '!Q16=0,"",'360 GRP '!Q16)</f>
        <v/>
      </c>
      <c r="G218" s="289" t="str">
        <f>IF('360 GRP '!R16=0,"",'360 GRP '!R16)</f>
        <v/>
      </c>
      <c r="H218" s="289" t="str">
        <f>IF('360 GRP '!S16=0,"",'360 GRP '!S16)</f>
        <v/>
      </c>
      <c r="I218" s="289" t="str">
        <f>IF('360 GRP '!T16=0,"",'360 GRP '!T16)</f>
        <v/>
      </c>
      <c r="J218" s="289" t="str">
        <f>IF('360 GRP '!U16=0,"",'360 GRP '!U16)</f>
        <v/>
      </c>
      <c r="K218" s="289" t="str">
        <f>IF('360 GRP '!V16=0,"",'360 GRP '!V16)</f>
        <v/>
      </c>
      <c r="L218" s="289" t="str">
        <f>IF('360 GRP '!W16=0,"",'360 GRP '!W16)</f>
        <v/>
      </c>
      <c r="M218" s="289" t="str">
        <f>IF('360 GRP '!X16=0,"",'360 GRP '!X16)</f>
        <v/>
      </c>
      <c r="N218" s="289" t="str">
        <f>IF('360 GRP '!Y16=0,"",'360 GRP '!Y16)</f>
        <v/>
      </c>
      <c r="O218" s="289" t="str">
        <f>IF('360 GRP '!Z16=0,"",'360 GRP '!Z16)</f>
        <v/>
      </c>
      <c r="P218" s="1184" t="str">
        <f>IF('360 GRP '!AA16=0,"",'360 GRP '!AA16)</f>
        <v/>
      </c>
      <c r="Q218" s="1229" t="str">
        <f>IF('360 GRP '!AB16=0,"",'360 GRP '!AB16)</f>
        <v/>
      </c>
      <c r="R218" s="289" t="str">
        <f>IF('360 GRP '!AC16=0,"",'360 GRP '!AC16)</f>
        <v/>
      </c>
      <c r="S218" s="289" t="str">
        <f>IF('360 GRP '!AD16=0,"",'360 GRP '!AD16)</f>
        <v/>
      </c>
      <c r="T218" s="289" t="str">
        <f>IF('360 GRP '!AE16=0,"",'360 GRP '!AE16)</f>
        <v/>
      </c>
      <c r="U218" s="5">
        <f t="shared" si="3"/>
        <v>0</v>
      </c>
      <c r="V218" s="1516">
        <f>U218*'360 GRP '!J16</f>
        <v>0</v>
      </c>
      <c r="W218" s="1513">
        <f>U218*'360 GRP '!AK16</f>
        <v>0</v>
      </c>
    </row>
    <row r="219" spans="1:23" ht="23" customHeight="1" x14ac:dyDescent="0.2">
      <c r="A219" s="258" t="str">
        <f>'360 GRP '!D17</f>
        <v>360-758-WI</v>
      </c>
      <c r="B219" s="1357" t="s">
        <v>1208</v>
      </c>
      <c r="C219" s="289" t="str">
        <f>IF('360 GRP '!N17=0,"",'360 GRP '!N17)</f>
        <v/>
      </c>
      <c r="D219" s="289" t="str">
        <f>IF('360 GRP '!O17=0,"",'360 GRP '!O17)</f>
        <v/>
      </c>
      <c r="E219" s="289" t="str">
        <f>IF('360 GRP '!P17=0,"",'360 GRP '!P17)</f>
        <v/>
      </c>
      <c r="F219" s="289" t="str">
        <f>IF('360 GRP '!Q17=0,"",'360 GRP '!Q17)</f>
        <v/>
      </c>
      <c r="G219" s="289" t="str">
        <f>IF('360 GRP '!R17=0,"",'360 GRP '!R17)</f>
        <v/>
      </c>
      <c r="H219" s="289" t="str">
        <f>IF('360 GRP '!S17=0,"",'360 GRP '!S17)</f>
        <v/>
      </c>
      <c r="I219" s="289" t="str">
        <f>IF('360 GRP '!T17=0,"",'360 GRP '!T17)</f>
        <v/>
      </c>
      <c r="J219" s="289" t="str">
        <f>IF('360 GRP '!U17=0,"",'360 GRP '!U17)</f>
        <v/>
      </c>
      <c r="K219" s="289" t="str">
        <f>IF('360 GRP '!V17=0,"",'360 GRP '!V17)</f>
        <v/>
      </c>
      <c r="L219" s="289" t="str">
        <f>IF('360 GRP '!W17=0,"",'360 GRP '!W17)</f>
        <v/>
      </c>
      <c r="M219" s="289" t="str">
        <f>IF('360 GRP '!X17=0,"",'360 GRP '!X17)</f>
        <v/>
      </c>
      <c r="N219" s="289" t="str">
        <f>IF('360 GRP '!Y17=0,"",'360 GRP '!Y17)</f>
        <v/>
      </c>
      <c r="O219" s="289" t="str">
        <f>IF('360 GRP '!Z17=0,"",'360 GRP '!Z17)</f>
        <v/>
      </c>
      <c r="P219" s="1184" t="str">
        <f>IF('360 GRP '!AA17=0,"",'360 GRP '!AA17)</f>
        <v/>
      </c>
      <c r="Q219" s="1229" t="str">
        <f>IF('360 GRP '!AB17=0,"",'360 GRP '!AB17)</f>
        <v/>
      </c>
      <c r="R219" s="289" t="str">
        <f>IF('360 GRP '!AC17=0,"",'360 GRP '!AC17)</f>
        <v/>
      </c>
      <c r="S219" s="289" t="str">
        <f>IF('360 GRP '!AD17=0,"",'360 GRP '!AD17)</f>
        <v/>
      </c>
      <c r="T219" s="289" t="str">
        <f>IF('360 GRP '!AE17=0,"",'360 GRP '!AE17)</f>
        <v/>
      </c>
      <c r="U219" s="5">
        <f>SUM(C219:T219)</f>
        <v>0</v>
      </c>
      <c r="V219" s="1516">
        <f>U219*'360 GRP '!J17</f>
        <v>0</v>
      </c>
      <c r="W219" s="1513">
        <f>U219*'360 GRP '!AK17</f>
        <v>0</v>
      </c>
    </row>
  </sheetData>
  <sheetProtection selectLockedCells="1" selectUnlockedCells="1"/>
  <autoFilter ref="U5:U219" xr:uid="{00000000-0001-0000-0500-000000000000}"/>
  <mergeCells count="1">
    <mergeCell ref="U2:V2"/>
  </mergeCells>
  <phoneticPr fontId="20" type="noConversion"/>
  <pageMargins left="0.25" right="0.25" top="0.75" bottom="0.75" header="0.3" footer="0.3"/>
  <pageSetup paperSize="9" scale="92" fitToHeight="0" orientation="landscape" horizontalDpi="4294967292" verticalDpi="4294967292" r:id="rId1"/>
  <headerFooter differentFirst="1" alignWithMargins="0">
    <oddFooter>Stran &amp;P od &amp;N</oddFooter>
    <firstFooter>Stran &amp;P od &amp;N</first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07867-E6DB-4F34-AB61-109C1261C245}">
  <sheetPr codeName="Sheet8">
    <tabColor theme="8" tint="0.39997558519241921"/>
    <pageSetUpPr fitToPage="1"/>
  </sheetPr>
  <dimension ref="A1:U219"/>
  <sheetViews>
    <sheetView showGridLines="0" topLeftCell="A52" zoomScaleNormal="100" workbookViewId="0">
      <selection activeCell="C3" sqref="C3:U215"/>
    </sheetView>
  </sheetViews>
  <sheetFormatPr baseColWidth="10" defaultColWidth="12" defaultRowHeight="23.25" customHeight="1" x14ac:dyDescent="0.2"/>
  <cols>
    <col min="1" max="1" width="11.1640625" style="264" customWidth="1"/>
    <col min="2" max="2" width="4.6640625" style="264" customWidth="1"/>
    <col min="3" max="20" width="5.5" style="51" customWidth="1"/>
    <col min="21" max="21" width="5.6640625" style="276" customWidth="1"/>
    <col min="22" max="16384" width="12" style="51"/>
  </cols>
  <sheetData>
    <row r="1" spans="1:21" ht="29.25" customHeight="1" x14ac:dyDescent="0.2">
      <c r="A1" s="1605">
        <f>'PRODUCTION LIST GRP VOLUMES'!A3</f>
        <v>0</v>
      </c>
      <c r="B1" s="1605"/>
      <c r="C1" s="1605"/>
      <c r="D1" s="1605"/>
      <c r="E1" s="1605"/>
      <c r="F1" s="1605"/>
      <c r="G1" s="1605"/>
      <c r="H1" s="1605"/>
      <c r="I1" s="1605"/>
      <c r="J1" s="1605"/>
      <c r="K1" s="1605"/>
      <c r="L1" s="1604">
        <f>'PRODUCTION LIST GRP VOLUMES'!N3</f>
        <v>0</v>
      </c>
      <c r="M1" s="1604"/>
      <c r="N1" s="1604"/>
      <c r="O1" s="1604"/>
      <c r="P1" s="276"/>
      <c r="Q1" s="276"/>
      <c r="R1" s="276"/>
      <c r="S1" s="276"/>
      <c r="T1" s="276"/>
      <c r="U1" s="277">
        <f>SUM(U3:U216)</f>
        <v>0</v>
      </c>
    </row>
    <row r="2" spans="1:21" ht="34" customHeight="1" x14ac:dyDescent="0.2">
      <c r="A2" s="278" t="s">
        <v>199</v>
      </c>
      <c r="B2" s="1461" t="s">
        <v>1211</v>
      </c>
      <c r="C2" s="1232" t="str">
        <f>'PRODUCTION LIST GRP VOLUMES'!C5</f>
        <v>BLACK
RAL 9005</v>
      </c>
      <c r="D2" s="1232" t="str">
        <f>'PRODUCTION LIST GRP VOLUMES'!D5</f>
        <v>WHITE</v>
      </c>
      <c r="E2" s="1232" t="str">
        <f>'PRODUCTION LIST GRP VOLUMES'!E5</f>
        <v xml:space="preserve">RED
RAL 3000 </v>
      </c>
      <c r="F2" s="1232" t="str">
        <f>'PRODUCTION LIST GRP VOLUMES'!F5</f>
        <v xml:space="preserve">YELLOW
RAL 1018 </v>
      </c>
      <c r="G2" s="1232" t="str">
        <f>'PRODUCTION LIST GRP VOLUMES'!G5</f>
        <v>BLUE
RAL 5015</v>
      </c>
      <c r="H2" s="1232" t="str">
        <f>'PRODUCTION LIST GRP VOLUMES'!H5</f>
        <v>BRIGHT GREEN
RAL 6018</v>
      </c>
      <c r="I2" s="1232" t="str">
        <f>'PRODUCTION LIST GRP VOLUMES'!I5</f>
        <v>PURE GREEN
RAL 6037</v>
      </c>
      <c r="J2" s="1232" t="str">
        <f>'PRODUCTION LIST GRP VOLUMES'!J5</f>
        <v>APRICOT
ORANGE 
RAL 1033</v>
      </c>
      <c r="K2" s="1232" t="str">
        <f>'PRODUCTION LIST GRP VOLUMES'!K5</f>
        <v>DEEP ORANGE          
RAL 2011</v>
      </c>
      <c r="L2" s="1232" t="str">
        <f>'PRODUCTION LIST GRP VOLUMES'!L5</f>
        <v>PINK
RAL 4003</v>
      </c>
      <c r="M2" s="1232" t="str">
        <f>'PRODUCTION LIST GRP VOLUMES'!M5</f>
        <v>GREY  
RAL 7001</v>
      </c>
      <c r="N2" s="1232" t="str">
        <f>'PRODUCTION LIST GRP VOLUMES'!N5</f>
        <v>PURPLE
S4050-R60B/M</v>
      </c>
      <c r="O2" s="1232" t="str">
        <f>'PRODUCTION LIST GRP VOLUMES'!O5</f>
        <v>MINT   
RAL 6027</v>
      </c>
      <c r="P2" s="1232" t="str">
        <f>'PRODUCTION LIST GRP VOLUMES'!P5</f>
        <v>DEEP ROSE 
RAL 4008</v>
      </c>
      <c r="Q2" s="1232" t="str">
        <f>'PRODUCTION LIST GRP VOLUMES'!Q5</f>
        <v>FLUORO PINK</v>
      </c>
      <c r="R2" s="1232" t="str">
        <f>'PRODUCTION LIST GRP VOLUMES'!R5</f>
        <v>FLUORO ORANGE</v>
      </c>
      <c r="S2" s="1232" t="str">
        <f>'PRODUCTION LIST GRP VOLUMES'!S5</f>
        <v>FLUORO YELLOW</v>
      </c>
      <c r="T2" s="1232" t="str">
        <f>'PRODUCTION LIST GRP VOLUMES'!T5</f>
        <v>FLUORO GREEN</v>
      </c>
      <c r="U2" s="279" t="s">
        <v>73</v>
      </c>
    </row>
    <row r="3" spans="1:21" ht="23.25" customHeight="1" x14ac:dyDescent="0.2">
      <c r="A3" s="280" t="str">
        <f>'PRODUCTION LIST GRP VOLUMES'!A7</f>
        <v>360-092</v>
      </c>
      <c r="B3" s="1463">
        <f>'360 GRP '!J85</f>
        <v>1</v>
      </c>
      <c r="C3" s="77" t="str">
        <f>'PRODUCTION LIST GRP VOLUMES'!C7</f>
        <v/>
      </c>
      <c r="D3" s="77" t="str">
        <f>'PRODUCTION LIST GRP VOLUMES'!D7</f>
        <v/>
      </c>
      <c r="E3" s="77" t="str">
        <f>'PRODUCTION LIST GRP VOLUMES'!E7</f>
        <v/>
      </c>
      <c r="F3" s="77" t="str">
        <f>'PRODUCTION LIST GRP VOLUMES'!F7</f>
        <v/>
      </c>
      <c r="G3" s="77" t="str">
        <f>'PRODUCTION LIST GRP VOLUMES'!G7</f>
        <v/>
      </c>
      <c r="H3" s="77" t="str">
        <f>'PRODUCTION LIST GRP VOLUMES'!H7</f>
        <v/>
      </c>
      <c r="I3" s="77" t="str">
        <f>'PRODUCTION LIST GRP VOLUMES'!I7</f>
        <v/>
      </c>
      <c r="J3" s="77" t="str">
        <f>'PRODUCTION LIST GRP VOLUMES'!J7</f>
        <v/>
      </c>
      <c r="K3" s="77" t="str">
        <f>'PRODUCTION LIST GRP VOLUMES'!K7</f>
        <v/>
      </c>
      <c r="L3" s="77" t="str">
        <f>'PRODUCTION LIST GRP VOLUMES'!L7</f>
        <v/>
      </c>
      <c r="M3" s="77" t="str">
        <f>'PRODUCTION LIST GRP VOLUMES'!M7</f>
        <v/>
      </c>
      <c r="N3" s="77" t="str">
        <f>'PRODUCTION LIST GRP VOLUMES'!N7</f>
        <v/>
      </c>
      <c r="O3" s="77" t="str">
        <f>'PRODUCTION LIST GRP VOLUMES'!O7</f>
        <v/>
      </c>
      <c r="P3" s="77" t="str">
        <f>'PRODUCTION LIST GRP VOLUMES'!P7</f>
        <v/>
      </c>
      <c r="Q3" s="77" t="str">
        <f>'PRODUCTION LIST GRP VOLUMES'!Q7</f>
        <v/>
      </c>
      <c r="R3" s="77" t="str">
        <f>'PRODUCTION LIST GRP VOLUMES'!R7</f>
        <v/>
      </c>
      <c r="S3" s="77" t="str">
        <f>'PRODUCTION LIST GRP VOLUMES'!S7</f>
        <v/>
      </c>
      <c r="T3" s="77" t="str">
        <f>'PRODUCTION LIST GRP VOLUMES'!T7</f>
        <v/>
      </c>
      <c r="U3" s="1517">
        <f t="shared" ref="U3:U56" si="0">SUM(C3:T3)</f>
        <v>0</v>
      </c>
    </row>
    <row r="4" spans="1:21" ht="23.25" customHeight="1" x14ac:dyDescent="0.2">
      <c r="A4" s="280" t="str">
        <f>'PRODUCTION LIST GRP VOLUMES'!A8</f>
        <v>360-094</v>
      </c>
      <c r="B4" s="1463">
        <f>'360 GRP '!J86</f>
        <v>2</v>
      </c>
      <c r="C4" s="77" t="str">
        <f>'PRODUCTION LIST GRP VOLUMES'!C8</f>
        <v/>
      </c>
      <c r="D4" s="77" t="str">
        <f>'PRODUCTION LIST GRP VOLUMES'!D8</f>
        <v/>
      </c>
      <c r="E4" s="77" t="str">
        <f>'PRODUCTION LIST GRP VOLUMES'!E8</f>
        <v/>
      </c>
      <c r="F4" s="77" t="str">
        <f>'PRODUCTION LIST GRP VOLUMES'!F8</f>
        <v/>
      </c>
      <c r="G4" s="77" t="str">
        <f>'PRODUCTION LIST GRP VOLUMES'!G8</f>
        <v/>
      </c>
      <c r="H4" s="77" t="str">
        <f>'PRODUCTION LIST GRP VOLUMES'!H8</f>
        <v/>
      </c>
      <c r="I4" s="77" t="str">
        <f>'PRODUCTION LIST GRP VOLUMES'!I8</f>
        <v/>
      </c>
      <c r="J4" s="77" t="str">
        <f>'PRODUCTION LIST GRP VOLUMES'!J8</f>
        <v/>
      </c>
      <c r="K4" s="77" t="str">
        <f>'PRODUCTION LIST GRP VOLUMES'!K8</f>
        <v/>
      </c>
      <c r="L4" s="77" t="str">
        <f>'PRODUCTION LIST GRP VOLUMES'!L8</f>
        <v/>
      </c>
      <c r="M4" s="77" t="str">
        <f>'PRODUCTION LIST GRP VOLUMES'!M8</f>
        <v/>
      </c>
      <c r="N4" s="77" t="str">
        <f>'PRODUCTION LIST GRP VOLUMES'!N8</f>
        <v/>
      </c>
      <c r="O4" s="77" t="str">
        <f>'PRODUCTION LIST GRP VOLUMES'!O8</f>
        <v/>
      </c>
      <c r="P4" s="77" t="str">
        <f>'PRODUCTION LIST GRP VOLUMES'!P8</f>
        <v/>
      </c>
      <c r="Q4" s="77" t="str">
        <f>'PRODUCTION LIST GRP VOLUMES'!Q8</f>
        <v/>
      </c>
      <c r="R4" s="77" t="str">
        <f>'PRODUCTION LIST GRP VOLUMES'!R8</f>
        <v/>
      </c>
      <c r="S4" s="77" t="str">
        <f>'PRODUCTION LIST GRP VOLUMES'!S8</f>
        <v/>
      </c>
      <c r="T4" s="77" t="str">
        <f>'PRODUCTION LIST GRP VOLUMES'!T8</f>
        <v/>
      </c>
      <c r="U4" s="1517">
        <f t="shared" si="0"/>
        <v>0</v>
      </c>
    </row>
    <row r="5" spans="1:21" ht="23.25" customHeight="1" x14ac:dyDescent="0.2">
      <c r="A5" s="280" t="str">
        <f>'PRODUCTION LIST GRP VOLUMES'!A9</f>
        <v>360-096</v>
      </c>
      <c r="B5" s="1463">
        <f>'360 GRP '!J87</f>
        <v>2</v>
      </c>
      <c r="C5" s="77" t="str">
        <f>'PRODUCTION LIST GRP VOLUMES'!C9</f>
        <v/>
      </c>
      <c r="D5" s="77" t="str">
        <f>'PRODUCTION LIST GRP VOLUMES'!D9</f>
        <v/>
      </c>
      <c r="E5" s="77" t="str">
        <f>'PRODUCTION LIST GRP VOLUMES'!E9</f>
        <v/>
      </c>
      <c r="F5" s="77" t="str">
        <f>'PRODUCTION LIST GRP VOLUMES'!F9</f>
        <v/>
      </c>
      <c r="G5" s="77" t="str">
        <f>'PRODUCTION LIST GRP VOLUMES'!G9</f>
        <v/>
      </c>
      <c r="H5" s="77" t="str">
        <f>'PRODUCTION LIST GRP VOLUMES'!H9</f>
        <v/>
      </c>
      <c r="I5" s="77" t="str">
        <f>'PRODUCTION LIST GRP VOLUMES'!I9</f>
        <v/>
      </c>
      <c r="J5" s="77" t="str">
        <f>'PRODUCTION LIST GRP VOLUMES'!J9</f>
        <v/>
      </c>
      <c r="K5" s="77" t="str">
        <f>'PRODUCTION LIST GRP VOLUMES'!K9</f>
        <v/>
      </c>
      <c r="L5" s="77" t="str">
        <f>'PRODUCTION LIST GRP VOLUMES'!L9</f>
        <v/>
      </c>
      <c r="M5" s="77" t="str">
        <f>'PRODUCTION LIST GRP VOLUMES'!M9</f>
        <v/>
      </c>
      <c r="N5" s="77" t="str">
        <f>'PRODUCTION LIST GRP VOLUMES'!N9</f>
        <v/>
      </c>
      <c r="O5" s="77" t="str">
        <f>'PRODUCTION LIST GRP VOLUMES'!O9</f>
        <v/>
      </c>
      <c r="P5" s="77" t="str">
        <f>'PRODUCTION LIST GRP VOLUMES'!P9</f>
        <v/>
      </c>
      <c r="Q5" s="77" t="str">
        <f>'PRODUCTION LIST GRP VOLUMES'!Q9</f>
        <v/>
      </c>
      <c r="R5" s="77" t="str">
        <f>'PRODUCTION LIST GRP VOLUMES'!R9</f>
        <v/>
      </c>
      <c r="S5" s="77" t="str">
        <f>'PRODUCTION LIST GRP VOLUMES'!S9</f>
        <v/>
      </c>
      <c r="T5" s="77" t="str">
        <f>'PRODUCTION LIST GRP VOLUMES'!T9</f>
        <v/>
      </c>
      <c r="U5" s="1517">
        <f t="shared" si="0"/>
        <v>0</v>
      </c>
    </row>
    <row r="6" spans="1:21" ht="23.25" customHeight="1" x14ac:dyDescent="0.2">
      <c r="A6" s="280" t="str">
        <f>'PRODUCTION LIST GRP VOLUMES'!A10</f>
        <v>360-098</v>
      </c>
      <c r="B6" s="1463">
        <f>'360 GRP '!J88</f>
        <v>2</v>
      </c>
      <c r="C6" s="77" t="str">
        <f>'PRODUCTION LIST GRP VOLUMES'!C10</f>
        <v/>
      </c>
      <c r="D6" s="77" t="str">
        <f>'PRODUCTION LIST GRP VOLUMES'!D10</f>
        <v/>
      </c>
      <c r="E6" s="77" t="str">
        <f>'PRODUCTION LIST GRP VOLUMES'!E10</f>
        <v/>
      </c>
      <c r="F6" s="77" t="str">
        <f>'PRODUCTION LIST GRP VOLUMES'!F10</f>
        <v/>
      </c>
      <c r="G6" s="77" t="str">
        <f>'PRODUCTION LIST GRP VOLUMES'!G10</f>
        <v/>
      </c>
      <c r="H6" s="77" t="str">
        <f>'PRODUCTION LIST GRP VOLUMES'!H10</f>
        <v/>
      </c>
      <c r="I6" s="77" t="str">
        <f>'PRODUCTION LIST GRP VOLUMES'!I10</f>
        <v/>
      </c>
      <c r="J6" s="77" t="str">
        <f>'PRODUCTION LIST GRP VOLUMES'!J10</f>
        <v/>
      </c>
      <c r="K6" s="77" t="str">
        <f>'PRODUCTION LIST GRP VOLUMES'!K10</f>
        <v/>
      </c>
      <c r="L6" s="77" t="str">
        <f>'PRODUCTION LIST GRP VOLUMES'!L10</f>
        <v/>
      </c>
      <c r="M6" s="77" t="str">
        <f>'PRODUCTION LIST GRP VOLUMES'!M10</f>
        <v/>
      </c>
      <c r="N6" s="77" t="str">
        <f>'PRODUCTION LIST GRP VOLUMES'!N10</f>
        <v/>
      </c>
      <c r="O6" s="77" t="str">
        <f>'PRODUCTION LIST GRP VOLUMES'!O10</f>
        <v/>
      </c>
      <c r="P6" s="77" t="str">
        <f>'PRODUCTION LIST GRP VOLUMES'!P10</f>
        <v/>
      </c>
      <c r="Q6" s="77" t="str">
        <f>'PRODUCTION LIST GRP VOLUMES'!Q10</f>
        <v/>
      </c>
      <c r="R6" s="77" t="str">
        <f>'PRODUCTION LIST GRP VOLUMES'!R10</f>
        <v/>
      </c>
      <c r="S6" s="77" t="str">
        <f>'PRODUCTION LIST GRP VOLUMES'!S10</f>
        <v/>
      </c>
      <c r="T6" s="77" t="str">
        <f>'PRODUCTION LIST GRP VOLUMES'!T10</f>
        <v/>
      </c>
      <c r="U6" s="1517">
        <f t="shared" si="0"/>
        <v>0</v>
      </c>
    </row>
    <row r="7" spans="1:21" ht="23.25" customHeight="1" x14ac:dyDescent="0.2">
      <c r="A7" s="280" t="str">
        <f>'PRODUCTION LIST GRP VOLUMES'!A11</f>
        <v>360-100</v>
      </c>
      <c r="B7" s="1463">
        <f>'360 GRP '!J89</f>
        <v>2</v>
      </c>
      <c r="C7" s="77" t="str">
        <f>'PRODUCTION LIST GRP VOLUMES'!C11</f>
        <v/>
      </c>
      <c r="D7" s="77" t="str">
        <f>'PRODUCTION LIST GRP VOLUMES'!D11</f>
        <v/>
      </c>
      <c r="E7" s="77" t="str">
        <f>'PRODUCTION LIST GRP VOLUMES'!E11</f>
        <v/>
      </c>
      <c r="F7" s="77" t="str">
        <f>'PRODUCTION LIST GRP VOLUMES'!F11</f>
        <v/>
      </c>
      <c r="G7" s="77" t="str">
        <f>'PRODUCTION LIST GRP VOLUMES'!G11</f>
        <v/>
      </c>
      <c r="H7" s="77" t="str">
        <f>'PRODUCTION LIST GRP VOLUMES'!H11</f>
        <v/>
      </c>
      <c r="I7" s="77" t="str">
        <f>'PRODUCTION LIST GRP VOLUMES'!I11</f>
        <v/>
      </c>
      <c r="J7" s="77" t="str">
        <f>'PRODUCTION LIST GRP VOLUMES'!J11</f>
        <v/>
      </c>
      <c r="K7" s="77" t="str">
        <f>'PRODUCTION LIST GRP VOLUMES'!K11</f>
        <v/>
      </c>
      <c r="L7" s="77" t="str">
        <f>'PRODUCTION LIST GRP VOLUMES'!L11</f>
        <v/>
      </c>
      <c r="M7" s="77" t="str">
        <f>'PRODUCTION LIST GRP VOLUMES'!M11</f>
        <v/>
      </c>
      <c r="N7" s="77" t="str">
        <f>'PRODUCTION LIST GRP VOLUMES'!N11</f>
        <v/>
      </c>
      <c r="O7" s="77" t="str">
        <f>'PRODUCTION LIST GRP VOLUMES'!O11</f>
        <v/>
      </c>
      <c r="P7" s="77" t="str">
        <f>'PRODUCTION LIST GRP VOLUMES'!P11</f>
        <v/>
      </c>
      <c r="Q7" s="77" t="str">
        <f>'PRODUCTION LIST GRP VOLUMES'!Q11</f>
        <v/>
      </c>
      <c r="R7" s="77" t="str">
        <f>'PRODUCTION LIST GRP VOLUMES'!R11</f>
        <v/>
      </c>
      <c r="S7" s="77" t="str">
        <f>'PRODUCTION LIST GRP VOLUMES'!S11</f>
        <v/>
      </c>
      <c r="T7" s="77" t="str">
        <f>'PRODUCTION LIST GRP VOLUMES'!T11</f>
        <v/>
      </c>
      <c r="U7" s="1517">
        <f t="shared" si="0"/>
        <v>0</v>
      </c>
    </row>
    <row r="8" spans="1:21" ht="23.25" customHeight="1" x14ac:dyDescent="0.2">
      <c r="A8" s="280">
        <f>'PRODUCTION LIST GRP VOLUMES'!A12</f>
        <v>0</v>
      </c>
      <c r="B8" s="280"/>
      <c r="C8" s="77" t="str">
        <f>'PRODUCTION LIST GRP VOLUMES'!C12</f>
        <v/>
      </c>
      <c r="D8" s="77" t="str">
        <f>'PRODUCTION LIST GRP VOLUMES'!D12</f>
        <v/>
      </c>
      <c r="E8" s="77" t="str">
        <f>'PRODUCTION LIST GRP VOLUMES'!E12</f>
        <v/>
      </c>
      <c r="F8" s="77" t="str">
        <f>'PRODUCTION LIST GRP VOLUMES'!F12</f>
        <v/>
      </c>
      <c r="G8" s="77" t="str">
        <f>'PRODUCTION LIST GRP VOLUMES'!G12</f>
        <v/>
      </c>
      <c r="H8" s="77" t="str">
        <f>'PRODUCTION LIST GRP VOLUMES'!H12</f>
        <v/>
      </c>
      <c r="I8" s="77" t="str">
        <f>'PRODUCTION LIST GRP VOLUMES'!I12</f>
        <v/>
      </c>
      <c r="J8" s="77" t="str">
        <f>'PRODUCTION LIST GRP VOLUMES'!J12</f>
        <v/>
      </c>
      <c r="K8" s="77" t="str">
        <f>'PRODUCTION LIST GRP VOLUMES'!K12</f>
        <v/>
      </c>
      <c r="L8" s="77" t="str">
        <f>'PRODUCTION LIST GRP VOLUMES'!L12</f>
        <v/>
      </c>
      <c r="M8" s="77" t="str">
        <f>'PRODUCTION LIST GRP VOLUMES'!M12</f>
        <v/>
      </c>
      <c r="N8" s="77" t="str">
        <f>'PRODUCTION LIST GRP VOLUMES'!N12</f>
        <v/>
      </c>
      <c r="O8" s="77" t="str">
        <f>'PRODUCTION LIST GRP VOLUMES'!O12</f>
        <v/>
      </c>
      <c r="P8" s="77" t="str">
        <f>'PRODUCTION LIST GRP VOLUMES'!P12</f>
        <v/>
      </c>
      <c r="Q8" s="77" t="str">
        <f>'PRODUCTION LIST GRP VOLUMES'!Q12</f>
        <v/>
      </c>
      <c r="R8" s="77" t="str">
        <f>'PRODUCTION LIST GRP VOLUMES'!R12</f>
        <v/>
      </c>
      <c r="S8" s="77" t="str">
        <f>'PRODUCTION LIST GRP VOLUMES'!S12</f>
        <v/>
      </c>
      <c r="T8" s="77" t="str">
        <f>'PRODUCTION LIST GRP VOLUMES'!T12</f>
        <v/>
      </c>
      <c r="U8" s="1517">
        <f t="shared" si="0"/>
        <v>0</v>
      </c>
    </row>
    <row r="9" spans="1:21" ht="23.25" customHeight="1" x14ac:dyDescent="0.2">
      <c r="A9" s="280" t="str">
        <f>'PRODUCTION LIST GRP VOLUMES'!A13</f>
        <v>360-121</v>
      </c>
      <c r="B9" s="1463">
        <f>'360 GRP '!J91</f>
        <v>2</v>
      </c>
      <c r="C9" s="77" t="str">
        <f>'PRODUCTION LIST GRP VOLUMES'!C13</f>
        <v/>
      </c>
      <c r="D9" s="77" t="str">
        <f>'PRODUCTION LIST GRP VOLUMES'!D13</f>
        <v/>
      </c>
      <c r="E9" s="77" t="str">
        <f>'PRODUCTION LIST GRP VOLUMES'!E13</f>
        <v/>
      </c>
      <c r="F9" s="77" t="str">
        <f>'PRODUCTION LIST GRP VOLUMES'!F13</f>
        <v/>
      </c>
      <c r="G9" s="77" t="str">
        <f>'PRODUCTION LIST GRP VOLUMES'!G13</f>
        <v/>
      </c>
      <c r="H9" s="77" t="str">
        <f>'PRODUCTION LIST GRP VOLUMES'!H13</f>
        <v/>
      </c>
      <c r="I9" s="77" t="str">
        <f>'PRODUCTION LIST GRP VOLUMES'!I13</f>
        <v/>
      </c>
      <c r="J9" s="77" t="str">
        <f>'PRODUCTION LIST GRP VOLUMES'!J13</f>
        <v/>
      </c>
      <c r="K9" s="77" t="str">
        <f>'PRODUCTION LIST GRP VOLUMES'!K13</f>
        <v/>
      </c>
      <c r="L9" s="77" t="str">
        <f>'PRODUCTION LIST GRP VOLUMES'!L13</f>
        <v/>
      </c>
      <c r="M9" s="77" t="str">
        <f>'PRODUCTION LIST GRP VOLUMES'!M13</f>
        <v/>
      </c>
      <c r="N9" s="77" t="str">
        <f>'PRODUCTION LIST GRP VOLUMES'!N13</f>
        <v/>
      </c>
      <c r="O9" s="77" t="str">
        <f>'PRODUCTION LIST GRP VOLUMES'!O13</f>
        <v/>
      </c>
      <c r="P9" s="77" t="str">
        <f>'PRODUCTION LIST GRP VOLUMES'!P13</f>
        <v/>
      </c>
      <c r="Q9" s="77" t="str">
        <f>'PRODUCTION LIST GRP VOLUMES'!Q13</f>
        <v/>
      </c>
      <c r="R9" s="77" t="str">
        <f>'PRODUCTION LIST GRP VOLUMES'!R13</f>
        <v/>
      </c>
      <c r="S9" s="77" t="str">
        <f>'PRODUCTION LIST GRP VOLUMES'!S13</f>
        <v/>
      </c>
      <c r="T9" s="77" t="str">
        <f>'PRODUCTION LIST GRP VOLUMES'!T13</f>
        <v/>
      </c>
      <c r="U9" s="1517">
        <f t="shared" si="0"/>
        <v>0</v>
      </c>
    </row>
    <row r="10" spans="1:21" ht="23.25" customHeight="1" x14ac:dyDescent="0.2">
      <c r="A10" s="280" t="str">
        <f>'PRODUCTION LIST GRP VOLUMES'!A14</f>
        <v>360-121-DT</v>
      </c>
      <c r="B10" s="1463">
        <f>'360 GRP '!J92</f>
        <v>4</v>
      </c>
      <c r="C10" s="77" t="str">
        <f>'PRODUCTION LIST GRP VOLUMES'!C14</f>
        <v/>
      </c>
      <c r="D10" s="77" t="str">
        <f>'PRODUCTION LIST GRP VOLUMES'!D14</f>
        <v/>
      </c>
      <c r="E10" s="77" t="str">
        <f>'PRODUCTION LIST GRP VOLUMES'!E14</f>
        <v/>
      </c>
      <c r="F10" s="77" t="str">
        <f>'PRODUCTION LIST GRP VOLUMES'!F14</f>
        <v/>
      </c>
      <c r="G10" s="77" t="str">
        <f>'PRODUCTION LIST GRP VOLUMES'!G14</f>
        <v/>
      </c>
      <c r="H10" s="77" t="str">
        <f>'PRODUCTION LIST GRP VOLUMES'!H14</f>
        <v/>
      </c>
      <c r="I10" s="77" t="str">
        <f>'PRODUCTION LIST GRP VOLUMES'!I14</f>
        <v/>
      </c>
      <c r="J10" s="77" t="str">
        <f>'PRODUCTION LIST GRP VOLUMES'!J14</f>
        <v/>
      </c>
      <c r="K10" s="77" t="str">
        <f>'PRODUCTION LIST GRP VOLUMES'!K14</f>
        <v/>
      </c>
      <c r="L10" s="77" t="str">
        <f>'PRODUCTION LIST GRP VOLUMES'!L14</f>
        <v/>
      </c>
      <c r="M10" s="77" t="str">
        <f>'PRODUCTION LIST GRP VOLUMES'!M14</f>
        <v/>
      </c>
      <c r="N10" s="77" t="str">
        <f>'PRODUCTION LIST GRP VOLUMES'!N14</f>
        <v/>
      </c>
      <c r="O10" s="77" t="str">
        <f>'PRODUCTION LIST GRP VOLUMES'!O14</f>
        <v/>
      </c>
      <c r="P10" s="77" t="str">
        <f>'PRODUCTION LIST GRP VOLUMES'!P14</f>
        <v/>
      </c>
      <c r="Q10" s="77" t="str">
        <f>'PRODUCTION LIST GRP VOLUMES'!Q14</f>
        <v/>
      </c>
      <c r="R10" s="77" t="str">
        <f>'PRODUCTION LIST GRP VOLUMES'!R14</f>
        <v/>
      </c>
      <c r="S10" s="77" t="str">
        <f>'PRODUCTION LIST GRP VOLUMES'!S14</f>
        <v/>
      </c>
      <c r="T10" s="77" t="str">
        <f>'PRODUCTION LIST GRP VOLUMES'!T14</f>
        <v/>
      </c>
      <c r="U10" s="1517">
        <f t="shared" si="0"/>
        <v>0</v>
      </c>
    </row>
    <row r="11" spans="1:21" ht="23.25" customHeight="1" x14ac:dyDescent="0.2">
      <c r="A11" s="280" t="str">
        <f>'PRODUCTION LIST GRP VOLUMES'!A15</f>
        <v>360-122</v>
      </c>
      <c r="B11" s="1463">
        <f>'360 GRP '!J93</f>
        <v>2</v>
      </c>
      <c r="C11" s="77" t="str">
        <f>'PRODUCTION LIST GRP VOLUMES'!C15</f>
        <v/>
      </c>
      <c r="D11" s="77" t="str">
        <f>'PRODUCTION LIST GRP VOLUMES'!D15</f>
        <v/>
      </c>
      <c r="E11" s="77" t="str">
        <f>'PRODUCTION LIST GRP VOLUMES'!E15</f>
        <v/>
      </c>
      <c r="F11" s="77" t="str">
        <f>'PRODUCTION LIST GRP VOLUMES'!F15</f>
        <v/>
      </c>
      <c r="G11" s="77" t="str">
        <f>'PRODUCTION LIST GRP VOLUMES'!G15</f>
        <v/>
      </c>
      <c r="H11" s="77" t="str">
        <f>'PRODUCTION LIST GRP VOLUMES'!H15</f>
        <v/>
      </c>
      <c r="I11" s="77" t="str">
        <f>'PRODUCTION LIST GRP VOLUMES'!I15</f>
        <v/>
      </c>
      <c r="J11" s="77" t="str">
        <f>'PRODUCTION LIST GRP VOLUMES'!J15</f>
        <v/>
      </c>
      <c r="K11" s="77" t="str">
        <f>'PRODUCTION LIST GRP VOLUMES'!K15</f>
        <v/>
      </c>
      <c r="L11" s="77" t="str">
        <f>'PRODUCTION LIST GRP VOLUMES'!L15</f>
        <v/>
      </c>
      <c r="M11" s="77" t="str">
        <f>'PRODUCTION LIST GRP VOLUMES'!M15</f>
        <v/>
      </c>
      <c r="N11" s="77" t="str">
        <f>'PRODUCTION LIST GRP VOLUMES'!N15</f>
        <v/>
      </c>
      <c r="O11" s="77" t="str">
        <f>'PRODUCTION LIST GRP VOLUMES'!O15</f>
        <v/>
      </c>
      <c r="P11" s="77" t="str">
        <f>'PRODUCTION LIST GRP VOLUMES'!P15</f>
        <v/>
      </c>
      <c r="Q11" s="77" t="str">
        <f>'PRODUCTION LIST GRP VOLUMES'!Q15</f>
        <v/>
      </c>
      <c r="R11" s="77" t="str">
        <f>'PRODUCTION LIST GRP VOLUMES'!R15</f>
        <v/>
      </c>
      <c r="S11" s="77" t="str">
        <f>'PRODUCTION LIST GRP VOLUMES'!S15</f>
        <v/>
      </c>
      <c r="T11" s="77" t="str">
        <f>'PRODUCTION LIST GRP VOLUMES'!T15</f>
        <v/>
      </c>
      <c r="U11" s="1517">
        <f t="shared" si="0"/>
        <v>0</v>
      </c>
    </row>
    <row r="12" spans="1:21" ht="23.25" customHeight="1" x14ac:dyDescent="0.2">
      <c r="A12" s="280" t="str">
        <f>'PRODUCTION LIST GRP VOLUMES'!A16</f>
        <v>360-122-DT</v>
      </c>
      <c r="B12" s="1463">
        <f>'360 GRP '!J94</f>
        <v>4</v>
      </c>
      <c r="C12" s="77" t="str">
        <f>'PRODUCTION LIST GRP VOLUMES'!C16</f>
        <v/>
      </c>
      <c r="D12" s="77" t="str">
        <f>'PRODUCTION LIST GRP VOLUMES'!D16</f>
        <v/>
      </c>
      <c r="E12" s="77" t="str">
        <f>'PRODUCTION LIST GRP VOLUMES'!E16</f>
        <v/>
      </c>
      <c r="F12" s="77" t="str">
        <f>'PRODUCTION LIST GRP VOLUMES'!F16</f>
        <v/>
      </c>
      <c r="G12" s="77" t="str">
        <f>'PRODUCTION LIST GRP VOLUMES'!G16</f>
        <v/>
      </c>
      <c r="H12" s="77" t="str">
        <f>'PRODUCTION LIST GRP VOLUMES'!H16</f>
        <v/>
      </c>
      <c r="I12" s="77" t="str">
        <f>'PRODUCTION LIST GRP VOLUMES'!I16</f>
        <v/>
      </c>
      <c r="J12" s="77" t="str">
        <f>'PRODUCTION LIST GRP VOLUMES'!J16</f>
        <v/>
      </c>
      <c r="K12" s="77" t="str">
        <f>'PRODUCTION LIST GRP VOLUMES'!K16</f>
        <v/>
      </c>
      <c r="L12" s="77" t="str">
        <f>'PRODUCTION LIST GRP VOLUMES'!L16</f>
        <v/>
      </c>
      <c r="M12" s="77" t="str">
        <f>'PRODUCTION LIST GRP VOLUMES'!M16</f>
        <v/>
      </c>
      <c r="N12" s="77" t="str">
        <f>'PRODUCTION LIST GRP VOLUMES'!N16</f>
        <v/>
      </c>
      <c r="O12" s="77" t="str">
        <f>'PRODUCTION LIST GRP VOLUMES'!O16</f>
        <v/>
      </c>
      <c r="P12" s="77" t="str">
        <f>'PRODUCTION LIST GRP VOLUMES'!P16</f>
        <v/>
      </c>
      <c r="Q12" s="77" t="str">
        <f>'PRODUCTION LIST GRP VOLUMES'!Q16</f>
        <v/>
      </c>
      <c r="R12" s="77" t="str">
        <f>'PRODUCTION LIST GRP VOLUMES'!R16</f>
        <v/>
      </c>
      <c r="S12" s="77" t="str">
        <f>'PRODUCTION LIST GRP VOLUMES'!S16</f>
        <v/>
      </c>
      <c r="T12" s="77" t="str">
        <f>'PRODUCTION LIST GRP VOLUMES'!T16</f>
        <v/>
      </c>
      <c r="U12" s="1517">
        <f t="shared" si="0"/>
        <v>0</v>
      </c>
    </row>
    <row r="13" spans="1:21" ht="23.25" customHeight="1" x14ac:dyDescent="0.2">
      <c r="A13" s="280" t="str">
        <f>'PRODUCTION LIST GRP VOLUMES'!A17</f>
        <v>360-123</v>
      </c>
      <c r="B13" s="1463">
        <f>'360 GRP '!J95</f>
        <v>2</v>
      </c>
      <c r="C13" s="77" t="str">
        <f>'PRODUCTION LIST GRP VOLUMES'!C17</f>
        <v/>
      </c>
      <c r="D13" s="77" t="str">
        <f>'PRODUCTION LIST GRP VOLUMES'!D17</f>
        <v/>
      </c>
      <c r="E13" s="77" t="str">
        <f>'PRODUCTION LIST GRP VOLUMES'!E17</f>
        <v/>
      </c>
      <c r="F13" s="77" t="str">
        <f>'PRODUCTION LIST GRP VOLUMES'!F17</f>
        <v/>
      </c>
      <c r="G13" s="77" t="str">
        <f>'PRODUCTION LIST GRP VOLUMES'!G17</f>
        <v/>
      </c>
      <c r="H13" s="77" t="str">
        <f>'PRODUCTION LIST GRP VOLUMES'!H17</f>
        <v/>
      </c>
      <c r="I13" s="77" t="str">
        <f>'PRODUCTION LIST GRP VOLUMES'!I17</f>
        <v/>
      </c>
      <c r="J13" s="77" t="str">
        <f>'PRODUCTION LIST GRP VOLUMES'!J17</f>
        <v/>
      </c>
      <c r="K13" s="77" t="str">
        <f>'PRODUCTION LIST GRP VOLUMES'!K17</f>
        <v/>
      </c>
      <c r="L13" s="77" t="str">
        <f>'PRODUCTION LIST GRP VOLUMES'!L17</f>
        <v/>
      </c>
      <c r="M13" s="77" t="str">
        <f>'PRODUCTION LIST GRP VOLUMES'!M17</f>
        <v/>
      </c>
      <c r="N13" s="77" t="str">
        <f>'PRODUCTION LIST GRP VOLUMES'!N17</f>
        <v/>
      </c>
      <c r="O13" s="77" t="str">
        <f>'PRODUCTION LIST GRP VOLUMES'!O17</f>
        <v/>
      </c>
      <c r="P13" s="77" t="str">
        <f>'PRODUCTION LIST GRP VOLUMES'!P17</f>
        <v/>
      </c>
      <c r="Q13" s="77" t="str">
        <f>'PRODUCTION LIST GRP VOLUMES'!Q17</f>
        <v/>
      </c>
      <c r="R13" s="77" t="str">
        <f>'PRODUCTION LIST GRP VOLUMES'!R17</f>
        <v/>
      </c>
      <c r="S13" s="77" t="str">
        <f>'PRODUCTION LIST GRP VOLUMES'!S17</f>
        <v/>
      </c>
      <c r="T13" s="77" t="str">
        <f>'PRODUCTION LIST GRP VOLUMES'!T17</f>
        <v/>
      </c>
      <c r="U13" s="1517">
        <f t="shared" si="0"/>
        <v>0</v>
      </c>
    </row>
    <row r="14" spans="1:21" ht="23.25" customHeight="1" x14ac:dyDescent="0.2">
      <c r="A14" s="280" t="str">
        <f>'PRODUCTION LIST GRP VOLUMES'!A18</f>
        <v>360-123-DT</v>
      </c>
      <c r="B14" s="1463">
        <f>'360 GRP '!J96</f>
        <v>4</v>
      </c>
      <c r="C14" s="77" t="str">
        <f>'PRODUCTION LIST GRP VOLUMES'!C18</f>
        <v/>
      </c>
      <c r="D14" s="77" t="str">
        <f>'PRODUCTION LIST GRP VOLUMES'!D18</f>
        <v/>
      </c>
      <c r="E14" s="77" t="str">
        <f>'PRODUCTION LIST GRP VOLUMES'!E18</f>
        <v/>
      </c>
      <c r="F14" s="77" t="str">
        <f>'PRODUCTION LIST GRP VOLUMES'!F18</f>
        <v/>
      </c>
      <c r="G14" s="77" t="str">
        <f>'PRODUCTION LIST GRP VOLUMES'!G18</f>
        <v/>
      </c>
      <c r="H14" s="77" t="str">
        <f>'PRODUCTION LIST GRP VOLUMES'!H18</f>
        <v/>
      </c>
      <c r="I14" s="77" t="str">
        <f>'PRODUCTION LIST GRP VOLUMES'!I18</f>
        <v/>
      </c>
      <c r="J14" s="77" t="str">
        <f>'PRODUCTION LIST GRP VOLUMES'!J18</f>
        <v/>
      </c>
      <c r="K14" s="77" t="str">
        <f>'PRODUCTION LIST GRP VOLUMES'!K18</f>
        <v/>
      </c>
      <c r="L14" s="77" t="str">
        <f>'PRODUCTION LIST GRP VOLUMES'!L18</f>
        <v/>
      </c>
      <c r="M14" s="77" t="str">
        <f>'PRODUCTION LIST GRP VOLUMES'!M18</f>
        <v/>
      </c>
      <c r="N14" s="77" t="str">
        <f>'PRODUCTION LIST GRP VOLUMES'!N18</f>
        <v/>
      </c>
      <c r="O14" s="77" t="str">
        <f>'PRODUCTION LIST GRP VOLUMES'!O18</f>
        <v/>
      </c>
      <c r="P14" s="77" t="str">
        <f>'PRODUCTION LIST GRP VOLUMES'!P18</f>
        <v/>
      </c>
      <c r="Q14" s="77" t="str">
        <f>'PRODUCTION LIST GRP VOLUMES'!Q18</f>
        <v/>
      </c>
      <c r="R14" s="77" t="str">
        <f>'PRODUCTION LIST GRP VOLUMES'!R18</f>
        <v/>
      </c>
      <c r="S14" s="77" t="str">
        <f>'PRODUCTION LIST GRP VOLUMES'!S18</f>
        <v/>
      </c>
      <c r="T14" s="77" t="str">
        <f>'PRODUCTION LIST GRP VOLUMES'!T18</f>
        <v/>
      </c>
      <c r="U14" s="1517">
        <f t="shared" si="0"/>
        <v>0</v>
      </c>
    </row>
    <row r="15" spans="1:21" ht="23.25" customHeight="1" x14ac:dyDescent="0.2">
      <c r="A15" s="280" t="str">
        <f>'PRODUCTION LIST GRP VOLUMES'!A19</f>
        <v>360-124</v>
      </c>
      <c r="B15" s="1463">
        <f>'360 GRP '!J97</f>
        <v>10</v>
      </c>
      <c r="C15" s="77" t="str">
        <f>'PRODUCTION LIST GRP VOLUMES'!C19</f>
        <v/>
      </c>
      <c r="D15" s="77" t="str">
        <f>'PRODUCTION LIST GRP VOLUMES'!D19</f>
        <v/>
      </c>
      <c r="E15" s="77" t="str">
        <f>'PRODUCTION LIST GRP VOLUMES'!E19</f>
        <v/>
      </c>
      <c r="F15" s="77" t="str">
        <f>'PRODUCTION LIST GRP VOLUMES'!F19</f>
        <v/>
      </c>
      <c r="G15" s="77" t="str">
        <f>'PRODUCTION LIST GRP VOLUMES'!G19</f>
        <v/>
      </c>
      <c r="H15" s="77" t="str">
        <f>'PRODUCTION LIST GRP VOLUMES'!H19</f>
        <v/>
      </c>
      <c r="I15" s="77" t="str">
        <f>'PRODUCTION LIST GRP VOLUMES'!I19</f>
        <v/>
      </c>
      <c r="J15" s="77" t="str">
        <f>'PRODUCTION LIST GRP VOLUMES'!J19</f>
        <v/>
      </c>
      <c r="K15" s="77" t="str">
        <f>'PRODUCTION LIST GRP VOLUMES'!K19</f>
        <v/>
      </c>
      <c r="L15" s="77" t="str">
        <f>'PRODUCTION LIST GRP VOLUMES'!L19</f>
        <v/>
      </c>
      <c r="M15" s="77" t="str">
        <f>'PRODUCTION LIST GRP VOLUMES'!M19</f>
        <v/>
      </c>
      <c r="N15" s="77" t="str">
        <f>'PRODUCTION LIST GRP VOLUMES'!N19</f>
        <v/>
      </c>
      <c r="O15" s="77" t="str">
        <f>'PRODUCTION LIST GRP VOLUMES'!O19</f>
        <v/>
      </c>
      <c r="P15" s="77" t="str">
        <f>'PRODUCTION LIST GRP VOLUMES'!P19</f>
        <v/>
      </c>
      <c r="Q15" s="77" t="str">
        <f>'PRODUCTION LIST GRP VOLUMES'!Q19</f>
        <v/>
      </c>
      <c r="R15" s="77" t="str">
        <f>'PRODUCTION LIST GRP VOLUMES'!R19</f>
        <v/>
      </c>
      <c r="S15" s="77" t="str">
        <f>'PRODUCTION LIST GRP VOLUMES'!S19</f>
        <v/>
      </c>
      <c r="T15" s="77" t="str">
        <f>'PRODUCTION LIST GRP VOLUMES'!T19</f>
        <v/>
      </c>
      <c r="U15" s="1517">
        <f t="shared" si="0"/>
        <v>0</v>
      </c>
    </row>
    <row r="16" spans="1:21" ht="23.25" customHeight="1" x14ac:dyDescent="0.2">
      <c r="A16" s="280" t="str">
        <f>'PRODUCTION LIST GRP VOLUMES'!A20</f>
        <v>360-125</v>
      </c>
      <c r="B16" s="1463">
        <f>'360 GRP '!J98</f>
        <v>1</v>
      </c>
      <c r="C16" s="77" t="str">
        <f>'PRODUCTION LIST GRP VOLUMES'!C20</f>
        <v/>
      </c>
      <c r="D16" s="77" t="str">
        <f>'PRODUCTION LIST GRP VOLUMES'!D20</f>
        <v/>
      </c>
      <c r="E16" s="77" t="str">
        <f>'PRODUCTION LIST GRP VOLUMES'!E20</f>
        <v/>
      </c>
      <c r="F16" s="77" t="str">
        <f>'PRODUCTION LIST GRP VOLUMES'!F20</f>
        <v/>
      </c>
      <c r="G16" s="77" t="str">
        <f>'PRODUCTION LIST GRP VOLUMES'!G20</f>
        <v/>
      </c>
      <c r="H16" s="77" t="str">
        <f>'PRODUCTION LIST GRP VOLUMES'!H20</f>
        <v/>
      </c>
      <c r="I16" s="77" t="str">
        <f>'PRODUCTION LIST GRP VOLUMES'!I20</f>
        <v/>
      </c>
      <c r="J16" s="77" t="str">
        <f>'PRODUCTION LIST GRP VOLUMES'!J20</f>
        <v/>
      </c>
      <c r="K16" s="77" t="str">
        <f>'PRODUCTION LIST GRP VOLUMES'!K20</f>
        <v/>
      </c>
      <c r="L16" s="77" t="str">
        <f>'PRODUCTION LIST GRP VOLUMES'!L20</f>
        <v/>
      </c>
      <c r="M16" s="77" t="str">
        <f>'PRODUCTION LIST GRP VOLUMES'!M20</f>
        <v/>
      </c>
      <c r="N16" s="77" t="str">
        <f>'PRODUCTION LIST GRP VOLUMES'!N20</f>
        <v/>
      </c>
      <c r="O16" s="77" t="str">
        <f>'PRODUCTION LIST GRP VOLUMES'!O20</f>
        <v/>
      </c>
      <c r="P16" s="77" t="str">
        <f>'PRODUCTION LIST GRP VOLUMES'!P20</f>
        <v/>
      </c>
      <c r="Q16" s="77" t="str">
        <f>'PRODUCTION LIST GRP VOLUMES'!Q20</f>
        <v/>
      </c>
      <c r="R16" s="77" t="str">
        <f>'PRODUCTION LIST GRP VOLUMES'!R20</f>
        <v/>
      </c>
      <c r="S16" s="77" t="str">
        <f>'PRODUCTION LIST GRP VOLUMES'!S20</f>
        <v/>
      </c>
      <c r="T16" s="77" t="str">
        <f>'PRODUCTION LIST GRP VOLUMES'!T20</f>
        <v/>
      </c>
      <c r="U16" s="1517">
        <f t="shared" si="0"/>
        <v>0</v>
      </c>
    </row>
    <row r="17" spans="1:21" ht="23.25" customHeight="1" x14ac:dyDescent="0.2">
      <c r="A17" s="280" t="str">
        <f>'PRODUCTION LIST GRP VOLUMES'!A21</f>
        <v>360-125-WI</v>
      </c>
      <c r="B17" s="1463">
        <f>'360 GRP '!J99</f>
        <v>1</v>
      </c>
      <c r="C17" s="77" t="str">
        <f>'PRODUCTION LIST GRP VOLUMES'!C21</f>
        <v/>
      </c>
      <c r="D17" s="77" t="str">
        <f>'PRODUCTION LIST GRP VOLUMES'!D21</f>
        <v/>
      </c>
      <c r="E17" s="77" t="str">
        <f>'PRODUCTION LIST GRP VOLUMES'!E21</f>
        <v/>
      </c>
      <c r="F17" s="77" t="str">
        <f>'PRODUCTION LIST GRP VOLUMES'!F21</f>
        <v/>
      </c>
      <c r="G17" s="77" t="str">
        <f>'PRODUCTION LIST GRP VOLUMES'!G21</f>
        <v/>
      </c>
      <c r="H17" s="77" t="str">
        <f>'PRODUCTION LIST GRP VOLUMES'!H21</f>
        <v/>
      </c>
      <c r="I17" s="77" t="str">
        <f>'PRODUCTION LIST GRP VOLUMES'!I21</f>
        <v/>
      </c>
      <c r="J17" s="77" t="str">
        <f>'PRODUCTION LIST GRP VOLUMES'!J21</f>
        <v/>
      </c>
      <c r="K17" s="77" t="str">
        <f>'PRODUCTION LIST GRP VOLUMES'!K21</f>
        <v/>
      </c>
      <c r="L17" s="77" t="str">
        <f>'PRODUCTION LIST GRP VOLUMES'!L21</f>
        <v/>
      </c>
      <c r="M17" s="77" t="str">
        <f>'PRODUCTION LIST GRP VOLUMES'!M21</f>
        <v/>
      </c>
      <c r="N17" s="77" t="str">
        <f>'PRODUCTION LIST GRP VOLUMES'!N21</f>
        <v/>
      </c>
      <c r="O17" s="77" t="str">
        <f>'PRODUCTION LIST GRP VOLUMES'!O21</f>
        <v/>
      </c>
      <c r="P17" s="77" t="str">
        <f>'PRODUCTION LIST GRP VOLUMES'!P21</f>
        <v/>
      </c>
      <c r="Q17" s="77" t="str">
        <f>'PRODUCTION LIST GRP VOLUMES'!Q21</f>
        <v/>
      </c>
      <c r="R17" s="77" t="str">
        <f>'PRODUCTION LIST GRP VOLUMES'!R21</f>
        <v/>
      </c>
      <c r="S17" s="77" t="str">
        <f>'PRODUCTION LIST GRP VOLUMES'!S21</f>
        <v/>
      </c>
      <c r="T17" s="77" t="str">
        <f>'PRODUCTION LIST GRP VOLUMES'!T21</f>
        <v/>
      </c>
      <c r="U17" s="1517">
        <f t="shared" si="0"/>
        <v>0</v>
      </c>
    </row>
    <row r="18" spans="1:21" ht="23.25" customHeight="1" x14ac:dyDescent="0.2">
      <c r="A18" s="280" t="str">
        <f>'PRODUCTION LIST GRP VOLUMES'!A22</f>
        <v>360-127</v>
      </c>
      <c r="B18" s="1463">
        <f>'360 GRP '!J100</f>
        <v>1</v>
      </c>
      <c r="C18" s="77" t="str">
        <f>'PRODUCTION LIST GRP VOLUMES'!C22</f>
        <v/>
      </c>
      <c r="D18" s="77" t="str">
        <f>'PRODUCTION LIST GRP VOLUMES'!D22</f>
        <v/>
      </c>
      <c r="E18" s="77" t="str">
        <f>'PRODUCTION LIST GRP VOLUMES'!E22</f>
        <v/>
      </c>
      <c r="F18" s="77" t="str">
        <f>'PRODUCTION LIST GRP VOLUMES'!F22</f>
        <v/>
      </c>
      <c r="G18" s="77" t="str">
        <f>'PRODUCTION LIST GRP VOLUMES'!G22</f>
        <v/>
      </c>
      <c r="H18" s="77" t="str">
        <f>'PRODUCTION LIST GRP VOLUMES'!H22</f>
        <v/>
      </c>
      <c r="I18" s="77" t="str">
        <f>'PRODUCTION LIST GRP VOLUMES'!I22</f>
        <v/>
      </c>
      <c r="J18" s="77" t="str">
        <f>'PRODUCTION LIST GRP VOLUMES'!J22</f>
        <v/>
      </c>
      <c r="K18" s="77" t="str">
        <f>'PRODUCTION LIST GRP VOLUMES'!K22</f>
        <v/>
      </c>
      <c r="L18" s="77" t="str">
        <f>'PRODUCTION LIST GRP VOLUMES'!L22</f>
        <v/>
      </c>
      <c r="M18" s="77" t="str">
        <f>'PRODUCTION LIST GRP VOLUMES'!M22</f>
        <v/>
      </c>
      <c r="N18" s="77" t="str">
        <f>'PRODUCTION LIST GRP VOLUMES'!N22</f>
        <v/>
      </c>
      <c r="O18" s="77" t="str">
        <f>'PRODUCTION LIST GRP VOLUMES'!O22</f>
        <v/>
      </c>
      <c r="P18" s="77" t="str">
        <f>'PRODUCTION LIST GRP VOLUMES'!P22</f>
        <v/>
      </c>
      <c r="Q18" s="77" t="str">
        <f>'PRODUCTION LIST GRP VOLUMES'!Q22</f>
        <v/>
      </c>
      <c r="R18" s="77" t="str">
        <f>'PRODUCTION LIST GRP VOLUMES'!R22</f>
        <v/>
      </c>
      <c r="S18" s="77" t="str">
        <f>'PRODUCTION LIST GRP VOLUMES'!S22</f>
        <v/>
      </c>
      <c r="T18" s="77" t="str">
        <f>'PRODUCTION LIST GRP VOLUMES'!T22</f>
        <v/>
      </c>
      <c r="U18" s="1517">
        <f t="shared" si="0"/>
        <v>0</v>
      </c>
    </row>
    <row r="19" spans="1:21" ht="23.25" customHeight="1" x14ac:dyDescent="0.2">
      <c r="A19" s="280" t="str">
        <f>'PRODUCTION LIST GRP VOLUMES'!A23</f>
        <v>360-127-WI</v>
      </c>
      <c r="B19" s="1463">
        <f>'360 GRP '!J101</f>
        <v>1</v>
      </c>
      <c r="C19" s="77" t="str">
        <f>'PRODUCTION LIST GRP VOLUMES'!C23</f>
        <v/>
      </c>
      <c r="D19" s="77" t="str">
        <f>'PRODUCTION LIST GRP VOLUMES'!D23</f>
        <v/>
      </c>
      <c r="E19" s="77" t="str">
        <f>'PRODUCTION LIST GRP VOLUMES'!E23</f>
        <v/>
      </c>
      <c r="F19" s="77" t="str">
        <f>'PRODUCTION LIST GRP VOLUMES'!F23</f>
        <v/>
      </c>
      <c r="G19" s="77" t="str">
        <f>'PRODUCTION LIST GRP VOLUMES'!G23</f>
        <v/>
      </c>
      <c r="H19" s="77" t="str">
        <f>'PRODUCTION LIST GRP VOLUMES'!H23</f>
        <v/>
      </c>
      <c r="I19" s="77" t="str">
        <f>'PRODUCTION LIST GRP VOLUMES'!I23</f>
        <v/>
      </c>
      <c r="J19" s="77" t="str">
        <f>'PRODUCTION LIST GRP VOLUMES'!J23</f>
        <v/>
      </c>
      <c r="K19" s="77" t="str">
        <f>'PRODUCTION LIST GRP VOLUMES'!K23</f>
        <v/>
      </c>
      <c r="L19" s="77" t="str">
        <f>'PRODUCTION LIST GRP VOLUMES'!L23</f>
        <v/>
      </c>
      <c r="M19" s="77" t="str">
        <f>'PRODUCTION LIST GRP VOLUMES'!M23</f>
        <v/>
      </c>
      <c r="N19" s="77" t="str">
        <f>'PRODUCTION LIST GRP VOLUMES'!N23</f>
        <v/>
      </c>
      <c r="O19" s="77" t="str">
        <f>'PRODUCTION LIST GRP VOLUMES'!O23</f>
        <v/>
      </c>
      <c r="P19" s="77" t="str">
        <f>'PRODUCTION LIST GRP VOLUMES'!P23</f>
        <v/>
      </c>
      <c r="Q19" s="77" t="str">
        <f>'PRODUCTION LIST GRP VOLUMES'!Q23</f>
        <v/>
      </c>
      <c r="R19" s="77" t="str">
        <f>'PRODUCTION LIST GRP VOLUMES'!R23</f>
        <v/>
      </c>
      <c r="S19" s="77" t="str">
        <f>'PRODUCTION LIST GRP VOLUMES'!S23</f>
        <v/>
      </c>
      <c r="T19" s="77" t="str">
        <f>'PRODUCTION LIST GRP VOLUMES'!T23</f>
        <v/>
      </c>
      <c r="U19" s="1517">
        <f t="shared" si="0"/>
        <v>0</v>
      </c>
    </row>
    <row r="20" spans="1:21" ht="23.25" customHeight="1" x14ac:dyDescent="0.2">
      <c r="A20" s="280" t="str">
        <f>'PRODUCTION LIST GRP VOLUMES'!A24</f>
        <v>360-128</v>
      </c>
      <c r="B20" s="1463">
        <f>'360 GRP '!J102</f>
        <v>1</v>
      </c>
      <c r="C20" s="77" t="str">
        <f>'PRODUCTION LIST GRP VOLUMES'!C24</f>
        <v/>
      </c>
      <c r="D20" s="77" t="str">
        <f>'PRODUCTION LIST GRP VOLUMES'!D24</f>
        <v/>
      </c>
      <c r="E20" s="77" t="str">
        <f>'PRODUCTION LIST GRP VOLUMES'!E24</f>
        <v/>
      </c>
      <c r="F20" s="77" t="str">
        <f>'PRODUCTION LIST GRP VOLUMES'!F24</f>
        <v/>
      </c>
      <c r="G20" s="77" t="str">
        <f>'PRODUCTION LIST GRP VOLUMES'!G24</f>
        <v/>
      </c>
      <c r="H20" s="77" t="str">
        <f>'PRODUCTION LIST GRP VOLUMES'!H24</f>
        <v/>
      </c>
      <c r="I20" s="77" t="str">
        <f>'PRODUCTION LIST GRP VOLUMES'!I24</f>
        <v/>
      </c>
      <c r="J20" s="77" t="str">
        <f>'PRODUCTION LIST GRP VOLUMES'!J24</f>
        <v/>
      </c>
      <c r="K20" s="77" t="str">
        <f>'PRODUCTION LIST GRP VOLUMES'!K24</f>
        <v/>
      </c>
      <c r="L20" s="77" t="str">
        <f>'PRODUCTION LIST GRP VOLUMES'!L24</f>
        <v/>
      </c>
      <c r="M20" s="77" t="str">
        <f>'PRODUCTION LIST GRP VOLUMES'!M24</f>
        <v/>
      </c>
      <c r="N20" s="77" t="str">
        <f>'PRODUCTION LIST GRP VOLUMES'!N24</f>
        <v/>
      </c>
      <c r="O20" s="77" t="str">
        <f>'PRODUCTION LIST GRP VOLUMES'!O24</f>
        <v/>
      </c>
      <c r="P20" s="77" t="str">
        <f>'PRODUCTION LIST GRP VOLUMES'!P24</f>
        <v/>
      </c>
      <c r="Q20" s="77" t="str">
        <f>'PRODUCTION LIST GRP VOLUMES'!Q24</f>
        <v/>
      </c>
      <c r="R20" s="77" t="str">
        <f>'PRODUCTION LIST GRP VOLUMES'!R24</f>
        <v/>
      </c>
      <c r="S20" s="77" t="str">
        <f>'PRODUCTION LIST GRP VOLUMES'!S24</f>
        <v/>
      </c>
      <c r="T20" s="77" t="str">
        <f>'PRODUCTION LIST GRP VOLUMES'!T24</f>
        <v/>
      </c>
      <c r="U20" s="1517">
        <f t="shared" si="0"/>
        <v>0</v>
      </c>
    </row>
    <row r="21" spans="1:21" ht="23.25" customHeight="1" x14ac:dyDescent="0.2">
      <c r="A21" s="280" t="str">
        <f>'PRODUCTION LIST GRP VOLUMES'!A25</f>
        <v>360-128-WI</v>
      </c>
      <c r="B21" s="1463">
        <f>'360 GRP '!J103</f>
        <v>1</v>
      </c>
      <c r="C21" s="77" t="str">
        <f>'PRODUCTION LIST GRP VOLUMES'!C25</f>
        <v/>
      </c>
      <c r="D21" s="77" t="str">
        <f>'PRODUCTION LIST GRP VOLUMES'!D25</f>
        <v/>
      </c>
      <c r="E21" s="77" t="str">
        <f>'PRODUCTION LIST GRP VOLUMES'!E25</f>
        <v/>
      </c>
      <c r="F21" s="77" t="str">
        <f>'PRODUCTION LIST GRP VOLUMES'!F25</f>
        <v/>
      </c>
      <c r="G21" s="77" t="str">
        <f>'PRODUCTION LIST GRP VOLUMES'!G25</f>
        <v/>
      </c>
      <c r="H21" s="77" t="str">
        <f>'PRODUCTION LIST GRP VOLUMES'!H25</f>
        <v/>
      </c>
      <c r="I21" s="77" t="str">
        <f>'PRODUCTION LIST GRP VOLUMES'!I25</f>
        <v/>
      </c>
      <c r="J21" s="77" t="str">
        <f>'PRODUCTION LIST GRP VOLUMES'!J25</f>
        <v/>
      </c>
      <c r="K21" s="77" t="str">
        <f>'PRODUCTION LIST GRP VOLUMES'!K25</f>
        <v/>
      </c>
      <c r="L21" s="77" t="str">
        <f>'PRODUCTION LIST GRP VOLUMES'!L25</f>
        <v/>
      </c>
      <c r="M21" s="77" t="str">
        <f>'PRODUCTION LIST GRP VOLUMES'!M25</f>
        <v/>
      </c>
      <c r="N21" s="77" t="str">
        <f>'PRODUCTION LIST GRP VOLUMES'!N25</f>
        <v/>
      </c>
      <c r="O21" s="77" t="str">
        <f>'PRODUCTION LIST GRP VOLUMES'!O25</f>
        <v/>
      </c>
      <c r="P21" s="77" t="str">
        <f>'PRODUCTION LIST GRP VOLUMES'!P25</f>
        <v/>
      </c>
      <c r="Q21" s="77" t="str">
        <f>'PRODUCTION LIST GRP VOLUMES'!Q25</f>
        <v/>
      </c>
      <c r="R21" s="77" t="str">
        <f>'PRODUCTION LIST GRP VOLUMES'!R25</f>
        <v/>
      </c>
      <c r="S21" s="77" t="str">
        <f>'PRODUCTION LIST GRP VOLUMES'!S25</f>
        <v/>
      </c>
      <c r="T21" s="77" t="str">
        <f>'PRODUCTION LIST GRP VOLUMES'!T25</f>
        <v/>
      </c>
      <c r="U21" s="1517">
        <f t="shared" si="0"/>
        <v>0</v>
      </c>
    </row>
    <row r="22" spans="1:21" ht="23.25" customHeight="1" x14ac:dyDescent="0.2">
      <c r="A22" s="280" t="str">
        <f>'PRODUCTION LIST GRP VOLUMES'!A26</f>
        <v>360-129</v>
      </c>
      <c r="B22" s="1463">
        <f>'360 GRP '!J104</f>
        <v>3</v>
      </c>
      <c r="C22" s="77" t="str">
        <f>'PRODUCTION LIST GRP VOLUMES'!C26</f>
        <v/>
      </c>
      <c r="D22" s="77" t="str">
        <f>'PRODUCTION LIST GRP VOLUMES'!D26</f>
        <v/>
      </c>
      <c r="E22" s="77" t="str">
        <f>'PRODUCTION LIST GRP VOLUMES'!E26</f>
        <v/>
      </c>
      <c r="F22" s="77" t="str">
        <f>'PRODUCTION LIST GRP VOLUMES'!F26</f>
        <v/>
      </c>
      <c r="G22" s="77" t="str">
        <f>'PRODUCTION LIST GRP VOLUMES'!G26</f>
        <v/>
      </c>
      <c r="H22" s="77" t="str">
        <f>'PRODUCTION LIST GRP VOLUMES'!H26</f>
        <v/>
      </c>
      <c r="I22" s="77" t="str">
        <f>'PRODUCTION LIST GRP VOLUMES'!I26</f>
        <v/>
      </c>
      <c r="J22" s="77" t="str">
        <f>'PRODUCTION LIST GRP VOLUMES'!J26</f>
        <v/>
      </c>
      <c r="K22" s="77" t="str">
        <f>'PRODUCTION LIST GRP VOLUMES'!K26</f>
        <v/>
      </c>
      <c r="L22" s="77" t="str">
        <f>'PRODUCTION LIST GRP VOLUMES'!L26</f>
        <v/>
      </c>
      <c r="M22" s="77" t="str">
        <f>'PRODUCTION LIST GRP VOLUMES'!M26</f>
        <v/>
      </c>
      <c r="N22" s="77" t="str">
        <f>'PRODUCTION LIST GRP VOLUMES'!N26</f>
        <v/>
      </c>
      <c r="O22" s="77" t="str">
        <f>'PRODUCTION LIST GRP VOLUMES'!O26</f>
        <v/>
      </c>
      <c r="P22" s="77" t="str">
        <f>'PRODUCTION LIST GRP VOLUMES'!P26</f>
        <v/>
      </c>
      <c r="Q22" s="77" t="str">
        <f>'PRODUCTION LIST GRP VOLUMES'!Q26</f>
        <v/>
      </c>
      <c r="R22" s="77" t="str">
        <f>'PRODUCTION LIST GRP VOLUMES'!R26</f>
        <v/>
      </c>
      <c r="S22" s="77" t="str">
        <f>'PRODUCTION LIST GRP VOLUMES'!S26</f>
        <v/>
      </c>
      <c r="T22" s="77" t="str">
        <f>'PRODUCTION LIST GRP VOLUMES'!T26</f>
        <v/>
      </c>
      <c r="U22" s="1517">
        <f t="shared" si="0"/>
        <v>0</v>
      </c>
    </row>
    <row r="23" spans="1:21" ht="23.25" customHeight="1" x14ac:dyDescent="0.2">
      <c r="A23" s="280" t="str">
        <f>'PRODUCTION LIST GRP VOLUMES'!A27</f>
        <v>360-129-WI</v>
      </c>
      <c r="B23" s="1463">
        <f>'360 GRP '!J105</f>
        <v>3</v>
      </c>
      <c r="C23" s="77" t="str">
        <f>'PRODUCTION LIST GRP VOLUMES'!C27</f>
        <v/>
      </c>
      <c r="D23" s="77" t="str">
        <f>'PRODUCTION LIST GRP VOLUMES'!D27</f>
        <v/>
      </c>
      <c r="E23" s="77" t="str">
        <f>'PRODUCTION LIST GRP VOLUMES'!E27</f>
        <v/>
      </c>
      <c r="F23" s="77" t="str">
        <f>'PRODUCTION LIST GRP VOLUMES'!F27</f>
        <v/>
      </c>
      <c r="G23" s="77" t="str">
        <f>'PRODUCTION LIST GRP VOLUMES'!G27</f>
        <v/>
      </c>
      <c r="H23" s="77" t="str">
        <f>'PRODUCTION LIST GRP VOLUMES'!H27</f>
        <v/>
      </c>
      <c r="I23" s="77" t="str">
        <f>'PRODUCTION LIST GRP VOLUMES'!I27</f>
        <v/>
      </c>
      <c r="J23" s="77" t="str">
        <f>'PRODUCTION LIST GRP VOLUMES'!J27</f>
        <v/>
      </c>
      <c r="K23" s="77" t="str">
        <f>'PRODUCTION LIST GRP VOLUMES'!K27</f>
        <v/>
      </c>
      <c r="L23" s="77" t="str">
        <f>'PRODUCTION LIST GRP VOLUMES'!L27</f>
        <v/>
      </c>
      <c r="M23" s="77" t="str">
        <f>'PRODUCTION LIST GRP VOLUMES'!M27</f>
        <v/>
      </c>
      <c r="N23" s="77" t="str">
        <f>'PRODUCTION LIST GRP VOLUMES'!N27</f>
        <v/>
      </c>
      <c r="O23" s="77" t="str">
        <f>'PRODUCTION LIST GRP VOLUMES'!O27</f>
        <v/>
      </c>
      <c r="P23" s="77" t="str">
        <f>'PRODUCTION LIST GRP VOLUMES'!P27</f>
        <v/>
      </c>
      <c r="Q23" s="77" t="str">
        <f>'PRODUCTION LIST GRP VOLUMES'!Q27</f>
        <v/>
      </c>
      <c r="R23" s="77" t="str">
        <f>'PRODUCTION LIST GRP VOLUMES'!R27</f>
        <v/>
      </c>
      <c r="S23" s="77" t="str">
        <f>'PRODUCTION LIST GRP VOLUMES'!S27</f>
        <v/>
      </c>
      <c r="T23" s="77" t="str">
        <f>'PRODUCTION LIST GRP VOLUMES'!T27</f>
        <v/>
      </c>
      <c r="U23" s="1517">
        <f t="shared" si="0"/>
        <v>0</v>
      </c>
    </row>
    <row r="24" spans="1:21" ht="23.25" customHeight="1" x14ac:dyDescent="0.2">
      <c r="A24" s="280" t="str">
        <f>'PRODUCTION LIST GRP VOLUMES'!A28</f>
        <v>360-132</v>
      </c>
      <c r="B24" s="1463">
        <f>'360 GRP '!J106</f>
        <v>5</v>
      </c>
      <c r="C24" s="77" t="str">
        <f>'PRODUCTION LIST GRP VOLUMES'!C28</f>
        <v/>
      </c>
      <c r="D24" s="77" t="str">
        <f>'PRODUCTION LIST GRP VOLUMES'!D28</f>
        <v/>
      </c>
      <c r="E24" s="77" t="str">
        <f>'PRODUCTION LIST GRP VOLUMES'!E28</f>
        <v/>
      </c>
      <c r="F24" s="77" t="str">
        <f>'PRODUCTION LIST GRP VOLUMES'!F28</f>
        <v/>
      </c>
      <c r="G24" s="77" t="str">
        <f>'PRODUCTION LIST GRP VOLUMES'!G28</f>
        <v/>
      </c>
      <c r="H24" s="77" t="str">
        <f>'PRODUCTION LIST GRP VOLUMES'!H28</f>
        <v/>
      </c>
      <c r="I24" s="77" t="str">
        <f>'PRODUCTION LIST GRP VOLUMES'!I28</f>
        <v/>
      </c>
      <c r="J24" s="77" t="str">
        <f>'PRODUCTION LIST GRP VOLUMES'!J28</f>
        <v/>
      </c>
      <c r="K24" s="77" t="str">
        <f>'PRODUCTION LIST GRP VOLUMES'!K28</f>
        <v/>
      </c>
      <c r="L24" s="77" t="str">
        <f>'PRODUCTION LIST GRP VOLUMES'!L28</f>
        <v/>
      </c>
      <c r="M24" s="77" t="str">
        <f>'PRODUCTION LIST GRP VOLUMES'!M28</f>
        <v/>
      </c>
      <c r="N24" s="77" t="str">
        <f>'PRODUCTION LIST GRP VOLUMES'!N28</f>
        <v/>
      </c>
      <c r="O24" s="77" t="str">
        <f>'PRODUCTION LIST GRP VOLUMES'!O28</f>
        <v/>
      </c>
      <c r="P24" s="77" t="str">
        <f>'PRODUCTION LIST GRP VOLUMES'!P28</f>
        <v/>
      </c>
      <c r="Q24" s="77" t="str">
        <f>'PRODUCTION LIST GRP VOLUMES'!Q28</f>
        <v/>
      </c>
      <c r="R24" s="77" t="str">
        <f>'PRODUCTION LIST GRP VOLUMES'!R28</f>
        <v/>
      </c>
      <c r="S24" s="77" t="str">
        <f>'PRODUCTION LIST GRP VOLUMES'!S28</f>
        <v/>
      </c>
      <c r="T24" s="77" t="str">
        <f>'PRODUCTION LIST GRP VOLUMES'!T28</f>
        <v/>
      </c>
      <c r="U24" s="1517">
        <f t="shared" si="0"/>
        <v>0</v>
      </c>
    </row>
    <row r="25" spans="1:21" ht="23.25" customHeight="1" x14ac:dyDescent="0.2">
      <c r="A25" s="280" t="str">
        <f>'PRODUCTION LIST GRP VOLUMES'!A29</f>
        <v>360-132-WI</v>
      </c>
      <c r="B25" s="1463">
        <f>'360 GRP '!J107</f>
        <v>5</v>
      </c>
      <c r="C25" s="77" t="str">
        <f>'PRODUCTION LIST GRP VOLUMES'!C29</f>
        <v/>
      </c>
      <c r="D25" s="77" t="str">
        <f>'PRODUCTION LIST GRP VOLUMES'!D29</f>
        <v/>
      </c>
      <c r="E25" s="77" t="str">
        <f>'PRODUCTION LIST GRP VOLUMES'!E29</f>
        <v/>
      </c>
      <c r="F25" s="77" t="str">
        <f>'PRODUCTION LIST GRP VOLUMES'!F29</f>
        <v/>
      </c>
      <c r="G25" s="77" t="str">
        <f>'PRODUCTION LIST GRP VOLUMES'!G29</f>
        <v/>
      </c>
      <c r="H25" s="77" t="str">
        <f>'PRODUCTION LIST GRP VOLUMES'!H29</f>
        <v/>
      </c>
      <c r="I25" s="77" t="str">
        <f>'PRODUCTION LIST GRP VOLUMES'!I29</f>
        <v/>
      </c>
      <c r="J25" s="77" t="str">
        <f>'PRODUCTION LIST GRP VOLUMES'!J29</f>
        <v/>
      </c>
      <c r="K25" s="77" t="str">
        <f>'PRODUCTION LIST GRP VOLUMES'!K29</f>
        <v/>
      </c>
      <c r="L25" s="77" t="str">
        <f>'PRODUCTION LIST GRP VOLUMES'!L29</f>
        <v/>
      </c>
      <c r="M25" s="77" t="str">
        <f>'PRODUCTION LIST GRP VOLUMES'!M29</f>
        <v/>
      </c>
      <c r="N25" s="77" t="str">
        <f>'PRODUCTION LIST GRP VOLUMES'!N29</f>
        <v/>
      </c>
      <c r="O25" s="77" t="str">
        <f>'PRODUCTION LIST GRP VOLUMES'!O29</f>
        <v/>
      </c>
      <c r="P25" s="77" t="str">
        <f>'PRODUCTION LIST GRP VOLUMES'!P29</f>
        <v/>
      </c>
      <c r="Q25" s="77" t="str">
        <f>'PRODUCTION LIST GRP VOLUMES'!Q29</f>
        <v/>
      </c>
      <c r="R25" s="77" t="str">
        <f>'PRODUCTION LIST GRP VOLUMES'!R29</f>
        <v/>
      </c>
      <c r="S25" s="77" t="str">
        <f>'PRODUCTION LIST GRP VOLUMES'!S29</f>
        <v/>
      </c>
      <c r="T25" s="77" t="str">
        <f>'PRODUCTION LIST GRP VOLUMES'!T29</f>
        <v/>
      </c>
      <c r="U25" s="1517">
        <f t="shared" si="0"/>
        <v>0</v>
      </c>
    </row>
    <row r="26" spans="1:21" ht="23.25" customHeight="1" x14ac:dyDescent="0.2">
      <c r="A26" s="280" t="str">
        <f>'PRODUCTION LIST GRP VOLUMES'!A30</f>
        <v>360-141</v>
      </c>
      <c r="B26" s="1463">
        <f>'360 GRP '!J37</f>
        <v>1</v>
      </c>
      <c r="C26" s="77" t="str">
        <f>'PRODUCTION LIST GRP VOLUMES'!C30</f>
        <v/>
      </c>
      <c r="D26" s="77" t="str">
        <f>'PRODUCTION LIST GRP VOLUMES'!D30</f>
        <v/>
      </c>
      <c r="E26" s="77" t="str">
        <f>'PRODUCTION LIST GRP VOLUMES'!E30</f>
        <v/>
      </c>
      <c r="F26" s="77" t="str">
        <f>'PRODUCTION LIST GRP VOLUMES'!F30</f>
        <v/>
      </c>
      <c r="G26" s="77" t="str">
        <f>'PRODUCTION LIST GRP VOLUMES'!G30</f>
        <v/>
      </c>
      <c r="H26" s="77" t="str">
        <f>'PRODUCTION LIST GRP VOLUMES'!H30</f>
        <v/>
      </c>
      <c r="I26" s="77" t="str">
        <f>'PRODUCTION LIST GRP VOLUMES'!I30</f>
        <v/>
      </c>
      <c r="J26" s="77" t="str">
        <f>'PRODUCTION LIST GRP VOLUMES'!J30</f>
        <v/>
      </c>
      <c r="K26" s="77" t="str">
        <f>'PRODUCTION LIST GRP VOLUMES'!K30</f>
        <v/>
      </c>
      <c r="L26" s="77" t="str">
        <f>'PRODUCTION LIST GRP VOLUMES'!L30</f>
        <v/>
      </c>
      <c r="M26" s="77" t="str">
        <f>'PRODUCTION LIST GRP VOLUMES'!M30</f>
        <v/>
      </c>
      <c r="N26" s="77" t="str">
        <f>'PRODUCTION LIST GRP VOLUMES'!N30</f>
        <v/>
      </c>
      <c r="O26" s="77" t="str">
        <f>'PRODUCTION LIST GRP VOLUMES'!O30</f>
        <v/>
      </c>
      <c r="P26" s="77" t="str">
        <f>'PRODUCTION LIST GRP VOLUMES'!P30</f>
        <v/>
      </c>
      <c r="Q26" s="77" t="str">
        <f>'PRODUCTION LIST GRP VOLUMES'!Q30</f>
        <v/>
      </c>
      <c r="R26" s="77" t="str">
        <f>'PRODUCTION LIST GRP VOLUMES'!R30</f>
        <v/>
      </c>
      <c r="S26" s="77" t="str">
        <f>'PRODUCTION LIST GRP VOLUMES'!S30</f>
        <v/>
      </c>
      <c r="T26" s="77" t="str">
        <f>'PRODUCTION LIST GRP VOLUMES'!T30</f>
        <v/>
      </c>
      <c r="U26" s="1517">
        <f t="shared" si="0"/>
        <v>0</v>
      </c>
    </row>
    <row r="27" spans="1:21" ht="23.25" customHeight="1" x14ac:dyDescent="0.2">
      <c r="A27" s="280" t="str">
        <f>'PRODUCTION LIST GRP VOLUMES'!A31</f>
        <v>360-142</v>
      </c>
      <c r="B27" s="1463">
        <f>'360 GRP '!J38</f>
        <v>1</v>
      </c>
      <c r="C27" s="77" t="str">
        <f>'PRODUCTION LIST GRP VOLUMES'!C31</f>
        <v/>
      </c>
      <c r="D27" s="77" t="str">
        <f>'PRODUCTION LIST GRP VOLUMES'!D31</f>
        <v/>
      </c>
      <c r="E27" s="77" t="str">
        <f>'PRODUCTION LIST GRP VOLUMES'!E31</f>
        <v/>
      </c>
      <c r="F27" s="77" t="str">
        <f>'PRODUCTION LIST GRP VOLUMES'!F31</f>
        <v/>
      </c>
      <c r="G27" s="77" t="str">
        <f>'PRODUCTION LIST GRP VOLUMES'!G31</f>
        <v/>
      </c>
      <c r="H27" s="77" t="str">
        <f>'PRODUCTION LIST GRP VOLUMES'!H31</f>
        <v/>
      </c>
      <c r="I27" s="77" t="str">
        <f>'PRODUCTION LIST GRP VOLUMES'!I31</f>
        <v/>
      </c>
      <c r="J27" s="77" t="str">
        <f>'PRODUCTION LIST GRP VOLUMES'!J31</f>
        <v/>
      </c>
      <c r="K27" s="77" t="str">
        <f>'PRODUCTION LIST GRP VOLUMES'!K31</f>
        <v/>
      </c>
      <c r="L27" s="77" t="str">
        <f>'PRODUCTION LIST GRP VOLUMES'!L31</f>
        <v/>
      </c>
      <c r="M27" s="77" t="str">
        <f>'PRODUCTION LIST GRP VOLUMES'!M31</f>
        <v/>
      </c>
      <c r="N27" s="77" t="str">
        <f>'PRODUCTION LIST GRP VOLUMES'!N31</f>
        <v/>
      </c>
      <c r="O27" s="77" t="str">
        <f>'PRODUCTION LIST GRP VOLUMES'!O31</f>
        <v/>
      </c>
      <c r="P27" s="77" t="str">
        <f>'PRODUCTION LIST GRP VOLUMES'!P31</f>
        <v/>
      </c>
      <c r="Q27" s="77" t="str">
        <f>'PRODUCTION LIST GRP VOLUMES'!Q31</f>
        <v/>
      </c>
      <c r="R27" s="77" t="str">
        <f>'PRODUCTION LIST GRP VOLUMES'!R31</f>
        <v/>
      </c>
      <c r="S27" s="77" t="str">
        <f>'PRODUCTION LIST GRP VOLUMES'!S31</f>
        <v/>
      </c>
      <c r="T27" s="77" t="str">
        <f>'PRODUCTION LIST GRP VOLUMES'!T31</f>
        <v/>
      </c>
      <c r="U27" s="1517">
        <f t="shared" si="0"/>
        <v>0</v>
      </c>
    </row>
    <row r="28" spans="1:21" ht="23.25" customHeight="1" x14ac:dyDescent="0.2">
      <c r="A28" s="280" t="str">
        <f>'PRODUCTION LIST GRP VOLUMES'!A32</f>
        <v>360-142-B</v>
      </c>
      <c r="B28" s="1463">
        <f>'360 GRP '!J39</f>
        <v>1</v>
      </c>
      <c r="C28" s="77" t="str">
        <f>'PRODUCTION LIST GRP VOLUMES'!C32</f>
        <v/>
      </c>
      <c r="D28" s="77" t="str">
        <f>'PRODUCTION LIST GRP VOLUMES'!D32</f>
        <v/>
      </c>
      <c r="E28" s="77" t="str">
        <f>'PRODUCTION LIST GRP VOLUMES'!E32</f>
        <v/>
      </c>
      <c r="F28" s="77" t="str">
        <f>'PRODUCTION LIST GRP VOLUMES'!F32</f>
        <v/>
      </c>
      <c r="G28" s="77" t="str">
        <f>'PRODUCTION LIST GRP VOLUMES'!G32</f>
        <v/>
      </c>
      <c r="H28" s="77" t="str">
        <f>'PRODUCTION LIST GRP VOLUMES'!H32</f>
        <v/>
      </c>
      <c r="I28" s="77" t="str">
        <f>'PRODUCTION LIST GRP VOLUMES'!I32</f>
        <v/>
      </c>
      <c r="J28" s="77" t="str">
        <f>'PRODUCTION LIST GRP VOLUMES'!J32</f>
        <v/>
      </c>
      <c r="K28" s="77" t="str">
        <f>'PRODUCTION LIST GRP VOLUMES'!K32</f>
        <v/>
      </c>
      <c r="L28" s="77" t="str">
        <f>'PRODUCTION LIST GRP VOLUMES'!L32</f>
        <v/>
      </c>
      <c r="M28" s="77" t="str">
        <f>'PRODUCTION LIST GRP VOLUMES'!M32</f>
        <v/>
      </c>
      <c r="N28" s="77" t="str">
        <f>'PRODUCTION LIST GRP VOLUMES'!N32</f>
        <v/>
      </c>
      <c r="O28" s="77" t="str">
        <f>'PRODUCTION LIST GRP VOLUMES'!O32</f>
        <v/>
      </c>
      <c r="P28" s="77" t="str">
        <f>'PRODUCTION LIST GRP VOLUMES'!P32</f>
        <v/>
      </c>
      <c r="Q28" s="77" t="str">
        <f>'PRODUCTION LIST GRP VOLUMES'!Q32</f>
        <v/>
      </c>
      <c r="R28" s="77" t="str">
        <f>'PRODUCTION LIST GRP VOLUMES'!R32</f>
        <v/>
      </c>
      <c r="S28" s="77" t="str">
        <f>'PRODUCTION LIST GRP VOLUMES'!S32</f>
        <v/>
      </c>
      <c r="T28" s="77" t="str">
        <f>'PRODUCTION LIST GRP VOLUMES'!T32</f>
        <v/>
      </c>
      <c r="U28" s="1517">
        <f t="shared" si="0"/>
        <v>0</v>
      </c>
    </row>
    <row r="29" spans="1:21" ht="23.25" customHeight="1" x14ac:dyDescent="0.2">
      <c r="A29" s="280" t="str">
        <f>'PRODUCTION LIST GRP VOLUMES'!A33</f>
        <v>360-143</v>
      </c>
      <c r="B29" s="1463">
        <f>'360 GRP '!J40</f>
        <v>1</v>
      </c>
      <c r="C29" s="77" t="str">
        <f>'PRODUCTION LIST GRP VOLUMES'!C33</f>
        <v/>
      </c>
      <c r="D29" s="77" t="str">
        <f>'PRODUCTION LIST GRP VOLUMES'!D33</f>
        <v/>
      </c>
      <c r="E29" s="77" t="str">
        <f>'PRODUCTION LIST GRP VOLUMES'!E33</f>
        <v/>
      </c>
      <c r="F29" s="77" t="str">
        <f>'PRODUCTION LIST GRP VOLUMES'!F33</f>
        <v/>
      </c>
      <c r="G29" s="77" t="str">
        <f>'PRODUCTION LIST GRP VOLUMES'!G33</f>
        <v/>
      </c>
      <c r="H29" s="77" t="str">
        <f>'PRODUCTION LIST GRP VOLUMES'!H33</f>
        <v/>
      </c>
      <c r="I29" s="77" t="str">
        <f>'PRODUCTION LIST GRP VOLUMES'!I33</f>
        <v/>
      </c>
      <c r="J29" s="77" t="str">
        <f>'PRODUCTION LIST GRP VOLUMES'!J33</f>
        <v/>
      </c>
      <c r="K29" s="77" t="str">
        <f>'PRODUCTION LIST GRP VOLUMES'!K33</f>
        <v/>
      </c>
      <c r="L29" s="77" t="str">
        <f>'PRODUCTION LIST GRP VOLUMES'!L33</f>
        <v/>
      </c>
      <c r="M29" s="77" t="str">
        <f>'PRODUCTION LIST GRP VOLUMES'!M33</f>
        <v/>
      </c>
      <c r="N29" s="77" t="str">
        <f>'PRODUCTION LIST GRP VOLUMES'!N33</f>
        <v/>
      </c>
      <c r="O29" s="77" t="str">
        <f>'PRODUCTION LIST GRP VOLUMES'!O33</f>
        <v/>
      </c>
      <c r="P29" s="77" t="str">
        <f>'PRODUCTION LIST GRP VOLUMES'!P33</f>
        <v/>
      </c>
      <c r="Q29" s="77" t="str">
        <f>'PRODUCTION LIST GRP VOLUMES'!Q33</f>
        <v/>
      </c>
      <c r="R29" s="77" t="str">
        <f>'PRODUCTION LIST GRP VOLUMES'!R33</f>
        <v/>
      </c>
      <c r="S29" s="77" t="str">
        <f>'PRODUCTION LIST GRP VOLUMES'!S33</f>
        <v/>
      </c>
      <c r="T29" s="77" t="str">
        <f>'PRODUCTION LIST GRP VOLUMES'!T33</f>
        <v/>
      </c>
      <c r="U29" s="1517">
        <f t="shared" si="0"/>
        <v>0</v>
      </c>
    </row>
    <row r="30" spans="1:21" ht="23.25" customHeight="1" x14ac:dyDescent="0.2">
      <c r="A30" s="280" t="str">
        <f>'PRODUCTION LIST GRP VOLUMES'!A34</f>
        <v>360-144</v>
      </c>
      <c r="B30" s="1463">
        <f>'360 GRP '!J41</f>
        <v>1</v>
      </c>
      <c r="C30" s="77" t="str">
        <f>'PRODUCTION LIST GRP VOLUMES'!C34</f>
        <v/>
      </c>
      <c r="D30" s="77" t="str">
        <f>'PRODUCTION LIST GRP VOLUMES'!D34</f>
        <v/>
      </c>
      <c r="E30" s="77" t="str">
        <f>'PRODUCTION LIST GRP VOLUMES'!E34</f>
        <v/>
      </c>
      <c r="F30" s="77" t="str">
        <f>'PRODUCTION LIST GRP VOLUMES'!F34</f>
        <v/>
      </c>
      <c r="G30" s="77" t="str">
        <f>'PRODUCTION LIST GRP VOLUMES'!G34</f>
        <v/>
      </c>
      <c r="H30" s="77" t="str">
        <f>'PRODUCTION LIST GRP VOLUMES'!H34</f>
        <v/>
      </c>
      <c r="I30" s="77" t="str">
        <f>'PRODUCTION LIST GRP VOLUMES'!I34</f>
        <v/>
      </c>
      <c r="J30" s="77" t="str">
        <f>'PRODUCTION LIST GRP VOLUMES'!J34</f>
        <v/>
      </c>
      <c r="K30" s="77" t="str">
        <f>'PRODUCTION LIST GRP VOLUMES'!K34</f>
        <v/>
      </c>
      <c r="L30" s="77" t="str">
        <f>'PRODUCTION LIST GRP VOLUMES'!L34</f>
        <v/>
      </c>
      <c r="M30" s="77" t="str">
        <f>'PRODUCTION LIST GRP VOLUMES'!M34</f>
        <v/>
      </c>
      <c r="N30" s="77" t="str">
        <f>'PRODUCTION LIST GRP VOLUMES'!N34</f>
        <v/>
      </c>
      <c r="O30" s="77" t="str">
        <f>'PRODUCTION LIST GRP VOLUMES'!O34</f>
        <v/>
      </c>
      <c r="P30" s="77" t="str">
        <f>'PRODUCTION LIST GRP VOLUMES'!P34</f>
        <v/>
      </c>
      <c r="Q30" s="77" t="str">
        <f>'PRODUCTION LIST GRP VOLUMES'!Q34</f>
        <v/>
      </c>
      <c r="R30" s="77" t="str">
        <f>'PRODUCTION LIST GRP VOLUMES'!R34</f>
        <v/>
      </c>
      <c r="S30" s="77" t="str">
        <f>'PRODUCTION LIST GRP VOLUMES'!S34</f>
        <v/>
      </c>
      <c r="T30" s="77" t="str">
        <f>'PRODUCTION LIST GRP VOLUMES'!T34</f>
        <v/>
      </c>
      <c r="U30" s="1517">
        <f t="shared" si="0"/>
        <v>0</v>
      </c>
    </row>
    <row r="31" spans="1:21" ht="23.25" customHeight="1" x14ac:dyDescent="0.2">
      <c r="A31" s="280" t="str">
        <f>'PRODUCTION LIST GRP VOLUMES'!A35</f>
        <v>360-145</v>
      </c>
      <c r="B31" s="1463">
        <f>'360 GRP '!J42</f>
        <v>1</v>
      </c>
      <c r="C31" s="77" t="str">
        <f>'PRODUCTION LIST GRP VOLUMES'!C35</f>
        <v/>
      </c>
      <c r="D31" s="77" t="str">
        <f>'PRODUCTION LIST GRP VOLUMES'!D35</f>
        <v/>
      </c>
      <c r="E31" s="77" t="str">
        <f>'PRODUCTION LIST GRP VOLUMES'!E35</f>
        <v/>
      </c>
      <c r="F31" s="77" t="str">
        <f>'PRODUCTION LIST GRP VOLUMES'!F35</f>
        <v/>
      </c>
      <c r="G31" s="77" t="str">
        <f>'PRODUCTION LIST GRP VOLUMES'!G35</f>
        <v/>
      </c>
      <c r="H31" s="77" t="str">
        <f>'PRODUCTION LIST GRP VOLUMES'!H35</f>
        <v/>
      </c>
      <c r="I31" s="77" t="str">
        <f>'PRODUCTION LIST GRP VOLUMES'!I35</f>
        <v/>
      </c>
      <c r="J31" s="77" t="str">
        <f>'PRODUCTION LIST GRP VOLUMES'!J35</f>
        <v/>
      </c>
      <c r="K31" s="77" t="str">
        <f>'PRODUCTION LIST GRP VOLUMES'!K35</f>
        <v/>
      </c>
      <c r="L31" s="77" t="str">
        <f>'PRODUCTION LIST GRP VOLUMES'!L35</f>
        <v/>
      </c>
      <c r="M31" s="77" t="str">
        <f>'PRODUCTION LIST GRP VOLUMES'!M35</f>
        <v/>
      </c>
      <c r="N31" s="77" t="str">
        <f>'PRODUCTION LIST GRP VOLUMES'!N35</f>
        <v/>
      </c>
      <c r="O31" s="77" t="str">
        <f>'PRODUCTION LIST GRP VOLUMES'!O35</f>
        <v/>
      </c>
      <c r="P31" s="77" t="str">
        <f>'PRODUCTION LIST GRP VOLUMES'!P35</f>
        <v/>
      </c>
      <c r="Q31" s="77" t="str">
        <f>'PRODUCTION LIST GRP VOLUMES'!Q35</f>
        <v/>
      </c>
      <c r="R31" s="77" t="str">
        <f>'PRODUCTION LIST GRP VOLUMES'!R35</f>
        <v/>
      </c>
      <c r="S31" s="77" t="str">
        <f>'PRODUCTION LIST GRP VOLUMES'!S35</f>
        <v/>
      </c>
      <c r="T31" s="77" t="str">
        <f>'PRODUCTION LIST GRP VOLUMES'!T35</f>
        <v/>
      </c>
      <c r="U31" s="1517">
        <f t="shared" si="0"/>
        <v>0</v>
      </c>
    </row>
    <row r="32" spans="1:21" ht="23.25" customHeight="1" x14ac:dyDescent="0.2">
      <c r="A32" s="280" t="str">
        <f>'PRODUCTION LIST GRP VOLUMES'!A36</f>
        <v>360-145-B</v>
      </c>
      <c r="B32" s="1463">
        <f>'360 GRP '!J43</f>
        <v>1</v>
      </c>
      <c r="C32" s="77" t="str">
        <f>'PRODUCTION LIST GRP VOLUMES'!C36</f>
        <v/>
      </c>
      <c r="D32" s="77" t="str">
        <f>'PRODUCTION LIST GRP VOLUMES'!D36</f>
        <v/>
      </c>
      <c r="E32" s="77" t="str">
        <f>'PRODUCTION LIST GRP VOLUMES'!E36</f>
        <v/>
      </c>
      <c r="F32" s="77" t="str">
        <f>'PRODUCTION LIST GRP VOLUMES'!F36</f>
        <v/>
      </c>
      <c r="G32" s="77" t="str">
        <f>'PRODUCTION LIST GRP VOLUMES'!G36</f>
        <v/>
      </c>
      <c r="H32" s="77" t="str">
        <f>'PRODUCTION LIST GRP VOLUMES'!H36</f>
        <v/>
      </c>
      <c r="I32" s="77" t="str">
        <f>'PRODUCTION LIST GRP VOLUMES'!I36</f>
        <v/>
      </c>
      <c r="J32" s="77" t="str">
        <f>'PRODUCTION LIST GRP VOLUMES'!J36</f>
        <v/>
      </c>
      <c r="K32" s="77" t="str">
        <f>'PRODUCTION LIST GRP VOLUMES'!K36</f>
        <v/>
      </c>
      <c r="L32" s="77" t="str">
        <f>'PRODUCTION LIST GRP VOLUMES'!L36</f>
        <v/>
      </c>
      <c r="M32" s="77" t="str">
        <f>'PRODUCTION LIST GRP VOLUMES'!M36</f>
        <v/>
      </c>
      <c r="N32" s="77" t="str">
        <f>'PRODUCTION LIST GRP VOLUMES'!N36</f>
        <v/>
      </c>
      <c r="O32" s="77" t="str">
        <f>'PRODUCTION LIST GRP VOLUMES'!O36</f>
        <v/>
      </c>
      <c r="P32" s="77" t="str">
        <f>'PRODUCTION LIST GRP VOLUMES'!P36</f>
        <v/>
      </c>
      <c r="Q32" s="77" t="str">
        <f>'PRODUCTION LIST GRP VOLUMES'!Q36</f>
        <v/>
      </c>
      <c r="R32" s="77" t="str">
        <f>'PRODUCTION LIST GRP VOLUMES'!R36</f>
        <v/>
      </c>
      <c r="S32" s="77" t="str">
        <f>'PRODUCTION LIST GRP VOLUMES'!S36</f>
        <v/>
      </c>
      <c r="T32" s="77" t="str">
        <f>'PRODUCTION LIST GRP VOLUMES'!T36</f>
        <v/>
      </c>
      <c r="U32" s="1517">
        <f t="shared" si="0"/>
        <v>0</v>
      </c>
    </row>
    <row r="33" spans="1:21" ht="23.25" customHeight="1" x14ac:dyDescent="0.2">
      <c r="A33" s="280" t="str">
        <f>'PRODUCTION LIST GRP VOLUMES'!A37</f>
        <v>360-146</v>
      </c>
      <c r="B33" s="1463">
        <f>'360 GRP '!J44</f>
        <v>1</v>
      </c>
      <c r="C33" s="77" t="str">
        <f>'PRODUCTION LIST GRP VOLUMES'!C37</f>
        <v/>
      </c>
      <c r="D33" s="77" t="str">
        <f>'PRODUCTION LIST GRP VOLUMES'!D37</f>
        <v/>
      </c>
      <c r="E33" s="77" t="str">
        <f>'PRODUCTION LIST GRP VOLUMES'!E37</f>
        <v/>
      </c>
      <c r="F33" s="77" t="str">
        <f>'PRODUCTION LIST GRP VOLUMES'!F37</f>
        <v/>
      </c>
      <c r="G33" s="77" t="str">
        <f>'PRODUCTION LIST GRP VOLUMES'!G37</f>
        <v/>
      </c>
      <c r="H33" s="77" t="str">
        <f>'PRODUCTION LIST GRP VOLUMES'!H37</f>
        <v/>
      </c>
      <c r="I33" s="77" t="str">
        <f>'PRODUCTION LIST GRP VOLUMES'!I37</f>
        <v/>
      </c>
      <c r="J33" s="77" t="str">
        <f>'PRODUCTION LIST GRP VOLUMES'!J37</f>
        <v/>
      </c>
      <c r="K33" s="77" t="str">
        <f>'PRODUCTION LIST GRP VOLUMES'!K37</f>
        <v/>
      </c>
      <c r="L33" s="77" t="str">
        <f>'PRODUCTION LIST GRP VOLUMES'!L37</f>
        <v/>
      </c>
      <c r="M33" s="77" t="str">
        <f>'PRODUCTION LIST GRP VOLUMES'!M37</f>
        <v/>
      </c>
      <c r="N33" s="77" t="str">
        <f>'PRODUCTION LIST GRP VOLUMES'!N37</f>
        <v/>
      </c>
      <c r="O33" s="77" t="str">
        <f>'PRODUCTION LIST GRP VOLUMES'!O37</f>
        <v/>
      </c>
      <c r="P33" s="77" t="str">
        <f>'PRODUCTION LIST GRP VOLUMES'!P37</f>
        <v/>
      </c>
      <c r="Q33" s="77" t="str">
        <f>'PRODUCTION LIST GRP VOLUMES'!Q37</f>
        <v/>
      </c>
      <c r="R33" s="77" t="str">
        <f>'PRODUCTION LIST GRP VOLUMES'!R37</f>
        <v/>
      </c>
      <c r="S33" s="77" t="str">
        <f>'PRODUCTION LIST GRP VOLUMES'!S37</f>
        <v/>
      </c>
      <c r="T33" s="77" t="str">
        <f>'PRODUCTION LIST GRP VOLUMES'!T37</f>
        <v/>
      </c>
      <c r="U33" s="1517">
        <f t="shared" si="0"/>
        <v>0</v>
      </c>
    </row>
    <row r="34" spans="1:21" ht="23.25" customHeight="1" x14ac:dyDescent="0.2">
      <c r="A34" s="280" t="str">
        <f>'PRODUCTION LIST GRP VOLUMES'!A38</f>
        <v>360-146-B</v>
      </c>
      <c r="B34" s="1463">
        <f>'360 GRP '!J45</f>
        <v>1</v>
      </c>
      <c r="C34" s="77" t="str">
        <f>'PRODUCTION LIST GRP VOLUMES'!C38</f>
        <v/>
      </c>
      <c r="D34" s="77" t="str">
        <f>'PRODUCTION LIST GRP VOLUMES'!D38</f>
        <v/>
      </c>
      <c r="E34" s="77" t="str">
        <f>'PRODUCTION LIST GRP VOLUMES'!E38</f>
        <v/>
      </c>
      <c r="F34" s="77" t="str">
        <f>'PRODUCTION LIST GRP VOLUMES'!F38</f>
        <v/>
      </c>
      <c r="G34" s="77" t="str">
        <f>'PRODUCTION LIST GRP VOLUMES'!G38</f>
        <v/>
      </c>
      <c r="H34" s="77" t="str">
        <f>'PRODUCTION LIST GRP VOLUMES'!H38</f>
        <v/>
      </c>
      <c r="I34" s="77" t="str">
        <f>'PRODUCTION LIST GRP VOLUMES'!I38</f>
        <v/>
      </c>
      <c r="J34" s="77" t="str">
        <f>'PRODUCTION LIST GRP VOLUMES'!J38</f>
        <v/>
      </c>
      <c r="K34" s="77" t="str">
        <f>'PRODUCTION LIST GRP VOLUMES'!K38</f>
        <v/>
      </c>
      <c r="L34" s="77" t="str">
        <f>'PRODUCTION LIST GRP VOLUMES'!L38</f>
        <v/>
      </c>
      <c r="M34" s="77" t="str">
        <f>'PRODUCTION LIST GRP VOLUMES'!M38</f>
        <v/>
      </c>
      <c r="N34" s="77" t="str">
        <f>'PRODUCTION LIST GRP VOLUMES'!N38</f>
        <v/>
      </c>
      <c r="O34" s="77" t="str">
        <f>'PRODUCTION LIST GRP VOLUMES'!O38</f>
        <v/>
      </c>
      <c r="P34" s="77" t="str">
        <f>'PRODUCTION LIST GRP VOLUMES'!P38</f>
        <v/>
      </c>
      <c r="Q34" s="77" t="str">
        <f>'PRODUCTION LIST GRP VOLUMES'!Q38</f>
        <v/>
      </c>
      <c r="R34" s="77" t="str">
        <f>'PRODUCTION LIST GRP VOLUMES'!R38</f>
        <v/>
      </c>
      <c r="S34" s="77" t="str">
        <f>'PRODUCTION LIST GRP VOLUMES'!S38</f>
        <v/>
      </c>
      <c r="T34" s="77" t="str">
        <f>'PRODUCTION LIST GRP VOLUMES'!T38</f>
        <v/>
      </c>
      <c r="U34" s="1517">
        <f t="shared" si="0"/>
        <v>0</v>
      </c>
    </row>
    <row r="35" spans="1:21" ht="23.25" customHeight="1" x14ac:dyDescent="0.2">
      <c r="A35" s="280" t="str">
        <f>'PRODUCTION LIST GRP VOLUMES'!A39</f>
        <v>360-147</v>
      </c>
      <c r="B35" s="1463">
        <f>'360 GRP '!J46</f>
        <v>1</v>
      </c>
      <c r="C35" s="77" t="str">
        <f>'PRODUCTION LIST GRP VOLUMES'!C39</f>
        <v/>
      </c>
      <c r="D35" s="77" t="str">
        <f>'PRODUCTION LIST GRP VOLUMES'!D39</f>
        <v/>
      </c>
      <c r="E35" s="77" t="str">
        <f>'PRODUCTION LIST GRP VOLUMES'!E39</f>
        <v/>
      </c>
      <c r="F35" s="77" t="str">
        <f>'PRODUCTION LIST GRP VOLUMES'!F39</f>
        <v/>
      </c>
      <c r="G35" s="77" t="str">
        <f>'PRODUCTION LIST GRP VOLUMES'!G39</f>
        <v/>
      </c>
      <c r="H35" s="77" t="str">
        <f>'PRODUCTION LIST GRP VOLUMES'!H39</f>
        <v/>
      </c>
      <c r="I35" s="77" t="str">
        <f>'PRODUCTION LIST GRP VOLUMES'!I39</f>
        <v/>
      </c>
      <c r="J35" s="77" t="str">
        <f>'PRODUCTION LIST GRP VOLUMES'!J39</f>
        <v/>
      </c>
      <c r="K35" s="77" t="str">
        <f>'PRODUCTION LIST GRP VOLUMES'!K39</f>
        <v/>
      </c>
      <c r="L35" s="77" t="str">
        <f>'PRODUCTION LIST GRP VOLUMES'!L39</f>
        <v/>
      </c>
      <c r="M35" s="77" t="str">
        <f>'PRODUCTION LIST GRP VOLUMES'!M39</f>
        <v/>
      </c>
      <c r="N35" s="77" t="str">
        <f>'PRODUCTION LIST GRP VOLUMES'!N39</f>
        <v/>
      </c>
      <c r="O35" s="77" t="str">
        <f>'PRODUCTION LIST GRP VOLUMES'!O39</f>
        <v/>
      </c>
      <c r="P35" s="77" t="str">
        <f>'PRODUCTION LIST GRP VOLUMES'!P39</f>
        <v/>
      </c>
      <c r="Q35" s="77" t="str">
        <f>'PRODUCTION LIST GRP VOLUMES'!Q39</f>
        <v/>
      </c>
      <c r="R35" s="77" t="str">
        <f>'PRODUCTION LIST GRP VOLUMES'!R39</f>
        <v/>
      </c>
      <c r="S35" s="77" t="str">
        <f>'PRODUCTION LIST GRP VOLUMES'!S39</f>
        <v/>
      </c>
      <c r="T35" s="77" t="str">
        <f>'PRODUCTION LIST GRP VOLUMES'!T39</f>
        <v/>
      </c>
      <c r="U35" s="1517">
        <f t="shared" si="0"/>
        <v>0</v>
      </c>
    </row>
    <row r="36" spans="1:21" ht="23.25" customHeight="1" x14ac:dyDescent="0.2">
      <c r="A36" s="280" t="str">
        <f>'PRODUCTION LIST GRP VOLUMES'!A40</f>
        <v>360-147-B</v>
      </c>
      <c r="B36" s="1463">
        <f>'360 GRP '!J47</f>
        <v>1</v>
      </c>
      <c r="C36" s="77" t="str">
        <f>'PRODUCTION LIST GRP VOLUMES'!C40</f>
        <v/>
      </c>
      <c r="D36" s="77" t="str">
        <f>'PRODUCTION LIST GRP VOLUMES'!D40</f>
        <v/>
      </c>
      <c r="E36" s="77" t="str">
        <f>'PRODUCTION LIST GRP VOLUMES'!E40</f>
        <v/>
      </c>
      <c r="F36" s="77" t="str">
        <f>'PRODUCTION LIST GRP VOLUMES'!F40</f>
        <v/>
      </c>
      <c r="G36" s="77" t="str">
        <f>'PRODUCTION LIST GRP VOLUMES'!G40</f>
        <v/>
      </c>
      <c r="H36" s="77" t="str">
        <f>'PRODUCTION LIST GRP VOLUMES'!H40</f>
        <v/>
      </c>
      <c r="I36" s="77" t="str">
        <f>'PRODUCTION LIST GRP VOLUMES'!I40</f>
        <v/>
      </c>
      <c r="J36" s="77" t="str">
        <f>'PRODUCTION LIST GRP VOLUMES'!J40</f>
        <v/>
      </c>
      <c r="K36" s="77" t="str">
        <f>'PRODUCTION LIST GRP VOLUMES'!K40</f>
        <v/>
      </c>
      <c r="L36" s="77" t="str">
        <f>'PRODUCTION LIST GRP VOLUMES'!L40</f>
        <v/>
      </c>
      <c r="M36" s="77" t="str">
        <f>'PRODUCTION LIST GRP VOLUMES'!M40</f>
        <v/>
      </c>
      <c r="N36" s="77" t="str">
        <f>'PRODUCTION LIST GRP VOLUMES'!N40</f>
        <v/>
      </c>
      <c r="O36" s="77" t="str">
        <f>'PRODUCTION LIST GRP VOLUMES'!O40</f>
        <v/>
      </c>
      <c r="P36" s="77" t="str">
        <f>'PRODUCTION LIST GRP VOLUMES'!P40</f>
        <v/>
      </c>
      <c r="Q36" s="77" t="str">
        <f>'PRODUCTION LIST GRP VOLUMES'!Q40</f>
        <v/>
      </c>
      <c r="R36" s="77" t="str">
        <f>'PRODUCTION LIST GRP VOLUMES'!R40</f>
        <v/>
      </c>
      <c r="S36" s="77" t="str">
        <f>'PRODUCTION LIST GRP VOLUMES'!S40</f>
        <v/>
      </c>
      <c r="T36" s="77" t="str">
        <f>'PRODUCTION LIST GRP VOLUMES'!T40</f>
        <v/>
      </c>
      <c r="U36" s="1517">
        <f t="shared" si="0"/>
        <v>0</v>
      </c>
    </row>
    <row r="37" spans="1:21" ht="23.25" customHeight="1" x14ac:dyDescent="0.2">
      <c r="A37" s="280" t="str">
        <f>'PRODUCTION LIST GRP VOLUMES'!A41</f>
        <v>360-148</v>
      </c>
      <c r="B37" s="1463">
        <f>'360 GRP '!J48</f>
        <v>2</v>
      </c>
      <c r="C37" s="77" t="str">
        <f>'PRODUCTION LIST GRP VOLUMES'!C41</f>
        <v/>
      </c>
      <c r="D37" s="77" t="str">
        <f>'PRODUCTION LIST GRP VOLUMES'!D41</f>
        <v/>
      </c>
      <c r="E37" s="77" t="str">
        <f>'PRODUCTION LIST GRP VOLUMES'!E41</f>
        <v/>
      </c>
      <c r="F37" s="77" t="str">
        <f>'PRODUCTION LIST GRP VOLUMES'!F41</f>
        <v/>
      </c>
      <c r="G37" s="77" t="str">
        <f>'PRODUCTION LIST GRP VOLUMES'!G41</f>
        <v/>
      </c>
      <c r="H37" s="77" t="str">
        <f>'PRODUCTION LIST GRP VOLUMES'!H41</f>
        <v/>
      </c>
      <c r="I37" s="77" t="str">
        <f>'PRODUCTION LIST GRP VOLUMES'!I41</f>
        <v/>
      </c>
      <c r="J37" s="77" t="str">
        <f>'PRODUCTION LIST GRP VOLUMES'!J41</f>
        <v/>
      </c>
      <c r="K37" s="77" t="str">
        <f>'PRODUCTION LIST GRP VOLUMES'!K41</f>
        <v/>
      </c>
      <c r="L37" s="77" t="str">
        <f>'PRODUCTION LIST GRP VOLUMES'!L41</f>
        <v/>
      </c>
      <c r="M37" s="77" t="str">
        <f>'PRODUCTION LIST GRP VOLUMES'!M41</f>
        <v/>
      </c>
      <c r="N37" s="77" t="str">
        <f>'PRODUCTION LIST GRP VOLUMES'!N41</f>
        <v/>
      </c>
      <c r="O37" s="77" t="str">
        <f>'PRODUCTION LIST GRP VOLUMES'!O41</f>
        <v/>
      </c>
      <c r="P37" s="77" t="str">
        <f>'PRODUCTION LIST GRP VOLUMES'!P41</f>
        <v/>
      </c>
      <c r="Q37" s="77" t="str">
        <f>'PRODUCTION LIST GRP VOLUMES'!Q41</f>
        <v/>
      </c>
      <c r="R37" s="77" t="str">
        <f>'PRODUCTION LIST GRP VOLUMES'!R41</f>
        <v/>
      </c>
      <c r="S37" s="77" t="str">
        <f>'PRODUCTION LIST GRP VOLUMES'!S41</f>
        <v/>
      </c>
      <c r="T37" s="77" t="str">
        <f>'PRODUCTION LIST GRP VOLUMES'!T41</f>
        <v/>
      </c>
      <c r="U37" s="1517">
        <f t="shared" si="0"/>
        <v>0</v>
      </c>
    </row>
    <row r="38" spans="1:21" ht="23.25" customHeight="1" x14ac:dyDescent="0.2">
      <c r="A38" s="280" t="str">
        <f>'PRODUCTION LIST GRP VOLUMES'!A42</f>
        <v>360-148-B</v>
      </c>
      <c r="B38" s="1463">
        <f>'360 GRP '!J49</f>
        <v>2</v>
      </c>
      <c r="C38" s="77" t="str">
        <f>'PRODUCTION LIST GRP VOLUMES'!C42</f>
        <v/>
      </c>
      <c r="D38" s="77" t="str">
        <f>'PRODUCTION LIST GRP VOLUMES'!D42</f>
        <v/>
      </c>
      <c r="E38" s="77" t="str">
        <f>'PRODUCTION LIST GRP VOLUMES'!E42</f>
        <v/>
      </c>
      <c r="F38" s="77" t="str">
        <f>'PRODUCTION LIST GRP VOLUMES'!F42</f>
        <v/>
      </c>
      <c r="G38" s="77" t="str">
        <f>'PRODUCTION LIST GRP VOLUMES'!G42</f>
        <v/>
      </c>
      <c r="H38" s="77" t="str">
        <f>'PRODUCTION LIST GRP VOLUMES'!H42</f>
        <v/>
      </c>
      <c r="I38" s="77" t="str">
        <f>'PRODUCTION LIST GRP VOLUMES'!I42</f>
        <v/>
      </c>
      <c r="J38" s="77" t="str">
        <f>'PRODUCTION LIST GRP VOLUMES'!J42</f>
        <v/>
      </c>
      <c r="K38" s="77" t="str">
        <f>'PRODUCTION LIST GRP VOLUMES'!K42</f>
        <v/>
      </c>
      <c r="L38" s="77" t="str">
        <f>'PRODUCTION LIST GRP VOLUMES'!L42</f>
        <v/>
      </c>
      <c r="M38" s="77" t="str">
        <f>'PRODUCTION LIST GRP VOLUMES'!M42</f>
        <v/>
      </c>
      <c r="N38" s="77" t="str">
        <f>'PRODUCTION LIST GRP VOLUMES'!N42</f>
        <v/>
      </c>
      <c r="O38" s="77" t="str">
        <f>'PRODUCTION LIST GRP VOLUMES'!O42</f>
        <v/>
      </c>
      <c r="P38" s="77" t="str">
        <f>'PRODUCTION LIST GRP VOLUMES'!P42</f>
        <v/>
      </c>
      <c r="Q38" s="77" t="str">
        <f>'PRODUCTION LIST GRP VOLUMES'!Q42</f>
        <v/>
      </c>
      <c r="R38" s="77" t="str">
        <f>'PRODUCTION LIST GRP VOLUMES'!R42</f>
        <v/>
      </c>
      <c r="S38" s="77" t="str">
        <f>'PRODUCTION LIST GRP VOLUMES'!S42</f>
        <v/>
      </c>
      <c r="T38" s="77" t="str">
        <f>'PRODUCTION LIST GRP VOLUMES'!T42</f>
        <v/>
      </c>
      <c r="U38" s="1517">
        <f t="shared" si="0"/>
        <v>0</v>
      </c>
    </row>
    <row r="39" spans="1:21" ht="23.25" customHeight="1" x14ac:dyDescent="0.2">
      <c r="A39" s="280" t="str">
        <f>'PRODUCTION LIST GRP VOLUMES'!A43</f>
        <v>360-149</v>
      </c>
      <c r="B39" s="1463">
        <f>'360 GRP '!J50</f>
        <v>3</v>
      </c>
      <c r="C39" s="77" t="str">
        <f>'PRODUCTION LIST GRP VOLUMES'!C43</f>
        <v/>
      </c>
      <c r="D39" s="77" t="str">
        <f>'PRODUCTION LIST GRP VOLUMES'!D43</f>
        <v/>
      </c>
      <c r="E39" s="77" t="str">
        <f>'PRODUCTION LIST GRP VOLUMES'!E43</f>
        <v/>
      </c>
      <c r="F39" s="77" t="str">
        <f>'PRODUCTION LIST GRP VOLUMES'!F43</f>
        <v/>
      </c>
      <c r="G39" s="77" t="str">
        <f>'PRODUCTION LIST GRP VOLUMES'!G43</f>
        <v/>
      </c>
      <c r="H39" s="77" t="str">
        <f>'PRODUCTION LIST GRP VOLUMES'!H43</f>
        <v/>
      </c>
      <c r="I39" s="77" t="str">
        <f>'PRODUCTION LIST GRP VOLUMES'!I43</f>
        <v/>
      </c>
      <c r="J39" s="77" t="str">
        <f>'PRODUCTION LIST GRP VOLUMES'!J43</f>
        <v/>
      </c>
      <c r="K39" s="77" t="str">
        <f>'PRODUCTION LIST GRP VOLUMES'!K43</f>
        <v/>
      </c>
      <c r="L39" s="77" t="str">
        <f>'PRODUCTION LIST GRP VOLUMES'!L43</f>
        <v/>
      </c>
      <c r="M39" s="77" t="str">
        <f>'PRODUCTION LIST GRP VOLUMES'!M43</f>
        <v/>
      </c>
      <c r="N39" s="77" t="str">
        <f>'PRODUCTION LIST GRP VOLUMES'!N43</f>
        <v/>
      </c>
      <c r="O39" s="77" t="str">
        <f>'PRODUCTION LIST GRP VOLUMES'!O43</f>
        <v/>
      </c>
      <c r="P39" s="77" t="str">
        <f>'PRODUCTION LIST GRP VOLUMES'!P43</f>
        <v/>
      </c>
      <c r="Q39" s="77" t="str">
        <f>'PRODUCTION LIST GRP VOLUMES'!Q43</f>
        <v/>
      </c>
      <c r="R39" s="77" t="str">
        <f>'PRODUCTION LIST GRP VOLUMES'!R43</f>
        <v/>
      </c>
      <c r="S39" s="77" t="str">
        <f>'PRODUCTION LIST GRP VOLUMES'!S43</f>
        <v/>
      </c>
      <c r="T39" s="77" t="str">
        <f>'PRODUCTION LIST GRP VOLUMES'!T43</f>
        <v/>
      </c>
      <c r="U39" s="1517">
        <f t="shared" si="0"/>
        <v>0</v>
      </c>
    </row>
    <row r="40" spans="1:21" ht="23.25" customHeight="1" x14ac:dyDescent="0.2">
      <c r="A40" s="280" t="str">
        <f>'PRODUCTION LIST GRP VOLUMES'!A44</f>
        <v>360-149-B</v>
      </c>
      <c r="B40" s="1463">
        <f>'360 GRP '!J51</f>
        <v>3</v>
      </c>
      <c r="C40" s="77" t="str">
        <f>'PRODUCTION LIST GRP VOLUMES'!C44</f>
        <v/>
      </c>
      <c r="D40" s="77" t="str">
        <f>'PRODUCTION LIST GRP VOLUMES'!D44</f>
        <v/>
      </c>
      <c r="E40" s="77" t="str">
        <f>'PRODUCTION LIST GRP VOLUMES'!E44</f>
        <v/>
      </c>
      <c r="F40" s="77" t="str">
        <f>'PRODUCTION LIST GRP VOLUMES'!F44</f>
        <v/>
      </c>
      <c r="G40" s="77" t="str">
        <f>'PRODUCTION LIST GRP VOLUMES'!G44</f>
        <v/>
      </c>
      <c r="H40" s="77" t="str">
        <f>'PRODUCTION LIST GRP VOLUMES'!H44</f>
        <v/>
      </c>
      <c r="I40" s="77" t="str">
        <f>'PRODUCTION LIST GRP VOLUMES'!I44</f>
        <v/>
      </c>
      <c r="J40" s="77" t="str">
        <f>'PRODUCTION LIST GRP VOLUMES'!J44</f>
        <v/>
      </c>
      <c r="K40" s="77" t="str">
        <f>'PRODUCTION LIST GRP VOLUMES'!K44</f>
        <v/>
      </c>
      <c r="L40" s="77" t="str">
        <f>'PRODUCTION LIST GRP VOLUMES'!L44</f>
        <v/>
      </c>
      <c r="M40" s="77" t="str">
        <f>'PRODUCTION LIST GRP VOLUMES'!M44</f>
        <v/>
      </c>
      <c r="N40" s="77" t="str">
        <f>'PRODUCTION LIST GRP VOLUMES'!N44</f>
        <v/>
      </c>
      <c r="O40" s="77" t="str">
        <f>'PRODUCTION LIST GRP VOLUMES'!O44</f>
        <v/>
      </c>
      <c r="P40" s="77" t="str">
        <f>'PRODUCTION LIST GRP VOLUMES'!P44</f>
        <v/>
      </c>
      <c r="Q40" s="77" t="str">
        <f>'PRODUCTION LIST GRP VOLUMES'!Q44</f>
        <v/>
      </c>
      <c r="R40" s="77" t="str">
        <f>'PRODUCTION LIST GRP VOLUMES'!R44</f>
        <v/>
      </c>
      <c r="S40" s="77" t="str">
        <f>'PRODUCTION LIST GRP VOLUMES'!S44</f>
        <v/>
      </c>
      <c r="T40" s="77" t="str">
        <f>'PRODUCTION LIST GRP VOLUMES'!T44</f>
        <v/>
      </c>
      <c r="U40" s="1517">
        <f t="shared" si="0"/>
        <v>0</v>
      </c>
    </row>
    <row r="41" spans="1:21" ht="23.25" customHeight="1" x14ac:dyDescent="0.2">
      <c r="A41" s="280" t="str">
        <f>'PRODUCTION LIST GRP VOLUMES'!A45</f>
        <v>360-150</v>
      </c>
      <c r="B41" s="1463">
        <f>'360 GRP '!J52</f>
        <v>3</v>
      </c>
      <c r="C41" s="77" t="str">
        <f>'PRODUCTION LIST GRP VOLUMES'!C45</f>
        <v/>
      </c>
      <c r="D41" s="77" t="str">
        <f>'PRODUCTION LIST GRP VOLUMES'!D45</f>
        <v/>
      </c>
      <c r="E41" s="77" t="str">
        <f>'PRODUCTION LIST GRP VOLUMES'!E45</f>
        <v/>
      </c>
      <c r="F41" s="77" t="str">
        <f>'PRODUCTION LIST GRP VOLUMES'!F45</f>
        <v/>
      </c>
      <c r="G41" s="77" t="str">
        <f>'PRODUCTION LIST GRP VOLUMES'!G45</f>
        <v/>
      </c>
      <c r="H41" s="77" t="str">
        <f>'PRODUCTION LIST GRP VOLUMES'!H45</f>
        <v/>
      </c>
      <c r="I41" s="77" t="str">
        <f>'PRODUCTION LIST GRP VOLUMES'!I45</f>
        <v/>
      </c>
      <c r="J41" s="77" t="str">
        <f>'PRODUCTION LIST GRP VOLUMES'!J45</f>
        <v/>
      </c>
      <c r="K41" s="77" t="str">
        <f>'PRODUCTION LIST GRP VOLUMES'!K45</f>
        <v/>
      </c>
      <c r="L41" s="77" t="str">
        <f>'PRODUCTION LIST GRP VOLUMES'!L45</f>
        <v/>
      </c>
      <c r="M41" s="77" t="str">
        <f>'PRODUCTION LIST GRP VOLUMES'!M45</f>
        <v/>
      </c>
      <c r="N41" s="77" t="str">
        <f>'PRODUCTION LIST GRP VOLUMES'!N45</f>
        <v/>
      </c>
      <c r="O41" s="77" t="str">
        <f>'PRODUCTION LIST GRP VOLUMES'!O45</f>
        <v/>
      </c>
      <c r="P41" s="77" t="str">
        <f>'PRODUCTION LIST GRP VOLUMES'!P45</f>
        <v/>
      </c>
      <c r="Q41" s="77" t="str">
        <f>'PRODUCTION LIST GRP VOLUMES'!Q45</f>
        <v/>
      </c>
      <c r="R41" s="77" t="str">
        <f>'PRODUCTION LIST GRP VOLUMES'!R45</f>
        <v/>
      </c>
      <c r="S41" s="77" t="str">
        <f>'PRODUCTION LIST GRP VOLUMES'!S45</f>
        <v/>
      </c>
      <c r="T41" s="77" t="str">
        <f>'PRODUCTION LIST GRP VOLUMES'!T45</f>
        <v/>
      </c>
      <c r="U41" s="1517">
        <f t="shared" si="0"/>
        <v>0</v>
      </c>
    </row>
    <row r="42" spans="1:21" ht="23.25" customHeight="1" x14ac:dyDescent="0.2">
      <c r="A42" s="280" t="str">
        <f>'PRODUCTION LIST GRP VOLUMES'!A46</f>
        <v>360-150-B</v>
      </c>
      <c r="B42" s="1463">
        <f>'360 GRP '!J53</f>
        <v>3</v>
      </c>
      <c r="C42" s="77" t="str">
        <f>'PRODUCTION LIST GRP VOLUMES'!C46</f>
        <v/>
      </c>
      <c r="D42" s="77" t="str">
        <f>'PRODUCTION LIST GRP VOLUMES'!D46</f>
        <v/>
      </c>
      <c r="E42" s="77" t="str">
        <f>'PRODUCTION LIST GRP VOLUMES'!E46</f>
        <v/>
      </c>
      <c r="F42" s="77" t="str">
        <f>'PRODUCTION LIST GRP VOLUMES'!F46</f>
        <v/>
      </c>
      <c r="G42" s="77" t="str">
        <f>'PRODUCTION LIST GRP VOLUMES'!G46</f>
        <v/>
      </c>
      <c r="H42" s="77" t="str">
        <f>'PRODUCTION LIST GRP VOLUMES'!H46</f>
        <v/>
      </c>
      <c r="I42" s="77" t="str">
        <f>'PRODUCTION LIST GRP VOLUMES'!I46</f>
        <v/>
      </c>
      <c r="J42" s="77" t="str">
        <f>'PRODUCTION LIST GRP VOLUMES'!J46</f>
        <v/>
      </c>
      <c r="K42" s="77" t="str">
        <f>'PRODUCTION LIST GRP VOLUMES'!K46</f>
        <v/>
      </c>
      <c r="L42" s="77" t="str">
        <f>'PRODUCTION LIST GRP VOLUMES'!L46</f>
        <v/>
      </c>
      <c r="M42" s="77" t="str">
        <f>'PRODUCTION LIST GRP VOLUMES'!M46</f>
        <v/>
      </c>
      <c r="N42" s="77" t="str">
        <f>'PRODUCTION LIST GRP VOLUMES'!N46</f>
        <v/>
      </c>
      <c r="O42" s="77" t="str">
        <f>'PRODUCTION LIST GRP VOLUMES'!O46</f>
        <v/>
      </c>
      <c r="P42" s="77" t="str">
        <f>'PRODUCTION LIST GRP VOLUMES'!P46</f>
        <v/>
      </c>
      <c r="Q42" s="77" t="str">
        <f>'PRODUCTION LIST GRP VOLUMES'!Q46</f>
        <v/>
      </c>
      <c r="R42" s="77" t="str">
        <f>'PRODUCTION LIST GRP VOLUMES'!R46</f>
        <v/>
      </c>
      <c r="S42" s="77" t="str">
        <f>'PRODUCTION LIST GRP VOLUMES'!S46</f>
        <v/>
      </c>
      <c r="T42" s="77" t="str">
        <f>'PRODUCTION LIST GRP VOLUMES'!T46</f>
        <v/>
      </c>
      <c r="U42" s="1517">
        <f t="shared" si="0"/>
        <v>0</v>
      </c>
    </row>
    <row r="43" spans="1:21" ht="23.25" customHeight="1" x14ac:dyDescent="0.2">
      <c r="A43" s="280" t="str">
        <f>'PRODUCTION LIST GRP VOLUMES'!A47</f>
        <v>360-151</v>
      </c>
      <c r="B43" s="1463">
        <f>'360 GRP '!J54</f>
        <v>1</v>
      </c>
      <c r="C43" s="77" t="str">
        <f>'PRODUCTION LIST GRP VOLUMES'!C47</f>
        <v/>
      </c>
      <c r="D43" s="77" t="str">
        <f>'PRODUCTION LIST GRP VOLUMES'!D47</f>
        <v/>
      </c>
      <c r="E43" s="77" t="str">
        <f>'PRODUCTION LIST GRP VOLUMES'!E47</f>
        <v/>
      </c>
      <c r="F43" s="77" t="str">
        <f>'PRODUCTION LIST GRP VOLUMES'!F47</f>
        <v/>
      </c>
      <c r="G43" s="77" t="str">
        <f>'PRODUCTION LIST GRP VOLUMES'!G47</f>
        <v/>
      </c>
      <c r="H43" s="77" t="str">
        <f>'PRODUCTION LIST GRP VOLUMES'!H47</f>
        <v/>
      </c>
      <c r="I43" s="77" t="str">
        <f>'PRODUCTION LIST GRP VOLUMES'!I47</f>
        <v/>
      </c>
      <c r="J43" s="77" t="str">
        <f>'PRODUCTION LIST GRP VOLUMES'!J47</f>
        <v/>
      </c>
      <c r="K43" s="77" t="str">
        <f>'PRODUCTION LIST GRP VOLUMES'!K47</f>
        <v/>
      </c>
      <c r="L43" s="77" t="str">
        <f>'PRODUCTION LIST GRP VOLUMES'!L47</f>
        <v/>
      </c>
      <c r="M43" s="77" t="str">
        <f>'PRODUCTION LIST GRP VOLUMES'!M47</f>
        <v/>
      </c>
      <c r="N43" s="77" t="str">
        <f>'PRODUCTION LIST GRP VOLUMES'!N47</f>
        <v/>
      </c>
      <c r="O43" s="77" t="str">
        <f>'PRODUCTION LIST GRP VOLUMES'!O47</f>
        <v/>
      </c>
      <c r="P43" s="77" t="str">
        <f>'PRODUCTION LIST GRP VOLUMES'!P47</f>
        <v/>
      </c>
      <c r="Q43" s="77" t="str">
        <f>'PRODUCTION LIST GRP VOLUMES'!Q47</f>
        <v/>
      </c>
      <c r="R43" s="77" t="str">
        <f>'PRODUCTION LIST GRP VOLUMES'!R47</f>
        <v/>
      </c>
      <c r="S43" s="77" t="str">
        <f>'PRODUCTION LIST GRP VOLUMES'!S47</f>
        <v/>
      </c>
      <c r="T43" s="77" t="str">
        <f>'PRODUCTION LIST GRP VOLUMES'!T47</f>
        <v/>
      </c>
      <c r="U43" s="1517">
        <f t="shared" si="0"/>
        <v>0</v>
      </c>
    </row>
    <row r="44" spans="1:21" ht="23.25" customHeight="1" x14ac:dyDescent="0.2">
      <c r="A44" s="280" t="str">
        <f>'PRODUCTION LIST GRP VOLUMES'!A48</f>
        <v>360-152</v>
      </c>
      <c r="B44" s="1463">
        <f>'360 GRP '!J55</f>
        <v>2</v>
      </c>
      <c r="C44" s="77" t="str">
        <f>'PRODUCTION LIST GRP VOLUMES'!C48</f>
        <v/>
      </c>
      <c r="D44" s="77" t="str">
        <f>'PRODUCTION LIST GRP VOLUMES'!D48</f>
        <v/>
      </c>
      <c r="E44" s="77" t="str">
        <f>'PRODUCTION LIST GRP VOLUMES'!E48</f>
        <v/>
      </c>
      <c r="F44" s="77" t="str">
        <f>'PRODUCTION LIST GRP VOLUMES'!F48</f>
        <v/>
      </c>
      <c r="G44" s="77" t="str">
        <f>'PRODUCTION LIST GRP VOLUMES'!G48</f>
        <v/>
      </c>
      <c r="H44" s="77" t="str">
        <f>'PRODUCTION LIST GRP VOLUMES'!H48</f>
        <v/>
      </c>
      <c r="I44" s="77" t="str">
        <f>'PRODUCTION LIST GRP VOLUMES'!I48</f>
        <v/>
      </c>
      <c r="J44" s="77" t="str">
        <f>'PRODUCTION LIST GRP VOLUMES'!J48</f>
        <v/>
      </c>
      <c r="K44" s="77" t="str">
        <f>'PRODUCTION LIST GRP VOLUMES'!K48</f>
        <v/>
      </c>
      <c r="L44" s="77" t="str">
        <f>'PRODUCTION LIST GRP VOLUMES'!L48</f>
        <v/>
      </c>
      <c r="M44" s="77" t="str">
        <f>'PRODUCTION LIST GRP VOLUMES'!M48</f>
        <v/>
      </c>
      <c r="N44" s="77" t="str">
        <f>'PRODUCTION LIST GRP VOLUMES'!N48</f>
        <v/>
      </c>
      <c r="O44" s="77" t="str">
        <f>'PRODUCTION LIST GRP VOLUMES'!O48</f>
        <v/>
      </c>
      <c r="P44" s="77" t="str">
        <f>'PRODUCTION LIST GRP VOLUMES'!P48</f>
        <v/>
      </c>
      <c r="Q44" s="77" t="str">
        <f>'PRODUCTION LIST GRP VOLUMES'!Q48</f>
        <v/>
      </c>
      <c r="R44" s="77" t="str">
        <f>'PRODUCTION LIST GRP VOLUMES'!R48</f>
        <v/>
      </c>
      <c r="S44" s="77" t="str">
        <f>'PRODUCTION LIST GRP VOLUMES'!S48</f>
        <v/>
      </c>
      <c r="T44" s="77" t="str">
        <f>'PRODUCTION LIST GRP VOLUMES'!T48</f>
        <v/>
      </c>
      <c r="U44" s="1517">
        <f t="shared" si="0"/>
        <v>0</v>
      </c>
    </row>
    <row r="45" spans="1:21" ht="23.25" customHeight="1" x14ac:dyDescent="0.2">
      <c r="A45" s="280" t="str">
        <f>'PRODUCTION LIST GRP VOLUMES'!A49</f>
        <v>360-152-B</v>
      </c>
      <c r="B45" s="1463">
        <f>'360 GRP '!J56</f>
        <v>2</v>
      </c>
      <c r="C45" s="77" t="str">
        <f>'PRODUCTION LIST GRP VOLUMES'!C49</f>
        <v/>
      </c>
      <c r="D45" s="77" t="str">
        <f>'PRODUCTION LIST GRP VOLUMES'!D49</f>
        <v/>
      </c>
      <c r="E45" s="77" t="str">
        <f>'PRODUCTION LIST GRP VOLUMES'!E49</f>
        <v/>
      </c>
      <c r="F45" s="77" t="str">
        <f>'PRODUCTION LIST GRP VOLUMES'!F49</f>
        <v/>
      </c>
      <c r="G45" s="77" t="str">
        <f>'PRODUCTION LIST GRP VOLUMES'!G49</f>
        <v/>
      </c>
      <c r="H45" s="77" t="str">
        <f>'PRODUCTION LIST GRP VOLUMES'!H49</f>
        <v/>
      </c>
      <c r="I45" s="77" t="str">
        <f>'PRODUCTION LIST GRP VOLUMES'!I49</f>
        <v/>
      </c>
      <c r="J45" s="77" t="str">
        <f>'PRODUCTION LIST GRP VOLUMES'!J49</f>
        <v/>
      </c>
      <c r="K45" s="77" t="str">
        <f>'PRODUCTION LIST GRP VOLUMES'!K49</f>
        <v/>
      </c>
      <c r="L45" s="77" t="str">
        <f>'PRODUCTION LIST GRP VOLUMES'!L49</f>
        <v/>
      </c>
      <c r="M45" s="77" t="str">
        <f>'PRODUCTION LIST GRP VOLUMES'!M49</f>
        <v/>
      </c>
      <c r="N45" s="77" t="str">
        <f>'PRODUCTION LIST GRP VOLUMES'!N49</f>
        <v/>
      </c>
      <c r="O45" s="77" t="str">
        <f>'PRODUCTION LIST GRP VOLUMES'!O49</f>
        <v/>
      </c>
      <c r="P45" s="77" t="str">
        <f>'PRODUCTION LIST GRP VOLUMES'!P49</f>
        <v/>
      </c>
      <c r="Q45" s="77" t="str">
        <f>'PRODUCTION LIST GRP VOLUMES'!Q49</f>
        <v/>
      </c>
      <c r="R45" s="77" t="str">
        <f>'PRODUCTION LIST GRP VOLUMES'!R49</f>
        <v/>
      </c>
      <c r="S45" s="77" t="str">
        <f>'PRODUCTION LIST GRP VOLUMES'!S49</f>
        <v/>
      </c>
      <c r="T45" s="77" t="str">
        <f>'PRODUCTION LIST GRP VOLUMES'!T49</f>
        <v/>
      </c>
      <c r="U45" s="1517">
        <f t="shared" si="0"/>
        <v>0</v>
      </c>
    </row>
    <row r="46" spans="1:21" ht="23.25" customHeight="1" x14ac:dyDescent="0.2">
      <c r="A46" s="280" t="str">
        <f>'PRODUCTION LIST GRP VOLUMES'!A50</f>
        <v>360-153</v>
      </c>
      <c r="B46" s="1463">
        <f>'360 GRP '!J57</f>
        <v>2</v>
      </c>
      <c r="C46" s="77" t="str">
        <f>'PRODUCTION LIST GRP VOLUMES'!C50</f>
        <v/>
      </c>
      <c r="D46" s="77" t="str">
        <f>'PRODUCTION LIST GRP VOLUMES'!D50</f>
        <v/>
      </c>
      <c r="E46" s="77" t="str">
        <f>'PRODUCTION LIST GRP VOLUMES'!E50</f>
        <v/>
      </c>
      <c r="F46" s="77" t="str">
        <f>'PRODUCTION LIST GRP VOLUMES'!F50</f>
        <v/>
      </c>
      <c r="G46" s="77" t="str">
        <f>'PRODUCTION LIST GRP VOLUMES'!G50</f>
        <v/>
      </c>
      <c r="H46" s="77" t="str">
        <f>'PRODUCTION LIST GRP VOLUMES'!H50</f>
        <v/>
      </c>
      <c r="I46" s="77" t="str">
        <f>'PRODUCTION LIST GRP VOLUMES'!I50</f>
        <v/>
      </c>
      <c r="J46" s="77" t="str">
        <f>'PRODUCTION LIST GRP VOLUMES'!J50</f>
        <v/>
      </c>
      <c r="K46" s="77" t="str">
        <f>'PRODUCTION LIST GRP VOLUMES'!K50</f>
        <v/>
      </c>
      <c r="L46" s="77" t="str">
        <f>'PRODUCTION LIST GRP VOLUMES'!L50</f>
        <v/>
      </c>
      <c r="M46" s="77" t="str">
        <f>'PRODUCTION LIST GRP VOLUMES'!M50</f>
        <v/>
      </c>
      <c r="N46" s="77" t="str">
        <f>'PRODUCTION LIST GRP VOLUMES'!N50</f>
        <v/>
      </c>
      <c r="O46" s="77" t="str">
        <f>'PRODUCTION LIST GRP VOLUMES'!O50</f>
        <v/>
      </c>
      <c r="P46" s="77" t="str">
        <f>'PRODUCTION LIST GRP VOLUMES'!P50</f>
        <v/>
      </c>
      <c r="Q46" s="77" t="str">
        <f>'PRODUCTION LIST GRP VOLUMES'!Q50</f>
        <v/>
      </c>
      <c r="R46" s="77" t="str">
        <f>'PRODUCTION LIST GRP VOLUMES'!R50</f>
        <v/>
      </c>
      <c r="S46" s="77" t="str">
        <f>'PRODUCTION LIST GRP VOLUMES'!S50</f>
        <v/>
      </c>
      <c r="T46" s="77" t="str">
        <f>'PRODUCTION LIST GRP VOLUMES'!T50</f>
        <v/>
      </c>
      <c r="U46" s="1517">
        <f t="shared" si="0"/>
        <v>0</v>
      </c>
    </row>
    <row r="47" spans="1:21" ht="23.25" customHeight="1" x14ac:dyDescent="0.2">
      <c r="A47" s="280" t="str">
        <f>'PRODUCTION LIST GRP VOLUMES'!A51</f>
        <v>360-153-B</v>
      </c>
      <c r="B47" s="1463">
        <f>'360 GRP '!J58</f>
        <v>2</v>
      </c>
      <c r="C47" s="77" t="str">
        <f>'PRODUCTION LIST GRP VOLUMES'!C51</f>
        <v/>
      </c>
      <c r="D47" s="77" t="str">
        <f>'PRODUCTION LIST GRP VOLUMES'!D51</f>
        <v/>
      </c>
      <c r="E47" s="77" t="str">
        <f>'PRODUCTION LIST GRP VOLUMES'!E51</f>
        <v/>
      </c>
      <c r="F47" s="77" t="str">
        <f>'PRODUCTION LIST GRP VOLUMES'!F51</f>
        <v/>
      </c>
      <c r="G47" s="77" t="str">
        <f>'PRODUCTION LIST GRP VOLUMES'!G51</f>
        <v/>
      </c>
      <c r="H47" s="77" t="str">
        <f>'PRODUCTION LIST GRP VOLUMES'!H51</f>
        <v/>
      </c>
      <c r="I47" s="77" t="str">
        <f>'PRODUCTION LIST GRP VOLUMES'!I51</f>
        <v/>
      </c>
      <c r="J47" s="77" t="str">
        <f>'PRODUCTION LIST GRP VOLUMES'!J51</f>
        <v/>
      </c>
      <c r="K47" s="77" t="str">
        <f>'PRODUCTION LIST GRP VOLUMES'!K51</f>
        <v/>
      </c>
      <c r="L47" s="77" t="str">
        <f>'PRODUCTION LIST GRP VOLUMES'!L51</f>
        <v/>
      </c>
      <c r="M47" s="77" t="str">
        <f>'PRODUCTION LIST GRP VOLUMES'!M51</f>
        <v/>
      </c>
      <c r="N47" s="77" t="str">
        <f>'PRODUCTION LIST GRP VOLUMES'!N51</f>
        <v/>
      </c>
      <c r="O47" s="77" t="str">
        <f>'PRODUCTION LIST GRP VOLUMES'!O51</f>
        <v/>
      </c>
      <c r="P47" s="77" t="str">
        <f>'PRODUCTION LIST GRP VOLUMES'!P51</f>
        <v/>
      </c>
      <c r="Q47" s="77" t="str">
        <f>'PRODUCTION LIST GRP VOLUMES'!Q51</f>
        <v/>
      </c>
      <c r="R47" s="77" t="str">
        <f>'PRODUCTION LIST GRP VOLUMES'!R51</f>
        <v/>
      </c>
      <c r="S47" s="77" t="str">
        <f>'PRODUCTION LIST GRP VOLUMES'!S51</f>
        <v/>
      </c>
      <c r="T47" s="77" t="str">
        <f>'PRODUCTION LIST GRP VOLUMES'!T51</f>
        <v/>
      </c>
      <c r="U47" s="1517">
        <f t="shared" si="0"/>
        <v>0</v>
      </c>
    </row>
    <row r="48" spans="1:21" ht="23.25" customHeight="1" x14ac:dyDescent="0.2">
      <c r="A48" s="280" t="str">
        <f>'PRODUCTION LIST GRP VOLUMES'!A52</f>
        <v>360-154</v>
      </c>
      <c r="B48" s="1463">
        <f>'360 GRP '!J59</f>
        <v>2</v>
      </c>
      <c r="C48" s="77" t="str">
        <f>'PRODUCTION LIST GRP VOLUMES'!C52</f>
        <v/>
      </c>
      <c r="D48" s="77" t="str">
        <f>'PRODUCTION LIST GRP VOLUMES'!D52</f>
        <v/>
      </c>
      <c r="E48" s="77" t="str">
        <f>'PRODUCTION LIST GRP VOLUMES'!E52</f>
        <v/>
      </c>
      <c r="F48" s="77" t="str">
        <f>'PRODUCTION LIST GRP VOLUMES'!F52</f>
        <v/>
      </c>
      <c r="G48" s="77" t="str">
        <f>'PRODUCTION LIST GRP VOLUMES'!G52</f>
        <v/>
      </c>
      <c r="H48" s="77" t="str">
        <f>'PRODUCTION LIST GRP VOLUMES'!H52</f>
        <v/>
      </c>
      <c r="I48" s="77" t="str">
        <f>'PRODUCTION LIST GRP VOLUMES'!I52</f>
        <v/>
      </c>
      <c r="J48" s="77" t="str">
        <f>'PRODUCTION LIST GRP VOLUMES'!J52</f>
        <v/>
      </c>
      <c r="K48" s="77" t="str">
        <f>'PRODUCTION LIST GRP VOLUMES'!K52</f>
        <v/>
      </c>
      <c r="L48" s="77" t="str">
        <f>'PRODUCTION LIST GRP VOLUMES'!L52</f>
        <v/>
      </c>
      <c r="M48" s="77" t="str">
        <f>'PRODUCTION LIST GRP VOLUMES'!M52</f>
        <v/>
      </c>
      <c r="N48" s="77" t="str">
        <f>'PRODUCTION LIST GRP VOLUMES'!N52</f>
        <v/>
      </c>
      <c r="O48" s="77" t="str">
        <f>'PRODUCTION LIST GRP VOLUMES'!O52</f>
        <v/>
      </c>
      <c r="P48" s="77" t="str">
        <f>'PRODUCTION LIST GRP VOLUMES'!P52</f>
        <v/>
      </c>
      <c r="Q48" s="77" t="str">
        <f>'PRODUCTION LIST GRP VOLUMES'!Q52</f>
        <v/>
      </c>
      <c r="R48" s="77" t="str">
        <f>'PRODUCTION LIST GRP VOLUMES'!R52</f>
        <v/>
      </c>
      <c r="S48" s="77" t="str">
        <f>'PRODUCTION LIST GRP VOLUMES'!S52</f>
        <v/>
      </c>
      <c r="T48" s="77" t="str">
        <f>'PRODUCTION LIST GRP VOLUMES'!T52</f>
        <v/>
      </c>
      <c r="U48" s="1517">
        <f t="shared" si="0"/>
        <v>0</v>
      </c>
    </row>
    <row r="49" spans="1:21" ht="23.25" customHeight="1" x14ac:dyDescent="0.2">
      <c r="A49" s="280" t="str">
        <f>'PRODUCTION LIST GRP VOLUMES'!A53</f>
        <v>360-154-B</v>
      </c>
      <c r="B49" s="1463">
        <f>'360 GRP '!J60</f>
        <v>2</v>
      </c>
      <c r="C49" s="77" t="str">
        <f>'PRODUCTION LIST GRP VOLUMES'!C53</f>
        <v/>
      </c>
      <c r="D49" s="77" t="str">
        <f>'PRODUCTION LIST GRP VOLUMES'!D53</f>
        <v/>
      </c>
      <c r="E49" s="77" t="str">
        <f>'PRODUCTION LIST GRP VOLUMES'!E53</f>
        <v/>
      </c>
      <c r="F49" s="77" t="str">
        <f>'PRODUCTION LIST GRP VOLUMES'!F53</f>
        <v/>
      </c>
      <c r="G49" s="77" t="str">
        <f>'PRODUCTION LIST GRP VOLUMES'!G53</f>
        <v/>
      </c>
      <c r="H49" s="77" t="str">
        <f>'PRODUCTION LIST GRP VOLUMES'!H53</f>
        <v/>
      </c>
      <c r="I49" s="77" t="str">
        <f>'PRODUCTION LIST GRP VOLUMES'!I53</f>
        <v/>
      </c>
      <c r="J49" s="77" t="str">
        <f>'PRODUCTION LIST GRP VOLUMES'!J53</f>
        <v/>
      </c>
      <c r="K49" s="77" t="str">
        <f>'PRODUCTION LIST GRP VOLUMES'!K53</f>
        <v/>
      </c>
      <c r="L49" s="77" t="str">
        <f>'PRODUCTION LIST GRP VOLUMES'!L53</f>
        <v/>
      </c>
      <c r="M49" s="77" t="str">
        <f>'PRODUCTION LIST GRP VOLUMES'!M53</f>
        <v/>
      </c>
      <c r="N49" s="77" t="str">
        <f>'PRODUCTION LIST GRP VOLUMES'!N53</f>
        <v/>
      </c>
      <c r="O49" s="77" t="str">
        <f>'PRODUCTION LIST GRP VOLUMES'!O53</f>
        <v/>
      </c>
      <c r="P49" s="77" t="str">
        <f>'PRODUCTION LIST GRP VOLUMES'!P53</f>
        <v/>
      </c>
      <c r="Q49" s="77" t="str">
        <f>'PRODUCTION LIST GRP VOLUMES'!Q53</f>
        <v/>
      </c>
      <c r="R49" s="77" t="str">
        <f>'PRODUCTION LIST GRP VOLUMES'!R53</f>
        <v/>
      </c>
      <c r="S49" s="77" t="str">
        <f>'PRODUCTION LIST GRP VOLUMES'!S53</f>
        <v/>
      </c>
      <c r="T49" s="77" t="str">
        <f>'PRODUCTION LIST GRP VOLUMES'!T53</f>
        <v/>
      </c>
      <c r="U49" s="1517">
        <f t="shared" si="0"/>
        <v>0</v>
      </c>
    </row>
    <row r="50" spans="1:21" ht="23.25" customHeight="1" x14ac:dyDescent="0.2">
      <c r="A50" s="280" t="str">
        <f>'PRODUCTION LIST GRP VOLUMES'!A54</f>
        <v>360-155</v>
      </c>
      <c r="B50" s="1463">
        <f>'360 GRP '!J61</f>
        <v>1</v>
      </c>
      <c r="C50" s="77" t="str">
        <f>'PRODUCTION LIST GRP VOLUMES'!C54</f>
        <v/>
      </c>
      <c r="D50" s="77" t="str">
        <f>'PRODUCTION LIST GRP VOLUMES'!D54</f>
        <v/>
      </c>
      <c r="E50" s="77" t="str">
        <f>'PRODUCTION LIST GRP VOLUMES'!E54</f>
        <v/>
      </c>
      <c r="F50" s="77" t="str">
        <f>'PRODUCTION LIST GRP VOLUMES'!F54</f>
        <v/>
      </c>
      <c r="G50" s="77" t="str">
        <f>'PRODUCTION LIST GRP VOLUMES'!G54</f>
        <v/>
      </c>
      <c r="H50" s="77" t="str">
        <f>'PRODUCTION LIST GRP VOLUMES'!H54</f>
        <v/>
      </c>
      <c r="I50" s="77" t="str">
        <f>'PRODUCTION LIST GRP VOLUMES'!I54</f>
        <v/>
      </c>
      <c r="J50" s="77" t="str">
        <f>'PRODUCTION LIST GRP VOLUMES'!J54</f>
        <v/>
      </c>
      <c r="K50" s="77" t="str">
        <f>'PRODUCTION LIST GRP VOLUMES'!K54</f>
        <v/>
      </c>
      <c r="L50" s="77" t="str">
        <f>'PRODUCTION LIST GRP VOLUMES'!L54</f>
        <v/>
      </c>
      <c r="M50" s="77" t="str">
        <f>'PRODUCTION LIST GRP VOLUMES'!M54</f>
        <v/>
      </c>
      <c r="N50" s="77" t="str">
        <f>'PRODUCTION LIST GRP VOLUMES'!N54</f>
        <v/>
      </c>
      <c r="O50" s="77" t="str">
        <f>'PRODUCTION LIST GRP VOLUMES'!O54</f>
        <v/>
      </c>
      <c r="P50" s="77" t="str">
        <f>'PRODUCTION LIST GRP VOLUMES'!P54</f>
        <v/>
      </c>
      <c r="Q50" s="77" t="str">
        <f>'PRODUCTION LIST GRP VOLUMES'!Q54</f>
        <v/>
      </c>
      <c r="R50" s="77" t="str">
        <f>'PRODUCTION LIST GRP VOLUMES'!R54</f>
        <v/>
      </c>
      <c r="S50" s="77" t="str">
        <f>'PRODUCTION LIST GRP VOLUMES'!S54</f>
        <v/>
      </c>
      <c r="T50" s="77" t="str">
        <f>'PRODUCTION LIST GRP VOLUMES'!T54</f>
        <v/>
      </c>
      <c r="U50" s="1517">
        <f t="shared" si="0"/>
        <v>0</v>
      </c>
    </row>
    <row r="51" spans="1:21" ht="23.25" customHeight="1" x14ac:dyDescent="0.2">
      <c r="A51" s="280" t="str">
        <f>'PRODUCTION LIST GRP VOLUMES'!A55</f>
        <v>360-156</v>
      </c>
      <c r="B51" s="1463">
        <f>'360 GRP '!J62</f>
        <v>1</v>
      </c>
      <c r="C51" s="77" t="str">
        <f>'PRODUCTION LIST GRP VOLUMES'!C55</f>
        <v/>
      </c>
      <c r="D51" s="77" t="str">
        <f>'PRODUCTION LIST GRP VOLUMES'!D55</f>
        <v/>
      </c>
      <c r="E51" s="77" t="str">
        <f>'PRODUCTION LIST GRP VOLUMES'!E55</f>
        <v/>
      </c>
      <c r="F51" s="77" t="str">
        <f>'PRODUCTION LIST GRP VOLUMES'!F55</f>
        <v/>
      </c>
      <c r="G51" s="77" t="str">
        <f>'PRODUCTION LIST GRP VOLUMES'!G55</f>
        <v/>
      </c>
      <c r="H51" s="77" t="str">
        <f>'PRODUCTION LIST GRP VOLUMES'!H55</f>
        <v/>
      </c>
      <c r="I51" s="77" t="str">
        <f>'PRODUCTION LIST GRP VOLUMES'!I55</f>
        <v/>
      </c>
      <c r="J51" s="77" t="str">
        <f>'PRODUCTION LIST GRP VOLUMES'!J55</f>
        <v/>
      </c>
      <c r="K51" s="77" t="str">
        <f>'PRODUCTION LIST GRP VOLUMES'!K55</f>
        <v/>
      </c>
      <c r="L51" s="77" t="str">
        <f>'PRODUCTION LIST GRP VOLUMES'!L55</f>
        <v/>
      </c>
      <c r="M51" s="77" t="str">
        <f>'PRODUCTION LIST GRP VOLUMES'!M55</f>
        <v/>
      </c>
      <c r="N51" s="77" t="str">
        <f>'PRODUCTION LIST GRP VOLUMES'!N55</f>
        <v/>
      </c>
      <c r="O51" s="77" t="str">
        <f>'PRODUCTION LIST GRP VOLUMES'!O55</f>
        <v/>
      </c>
      <c r="P51" s="77" t="str">
        <f>'PRODUCTION LIST GRP VOLUMES'!P55</f>
        <v/>
      </c>
      <c r="Q51" s="77" t="str">
        <f>'PRODUCTION LIST GRP VOLUMES'!Q55</f>
        <v/>
      </c>
      <c r="R51" s="77" t="str">
        <f>'PRODUCTION LIST GRP VOLUMES'!R55</f>
        <v/>
      </c>
      <c r="S51" s="77" t="str">
        <f>'PRODUCTION LIST GRP VOLUMES'!S55</f>
        <v/>
      </c>
      <c r="T51" s="77" t="str">
        <f>'PRODUCTION LIST GRP VOLUMES'!T55</f>
        <v/>
      </c>
      <c r="U51" s="1517">
        <f t="shared" si="0"/>
        <v>0</v>
      </c>
    </row>
    <row r="52" spans="1:21" ht="23.25" customHeight="1" x14ac:dyDescent="0.2">
      <c r="A52" s="280" t="str">
        <f>'PRODUCTION LIST GRP VOLUMES'!A56</f>
        <v>360-156-B</v>
      </c>
      <c r="B52" s="1463">
        <f>'360 GRP '!J63</f>
        <v>1</v>
      </c>
      <c r="C52" s="77" t="str">
        <f>'PRODUCTION LIST GRP VOLUMES'!C56</f>
        <v/>
      </c>
      <c r="D52" s="77" t="str">
        <f>'PRODUCTION LIST GRP VOLUMES'!D56</f>
        <v/>
      </c>
      <c r="E52" s="77" t="str">
        <f>'PRODUCTION LIST GRP VOLUMES'!E56</f>
        <v/>
      </c>
      <c r="F52" s="77" t="str">
        <f>'PRODUCTION LIST GRP VOLUMES'!F56</f>
        <v/>
      </c>
      <c r="G52" s="77" t="str">
        <f>'PRODUCTION LIST GRP VOLUMES'!G56</f>
        <v/>
      </c>
      <c r="H52" s="77" t="str">
        <f>'PRODUCTION LIST GRP VOLUMES'!H56</f>
        <v/>
      </c>
      <c r="I52" s="77" t="str">
        <f>'PRODUCTION LIST GRP VOLUMES'!I56</f>
        <v/>
      </c>
      <c r="J52" s="77" t="str">
        <f>'PRODUCTION LIST GRP VOLUMES'!J56</f>
        <v/>
      </c>
      <c r="K52" s="77" t="str">
        <f>'PRODUCTION LIST GRP VOLUMES'!K56</f>
        <v/>
      </c>
      <c r="L52" s="77" t="str">
        <f>'PRODUCTION LIST GRP VOLUMES'!L56</f>
        <v/>
      </c>
      <c r="M52" s="77" t="str">
        <f>'PRODUCTION LIST GRP VOLUMES'!M56</f>
        <v/>
      </c>
      <c r="N52" s="77" t="str">
        <f>'PRODUCTION LIST GRP VOLUMES'!N56</f>
        <v/>
      </c>
      <c r="O52" s="77" t="str">
        <f>'PRODUCTION LIST GRP VOLUMES'!O56</f>
        <v/>
      </c>
      <c r="P52" s="77" t="str">
        <f>'PRODUCTION LIST GRP VOLUMES'!P56</f>
        <v/>
      </c>
      <c r="Q52" s="77" t="str">
        <f>'PRODUCTION LIST GRP VOLUMES'!Q56</f>
        <v/>
      </c>
      <c r="R52" s="77" t="str">
        <f>'PRODUCTION LIST GRP VOLUMES'!R56</f>
        <v/>
      </c>
      <c r="S52" s="77" t="str">
        <f>'PRODUCTION LIST GRP VOLUMES'!S56</f>
        <v/>
      </c>
      <c r="T52" s="77" t="str">
        <f>'PRODUCTION LIST GRP VOLUMES'!T56</f>
        <v/>
      </c>
      <c r="U52" s="1517">
        <f t="shared" si="0"/>
        <v>0</v>
      </c>
    </row>
    <row r="53" spans="1:21" ht="23.25" customHeight="1" x14ac:dyDescent="0.2">
      <c r="A53" s="280" t="str">
        <f>'PRODUCTION LIST GRP VOLUMES'!A57</f>
        <v>360-157</v>
      </c>
      <c r="B53" s="1463">
        <f>'360 GRP '!J64</f>
        <v>1</v>
      </c>
      <c r="C53" s="77" t="str">
        <f>'PRODUCTION LIST GRP VOLUMES'!C57</f>
        <v/>
      </c>
      <c r="D53" s="77" t="str">
        <f>'PRODUCTION LIST GRP VOLUMES'!D57</f>
        <v/>
      </c>
      <c r="E53" s="77" t="str">
        <f>'PRODUCTION LIST GRP VOLUMES'!E57</f>
        <v/>
      </c>
      <c r="F53" s="77" t="str">
        <f>'PRODUCTION LIST GRP VOLUMES'!F57</f>
        <v/>
      </c>
      <c r="G53" s="77" t="str">
        <f>'PRODUCTION LIST GRP VOLUMES'!G57</f>
        <v/>
      </c>
      <c r="H53" s="77" t="str">
        <f>'PRODUCTION LIST GRP VOLUMES'!H57</f>
        <v/>
      </c>
      <c r="I53" s="77" t="str">
        <f>'PRODUCTION LIST GRP VOLUMES'!I57</f>
        <v/>
      </c>
      <c r="J53" s="77" t="str">
        <f>'PRODUCTION LIST GRP VOLUMES'!J57</f>
        <v/>
      </c>
      <c r="K53" s="77" t="str">
        <f>'PRODUCTION LIST GRP VOLUMES'!K57</f>
        <v/>
      </c>
      <c r="L53" s="77" t="str">
        <f>'PRODUCTION LIST GRP VOLUMES'!L57</f>
        <v/>
      </c>
      <c r="M53" s="77" t="str">
        <f>'PRODUCTION LIST GRP VOLUMES'!M57</f>
        <v/>
      </c>
      <c r="N53" s="77" t="str">
        <f>'PRODUCTION LIST GRP VOLUMES'!N57</f>
        <v/>
      </c>
      <c r="O53" s="77" t="str">
        <f>'PRODUCTION LIST GRP VOLUMES'!O57</f>
        <v/>
      </c>
      <c r="P53" s="77" t="str">
        <f>'PRODUCTION LIST GRP VOLUMES'!P57</f>
        <v/>
      </c>
      <c r="Q53" s="77" t="str">
        <f>'PRODUCTION LIST GRP VOLUMES'!Q57</f>
        <v/>
      </c>
      <c r="R53" s="77" t="str">
        <f>'PRODUCTION LIST GRP VOLUMES'!R57</f>
        <v/>
      </c>
      <c r="S53" s="77" t="str">
        <f>'PRODUCTION LIST GRP VOLUMES'!S57</f>
        <v/>
      </c>
      <c r="T53" s="77" t="str">
        <f>'PRODUCTION LIST GRP VOLUMES'!T57</f>
        <v/>
      </c>
      <c r="U53" s="1517">
        <f t="shared" si="0"/>
        <v>0</v>
      </c>
    </row>
    <row r="54" spans="1:21" ht="23.25" customHeight="1" x14ac:dyDescent="0.2">
      <c r="A54" s="280" t="str">
        <f>'PRODUCTION LIST GRP VOLUMES'!A58</f>
        <v>360-157-B</v>
      </c>
      <c r="B54" s="1463">
        <f>'360 GRP '!J65</f>
        <v>1</v>
      </c>
      <c r="C54" s="77" t="str">
        <f>'PRODUCTION LIST GRP VOLUMES'!C58</f>
        <v/>
      </c>
      <c r="D54" s="77" t="str">
        <f>'PRODUCTION LIST GRP VOLUMES'!D58</f>
        <v/>
      </c>
      <c r="E54" s="77" t="str">
        <f>'PRODUCTION LIST GRP VOLUMES'!E58</f>
        <v/>
      </c>
      <c r="F54" s="77" t="str">
        <f>'PRODUCTION LIST GRP VOLUMES'!F58</f>
        <v/>
      </c>
      <c r="G54" s="77" t="str">
        <f>'PRODUCTION LIST GRP VOLUMES'!G58</f>
        <v/>
      </c>
      <c r="H54" s="77" t="str">
        <f>'PRODUCTION LIST GRP VOLUMES'!H58</f>
        <v/>
      </c>
      <c r="I54" s="77" t="str">
        <f>'PRODUCTION LIST GRP VOLUMES'!I58</f>
        <v/>
      </c>
      <c r="J54" s="77" t="str">
        <f>'PRODUCTION LIST GRP VOLUMES'!J58</f>
        <v/>
      </c>
      <c r="K54" s="77" t="str">
        <f>'PRODUCTION LIST GRP VOLUMES'!K58</f>
        <v/>
      </c>
      <c r="L54" s="77" t="str">
        <f>'PRODUCTION LIST GRP VOLUMES'!L58</f>
        <v/>
      </c>
      <c r="M54" s="77" t="str">
        <f>'PRODUCTION LIST GRP VOLUMES'!M58</f>
        <v/>
      </c>
      <c r="N54" s="77" t="str">
        <f>'PRODUCTION LIST GRP VOLUMES'!N58</f>
        <v/>
      </c>
      <c r="O54" s="77" t="str">
        <f>'PRODUCTION LIST GRP VOLUMES'!O58</f>
        <v/>
      </c>
      <c r="P54" s="77" t="str">
        <f>'PRODUCTION LIST GRP VOLUMES'!P58</f>
        <v/>
      </c>
      <c r="Q54" s="77" t="str">
        <f>'PRODUCTION LIST GRP VOLUMES'!Q58</f>
        <v/>
      </c>
      <c r="R54" s="77" t="str">
        <f>'PRODUCTION LIST GRP VOLUMES'!R58</f>
        <v/>
      </c>
      <c r="S54" s="77" t="str">
        <f>'PRODUCTION LIST GRP VOLUMES'!S58</f>
        <v/>
      </c>
      <c r="T54" s="77" t="str">
        <f>'PRODUCTION LIST GRP VOLUMES'!T58</f>
        <v/>
      </c>
      <c r="U54" s="1517">
        <f t="shared" si="0"/>
        <v>0</v>
      </c>
    </row>
    <row r="55" spans="1:21" ht="23.25" customHeight="1" x14ac:dyDescent="0.2">
      <c r="A55" s="280" t="str">
        <f>'PRODUCTION LIST GRP VOLUMES'!A59</f>
        <v>360-158</v>
      </c>
      <c r="B55" s="1463">
        <f>'360 GRP '!J66</f>
        <v>1</v>
      </c>
      <c r="C55" s="77" t="str">
        <f>'PRODUCTION LIST GRP VOLUMES'!C59</f>
        <v/>
      </c>
      <c r="D55" s="77" t="str">
        <f>'PRODUCTION LIST GRP VOLUMES'!D59</f>
        <v/>
      </c>
      <c r="E55" s="77" t="str">
        <f>'PRODUCTION LIST GRP VOLUMES'!E59</f>
        <v/>
      </c>
      <c r="F55" s="77" t="str">
        <f>'PRODUCTION LIST GRP VOLUMES'!F59</f>
        <v/>
      </c>
      <c r="G55" s="77" t="str">
        <f>'PRODUCTION LIST GRP VOLUMES'!G59</f>
        <v/>
      </c>
      <c r="H55" s="77" t="str">
        <f>'PRODUCTION LIST GRP VOLUMES'!H59</f>
        <v/>
      </c>
      <c r="I55" s="77" t="str">
        <f>'PRODUCTION LIST GRP VOLUMES'!I59</f>
        <v/>
      </c>
      <c r="J55" s="77" t="str">
        <f>'PRODUCTION LIST GRP VOLUMES'!J59</f>
        <v/>
      </c>
      <c r="K55" s="77" t="str">
        <f>'PRODUCTION LIST GRP VOLUMES'!K59</f>
        <v/>
      </c>
      <c r="L55" s="77" t="str">
        <f>'PRODUCTION LIST GRP VOLUMES'!L59</f>
        <v/>
      </c>
      <c r="M55" s="77" t="str">
        <f>'PRODUCTION LIST GRP VOLUMES'!M59</f>
        <v/>
      </c>
      <c r="N55" s="77" t="str">
        <f>'PRODUCTION LIST GRP VOLUMES'!N59</f>
        <v/>
      </c>
      <c r="O55" s="77" t="str">
        <f>'PRODUCTION LIST GRP VOLUMES'!O59</f>
        <v/>
      </c>
      <c r="P55" s="77" t="str">
        <f>'PRODUCTION LIST GRP VOLUMES'!P59</f>
        <v/>
      </c>
      <c r="Q55" s="77" t="str">
        <f>'PRODUCTION LIST GRP VOLUMES'!Q59</f>
        <v/>
      </c>
      <c r="R55" s="77" t="str">
        <f>'PRODUCTION LIST GRP VOLUMES'!R59</f>
        <v/>
      </c>
      <c r="S55" s="77" t="str">
        <f>'PRODUCTION LIST GRP VOLUMES'!S59</f>
        <v/>
      </c>
      <c r="T55" s="77" t="str">
        <f>'PRODUCTION LIST GRP VOLUMES'!T59</f>
        <v/>
      </c>
      <c r="U55" s="1517">
        <f t="shared" si="0"/>
        <v>0</v>
      </c>
    </row>
    <row r="56" spans="1:21" ht="23.25" customHeight="1" x14ac:dyDescent="0.2">
      <c r="A56" s="280" t="str">
        <f>'PRODUCTION LIST GRP VOLUMES'!A60</f>
        <v>360-158-B</v>
      </c>
      <c r="B56" s="1463">
        <f>'360 GRP '!J67</f>
        <v>1</v>
      </c>
      <c r="C56" s="77" t="str">
        <f>'PRODUCTION LIST GRP VOLUMES'!C60</f>
        <v/>
      </c>
      <c r="D56" s="77" t="str">
        <f>'PRODUCTION LIST GRP VOLUMES'!D60</f>
        <v/>
      </c>
      <c r="E56" s="77" t="str">
        <f>'PRODUCTION LIST GRP VOLUMES'!E60</f>
        <v/>
      </c>
      <c r="F56" s="77" t="str">
        <f>'PRODUCTION LIST GRP VOLUMES'!F60</f>
        <v/>
      </c>
      <c r="G56" s="77" t="str">
        <f>'PRODUCTION LIST GRP VOLUMES'!G60</f>
        <v/>
      </c>
      <c r="H56" s="77" t="str">
        <f>'PRODUCTION LIST GRP VOLUMES'!H60</f>
        <v/>
      </c>
      <c r="I56" s="77" t="str">
        <f>'PRODUCTION LIST GRP VOLUMES'!I60</f>
        <v/>
      </c>
      <c r="J56" s="77" t="str">
        <f>'PRODUCTION LIST GRP VOLUMES'!J60</f>
        <v/>
      </c>
      <c r="K56" s="77" t="str">
        <f>'PRODUCTION LIST GRP VOLUMES'!K60</f>
        <v/>
      </c>
      <c r="L56" s="77" t="str">
        <f>'PRODUCTION LIST GRP VOLUMES'!L60</f>
        <v/>
      </c>
      <c r="M56" s="77" t="str">
        <f>'PRODUCTION LIST GRP VOLUMES'!M60</f>
        <v/>
      </c>
      <c r="N56" s="77" t="str">
        <f>'PRODUCTION LIST GRP VOLUMES'!N60</f>
        <v/>
      </c>
      <c r="O56" s="77" t="str">
        <f>'PRODUCTION LIST GRP VOLUMES'!O60</f>
        <v/>
      </c>
      <c r="P56" s="77" t="str">
        <f>'PRODUCTION LIST GRP VOLUMES'!P60</f>
        <v/>
      </c>
      <c r="Q56" s="77" t="str">
        <f>'PRODUCTION LIST GRP VOLUMES'!Q60</f>
        <v/>
      </c>
      <c r="R56" s="77" t="str">
        <f>'PRODUCTION LIST GRP VOLUMES'!R60</f>
        <v/>
      </c>
      <c r="S56" s="77" t="str">
        <f>'PRODUCTION LIST GRP VOLUMES'!S60</f>
        <v/>
      </c>
      <c r="T56" s="77" t="str">
        <f>'PRODUCTION LIST GRP VOLUMES'!T60</f>
        <v/>
      </c>
      <c r="U56" s="1517">
        <f t="shared" si="0"/>
        <v>0</v>
      </c>
    </row>
    <row r="57" spans="1:21" ht="23.25" customHeight="1" x14ac:dyDescent="0.2">
      <c r="A57" s="280" t="str">
        <f>'PRODUCTION LIST GRP VOLUMES'!A61</f>
        <v>360-159</v>
      </c>
      <c r="B57" s="1463">
        <f>'360 GRP '!J68</f>
        <v>2</v>
      </c>
      <c r="C57" s="77" t="str">
        <f>'PRODUCTION LIST GRP VOLUMES'!C61</f>
        <v/>
      </c>
      <c r="D57" s="77" t="str">
        <f>'PRODUCTION LIST GRP VOLUMES'!D61</f>
        <v/>
      </c>
      <c r="E57" s="77" t="str">
        <f>'PRODUCTION LIST GRP VOLUMES'!E61</f>
        <v/>
      </c>
      <c r="F57" s="77" t="str">
        <f>'PRODUCTION LIST GRP VOLUMES'!F61</f>
        <v/>
      </c>
      <c r="G57" s="77" t="str">
        <f>'PRODUCTION LIST GRP VOLUMES'!G61</f>
        <v/>
      </c>
      <c r="H57" s="77" t="str">
        <f>'PRODUCTION LIST GRP VOLUMES'!H61</f>
        <v/>
      </c>
      <c r="I57" s="77" t="str">
        <f>'PRODUCTION LIST GRP VOLUMES'!I61</f>
        <v/>
      </c>
      <c r="J57" s="77" t="str">
        <f>'PRODUCTION LIST GRP VOLUMES'!J61</f>
        <v/>
      </c>
      <c r="K57" s="77" t="str">
        <f>'PRODUCTION LIST GRP VOLUMES'!K61</f>
        <v/>
      </c>
      <c r="L57" s="77" t="str">
        <f>'PRODUCTION LIST GRP VOLUMES'!L61</f>
        <v/>
      </c>
      <c r="M57" s="77" t="str">
        <f>'PRODUCTION LIST GRP VOLUMES'!M61</f>
        <v/>
      </c>
      <c r="N57" s="77" t="str">
        <f>'PRODUCTION LIST GRP VOLUMES'!N61</f>
        <v/>
      </c>
      <c r="O57" s="77" t="str">
        <f>'PRODUCTION LIST GRP VOLUMES'!O61</f>
        <v/>
      </c>
      <c r="P57" s="77" t="str">
        <f>'PRODUCTION LIST GRP VOLUMES'!P61</f>
        <v/>
      </c>
      <c r="Q57" s="77" t="str">
        <f>'PRODUCTION LIST GRP VOLUMES'!Q61</f>
        <v/>
      </c>
      <c r="R57" s="77" t="str">
        <f>'PRODUCTION LIST GRP VOLUMES'!R61</f>
        <v/>
      </c>
      <c r="S57" s="77" t="str">
        <f>'PRODUCTION LIST GRP VOLUMES'!S61</f>
        <v/>
      </c>
      <c r="T57" s="77" t="str">
        <f>'PRODUCTION LIST GRP VOLUMES'!T61</f>
        <v/>
      </c>
      <c r="U57" s="1517">
        <f t="shared" ref="U57:U120" si="1">SUM(C57:T57)</f>
        <v>0</v>
      </c>
    </row>
    <row r="58" spans="1:21" ht="23" customHeight="1" x14ac:dyDescent="0.2">
      <c r="A58" s="280" t="str">
        <f>'PRODUCTION LIST GRP VOLUMES'!A62</f>
        <v>360-159-B</v>
      </c>
      <c r="B58" s="1463">
        <f>'360 GRP '!J69</f>
        <v>2</v>
      </c>
      <c r="C58" s="77" t="str">
        <f>'PRODUCTION LIST GRP VOLUMES'!C62</f>
        <v/>
      </c>
      <c r="D58" s="77" t="str">
        <f>'PRODUCTION LIST GRP VOLUMES'!D62</f>
        <v/>
      </c>
      <c r="E58" s="77" t="str">
        <f>'PRODUCTION LIST GRP VOLUMES'!E62</f>
        <v/>
      </c>
      <c r="F58" s="77" t="str">
        <f>'PRODUCTION LIST GRP VOLUMES'!F62</f>
        <v/>
      </c>
      <c r="G58" s="77" t="str">
        <f>'PRODUCTION LIST GRP VOLUMES'!G62</f>
        <v/>
      </c>
      <c r="H58" s="77" t="str">
        <f>'PRODUCTION LIST GRP VOLUMES'!H62</f>
        <v/>
      </c>
      <c r="I58" s="77" t="str">
        <f>'PRODUCTION LIST GRP VOLUMES'!I62</f>
        <v/>
      </c>
      <c r="J58" s="77" t="str">
        <f>'PRODUCTION LIST GRP VOLUMES'!J62</f>
        <v/>
      </c>
      <c r="K58" s="77" t="str">
        <f>'PRODUCTION LIST GRP VOLUMES'!K62</f>
        <v/>
      </c>
      <c r="L58" s="77" t="str">
        <f>'PRODUCTION LIST GRP VOLUMES'!L62</f>
        <v/>
      </c>
      <c r="M58" s="77" t="str">
        <f>'PRODUCTION LIST GRP VOLUMES'!M62</f>
        <v/>
      </c>
      <c r="N58" s="77" t="str">
        <f>'PRODUCTION LIST GRP VOLUMES'!N62</f>
        <v/>
      </c>
      <c r="O58" s="77" t="str">
        <f>'PRODUCTION LIST GRP VOLUMES'!O62</f>
        <v/>
      </c>
      <c r="P58" s="77" t="str">
        <f>'PRODUCTION LIST GRP VOLUMES'!P62</f>
        <v/>
      </c>
      <c r="Q58" s="77" t="str">
        <f>'PRODUCTION LIST GRP VOLUMES'!Q62</f>
        <v/>
      </c>
      <c r="R58" s="77" t="str">
        <f>'PRODUCTION LIST GRP VOLUMES'!R62</f>
        <v/>
      </c>
      <c r="S58" s="77" t="str">
        <f>'PRODUCTION LIST GRP VOLUMES'!S62</f>
        <v/>
      </c>
      <c r="T58" s="77" t="str">
        <f>'PRODUCTION LIST GRP VOLUMES'!T62</f>
        <v/>
      </c>
      <c r="U58" s="1517">
        <f t="shared" si="1"/>
        <v>0</v>
      </c>
    </row>
    <row r="59" spans="1:21" ht="23.25" customHeight="1" x14ac:dyDescent="0.2">
      <c r="A59" s="280" t="str">
        <f>'PRODUCTION LIST GRP VOLUMES'!A63</f>
        <v>360-160</v>
      </c>
      <c r="B59" s="1463">
        <f>'360 GRP '!J70</f>
        <v>3</v>
      </c>
      <c r="C59" s="77" t="str">
        <f>'PRODUCTION LIST GRP VOLUMES'!C63</f>
        <v/>
      </c>
      <c r="D59" s="77" t="str">
        <f>'PRODUCTION LIST GRP VOLUMES'!D63</f>
        <v/>
      </c>
      <c r="E59" s="77" t="str">
        <f>'PRODUCTION LIST GRP VOLUMES'!E63</f>
        <v/>
      </c>
      <c r="F59" s="77" t="str">
        <f>'PRODUCTION LIST GRP VOLUMES'!F63</f>
        <v/>
      </c>
      <c r="G59" s="77" t="str">
        <f>'PRODUCTION LIST GRP VOLUMES'!G63</f>
        <v/>
      </c>
      <c r="H59" s="77" t="str">
        <f>'PRODUCTION LIST GRP VOLUMES'!H63</f>
        <v/>
      </c>
      <c r="I59" s="77" t="str">
        <f>'PRODUCTION LIST GRP VOLUMES'!I63</f>
        <v/>
      </c>
      <c r="J59" s="77" t="str">
        <f>'PRODUCTION LIST GRP VOLUMES'!J63</f>
        <v/>
      </c>
      <c r="K59" s="77" t="str">
        <f>'PRODUCTION LIST GRP VOLUMES'!K63</f>
        <v/>
      </c>
      <c r="L59" s="77" t="str">
        <f>'PRODUCTION LIST GRP VOLUMES'!L63</f>
        <v/>
      </c>
      <c r="M59" s="77" t="str">
        <f>'PRODUCTION LIST GRP VOLUMES'!M63</f>
        <v/>
      </c>
      <c r="N59" s="77" t="str">
        <f>'PRODUCTION LIST GRP VOLUMES'!N63</f>
        <v/>
      </c>
      <c r="O59" s="77" t="str">
        <f>'PRODUCTION LIST GRP VOLUMES'!O63</f>
        <v/>
      </c>
      <c r="P59" s="77" t="str">
        <f>'PRODUCTION LIST GRP VOLUMES'!P63</f>
        <v/>
      </c>
      <c r="Q59" s="77" t="str">
        <f>'PRODUCTION LIST GRP VOLUMES'!Q63</f>
        <v/>
      </c>
      <c r="R59" s="77" t="str">
        <f>'PRODUCTION LIST GRP VOLUMES'!R63</f>
        <v/>
      </c>
      <c r="S59" s="77" t="str">
        <f>'PRODUCTION LIST GRP VOLUMES'!S63</f>
        <v/>
      </c>
      <c r="T59" s="77" t="str">
        <f>'PRODUCTION LIST GRP VOLUMES'!T63</f>
        <v/>
      </c>
      <c r="U59" s="1517">
        <f t="shared" si="1"/>
        <v>0</v>
      </c>
    </row>
    <row r="60" spans="1:21" ht="23.25" customHeight="1" x14ac:dyDescent="0.2">
      <c r="A60" s="280" t="str">
        <f>'PRODUCTION LIST GRP VOLUMES'!A64</f>
        <v>360-160-B</v>
      </c>
      <c r="B60" s="1463">
        <f>'360 GRP '!J71</f>
        <v>3</v>
      </c>
      <c r="C60" s="77" t="str">
        <f>'PRODUCTION LIST GRP VOLUMES'!C64</f>
        <v/>
      </c>
      <c r="D60" s="77" t="str">
        <f>'PRODUCTION LIST GRP VOLUMES'!D64</f>
        <v/>
      </c>
      <c r="E60" s="77" t="str">
        <f>'PRODUCTION LIST GRP VOLUMES'!E64</f>
        <v/>
      </c>
      <c r="F60" s="77" t="str">
        <f>'PRODUCTION LIST GRP VOLUMES'!F64</f>
        <v/>
      </c>
      <c r="G60" s="77" t="str">
        <f>'PRODUCTION LIST GRP VOLUMES'!G64</f>
        <v/>
      </c>
      <c r="H60" s="77" t="str">
        <f>'PRODUCTION LIST GRP VOLUMES'!H64</f>
        <v/>
      </c>
      <c r="I60" s="77" t="str">
        <f>'PRODUCTION LIST GRP VOLUMES'!I64</f>
        <v/>
      </c>
      <c r="J60" s="77" t="str">
        <f>'PRODUCTION LIST GRP VOLUMES'!J64</f>
        <v/>
      </c>
      <c r="K60" s="77" t="str">
        <f>'PRODUCTION LIST GRP VOLUMES'!K64</f>
        <v/>
      </c>
      <c r="L60" s="77" t="str">
        <f>'PRODUCTION LIST GRP VOLUMES'!L64</f>
        <v/>
      </c>
      <c r="M60" s="77" t="str">
        <f>'PRODUCTION LIST GRP VOLUMES'!M64</f>
        <v/>
      </c>
      <c r="N60" s="77" t="str">
        <f>'PRODUCTION LIST GRP VOLUMES'!N64</f>
        <v/>
      </c>
      <c r="O60" s="77" t="str">
        <f>'PRODUCTION LIST GRP VOLUMES'!O64</f>
        <v/>
      </c>
      <c r="P60" s="77" t="str">
        <f>'PRODUCTION LIST GRP VOLUMES'!P64</f>
        <v/>
      </c>
      <c r="Q60" s="77" t="str">
        <f>'PRODUCTION LIST GRP VOLUMES'!Q64</f>
        <v/>
      </c>
      <c r="R60" s="77" t="str">
        <f>'PRODUCTION LIST GRP VOLUMES'!R64</f>
        <v/>
      </c>
      <c r="S60" s="77" t="str">
        <f>'PRODUCTION LIST GRP VOLUMES'!S64</f>
        <v/>
      </c>
      <c r="T60" s="77" t="str">
        <f>'PRODUCTION LIST GRP VOLUMES'!T64</f>
        <v/>
      </c>
      <c r="U60" s="1517">
        <f t="shared" si="1"/>
        <v>0</v>
      </c>
    </row>
    <row r="61" spans="1:21" ht="23.25" customHeight="1" x14ac:dyDescent="0.2">
      <c r="A61" s="280" t="str">
        <f>'PRODUCTION LIST GRP VOLUMES'!A65</f>
        <v>360-161</v>
      </c>
      <c r="B61" s="1463">
        <f>'360 GRP '!J72</f>
        <v>1</v>
      </c>
      <c r="C61" s="77" t="str">
        <f>'PRODUCTION LIST GRP VOLUMES'!C65</f>
        <v/>
      </c>
      <c r="D61" s="77" t="str">
        <f>'PRODUCTION LIST GRP VOLUMES'!D65</f>
        <v/>
      </c>
      <c r="E61" s="77" t="str">
        <f>'PRODUCTION LIST GRP VOLUMES'!E65</f>
        <v/>
      </c>
      <c r="F61" s="77" t="str">
        <f>'PRODUCTION LIST GRP VOLUMES'!F65</f>
        <v/>
      </c>
      <c r="G61" s="77" t="str">
        <f>'PRODUCTION LIST GRP VOLUMES'!G65</f>
        <v/>
      </c>
      <c r="H61" s="77" t="str">
        <f>'PRODUCTION LIST GRP VOLUMES'!H65</f>
        <v/>
      </c>
      <c r="I61" s="77" t="str">
        <f>'PRODUCTION LIST GRP VOLUMES'!I65</f>
        <v/>
      </c>
      <c r="J61" s="77" t="str">
        <f>'PRODUCTION LIST GRP VOLUMES'!J65</f>
        <v/>
      </c>
      <c r="K61" s="77" t="str">
        <f>'PRODUCTION LIST GRP VOLUMES'!K65</f>
        <v/>
      </c>
      <c r="L61" s="77" t="str">
        <f>'PRODUCTION LIST GRP VOLUMES'!L65</f>
        <v/>
      </c>
      <c r="M61" s="77" t="str">
        <f>'PRODUCTION LIST GRP VOLUMES'!M65</f>
        <v/>
      </c>
      <c r="N61" s="77" t="str">
        <f>'PRODUCTION LIST GRP VOLUMES'!N65</f>
        <v/>
      </c>
      <c r="O61" s="77" t="str">
        <f>'PRODUCTION LIST GRP VOLUMES'!O65</f>
        <v/>
      </c>
      <c r="P61" s="77" t="str">
        <f>'PRODUCTION LIST GRP VOLUMES'!P65</f>
        <v/>
      </c>
      <c r="Q61" s="77" t="str">
        <f>'PRODUCTION LIST GRP VOLUMES'!Q65</f>
        <v/>
      </c>
      <c r="R61" s="77" t="str">
        <f>'PRODUCTION LIST GRP VOLUMES'!R65</f>
        <v/>
      </c>
      <c r="S61" s="77" t="str">
        <f>'PRODUCTION LIST GRP VOLUMES'!S65</f>
        <v/>
      </c>
      <c r="T61" s="77" t="str">
        <f>'PRODUCTION LIST GRP VOLUMES'!T65</f>
        <v/>
      </c>
      <c r="U61" s="1517">
        <f t="shared" si="1"/>
        <v>0</v>
      </c>
    </row>
    <row r="62" spans="1:21" ht="23.25" customHeight="1" x14ac:dyDescent="0.2">
      <c r="A62" s="280" t="str">
        <f>'PRODUCTION LIST GRP VOLUMES'!A66</f>
        <v>360-162</v>
      </c>
      <c r="B62" s="1463">
        <f>'360 GRP '!J73</f>
        <v>1</v>
      </c>
      <c r="C62" s="77" t="str">
        <f>'PRODUCTION LIST GRP VOLUMES'!C66</f>
        <v/>
      </c>
      <c r="D62" s="77" t="str">
        <f>'PRODUCTION LIST GRP VOLUMES'!D66</f>
        <v/>
      </c>
      <c r="E62" s="77" t="str">
        <f>'PRODUCTION LIST GRP VOLUMES'!E66</f>
        <v/>
      </c>
      <c r="F62" s="77" t="str">
        <f>'PRODUCTION LIST GRP VOLUMES'!F66</f>
        <v/>
      </c>
      <c r="G62" s="77" t="str">
        <f>'PRODUCTION LIST GRP VOLUMES'!G66</f>
        <v/>
      </c>
      <c r="H62" s="77" t="str">
        <f>'PRODUCTION LIST GRP VOLUMES'!H66</f>
        <v/>
      </c>
      <c r="I62" s="77" t="str">
        <f>'PRODUCTION LIST GRP VOLUMES'!I66</f>
        <v/>
      </c>
      <c r="J62" s="77" t="str">
        <f>'PRODUCTION LIST GRP VOLUMES'!J66</f>
        <v/>
      </c>
      <c r="K62" s="77" t="str">
        <f>'PRODUCTION LIST GRP VOLUMES'!K66</f>
        <v/>
      </c>
      <c r="L62" s="77" t="str">
        <f>'PRODUCTION LIST GRP VOLUMES'!L66</f>
        <v/>
      </c>
      <c r="M62" s="77" t="str">
        <f>'PRODUCTION LIST GRP VOLUMES'!M66</f>
        <v/>
      </c>
      <c r="N62" s="77" t="str">
        <f>'PRODUCTION LIST GRP VOLUMES'!N66</f>
        <v/>
      </c>
      <c r="O62" s="77" t="str">
        <f>'PRODUCTION LIST GRP VOLUMES'!O66</f>
        <v/>
      </c>
      <c r="P62" s="77" t="str">
        <f>'PRODUCTION LIST GRP VOLUMES'!P66</f>
        <v/>
      </c>
      <c r="Q62" s="77" t="str">
        <f>'PRODUCTION LIST GRP VOLUMES'!Q66</f>
        <v/>
      </c>
      <c r="R62" s="77" t="str">
        <f>'PRODUCTION LIST GRP VOLUMES'!R66</f>
        <v/>
      </c>
      <c r="S62" s="77" t="str">
        <f>'PRODUCTION LIST GRP VOLUMES'!S66</f>
        <v/>
      </c>
      <c r="T62" s="77" t="str">
        <f>'PRODUCTION LIST GRP VOLUMES'!T66</f>
        <v/>
      </c>
      <c r="U62" s="1517">
        <f t="shared" si="1"/>
        <v>0</v>
      </c>
    </row>
    <row r="63" spans="1:21" ht="23.25" customHeight="1" x14ac:dyDescent="0.2">
      <c r="A63" s="280" t="str">
        <f>'PRODUCTION LIST GRP VOLUMES'!A67</f>
        <v>360-163</v>
      </c>
      <c r="B63" s="1463">
        <f>'360 GRP '!J74</f>
        <v>1</v>
      </c>
      <c r="C63" s="77" t="str">
        <f>'PRODUCTION LIST GRP VOLUMES'!C67</f>
        <v/>
      </c>
      <c r="D63" s="77" t="str">
        <f>'PRODUCTION LIST GRP VOLUMES'!D67</f>
        <v/>
      </c>
      <c r="E63" s="77" t="str">
        <f>'PRODUCTION LIST GRP VOLUMES'!E67</f>
        <v/>
      </c>
      <c r="F63" s="77" t="str">
        <f>'PRODUCTION LIST GRP VOLUMES'!F67</f>
        <v/>
      </c>
      <c r="G63" s="77" t="str">
        <f>'PRODUCTION LIST GRP VOLUMES'!G67</f>
        <v/>
      </c>
      <c r="H63" s="77" t="str">
        <f>'PRODUCTION LIST GRP VOLUMES'!H67</f>
        <v/>
      </c>
      <c r="I63" s="77" t="str">
        <f>'PRODUCTION LIST GRP VOLUMES'!I67</f>
        <v/>
      </c>
      <c r="J63" s="77" t="str">
        <f>'PRODUCTION LIST GRP VOLUMES'!J67</f>
        <v/>
      </c>
      <c r="K63" s="77" t="str">
        <f>'PRODUCTION LIST GRP VOLUMES'!K67</f>
        <v/>
      </c>
      <c r="L63" s="77" t="str">
        <f>'PRODUCTION LIST GRP VOLUMES'!L67</f>
        <v/>
      </c>
      <c r="M63" s="77" t="str">
        <f>'PRODUCTION LIST GRP VOLUMES'!M67</f>
        <v/>
      </c>
      <c r="N63" s="77" t="str">
        <f>'PRODUCTION LIST GRP VOLUMES'!N67</f>
        <v/>
      </c>
      <c r="O63" s="77" t="str">
        <f>'PRODUCTION LIST GRP VOLUMES'!O67</f>
        <v/>
      </c>
      <c r="P63" s="77" t="str">
        <f>'PRODUCTION LIST GRP VOLUMES'!P67</f>
        <v/>
      </c>
      <c r="Q63" s="77" t="str">
        <f>'PRODUCTION LIST GRP VOLUMES'!Q67</f>
        <v/>
      </c>
      <c r="R63" s="77" t="str">
        <f>'PRODUCTION LIST GRP VOLUMES'!R67</f>
        <v/>
      </c>
      <c r="S63" s="77" t="str">
        <f>'PRODUCTION LIST GRP VOLUMES'!S67</f>
        <v/>
      </c>
      <c r="T63" s="77" t="str">
        <f>'PRODUCTION LIST GRP VOLUMES'!T67</f>
        <v/>
      </c>
      <c r="U63" s="1517">
        <f t="shared" si="1"/>
        <v>0</v>
      </c>
    </row>
    <row r="64" spans="1:21" ht="23.25" customHeight="1" x14ac:dyDescent="0.2">
      <c r="A64" s="280"/>
      <c r="B64" s="280"/>
      <c r="C64" s="77" t="str">
        <f>'PRODUCTION LIST GRP VOLUMES'!C68</f>
        <v/>
      </c>
      <c r="D64" s="77" t="str">
        <f>'PRODUCTION LIST GRP VOLUMES'!D68</f>
        <v/>
      </c>
      <c r="E64" s="77" t="str">
        <f>'PRODUCTION LIST GRP VOLUMES'!E68</f>
        <v/>
      </c>
      <c r="F64" s="77" t="str">
        <f>'PRODUCTION LIST GRP VOLUMES'!F68</f>
        <v/>
      </c>
      <c r="G64" s="77" t="str">
        <f>'PRODUCTION LIST GRP VOLUMES'!G68</f>
        <v/>
      </c>
      <c r="H64" s="77" t="str">
        <f>'PRODUCTION LIST GRP VOLUMES'!H68</f>
        <v/>
      </c>
      <c r="I64" s="77" t="str">
        <f>'PRODUCTION LIST GRP VOLUMES'!I68</f>
        <v/>
      </c>
      <c r="J64" s="77" t="str">
        <f>'PRODUCTION LIST GRP VOLUMES'!J68</f>
        <v/>
      </c>
      <c r="K64" s="77" t="str">
        <f>'PRODUCTION LIST GRP VOLUMES'!K68</f>
        <v/>
      </c>
      <c r="L64" s="77" t="str">
        <f>'PRODUCTION LIST GRP VOLUMES'!L68</f>
        <v/>
      </c>
      <c r="M64" s="77" t="str">
        <f>'PRODUCTION LIST GRP VOLUMES'!M68</f>
        <v/>
      </c>
      <c r="N64" s="77" t="str">
        <f>'PRODUCTION LIST GRP VOLUMES'!N68</f>
        <v/>
      </c>
      <c r="O64" s="77" t="str">
        <f>'PRODUCTION LIST GRP VOLUMES'!O68</f>
        <v/>
      </c>
      <c r="P64" s="77" t="str">
        <f>'PRODUCTION LIST GRP VOLUMES'!P68</f>
        <v/>
      </c>
      <c r="Q64" s="77" t="str">
        <f>'PRODUCTION LIST GRP VOLUMES'!Q68</f>
        <v/>
      </c>
      <c r="R64" s="77" t="str">
        <f>'PRODUCTION LIST GRP VOLUMES'!R68</f>
        <v/>
      </c>
      <c r="S64" s="77" t="str">
        <f>'PRODUCTION LIST GRP VOLUMES'!S68</f>
        <v/>
      </c>
      <c r="T64" s="77" t="str">
        <f>'PRODUCTION LIST GRP VOLUMES'!T68</f>
        <v/>
      </c>
      <c r="U64" s="1517">
        <f t="shared" si="1"/>
        <v>0</v>
      </c>
    </row>
    <row r="65" spans="1:21" ht="23.25" customHeight="1" x14ac:dyDescent="0.2">
      <c r="A65" s="280" t="str">
        <f>'PRODUCTION LIST GRP VOLUMES'!A69</f>
        <v>360-221-DT</v>
      </c>
      <c r="B65" s="1463">
        <f>'360 GRP '!J109</f>
        <v>1</v>
      </c>
      <c r="C65" s="77" t="str">
        <f>'PRODUCTION LIST GRP VOLUMES'!C69</f>
        <v/>
      </c>
      <c r="D65" s="77" t="str">
        <f>'PRODUCTION LIST GRP VOLUMES'!D69</f>
        <v/>
      </c>
      <c r="E65" s="77" t="str">
        <f>'PRODUCTION LIST GRP VOLUMES'!E69</f>
        <v/>
      </c>
      <c r="F65" s="77" t="str">
        <f>'PRODUCTION LIST GRP VOLUMES'!F69</f>
        <v/>
      </c>
      <c r="G65" s="77" t="str">
        <f>'PRODUCTION LIST GRP VOLUMES'!G69</f>
        <v/>
      </c>
      <c r="H65" s="77" t="str">
        <f>'PRODUCTION LIST GRP VOLUMES'!H69</f>
        <v/>
      </c>
      <c r="I65" s="77" t="str">
        <f>'PRODUCTION LIST GRP VOLUMES'!I69</f>
        <v/>
      </c>
      <c r="J65" s="77" t="str">
        <f>'PRODUCTION LIST GRP VOLUMES'!J69</f>
        <v/>
      </c>
      <c r="K65" s="77" t="str">
        <f>'PRODUCTION LIST GRP VOLUMES'!K69</f>
        <v/>
      </c>
      <c r="L65" s="77" t="str">
        <f>'PRODUCTION LIST GRP VOLUMES'!L69</f>
        <v/>
      </c>
      <c r="M65" s="77" t="str">
        <f>'PRODUCTION LIST GRP VOLUMES'!M69</f>
        <v/>
      </c>
      <c r="N65" s="77" t="str">
        <f>'PRODUCTION LIST GRP VOLUMES'!N69</f>
        <v/>
      </c>
      <c r="O65" s="77" t="str">
        <f>'PRODUCTION LIST GRP VOLUMES'!O69</f>
        <v/>
      </c>
      <c r="P65" s="77" t="str">
        <f>'PRODUCTION LIST GRP VOLUMES'!P69</f>
        <v/>
      </c>
      <c r="Q65" s="77" t="str">
        <f>'PRODUCTION LIST GRP VOLUMES'!Q69</f>
        <v/>
      </c>
      <c r="R65" s="77" t="str">
        <f>'PRODUCTION LIST GRP VOLUMES'!R69</f>
        <v/>
      </c>
      <c r="S65" s="77" t="str">
        <f>'PRODUCTION LIST GRP VOLUMES'!S69</f>
        <v/>
      </c>
      <c r="T65" s="77" t="str">
        <f>'PRODUCTION LIST GRP VOLUMES'!T69</f>
        <v/>
      </c>
      <c r="U65" s="1517">
        <f t="shared" si="1"/>
        <v>0</v>
      </c>
    </row>
    <row r="66" spans="1:21" ht="23.25" customHeight="1" x14ac:dyDescent="0.2">
      <c r="A66" s="280" t="str">
        <f>'PRODUCTION LIST GRP VOLUMES'!A70</f>
        <v>360-222-DT</v>
      </c>
      <c r="B66" s="1463">
        <f>'360 GRP '!J110</f>
        <v>1</v>
      </c>
      <c r="C66" s="77" t="str">
        <f>'PRODUCTION LIST GRP VOLUMES'!C70</f>
        <v/>
      </c>
      <c r="D66" s="77" t="str">
        <f>'PRODUCTION LIST GRP VOLUMES'!D70</f>
        <v/>
      </c>
      <c r="E66" s="77" t="str">
        <f>'PRODUCTION LIST GRP VOLUMES'!E70</f>
        <v/>
      </c>
      <c r="F66" s="77" t="str">
        <f>'PRODUCTION LIST GRP VOLUMES'!F70</f>
        <v/>
      </c>
      <c r="G66" s="77" t="str">
        <f>'PRODUCTION LIST GRP VOLUMES'!G70</f>
        <v/>
      </c>
      <c r="H66" s="77" t="str">
        <f>'PRODUCTION LIST GRP VOLUMES'!H70</f>
        <v/>
      </c>
      <c r="I66" s="77" t="str">
        <f>'PRODUCTION LIST GRP VOLUMES'!I70</f>
        <v/>
      </c>
      <c r="J66" s="77" t="str">
        <f>'PRODUCTION LIST GRP VOLUMES'!J70</f>
        <v/>
      </c>
      <c r="K66" s="77" t="str">
        <f>'PRODUCTION LIST GRP VOLUMES'!K70</f>
        <v/>
      </c>
      <c r="L66" s="77" t="str">
        <f>'PRODUCTION LIST GRP VOLUMES'!L70</f>
        <v/>
      </c>
      <c r="M66" s="77" t="str">
        <f>'PRODUCTION LIST GRP VOLUMES'!M70</f>
        <v/>
      </c>
      <c r="N66" s="77" t="str">
        <f>'PRODUCTION LIST GRP VOLUMES'!N70</f>
        <v/>
      </c>
      <c r="O66" s="77" t="str">
        <f>'PRODUCTION LIST GRP VOLUMES'!O70</f>
        <v/>
      </c>
      <c r="P66" s="77" t="str">
        <f>'PRODUCTION LIST GRP VOLUMES'!P70</f>
        <v/>
      </c>
      <c r="Q66" s="77" t="str">
        <f>'PRODUCTION LIST GRP VOLUMES'!Q70</f>
        <v/>
      </c>
      <c r="R66" s="77" t="str">
        <f>'PRODUCTION LIST GRP VOLUMES'!R70</f>
        <v/>
      </c>
      <c r="S66" s="77" t="str">
        <f>'PRODUCTION LIST GRP VOLUMES'!S70</f>
        <v/>
      </c>
      <c r="T66" s="77" t="str">
        <f>'PRODUCTION LIST GRP VOLUMES'!T70</f>
        <v/>
      </c>
      <c r="U66" s="1517">
        <f t="shared" si="1"/>
        <v>0</v>
      </c>
    </row>
    <row r="67" spans="1:21" ht="23.25" customHeight="1" x14ac:dyDescent="0.2">
      <c r="A67" s="280" t="str">
        <f>'PRODUCTION LIST GRP VOLUMES'!A71</f>
        <v>360-223-DT</v>
      </c>
      <c r="B67" s="1463">
        <f>'360 GRP '!J111</f>
        <v>1</v>
      </c>
      <c r="C67" s="77" t="str">
        <f>'PRODUCTION LIST GRP VOLUMES'!C71</f>
        <v/>
      </c>
      <c r="D67" s="77" t="str">
        <f>'PRODUCTION LIST GRP VOLUMES'!D71</f>
        <v/>
      </c>
      <c r="E67" s="77" t="str">
        <f>'PRODUCTION LIST GRP VOLUMES'!E71</f>
        <v/>
      </c>
      <c r="F67" s="77" t="str">
        <f>'PRODUCTION LIST GRP VOLUMES'!F71</f>
        <v/>
      </c>
      <c r="G67" s="77" t="str">
        <f>'PRODUCTION LIST GRP VOLUMES'!G71</f>
        <v/>
      </c>
      <c r="H67" s="77" t="str">
        <f>'PRODUCTION LIST GRP VOLUMES'!H71</f>
        <v/>
      </c>
      <c r="I67" s="77" t="str">
        <f>'PRODUCTION LIST GRP VOLUMES'!I71</f>
        <v/>
      </c>
      <c r="J67" s="77" t="str">
        <f>'PRODUCTION LIST GRP VOLUMES'!J71</f>
        <v/>
      </c>
      <c r="K67" s="77" t="str">
        <f>'PRODUCTION LIST GRP VOLUMES'!K71</f>
        <v/>
      </c>
      <c r="L67" s="77" t="str">
        <f>'PRODUCTION LIST GRP VOLUMES'!L71</f>
        <v/>
      </c>
      <c r="M67" s="77" t="str">
        <f>'PRODUCTION LIST GRP VOLUMES'!M71</f>
        <v/>
      </c>
      <c r="N67" s="77" t="str">
        <f>'PRODUCTION LIST GRP VOLUMES'!N71</f>
        <v/>
      </c>
      <c r="O67" s="77" t="str">
        <f>'PRODUCTION LIST GRP VOLUMES'!O71</f>
        <v/>
      </c>
      <c r="P67" s="77" t="str">
        <f>'PRODUCTION LIST GRP VOLUMES'!P71</f>
        <v/>
      </c>
      <c r="Q67" s="77" t="str">
        <f>'PRODUCTION LIST GRP VOLUMES'!Q71</f>
        <v/>
      </c>
      <c r="R67" s="77" t="str">
        <f>'PRODUCTION LIST GRP VOLUMES'!R71</f>
        <v/>
      </c>
      <c r="S67" s="77" t="str">
        <f>'PRODUCTION LIST GRP VOLUMES'!S71</f>
        <v/>
      </c>
      <c r="T67" s="77" t="str">
        <f>'PRODUCTION LIST GRP VOLUMES'!T71</f>
        <v/>
      </c>
      <c r="U67" s="1517">
        <f t="shared" si="1"/>
        <v>0</v>
      </c>
    </row>
    <row r="68" spans="1:21" ht="23.25" customHeight="1" x14ac:dyDescent="0.2">
      <c r="A68" s="280" t="str">
        <f>'PRODUCTION LIST GRP VOLUMES'!A72</f>
        <v>360-224-DT</v>
      </c>
      <c r="B68" s="1463">
        <f>'360 GRP '!J112</f>
        <v>1</v>
      </c>
      <c r="C68" s="77" t="str">
        <f>'PRODUCTION LIST GRP VOLUMES'!C72</f>
        <v/>
      </c>
      <c r="D68" s="77" t="str">
        <f>'PRODUCTION LIST GRP VOLUMES'!D72</f>
        <v/>
      </c>
      <c r="E68" s="77" t="str">
        <f>'PRODUCTION LIST GRP VOLUMES'!E72</f>
        <v/>
      </c>
      <c r="F68" s="77" t="str">
        <f>'PRODUCTION LIST GRP VOLUMES'!F72</f>
        <v/>
      </c>
      <c r="G68" s="77" t="str">
        <f>'PRODUCTION LIST GRP VOLUMES'!G72</f>
        <v/>
      </c>
      <c r="H68" s="77" t="str">
        <f>'PRODUCTION LIST GRP VOLUMES'!H72</f>
        <v/>
      </c>
      <c r="I68" s="77" t="str">
        <f>'PRODUCTION LIST GRP VOLUMES'!I72</f>
        <v/>
      </c>
      <c r="J68" s="77" t="str">
        <f>'PRODUCTION LIST GRP VOLUMES'!J72</f>
        <v/>
      </c>
      <c r="K68" s="77" t="str">
        <f>'PRODUCTION LIST GRP VOLUMES'!K72</f>
        <v/>
      </c>
      <c r="L68" s="77" t="str">
        <f>'PRODUCTION LIST GRP VOLUMES'!L72</f>
        <v/>
      </c>
      <c r="M68" s="77" t="str">
        <f>'PRODUCTION LIST GRP VOLUMES'!M72</f>
        <v/>
      </c>
      <c r="N68" s="77" t="str">
        <f>'PRODUCTION LIST GRP VOLUMES'!N72</f>
        <v/>
      </c>
      <c r="O68" s="77" t="str">
        <f>'PRODUCTION LIST GRP VOLUMES'!O72</f>
        <v/>
      </c>
      <c r="P68" s="77" t="str">
        <f>'PRODUCTION LIST GRP VOLUMES'!P72</f>
        <v/>
      </c>
      <c r="Q68" s="77" t="str">
        <f>'PRODUCTION LIST GRP VOLUMES'!Q72</f>
        <v/>
      </c>
      <c r="R68" s="77" t="str">
        <f>'PRODUCTION LIST GRP VOLUMES'!R72</f>
        <v/>
      </c>
      <c r="S68" s="77" t="str">
        <f>'PRODUCTION LIST GRP VOLUMES'!S72</f>
        <v/>
      </c>
      <c r="T68" s="77" t="str">
        <f>'PRODUCTION LIST GRP VOLUMES'!T72</f>
        <v/>
      </c>
      <c r="U68" s="1517">
        <f t="shared" si="1"/>
        <v>0</v>
      </c>
    </row>
    <row r="69" spans="1:21" ht="23.25" customHeight="1" x14ac:dyDescent="0.2">
      <c r="A69" s="280" t="str">
        <f>'PRODUCTION LIST GRP VOLUMES'!A73</f>
        <v>360-225-DT</v>
      </c>
      <c r="B69" s="1463">
        <f>'360 GRP '!J113</f>
        <v>1</v>
      </c>
      <c r="C69" s="77" t="str">
        <f>'PRODUCTION LIST GRP VOLUMES'!C73</f>
        <v/>
      </c>
      <c r="D69" s="77" t="str">
        <f>'PRODUCTION LIST GRP VOLUMES'!D73</f>
        <v/>
      </c>
      <c r="E69" s="77" t="str">
        <f>'PRODUCTION LIST GRP VOLUMES'!E73</f>
        <v/>
      </c>
      <c r="F69" s="77" t="str">
        <f>'PRODUCTION LIST GRP VOLUMES'!F73</f>
        <v/>
      </c>
      <c r="G69" s="77" t="str">
        <f>'PRODUCTION LIST GRP VOLUMES'!G73</f>
        <v/>
      </c>
      <c r="H69" s="77" t="str">
        <f>'PRODUCTION LIST GRP VOLUMES'!H73</f>
        <v/>
      </c>
      <c r="I69" s="77" t="str">
        <f>'PRODUCTION LIST GRP VOLUMES'!I73</f>
        <v/>
      </c>
      <c r="J69" s="77" t="str">
        <f>'PRODUCTION LIST GRP VOLUMES'!J73</f>
        <v/>
      </c>
      <c r="K69" s="77" t="str">
        <f>'PRODUCTION LIST GRP VOLUMES'!K73</f>
        <v/>
      </c>
      <c r="L69" s="77" t="str">
        <f>'PRODUCTION LIST GRP VOLUMES'!L73</f>
        <v/>
      </c>
      <c r="M69" s="77" t="str">
        <f>'PRODUCTION LIST GRP VOLUMES'!M73</f>
        <v/>
      </c>
      <c r="N69" s="77" t="str">
        <f>'PRODUCTION LIST GRP VOLUMES'!N73</f>
        <v/>
      </c>
      <c r="O69" s="77" t="str">
        <f>'PRODUCTION LIST GRP VOLUMES'!O73</f>
        <v/>
      </c>
      <c r="P69" s="77" t="str">
        <f>'PRODUCTION LIST GRP VOLUMES'!P73</f>
        <v/>
      </c>
      <c r="Q69" s="77" t="str">
        <f>'PRODUCTION LIST GRP VOLUMES'!Q73</f>
        <v/>
      </c>
      <c r="R69" s="77" t="str">
        <f>'PRODUCTION LIST GRP VOLUMES'!R73</f>
        <v/>
      </c>
      <c r="S69" s="77" t="str">
        <f>'PRODUCTION LIST GRP VOLUMES'!S73</f>
        <v/>
      </c>
      <c r="T69" s="77" t="str">
        <f>'PRODUCTION LIST GRP VOLUMES'!T73</f>
        <v/>
      </c>
      <c r="U69" s="1517">
        <f t="shared" si="1"/>
        <v>0</v>
      </c>
    </row>
    <row r="70" spans="1:21" ht="23.25" customHeight="1" x14ac:dyDescent="0.2">
      <c r="A70" s="280" t="str">
        <f>'PRODUCTION LIST GRP VOLUMES'!A74</f>
        <v>360-226-DT</v>
      </c>
      <c r="B70" s="1463">
        <f>'360 GRP '!J114</f>
        <v>2</v>
      </c>
      <c r="C70" s="77" t="str">
        <f>'PRODUCTION LIST GRP VOLUMES'!C74</f>
        <v/>
      </c>
      <c r="D70" s="77" t="str">
        <f>'PRODUCTION LIST GRP VOLUMES'!D74</f>
        <v/>
      </c>
      <c r="E70" s="77" t="str">
        <f>'PRODUCTION LIST GRP VOLUMES'!E74</f>
        <v/>
      </c>
      <c r="F70" s="77" t="str">
        <f>'PRODUCTION LIST GRP VOLUMES'!F74</f>
        <v/>
      </c>
      <c r="G70" s="77" t="str">
        <f>'PRODUCTION LIST GRP VOLUMES'!G74</f>
        <v/>
      </c>
      <c r="H70" s="77" t="str">
        <f>'PRODUCTION LIST GRP VOLUMES'!H74</f>
        <v/>
      </c>
      <c r="I70" s="77" t="str">
        <f>'PRODUCTION LIST GRP VOLUMES'!I74</f>
        <v/>
      </c>
      <c r="J70" s="77" t="str">
        <f>'PRODUCTION LIST GRP VOLUMES'!J74</f>
        <v/>
      </c>
      <c r="K70" s="77" t="str">
        <f>'PRODUCTION LIST GRP VOLUMES'!K74</f>
        <v/>
      </c>
      <c r="L70" s="77" t="str">
        <f>'PRODUCTION LIST GRP VOLUMES'!L74</f>
        <v/>
      </c>
      <c r="M70" s="77" t="str">
        <f>'PRODUCTION LIST GRP VOLUMES'!M74</f>
        <v/>
      </c>
      <c r="N70" s="77" t="str">
        <f>'PRODUCTION LIST GRP VOLUMES'!N74</f>
        <v/>
      </c>
      <c r="O70" s="77" t="str">
        <f>'PRODUCTION LIST GRP VOLUMES'!O74</f>
        <v/>
      </c>
      <c r="P70" s="77" t="str">
        <f>'PRODUCTION LIST GRP VOLUMES'!P74</f>
        <v/>
      </c>
      <c r="Q70" s="77" t="str">
        <f>'PRODUCTION LIST GRP VOLUMES'!Q74</f>
        <v/>
      </c>
      <c r="R70" s="77" t="str">
        <f>'PRODUCTION LIST GRP VOLUMES'!R74</f>
        <v/>
      </c>
      <c r="S70" s="77" t="str">
        <f>'PRODUCTION LIST GRP VOLUMES'!S74</f>
        <v/>
      </c>
      <c r="T70" s="77" t="str">
        <f>'PRODUCTION LIST GRP VOLUMES'!T74</f>
        <v/>
      </c>
      <c r="U70" s="1517">
        <f t="shared" si="1"/>
        <v>0</v>
      </c>
    </row>
    <row r="71" spans="1:21" ht="23.25" customHeight="1" x14ac:dyDescent="0.2">
      <c r="A71" s="280" t="str">
        <f>'PRODUCTION LIST GRP VOLUMES'!A75</f>
        <v>360-227-DT</v>
      </c>
      <c r="B71" s="1463">
        <f>'360 GRP '!J115</f>
        <v>2</v>
      </c>
      <c r="C71" s="77" t="str">
        <f>'PRODUCTION LIST GRP VOLUMES'!C75</f>
        <v/>
      </c>
      <c r="D71" s="77" t="str">
        <f>'PRODUCTION LIST GRP VOLUMES'!D75</f>
        <v/>
      </c>
      <c r="E71" s="77" t="str">
        <f>'PRODUCTION LIST GRP VOLUMES'!E75</f>
        <v/>
      </c>
      <c r="F71" s="77" t="str">
        <f>'PRODUCTION LIST GRP VOLUMES'!F75</f>
        <v/>
      </c>
      <c r="G71" s="77" t="str">
        <f>'PRODUCTION LIST GRP VOLUMES'!G75</f>
        <v/>
      </c>
      <c r="H71" s="77" t="str">
        <f>'PRODUCTION LIST GRP VOLUMES'!H75</f>
        <v/>
      </c>
      <c r="I71" s="77" t="str">
        <f>'PRODUCTION LIST GRP VOLUMES'!I75</f>
        <v/>
      </c>
      <c r="J71" s="77" t="str">
        <f>'PRODUCTION LIST GRP VOLUMES'!J75</f>
        <v/>
      </c>
      <c r="K71" s="77" t="str">
        <f>'PRODUCTION LIST GRP VOLUMES'!K75</f>
        <v/>
      </c>
      <c r="L71" s="77" t="str">
        <f>'PRODUCTION LIST GRP VOLUMES'!L75</f>
        <v/>
      </c>
      <c r="M71" s="77" t="str">
        <f>'PRODUCTION LIST GRP VOLUMES'!M75</f>
        <v/>
      </c>
      <c r="N71" s="77" t="str">
        <f>'PRODUCTION LIST GRP VOLUMES'!N75</f>
        <v/>
      </c>
      <c r="O71" s="77" t="str">
        <f>'PRODUCTION LIST GRP VOLUMES'!O75</f>
        <v/>
      </c>
      <c r="P71" s="77" t="str">
        <f>'PRODUCTION LIST GRP VOLUMES'!P75</f>
        <v/>
      </c>
      <c r="Q71" s="77" t="str">
        <f>'PRODUCTION LIST GRP VOLUMES'!Q75</f>
        <v/>
      </c>
      <c r="R71" s="77" t="str">
        <f>'PRODUCTION LIST GRP VOLUMES'!R75</f>
        <v/>
      </c>
      <c r="S71" s="77" t="str">
        <f>'PRODUCTION LIST GRP VOLUMES'!S75</f>
        <v/>
      </c>
      <c r="T71" s="77" t="str">
        <f>'PRODUCTION LIST GRP VOLUMES'!T75</f>
        <v/>
      </c>
      <c r="U71" s="1517">
        <f t="shared" si="1"/>
        <v>0</v>
      </c>
    </row>
    <row r="72" spans="1:21" ht="23.25" customHeight="1" x14ac:dyDescent="0.2">
      <c r="A72" s="280" t="str">
        <f>'PRODUCTION LIST GRP VOLUMES'!A76</f>
        <v>360-228-DT</v>
      </c>
      <c r="B72" s="1463">
        <f>'360 GRP '!J116</f>
        <v>4</v>
      </c>
      <c r="C72" s="77" t="str">
        <f>'PRODUCTION LIST GRP VOLUMES'!C76</f>
        <v/>
      </c>
      <c r="D72" s="77" t="str">
        <f>'PRODUCTION LIST GRP VOLUMES'!D76</f>
        <v/>
      </c>
      <c r="E72" s="77" t="str">
        <f>'PRODUCTION LIST GRP VOLUMES'!E76</f>
        <v/>
      </c>
      <c r="F72" s="77" t="str">
        <f>'PRODUCTION LIST GRP VOLUMES'!F76</f>
        <v/>
      </c>
      <c r="G72" s="77" t="str">
        <f>'PRODUCTION LIST GRP VOLUMES'!G76</f>
        <v/>
      </c>
      <c r="H72" s="77" t="str">
        <f>'PRODUCTION LIST GRP VOLUMES'!H76</f>
        <v/>
      </c>
      <c r="I72" s="77" t="str">
        <f>'PRODUCTION LIST GRP VOLUMES'!I76</f>
        <v/>
      </c>
      <c r="J72" s="77" t="str">
        <f>'PRODUCTION LIST GRP VOLUMES'!J76</f>
        <v/>
      </c>
      <c r="K72" s="77" t="str">
        <f>'PRODUCTION LIST GRP VOLUMES'!K76</f>
        <v/>
      </c>
      <c r="L72" s="77" t="str">
        <f>'PRODUCTION LIST GRP VOLUMES'!L76</f>
        <v/>
      </c>
      <c r="M72" s="77" t="str">
        <f>'PRODUCTION LIST GRP VOLUMES'!M76</f>
        <v/>
      </c>
      <c r="N72" s="77" t="str">
        <f>'PRODUCTION LIST GRP VOLUMES'!N76</f>
        <v/>
      </c>
      <c r="O72" s="77" t="str">
        <f>'PRODUCTION LIST GRP VOLUMES'!O76</f>
        <v/>
      </c>
      <c r="P72" s="77" t="str">
        <f>'PRODUCTION LIST GRP VOLUMES'!P76</f>
        <v/>
      </c>
      <c r="Q72" s="77" t="str">
        <f>'PRODUCTION LIST GRP VOLUMES'!Q76</f>
        <v/>
      </c>
      <c r="R72" s="77" t="str">
        <f>'PRODUCTION LIST GRP VOLUMES'!R76</f>
        <v/>
      </c>
      <c r="S72" s="77" t="str">
        <f>'PRODUCTION LIST GRP VOLUMES'!S76</f>
        <v/>
      </c>
      <c r="T72" s="77" t="str">
        <f>'PRODUCTION LIST GRP VOLUMES'!T76</f>
        <v/>
      </c>
      <c r="U72" s="1517">
        <f t="shared" si="1"/>
        <v>0</v>
      </c>
    </row>
    <row r="73" spans="1:21" ht="23.25" customHeight="1" x14ac:dyDescent="0.2">
      <c r="A73" s="280" t="str">
        <f>'PRODUCTION LIST GRP VOLUMES'!A77</f>
        <v>360-229-DT</v>
      </c>
      <c r="B73" s="1463">
        <f>'360 GRP '!J117</f>
        <v>2</v>
      </c>
      <c r="C73" s="77" t="str">
        <f>'PRODUCTION LIST GRP VOLUMES'!C77</f>
        <v/>
      </c>
      <c r="D73" s="77" t="str">
        <f>'PRODUCTION LIST GRP VOLUMES'!D77</f>
        <v/>
      </c>
      <c r="E73" s="77" t="str">
        <f>'PRODUCTION LIST GRP VOLUMES'!E77</f>
        <v/>
      </c>
      <c r="F73" s="77" t="str">
        <f>'PRODUCTION LIST GRP VOLUMES'!F77</f>
        <v/>
      </c>
      <c r="G73" s="77" t="str">
        <f>'PRODUCTION LIST GRP VOLUMES'!G77</f>
        <v/>
      </c>
      <c r="H73" s="77" t="str">
        <f>'PRODUCTION LIST GRP VOLUMES'!H77</f>
        <v/>
      </c>
      <c r="I73" s="77" t="str">
        <f>'PRODUCTION LIST GRP VOLUMES'!I77</f>
        <v/>
      </c>
      <c r="J73" s="77" t="str">
        <f>'PRODUCTION LIST GRP VOLUMES'!J77</f>
        <v/>
      </c>
      <c r="K73" s="77" t="str">
        <f>'PRODUCTION LIST GRP VOLUMES'!K77</f>
        <v/>
      </c>
      <c r="L73" s="77" t="str">
        <f>'PRODUCTION LIST GRP VOLUMES'!L77</f>
        <v/>
      </c>
      <c r="M73" s="77" t="str">
        <f>'PRODUCTION LIST GRP VOLUMES'!M77</f>
        <v/>
      </c>
      <c r="N73" s="77" t="str">
        <f>'PRODUCTION LIST GRP VOLUMES'!N77</f>
        <v/>
      </c>
      <c r="O73" s="77" t="str">
        <f>'PRODUCTION LIST GRP VOLUMES'!O77</f>
        <v/>
      </c>
      <c r="P73" s="77" t="str">
        <f>'PRODUCTION LIST GRP VOLUMES'!P77</f>
        <v/>
      </c>
      <c r="Q73" s="77" t="str">
        <f>'PRODUCTION LIST GRP VOLUMES'!Q77</f>
        <v/>
      </c>
      <c r="R73" s="77" t="str">
        <f>'PRODUCTION LIST GRP VOLUMES'!R77</f>
        <v/>
      </c>
      <c r="S73" s="77" t="str">
        <f>'PRODUCTION LIST GRP VOLUMES'!S77</f>
        <v/>
      </c>
      <c r="T73" s="77" t="str">
        <f>'PRODUCTION LIST GRP VOLUMES'!T77</f>
        <v/>
      </c>
      <c r="U73" s="1517">
        <f t="shared" si="1"/>
        <v>0</v>
      </c>
    </row>
    <row r="74" spans="1:21" ht="23.25" customHeight="1" x14ac:dyDescent="0.2">
      <c r="A74" s="280" t="str">
        <f>'PRODUCTION LIST GRP VOLUMES'!A78</f>
        <v>360-230-DT</v>
      </c>
      <c r="B74" s="1463">
        <f>'360 GRP '!J118</f>
        <v>3</v>
      </c>
      <c r="C74" s="77" t="str">
        <f>'PRODUCTION LIST GRP VOLUMES'!C78</f>
        <v/>
      </c>
      <c r="D74" s="77" t="str">
        <f>'PRODUCTION LIST GRP VOLUMES'!D78</f>
        <v/>
      </c>
      <c r="E74" s="77" t="str">
        <f>'PRODUCTION LIST GRP VOLUMES'!E78</f>
        <v/>
      </c>
      <c r="F74" s="77" t="str">
        <f>'PRODUCTION LIST GRP VOLUMES'!F78</f>
        <v/>
      </c>
      <c r="G74" s="77" t="str">
        <f>'PRODUCTION LIST GRP VOLUMES'!G78</f>
        <v/>
      </c>
      <c r="H74" s="77" t="str">
        <f>'PRODUCTION LIST GRP VOLUMES'!H78</f>
        <v/>
      </c>
      <c r="I74" s="77" t="str">
        <f>'PRODUCTION LIST GRP VOLUMES'!I78</f>
        <v/>
      </c>
      <c r="J74" s="77" t="str">
        <f>'PRODUCTION LIST GRP VOLUMES'!J78</f>
        <v/>
      </c>
      <c r="K74" s="77" t="str">
        <f>'PRODUCTION LIST GRP VOLUMES'!K78</f>
        <v/>
      </c>
      <c r="L74" s="77" t="str">
        <f>'PRODUCTION LIST GRP VOLUMES'!L78</f>
        <v/>
      </c>
      <c r="M74" s="77" t="str">
        <f>'PRODUCTION LIST GRP VOLUMES'!M78</f>
        <v/>
      </c>
      <c r="N74" s="77" t="str">
        <f>'PRODUCTION LIST GRP VOLUMES'!N78</f>
        <v/>
      </c>
      <c r="O74" s="77" t="str">
        <f>'PRODUCTION LIST GRP VOLUMES'!O78</f>
        <v/>
      </c>
      <c r="P74" s="77" t="str">
        <f>'PRODUCTION LIST GRP VOLUMES'!P78</f>
        <v/>
      </c>
      <c r="Q74" s="77" t="str">
        <f>'PRODUCTION LIST GRP VOLUMES'!Q78</f>
        <v/>
      </c>
      <c r="R74" s="77" t="str">
        <f>'PRODUCTION LIST GRP VOLUMES'!R78</f>
        <v/>
      </c>
      <c r="S74" s="77" t="str">
        <f>'PRODUCTION LIST GRP VOLUMES'!S78</f>
        <v/>
      </c>
      <c r="T74" s="77" t="str">
        <f>'PRODUCTION LIST GRP VOLUMES'!T78</f>
        <v/>
      </c>
      <c r="U74" s="1517">
        <f t="shared" si="1"/>
        <v>0</v>
      </c>
    </row>
    <row r="75" spans="1:21" ht="23.25" customHeight="1" x14ac:dyDescent="0.2">
      <c r="A75" s="280" t="str">
        <f>'PRODUCTION LIST GRP VOLUMES'!A79</f>
        <v>360-231</v>
      </c>
      <c r="B75" s="1463">
        <f>'360 GRP '!J119</f>
        <v>1</v>
      </c>
      <c r="C75" s="77" t="str">
        <f>'PRODUCTION LIST GRP VOLUMES'!C79</f>
        <v/>
      </c>
      <c r="D75" s="77" t="str">
        <f>'PRODUCTION LIST GRP VOLUMES'!D79</f>
        <v/>
      </c>
      <c r="E75" s="77" t="str">
        <f>'PRODUCTION LIST GRP VOLUMES'!E79</f>
        <v/>
      </c>
      <c r="F75" s="77" t="str">
        <f>'PRODUCTION LIST GRP VOLUMES'!F79</f>
        <v/>
      </c>
      <c r="G75" s="77" t="str">
        <f>'PRODUCTION LIST GRP VOLUMES'!G79</f>
        <v/>
      </c>
      <c r="H75" s="77" t="str">
        <f>'PRODUCTION LIST GRP VOLUMES'!H79</f>
        <v/>
      </c>
      <c r="I75" s="77" t="str">
        <f>'PRODUCTION LIST GRP VOLUMES'!I79</f>
        <v/>
      </c>
      <c r="J75" s="77" t="str">
        <f>'PRODUCTION LIST GRP VOLUMES'!J79</f>
        <v/>
      </c>
      <c r="K75" s="77" t="str">
        <f>'PRODUCTION LIST GRP VOLUMES'!K79</f>
        <v/>
      </c>
      <c r="L75" s="77" t="str">
        <f>'PRODUCTION LIST GRP VOLUMES'!L79</f>
        <v/>
      </c>
      <c r="M75" s="77" t="str">
        <f>'PRODUCTION LIST GRP VOLUMES'!M79</f>
        <v/>
      </c>
      <c r="N75" s="77" t="str">
        <f>'PRODUCTION LIST GRP VOLUMES'!N79</f>
        <v/>
      </c>
      <c r="O75" s="77" t="str">
        <f>'PRODUCTION LIST GRP VOLUMES'!O79</f>
        <v/>
      </c>
      <c r="P75" s="77" t="str">
        <f>'PRODUCTION LIST GRP VOLUMES'!P79</f>
        <v/>
      </c>
      <c r="Q75" s="77" t="str">
        <f>'PRODUCTION LIST GRP VOLUMES'!Q79</f>
        <v/>
      </c>
      <c r="R75" s="77" t="str">
        <f>'PRODUCTION LIST GRP VOLUMES'!R79</f>
        <v/>
      </c>
      <c r="S75" s="77" t="str">
        <f>'PRODUCTION LIST GRP VOLUMES'!S79</f>
        <v/>
      </c>
      <c r="T75" s="77" t="str">
        <f>'PRODUCTION LIST GRP VOLUMES'!T79</f>
        <v/>
      </c>
      <c r="U75" s="1517">
        <f t="shared" si="1"/>
        <v>0</v>
      </c>
    </row>
    <row r="76" spans="1:21" ht="23.25" customHeight="1" x14ac:dyDescent="0.2">
      <c r="A76" s="280" t="str">
        <f>'PRODUCTION LIST GRP VOLUMES'!A80</f>
        <v>360-232</v>
      </c>
      <c r="B76" s="1463">
        <f>'360 GRP '!J120</f>
        <v>1</v>
      </c>
      <c r="C76" s="77" t="str">
        <f>'PRODUCTION LIST GRP VOLUMES'!C80</f>
        <v/>
      </c>
      <c r="D76" s="77" t="str">
        <f>'PRODUCTION LIST GRP VOLUMES'!D80</f>
        <v/>
      </c>
      <c r="E76" s="77" t="str">
        <f>'PRODUCTION LIST GRP VOLUMES'!E80</f>
        <v/>
      </c>
      <c r="F76" s="77" t="str">
        <f>'PRODUCTION LIST GRP VOLUMES'!F80</f>
        <v/>
      </c>
      <c r="G76" s="77" t="str">
        <f>'PRODUCTION LIST GRP VOLUMES'!G80</f>
        <v/>
      </c>
      <c r="H76" s="77" t="str">
        <f>'PRODUCTION LIST GRP VOLUMES'!H80</f>
        <v/>
      </c>
      <c r="I76" s="77" t="str">
        <f>'PRODUCTION LIST GRP VOLUMES'!I80</f>
        <v/>
      </c>
      <c r="J76" s="77" t="str">
        <f>'PRODUCTION LIST GRP VOLUMES'!J80</f>
        <v/>
      </c>
      <c r="K76" s="77" t="str">
        <f>'PRODUCTION LIST GRP VOLUMES'!K80</f>
        <v/>
      </c>
      <c r="L76" s="77" t="str">
        <f>'PRODUCTION LIST GRP VOLUMES'!L80</f>
        <v/>
      </c>
      <c r="M76" s="77" t="str">
        <f>'PRODUCTION LIST GRP VOLUMES'!M80</f>
        <v/>
      </c>
      <c r="N76" s="77" t="str">
        <f>'PRODUCTION LIST GRP VOLUMES'!N80</f>
        <v/>
      </c>
      <c r="O76" s="77" t="str">
        <f>'PRODUCTION LIST GRP VOLUMES'!O80</f>
        <v/>
      </c>
      <c r="P76" s="77" t="str">
        <f>'PRODUCTION LIST GRP VOLUMES'!P80</f>
        <v/>
      </c>
      <c r="Q76" s="77" t="str">
        <f>'PRODUCTION LIST GRP VOLUMES'!Q80</f>
        <v/>
      </c>
      <c r="R76" s="77" t="str">
        <f>'PRODUCTION LIST GRP VOLUMES'!R80</f>
        <v/>
      </c>
      <c r="S76" s="77" t="str">
        <f>'PRODUCTION LIST GRP VOLUMES'!S80</f>
        <v/>
      </c>
      <c r="T76" s="77" t="str">
        <f>'PRODUCTION LIST GRP VOLUMES'!T80</f>
        <v/>
      </c>
      <c r="U76" s="1517">
        <f t="shared" si="1"/>
        <v>0</v>
      </c>
    </row>
    <row r="77" spans="1:21" ht="23.25" customHeight="1" x14ac:dyDescent="0.2">
      <c r="A77" s="280" t="str">
        <f>'PRODUCTION LIST GRP VOLUMES'!A81</f>
        <v>360-233</v>
      </c>
      <c r="B77" s="1463">
        <f>'360 GRP '!J121</f>
        <v>1</v>
      </c>
      <c r="C77" s="77" t="str">
        <f>'PRODUCTION LIST GRP VOLUMES'!C81</f>
        <v/>
      </c>
      <c r="D77" s="77" t="str">
        <f>'PRODUCTION LIST GRP VOLUMES'!D81</f>
        <v/>
      </c>
      <c r="E77" s="77" t="str">
        <f>'PRODUCTION LIST GRP VOLUMES'!E81</f>
        <v/>
      </c>
      <c r="F77" s="77" t="str">
        <f>'PRODUCTION LIST GRP VOLUMES'!F81</f>
        <v/>
      </c>
      <c r="G77" s="77" t="str">
        <f>'PRODUCTION LIST GRP VOLUMES'!G81</f>
        <v/>
      </c>
      <c r="H77" s="77" t="str">
        <f>'PRODUCTION LIST GRP VOLUMES'!H81</f>
        <v/>
      </c>
      <c r="I77" s="77" t="str">
        <f>'PRODUCTION LIST GRP VOLUMES'!I81</f>
        <v/>
      </c>
      <c r="J77" s="77" t="str">
        <f>'PRODUCTION LIST GRP VOLUMES'!J81</f>
        <v/>
      </c>
      <c r="K77" s="77" t="str">
        <f>'PRODUCTION LIST GRP VOLUMES'!K81</f>
        <v/>
      </c>
      <c r="L77" s="77" t="str">
        <f>'PRODUCTION LIST GRP VOLUMES'!L81</f>
        <v/>
      </c>
      <c r="M77" s="77" t="str">
        <f>'PRODUCTION LIST GRP VOLUMES'!M81</f>
        <v/>
      </c>
      <c r="N77" s="77" t="str">
        <f>'PRODUCTION LIST GRP VOLUMES'!N81</f>
        <v/>
      </c>
      <c r="O77" s="77" t="str">
        <f>'PRODUCTION LIST GRP VOLUMES'!O81</f>
        <v/>
      </c>
      <c r="P77" s="77" t="str">
        <f>'PRODUCTION LIST GRP VOLUMES'!P81</f>
        <v/>
      </c>
      <c r="Q77" s="77" t="str">
        <f>'PRODUCTION LIST GRP VOLUMES'!Q81</f>
        <v/>
      </c>
      <c r="R77" s="77" t="str">
        <f>'PRODUCTION LIST GRP VOLUMES'!R81</f>
        <v/>
      </c>
      <c r="S77" s="77" t="str">
        <f>'PRODUCTION LIST GRP VOLUMES'!S81</f>
        <v/>
      </c>
      <c r="T77" s="77" t="str">
        <f>'PRODUCTION LIST GRP VOLUMES'!T81</f>
        <v/>
      </c>
      <c r="U77" s="1517">
        <f t="shared" si="1"/>
        <v>0</v>
      </c>
    </row>
    <row r="78" spans="1:21" ht="23.25" customHeight="1" x14ac:dyDescent="0.2">
      <c r="A78" s="280" t="str">
        <f>'PRODUCTION LIST GRP VOLUMES'!A82</f>
        <v>360-234</v>
      </c>
      <c r="B78" s="1463">
        <f>'360 GRP '!J122</f>
        <v>1</v>
      </c>
      <c r="C78" s="77" t="str">
        <f>'PRODUCTION LIST GRP VOLUMES'!C82</f>
        <v/>
      </c>
      <c r="D78" s="77" t="str">
        <f>'PRODUCTION LIST GRP VOLUMES'!D82</f>
        <v/>
      </c>
      <c r="E78" s="77" t="str">
        <f>'PRODUCTION LIST GRP VOLUMES'!E82</f>
        <v/>
      </c>
      <c r="F78" s="77" t="str">
        <f>'PRODUCTION LIST GRP VOLUMES'!F82</f>
        <v/>
      </c>
      <c r="G78" s="77" t="str">
        <f>'PRODUCTION LIST GRP VOLUMES'!G82</f>
        <v/>
      </c>
      <c r="H78" s="77" t="str">
        <f>'PRODUCTION LIST GRP VOLUMES'!H82</f>
        <v/>
      </c>
      <c r="I78" s="77" t="str">
        <f>'PRODUCTION LIST GRP VOLUMES'!I82</f>
        <v/>
      </c>
      <c r="J78" s="77" t="str">
        <f>'PRODUCTION LIST GRP VOLUMES'!J82</f>
        <v/>
      </c>
      <c r="K78" s="77" t="str">
        <f>'PRODUCTION LIST GRP VOLUMES'!K82</f>
        <v/>
      </c>
      <c r="L78" s="77" t="str">
        <f>'PRODUCTION LIST GRP VOLUMES'!L82</f>
        <v/>
      </c>
      <c r="M78" s="77" t="str">
        <f>'PRODUCTION LIST GRP VOLUMES'!M82</f>
        <v/>
      </c>
      <c r="N78" s="77" t="str">
        <f>'PRODUCTION LIST GRP VOLUMES'!N82</f>
        <v/>
      </c>
      <c r="O78" s="77" t="str">
        <f>'PRODUCTION LIST GRP VOLUMES'!O82</f>
        <v/>
      </c>
      <c r="P78" s="77" t="str">
        <f>'PRODUCTION LIST GRP VOLUMES'!P82</f>
        <v/>
      </c>
      <c r="Q78" s="77" t="str">
        <f>'PRODUCTION LIST GRP VOLUMES'!Q82</f>
        <v/>
      </c>
      <c r="R78" s="77" t="str">
        <f>'PRODUCTION LIST GRP VOLUMES'!R82</f>
        <v/>
      </c>
      <c r="S78" s="77" t="str">
        <f>'PRODUCTION LIST GRP VOLUMES'!S82</f>
        <v/>
      </c>
      <c r="T78" s="77" t="str">
        <f>'PRODUCTION LIST GRP VOLUMES'!T82</f>
        <v/>
      </c>
      <c r="U78" s="1517">
        <f t="shared" si="1"/>
        <v>0</v>
      </c>
    </row>
    <row r="79" spans="1:21" ht="23.25" customHeight="1" x14ac:dyDescent="0.2">
      <c r="A79" s="280" t="str">
        <f>'PRODUCTION LIST GRP VOLUMES'!A83</f>
        <v>360-235</v>
      </c>
      <c r="B79" s="1463">
        <f>'360 GRP '!J123</f>
        <v>1</v>
      </c>
      <c r="C79" s="77" t="str">
        <f>'PRODUCTION LIST GRP VOLUMES'!C83</f>
        <v/>
      </c>
      <c r="D79" s="77" t="str">
        <f>'PRODUCTION LIST GRP VOLUMES'!D83</f>
        <v/>
      </c>
      <c r="E79" s="77" t="str">
        <f>'PRODUCTION LIST GRP VOLUMES'!E83</f>
        <v/>
      </c>
      <c r="F79" s="77" t="str">
        <f>'PRODUCTION LIST GRP VOLUMES'!F83</f>
        <v/>
      </c>
      <c r="G79" s="77" t="str">
        <f>'PRODUCTION LIST GRP VOLUMES'!G83</f>
        <v/>
      </c>
      <c r="H79" s="77" t="str">
        <f>'PRODUCTION LIST GRP VOLUMES'!H83</f>
        <v/>
      </c>
      <c r="I79" s="77" t="str">
        <f>'PRODUCTION LIST GRP VOLUMES'!I83</f>
        <v/>
      </c>
      <c r="J79" s="77" t="str">
        <f>'PRODUCTION LIST GRP VOLUMES'!J83</f>
        <v/>
      </c>
      <c r="K79" s="77" t="str">
        <f>'PRODUCTION LIST GRP VOLUMES'!K83</f>
        <v/>
      </c>
      <c r="L79" s="77" t="str">
        <f>'PRODUCTION LIST GRP VOLUMES'!L83</f>
        <v/>
      </c>
      <c r="M79" s="77" t="str">
        <f>'PRODUCTION LIST GRP VOLUMES'!M83</f>
        <v/>
      </c>
      <c r="N79" s="77" t="str">
        <f>'PRODUCTION LIST GRP VOLUMES'!N83</f>
        <v/>
      </c>
      <c r="O79" s="77" t="str">
        <f>'PRODUCTION LIST GRP VOLUMES'!O83</f>
        <v/>
      </c>
      <c r="P79" s="77" t="str">
        <f>'PRODUCTION LIST GRP VOLUMES'!P83</f>
        <v/>
      </c>
      <c r="Q79" s="77" t="str">
        <f>'PRODUCTION LIST GRP VOLUMES'!Q83</f>
        <v/>
      </c>
      <c r="R79" s="77" t="str">
        <f>'PRODUCTION LIST GRP VOLUMES'!R83</f>
        <v/>
      </c>
      <c r="S79" s="77" t="str">
        <f>'PRODUCTION LIST GRP VOLUMES'!S83</f>
        <v/>
      </c>
      <c r="T79" s="77" t="str">
        <f>'PRODUCTION LIST GRP VOLUMES'!T83</f>
        <v/>
      </c>
      <c r="U79" s="1517">
        <f t="shared" si="1"/>
        <v>0</v>
      </c>
    </row>
    <row r="80" spans="1:21" ht="23.25" customHeight="1" x14ac:dyDescent="0.2">
      <c r="A80" s="280" t="str">
        <f>'PRODUCTION LIST GRP VOLUMES'!A84</f>
        <v>360-236</v>
      </c>
      <c r="B80" s="1463">
        <f>'360 GRP '!J124</f>
        <v>1</v>
      </c>
      <c r="C80" s="77" t="str">
        <f>'PRODUCTION LIST GRP VOLUMES'!C84</f>
        <v/>
      </c>
      <c r="D80" s="77" t="str">
        <f>'PRODUCTION LIST GRP VOLUMES'!D84</f>
        <v/>
      </c>
      <c r="E80" s="77" t="str">
        <f>'PRODUCTION LIST GRP VOLUMES'!E84</f>
        <v/>
      </c>
      <c r="F80" s="77" t="str">
        <f>'PRODUCTION LIST GRP VOLUMES'!F84</f>
        <v/>
      </c>
      <c r="G80" s="77" t="str">
        <f>'PRODUCTION LIST GRP VOLUMES'!G84</f>
        <v/>
      </c>
      <c r="H80" s="77" t="str">
        <f>'PRODUCTION LIST GRP VOLUMES'!H84</f>
        <v/>
      </c>
      <c r="I80" s="77" t="str">
        <f>'PRODUCTION LIST GRP VOLUMES'!I84</f>
        <v/>
      </c>
      <c r="J80" s="77" t="str">
        <f>'PRODUCTION LIST GRP VOLUMES'!J84</f>
        <v/>
      </c>
      <c r="K80" s="77" t="str">
        <f>'PRODUCTION LIST GRP VOLUMES'!K84</f>
        <v/>
      </c>
      <c r="L80" s="77" t="str">
        <f>'PRODUCTION LIST GRP VOLUMES'!L84</f>
        <v/>
      </c>
      <c r="M80" s="77" t="str">
        <f>'PRODUCTION LIST GRP VOLUMES'!M84</f>
        <v/>
      </c>
      <c r="N80" s="77" t="str">
        <f>'PRODUCTION LIST GRP VOLUMES'!N84</f>
        <v/>
      </c>
      <c r="O80" s="77" t="str">
        <f>'PRODUCTION LIST GRP VOLUMES'!O84</f>
        <v/>
      </c>
      <c r="P80" s="77" t="str">
        <f>'PRODUCTION LIST GRP VOLUMES'!P84</f>
        <v/>
      </c>
      <c r="Q80" s="77" t="str">
        <f>'PRODUCTION LIST GRP VOLUMES'!Q84</f>
        <v/>
      </c>
      <c r="R80" s="77" t="str">
        <f>'PRODUCTION LIST GRP VOLUMES'!R84</f>
        <v/>
      </c>
      <c r="S80" s="77" t="str">
        <f>'PRODUCTION LIST GRP VOLUMES'!S84</f>
        <v/>
      </c>
      <c r="T80" s="77" t="str">
        <f>'PRODUCTION LIST GRP VOLUMES'!T84</f>
        <v/>
      </c>
      <c r="U80" s="1517">
        <f t="shared" si="1"/>
        <v>0</v>
      </c>
    </row>
    <row r="81" spans="1:21" ht="23.25" customHeight="1" x14ac:dyDescent="0.2">
      <c r="A81" s="280" t="str">
        <f>'PRODUCTION LIST GRP VOLUMES'!A85</f>
        <v>360-237</v>
      </c>
      <c r="B81" s="1463">
        <f>'360 GRP '!J125</f>
        <v>2</v>
      </c>
      <c r="C81" s="77" t="str">
        <f>'PRODUCTION LIST GRP VOLUMES'!C85</f>
        <v/>
      </c>
      <c r="D81" s="77" t="str">
        <f>'PRODUCTION LIST GRP VOLUMES'!D85</f>
        <v/>
      </c>
      <c r="E81" s="77" t="str">
        <f>'PRODUCTION LIST GRP VOLUMES'!E85</f>
        <v/>
      </c>
      <c r="F81" s="77" t="str">
        <f>'PRODUCTION LIST GRP VOLUMES'!F85</f>
        <v/>
      </c>
      <c r="G81" s="77" t="str">
        <f>'PRODUCTION LIST GRP VOLUMES'!G85</f>
        <v/>
      </c>
      <c r="H81" s="77" t="str">
        <f>'PRODUCTION LIST GRP VOLUMES'!H85</f>
        <v/>
      </c>
      <c r="I81" s="77" t="str">
        <f>'PRODUCTION LIST GRP VOLUMES'!I85</f>
        <v/>
      </c>
      <c r="J81" s="77" t="str">
        <f>'PRODUCTION LIST GRP VOLUMES'!J85</f>
        <v/>
      </c>
      <c r="K81" s="77" t="str">
        <f>'PRODUCTION LIST GRP VOLUMES'!K85</f>
        <v/>
      </c>
      <c r="L81" s="77" t="str">
        <f>'PRODUCTION LIST GRP VOLUMES'!L85</f>
        <v/>
      </c>
      <c r="M81" s="77" t="str">
        <f>'PRODUCTION LIST GRP VOLUMES'!M85</f>
        <v/>
      </c>
      <c r="N81" s="77" t="str">
        <f>'PRODUCTION LIST GRP VOLUMES'!N85</f>
        <v/>
      </c>
      <c r="O81" s="77" t="str">
        <f>'PRODUCTION LIST GRP VOLUMES'!O85</f>
        <v/>
      </c>
      <c r="P81" s="77" t="str">
        <f>'PRODUCTION LIST GRP VOLUMES'!P85</f>
        <v/>
      </c>
      <c r="Q81" s="77" t="str">
        <f>'PRODUCTION LIST GRP VOLUMES'!Q85</f>
        <v/>
      </c>
      <c r="R81" s="77" t="str">
        <f>'PRODUCTION LIST GRP VOLUMES'!R85</f>
        <v/>
      </c>
      <c r="S81" s="77" t="str">
        <f>'PRODUCTION LIST GRP VOLUMES'!S85</f>
        <v/>
      </c>
      <c r="T81" s="77" t="str">
        <f>'PRODUCTION LIST GRP VOLUMES'!T85</f>
        <v/>
      </c>
      <c r="U81" s="1517">
        <f t="shared" si="1"/>
        <v>0</v>
      </c>
    </row>
    <row r="82" spans="1:21" ht="23.25" customHeight="1" x14ac:dyDescent="0.2">
      <c r="A82" s="280" t="str">
        <f>'PRODUCTION LIST GRP VOLUMES'!A86</f>
        <v>360-238</v>
      </c>
      <c r="B82" s="1463">
        <f>'360 GRP '!J126</f>
        <v>2</v>
      </c>
      <c r="C82" s="77" t="str">
        <f>'PRODUCTION LIST GRP VOLUMES'!C86</f>
        <v/>
      </c>
      <c r="D82" s="77" t="str">
        <f>'PRODUCTION LIST GRP VOLUMES'!D86</f>
        <v/>
      </c>
      <c r="E82" s="77" t="str">
        <f>'PRODUCTION LIST GRP VOLUMES'!E86</f>
        <v/>
      </c>
      <c r="F82" s="77" t="str">
        <f>'PRODUCTION LIST GRP VOLUMES'!F86</f>
        <v/>
      </c>
      <c r="G82" s="77" t="str">
        <f>'PRODUCTION LIST GRP VOLUMES'!G86</f>
        <v/>
      </c>
      <c r="H82" s="77" t="str">
        <f>'PRODUCTION LIST GRP VOLUMES'!H86</f>
        <v/>
      </c>
      <c r="I82" s="77" t="str">
        <f>'PRODUCTION LIST GRP VOLUMES'!I86</f>
        <v/>
      </c>
      <c r="J82" s="77" t="str">
        <f>'PRODUCTION LIST GRP VOLUMES'!J86</f>
        <v/>
      </c>
      <c r="K82" s="77" t="str">
        <f>'PRODUCTION LIST GRP VOLUMES'!K86</f>
        <v/>
      </c>
      <c r="L82" s="77" t="str">
        <f>'PRODUCTION LIST GRP VOLUMES'!L86</f>
        <v/>
      </c>
      <c r="M82" s="77" t="str">
        <f>'PRODUCTION LIST GRP VOLUMES'!M86</f>
        <v/>
      </c>
      <c r="N82" s="77" t="str">
        <f>'PRODUCTION LIST GRP VOLUMES'!N86</f>
        <v/>
      </c>
      <c r="O82" s="77" t="str">
        <f>'PRODUCTION LIST GRP VOLUMES'!O86</f>
        <v/>
      </c>
      <c r="P82" s="77" t="str">
        <f>'PRODUCTION LIST GRP VOLUMES'!P86</f>
        <v/>
      </c>
      <c r="Q82" s="77" t="str">
        <f>'PRODUCTION LIST GRP VOLUMES'!Q86</f>
        <v/>
      </c>
      <c r="R82" s="77" t="str">
        <f>'PRODUCTION LIST GRP VOLUMES'!R86</f>
        <v/>
      </c>
      <c r="S82" s="77" t="str">
        <f>'PRODUCTION LIST GRP VOLUMES'!S86</f>
        <v/>
      </c>
      <c r="T82" s="77" t="str">
        <f>'PRODUCTION LIST GRP VOLUMES'!T86</f>
        <v/>
      </c>
      <c r="U82" s="1517">
        <f t="shared" si="1"/>
        <v>0</v>
      </c>
    </row>
    <row r="83" spans="1:21" ht="23.25" customHeight="1" x14ac:dyDescent="0.2">
      <c r="A83" s="280" t="str">
        <f>'PRODUCTION LIST GRP VOLUMES'!A87</f>
        <v>360-239</v>
      </c>
      <c r="B83" s="1463">
        <f>'360 GRP '!J127</f>
        <v>3</v>
      </c>
      <c r="C83" s="77" t="str">
        <f>'PRODUCTION LIST GRP VOLUMES'!C87</f>
        <v/>
      </c>
      <c r="D83" s="77" t="str">
        <f>'PRODUCTION LIST GRP VOLUMES'!D87</f>
        <v/>
      </c>
      <c r="E83" s="77" t="str">
        <f>'PRODUCTION LIST GRP VOLUMES'!E87</f>
        <v/>
      </c>
      <c r="F83" s="77" t="str">
        <f>'PRODUCTION LIST GRP VOLUMES'!F87</f>
        <v/>
      </c>
      <c r="G83" s="77" t="str">
        <f>'PRODUCTION LIST GRP VOLUMES'!G87</f>
        <v/>
      </c>
      <c r="H83" s="77" t="str">
        <f>'PRODUCTION LIST GRP VOLUMES'!H87</f>
        <v/>
      </c>
      <c r="I83" s="77" t="str">
        <f>'PRODUCTION LIST GRP VOLUMES'!I87</f>
        <v/>
      </c>
      <c r="J83" s="77" t="str">
        <f>'PRODUCTION LIST GRP VOLUMES'!J87</f>
        <v/>
      </c>
      <c r="K83" s="77" t="str">
        <f>'PRODUCTION LIST GRP VOLUMES'!K87</f>
        <v/>
      </c>
      <c r="L83" s="77" t="str">
        <f>'PRODUCTION LIST GRP VOLUMES'!L87</f>
        <v/>
      </c>
      <c r="M83" s="77" t="str">
        <f>'PRODUCTION LIST GRP VOLUMES'!M87</f>
        <v/>
      </c>
      <c r="N83" s="77" t="str">
        <f>'PRODUCTION LIST GRP VOLUMES'!N87</f>
        <v/>
      </c>
      <c r="O83" s="77" t="str">
        <f>'PRODUCTION LIST GRP VOLUMES'!O87</f>
        <v/>
      </c>
      <c r="P83" s="77" t="str">
        <f>'PRODUCTION LIST GRP VOLUMES'!P87</f>
        <v/>
      </c>
      <c r="Q83" s="77" t="str">
        <f>'PRODUCTION LIST GRP VOLUMES'!Q87</f>
        <v/>
      </c>
      <c r="R83" s="77" t="str">
        <f>'PRODUCTION LIST GRP VOLUMES'!R87</f>
        <v/>
      </c>
      <c r="S83" s="77" t="str">
        <f>'PRODUCTION LIST GRP VOLUMES'!S87</f>
        <v/>
      </c>
      <c r="T83" s="77" t="str">
        <f>'PRODUCTION LIST GRP VOLUMES'!T87</f>
        <v/>
      </c>
      <c r="U83" s="1517">
        <f t="shared" si="1"/>
        <v>0</v>
      </c>
    </row>
    <row r="84" spans="1:21" ht="23.25" customHeight="1" x14ac:dyDescent="0.2">
      <c r="A84" s="280" t="str">
        <f>'PRODUCTION LIST GRP VOLUMES'!A88</f>
        <v>360-240</v>
      </c>
      <c r="B84" s="1463">
        <f>'360 GRP '!J128</f>
        <v>3</v>
      </c>
      <c r="C84" s="77" t="str">
        <f>'PRODUCTION LIST GRP VOLUMES'!C88</f>
        <v/>
      </c>
      <c r="D84" s="77" t="str">
        <f>'PRODUCTION LIST GRP VOLUMES'!D88</f>
        <v/>
      </c>
      <c r="E84" s="77" t="str">
        <f>'PRODUCTION LIST GRP VOLUMES'!E88</f>
        <v/>
      </c>
      <c r="F84" s="77" t="str">
        <f>'PRODUCTION LIST GRP VOLUMES'!F88</f>
        <v/>
      </c>
      <c r="G84" s="77" t="str">
        <f>'PRODUCTION LIST GRP VOLUMES'!G88</f>
        <v/>
      </c>
      <c r="H84" s="77" t="str">
        <f>'PRODUCTION LIST GRP VOLUMES'!H88</f>
        <v/>
      </c>
      <c r="I84" s="77" t="str">
        <f>'PRODUCTION LIST GRP VOLUMES'!I88</f>
        <v/>
      </c>
      <c r="J84" s="77" t="str">
        <f>'PRODUCTION LIST GRP VOLUMES'!J88</f>
        <v/>
      </c>
      <c r="K84" s="77" t="str">
        <f>'PRODUCTION LIST GRP VOLUMES'!K88</f>
        <v/>
      </c>
      <c r="L84" s="77" t="str">
        <f>'PRODUCTION LIST GRP VOLUMES'!L88</f>
        <v/>
      </c>
      <c r="M84" s="77" t="str">
        <f>'PRODUCTION LIST GRP VOLUMES'!M88</f>
        <v/>
      </c>
      <c r="N84" s="77" t="str">
        <f>'PRODUCTION LIST GRP VOLUMES'!N88</f>
        <v/>
      </c>
      <c r="O84" s="77" t="str">
        <f>'PRODUCTION LIST GRP VOLUMES'!O88</f>
        <v/>
      </c>
      <c r="P84" s="77" t="str">
        <f>'PRODUCTION LIST GRP VOLUMES'!P88</f>
        <v/>
      </c>
      <c r="Q84" s="77" t="str">
        <f>'PRODUCTION LIST GRP VOLUMES'!Q88</f>
        <v/>
      </c>
      <c r="R84" s="77" t="str">
        <f>'PRODUCTION LIST GRP VOLUMES'!R88</f>
        <v/>
      </c>
      <c r="S84" s="77" t="str">
        <f>'PRODUCTION LIST GRP VOLUMES'!S88</f>
        <v/>
      </c>
      <c r="T84" s="77" t="str">
        <f>'PRODUCTION LIST GRP VOLUMES'!T88</f>
        <v/>
      </c>
      <c r="U84" s="1517">
        <f t="shared" si="1"/>
        <v>0</v>
      </c>
    </row>
    <row r="85" spans="1:21" ht="23.25" customHeight="1" x14ac:dyDescent="0.2">
      <c r="A85" s="280">
        <f>'PRODUCTION LIST GRP VOLUMES'!A89</f>
        <v>0</v>
      </c>
      <c r="B85" s="280"/>
      <c r="C85" s="77" t="str">
        <f>'PRODUCTION LIST GRP VOLUMES'!C89</f>
        <v/>
      </c>
      <c r="D85" s="77" t="str">
        <f>'PRODUCTION LIST GRP VOLUMES'!D89</f>
        <v/>
      </c>
      <c r="E85" s="77" t="str">
        <f>'PRODUCTION LIST GRP VOLUMES'!E89</f>
        <v/>
      </c>
      <c r="F85" s="77" t="str">
        <f>'PRODUCTION LIST GRP VOLUMES'!F89</f>
        <v/>
      </c>
      <c r="G85" s="77" t="str">
        <f>'PRODUCTION LIST GRP VOLUMES'!G89</f>
        <v/>
      </c>
      <c r="H85" s="77" t="str">
        <f>'PRODUCTION LIST GRP VOLUMES'!H89</f>
        <v/>
      </c>
      <c r="I85" s="77" t="str">
        <f>'PRODUCTION LIST GRP VOLUMES'!I89</f>
        <v/>
      </c>
      <c r="J85" s="77" t="str">
        <f>'PRODUCTION LIST GRP VOLUMES'!J89</f>
        <v/>
      </c>
      <c r="K85" s="77" t="str">
        <f>'PRODUCTION LIST GRP VOLUMES'!K89</f>
        <v/>
      </c>
      <c r="L85" s="77" t="str">
        <f>'PRODUCTION LIST GRP VOLUMES'!L89</f>
        <v/>
      </c>
      <c r="M85" s="77" t="str">
        <f>'PRODUCTION LIST GRP VOLUMES'!M89</f>
        <v/>
      </c>
      <c r="N85" s="77" t="str">
        <f>'PRODUCTION LIST GRP VOLUMES'!N89</f>
        <v/>
      </c>
      <c r="O85" s="77" t="str">
        <f>'PRODUCTION LIST GRP VOLUMES'!O89</f>
        <v/>
      </c>
      <c r="P85" s="77" t="str">
        <f>'PRODUCTION LIST GRP VOLUMES'!P89</f>
        <v/>
      </c>
      <c r="Q85" s="77" t="str">
        <f>'PRODUCTION LIST GRP VOLUMES'!Q89</f>
        <v/>
      </c>
      <c r="R85" s="77" t="str">
        <f>'PRODUCTION LIST GRP VOLUMES'!R89</f>
        <v/>
      </c>
      <c r="S85" s="77" t="str">
        <f>'PRODUCTION LIST GRP VOLUMES'!S89</f>
        <v/>
      </c>
      <c r="T85" s="77" t="str">
        <f>'PRODUCTION LIST GRP VOLUMES'!T89</f>
        <v/>
      </c>
      <c r="U85" s="1517">
        <f t="shared" si="1"/>
        <v>0</v>
      </c>
    </row>
    <row r="86" spans="1:21" ht="23.25" customHeight="1" x14ac:dyDescent="0.2">
      <c r="A86" s="280" t="str">
        <f>'PRODUCTION LIST GRP VOLUMES'!A90</f>
        <v>360-281</v>
      </c>
      <c r="B86" s="1463">
        <f>'360 GRP '!J130</f>
        <v>1</v>
      </c>
      <c r="C86" s="77" t="str">
        <f>'PRODUCTION LIST GRP VOLUMES'!C90</f>
        <v/>
      </c>
      <c r="D86" s="77" t="str">
        <f>'PRODUCTION LIST GRP VOLUMES'!D90</f>
        <v/>
      </c>
      <c r="E86" s="77" t="str">
        <f>'PRODUCTION LIST GRP VOLUMES'!E90</f>
        <v/>
      </c>
      <c r="F86" s="77" t="str">
        <f>'PRODUCTION LIST GRP VOLUMES'!F90</f>
        <v/>
      </c>
      <c r="G86" s="77" t="str">
        <f>'PRODUCTION LIST GRP VOLUMES'!G90</f>
        <v/>
      </c>
      <c r="H86" s="77" t="str">
        <f>'PRODUCTION LIST GRP VOLUMES'!H90</f>
        <v/>
      </c>
      <c r="I86" s="77" t="str">
        <f>'PRODUCTION LIST GRP VOLUMES'!I90</f>
        <v/>
      </c>
      <c r="J86" s="77" t="str">
        <f>'PRODUCTION LIST GRP VOLUMES'!J90</f>
        <v/>
      </c>
      <c r="K86" s="77" t="str">
        <f>'PRODUCTION LIST GRP VOLUMES'!K90</f>
        <v/>
      </c>
      <c r="L86" s="77" t="str">
        <f>'PRODUCTION LIST GRP VOLUMES'!L90</f>
        <v/>
      </c>
      <c r="M86" s="77" t="str">
        <f>'PRODUCTION LIST GRP VOLUMES'!M90</f>
        <v/>
      </c>
      <c r="N86" s="77" t="str">
        <f>'PRODUCTION LIST GRP VOLUMES'!N90</f>
        <v/>
      </c>
      <c r="O86" s="77" t="str">
        <f>'PRODUCTION LIST GRP VOLUMES'!O90</f>
        <v/>
      </c>
      <c r="P86" s="77" t="str">
        <f>'PRODUCTION LIST GRP VOLUMES'!P90</f>
        <v/>
      </c>
      <c r="Q86" s="77" t="str">
        <f>'PRODUCTION LIST GRP VOLUMES'!Q90</f>
        <v/>
      </c>
      <c r="R86" s="77" t="str">
        <f>'PRODUCTION LIST GRP VOLUMES'!R90</f>
        <v/>
      </c>
      <c r="S86" s="77" t="str">
        <f>'PRODUCTION LIST GRP VOLUMES'!S90</f>
        <v/>
      </c>
      <c r="T86" s="77" t="str">
        <f>'PRODUCTION LIST GRP VOLUMES'!T90</f>
        <v/>
      </c>
      <c r="U86" s="1517">
        <f t="shared" si="1"/>
        <v>0</v>
      </c>
    </row>
    <row r="87" spans="1:21" ht="23.25" customHeight="1" x14ac:dyDescent="0.2">
      <c r="A87" s="280" t="str">
        <f>'PRODUCTION LIST GRP VOLUMES'!A91</f>
        <v>360-289-B</v>
      </c>
      <c r="B87" s="1463">
        <f>'360 GRP '!J131</f>
        <v>7</v>
      </c>
      <c r="C87" s="77" t="str">
        <f>'PRODUCTION LIST GRP VOLUMES'!C91</f>
        <v/>
      </c>
      <c r="D87" s="77" t="str">
        <f>'PRODUCTION LIST GRP VOLUMES'!D91</f>
        <v/>
      </c>
      <c r="E87" s="77" t="str">
        <f>'PRODUCTION LIST GRP VOLUMES'!E91</f>
        <v/>
      </c>
      <c r="F87" s="77" t="str">
        <f>'PRODUCTION LIST GRP VOLUMES'!F91</f>
        <v/>
      </c>
      <c r="G87" s="77" t="str">
        <f>'PRODUCTION LIST GRP VOLUMES'!G91</f>
        <v/>
      </c>
      <c r="H87" s="77" t="str">
        <f>'PRODUCTION LIST GRP VOLUMES'!H91</f>
        <v/>
      </c>
      <c r="I87" s="77" t="str">
        <f>'PRODUCTION LIST GRP VOLUMES'!I91</f>
        <v/>
      </c>
      <c r="J87" s="77" t="str">
        <f>'PRODUCTION LIST GRP VOLUMES'!J91</f>
        <v/>
      </c>
      <c r="K87" s="77" t="str">
        <f>'PRODUCTION LIST GRP VOLUMES'!K91</f>
        <v/>
      </c>
      <c r="L87" s="77" t="str">
        <f>'PRODUCTION LIST GRP VOLUMES'!L91</f>
        <v/>
      </c>
      <c r="M87" s="77" t="str">
        <f>'PRODUCTION LIST GRP VOLUMES'!M91</f>
        <v/>
      </c>
      <c r="N87" s="77" t="str">
        <f>'PRODUCTION LIST GRP VOLUMES'!N91</f>
        <v/>
      </c>
      <c r="O87" s="77" t="str">
        <f>'PRODUCTION LIST GRP VOLUMES'!O91</f>
        <v/>
      </c>
      <c r="P87" s="77" t="str">
        <f>'PRODUCTION LIST GRP VOLUMES'!P91</f>
        <v/>
      </c>
      <c r="Q87" s="77" t="str">
        <f>'PRODUCTION LIST GRP VOLUMES'!Q91</f>
        <v/>
      </c>
      <c r="R87" s="77" t="str">
        <f>'PRODUCTION LIST GRP VOLUMES'!R91</f>
        <v/>
      </c>
      <c r="S87" s="77" t="str">
        <f>'PRODUCTION LIST GRP VOLUMES'!S91</f>
        <v/>
      </c>
      <c r="T87" s="77" t="str">
        <f>'PRODUCTION LIST GRP VOLUMES'!T91</f>
        <v/>
      </c>
      <c r="U87" s="1517">
        <f t="shared" si="1"/>
        <v>0</v>
      </c>
    </row>
    <row r="88" spans="1:21" ht="23.25" customHeight="1" x14ac:dyDescent="0.2">
      <c r="A88" s="280" t="str">
        <f>'PRODUCTION LIST GRP VOLUMES'!A92</f>
        <v>360-290-B</v>
      </c>
      <c r="B88" s="1463">
        <f>'360 GRP '!J132</f>
        <v>5</v>
      </c>
      <c r="C88" s="77" t="str">
        <f>'PRODUCTION LIST GRP VOLUMES'!C92</f>
        <v/>
      </c>
      <c r="D88" s="77" t="str">
        <f>'PRODUCTION LIST GRP VOLUMES'!D92</f>
        <v/>
      </c>
      <c r="E88" s="77" t="str">
        <f>'PRODUCTION LIST GRP VOLUMES'!E92</f>
        <v/>
      </c>
      <c r="F88" s="77" t="str">
        <f>'PRODUCTION LIST GRP VOLUMES'!F92</f>
        <v/>
      </c>
      <c r="G88" s="77" t="str">
        <f>'PRODUCTION LIST GRP VOLUMES'!G92</f>
        <v/>
      </c>
      <c r="H88" s="77" t="str">
        <f>'PRODUCTION LIST GRP VOLUMES'!H92</f>
        <v/>
      </c>
      <c r="I88" s="77" t="str">
        <f>'PRODUCTION LIST GRP VOLUMES'!I92</f>
        <v/>
      </c>
      <c r="J88" s="77" t="str">
        <f>'PRODUCTION LIST GRP VOLUMES'!J92</f>
        <v/>
      </c>
      <c r="K88" s="77" t="str">
        <f>'PRODUCTION LIST GRP VOLUMES'!K92</f>
        <v/>
      </c>
      <c r="L88" s="77" t="str">
        <f>'PRODUCTION LIST GRP VOLUMES'!L92</f>
        <v/>
      </c>
      <c r="M88" s="77" t="str">
        <f>'PRODUCTION LIST GRP VOLUMES'!M92</f>
        <v/>
      </c>
      <c r="N88" s="77" t="str">
        <f>'PRODUCTION LIST GRP VOLUMES'!N92</f>
        <v/>
      </c>
      <c r="O88" s="77" t="str">
        <f>'PRODUCTION LIST GRP VOLUMES'!O92</f>
        <v/>
      </c>
      <c r="P88" s="77" t="str">
        <f>'PRODUCTION LIST GRP VOLUMES'!P92</f>
        <v/>
      </c>
      <c r="Q88" s="77" t="str">
        <f>'PRODUCTION LIST GRP VOLUMES'!Q92</f>
        <v/>
      </c>
      <c r="R88" s="77" t="str">
        <f>'PRODUCTION LIST GRP VOLUMES'!R92</f>
        <v/>
      </c>
      <c r="S88" s="77" t="str">
        <f>'PRODUCTION LIST GRP VOLUMES'!S92</f>
        <v/>
      </c>
      <c r="T88" s="77" t="str">
        <f>'PRODUCTION LIST GRP VOLUMES'!T92</f>
        <v/>
      </c>
      <c r="U88" s="1517">
        <f t="shared" si="1"/>
        <v>0</v>
      </c>
    </row>
    <row r="89" spans="1:21" ht="23.25" customHeight="1" x14ac:dyDescent="0.2">
      <c r="A89" s="280" t="str">
        <f>'PRODUCTION LIST GRP VOLUMES'!A93</f>
        <v>360-291</v>
      </c>
      <c r="B89" s="1463">
        <f>'360 GRP '!J133</f>
        <v>1</v>
      </c>
      <c r="C89" s="77" t="str">
        <f>'PRODUCTION LIST GRP VOLUMES'!C93</f>
        <v/>
      </c>
      <c r="D89" s="77" t="str">
        <f>'PRODUCTION LIST GRP VOLUMES'!D93</f>
        <v/>
      </c>
      <c r="E89" s="77" t="str">
        <f>'PRODUCTION LIST GRP VOLUMES'!E93</f>
        <v/>
      </c>
      <c r="F89" s="77" t="str">
        <f>'PRODUCTION LIST GRP VOLUMES'!F93</f>
        <v/>
      </c>
      <c r="G89" s="77" t="str">
        <f>'PRODUCTION LIST GRP VOLUMES'!G93</f>
        <v/>
      </c>
      <c r="H89" s="77" t="str">
        <f>'PRODUCTION LIST GRP VOLUMES'!H93</f>
        <v/>
      </c>
      <c r="I89" s="77" t="str">
        <f>'PRODUCTION LIST GRP VOLUMES'!I93</f>
        <v/>
      </c>
      <c r="J89" s="77" t="str">
        <f>'PRODUCTION LIST GRP VOLUMES'!J93</f>
        <v/>
      </c>
      <c r="K89" s="77" t="str">
        <f>'PRODUCTION LIST GRP VOLUMES'!K93</f>
        <v/>
      </c>
      <c r="L89" s="77" t="str">
        <f>'PRODUCTION LIST GRP VOLUMES'!L93</f>
        <v/>
      </c>
      <c r="M89" s="77" t="str">
        <f>'PRODUCTION LIST GRP VOLUMES'!M93</f>
        <v/>
      </c>
      <c r="N89" s="77" t="str">
        <f>'PRODUCTION LIST GRP VOLUMES'!N93</f>
        <v/>
      </c>
      <c r="O89" s="77" t="str">
        <f>'PRODUCTION LIST GRP VOLUMES'!O93</f>
        <v/>
      </c>
      <c r="P89" s="77" t="str">
        <f>'PRODUCTION LIST GRP VOLUMES'!P93</f>
        <v/>
      </c>
      <c r="Q89" s="77" t="str">
        <f>'PRODUCTION LIST GRP VOLUMES'!Q93</f>
        <v/>
      </c>
      <c r="R89" s="77" t="str">
        <f>'PRODUCTION LIST GRP VOLUMES'!R93</f>
        <v/>
      </c>
      <c r="S89" s="77" t="str">
        <f>'PRODUCTION LIST GRP VOLUMES'!S93</f>
        <v/>
      </c>
      <c r="T89" s="77" t="str">
        <f>'PRODUCTION LIST GRP VOLUMES'!T93</f>
        <v/>
      </c>
      <c r="U89" s="1517">
        <f t="shared" si="1"/>
        <v>0</v>
      </c>
    </row>
    <row r="90" spans="1:21" ht="23.25" customHeight="1" x14ac:dyDescent="0.2">
      <c r="A90" s="280" t="str">
        <f>'PRODUCTION LIST GRP VOLUMES'!A94</f>
        <v>360-292</v>
      </c>
      <c r="B90" s="1463">
        <f>'360 GRP '!J134</f>
        <v>1</v>
      </c>
      <c r="C90" s="77" t="str">
        <f>'PRODUCTION LIST GRP VOLUMES'!C94</f>
        <v/>
      </c>
      <c r="D90" s="77" t="str">
        <f>'PRODUCTION LIST GRP VOLUMES'!D94</f>
        <v/>
      </c>
      <c r="E90" s="77" t="str">
        <f>'PRODUCTION LIST GRP VOLUMES'!E94</f>
        <v/>
      </c>
      <c r="F90" s="77" t="str">
        <f>'PRODUCTION LIST GRP VOLUMES'!F94</f>
        <v/>
      </c>
      <c r="G90" s="77" t="str">
        <f>'PRODUCTION LIST GRP VOLUMES'!G94</f>
        <v/>
      </c>
      <c r="H90" s="77" t="str">
        <f>'PRODUCTION LIST GRP VOLUMES'!H94</f>
        <v/>
      </c>
      <c r="I90" s="77" t="str">
        <f>'PRODUCTION LIST GRP VOLUMES'!I94</f>
        <v/>
      </c>
      <c r="J90" s="77" t="str">
        <f>'PRODUCTION LIST GRP VOLUMES'!J94</f>
        <v/>
      </c>
      <c r="K90" s="77" t="str">
        <f>'PRODUCTION LIST GRP VOLUMES'!K94</f>
        <v/>
      </c>
      <c r="L90" s="77" t="str">
        <f>'PRODUCTION LIST GRP VOLUMES'!L94</f>
        <v/>
      </c>
      <c r="M90" s="77" t="str">
        <f>'PRODUCTION LIST GRP VOLUMES'!M94</f>
        <v/>
      </c>
      <c r="N90" s="77" t="str">
        <f>'PRODUCTION LIST GRP VOLUMES'!N94</f>
        <v/>
      </c>
      <c r="O90" s="77" t="str">
        <f>'PRODUCTION LIST GRP VOLUMES'!O94</f>
        <v/>
      </c>
      <c r="P90" s="77" t="str">
        <f>'PRODUCTION LIST GRP VOLUMES'!P94</f>
        <v/>
      </c>
      <c r="Q90" s="77" t="str">
        <f>'PRODUCTION LIST GRP VOLUMES'!Q94</f>
        <v/>
      </c>
      <c r="R90" s="77" t="str">
        <f>'PRODUCTION LIST GRP VOLUMES'!R94</f>
        <v/>
      </c>
      <c r="S90" s="77" t="str">
        <f>'PRODUCTION LIST GRP VOLUMES'!S94</f>
        <v/>
      </c>
      <c r="T90" s="77" t="str">
        <f>'PRODUCTION LIST GRP VOLUMES'!T94</f>
        <v/>
      </c>
      <c r="U90" s="1517">
        <f t="shared" si="1"/>
        <v>0</v>
      </c>
    </row>
    <row r="91" spans="1:21" ht="23.25" customHeight="1" x14ac:dyDescent="0.2">
      <c r="A91" s="280" t="str">
        <f>'PRODUCTION LIST GRP VOLUMES'!A95</f>
        <v>360-293</v>
      </c>
      <c r="B91" s="1463">
        <f>'360 GRP '!J135</f>
        <v>1</v>
      </c>
      <c r="C91" s="77" t="str">
        <f>'PRODUCTION LIST GRP VOLUMES'!C95</f>
        <v/>
      </c>
      <c r="D91" s="77" t="str">
        <f>'PRODUCTION LIST GRP VOLUMES'!D95</f>
        <v/>
      </c>
      <c r="E91" s="77" t="str">
        <f>'PRODUCTION LIST GRP VOLUMES'!E95</f>
        <v/>
      </c>
      <c r="F91" s="77" t="str">
        <f>'PRODUCTION LIST GRP VOLUMES'!F95</f>
        <v/>
      </c>
      <c r="G91" s="77" t="str">
        <f>'PRODUCTION LIST GRP VOLUMES'!G95</f>
        <v/>
      </c>
      <c r="H91" s="77" t="str">
        <f>'PRODUCTION LIST GRP VOLUMES'!H95</f>
        <v/>
      </c>
      <c r="I91" s="77" t="str">
        <f>'PRODUCTION LIST GRP VOLUMES'!I95</f>
        <v/>
      </c>
      <c r="J91" s="77" t="str">
        <f>'PRODUCTION LIST GRP VOLUMES'!J95</f>
        <v/>
      </c>
      <c r="K91" s="77" t="str">
        <f>'PRODUCTION LIST GRP VOLUMES'!K95</f>
        <v/>
      </c>
      <c r="L91" s="77" t="str">
        <f>'PRODUCTION LIST GRP VOLUMES'!L95</f>
        <v/>
      </c>
      <c r="M91" s="77" t="str">
        <f>'PRODUCTION LIST GRP VOLUMES'!M95</f>
        <v/>
      </c>
      <c r="N91" s="77" t="str">
        <f>'PRODUCTION LIST GRP VOLUMES'!N95</f>
        <v/>
      </c>
      <c r="O91" s="77" t="str">
        <f>'PRODUCTION LIST GRP VOLUMES'!O95</f>
        <v/>
      </c>
      <c r="P91" s="77" t="str">
        <f>'PRODUCTION LIST GRP VOLUMES'!P95</f>
        <v/>
      </c>
      <c r="Q91" s="77" t="str">
        <f>'PRODUCTION LIST GRP VOLUMES'!Q95</f>
        <v/>
      </c>
      <c r="R91" s="77" t="str">
        <f>'PRODUCTION LIST GRP VOLUMES'!R95</f>
        <v/>
      </c>
      <c r="S91" s="77" t="str">
        <f>'PRODUCTION LIST GRP VOLUMES'!S95</f>
        <v/>
      </c>
      <c r="T91" s="77" t="str">
        <f>'PRODUCTION LIST GRP VOLUMES'!T95</f>
        <v/>
      </c>
      <c r="U91" s="1517">
        <f t="shared" si="1"/>
        <v>0</v>
      </c>
    </row>
    <row r="92" spans="1:21" ht="23.25" customHeight="1" x14ac:dyDescent="0.2">
      <c r="A92" s="280" t="str">
        <f>'PRODUCTION LIST GRP VOLUMES'!A96</f>
        <v>360-294</v>
      </c>
      <c r="B92" s="1463">
        <f>'360 GRP '!J136</f>
        <v>1</v>
      </c>
      <c r="C92" s="77" t="str">
        <f>'PRODUCTION LIST GRP VOLUMES'!C96</f>
        <v/>
      </c>
      <c r="D92" s="77" t="str">
        <f>'PRODUCTION LIST GRP VOLUMES'!D96</f>
        <v/>
      </c>
      <c r="E92" s="77" t="str">
        <f>'PRODUCTION LIST GRP VOLUMES'!E96</f>
        <v/>
      </c>
      <c r="F92" s="77" t="str">
        <f>'PRODUCTION LIST GRP VOLUMES'!F96</f>
        <v/>
      </c>
      <c r="G92" s="77" t="str">
        <f>'PRODUCTION LIST GRP VOLUMES'!G96</f>
        <v/>
      </c>
      <c r="H92" s="77" t="str">
        <f>'PRODUCTION LIST GRP VOLUMES'!H96</f>
        <v/>
      </c>
      <c r="I92" s="77" t="str">
        <f>'PRODUCTION LIST GRP VOLUMES'!I96</f>
        <v/>
      </c>
      <c r="J92" s="77" t="str">
        <f>'PRODUCTION LIST GRP VOLUMES'!J96</f>
        <v/>
      </c>
      <c r="K92" s="77" t="str">
        <f>'PRODUCTION LIST GRP VOLUMES'!K96</f>
        <v/>
      </c>
      <c r="L92" s="77" t="str">
        <f>'PRODUCTION LIST GRP VOLUMES'!L96</f>
        <v/>
      </c>
      <c r="M92" s="77" t="str">
        <f>'PRODUCTION LIST GRP VOLUMES'!M96</f>
        <v/>
      </c>
      <c r="N92" s="77" t="str">
        <f>'PRODUCTION LIST GRP VOLUMES'!N96</f>
        <v/>
      </c>
      <c r="O92" s="77" t="str">
        <f>'PRODUCTION LIST GRP VOLUMES'!O96</f>
        <v/>
      </c>
      <c r="P92" s="77" t="str">
        <f>'PRODUCTION LIST GRP VOLUMES'!P96</f>
        <v/>
      </c>
      <c r="Q92" s="77" t="str">
        <f>'PRODUCTION LIST GRP VOLUMES'!Q96</f>
        <v/>
      </c>
      <c r="R92" s="77" t="str">
        <f>'PRODUCTION LIST GRP VOLUMES'!R96</f>
        <v/>
      </c>
      <c r="S92" s="77" t="str">
        <f>'PRODUCTION LIST GRP VOLUMES'!S96</f>
        <v/>
      </c>
      <c r="T92" s="77" t="str">
        <f>'PRODUCTION LIST GRP VOLUMES'!T96</f>
        <v/>
      </c>
      <c r="U92" s="1517">
        <f t="shared" si="1"/>
        <v>0</v>
      </c>
    </row>
    <row r="93" spans="1:21" ht="23.25" customHeight="1" x14ac:dyDescent="0.2">
      <c r="A93" s="280" t="str">
        <f>'PRODUCTION LIST GRP VOLUMES'!A97</f>
        <v>360-295</v>
      </c>
      <c r="B93" s="1463">
        <f>'360 GRP '!J137</f>
        <v>1</v>
      </c>
      <c r="C93" s="77" t="str">
        <f>'PRODUCTION LIST GRP VOLUMES'!C97</f>
        <v/>
      </c>
      <c r="D93" s="77" t="str">
        <f>'PRODUCTION LIST GRP VOLUMES'!D97</f>
        <v/>
      </c>
      <c r="E93" s="77" t="str">
        <f>'PRODUCTION LIST GRP VOLUMES'!E97</f>
        <v/>
      </c>
      <c r="F93" s="77" t="str">
        <f>'PRODUCTION LIST GRP VOLUMES'!F97</f>
        <v/>
      </c>
      <c r="G93" s="77" t="str">
        <f>'PRODUCTION LIST GRP VOLUMES'!G97</f>
        <v/>
      </c>
      <c r="H93" s="77" t="str">
        <f>'PRODUCTION LIST GRP VOLUMES'!H97</f>
        <v/>
      </c>
      <c r="I93" s="77" t="str">
        <f>'PRODUCTION LIST GRP VOLUMES'!I97</f>
        <v/>
      </c>
      <c r="J93" s="77" t="str">
        <f>'PRODUCTION LIST GRP VOLUMES'!J97</f>
        <v/>
      </c>
      <c r="K93" s="77" t="str">
        <f>'PRODUCTION LIST GRP VOLUMES'!K97</f>
        <v/>
      </c>
      <c r="L93" s="77" t="str">
        <f>'PRODUCTION LIST GRP VOLUMES'!L97</f>
        <v/>
      </c>
      <c r="M93" s="77" t="str">
        <f>'PRODUCTION LIST GRP VOLUMES'!M97</f>
        <v/>
      </c>
      <c r="N93" s="77" t="str">
        <f>'PRODUCTION LIST GRP VOLUMES'!N97</f>
        <v/>
      </c>
      <c r="O93" s="77" t="str">
        <f>'PRODUCTION LIST GRP VOLUMES'!O97</f>
        <v/>
      </c>
      <c r="P93" s="77" t="str">
        <f>'PRODUCTION LIST GRP VOLUMES'!P97</f>
        <v/>
      </c>
      <c r="Q93" s="77" t="str">
        <f>'PRODUCTION LIST GRP VOLUMES'!Q97</f>
        <v/>
      </c>
      <c r="R93" s="77" t="str">
        <f>'PRODUCTION LIST GRP VOLUMES'!R97</f>
        <v/>
      </c>
      <c r="S93" s="77" t="str">
        <f>'PRODUCTION LIST GRP VOLUMES'!S97</f>
        <v/>
      </c>
      <c r="T93" s="77" t="str">
        <f>'PRODUCTION LIST GRP VOLUMES'!T97</f>
        <v/>
      </c>
      <c r="U93" s="1517">
        <f t="shared" si="1"/>
        <v>0</v>
      </c>
    </row>
    <row r="94" spans="1:21" ht="23.25" customHeight="1" x14ac:dyDescent="0.2">
      <c r="A94" s="280">
        <f>'PRODUCTION LIST GRP VOLUMES'!A98</f>
        <v>0</v>
      </c>
      <c r="B94" s="280"/>
      <c r="C94" s="77" t="str">
        <f>'PRODUCTION LIST GRP VOLUMES'!C98</f>
        <v/>
      </c>
      <c r="D94" s="77" t="str">
        <f>'PRODUCTION LIST GRP VOLUMES'!D98</f>
        <v/>
      </c>
      <c r="E94" s="77" t="str">
        <f>'PRODUCTION LIST GRP VOLUMES'!E98</f>
        <v/>
      </c>
      <c r="F94" s="77" t="str">
        <f>'PRODUCTION LIST GRP VOLUMES'!F98</f>
        <v/>
      </c>
      <c r="G94" s="77" t="str">
        <f>'PRODUCTION LIST GRP VOLUMES'!G98</f>
        <v/>
      </c>
      <c r="H94" s="77" t="str">
        <f>'PRODUCTION LIST GRP VOLUMES'!H98</f>
        <v/>
      </c>
      <c r="I94" s="77" t="str">
        <f>'PRODUCTION LIST GRP VOLUMES'!I98</f>
        <v/>
      </c>
      <c r="J94" s="77" t="str">
        <f>'PRODUCTION LIST GRP VOLUMES'!J98</f>
        <v/>
      </c>
      <c r="K94" s="77" t="str">
        <f>'PRODUCTION LIST GRP VOLUMES'!K98</f>
        <v/>
      </c>
      <c r="L94" s="77" t="str">
        <f>'PRODUCTION LIST GRP VOLUMES'!L98</f>
        <v/>
      </c>
      <c r="M94" s="77" t="str">
        <f>'PRODUCTION LIST GRP VOLUMES'!M98</f>
        <v/>
      </c>
      <c r="N94" s="77" t="str">
        <f>'PRODUCTION LIST GRP VOLUMES'!N98</f>
        <v/>
      </c>
      <c r="O94" s="77" t="str">
        <f>'PRODUCTION LIST GRP VOLUMES'!O98</f>
        <v/>
      </c>
      <c r="P94" s="77" t="str">
        <f>'PRODUCTION LIST GRP VOLUMES'!P98</f>
        <v/>
      </c>
      <c r="Q94" s="77" t="str">
        <f>'PRODUCTION LIST GRP VOLUMES'!Q98</f>
        <v/>
      </c>
      <c r="R94" s="77" t="str">
        <f>'PRODUCTION LIST GRP VOLUMES'!R98</f>
        <v/>
      </c>
      <c r="S94" s="77" t="str">
        <f>'PRODUCTION LIST GRP VOLUMES'!S98</f>
        <v/>
      </c>
      <c r="T94" s="77" t="str">
        <f>'PRODUCTION LIST GRP VOLUMES'!T98</f>
        <v/>
      </c>
      <c r="U94" s="1517">
        <f t="shared" si="1"/>
        <v>0</v>
      </c>
    </row>
    <row r="95" spans="1:21" ht="23.25" customHeight="1" x14ac:dyDescent="0.2">
      <c r="A95" s="280" t="str">
        <f>'PRODUCTION LIST GRP VOLUMES'!A99</f>
        <v>360-301</v>
      </c>
      <c r="B95" s="1463">
        <f>'360 GRP '!J139</f>
        <v>1</v>
      </c>
      <c r="C95" s="77" t="str">
        <f>'PRODUCTION LIST GRP VOLUMES'!C99</f>
        <v/>
      </c>
      <c r="D95" s="77" t="str">
        <f>'PRODUCTION LIST GRP VOLUMES'!D99</f>
        <v/>
      </c>
      <c r="E95" s="77" t="str">
        <f>'PRODUCTION LIST GRP VOLUMES'!E99</f>
        <v/>
      </c>
      <c r="F95" s="77" t="str">
        <f>'PRODUCTION LIST GRP VOLUMES'!F99</f>
        <v/>
      </c>
      <c r="G95" s="77" t="str">
        <f>'PRODUCTION LIST GRP VOLUMES'!G99</f>
        <v/>
      </c>
      <c r="H95" s="77" t="str">
        <f>'PRODUCTION LIST GRP VOLUMES'!H99</f>
        <v/>
      </c>
      <c r="I95" s="77" t="str">
        <f>'PRODUCTION LIST GRP VOLUMES'!I99</f>
        <v/>
      </c>
      <c r="J95" s="77" t="str">
        <f>'PRODUCTION LIST GRP VOLUMES'!J99</f>
        <v/>
      </c>
      <c r="K95" s="77" t="str">
        <f>'PRODUCTION LIST GRP VOLUMES'!K99</f>
        <v/>
      </c>
      <c r="L95" s="77" t="str">
        <f>'PRODUCTION LIST GRP VOLUMES'!L99</f>
        <v/>
      </c>
      <c r="M95" s="77" t="str">
        <f>'PRODUCTION LIST GRP VOLUMES'!M99</f>
        <v/>
      </c>
      <c r="N95" s="77" t="str">
        <f>'PRODUCTION LIST GRP VOLUMES'!N99</f>
        <v/>
      </c>
      <c r="O95" s="77" t="str">
        <f>'PRODUCTION LIST GRP VOLUMES'!O99</f>
        <v/>
      </c>
      <c r="P95" s="77" t="str">
        <f>'PRODUCTION LIST GRP VOLUMES'!P99</f>
        <v/>
      </c>
      <c r="Q95" s="77" t="str">
        <f>'PRODUCTION LIST GRP VOLUMES'!Q99</f>
        <v/>
      </c>
      <c r="R95" s="77" t="str">
        <f>'PRODUCTION LIST GRP VOLUMES'!R99</f>
        <v/>
      </c>
      <c r="S95" s="77" t="str">
        <f>'PRODUCTION LIST GRP VOLUMES'!S99</f>
        <v/>
      </c>
      <c r="T95" s="77" t="str">
        <f>'PRODUCTION LIST GRP VOLUMES'!T99</f>
        <v/>
      </c>
      <c r="U95" s="1517">
        <f t="shared" si="1"/>
        <v>0</v>
      </c>
    </row>
    <row r="96" spans="1:21" ht="23.25" customHeight="1" x14ac:dyDescent="0.2">
      <c r="A96" s="280" t="str">
        <f>'PRODUCTION LIST GRP VOLUMES'!A100</f>
        <v>360-301-DT</v>
      </c>
      <c r="B96" s="1463">
        <f>'360 GRP '!J140</f>
        <v>1</v>
      </c>
      <c r="C96" s="77" t="str">
        <f>'PRODUCTION LIST GRP VOLUMES'!C100</f>
        <v/>
      </c>
      <c r="D96" s="77" t="str">
        <f>'PRODUCTION LIST GRP VOLUMES'!D100</f>
        <v/>
      </c>
      <c r="E96" s="77" t="str">
        <f>'PRODUCTION LIST GRP VOLUMES'!E100</f>
        <v/>
      </c>
      <c r="F96" s="77" t="str">
        <f>'PRODUCTION LIST GRP VOLUMES'!F100</f>
        <v/>
      </c>
      <c r="G96" s="77" t="str">
        <f>'PRODUCTION LIST GRP VOLUMES'!G100</f>
        <v/>
      </c>
      <c r="H96" s="77" t="str">
        <f>'PRODUCTION LIST GRP VOLUMES'!H100</f>
        <v/>
      </c>
      <c r="I96" s="77" t="str">
        <f>'PRODUCTION LIST GRP VOLUMES'!I100</f>
        <v/>
      </c>
      <c r="J96" s="77" t="str">
        <f>'PRODUCTION LIST GRP VOLUMES'!J100</f>
        <v/>
      </c>
      <c r="K96" s="77" t="str">
        <f>'PRODUCTION LIST GRP VOLUMES'!K100</f>
        <v/>
      </c>
      <c r="L96" s="77" t="str">
        <f>'PRODUCTION LIST GRP VOLUMES'!L100</f>
        <v/>
      </c>
      <c r="M96" s="77" t="str">
        <f>'PRODUCTION LIST GRP VOLUMES'!M100</f>
        <v/>
      </c>
      <c r="N96" s="77" t="str">
        <f>'PRODUCTION LIST GRP VOLUMES'!N100</f>
        <v/>
      </c>
      <c r="O96" s="77" t="str">
        <f>'PRODUCTION LIST GRP VOLUMES'!O100</f>
        <v/>
      </c>
      <c r="P96" s="77" t="str">
        <f>'PRODUCTION LIST GRP VOLUMES'!P100</f>
        <v/>
      </c>
      <c r="Q96" s="77" t="str">
        <f>'PRODUCTION LIST GRP VOLUMES'!Q100</f>
        <v/>
      </c>
      <c r="R96" s="77" t="str">
        <f>'PRODUCTION LIST GRP VOLUMES'!R100</f>
        <v/>
      </c>
      <c r="S96" s="77" t="str">
        <f>'PRODUCTION LIST GRP VOLUMES'!S100</f>
        <v/>
      </c>
      <c r="T96" s="77" t="str">
        <f>'PRODUCTION LIST GRP VOLUMES'!T100</f>
        <v/>
      </c>
      <c r="U96" s="1517">
        <f t="shared" si="1"/>
        <v>0</v>
      </c>
    </row>
    <row r="97" spans="1:21" ht="23.25" customHeight="1" x14ac:dyDescent="0.2">
      <c r="A97" s="280" t="str">
        <f>'PRODUCTION LIST GRP VOLUMES'!A101</f>
        <v>360-302</v>
      </c>
      <c r="B97" s="1463">
        <f>'360 GRP '!J141</f>
        <v>1</v>
      </c>
      <c r="C97" s="77" t="str">
        <f>'PRODUCTION LIST GRP VOLUMES'!C101</f>
        <v/>
      </c>
      <c r="D97" s="77" t="str">
        <f>'PRODUCTION LIST GRP VOLUMES'!D101</f>
        <v/>
      </c>
      <c r="E97" s="77" t="str">
        <f>'PRODUCTION LIST GRP VOLUMES'!E101</f>
        <v/>
      </c>
      <c r="F97" s="77" t="str">
        <f>'PRODUCTION LIST GRP VOLUMES'!F101</f>
        <v/>
      </c>
      <c r="G97" s="77" t="str">
        <f>'PRODUCTION LIST GRP VOLUMES'!G101</f>
        <v/>
      </c>
      <c r="H97" s="77" t="str">
        <f>'PRODUCTION LIST GRP VOLUMES'!H101</f>
        <v/>
      </c>
      <c r="I97" s="77" t="str">
        <f>'PRODUCTION LIST GRP VOLUMES'!I101</f>
        <v/>
      </c>
      <c r="J97" s="77" t="str">
        <f>'PRODUCTION LIST GRP VOLUMES'!J101</f>
        <v/>
      </c>
      <c r="K97" s="77" t="str">
        <f>'PRODUCTION LIST GRP VOLUMES'!K101</f>
        <v/>
      </c>
      <c r="L97" s="77" t="str">
        <f>'PRODUCTION LIST GRP VOLUMES'!L101</f>
        <v/>
      </c>
      <c r="M97" s="77" t="str">
        <f>'PRODUCTION LIST GRP VOLUMES'!M101</f>
        <v/>
      </c>
      <c r="N97" s="77" t="str">
        <f>'PRODUCTION LIST GRP VOLUMES'!N101</f>
        <v/>
      </c>
      <c r="O97" s="77" t="str">
        <f>'PRODUCTION LIST GRP VOLUMES'!O101</f>
        <v/>
      </c>
      <c r="P97" s="77" t="str">
        <f>'PRODUCTION LIST GRP VOLUMES'!P101</f>
        <v/>
      </c>
      <c r="Q97" s="77" t="str">
        <f>'PRODUCTION LIST GRP VOLUMES'!Q101</f>
        <v/>
      </c>
      <c r="R97" s="77" t="str">
        <f>'PRODUCTION LIST GRP VOLUMES'!R101</f>
        <v/>
      </c>
      <c r="S97" s="77" t="str">
        <f>'PRODUCTION LIST GRP VOLUMES'!S101</f>
        <v/>
      </c>
      <c r="T97" s="77" t="str">
        <f>'PRODUCTION LIST GRP VOLUMES'!T101</f>
        <v/>
      </c>
      <c r="U97" s="1517">
        <f t="shared" si="1"/>
        <v>0</v>
      </c>
    </row>
    <row r="98" spans="1:21" ht="23.25" customHeight="1" x14ac:dyDescent="0.2">
      <c r="A98" s="280" t="str">
        <f>'PRODUCTION LIST GRP VOLUMES'!A102</f>
        <v>360-302-DT</v>
      </c>
      <c r="B98" s="1463">
        <f>'360 GRP '!J142</f>
        <v>1</v>
      </c>
      <c r="C98" s="77" t="str">
        <f>'PRODUCTION LIST GRP VOLUMES'!C102</f>
        <v/>
      </c>
      <c r="D98" s="77" t="str">
        <f>'PRODUCTION LIST GRP VOLUMES'!D102</f>
        <v/>
      </c>
      <c r="E98" s="77" t="str">
        <f>'PRODUCTION LIST GRP VOLUMES'!E102</f>
        <v/>
      </c>
      <c r="F98" s="77" t="str">
        <f>'PRODUCTION LIST GRP VOLUMES'!F102</f>
        <v/>
      </c>
      <c r="G98" s="77" t="str">
        <f>'PRODUCTION LIST GRP VOLUMES'!G102</f>
        <v/>
      </c>
      <c r="H98" s="77" t="str">
        <f>'PRODUCTION LIST GRP VOLUMES'!H102</f>
        <v/>
      </c>
      <c r="I98" s="77" t="str">
        <f>'PRODUCTION LIST GRP VOLUMES'!I102</f>
        <v/>
      </c>
      <c r="J98" s="77" t="str">
        <f>'PRODUCTION LIST GRP VOLUMES'!J102</f>
        <v/>
      </c>
      <c r="K98" s="77" t="str">
        <f>'PRODUCTION LIST GRP VOLUMES'!K102</f>
        <v/>
      </c>
      <c r="L98" s="77" t="str">
        <f>'PRODUCTION LIST GRP VOLUMES'!L102</f>
        <v/>
      </c>
      <c r="M98" s="77" t="str">
        <f>'PRODUCTION LIST GRP VOLUMES'!M102</f>
        <v/>
      </c>
      <c r="N98" s="77" t="str">
        <f>'PRODUCTION LIST GRP VOLUMES'!N102</f>
        <v/>
      </c>
      <c r="O98" s="77" t="str">
        <f>'PRODUCTION LIST GRP VOLUMES'!O102</f>
        <v/>
      </c>
      <c r="P98" s="77" t="str">
        <f>'PRODUCTION LIST GRP VOLUMES'!P102</f>
        <v/>
      </c>
      <c r="Q98" s="77" t="str">
        <f>'PRODUCTION LIST GRP VOLUMES'!Q102</f>
        <v/>
      </c>
      <c r="R98" s="77" t="str">
        <f>'PRODUCTION LIST GRP VOLUMES'!R102</f>
        <v/>
      </c>
      <c r="S98" s="77" t="str">
        <f>'PRODUCTION LIST GRP VOLUMES'!S102</f>
        <v/>
      </c>
      <c r="T98" s="77" t="str">
        <f>'PRODUCTION LIST GRP VOLUMES'!T102</f>
        <v/>
      </c>
      <c r="U98" s="1517">
        <f t="shared" si="1"/>
        <v>0</v>
      </c>
    </row>
    <row r="99" spans="1:21" ht="23.25" customHeight="1" x14ac:dyDescent="0.2">
      <c r="A99" s="280" t="str">
        <f>'PRODUCTION LIST GRP VOLUMES'!A103</f>
        <v>360-303</v>
      </c>
      <c r="B99" s="1463">
        <f>'360 GRP '!J143</f>
        <v>1</v>
      </c>
      <c r="C99" s="77" t="str">
        <f>'PRODUCTION LIST GRP VOLUMES'!C103</f>
        <v/>
      </c>
      <c r="D99" s="77" t="str">
        <f>'PRODUCTION LIST GRP VOLUMES'!D103</f>
        <v/>
      </c>
      <c r="E99" s="77" t="str">
        <f>'PRODUCTION LIST GRP VOLUMES'!E103</f>
        <v/>
      </c>
      <c r="F99" s="77" t="str">
        <f>'PRODUCTION LIST GRP VOLUMES'!F103</f>
        <v/>
      </c>
      <c r="G99" s="77" t="str">
        <f>'PRODUCTION LIST GRP VOLUMES'!G103</f>
        <v/>
      </c>
      <c r="H99" s="77" t="str">
        <f>'PRODUCTION LIST GRP VOLUMES'!H103</f>
        <v/>
      </c>
      <c r="I99" s="77" t="str">
        <f>'PRODUCTION LIST GRP VOLUMES'!I103</f>
        <v/>
      </c>
      <c r="J99" s="77" t="str">
        <f>'PRODUCTION LIST GRP VOLUMES'!J103</f>
        <v/>
      </c>
      <c r="K99" s="77" t="str">
        <f>'PRODUCTION LIST GRP VOLUMES'!K103</f>
        <v/>
      </c>
      <c r="L99" s="77" t="str">
        <f>'PRODUCTION LIST GRP VOLUMES'!L103</f>
        <v/>
      </c>
      <c r="M99" s="77" t="str">
        <f>'PRODUCTION LIST GRP VOLUMES'!M103</f>
        <v/>
      </c>
      <c r="N99" s="77" t="str">
        <f>'PRODUCTION LIST GRP VOLUMES'!N103</f>
        <v/>
      </c>
      <c r="O99" s="77" t="str">
        <f>'PRODUCTION LIST GRP VOLUMES'!O103</f>
        <v/>
      </c>
      <c r="P99" s="77" t="str">
        <f>'PRODUCTION LIST GRP VOLUMES'!P103</f>
        <v/>
      </c>
      <c r="Q99" s="77" t="str">
        <f>'PRODUCTION LIST GRP VOLUMES'!Q103</f>
        <v/>
      </c>
      <c r="R99" s="77" t="str">
        <f>'PRODUCTION LIST GRP VOLUMES'!R103</f>
        <v/>
      </c>
      <c r="S99" s="77" t="str">
        <f>'PRODUCTION LIST GRP VOLUMES'!S103</f>
        <v/>
      </c>
      <c r="T99" s="77" t="str">
        <f>'PRODUCTION LIST GRP VOLUMES'!T103</f>
        <v/>
      </c>
      <c r="U99" s="1517">
        <f t="shared" si="1"/>
        <v>0</v>
      </c>
    </row>
    <row r="100" spans="1:21" ht="23.25" customHeight="1" x14ac:dyDescent="0.2">
      <c r="A100" s="280" t="str">
        <f>'PRODUCTION LIST GRP VOLUMES'!A104</f>
        <v>360-303-DT</v>
      </c>
      <c r="B100" s="1463">
        <f>'360 GRP '!J144</f>
        <v>1</v>
      </c>
      <c r="C100" s="77" t="str">
        <f>'PRODUCTION LIST GRP VOLUMES'!C104</f>
        <v/>
      </c>
      <c r="D100" s="77" t="str">
        <f>'PRODUCTION LIST GRP VOLUMES'!D104</f>
        <v/>
      </c>
      <c r="E100" s="77" t="str">
        <f>'PRODUCTION LIST GRP VOLUMES'!E104</f>
        <v/>
      </c>
      <c r="F100" s="77" t="str">
        <f>'PRODUCTION LIST GRP VOLUMES'!F104</f>
        <v/>
      </c>
      <c r="G100" s="77" t="str">
        <f>'PRODUCTION LIST GRP VOLUMES'!G104</f>
        <v/>
      </c>
      <c r="H100" s="77" t="str">
        <f>'PRODUCTION LIST GRP VOLUMES'!H104</f>
        <v/>
      </c>
      <c r="I100" s="77" t="str">
        <f>'PRODUCTION LIST GRP VOLUMES'!I104</f>
        <v/>
      </c>
      <c r="J100" s="77" t="str">
        <f>'PRODUCTION LIST GRP VOLUMES'!J104</f>
        <v/>
      </c>
      <c r="K100" s="77" t="str">
        <f>'PRODUCTION LIST GRP VOLUMES'!K104</f>
        <v/>
      </c>
      <c r="L100" s="77" t="str">
        <f>'PRODUCTION LIST GRP VOLUMES'!L104</f>
        <v/>
      </c>
      <c r="M100" s="77" t="str">
        <f>'PRODUCTION LIST GRP VOLUMES'!M104</f>
        <v/>
      </c>
      <c r="N100" s="77" t="str">
        <f>'PRODUCTION LIST GRP VOLUMES'!N104</f>
        <v/>
      </c>
      <c r="O100" s="77" t="str">
        <f>'PRODUCTION LIST GRP VOLUMES'!O104</f>
        <v/>
      </c>
      <c r="P100" s="77" t="str">
        <f>'PRODUCTION LIST GRP VOLUMES'!P104</f>
        <v/>
      </c>
      <c r="Q100" s="77" t="str">
        <f>'PRODUCTION LIST GRP VOLUMES'!Q104</f>
        <v/>
      </c>
      <c r="R100" s="77" t="str">
        <f>'PRODUCTION LIST GRP VOLUMES'!R104</f>
        <v/>
      </c>
      <c r="S100" s="77" t="str">
        <f>'PRODUCTION LIST GRP VOLUMES'!S104</f>
        <v/>
      </c>
      <c r="T100" s="77" t="str">
        <f>'PRODUCTION LIST GRP VOLUMES'!T104</f>
        <v/>
      </c>
      <c r="U100" s="1517">
        <f t="shared" si="1"/>
        <v>0</v>
      </c>
    </row>
    <row r="101" spans="1:21" ht="23.25" customHeight="1" x14ac:dyDescent="0.2">
      <c r="A101" s="280" t="str">
        <f>'PRODUCTION LIST GRP VOLUMES'!A105</f>
        <v>360-304</v>
      </c>
      <c r="B101" s="1463">
        <f>'360 GRP '!J145</f>
        <v>1</v>
      </c>
      <c r="C101" s="77" t="str">
        <f>'PRODUCTION LIST GRP VOLUMES'!C105</f>
        <v/>
      </c>
      <c r="D101" s="77" t="str">
        <f>'PRODUCTION LIST GRP VOLUMES'!D105</f>
        <v/>
      </c>
      <c r="E101" s="77" t="str">
        <f>'PRODUCTION LIST GRP VOLUMES'!E105</f>
        <v/>
      </c>
      <c r="F101" s="77" t="str">
        <f>'PRODUCTION LIST GRP VOLUMES'!F105</f>
        <v/>
      </c>
      <c r="G101" s="77" t="str">
        <f>'PRODUCTION LIST GRP VOLUMES'!G105</f>
        <v/>
      </c>
      <c r="H101" s="77" t="str">
        <f>'PRODUCTION LIST GRP VOLUMES'!H105</f>
        <v/>
      </c>
      <c r="I101" s="77" t="str">
        <f>'PRODUCTION LIST GRP VOLUMES'!I105</f>
        <v/>
      </c>
      <c r="J101" s="77" t="str">
        <f>'PRODUCTION LIST GRP VOLUMES'!J105</f>
        <v/>
      </c>
      <c r="K101" s="77" t="str">
        <f>'PRODUCTION LIST GRP VOLUMES'!K105</f>
        <v/>
      </c>
      <c r="L101" s="77" t="str">
        <f>'PRODUCTION LIST GRP VOLUMES'!L105</f>
        <v/>
      </c>
      <c r="M101" s="77" t="str">
        <f>'PRODUCTION LIST GRP VOLUMES'!M105</f>
        <v/>
      </c>
      <c r="N101" s="77" t="str">
        <f>'PRODUCTION LIST GRP VOLUMES'!N105</f>
        <v/>
      </c>
      <c r="O101" s="77" t="str">
        <f>'PRODUCTION LIST GRP VOLUMES'!O105</f>
        <v/>
      </c>
      <c r="P101" s="77" t="str">
        <f>'PRODUCTION LIST GRP VOLUMES'!P105</f>
        <v/>
      </c>
      <c r="Q101" s="77" t="str">
        <f>'PRODUCTION LIST GRP VOLUMES'!Q105</f>
        <v/>
      </c>
      <c r="R101" s="77" t="str">
        <f>'PRODUCTION LIST GRP VOLUMES'!R105</f>
        <v/>
      </c>
      <c r="S101" s="77" t="str">
        <f>'PRODUCTION LIST GRP VOLUMES'!S105</f>
        <v/>
      </c>
      <c r="T101" s="77" t="str">
        <f>'PRODUCTION LIST GRP VOLUMES'!T105</f>
        <v/>
      </c>
      <c r="U101" s="1517">
        <f t="shared" si="1"/>
        <v>0</v>
      </c>
    </row>
    <row r="102" spans="1:21" ht="23.25" customHeight="1" x14ac:dyDescent="0.2">
      <c r="A102" s="280" t="str">
        <f>'PRODUCTION LIST GRP VOLUMES'!A106</f>
        <v>360-304-DT</v>
      </c>
      <c r="B102" s="1463">
        <f>'360 GRP '!J146</f>
        <v>1</v>
      </c>
      <c r="C102" s="77" t="str">
        <f>'PRODUCTION LIST GRP VOLUMES'!C106</f>
        <v/>
      </c>
      <c r="D102" s="77" t="str">
        <f>'PRODUCTION LIST GRP VOLUMES'!D106</f>
        <v/>
      </c>
      <c r="E102" s="77" t="str">
        <f>'PRODUCTION LIST GRP VOLUMES'!E106</f>
        <v/>
      </c>
      <c r="F102" s="77" t="str">
        <f>'PRODUCTION LIST GRP VOLUMES'!F106</f>
        <v/>
      </c>
      <c r="G102" s="77" t="str">
        <f>'PRODUCTION LIST GRP VOLUMES'!G106</f>
        <v/>
      </c>
      <c r="H102" s="77" t="str">
        <f>'PRODUCTION LIST GRP VOLUMES'!H106</f>
        <v/>
      </c>
      <c r="I102" s="77" t="str">
        <f>'PRODUCTION LIST GRP VOLUMES'!I106</f>
        <v/>
      </c>
      <c r="J102" s="77" t="str">
        <f>'PRODUCTION LIST GRP VOLUMES'!J106</f>
        <v/>
      </c>
      <c r="K102" s="77" t="str">
        <f>'PRODUCTION LIST GRP VOLUMES'!K106</f>
        <v/>
      </c>
      <c r="L102" s="77" t="str">
        <f>'PRODUCTION LIST GRP VOLUMES'!L106</f>
        <v/>
      </c>
      <c r="M102" s="77" t="str">
        <f>'PRODUCTION LIST GRP VOLUMES'!M106</f>
        <v/>
      </c>
      <c r="N102" s="77" t="str">
        <f>'PRODUCTION LIST GRP VOLUMES'!N106</f>
        <v/>
      </c>
      <c r="O102" s="77" t="str">
        <f>'PRODUCTION LIST GRP VOLUMES'!O106</f>
        <v/>
      </c>
      <c r="P102" s="77" t="str">
        <f>'PRODUCTION LIST GRP VOLUMES'!P106</f>
        <v/>
      </c>
      <c r="Q102" s="77" t="str">
        <f>'PRODUCTION LIST GRP VOLUMES'!Q106</f>
        <v/>
      </c>
      <c r="R102" s="77" t="str">
        <f>'PRODUCTION LIST GRP VOLUMES'!R106</f>
        <v/>
      </c>
      <c r="S102" s="77" t="str">
        <f>'PRODUCTION LIST GRP VOLUMES'!S106</f>
        <v/>
      </c>
      <c r="T102" s="77" t="str">
        <f>'PRODUCTION LIST GRP VOLUMES'!T106</f>
        <v/>
      </c>
      <c r="U102" s="1517">
        <f t="shared" si="1"/>
        <v>0</v>
      </c>
    </row>
    <row r="103" spans="1:21" ht="23.25" customHeight="1" x14ac:dyDescent="0.2">
      <c r="A103" s="280" t="str">
        <f>'PRODUCTION LIST GRP VOLUMES'!A107</f>
        <v>360-305</v>
      </c>
      <c r="B103" s="1463">
        <f>'360 GRP '!J147</f>
        <v>2</v>
      </c>
      <c r="C103" s="77" t="str">
        <f>'PRODUCTION LIST GRP VOLUMES'!C107</f>
        <v/>
      </c>
      <c r="D103" s="77" t="str">
        <f>'PRODUCTION LIST GRP VOLUMES'!D107</f>
        <v/>
      </c>
      <c r="E103" s="77" t="str">
        <f>'PRODUCTION LIST GRP VOLUMES'!E107</f>
        <v/>
      </c>
      <c r="F103" s="77" t="str">
        <f>'PRODUCTION LIST GRP VOLUMES'!F107</f>
        <v/>
      </c>
      <c r="G103" s="77" t="str">
        <f>'PRODUCTION LIST GRP VOLUMES'!G107</f>
        <v/>
      </c>
      <c r="H103" s="77" t="str">
        <f>'PRODUCTION LIST GRP VOLUMES'!H107</f>
        <v/>
      </c>
      <c r="I103" s="77" t="str">
        <f>'PRODUCTION LIST GRP VOLUMES'!I107</f>
        <v/>
      </c>
      <c r="J103" s="77" t="str">
        <f>'PRODUCTION LIST GRP VOLUMES'!J107</f>
        <v/>
      </c>
      <c r="K103" s="77" t="str">
        <f>'PRODUCTION LIST GRP VOLUMES'!K107</f>
        <v/>
      </c>
      <c r="L103" s="77" t="str">
        <f>'PRODUCTION LIST GRP VOLUMES'!L107</f>
        <v/>
      </c>
      <c r="M103" s="77" t="str">
        <f>'PRODUCTION LIST GRP VOLUMES'!M107</f>
        <v/>
      </c>
      <c r="N103" s="77" t="str">
        <f>'PRODUCTION LIST GRP VOLUMES'!N107</f>
        <v/>
      </c>
      <c r="O103" s="77" t="str">
        <f>'PRODUCTION LIST GRP VOLUMES'!O107</f>
        <v/>
      </c>
      <c r="P103" s="77" t="str">
        <f>'PRODUCTION LIST GRP VOLUMES'!P107</f>
        <v/>
      </c>
      <c r="Q103" s="77" t="str">
        <f>'PRODUCTION LIST GRP VOLUMES'!Q107</f>
        <v/>
      </c>
      <c r="R103" s="77" t="str">
        <f>'PRODUCTION LIST GRP VOLUMES'!R107</f>
        <v/>
      </c>
      <c r="S103" s="77" t="str">
        <f>'PRODUCTION LIST GRP VOLUMES'!S107</f>
        <v/>
      </c>
      <c r="T103" s="77" t="str">
        <f>'PRODUCTION LIST GRP VOLUMES'!T107</f>
        <v/>
      </c>
      <c r="U103" s="1517">
        <f t="shared" si="1"/>
        <v>0</v>
      </c>
    </row>
    <row r="104" spans="1:21" ht="23.25" customHeight="1" x14ac:dyDescent="0.2">
      <c r="A104" s="280" t="str">
        <f>'PRODUCTION LIST GRP VOLUMES'!A108</f>
        <v>360-305-DT</v>
      </c>
      <c r="B104" s="1463">
        <f>'360 GRP '!J148</f>
        <v>2</v>
      </c>
      <c r="C104" s="77" t="str">
        <f>'PRODUCTION LIST GRP VOLUMES'!C108</f>
        <v/>
      </c>
      <c r="D104" s="77" t="str">
        <f>'PRODUCTION LIST GRP VOLUMES'!D108</f>
        <v/>
      </c>
      <c r="E104" s="77" t="str">
        <f>'PRODUCTION LIST GRP VOLUMES'!E108</f>
        <v/>
      </c>
      <c r="F104" s="77" t="str">
        <f>'PRODUCTION LIST GRP VOLUMES'!F108</f>
        <v/>
      </c>
      <c r="G104" s="77" t="str">
        <f>'PRODUCTION LIST GRP VOLUMES'!G108</f>
        <v/>
      </c>
      <c r="H104" s="77" t="str">
        <f>'PRODUCTION LIST GRP VOLUMES'!H108</f>
        <v/>
      </c>
      <c r="I104" s="77" t="str">
        <f>'PRODUCTION LIST GRP VOLUMES'!I108</f>
        <v/>
      </c>
      <c r="J104" s="77" t="str">
        <f>'PRODUCTION LIST GRP VOLUMES'!J108</f>
        <v/>
      </c>
      <c r="K104" s="77" t="str">
        <f>'PRODUCTION LIST GRP VOLUMES'!K108</f>
        <v/>
      </c>
      <c r="L104" s="77" t="str">
        <f>'PRODUCTION LIST GRP VOLUMES'!L108</f>
        <v/>
      </c>
      <c r="M104" s="77" t="str">
        <f>'PRODUCTION LIST GRP VOLUMES'!M108</f>
        <v/>
      </c>
      <c r="N104" s="77" t="str">
        <f>'PRODUCTION LIST GRP VOLUMES'!N108</f>
        <v/>
      </c>
      <c r="O104" s="77" t="str">
        <f>'PRODUCTION LIST GRP VOLUMES'!O108</f>
        <v/>
      </c>
      <c r="P104" s="77" t="str">
        <f>'PRODUCTION LIST GRP VOLUMES'!P108</f>
        <v/>
      </c>
      <c r="Q104" s="77" t="str">
        <f>'PRODUCTION LIST GRP VOLUMES'!Q108</f>
        <v/>
      </c>
      <c r="R104" s="77" t="str">
        <f>'PRODUCTION LIST GRP VOLUMES'!R108</f>
        <v/>
      </c>
      <c r="S104" s="77" t="str">
        <f>'PRODUCTION LIST GRP VOLUMES'!S108</f>
        <v/>
      </c>
      <c r="T104" s="77" t="str">
        <f>'PRODUCTION LIST GRP VOLUMES'!T108</f>
        <v/>
      </c>
      <c r="U104" s="1517">
        <f t="shared" si="1"/>
        <v>0</v>
      </c>
    </row>
    <row r="105" spans="1:21" ht="23.25" customHeight="1" x14ac:dyDescent="0.2">
      <c r="A105" s="280" t="str">
        <f>'PRODUCTION LIST GRP VOLUMES'!A109</f>
        <v>360-306</v>
      </c>
      <c r="B105" s="1463">
        <f>'360 GRP '!J149</f>
        <v>2</v>
      </c>
      <c r="C105" s="77" t="str">
        <f>'PRODUCTION LIST GRP VOLUMES'!C109</f>
        <v/>
      </c>
      <c r="D105" s="77" t="str">
        <f>'PRODUCTION LIST GRP VOLUMES'!D109</f>
        <v/>
      </c>
      <c r="E105" s="77" t="str">
        <f>'PRODUCTION LIST GRP VOLUMES'!E109</f>
        <v/>
      </c>
      <c r="F105" s="77" t="str">
        <f>'PRODUCTION LIST GRP VOLUMES'!F109</f>
        <v/>
      </c>
      <c r="G105" s="77" t="str">
        <f>'PRODUCTION LIST GRP VOLUMES'!G109</f>
        <v/>
      </c>
      <c r="H105" s="77" t="str">
        <f>'PRODUCTION LIST GRP VOLUMES'!H109</f>
        <v/>
      </c>
      <c r="I105" s="77" t="str">
        <f>'PRODUCTION LIST GRP VOLUMES'!I109</f>
        <v/>
      </c>
      <c r="J105" s="77" t="str">
        <f>'PRODUCTION LIST GRP VOLUMES'!J109</f>
        <v/>
      </c>
      <c r="K105" s="77" t="str">
        <f>'PRODUCTION LIST GRP VOLUMES'!K109</f>
        <v/>
      </c>
      <c r="L105" s="77" t="str">
        <f>'PRODUCTION LIST GRP VOLUMES'!L109</f>
        <v/>
      </c>
      <c r="M105" s="77" t="str">
        <f>'PRODUCTION LIST GRP VOLUMES'!M109</f>
        <v/>
      </c>
      <c r="N105" s="77" t="str">
        <f>'PRODUCTION LIST GRP VOLUMES'!N109</f>
        <v/>
      </c>
      <c r="O105" s="77" t="str">
        <f>'PRODUCTION LIST GRP VOLUMES'!O109</f>
        <v/>
      </c>
      <c r="P105" s="77" t="str">
        <f>'PRODUCTION LIST GRP VOLUMES'!P109</f>
        <v/>
      </c>
      <c r="Q105" s="77" t="str">
        <f>'PRODUCTION LIST GRP VOLUMES'!Q109</f>
        <v/>
      </c>
      <c r="R105" s="77" t="str">
        <f>'PRODUCTION LIST GRP VOLUMES'!R109</f>
        <v/>
      </c>
      <c r="S105" s="77" t="str">
        <f>'PRODUCTION LIST GRP VOLUMES'!S109</f>
        <v/>
      </c>
      <c r="T105" s="77" t="str">
        <f>'PRODUCTION LIST GRP VOLUMES'!T109</f>
        <v/>
      </c>
      <c r="U105" s="1517">
        <f t="shared" si="1"/>
        <v>0</v>
      </c>
    </row>
    <row r="106" spans="1:21" ht="23.25" customHeight="1" x14ac:dyDescent="0.2">
      <c r="A106" s="280" t="str">
        <f>'PRODUCTION LIST GRP VOLUMES'!A110</f>
        <v>360-306-DT</v>
      </c>
      <c r="B106" s="1463">
        <f>'360 GRP '!J150</f>
        <v>2</v>
      </c>
      <c r="C106" s="77" t="str">
        <f>'PRODUCTION LIST GRP VOLUMES'!C110</f>
        <v/>
      </c>
      <c r="D106" s="77" t="str">
        <f>'PRODUCTION LIST GRP VOLUMES'!D110</f>
        <v/>
      </c>
      <c r="E106" s="77" t="str">
        <f>'PRODUCTION LIST GRP VOLUMES'!E110</f>
        <v/>
      </c>
      <c r="F106" s="77" t="str">
        <f>'PRODUCTION LIST GRP VOLUMES'!F110</f>
        <v/>
      </c>
      <c r="G106" s="77" t="str">
        <f>'PRODUCTION LIST GRP VOLUMES'!G110</f>
        <v/>
      </c>
      <c r="H106" s="77" t="str">
        <f>'PRODUCTION LIST GRP VOLUMES'!H110</f>
        <v/>
      </c>
      <c r="I106" s="77" t="str">
        <f>'PRODUCTION LIST GRP VOLUMES'!I110</f>
        <v/>
      </c>
      <c r="J106" s="77" t="str">
        <f>'PRODUCTION LIST GRP VOLUMES'!J110</f>
        <v/>
      </c>
      <c r="K106" s="77" t="str">
        <f>'PRODUCTION LIST GRP VOLUMES'!K110</f>
        <v/>
      </c>
      <c r="L106" s="77" t="str">
        <f>'PRODUCTION LIST GRP VOLUMES'!L110</f>
        <v/>
      </c>
      <c r="M106" s="77" t="str">
        <f>'PRODUCTION LIST GRP VOLUMES'!M110</f>
        <v/>
      </c>
      <c r="N106" s="77" t="str">
        <f>'PRODUCTION LIST GRP VOLUMES'!N110</f>
        <v/>
      </c>
      <c r="O106" s="77" t="str">
        <f>'PRODUCTION LIST GRP VOLUMES'!O110</f>
        <v/>
      </c>
      <c r="P106" s="77" t="str">
        <f>'PRODUCTION LIST GRP VOLUMES'!P110</f>
        <v/>
      </c>
      <c r="Q106" s="77" t="str">
        <f>'PRODUCTION LIST GRP VOLUMES'!Q110</f>
        <v/>
      </c>
      <c r="R106" s="77" t="str">
        <f>'PRODUCTION LIST GRP VOLUMES'!R110</f>
        <v/>
      </c>
      <c r="S106" s="77" t="str">
        <f>'PRODUCTION LIST GRP VOLUMES'!S110</f>
        <v/>
      </c>
      <c r="T106" s="77" t="str">
        <f>'PRODUCTION LIST GRP VOLUMES'!T110</f>
        <v/>
      </c>
      <c r="U106" s="1517">
        <f t="shared" si="1"/>
        <v>0</v>
      </c>
    </row>
    <row r="107" spans="1:21" ht="23.25" customHeight="1" x14ac:dyDescent="0.2">
      <c r="A107" s="280" t="str">
        <f>'PRODUCTION LIST GRP VOLUMES'!A111</f>
        <v>360-307</v>
      </c>
      <c r="B107" s="1463">
        <f>'360 GRP '!J151</f>
        <v>2</v>
      </c>
      <c r="C107" s="77" t="str">
        <f>'PRODUCTION LIST GRP VOLUMES'!C111</f>
        <v/>
      </c>
      <c r="D107" s="77" t="str">
        <f>'PRODUCTION LIST GRP VOLUMES'!D111</f>
        <v/>
      </c>
      <c r="E107" s="77" t="str">
        <f>'PRODUCTION LIST GRP VOLUMES'!E111</f>
        <v/>
      </c>
      <c r="F107" s="77" t="str">
        <f>'PRODUCTION LIST GRP VOLUMES'!F111</f>
        <v/>
      </c>
      <c r="G107" s="77" t="str">
        <f>'PRODUCTION LIST GRP VOLUMES'!G111</f>
        <v/>
      </c>
      <c r="H107" s="77" t="str">
        <f>'PRODUCTION LIST GRP VOLUMES'!H111</f>
        <v/>
      </c>
      <c r="I107" s="77" t="str">
        <f>'PRODUCTION LIST GRP VOLUMES'!I111</f>
        <v/>
      </c>
      <c r="J107" s="77" t="str">
        <f>'PRODUCTION LIST GRP VOLUMES'!J111</f>
        <v/>
      </c>
      <c r="K107" s="77" t="str">
        <f>'PRODUCTION LIST GRP VOLUMES'!K111</f>
        <v/>
      </c>
      <c r="L107" s="77" t="str">
        <f>'PRODUCTION LIST GRP VOLUMES'!L111</f>
        <v/>
      </c>
      <c r="M107" s="77" t="str">
        <f>'PRODUCTION LIST GRP VOLUMES'!M111</f>
        <v/>
      </c>
      <c r="N107" s="77" t="str">
        <f>'PRODUCTION LIST GRP VOLUMES'!N111</f>
        <v/>
      </c>
      <c r="O107" s="77" t="str">
        <f>'PRODUCTION LIST GRP VOLUMES'!O111</f>
        <v/>
      </c>
      <c r="P107" s="77" t="str">
        <f>'PRODUCTION LIST GRP VOLUMES'!P111</f>
        <v/>
      </c>
      <c r="Q107" s="77" t="str">
        <f>'PRODUCTION LIST GRP VOLUMES'!Q111</f>
        <v/>
      </c>
      <c r="R107" s="77" t="str">
        <f>'PRODUCTION LIST GRP VOLUMES'!R111</f>
        <v/>
      </c>
      <c r="S107" s="77" t="str">
        <f>'PRODUCTION LIST GRP VOLUMES'!S111</f>
        <v/>
      </c>
      <c r="T107" s="77" t="str">
        <f>'PRODUCTION LIST GRP VOLUMES'!T111</f>
        <v/>
      </c>
      <c r="U107" s="1517">
        <f t="shared" si="1"/>
        <v>0</v>
      </c>
    </row>
    <row r="108" spans="1:21" ht="23.25" customHeight="1" x14ac:dyDescent="0.2">
      <c r="A108" s="280" t="str">
        <f>'PRODUCTION LIST GRP VOLUMES'!A112</f>
        <v>360-307-DT</v>
      </c>
      <c r="B108" s="1463">
        <f>'360 GRP '!J152</f>
        <v>2</v>
      </c>
      <c r="C108" s="77" t="str">
        <f>'PRODUCTION LIST GRP VOLUMES'!C112</f>
        <v/>
      </c>
      <c r="D108" s="77" t="str">
        <f>'PRODUCTION LIST GRP VOLUMES'!D112</f>
        <v/>
      </c>
      <c r="E108" s="77" t="str">
        <f>'PRODUCTION LIST GRP VOLUMES'!E112</f>
        <v/>
      </c>
      <c r="F108" s="77" t="str">
        <f>'PRODUCTION LIST GRP VOLUMES'!F112</f>
        <v/>
      </c>
      <c r="G108" s="77" t="str">
        <f>'PRODUCTION LIST GRP VOLUMES'!G112</f>
        <v/>
      </c>
      <c r="H108" s="77" t="str">
        <f>'PRODUCTION LIST GRP VOLUMES'!H112</f>
        <v/>
      </c>
      <c r="I108" s="77" t="str">
        <f>'PRODUCTION LIST GRP VOLUMES'!I112</f>
        <v/>
      </c>
      <c r="J108" s="77" t="str">
        <f>'PRODUCTION LIST GRP VOLUMES'!J112</f>
        <v/>
      </c>
      <c r="K108" s="77" t="str">
        <f>'PRODUCTION LIST GRP VOLUMES'!K112</f>
        <v/>
      </c>
      <c r="L108" s="77" t="str">
        <f>'PRODUCTION LIST GRP VOLUMES'!L112</f>
        <v/>
      </c>
      <c r="M108" s="77" t="str">
        <f>'PRODUCTION LIST GRP VOLUMES'!M112</f>
        <v/>
      </c>
      <c r="N108" s="77" t="str">
        <f>'PRODUCTION LIST GRP VOLUMES'!N112</f>
        <v/>
      </c>
      <c r="O108" s="77" t="str">
        <f>'PRODUCTION LIST GRP VOLUMES'!O112</f>
        <v/>
      </c>
      <c r="P108" s="77" t="str">
        <f>'PRODUCTION LIST GRP VOLUMES'!P112</f>
        <v/>
      </c>
      <c r="Q108" s="77" t="str">
        <f>'PRODUCTION LIST GRP VOLUMES'!Q112</f>
        <v/>
      </c>
      <c r="R108" s="77" t="str">
        <f>'PRODUCTION LIST GRP VOLUMES'!R112</f>
        <v/>
      </c>
      <c r="S108" s="77" t="str">
        <f>'PRODUCTION LIST GRP VOLUMES'!S112</f>
        <v/>
      </c>
      <c r="T108" s="77" t="str">
        <f>'PRODUCTION LIST GRP VOLUMES'!T112</f>
        <v/>
      </c>
      <c r="U108" s="1517">
        <f t="shared" si="1"/>
        <v>0</v>
      </c>
    </row>
    <row r="109" spans="1:21" ht="23.25" customHeight="1" x14ac:dyDescent="0.2">
      <c r="A109" s="280" t="str">
        <f>'PRODUCTION LIST GRP VOLUMES'!A113</f>
        <v>360-308</v>
      </c>
      <c r="B109" s="1463">
        <f>'360 GRP '!J153</f>
        <v>1</v>
      </c>
      <c r="C109" s="77" t="str">
        <f>'PRODUCTION LIST GRP VOLUMES'!C113</f>
        <v/>
      </c>
      <c r="D109" s="77" t="str">
        <f>'PRODUCTION LIST GRP VOLUMES'!D113</f>
        <v/>
      </c>
      <c r="E109" s="77" t="str">
        <f>'PRODUCTION LIST GRP VOLUMES'!E113</f>
        <v/>
      </c>
      <c r="F109" s="77" t="str">
        <f>'PRODUCTION LIST GRP VOLUMES'!F113</f>
        <v/>
      </c>
      <c r="G109" s="77" t="str">
        <f>'PRODUCTION LIST GRP VOLUMES'!G113</f>
        <v/>
      </c>
      <c r="H109" s="77" t="str">
        <f>'PRODUCTION LIST GRP VOLUMES'!H113</f>
        <v/>
      </c>
      <c r="I109" s="77" t="str">
        <f>'PRODUCTION LIST GRP VOLUMES'!I113</f>
        <v/>
      </c>
      <c r="J109" s="77" t="str">
        <f>'PRODUCTION LIST GRP VOLUMES'!J113</f>
        <v/>
      </c>
      <c r="K109" s="77" t="str">
        <f>'PRODUCTION LIST GRP VOLUMES'!K113</f>
        <v/>
      </c>
      <c r="L109" s="77" t="str">
        <f>'PRODUCTION LIST GRP VOLUMES'!L113</f>
        <v/>
      </c>
      <c r="M109" s="77" t="str">
        <f>'PRODUCTION LIST GRP VOLUMES'!M113</f>
        <v/>
      </c>
      <c r="N109" s="77" t="str">
        <f>'PRODUCTION LIST GRP VOLUMES'!N113</f>
        <v/>
      </c>
      <c r="O109" s="77" t="str">
        <f>'PRODUCTION LIST GRP VOLUMES'!O113</f>
        <v/>
      </c>
      <c r="P109" s="77" t="str">
        <f>'PRODUCTION LIST GRP VOLUMES'!P113</f>
        <v/>
      </c>
      <c r="Q109" s="77" t="str">
        <f>'PRODUCTION LIST GRP VOLUMES'!Q113</f>
        <v/>
      </c>
      <c r="R109" s="77" t="str">
        <f>'PRODUCTION LIST GRP VOLUMES'!R113</f>
        <v/>
      </c>
      <c r="S109" s="77" t="str">
        <f>'PRODUCTION LIST GRP VOLUMES'!S113</f>
        <v/>
      </c>
      <c r="T109" s="77" t="str">
        <f>'PRODUCTION LIST GRP VOLUMES'!T113</f>
        <v/>
      </c>
      <c r="U109" s="1517">
        <f t="shared" si="1"/>
        <v>0</v>
      </c>
    </row>
    <row r="110" spans="1:21" ht="23.25" customHeight="1" x14ac:dyDescent="0.2">
      <c r="A110" s="280" t="str">
        <f>'PRODUCTION LIST GRP VOLUMES'!A114</f>
        <v>360-308-DT</v>
      </c>
      <c r="B110" s="1463">
        <f>'360 GRP '!J154</f>
        <v>1</v>
      </c>
      <c r="C110" s="77" t="str">
        <f>'PRODUCTION LIST GRP VOLUMES'!C114</f>
        <v/>
      </c>
      <c r="D110" s="77" t="str">
        <f>'PRODUCTION LIST GRP VOLUMES'!D114</f>
        <v/>
      </c>
      <c r="E110" s="77" t="str">
        <f>'PRODUCTION LIST GRP VOLUMES'!E114</f>
        <v/>
      </c>
      <c r="F110" s="77" t="str">
        <f>'PRODUCTION LIST GRP VOLUMES'!F114</f>
        <v/>
      </c>
      <c r="G110" s="77" t="str">
        <f>'PRODUCTION LIST GRP VOLUMES'!G114</f>
        <v/>
      </c>
      <c r="H110" s="77" t="str">
        <f>'PRODUCTION LIST GRP VOLUMES'!H114</f>
        <v/>
      </c>
      <c r="I110" s="77" t="str">
        <f>'PRODUCTION LIST GRP VOLUMES'!I114</f>
        <v/>
      </c>
      <c r="J110" s="77" t="str">
        <f>'PRODUCTION LIST GRP VOLUMES'!J114</f>
        <v/>
      </c>
      <c r="K110" s="77" t="str">
        <f>'PRODUCTION LIST GRP VOLUMES'!K114</f>
        <v/>
      </c>
      <c r="L110" s="77" t="str">
        <f>'PRODUCTION LIST GRP VOLUMES'!L114</f>
        <v/>
      </c>
      <c r="M110" s="77" t="str">
        <f>'PRODUCTION LIST GRP VOLUMES'!M114</f>
        <v/>
      </c>
      <c r="N110" s="77" t="str">
        <f>'PRODUCTION LIST GRP VOLUMES'!N114</f>
        <v/>
      </c>
      <c r="O110" s="77" t="str">
        <f>'PRODUCTION LIST GRP VOLUMES'!O114</f>
        <v/>
      </c>
      <c r="P110" s="77" t="str">
        <f>'PRODUCTION LIST GRP VOLUMES'!P114</f>
        <v/>
      </c>
      <c r="Q110" s="77" t="str">
        <f>'PRODUCTION LIST GRP VOLUMES'!Q114</f>
        <v/>
      </c>
      <c r="R110" s="77" t="str">
        <f>'PRODUCTION LIST GRP VOLUMES'!R114</f>
        <v/>
      </c>
      <c r="S110" s="77" t="str">
        <f>'PRODUCTION LIST GRP VOLUMES'!S114</f>
        <v/>
      </c>
      <c r="T110" s="77" t="str">
        <f>'PRODUCTION LIST GRP VOLUMES'!T114</f>
        <v/>
      </c>
      <c r="U110" s="1517">
        <f t="shared" si="1"/>
        <v>0</v>
      </c>
    </row>
    <row r="111" spans="1:21" ht="21" customHeight="1" x14ac:dyDescent="0.2">
      <c r="A111" s="280" t="str">
        <f>'PRODUCTION LIST GRP VOLUMES'!A115</f>
        <v>360-309</v>
      </c>
      <c r="B111" s="1463">
        <f>'360 GRP '!J155</f>
        <v>3</v>
      </c>
      <c r="C111" s="77" t="str">
        <f>'PRODUCTION LIST GRP VOLUMES'!C115</f>
        <v/>
      </c>
      <c r="D111" s="77" t="str">
        <f>'PRODUCTION LIST GRP VOLUMES'!D115</f>
        <v/>
      </c>
      <c r="E111" s="77" t="str">
        <f>'PRODUCTION LIST GRP VOLUMES'!E115</f>
        <v/>
      </c>
      <c r="F111" s="77" t="str">
        <f>'PRODUCTION LIST GRP VOLUMES'!F115</f>
        <v/>
      </c>
      <c r="G111" s="77" t="str">
        <f>'PRODUCTION LIST GRP VOLUMES'!G115</f>
        <v/>
      </c>
      <c r="H111" s="77" t="str">
        <f>'PRODUCTION LIST GRP VOLUMES'!H115</f>
        <v/>
      </c>
      <c r="I111" s="77" t="str">
        <f>'PRODUCTION LIST GRP VOLUMES'!I115</f>
        <v/>
      </c>
      <c r="J111" s="77" t="str">
        <f>'PRODUCTION LIST GRP VOLUMES'!J115</f>
        <v/>
      </c>
      <c r="K111" s="77" t="str">
        <f>'PRODUCTION LIST GRP VOLUMES'!K115</f>
        <v/>
      </c>
      <c r="L111" s="77" t="str">
        <f>'PRODUCTION LIST GRP VOLUMES'!L115</f>
        <v/>
      </c>
      <c r="M111" s="77" t="str">
        <f>'PRODUCTION LIST GRP VOLUMES'!M115</f>
        <v/>
      </c>
      <c r="N111" s="77" t="str">
        <f>'PRODUCTION LIST GRP VOLUMES'!N115</f>
        <v/>
      </c>
      <c r="O111" s="77" t="str">
        <f>'PRODUCTION LIST GRP VOLUMES'!O115</f>
        <v/>
      </c>
      <c r="P111" s="77" t="str">
        <f>'PRODUCTION LIST GRP VOLUMES'!P115</f>
        <v/>
      </c>
      <c r="Q111" s="77" t="str">
        <f>'PRODUCTION LIST GRP VOLUMES'!Q115</f>
        <v/>
      </c>
      <c r="R111" s="77" t="str">
        <f>'PRODUCTION LIST GRP VOLUMES'!R115</f>
        <v/>
      </c>
      <c r="S111" s="77" t="str">
        <f>'PRODUCTION LIST GRP VOLUMES'!S115</f>
        <v/>
      </c>
      <c r="T111" s="77" t="str">
        <f>'PRODUCTION LIST GRP VOLUMES'!T115</f>
        <v/>
      </c>
      <c r="U111" s="1517">
        <f t="shared" si="1"/>
        <v>0</v>
      </c>
    </row>
    <row r="112" spans="1:21" ht="21" customHeight="1" x14ac:dyDescent="0.2">
      <c r="A112" s="280" t="str">
        <f>'PRODUCTION LIST GRP VOLUMES'!A116</f>
        <v>360-309-DT</v>
      </c>
      <c r="B112" s="1463">
        <f>'360 GRP '!J156</f>
        <v>3</v>
      </c>
      <c r="C112" s="77" t="str">
        <f>'PRODUCTION LIST GRP VOLUMES'!C116</f>
        <v/>
      </c>
      <c r="D112" s="77" t="str">
        <f>'PRODUCTION LIST GRP VOLUMES'!D116</f>
        <v/>
      </c>
      <c r="E112" s="77" t="str">
        <f>'PRODUCTION LIST GRP VOLUMES'!E116</f>
        <v/>
      </c>
      <c r="F112" s="77" t="str">
        <f>'PRODUCTION LIST GRP VOLUMES'!F116</f>
        <v/>
      </c>
      <c r="G112" s="77" t="str">
        <f>'PRODUCTION LIST GRP VOLUMES'!G116</f>
        <v/>
      </c>
      <c r="H112" s="77" t="str">
        <f>'PRODUCTION LIST GRP VOLUMES'!H116</f>
        <v/>
      </c>
      <c r="I112" s="77" t="str">
        <f>'PRODUCTION LIST GRP VOLUMES'!I116</f>
        <v/>
      </c>
      <c r="J112" s="77" t="str">
        <f>'PRODUCTION LIST GRP VOLUMES'!J116</f>
        <v/>
      </c>
      <c r="K112" s="77" t="str">
        <f>'PRODUCTION LIST GRP VOLUMES'!K116</f>
        <v/>
      </c>
      <c r="L112" s="77" t="str">
        <f>'PRODUCTION LIST GRP VOLUMES'!L116</f>
        <v/>
      </c>
      <c r="M112" s="77" t="str">
        <f>'PRODUCTION LIST GRP VOLUMES'!M116</f>
        <v/>
      </c>
      <c r="N112" s="77" t="str">
        <f>'PRODUCTION LIST GRP VOLUMES'!N116</f>
        <v/>
      </c>
      <c r="O112" s="77" t="str">
        <f>'PRODUCTION LIST GRP VOLUMES'!O116</f>
        <v/>
      </c>
      <c r="P112" s="77" t="str">
        <f>'PRODUCTION LIST GRP VOLUMES'!P116</f>
        <v/>
      </c>
      <c r="Q112" s="77" t="str">
        <f>'PRODUCTION LIST GRP VOLUMES'!Q116</f>
        <v/>
      </c>
      <c r="R112" s="77" t="str">
        <f>'PRODUCTION LIST GRP VOLUMES'!R116</f>
        <v/>
      </c>
      <c r="S112" s="77" t="str">
        <f>'PRODUCTION LIST GRP VOLUMES'!S116</f>
        <v/>
      </c>
      <c r="T112" s="77" t="str">
        <f>'PRODUCTION LIST GRP VOLUMES'!T116</f>
        <v/>
      </c>
      <c r="U112" s="1517">
        <f t="shared" si="1"/>
        <v>0</v>
      </c>
    </row>
    <row r="113" spans="1:21" ht="21" customHeight="1" x14ac:dyDescent="0.2">
      <c r="A113" s="280" t="str">
        <f>'PRODUCTION LIST GRP VOLUMES'!A117</f>
        <v>360-310</v>
      </c>
      <c r="B113" s="1463">
        <f>'360 GRP '!J157</f>
        <v>7</v>
      </c>
      <c r="C113" s="77" t="str">
        <f>'PRODUCTION LIST GRP VOLUMES'!C117</f>
        <v/>
      </c>
      <c r="D113" s="77" t="str">
        <f>'PRODUCTION LIST GRP VOLUMES'!D117</f>
        <v/>
      </c>
      <c r="E113" s="77" t="str">
        <f>'PRODUCTION LIST GRP VOLUMES'!E117</f>
        <v/>
      </c>
      <c r="F113" s="77" t="str">
        <f>'PRODUCTION LIST GRP VOLUMES'!F117</f>
        <v/>
      </c>
      <c r="G113" s="77" t="str">
        <f>'PRODUCTION LIST GRP VOLUMES'!G117</f>
        <v/>
      </c>
      <c r="H113" s="77" t="str">
        <f>'PRODUCTION LIST GRP VOLUMES'!H117</f>
        <v/>
      </c>
      <c r="I113" s="77" t="str">
        <f>'PRODUCTION LIST GRP VOLUMES'!I117</f>
        <v/>
      </c>
      <c r="J113" s="77" t="str">
        <f>'PRODUCTION LIST GRP VOLUMES'!J117</f>
        <v/>
      </c>
      <c r="K113" s="77" t="str">
        <f>'PRODUCTION LIST GRP VOLUMES'!K117</f>
        <v/>
      </c>
      <c r="L113" s="77" t="str">
        <f>'PRODUCTION LIST GRP VOLUMES'!L117</f>
        <v/>
      </c>
      <c r="M113" s="77" t="str">
        <f>'PRODUCTION LIST GRP VOLUMES'!M117</f>
        <v/>
      </c>
      <c r="N113" s="77" t="str">
        <f>'PRODUCTION LIST GRP VOLUMES'!N117</f>
        <v/>
      </c>
      <c r="O113" s="77" t="str">
        <f>'PRODUCTION LIST GRP VOLUMES'!O117</f>
        <v/>
      </c>
      <c r="P113" s="77" t="str">
        <f>'PRODUCTION LIST GRP VOLUMES'!P117</f>
        <v/>
      </c>
      <c r="Q113" s="77" t="str">
        <f>'PRODUCTION LIST GRP VOLUMES'!Q117</f>
        <v/>
      </c>
      <c r="R113" s="77" t="str">
        <f>'PRODUCTION LIST GRP VOLUMES'!R117</f>
        <v/>
      </c>
      <c r="S113" s="77" t="str">
        <f>'PRODUCTION LIST GRP VOLUMES'!S117</f>
        <v/>
      </c>
      <c r="T113" s="77" t="str">
        <f>'PRODUCTION LIST GRP VOLUMES'!T117</f>
        <v/>
      </c>
      <c r="U113" s="1517">
        <f t="shared" si="1"/>
        <v>0</v>
      </c>
    </row>
    <row r="114" spans="1:21" ht="23.25" customHeight="1" x14ac:dyDescent="0.2">
      <c r="A114" s="280" t="str">
        <f>'PRODUCTION LIST GRP VOLUMES'!A118</f>
        <v>360-310-DT</v>
      </c>
      <c r="B114" s="1463">
        <f>'360 GRP '!J158</f>
        <v>7</v>
      </c>
      <c r="C114" s="77" t="str">
        <f>'PRODUCTION LIST GRP VOLUMES'!C118</f>
        <v/>
      </c>
      <c r="D114" s="77" t="str">
        <f>'PRODUCTION LIST GRP VOLUMES'!D118</f>
        <v/>
      </c>
      <c r="E114" s="77" t="str">
        <f>'PRODUCTION LIST GRP VOLUMES'!E118</f>
        <v/>
      </c>
      <c r="F114" s="77" t="str">
        <f>'PRODUCTION LIST GRP VOLUMES'!F118</f>
        <v/>
      </c>
      <c r="G114" s="77" t="str">
        <f>'PRODUCTION LIST GRP VOLUMES'!G118</f>
        <v/>
      </c>
      <c r="H114" s="77" t="str">
        <f>'PRODUCTION LIST GRP VOLUMES'!H118</f>
        <v/>
      </c>
      <c r="I114" s="77" t="str">
        <f>'PRODUCTION LIST GRP VOLUMES'!I118</f>
        <v/>
      </c>
      <c r="J114" s="77" t="str">
        <f>'PRODUCTION LIST GRP VOLUMES'!J118</f>
        <v/>
      </c>
      <c r="K114" s="77" t="str">
        <f>'PRODUCTION LIST GRP VOLUMES'!K118</f>
        <v/>
      </c>
      <c r="L114" s="77" t="str">
        <f>'PRODUCTION LIST GRP VOLUMES'!L118</f>
        <v/>
      </c>
      <c r="M114" s="77" t="str">
        <f>'PRODUCTION LIST GRP VOLUMES'!M118</f>
        <v/>
      </c>
      <c r="N114" s="77" t="str">
        <f>'PRODUCTION LIST GRP VOLUMES'!N118</f>
        <v/>
      </c>
      <c r="O114" s="77" t="str">
        <f>'PRODUCTION LIST GRP VOLUMES'!O118</f>
        <v/>
      </c>
      <c r="P114" s="77" t="str">
        <f>'PRODUCTION LIST GRP VOLUMES'!P118</f>
        <v/>
      </c>
      <c r="Q114" s="77" t="str">
        <f>'PRODUCTION LIST GRP VOLUMES'!Q118</f>
        <v/>
      </c>
      <c r="R114" s="77" t="str">
        <f>'PRODUCTION LIST GRP VOLUMES'!R118</f>
        <v/>
      </c>
      <c r="S114" s="77" t="str">
        <f>'PRODUCTION LIST GRP VOLUMES'!S118</f>
        <v/>
      </c>
      <c r="T114" s="77" t="str">
        <f>'PRODUCTION LIST GRP VOLUMES'!T118</f>
        <v/>
      </c>
      <c r="U114" s="1517">
        <f t="shared" si="1"/>
        <v>0</v>
      </c>
    </row>
    <row r="115" spans="1:21" ht="23.25" customHeight="1" x14ac:dyDescent="0.2">
      <c r="A115" s="280" t="str">
        <f>'PRODUCTION LIST GRP VOLUMES'!A119</f>
        <v>360-311</v>
      </c>
      <c r="B115" s="1463">
        <f>'360 GRP '!J159</f>
        <v>1</v>
      </c>
      <c r="C115" s="77" t="str">
        <f>'PRODUCTION LIST GRP VOLUMES'!C119</f>
        <v/>
      </c>
      <c r="D115" s="77" t="str">
        <f>'PRODUCTION LIST GRP VOLUMES'!D119</f>
        <v/>
      </c>
      <c r="E115" s="77" t="str">
        <f>'PRODUCTION LIST GRP VOLUMES'!E119</f>
        <v/>
      </c>
      <c r="F115" s="77" t="str">
        <f>'PRODUCTION LIST GRP VOLUMES'!F119</f>
        <v/>
      </c>
      <c r="G115" s="77" t="str">
        <f>'PRODUCTION LIST GRP VOLUMES'!G119</f>
        <v/>
      </c>
      <c r="H115" s="77" t="str">
        <f>'PRODUCTION LIST GRP VOLUMES'!H119</f>
        <v/>
      </c>
      <c r="I115" s="77" t="str">
        <f>'PRODUCTION LIST GRP VOLUMES'!I119</f>
        <v/>
      </c>
      <c r="J115" s="77" t="str">
        <f>'PRODUCTION LIST GRP VOLUMES'!J119</f>
        <v/>
      </c>
      <c r="K115" s="77" t="str">
        <f>'PRODUCTION LIST GRP VOLUMES'!K119</f>
        <v/>
      </c>
      <c r="L115" s="77" t="str">
        <f>'PRODUCTION LIST GRP VOLUMES'!L119</f>
        <v/>
      </c>
      <c r="M115" s="77" t="str">
        <f>'PRODUCTION LIST GRP VOLUMES'!M119</f>
        <v/>
      </c>
      <c r="N115" s="77" t="str">
        <f>'PRODUCTION LIST GRP VOLUMES'!N119</f>
        <v/>
      </c>
      <c r="O115" s="77" t="str">
        <f>'PRODUCTION LIST GRP VOLUMES'!O119</f>
        <v/>
      </c>
      <c r="P115" s="77" t="str">
        <f>'PRODUCTION LIST GRP VOLUMES'!P119</f>
        <v/>
      </c>
      <c r="Q115" s="77" t="str">
        <f>'PRODUCTION LIST GRP VOLUMES'!Q119</f>
        <v/>
      </c>
      <c r="R115" s="77" t="str">
        <f>'PRODUCTION LIST GRP VOLUMES'!R119</f>
        <v/>
      </c>
      <c r="S115" s="77" t="str">
        <f>'PRODUCTION LIST GRP VOLUMES'!S119</f>
        <v/>
      </c>
      <c r="T115" s="77" t="str">
        <f>'PRODUCTION LIST GRP VOLUMES'!T119</f>
        <v/>
      </c>
      <c r="U115" s="1517">
        <f t="shared" si="1"/>
        <v>0</v>
      </c>
    </row>
    <row r="116" spans="1:21" ht="23.25" customHeight="1" x14ac:dyDescent="0.2">
      <c r="A116" s="280" t="str">
        <f>'PRODUCTION LIST GRP VOLUMES'!A120</f>
        <v>360-311-DT</v>
      </c>
      <c r="B116" s="1463">
        <f>'360 GRP '!J160</f>
        <v>1</v>
      </c>
      <c r="C116" s="77" t="str">
        <f>'PRODUCTION LIST GRP VOLUMES'!C120</f>
        <v/>
      </c>
      <c r="D116" s="77" t="str">
        <f>'PRODUCTION LIST GRP VOLUMES'!D120</f>
        <v/>
      </c>
      <c r="E116" s="77" t="str">
        <f>'PRODUCTION LIST GRP VOLUMES'!E120</f>
        <v/>
      </c>
      <c r="F116" s="77" t="str">
        <f>'PRODUCTION LIST GRP VOLUMES'!F120</f>
        <v/>
      </c>
      <c r="G116" s="77" t="str">
        <f>'PRODUCTION LIST GRP VOLUMES'!G120</f>
        <v/>
      </c>
      <c r="H116" s="77" t="str">
        <f>'PRODUCTION LIST GRP VOLUMES'!H120</f>
        <v/>
      </c>
      <c r="I116" s="77" t="str">
        <f>'PRODUCTION LIST GRP VOLUMES'!I120</f>
        <v/>
      </c>
      <c r="J116" s="77" t="str">
        <f>'PRODUCTION LIST GRP VOLUMES'!J120</f>
        <v/>
      </c>
      <c r="K116" s="77" t="str">
        <f>'PRODUCTION LIST GRP VOLUMES'!K120</f>
        <v/>
      </c>
      <c r="L116" s="77" t="str">
        <f>'PRODUCTION LIST GRP VOLUMES'!L120</f>
        <v/>
      </c>
      <c r="M116" s="77" t="str">
        <f>'PRODUCTION LIST GRP VOLUMES'!M120</f>
        <v/>
      </c>
      <c r="N116" s="77" t="str">
        <f>'PRODUCTION LIST GRP VOLUMES'!N120</f>
        <v/>
      </c>
      <c r="O116" s="77" t="str">
        <f>'PRODUCTION LIST GRP VOLUMES'!O120</f>
        <v/>
      </c>
      <c r="P116" s="77" t="str">
        <f>'PRODUCTION LIST GRP VOLUMES'!P120</f>
        <v/>
      </c>
      <c r="Q116" s="77" t="str">
        <f>'PRODUCTION LIST GRP VOLUMES'!Q120</f>
        <v/>
      </c>
      <c r="R116" s="77" t="str">
        <f>'PRODUCTION LIST GRP VOLUMES'!R120</f>
        <v/>
      </c>
      <c r="S116" s="77" t="str">
        <f>'PRODUCTION LIST GRP VOLUMES'!S120</f>
        <v/>
      </c>
      <c r="T116" s="77" t="str">
        <f>'PRODUCTION LIST GRP VOLUMES'!T120</f>
        <v/>
      </c>
      <c r="U116" s="1517">
        <f t="shared" si="1"/>
        <v>0</v>
      </c>
    </row>
    <row r="117" spans="1:21" ht="23.25" customHeight="1" x14ac:dyDescent="0.2">
      <c r="A117" s="280" t="str">
        <f>'PRODUCTION LIST GRP VOLUMES'!A121</f>
        <v>360-312</v>
      </c>
      <c r="B117" s="1463">
        <f>'360 GRP '!J161</f>
        <v>1</v>
      </c>
      <c r="C117" s="77" t="str">
        <f>'PRODUCTION LIST GRP VOLUMES'!C121</f>
        <v/>
      </c>
      <c r="D117" s="77" t="str">
        <f>'PRODUCTION LIST GRP VOLUMES'!D121</f>
        <v/>
      </c>
      <c r="E117" s="77" t="str">
        <f>'PRODUCTION LIST GRP VOLUMES'!E121</f>
        <v/>
      </c>
      <c r="F117" s="77" t="str">
        <f>'PRODUCTION LIST GRP VOLUMES'!F121</f>
        <v/>
      </c>
      <c r="G117" s="77" t="str">
        <f>'PRODUCTION LIST GRP VOLUMES'!G121</f>
        <v/>
      </c>
      <c r="H117" s="77" t="str">
        <f>'PRODUCTION LIST GRP VOLUMES'!H121</f>
        <v/>
      </c>
      <c r="I117" s="77" t="str">
        <f>'PRODUCTION LIST GRP VOLUMES'!I121</f>
        <v/>
      </c>
      <c r="J117" s="77" t="str">
        <f>'PRODUCTION LIST GRP VOLUMES'!J121</f>
        <v/>
      </c>
      <c r="K117" s="77" t="str">
        <f>'PRODUCTION LIST GRP VOLUMES'!K121</f>
        <v/>
      </c>
      <c r="L117" s="77" t="str">
        <f>'PRODUCTION LIST GRP VOLUMES'!L121</f>
        <v/>
      </c>
      <c r="M117" s="77" t="str">
        <f>'PRODUCTION LIST GRP VOLUMES'!M121</f>
        <v/>
      </c>
      <c r="N117" s="77" t="str">
        <f>'PRODUCTION LIST GRP VOLUMES'!N121</f>
        <v/>
      </c>
      <c r="O117" s="77" t="str">
        <f>'PRODUCTION LIST GRP VOLUMES'!O121</f>
        <v/>
      </c>
      <c r="P117" s="77" t="str">
        <f>'PRODUCTION LIST GRP VOLUMES'!P121</f>
        <v/>
      </c>
      <c r="Q117" s="77" t="str">
        <f>'PRODUCTION LIST GRP VOLUMES'!Q121</f>
        <v/>
      </c>
      <c r="R117" s="77" t="str">
        <f>'PRODUCTION LIST GRP VOLUMES'!R121</f>
        <v/>
      </c>
      <c r="S117" s="77" t="str">
        <f>'PRODUCTION LIST GRP VOLUMES'!S121</f>
        <v/>
      </c>
      <c r="T117" s="77" t="str">
        <f>'PRODUCTION LIST GRP VOLUMES'!T121</f>
        <v/>
      </c>
      <c r="U117" s="1517">
        <f t="shared" si="1"/>
        <v>0</v>
      </c>
    </row>
    <row r="118" spans="1:21" ht="23.25" customHeight="1" x14ac:dyDescent="0.2">
      <c r="A118" s="280" t="str">
        <f>'PRODUCTION LIST GRP VOLUMES'!A122</f>
        <v>360-312-DT</v>
      </c>
      <c r="B118" s="1463">
        <f>'360 GRP '!J162</f>
        <v>1</v>
      </c>
      <c r="C118" s="77" t="str">
        <f>'PRODUCTION LIST GRP VOLUMES'!C122</f>
        <v/>
      </c>
      <c r="D118" s="77" t="str">
        <f>'PRODUCTION LIST GRP VOLUMES'!D122</f>
        <v/>
      </c>
      <c r="E118" s="77" t="str">
        <f>'PRODUCTION LIST GRP VOLUMES'!E122</f>
        <v/>
      </c>
      <c r="F118" s="77" t="str">
        <f>'PRODUCTION LIST GRP VOLUMES'!F122</f>
        <v/>
      </c>
      <c r="G118" s="77" t="str">
        <f>'PRODUCTION LIST GRP VOLUMES'!G122</f>
        <v/>
      </c>
      <c r="H118" s="77" t="str">
        <f>'PRODUCTION LIST GRP VOLUMES'!H122</f>
        <v/>
      </c>
      <c r="I118" s="77" t="str">
        <f>'PRODUCTION LIST GRP VOLUMES'!I122</f>
        <v/>
      </c>
      <c r="J118" s="77" t="str">
        <f>'PRODUCTION LIST GRP VOLUMES'!J122</f>
        <v/>
      </c>
      <c r="K118" s="77" t="str">
        <f>'PRODUCTION LIST GRP VOLUMES'!K122</f>
        <v/>
      </c>
      <c r="L118" s="77" t="str">
        <f>'PRODUCTION LIST GRP VOLUMES'!L122</f>
        <v/>
      </c>
      <c r="M118" s="77" t="str">
        <f>'PRODUCTION LIST GRP VOLUMES'!M122</f>
        <v/>
      </c>
      <c r="N118" s="77" t="str">
        <f>'PRODUCTION LIST GRP VOLUMES'!N122</f>
        <v/>
      </c>
      <c r="O118" s="77" t="str">
        <f>'PRODUCTION LIST GRP VOLUMES'!O122</f>
        <v/>
      </c>
      <c r="P118" s="77" t="str">
        <f>'PRODUCTION LIST GRP VOLUMES'!P122</f>
        <v/>
      </c>
      <c r="Q118" s="77" t="str">
        <f>'PRODUCTION LIST GRP VOLUMES'!Q122</f>
        <v/>
      </c>
      <c r="R118" s="77" t="str">
        <f>'PRODUCTION LIST GRP VOLUMES'!R122</f>
        <v/>
      </c>
      <c r="S118" s="77" t="str">
        <f>'PRODUCTION LIST GRP VOLUMES'!S122</f>
        <v/>
      </c>
      <c r="T118" s="77" t="str">
        <f>'PRODUCTION LIST GRP VOLUMES'!T122</f>
        <v/>
      </c>
      <c r="U118" s="1517">
        <f t="shared" si="1"/>
        <v>0</v>
      </c>
    </row>
    <row r="119" spans="1:21" ht="23.25" customHeight="1" x14ac:dyDescent="0.2">
      <c r="A119" s="280" t="str">
        <f>'PRODUCTION LIST GRP VOLUMES'!A123</f>
        <v>360-313</v>
      </c>
      <c r="B119" s="1463">
        <f>'360 GRP '!J163</f>
        <v>1</v>
      </c>
      <c r="C119" s="77" t="str">
        <f>'PRODUCTION LIST GRP VOLUMES'!C123</f>
        <v/>
      </c>
      <c r="D119" s="77" t="str">
        <f>'PRODUCTION LIST GRP VOLUMES'!D123</f>
        <v/>
      </c>
      <c r="E119" s="77" t="str">
        <f>'PRODUCTION LIST GRP VOLUMES'!E123</f>
        <v/>
      </c>
      <c r="F119" s="77" t="str">
        <f>'PRODUCTION LIST GRP VOLUMES'!F123</f>
        <v/>
      </c>
      <c r="G119" s="77" t="str">
        <f>'PRODUCTION LIST GRP VOLUMES'!G123</f>
        <v/>
      </c>
      <c r="H119" s="77" t="str">
        <f>'PRODUCTION LIST GRP VOLUMES'!H123</f>
        <v/>
      </c>
      <c r="I119" s="77" t="str">
        <f>'PRODUCTION LIST GRP VOLUMES'!I123</f>
        <v/>
      </c>
      <c r="J119" s="77" t="str">
        <f>'PRODUCTION LIST GRP VOLUMES'!J123</f>
        <v/>
      </c>
      <c r="K119" s="77" t="str">
        <f>'PRODUCTION LIST GRP VOLUMES'!K123</f>
        <v/>
      </c>
      <c r="L119" s="77" t="str">
        <f>'PRODUCTION LIST GRP VOLUMES'!L123</f>
        <v/>
      </c>
      <c r="M119" s="77" t="str">
        <f>'PRODUCTION LIST GRP VOLUMES'!M123</f>
        <v/>
      </c>
      <c r="N119" s="77" t="str">
        <f>'PRODUCTION LIST GRP VOLUMES'!N123</f>
        <v/>
      </c>
      <c r="O119" s="77" t="str">
        <f>'PRODUCTION LIST GRP VOLUMES'!O123</f>
        <v/>
      </c>
      <c r="P119" s="77" t="str">
        <f>'PRODUCTION LIST GRP VOLUMES'!P123</f>
        <v/>
      </c>
      <c r="Q119" s="77" t="str">
        <f>'PRODUCTION LIST GRP VOLUMES'!Q123</f>
        <v/>
      </c>
      <c r="R119" s="77" t="str">
        <f>'PRODUCTION LIST GRP VOLUMES'!R123</f>
        <v/>
      </c>
      <c r="S119" s="77" t="str">
        <f>'PRODUCTION LIST GRP VOLUMES'!S123</f>
        <v/>
      </c>
      <c r="T119" s="77" t="str">
        <f>'PRODUCTION LIST GRP VOLUMES'!T123</f>
        <v/>
      </c>
      <c r="U119" s="1517">
        <f t="shared" si="1"/>
        <v>0</v>
      </c>
    </row>
    <row r="120" spans="1:21" ht="23.25" customHeight="1" x14ac:dyDescent="0.2">
      <c r="A120" s="280" t="str">
        <f>'PRODUCTION LIST GRP VOLUMES'!A124</f>
        <v>360-313-DT</v>
      </c>
      <c r="B120" s="1463">
        <f>'360 GRP '!J164</f>
        <v>1</v>
      </c>
      <c r="C120" s="77" t="str">
        <f>'PRODUCTION LIST GRP VOLUMES'!C124</f>
        <v/>
      </c>
      <c r="D120" s="77" t="str">
        <f>'PRODUCTION LIST GRP VOLUMES'!D124</f>
        <v/>
      </c>
      <c r="E120" s="77" t="str">
        <f>'PRODUCTION LIST GRP VOLUMES'!E124</f>
        <v/>
      </c>
      <c r="F120" s="77" t="str">
        <f>'PRODUCTION LIST GRP VOLUMES'!F124</f>
        <v/>
      </c>
      <c r="G120" s="77" t="str">
        <f>'PRODUCTION LIST GRP VOLUMES'!G124</f>
        <v/>
      </c>
      <c r="H120" s="77" t="str">
        <f>'PRODUCTION LIST GRP VOLUMES'!H124</f>
        <v/>
      </c>
      <c r="I120" s="77" t="str">
        <f>'PRODUCTION LIST GRP VOLUMES'!I124</f>
        <v/>
      </c>
      <c r="J120" s="77" t="str">
        <f>'PRODUCTION LIST GRP VOLUMES'!J124</f>
        <v/>
      </c>
      <c r="K120" s="77" t="str">
        <f>'PRODUCTION LIST GRP VOLUMES'!K124</f>
        <v/>
      </c>
      <c r="L120" s="77" t="str">
        <f>'PRODUCTION LIST GRP VOLUMES'!L124</f>
        <v/>
      </c>
      <c r="M120" s="77" t="str">
        <f>'PRODUCTION LIST GRP VOLUMES'!M124</f>
        <v/>
      </c>
      <c r="N120" s="77" t="str">
        <f>'PRODUCTION LIST GRP VOLUMES'!N124</f>
        <v/>
      </c>
      <c r="O120" s="77" t="str">
        <f>'PRODUCTION LIST GRP VOLUMES'!O124</f>
        <v/>
      </c>
      <c r="P120" s="77" t="str">
        <f>'PRODUCTION LIST GRP VOLUMES'!P124</f>
        <v/>
      </c>
      <c r="Q120" s="77" t="str">
        <f>'PRODUCTION LIST GRP VOLUMES'!Q124</f>
        <v/>
      </c>
      <c r="R120" s="77" t="str">
        <f>'PRODUCTION LIST GRP VOLUMES'!R124</f>
        <v/>
      </c>
      <c r="S120" s="77" t="str">
        <f>'PRODUCTION LIST GRP VOLUMES'!S124</f>
        <v/>
      </c>
      <c r="T120" s="77" t="str">
        <f>'PRODUCTION LIST GRP VOLUMES'!T124</f>
        <v/>
      </c>
      <c r="U120" s="1517">
        <f t="shared" si="1"/>
        <v>0</v>
      </c>
    </row>
    <row r="121" spans="1:21" ht="23.25" customHeight="1" x14ac:dyDescent="0.2">
      <c r="A121" s="280" t="str">
        <f>'PRODUCTION LIST GRP VOLUMES'!A125</f>
        <v>360-314</v>
      </c>
      <c r="B121" s="1463">
        <f>'360 GRP '!J165</f>
        <v>2</v>
      </c>
      <c r="C121" s="77" t="str">
        <f>'PRODUCTION LIST GRP VOLUMES'!C125</f>
        <v/>
      </c>
      <c r="D121" s="77" t="str">
        <f>'PRODUCTION LIST GRP VOLUMES'!D125</f>
        <v/>
      </c>
      <c r="E121" s="77" t="str">
        <f>'PRODUCTION LIST GRP VOLUMES'!E125</f>
        <v/>
      </c>
      <c r="F121" s="77" t="str">
        <f>'PRODUCTION LIST GRP VOLUMES'!F125</f>
        <v/>
      </c>
      <c r="G121" s="77" t="str">
        <f>'PRODUCTION LIST GRP VOLUMES'!G125</f>
        <v/>
      </c>
      <c r="H121" s="77" t="str">
        <f>'PRODUCTION LIST GRP VOLUMES'!H125</f>
        <v/>
      </c>
      <c r="I121" s="77" t="str">
        <f>'PRODUCTION LIST GRP VOLUMES'!I125</f>
        <v/>
      </c>
      <c r="J121" s="77" t="str">
        <f>'PRODUCTION LIST GRP VOLUMES'!J125</f>
        <v/>
      </c>
      <c r="K121" s="77" t="str">
        <f>'PRODUCTION LIST GRP VOLUMES'!K125</f>
        <v/>
      </c>
      <c r="L121" s="77" t="str">
        <f>'PRODUCTION LIST GRP VOLUMES'!L125</f>
        <v/>
      </c>
      <c r="M121" s="77" t="str">
        <f>'PRODUCTION LIST GRP VOLUMES'!M125</f>
        <v/>
      </c>
      <c r="N121" s="77" t="str">
        <f>'PRODUCTION LIST GRP VOLUMES'!N125</f>
        <v/>
      </c>
      <c r="O121" s="77" t="str">
        <f>'PRODUCTION LIST GRP VOLUMES'!O125</f>
        <v/>
      </c>
      <c r="P121" s="77" t="str">
        <f>'PRODUCTION LIST GRP VOLUMES'!P125</f>
        <v/>
      </c>
      <c r="Q121" s="77" t="str">
        <f>'PRODUCTION LIST GRP VOLUMES'!Q125</f>
        <v/>
      </c>
      <c r="R121" s="77" t="str">
        <f>'PRODUCTION LIST GRP VOLUMES'!R125</f>
        <v/>
      </c>
      <c r="S121" s="77" t="str">
        <f>'PRODUCTION LIST GRP VOLUMES'!S125</f>
        <v/>
      </c>
      <c r="T121" s="77" t="str">
        <f>'PRODUCTION LIST GRP VOLUMES'!T125</f>
        <v/>
      </c>
      <c r="U121" s="1517">
        <f t="shared" ref="U121:U184" si="2">SUM(C121:T121)</f>
        <v>0</v>
      </c>
    </row>
    <row r="122" spans="1:21" ht="23.25" customHeight="1" x14ac:dyDescent="0.2">
      <c r="A122" s="280" t="str">
        <f>'PRODUCTION LIST GRP VOLUMES'!A126</f>
        <v>360-314-DT</v>
      </c>
      <c r="B122" s="1463">
        <f>'360 GRP '!J166</f>
        <v>2</v>
      </c>
      <c r="C122" s="77" t="str">
        <f>'PRODUCTION LIST GRP VOLUMES'!C126</f>
        <v/>
      </c>
      <c r="D122" s="77" t="str">
        <f>'PRODUCTION LIST GRP VOLUMES'!D126</f>
        <v/>
      </c>
      <c r="E122" s="77" t="str">
        <f>'PRODUCTION LIST GRP VOLUMES'!E126</f>
        <v/>
      </c>
      <c r="F122" s="77" t="str">
        <f>'PRODUCTION LIST GRP VOLUMES'!F126</f>
        <v/>
      </c>
      <c r="G122" s="77" t="str">
        <f>'PRODUCTION LIST GRP VOLUMES'!G126</f>
        <v/>
      </c>
      <c r="H122" s="77" t="str">
        <f>'PRODUCTION LIST GRP VOLUMES'!H126</f>
        <v/>
      </c>
      <c r="I122" s="77" t="str">
        <f>'PRODUCTION LIST GRP VOLUMES'!I126</f>
        <v/>
      </c>
      <c r="J122" s="77" t="str">
        <f>'PRODUCTION LIST GRP VOLUMES'!J126</f>
        <v/>
      </c>
      <c r="K122" s="77" t="str">
        <f>'PRODUCTION LIST GRP VOLUMES'!K126</f>
        <v/>
      </c>
      <c r="L122" s="77" t="str">
        <f>'PRODUCTION LIST GRP VOLUMES'!L126</f>
        <v/>
      </c>
      <c r="M122" s="77" t="str">
        <f>'PRODUCTION LIST GRP VOLUMES'!M126</f>
        <v/>
      </c>
      <c r="N122" s="77" t="str">
        <f>'PRODUCTION LIST GRP VOLUMES'!N126</f>
        <v/>
      </c>
      <c r="O122" s="77" t="str">
        <f>'PRODUCTION LIST GRP VOLUMES'!O126</f>
        <v/>
      </c>
      <c r="P122" s="77" t="str">
        <f>'PRODUCTION LIST GRP VOLUMES'!P126</f>
        <v/>
      </c>
      <c r="Q122" s="77" t="str">
        <f>'PRODUCTION LIST GRP VOLUMES'!Q126</f>
        <v/>
      </c>
      <c r="R122" s="77" t="str">
        <f>'PRODUCTION LIST GRP VOLUMES'!R126</f>
        <v/>
      </c>
      <c r="S122" s="77" t="str">
        <f>'PRODUCTION LIST GRP VOLUMES'!S126</f>
        <v/>
      </c>
      <c r="T122" s="77" t="str">
        <f>'PRODUCTION LIST GRP VOLUMES'!T126</f>
        <v/>
      </c>
      <c r="U122" s="1517">
        <f t="shared" si="2"/>
        <v>0</v>
      </c>
    </row>
    <row r="123" spans="1:21" ht="23.25" customHeight="1" x14ac:dyDescent="0.2">
      <c r="A123" s="280" t="str">
        <f>'PRODUCTION LIST GRP VOLUMES'!A127</f>
        <v>360-315</v>
      </c>
      <c r="B123" s="1463">
        <f>'360 GRP '!J167</f>
        <v>2</v>
      </c>
      <c r="C123" s="77" t="str">
        <f>'PRODUCTION LIST GRP VOLUMES'!C127</f>
        <v/>
      </c>
      <c r="D123" s="77" t="str">
        <f>'PRODUCTION LIST GRP VOLUMES'!D127</f>
        <v/>
      </c>
      <c r="E123" s="77" t="str">
        <f>'PRODUCTION LIST GRP VOLUMES'!E127</f>
        <v/>
      </c>
      <c r="F123" s="77" t="str">
        <f>'PRODUCTION LIST GRP VOLUMES'!F127</f>
        <v/>
      </c>
      <c r="G123" s="77" t="str">
        <f>'PRODUCTION LIST GRP VOLUMES'!G127</f>
        <v/>
      </c>
      <c r="H123" s="77" t="str">
        <f>'PRODUCTION LIST GRP VOLUMES'!H127</f>
        <v/>
      </c>
      <c r="I123" s="77" t="str">
        <f>'PRODUCTION LIST GRP VOLUMES'!I127</f>
        <v/>
      </c>
      <c r="J123" s="77" t="str">
        <f>'PRODUCTION LIST GRP VOLUMES'!J127</f>
        <v/>
      </c>
      <c r="K123" s="77" t="str">
        <f>'PRODUCTION LIST GRP VOLUMES'!K127</f>
        <v/>
      </c>
      <c r="L123" s="77" t="str">
        <f>'PRODUCTION LIST GRP VOLUMES'!L127</f>
        <v/>
      </c>
      <c r="M123" s="77" t="str">
        <f>'PRODUCTION LIST GRP VOLUMES'!M127</f>
        <v/>
      </c>
      <c r="N123" s="77" t="str">
        <f>'PRODUCTION LIST GRP VOLUMES'!N127</f>
        <v/>
      </c>
      <c r="O123" s="77" t="str">
        <f>'PRODUCTION LIST GRP VOLUMES'!O127</f>
        <v/>
      </c>
      <c r="P123" s="77" t="str">
        <f>'PRODUCTION LIST GRP VOLUMES'!P127</f>
        <v/>
      </c>
      <c r="Q123" s="77" t="str">
        <f>'PRODUCTION LIST GRP VOLUMES'!Q127</f>
        <v/>
      </c>
      <c r="R123" s="77" t="str">
        <f>'PRODUCTION LIST GRP VOLUMES'!R127</f>
        <v/>
      </c>
      <c r="S123" s="77" t="str">
        <f>'PRODUCTION LIST GRP VOLUMES'!S127</f>
        <v/>
      </c>
      <c r="T123" s="77" t="str">
        <f>'PRODUCTION LIST GRP VOLUMES'!T127</f>
        <v/>
      </c>
      <c r="U123" s="1517">
        <f t="shared" si="2"/>
        <v>0</v>
      </c>
    </row>
    <row r="124" spans="1:21" ht="23.25" customHeight="1" x14ac:dyDescent="0.2">
      <c r="A124" s="280" t="str">
        <f>'PRODUCTION LIST GRP VOLUMES'!A128</f>
        <v>360-315-DT</v>
      </c>
      <c r="B124" s="1463">
        <f>'360 GRP '!J168</f>
        <v>2</v>
      </c>
      <c r="C124" s="77" t="str">
        <f>'PRODUCTION LIST GRP VOLUMES'!C128</f>
        <v/>
      </c>
      <c r="D124" s="77" t="str">
        <f>'PRODUCTION LIST GRP VOLUMES'!D128</f>
        <v/>
      </c>
      <c r="E124" s="77" t="str">
        <f>'PRODUCTION LIST GRP VOLUMES'!E128</f>
        <v/>
      </c>
      <c r="F124" s="77" t="str">
        <f>'PRODUCTION LIST GRP VOLUMES'!F128</f>
        <v/>
      </c>
      <c r="G124" s="77" t="str">
        <f>'PRODUCTION LIST GRP VOLUMES'!G128</f>
        <v/>
      </c>
      <c r="H124" s="77" t="str">
        <f>'PRODUCTION LIST GRP VOLUMES'!H128</f>
        <v/>
      </c>
      <c r="I124" s="77" t="str">
        <f>'PRODUCTION LIST GRP VOLUMES'!I128</f>
        <v/>
      </c>
      <c r="J124" s="77" t="str">
        <f>'PRODUCTION LIST GRP VOLUMES'!J128</f>
        <v/>
      </c>
      <c r="K124" s="77" t="str">
        <f>'PRODUCTION LIST GRP VOLUMES'!K128</f>
        <v/>
      </c>
      <c r="L124" s="77" t="str">
        <f>'PRODUCTION LIST GRP VOLUMES'!L128</f>
        <v/>
      </c>
      <c r="M124" s="77" t="str">
        <f>'PRODUCTION LIST GRP VOLUMES'!M128</f>
        <v/>
      </c>
      <c r="N124" s="77" t="str">
        <f>'PRODUCTION LIST GRP VOLUMES'!N128</f>
        <v/>
      </c>
      <c r="O124" s="77" t="str">
        <f>'PRODUCTION LIST GRP VOLUMES'!O128</f>
        <v/>
      </c>
      <c r="P124" s="77" t="str">
        <f>'PRODUCTION LIST GRP VOLUMES'!P128</f>
        <v/>
      </c>
      <c r="Q124" s="77" t="str">
        <f>'PRODUCTION LIST GRP VOLUMES'!Q128</f>
        <v/>
      </c>
      <c r="R124" s="77" t="str">
        <f>'PRODUCTION LIST GRP VOLUMES'!R128</f>
        <v/>
      </c>
      <c r="S124" s="77" t="str">
        <f>'PRODUCTION LIST GRP VOLUMES'!S128</f>
        <v/>
      </c>
      <c r="T124" s="77" t="str">
        <f>'PRODUCTION LIST GRP VOLUMES'!T128</f>
        <v/>
      </c>
      <c r="U124" s="1517">
        <f t="shared" si="2"/>
        <v>0</v>
      </c>
    </row>
    <row r="125" spans="1:21" ht="23.25" customHeight="1" x14ac:dyDescent="0.2">
      <c r="A125" s="280" t="str">
        <f>'PRODUCTION LIST GRP VOLUMES'!A129</f>
        <v>360-316</v>
      </c>
      <c r="B125" s="1463">
        <f>'360 GRP '!J169</f>
        <v>1</v>
      </c>
      <c r="C125" s="77" t="str">
        <f>'PRODUCTION LIST GRP VOLUMES'!C129</f>
        <v/>
      </c>
      <c r="D125" s="77" t="str">
        <f>'PRODUCTION LIST GRP VOLUMES'!D129</f>
        <v/>
      </c>
      <c r="E125" s="77" t="str">
        <f>'PRODUCTION LIST GRP VOLUMES'!E129</f>
        <v/>
      </c>
      <c r="F125" s="77" t="str">
        <f>'PRODUCTION LIST GRP VOLUMES'!F129</f>
        <v/>
      </c>
      <c r="G125" s="77" t="str">
        <f>'PRODUCTION LIST GRP VOLUMES'!G129</f>
        <v/>
      </c>
      <c r="H125" s="77" t="str">
        <f>'PRODUCTION LIST GRP VOLUMES'!H129</f>
        <v/>
      </c>
      <c r="I125" s="77" t="str">
        <f>'PRODUCTION LIST GRP VOLUMES'!I129</f>
        <v/>
      </c>
      <c r="J125" s="77" t="str">
        <f>'PRODUCTION LIST GRP VOLUMES'!J129</f>
        <v/>
      </c>
      <c r="K125" s="77" t="str">
        <f>'PRODUCTION LIST GRP VOLUMES'!K129</f>
        <v/>
      </c>
      <c r="L125" s="77" t="str">
        <f>'PRODUCTION LIST GRP VOLUMES'!L129</f>
        <v/>
      </c>
      <c r="M125" s="77" t="str">
        <f>'PRODUCTION LIST GRP VOLUMES'!M129</f>
        <v/>
      </c>
      <c r="N125" s="77" t="str">
        <f>'PRODUCTION LIST GRP VOLUMES'!N129</f>
        <v/>
      </c>
      <c r="O125" s="77" t="str">
        <f>'PRODUCTION LIST GRP VOLUMES'!O129</f>
        <v/>
      </c>
      <c r="P125" s="77" t="str">
        <f>'PRODUCTION LIST GRP VOLUMES'!P129</f>
        <v/>
      </c>
      <c r="Q125" s="77" t="str">
        <f>'PRODUCTION LIST GRP VOLUMES'!Q129</f>
        <v/>
      </c>
      <c r="R125" s="77" t="str">
        <f>'PRODUCTION LIST GRP VOLUMES'!R129</f>
        <v/>
      </c>
      <c r="S125" s="77" t="str">
        <f>'PRODUCTION LIST GRP VOLUMES'!S129</f>
        <v/>
      </c>
      <c r="T125" s="77" t="str">
        <f>'PRODUCTION LIST GRP VOLUMES'!T129</f>
        <v/>
      </c>
      <c r="U125" s="1517">
        <f t="shared" si="2"/>
        <v>0</v>
      </c>
    </row>
    <row r="126" spans="1:21" ht="23.25" customHeight="1" x14ac:dyDescent="0.2">
      <c r="A126" s="280" t="str">
        <f>'PRODUCTION LIST GRP VOLUMES'!A130</f>
        <v>360-316-DT</v>
      </c>
      <c r="B126" s="1463">
        <f>'360 GRP '!J170</f>
        <v>1</v>
      </c>
      <c r="C126" s="77" t="str">
        <f>'PRODUCTION LIST GRP VOLUMES'!C130</f>
        <v/>
      </c>
      <c r="D126" s="77" t="str">
        <f>'PRODUCTION LIST GRP VOLUMES'!D130</f>
        <v/>
      </c>
      <c r="E126" s="77" t="str">
        <f>'PRODUCTION LIST GRP VOLUMES'!E130</f>
        <v/>
      </c>
      <c r="F126" s="77" t="str">
        <f>'PRODUCTION LIST GRP VOLUMES'!F130</f>
        <v/>
      </c>
      <c r="G126" s="77" t="str">
        <f>'PRODUCTION LIST GRP VOLUMES'!G130</f>
        <v/>
      </c>
      <c r="H126" s="77" t="str">
        <f>'PRODUCTION LIST GRP VOLUMES'!H130</f>
        <v/>
      </c>
      <c r="I126" s="77" t="str">
        <f>'PRODUCTION LIST GRP VOLUMES'!I130</f>
        <v/>
      </c>
      <c r="J126" s="77" t="str">
        <f>'PRODUCTION LIST GRP VOLUMES'!J130</f>
        <v/>
      </c>
      <c r="K126" s="77" t="str">
        <f>'PRODUCTION LIST GRP VOLUMES'!K130</f>
        <v/>
      </c>
      <c r="L126" s="77" t="str">
        <f>'PRODUCTION LIST GRP VOLUMES'!L130</f>
        <v/>
      </c>
      <c r="M126" s="77" t="str">
        <f>'PRODUCTION LIST GRP VOLUMES'!M130</f>
        <v/>
      </c>
      <c r="N126" s="77" t="str">
        <f>'PRODUCTION LIST GRP VOLUMES'!N130</f>
        <v/>
      </c>
      <c r="O126" s="77" t="str">
        <f>'PRODUCTION LIST GRP VOLUMES'!O130</f>
        <v/>
      </c>
      <c r="P126" s="77" t="str">
        <f>'PRODUCTION LIST GRP VOLUMES'!P130</f>
        <v/>
      </c>
      <c r="Q126" s="77" t="str">
        <f>'PRODUCTION LIST GRP VOLUMES'!Q130</f>
        <v/>
      </c>
      <c r="R126" s="77" t="str">
        <f>'PRODUCTION LIST GRP VOLUMES'!R130</f>
        <v/>
      </c>
      <c r="S126" s="77" t="str">
        <f>'PRODUCTION LIST GRP VOLUMES'!S130</f>
        <v/>
      </c>
      <c r="T126" s="77" t="str">
        <f>'PRODUCTION LIST GRP VOLUMES'!T130</f>
        <v/>
      </c>
      <c r="U126" s="1517">
        <f t="shared" si="2"/>
        <v>0</v>
      </c>
    </row>
    <row r="127" spans="1:21" ht="23.25" customHeight="1" x14ac:dyDescent="0.2">
      <c r="A127" s="280" t="str">
        <f>'PRODUCTION LIST GRP VOLUMES'!A131</f>
        <v>360-317</v>
      </c>
      <c r="B127" s="1463">
        <f>'360 GRP '!J171</f>
        <v>1</v>
      </c>
      <c r="C127" s="77" t="str">
        <f>'PRODUCTION LIST GRP VOLUMES'!C131</f>
        <v/>
      </c>
      <c r="D127" s="77" t="str">
        <f>'PRODUCTION LIST GRP VOLUMES'!D131</f>
        <v/>
      </c>
      <c r="E127" s="77" t="str">
        <f>'PRODUCTION LIST GRP VOLUMES'!E131</f>
        <v/>
      </c>
      <c r="F127" s="77" t="str">
        <f>'PRODUCTION LIST GRP VOLUMES'!F131</f>
        <v/>
      </c>
      <c r="G127" s="77" t="str">
        <f>'PRODUCTION LIST GRP VOLUMES'!G131</f>
        <v/>
      </c>
      <c r="H127" s="77" t="str">
        <f>'PRODUCTION LIST GRP VOLUMES'!H131</f>
        <v/>
      </c>
      <c r="I127" s="77" t="str">
        <f>'PRODUCTION LIST GRP VOLUMES'!I131</f>
        <v/>
      </c>
      <c r="J127" s="77" t="str">
        <f>'PRODUCTION LIST GRP VOLUMES'!J131</f>
        <v/>
      </c>
      <c r="K127" s="77" t="str">
        <f>'PRODUCTION LIST GRP VOLUMES'!K131</f>
        <v/>
      </c>
      <c r="L127" s="77" t="str">
        <f>'PRODUCTION LIST GRP VOLUMES'!L131</f>
        <v/>
      </c>
      <c r="M127" s="77" t="str">
        <f>'PRODUCTION LIST GRP VOLUMES'!M131</f>
        <v/>
      </c>
      <c r="N127" s="77" t="str">
        <f>'PRODUCTION LIST GRP VOLUMES'!N131</f>
        <v/>
      </c>
      <c r="O127" s="77" t="str">
        <f>'PRODUCTION LIST GRP VOLUMES'!O131</f>
        <v/>
      </c>
      <c r="P127" s="77" t="str">
        <f>'PRODUCTION LIST GRP VOLUMES'!P131</f>
        <v/>
      </c>
      <c r="Q127" s="77" t="str">
        <f>'PRODUCTION LIST GRP VOLUMES'!Q131</f>
        <v/>
      </c>
      <c r="R127" s="77" t="str">
        <f>'PRODUCTION LIST GRP VOLUMES'!R131</f>
        <v/>
      </c>
      <c r="S127" s="77" t="str">
        <f>'PRODUCTION LIST GRP VOLUMES'!S131</f>
        <v/>
      </c>
      <c r="T127" s="77" t="str">
        <f>'PRODUCTION LIST GRP VOLUMES'!T131</f>
        <v/>
      </c>
      <c r="U127" s="1517">
        <f t="shared" si="2"/>
        <v>0</v>
      </c>
    </row>
    <row r="128" spans="1:21" ht="23.25" customHeight="1" x14ac:dyDescent="0.2">
      <c r="A128" s="280" t="str">
        <f>'PRODUCTION LIST GRP VOLUMES'!A132</f>
        <v>360-317-DT</v>
      </c>
      <c r="B128" s="1463">
        <f>'360 GRP '!J172</f>
        <v>1</v>
      </c>
      <c r="C128" s="77" t="str">
        <f>'PRODUCTION LIST GRP VOLUMES'!C132</f>
        <v/>
      </c>
      <c r="D128" s="77" t="str">
        <f>'PRODUCTION LIST GRP VOLUMES'!D132</f>
        <v/>
      </c>
      <c r="E128" s="77" t="str">
        <f>'PRODUCTION LIST GRP VOLUMES'!E132</f>
        <v/>
      </c>
      <c r="F128" s="77" t="str">
        <f>'PRODUCTION LIST GRP VOLUMES'!F132</f>
        <v/>
      </c>
      <c r="G128" s="77" t="str">
        <f>'PRODUCTION LIST GRP VOLUMES'!G132</f>
        <v/>
      </c>
      <c r="H128" s="77" t="str">
        <f>'PRODUCTION LIST GRP VOLUMES'!H132</f>
        <v/>
      </c>
      <c r="I128" s="77" t="str">
        <f>'PRODUCTION LIST GRP VOLUMES'!I132</f>
        <v/>
      </c>
      <c r="J128" s="77" t="str">
        <f>'PRODUCTION LIST GRP VOLUMES'!J132</f>
        <v/>
      </c>
      <c r="K128" s="77" t="str">
        <f>'PRODUCTION LIST GRP VOLUMES'!K132</f>
        <v/>
      </c>
      <c r="L128" s="77" t="str">
        <f>'PRODUCTION LIST GRP VOLUMES'!L132</f>
        <v/>
      </c>
      <c r="M128" s="77" t="str">
        <f>'PRODUCTION LIST GRP VOLUMES'!M132</f>
        <v/>
      </c>
      <c r="N128" s="77" t="str">
        <f>'PRODUCTION LIST GRP VOLUMES'!N132</f>
        <v/>
      </c>
      <c r="O128" s="77" t="str">
        <f>'PRODUCTION LIST GRP VOLUMES'!O132</f>
        <v/>
      </c>
      <c r="P128" s="77" t="str">
        <f>'PRODUCTION LIST GRP VOLUMES'!P132</f>
        <v/>
      </c>
      <c r="Q128" s="77" t="str">
        <f>'PRODUCTION LIST GRP VOLUMES'!Q132</f>
        <v/>
      </c>
      <c r="R128" s="77" t="str">
        <f>'PRODUCTION LIST GRP VOLUMES'!R132</f>
        <v/>
      </c>
      <c r="S128" s="77" t="str">
        <f>'PRODUCTION LIST GRP VOLUMES'!S132</f>
        <v/>
      </c>
      <c r="T128" s="77" t="str">
        <f>'PRODUCTION LIST GRP VOLUMES'!T132</f>
        <v/>
      </c>
      <c r="U128" s="1517">
        <f t="shared" si="2"/>
        <v>0</v>
      </c>
    </row>
    <row r="129" spans="1:21" ht="23.25" customHeight="1" x14ac:dyDescent="0.2">
      <c r="A129" s="280" t="str">
        <f>'PRODUCTION LIST GRP VOLUMES'!A133</f>
        <v>360-318</v>
      </c>
      <c r="B129" s="1463">
        <f>'360 GRP '!J173</f>
        <v>1</v>
      </c>
      <c r="C129" s="77" t="str">
        <f>'PRODUCTION LIST GRP VOLUMES'!C133</f>
        <v/>
      </c>
      <c r="D129" s="77" t="str">
        <f>'PRODUCTION LIST GRP VOLUMES'!D133</f>
        <v/>
      </c>
      <c r="E129" s="77" t="str">
        <f>'PRODUCTION LIST GRP VOLUMES'!E133</f>
        <v/>
      </c>
      <c r="F129" s="77" t="str">
        <f>'PRODUCTION LIST GRP VOLUMES'!F133</f>
        <v/>
      </c>
      <c r="G129" s="77" t="str">
        <f>'PRODUCTION LIST GRP VOLUMES'!G133</f>
        <v/>
      </c>
      <c r="H129" s="77" t="str">
        <f>'PRODUCTION LIST GRP VOLUMES'!H133</f>
        <v/>
      </c>
      <c r="I129" s="77" t="str">
        <f>'PRODUCTION LIST GRP VOLUMES'!I133</f>
        <v/>
      </c>
      <c r="J129" s="77" t="str">
        <f>'PRODUCTION LIST GRP VOLUMES'!J133</f>
        <v/>
      </c>
      <c r="K129" s="77" t="str">
        <f>'PRODUCTION LIST GRP VOLUMES'!K133</f>
        <v/>
      </c>
      <c r="L129" s="77" t="str">
        <f>'PRODUCTION LIST GRP VOLUMES'!L133</f>
        <v/>
      </c>
      <c r="M129" s="77" t="str">
        <f>'PRODUCTION LIST GRP VOLUMES'!M133</f>
        <v/>
      </c>
      <c r="N129" s="77" t="str">
        <f>'PRODUCTION LIST GRP VOLUMES'!N133</f>
        <v/>
      </c>
      <c r="O129" s="77" t="str">
        <f>'PRODUCTION LIST GRP VOLUMES'!O133</f>
        <v/>
      </c>
      <c r="P129" s="77" t="str">
        <f>'PRODUCTION LIST GRP VOLUMES'!P133</f>
        <v/>
      </c>
      <c r="Q129" s="77" t="str">
        <f>'PRODUCTION LIST GRP VOLUMES'!Q133</f>
        <v/>
      </c>
      <c r="R129" s="77" t="str">
        <f>'PRODUCTION LIST GRP VOLUMES'!R133</f>
        <v/>
      </c>
      <c r="S129" s="77" t="str">
        <f>'PRODUCTION LIST GRP VOLUMES'!S133</f>
        <v/>
      </c>
      <c r="T129" s="77" t="str">
        <f>'PRODUCTION LIST GRP VOLUMES'!T133</f>
        <v/>
      </c>
      <c r="U129" s="1517">
        <f t="shared" si="2"/>
        <v>0</v>
      </c>
    </row>
    <row r="130" spans="1:21" ht="23.25" customHeight="1" x14ac:dyDescent="0.2">
      <c r="A130" s="280" t="str">
        <f>'PRODUCTION LIST GRP VOLUMES'!A134</f>
        <v>360-318-DT</v>
      </c>
      <c r="B130" s="1463">
        <f>'360 GRP '!J174</f>
        <v>1</v>
      </c>
      <c r="C130" s="77" t="str">
        <f>'PRODUCTION LIST GRP VOLUMES'!C134</f>
        <v/>
      </c>
      <c r="D130" s="77" t="str">
        <f>'PRODUCTION LIST GRP VOLUMES'!D134</f>
        <v/>
      </c>
      <c r="E130" s="77" t="str">
        <f>'PRODUCTION LIST GRP VOLUMES'!E134</f>
        <v/>
      </c>
      <c r="F130" s="77" t="str">
        <f>'PRODUCTION LIST GRP VOLUMES'!F134</f>
        <v/>
      </c>
      <c r="G130" s="77" t="str">
        <f>'PRODUCTION LIST GRP VOLUMES'!G134</f>
        <v/>
      </c>
      <c r="H130" s="77" t="str">
        <f>'PRODUCTION LIST GRP VOLUMES'!H134</f>
        <v/>
      </c>
      <c r="I130" s="77" t="str">
        <f>'PRODUCTION LIST GRP VOLUMES'!I134</f>
        <v/>
      </c>
      <c r="J130" s="77" t="str">
        <f>'PRODUCTION LIST GRP VOLUMES'!J134</f>
        <v/>
      </c>
      <c r="K130" s="77" t="str">
        <f>'PRODUCTION LIST GRP VOLUMES'!K134</f>
        <v/>
      </c>
      <c r="L130" s="77" t="str">
        <f>'PRODUCTION LIST GRP VOLUMES'!L134</f>
        <v/>
      </c>
      <c r="M130" s="77" t="str">
        <f>'PRODUCTION LIST GRP VOLUMES'!M134</f>
        <v/>
      </c>
      <c r="N130" s="77" t="str">
        <f>'PRODUCTION LIST GRP VOLUMES'!N134</f>
        <v/>
      </c>
      <c r="O130" s="77" t="str">
        <f>'PRODUCTION LIST GRP VOLUMES'!O134</f>
        <v/>
      </c>
      <c r="P130" s="77" t="str">
        <f>'PRODUCTION LIST GRP VOLUMES'!P134</f>
        <v/>
      </c>
      <c r="Q130" s="77" t="str">
        <f>'PRODUCTION LIST GRP VOLUMES'!Q134</f>
        <v/>
      </c>
      <c r="R130" s="77" t="str">
        <f>'PRODUCTION LIST GRP VOLUMES'!R134</f>
        <v/>
      </c>
      <c r="S130" s="77" t="str">
        <f>'PRODUCTION LIST GRP VOLUMES'!S134</f>
        <v/>
      </c>
      <c r="T130" s="77" t="str">
        <f>'PRODUCTION LIST GRP VOLUMES'!T134</f>
        <v/>
      </c>
      <c r="U130" s="1517">
        <f t="shared" si="2"/>
        <v>0</v>
      </c>
    </row>
    <row r="131" spans="1:21" ht="23.25" customHeight="1" x14ac:dyDescent="0.2">
      <c r="A131" s="280" t="str">
        <f>'PRODUCTION LIST GRP VOLUMES'!A135</f>
        <v>360-319</v>
      </c>
      <c r="B131" s="1463">
        <f>'360 GRP '!J175</f>
        <v>3</v>
      </c>
      <c r="C131" s="77" t="str">
        <f>'PRODUCTION LIST GRP VOLUMES'!C135</f>
        <v/>
      </c>
      <c r="D131" s="77" t="str">
        <f>'PRODUCTION LIST GRP VOLUMES'!D135</f>
        <v/>
      </c>
      <c r="E131" s="77" t="str">
        <f>'PRODUCTION LIST GRP VOLUMES'!E135</f>
        <v/>
      </c>
      <c r="F131" s="77" t="str">
        <f>'PRODUCTION LIST GRP VOLUMES'!F135</f>
        <v/>
      </c>
      <c r="G131" s="77" t="str">
        <f>'PRODUCTION LIST GRP VOLUMES'!G135</f>
        <v/>
      </c>
      <c r="H131" s="77" t="str">
        <f>'PRODUCTION LIST GRP VOLUMES'!H135</f>
        <v/>
      </c>
      <c r="I131" s="77" t="str">
        <f>'PRODUCTION LIST GRP VOLUMES'!I135</f>
        <v/>
      </c>
      <c r="J131" s="77" t="str">
        <f>'PRODUCTION LIST GRP VOLUMES'!J135</f>
        <v/>
      </c>
      <c r="K131" s="77" t="str">
        <f>'PRODUCTION LIST GRP VOLUMES'!K135</f>
        <v/>
      </c>
      <c r="L131" s="77" t="str">
        <f>'PRODUCTION LIST GRP VOLUMES'!L135</f>
        <v/>
      </c>
      <c r="M131" s="77" t="str">
        <f>'PRODUCTION LIST GRP VOLUMES'!M135</f>
        <v/>
      </c>
      <c r="N131" s="77" t="str">
        <f>'PRODUCTION LIST GRP VOLUMES'!N135</f>
        <v/>
      </c>
      <c r="O131" s="77" t="str">
        <f>'PRODUCTION LIST GRP VOLUMES'!O135</f>
        <v/>
      </c>
      <c r="P131" s="77" t="str">
        <f>'PRODUCTION LIST GRP VOLUMES'!P135</f>
        <v/>
      </c>
      <c r="Q131" s="77" t="str">
        <f>'PRODUCTION LIST GRP VOLUMES'!Q135</f>
        <v/>
      </c>
      <c r="R131" s="77" t="str">
        <f>'PRODUCTION LIST GRP VOLUMES'!R135</f>
        <v/>
      </c>
      <c r="S131" s="77" t="str">
        <f>'PRODUCTION LIST GRP VOLUMES'!S135</f>
        <v/>
      </c>
      <c r="T131" s="77" t="str">
        <f>'PRODUCTION LIST GRP VOLUMES'!T135</f>
        <v/>
      </c>
      <c r="U131" s="1517">
        <f t="shared" si="2"/>
        <v>0</v>
      </c>
    </row>
    <row r="132" spans="1:21" ht="23.25" customHeight="1" x14ac:dyDescent="0.2">
      <c r="A132" s="280" t="str">
        <f>'PRODUCTION LIST GRP VOLUMES'!A136</f>
        <v>360-319-DT</v>
      </c>
      <c r="B132" s="1463">
        <f>'360 GRP '!J176</f>
        <v>3</v>
      </c>
      <c r="C132" s="77" t="str">
        <f>'PRODUCTION LIST GRP VOLUMES'!C136</f>
        <v/>
      </c>
      <c r="D132" s="77" t="str">
        <f>'PRODUCTION LIST GRP VOLUMES'!D136</f>
        <v/>
      </c>
      <c r="E132" s="77" t="str">
        <f>'PRODUCTION LIST GRP VOLUMES'!E136</f>
        <v/>
      </c>
      <c r="F132" s="77" t="str">
        <f>'PRODUCTION LIST GRP VOLUMES'!F136</f>
        <v/>
      </c>
      <c r="G132" s="77" t="str">
        <f>'PRODUCTION LIST GRP VOLUMES'!G136</f>
        <v/>
      </c>
      <c r="H132" s="77" t="str">
        <f>'PRODUCTION LIST GRP VOLUMES'!H136</f>
        <v/>
      </c>
      <c r="I132" s="77" t="str">
        <f>'PRODUCTION LIST GRP VOLUMES'!I136</f>
        <v/>
      </c>
      <c r="J132" s="77" t="str">
        <f>'PRODUCTION LIST GRP VOLUMES'!J136</f>
        <v/>
      </c>
      <c r="K132" s="77" t="str">
        <f>'PRODUCTION LIST GRP VOLUMES'!K136</f>
        <v/>
      </c>
      <c r="L132" s="77" t="str">
        <f>'PRODUCTION LIST GRP VOLUMES'!L136</f>
        <v/>
      </c>
      <c r="M132" s="77" t="str">
        <f>'PRODUCTION LIST GRP VOLUMES'!M136</f>
        <v/>
      </c>
      <c r="N132" s="77" t="str">
        <f>'PRODUCTION LIST GRP VOLUMES'!N136</f>
        <v/>
      </c>
      <c r="O132" s="77" t="str">
        <f>'PRODUCTION LIST GRP VOLUMES'!O136</f>
        <v/>
      </c>
      <c r="P132" s="77" t="str">
        <f>'PRODUCTION LIST GRP VOLUMES'!P136</f>
        <v/>
      </c>
      <c r="Q132" s="77" t="str">
        <f>'PRODUCTION LIST GRP VOLUMES'!Q136</f>
        <v/>
      </c>
      <c r="R132" s="77" t="str">
        <f>'PRODUCTION LIST GRP VOLUMES'!R136</f>
        <v/>
      </c>
      <c r="S132" s="77" t="str">
        <f>'PRODUCTION LIST GRP VOLUMES'!S136</f>
        <v/>
      </c>
      <c r="T132" s="77" t="str">
        <f>'PRODUCTION LIST GRP VOLUMES'!T136</f>
        <v/>
      </c>
      <c r="U132" s="1517">
        <f t="shared" si="2"/>
        <v>0</v>
      </c>
    </row>
    <row r="133" spans="1:21" ht="23.25" customHeight="1" x14ac:dyDescent="0.2">
      <c r="A133" s="280" t="str">
        <f>'PRODUCTION LIST GRP VOLUMES'!A137</f>
        <v>360-320</v>
      </c>
      <c r="B133" s="1463">
        <f>'360 GRP '!J177</f>
        <v>5</v>
      </c>
      <c r="C133" s="77" t="str">
        <f>'PRODUCTION LIST GRP VOLUMES'!C137</f>
        <v/>
      </c>
      <c r="D133" s="77" t="str">
        <f>'PRODUCTION LIST GRP VOLUMES'!D137</f>
        <v/>
      </c>
      <c r="E133" s="77" t="str">
        <f>'PRODUCTION LIST GRP VOLUMES'!E137</f>
        <v/>
      </c>
      <c r="F133" s="77" t="str">
        <f>'PRODUCTION LIST GRP VOLUMES'!F137</f>
        <v/>
      </c>
      <c r="G133" s="77" t="str">
        <f>'PRODUCTION LIST GRP VOLUMES'!G137</f>
        <v/>
      </c>
      <c r="H133" s="77" t="str">
        <f>'PRODUCTION LIST GRP VOLUMES'!H137</f>
        <v/>
      </c>
      <c r="I133" s="77" t="str">
        <f>'PRODUCTION LIST GRP VOLUMES'!I137</f>
        <v/>
      </c>
      <c r="J133" s="77" t="str">
        <f>'PRODUCTION LIST GRP VOLUMES'!J137</f>
        <v/>
      </c>
      <c r="K133" s="77" t="str">
        <f>'PRODUCTION LIST GRP VOLUMES'!K137</f>
        <v/>
      </c>
      <c r="L133" s="77" t="str">
        <f>'PRODUCTION LIST GRP VOLUMES'!L137</f>
        <v/>
      </c>
      <c r="M133" s="77" t="str">
        <f>'PRODUCTION LIST GRP VOLUMES'!M137</f>
        <v/>
      </c>
      <c r="N133" s="77" t="str">
        <f>'PRODUCTION LIST GRP VOLUMES'!N137</f>
        <v/>
      </c>
      <c r="O133" s="77" t="str">
        <f>'PRODUCTION LIST GRP VOLUMES'!O137</f>
        <v/>
      </c>
      <c r="P133" s="77" t="str">
        <f>'PRODUCTION LIST GRP VOLUMES'!P137</f>
        <v/>
      </c>
      <c r="Q133" s="77" t="str">
        <f>'PRODUCTION LIST GRP VOLUMES'!Q137</f>
        <v/>
      </c>
      <c r="R133" s="77" t="str">
        <f>'PRODUCTION LIST GRP VOLUMES'!R137</f>
        <v/>
      </c>
      <c r="S133" s="77" t="str">
        <f>'PRODUCTION LIST GRP VOLUMES'!S137</f>
        <v/>
      </c>
      <c r="T133" s="77" t="str">
        <f>'PRODUCTION LIST GRP VOLUMES'!T137</f>
        <v/>
      </c>
      <c r="U133" s="1517">
        <f t="shared" si="2"/>
        <v>0</v>
      </c>
    </row>
    <row r="134" spans="1:21" ht="23.25" customHeight="1" x14ac:dyDescent="0.2">
      <c r="A134" s="280" t="str">
        <f>'PRODUCTION LIST GRP VOLUMES'!A138</f>
        <v>360-320-DT</v>
      </c>
      <c r="B134" s="1463">
        <f>'360 GRP '!J178</f>
        <v>5</v>
      </c>
      <c r="C134" s="77" t="str">
        <f>'PRODUCTION LIST GRP VOLUMES'!C138</f>
        <v/>
      </c>
      <c r="D134" s="77" t="str">
        <f>'PRODUCTION LIST GRP VOLUMES'!D138</f>
        <v/>
      </c>
      <c r="E134" s="77" t="str">
        <f>'PRODUCTION LIST GRP VOLUMES'!E138</f>
        <v/>
      </c>
      <c r="F134" s="77" t="str">
        <f>'PRODUCTION LIST GRP VOLUMES'!F138</f>
        <v/>
      </c>
      <c r="G134" s="77" t="str">
        <f>'PRODUCTION LIST GRP VOLUMES'!G138</f>
        <v/>
      </c>
      <c r="H134" s="77" t="str">
        <f>'PRODUCTION LIST GRP VOLUMES'!H138</f>
        <v/>
      </c>
      <c r="I134" s="77" t="str">
        <f>'PRODUCTION LIST GRP VOLUMES'!I138</f>
        <v/>
      </c>
      <c r="J134" s="77" t="str">
        <f>'PRODUCTION LIST GRP VOLUMES'!J138</f>
        <v/>
      </c>
      <c r="K134" s="77" t="str">
        <f>'PRODUCTION LIST GRP VOLUMES'!K138</f>
        <v/>
      </c>
      <c r="L134" s="77" t="str">
        <f>'PRODUCTION LIST GRP VOLUMES'!L138</f>
        <v/>
      </c>
      <c r="M134" s="77" t="str">
        <f>'PRODUCTION LIST GRP VOLUMES'!M138</f>
        <v/>
      </c>
      <c r="N134" s="77" t="str">
        <f>'PRODUCTION LIST GRP VOLUMES'!N138</f>
        <v/>
      </c>
      <c r="O134" s="77" t="str">
        <f>'PRODUCTION LIST GRP VOLUMES'!O138</f>
        <v/>
      </c>
      <c r="P134" s="77" t="str">
        <f>'PRODUCTION LIST GRP VOLUMES'!P138</f>
        <v/>
      </c>
      <c r="Q134" s="77" t="str">
        <f>'PRODUCTION LIST GRP VOLUMES'!Q138</f>
        <v/>
      </c>
      <c r="R134" s="77" t="str">
        <f>'PRODUCTION LIST GRP VOLUMES'!R138</f>
        <v/>
      </c>
      <c r="S134" s="77" t="str">
        <f>'PRODUCTION LIST GRP VOLUMES'!S138</f>
        <v/>
      </c>
      <c r="T134" s="77" t="str">
        <f>'PRODUCTION LIST GRP VOLUMES'!T138</f>
        <v/>
      </c>
      <c r="U134" s="1517">
        <f t="shared" si="2"/>
        <v>0</v>
      </c>
    </row>
    <row r="135" spans="1:21" ht="23.25" customHeight="1" x14ac:dyDescent="0.2">
      <c r="A135" s="280">
        <f>'PRODUCTION LIST GRP VOLUMES'!A139</f>
        <v>0</v>
      </c>
      <c r="B135" s="280"/>
      <c r="C135" s="77" t="str">
        <f>'PRODUCTION LIST GRP VOLUMES'!C139</f>
        <v/>
      </c>
      <c r="D135" s="77" t="str">
        <f>'PRODUCTION LIST GRP VOLUMES'!D139</f>
        <v/>
      </c>
      <c r="E135" s="77" t="str">
        <f>'PRODUCTION LIST GRP VOLUMES'!E139</f>
        <v/>
      </c>
      <c r="F135" s="77" t="str">
        <f>'PRODUCTION LIST GRP VOLUMES'!F139</f>
        <v/>
      </c>
      <c r="G135" s="77" t="str">
        <f>'PRODUCTION LIST GRP VOLUMES'!G139</f>
        <v/>
      </c>
      <c r="H135" s="77" t="str">
        <f>'PRODUCTION LIST GRP VOLUMES'!H139</f>
        <v/>
      </c>
      <c r="I135" s="77" t="str">
        <f>'PRODUCTION LIST GRP VOLUMES'!I139</f>
        <v/>
      </c>
      <c r="J135" s="77" t="str">
        <f>'PRODUCTION LIST GRP VOLUMES'!J139</f>
        <v/>
      </c>
      <c r="K135" s="77" t="str">
        <f>'PRODUCTION LIST GRP VOLUMES'!K139</f>
        <v/>
      </c>
      <c r="L135" s="77" t="str">
        <f>'PRODUCTION LIST GRP VOLUMES'!L139</f>
        <v/>
      </c>
      <c r="M135" s="77" t="str">
        <f>'PRODUCTION LIST GRP VOLUMES'!M139</f>
        <v/>
      </c>
      <c r="N135" s="77" t="str">
        <f>'PRODUCTION LIST GRP VOLUMES'!N139</f>
        <v/>
      </c>
      <c r="O135" s="77" t="str">
        <f>'PRODUCTION LIST GRP VOLUMES'!O139</f>
        <v/>
      </c>
      <c r="P135" s="77" t="str">
        <f>'PRODUCTION LIST GRP VOLUMES'!P139</f>
        <v/>
      </c>
      <c r="Q135" s="77" t="str">
        <f>'PRODUCTION LIST GRP VOLUMES'!Q139</f>
        <v/>
      </c>
      <c r="R135" s="77" t="str">
        <f>'PRODUCTION LIST GRP VOLUMES'!R139</f>
        <v/>
      </c>
      <c r="S135" s="77" t="str">
        <f>'PRODUCTION LIST GRP VOLUMES'!S139</f>
        <v/>
      </c>
      <c r="T135" s="77" t="str">
        <f>'PRODUCTION LIST GRP VOLUMES'!T139</f>
        <v/>
      </c>
      <c r="U135" s="1517">
        <f t="shared" si="2"/>
        <v>0</v>
      </c>
    </row>
    <row r="136" spans="1:21" ht="23.25" customHeight="1" x14ac:dyDescent="0.2">
      <c r="A136" s="280" t="str">
        <f>'PRODUCTION LIST GRP VOLUMES'!A140</f>
        <v>360-325</v>
      </c>
      <c r="B136" s="1463">
        <f>'360 GRP '!J180</f>
        <v>1</v>
      </c>
      <c r="C136" s="77" t="str">
        <f>'PRODUCTION LIST GRP VOLUMES'!C140</f>
        <v/>
      </c>
      <c r="D136" s="77" t="str">
        <f>'PRODUCTION LIST GRP VOLUMES'!D140</f>
        <v/>
      </c>
      <c r="E136" s="77" t="str">
        <f>'PRODUCTION LIST GRP VOLUMES'!E140</f>
        <v/>
      </c>
      <c r="F136" s="77" t="str">
        <f>'PRODUCTION LIST GRP VOLUMES'!F140</f>
        <v/>
      </c>
      <c r="G136" s="77" t="str">
        <f>'PRODUCTION LIST GRP VOLUMES'!G140</f>
        <v/>
      </c>
      <c r="H136" s="77" t="str">
        <f>'PRODUCTION LIST GRP VOLUMES'!H140</f>
        <v/>
      </c>
      <c r="I136" s="77" t="str">
        <f>'PRODUCTION LIST GRP VOLUMES'!I140</f>
        <v/>
      </c>
      <c r="J136" s="77" t="str">
        <f>'PRODUCTION LIST GRP VOLUMES'!J140</f>
        <v/>
      </c>
      <c r="K136" s="77" t="str">
        <f>'PRODUCTION LIST GRP VOLUMES'!K140</f>
        <v/>
      </c>
      <c r="L136" s="77" t="str">
        <f>'PRODUCTION LIST GRP VOLUMES'!L140</f>
        <v/>
      </c>
      <c r="M136" s="77" t="str">
        <f>'PRODUCTION LIST GRP VOLUMES'!M140</f>
        <v/>
      </c>
      <c r="N136" s="77" t="str">
        <f>'PRODUCTION LIST GRP VOLUMES'!N140</f>
        <v/>
      </c>
      <c r="O136" s="77" t="str">
        <f>'PRODUCTION LIST GRP VOLUMES'!O140</f>
        <v/>
      </c>
      <c r="P136" s="77" t="str">
        <f>'PRODUCTION LIST GRP VOLUMES'!P140</f>
        <v/>
      </c>
      <c r="Q136" s="77" t="str">
        <f>'PRODUCTION LIST GRP VOLUMES'!Q140</f>
        <v/>
      </c>
      <c r="R136" s="77" t="str">
        <f>'PRODUCTION LIST GRP VOLUMES'!R140</f>
        <v/>
      </c>
      <c r="S136" s="77" t="str">
        <f>'PRODUCTION LIST GRP VOLUMES'!S140</f>
        <v/>
      </c>
      <c r="T136" s="77" t="str">
        <f>'PRODUCTION LIST GRP VOLUMES'!T140</f>
        <v/>
      </c>
      <c r="U136" s="1517">
        <f t="shared" si="2"/>
        <v>0</v>
      </c>
    </row>
    <row r="137" spans="1:21" ht="23.25" customHeight="1" x14ac:dyDescent="0.2">
      <c r="A137" s="280" t="str">
        <f>'PRODUCTION LIST GRP VOLUMES'!A141</f>
        <v>360-327</v>
      </c>
      <c r="B137" s="1463">
        <f>'360 GRP '!J181</f>
        <v>1</v>
      </c>
      <c r="C137" s="77" t="str">
        <f>'PRODUCTION LIST GRP VOLUMES'!C141</f>
        <v/>
      </c>
      <c r="D137" s="77" t="str">
        <f>'PRODUCTION LIST GRP VOLUMES'!D141</f>
        <v/>
      </c>
      <c r="E137" s="77" t="str">
        <f>'PRODUCTION LIST GRP VOLUMES'!E141</f>
        <v/>
      </c>
      <c r="F137" s="77" t="str">
        <f>'PRODUCTION LIST GRP VOLUMES'!F141</f>
        <v/>
      </c>
      <c r="G137" s="77" t="str">
        <f>'PRODUCTION LIST GRP VOLUMES'!G141</f>
        <v/>
      </c>
      <c r="H137" s="77" t="str">
        <f>'PRODUCTION LIST GRP VOLUMES'!H141</f>
        <v/>
      </c>
      <c r="I137" s="77" t="str">
        <f>'PRODUCTION LIST GRP VOLUMES'!I141</f>
        <v/>
      </c>
      <c r="J137" s="77" t="str">
        <f>'PRODUCTION LIST GRP VOLUMES'!J141</f>
        <v/>
      </c>
      <c r="K137" s="77" t="str">
        <f>'PRODUCTION LIST GRP VOLUMES'!K141</f>
        <v/>
      </c>
      <c r="L137" s="77" t="str">
        <f>'PRODUCTION LIST GRP VOLUMES'!L141</f>
        <v/>
      </c>
      <c r="M137" s="77" t="str">
        <f>'PRODUCTION LIST GRP VOLUMES'!M141</f>
        <v/>
      </c>
      <c r="N137" s="77" t="str">
        <f>'PRODUCTION LIST GRP VOLUMES'!N141</f>
        <v/>
      </c>
      <c r="O137" s="77" t="str">
        <f>'PRODUCTION LIST GRP VOLUMES'!O141</f>
        <v/>
      </c>
      <c r="P137" s="77" t="str">
        <f>'PRODUCTION LIST GRP VOLUMES'!P141</f>
        <v/>
      </c>
      <c r="Q137" s="77" t="str">
        <f>'PRODUCTION LIST GRP VOLUMES'!Q141</f>
        <v/>
      </c>
      <c r="R137" s="77" t="str">
        <f>'PRODUCTION LIST GRP VOLUMES'!R141</f>
        <v/>
      </c>
      <c r="S137" s="77" t="str">
        <f>'PRODUCTION LIST GRP VOLUMES'!S141</f>
        <v/>
      </c>
      <c r="T137" s="77" t="str">
        <f>'PRODUCTION LIST GRP VOLUMES'!T141</f>
        <v/>
      </c>
      <c r="U137" s="1517">
        <f t="shared" si="2"/>
        <v>0</v>
      </c>
    </row>
    <row r="138" spans="1:21" ht="23.25" customHeight="1" x14ac:dyDescent="0.2">
      <c r="A138" s="280" t="str">
        <f>'PRODUCTION LIST GRP VOLUMES'!A142</f>
        <v>360-331</v>
      </c>
      <c r="B138" s="1463">
        <f>'360 GRP '!J182</f>
        <v>1</v>
      </c>
      <c r="C138" s="77" t="str">
        <f>'PRODUCTION LIST GRP VOLUMES'!C142</f>
        <v/>
      </c>
      <c r="D138" s="77" t="str">
        <f>'PRODUCTION LIST GRP VOLUMES'!D142</f>
        <v/>
      </c>
      <c r="E138" s="77" t="str">
        <f>'PRODUCTION LIST GRP VOLUMES'!E142</f>
        <v/>
      </c>
      <c r="F138" s="77" t="str">
        <f>'PRODUCTION LIST GRP VOLUMES'!F142</f>
        <v/>
      </c>
      <c r="G138" s="77" t="str">
        <f>'PRODUCTION LIST GRP VOLUMES'!G142</f>
        <v/>
      </c>
      <c r="H138" s="77" t="str">
        <f>'PRODUCTION LIST GRP VOLUMES'!H142</f>
        <v/>
      </c>
      <c r="I138" s="77" t="str">
        <f>'PRODUCTION LIST GRP VOLUMES'!I142</f>
        <v/>
      </c>
      <c r="J138" s="77" t="str">
        <f>'PRODUCTION LIST GRP VOLUMES'!J142</f>
        <v/>
      </c>
      <c r="K138" s="77" t="str">
        <f>'PRODUCTION LIST GRP VOLUMES'!K142</f>
        <v/>
      </c>
      <c r="L138" s="77" t="str">
        <f>'PRODUCTION LIST GRP VOLUMES'!L142</f>
        <v/>
      </c>
      <c r="M138" s="77" t="str">
        <f>'PRODUCTION LIST GRP VOLUMES'!M142</f>
        <v/>
      </c>
      <c r="N138" s="77" t="str">
        <f>'PRODUCTION LIST GRP VOLUMES'!N142</f>
        <v/>
      </c>
      <c r="O138" s="77" t="str">
        <f>'PRODUCTION LIST GRP VOLUMES'!O142</f>
        <v/>
      </c>
      <c r="P138" s="77" t="str">
        <f>'PRODUCTION LIST GRP VOLUMES'!P142</f>
        <v/>
      </c>
      <c r="Q138" s="77" t="str">
        <f>'PRODUCTION LIST GRP VOLUMES'!Q142</f>
        <v/>
      </c>
      <c r="R138" s="77" t="str">
        <f>'PRODUCTION LIST GRP VOLUMES'!R142</f>
        <v/>
      </c>
      <c r="S138" s="77" t="str">
        <f>'PRODUCTION LIST GRP VOLUMES'!S142</f>
        <v/>
      </c>
      <c r="T138" s="77" t="str">
        <f>'PRODUCTION LIST GRP VOLUMES'!T142</f>
        <v/>
      </c>
      <c r="U138" s="1517">
        <f t="shared" si="2"/>
        <v>0</v>
      </c>
    </row>
    <row r="139" spans="1:21" ht="23.25" customHeight="1" x14ac:dyDescent="0.2">
      <c r="A139" s="280" t="str">
        <f>'PRODUCTION LIST GRP VOLUMES'!A143</f>
        <v>360-332</v>
      </c>
      <c r="B139" s="1463">
        <f>'360 GRP '!J183</f>
        <v>1</v>
      </c>
      <c r="C139" s="77" t="str">
        <f>'PRODUCTION LIST GRP VOLUMES'!C143</f>
        <v/>
      </c>
      <c r="D139" s="77" t="str">
        <f>'PRODUCTION LIST GRP VOLUMES'!D143</f>
        <v/>
      </c>
      <c r="E139" s="77" t="str">
        <f>'PRODUCTION LIST GRP VOLUMES'!E143</f>
        <v/>
      </c>
      <c r="F139" s="77" t="str">
        <f>'PRODUCTION LIST GRP VOLUMES'!F143</f>
        <v/>
      </c>
      <c r="G139" s="77" t="str">
        <f>'PRODUCTION LIST GRP VOLUMES'!G143</f>
        <v/>
      </c>
      <c r="H139" s="77" t="str">
        <f>'PRODUCTION LIST GRP VOLUMES'!H143</f>
        <v/>
      </c>
      <c r="I139" s="77" t="str">
        <f>'PRODUCTION LIST GRP VOLUMES'!I143</f>
        <v/>
      </c>
      <c r="J139" s="77" t="str">
        <f>'PRODUCTION LIST GRP VOLUMES'!J143</f>
        <v/>
      </c>
      <c r="K139" s="77" t="str">
        <f>'PRODUCTION LIST GRP VOLUMES'!K143</f>
        <v/>
      </c>
      <c r="L139" s="77" t="str">
        <f>'PRODUCTION LIST GRP VOLUMES'!L143</f>
        <v/>
      </c>
      <c r="M139" s="77" t="str">
        <f>'PRODUCTION LIST GRP VOLUMES'!M143</f>
        <v/>
      </c>
      <c r="N139" s="77" t="str">
        <f>'PRODUCTION LIST GRP VOLUMES'!N143</f>
        <v/>
      </c>
      <c r="O139" s="77" t="str">
        <f>'PRODUCTION LIST GRP VOLUMES'!O143</f>
        <v/>
      </c>
      <c r="P139" s="77" t="str">
        <f>'PRODUCTION LIST GRP VOLUMES'!P143</f>
        <v/>
      </c>
      <c r="Q139" s="77" t="str">
        <f>'PRODUCTION LIST GRP VOLUMES'!Q143</f>
        <v/>
      </c>
      <c r="R139" s="77" t="str">
        <f>'PRODUCTION LIST GRP VOLUMES'!R143</f>
        <v/>
      </c>
      <c r="S139" s="77" t="str">
        <f>'PRODUCTION LIST GRP VOLUMES'!S143</f>
        <v/>
      </c>
      <c r="T139" s="77" t="str">
        <f>'PRODUCTION LIST GRP VOLUMES'!T143</f>
        <v/>
      </c>
      <c r="U139" s="1517">
        <f t="shared" si="2"/>
        <v>0</v>
      </c>
    </row>
    <row r="140" spans="1:21" ht="20.75" customHeight="1" x14ac:dyDescent="0.2">
      <c r="A140" s="280">
        <f>'PRODUCTION LIST GRP VOLUMES'!A144</f>
        <v>0</v>
      </c>
      <c r="B140" s="280"/>
      <c r="C140" s="77" t="str">
        <f>'PRODUCTION LIST GRP VOLUMES'!C144</f>
        <v/>
      </c>
      <c r="D140" s="77" t="str">
        <f>'PRODUCTION LIST GRP VOLUMES'!D144</f>
        <v/>
      </c>
      <c r="E140" s="77" t="str">
        <f>'PRODUCTION LIST GRP VOLUMES'!E144</f>
        <v/>
      </c>
      <c r="F140" s="77" t="str">
        <f>'PRODUCTION LIST GRP VOLUMES'!F144</f>
        <v/>
      </c>
      <c r="G140" s="77" t="str">
        <f>'PRODUCTION LIST GRP VOLUMES'!G144</f>
        <v/>
      </c>
      <c r="H140" s="77" t="str">
        <f>'PRODUCTION LIST GRP VOLUMES'!H144</f>
        <v/>
      </c>
      <c r="I140" s="77" t="str">
        <f>'PRODUCTION LIST GRP VOLUMES'!I144</f>
        <v/>
      </c>
      <c r="J140" s="77" t="str">
        <f>'PRODUCTION LIST GRP VOLUMES'!J144</f>
        <v/>
      </c>
      <c r="K140" s="77" t="str">
        <f>'PRODUCTION LIST GRP VOLUMES'!K144</f>
        <v/>
      </c>
      <c r="L140" s="77" t="str">
        <f>'PRODUCTION LIST GRP VOLUMES'!L144</f>
        <v/>
      </c>
      <c r="M140" s="77" t="str">
        <f>'PRODUCTION LIST GRP VOLUMES'!M144</f>
        <v/>
      </c>
      <c r="N140" s="77" t="str">
        <f>'PRODUCTION LIST GRP VOLUMES'!N144</f>
        <v/>
      </c>
      <c r="O140" s="77" t="str">
        <f>'PRODUCTION LIST GRP VOLUMES'!O144</f>
        <v/>
      </c>
      <c r="P140" s="77" t="str">
        <f>'PRODUCTION LIST GRP VOLUMES'!P144</f>
        <v/>
      </c>
      <c r="Q140" s="77" t="str">
        <f>'PRODUCTION LIST GRP VOLUMES'!Q144</f>
        <v/>
      </c>
      <c r="R140" s="77" t="str">
        <f>'PRODUCTION LIST GRP VOLUMES'!R144</f>
        <v/>
      </c>
      <c r="S140" s="77" t="str">
        <f>'PRODUCTION LIST GRP VOLUMES'!S144</f>
        <v/>
      </c>
      <c r="T140" s="77" t="str">
        <f>'PRODUCTION LIST GRP VOLUMES'!T144</f>
        <v/>
      </c>
      <c r="U140" s="1517">
        <f t="shared" si="2"/>
        <v>0</v>
      </c>
    </row>
    <row r="141" spans="1:21" ht="23.25" customHeight="1" x14ac:dyDescent="0.2">
      <c r="A141" s="280" t="str">
        <f>'PRODUCTION LIST GRP VOLUMES'!A145</f>
        <v>360-381</v>
      </c>
      <c r="B141" s="1463">
        <f>'360 GRP '!J185</f>
        <v>1</v>
      </c>
      <c r="C141" s="77" t="str">
        <f>'PRODUCTION LIST GRP VOLUMES'!C145</f>
        <v/>
      </c>
      <c r="D141" s="77" t="str">
        <f>'PRODUCTION LIST GRP VOLUMES'!D145</f>
        <v/>
      </c>
      <c r="E141" s="77" t="str">
        <f>'PRODUCTION LIST GRP VOLUMES'!E145</f>
        <v/>
      </c>
      <c r="F141" s="77" t="str">
        <f>'PRODUCTION LIST GRP VOLUMES'!F145</f>
        <v/>
      </c>
      <c r="G141" s="77" t="str">
        <f>'PRODUCTION LIST GRP VOLUMES'!G145</f>
        <v/>
      </c>
      <c r="H141" s="77" t="str">
        <f>'PRODUCTION LIST GRP VOLUMES'!H145</f>
        <v/>
      </c>
      <c r="I141" s="77" t="str">
        <f>'PRODUCTION LIST GRP VOLUMES'!I145</f>
        <v/>
      </c>
      <c r="J141" s="77" t="str">
        <f>'PRODUCTION LIST GRP VOLUMES'!J145</f>
        <v/>
      </c>
      <c r="K141" s="77" t="str">
        <f>'PRODUCTION LIST GRP VOLUMES'!K145</f>
        <v/>
      </c>
      <c r="L141" s="77" t="str">
        <f>'PRODUCTION LIST GRP VOLUMES'!L145</f>
        <v/>
      </c>
      <c r="M141" s="77" t="str">
        <f>'PRODUCTION LIST GRP VOLUMES'!M145</f>
        <v/>
      </c>
      <c r="N141" s="77" t="str">
        <f>'PRODUCTION LIST GRP VOLUMES'!N145</f>
        <v/>
      </c>
      <c r="O141" s="77" t="str">
        <f>'PRODUCTION LIST GRP VOLUMES'!O145</f>
        <v/>
      </c>
      <c r="P141" s="77" t="str">
        <f>'PRODUCTION LIST GRP VOLUMES'!P145</f>
        <v/>
      </c>
      <c r="Q141" s="77" t="str">
        <f>'PRODUCTION LIST GRP VOLUMES'!Q145</f>
        <v/>
      </c>
      <c r="R141" s="77" t="str">
        <f>'PRODUCTION LIST GRP VOLUMES'!R145</f>
        <v/>
      </c>
      <c r="S141" s="77" t="str">
        <f>'PRODUCTION LIST GRP VOLUMES'!S145</f>
        <v/>
      </c>
      <c r="T141" s="77" t="str">
        <f>'PRODUCTION LIST GRP VOLUMES'!T145</f>
        <v/>
      </c>
      <c r="U141" s="1517">
        <f t="shared" si="2"/>
        <v>0</v>
      </c>
    </row>
    <row r="142" spans="1:21" ht="23.25" customHeight="1" x14ac:dyDescent="0.2">
      <c r="A142" s="280" t="str">
        <f>'PRODUCTION LIST GRP VOLUMES'!A146</f>
        <v>360-382</v>
      </c>
      <c r="B142" s="1463">
        <f>'360 GRP '!J186</f>
        <v>1</v>
      </c>
      <c r="C142" s="77" t="str">
        <f>'PRODUCTION LIST GRP VOLUMES'!C146</f>
        <v/>
      </c>
      <c r="D142" s="77" t="str">
        <f>'PRODUCTION LIST GRP VOLUMES'!D146</f>
        <v/>
      </c>
      <c r="E142" s="77" t="str">
        <f>'PRODUCTION LIST GRP VOLUMES'!E146</f>
        <v/>
      </c>
      <c r="F142" s="77" t="str">
        <f>'PRODUCTION LIST GRP VOLUMES'!F146</f>
        <v/>
      </c>
      <c r="G142" s="77" t="str">
        <f>'PRODUCTION LIST GRP VOLUMES'!G146</f>
        <v/>
      </c>
      <c r="H142" s="77" t="str">
        <f>'PRODUCTION LIST GRP VOLUMES'!H146</f>
        <v/>
      </c>
      <c r="I142" s="77" t="str">
        <f>'PRODUCTION LIST GRP VOLUMES'!I146</f>
        <v/>
      </c>
      <c r="J142" s="77" t="str">
        <f>'PRODUCTION LIST GRP VOLUMES'!J146</f>
        <v/>
      </c>
      <c r="K142" s="77" t="str">
        <f>'PRODUCTION LIST GRP VOLUMES'!K146</f>
        <v/>
      </c>
      <c r="L142" s="77" t="str">
        <f>'PRODUCTION LIST GRP VOLUMES'!L146</f>
        <v/>
      </c>
      <c r="M142" s="77" t="str">
        <f>'PRODUCTION LIST GRP VOLUMES'!M146</f>
        <v/>
      </c>
      <c r="N142" s="77" t="str">
        <f>'PRODUCTION LIST GRP VOLUMES'!N146</f>
        <v/>
      </c>
      <c r="O142" s="77" t="str">
        <f>'PRODUCTION LIST GRP VOLUMES'!O146</f>
        <v/>
      </c>
      <c r="P142" s="77" t="str">
        <f>'PRODUCTION LIST GRP VOLUMES'!P146</f>
        <v/>
      </c>
      <c r="Q142" s="77" t="str">
        <f>'PRODUCTION LIST GRP VOLUMES'!Q146</f>
        <v/>
      </c>
      <c r="R142" s="77" t="str">
        <f>'PRODUCTION LIST GRP VOLUMES'!R146</f>
        <v/>
      </c>
      <c r="S142" s="77" t="str">
        <f>'PRODUCTION LIST GRP VOLUMES'!S146</f>
        <v/>
      </c>
      <c r="T142" s="77" t="str">
        <f>'PRODUCTION LIST GRP VOLUMES'!T146</f>
        <v/>
      </c>
      <c r="U142" s="1517">
        <f t="shared" si="2"/>
        <v>0</v>
      </c>
    </row>
    <row r="143" spans="1:21" ht="23.25" customHeight="1" x14ac:dyDescent="0.2">
      <c r="A143" s="280" t="str">
        <f>'PRODUCTION LIST GRP VOLUMES'!A147</f>
        <v>360-384</v>
      </c>
      <c r="B143" s="1463">
        <f>'360 GRP '!J187</f>
        <v>4</v>
      </c>
      <c r="C143" s="77" t="str">
        <f>'PRODUCTION LIST GRP VOLUMES'!C147</f>
        <v/>
      </c>
      <c r="D143" s="77" t="str">
        <f>'PRODUCTION LIST GRP VOLUMES'!D147</f>
        <v/>
      </c>
      <c r="E143" s="77" t="str">
        <f>'PRODUCTION LIST GRP VOLUMES'!E147</f>
        <v/>
      </c>
      <c r="F143" s="77" t="str">
        <f>'PRODUCTION LIST GRP VOLUMES'!F147</f>
        <v/>
      </c>
      <c r="G143" s="77" t="str">
        <f>'PRODUCTION LIST GRP VOLUMES'!G147</f>
        <v/>
      </c>
      <c r="H143" s="77" t="str">
        <f>'PRODUCTION LIST GRP VOLUMES'!H147</f>
        <v/>
      </c>
      <c r="I143" s="77" t="str">
        <f>'PRODUCTION LIST GRP VOLUMES'!I147</f>
        <v/>
      </c>
      <c r="J143" s="77" t="str">
        <f>'PRODUCTION LIST GRP VOLUMES'!J147</f>
        <v/>
      </c>
      <c r="K143" s="77" t="str">
        <f>'PRODUCTION LIST GRP VOLUMES'!K147</f>
        <v/>
      </c>
      <c r="L143" s="77" t="str">
        <f>'PRODUCTION LIST GRP VOLUMES'!L147</f>
        <v/>
      </c>
      <c r="M143" s="77" t="str">
        <f>'PRODUCTION LIST GRP VOLUMES'!M147</f>
        <v/>
      </c>
      <c r="N143" s="77" t="str">
        <f>'PRODUCTION LIST GRP VOLUMES'!N147</f>
        <v/>
      </c>
      <c r="O143" s="77" t="str">
        <f>'PRODUCTION LIST GRP VOLUMES'!O147</f>
        <v/>
      </c>
      <c r="P143" s="77" t="str">
        <f>'PRODUCTION LIST GRP VOLUMES'!P147</f>
        <v/>
      </c>
      <c r="Q143" s="77" t="str">
        <f>'PRODUCTION LIST GRP VOLUMES'!Q147</f>
        <v/>
      </c>
      <c r="R143" s="77" t="str">
        <f>'PRODUCTION LIST GRP VOLUMES'!R147</f>
        <v/>
      </c>
      <c r="S143" s="77" t="str">
        <f>'PRODUCTION LIST GRP VOLUMES'!S147</f>
        <v/>
      </c>
      <c r="T143" s="77" t="str">
        <f>'PRODUCTION LIST GRP VOLUMES'!T147</f>
        <v/>
      </c>
      <c r="U143" s="1517">
        <f t="shared" si="2"/>
        <v>0</v>
      </c>
    </row>
    <row r="144" spans="1:21" ht="23.25" customHeight="1" x14ac:dyDescent="0.2">
      <c r="A144" s="280" t="str">
        <f>'PRODUCTION LIST GRP VOLUMES'!A148</f>
        <v>360-385</v>
      </c>
      <c r="B144" s="1463">
        <f>'360 GRP '!J188</f>
        <v>1</v>
      </c>
      <c r="C144" s="77" t="str">
        <f>'PRODUCTION LIST GRP VOLUMES'!C148</f>
        <v/>
      </c>
      <c r="D144" s="77" t="str">
        <f>'PRODUCTION LIST GRP VOLUMES'!D148</f>
        <v/>
      </c>
      <c r="E144" s="77" t="str">
        <f>'PRODUCTION LIST GRP VOLUMES'!E148</f>
        <v/>
      </c>
      <c r="F144" s="77" t="str">
        <f>'PRODUCTION LIST GRP VOLUMES'!F148</f>
        <v/>
      </c>
      <c r="G144" s="77" t="str">
        <f>'PRODUCTION LIST GRP VOLUMES'!G148</f>
        <v/>
      </c>
      <c r="H144" s="77" t="str">
        <f>'PRODUCTION LIST GRP VOLUMES'!H148</f>
        <v/>
      </c>
      <c r="I144" s="77" t="str">
        <f>'PRODUCTION LIST GRP VOLUMES'!I148</f>
        <v/>
      </c>
      <c r="J144" s="77" t="str">
        <f>'PRODUCTION LIST GRP VOLUMES'!J148</f>
        <v/>
      </c>
      <c r="K144" s="77" t="str">
        <f>'PRODUCTION LIST GRP VOLUMES'!K148</f>
        <v/>
      </c>
      <c r="L144" s="77" t="str">
        <f>'PRODUCTION LIST GRP VOLUMES'!L148</f>
        <v/>
      </c>
      <c r="M144" s="77" t="str">
        <f>'PRODUCTION LIST GRP VOLUMES'!M148</f>
        <v/>
      </c>
      <c r="N144" s="77" t="str">
        <f>'PRODUCTION LIST GRP VOLUMES'!N148</f>
        <v/>
      </c>
      <c r="O144" s="77" t="str">
        <f>'PRODUCTION LIST GRP VOLUMES'!O148</f>
        <v/>
      </c>
      <c r="P144" s="77" t="str">
        <f>'PRODUCTION LIST GRP VOLUMES'!P148</f>
        <v/>
      </c>
      <c r="Q144" s="77" t="str">
        <f>'PRODUCTION LIST GRP VOLUMES'!Q148</f>
        <v/>
      </c>
      <c r="R144" s="77" t="str">
        <f>'PRODUCTION LIST GRP VOLUMES'!R148</f>
        <v/>
      </c>
      <c r="S144" s="77" t="str">
        <f>'PRODUCTION LIST GRP VOLUMES'!S148</f>
        <v/>
      </c>
      <c r="T144" s="77" t="str">
        <f>'PRODUCTION LIST GRP VOLUMES'!T148</f>
        <v/>
      </c>
      <c r="U144" s="1517">
        <f t="shared" si="2"/>
        <v>0</v>
      </c>
    </row>
    <row r="145" spans="1:21" ht="23.25" customHeight="1" x14ac:dyDescent="0.2">
      <c r="A145" s="280" t="str">
        <f>'PRODUCTION LIST GRP VOLUMES'!A149</f>
        <v>360-388</v>
      </c>
      <c r="B145" s="1463">
        <f>'360 GRP '!J189</f>
        <v>4</v>
      </c>
      <c r="C145" s="77" t="str">
        <f>'PRODUCTION LIST GRP VOLUMES'!C149</f>
        <v/>
      </c>
      <c r="D145" s="77" t="str">
        <f>'PRODUCTION LIST GRP VOLUMES'!D149</f>
        <v/>
      </c>
      <c r="E145" s="77" t="str">
        <f>'PRODUCTION LIST GRP VOLUMES'!E149</f>
        <v/>
      </c>
      <c r="F145" s="77" t="str">
        <f>'PRODUCTION LIST GRP VOLUMES'!F149</f>
        <v/>
      </c>
      <c r="G145" s="77" t="str">
        <f>'PRODUCTION LIST GRP VOLUMES'!G149</f>
        <v/>
      </c>
      <c r="H145" s="77" t="str">
        <f>'PRODUCTION LIST GRP VOLUMES'!H149</f>
        <v/>
      </c>
      <c r="I145" s="77" t="str">
        <f>'PRODUCTION LIST GRP VOLUMES'!I149</f>
        <v/>
      </c>
      <c r="J145" s="77" t="str">
        <f>'PRODUCTION LIST GRP VOLUMES'!J149</f>
        <v/>
      </c>
      <c r="K145" s="77" t="str">
        <f>'PRODUCTION LIST GRP VOLUMES'!K149</f>
        <v/>
      </c>
      <c r="L145" s="77" t="str">
        <f>'PRODUCTION LIST GRP VOLUMES'!L149</f>
        <v/>
      </c>
      <c r="M145" s="77" t="str">
        <f>'PRODUCTION LIST GRP VOLUMES'!M149</f>
        <v/>
      </c>
      <c r="N145" s="77" t="str">
        <f>'PRODUCTION LIST GRP VOLUMES'!N149</f>
        <v/>
      </c>
      <c r="O145" s="77" t="str">
        <f>'PRODUCTION LIST GRP VOLUMES'!O149</f>
        <v/>
      </c>
      <c r="P145" s="77" t="str">
        <f>'PRODUCTION LIST GRP VOLUMES'!P149</f>
        <v/>
      </c>
      <c r="Q145" s="77" t="str">
        <f>'PRODUCTION LIST GRP VOLUMES'!Q149</f>
        <v/>
      </c>
      <c r="R145" s="77" t="str">
        <f>'PRODUCTION LIST GRP VOLUMES'!R149</f>
        <v/>
      </c>
      <c r="S145" s="77" t="str">
        <f>'PRODUCTION LIST GRP VOLUMES'!S149</f>
        <v/>
      </c>
      <c r="T145" s="77" t="str">
        <f>'PRODUCTION LIST GRP VOLUMES'!T149</f>
        <v/>
      </c>
      <c r="U145" s="1517">
        <f t="shared" si="2"/>
        <v>0</v>
      </c>
    </row>
    <row r="146" spans="1:21" ht="23.25" customHeight="1" x14ac:dyDescent="0.2">
      <c r="A146" s="280" t="str">
        <f>'PRODUCTION LIST GRP VOLUMES'!A150</f>
        <v>360-389</v>
      </c>
      <c r="B146" s="1463">
        <f>'360 GRP '!J190</f>
        <v>1</v>
      </c>
      <c r="C146" s="77" t="str">
        <f>'PRODUCTION LIST GRP VOLUMES'!C150</f>
        <v/>
      </c>
      <c r="D146" s="77" t="str">
        <f>'PRODUCTION LIST GRP VOLUMES'!D150</f>
        <v/>
      </c>
      <c r="E146" s="77" t="str">
        <f>'PRODUCTION LIST GRP VOLUMES'!E150</f>
        <v/>
      </c>
      <c r="F146" s="77" t="str">
        <f>'PRODUCTION LIST GRP VOLUMES'!F150</f>
        <v/>
      </c>
      <c r="G146" s="77" t="str">
        <f>'PRODUCTION LIST GRP VOLUMES'!G150</f>
        <v/>
      </c>
      <c r="H146" s="77" t="str">
        <f>'PRODUCTION LIST GRP VOLUMES'!H150</f>
        <v/>
      </c>
      <c r="I146" s="77" t="str">
        <f>'PRODUCTION LIST GRP VOLUMES'!I150</f>
        <v/>
      </c>
      <c r="J146" s="77" t="str">
        <f>'PRODUCTION LIST GRP VOLUMES'!J150</f>
        <v/>
      </c>
      <c r="K146" s="77" t="str">
        <f>'PRODUCTION LIST GRP VOLUMES'!K150</f>
        <v/>
      </c>
      <c r="L146" s="77" t="str">
        <f>'PRODUCTION LIST GRP VOLUMES'!L150</f>
        <v/>
      </c>
      <c r="M146" s="77" t="str">
        <f>'PRODUCTION LIST GRP VOLUMES'!M150</f>
        <v/>
      </c>
      <c r="N146" s="77" t="str">
        <f>'PRODUCTION LIST GRP VOLUMES'!N150</f>
        <v/>
      </c>
      <c r="O146" s="77" t="str">
        <f>'PRODUCTION LIST GRP VOLUMES'!O150</f>
        <v/>
      </c>
      <c r="P146" s="77" t="str">
        <f>'PRODUCTION LIST GRP VOLUMES'!P150</f>
        <v/>
      </c>
      <c r="Q146" s="77" t="str">
        <f>'PRODUCTION LIST GRP VOLUMES'!Q150</f>
        <v/>
      </c>
      <c r="R146" s="77" t="str">
        <f>'PRODUCTION LIST GRP VOLUMES'!R150</f>
        <v/>
      </c>
      <c r="S146" s="77" t="str">
        <f>'PRODUCTION LIST GRP VOLUMES'!S150</f>
        <v/>
      </c>
      <c r="T146" s="77" t="str">
        <f>'PRODUCTION LIST GRP VOLUMES'!T150</f>
        <v/>
      </c>
      <c r="U146" s="1517">
        <f t="shared" si="2"/>
        <v>0</v>
      </c>
    </row>
    <row r="147" spans="1:21" ht="23.25" customHeight="1" x14ac:dyDescent="0.2">
      <c r="A147" s="280" t="str">
        <f>'PRODUCTION LIST GRP VOLUMES'!A151</f>
        <v>360-392</v>
      </c>
      <c r="B147" s="1463">
        <f>'360 GRP '!J191</f>
        <v>4</v>
      </c>
      <c r="C147" s="77" t="str">
        <f>'PRODUCTION LIST GRP VOLUMES'!C151</f>
        <v/>
      </c>
      <c r="D147" s="77" t="str">
        <f>'PRODUCTION LIST GRP VOLUMES'!D151</f>
        <v/>
      </c>
      <c r="E147" s="77" t="str">
        <f>'PRODUCTION LIST GRP VOLUMES'!E151</f>
        <v/>
      </c>
      <c r="F147" s="77" t="str">
        <f>'PRODUCTION LIST GRP VOLUMES'!F151</f>
        <v/>
      </c>
      <c r="G147" s="77" t="str">
        <f>'PRODUCTION LIST GRP VOLUMES'!G151</f>
        <v/>
      </c>
      <c r="H147" s="77" t="str">
        <f>'PRODUCTION LIST GRP VOLUMES'!H151</f>
        <v/>
      </c>
      <c r="I147" s="77" t="str">
        <f>'PRODUCTION LIST GRP VOLUMES'!I151</f>
        <v/>
      </c>
      <c r="J147" s="77" t="str">
        <f>'PRODUCTION LIST GRP VOLUMES'!J151</f>
        <v/>
      </c>
      <c r="K147" s="77" t="str">
        <f>'PRODUCTION LIST GRP VOLUMES'!K151</f>
        <v/>
      </c>
      <c r="L147" s="77" t="str">
        <f>'PRODUCTION LIST GRP VOLUMES'!L151</f>
        <v/>
      </c>
      <c r="M147" s="77" t="str">
        <f>'PRODUCTION LIST GRP VOLUMES'!M151</f>
        <v/>
      </c>
      <c r="N147" s="77" t="str">
        <f>'PRODUCTION LIST GRP VOLUMES'!N151</f>
        <v/>
      </c>
      <c r="O147" s="77" t="str">
        <f>'PRODUCTION LIST GRP VOLUMES'!O151</f>
        <v/>
      </c>
      <c r="P147" s="77" t="str">
        <f>'PRODUCTION LIST GRP VOLUMES'!P151</f>
        <v/>
      </c>
      <c r="Q147" s="77" t="str">
        <f>'PRODUCTION LIST GRP VOLUMES'!Q151</f>
        <v/>
      </c>
      <c r="R147" s="77" t="str">
        <f>'PRODUCTION LIST GRP VOLUMES'!R151</f>
        <v/>
      </c>
      <c r="S147" s="77" t="str">
        <f>'PRODUCTION LIST GRP VOLUMES'!S151</f>
        <v/>
      </c>
      <c r="T147" s="77" t="str">
        <f>'PRODUCTION LIST GRP VOLUMES'!T151</f>
        <v/>
      </c>
      <c r="U147" s="1517">
        <f t="shared" si="2"/>
        <v>0</v>
      </c>
    </row>
    <row r="148" spans="1:21" ht="23.25" customHeight="1" x14ac:dyDescent="0.2">
      <c r="A148" s="280" t="str">
        <f>'PRODUCTION LIST GRP VOLUMES'!A152</f>
        <v>360-393</v>
      </c>
      <c r="B148" s="1463">
        <f>'360 GRP '!J192</f>
        <v>1</v>
      </c>
      <c r="C148" s="77" t="str">
        <f>'PRODUCTION LIST GRP VOLUMES'!C152</f>
        <v/>
      </c>
      <c r="D148" s="77" t="str">
        <f>'PRODUCTION LIST GRP VOLUMES'!D152</f>
        <v/>
      </c>
      <c r="E148" s="77" t="str">
        <f>'PRODUCTION LIST GRP VOLUMES'!E152</f>
        <v/>
      </c>
      <c r="F148" s="77" t="str">
        <f>'PRODUCTION LIST GRP VOLUMES'!F152</f>
        <v/>
      </c>
      <c r="G148" s="77" t="str">
        <f>'PRODUCTION LIST GRP VOLUMES'!G152</f>
        <v/>
      </c>
      <c r="H148" s="77" t="str">
        <f>'PRODUCTION LIST GRP VOLUMES'!H152</f>
        <v/>
      </c>
      <c r="I148" s="77" t="str">
        <f>'PRODUCTION LIST GRP VOLUMES'!I152</f>
        <v/>
      </c>
      <c r="J148" s="77" t="str">
        <f>'PRODUCTION LIST GRP VOLUMES'!J152</f>
        <v/>
      </c>
      <c r="K148" s="77" t="str">
        <f>'PRODUCTION LIST GRP VOLUMES'!K152</f>
        <v/>
      </c>
      <c r="L148" s="77" t="str">
        <f>'PRODUCTION LIST GRP VOLUMES'!L152</f>
        <v/>
      </c>
      <c r="M148" s="77" t="str">
        <f>'PRODUCTION LIST GRP VOLUMES'!M152</f>
        <v/>
      </c>
      <c r="N148" s="77" t="str">
        <f>'PRODUCTION LIST GRP VOLUMES'!N152</f>
        <v/>
      </c>
      <c r="O148" s="77" t="str">
        <f>'PRODUCTION LIST GRP VOLUMES'!O152</f>
        <v/>
      </c>
      <c r="P148" s="77" t="str">
        <f>'PRODUCTION LIST GRP VOLUMES'!P152</f>
        <v/>
      </c>
      <c r="Q148" s="77" t="str">
        <f>'PRODUCTION LIST GRP VOLUMES'!Q152</f>
        <v/>
      </c>
      <c r="R148" s="77" t="str">
        <f>'PRODUCTION LIST GRP VOLUMES'!R152</f>
        <v/>
      </c>
      <c r="S148" s="77" t="str">
        <f>'PRODUCTION LIST GRP VOLUMES'!S152</f>
        <v/>
      </c>
      <c r="T148" s="77" t="str">
        <f>'PRODUCTION LIST GRP VOLUMES'!T152</f>
        <v/>
      </c>
      <c r="U148" s="1517">
        <f t="shared" si="2"/>
        <v>0</v>
      </c>
    </row>
    <row r="149" spans="1:21" ht="23.25" customHeight="1" x14ac:dyDescent="0.2">
      <c r="A149" s="280" t="str">
        <f>'PRODUCTION LIST GRP VOLUMES'!A153</f>
        <v>360-396</v>
      </c>
      <c r="B149" s="1463">
        <f>'360 GRP '!J193</f>
        <v>4</v>
      </c>
      <c r="C149" s="77" t="str">
        <f>'PRODUCTION LIST GRP VOLUMES'!C153</f>
        <v/>
      </c>
      <c r="D149" s="77" t="str">
        <f>'PRODUCTION LIST GRP VOLUMES'!D153</f>
        <v/>
      </c>
      <c r="E149" s="77" t="str">
        <f>'PRODUCTION LIST GRP VOLUMES'!E153</f>
        <v/>
      </c>
      <c r="F149" s="77" t="str">
        <f>'PRODUCTION LIST GRP VOLUMES'!F153</f>
        <v/>
      </c>
      <c r="G149" s="77" t="str">
        <f>'PRODUCTION LIST GRP VOLUMES'!G153</f>
        <v/>
      </c>
      <c r="H149" s="77" t="str">
        <f>'PRODUCTION LIST GRP VOLUMES'!H153</f>
        <v/>
      </c>
      <c r="I149" s="77" t="str">
        <f>'PRODUCTION LIST GRP VOLUMES'!I153</f>
        <v/>
      </c>
      <c r="J149" s="77" t="str">
        <f>'PRODUCTION LIST GRP VOLUMES'!J153</f>
        <v/>
      </c>
      <c r="K149" s="77" t="str">
        <f>'PRODUCTION LIST GRP VOLUMES'!K153</f>
        <v/>
      </c>
      <c r="L149" s="77" t="str">
        <f>'PRODUCTION LIST GRP VOLUMES'!L153</f>
        <v/>
      </c>
      <c r="M149" s="77" t="str">
        <f>'PRODUCTION LIST GRP VOLUMES'!M153</f>
        <v/>
      </c>
      <c r="N149" s="77" t="str">
        <f>'PRODUCTION LIST GRP VOLUMES'!N153</f>
        <v/>
      </c>
      <c r="O149" s="77" t="str">
        <f>'PRODUCTION LIST GRP VOLUMES'!O153</f>
        <v/>
      </c>
      <c r="P149" s="77" t="str">
        <f>'PRODUCTION LIST GRP VOLUMES'!P153</f>
        <v/>
      </c>
      <c r="Q149" s="77" t="str">
        <f>'PRODUCTION LIST GRP VOLUMES'!Q153</f>
        <v/>
      </c>
      <c r="R149" s="77" t="str">
        <f>'PRODUCTION LIST GRP VOLUMES'!R153</f>
        <v/>
      </c>
      <c r="S149" s="77" t="str">
        <f>'PRODUCTION LIST GRP VOLUMES'!S153</f>
        <v/>
      </c>
      <c r="T149" s="77" t="str">
        <f>'PRODUCTION LIST GRP VOLUMES'!T153</f>
        <v/>
      </c>
      <c r="U149" s="1517">
        <f t="shared" si="2"/>
        <v>0</v>
      </c>
    </row>
    <row r="150" spans="1:21" ht="23.25" customHeight="1" x14ac:dyDescent="0.2">
      <c r="A150" s="280" t="str">
        <f>'PRODUCTION LIST GRP VOLUMES'!A154</f>
        <v>360-395-DT</v>
      </c>
      <c r="B150" s="1463">
        <f>'360 GRP '!J194</f>
        <v>1</v>
      </c>
      <c r="C150" s="77" t="str">
        <f>'PRODUCTION LIST GRP VOLUMES'!C154</f>
        <v/>
      </c>
      <c r="D150" s="77" t="str">
        <f>'PRODUCTION LIST GRP VOLUMES'!D154</f>
        <v/>
      </c>
      <c r="E150" s="77" t="str">
        <f>'PRODUCTION LIST GRP VOLUMES'!E154</f>
        <v/>
      </c>
      <c r="F150" s="77" t="str">
        <f>'PRODUCTION LIST GRP VOLUMES'!F154</f>
        <v/>
      </c>
      <c r="G150" s="77" t="str">
        <f>'PRODUCTION LIST GRP VOLUMES'!G154</f>
        <v/>
      </c>
      <c r="H150" s="77" t="str">
        <f>'PRODUCTION LIST GRP VOLUMES'!H154</f>
        <v/>
      </c>
      <c r="I150" s="77" t="str">
        <f>'PRODUCTION LIST GRP VOLUMES'!I154</f>
        <v/>
      </c>
      <c r="J150" s="77" t="str">
        <f>'PRODUCTION LIST GRP VOLUMES'!J154</f>
        <v/>
      </c>
      <c r="K150" s="77" t="str">
        <f>'PRODUCTION LIST GRP VOLUMES'!K154</f>
        <v/>
      </c>
      <c r="L150" s="77" t="str">
        <f>'PRODUCTION LIST GRP VOLUMES'!L154</f>
        <v/>
      </c>
      <c r="M150" s="77" t="str">
        <f>'PRODUCTION LIST GRP VOLUMES'!M154</f>
        <v/>
      </c>
      <c r="N150" s="77" t="str">
        <f>'PRODUCTION LIST GRP VOLUMES'!N154</f>
        <v/>
      </c>
      <c r="O150" s="77" t="str">
        <f>'PRODUCTION LIST GRP VOLUMES'!O154</f>
        <v/>
      </c>
      <c r="P150" s="77" t="str">
        <f>'PRODUCTION LIST GRP VOLUMES'!P154</f>
        <v/>
      </c>
      <c r="Q150" s="77" t="str">
        <f>'PRODUCTION LIST GRP VOLUMES'!Q154</f>
        <v/>
      </c>
      <c r="R150" s="77" t="str">
        <f>'PRODUCTION LIST GRP VOLUMES'!R154</f>
        <v/>
      </c>
      <c r="S150" s="77" t="str">
        <f>'PRODUCTION LIST GRP VOLUMES'!S154</f>
        <v/>
      </c>
      <c r="T150" s="77" t="str">
        <f>'PRODUCTION LIST GRP VOLUMES'!T154</f>
        <v/>
      </c>
      <c r="U150" s="1517">
        <f t="shared" si="2"/>
        <v>0</v>
      </c>
    </row>
    <row r="151" spans="1:21" ht="23.25" customHeight="1" x14ac:dyDescent="0.2">
      <c r="A151" s="280" t="str">
        <f>'PRODUCTION LIST GRP VOLUMES'!A155</f>
        <v>360-397</v>
      </c>
      <c r="B151" s="1463">
        <f>'360 GRP '!J195</f>
        <v>1</v>
      </c>
      <c r="C151" s="77" t="str">
        <f>'PRODUCTION LIST GRP VOLUMES'!C155</f>
        <v/>
      </c>
      <c r="D151" s="77" t="str">
        <f>'PRODUCTION LIST GRP VOLUMES'!D155</f>
        <v/>
      </c>
      <c r="E151" s="77" t="str">
        <f>'PRODUCTION LIST GRP VOLUMES'!E155</f>
        <v/>
      </c>
      <c r="F151" s="77" t="str">
        <f>'PRODUCTION LIST GRP VOLUMES'!F155</f>
        <v/>
      </c>
      <c r="G151" s="77" t="str">
        <f>'PRODUCTION LIST GRP VOLUMES'!G155</f>
        <v/>
      </c>
      <c r="H151" s="77" t="str">
        <f>'PRODUCTION LIST GRP VOLUMES'!H155</f>
        <v/>
      </c>
      <c r="I151" s="77" t="str">
        <f>'PRODUCTION LIST GRP VOLUMES'!I155</f>
        <v/>
      </c>
      <c r="J151" s="77" t="str">
        <f>'PRODUCTION LIST GRP VOLUMES'!J155</f>
        <v/>
      </c>
      <c r="K151" s="77" t="str">
        <f>'PRODUCTION LIST GRP VOLUMES'!K155</f>
        <v/>
      </c>
      <c r="L151" s="77" t="str">
        <f>'PRODUCTION LIST GRP VOLUMES'!L155</f>
        <v/>
      </c>
      <c r="M151" s="77" t="str">
        <f>'PRODUCTION LIST GRP VOLUMES'!M155</f>
        <v/>
      </c>
      <c r="N151" s="77" t="str">
        <f>'PRODUCTION LIST GRP VOLUMES'!N155</f>
        <v/>
      </c>
      <c r="O151" s="77" t="str">
        <f>'PRODUCTION LIST GRP VOLUMES'!O155</f>
        <v/>
      </c>
      <c r="P151" s="77" t="str">
        <f>'PRODUCTION LIST GRP VOLUMES'!P155</f>
        <v/>
      </c>
      <c r="Q151" s="77" t="str">
        <f>'PRODUCTION LIST GRP VOLUMES'!Q155</f>
        <v/>
      </c>
      <c r="R151" s="77" t="str">
        <f>'PRODUCTION LIST GRP VOLUMES'!R155</f>
        <v/>
      </c>
      <c r="S151" s="77" t="str">
        <f>'PRODUCTION LIST GRP VOLUMES'!S155</f>
        <v/>
      </c>
      <c r="T151" s="77" t="str">
        <f>'PRODUCTION LIST GRP VOLUMES'!T155</f>
        <v/>
      </c>
      <c r="U151" s="1517">
        <f t="shared" si="2"/>
        <v>0</v>
      </c>
    </row>
    <row r="152" spans="1:21" ht="23.25" customHeight="1" x14ac:dyDescent="0.2">
      <c r="A152" s="280" t="str">
        <f>'PRODUCTION LIST GRP VOLUMES'!A156</f>
        <v>360-397-DT</v>
      </c>
      <c r="B152" s="1463">
        <f>'360 GRP '!J196</f>
        <v>1</v>
      </c>
      <c r="C152" s="77" t="str">
        <f>'PRODUCTION LIST GRP VOLUMES'!C156</f>
        <v/>
      </c>
      <c r="D152" s="77" t="str">
        <f>'PRODUCTION LIST GRP VOLUMES'!D156</f>
        <v/>
      </c>
      <c r="E152" s="77" t="str">
        <f>'PRODUCTION LIST GRP VOLUMES'!E156</f>
        <v/>
      </c>
      <c r="F152" s="77" t="str">
        <f>'PRODUCTION LIST GRP VOLUMES'!F156</f>
        <v/>
      </c>
      <c r="G152" s="77" t="str">
        <f>'PRODUCTION LIST GRP VOLUMES'!G156</f>
        <v/>
      </c>
      <c r="H152" s="77" t="str">
        <f>'PRODUCTION LIST GRP VOLUMES'!H156</f>
        <v/>
      </c>
      <c r="I152" s="77" t="str">
        <f>'PRODUCTION LIST GRP VOLUMES'!I156</f>
        <v/>
      </c>
      <c r="J152" s="77" t="str">
        <f>'PRODUCTION LIST GRP VOLUMES'!J156</f>
        <v/>
      </c>
      <c r="K152" s="77" t="str">
        <f>'PRODUCTION LIST GRP VOLUMES'!K156</f>
        <v/>
      </c>
      <c r="L152" s="77" t="str">
        <f>'PRODUCTION LIST GRP VOLUMES'!L156</f>
        <v/>
      </c>
      <c r="M152" s="77" t="str">
        <f>'PRODUCTION LIST GRP VOLUMES'!M156</f>
        <v/>
      </c>
      <c r="N152" s="77" t="str">
        <f>'PRODUCTION LIST GRP VOLUMES'!N156</f>
        <v/>
      </c>
      <c r="O152" s="77" t="str">
        <f>'PRODUCTION LIST GRP VOLUMES'!O156</f>
        <v/>
      </c>
      <c r="P152" s="77" t="str">
        <f>'PRODUCTION LIST GRP VOLUMES'!P156</f>
        <v/>
      </c>
      <c r="Q152" s="77" t="str">
        <f>'PRODUCTION LIST GRP VOLUMES'!Q156</f>
        <v/>
      </c>
      <c r="R152" s="77" t="str">
        <f>'PRODUCTION LIST GRP VOLUMES'!R156</f>
        <v/>
      </c>
      <c r="S152" s="77" t="str">
        <f>'PRODUCTION LIST GRP VOLUMES'!S156</f>
        <v/>
      </c>
      <c r="T152" s="77" t="str">
        <f>'PRODUCTION LIST GRP VOLUMES'!T156</f>
        <v/>
      </c>
      <c r="U152" s="1517">
        <f t="shared" si="2"/>
        <v>0</v>
      </c>
    </row>
    <row r="153" spans="1:21" ht="23.25" customHeight="1" x14ac:dyDescent="0.2">
      <c r="A153" s="280" t="str">
        <f>'PRODUCTION LIST GRP VOLUMES'!A157</f>
        <v>360-400</v>
      </c>
      <c r="B153" s="1463">
        <f>'360 GRP '!J197</f>
        <v>4</v>
      </c>
      <c r="C153" s="77" t="str">
        <f>'PRODUCTION LIST GRP VOLUMES'!C157</f>
        <v/>
      </c>
      <c r="D153" s="77" t="str">
        <f>'PRODUCTION LIST GRP VOLUMES'!D157</f>
        <v/>
      </c>
      <c r="E153" s="77" t="str">
        <f>'PRODUCTION LIST GRP VOLUMES'!E157</f>
        <v/>
      </c>
      <c r="F153" s="77" t="str">
        <f>'PRODUCTION LIST GRP VOLUMES'!F157</f>
        <v/>
      </c>
      <c r="G153" s="77" t="str">
        <f>'PRODUCTION LIST GRP VOLUMES'!G157</f>
        <v/>
      </c>
      <c r="H153" s="77" t="str">
        <f>'PRODUCTION LIST GRP VOLUMES'!H157</f>
        <v/>
      </c>
      <c r="I153" s="77" t="str">
        <f>'PRODUCTION LIST GRP VOLUMES'!I157</f>
        <v/>
      </c>
      <c r="J153" s="77" t="str">
        <f>'PRODUCTION LIST GRP VOLUMES'!J157</f>
        <v/>
      </c>
      <c r="K153" s="77" t="str">
        <f>'PRODUCTION LIST GRP VOLUMES'!K157</f>
        <v/>
      </c>
      <c r="L153" s="77" t="str">
        <f>'PRODUCTION LIST GRP VOLUMES'!L157</f>
        <v/>
      </c>
      <c r="M153" s="77" t="str">
        <f>'PRODUCTION LIST GRP VOLUMES'!M157</f>
        <v/>
      </c>
      <c r="N153" s="77" t="str">
        <f>'PRODUCTION LIST GRP VOLUMES'!N157</f>
        <v/>
      </c>
      <c r="O153" s="77" t="str">
        <f>'PRODUCTION LIST GRP VOLUMES'!O157</f>
        <v/>
      </c>
      <c r="P153" s="77" t="str">
        <f>'PRODUCTION LIST GRP VOLUMES'!P157</f>
        <v/>
      </c>
      <c r="Q153" s="77" t="str">
        <f>'PRODUCTION LIST GRP VOLUMES'!Q157</f>
        <v/>
      </c>
      <c r="R153" s="77" t="str">
        <f>'PRODUCTION LIST GRP VOLUMES'!R157</f>
        <v/>
      </c>
      <c r="S153" s="77" t="str">
        <f>'PRODUCTION LIST GRP VOLUMES'!S157</f>
        <v/>
      </c>
      <c r="T153" s="77" t="str">
        <f>'PRODUCTION LIST GRP VOLUMES'!T157</f>
        <v/>
      </c>
      <c r="U153" s="1517">
        <f t="shared" si="2"/>
        <v>0</v>
      </c>
    </row>
    <row r="154" spans="1:21" ht="23.25" customHeight="1" x14ac:dyDescent="0.2">
      <c r="A154" s="280" t="str">
        <f>'PRODUCTION LIST GRP VOLUMES'!A158</f>
        <v>360-400-DT</v>
      </c>
      <c r="B154" s="1463">
        <f>'360 GRP '!J198</f>
        <v>4</v>
      </c>
      <c r="C154" s="77" t="str">
        <f>'PRODUCTION LIST GRP VOLUMES'!C158</f>
        <v/>
      </c>
      <c r="D154" s="77" t="str">
        <f>'PRODUCTION LIST GRP VOLUMES'!D158</f>
        <v/>
      </c>
      <c r="E154" s="77" t="str">
        <f>'PRODUCTION LIST GRP VOLUMES'!E158</f>
        <v/>
      </c>
      <c r="F154" s="77" t="str">
        <f>'PRODUCTION LIST GRP VOLUMES'!F158</f>
        <v/>
      </c>
      <c r="G154" s="77" t="str">
        <f>'PRODUCTION LIST GRP VOLUMES'!G158</f>
        <v/>
      </c>
      <c r="H154" s="77" t="str">
        <f>'PRODUCTION LIST GRP VOLUMES'!H158</f>
        <v/>
      </c>
      <c r="I154" s="77" t="str">
        <f>'PRODUCTION LIST GRP VOLUMES'!I158</f>
        <v/>
      </c>
      <c r="J154" s="77" t="str">
        <f>'PRODUCTION LIST GRP VOLUMES'!J158</f>
        <v/>
      </c>
      <c r="K154" s="77" t="str">
        <f>'PRODUCTION LIST GRP VOLUMES'!K158</f>
        <v/>
      </c>
      <c r="L154" s="77" t="str">
        <f>'PRODUCTION LIST GRP VOLUMES'!L158</f>
        <v/>
      </c>
      <c r="M154" s="77" t="str">
        <f>'PRODUCTION LIST GRP VOLUMES'!M158</f>
        <v/>
      </c>
      <c r="N154" s="77" t="str">
        <f>'PRODUCTION LIST GRP VOLUMES'!N158</f>
        <v/>
      </c>
      <c r="O154" s="77" t="str">
        <f>'PRODUCTION LIST GRP VOLUMES'!O158</f>
        <v/>
      </c>
      <c r="P154" s="77" t="str">
        <f>'PRODUCTION LIST GRP VOLUMES'!P158</f>
        <v/>
      </c>
      <c r="Q154" s="77" t="str">
        <f>'PRODUCTION LIST GRP VOLUMES'!Q158</f>
        <v/>
      </c>
      <c r="R154" s="77" t="str">
        <f>'PRODUCTION LIST GRP VOLUMES'!R158</f>
        <v/>
      </c>
      <c r="S154" s="77" t="str">
        <f>'PRODUCTION LIST GRP VOLUMES'!S158</f>
        <v/>
      </c>
      <c r="T154" s="77" t="str">
        <f>'PRODUCTION LIST GRP VOLUMES'!T158</f>
        <v/>
      </c>
      <c r="U154" s="1517">
        <f t="shared" si="2"/>
        <v>0</v>
      </c>
    </row>
    <row r="155" spans="1:21" ht="23.25" customHeight="1" x14ac:dyDescent="0.2">
      <c r="A155" s="280" t="str">
        <f>'PRODUCTION LIST GRP VOLUMES'!A159</f>
        <v>360-399-DT</v>
      </c>
      <c r="B155" s="1463">
        <f>'360 GRP '!J199</f>
        <v>3</v>
      </c>
      <c r="C155" s="77" t="str">
        <f>'PRODUCTION LIST GRP VOLUMES'!C159</f>
        <v/>
      </c>
      <c r="D155" s="77" t="str">
        <f>'PRODUCTION LIST GRP VOLUMES'!D159</f>
        <v/>
      </c>
      <c r="E155" s="77" t="str">
        <f>'PRODUCTION LIST GRP VOLUMES'!E159</f>
        <v/>
      </c>
      <c r="F155" s="77" t="str">
        <f>'PRODUCTION LIST GRP VOLUMES'!F159</f>
        <v/>
      </c>
      <c r="G155" s="77" t="str">
        <f>'PRODUCTION LIST GRP VOLUMES'!G159</f>
        <v/>
      </c>
      <c r="H155" s="77" t="str">
        <f>'PRODUCTION LIST GRP VOLUMES'!H159</f>
        <v/>
      </c>
      <c r="I155" s="77" t="str">
        <f>'PRODUCTION LIST GRP VOLUMES'!I159</f>
        <v/>
      </c>
      <c r="J155" s="77" t="str">
        <f>'PRODUCTION LIST GRP VOLUMES'!J159</f>
        <v/>
      </c>
      <c r="K155" s="77" t="str">
        <f>'PRODUCTION LIST GRP VOLUMES'!K159</f>
        <v/>
      </c>
      <c r="L155" s="77" t="str">
        <f>'PRODUCTION LIST GRP VOLUMES'!L159</f>
        <v/>
      </c>
      <c r="M155" s="77" t="str">
        <f>'PRODUCTION LIST GRP VOLUMES'!M159</f>
        <v/>
      </c>
      <c r="N155" s="77" t="str">
        <f>'PRODUCTION LIST GRP VOLUMES'!N159</f>
        <v/>
      </c>
      <c r="O155" s="77" t="str">
        <f>'PRODUCTION LIST GRP VOLUMES'!O159</f>
        <v/>
      </c>
      <c r="P155" s="77" t="str">
        <f>'PRODUCTION LIST GRP VOLUMES'!P159</f>
        <v/>
      </c>
      <c r="Q155" s="77" t="str">
        <f>'PRODUCTION LIST GRP VOLUMES'!Q159</f>
        <v/>
      </c>
      <c r="R155" s="77" t="str">
        <f>'PRODUCTION LIST GRP VOLUMES'!R159</f>
        <v/>
      </c>
      <c r="S155" s="77" t="str">
        <f>'PRODUCTION LIST GRP VOLUMES'!S159</f>
        <v/>
      </c>
      <c r="T155" s="77" t="str">
        <f>'PRODUCTION LIST GRP VOLUMES'!T159</f>
        <v/>
      </c>
      <c r="U155" s="1517">
        <f t="shared" si="2"/>
        <v>0</v>
      </c>
    </row>
    <row r="156" spans="1:21" ht="21" customHeight="1" x14ac:dyDescent="0.2">
      <c r="A156" s="280">
        <f>'PRODUCTION LIST GRP VOLUMES'!A160</f>
        <v>0</v>
      </c>
      <c r="B156" s="280"/>
      <c r="C156" s="77" t="str">
        <f>'PRODUCTION LIST GRP VOLUMES'!C160</f>
        <v/>
      </c>
      <c r="D156" s="77" t="str">
        <f>'PRODUCTION LIST GRP VOLUMES'!D160</f>
        <v/>
      </c>
      <c r="E156" s="77" t="str">
        <f>'PRODUCTION LIST GRP VOLUMES'!E160</f>
        <v/>
      </c>
      <c r="F156" s="77" t="str">
        <f>'PRODUCTION LIST GRP VOLUMES'!F160</f>
        <v/>
      </c>
      <c r="G156" s="77" t="str">
        <f>'PRODUCTION LIST GRP VOLUMES'!G160</f>
        <v/>
      </c>
      <c r="H156" s="77" t="str">
        <f>'PRODUCTION LIST GRP VOLUMES'!H160</f>
        <v/>
      </c>
      <c r="I156" s="77" t="str">
        <f>'PRODUCTION LIST GRP VOLUMES'!I160</f>
        <v/>
      </c>
      <c r="J156" s="77" t="str">
        <f>'PRODUCTION LIST GRP VOLUMES'!J160</f>
        <v/>
      </c>
      <c r="K156" s="77" t="str">
        <f>'PRODUCTION LIST GRP VOLUMES'!K160</f>
        <v/>
      </c>
      <c r="L156" s="77" t="str">
        <f>'PRODUCTION LIST GRP VOLUMES'!L160</f>
        <v/>
      </c>
      <c r="M156" s="77" t="str">
        <f>'PRODUCTION LIST GRP VOLUMES'!M160</f>
        <v/>
      </c>
      <c r="N156" s="77" t="str">
        <f>'PRODUCTION LIST GRP VOLUMES'!N160</f>
        <v/>
      </c>
      <c r="O156" s="77" t="str">
        <f>'PRODUCTION LIST GRP VOLUMES'!O160</f>
        <v/>
      </c>
      <c r="P156" s="77" t="str">
        <f>'PRODUCTION LIST GRP VOLUMES'!P160</f>
        <v/>
      </c>
      <c r="Q156" s="77" t="str">
        <f>'PRODUCTION LIST GRP VOLUMES'!Q160</f>
        <v/>
      </c>
      <c r="R156" s="77" t="str">
        <f>'PRODUCTION LIST GRP VOLUMES'!R160</f>
        <v/>
      </c>
      <c r="S156" s="77" t="str">
        <f>'PRODUCTION LIST GRP VOLUMES'!S160</f>
        <v/>
      </c>
      <c r="T156" s="77" t="str">
        <f>'PRODUCTION LIST GRP VOLUMES'!T160</f>
        <v/>
      </c>
      <c r="U156" s="1517">
        <f t="shared" si="2"/>
        <v>0</v>
      </c>
    </row>
    <row r="157" spans="1:21" ht="21" customHeight="1" x14ac:dyDescent="0.2">
      <c r="A157" s="280" t="str">
        <f>'PRODUCTION LIST GRP VOLUMES'!A161</f>
        <v>360-421</v>
      </c>
      <c r="B157" s="1462">
        <f>'360 GRP '!J201</f>
        <v>1</v>
      </c>
      <c r="C157" s="77" t="str">
        <f>'PRODUCTION LIST GRP VOLUMES'!C161</f>
        <v/>
      </c>
      <c r="D157" s="77" t="str">
        <f>'PRODUCTION LIST GRP VOLUMES'!D161</f>
        <v/>
      </c>
      <c r="E157" s="77" t="str">
        <f>'PRODUCTION LIST GRP VOLUMES'!E161</f>
        <v/>
      </c>
      <c r="F157" s="77" t="str">
        <f>'PRODUCTION LIST GRP VOLUMES'!F161</f>
        <v/>
      </c>
      <c r="G157" s="77" t="str">
        <f>'PRODUCTION LIST GRP VOLUMES'!G161</f>
        <v/>
      </c>
      <c r="H157" s="77" t="str">
        <f>'PRODUCTION LIST GRP VOLUMES'!H161</f>
        <v/>
      </c>
      <c r="I157" s="77" t="str">
        <f>'PRODUCTION LIST GRP VOLUMES'!I161</f>
        <v/>
      </c>
      <c r="J157" s="77" t="str">
        <f>'PRODUCTION LIST GRP VOLUMES'!J161</f>
        <v/>
      </c>
      <c r="K157" s="77" t="str">
        <f>'PRODUCTION LIST GRP VOLUMES'!K161</f>
        <v/>
      </c>
      <c r="L157" s="77" t="str">
        <f>'PRODUCTION LIST GRP VOLUMES'!L161</f>
        <v/>
      </c>
      <c r="M157" s="77" t="str">
        <f>'PRODUCTION LIST GRP VOLUMES'!M161</f>
        <v/>
      </c>
      <c r="N157" s="77" t="str">
        <f>'PRODUCTION LIST GRP VOLUMES'!N161</f>
        <v/>
      </c>
      <c r="O157" s="77" t="str">
        <f>'PRODUCTION LIST GRP VOLUMES'!O161</f>
        <v/>
      </c>
      <c r="P157" s="77" t="str">
        <f>'PRODUCTION LIST GRP VOLUMES'!P161</f>
        <v/>
      </c>
      <c r="Q157" s="77" t="str">
        <f>'PRODUCTION LIST GRP VOLUMES'!Q161</f>
        <v/>
      </c>
      <c r="R157" s="77" t="str">
        <f>'PRODUCTION LIST GRP VOLUMES'!R161</f>
        <v/>
      </c>
      <c r="S157" s="77" t="str">
        <f>'PRODUCTION LIST GRP VOLUMES'!S161</f>
        <v/>
      </c>
      <c r="T157" s="77" t="str">
        <f>'PRODUCTION LIST GRP VOLUMES'!T161</f>
        <v/>
      </c>
      <c r="U157" s="1517">
        <f t="shared" si="2"/>
        <v>0</v>
      </c>
    </row>
    <row r="158" spans="1:21" ht="21" customHeight="1" x14ac:dyDescent="0.2">
      <c r="A158" s="280" t="str">
        <f>'PRODUCTION LIST GRP VOLUMES'!A162</f>
        <v>360-422</v>
      </c>
      <c r="B158" s="1462">
        <f>'360 GRP '!J202</f>
        <v>1</v>
      </c>
      <c r="C158" s="77" t="str">
        <f>'PRODUCTION LIST GRP VOLUMES'!C162</f>
        <v/>
      </c>
      <c r="D158" s="77" t="str">
        <f>'PRODUCTION LIST GRP VOLUMES'!D162</f>
        <v/>
      </c>
      <c r="E158" s="77" t="str">
        <f>'PRODUCTION LIST GRP VOLUMES'!E162</f>
        <v/>
      </c>
      <c r="F158" s="77" t="str">
        <f>'PRODUCTION LIST GRP VOLUMES'!F162</f>
        <v/>
      </c>
      <c r="G158" s="77" t="str">
        <f>'PRODUCTION LIST GRP VOLUMES'!G162</f>
        <v/>
      </c>
      <c r="H158" s="77" t="str">
        <f>'PRODUCTION LIST GRP VOLUMES'!H162</f>
        <v/>
      </c>
      <c r="I158" s="77" t="str">
        <f>'PRODUCTION LIST GRP VOLUMES'!I162</f>
        <v/>
      </c>
      <c r="J158" s="77" t="str">
        <f>'PRODUCTION LIST GRP VOLUMES'!J162</f>
        <v/>
      </c>
      <c r="K158" s="77" t="str">
        <f>'PRODUCTION LIST GRP VOLUMES'!K162</f>
        <v/>
      </c>
      <c r="L158" s="77" t="str">
        <f>'PRODUCTION LIST GRP VOLUMES'!L162</f>
        <v/>
      </c>
      <c r="M158" s="77" t="str">
        <f>'PRODUCTION LIST GRP VOLUMES'!M162</f>
        <v/>
      </c>
      <c r="N158" s="77" t="str">
        <f>'PRODUCTION LIST GRP VOLUMES'!N162</f>
        <v/>
      </c>
      <c r="O158" s="77" t="str">
        <f>'PRODUCTION LIST GRP VOLUMES'!O162</f>
        <v/>
      </c>
      <c r="P158" s="77" t="str">
        <f>'PRODUCTION LIST GRP VOLUMES'!P162</f>
        <v/>
      </c>
      <c r="Q158" s="77" t="str">
        <f>'PRODUCTION LIST GRP VOLUMES'!Q162</f>
        <v/>
      </c>
      <c r="R158" s="77" t="str">
        <f>'PRODUCTION LIST GRP VOLUMES'!R162</f>
        <v/>
      </c>
      <c r="S158" s="77" t="str">
        <f>'PRODUCTION LIST GRP VOLUMES'!S162</f>
        <v/>
      </c>
      <c r="T158" s="77" t="str">
        <f>'PRODUCTION LIST GRP VOLUMES'!T162</f>
        <v/>
      </c>
      <c r="U158" s="1517">
        <f t="shared" si="2"/>
        <v>0</v>
      </c>
    </row>
    <row r="159" spans="1:21" ht="21" customHeight="1" x14ac:dyDescent="0.2">
      <c r="A159" s="280" t="str">
        <f>'PRODUCTION LIST GRP VOLUMES'!A163</f>
        <v>360-423</v>
      </c>
      <c r="B159" s="1462">
        <f>'360 GRP '!J203</f>
        <v>1</v>
      </c>
      <c r="C159" s="77" t="str">
        <f>'PRODUCTION LIST GRP VOLUMES'!C163</f>
        <v/>
      </c>
      <c r="D159" s="77" t="str">
        <f>'PRODUCTION LIST GRP VOLUMES'!D163</f>
        <v/>
      </c>
      <c r="E159" s="77" t="str">
        <f>'PRODUCTION LIST GRP VOLUMES'!E163</f>
        <v/>
      </c>
      <c r="F159" s="77" t="str">
        <f>'PRODUCTION LIST GRP VOLUMES'!F163</f>
        <v/>
      </c>
      <c r="G159" s="77" t="str">
        <f>'PRODUCTION LIST GRP VOLUMES'!G163</f>
        <v/>
      </c>
      <c r="H159" s="77" t="str">
        <f>'PRODUCTION LIST GRP VOLUMES'!H163</f>
        <v/>
      </c>
      <c r="I159" s="77" t="str">
        <f>'PRODUCTION LIST GRP VOLUMES'!I163</f>
        <v/>
      </c>
      <c r="J159" s="77" t="str">
        <f>'PRODUCTION LIST GRP VOLUMES'!J163</f>
        <v/>
      </c>
      <c r="K159" s="77" t="str">
        <f>'PRODUCTION LIST GRP VOLUMES'!K163</f>
        <v/>
      </c>
      <c r="L159" s="77" t="str">
        <f>'PRODUCTION LIST GRP VOLUMES'!L163</f>
        <v/>
      </c>
      <c r="M159" s="77" t="str">
        <f>'PRODUCTION LIST GRP VOLUMES'!M163</f>
        <v/>
      </c>
      <c r="N159" s="77" t="str">
        <f>'PRODUCTION LIST GRP VOLUMES'!N163</f>
        <v/>
      </c>
      <c r="O159" s="77" t="str">
        <f>'PRODUCTION LIST GRP VOLUMES'!O163</f>
        <v/>
      </c>
      <c r="P159" s="77" t="str">
        <f>'PRODUCTION LIST GRP VOLUMES'!P163</f>
        <v/>
      </c>
      <c r="Q159" s="77" t="str">
        <f>'PRODUCTION LIST GRP VOLUMES'!Q163</f>
        <v/>
      </c>
      <c r="R159" s="77" t="str">
        <f>'PRODUCTION LIST GRP VOLUMES'!R163</f>
        <v/>
      </c>
      <c r="S159" s="77" t="str">
        <f>'PRODUCTION LIST GRP VOLUMES'!S163</f>
        <v/>
      </c>
      <c r="T159" s="77" t="str">
        <f>'PRODUCTION LIST GRP VOLUMES'!T163</f>
        <v/>
      </c>
      <c r="U159" s="1517">
        <f t="shared" si="2"/>
        <v>0</v>
      </c>
    </row>
    <row r="160" spans="1:21" ht="21" customHeight="1" x14ac:dyDescent="0.2">
      <c r="A160" s="280">
        <f>'PRODUCTION LIST GRP VOLUMES'!A164</f>
        <v>0</v>
      </c>
      <c r="B160" s="280"/>
      <c r="C160" s="77" t="str">
        <f>'PRODUCTION LIST GRP VOLUMES'!C164</f>
        <v/>
      </c>
      <c r="D160" s="77" t="str">
        <f>'PRODUCTION LIST GRP VOLUMES'!D164</f>
        <v/>
      </c>
      <c r="E160" s="77" t="str">
        <f>'PRODUCTION LIST GRP VOLUMES'!E164</f>
        <v/>
      </c>
      <c r="F160" s="77" t="str">
        <f>'PRODUCTION LIST GRP VOLUMES'!F164</f>
        <v/>
      </c>
      <c r="G160" s="77" t="str">
        <f>'PRODUCTION LIST GRP VOLUMES'!G164</f>
        <v/>
      </c>
      <c r="H160" s="77" t="str">
        <f>'PRODUCTION LIST GRP VOLUMES'!H164</f>
        <v/>
      </c>
      <c r="I160" s="77" t="str">
        <f>'PRODUCTION LIST GRP VOLUMES'!I164</f>
        <v/>
      </c>
      <c r="J160" s="77" t="str">
        <f>'PRODUCTION LIST GRP VOLUMES'!J164</f>
        <v/>
      </c>
      <c r="K160" s="77" t="str">
        <f>'PRODUCTION LIST GRP VOLUMES'!K164</f>
        <v/>
      </c>
      <c r="L160" s="77" t="str">
        <f>'PRODUCTION LIST GRP VOLUMES'!L164</f>
        <v/>
      </c>
      <c r="M160" s="77" t="str">
        <f>'PRODUCTION LIST GRP VOLUMES'!M164</f>
        <v/>
      </c>
      <c r="N160" s="77" t="str">
        <f>'PRODUCTION LIST GRP VOLUMES'!N164</f>
        <v/>
      </c>
      <c r="O160" s="77" t="str">
        <f>'PRODUCTION LIST GRP VOLUMES'!O164</f>
        <v/>
      </c>
      <c r="P160" s="77" t="str">
        <f>'PRODUCTION LIST GRP VOLUMES'!P164</f>
        <v/>
      </c>
      <c r="Q160" s="77" t="str">
        <f>'PRODUCTION LIST GRP VOLUMES'!Q164</f>
        <v/>
      </c>
      <c r="R160" s="77" t="str">
        <f>'PRODUCTION LIST GRP VOLUMES'!R164</f>
        <v/>
      </c>
      <c r="S160" s="77" t="str">
        <f>'PRODUCTION LIST GRP VOLUMES'!S164</f>
        <v/>
      </c>
      <c r="T160" s="77" t="str">
        <f>'PRODUCTION LIST GRP VOLUMES'!T164</f>
        <v/>
      </c>
      <c r="U160" s="1517">
        <f t="shared" si="2"/>
        <v>0</v>
      </c>
    </row>
    <row r="161" spans="1:21" ht="21" customHeight="1" x14ac:dyDescent="0.2">
      <c r="A161" s="280" t="str">
        <f>'PRODUCTION LIST GRP VOLUMES'!A165</f>
        <v>360-461</v>
      </c>
      <c r="B161" s="1463">
        <f>'360 GRP '!J205</f>
        <v>1</v>
      </c>
      <c r="C161" s="77" t="str">
        <f>'PRODUCTION LIST GRP VOLUMES'!C165</f>
        <v/>
      </c>
      <c r="D161" s="77" t="str">
        <f>'PRODUCTION LIST GRP VOLUMES'!D165</f>
        <v/>
      </c>
      <c r="E161" s="77" t="str">
        <f>'PRODUCTION LIST GRP VOLUMES'!E165</f>
        <v/>
      </c>
      <c r="F161" s="77" t="str">
        <f>'PRODUCTION LIST GRP VOLUMES'!F165</f>
        <v/>
      </c>
      <c r="G161" s="77" t="str">
        <f>'PRODUCTION LIST GRP VOLUMES'!G165</f>
        <v/>
      </c>
      <c r="H161" s="77" t="str">
        <f>'PRODUCTION LIST GRP VOLUMES'!H165</f>
        <v/>
      </c>
      <c r="I161" s="77" t="str">
        <f>'PRODUCTION LIST GRP VOLUMES'!I165</f>
        <v/>
      </c>
      <c r="J161" s="77" t="str">
        <f>'PRODUCTION LIST GRP VOLUMES'!J165</f>
        <v/>
      </c>
      <c r="K161" s="77" t="str">
        <f>'PRODUCTION LIST GRP VOLUMES'!K165</f>
        <v/>
      </c>
      <c r="L161" s="77" t="str">
        <f>'PRODUCTION LIST GRP VOLUMES'!L165</f>
        <v/>
      </c>
      <c r="M161" s="77" t="str">
        <f>'PRODUCTION LIST GRP VOLUMES'!M165</f>
        <v/>
      </c>
      <c r="N161" s="77" t="str">
        <f>'PRODUCTION LIST GRP VOLUMES'!N165</f>
        <v/>
      </c>
      <c r="O161" s="77" t="str">
        <f>'PRODUCTION LIST GRP VOLUMES'!O165</f>
        <v/>
      </c>
      <c r="P161" s="77" t="str">
        <f>'PRODUCTION LIST GRP VOLUMES'!P165</f>
        <v/>
      </c>
      <c r="Q161" s="77" t="str">
        <f>'PRODUCTION LIST GRP VOLUMES'!Q165</f>
        <v/>
      </c>
      <c r="R161" s="77" t="str">
        <f>'PRODUCTION LIST GRP VOLUMES'!R165</f>
        <v/>
      </c>
      <c r="S161" s="77" t="str">
        <f>'PRODUCTION LIST GRP VOLUMES'!S165</f>
        <v/>
      </c>
      <c r="T161" s="77" t="str">
        <f>'PRODUCTION LIST GRP VOLUMES'!T165</f>
        <v/>
      </c>
      <c r="U161" s="1517">
        <f t="shared" si="2"/>
        <v>0</v>
      </c>
    </row>
    <row r="162" spans="1:21" ht="21" customHeight="1" x14ac:dyDescent="0.2">
      <c r="A162" s="280" t="str">
        <f>'PRODUCTION LIST GRP VOLUMES'!A166</f>
        <v>360-461-DT</v>
      </c>
      <c r="B162" s="1463">
        <f>'360 GRP '!J206</f>
        <v>1</v>
      </c>
      <c r="C162" s="77" t="str">
        <f>'PRODUCTION LIST GRP VOLUMES'!C166</f>
        <v/>
      </c>
      <c r="D162" s="77" t="str">
        <f>'PRODUCTION LIST GRP VOLUMES'!D166</f>
        <v/>
      </c>
      <c r="E162" s="77" t="str">
        <f>'PRODUCTION LIST GRP VOLUMES'!E166</f>
        <v/>
      </c>
      <c r="F162" s="77" t="str">
        <f>'PRODUCTION LIST GRP VOLUMES'!F166</f>
        <v/>
      </c>
      <c r="G162" s="77" t="str">
        <f>'PRODUCTION LIST GRP VOLUMES'!G166</f>
        <v/>
      </c>
      <c r="H162" s="77" t="str">
        <f>'PRODUCTION LIST GRP VOLUMES'!H166</f>
        <v/>
      </c>
      <c r="I162" s="77" t="str">
        <f>'PRODUCTION LIST GRP VOLUMES'!I166</f>
        <v/>
      </c>
      <c r="J162" s="77" t="str">
        <f>'PRODUCTION LIST GRP VOLUMES'!J166</f>
        <v/>
      </c>
      <c r="K162" s="77" t="str">
        <f>'PRODUCTION LIST GRP VOLUMES'!K166</f>
        <v/>
      </c>
      <c r="L162" s="77" t="str">
        <f>'PRODUCTION LIST GRP VOLUMES'!L166</f>
        <v/>
      </c>
      <c r="M162" s="77" t="str">
        <f>'PRODUCTION LIST GRP VOLUMES'!M166</f>
        <v/>
      </c>
      <c r="N162" s="77" t="str">
        <f>'PRODUCTION LIST GRP VOLUMES'!N166</f>
        <v/>
      </c>
      <c r="O162" s="77" t="str">
        <f>'PRODUCTION LIST GRP VOLUMES'!O166</f>
        <v/>
      </c>
      <c r="P162" s="77" t="str">
        <f>'PRODUCTION LIST GRP VOLUMES'!P166</f>
        <v/>
      </c>
      <c r="Q162" s="77" t="str">
        <f>'PRODUCTION LIST GRP VOLUMES'!Q166</f>
        <v/>
      </c>
      <c r="R162" s="77" t="str">
        <f>'PRODUCTION LIST GRP VOLUMES'!R166</f>
        <v/>
      </c>
      <c r="S162" s="77" t="str">
        <f>'PRODUCTION LIST GRP VOLUMES'!S166</f>
        <v/>
      </c>
      <c r="T162" s="77" t="str">
        <f>'PRODUCTION LIST GRP VOLUMES'!T166</f>
        <v/>
      </c>
      <c r="U162" s="1517">
        <f t="shared" si="2"/>
        <v>0</v>
      </c>
    </row>
    <row r="163" spans="1:21" ht="21" customHeight="1" x14ac:dyDescent="0.2">
      <c r="A163" s="280" t="str">
        <f>'PRODUCTION LIST GRP VOLUMES'!A167</f>
        <v>360-463</v>
      </c>
      <c r="B163" s="1463">
        <f>'360 GRP '!J207</f>
        <v>1</v>
      </c>
      <c r="C163" s="77" t="str">
        <f>'PRODUCTION LIST GRP VOLUMES'!C167</f>
        <v/>
      </c>
      <c r="D163" s="77" t="str">
        <f>'PRODUCTION LIST GRP VOLUMES'!D167</f>
        <v/>
      </c>
      <c r="E163" s="77" t="str">
        <f>'PRODUCTION LIST GRP VOLUMES'!E167</f>
        <v/>
      </c>
      <c r="F163" s="77" t="str">
        <f>'PRODUCTION LIST GRP VOLUMES'!F167</f>
        <v/>
      </c>
      <c r="G163" s="77" t="str">
        <f>'PRODUCTION LIST GRP VOLUMES'!G167</f>
        <v/>
      </c>
      <c r="H163" s="77" t="str">
        <f>'PRODUCTION LIST GRP VOLUMES'!H167</f>
        <v/>
      </c>
      <c r="I163" s="77" t="str">
        <f>'PRODUCTION LIST GRP VOLUMES'!I167</f>
        <v/>
      </c>
      <c r="J163" s="77" t="str">
        <f>'PRODUCTION LIST GRP VOLUMES'!J167</f>
        <v/>
      </c>
      <c r="K163" s="77" t="str">
        <f>'PRODUCTION LIST GRP VOLUMES'!K167</f>
        <v/>
      </c>
      <c r="L163" s="77" t="str">
        <f>'PRODUCTION LIST GRP VOLUMES'!L167</f>
        <v/>
      </c>
      <c r="M163" s="77" t="str">
        <f>'PRODUCTION LIST GRP VOLUMES'!M167</f>
        <v/>
      </c>
      <c r="N163" s="77" t="str">
        <f>'PRODUCTION LIST GRP VOLUMES'!N167</f>
        <v/>
      </c>
      <c r="O163" s="77" t="str">
        <f>'PRODUCTION LIST GRP VOLUMES'!O167</f>
        <v/>
      </c>
      <c r="P163" s="77" t="str">
        <f>'PRODUCTION LIST GRP VOLUMES'!P167</f>
        <v/>
      </c>
      <c r="Q163" s="77" t="str">
        <f>'PRODUCTION LIST GRP VOLUMES'!Q167</f>
        <v/>
      </c>
      <c r="R163" s="77" t="str">
        <f>'PRODUCTION LIST GRP VOLUMES'!R167</f>
        <v/>
      </c>
      <c r="S163" s="77" t="str">
        <f>'PRODUCTION LIST GRP VOLUMES'!S167</f>
        <v/>
      </c>
      <c r="T163" s="77" t="str">
        <f>'PRODUCTION LIST GRP VOLUMES'!T167</f>
        <v/>
      </c>
      <c r="U163" s="1517">
        <f t="shared" si="2"/>
        <v>0</v>
      </c>
    </row>
    <row r="164" spans="1:21" ht="21" customHeight="1" x14ac:dyDescent="0.2">
      <c r="A164" s="280" t="str">
        <f>'PRODUCTION LIST GRP VOLUMES'!A168</f>
        <v>360-463-DT</v>
      </c>
      <c r="B164" s="1463">
        <f>'360 GRP '!J208</f>
        <v>1</v>
      </c>
      <c r="C164" s="77" t="str">
        <f>'PRODUCTION LIST GRP VOLUMES'!C168</f>
        <v/>
      </c>
      <c r="D164" s="77" t="str">
        <f>'PRODUCTION LIST GRP VOLUMES'!D168</f>
        <v/>
      </c>
      <c r="E164" s="77" t="str">
        <f>'PRODUCTION LIST GRP VOLUMES'!E168</f>
        <v/>
      </c>
      <c r="F164" s="77" t="str">
        <f>'PRODUCTION LIST GRP VOLUMES'!F168</f>
        <v/>
      </c>
      <c r="G164" s="77" t="str">
        <f>'PRODUCTION LIST GRP VOLUMES'!G168</f>
        <v/>
      </c>
      <c r="H164" s="77" t="str">
        <f>'PRODUCTION LIST GRP VOLUMES'!H168</f>
        <v/>
      </c>
      <c r="I164" s="77" t="str">
        <f>'PRODUCTION LIST GRP VOLUMES'!I168</f>
        <v/>
      </c>
      <c r="J164" s="77" t="str">
        <f>'PRODUCTION LIST GRP VOLUMES'!J168</f>
        <v/>
      </c>
      <c r="K164" s="77" t="str">
        <f>'PRODUCTION LIST GRP VOLUMES'!K168</f>
        <v/>
      </c>
      <c r="L164" s="77" t="str">
        <f>'PRODUCTION LIST GRP VOLUMES'!L168</f>
        <v/>
      </c>
      <c r="M164" s="77" t="str">
        <f>'PRODUCTION LIST GRP VOLUMES'!M168</f>
        <v/>
      </c>
      <c r="N164" s="77" t="str">
        <f>'PRODUCTION LIST GRP VOLUMES'!N168</f>
        <v/>
      </c>
      <c r="O164" s="77" t="str">
        <f>'PRODUCTION LIST GRP VOLUMES'!O168</f>
        <v/>
      </c>
      <c r="P164" s="77" t="str">
        <f>'PRODUCTION LIST GRP VOLUMES'!P168</f>
        <v/>
      </c>
      <c r="Q164" s="77" t="str">
        <f>'PRODUCTION LIST GRP VOLUMES'!Q168</f>
        <v/>
      </c>
      <c r="R164" s="77" t="str">
        <f>'PRODUCTION LIST GRP VOLUMES'!R168</f>
        <v/>
      </c>
      <c r="S164" s="77" t="str">
        <f>'PRODUCTION LIST GRP VOLUMES'!S168</f>
        <v/>
      </c>
      <c r="T164" s="77" t="str">
        <f>'PRODUCTION LIST GRP VOLUMES'!T168</f>
        <v/>
      </c>
      <c r="U164" s="1517">
        <f t="shared" si="2"/>
        <v>0</v>
      </c>
    </row>
    <row r="165" spans="1:21" ht="21" customHeight="1" x14ac:dyDescent="0.2">
      <c r="A165" s="280" t="str">
        <f>'PRODUCTION LIST GRP VOLUMES'!A169</f>
        <v>360-464</v>
      </c>
      <c r="B165" s="1463">
        <f>'360 GRP '!J209</f>
        <v>1</v>
      </c>
      <c r="C165" s="77" t="str">
        <f>'PRODUCTION LIST GRP VOLUMES'!C169</f>
        <v/>
      </c>
      <c r="D165" s="77" t="str">
        <f>'PRODUCTION LIST GRP VOLUMES'!D169</f>
        <v/>
      </c>
      <c r="E165" s="77" t="str">
        <f>'PRODUCTION LIST GRP VOLUMES'!E169</f>
        <v/>
      </c>
      <c r="F165" s="77" t="str">
        <f>'PRODUCTION LIST GRP VOLUMES'!F169</f>
        <v/>
      </c>
      <c r="G165" s="77" t="str">
        <f>'PRODUCTION LIST GRP VOLUMES'!G169</f>
        <v/>
      </c>
      <c r="H165" s="77" t="str">
        <f>'PRODUCTION LIST GRP VOLUMES'!H169</f>
        <v/>
      </c>
      <c r="I165" s="77" t="str">
        <f>'PRODUCTION LIST GRP VOLUMES'!I169</f>
        <v/>
      </c>
      <c r="J165" s="77" t="str">
        <f>'PRODUCTION LIST GRP VOLUMES'!J169</f>
        <v/>
      </c>
      <c r="K165" s="77" t="str">
        <f>'PRODUCTION LIST GRP VOLUMES'!K169</f>
        <v/>
      </c>
      <c r="L165" s="77" t="str">
        <f>'PRODUCTION LIST GRP VOLUMES'!L169</f>
        <v/>
      </c>
      <c r="M165" s="77" t="str">
        <f>'PRODUCTION LIST GRP VOLUMES'!M169</f>
        <v/>
      </c>
      <c r="N165" s="77" t="str">
        <f>'PRODUCTION LIST GRP VOLUMES'!N169</f>
        <v/>
      </c>
      <c r="O165" s="77" t="str">
        <f>'PRODUCTION LIST GRP VOLUMES'!O169</f>
        <v/>
      </c>
      <c r="P165" s="77" t="str">
        <f>'PRODUCTION LIST GRP VOLUMES'!P169</f>
        <v/>
      </c>
      <c r="Q165" s="77" t="str">
        <f>'PRODUCTION LIST GRP VOLUMES'!Q169</f>
        <v/>
      </c>
      <c r="R165" s="77" t="str">
        <f>'PRODUCTION LIST GRP VOLUMES'!R169</f>
        <v/>
      </c>
      <c r="S165" s="77" t="str">
        <f>'PRODUCTION LIST GRP VOLUMES'!S169</f>
        <v/>
      </c>
      <c r="T165" s="77" t="str">
        <f>'PRODUCTION LIST GRP VOLUMES'!T169</f>
        <v/>
      </c>
      <c r="U165" s="1517">
        <f t="shared" si="2"/>
        <v>0</v>
      </c>
    </row>
    <row r="166" spans="1:21" ht="21" customHeight="1" x14ac:dyDescent="0.2">
      <c r="A166" s="280" t="str">
        <f>'PRODUCTION LIST GRP VOLUMES'!A170</f>
        <v>360-464-DT</v>
      </c>
      <c r="B166" s="1463">
        <f>'360 GRP '!J210</f>
        <v>1</v>
      </c>
      <c r="C166" s="77" t="str">
        <f>'PRODUCTION LIST GRP VOLUMES'!C170</f>
        <v/>
      </c>
      <c r="D166" s="77" t="str">
        <f>'PRODUCTION LIST GRP VOLUMES'!D170</f>
        <v/>
      </c>
      <c r="E166" s="77" t="str">
        <f>'PRODUCTION LIST GRP VOLUMES'!E170</f>
        <v/>
      </c>
      <c r="F166" s="77" t="str">
        <f>'PRODUCTION LIST GRP VOLUMES'!F170</f>
        <v/>
      </c>
      <c r="G166" s="77" t="str">
        <f>'PRODUCTION LIST GRP VOLUMES'!G170</f>
        <v/>
      </c>
      <c r="H166" s="77" t="str">
        <f>'PRODUCTION LIST GRP VOLUMES'!H170</f>
        <v/>
      </c>
      <c r="I166" s="77" t="str">
        <f>'PRODUCTION LIST GRP VOLUMES'!I170</f>
        <v/>
      </c>
      <c r="J166" s="77" t="str">
        <f>'PRODUCTION LIST GRP VOLUMES'!J170</f>
        <v/>
      </c>
      <c r="K166" s="77" t="str">
        <f>'PRODUCTION LIST GRP VOLUMES'!K170</f>
        <v/>
      </c>
      <c r="L166" s="77" t="str">
        <f>'PRODUCTION LIST GRP VOLUMES'!L170</f>
        <v/>
      </c>
      <c r="M166" s="77" t="str">
        <f>'PRODUCTION LIST GRP VOLUMES'!M170</f>
        <v/>
      </c>
      <c r="N166" s="77" t="str">
        <f>'PRODUCTION LIST GRP VOLUMES'!N170</f>
        <v/>
      </c>
      <c r="O166" s="77" t="str">
        <f>'PRODUCTION LIST GRP VOLUMES'!O170</f>
        <v/>
      </c>
      <c r="P166" s="77" t="str">
        <f>'PRODUCTION LIST GRP VOLUMES'!P170</f>
        <v/>
      </c>
      <c r="Q166" s="77" t="str">
        <f>'PRODUCTION LIST GRP VOLUMES'!Q170</f>
        <v/>
      </c>
      <c r="R166" s="77" t="str">
        <f>'PRODUCTION LIST GRP VOLUMES'!R170</f>
        <v/>
      </c>
      <c r="S166" s="77" t="str">
        <f>'PRODUCTION LIST GRP VOLUMES'!S170</f>
        <v/>
      </c>
      <c r="T166" s="77" t="str">
        <f>'PRODUCTION LIST GRP VOLUMES'!T170</f>
        <v/>
      </c>
      <c r="U166" s="1517">
        <f t="shared" si="2"/>
        <v>0</v>
      </c>
    </row>
    <row r="167" spans="1:21" ht="21" customHeight="1" x14ac:dyDescent="0.2">
      <c r="A167" s="280" t="str">
        <f>'PRODUCTION LIST GRP VOLUMES'!A171</f>
        <v>360-470</v>
      </c>
      <c r="B167" s="1463">
        <f>'360 GRP '!J211</f>
        <v>5</v>
      </c>
      <c r="C167" s="77" t="str">
        <f>'PRODUCTION LIST GRP VOLUMES'!C171</f>
        <v/>
      </c>
      <c r="D167" s="77" t="str">
        <f>'PRODUCTION LIST GRP VOLUMES'!D171</f>
        <v/>
      </c>
      <c r="E167" s="77" t="str">
        <f>'PRODUCTION LIST GRP VOLUMES'!E171</f>
        <v/>
      </c>
      <c r="F167" s="77" t="str">
        <f>'PRODUCTION LIST GRP VOLUMES'!F171</f>
        <v/>
      </c>
      <c r="G167" s="77" t="str">
        <f>'PRODUCTION LIST GRP VOLUMES'!G171</f>
        <v/>
      </c>
      <c r="H167" s="77" t="str">
        <f>'PRODUCTION LIST GRP VOLUMES'!H171</f>
        <v/>
      </c>
      <c r="I167" s="77" t="str">
        <f>'PRODUCTION LIST GRP VOLUMES'!I171</f>
        <v/>
      </c>
      <c r="J167" s="77" t="str">
        <f>'PRODUCTION LIST GRP VOLUMES'!J171</f>
        <v/>
      </c>
      <c r="K167" s="77" t="str">
        <f>'PRODUCTION LIST GRP VOLUMES'!K171</f>
        <v/>
      </c>
      <c r="L167" s="77" t="str">
        <f>'PRODUCTION LIST GRP VOLUMES'!L171</f>
        <v/>
      </c>
      <c r="M167" s="77" t="str">
        <f>'PRODUCTION LIST GRP VOLUMES'!M171</f>
        <v/>
      </c>
      <c r="N167" s="77" t="str">
        <f>'PRODUCTION LIST GRP VOLUMES'!N171</f>
        <v/>
      </c>
      <c r="O167" s="77" t="str">
        <f>'PRODUCTION LIST GRP VOLUMES'!O171</f>
        <v/>
      </c>
      <c r="P167" s="77" t="str">
        <f>'PRODUCTION LIST GRP VOLUMES'!P171</f>
        <v/>
      </c>
      <c r="Q167" s="77" t="str">
        <f>'PRODUCTION LIST GRP VOLUMES'!Q171</f>
        <v/>
      </c>
      <c r="R167" s="77" t="str">
        <f>'PRODUCTION LIST GRP VOLUMES'!R171</f>
        <v/>
      </c>
      <c r="S167" s="77" t="str">
        <f>'PRODUCTION LIST GRP VOLUMES'!S171</f>
        <v/>
      </c>
      <c r="T167" s="77" t="str">
        <f>'PRODUCTION LIST GRP VOLUMES'!T171</f>
        <v/>
      </c>
      <c r="U167" s="1517">
        <f t="shared" si="2"/>
        <v>0</v>
      </c>
    </row>
    <row r="168" spans="1:21" ht="21" customHeight="1" x14ac:dyDescent="0.2">
      <c r="A168" s="280" t="str">
        <f>'PRODUCTION LIST GRP VOLUMES'!A172</f>
        <v>360-470-DT</v>
      </c>
      <c r="B168" s="1463">
        <f>'360 GRP '!J212</f>
        <v>5</v>
      </c>
      <c r="C168" s="77" t="str">
        <f>'PRODUCTION LIST GRP VOLUMES'!C172</f>
        <v/>
      </c>
      <c r="D168" s="77" t="str">
        <f>'PRODUCTION LIST GRP VOLUMES'!D172</f>
        <v/>
      </c>
      <c r="E168" s="77" t="str">
        <f>'PRODUCTION LIST GRP VOLUMES'!E172</f>
        <v/>
      </c>
      <c r="F168" s="77" t="str">
        <f>'PRODUCTION LIST GRP VOLUMES'!F172</f>
        <v/>
      </c>
      <c r="G168" s="77" t="str">
        <f>'PRODUCTION LIST GRP VOLUMES'!G172</f>
        <v/>
      </c>
      <c r="H168" s="77" t="str">
        <f>'PRODUCTION LIST GRP VOLUMES'!H172</f>
        <v/>
      </c>
      <c r="I168" s="77" t="str">
        <f>'PRODUCTION LIST GRP VOLUMES'!I172</f>
        <v/>
      </c>
      <c r="J168" s="77" t="str">
        <f>'PRODUCTION LIST GRP VOLUMES'!J172</f>
        <v/>
      </c>
      <c r="K168" s="77" t="str">
        <f>'PRODUCTION LIST GRP VOLUMES'!K172</f>
        <v/>
      </c>
      <c r="L168" s="77" t="str">
        <f>'PRODUCTION LIST GRP VOLUMES'!L172</f>
        <v/>
      </c>
      <c r="M168" s="77" t="str">
        <f>'PRODUCTION LIST GRP VOLUMES'!M172</f>
        <v/>
      </c>
      <c r="N168" s="77" t="str">
        <f>'PRODUCTION LIST GRP VOLUMES'!N172</f>
        <v/>
      </c>
      <c r="O168" s="77" t="str">
        <f>'PRODUCTION LIST GRP VOLUMES'!O172</f>
        <v/>
      </c>
      <c r="P168" s="77" t="str">
        <f>'PRODUCTION LIST GRP VOLUMES'!P172</f>
        <v/>
      </c>
      <c r="Q168" s="77" t="str">
        <f>'PRODUCTION LIST GRP VOLUMES'!Q172</f>
        <v/>
      </c>
      <c r="R168" s="77" t="str">
        <f>'PRODUCTION LIST GRP VOLUMES'!R172</f>
        <v/>
      </c>
      <c r="S168" s="77" t="str">
        <f>'PRODUCTION LIST GRP VOLUMES'!S172</f>
        <v/>
      </c>
      <c r="T168" s="77" t="str">
        <f>'PRODUCTION LIST GRP VOLUMES'!T172</f>
        <v/>
      </c>
      <c r="U168" s="1517">
        <f t="shared" si="2"/>
        <v>0</v>
      </c>
    </row>
    <row r="169" spans="1:21" ht="21" customHeight="1" x14ac:dyDescent="0.2">
      <c r="A169" s="280" t="str">
        <f>'PRODUCTION LIST GRP VOLUMES'!A173</f>
        <v>360-471</v>
      </c>
      <c r="B169" s="1463">
        <f>'360 GRP '!J213</f>
        <v>1</v>
      </c>
      <c r="C169" s="77" t="str">
        <f>'PRODUCTION LIST GRP VOLUMES'!C173</f>
        <v/>
      </c>
      <c r="D169" s="77" t="str">
        <f>'PRODUCTION LIST GRP VOLUMES'!D173</f>
        <v/>
      </c>
      <c r="E169" s="77" t="str">
        <f>'PRODUCTION LIST GRP VOLUMES'!E173</f>
        <v/>
      </c>
      <c r="F169" s="77" t="str">
        <f>'PRODUCTION LIST GRP VOLUMES'!F173</f>
        <v/>
      </c>
      <c r="G169" s="77" t="str">
        <f>'PRODUCTION LIST GRP VOLUMES'!G173</f>
        <v/>
      </c>
      <c r="H169" s="77" t="str">
        <f>'PRODUCTION LIST GRP VOLUMES'!H173</f>
        <v/>
      </c>
      <c r="I169" s="77" t="str">
        <f>'PRODUCTION LIST GRP VOLUMES'!I173</f>
        <v/>
      </c>
      <c r="J169" s="77" t="str">
        <f>'PRODUCTION LIST GRP VOLUMES'!J173</f>
        <v/>
      </c>
      <c r="K169" s="77" t="str">
        <f>'PRODUCTION LIST GRP VOLUMES'!K173</f>
        <v/>
      </c>
      <c r="L169" s="77" t="str">
        <f>'PRODUCTION LIST GRP VOLUMES'!L173</f>
        <v/>
      </c>
      <c r="M169" s="77" t="str">
        <f>'PRODUCTION LIST GRP VOLUMES'!M173</f>
        <v/>
      </c>
      <c r="N169" s="77" t="str">
        <f>'PRODUCTION LIST GRP VOLUMES'!N173</f>
        <v/>
      </c>
      <c r="O169" s="77" t="str">
        <f>'PRODUCTION LIST GRP VOLUMES'!O173</f>
        <v/>
      </c>
      <c r="P169" s="77" t="str">
        <f>'PRODUCTION LIST GRP VOLUMES'!P173</f>
        <v/>
      </c>
      <c r="Q169" s="77" t="str">
        <f>'PRODUCTION LIST GRP VOLUMES'!Q173</f>
        <v/>
      </c>
      <c r="R169" s="77" t="str">
        <f>'PRODUCTION LIST GRP VOLUMES'!R173</f>
        <v/>
      </c>
      <c r="S169" s="77" t="str">
        <f>'PRODUCTION LIST GRP VOLUMES'!S173</f>
        <v/>
      </c>
      <c r="T169" s="77" t="str">
        <f>'PRODUCTION LIST GRP VOLUMES'!T173</f>
        <v/>
      </c>
      <c r="U169" s="1517">
        <f t="shared" si="2"/>
        <v>0</v>
      </c>
    </row>
    <row r="170" spans="1:21" ht="21" customHeight="1" x14ac:dyDescent="0.2">
      <c r="A170" s="280" t="str">
        <f>'PRODUCTION LIST GRP VOLUMES'!A174</f>
        <v>360-471-DT</v>
      </c>
      <c r="B170" s="1463">
        <f>'360 GRP '!J214</f>
        <v>1</v>
      </c>
      <c r="C170" s="77" t="str">
        <f>'PRODUCTION LIST GRP VOLUMES'!C174</f>
        <v/>
      </c>
      <c r="D170" s="77" t="str">
        <f>'PRODUCTION LIST GRP VOLUMES'!D174</f>
        <v/>
      </c>
      <c r="E170" s="77" t="str">
        <f>'PRODUCTION LIST GRP VOLUMES'!E174</f>
        <v/>
      </c>
      <c r="F170" s="77" t="str">
        <f>'PRODUCTION LIST GRP VOLUMES'!F174</f>
        <v/>
      </c>
      <c r="G170" s="77" t="str">
        <f>'PRODUCTION LIST GRP VOLUMES'!G174</f>
        <v/>
      </c>
      <c r="H170" s="77" t="str">
        <f>'PRODUCTION LIST GRP VOLUMES'!H174</f>
        <v/>
      </c>
      <c r="I170" s="77" t="str">
        <f>'PRODUCTION LIST GRP VOLUMES'!I174</f>
        <v/>
      </c>
      <c r="J170" s="77" t="str">
        <f>'PRODUCTION LIST GRP VOLUMES'!J174</f>
        <v/>
      </c>
      <c r="K170" s="77" t="str">
        <f>'PRODUCTION LIST GRP VOLUMES'!K174</f>
        <v/>
      </c>
      <c r="L170" s="77" t="str">
        <f>'PRODUCTION LIST GRP VOLUMES'!L174</f>
        <v/>
      </c>
      <c r="M170" s="77" t="str">
        <f>'PRODUCTION LIST GRP VOLUMES'!M174</f>
        <v/>
      </c>
      <c r="N170" s="77" t="str">
        <f>'PRODUCTION LIST GRP VOLUMES'!N174</f>
        <v/>
      </c>
      <c r="O170" s="77" t="str">
        <f>'PRODUCTION LIST GRP VOLUMES'!O174</f>
        <v/>
      </c>
      <c r="P170" s="77" t="str">
        <f>'PRODUCTION LIST GRP VOLUMES'!P174</f>
        <v/>
      </c>
      <c r="Q170" s="77" t="str">
        <f>'PRODUCTION LIST GRP VOLUMES'!Q174</f>
        <v/>
      </c>
      <c r="R170" s="77" t="str">
        <f>'PRODUCTION LIST GRP VOLUMES'!R174</f>
        <v/>
      </c>
      <c r="S170" s="77" t="str">
        <f>'PRODUCTION LIST GRP VOLUMES'!S174</f>
        <v/>
      </c>
      <c r="T170" s="77" t="str">
        <f>'PRODUCTION LIST GRP VOLUMES'!T174</f>
        <v/>
      </c>
      <c r="U170" s="1517">
        <f t="shared" si="2"/>
        <v>0</v>
      </c>
    </row>
    <row r="171" spans="1:21" ht="21" customHeight="1" x14ac:dyDescent="0.2">
      <c r="A171" s="280" t="str">
        <f>'PRODUCTION LIST GRP VOLUMES'!A175</f>
        <v>360-474</v>
      </c>
      <c r="B171" s="1463">
        <f>'360 GRP '!J215</f>
        <v>1</v>
      </c>
      <c r="C171" s="77" t="str">
        <f>'PRODUCTION LIST GRP VOLUMES'!C175</f>
        <v/>
      </c>
      <c r="D171" s="77" t="str">
        <f>'PRODUCTION LIST GRP VOLUMES'!D175</f>
        <v/>
      </c>
      <c r="E171" s="77" t="str">
        <f>'PRODUCTION LIST GRP VOLUMES'!E175</f>
        <v/>
      </c>
      <c r="F171" s="77" t="str">
        <f>'PRODUCTION LIST GRP VOLUMES'!F175</f>
        <v/>
      </c>
      <c r="G171" s="77" t="str">
        <f>'PRODUCTION LIST GRP VOLUMES'!G175</f>
        <v/>
      </c>
      <c r="H171" s="77" t="str">
        <f>'PRODUCTION LIST GRP VOLUMES'!H175</f>
        <v/>
      </c>
      <c r="I171" s="77" t="str">
        <f>'PRODUCTION LIST GRP VOLUMES'!I175</f>
        <v/>
      </c>
      <c r="J171" s="77" t="str">
        <f>'PRODUCTION LIST GRP VOLUMES'!J175</f>
        <v/>
      </c>
      <c r="K171" s="77" t="str">
        <f>'PRODUCTION LIST GRP VOLUMES'!K175</f>
        <v/>
      </c>
      <c r="L171" s="77" t="str">
        <f>'PRODUCTION LIST GRP VOLUMES'!L175</f>
        <v/>
      </c>
      <c r="M171" s="77" t="str">
        <f>'PRODUCTION LIST GRP VOLUMES'!M175</f>
        <v/>
      </c>
      <c r="N171" s="77" t="str">
        <f>'PRODUCTION LIST GRP VOLUMES'!N175</f>
        <v/>
      </c>
      <c r="O171" s="77" t="str">
        <f>'PRODUCTION LIST GRP VOLUMES'!O175</f>
        <v/>
      </c>
      <c r="P171" s="77" t="str">
        <f>'PRODUCTION LIST GRP VOLUMES'!P175</f>
        <v/>
      </c>
      <c r="Q171" s="77" t="str">
        <f>'PRODUCTION LIST GRP VOLUMES'!Q175</f>
        <v/>
      </c>
      <c r="R171" s="77" t="str">
        <f>'PRODUCTION LIST GRP VOLUMES'!R175</f>
        <v/>
      </c>
      <c r="S171" s="77" t="str">
        <f>'PRODUCTION LIST GRP VOLUMES'!S175</f>
        <v/>
      </c>
      <c r="T171" s="77" t="str">
        <f>'PRODUCTION LIST GRP VOLUMES'!T175</f>
        <v/>
      </c>
      <c r="U171" s="1517">
        <f t="shared" si="2"/>
        <v>0</v>
      </c>
    </row>
    <row r="172" spans="1:21" ht="21" customHeight="1" x14ac:dyDescent="0.2">
      <c r="A172" s="280" t="str">
        <f>'PRODUCTION LIST GRP VOLUMES'!A176</f>
        <v>360-474-DT</v>
      </c>
      <c r="B172" s="1463">
        <f>'360 GRP '!J216</f>
        <v>1</v>
      </c>
      <c r="C172" s="77" t="str">
        <f>'PRODUCTION LIST GRP VOLUMES'!C176</f>
        <v/>
      </c>
      <c r="D172" s="77" t="str">
        <f>'PRODUCTION LIST GRP VOLUMES'!D176</f>
        <v/>
      </c>
      <c r="E172" s="77" t="str">
        <f>'PRODUCTION LIST GRP VOLUMES'!E176</f>
        <v/>
      </c>
      <c r="F172" s="77" t="str">
        <f>'PRODUCTION LIST GRP VOLUMES'!F176</f>
        <v/>
      </c>
      <c r="G172" s="77" t="str">
        <f>'PRODUCTION LIST GRP VOLUMES'!G176</f>
        <v/>
      </c>
      <c r="H172" s="77" t="str">
        <f>'PRODUCTION LIST GRP VOLUMES'!H176</f>
        <v/>
      </c>
      <c r="I172" s="77" t="str">
        <f>'PRODUCTION LIST GRP VOLUMES'!I176</f>
        <v/>
      </c>
      <c r="J172" s="77" t="str">
        <f>'PRODUCTION LIST GRP VOLUMES'!J176</f>
        <v/>
      </c>
      <c r="K172" s="77" t="str">
        <f>'PRODUCTION LIST GRP VOLUMES'!K176</f>
        <v/>
      </c>
      <c r="L172" s="77" t="str">
        <f>'PRODUCTION LIST GRP VOLUMES'!L176</f>
        <v/>
      </c>
      <c r="M172" s="77" t="str">
        <f>'PRODUCTION LIST GRP VOLUMES'!M176</f>
        <v/>
      </c>
      <c r="N172" s="77" t="str">
        <f>'PRODUCTION LIST GRP VOLUMES'!N176</f>
        <v/>
      </c>
      <c r="O172" s="77" t="str">
        <f>'PRODUCTION LIST GRP VOLUMES'!O176</f>
        <v/>
      </c>
      <c r="P172" s="77" t="str">
        <f>'PRODUCTION LIST GRP VOLUMES'!P176</f>
        <v/>
      </c>
      <c r="Q172" s="77" t="str">
        <f>'PRODUCTION LIST GRP VOLUMES'!Q176</f>
        <v/>
      </c>
      <c r="R172" s="77" t="str">
        <f>'PRODUCTION LIST GRP VOLUMES'!R176</f>
        <v/>
      </c>
      <c r="S172" s="77" t="str">
        <f>'PRODUCTION LIST GRP VOLUMES'!S176</f>
        <v/>
      </c>
      <c r="T172" s="77" t="str">
        <f>'PRODUCTION LIST GRP VOLUMES'!T176</f>
        <v/>
      </c>
      <c r="U172" s="1517">
        <f t="shared" si="2"/>
        <v>0</v>
      </c>
    </row>
    <row r="173" spans="1:21" ht="21" customHeight="1" x14ac:dyDescent="0.2">
      <c r="A173" s="280" t="str">
        <f>'PRODUCTION LIST GRP VOLUMES'!A177</f>
        <v>360-478</v>
      </c>
      <c r="B173" s="1463">
        <f>'360 GRP '!J217</f>
        <v>1</v>
      </c>
      <c r="C173" s="77" t="str">
        <f>'PRODUCTION LIST GRP VOLUMES'!C177</f>
        <v/>
      </c>
      <c r="D173" s="77" t="str">
        <f>'PRODUCTION LIST GRP VOLUMES'!D177</f>
        <v/>
      </c>
      <c r="E173" s="77" t="str">
        <f>'PRODUCTION LIST GRP VOLUMES'!E177</f>
        <v/>
      </c>
      <c r="F173" s="77" t="str">
        <f>'PRODUCTION LIST GRP VOLUMES'!F177</f>
        <v/>
      </c>
      <c r="G173" s="77" t="str">
        <f>'PRODUCTION LIST GRP VOLUMES'!G177</f>
        <v/>
      </c>
      <c r="H173" s="77" t="str">
        <f>'PRODUCTION LIST GRP VOLUMES'!H177</f>
        <v/>
      </c>
      <c r="I173" s="77" t="str">
        <f>'PRODUCTION LIST GRP VOLUMES'!I177</f>
        <v/>
      </c>
      <c r="J173" s="77" t="str">
        <f>'PRODUCTION LIST GRP VOLUMES'!J177</f>
        <v/>
      </c>
      <c r="K173" s="77" t="str">
        <f>'PRODUCTION LIST GRP VOLUMES'!K177</f>
        <v/>
      </c>
      <c r="L173" s="77" t="str">
        <f>'PRODUCTION LIST GRP VOLUMES'!L177</f>
        <v/>
      </c>
      <c r="M173" s="77" t="str">
        <f>'PRODUCTION LIST GRP VOLUMES'!M177</f>
        <v/>
      </c>
      <c r="N173" s="77" t="str">
        <f>'PRODUCTION LIST GRP VOLUMES'!N177</f>
        <v/>
      </c>
      <c r="O173" s="77" t="str">
        <f>'PRODUCTION LIST GRP VOLUMES'!O177</f>
        <v/>
      </c>
      <c r="P173" s="77" t="str">
        <f>'PRODUCTION LIST GRP VOLUMES'!P177</f>
        <v/>
      </c>
      <c r="Q173" s="77" t="str">
        <f>'PRODUCTION LIST GRP VOLUMES'!Q177</f>
        <v/>
      </c>
      <c r="R173" s="77" t="str">
        <f>'PRODUCTION LIST GRP VOLUMES'!R177</f>
        <v/>
      </c>
      <c r="S173" s="77" t="str">
        <f>'PRODUCTION LIST GRP VOLUMES'!S177</f>
        <v/>
      </c>
      <c r="T173" s="77" t="str">
        <f>'PRODUCTION LIST GRP VOLUMES'!T177</f>
        <v/>
      </c>
      <c r="U173" s="1517">
        <f t="shared" si="2"/>
        <v>0</v>
      </c>
    </row>
    <row r="174" spans="1:21" ht="21" customHeight="1" x14ac:dyDescent="0.2">
      <c r="A174" s="280" t="str">
        <f>'PRODUCTION LIST GRP VOLUMES'!A178</f>
        <v>360-478-DT</v>
      </c>
      <c r="B174" s="1463">
        <f>'360 GRP '!J218</f>
        <v>1</v>
      </c>
      <c r="C174" s="77" t="str">
        <f>'PRODUCTION LIST GRP VOLUMES'!C178</f>
        <v/>
      </c>
      <c r="D174" s="77" t="str">
        <f>'PRODUCTION LIST GRP VOLUMES'!D178</f>
        <v/>
      </c>
      <c r="E174" s="77" t="str">
        <f>'PRODUCTION LIST GRP VOLUMES'!E178</f>
        <v/>
      </c>
      <c r="F174" s="77" t="str">
        <f>'PRODUCTION LIST GRP VOLUMES'!F178</f>
        <v/>
      </c>
      <c r="G174" s="77" t="str">
        <f>'PRODUCTION LIST GRP VOLUMES'!G178</f>
        <v/>
      </c>
      <c r="H174" s="77" t="str">
        <f>'PRODUCTION LIST GRP VOLUMES'!H178</f>
        <v/>
      </c>
      <c r="I174" s="77" t="str">
        <f>'PRODUCTION LIST GRP VOLUMES'!I178</f>
        <v/>
      </c>
      <c r="J174" s="77" t="str">
        <f>'PRODUCTION LIST GRP VOLUMES'!J178</f>
        <v/>
      </c>
      <c r="K174" s="77" t="str">
        <f>'PRODUCTION LIST GRP VOLUMES'!K178</f>
        <v/>
      </c>
      <c r="L174" s="77" t="str">
        <f>'PRODUCTION LIST GRP VOLUMES'!L178</f>
        <v/>
      </c>
      <c r="M174" s="77" t="str">
        <f>'PRODUCTION LIST GRP VOLUMES'!M178</f>
        <v/>
      </c>
      <c r="N174" s="77" t="str">
        <f>'PRODUCTION LIST GRP VOLUMES'!N178</f>
        <v/>
      </c>
      <c r="O174" s="77" t="str">
        <f>'PRODUCTION LIST GRP VOLUMES'!O178</f>
        <v/>
      </c>
      <c r="P174" s="77" t="str">
        <f>'PRODUCTION LIST GRP VOLUMES'!P178</f>
        <v/>
      </c>
      <c r="Q174" s="77" t="str">
        <f>'PRODUCTION LIST GRP VOLUMES'!Q178</f>
        <v/>
      </c>
      <c r="R174" s="77" t="str">
        <f>'PRODUCTION LIST GRP VOLUMES'!R178</f>
        <v/>
      </c>
      <c r="S174" s="77" t="str">
        <f>'PRODUCTION LIST GRP VOLUMES'!S178</f>
        <v/>
      </c>
      <c r="T174" s="77" t="str">
        <f>'PRODUCTION LIST GRP VOLUMES'!T178</f>
        <v/>
      </c>
      <c r="U174" s="1517">
        <f t="shared" si="2"/>
        <v>0</v>
      </c>
    </row>
    <row r="175" spans="1:21" ht="21" customHeight="1" x14ac:dyDescent="0.2">
      <c r="A175" s="280" t="str">
        <f>'PRODUCTION LIST GRP VOLUMES'!A179</f>
        <v>360-479</v>
      </c>
      <c r="B175" s="1463">
        <f>'360 GRP '!J219</f>
        <v>1</v>
      </c>
      <c r="C175" s="77" t="str">
        <f>'PRODUCTION LIST GRP VOLUMES'!C179</f>
        <v/>
      </c>
      <c r="D175" s="77" t="str">
        <f>'PRODUCTION LIST GRP VOLUMES'!D179</f>
        <v/>
      </c>
      <c r="E175" s="77" t="str">
        <f>'PRODUCTION LIST GRP VOLUMES'!E179</f>
        <v/>
      </c>
      <c r="F175" s="77" t="str">
        <f>'PRODUCTION LIST GRP VOLUMES'!F179</f>
        <v/>
      </c>
      <c r="G175" s="77" t="str">
        <f>'PRODUCTION LIST GRP VOLUMES'!G179</f>
        <v/>
      </c>
      <c r="H175" s="77" t="str">
        <f>'PRODUCTION LIST GRP VOLUMES'!H179</f>
        <v/>
      </c>
      <c r="I175" s="77" t="str">
        <f>'PRODUCTION LIST GRP VOLUMES'!I179</f>
        <v/>
      </c>
      <c r="J175" s="77" t="str">
        <f>'PRODUCTION LIST GRP VOLUMES'!J179</f>
        <v/>
      </c>
      <c r="K175" s="77" t="str">
        <f>'PRODUCTION LIST GRP VOLUMES'!K179</f>
        <v/>
      </c>
      <c r="L175" s="77" t="str">
        <f>'PRODUCTION LIST GRP VOLUMES'!L179</f>
        <v/>
      </c>
      <c r="M175" s="77" t="str">
        <f>'PRODUCTION LIST GRP VOLUMES'!M179</f>
        <v/>
      </c>
      <c r="N175" s="77" t="str">
        <f>'PRODUCTION LIST GRP VOLUMES'!N179</f>
        <v/>
      </c>
      <c r="O175" s="77" t="str">
        <f>'PRODUCTION LIST GRP VOLUMES'!O179</f>
        <v/>
      </c>
      <c r="P175" s="77" t="str">
        <f>'PRODUCTION LIST GRP VOLUMES'!P179</f>
        <v/>
      </c>
      <c r="Q175" s="77" t="str">
        <f>'PRODUCTION LIST GRP VOLUMES'!Q179</f>
        <v/>
      </c>
      <c r="R175" s="77" t="str">
        <f>'PRODUCTION LIST GRP VOLUMES'!R179</f>
        <v/>
      </c>
      <c r="S175" s="77" t="str">
        <f>'PRODUCTION LIST GRP VOLUMES'!S179</f>
        <v/>
      </c>
      <c r="T175" s="77" t="str">
        <f>'PRODUCTION LIST GRP VOLUMES'!T179</f>
        <v/>
      </c>
      <c r="U175" s="1517">
        <f t="shared" si="2"/>
        <v>0</v>
      </c>
    </row>
    <row r="176" spans="1:21" ht="21" customHeight="1" x14ac:dyDescent="0.2">
      <c r="A176" s="280" t="str">
        <f>'PRODUCTION LIST GRP VOLUMES'!A180</f>
        <v>360-479-DT</v>
      </c>
      <c r="B176" s="1463">
        <f>'360 GRP '!J220</f>
        <v>1</v>
      </c>
      <c r="C176" s="77" t="str">
        <f>'PRODUCTION LIST GRP VOLUMES'!C180</f>
        <v/>
      </c>
      <c r="D176" s="77" t="str">
        <f>'PRODUCTION LIST GRP VOLUMES'!D180</f>
        <v/>
      </c>
      <c r="E176" s="77" t="str">
        <f>'PRODUCTION LIST GRP VOLUMES'!E180</f>
        <v/>
      </c>
      <c r="F176" s="77" t="str">
        <f>'PRODUCTION LIST GRP VOLUMES'!F180</f>
        <v/>
      </c>
      <c r="G176" s="77" t="str">
        <f>'PRODUCTION LIST GRP VOLUMES'!G180</f>
        <v/>
      </c>
      <c r="H176" s="77" t="str">
        <f>'PRODUCTION LIST GRP VOLUMES'!H180</f>
        <v/>
      </c>
      <c r="I176" s="77" t="str">
        <f>'PRODUCTION LIST GRP VOLUMES'!I180</f>
        <v/>
      </c>
      <c r="J176" s="77" t="str">
        <f>'PRODUCTION LIST GRP VOLUMES'!J180</f>
        <v/>
      </c>
      <c r="K176" s="77" t="str">
        <f>'PRODUCTION LIST GRP VOLUMES'!K180</f>
        <v/>
      </c>
      <c r="L176" s="77" t="str">
        <f>'PRODUCTION LIST GRP VOLUMES'!L180</f>
        <v/>
      </c>
      <c r="M176" s="77" t="str">
        <f>'PRODUCTION LIST GRP VOLUMES'!M180</f>
        <v/>
      </c>
      <c r="N176" s="77" t="str">
        <f>'PRODUCTION LIST GRP VOLUMES'!N180</f>
        <v/>
      </c>
      <c r="O176" s="77" t="str">
        <f>'PRODUCTION LIST GRP VOLUMES'!O180</f>
        <v/>
      </c>
      <c r="P176" s="77" t="str">
        <f>'PRODUCTION LIST GRP VOLUMES'!P180</f>
        <v/>
      </c>
      <c r="Q176" s="77" t="str">
        <f>'PRODUCTION LIST GRP VOLUMES'!Q180</f>
        <v/>
      </c>
      <c r="R176" s="77" t="str">
        <f>'PRODUCTION LIST GRP VOLUMES'!R180</f>
        <v/>
      </c>
      <c r="S176" s="77" t="str">
        <f>'PRODUCTION LIST GRP VOLUMES'!S180</f>
        <v/>
      </c>
      <c r="T176" s="77" t="str">
        <f>'PRODUCTION LIST GRP VOLUMES'!T180</f>
        <v/>
      </c>
      <c r="U176" s="1517">
        <f t="shared" si="2"/>
        <v>0</v>
      </c>
    </row>
    <row r="177" spans="1:21" ht="21" customHeight="1" x14ac:dyDescent="0.2">
      <c r="A177" s="280">
        <f>'PRODUCTION LIST GRP VOLUMES'!A181</f>
        <v>0</v>
      </c>
      <c r="B177" s="280"/>
      <c r="C177" s="77">
        <f>'PRODUCTION LIST GRP VOLUMES'!C181</f>
        <v>0</v>
      </c>
      <c r="D177" s="77">
        <f>'PRODUCTION LIST GRP VOLUMES'!D181</f>
        <v>0</v>
      </c>
      <c r="E177" s="77">
        <f>'PRODUCTION LIST GRP VOLUMES'!E181</f>
        <v>0</v>
      </c>
      <c r="F177" s="77">
        <f>'PRODUCTION LIST GRP VOLUMES'!F181</f>
        <v>0</v>
      </c>
      <c r="G177" s="77">
        <f>'PRODUCTION LIST GRP VOLUMES'!G181</f>
        <v>0</v>
      </c>
      <c r="H177" s="77">
        <f>'PRODUCTION LIST GRP VOLUMES'!H181</f>
        <v>0</v>
      </c>
      <c r="I177" s="77">
        <f>'PRODUCTION LIST GRP VOLUMES'!I181</f>
        <v>0</v>
      </c>
      <c r="J177" s="77">
        <f>'PRODUCTION LIST GRP VOLUMES'!J181</f>
        <v>0</v>
      </c>
      <c r="K177" s="77">
        <f>'PRODUCTION LIST GRP VOLUMES'!K181</f>
        <v>0</v>
      </c>
      <c r="L177" s="77">
        <f>'PRODUCTION LIST GRP VOLUMES'!L181</f>
        <v>0</v>
      </c>
      <c r="M177" s="77">
        <f>'PRODUCTION LIST GRP VOLUMES'!M181</f>
        <v>0</v>
      </c>
      <c r="N177" s="77">
        <f>'PRODUCTION LIST GRP VOLUMES'!N181</f>
        <v>0</v>
      </c>
      <c r="O177" s="77">
        <f>'PRODUCTION LIST GRP VOLUMES'!O181</f>
        <v>0</v>
      </c>
      <c r="P177" s="77">
        <f>'PRODUCTION LIST GRP VOLUMES'!P181</f>
        <v>0</v>
      </c>
      <c r="Q177" s="77">
        <f>'PRODUCTION LIST GRP VOLUMES'!Q181</f>
        <v>0</v>
      </c>
      <c r="R177" s="77">
        <f>'PRODUCTION LIST GRP VOLUMES'!R181</f>
        <v>0</v>
      </c>
      <c r="S177" s="77">
        <f>'PRODUCTION LIST GRP VOLUMES'!S181</f>
        <v>0</v>
      </c>
      <c r="T177" s="77">
        <f>'PRODUCTION LIST GRP VOLUMES'!T181</f>
        <v>0</v>
      </c>
      <c r="U177" s="1517">
        <f t="shared" si="2"/>
        <v>0</v>
      </c>
    </row>
    <row r="178" spans="1:21" ht="21" customHeight="1" x14ac:dyDescent="0.2">
      <c r="A178" s="280" t="str">
        <f>'PRODUCTION LIST GRP VOLUMES'!A182</f>
        <v>360-481-DT</v>
      </c>
      <c r="B178" s="1462">
        <f>'360 GRP '!J27</f>
        <v>1</v>
      </c>
      <c r="C178" s="77" t="str">
        <f>'PRODUCTION LIST GRP VOLUMES'!C182</f>
        <v/>
      </c>
      <c r="D178" s="77" t="str">
        <f>'PRODUCTION LIST GRP VOLUMES'!D182</f>
        <v/>
      </c>
      <c r="E178" s="77" t="str">
        <f>'PRODUCTION LIST GRP VOLUMES'!E182</f>
        <v/>
      </c>
      <c r="F178" s="77" t="str">
        <f>'PRODUCTION LIST GRP VOLUMES'!F182</f>
        <v/>
      </c>
      <c r="G178" s="77" t="str">
        <f>'PRODUCTION LIST GRP VOLUMES'!G182</f>
        <v/>
      </c>
      <c r="H178" s="77" t="str">
        <f>'PRODUCTION LIST GRP VOLUMES'!H182</f>
        <v/>
      </c>
      <c r="I178" s="77" t="str">
        <f>'PRODUCTION LIST GRP VOLUMES'!I182</f>
        <v/>
      </c>
      <c r="J178" s="77" t="str">
        <f>'PRODUCTION LIST GRP VOLUMES'!J182</f>
        <v/>
      </c>
      <c r="K178" s="77" t="str">
        <f>'PRODUCTION LIST GRP VOLUMES'!K182</f>
        <v/>
      </c>
      <c r="L178" s="77" t="str">
        <f>'PRODUCTION LIST GRP VOLUMES'!L182</f>
        <v/>
      </c>
      <c r="M178" s="77" t="str">
        <f>'PRODUCTION LIST GRP VOLUMES'!M182</f>
        <v/>
      </c>
      <c r="N178" s="77" t="str">
        <f>'PRODUCTION LIST GRP VOLUMES'!N182</f>
        <v/>
      </c>
      <c r="O178" s="77" t="str">
        <f>'PRODUCTION LIST GRP VOLUMES'!O182</f>
        <v/>
      </c>
      <c r="P178" s="77" t="str">
        <f>'PRODUCTION LIST GRP VOLUMES'!P182</f>
        <v/>
      </c>
      <c r="Q178" s="77" t="str">
        <f>'PRODUCTION LIST GRP VOLUMES'!Q182</f>
        <v/>
      </c>
      <c r="R178" s="77" t="str">
        <f>'PRODUCTION LIST GRP VOLUMES'!R182</f>
        <v/>
      </c>
      <c r="S178" s="77" t="str">
        <f>'PRODUCTION LIST GRP VOLUMES'!S182</f>
        <v/>
      </c>
      <c r="T178" s="77" t="str">
        <f>'PRODUCTION LIST GRP VOLUMES'!T182</f>
        <v/>
      </c>
      <c r="U178" s="1517">
        <f t="shared" si="2"/>
        <v>0</v>
      </c>
    </row>
    <row r="179" spans="1:21" ht="21" customHeight="1" x14ac:dyDescent="0.2">
      <c r="A179" s="280" t="str">
        <f>'PRODUCTION LIST GRP VOLUMES'!A183</f>
        <v>360-482-B-DT</v>
      </c>
      <c r="B179" s="1462">
        <f>'360 GRP '!J28</f>
        <v>1</v>
      </c>
      <c r="C179" s="77" t="str">
        <f>'PRODUCTION LIST GRP VOLUMES'!C183</f>
        <v/>
      </c>
      <c r="D179" s="77" t="str">
        <f>'PRODUCTION LIST GRP VOLUMES'!D183</f>
        <v/>
      </c>
      <c r="E179" s="77" t="str">
        <f>'PRODUCTION LIST GRP VOLUMES'!E183</f>
        <v/>
      </c>
      <c r="F179" s="77" t="str">
        <f>'PRODUCTION LIST GRP VOLUMES'!F183</f>
        <v/>
      </c>
      <c r="G179" s="77" t="str">
        <f>'PRODUCTION LIST GRP VOLUMES'!G183</f>
        <v/>
      </c>
      <c r="H179" s="77" t="str">
        <f>'PRODUCTION LIST GRP VOLUMES'!H183</f>
        <v/>
      </c>
      <c r="I179" s="77" t="str">
        <f>'PRODUCTION LIST GRP VOLUMES'!I183</f>
        <v/>
      </c>
      <c r="J179" s="77" t="str">
        <f>'PRODUCTION LIST GRP VOLUMES'!J183</f>
        <v/>
      </c>
      <c r="K179" s="77" t="str">
        <f>'PRODUCTION LIST GRP VOLUMES'!K183</f>
        <v/>
      </c>
      <c r="L179" s="77" t="str">
        <f>'PRODUCTION LIST GRP VOLUMES'!L183</f>
        <v/>
      </c>
      <c r="M179" s="77" t="str">
        <f>'PRODUCTION LIST GRP VOLUMES'!M183</f>
        <v/>
      </c>
      <c r="N179" s="77" t="str">
        <f>'PRODUCTION LIST GRP VOLUMES'!N183</f>
        <v/>
      </c>
      <c r="O179" s="77" t="str">
        <f>'PRODUCTION LIST GRP VOLUMES'!O183</f>
        <v/>
      </c>
      <c r="P179" s="77" t="str">
        <f>'PRODUCTION LIST GRP VOLUMES'!P183</f>
        <v/>
      </c>
      <c r="Q179" s="77" t="str">
        <f>'PRODUCTION LIST GRP VOLUMES'!Q183</f>
        <v/>
      </c>
      <c r="R179" s="77" t="str">
        <f>'PRODUCTION LIST GRP VOLUMES'!R183</f>
        <v/>
      </c>
      <c r="S179" s="77" t="str">
        <f>'PRODUCTION LIST GRP VOLUMES'!S183</f>
        <v/>
      </c>
      <c r="T179" s="77" t="str">
        <f>'PRODUCTION LIST GRP VOLUMES'!T183</f>
        <v/>
      </c>
      <c r="U179" s="1517">
        <f t="shared" si="2"/>
        <v>0</v>
      </c>
    </row>
    <row r="180" spans="1:21" ht="21" customHeight="1" x14ac:dyDescent="0.2">
      <c r="A180" s="280" t="str">
        <f>'PRODUCTION LIST GRP VOLUMES'!A184</f>
        <v>360-483-B-DT</v>
      </c>
      <c r="B180" s="1462">
        <f>'360 GRP '!J29</f>
        <v>1</v>
      </c>
      <c r="C180" s="77" t="str">
        <f>'PRODUCTION LIST GRP VOLUMES'!C184</f>
        <v/>
      </c>
      <c r="D180" s="77" t="str">
        <f>'PRODUCTION LIST GRP VOLUMES'!D184</f>
        <v/>
      </c>
      <c r="E180" s="77" t="str">
        <f>'PRODUCTION LIST GRP VOLUMES'!E184</f>
        <v/>
      </c>
      <c r="F180" s="77" t="str">
        <f>'PRODUCTION LIST GRP VOLUMES'!F184</f>
        <v/>
      </c>
      <c r="G180" s="77" t="str">
        <f>'PRODUCTION LIST GRP VOLUMES'!G184</f>
        <v/>
      </c>
      <c r="H180" s="77" t="str">
        <f>'PRODUCTION LIST GRP VOLUMES'!H184</f>
        <v/>
      </c>
      <c r="I180" s="77" t="str">
        <f>'PRODUCTION LIST GRP VOLUMES'!I184</f>
        <v/>
      </c>
      <c r="J180" s="77" t="str">
        <f>'PRODUCTION LIST GRP VOLUMES'!J184</f>
        <v/>
      </c>
      <c r="K180" s="77" t="str">
        <f>'PRODUCTION LIST GRP VOLUMES'!K184</f>
        <v/>
      </c>
      <c r="L180" s="77" t="str">
        <f>'PRODUCTION LIST GRP VOLUMES'!L184</f>
        <v/>
      </c>
      <c r="M180" s="77" t="str">
        <f>'PRODUCTION LIST GRP VOLUMES'!M184</f>
        <v/>
      </c>
      <c r="N180" s="77" t="str">
        <f>'PRODUCTION LIST GRP VOLUMES'!N184</f>
        <v/>
      </c>
      <c r="O180" s="77" t="str">
        <f>'PRODUCTION LIST GRP VOLUMES'!O184</f>
        <v/>
      </c>
      <c r="P180" s="77" t="str">
        <f>'PRODUCTION LIST GRP VOLUMES'!P184</f>
        <v/>
      </c>
      <c r="Q180" s="77" t="str">
        <f>'PRODUCTION LIST GRP VOLUMES'!Q184</f>
        <v/>
      </c>
      <c r="R180" s="77" t="str">
        <f>'PRODUCTION LIST GRP VOLUMES'!R184</f>
        <v/>
      </c>
      <c r="S180" s="77" t="str">
        <f>'PRODUCTION LIST GRP VOLUMES'!S184</f>
        <v/>
      </c>
      <c r="T180" s="77" t="str">
        <f>'PRODUCTION LIST GRP VOLUMES'!T184</f>
        <v/>
      </c>
      <c r="U180" s="1517">
        <f t="shared" si="2"/>
        <v>0</v>
      </c>
    </row>
    <row r="181" spans="1:21" ht="21" customHeight="1" x14ac:dyDescent="0.2">
      <c r="A181" s="280" t="str">
        <f>'PRODUCTION LIST GRP VOLUMES'!A185</f>
        <v>360-484-B-DT</v>
      </c>
      <c r="B181" s="1462">
        <f>'360 GRP '!J30</f>
        <v>1</v>
      </c>
      <c r="C181" s="77" t="str">
        <f>'PRODUCTION LIST GRP VOLUMES'!C185</f>
        <v/>
      </c>
      <c r="D181" s="77" t="str">
        <f>'PRODUCTION LIST GRP VOLUMES'!D185</f>
        <v/>
      </c>
      <c r="E181" s="77" t="str">
        <f>'PRODUCTION LIST GRP VOLUMES'!E185</f>
        <v/>
      </c>
      <c r="F181" s="77" t="str">
        <f>'PRODUCTION LIST GRP VOLUMES'!F185</f>
        <v/>
      </c>
      <c r="G181" s="77" t="str">
        <f>'PRODUCTION LIST GRP VOLUMES'!G185</f>
        <v/>
      </c>
      <c r="H181" s="77" t="str">
        <f>'PRODUCTION LIST GRP VOLUMES'!H185</f>
        <v/>
      </c>
      <c r="I181" s="77" t="str">
        <f>'PRODUCTION LIST GRP VOLUMES'!I185</f>
        <v/>
      </c>
      <c r="J181" s="77" t="str">
        <f>'PRODUCTION LIST GRP VOLUMES'!J185</f>
        <v/>
      </c>
      <c r="K181" s="77" t="str">
        <f>'PRODUCTION LIST GRP VOLUMES'!K185</f>
        <v/>
      </c>
      <c r="L181" s="77" t="str">
        <f>'PRODUCTION LIST GRP VOLUMES'!L185</f>
        <v/>
      </c>
      <c r="M181" s="77" t="str">
        <f>'PRODUCTION LIST GRP VOLUMES'!M185</f>
        <v/>
      </c>
      <c r="N181" s="77" t="str">
        <f>'PRODUCTION LIST GRP VOLUMES'!N185</f>
        <v/>
      </c>
      <c r="O181" s="77" t="str">
        <f>'PRODUCTION LIST GRP VOLUMES'!O185</f>
        <v/>
      </c>
      <c r="P181" s="77" t="str">
        <f>'PRODUCTION LIST GRP VOLUMES'!P185</f>
        <v/>
      </c>
      <c r="Q181" s="77" t="str">
        <f>'PRODUCTION LIST GRP VOLUMES'!Q185</f>
        <v/>
      </c>
      <c r="R181" s="77" t="str">
        <f>'PRODUCTION LIST GRP VOLUMES'!R185</f>
        <v/>
      </c>
      <c r="S181" s="77" t="str">
        <f>'PRODUCTION LIST GRP VOLUMES'!S185</f>
        <v/>
      </c>
      <c r="T181" s="77" t="str">
        <f>'PRODUCTION LIST GRP VOLUMES'!T185</f>
        <v/>
      </c>
      <c r="U181" s="1517">
        <f t="shared" si="2"/>
        <v>0</v>
      </c>
    </row>
    <row r="182" spans="1:21" ht="21" customHeight="1" x14ac:dyDescent="0.2">
      <c r="A182" s="280" t="str">
        <f>'PRODUCTION LIST GRP VOLUMES'!A186</f>
        <v>360-485-B-DT</v>
      </c>
      <c r="B182" s="1462">
        <f>'360 GRP '!J31</f>
        <v>1</v>
      </c>
      <c r="C182" s="77" t="str">
        <f>'PRODUCTION LIST GRP VOLUMES'!C186</f>
        <v/>
      </c>
      <c r="D182" s="77" t="str">
        <f>'PRODUCTION LIST GRP VOLUMES'!D186</f>
        <v/>
      </c>
      <c r="E182" s="77" t="str">
        <f>'PRODUCTION LIST GRP VOLUMES'!E186</f>
        <v/>
      </c>
      <c r="F182" s="77" t="str">
        <f>'PRODUCTION LIST GRP VOLUMES'!F186</f>
        <v/>
      </c>
      <c r="G182" s="77" t="str">
        <f>'PRODUCTION LIST GRP VOLUMES'!G186</f>
        <v/>
      </c>
      <c r="H182" s="77" t="str">
        <f>'PRODUCTION LIST GRP VOLUMES'!H186</f>
        <v/>
      </c>
      <c r="I182" s="77" t="str">
        <f>'PRODUCTION LIST GRP VOLUMES'!I186</f>
        <v/>
      </c>
      <c r="J182" s="77" t="str">
        <f>'PRODUCTION LIST GRP VOLUMES'!J186</f>
        <v/>
      </c>
      <c r="K182" s="77" t="str">
        <f>'PRODUCTION LIST GRP VOLUMES'!K186</f>
        <v/>
      </c>
      <c r="L182" s="77" t="str">
        <f>'PRODUCTION LIST GRP VOLUMES'!L186</f>
        <v/>
      </c>
      <c r="M182" s="77" t="str">
        <f>'PRODUCTION LIST GRP VOLUMES'!M186</f>
        <v/>
      </c>
      <c r="N182" s="77" t="str">
        <f>'PRODUCTION LIST GRP VOLUMES'!N186</f>
        <v/>
      </c>
      <c r="O182" s="77" t="str">
        <f>'PRODUCTION LIST GRP VOLUMES'!O186</f>
        <v/>
      </c>
      <c r="P182" s="77" t="str">
        <f>'PRODUCTION LIST GRP VOLUMES'!P186</f>
        <v/>
      </c>
      <c r="Q182" s="77" t="str">
        <f>'PRODUCTION LIST GRP VOLUMES'!Q186</f>
        <v/>
      </c>
      <c r="R182" s="77" t="str">
        <f>'PRODUCTION LIST GRP VOLUMES'!R186</f>
        <v/>
      </c>
      <c r="S182" s="77" t="str">
        <f>'PRODUCTION LIST GRP VOLUMES'!S186</f>
        <v/>
      </c>
      <c r="T182" s="77" t="str">
        <f>'PRODUCTION LIST GRP VOLUMES'!T186</f>
        <v/>
      </c>
      <c r="U182" s="1517">
        <f t="shared" si="2"/>
        <v>0</v>
      </c>
    </row>
    <row r="183" spans="1:21" ht="21" customHeight="1" x14ac:dyDescent="0.2">
      <c r="A183" s="280" t="str">
        <f>'PRODUCTION LIST GRP VOLUMES'!A187</f>
        <v>360-486-B-DT</v>
      </c>
      <c r="B183" s="1462">
        <f>'360 GRP '!J32</f>
        <v>1</v>
      </c>
      <c r="C183" s="77" t="str">
        <f>'PRODUCTION LIST GRP VOLUMES'!C187</f>
        <v/>
      </c>
      <c r="D183" s="77" t="str">
        <f>'PRODUCTION LIST GRP VOLUMES'!D187</f>
        <v/>
      </c>
      <c r="E183" s="77" t="str">
        <f>'PRODUCTION LIST GRP VOLUMES'!E187</f>
        <v/>
      </c>
      <c r="F183" s="77" t="str">
        <f>'PRODUCTION LIST GRP VOLUMES'!F187</f>
        <v/>
      </c>
      <c r="G183" s="77" t="str">
        <f>'PRODUCTION LIST GRP VOLUMES'!G187</f>
        <v/>
      </c>
      <c r="H183" s="77" t="str">
        <f>'PRODUCTION LIST GRP VOLUMES'!H187</f>
        <v/>
      </c>
      <c r="I183" s="77" t="str">
        <f>'PRODUCTION LIST GRP VOLUMES'!I187</f>
        <v/>
      </c>
      <c r="J183" s="77" t="str">
        <f>'PRODUCTION LIST GRP VOLUMES'!J187</f>
        <v/>
      </c>
      <c r="K183" s="77" t="str">
        <f>'PRODUCTION LIST GRP VOLUMES'!K187</f>
        <v/>
      </c>
      <c r="L183" s="77" t="str">
        <f>'PRODUCTION LIST GRP VOLUMES'!L187</f>
        <v/>
      </c>
      <c r="M183" s="77" t="str">
        <f>'PRODUCTION LIST GRP VOLUMES'!M187</f>
        <v/>
      </c>
      <c r="N183" s="77" t="str">
        <f>'PRODUCTION LIST GRP VOLUMES'!N187</f>
        <v/>
      </c>
      <c r="O183" s="77" t="str">
        <f>'PRODUCTION LIST GRP VOLUMES'!O187</f>
        <v/>
      </c>
      <c r="P183" s="77" t="str">
        <f>'PRODUCTION LIST GRP VOLUMES'!P187</f>
        <v/>
      </c>
      <c r="Q183" s="77" t="str">
        <f>'PRODUCTION LIST GRP VOLUMES'!Q187</f>
        <v/>
      </c>
      <c r="R183" s="77" t="str">
        <f>'PRODUCTION LIST GRP VOLUMES'!R187</f>
        <v/>
      </c>
      <c r="S183" s="77" t="str">
        <f>'PRODUCTION LIST GRP VOLUMES'!S187</f>
        <v/>
      </c>
      <c r="T183" s="77" t="str">
        <f>'PRODUCTION LIST GRP VOLUMES'!T187</f>
        <v/>
      </c>
      <c r="U183" s="1517">
        <f t="shared" si="2"/>
        <v>0</v>
      </c>
    </row>
    <row r="184" spans="1:21" ht="21" customHeight="1" x14ac:dyDescent="0.2">
      <c r="A184" s="280" t="str">
        <f>'PRODUCTION LIST GRP VOLUMES'!A188</f>
        <v>360-487-B-DT</v>
      </c>
      <c r="B184" s="1462">
        <f>'360 GRP '!J33</f>
        <v>1</v>
      </c>
      <c r="C184" s="77" t="str">
        <f>'PRODUCTION LIST GRP VOLUMES'!C188</f>
        <v/>
      </c>
      <c r="D184" s="77" t="str">
        <f>'PRODUCTION LIST GRP VOLUMES'!D188</f>
        <v/>
      </c>
      <c r="E184" s="77" t="str">
        <f>'PRODUCTION LIST GRP VOLUMES'!E188</f>
        <v/>
      </c>
      <c r="F184" s="77" t="str">
        <f>'PRODUCTION LIST GRP VOLUMES'!F188</f>
        <v/>
      </c>
      <c r="G184" s="77" t="str">
        <f>'PRODUCTION LIST GRP VOLUMES'!G188</f>
        <v/>
      </c>
      <c r="H184" s="77" t="str">
        <f>'PRODUCTION LIST GRP VOLUMES'!H188</f>
        <v/>
      </c>
      <c r="I184" s="77" t="str">
        <f>'PRODUCTION LIST GRP VOLUMES'!I188</f>
        <v/>
      </c>
      <c r="J184" s="77" t="str">
        <f>'PRODUCTION LIST GRP VOLUMES'!J188</f>
        <v/>
      </c>
      <c r="K184" s="77" t="str">
        <f>'PRODUCTION LIST GRP VOLUMES'!K188</f>
        <v/>
      </c>
      <c r="L184" s="77" t="str">
        <f>'PRODUCTION LIST GRP VOLUMES'!L188</f>
        <v/>
      </c>
      <c r="M184" s="77" t="str">
        <f>'PRODUCTION LIST GRP VOLUMES'!M188</f>
        <v/>
      </c>
      <c r="N184" s="77" t="str">
        <f>'PRODUCTION LIST GRP VOLUMES'!N188</f>
        <v/>
      </c>
      <c r="O184" s="77" t="str">
        <f>'PRODUCTION LIST GRP VOLUMES'!O188</f>
        <v/>
      </c>
      <c r="P184" s="77" t="str">
        <f>'PRODUCTION LIST GRP VOLUMES'!P188</f>
        <v/>
      </c>
      <c r="Q184" s="77" t="str">
        <f>'PRODUCTION LIST GRP VOLUMES'!Q188</f>
        <v/>
      </c>
      <c r="R184" s="77" t="str">
        <f>'PRODUCTION LIST GRP VOLUMES'!R188</f>
        <v/>
      </c>
      <c r="S184" s="77" t="str">
        <f>'PRODUCTION LIST GRP VOLUMES'!S188</f>
        <v/>
      </c>
      <c r="T184" s="77" t="str">
        <f>'PRODUCTION LIST GRP VOLUMES'!T188</f>
        <v/>
      </c>
      <c r="U184" s="1517">
        <f t="shared" si="2"/>
        <v>0</v>
      </c>
    </row>
    <row r="185" spans="1:21" ht="21" customHeight="1" x14ac:dyDescent="0.2">
      <c r="A185" s="280" t="str">
        <f>'PRODUCTION LIST GRP VOLUMES'!A189</f>
        <v>360-488-B-DT</v>
      </c>
      <c r="B185" s="1462">
        <f>'360 GRP '!J34</f>
        <v>1</v>
      </c>
      <c r="C185" s="77" t="str">
        <f>'PRODUCTION LIST GRP VOLUMES'!C189</f>
        <v/>
      </c>
      <c r="D185" s="77" t="str">
        <f>'PRODUCTION LIST GRP VOLUMES'!D189</f>
        <v/>
      </c>
      <c r="E185" s="77" t="str">
        <f>'PRODUCTION LIST GRP VOLUMES'!E189</f>
        <v/>
      </c>
      <c r="F185" s="77" t="str">
        <f>'PRODUCTION LIST GRP VOLUMES'!F189</f>
        <v/>
      </c>
      <c r="G185" s="77" t="str">
        <f>'PRODUCTION LIST GRP VOLUMES'!G189</f>
        <v/>
      </c>
      <c r="H185" s="77" t="str">
        <f>'PRODUCTION LIST GRP VOLUMES'!H189</f>
        <v/>
      </c>
      <c r="I185" s="77" t="str">
        <f>'PRODUCTION LIST GRP VOLUMES'!I189</f>
        <v/>
      </c>
      <c r="J185" s="77" t="str">
        <f>'PRODUCTION LIST GRP VOLUMES'!J189</f>
        <v/>
      </c>
      <c r="K185" s="77" t="str">
        <f>'PRODUCTION LIST GRP VOLUMES'!K189</f>
        <v/>
      </c>
      <c r="L185" s="77" t="str">
        <f>'PRODUCTION LIST GRP VOLUMES'!L189</f>
        <v/>
      </c>
      <c r="M185" s="77" t="str">
        <f>'PRODUCTION LIST GRP VOLUMES'!M189</f>
        <v/>
      </c>
      <c r="N185" s="77" t="str">
        <f>'PRODUCTION LIST GRP VOLUMES'!N189</f>
        <v/>
      </c>
      <c r="O185" s="77" t="str">
        <f>'PRODUCTION LIST GRP VOLUMES'!O189</f>
        <v/>
      </c>
      <c r="P185" s="77" t="str">
        <f>'PRODUCTION LIST GRP VOLUMES'!P189</f>
        <v/>
      </c>
      <c r="Q185" s="77" t="str">
        <f>'PRODUCTION LIST GRP VOLUMES'!Q189</f>
        <v/>
      </c>
      <c r="R185" s="77" t="str">
        <f>'PRODUCTION LIST GRP VOLUMES'!R189</f>
        <v/>
      </c>
      <c r="S185" s="77" t="str">
        <f>'PRODUCTION LIST GRP VOLUMES'!S189</f>
        <v/>
      </c>
      <c r="T185" s="77" t="str">
        <f>'PRODUCTION LIST GRP VOLUMES'!T189</f>
        <v/>
      </c>
      <c r="U185" s="1517">
        <f t="shared" ref="U185:U214" si="3">SUM(C185:T185)</f>
        <v>0</v>
      </c>
    </row>
    <row r="186" spans="1:21" ht="21" customHeight="1" x14ac:dyDescent="0.2">
      <c r="A186" s="280" t="str">
        <f>'PRODUCTION LIST GRP VOLUMES'!A190</f>
        <v>360-490-DT</v>
      </c>
      <c r="B186" s="1462">
        <f>'360 GRP '!J35</f>
        <v>1</v>
      </c>
      <c r="C186" s="77" t="str">
        <f>'PRODUCTION LIST GRP VOLUMES'!C190</f>
        <v/>
      </c>
      <c r="D186" s="77" t="str">
        <f>'PRODUCTION LIST GRP VOLUMES'!D190</f>
        <v/>
      </c>
      <c r="E186" s="77" t="str">
        <f>'PRODUCTION LIST GRP VOLUMES'!E190</f>
        <v/>
      </c>
      <c r="F186" s="77" t="str">
        <f>'PRODUCTION LIST GRP VOLUMES'!F190</f>
        <v/>
      </c>
      <c r="G186" s="77" t="str">
        <f>'PRODUCTION LIST GRP VOLUMES'!G190</f>
        <v/>
      </c>
      <c r="H186" s="77" t="str">
        <f>'PRODUCTION LIST GRP VOLUMES'!H190</f>
        <v/>
      </c>
      <c r="I186" s="77" t="str">
        <f>'PRODUCTION LIST GRP VOLUMES'!I190</f>
        <v/>
      </c>
      <c r="J186" s="77" t="str">
        <f>'PRODUCTION LIST GRP VOLUMES'!J190</f>
        <v/>
      </c>
      <c r="K186" s="77" t="str">
        <f>'PRODUCTION LIST GRP VOLUMES'!K190</f>
        <v/>
      </c>
      <c r="L186" s="77" t="str">
        <f>'PRODUCTION LIST GRP VOLUMES'!L190</f>
        <v/>
      </c>
      <c r="M186" s="77" t="str">
        <f>'PRODUCTION LIST GRP VOLUMES'!M190</f>
        <v/>
      </c>
      <c r="N186" s="77" t="str">
        <f>'PRODUCTION LIST GRP VOLUMES'!N190</f>
        <v/>
      </c>
      <c r="O186" s="77" t="str">
        <f>'PRODUCTION LIST GRP VOLUMES'!O190</f>
        <v/>
      </c>
      <c r="P186" s="77" t="str">
        <f>'PRODUCTION LIST GRP VOLUMES'!P190</f>
        <v/>
      </c>
      <c r="Q186" s="77" t="str">
        <f>'PRODUCTION LIST GRP VOLUMES'!Q190</f>
        <v/>
      </c>
      <c r="R186" s="77" t="str">
        <f>'PRODUCTION LIST GRP VOLUMES'!R190</f>
        <v/>
      </c>
      <c r="S186" s="77" t="str">
        <f>'PRODUCTION LIST GRP VOLUMES'!S190</f>
        <v/>
      </c>
      <c r="T186" s="77" t="str">
        <f>'PRODUCTION LIST GRP VOLUMES'!T190</f>
        <v/>
      </c>
      <c r="U186" s="1517">
        <f t="shared" si="3"/>
        <v>0</v>
      </c>
    </row>
    <row r="187" spans="1:21" ht="21" customHeight="1" x14ac:dyDescent="0.2">
      <c r="A187" s="280">
        <f>'PRODUCTION LIST GRP VOLUMES'!A191</f>
        <v>0</v>
      </c>
      <c r="B187" s="280"/>
      <c r="C187" s="77" t="str">
        <f>'PRODUCTION LIST GRP VOLUMES'!C191</f>
        <v/>
      </c>
      <c r="D187" s="77" t="str">
        <f>'PRODUCTION LIST GRP VOLUMES'!D191</f>
        <v/>
      </c>
      <c r="E187" s="77" t="str">
        <f>'PRODUCTION LIST GRP VOLUMES'!E191</f>
        <v/>
      </c>
      <c r="F187" s="77" t="str">
        <f>'PRODUCTION LIST GRP VOLUMES'!F191</f>
        <v/>
      </c>
      <c r="G187" s="77" t="str">
        <f>'PRODUCTION LIST GRP VOLUMES'!G191</f>
        <v/>
      </c>
      <c r="H187" s="77" t="str">
        <f>'PRODUCTION LIST GRP VOLUMES'!H191</f>
        <v/>
      </c>
      <c r="I187" s="77" t="str">
        <f>'PRODUCTION LIST GRP VOLUMES'!I191</f>
        <v/>
      </c>
      <c r="J187" s="77" t="str">
        <f>'PRODUCTION LIST GRP VOLUMES'!J191</f>
        <v/>
      </c>
      <c r="K187" s="77" t="str">
        <f>'PRODUCTION LIST GRP VOLUMES'!K191</f>
        <v/>
      </c>
      <c r="L187" s="77" t="str">
        <f>'PRODUCTION LIST GRP VOLUMES'!L191</f>
        <v/>
      </c>
      <c r="M187" s="77" t="str">
        <f>'PRODUCTION LIST GRP VOLUMES'!M191</f>
        <v/>
      </c>
      <c r="N187" s="77" t="str">
        <f>'PRODUCTION LIST GRP VOLUMES'!N191</f>
        <v/>
      </c>
      <c r="O187" s="77" t="str">
        <f>'PRODUCTION LIST GRP VOLUMES'!O191</f>
        <v/>
      </c>
      <c r="P187" s="77" t="str">
        <f>'PRODUCTION LIST GRP VOLUMES'!P191</f>
        <v/>
      </c>
      <c r="Q187" s="77" t="str">
        <f>'PRODUCTION LIST GRP VOLUMES'!Q191</f>
        <v/>
      </c>
      <c r="R187" s="77" t="str">
        <f>'PRODUCTION LIST GRP VOLUMES'!R191</f>
        <v/>
      </c>
      <c r="S187" s="77" t="str">
        <f>'PRODUCTION LIST GRP VOLUMES'!S191</f>
        <v/>
      </c>
      <c r="T187" s="77" t="str">
        <f>'PRODUCTION LIST GRP VOLUMES'!T191</f>
        <v/>
      </c>
      <c r="U187" s="1517">
        <f t="shared" si="3"/>
        <v>0</v>
      </c>
    </row>
    <row r="188" spans="1:21" ht="21" customHeight="1" x14ac:dyDescent="0.2">
      <c r="A188" s="280" t="str">
        <f>'PRODUCTION LIST GRP VOLUMES'!A192</f>
        <v>360-501</v>
      </c>
      <c r="B188" s="1463">
        <f>'360 GRP '!J222</f>
        <v>1</v>
      </c>
      <c r="C188" s="77" t="str">
        <f>'PRODUCTION LIST GRP VOLUMES'!C192</f>
        <v/>
      </c>
      <c r="D188" s="77" t="str">
        <f>'PRODUCTION LIST GRP VOLUMES'!D192</f>
        <v/>
      </c>
      <c r="E188" s="77" t="str">
        <f>'PRODUCTION LIST GRP VOLUMES'!E192</f>
        <v/>
      </c>
      <c r="F188" s="77" t="str">
        <f>'PRODUCTION LIST GRP VOLUMES'!F192</f>
        <v/>
      </c>
      <c r="G188" s="77" t="str">
        <f>'PRODUCTION LIST GRP VOLUMES'!G192</f>
        <v/>
      </c>
      <c r="H188" s="77" t="str">
        <f>'PRODUCTION LIST GRP VOLUMES'!H192</f>
        <v/>
      </c>
      <c r="I188" s="77" t="str">
        <f>'PRODUCTION LIST GRP VOLUMES'!I192</f>
        <v/>
      </c>
      <c r="J188" s="77" t="str">
        <f>'PRODUCTION LIST GRP VOLUMES'!J192</f>
        <v/>
      </c>
      <c r="K188" s="77" t="str">
        <f>'PRODUCTION LIST GRP VOLUMES'!K192</f>
        <v/>
      </c>
      <c r="L188" s="77" t="str">
        <f>'PRODUCTION LIST GRP VOLUMES'!L192</f>
        <v/>
      </c>
      <c r="M188" s="77" t="str">
        <f>'PRODUCTION LIST GRP VOLUMES'!M192</f>
        <v/>
      </c>
      <c r="N188" s="77" t="str">
        <f>'PRODUCTION LIST GRP VOLUMES'!N192</f>
        <v/>
      </c>
      <c r="O188" s="77" t="str">
        <f>'PRODUCTION LIST GRP VOLUMES'!O192</f>
        <v/>
      </c>
      <c r="P188" s="77" t="str">
        <f>'PRODUCTION LIST GRP VOLUMES'!P192</f>
        <v/>
      </c>
      <c r="Q188" s="77" t="str">
        <f>'PRODUCTION LIST GRP VOLUMES'!Q192</f>
        <v/>
      </c>
      <c r="R188" s="77" t="str">
        <f>'PRODUCTION LIST GRP VOLUMES'!R192</f>
        <v/>
      </c>
      <c r="S188" s="77" t="str">
        <f>'PRODUCTION LIST GRP VOLUMES'!S192</f>
        <v/>
      </c>
      <c r="T188" s="77" t="str">
        <f>'PRODUCTION LIST GRP VOLUMES'!T192</f>
        <v/>
      </c>
      <c r="U188" s="1517">
        <f t="shared" si="3"/>
        <v>0</v>
      </c>
    </row>
    <row r="189" spans="1:21" ht="21" customHeight="1" x14ac:dyDescent="0.2">
      <c r="A189" s="280" t="str">
        <f>'PRODUCTION LIST GRP VOLUMES'!A193</f>
        <v>360-505</v>
      </c>
      <c r="B189" s="1463">
        <f>'360 GRP '!J223</f>
        <v>1</v>
      </c>
      <c r="C189" s="77" t="str">
        <f>'PRODUCTION LIST GRP VOLUMES'!C193</f>
        <v/>
      </c>
      <c r="D189" s="77" t="str">
        <f>'PRODUCTION LIST GRP VOLUMES'!D193</f>
        <v/>
      </c>
      <c r="E189" s="77" t="str">
        <f>'PRODUCTION LIST GRP VOLUMES'!E193</f>
        <v/>
      </c>
      <c r="F189" s="77" t="str">
        <f>'PRODUCTION LIST GRP VOLUMES'!F193</f>
        <v/>
      </c>
      <c r="G189" s="77" t="str">
        <f>'PRODUCTION LIST GRP VOLUMES'!G193</f>
        <v/>
      </c>
      <c r="H189" s="77" t="str">
        <f>'PRODUCTION LIST GRP VOLUMES'!H193</f>
        <v/>
      </c>
      <c r="I189" s="77" t="str">
        <f>'PRODUCTION LIST GRP VOLUMES'!I193</f>
        <v/>
      </c>
      <c r="J189" s="77" t="str">
        <f>'PRODUCTION LIST GRP VOLUMES'!J193</f>
        <v/>
      </c>
      <c r="K189" s="77" t="str">
        <f>'PRODUCTION LIST GRP VOLUMES'!K193</f>
        <v/>
      </c>
      <c r="L189" s="77" t="str">
        <f>'PRODUCTION LIST GRP VOLUMES'!L193</f>
        <v/>
      </c>
      <c r="M189" s="77" t="str">
        <f>'PRODUCTION LIST GRP VOLUMES'!M193</f>
        <v/>
      </c>
      <c r="N189" s="77" t="str">
        <f>'PRODUCTION LIST GRP VOLUMES'!N193</f>
        <v/>
      </c>
      <c r="O189" s="77" t="str">
        <f>'PRODUCTION LIST GRP VOLUMES'!O193</f>
        <v/>
      </c>
      <c r="P189" s="77" t="str">
        <f>'PRODUCTION LIST GRP VOLUMES'!P193</f>
        <v/>
      </c>
      <c r="Q189" s="77" t="str">
        <f>'PRODUCTION LIST GRP VOLUMES'!Q193</f>
        <v/>
      </c>
      <c r="R189" s="77" t="str">
        <f>'PRODUCTION LIST GRP VOLUMES'!R193</f>
        <v/>
      </c>
      <c r="S189" s="77" t="str">
        <f>'PRODUCTION LIST GRP VOLUMES'!S193</f>
        <v/>
      </c>
      <c r="T189" s="77" t="str">
        <f>'PRODUCTION LIST GRP VOLUMES'!T193</f>
        <v/>
      </c>
      <c r="U189" s="1517">
        <f t="shared" si="3"/>
        <v>0</v>
      </c>
    </row>
    <row r="190" spans="1:21" ht="21" customHeight="1" x14ac:dyDescent="0.2">
      <c r="A190" s="280" t="str">
        <f>'PRODUCTION LIST GRP VOLUMES'!A194</f>
        <v>360-506</v>
      </c>
      <c r="B190" s="1463">
        <f>'360 GRP '!J224</f>
        <v>1</v>
      </c>
      <c r="C190" s="77" t="str">
        <f>'PRODUCTION LIST GRP VOLUMES'!C194</f>
        <v/>
      </c>
      <c r="D190" s="77" t="str">
        <f>'PRODUCTION LIST GRP VOLUMES'!D194</f>
        <v/>
      </c>
      <c r="E190" s="77" t="str">
        <f>'PRODUCTION LIST GRP VOLUMES'!E194</f>
        <v/>
      </c>
      <c r="F190" s="77" t="str">
        <f>'PRODUCTION LIST GRP VOLUMES'!F194</f>
        <v/>
      </c>
      <c r="G190" s="77" t="str">
        <f>'PRODUCTION LIST GRP VOLUMES'!G194</f>
        <v/>
      </c>
      <c r="H190" s="77" t="str">
        <f>'PRODUCTION LIST GRP VOLUMES'!H194</f>
        <v/>
      </c>
      <c r="I190" s="77" t="str">
        <f>'PRODUCTION LIST GRP VOLUMES'!I194</f>
        <v/>
      </c>
      <c r="J190" s="77" t="str">
        <f>'PRODUCTION LIST GRP VOLUMES'!J194</f>
        <v/>
      </c>
      <c r="K190" s="77" t="str">
        <f>'PRODUCTION LIST GRP VOLUMES'!K194</f>
        <v/>
      </c>
      <c r="L190" s="77" t="str">
        <f>'PRODUCTION LIST GRP VOLUMES'!L194</f>
        <v/>
      </c>
      <c r="M190" s="77" t="str">
        <f>'PRODUCTION LIST GRP VOLUMES'!M194</f>
        <v/>
      </c>
      <c r="N190" s="77" t="str">
        <f>'PRODUCTION LIST GRP VOLUMES'!N194</f>
        <v/>
      </c>
      <c r="O190" s="77" t="str">
        <f>'PRODUCTION LIST GRP VOLUMES'!O194</f>
        <v/>
      </c>
      <c r="P190" s="77" t="str">
        <f>'PRODUCTION LIST GRP VOLUMES'!P194</f>
        <v/>
      </c>
      <c r="Q190" s="77" t="str">
        <f>'PRODUCTION LIST GRP VOLUMES'!Q194</f>
        <v/>
      </c>
      <c r="R190" s="77" t="str">
        <f>'PRODUCTION LIST GRP VOLUMES'!R194</f>
        <v/>
      </c>
      <c r="S190" s="77" t="str">
        <f>'PRODUCTION LIST GRP VOLUMES'!S194</f>
        <v/>
      </c>
      <c r="T190" s="77" t="str">
        <f>'PRODUCTION LIST GRP VOLUMES'!T194</f>
        <v/>
      </c>
      <c r="U190" s="1517">
        <f t="shared" si="3"/>
        <v>0</v>
      </c>
    </row>
    <row r="191" spans="1:21" ht="21" customHeight="1" x14ac:dyDescent="0.2">
      <c r="A191" s="280" t="str">
        <f>'PRODUCTION LIST GRP VOLUMES'!A195</f>
        <v>360-520</v>
      </c>
      <c r="B191" s="1463">
        <f>'360 GRP '!J225</f>
        <v>1</v>
      </c>
      <c r="C191" s="77" t="str">
        <f>'PRODUCTION LIST GRP VOLUMES'!C195</f>
        <v/>
      </c>
      <c r="D191" s="77">
        <f>'PRODUCTION LIST GRP VOLUMES'!D195</f>
        <v>0</v>
      </c>
      <c r="E191" s="77">
        <f>'PRODUCTION LIST GRP VOLUMES'!E195</f>
        <v>0</v>
      </c>
      <c r="F191" s="77">
        <f>'PRODUCTION LIST GRP VOLUMES'!F195</f>
        <v>0</v>
      </c>
      <c r="G191" s="77" t="str">
        <f>'PRODUCTION LIST GRP VOLUMES'!G195</f>
        <v/>
      </c>
      <c r="H191" s="77">
        <f>'PRODUCTION LIST GRP VOLUMES'!H195</f>
        <v>0</v>
      </c>
      <c r="I191" s="77">
        <f>'PRODUCTION LIST GRP VOLUMES'!I195</f>
        <v>0</v>
      </c>
      <c r="J191" s="77" t="str">
        <f>'PRODUCTION LIST GRP VOLUMES'!J195</f>
        <v/>
      </c>
      <c r="K191" s="77">
        <f>'PRODUCTION LIST GRP VOLUMES'!K195</f>
        <v>0</v>
      </c>
      <c r="L191" s="77">
        <f>'PRODUCTION LIST GRP VOLUMES'!L195</f>
        <v>0</v>
      </c>
      <c r="M191" s="77">
        <f>'PRODUCTION LIST GRP VOLUMES'!M195</f>
        <v>0</v>
      </c>
      <c r="N191" s="77">
        <f>'PRODUCTION LIST GRP VOLUMES'!N195</f>
        <v>0</v>
      </c>
      <c r="O191" s="77">
        <f>'PRODUCTION LIST GRP VOLUMES'!O195</f>
        <v>0</v>
      </c>
      <c r="P191" s="77">
        <f>'PRODUCTION LIST GRP VOLUMES'!P195</f>
        <v>0</v>
      </c>
      <c r="Q191" s="77">
        <f>'PRODUCTION LIST GRP VOLUMES'!Q195</f>
        <v>0</v>
      </c>
      <c r="R191" s="77">
        <f>'PRODUCTION LIST GRP VOLUMES'!R195</f>
        <v>0</v>
      </c>
      <c r="S191" s="77">
        <f>'PRODUCTION LIST GRP VOLUMES'!S195</f>
        <v>0</v>
      </c>
      <c r="T191" s="77">
        <f>'PRODUCTION LIST GRP VOLUMES'!T195</f>
        <v>0</v>
      </c>
      <c r="U191" s="1517">
        <f t="shared" si="3"/>
        <v>0</v>
      </c>
    </row>
    <row r="192" spans="1:21" ht="21" customHeight="1" x14ac:dyDescent="0.2">
      <c r="A192" s="280">
        <f>'PRODUCTION LIST GRP VOLUMES'!A196</f>
        <v>0</v>
      </c>
      <c r="B192" s="280"/>
      <c r="C192" s="77" t="str">
        <f>'PRODUCTION LIST GRP VOLUMES'!C196</f>
        <v/>
      </c>
      <c r="D192" s="77" t="str">
        <f>'PRODUCTION LIST GRP VOLUMES'!D196</f>
        <v/>
      </c>
      <c r="E192" s="77" t="str">
        <f>'PRODUCTION LIST GRP VOLUMES'!E196</f>
        <v/>
      </c>
      <c r="F192" s="77" t="str">
        <f>'PRODUCTION LIST GRP VOLUMES'!F196</f>
        <v/>
      </c>
      <c r="G192" s="77" t="str">
        <f>'PRODUCTION LIST GRP VOLUMES'!G196</f>
        <v/>
      </c>
      <c r="H192" s="77" t="str">
        <f>'PRODUCTION LIST GRP VOLUMES'!H196</f>
        <v/>
      </c>
      <c r="I192" s="77" t="str">
        <f>'PRODUCTION LIST GRP VOLUMES'!I196</f>
        <v/>
      </c>
      <c r="J192" s="77" t="str">
        <f>'PRODUCTION LIST GRP VOLUMES'!J196</f>
        <v/>
      </c>
      <c r="K192" s="77" t="str">
        <f>'PRODUCTION LIST GRP VOLUMES'!K196</f>
        <v/>
      </c>
      <c r="L192" s="77" t="str">
        <f>'PRODUCTION LIST GRP VOLUMES'!L196</f>
        <v/>
      </c>
      <c r="M192" s="77" t="str">
        <f>'PRODUCTION LIST GRP VOLUMES'!M196</f>
        <v/>
      </c>
      <c r="N192" s="77" t="str">
        <f>'PRODUCTION LIST GRP VOLUMES'!N196</f>
        <v/>
      </c>
      <c r="O192" s="77" t="str">
        <f>'PRODUCTION LIST GRP VOLUMES'!O196</f>
        <v/>
      </c>
      <c r="P192" s="77" t="str">
        <f>'PRODUCTION LIST GRP VOLUMES'!P196</f>
        <v/>
      </c>
      <c r="Q192" s="77" t="str">
        <f>'PRODUCTION LIST GRP VOLUMES'!Q196</f>
        <v/>
      </c>
      <c r="R192" s="77" t="str">
        <f>'PRODUCTION LIST GRP VOLUMES'!R196</f>
        <v/>
      </c>
      <c r="S192" s="77" t="str">
        <f>'PRODUCTION LIST GRP VOLUMES'!S196</f>
        <v/>
      </c>
      <c r="T192" s="77" t="str">
        <f>'PRODUCTION LIST GRP VOLUMES'!T196</f>
        <v/>
      </c>
      <c r="U192" s="1517">
        <f t="shared" si="3"/>
        <v>0</v>
      </c>
    </row>
    <row r="193" spans="1:21" ht="21" customHeight="1" x14ac:dyDescent="0.2">
      <c r="A193" s="280" t="str">
        <f>'PRODUCTION LIST GRP VOLUMES'!A197</f>
        <v>360-701</v>
      </c>
      <c r="B193" s="1463">
        <f>'360 GRP '!J76</f>
        <v>1</v>
      </c>
      <c r="C193" s="77" t="str">
        <f>'PRODUCTION LIST GRP VOLUMES'!C197</f>
        <v/>
      </c>
      <c r="D193" s="77" t="str">
        <f>'PRODUCTION LIST GRP VOLUMES'!D197</f>
        <v/>
      </c>
      <c r="E193" s="77" t="str">
        <f>'PRODUCTION LIST GRP VOLUMES'!E197</f>
        <v/>
      </c>
      <c r="F193" s="77" t="str">
        <f>'PRODUCTION LIST GRP VOLUMES'!F197</f>
        <v/>
      </c>
      <c r="G193" s="77" t="str">
        <f>'PRODUCTION LIST GRP VOLUMES'!G197</f>
        <v/>
      </c>
      <c r="H193" s="77" t="str">
        <f>'PRODUCTION LIST GRP VOLUMES'!H197</f>
        <v/>
      </c>
      <c r="I193" s="77" t="str">
        <f>'PRODUCTION LIST GRP VOLUMES'!I197</f>
        <v/>
      </c>
      <c r="J193" s="77" t="str">
        <f>'PRODUCTION LIST GRP VOLUMES'!J197</f>
        <v/>
      </c>
      <c r="K193" s="77" t="str">
        <f>'PRODUCTION LIST GRP VOLUMES'!K197</f>
        <v/>
      </c>
      <c r="L193" s="77" t="str">
        <f>'PRODUCTION LIST GRP VOLUMES'!L197</f>
        <v/>
      </c>
      <c r="M193" s="77" t="str">
        <f>'PRODUCTION LIST GRP VOLUMES'!M197</f>
        <v/>
      </c>
      <c r="N193" s="77" t="str">
        <f>'PRODUCTION LIST GRP VOLUMES'!N197</f>
        <v/>
      </c>
      <c r="O193" s="77" t="str">
        <f>'PRODUCTION LIST GRP VOLUMES'!O197</f>
        <v/>
      </c>
      <c r="P193" s="77" t="str">
        <f>'PRODUCTION LIST GRP VOLUMES'!P197</f>
        <v/>
      </c>
      <c r="Q193" s="77" t="str">
        <f>'PRODUCTION LIST GRP VOLUMES'!Q197</f>
        <v/>
      </c>
      <c r="R193" s="77" t="str">
        <f>'PRODUCTION LIST GRP VOLUMES'!R197</f>
        <v/>
      </c>
      <c r="S193" s="77" t="str">
        <f>'PRODUCTION LIST GRP VOLUMES'!S197</f>
        <v/>
      </c>
      <c r="T193" s="77" t="str">
        <f>'PRODUCTION LIST GRP VOLUMES'!T197</f>
        <v/>
      </c>
      <c r="U193" s="1517">
        <f t="shared" si="3"/>
        <v>0</v>
      </c>
    </row>
    <row r="194" spans="1:21" ht="21" customHeight="1" x14ac:dyDescent="0.2">
      <c r="A194" s="280" t="str">
        <f>'PRODUCTION LIST GRP VOLUMES'!A198</f>
        <v>360-701-DT</v>
      </c>
      <c r="B194" s="1463">
        <f>'360 GRP '!J77</f>
        <v>1</v>
      </c>
      <c r="C194" s="77" t="str">
        <f>'PRODUCTION LIST GRP VOLUMES'!C198</f>
        <v/>
      </c>
      <c r="D194" s="77" t="str">
        <f>'PRODUCTION LIST GRP VOLUMES'!D198</f>
        <v/>
      </c>
      <c r="E194" s="77" t="str">
        <f>'PRODUCTION LIST GRP VOLUMES'!E198</f>
        <v/>
      </c>
      <c r="F194" s="77" t="str">
        <f>'PRODUCTION LIST GRP VOLUMES'!F198</f>
        <v/>
      </c>
      <c r="G194" s="77" t="str">
        <f>'PRODUCTION LIST GRP VOLUMES'!G198</f>
        <v/>
      </c>
      <c r="H194" s="77" t="str">
        <f>'PRODUCTION LIST GRP VOLUMES'!H198</f>
        <v/>
      </c>
      <c r="I194" s="77" t="str">
        <f>'PRODUCTION LIST GRP VOLUMES'!I198</f>
        <v/>
      </c>
      <c r="J194" s="77" t="str">
        <f>'PRODUCTION LIST GRP VOLUMES'!J198</f>
        <v/>
      </c>
      <c r="K194" s="77" t="str">
        <f>'PRODUCTION LIST GRP VOLUMES'!K198</f>
        <v/>
      </c>
      <c r="L194" s="77" t="str">
        <f>'PRODUCTION LIST GRP VOLUMES'!L198</f>
        <v/>
      </c>
      <c r="M194" s="77" t="str">
        <f>'PRODUCTION LIST GRP VOLUMES'!M198</f>
        <v/>
      </c>
      <c r="N194" s="77" t="str">
        <f>'PRODUCTION LIST GRP VOLUMES'!N198</f>
        <v/>
      </c>
      <c r="O194" s="77" t="str">
        <f>'PRODUCTION LIST GRP VOLUMES'!O198</f>
        <v/>
      </c>
      <c r="P194" s="77" t="str">
        <f>'PRODUCTION LIST GRP VOLUMES'!P198</f>
        <v/>
      </c>
      <c r="Q194" s="77" t="str">
        <f>'PRODUCTION LIST GRP VOLUMES'!Q198</f>
        <v/>
      </c>
      <c r="R194" s="77" t="str">
        <f>'PRODUCTION LIST GRP VOLUMES'!R198</f>
        <v/>
      </c>
      <c r="S194" s="77" t="str">
        <f>'PRODUCTION LIST GRP VOLUMES'!S198</f>
        <v/>
      </c>
      <c r="T194" s="77" t="str">
        <f>'PRODUCTION LIST GRP VOLUMES'!T198</f>
        <v/>
      </c>
      <c r="U194" s="1517">
        <f t="shared" si="3"/>
        <v>0</v>
      </c>
    </row>
    <row r="195" spans="1:21" ht="21" customHeight="1" x14ac:dyDescent="0.2">
      <c r="A195" s="280" t="str">
        <f>'PRODUCTION LIST GRP VOLUMES'!A199</f>
        <v>360-702</v>
      </c>
      <c r="B195" s="1463">
        <f>'360 GRP '!J78</f>
        <v>5</v>
      </c>
      <c r="C195" s="77" t="str">
        <f>'PRODUCTION LIST GRP VOLUMES'!C199</f>
        <v/>
      </c>
      <c r="D195" s="77" t="str">
        <f>'PRODUCTION LIST GRP VOLUMES'!D199</f>
        <v/>
      </c>
      <c r="E195" s="77" t="str">
        <f>'PRODUCTION LIST GRP VOLUMES'!E199</f>
        <v/>
      </c>
      <c r="F195" s="77" t="str">
        <f>'PRODUCTION LIST GRP VOLUMES'!F199</f>
        <v/>
      </c>
      <c r="G195" s="77" t="str">
        <f>'PRODUCTION LIST GRP VOLUMES'!G199</f>
        <v/>
      </c>
      <c r="H195" s="77" t="str">
        <f>'PRODUCTION LIST GRP VOLUMES'!H199</f>
        <v/>
      </c>
      <c r="I195" s="77" t="str">
        <f>'PRODUCTION LIST GRP VOLUMES'!I199</f>
        <v/>
      </c>
      <c r="J195" s="77" t="str">
        <f>'PRODUCTION LIST GRP VOLUMES'!J199</f>
        <v/>
      </c>
      <c r="K195" s="77" t="str">
        <f>'PRODUCTION LIST GRP VOLUMES'!K199</f>
        <v/>
      </c>
      <c r="L195" s="77" t="str">
        <f>'PRODUCTION LIST GRP VOLUMES'!L199</f>
        <v/>
      </c>
      <c r="M195" s="77" t="str">
        <f>'PRODUCTION LIST GRP VOLUMES'!M199</f>
        <v/>
      </c>
      <c r="N195" s="77" t="str">
        <f>'PRODUCTION LIST GRP VOLUMES'!N199</f>
        <v/>
      </c>
      <c r="O195" s="77" t="str">
        <f>'PRODUCTION LIST GRP VOLUMES'!O199</f>
        <v/>
      </c>
      <c r="P195" s="77" t="str">
        <f>'PRODUCTION LIST GRP VOLUMES'!P199</f>
        <v/>
      </c>
      <c r="Q195" s="77" t="str">
        <f>'PRODUCTION LIST GRP VOLUMES'!Q199</f>
        <v/>
      </c>
      <c r="R195" s="77" t="str">
        <f>'PRODUCTION LIST GRP VOLUMES'!R199</f>
        <v/>
      </c>
      <c r="S195" s="77" t="str">
        <f>'PRODUCTION LIST GRP VOLUMES'!S199</f>
        <v/>
      </c>
      <c r="T195" s="77" t="str">
        <f>'PRODUCTION LIST GRP VOLUMES'!T199</f>
        <v/>
      </c>
      <c r="U195" s="1517">
        <f t="shared" si="3"/>
        <v>0</v>
      </c>
    </row>
    <row r="196" spans="1:21" ht="21" customHeight="1" x14ac:dyDescent="0.2">
      <c r="A196" s="280" t="str">
        <f>'PRODUCTION LIST GRP VOLUMES'!A200</f>
        <v>360-702-DT</v>
      </c>
      <c r="B196" s="1463">
        <f>'360 GRP '!J79</f>
        <v>5</v>
      </c>
      <c r="C196" s="77" t="str">
        <f>'PRODUCTION LIST GRP VOLUMES'!C200</f>
        <v/>
      </c>
      <c r="D196" s="77" t="str">
        <f>'PRODUCTION LIST GRP VOLUMES'!D200</f>
        <v/>
      </c>
      <c r="E196" s="77" t="str">
        <f>'PRODUCTION LIST GRP VOLUMES'!E200</f>
        <v/>
      </c>
      <c r="F196" s="77" t="str">
        <f>'PRODUCTION LIST GRP VOLUMES'!F200</f>
        <v/>
      </c>
      <c r="G196" s="77" t="str">
        <f>'PRODUCTION LIST GRP VOLUMES'!G200</f>
        <v/>
      </c>
      <c r="H196" s="77" t="str">
        <f>'PRODUCTION LIST GRP VOLUMES'!H200</f>
        <v/>
      </c>
      <c r="I196" s="77" t="str">
        <f>'PRODUCTION LIST GRP VOLUMES'!I200</f>
        <v/>
      </c>
      <c r="J196" s="77" t="str">
        <f>'PRODUCTION LIST GRP VOLUMES'!J200</f>
        <v/>
      </c>
      <c r="K196" s="77" t="str">
        <f>'PRODUCTION LIST GRP VOLUMES'!K200</f>
        <v/>
      </c>
      <c r="L196" s="77" t="str">
        <f>'PRODUCTION LIST GRP VOLUMES'!L200</f>
        <v/>
      </c>
      <c r="M196" s="77" t="str">
        <f>'PRODUCTION LIST GRP VOLUMES'!M200</f>
        <v/>
      </c>
      <c r="N196" s="77" t="str">
        <f>'PRODUCTION LIST GRP VOLUMES'!N200</f>
        <v/>
      </c>
      <c r="O196" s="77" t="str">
        <f>'PRODUCTION LIST GRP VOLUMES'!O200</f>
        <v/>
      </c>
      <c r="P196" s="77" t="str">
        <f>'PRODUCTION LIST GRP VOLUMES'!P200</f>
        <v/>
      </c>
      <c r="Q196" s="77" t="str">
        <f>'PRODUCTION LIST GRP VOLUMES'!Q200</f>
        <v/>
      </c>
      <c r="R196" s="77" t="str">
        <f>'PRODUCTION LIST GRP VOLUMES'!R200</f>
        <v/>
      </c>
      <c r="S196" s="77" t="str">
        <f>'PRODUCTION LIST GRP VOLUMES'!S200</f>
        <v/>
      </c>
      <c r="T196" s="77" t="str">
        <f>'PRODUCTION LIST GRP VOLUMES'!T200</f>
        <v/>
      </c>
      <c r="U196" s="1517">
        <f t="shared" si="3"/>
        <v>0</v>
      </c>
    </row>
    <row r="197" spans="1:21" ht="21" customHeight="1" x14ac:dyDescent="0.2">
      <c r="A197" s="280" t="str">
        <f>'PRODUCTION LIST GRP VOLUMES'!A201</f>
        <v>360-711-B</v>
      </c>
      <c r="B197" s="1463">
        <f>'360 GRP '!J80</f>
        <v>1</v>
      </c>
      <c r="C197" s="77" t="str">
        <f>'PRODUCTION LIST GRP VOLUMES'!C201</f>
        <v/>
      </c>
      <c r="D197" s="77" t="str">
        <f>'PRODUCTION LIST GRP VOLUMES'!D201</f>
        <v/>
      </c>
      <c r="E197" s="77" t="str">
        <f>'PRODUCTION LIST GRP VOLUMES'!E201</f>
        <v/>
      </c>
      <c r="F197" s="77" t="str">
        <f>'PRODUCTION LIST GRP VOLUMES'!F201</f>
        <v/>
      </c>
      <c r="G197" s="77" t="str">
        <f>'PRODUCTION LIST GRP VOLUMES'!G201</f>
        <v/>
      </c>
      <c r="H197" s="77" t="str">
        <f>'PRODUCTION LIST GRP VOLUMES'!H201</f>
        <v/>
      </c>
      <c r="I197" s="77" t="str">
        <f>'PRODUCTION LIST GRP VOLUMES'!I201</f>
        <v/>
      </c>
      <c r="J197" s="77" t="str">
        <f>'PRODUCTION LIST GRP VOLUMES'!J201</f>
        <v/>
      </c>
      <c r="K197" s="77" t="str">
        <f>'PRODUCTION LIST GRP VOLUMES'!K201</f>
        <v/>
      </c>
      <c r="L197" s="77" t="str">
        <f>'PRODUCTION LIST GRP VOLUMES'!L201</f>
        <v/>
      </c>
      <c r="M197" s="77" t="str">
        <f>'PRODUCTION LIST GRP VOLUMES'!M201</f>
        <v/>
      </c>
      <c r="N197" s="77" t="str">
        <f>'PRODUCTION LIST GRP VOLUMES'!N201</f>
        <v/>
      </c>
      <c r="O197" s="77" t="str">
        <f>'PRODUCTION LIST GRP VOLUMES'!O201</f>
        <v/>
      </c>
      <c r="P197" s="77" t="str">
        <f>'PRODUCTION LIST GRP VOLUMES'!P201</f>
        <v/>
      </c>
      <c r="Q197" s="77" t="str">
        <f>'PRODUCTION LIST GRP VOLUMES'!Q201</f>
        <v/>
      </c>
      <c r="R197" s="77" t="str">
        <f>'PRODUCTION LIST GRP VOLUMES'!R201</f>
        <v/>
      </c>
      <c r="S197" s="77" t="str">
        <f>'PRODUCTION LIST GRP VOLUMES'!S201</f>
        <v/>
      </c>
      <c r="T197" s="77" t="str">
        <f>'PRODUCTION LIST GRP VOLUMES'!T201</f>
        <v/>
      </c>
      <c r="U197" s="1517">
        <f t="shared" si="3"/>
        <v>0</v>
      </c>
    </row>
    <row r="198" spans="1:21" ht="21" customHeight="1" x14ac:dyDescent="0.2">
      <c r="A198" s="280" t="str">
        <f>'PRODUCTION LIST GRP VOLUMES'!A202</f>
        <v>360-711-DT</v>
      </c>
      <c r="B198" s="1463">
        <f>'360 GRP '!J81</f>
        <v>1</v>
      </c>
      <c r="C198" s="77" t="str">
        <f>'PRODUCTION LIST GRP VOLUMES'!C202</f>
        <v/>
      </c>
      <c r="D198" s="77" t="str">
        <f>'PRODUCTION LIST GRP VOLUMES'!D202</f>
        <v/>
      </c>
      <c r="E198" s="77" t="str">
        <f>'PRODUCTION LIST GRP VOLUMES'!E202</f>
        <v/>
      </c>
      <c r="F198" s="77" t="str">
        <f>'PRODUCTION LIST GRP VOLUMES'!F202</f>
        <v/>
      </c>
      <c r="G198" s="77" t="str">
        <f>'PRODUCTION LIST GRP VOLUMES'!G202</f>
        <v/>
      </c>
      <c r="H198" s="77" t="str">
        <f>'PRODUCTION LIST GRP VOLUMES'!H202</f>
        <v/>
      </c>
      <c r="I198" s="77" t="str">
        <f>'PRODUCTION LIST GRP VOLUMES'!I202</f>
        <v/>
      </c>
      <c r="J198" s="77" t="str">
        <f>'PRODUCTION LIST GRP VOLUMES'!J202</f>
        <v/>
      </c>
      <c r="K198" s="77" t="str">
        <f>'PRODUCTION LIST GRP VOLUMES'!K202</f>
        <v/>
      </c>
      <c r="L198" s="77" t="str">
        <f>'PRODUCTION LIST GRP VOLUMES'!L202</f>
        <v/>
      </c>
      <c r="M198" s="77" t="str">
        <f>'PRODUCTION LIST GRP VOLUMES'!M202</f>
        <v/>
      </c>
      <c r="N198" s="77" t="str">
        <f>'PRODUCTION LIST GRP VOLUMES'!N202</f>
        <v/>
      </c>
      <c r="O198" s="77" t="str">
        <f>'PRODUCTION LIST GRP VOLUMES'!O202</f>
        <v/>
      </c>
      <c r="P198" s="77" t="str">
        <f>'PRODUCTION LIST GRP VOLUMES'!P202</f>
        <v/>
      </c>
      <c r="Q198" s="77" t="str">
        <f>'PRODUCTION LIST GRP VOLUMES'!Q202</f>
        <v/>
      </c>
      <c r="R198" s="77" t="str">
        <f>'PRODUCTION LIST GRP VOLUMES'!R202</f>
        <v/>
      </c>
      <c r="S198" s="77" t="str">
        <f>'PRODUCTION LIST GRP VOLUMES'!S202</f>
        <v/>
      </c>
      <c r="T198" s="77" t="str">
        <f>'PRODUCTION LIST GRP VOLUMES'!T202</f>
        <v/>
      </c>
      <c r="U198" s="1517">
        <f t="shared" si="3"/>
        <v>0</v>
      </c>
    </row>
    <row r="199" spans="1:21" ht="21" customHeight="1" x14ac:dyDescent="0.2">
      <c r="A199" s="280" t="str">
        <f>'PRODUCTION LIST GRP VOLUMES'!A203</f>
        <v>360-712-B</v>
      </c>
      <c r="B199" s="1463">
        <f>'360 GRP '!J82</f>
        <v>5</v>
      </c>
      <c r="C199" s="77" t="str">
        <f>'PRODUCTION LIST GRP VOLUMES'!C203</f>
        <v/>
      </c>
      <c r="D199" s="77" t="str">
        <f>'PRODUCTION LIST GRP VOLUMES'!D203</f>
        <v/>
      </c>
      <c r="E199" s="77" t="str">
        <f>'PRODUCTION LIST GRP VOLUMES'!E203</f>
        <v/>
      </c>
      <c r="F199" s="77" t="str">
        <f>'PRODUCTION LIST GRP VOLUMES'!F203</f>
        <v/>
      </c>
      <c r="G199" s="77" t="str">
        <f>'PRODUCTION LIST GRP VOLUMES'!G203</f>
        <v/>
      </c>
      <c r="H199" s="77" t="str">
        <f>'PRODUCTION LIST GRP VOLUMES'!H203</f>
        <v/>
      </c>
      <c r="I199" s="77" t="str">
        <f>'PRODUCTION LIST GRP VOLUMES'!I203</f>
        <v/>
      </c>
      <c r="J199" s="77" t="str">
        <f>'PRODUCTION LIST GRP VOLUMES'!J203</f>
        <v/>
      </c>
      <c r="K199" s="77" t="str">
        <f>'PRODUCTION LIST GRP VOLUMES'!K203</f>
        <v/>
      </c>
      <c r="L199" s="77" t="str">
        <f>'PRODUCTION LIST GRP VOLUMES'!L203</f>
        <v/>
      </c>
      <c r="M199" s="77" t="str">
        <f>'PRODUCTION LIST GRP VOLUMES'!M203</f>
        <v/>
      </c>
      <c r="N199" s="77" t="str">
        <f>'PRODUCTION LIST GRP VOLUMES'!N203</f>
        <v/>
      </c>
      <c r="O199" s="77" t="str">
        <f>'PRODUCTION LIST GRP VOLUMES'!O203</f>
        <v/>
      </c>
      <c r="P199" s="77" t="str">
        <f>'PRODUCTION LIST GRP VOLUMES'!P203</f>
        <v/>
      </c>
      <c r="Q199" s="77" t="str">
        <f>'PRODUCTION LIST GRP VOLUMES'!Q203</f>
        <v/>
      </c>
      <c r="R199" s="77" t="str">
        <f>'PRODUCTION LIST GRP VOLUMES'!R203</f>
        <v/>
      </c>
      <c r="S199" s="77" t="str">
        <f>'PRODUCTION LIST GRP VOLUMES'!S203</f>
        <v/>
      </c>
      <c r="T199" s="77" t="str">
        <f>'PRODUCTION LIST GRP VOLUMES'!T203</f>
        <v/>
      </c>
      <c r="U199" s="1517">
        <f t="shared" si="3"/>
        <v>0</v>
      </c>
    </row>
    <row r="200" spans="1:21" ht="21" customHeight="1" x14ac:dyDescent="0.2">
      <c r="A200" s="280" t="str">
        <f>'PRODUCTION LIST GRP VOLUMES'!A204</f>
        <v>360-712-DT</v>
      </c>
      <c r="B200" s="1463">
        <f>'360 GRP '!J83</f>
        <v>5</v>
      </c>
      <c r="C200" s="77" t="str">
        <f>'PRODUCTION LIST GRP VOLUMES'!C204</f>
        <v/>
      </c>
      <c r="D200" s="77" t="str">
        <f>'PRODUCTION LIST GRP VOLUMES'!D204</f>
        <v/>
      </c>
      <c r="E200" s="77" t="str">
        <f>'PRODUCTION LIST GRP VOLUMES'!E204</f>
        <v/>
      </c>
      <c r="F200" s="77" t="str">
        <f>'PRODUCTION LIST GRP VOLUMES'!F204</f>
        <v/>
      </c>
      <c r="G200" s="77" t="str">
        <f>'PRODUCTION LIST GRP VOLUMES'!G204</f>
        <v/>
      </c>
      <c r="H200" s="77" t="str">
        <f>'PRODUCTION LIST GRP VOLUMES'!H204</f>
        <v/>
      </c>
      <c r="I200" s="77" t="str">
        <f>'PRODUCTION LIST GRP VOLUMES'!I204</f>
        <v/>
      </c>
      <c r="J200" s="77" t="str">
        <f>'PRODUCTION LIST GRP VOLUMES'!J204</f>
        <v/>
      </c>
      <c r="K200" s="77" t="str">
        <f>'PRODUCTION LIST GRP VOLUMES'!K204</f>
        <v/>
      </c>
      <c r="L200" s="77" t="str">
        <f>'PRODUCTION LIST GRP VOLUMES'!L204</f>
        <v/>
      </c>
      <c r="M200" s="77" t="str">
        <f>'PRODUCTION LIST GRP VOLUMES'!M204</f>
        <v/>
      </c>
      <c r="N200" s="77" t="str">
        <f>'PRODUCTION LIST GRP VOLUMES'!N204</f>
        <v/>
      </c>
      <c r="O200" s="77" t="str">
        <f>'PRODUCTION LIST GRP VOLUMES'!O204</f>
        <v/>
      </c>
      <c r="P200" s="77" t="str">
        <f>'PRODUCTION LIST GRP VOLUMES'!P204</f>
        <v/>
      </c>
      <c r="Q200" s="77" t="str">
        <f>'PRODUCTION LIST GRP VOLUMES'!Q204</f>
        <v/>
      </c>
      <c r="R200" s="77" t="str">
        <f>'PRODUCTION LIST GRP VOLUMES'!R204</f>
        <v/>
      </c>
      <c r="S200" s="77" t="str">
        <f>'PRODUCTION LIST GRP VOLUMES'!S204</f>
        <v/>
      </c>
      <c r="T200" s="77" t="str">
        <f>'PRODUCTION LIST GRP VOLUMES'!T204</f>
        <v/>
      </c>
      <c r="U200" s="1517">
        <f t="shared" si="3"/>
        <v>0</v>
      </c>
    </row>
    <row r="201" spans="1:21" ht="21" customHeight="1" x14ac:dyDescent="0.2">
      <c r="A201" s="280">
        <f>'PRODUCTION LIST GRP VOLUMES'!A205</f>
        <v>0</v>
      </c>
      <c r="B201" s="280"/>
      <c r="C201" s="77">
        <f>'PRODUCTION LIST GRP VOLUMES'!C205</f>
        <v>0</v>
      </c>
      <c r="D201" s="77">
        <f>'PRODUCTION LIST GRP VOLUMES'!D205</f>
        <v>0</v>
      </c>
      <c r="E201" s="77">
        <f>'PRODUCTION LIST GRP VOLUMES'!E205</f>
        <v>0</v>
      </c>
      <c r="F201" s="77">
        <f>'PRODUCTION LIST GRP VOLUMES'!F205</f>
        <v>0</v>
      </c>
      <c r="G201" s="77">
        <f>'PRODUCTION LIST GRP VOLUMES'!G205</f>
        <v>0</v>
      </c>
      <c r="H201" s="77">
        <f>'PRODUCTION LIST GRP VOLUMES'!H205</f>
        <v>0</v>
      </c>
      <c r="I201" s="77">
        <f>'PRODUCTION LIST GRP VOLUMES'!I205</f>
        <v>0</v>
      </c>
      <c r="J201" s="77">
        <f>'PRODUCTION LIST GRP VOLUMES'!J205</f>
        <v>0</v>
      </c>
      <c r="K201" s="77">
        <f>'PRODUCTION LIST GRP VOLUMES'!K205</f>
        <v>0</v>
      </c>
      <c r="L201" s="77">
        <f>'PRODUCTION LIST GRP VOLUMES'!L205</f>
        <v>0</v>
      </c>
      <c r="M201" s="77">
        <f>'PRODUCTION LIST GRP VOLUMES'!M205</f>
        <v>0</v>
      </c>
      <c r="N201" s="77">
        <f>'PRODUCTION LIST GRP VOLUMES'!N205</f>
        <v>0</v>
      </c>
      <c r="O201" s="77">
        <f>'PRODUCTION LIST GRP VOLUMES'!O205</f>
        <v>0</v>
      </c>
      <c r="P201" s="77">
        <f>'PRODUCTION LIST GRP VOLUMES'!P205</f>
        <v>0</v>
      </c>
      <c r="Q201" s="77">
        <f>'PRODUCTION LIST GRP VOLUMES'!Q205</f>
        <v>0</v>
      </c>
      <c r="R201" s="77">
        <f>'PRODUCTION LIST GRP VOLUMES'!R205</f>
        <v>0</v>
      </c>
      <c r="S201" s="77">
        <f>'PRODUCTION LIST GRP VOLUMES'!S205</f>
        <v>0</v>
      </c>
      <c r="T201" s="77">
        <f>'PRODUCTION LIST GRP VOLUMES'!T205</f>
        <v>0</v>
      </c>
      <c r="U201" s="1517">
        <f t="shared" si="3"/>
        <v>0</v>
      </c>
    </row>
    <row r="202" spans="1:21" ht="21" customHeight="1" x14ac:dyDescent="0.2">
      <c r="A202" s="280" t="str">
        <f>'PRODUCTION LIST GRP VOLUMES'!A206</f>
        <v>360-721-DT</v>
      </c>
      <c r="B202" s="1463">
        <f>'360 GRP '!J19</f>
        <v>1</v>
      </c>
      <c r="C202" s="77" t="str">
        <f>'PRODUCTION LIST GRP VOLUMES'!C206</f>
        <v/>
      </c>
      <c r="D202" s="77" t="str">
        <f>'PRODUCTION LIST GRP VOLUMES'!D206</f>
        <v/>
      </c>
      <c r="E202" s="77" t="str">
        <f>'PRODUCTION LIST GRP VOLUMES'!E206</f>
        <v/>
      </c>
      <c r="F202" s="77" t="str">
        <f>'PRODUCTION LIST GRP VOLUMES'!F206</f>
        <v/>
      </c>
      <c r="G202" s="77" t="str">
        <f>'PRODUCTION LIST GRP VOLUMES'!G206</f>
        <v/>
      </c>
      <c r="H202" s="77" t="str">
        <f>'PRODUCTION LIST GRP VOLUMES'!H206</f>
        <v/>
      </c>
      <c r="I202" s="77" t="str">
        <f>'PRODUCTION LIST GRP VOLUMES'!I206</f>
        <v/>
      </c>
      <c r="J202" s="77" t="str">
        <f>'PRODUCTION LIST GRP VOLUMES'!J206</f>
        <v/>
      </c>
      <c r="K202" s="77" t="str">
        <f>'PRODUCTION LIST GRP VOLUMES'!K206</f>
        <v/>
      </c>
      <c r="L202" s="77" t="str">
        <f>'PRODUCTION LIST GRP VOLUMES'!L206</f>
        <v/>
      </c>
      <c r="M202" s="77" t="str">
        <f>'PRODUCTION LIST GRP VOLUMES'!M206</f>
        <v/>
      </c>
      <c r="N202" s="77" t="str">
        <f>'PRODUCTION LIST GRP VOLUMES'!N206</f>
        <v/>
      </c>
      <c r="O202" s="77" t="str">
        <f>'PRODUCTION LIST GRP VOLUMES'!O206</f>
        <v/>
      </c>
      <c r="P202" s="77" t="str">
        <f>'PRODUCTION LIST GRP VOLUMES'!P206</f>
        <v/>
      </c>
      <c r="Q202" s="77" t="str">
        <f>'PRODUCTION LIST GRP VOLUMES'!Q206</f>
        <v/>
      </c>
      <c r="R202" s="77" t="str">
        <f>'PRODUCTION LIST GRP VOLUMES'!R206</f>
        <v/>
      </c>
      <c r="S202" s="77" t="str">
        <f>'PRODUCTION LIST GRP VOLUMES'!S206</f>
        <v/>
      </c>
      <c r="T202" s="77" t="str">
        <f>'PRODUCTION LIST GRP VOLUMES'!T206</f>
        <v/>
      </c>
      <c r="U202" s="1517">
        <f t="shared" si="3"/>
        <v>0</v>
      </c>
    </row>
    <row r="203" spans="1:21" ht="21" customHeight="1" x14ac:dyDescent="0.2">
      <c r="A203" s="280" t="str">
        <f>'PRODUCTION LIST GRP VOLUMES'!A207</f>
        <v>360-722-DT</v>
      </c>
      <c r="B203" s="1463">
        <f>'360 GRP '!J20</f>
        <v>5</v>
      </c>
      <c r="C203" s="77" t="str">
        <f>'PRODUCTION LIST GRP VOLUMES'!C207</f>
        <v/>
      </c>
      <c r="D203" s="77" t="str">
        <f>'PRODUCTION LIST GRP VOLUMES'!D207</f>
        <v/>
      </c>
      <c r="E203" s="77" t="str">
        <f>'PRODUCTION LIST GRP VOLUMES'!E207</f>
        <v/>
      </c>
      <c r="F203" s="77" t="str">
        <f>'PRODUCTION LIST GRP VOLUMES'!F207</f>
        <v/>
      </c>
      <c r="G203" s="77" t="str">
        <f>'PRODUCTION LIST GRP VOLUMES'!G207</f>
        <v/>
      </c>
      <c r="H203" s="77" t="str">
        <f>'PRODUCTION LIST GRP VOLUMES'!H207</f>
        <v/>
      </c>
      <c r="I203" s="77" t="str">
        <f>'PRODUCTION LIST GRP VOLUMES'!I207</f>
        <v/>
      </c>
      <c r="J203" s="77" t="str">
        <f>'PRODUCTION LIST GRP VOLUMES'!J207</f>
        <v/>
      </c>
      <c r="K203" s="77" t="str">
        <f>'PRODUCTION LIST GRP VOLUMES'!K207</f>
        <v/>
      </c>
      <c r="L203" s="77" t="str">
        <f>'PRODUCTION LIST GRP VOLUMES'!L207</f>
        <v/>
      </c>
      <c r="M203" s="77" t="str">
        <f>'PRODUCTION LIST GRP VOLUMES'!M207</f>
        <v/>
      </c>
      <c r="N203" s="77" t="str">
        <f>'PRODUCTION LIST GRP VOLUMES'!N207</f>
        <v/>
      </c>
      <c r="O203" s="77" t="str">
        <f>'PRODUCTION LIST GRP VOLUMES'!O207</f>
        <v/>
      </c>
      <c r="P203" s="77" t="str">
        <f>'PRODUCTION LIST GRP VOLUMES'!P207</f>
        <v/>
      </c>
      <c r="Q203" s="77" t="str">
        <f>'PRODUCTION LIST GRP VOLUMES'!Q207</f>
        <v/>
      </c>
      <c r="R203" s="77" t="str">
        <f>'PRODUCTION LIST GRP VOLUMES'!R207</f>
        <v/>
      </c>
      <c r="S203" s="77" t="str">
        <f>'PRODUCTION LIST GRP VOLUMES'!S207</f>
        <v/>
      </c>
      <c r="T203" s="77" t="str">
        <f>'PRODUCTION LIST GRP VOLUMES'!T207</f>
        <v/>
      </c>
      <c r="U203" s="1517">
        <f t="shared" si="3"/>
        <v>0</v>
      </c>
    </row>
    <row r="204" spans="1:21" ht="21" customHeight="1" x14ac:dyDescent="0.2">
      <c r="A204" s="280" t="str">
        <f>'PRODUCTION LIST GRP VOLUMES'!A208</f>
        <v>360-723-DT</v>
      </c>
      <c r="B204" s="1463">
        <f>'360 GRP '!J21</f>
        <v>1</v>
      </c>
      <c r="C204" s="77" t="str">
        <f>'PRODUCTION LIST GRP VOLUMES'!C208</f>
        <v/>
      </c>
      <c r="D204" s="77" t="str">
        <f>'PRODUCTION LIST GRP VOLUMES'!D208</f>
        <v/>
      </c>
      <c r="E204" s="77" t="str">
        <f>'PRODUCTION LIST GRP VOLUMES'!E208</f>
        <v/>
      </c>
      <c r="F204" s="77" t="str">
        <f>'PRODUCTION LIST GRP VOLUMES'!F208</f>
        <v/>
      </c>
      <c r="G204" s="77" t="str">
        <f>'PRODUCTION LIST GRP VOLUMES'!G208</f>
        <v/>
      </c>
      <c r="H204" s="77" t="str">
        <f>'PRODUCTION LIST GRP VOLUMES'!H208</f>
        <v/>
      </c>
      <c r="I204" s="77" t="str">
        <f>'PRODUCTION LIST GRP VOLUMES'!I208</f>
        <v/>
      </c>
      <c r="J204" s="77" t="str">
        <f>'PRODUCTION LIST GRP VOLUMES'!J208</f>
        <v/>
      </c>
      <c r="K204" s="77" t="str">
        <f>'PRODUCTION LIST GRP VOLUMES'!K208</f>
        <v/>
      </c>
      <c r="L204" s="77" t="str">
        <f>'PRODUCTION LIST GRP VOLUMES'!L208</f>
        <v/>
      </c>
      <c r="M204" s="77" t="str">
        <f>'PRODUCTION LIST GRP VOLUMES'!M208</f>
        <v/>
      </c>
      <c r="N204" s="77" t="str">
        <f>'PRODUCTION LIST GRP VOLUMES'!N208</f>
        <v/>
      </c>
      <c r="O204" s="77" t="str">
        <f>'PRODUCTION LIST GRP VOLUMES'!O208</f>
        <v/>
      </c>
      <c r="P204" s="77" t="str">
        <f>'PRODUCTION LIST GRP VOLUMES'!P208</f>
        <v/>
      </c>
      <c r="Q204" s="77" t="str">
        <f>'PRODUCTION LIST GRP VOLUMES'!Q208</f>
        <v/>
      </c>
      <c r="R204" s="77" t="str">
        <f>'PRODUCTION LIST GRP VOLUMES'!R208</f>
        <v/>
      </c>
      <c r="S204" s="77" t="str">
        <f>'PRODUCTION LIST GRP VOLUMES'!S208</f>
        <v/>
      </c>
      <c r="T204" s="77" t="str">
        <f>'PRODUCTION LIST GRP VOLUMES'!T208</f>
        <v/>
      </c>
      <c r="U204" s="1517">
        <f t="shared" si="3"/>
        <v>0</v>
      </c>
    </row>
    <row r="205" spans="1:21" ht="21" customHeight="1" x14ac:dyDescent="0.2">
      <c r="A205" s="280" t="str">
        <f>'PRODUCTION LIST GRP VOLUMES'!A209</f>
        <v>360-724-DT</v>
      </c>
      <c r="B205" s="1463">
        <f>'360 GRP '!J22</f>
        <v>1</v>
      </c>
      <c r="C205" s="77" t="str">
        <f>'PRODUCTION LIST GRP VOLUMES'!C209</f>
        <v/>
      </c>
      <c r="D205" s="77" t="str">
        <f>'PRODUCTION LIST GRP VOLUMES'!D209</f>
        <v/>
      </c>
      <c r="E205" s="77" t="str">
        <f>'PRODUCTION LIST GRP VOLUMES'!E209</f>
        <v/>
      </c>
      <c r="F205" s="77" t="str">
        <f>'PRODUCTION LIST GRP VOLUMES'!F209</f>
        <v/>
      </c>
      <c r="G205" s="77" t="str">
        <f>'PRODUCTION LIST GRP VOLUMES'!G209</f>
        <v/>
      </c>
      <c r="H205" s="77" t="str">
        <f>'PRODUCTION LIST GRP VOLUMES'!H209</f>
        <v/>
      </c>
      <c r="I205" s="77" t="str">
        <f>'PRODUCTION LIST GRP VOLUMES'!I209</f>
        <v/>
      </c>
      <c r="J205" s="77" t="str">
        <f>'PRODUCTION LIST GRP VOLUMES'!J209</f>
        <v/>
      </c>
      <c r="K205" s="77" t="str">
        <f>'PRODUCTION LIST GRP VOLUMES'!K209</f>
        <v/>
      </c>
      <c r="L205" s="77" t="str">
        <f>'PRODUCTION LIST GRP VOLUMES'!L209</f>
        <v/>
      </c>
      <c r="M205" s="77" t="str">
        <f>'PRODUCTION LIST GRP VOLUMES'!M209</f>
        <v/>
      </c>
      <c r="N205" s="77" t="str">
        <f>'PRODUCTION LIST GRP VOLUMES'!N209</f>
        <v/>
      </c>
      <c r="O205" s="77" t="str">
        <f>'PRODUCTION LIST GRP VOLUMES'!O209</f>
        <v/>
      </c>
      <c r="P205" s="77" t="str">
        <f>'PRODUCTION LIST GRP VOLUMES'!P209</f>
        <v/>
      </c>
      <c r="Q205" s="77" t="str">
        <f>'PRODUCTION LIST GRP VOLUMES'!Q209</f>
        <v/>
      </c>
      <c r="R205" s="77" t="str">
        <f>'PRODUCTION LIST GRP VOLUMES'!R209</f>
        <v/>
      </c>
      <c r="S205" s="77" t="str">
        <f>'PRODUCTION LIST GRP VOLUMES'!S209</f>
        <v/>
      </c>
      <c r="T205" s="77" t="str">
        <f>'PRODUCTION LIST GRP VOLUMES'!T209</f>
        <v/>
      </c>
      <c r="U205" s="1517">
        <f t="shared" si="3"/>
        <v>0</v>
      </c>
    </row>
    <row r="206" spans="1:21" ht="21" customHeight="1" x14ac:dyDescent="0.2">
      <c r="A206" s="280" t="str">
        <f>'PRODUCTION LIST GRP VOLUMES'!A210</f>
        <v>360-725-DT</v>
      </c>
      <c r="B206" s="1463">
        <f>'360 GRP '!J23</f>
        <v>1</v>
      </c>
      <c r="C206" s="77" t="str">
        <f>'PRODUCTION LIST GRP VOLUMES'!C210</f>
        <v/>
      </c>
      <c r="D206" s="77" t="str">
        <f>'PRODUCTION LIST GRP VOLUMES'!D210</f>
        <v/>
      </c>
      <c r="E206" s="77" t="str">
        <f>'PRODUCTION LIST GRP VOLUMES'!E210</f>
        <v/>
      </c>
      <c r="F206" s="77" t="str">
        <f>'PRODUCTION LIST GRP VOLUMES'!F210</f>
        <v/>
      </c>
      <c r="G206" s="77" t="str">
        <f>'PRODUCTION LIST GRP VOLUMES'!G210</f>
        <v/>
      </c>
      <c r="H206" s="77" t="str">
        <f>'PRODUCTION LIST GRP VOLUMES'!H210</f>
        <v/>
      </c>
      <c r="I206" s="77" t="str">
        <f>'PRODUCTION LIST GRP VOLUMES'!I210</f>
        <v/>
      </c>
      <c r="J206" s="77" t="str">
        <f>'PRODUCTION LIST GRP VOLUMES'!J210</f>
        <v/>
      </c>
      <c r="K206" s="77" t="str">
        <f>'PRODUCTION LIST GRP VOLUMES'!K210</f>
        <v/>
      </c>
      <c r="L206" s="77" t="str">
        <f>'PRODUCTION LIST GRP VOLUMES'!L210</f>
        <v/>
      </c>
      <c r="M206" s="77" t="str">
        <f>'PRODUCTION LIST GRP VOLUMES'!M210</f>
        <v/>
      </c>
      <c r="N206" s="77" t="str">
        <f>'PRODUCTION LIST GRP VOLUMES'!N210</f>
        <v/>
      </c>
      <c r="O206" s="77" t="str">
        <f>'PRODUCTION LIST GRP VOLUMES'!O210</f>
        <v/>
      </c>
      <c r="P206" s="77" t="str">
        <f>'PRODUCTION LIST GRP VOLUMES'!P210</f>
        <v/>
      </c>
      <c r="Q206" s="77" t="str">
        <f>'PRODUCTION LIST GRP VOLUMES'!Q210</f>
        <v/>
      </c>
      <c r="R206" s="77" t="str">
        <f>'PRODUCTION LIST GRP VOLUMES'!R210</f>
        <v/>
      </c>
      <c r="S206" s="77" t="str">
        <f>'PRODUCTION LIST GRP VOLUMES'!S210</f>
        <v/>
      </c>
      <c r="T206" s="77" t="str">
        <f>'PRODUCTION LIST GRP VOLUMES'!T210</f>
        <v/>
      </c>
      <c r="U206" s="1517">
        <f t="shared" si="3"/>
        <v>0</v>
      </c>
    </row>
    <row r="207" spans="1:21" ht="21" customHeight="1" x14ac:dyDescent="0.2">
      <c r="A207" s="280" t="str">
        <f>'PRODUCTION LIST GRP VOLUMES'!A211</f>
        <v>360-726-DT</v>
      </c>
      <c r="B207" s="1463">
        <f>'360 GRP '!J24</f>
        <v>1</v>
      </c>
      <c r="C207" s="77" t="str">
        <f>'PRODUCTION LIST GRP VOLUMES'!C211</f>
        <v/>
      </c>
      <c r="D207" s="77" t="str">
        <f>'PRODUCTION LIST GRP VOLUMES'!D211</f>
        <v/>
      </c>
      <c r="E207" s="77" t="str">
        <f>'PRODUCTION LIST GRP VOLUMES'!E211</f>
        <v/>
      </c>
      <c r="F207" s="77" t="str">
        <f>'PRODUCTION LIST GRP VOLUMES'!F211</f>
        <v/>
      </c>
      <c r="G207" s="77" t="str">
        <f>'PRODUCTION LIST GRP VOLUMES'!G211</f>
        <v/>
      </c>
      <c r="H207" s="77" t="str">
        <f>'PRODUCTION LIST GRP VOLUMES'!H211</f>
        <v/>
      </c>
      <c r="I207" s="77" t="str">
        <f>'PRODUCTION LIST GRP VOLUMES'!I211</f>
        <v/>
      </c>
      <c r="J207" s="77" t="str">
        <f>'PRODUCTION LIST GRP VOLUMES'!J211</f>
        <v/>
      </c>
      <c r="K207" s="77" t="str">
        <f>'PRODUCTION LIST GRP VOLUMES'!K211</f>
        <v/>
      </c>
      <c r="L207" s="77" t="str">
        <f>'PRODUCTION LIST GRP VOLUMES'!L211</f>
        <v/>
      </c>
      <c r="M207" s="77" t="str">
        <f>'PRODUCTION LIST GRP VOLUMES'!M211</f>
        <v/>
      </c>
      <c r="N207" s="77" t="str">
        <f>'PRODUCTION LIST GRP VOLUMES'!N211</f>
        <v/>
      </c>
      <c r="O207" s="77" t="str">
        <f>'PRODUCTION LIST GRP VOLUMES'!O211</f>
        <v/>
      </c>
      <c r="P207" s="77" t="str">
        <f>'PRODUCTION LIST GRP VOLUMES'!P211</f>
        <v/>
      </c>
      <c r="Q207" s="77" t="str">
        <f>'PRODUCTION LIST GRP VOLUMES'!Q211</f>
        <v/>
      </c>
      <c r="R207" s="77" t="str">
        <f>'PRODUCTION LIST GRP VOLUMES'!R211</f>
        <v/>
      </c>
      <c r="S207" s="77" t="str">
        <f>'PRODUCTION LIST GRP VOLUMES'!S211</f>
        <v/>
      </c>
      <c r="T207" s="77" t="str">
        <f>'PRODUCTION LIST GRP VOLUMES'!T211</f>
        <v/>
      </c>
      <c r="U207" s="1517">
        <f t="shared" si="3"/>
        <v>0</v>
      </c>
    </row>
    <row r="208" spans="1:21" ht="21" customHeight="1" x14ac:dyDescent="0.2">
      <c r="A208" s="280" t="str">
        <f>'PRODUCTION LIST GRP VOLUMES'!A212</f>
        <v>360-727-DT</v>
      </c>
      <c r="B208" s="1463">
        <f>'360 GRP '!J25</f>
        <v>1</v>
      </c>
      <c r="C208" s="77" t="str">
        <f>'PRODUCTION LIST GRP VOLUMES'!C212</f>
        <v/>
      </c>
      <c r="D208" s="77" t="str">
        <f>'PRODUCTION LIST GRP VOLUMES'!D212</f>
        <v/>
      </c>
      <c r="E208" s="77" t="str">
        <f>'PRODUCTION LIST GRP VOLUMES'!E212</f>
        <v/>
      </c>
      <c r="F208" s="77" t="str">
        <f>'PRODUCTION LIST GRP VOLUMES'!F212</f>
        <v/>
      </c>
      <c r="G208" s="77" t="str">
        <f>'PRODUCTION LIST GRP VOLUMES'!G212</f>
        <v/>
      </c>
      <c r="H208" s="77" t="str">
        <f>'PRODUCTION LIST GRP VOLUMES'!H212</f>
        <v/>
      </c>
      <c r="I208" s="77" t="str">
        <f>'PRODUCTION LIST GRP VOLUMES'!I212</f>
        <v/>
      </c>
      <c r="J208" s="77" t="str">
        <f>'PRODUCTION LIST GRP VOLUMES'!J212</f>
        <v/>
      </c>
      <c r="K208" s="77" t="str">
        <f>'PRODUCTION LIST GRP VOLUMES'!K212</f>
        <v/>
      </c>
      <c r="L208" s="77" t="str">
        <f>'PRODUCTION LIST GRP VOLUMES'!L212</f>
        <v/>
      </c>
      <c r="M208" s="77" t="str">
        <f>'PRODUCTION LIST GRP VOLUMES'!M212</f>
        <v/>
      </c>
      <c r="N208" s="77" t="str">
        <f>'PRODUCTION LIST GRP VOLUMES'!N212</f>
        <v/>
      </c>
      <c r="O208" s="77" t="str">
        <f>'PRODUCTION LIST GRP VOLUMES'!O212</f>
        <v/>
      </c>
      <c r="P208" s="77" t="str">
        <f>'PRODUCTION LIST GRP VOLUMES'!P212</f>
        <v/>
      </c>
      <c r="Q208" s="77" t="str">
        <f>'PRODUCTION LIST GRP VOLUMES'!Q212</f>
        <v/>
      </c>
      <c r="R208" s="77" t="str">
        <f>'PRODUCTION LIST GRP VOLUMES'!R212</f>
        <v/>
      </c>
      <c r="S208" s="77" t="str">
        <f>'PRODUCTION LIST GRP VOLUMES'!S212</f>
        <v/>
      </c>
      <c r="T208" s="77" t="str">
        <f>'PRODUCTION LIST GRP VOLUMES'!T212</f>
        <v/>
      </c>
      <c r="U208" s="1517">
        <f t="shared" si="3"/>
        <v>0</v>
      </c>
    </row>
    <row r="209" spans="1:21" ht="21" customHeight="1" x14ac:dyDescent="0.2">
      <c r="A209" s="280">
        <f>'PRODUCTION LIST GRP VOLUMES'!A213</f>
        <v>0</v>
      </c>
      <c r="B209" s="280"/>
      <c r="C209" s="77">
        <f>'PRODUCTION LIST GRP VOLUMES'!C213</f>
        <v>0</v>
      </c>
      <c r="D209" s="77">
        <f>'PRODUCTION LIST GRP VOLUMES'!D213</f>
        <v>0</v>
      </c>
      <c r="E209" s="77">
        <f>'PRODUCTION LIST GRP VOLUMES'!E213</f>
        <v>0</v>
      </c>
      <c r="F209" s="77">
        <f>'PRODUCTION LIST GRP VOLUMES'!F213</f>
        <v>0</v>
      </c>
      <c r="G209" s="77">
        <f>'PRODUCTION LIST GRP VOLUMES'!G213</f>
        <v>0</v>
      </c>
      <c r="H209" s="77">
        <f>'PRODUCTION LIST GRP VOLUMES'!H213</f>
        <v>0</v>
      </c>
      <c r="I209" s="77">
        <f>'PRODUCTION LIST GRP VOLUMES'!I213</f>
        <v>0</v>
      </c>
      <c r="J209" s="77">
        <f>'PRODUCTION LIST GRP VOLUMES'!J213</f>
        <v>0</v>
      </c>
      <c r="K209" s="77">
        <f>'PRODUCTION LIST GRP VOLUMES'!K213</f>
        <v>0</v>
      </c>
      <c r="L209" s="77">
        <f>'PRODUCTION LIST GRP VOLUMES'!L213</f>
        <v>0</v>
      </c>
      <c r="M209" s="77">
        <f>'PRODUCTION LIST GRP VOLUMES'!M213</f>
        <v>0</v>
      </c>
      <c r="N209" s="77">
        <f>'PRODUCTION LIST GRP VOLUMES'!N213</f>
        <v>0</v>
      </c>
      <c r="O209" s="77">
        <f>'PRODUCTION LIST GRP VOLUMES'!O213</f>
        <v>0</v>
      </c>
      <c r="P209" s="77">
        <f>'PRODUCTION LIST GRP VOLUMES'!P213</f>
        <v>0</v>
      </c>
      <c r="Q209" s="77">
        <f>'PRODUCTION LIST GRP VOLUMES'!Q213</f>
        <v>0</v>
      </c>
      <c r="R209" s="77">
        <f>'PRODUCTION LIST GRP VOLUMES'!R213</f>
        <v>0</v>
      </c>
      <c r="S209" s="77">
        <f>'PRODUCTION LIST GRP VOLUMES'!S213</f>
        <v>0</v>
      </c>
      <c r="T209" s="77">
        <f>'PRODUCTION LIST GRP VOLUMES'!T213</f>
        <v>0</v>
      </c>
      <c r="U209" s="1517">
        <f t="shared" si="3"/>
        <v>0</v>
      </c>
    </row>
    <row r="210" spans="1:21" ht="21" customHeight="1" x14ac:dyDescent="0.2">
      <c r="A210" s="280" t="str">
        <f>'PRODUCTION LIST GRP VOLUMES'!A214</f>
        <v>360-746-WI</v>
      </c>
      <c r="B210" s="1463">
        <f>'360 GRP '!J12</f>
        <v>1</v>
      </c>
      <c r="C210" s="77" t="str">
        <f>'PRODUCTION LIST GRP VOLUMES'!C214</f>
        <v/>
      </c>
      <c r="D210" s="77" t="str">
        <f>'PRODUCTION LIST GRP VOLUMES'!D214</f>
        <v/>
      </c>
      <c r="E210" s="77" t="str">
        <f>'PRODUCTION LIST GRP VOLUMES'!E214</f>
        <v/>
      </c>
      <c r="F210" s="77" t="str">
        <f>'PRODUCTION LIST GRP VOLUMES'!F214</f>
        <v/>
      </c>
      <c r="G210" s="77" t="str">
        <f>'PRODUCTION LIST GRP VOLUMES'!G214</f>
        <v/>
      </c>
      <c r="H210" s="77" t="str">
        <f>'PRODUCTION LIST GRP VOLUMES'!H214</f>
        <v/>
      </c>
      <c r="I210" s="77" t="str">
        <f>'PRODUCTION LIST GRP VOLUMES'!I214</f>
        <v/>
      </c>
      <c r="J210" s="77" t="str">
        <f>'PRODUCTION LIST GRP VOLUMES'!J214</f>
        <v/>
      </c>
      <c r="K210" s="77" t="str">
        <f>'PRODUCTION LIST GRP VOLUMES'!K214</f>
        <v/>
      </c>
      <c r="L210" s="77" t="str">
        <f>'PRODUCTION LIST GRP VOLUMES'!L214</f>
        <v/>
      </c>
      <c r="M210" s="77" t="str">
        <f>'PRODUCTION LIST GRP VOLUMES'!M214</f>
        <v/>
      </c>
      <c r="N210" s="77" t="str">
        <f>'PRODUCTION LIST GRP VOLUMES'!N214</f>
        <v/>
      </c>
      <c r="O210" s="77" t="str">
        <f>'PRODUCTION LIST GRP VOLUMES'!O214</f>
        <v/>
      </c>
      <c r="P210" s="77" t="str">
        <f>'PRODUCTION LIST GRP VOLUMES'!P214</f>
        <v/>
      </c>
      <c r="Q210" s="77" t="str">
        <f>'PRODUCTION LIST GRP VOLUMES'!Q214</f>
        <v/>
      </c>
      <c r="R210" s="77" t="str">
        <f>'PRODUCTION LIST GRP VOLUMES'!R214</f>
        <v/>
      </c>
      <c r="S210" s="77" t="str">
        <f>'PRODUCTION LIST GRP VOLUMES'!S214</f>
        <v/>
      </c>
      <c r="T210" s="77" t="str">
        <f>'PRODUCTION LIST GRP VOLUMES'!T214</f>
        <v/>
      </c>
      <c r="U210" s="1517">
        <f t="shared" si="3"/>
        <v>0</v>
      </c>
    </row>
    <row r="211" spans="1:21" ht="21" customHeight="1" x14ac:dyDescent="0.2">
      <c r="A211" s="280" t="str">
        <f>'PRODUCTION LIST GRP VOLUMES'!A215</f>
        <v>360-750-WI</v>
      </c>
      <c r="B211" s="1463">
        <f>'360 GRP '!J13</f>
        <v>1</v>
      </c>
      <c r="C211" s="77" t="str">
        <f>'PRODUCTION LIST GRP VOLUMES'!C215</f>
        <v/>
      </c>
      <c r="D211" s="77" t="str">
        <f>'PRODUCTION LIST GRP VOLUMES'!D215</f>
        <v/>
      </c>
      <c r="E211" s="77" t="str">
        <f>'PRODUCTION LIST GRP VOLUMES'!E215</f>
        <v/>
      </c>
      <c r="F211" s="77" t="str">
        <f>'PRODUCTION LIST GRP VOLUMES'!F215</f>
        <v/>
      </c>
      <c r="G211" s="77" t="str">
        <f>'PRODUCTION LIST GRP VOLUMES'!G215</f>
        <v/>
      </c>
      <c r="H211" s="77" t="str">
        <f>'PRODUCTION LIST GRP VOLUMES'!H215</f>
        <v/>
      </c>
      <c r="I211" s="77" t="str">
        <f>'PRODUCTION LIST GRP VOLUMES'!I215</f>
        <v/>
      </c>
      <c r="J211" s="77" t="str">
        <f>'PRODUCTION LIST GRP VOLUMES'!J215</f>
        <v/>
      </c>
      <c r="K211" s="77" t="str">
        <f>'PRODUCTION LIST GRP VOLUMES'!K215</f>
        <v/>
      </c>
      <c r="L211" s="77" t="str">
        <f>'PRODUCTION LIST GRP VOLUMES'!L215</f>
        <v/>
      </c>
      <c r="M211" s="77" t="str">
        <f>'PRODUCTION LIST GRP VOLUMES'!M215</f>
        <v/>
      </c>
      <c r="N211" s="77" t="str">
        <f>'PRODUCTION LIST GRP VOLUMES'!N215</f>
        <v/>
      </c>
      <c r="O211" s="77" t="str">
        <f>'PRODUCTION LIST GRP VOLUMES'!O215</f>
        <v/>
      </c>
      <c r="P211" s="77" t="str">
        <f>'PRODUCTION LIST GRP VOLUMES'!P215</f>
        <v/>
      </c>
      <c r="Q211" s="77" t="str">
        <f>'PRODUCTION LIST GRP VOLUMES'!Q215</f>
        <v/>
      </c>
      <c r="R211" s="77" t="str">
        <f>'PRODUCTION LIST GRP VOLUMES'!R215</f>
        <v/>
      </c>
      <c r="S211" s="77" t="str">
        <f>'PRODUCTION LIST GRP VOLUMES'!S215</f>
        <v/>
      </c>
      <c r="T211" s="77" t="str">
        <f>'PRODUCTION LIST GRP VOLUMES'!T215</f>
        <v/>
      </c>
      <c r="U211" s="1517">
        <f t="shared" si="3"/>
        <v>0</v>
      </c>
    </row>
    <row r="212" spans="1:21" ht="21" customHeight="1" x14ac:dyDescent="0.2">
      <c r="A212" s="280" t="str">
        <f>'PRODUCTION LIST GRP VOLUMES'!A216</f>
        <v>360-753</v>
      </c>
      <c r="B212" s="1463">
        <f>'360 GRP '!J14</f>
        <v>1</v>
      </c>
      <c r="C212" s="77" t="str">
        <f>'PRODUCTION LIST GRP VOLUMES'!C216</f>
        <v/>
      </c>
      <c r="D212" s="77" t="str">
        <f>'PRODUCTION LIST GRP VOLUMES'!D216</f>
        <v/>
      </c>
      <c r="E212" s="77" t="str">
        <f>'PRODUCTION LIST GRP VOLUMES'!E216</f>
        <v/>
      </c>
      <c r="F212" s="77" t="str">
        <f>'PRODUCTION LIST GRP VOLUMES'!F216</f>
        <v/>
      </c>
      <c r="G212" s="77" t="str">
        <f>'PRODUCTION LIST GRP VOLUMES'!G216</f>
        <v/>
      </c>
      <c r="H212" s="77" t="str">
        <f>'PRODUCTION LIST GRP VOLUMES'!H216</f>
        <v/>
      </c>
      <c r="I212" s="77" t="str">
        <f>'PRODUCTION LIST GRP VOLUMES'!I216</f>
        <v/>
      </c>
      <c r="J212" s="77" t="str">
        <f>'PRODUCTION LIST GRP VOLUMES'!J216</f>
        <v/>
      </c>
      <c r="K212" s="77" t="str">
        <f>'PRODUCTION LIST GRP VOLUMES'!K216</f>
        <v/>
      </c>
      <c r="L212" s="77" t="str">
        <f>'PRODUCTION LIST GRP VOLUMES'!L216</f>
        <v/>
      </c>
      <c r="M212" s="77" t="str">
        <f>'PRODUCTION LIST GRP VOLUMES'!M216</f>
        <v/>
      </c>
      <c r="N212" s="77" t="str">
        <f>'PRODUCTION LIST GRP VOLUMES'!N216</f>
        <v/>
      </c>
      <c r="O212" s="77" t="str">
        <f>'PRODUCTION LIST GRP VOLUMES'!O216</f>
        <v/>
      </c>
      <c r="P212" s="77" t="str">
        <f>'PRODUCTION LIST GRP VOLUMES'!P216</f>
        <v/>
      </c>
      <c r="Q212" s="77" t="str">
        <f>'PRODUCTION LIST GRP VOLUMES'!Q216</f>
        <v/>
      </c>
      <c r="R212" s="77" t="str">
        <f>'PRODUCTION LIST GRP VOLUMES'!R216</f>
        <v/>
      </c>
      <c r="S212" s="77" t="str">
        <f>'PRODUCTION LIST GRP VOLUMES'!S216</f>
        <v/>
      </c>
      <c r="T212" s="77" t="str">
        <f>'PRODUCTION LIST GRP VOLUMES'!T216</f>
        <v/>
      </c>
      <c r="U212" s="1517">
        <f t="shared" si="3"/>
        <v>0</v>
      </c>
    </row>
    <row r="213" spans="1:21" ht="21" customHeight="1" x14ac:dyDescent="0.2">
      <c r="A213" s="280" t="str">
        <f>'PRODUCTION LIST GRP VOLUMES'!A217</f>
        <v>360-754-WI</v>
      </c>
      <c r="B213" s="1463">
        <f>'360 GRP '!J15</f>
        <v>1</v>
      </c>
      <c r="C213" s="77" t="str">
        <f>'PRODUCTION LIST GRP VOLUMES'!C217</f>
        <v/>
      </c>
      <c r="D213" s="77" t="str">
        <f>'PRODUCTION LIST GRP VOLUMES'!D217</f>
        <v/>
      </c>
      <c r="E213" s="77" t="str">
        <f>'PRODUCTION LIST GRP VOLUMES'!E217</f>
        <v/>
      </c>
      <c r="F213" s="77" t="str">
        <f>'PRODUCTION LIST GRP VOLUMES'!F217</f>
        <v/>
      </c>
      <c r="G213" s="77" t="str">
        <f>'PRODUCTION LIST GRP VOLUMES'!G217</f>
        <v/>
      </c>
      <c r="H213" s="77" t="str">
        <f>'PRODUCTION LIST GRP VOLUMES'!H217</f>
        <v/>
      </c>
      <c r="I213" s="77" t="str">
        <f>'PRODUCTION LIST GRP VOLUMES'!I217</f>
        <v/>
      </c>
      <c r="J213" s="77" t="str">
        <f>'PRODUCTION LIST GRP VOLUMES'!J217</f>
        <v/>
      </c>
      <c r="K213" s="77" t="str">
        <f>'PRODUCTION LIST GRP VOLUMES'!K217</f>
        <v/>
      </c>
      <c r="L213" s="77" t="str">
        <f>'PRODUCTION LIST GRP VOLUMES'!L217</f>
        <v/>
      </c>
      <c r="M213" s="77" t="str">
        <f>'PRODUCTION LIST GRP VOLUMES'!M217</f>
        <v/>
      </c>
      <c r="N213" s="77" t="str">
        <f>'PRODUCTION LIST GRP VOLUMES'!N217</f>
        <v/>
      </c>
      <c r="O213" s="77" t="str">
        <f>'PRODUCTION LIST GRP VOLUMES'!O217</f>
        <v/>
      </c>
      <c r="P213" s="77" t="str">
        <f>'PRODUCTION LIST GRP VOLUMES'!P217</f>
        <v/>
      </c>
      <c r="Q213" s="77" t="str">
        <f>'PRODUCTION LIST GRP VOLUMES'!Q217</f>
        <v/>
      </c>
      <c r="R213" s="77" t="str">
        <f>'PRODUCTION LIST GRP VOLUMES'!R217</f>
        <v/>
      </c>
      <c r="S213" s="77" t="str">
        <f>'PRODUCTION LIST GRP VOLUMES'!S217</f>
        <v/>
      </c>
      <c r="T213" s="77" t="str">
        <f>'PRODUCTION LIST GRP VOLUMES'!T217</f>
        <v/>
      </c>
      <c r="U213" s="1517">
        <f t="shared" si="3"/>
        <v>0</v>
      </c>
    </row>
    <row r="214" spans="1:21" ht="21" customHeight="1" x14ac:dyDescent="0.2">
      <c r="A214" s="280" t="str">
        <f>'PRODUCTION LIST GRP VOLUMES'!A218</f>
        <v>360-757</v>
      </c>
      <c r="B214" s="1463">
        <f>'360 GRP '!J16</f>
        <v>1</v>
      </c>
      <c r="C214" s="77" t="str">
        <f>'PRODUCTION LIST GRP VOLUMES'!C218</f>
        <v/>
      </c>
      <c r="D214" s="77" t="str">
        <f>'PRODUCTION LIST GRP VOLUMES'!D218</f>
        <v/>
      </c>
      <c r="E214" s="77" t="str">
        <f>'PRODUCTION LIST GRP VOLUMES'!E218</f>
        <v/>
      </c>
      <c r="F214" s="77" t="str">
        <f>'PRODUCTION LIST GRP VOLUMES'!F218</f>
        <v/>
      </c>
      <c r="G214" s="77" t="str">
        <f>'PRODUCTION LIST GRP VOLUMES'!G218</f>
        <v/>
      </c>
      <c r="H214" s="77" t="str">
        <f>'PRODUCTION LIST GRP VOLUMES'!H218</f>
        <v/>
      </c>
      <c r="I214" s="77" t="str">
        <f>'PRODUCTION LIST GRP VOLUMES'!I218</f>
        <v/>
      </c>
      <c r="J214" s="77" t="str">
        <f>'PRODUCTION LIST GRP VOLUMES'!J218</f>
        <v/>
      </c>
      <c r="K214" s="77" t="str">
        <f>'PRODUCTION LIST GRP VOLUMES'!K218</f>
        <v/>
      </c>
      <c r="L214" s="77" t="str">
        <f>'PRODUCTION LIST GRP VOLUMES'!L218</f>
        <v/>
      </c>
      <c r="M214" s="77" t="str">
        <f>'PRODUCTION LIST GRP VOLUMES'!M218</f>
        <v/>
      </c>
      <c r="N214" s="77" t="str">
        <f>'PRODUCTION LIST GRP VOLUMES'!N218</f>
        <v/>
      </c>
      <c r="O214" s="77" t="str">
        <f>'PRODUCTION LIST GRP VOLUMES'!O218</f>
        <v/>
      </c>
      <c r="P214" s="77" t="str">
        <f>'PRODUCTION LIST GRP VOLUMES'!P218</f>
        <v/>
      </c>
      <c r="Q214" s="77" t="str">
        <f>'PRODUCTION LIST GRP VOLUMES'!Q218</f>
        <v/>
      </c>
      <c r="R214" s="77" t="str">
        <f>'PRODUCTION LIST GRP VOLUMES'!R218</f>
        <v/>
      </c>
      <c r="S214" s="77" t="str">
        <f>'PRODUCTION LIST GRP VOLUMES'!S218</f>
        <v/>
      </c>
      <c r="T214" s="77" t="str">
        <f>'PRODUCTION LIST GRP VOLUMES'!T218</f>
        <v/>
      </c>
      <c r="U214" s="1517">
        <f t="shared" si="3"/>
        <v>0</v>
      </c>
    </row>
    <row r="215" spans="1:21" ht="21" customHeight="1" x14ac:dyDescent="0.2">
      <c r="A215" s="280" t="str">
        <f>'PRODUCTION LIST GRP VOLUMES'!A219</f>
        <v>360-758-WI</v>
      </c>
      <c r="B215" s="1463">
        <f>'360 GRP '!J17</f>
        <v>1</v>
      </c>
      <c r="C215" s="77" t="str">
        <f>'PRODUCTION LIST GRP VOLUMES'!C219</f>
        <v/>
      </c>
      <c r="D215" s="77" t="str">
        <f>'PRODUCTION LIST GRP VOLUMES'!D219</f>
        <v/>
      </c>
      <c r="E215" s="77" t="str">
        <f>'PRODUCTION LIST GRP VOLUMES'!E219</f>
        <v/>
      </c>
      <c r="F215" s="77" t="str">
        <f>'PRODUCTION LIST GRP VOLUMES'!F219</f>
        <v/>
      </c>
      <c r="G215" s="77" t="str">
        <f>'PRODUCTION LIST GRP VOLUMES'!G219</f>
        <v/>
      </c>
      <c r="H215" s="77" t="str">
        <f>'PRODUCTION LIST GRP VOLUMES'!H219</f>
        <v/>
      </c>
      <c r="I215" s="77" t="str">
        <f>'PRODUCTION LIST GRP VOLUMES'!I219</f>
        <v/>
      </c>
      <c r="J215" s="77" t="str">
        <f>'PRODUCTION LIST GRP VOLUMES'!J219</f>
        <v/>
      </c>
      <c r="K215" s="77" t="str">
        <f>'PRODUCTION LIST GRP VOLUMES'!K219</f>
        <v/>
      </c>
      <c r="L215" s="77" t="str">
        <f>'PRODUCTION LIST GRP VOLUMES'!L219</f>
        <v/>
      </c>
      <c r="M215" s="77" t="str">
        <f>'PRODUCTION LIST GRP VOLUMES'!M219</f>
        <v/>
      </c>
      <c r="N215" s="77" t="str">
        <f>'PRODUCTION LIST GRP VOLUMES'!N219</f>
        <v/>
      </c>
      <c r="O215" s="77" t="str">
        <f>'PRODUCTION LIST GRP VOLUMES'!O219</f>
        <v/>
      </c>
      <c r="P215" s="77" t="str">
        <f>'PRODUCTION LIST GRP VOLUMES'!P219</f>
        <v/>
      </c>
      <c r="Q215" s="77" t="str">
        <f>'PRODUCTION LIST GRP VOLUMES'!Q219</f>
        <v/>
      </c>
      <c r="R215" s="77" t="str">
        <f>'PRODUCTION LIST GRP VOLUMES'!R219</f>
        <v/>
      </c>
      <c r="S215" s="77" t="str">
        <f>'PRODUCTION LIST GRP VOLUMES'!S219</f>
        <v/>
      </c>
      <c r="T215" s="77" t="str">
        <f>'PRODUCTION LIST GRP VOLUMES'!T219</f>
        <v/>
      </c>
      <c r="U215" s="1517">
        <f>SUM(C215:T215)</f>
        <v>0</v>
      </c>
    </row>
    <row r="217" spans="1:21" ht="23.25" customHeight="1" x14ac:dyDescent="0.2">
      <c r="A217" s="1464" t="s">
        <v>1212</v>
      </c>
      <c r="C217" s="53"/>
      <c r="G217" s="16" t="s">
        <v>85</v>
      </c>
      <c r="H217" s="24"/>
      <c r="I217" s="24"/>
      <c r="J217" s="24"/>
      <c r="K217" s="24"/>
      <c r="L217" s="85"/>
      <c r="M217" s="85"/>
      <c r="N217" s="85"/>
      <c r="O217" s="85"/>
      <c r="P217" s="85"/>
      <c r="Q217" s="85"/>
      <c r="R217" s="85"/>
      <c r="S217" s="85"/>
      <c r="T217" s="85"/>
      <c r="U217" s="451"/>
    </row>
    <row r="218" spans="1:21" ht="23.25" customHeight="1" x14ac:dyDescent="0.2">
      <c r="B218" s="1456" t="s">
        <v>1215</v>
      </c>
      <c r="C218" s="84"/>
      <c r="D218" s="85"/>
      <c r="G218" s="16" t="s">
        <v>83</v>
      </c>
      <c r="H218" s="86"/>
      <c r="I218" s="86"/>
      <c r="J218" s="86"/>
      <c r="K218" s="86"/>
      <c r="L218" s="87"/>
      <c r="M218" s="87"/>
      <c r="N218" s="87"/>
      <c r="O218" s="85"/>
      <c r="P218" s="85"/>
      <c r="Q218" s="85"/>
      <c r="R218" s="85"/>
      <c r="S218" s="85"/>
      <c r="T218" s="85"/>
      <c r="U218" s="451"/>
    </row>
    <row r="219" spans="1:21" ht="23.25" customHeight="1" x14ac:dyDescent="0.2">
      <c r="B219" s="1465" t="s">
        <v>84</v>
      </c>
      <c r="C219" s="84"/>
      <c r="D219" s="85"/>
      <c r="G219" s="16" t="s">
        <v>86</v>
      </c>
      <c r="H219" s="86"/>
      <c r="I219" s="86"/>
      <c r="J219" s="86"/>
      <c r="K219" s="86"/>
      <c r="L219" s="87"/>
      <c r="M219" s="87"/>
      <c r="N219" s="87"/>
      <c r="O219" s="85"/>
      <c r="P219" s="85"/>
      <c r="Q219" s="85"/>
      <c r="R219" s="85"/>
      <c r="S219" s="85"/>
      <c r="T219" s="85"/>
      <c r="U219" s="451"/>
    </row>
  </sheetData>
  <sheetProtection selectLockedCells="1" selectUnlockedCells="1"/>
  <autoFilter ref="U2:U218" xr:uid="{7C707867-E6DB-4F34-AB61-109C1261C245}"/>
  <mergeCells count="2">
    <mergeCell ref="L1:O1"/>
    <mergeCell ref="A1:K1"/>
  </mergeCells>
  <pageMargins left="0.25" right="0.25" top="0.75" bottom="0.75" header="0.3" footer="0.3"/>
  <pageSetup paperSize="9" fitToHeight="0" orientation="landscape" horizontalDpi="4294967292" verticalDpi="4294967292" r:id="rId1"/>
  <headerFooter alignWithMargins="0">
    <oddHeader>&amp;LPACKING LIST - 360holds - GRP</oddHeader>
    <oddFooter>Page &amp;P of &amp;N</oddFooter>
    <firstHeader>&amp;LPACKING LIST - 360 VOLUMES&amp;R&amp;G</firstHeader>
    <firstFooter>&amp;CStran &amp;P od &amp;N</first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9E7FE-D273-4C53-8C1E-F1E837F76A21}">
  <sheetPr codeName="List7">
    <tabColor theme="0" tint="-4.9989318521683403E-2"/>
    <pageSetUpPr fitToPage="1"/>
  </sheetPr>
  <dimension ref="A1:XCW560"/>
  <sheetViews>
    <sheetView showGridLines="0" showRowColHeaders="0" zoomScale="70" zoomScaleNormal="70" workbookViewId="0">
      <pane ySplit="11" topLeftCell="A12" activePane="bottomLeft" state="frozen"/>
      <selection pane="bottomLeft" activeCell="N13" sqref="N13"/>
    </sheetView>
  </sheetViews>
  <sheetFormatPr baseColWidth="10" defaultColWidth="9" defaultRowHeight="16" x14ac:dyDescent="0.2"/>
  <cols>
    <col min="1" max="1" width="3.33203125" customWidth="1"/>
    <col min="2" max="2" width="3" style="186" customWidth="1"/>
    <col min="3" max="3" width="13.6640625" customWidth="1"/>
    <col min="4" max="4" width="18.83203125" style="1164" customWidth="1"/>
    <col min="5" max="5" width="5.6640625" style="463" customWidth="1"/>
    <col min="6" max="6" width="6.83203125" style="463" customWidth="1"/>
    <col min="7" max="7" width="9.6640625" style="271" customWidth="1"/>
    <col min="8" max="8" width="6.1640625" customWidth="1"/>
    <col min="9" max="9" width="16.33203125" style="123" customWidth="1"/>
    <col min="10" max="10" width="6" customWidth="1"/>
    <col min="11" max="11" width="6.6640625" customWidth="1"/>
    <col min="12" max="12" width="12.33203125" customWidth="1"/>
    <col min="13" max="13" width="14.6640625" style="275" customWidth="1"/>
    <col min="14" max="27" width="9.5" style="275" customWidth="1"/>
    <col min="28" max="28" width="15.1640625" style="23" bestFit="1" customWidth="1"/>
    <col min="29" max="29" width="6.1640625" customWidth="1"/>
    <col min="30" max="30" width="7.33203125" style="92" customWidth="1"/>
    <col min="31" max="31" width="8" customWidth="1"/>
    <col min="32" max="33" width="10" style="348" customWidth="1"/>
    <col min="34" max="34" width="10" style="96" customWidth="1"/>
    <col min="35" max="35" width="7" style="471" hidden="1" customWidth="1"/>
    <col min="36" max="36" width="6.5" style="445" hidden="1" customWidth="1"/>
    <col min="37" max="50" width="6.5" style="498" hidden="1" customWidth="1"/>
    <col min="51" max="51" width="7.1640625" style="448" hidden="1" customWidth="1"/>
    <col min="52" max="52" width="7.1640625" style="386" hidden="1" customWidth="1"/>
    <col min="53" max="53" width="5.83203125" style="715" hidden="1" customWidth="1"/>
    <col min="54" max="54" width="5.83203125" hidden="1" customWidth="1"/>
    <col min="55" max="55" width="5.83203125" style="715" hidden="1" customWidth="1"/>
    <col min="56" max="56" width="5.83203125" hidden="1" customWidth="1"/>
    <col min="57" max="57" width="5.83203125" style="715" hidden="1" customWidth="1"/>
    <col min="58" max="58" width="5.83203125" hidden="1" customWidth="1"/>
    <col min="59" max="59" width="5.83203125" style="715" hidden="1" customWidth="1"/>
    <col min="60" max="60" width="5.83203125" hidden="1" customWidth="1"/>
    <col min="61" max="61" width="5.83203125" style="715" hidden="1" customWidth="1"/>
    <col min="62" max="62" width="5.83203125" hidden="1" customWidth="1"/>
    <col min="63" max="63" width="5.83203125" style="715" hidden="1" customWidth="1"/>
    <col min="64" max="64" width="5.83203125" hidden="1" customWidth="1"/>
    <col min="65" max="65" width="5.83203125" style="715" hidden="1" customWidth="1"/>
    <col min="66" max="66" width="5.83203125" hidden="1" customWidth="1"/>
    <col min="67" max="67" width="5.83203125" style="387" hidden="1" customWidth="1"/>
    <col min="68" max="68" width="5.83203125" hidden="1" customWidth="1"/>
    <col min="69" max="69" width="5.83203125" style="387" hidden="1" customWidth="1"/>
    <col min="70" max="70" width="5.83203125" hidden="1" customWidth="1"/>
    <col min="71" max="71" width="5.83203125" style="387" hidden="1" customWidth="1"/>
    <col min="72" max="72" width="5.83203125" hidden="1" customWidth="1"/>
    <col min="73" max="73" width="5.83203125" style="387" hidden="1" customWidth="1"/>
    <col min="74" max="74" width="5.83203125" hidden="1" customWidth="1"/>
    <col min="75" max="75" width="5.83203125" style="387" hidden="1" customWidth="1"/>
    <col min="76" max="76" width="5.83203125" hidden="1" customWidth="1"/>
    <col min="77" max="77" width="5.83203125" style="387" hidden="1" customWidth="1"/>
    <col min="78" max="78" width="5.83203125" hidden="1" customWidth="1"/>
    <col min="79" max="79" width="5.83203125" style="387" hidden="1" customWidth="1"/>
    <col min="80" max="80" width="5.83203125" hidden="1" customWidth="1"/>
    <col min="81" max="81" width="5.83203125" style="387" hidden="1" customWidth="1"/>
    <col min="82" max="82" width="5.83203125" hidden="1" customWidth="1"/>
    <col min="83" max="83" width="5.83203125" style="387" hidden="1" customWidth="1"/>
    <col min="84" max="84" width="5.83203125" hidden="1" customWidth="1"/>
    <col min="85" max="85" width="5.83203125" style="387" hidden="1" customWidth="1"/>
    <col min="86" max="86" width="5.83203125" hidden="1" customWidth="1"/>
    <col min="87" max="87" width="5.83203125" style="387" hidden="1" customWidth="1"/>
    <col min="88" max="88" width="5.83203125" hidden="1" customWidth="1"/>
    <col min="89" max="89" width="2.6640625" style="1099" hidden="1" customWidth="1"/>
    <col min="90" max="97" width="11" hidden="1" customWidth="1"/>
    <col min="98" max="98" width="2.1640625" style="1106" hidden="1" customWidth="1"/>
    <col min="99" max="101" width="11" hidden="1" customWidth="1"/>
    <col min="102" max="102" width="2.5" style="1106" hidden="1" customWidth="1"/>
    <col min="103" max="123" width="11" hidden="1" customWidth="1"/>
    <col min="124" max="155" width="0" hidden="1" customWidth="1"/>
  </cols>
  <sheetData>
    <row r="1" spans="1:16324" ht="22" customHeight="1" x14ac:dyDescent="0.25">
      <c r="R1" s="1176"/>
      <c r="S1" s="1179" t="s">
        <v>1152</v>
      </c>
      <c r="AF1"/>
      <c r="AG1"/>
      <c r="AI1" s="634"/>
      <c r="AK1" s="235"/>
      <c r="AL1" s="235"/>
      <c r="AM1" s="235"/>
      <c r="AN1" s="235"/>
      <c r="AO1" s="235"/>
      <c r="AP1" s="235"/>
      <c r="AQ1" s="235"/>
      <c r="AR1" s="235"/>
      <c r="AS1" s="235"/>
      <c r="AT1" s="235"/>
      <c r="AU1" s="235"/>
      <c r="AV1" s="235"/>
      <c r="AW1" s="235"/>
      <c r="AX1" s="235"/>
    </row>
    <row r="2" spans="1:16324" ht="20" customHeight="1" x14ac:dyDescent="0.25">
      <c r="D2" s="1646" t="s">
        <v>1110</v>
      </c>
      <c r="L2" s="35"/>
      <c r="M2" s="350" t="s">
        <v>614</v>
      </c>
      <c r="N2" s="1645">
        <f>SUM(AB13:AB76)</f>
        <v>0</v>
      </c>
      <c r="O2" s="1645"/>
      <c r="P2" s="878" t="s">
        <v>8</v>
      </c>
      <c r="Q2" s="700"/>
      <c r="R2" s="1181" t="s">
        <v>1151</v>
      </c>
      <c r="S2" s="1180">
        <f>SUM(AK13:AX26)</f>
        <v>0</v>
      </c>
      <c r="T2" s="700"/>
      <c r="U2" s="700"/>
      <c r="V2" s="700"/>
      <c r="W2" s="700"/>
      <c r="X2" s="700"/>
      <c r="Y2" s="700"/>
      <c r="Z2" s="700"/>
      <c r="AA2" s="700"/>
      <c r="AB2" s="1652" t="s">
        <v>1047</v>
      </c>
      <c r="AC2" s="1652"/>
      <c r="AD2" s="921">
        <f>AG8</f>
        <v>0</v>
      </c>
      <c r="AE2" s="724"/>
      <c r="AF2" s="658"/>
      <c r="AG2" s="658"/>
      <c r="AH2" s="1608"/>
      <c r="AI2" s="634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BA2" s="716"/>
      <c r="BB2" s="35"/>
      <c r="BC2" s="716"/>
      <c r="BD2" s="35"/>
      <c r="BE2" s="716"/>
      <c r="BF2" s="35"/>
      <c r="BG2" s="716"/>
      <c r="BH2" s="35"/>
      <c r="BI2" s="716"/>
      <c r="BJ2" s="35"/>
      <c r="BK2" s="716"/>
      <c r="BL2" s="35"/>
      <c r="BM2" s="716"/>
      <c r="BN2" s="35"/>
      <c r="BO2" s="388"/>
      <c r="BP2" s="35"/>
      <c r="BQ2" s="388"/>
      <c r="BR2" s="35"/>
      <c r="BS2" s="388"/>
      <c r="BT2" s="35"/>
      <c r="BU2" s="388"/>
      <c r="BV2" s="35"/>
      <c r="BW2" s="388"/>
      <c r="BX2" s="35"/>
      <c r="BY2" s="388"/>
      <c r="BZ2" s="35"/>
      <c r="CA2" s="388"/>
      <c r="CB2" s="35"/>
      <c r="CC2" s="388"/>
      <c r="CD2" s="35"/>
      <c r="CE2" s="388"/>
      <c r="CF2" s="35"/>
      <c r="CG2" s="388"/>
      <c r="CH2" s="35"/>
      <c r="CI2" s="388"/>
      <c r="CJ2" s="35"/>
      <c r="CL2" s="658"/>
      <c r="CM2" s="658"/>
      <c r="CN2" s="658"/>
      <c r="CO2" s="658"/>
      <c r="CP2" s="658"/>
      <c r="DN2" s="725"/>
    </row>
    <row r="3" spans="1:16324" ht="20" customHeight="1" x14ac:dyDescent="0.25">
      <c r="D3" s="1647"/>
      <c r="E3" s="464"/>
      <c r="F3" s="464"/>
      <c r="G3" s="99"/>
      <c r="H3" s="306"/>
      <c r="I3" s="306"/>
      <c r="M3" s="269" t="s">
        <v>616</v>
      </c>
      <c r="N3" s="1650">
        <f>SUM(N13:AA76)</f>
        <v>0</v>
      </c>
      <c r="O3" s="1650"/>
      <c r="P3" s="669"/>
      <c r="Q3" s="669"/>
      <c r="R3" s="1182" t="s">
        <v>196</v>
      </c>
      <c r="S3" s="1177">
        <f>SUM(AK28:AX31)</f>
        <v>0</v>
      </c>
      <c r="T3" s="669"/>
      <c r="U3" s="669"/>
      <c r="V3" s="669"/>
      <c r="W3" s="669"/>
      <c r="X3" s="669"/>
      <c r="Y3" s="669"/>
      <c r="Z3" s="669"/>
      <c r="AA3" s="669"/>
      <c r="AB3" s="669"/>
      <c r="AC3" s="386"/>
      <c r="AE3" s="386"/>
      <c r="AF3" s="386"/>
      <c r="AG3" s="1"/>
      <c r="AH3" s="1608"/>
      <c r="AI3" s="635"/>
      <c r="AJ3" s="446"/>
      <c r="AK3" s="889"/>
      <c r="AL3" s="889"/>
      <c r="AM3" s="889"/>
      <c r="AN3" s="889"/>
      <c r="AO3" s="889"/>
      <c r="AP3" s="889"/>
      <c r="AQ3" s="889"/>
      <c r="AR3" s="889"/>
      <c r="AS3" s="889"/>
      <c r="AT3" s="889"/>
      <c r="AU3" s="889"/>
      <c r="AV3" s="889"/>
      <c r="AW3" s="889"/>
      <c r="AX3" s="889"/>
      <c r="BA3" s="716"/>
      <c r="BB3" s="35"/>
      <c r="BC3" s="716"/>
      <c r="BD3" s="35"/>
      <c r="BE3" s="716"/>
      <c r="BF3" s="35"/>
      <c r="BG3" s="716"/>
      <c r="BH3" s="35"/>
      <c r="BI3" s="716"/>
      <c r="BJ3" s="35"/>
      <c r="BK3" s="716"/>
      <c r="BL3" s="35"/>
      <c r="BM3" s="716"/>
      <c r="BN3" s="35"/>
      <c r="BO3" s="388"/>
      <c r="BP3" s="35"/>
      <c r="BQ3" s="388"/>
      <c r="BR3" s="35"/>
      <c r="BS3" s="388"/>
      <c r="BT3" s="35"/>
      <c r="BU3" s="388"/>
      <c r="BV3" s="35"/>
      <c r="BW3" s="388"/>
      <c r="BX3" s="35"/>
      <c r="BY3" s="388"/>
      <c r="BZ3" s="35"/>
      <c r="CA3" s="388"/>
      <c r="CB3" s="35"/>
      <c r="CC3" s="388"/>
      <c r="CD3" s="35"/>
      <c r="CE3" s="388"/>
      <c r="CF3" s="35"/>
      <c r="CG3" s="388"/>
      <c r="CH3" s="35"/>
      <c r="CI3" s="388"/>
      <c r="CJ3" s="35"/>
      <c r="CK3" s="1100"/>
      <c r="CL3" s="386"/>
      <c r="CM3" s="1"/>
      <c r="CN3" s="1"/>
      <c r="CO3" s="1"/>
      <c r="CP3" s="1"/>
      <c r="DN3" s="1609"/>
    </row>
    <row r="4" spans="1:16324" ht="20" customHeight="1" x14ac:dyDescent="0.25">
      <c r="D4" s="1647"/>
      <c r="E4" s="464"/>
      <c r="F4" s="464"/>
      <c r="G4" s="99"/>
      <c r="H4" s="306"/>
      <c r="I4" s="306"/>
      <c r="M4" s="269" t="s">
        <v>44</v>
      </c>
      <c r="N4" s="1651">
        <f>SUM(AJ13:AJ76)</f>
        <v>0</v>
      </c>
      <c r="O4" s="1651"/>
      <c r="P4" s="877" t="s">
        <v>6</v>
      </c>
      <c r="Q4" s="663"/>
      <c r="R4" s="1183" t="s">
        <v>940</v>
      </c>
      <c r="S4" s="1178">
        <f>SUM(AK33:AX76)</f>
        <v>0</v>
      </c>
      <c r="T4" s="663"/>
      <c r="U4" s="663"/>
      <c r="V4" s="663"/>
      <c r="W4" s="663"/>
      <c r="X4" s="663"/>
      <c r="Y4" s="663"/>
      <c r="Z4" s="663"/>
      <c r="AA4" s="663"/>
      <c r="AB4" s="663"/>
      <c r="AC4" s="1"/>
      <c r="AE4" s="1"/>
      <c r="AF4" s="1"/>
      <c r="AG4" s="1"/>
      <c r="AH4" s="1608"/>
      <c r="AI4" s="635"/>
      <c r="AJ4" s="446"/>
      <c r="AK4" s="889"/>
      <c r="AL4" s="889"/>
      <c r="AM4" s="889"/>
      <c r="AN4" s="889"/>
      <c r="AO4" s="889"/>
      <c r="AP4" s="889"/>
      <c r="AQ4" s="889"/>
      <c r="AR4" s="889"/>
      <c r="AS4" s="889"/>
      <c r="AT4" s="889"/>
      <c r="AU4" s="889"/>
      <c r="AV4" s="889"/>
      <c r="AW4" s="889"/>
      <c r="AX4" s="889"/>
      <c r="BA4" s="716"/>
      <c r="BB4" s="35"/>
      <c r="BC4" s="716"/>
      <c r="BD4" s="35"/>
      <c r="BE4" s="716"/>
      <c r="BF4" s="35"/>
      <c r="BG4" s="716"/>
      <c r="BH4" s="35"/>
      <c r="BI4" s="716"/>
      <c r="BJ4" s="35"/>
      <c r="BK4" s="716"/>
      <c r="BL4" s="35"/>
      <c r="BM4" s="716"/>
      <c r="BN4" s="35"/>
      <c r="BO4" s="388"/>
      <c r="BP4" s="35"/>
      <c r="BQ4" s="388"/>
      <c r="BR4" s="35"/>
      <c r="BS4" s="388"/>
      <c r="BT4" s="35"/>
      <c r="BU4" s="388"/>
      <c r="BV4" s="35"/>
      <c r="BW4" s="388"/>
      <c r="BX4" s="35"/>
      <c r="BY4" s="388"/>
      <c r="BZ4" s="35"/>
      <c r="CA4" s="388"/>
      <c r="CB4" s="35"/>
      <c r="CC4" s="388"/>
      <c r="CD4" s="35"/>
      <c r="CE4" s="388"/>
      <c r="CF4" s="35"/>
      <c r="CG4" s="388"/>
      <c r="CH4" s="35"/>
      <c r="CI4" s="388"/>
      <c r="CJ4" s="35"/>
      <c r="CK4" s="1100"/>
      <c r="CL4" s="1"/>
      <c r="CM4" s="1"/>
      <c r="CN4" s="1"/>
      <c r="CO4" s="1"/>
      <c r="CP4" s="1"/>
      <c r="DN4" s="1609"/>
    </row>
    <row r="5" spans="1:16324" ht="14.75" customHeight="1" x14ac:dyDescent="0.25">
      <c r="D5" s="1647"/>
      <c r="E5" s="506"/>
      <c r="F5" s="464"/>
      <c r="G5" s="99"/>
      <c r="H5" s="306"/>
      <c r="I5" s="306"/>
      <c r="AF5"/>
      <c r="AG5" s="98"/>
      <c r="AH5" s="1608"/>
      <c r="AI5" s="635"/>
      <c r="AJ5" s="446"/>
      <c r="AK5" s="889"/>
      <c r="AL5" s="889"/>
      <c r="AM5" s="889"/>
      <c r="AN5" s="889"/>
      <c r="AO5" s="889"/>
      <c r="AP5" s="889"/>
      <c r="AQ5" s="889"/>
      <c r="AR5" s="889"/>
      <c r="AS5" s="889"/>
      <c r="AT5" s="889"/>
      <c r="AU5" s="889"/>
      <c r="AV5" s="889"/>
      <c r="AW5" s="889"/>
      <c r="AX5" s="889"/>
      <c r="BA5" s="716"/>
      <c r="BB5" s="35"/>
      <c r="BC5" s="716"/>
      <c r="BD5" s="35"/>
      <c r="BE5" s="716"/>
      <c r="BF5" s="35"/>
      <c r="BG5" s="716"/>
      <c r="BH5" s="35"/>
      <c r="BI5" s="716"/>
      <c r="BJ5" s="35"/>
      <c r="BK5" s="716"/>
      <c r="BL5" s="35"/>
      <c r="BM5" s="716"/>
      <c r="BN5" s="35"/>
      <c r="BO5" s="388"/>
      <c r="BP5" s="35"/>
      <c r="BQ5" s="388"/>
      <c r="BR5" s="35"/>
      <c r="BS5" s="388"/>
      <c r="BT5" s="35"/>
      <c r="BU5" s="388"/>
      <c r="BV5" s="35"/>
      <c r="BW5" s="388"/>
      <c r="BX5" s="35"/>
      <c r="BY5" s="388"/>
      <c r="BZ5" s="35"/>
      <c r="CA5" s="388"/>
      <c r="CB5" s="35"/>
      <c r="CC5" s="388"/>
      <c r="CD5" s="35"/>
      <c r="CE5" s="388"/>
      <c r="CF5" s="35"/>
      <c r="CG5" s="388"/>
      <c r="CH5" s="35"/>
      <c r="CI5" s="388"/>
      <c r="CJ5" s="35"/>
      <c r="CK5" s="1100"/>
      <c r="DN5" s="1609"/>
    </row>
    <row r="6" spans="1:16324" ht="17.25" customHeight="1" x14ac:dyDescent="0.2">
      <c r="D6" s="1647"/>
      <c r="E6" s="464"/>
      <c r="F6" s="464"/>
      <c r="G6" s="99"/>
      <c r="H6" s="306"/>
      <c r="I6" s="306"/>
      <c r="M6" s="273"/>
      <c r="N6" s="501"/>
      <c r="O6" s="501"/>
      <c r="P6" s="501"/>
      <c r="Q6" s="501"/>
      <c r="R6" s="501"/>
      <c r="S6" s="501"/>
      <c r="T6" s="501"/>
      <c r="U6" s="501"/>
      <c r="V6" s="501"/>
      <c r="W6" s="501"/>
      <c r="X6" s="501"/>
      <c r="Y6" s="501"/>
      <c r="Z6" s="501"/>
      <c r="AA6" s="501"/>
      <c r="AB6" s="353" t="s">
        <v>613</v>
      </c>
      <c r="AF6"/>
      <c r="AG6" s="98"/>
      <c r="AH6" s="399"/>
      <c r="AI6" s="635"/>
      <c r="AJ6" s="446"/>
      <c r="AK6" s="889"/>
      <c r="AL6" s="889"/>
      <c r="AM6" s="889"/>
      <c r="AN6" s="889"/>
      <c r="AO6" s="889"/>
      <c r="AP6" s="889"/>
      <c r="AQ6" s="889"/>
      <c r="AR6" s="889"/>
      <c r="AS6" s="889"/>
      <c r="AT6" s="889"/>
      <c r="AU6" s="889"/>
      <c r="AV6" s="889"/>
      <c r="AW6" s="889"/>
      <c r="AX6" s="889"/>
      <c r="CK6" s="1100"/>
      <c r="DN6" s="1608"/>
    </row>
    <row r="7" spans="1:16324" ht="19.25" hidden="1" customHeight="1" x14ac:dyDescent="0.2">
      <c r="AF7"/>
      <c r="AI7" s="634"/>
      <c r="AK7" s="235"/>
      <c r="AL7" s="235"/>
      <c r="AM7" s="235"/>
      <c r="AN7" s="235"/>
      <c r="AO7" s="235"/>
      <c r="AP7" s="235"/>
      <c r="AQ7" s="235"/>
      <c r="AR7" s="235"/>
      <c r="AS7" s="235"/>
      <c r="AT7" s="235"/>
      <c r="AU7" s="235"/>
      <c r="AV7" s="235"/>
      <c r="AW7" s="235"/>
      <c r="AX7" s="235"/>
      <c r="DN7" s="1608"/>
    </row>
    <row r="8" spans="1:16324" ht="19.25" customHeight="1" x14ac:dyDescent="0.2">
      <c r="B8" s="188"/>
      <c r="E8" s="465"/>
      <c r="F8" s="465"/>
      <c r="G8" s="309"/>
      <c r="H8" s="6"/>
      <c r="L8" s="37"/>
      <c r="M8" s="10" t="s">
        <v>612</v>
      </c>
      <c r="N8" s="331">
        <f>SUM(AK13:AK76)</f>
        <v>0</v>
      </c>
      <c r="O8" s="331">
        <f t="shared" ref="O8:Z8" si="0">SUM(AL13:AL76)</f>
        <v>0</v>
      </c>
      <c r="P8" s="331">
        <f t="shared" si="0"/>
        <v>0</v>
      </c>
      <c r="Q8" s="331">
        <f t="shared" si="0"/>
        <v>0</v>
      </c>
      <c r="R8" s="331">
        <f t="shared" si="0"/>
        <v>0</v>
      </c>
      <c r="S8" s="331">
        <f t="shared" si="0"/>
        <v>0</v>
      </c>
      <c r="T8" s="331">
        <f t="shared" si="0"/>
        <v>0</v>
      </c>
      <c r="U8" s="331">
        <f t="shared" si="0"/>
        <v>0</v>
      </c>
      <c r="V8" s="331">
        <f t="shared" si="0"/>
        <v>0</v>
      </c>
      <c r="W8" s="331">
        <f t="shared" si="0"/>
        <v>0</v>
      </c>
      <c r="X8" s="331">
        <f t="shared" si="0"/>
        <v>0</v>
      </c>
      <c r="Y8" s="331">
        <f t="shared" si="0"/>
        <v>0</v>
      </c>
      <c r="Z8" s="331">
        <f t="shared" si="0"/>
        <v>0</v>
      </c>
      <c r="AA8" s="331">
        <f>SUM(AX13:AX76)</f>
        <v>0</v>
      </c>
      <c r="AB8" s="208">
        <f>SUM(N8:AA8)</f>
        <v>0</v>
      </c>
      <c r="AC8" s="101"/>
      <c r="AD8" s="103"/>
      <c r="AF8" s="354" t="s">
        <v>473</v>
      </c>
      <c r="AG8" s="504">
        <f>SUM(AG13:AG76)</f>
        <v>0</v>
      </c>
      <c r="AH8" s="7"/>
      <c r="AI8" s="636"/>
      <c r="AJ8" s="447"/>
      <c r="AK8" s="890"/>
      <c r="AL8" s="890"/>
      <c r="AM8" s="890"/>
      <c r="AN8" s="890"/>
      <c r="AO8" s="890"/>
      <c r="AP8" s="890"/>
      <c r="AQ8" s="890"/>
      <c r="AR8" s="890"/>
      <c r="AS8" s="890"/>
      <c r="AT8" s="890"/>
      <c r="AU8" s="890"/>
      <c r="AV8" s="890"/>
      <c r="AW8" s="890"/>
      <c r="AX8" s="890"/>
      <c r="CK8" s="1101"/>
      <c r="DN8" s="1608"/>
    </row>
    <row r="9" spans="1:16324" ht="36" customHeight="1" x14ac:dyDescent="0.2">
      <c r="B9" s="1630" t="s">
        <v>9</v>
      </c>
      <c r="C9" s="1632"/>
      <c r="D9" s="1634" t="s">
        <v>601</v>
      </c>
      <c r="E9" s="1636" t="s">
        <v>858</v>
      </c>
      <c r="F9" s="1636" t="s">
        <v>611</v>
      </c>
      <c r="G9" s="1638" t="s">
        <v>610</v>
      </c>
      <c r="H9" s="1648" t="s">
        <v>606</v>
      </c>
      <c r="I9" s="1638" t="s">
        <v>605</v>
      </c>
      <c r="J9" s="1638" t="s">
        <v>602</v>
      </c>
      <c r="K9" s="1638" t="s">
        <v>608</v>
      </c>
      <c r="L9" s="1648" t="s">
        <v>609</v>
      </c>
      <c r="M9" s="1638" t="s">
        <v>604</v>
      </c>
      <c r="N9" s="621" t="s">
        <v>87</v>
      </c>
      <c r="O9" s="701" t="s">
        <v>81</v>
      </c>
      <c r="P9" s="622" t="s">
        <v>89</v>
      </c>
      <c r="Q9" s="623" t="s">
        <v>88</v>
      </c>
      <c r="R9" s="702" t="s">
        <v>90</v>
      </c>
      <c r="S9" s="624" t="s">
        <v>894</v>
      </c>
      <c r="T9" s="752" t="s">
        <v>881</v>
      </c>
      <c r="U9" s="625" t="s">
        <v>895</v>
      </c>
      <c r="V9" s="626" t="s">
        <v>803</v>
      </c>
      <c r="W9" s="627" t="s">
        <v>805</v>
      </c>
      <c r="X9" s="628" t="s">
        <v>806</v>
      </c>
      <c r="Y9" s="629" t="s">
        <v>92</v>
      </c>
      <c r="Z9" s="630" t="s">
        <v>650</v>
      </c>
      <c r="AA9" s="631" t="s">
        <v>807</v>
      </c>
      <c r="AB9" s="1653" t="s">
        <v>13</v>
      </c>
      <c r="AC9" s="1624" t="s">
        <v>9</v>
      </c>
      <c r="AD9" s="1626" t="s">
        <v>14</v>
      </c>
      <c r="AF9" s="1643" t="s">
        <v>471</v>
      </c>
      <c r="AG9" s="1628" t="s">
        <v>472</v>
      </c>
      <c r="AH9" s="7"/>
      <c r="AI9" s="712" t="s">
        <v>873</v>
      </c>
      <c r="AJ9" s="713" t="s">
        <v>874</v>
      </c>
      <c r="AK9" s="1618" t="s">
        <v>87</v>
      </c>
      <c r="AL9" s="1617" t="s">
        <v>81</v>
      </c>
      <c r="AM9" s="1614" t="s">
        <v>89</v>
      </c>
      <c r="AN9" s="1615" t="s">
        <v>88</v>
      </c>
      <c r="AO9" s="1616" t="s">
        <v>90</v>
      </c>
      <c r="AP9" s="1622" t="s">
        <v>801</v>
      </c>
      <c r="AQ9" s="1623" t="s">
        <v>881</v>
      </c>
      <c r="AR9" s="1610" t="s">
        <v>802</v>
      </c>
      <c r="AS9" s="1611" t="s">
        <v>803</v>
      </c>
      <c r="AT9" s="1612" t="s">
        <v>805</v>
      </c>
      <c r="AU9" s="1620" t="s">
        <v>806</v>
      </c>
      <c r="AV9" s="1621" t="s">
        <v>92</v>
      </c>
      <c r="AW9" s="1613" t="s">
        <v>650</v>
      </c>
      <c r="AX9" s="1619" t="s">
        <v>807</v>
      </c>
      <c r="AY9" s="448" t="s">
        <v>872</v>
      </c>
      <c r="AZ9" s="1198" t="s">
        <v>1160</v>
      </c>
      <c r="BA9" s="719" t="s">
        <v>1030</v>
      </c>
      <c r="BB9" s="99" t="s">
        <v>44</v>
      </c>
      <c r="BC9" s="719" t="s">
        <v>1032</v>
      </c>
      <c r="BD9" s="99" t="s">
        <v>44</v>
      </c>
      <c r="BE9" s="719" t="s">
        <v>1033</v>
      </c>
      <c r="BF9" s="99" t="s">
        <v>44</v>
      </c>
      <c r="BG9" s="719" t="s">
        <v>1034</v>
      </c>
      <c r="BH9" s="99" t="s">
        <v>44</v>
      </c>
      <c r="BI9" s="719" t="s">
        <v>1035</v>
      </c>
      <c r="BJ9" s="99" t="s">
        <v>44</v>
      </c>
      <c r="BK9" s="719" t="s">
        <v>1036</v>
      </c>
      <c r="BL9" s="99" t="s">
        <v>44</v>
      </c>
      <c r="BM9" s="719" t="s">
        <v>1037</v>
      </c>
      <c r="BN9" s="99" t="s">
        <v>44</v>
      </c>
      <c r="BO9" s="714" t="s">
        <v>1038</v>
      </c>
      <c r="BP9" s="99" t="s">
        <v>44</v>
      </c>
      <c r="BQ9" s="714" t="s">
        <v>1039</v>
      </c>
      <c r="BR9" s="99" t="s">
        <v>44</v>
      </c>
      <c r="BS9" s="714" t="s">
        <v>1030</v>
      </c>
      <c r="BT9" s="99" t="s">
        <v>44</v>
      </c>
      <c r="BU9" s="714" t="s">
        <v>1032</v>
      </c>
      <c r="BV9" s="99" t="s">
        <v>44</v>
      </c>
      <c r="BW9" s="714" t="s">
        <v>1033</v>
      </c>
      <c r="BX9" s="99" t="s">
        <v>44</v>
      </c>
      <c r="BY9" s="714" t="s">
        <v>1034</v>
      </c>
      <c r="BZ9" s="99" t="s">
        <v>44</v>
      </c>
      <c r="CA9" s="714" t="s">
        <v>1036</v>
      </c>
      <c r="CB9" s="99" t="s">
        <v>44</v>
      </c>
      <c r="CC9" s="714" t="s">
        <v>1040</v>
      </c>
      <c r="CD9" s="99" t="s">
        <v>44</v>
      </c>
      <c r="CE9" s="714" t="s">
        <v>1041</v>
      </c>
      <c r="CF9" s="99" t="s">
        <v>44</v>
      </c>
      <c r="CG9" s="714" t="s">
        <v>1042</v>
      </c>
      <c r="CH9" s="99" t="s">
        <v>44</v>
      </c>
      <c r="CI9" s="714" t="s">
        <v>1043</v>
      </c>
      <c r="CJ9" s="99"/>
      <c r="CK9" s="1101"/>
      <c r="CL9" s="1">
        <f t="shared" ref="CL9:DN9" si="1">SUM(CL13:CL76)</f>
        <v>0</v>
      </c>
      <c r="CM9" s="1">
        <f t="shared" si="1"/>
        <v>0</v>
      </c>
      <c r="CN9" s="1">
        <f t="shared" si="1"/>
        <v>0</v>
      </c>
      <c r="CO9" s="1">
        <f t="shared" si="1"/>
        <v>0</v>
      </c>
      <c r="CP9" s="1">
        <f t="shared" si="1"/>
        <v>0</v>
      </c>
      <c r="CQ9" s="1">
        <f t="shared" si="1"/>
        <v>0</v>
      </c>
      <c r="CR9" s="1">
        <f t="shared" si="1"/>
        <v>0</v>
      </c>
      <c r="CS9" s="1">
        <f t="shared" si="1"/>
        <v>0</v>
      </c>
      <c r="CT9" s="1">
        <f t="shared" si="1"/>
        <v>0</v>
      </c>
      <c r="CU9" s="1">
        <f t="shared" si="1"/>
        <v>0</v>
      </c>
      <c r="CV9" s="1">
        <f t="shared" si="1"/>
        <v>0</v>
      </c>
      <c r="CW9" s="1">
        <f t="shared" si="1"/>
        <v>0</v>
      </c>
      <c r="CX9" s="1">
        <f t="shared" si="1"/>
        <v>0</v>
      </c>
      <c r="CY9" s="1">
        <f t="shared" si="1"/>
        <v>0</v>
      </c>
      <c r="CZ9" s="1">
        <f t="shared" si="1"/>
        <v>0</v>
      </c>
      <c r="DA9" s="1">
        <f t="shared" si="1"/>
        <v>0</v>
      </c>
      <c r="DB9" s="1">
        <f t="shared" si="1"/>
        <v>0</v>
      </c>
      <c r="DC9" s="1">
        <f t="shared" si="1"/>
        <v>0</v>
      </c>
      <c r="DD9" s="1">
        <f t="shared" si="1"/>
        <v>0</v>
      </c>
      <c r="DE9" s="1">
        <f t="shared" si="1"/>
        <v>0</v>
      </c>
      <c r="DF9" s="1">
        <f t="shared" si="1"/>
        <v>0</v>
      </c>
      <c r="DG9" s="1">
        <f t="shared" si="1"/>
        <v>0</v>
      </c>
      <c r="DH9" s="1">
        <f t="shared" si="1"/>
        <v>0</v>
      </c>
      <c r="DI9" s="1">
        <f t="shared" si="1"/>
        <v>0</v>
      </c>
      <c r="DJ9" s="1">
        <f t="shared" si="1"/>
        <v>0</v>
      </c>
      <c r="DK9" s="1">
        <f t="shared" si="1"/>
        <v>0</v>
      </c>
      <c r="DL9" s="1">
        <f t="shared" si="1"/>
        <v>0</v>
      </c>
      <c r="DM9" s="1">
        <f t="shared" si="1"/>
        <v>0</v>
      </c>
      <c r="DN9" s="1">
        <f t="shared" si="1"/>
        <v>0</v>
      </c>
    </row>
    <row r="10" spans="1:16324" s="6" customFormat="1" ht="25" customHeight="1" x14ac:dyDescent="0.2">
      <c r="B10" s="1631"/>
      <c r="C10" s="1633"/>
      <c r="D10" s="1635"/>
      <c r="E10" s="1637"/>
      <c r="F10" s="1637"/>
      <c r="G10" s="1639"/>
      <c r="H10" s="1649"/>
      <c r="I10" s="1639"/>
      <c r="J10" s="1639"/>
      <c r="K10" s="1639"/>
      <c r="L10" s="1649"/>
      <c r="M10" s="1639"/>
      <c r="N10" s="1085" t="s">
        <v>800</v>
      </c>
      <c r="O10" s="1086" t="s">
        <v>804</v>
      </c>
      <c r="P10" s="1085" t="s">
        <v>800</v>
      </c>
      <c r="Q10" s="1086" t="s">
        <v>804</v>
      </c>
      <c r="R10" s="1085" t="s">
        <v>800</v>
      </c>
      <c r="S10" s="1085" t="s">
        <v>800</v>
      </c>
      <c r="T10" s="1085" t="s">
        <v>800</v>
      </c>
      <c r="U10" s="1086" t="s">
        <v>804</v>
      </c>
      <c r="V10" s="1086" t="s">
        <v>804</v>
      </c>
      <c r="W10" s="1086" t="s">
        <v>804</v>
      </c>
      <c r="X10" s="1085" t="s">
        <v>800</v>
      </c>
      <c r="Y10" s="1085" t="s">
        <v>800</v>
      </c>
      <c r="Z10" s="1086" t="s">
        <v>804</v>
      </c>
      <c r="AA10" s="1085" t="s">
        <v>800</v>
      </c>
      <c r="AB10" s="1654"/>
      <c r="AC10" s="1625"/>
      <c r="AD10" s="1627"/>
      <c r="AF10" s="1644"/>
      <c r="AG10" s="1629"/>
      <c r="AH10" s="560"/>
      <c r="AI10" s="634"/>
      <c r="AJ10" s="445"/>
      <c r="AK10" s="1618"/>
      <c r="AL10" s="1617"/>
      <c r="AM10" s="1614"/>
      <c r="AN10" s="1615"/>
      <c r="AO10" s="1616"/>
      <c r="AP10" s="1622"/>
      <c r="AQ10" s="1623"/>
      <c r="AR10" s="1610"/>
      <c r="AS10" s="1611"/>
      <c r="AT10" s="1612"/>
      <c r="AU10" s="1620"/>
      <c r="AV10" s="1621"/>
      <c r="AW10" s="1613"/>
      <c r="AX10" s="1619"/>
      <c r="AY10" s="449"/>
      <c r="AZ10" s="1197"/>
      <c r="BA10" s="718"/>
      <c r="BB10" s="104">
        <f>SUM(BB13:BB114)</f>
        <v>0</v>
      </c>
      <c r="BC10" s="718"/>
      <c r="BD10" s="104">
        <f>SUM(BD13:BD114)</f>
        <v>0</v>
      </c>
      <c r="BE10" s="718"/>
      <c r="BF10" s="104">
        <f>SUM(BF13:BF114)</f>
        <v>0</v>
      </c>
      <c r="BG10" s="718"/>
      <c r="BH10" s="104">
        <f>SUM(BH13:BH114)</f>
        <v>0</v>
      </c>
      <c r="BI10" s="718"/>
      <c r="BJ10" s="104">
        <f>SUM(BJ13:BJ114)</f>
        <v>0</v>
      </c>
      <c r="BK10" s="718"/>
      <c r="BL10" s="104">
        <f>SUM(BL13:BL114)</f>
        <v>0</v>
      </c>
      <c r="BM10" s="718"/>
      <c r="BN10" s="104">
        <f>SUM(BN13:BN114)</f>
        <v>0</v>
      </c>
      <c r="BO10" s="389"/>
      <c r="BP10" s="104">
        <f>SUM(BP13:BP114)</f>
        <v>0</v>
      </c>
      <c r="BQ10" s="389"/>
      <c r="BR10" s="104">
        <f>SUM(BR13:BR114)</f>
        <v>0</v>
      </c>
      <c r="BS10" s="389"/>
      <c r="BT10" s="104">
        <f>SUM(BT13:BT114)</f>
        <v>0</v>
      </c>
      <c r="BU10" s="389"/>
      <c r="BV10" s="104">
        <f>SUM(BV13:BV114)</f>
        <v>0</v>
      </c>
      <c r="BW10" s="389"/>
      <c r="BX10" s="104">
        <f>SUM(BX13:BX114)</f>
        <v>0</v>
      </c>
      <c r="BY10" s="389"/>
      <c r="BZ10" s="104">
        <f>SUM(BZ13:BZ114)</f>
        <v>0</v>
      </c>
      <c r="CA10" s="389"/>
      <c r="CB10" s="104">
        <f>SUM(CB13:CB114)</f>
        <v>0</v>
      </c>
      <c r="CC10" s="389"/>
      <c r="CD10" s="104">
        <f>SUM(CD13:CD114)</f>
        <v>0</v>
      </c>
      <c r="CE10" s="389"/>
      <c r="CF10" s="104">
        <f>SUM(CF13:CF114)</f>
        <v>0</v>
      </c>
      <c r="CG10" s="389"/>
      <c r="CH10" s="104">
        <f>SUM(CH13:CH114)</f>
        <v>0</v>
      </c>
      <c r="CI10" s="389"/>
      <c r="CJ10" s="104">
        <f>SUM(CJ13:CJ114)</f>
        <v>0</v>
      </c>
      <c r="CK10" s="1102"/>
      <c r="CL10" s="720" t="s">
        <v>190</v>
      </c>
      <c r="CM10" s="720" t="s">
        <v>132</v>
      </c>
      <c r="CN10" s="720" t="s">
        <v>188</v>
      </c>
      <c r="CO10" s="720" t="s">
        <v>184</v>
      </c>
      <c r="CP10" s="720" t="s">
        <v>185</v>
      </c>
      <c r="CQ10" s="720" t="s">
        <v>502</v>
      </c>
      <c r="CR10" s="720" t="s">
        <v>500</v>
      </c>
      <c r="CS10" s="720" t="s">
        <v>857</v>
      </c>
      <c r="CT10" s="1107"/>
      <c r="CU10" s="720" t="s">
        <v>835</v>
      </c>
      <c r="CV10" s="720" t="s">
        <v>836</v>
      </c>
      <c r="CW10" s="720" t="s">
        <v>1177</v>
      </c>
      <c r="CX10" s="1107"/>
      <c r="CY10" s="720" t="s">
        <v>1</v>
      </c>
      <c r="CZ10" s="720" t="s">
        <v>838</v>
      </c>
      <c r="DA10" s="720" t="s">
        <v>301</v>
      </c>
      <c r="DB10" s="720" t="s">
        <v>36</v>
      </c>
      <c r="DC10" s="720" t="s">
        <v>570</v>
      </c>
      <c r="DD10" s="720" t="s">
        <v>466</v>
      </c>
      <c r="DE10" s="720" t="s">
        <v>119</v>
      </c>
      <c r="DF10" s="720" t="s">
        <v>556</v>
      </c>
      <c r="DG10" s="720" t="s">
        <v>436</v>
      </c>
      <c r="DH10" s="720" t="s">
        <v>572</v>
      </c>
      <c r="DI10" s="720" t="s">
        <v>569</v>
      </c>
      <c r="DJ10" s="720" t="s">
        <v>571</v>
      </c>
      <c r="DK10" s="721" t="s">
        <v>839</v>
      </c>
      <c r="DL10" s="721" t="s">
        <v>840</v>
      </c>
      <c r="DM10" s="720" t="s">
        <v>1050</v>
      </c>
      <c r="DN10" s="720" t="s">
        <v>857</v>
      </c>
    </row>
    <row r="11" spans="1:16324" s="7" customFormat="1" ht="24" hidden="1" customHeight="1" x14ac:dyDescent="0.2">
      <c r="B11" s="194"/>
      <c r="C11" s="36"/>
      <c r="D11" s="1158"/>
      <c r="E11" s="462"/>
      <c r="F11" s="462"/>
      <c r="G11" s="162"/>
      <c r="I11" s="162"/>
      <c r="J11" s="162"/>
      <c r="K11" s="162"/>
      <c r="M11" s="162"/>
      <c r="N11" s="620" t="s">
        <v>742</v>
      </c>
      <c r="O11" s="620" t="s">
        <v>798</v>
      </c>
      <c r="P11" s="620" t="s">
        <v>797</v>
      </c>
      <c r="Q11" s="620" t="s">
        <v>795</v>
      </c>
      <c r="R11" s="620" t="s">
        <v>796</v>
      </c>
      <c r="S11" s="620" t="s">
        <v>793</v>
      </c>
      <c r="T11" s="620" t="s">
        <v>882</v>
      </c>
      <c r="U11" s="620" t="s">
        <v>794</v>
      </c>
      <c r="V11" s="620" t="s">
        <v>787</v>
      </c>
      <c r="W11" s="620" t="s">
        <v>788</v>
      </c>
      <c r="X11" s="620" t="s">
        <v>789</v>
      </c>
      <c r="Y11" s="620" t="s">
        <v>790</v>
      </c>
      <c r="Z11" s="620" t="s">
        <v>791</v>
      </c>
      <c r="AA11" s="620" t="s">
        <v>792</v>
      </c>
      <c r="AC11" s="393"/>
      <c r="AD11" s="497"/>
      <c r="AF11" s="560"/>
      <c r="AG11" s="786"/>
      <c r="AH11" s="560"/>
      <c r="AI11" s="634"/>
      <c r="AJ11" s="445"/>
      <c r="AK11" s="498"/>
      <c r="AL11" s="498"/>
      <c r="AM11" s="498"/>
      <c r="AN11" s="498"/>
      <c r="AO11" s="498"/>
      <c r="AP11" s="498"/>
      <c r="AQ11" s="498"/>
      <c r="AR11" s="498"/>
      <c r="AS11" s="498"/>
      <c r="AT11" s="498"/>
      <c r="AU11" s="498"/>
      <c r="AV11" s="498"/>
      <c r="AW11" s="498"/>
      <c r="AX11" s="498"/>
      <c r="AY11" s="449"/>
      <c r="AZ11" s="1197"/>
      <c r="BA11" s="719"/>
      <c r="BB11" s="99"/>
      <c r="BC11" s="719"/>
      <c r="BD11" s="99"/>
      <c r="BE11" s="719"/>
      <c r="BF11" s="99"/>
      <c r="BG11" s="719"/>
      <c r="BH11" s="99"/>
      <c r="BI11" s="719"/>
      <c r="BJ11" s="99"/>
      <c r="BK11" s="719"/>
      <c r="BL11" s="99"/>
      <c r="BM11" s="719"/>
      <c r="BN11" s="99"/>
      <c r="BO11" s="714"/>
      <c r="BP11" s="99"/>
      <c r="BQ11" s="714"/>
      <c r="BR11" s="99"/>
      <c r="BS11" s="714"/>
      <c r="BT11" s="99"/>
      <c r="BU11" s="714"/>
      <c r="BV11" s="99"/>
      <c r="BW11" s="714"/>
      <c r="BX11" s="99"/>
      <c r="BY11" s="714"/>
      <c r="BZ11" s="99"/>
      <c r="CA11" s="714"/>
      <c r="CB11" s="99"/>
      <c r="CC11" s="714"/>
      <c r="CD11" s="99"/>
      <c r="CE11" s="714"/>
      <c r="CF11" s="99"/>
      <c r="CG11" s="714"/>
      <c r="CH11" s="99"/>
      <c r="CI11" s="714"/>
      <c r="CJ11" s="99"/>
      <c r="CK11" s="1102"/>
      <c r="CT11" s="1107"/>
      <c r="CX11" s="1107"/>
    </row>
    <row r="12" spans="1:16324" s="1" customFormat="1" ht="34" customHeight="1" x14ac:dyDescent="0.2">
      <c r="B12" s="1186"/>
      <c r="D12" s="31"/>
      <c r="E12" s="1018"/>
      <c r="F12" s="1019"/>
      <c r="G12" s="123"/>
      <c r="H12" s="36"/>
      <c r="J12" s="36"/>
      <c r="K12" s="36"/>
      <c r="L12" s="870" t="s">
        <v>1066</v>
      </c>
      <c r="N12" s="1020"/>
      <c r="O12" s="1020"/>
      <c r="P12" s="1020"/>
      <c r="Q12" s="1020"/>
      <c r="R12" s="1020"/>
      <c r="S12" s="1020"/>
      <c r="T12" s="1020"/>
      <c r="U12" s="1020"/>
      <c r="V12" s="1020"/>
      <c r="W12" s="1020"/>
      <c r="X12" s="1020"/>
      <c r="Y12" s="1020"/>
      <c r="Z12" s="1020"/>
      <c r="AA12" s="1020"/>
      <c r="AB12" s="496"/>
      <c r="AC12" s="125"/>
      <c r="AD12" s="496"/>
      <c r="AF12" s="127"/>
      <c r="AG12" s="127"/>
      <c r="AH12" s="36"/>
      <c r="AI12" s="215"/>
      <c r="AJ12" s="215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386"/>
      <c r="AX12" s="215"/>
      <c r="AY12" s="1098"/>
      <c r="AZ12" s="1">
        <f>SUM(AZ13:AZ76)</f>
        <v>0</v>
      </c>
      <c r="BA12" s="1606" t="s">
        <v>1031</v>
      </c>
      <c r="BB12" s="1606"/>
      <c r="BC12" s="1606"/>
      <c r="BD12" s="1606"/>
      <c r="BE12" s="1606"/>
      <c r="BF12" s="1606"/>
      <c r="BG12" s="1606"/>
      <c r="BH12" s="1606"/>
      <c r="BI12" s="1606"/>
      <c r="BJ12" s="1606"/>
      <c r="BK12" s="1606"/>
      <c r="BL12" s="1606"/>
      <c r="BM12" s="1606"/>
      <c r="BN12" s="1606"/>
      <c r="BO12" s="1607" t="s">
        <v>1029</v>
      </c>
      <c r="BP12" s="1607"/>
      <c r="BQ12" s="1607"/>
      <c r="BR12" s="1607"/>
      <c r="BS12" s="1607"/>
      <c r="BT12" s="1607"/>
      <c r="BU12" s="1607"/>
      <c r="BV12" s="1607"/>
      <c r="BW12" s="1607"/>
      <c r="BX12" s="1607"/>
      <c r="BY12" s="1607"/>
      <c r="BZ12" s="1607"/>
      <c r="CA12" s="1607"/>
      <c r="CB12" s="1607"/>
      <c r="CC12" s="1607"/>
      <c r="CD12" s="1607"/>
      <c r="CE12" s="1607"/>
      <c r="CF12" s="1607"/>
      <c r="CG12" s="1607"/>
      <c r="CH12" s="1607"/>
      <c r="CI12" s="1607"/>
      <c r="CJ12" s="1607"/>
      <c r="CK12" s="1103"/>
      <c r="CM12" s="386"/>
      <c r="CO12" s="36"/>
      <c r="CT12" s="1103"/>
      <c r="CX12" s="1103"/>
    </row>
    <row r="13" spans="1:16324" s="1" customFormat="1" ht="65.25" customHeight="1" x14ac:dyDescent="0.2">
      <c r="A13" s="7"/>
      <c r="B13" s="202" t="s">
        <v>9</v>
      </c>
      <c r="C13" s="267"/>
      <c r="D13" s="1266" t="s">
        <v>1048</v>
      </c>
      <c r="E13" s="1041" t="s">
        <v>71</v>
      </c>
      <c r="F13" s="1189" t="s">
        <v>1051</v>
      </c>
      <c r="G13" s="1042" t="s">
        <v>1050</v>
      </c>
      <c r="H13" s="1043" t="s">
        <v>184</v>
      </c>
      <c r="I13" s="1042" t="s">
        <v>1067</v>
      </c>
      <c r="J13" s="1043">
        <v>3</v>
      </c>
      <c r="K13" s="1043"/>
      <c r="L13" s="1043" t="s">
        <v>876</v>
      </c>
      <c r="M13" s="1251">
        <v>398</v>
      </c>
      <c r="N13" s="1045"/>
      <c r="O13" s="1045"/>
      <c r="P13" s="1045"/>
      <c r="Q13" s="1045"/>
      <c r="R13" s="1045"/>
      <c r="S13" s="1045"/>
      <c r="T13" s="1045"/>
      <c r="U13" s="1046"/>
      <c r="V13" s="1047"/>
      <c r="W13" s="1047"/>
      <c r="X13" s="1047"/>
      <c r="Y13" s="1047"/>
      <c r="Z13" s="1047"/>
      <c r="AA13" s="1047"/>
      <c r="AB13" s="1048">
        <f>SUM(N13:AA13)*M13</f>
        <v>0</v>
      </c>
      <c r="AC13" s="1049" t="str">
        <f t="shared" ref="AC13:AC26" si="2">IF(B13="New","Yes","No")</f>
        <v>Yes</v>
      </c>
      <c r="AD13" s="1050" t="str">
        <f t="shared" ref="AD13:AD26" si="3">IF(SUM(N13:AA13)&gt;0,"Yes","No")</f>
        <v>No</v>
      </c>
      <c r="AE13" s="7"/>
      <c r="AF13" s="291">
        <f>AY13</f>
        <v>3</v>
      </c>
      <c r="AG13" s="292">
        <f>SUM(N13:AA13)*AF13</f>
        <v>0</v>
      </c>
      <c r="AH13" s="871"/>
      <c r="AI13" s="1021">
        <v>3.5640000000000001</v>
      </c>
      <c r="AJ13" s="445">
        <f>SUM(N13:AA13)*AI13</f>
        <v>0</v>
      </c>
      <c r="AK13" s="215">
        <f t="shared" ref="AK13:AK26" si="4">N13*$J13</f>
        <v>0</v>
      </c>
      <c r="AL13" s="215">
        <f t="shared" ref="AL13:AL26" si="5">O13*$J13</f>
        <v>0</v>
      </c>
      <c r="AM13" s="215">
        <f t="shared" ref="AM13:AM26" si="6">P13*$J13</f>
        <v>0</v>
      </c>
      <c r="AN13" s="215">
        <f t="shared" ref="AN13:AN26" si="7">Q13*$J13</f>
        <v>0</v>
      </c>
      <c r="AO13" s="215">
        <f t="shared" ref="AO13:AO26" si="8">R13*$J13</f>
        <v>0</v>
      </c>
      <c r="AP13" s="215">
        <f t="shared" ref="AP13:AP26" si="9">S13*$J13</f>
        <v>0</v>
      </c>
      <c r="AQ13" s="215">
        <f t="shared" ref="AQ13:AQ26" si="10">T13*$J13</f>
        <v>0</v>
      </c>
      <c r="AR13" s="215">
        <f t="shared" ref="AR13:AR26" si="11">U13*$J13</f>
        <v>0</v>
      </c>
      <c r="AS13" s="215">
        <f t="shared" ref="AS13:AS26" si="12">V13*$J13</f>
        <v>0</v>
      </c>
      <c r="AT13" s="215">
        <f t="shared" ref="AT13:AT26" si="13">W13*$J13</f>
        <v>0</v>
      </c>
      <c r="AU13" s="215">
        <f t="shared" ref="AU13:AU26" si="14">X13*$J13</f>
        <v>0</v>
      </c>
      <c r="AV13" s="215">
        <f t="shared" ref="AV13:AV26" si="15">Y13*$J13</f>
        <v>0</v>
      </c>
      <c r="AW13" s="215">
        <f t="shared" ref="AW13:AW26" si="16">Z13*$J13</f>
        <v>0</v>
      </c>
      <c r="AX13" s="215">
        <f t="shared" ref="AX13:AX26" si="17">AA13*$J13</f>
        <v>0</v>
      </c>
      <c r="AY13" s="448">
        <v>3</v>
      </c>
      <c r="AZ13" s="386">
        <f t="shared" ref="AZ13:AZ15" si="18">SUM(BB13+BD13+BF13+BH13+BJ13+BL13+BN13)</f>
        <v>0</v>
      </c>
      <c r="BA13" s="891">
        <v>12</v>
      </c>
      <c r="BB13" s="319">
        <f t="shared" ref="BB13:BB26" si="19">SUM(N13:AA13)*BA13</f>
        <v>0</v>
      </c>
      <c r="BC13" s="892"/>
      <c r="BD13" s="319">
        <f t="shared" ref="BD13:BD26" si="20">SUM(N13:AA13)*BC13</f>
        <v>0</v>
      </c>
      <c r="BE13" s="893"/>
      <c r="BF13" s="319">
        <f t="shared" ref="BF13:BF26" si="21">SUM(N13:AA13)*BE13</f>
        <v>0</v>
      </c>
      <c r="BG13" s="893"/>
      <c r="BH13" s="319">
        <f t="shared" ref="BH13:BH26" si="22">SUM(N13:AA13)*BG13</f>
        <v>0</v>
      </c>
      <c r="BI13" s="893"/>
      <c r="BJ13" s="319">
        <f t="shared" ref="BJ13:BJ26" si="23">SUM(N13:AA13)*BI13</f>
        <v>0</v>
      </c>
      <c r="BK13" s="893"/>
      <c r="BL13" s="319">
        <f t="shared" ref="BL13:BL26" si="24">SUM(N13:AA13)*BK13</f>
        <v>0</v>
      </c>
      <c r="BM13" s="893"/>
      <c r="BN13" s="319">
        <f t="shared" ref="BN13:BN26" si="25">SUM(N13:AA13)*BM13</f>
        <v>0</v>
      </c>
      <c r="BO13" s="894"/>
      <c r="BP13" s="319">
        <f t="shared" ref="BP13:BP26" si="26">SUM(N13:AA13)*BO13</f>
        <v>0</v>
      </c>
      <c r="BQ13" s="894"/>
      <c r="BR13" s="319">
        <f t="shared" ref="BR13:BR26" si="27">SUM(N13:AA13)*BQ13</f>
        <v>0</v>
      </c>
      <c r="BS13" s="894"/>
      <c r="BT13" s="319">
        <f t="shared" ref="BT13:BT26" si="28">SUM(N13:AA13)*BS13</f>
        <v>0</v>
      </c>
      <c r="BU13" s="894"/>
      <c r="BV13" s="319">
        <f t="shared" ref="BV13:BV26" si="29">SUM(N13:AA13)*BU13</f>
        <v>0</v>
      </c>
      <c r="BW13" s="894"/>
      <c r="BX13" s="319">
        <f t="shared" ref="BX13:BX26" si="30">SUM(N13:AA13)*BW13</f>
        <v>0</v>
      </c>
      <c r="BY13" s="894"/>
      <c r="BZ13" s="319">
        <f t="shared" ref="BZ13:BZ26" si="31">SUM(N13:AA13)*BY13</f>
        <v>0</v>
      </c>
      <c r="CA13" s="894"/>
      <c r="CB13" s="319">
        <f t="shared" ref="CB13:CB26" si="32">SUM(N13:AA13)*CA13</f>
        <v>0</v>
      </c>
      <c r="CC13" s="894"/>
      <c r="CD13" s="319">
        <f t="shared" ref="CD13:CD26" si="33">SUM(N13:AA13)*CC13</f>
        <v>0</v>
      </c>
      <c r="CE13" s="894"/>
      <c r="CF13" s="319">
        <f t="shared" ref="CF13:CF26" si="34">SUM(N13:AA13)*CE13</f>
        <v>0</v>
      </c>
      <c r="CG13" s="894"/>
      <c r="CH13" s="319">
        <f t="shared" ref="CH13:CH26" si="35">SUM(N13:AA13)*CG13</f>
        <v>0</v>
      </c>
      <c r="CI13" s="894"/>
      <c r="CJ13" s="205">
        <f t="shared" ref="CJ13:CJ26" si="36">SUM(N13:AA13)*CI13</f>
        <v>0</v>
      </c>
      <c r="CK13" s="1102"/>
      <c r="CL13" s="40">
        <f t="shared" ref="CL13:CL26" si="37">IF(H13="XS",IF(SUM(N13:AA13)&gt;0,SUM(N13:AA13),0),0)*J13</f>
        <v>0</v>
      </c>
      <c r="CM13" s="40">
        <f t="shared" ref="CM13:CM26" si="38">IF(H13="S",IF(SUM(N13:AA13)&gt;0,SUM(N13:AA13),0),0)*J13</f>
        <v>0</v>
      </c>
      <c r="CN13" s="40">
        <f t="shared" ref="CN13:CN26" si="39">IF(H13="M",IF(SUM(N13:AA13)&gt;0,SUM(N13:AA13),0),0)*J13</f>
        <v>0</v>
      </c>
      <c r="CO13" s="1105">
        <f t="shared" ref="CO13:CO26" si="40">IF(H13="L",IF(SUM(N13:AA13)&gt;0,SUM(N13:AA13),0),0)*J13</f>
        <v>0</v>
      </c>
      <c r="CP13" s="40">
        <f t="shared" ref="CP13:CP26" si="41">IF(H13="XL",IF(SUM(N13:AA13)&gt;0,SUM(N13:AA13),0),0)*J13</f>
        <v>0</v>
      </c>
      <c r="CQ13" s="39">
        <f t="shared" ref="CQ13:CQ26" si="42">IF(H13="2XL",IF(SUM(N13:AA13)&gt;0,SUM(N13:AA13),0),0)*J13</f>
        <v>0</v>
      </c>
      <c r="CR13" s="40">
        <f t="shared" ref="CR13:CR26" si="43">IF(H13="3XL",IF(SUM(N13:AA13)&gt;0,SUM(N13:AA13),0),0)*J13</f>
        <v>0</v>
      </c>
      <c r="CS13" s="40">
        <f t="shared" ref="CS13:CS26" si="44">IF(H13="various",IF(SUM(N13:AA13)&gt;0,SUM(N13:AA13),0),0)*J13</f>
        <v>0</v>
      </c>
      <c r="CT13" s="1108"/>
      <c r="CU13" s="39">
        <f t="shared" ref="CU13:CU26" si="45">IF(E13="",IF(SUM(N13:AA13)&gt;0,SUM(N13:AA13),0),0)*J13</f>
        <v>0</v>
      </c>
      <c r="CV13" s="39">
        <f t="shared" ref="CV13:CV26" si="46">IF(E13="Dual Tex.",IF(SUM(N13:AA13)&gt;0,SUM(N13:AA13),0),0)*J13</f>
        <v>0</v>
      </c>
      <c r="CW13" s="39">
        <f>IF(E13="No Tex.",IF(SUM(N13:AA13)&gt;0,SUM(N13:AA13),0),0)*J13</f>
        <v>0</v>
      </c>
      <c r="CX13" s="1108"/>
      <c r="CY13" s="40">
        <f t="shared" ref="CY13:CY26" si="47">IF(G13="sloper",IF(SUM(N13:AA13)&gt;0,SUM(N13:AA13),0),0)*J13</f>
        <v>0</v>
      </c>
      <c r="CZ13" s="40">
        <f t="shared" ref="CZ13:CZ26" si="48">IF(G13="footholds",IF(SUM(N13:AA13)&gt;0,SUM(N13:AA13),0),0)*J13</f>
        <v>0</v>
      </c>
      <c r="DA13" s="40">
        <f t="shared" ref="DA13:DA26" si="49">IF(G13="micros",IF(SUM(N13:AA13)&gt;0,SUM(N13:AA13),0),0)*J13</f>
        <v>0</v>
      </c>
      <c r="DB13" s="40">
        <f t="shared" ref="DB13:DB26" si="50">IF(G13="jug",IF(SUM(N13:AA13)&gt;0,SUM(N13:AA13),0),0)*J13</f>
        <v>0</v>
      </c>
      <c r="DC13" s="40">
        <f t="shared" ref="DC13:DC26" si="51">IF(G13="ledge",IF(SUM(N13:AA13)&gt;0,SUM(N13:AA13),0),0)*J13</f>
        <v>0</v>
      </c>
      <c r="DD13" s="40">
        <f t="shared" ref="DD13:DD26" si="52">IF(G13="edge",IF(SUM(N13:AA13)&gt;0,SUM(N13:AA13),0),0)*J13</f>
        <v>0</v>
      </c>
      <c r="DE13" s="40">
        <f t="shared" ref="DE13:DE26" si="53">IF(G13="crimp",IF(SUM(N13:AA13)&gt;0,SUM(N13:AA13),0),0)*J13</f>
        <v>0</v>
      </c>
      <c r="DF13" s="40">
        <f t="shared" ref="DF13:DF26" si="54">IF(G13="incut",IF(SUM(N13:AA13)&gt;0,SUM(N13:AA13),0),0)*J13</f>
        <v>0</v>
      </c>
      <c r="DG13" s="40">
        <f t="shared" ref="DG13:DG26" si="55">IF(G13="dish",IF(SUM(N13:AA13)&gt;0,SUM(N13:AA13),0),0)*J13</f>
        <v>0</v>
      </c>
      <c r="DH13" s="40">
        <f t="shared" ref="DH13:DH26" si="56">IF(G13="pinch",IF(SUM(N13:AA13)&gt;0,SUM(N13:AA13),0),0)*J13</f>
        <v>0</v>
      </c>
      <c r="DI13" s="40">
        <f t="shared" ref="DI13:DI26" si="57">IF(G13="pocket",IF(SUM(N13:AA13)&gt;0,SUM(N13:AA13),0),0)*J13</f>
        <v>0</v>
      </c>
      <c r="DJ13" s="40">
        <f t="shared" ref="DJ13:DJ26" si="58">IF(G13="insert",IF(SUM(N13:AA13)&gt;0,SUM(N13:AA13),0),0)*J13</f>
        <v>0</v>
      </c>
      <c r="DK13" s="40">
        <f t="shared" ref="DK13:DK26" si="59">IF(G13="feature",IF(SUM(N13:AA13)&gt;0,SUM(N13:AA13),0),0)*J13</f>
        <v>0</v>
      </c>
      <c r="DL13" s="40">
        <f t="shared" ref="DL13:DL26" si="60">IF(G13="scoop",IF(SUM(N13:AA13)&gt;0,SUM(N13:AA13),0),0)*J13</f>
        <v>0</v>
      </c>
      <c r="DM13" s="40">
        <f t="shared" ref="DM13:DM26" si="61">IF(G13="pyramid",IF(SUM(N13:AA13)&gt;0,SUM(N13:AA13),0),0)*J13</f>
        <v>0</v>
      </c>
      <c r="DN13" s="1">
        <f t="shared" ref="DN13:DN26" si="62">IF(G13="various",IF(SUM(N13:AA13)&gt;0,SUM(N13:AA13),0),0)*J13</f>
        <v>0</v>
      </c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  <c r="WVN13" s="7"/>
      <c r="WVO13" s="7"/>
      <c r="WVP13" s="7"/>
      <c r="WVQ13" s="7"/>
      <c r="WVR13" s="7"/>
      <c r="WVS13" s="7"/>
      <c r="WVT13" s="7"/>
      <c r="WVU13" s="7"/>
      <c r="WVV13" s="7"/>
      <c r="WVW13" s="7"/>
      <c r="WVX13" s="7"/>
      <c r="WVY13" s="7"/>
      <c r="WVZ13" s="7"/>
      <c r="WWA13" s="7"/>
      <c r="WWB13" s="7"/>
      <c r="WWC13" s="7"/>
      <c r="WWD13" s="7"/>
      <c r="WWE13" s="7"/>
      <c r="WWF13" s="7"/>
      <c r="WWG13" s="7"/>
      <c r="WWH13" s="7"/>
      <c r="WWI13" s="7"/>
      <c r="WWJ13" s="7"/>
      <c r="WWK13" s="7"/>
      <c r="WWL13" s="7"/>
      <c r="WWM13" s="7"/>
      <c r="WWN13" s="7"/>
      <c r="WWO13" s="7"/>
      <c r="WWP13" s="7"/>
      <c r="WWQ13" s="7"/>
      <c r="WWR13" s="7"/>
      <c r="WWS13" s="7"/>
      <c r="WWT13" s="7"/>
      <c r="WWU13" s="7"/>
      <c r="WWV13" s="7"/>
      <c r="WWW13" s="7"/>
      <c r="WWX13" s="7"/>
      <c r="WWY13" s="7"/>
      <c r="WWZ13" s="7"/>
      <c r="WXA13" s="7"/>
      <c r="WXB13" s="7"/>
      <c r="WXC13" s="7"/>
      <c r="WXD13" s="7"/>
      <c r="WXE13" s="7"/>
      <c r="WXF13" s="7"/>
      <c r="WXG13" s="7"/>
      <c r="WXH13" s="7"/>
      <c r="WXI13" s="7"/>
      <c r="WXJ13" s="7"/>
      <c r="WXK13" s="7"/>
      <c r="WXL13" s="7"/>
      <c r="WXM13" s="7"/>
      <c r="WXN13" s="7"/>
      <c r="WXO13" s="7"/>
      <c r="WXP13" s="7"/>
      <c r="WXQ13" s="7"/>
      <c r="WXR13" s="7"/>
      <c r="WXS13" s="7"/>
      <c r="WXT13" s="7"/>
      <c r="WXU13" s="7"/>
      <c r="WXV13" s="7"/>
      <c r="WXW13" s="7"/>
      <c r="WXX13" s="7"/>
      <c r="WXY13" s="7"/>
      <c r="WXZ13" s="7"/>
      <c r="WYA13" s="7"/>
      <c r="WYB13" s="7"/>
      <c r="WYC13" s="7"/>
      <c r="WYD13" s="7"/>
      <c r="WYE13" s="7"/>
      <c r="WYF13" s="7"/>
      <c r="WYG13" s="7"/>
      <c r="WYH13" s="7"/>
      <c r="WYI13" s="7"/>
      <c r="WYJ13" s="7"/>
      <c r="WYK13" s="7"/>
      <c r="WYL13" s="7"/>
      <c r="WYM13" s="7"/>
      <c r="WYN13" s="7"/>
      <c r="WYO13" s="7"/>
      <c r="WYP13" s="7"/>
      <c r="WYQ13" s="7"/>
      <c r="WYR13" s="7"/>
      <c r="WYS13" s="7"/>
      <c r="WYT13" s="7"/>
      <c r="WYU13" s="7"/>
      <c r="WYV13" s="7"/>
      <c r="WYW13" s="7"/>
      <c r="WYX13" s="7"/>
      <c r="WYY13" s="7"/>
      <c r="WYZ13" s="7"/>
      <c r="WZA13" s="7"/>
      <c r="WZB13" s="7"/>
      <c r="WZC13" s="7"/>
      <c r="WZD13" s="7"/>
      <c r="WZE13" s="7"/>
      <c r="WZF13" s="7"/>
      <c r="WZG13" s="7"/>
      <c r="WZH13" s="7"/>
      <c r="WZI13" s="7"/>
      <c r="WZJ13" s="7"/>
      <c r="WZK13" s="7"/>
      <c r="WZL13" s="7"/>
      <c r="WZM13" s="7"/>
      <c r="WZN13" s="7"/>
      <c r="WZO13" s="7"/>
      <c r="WZP13" s="7"/>
      <c r="WZQ13" s="7"/>
      <c r="WZR13" s="7"/>
      <c r="WZS13" s="7"/>
      <c r="WZT13" s="7"/>
      <c r="WZU13" s="7"/>
      <c r="WZV13" s="7"/>
      <c r="WZW13" s="7"/>
      <c r="WZX13" s="7"/>
      <c r="WZY13" s="7"/>
      <c r="WZZ13" s="7"/>
      <c r="XAA13" s="7"/>
      <c r="XAB13" s="7"/>
      <c r="XAC13" s="7"/>
      <c r="XAD13" s="7"/>
      <c r="XAE13" s="7"/>
      <c r="XAF13" s="7"/>
      <c r="XAG13" s="7"/>
      <c r="XAH13" s="7"/>
      <c r="XAI13" s="7"/>
      <c r="XAJ13" s="7"/>
      <c r="XAK13" s="7"/>
      <c r="XAL13" s="7"/>
      <c r="XAM13" s="7"/>
      <c r="XAN13" s="7"/>
      <c r="XAO13" s="7"/>
      <c r="XAP13" s="7"/>
      <c r="XAQ13" s="7"/>
      <c r="XAR13" s="7"/>
      <c r="XAS13" s="7"/>
      <c r="XAT13" s="7"/>
      <c r="XAU13" s="7"/>
      <c r="XAV13" s="7"/>
      <c r="XAW13" s="7"/>
      <c r="XAX13" s="7"/>
      <c r="XAY13" s="7"/>
      <c r="XAZ13" s="7"/>
      <c r="XBA13" s="7"/>
      <c r="XBB13" s="7"/>
      <c r="XBC13" s="7"/>
      <c r="XBD13" s="7"/>
      <c r="XBE13" s="7"/>
      <c r="XBF13" s="7"/>
      <c r="XBG13" s="7"/>
      <c r="XBH13" s="7"/>
      <c r="XBI13" s="7"/>
      <c r="XBJ13" s="7"/>
      <c r="XBK13" s="7"/>
      <c r="XBL13" s="7"/>
      <c r="XBM13" s="7"/>
      <c r="XBN13" s="7"/>
      <c r="XBO13" s="7"/>
      <c r="XBP13" s="7"/>
      <c r="XBQ13" s="7"/>
      <c r="XBR13" s="7"/>
      <c r="XBS13" s="7"/>
      <c r="XBT13" s="7"/>
      <c r="XBU13" s="7"/>
      <c r="XBV13" s="7"/>
      <c r="XBW13" s="7"/>
      <c r="XBX13" s="7"/>
      <c r="XBY13" s="7"/>
      <c r="XBZ13" s="7"/>
      <c r="XCA13" s="7"/>
      <c r="XCB13" s="7"/>
      <c r="XCC13" s="7"/>
      <c r="XCD13" s="7"/>
      <c r="XCE13" s="7"/>
      <c r="XCF13" s="7"/>
      <c r="XCG13" s="7"/>
      <c r="XCH13" s="7"/>
      <c r="XCI13" s="7"/>
      <c r="XCJ13" s="7"/>
      <c r="XCK13" s="7"/>
      <c r="XCL13" s="7"/>
      <c r="XCM13" s="7"/>
      <c r="XCN13" s="7"/>
      <c r="XCO13" s="7"/>
      <c r="XCP13" s="7"/>
      <c r="XCQ13" s="7"/>
      <c r="XCR13" s="7"/>
      <c r="XCS13" s="7"/>
      <c r="XCT13" s="7"/>
      <c r="XCU13" s="7"/>
      <c r="XCV13" s="7"/>
    </row>
    <row r="14" spans="1:16324" s="1" customFormat="1" ht="65.25" customHeight="1" x14ac:dyDescent="0.2">
      <c r="A14" s="7"/>
      <c r="B14" s="192" t="s">
        <v>9</v>
      </c>
      <c r="C14" s="2"/>
      <c r="D14" s="1165" t="s">
        <v>1049</v>
      </c>
      <c r="E14" s="1015" t="s">
        <v>71</v>
      </c>
      <c r="F14" s="1017" t="s">
        <v>1052</v>
      </c>
      <c r="G14" s="156" t="s">
        <v>1050</v>
      </c>
      <c r="H14" s="129" t="s">
        <v>184</v>
      </c>
      <c r="I14" s="156" t="s">
        <v>1068</v>
      </c>
      <c r="J14" s="129">
        <v>3</v>
      </c>
      <c r="K14" s="129"/>
      <c r="L14" s="129" t="s">
        <v>876</v>
      </c>
      <c r="M14" s="643">
        <v>599</v>
      </c>
      <c r="N14" s="949"/>
      <c r="O14" s="949"/>
      <c r="P14" s="949"/>
      <c r="Q14" s="949"/>
      <c r="R14" s="949"/>
      <c r="S14" s="949"/>
      <c r="T14" s="949"/>
      <c r="U14" s="980"/>
      <c r="V14" s="978"/>
      <c r="W14" s="978"/>
      <c r="X14" s="978"/>
      <c r="Y14" s="978"/>
      <c r="Z14" s="978"/>
      <c r="AA14" s="978"/>
      <c r="AB14" s="315">
        <f t="shared" ref="AB14:AB25" si="63">SUM(N14:AA14)*M14</f>
        <v>0</v>
      </c>
      <c r="AC14" s="158" t="str">
        <f t="shared" si="2"/>
        <v>Yes</v>
      </c>
      <c r="AD14" s="159" t="str">
        <f t="shared" si="3"/>
        <v>No</v>
      </c>
      <c r="AE14" s="7"/>
      <c r="AF14" s="293">
        <f t="shared" ref="AF14:AF75" si="64">AY14</f>
        <v>3</v>
      </c>
      <c r="AG14" s="294">
        <f t="shared" ref="AG14:AG25" si="65">SUM(N14:AA14)*AF14</f>
        <v>0</v>
      </c>
      <c r="AH14" s="871"/>
      <c r="AI14" s="1021">
        <v>6.9740000000000002</v>
      </c>
      <c r="AJ14" s="445">
        <f t="shared" ref="AJ14:AJ25" si="66">SUM(N14:AA14)*AI14</f>
        <v>0</v>
      </c>
      <c r="AK14" s="215">
        <f t="shared" si="4"/>
        <v>0</v>
      </c>
      <c r="AL14" s="215">
        <f t="shared" si="5"/>
        <v>0</v>
      </c>
      <c r="AM14" s="215">
        <f t="shared" si="6"/>
        <v>0</v>
      </c>
      <c r="AN14" s="215">
        <f t="shared" si="7"/>
        <v>0</v>
      </c>
      <c r="AO14" s="215">
        <f t="shared" si="8"/>
        <v>0</v>
      </c>
      <c r="AP14" s="215">
        <f t="shared" si="9"/>
        <v>0</v>
      </c>
      <c r="AQ14" s="215">
        <f t="shared" si="10"/>
        <v>0</v>
      </c>
      <c r="AR14" s="215">
        <f t="shared" si="11"/>
        <v>0</v>
      </c>
      <c r="AS14" s="215">
        <f t="shared" si="12"/>
        <v>0</v>
      </c>
      <c r="AT14" s="215">
        <f t="shared" si="13"/>
        <v>0</v>
      </c>
      <c r="AU14" s="215">
        <f t="shared" si="14"/>
        <v>0</v>
      </c>
      <c r="AV14" s="215">
        <f t="shared" si="15"/>
        <v>0</v>
      </c>
      <c r="AW14" s="215">
        <f t="shared" si="16"/>
        <v>0</v>
      </c>
      <c r="AX14" s="215">
        <f t="shared" si="17"/>
        <v>0</v>
      </c>
      <c r="AY14" s="448">
        <v>3</v>
      </c>
      <c r="AZ14" s="386">
        <f t="shared" si="18"/>
        <v>0</v>
      </c>
      <c r="BA14" s="891">
        <v>15</v>
      </c>
      <c r="BB14" s="319">
        <f t="shared" si="19"/>
        <v>0</v>
      </c>
      <c r="BC14" s="892"/>
      <c r="BD14" s="319">
        <f t="shared" si="20"/>
        <v>0</v>
      </c>
      <c r="BE14" s="893"/>
      <c r="BF14" s="319">
        <f t="shared" si="21"/>
        <v>0</v>
      </c>
      <c r="BG14" s="893"/>
      <c r="BH14" s="319">
        <f t="shared" si="22"/>
        <v>0</v>
      </c>
      <c r="BI14" s="893"/>
      <c r="BJ14" s="319">
        <f t="shared" si="23"/>
        <v>0</v>
      </c>
      <c r="BK14" s="893"/>
      <c r="BL14" s="319">
        <f t="shared" si="24"/>
        <v>0</v>
      </c>
      <c r="BM14" s="893"/>
      <c r="BN14" s="319">
        <f t="shared" si="25"/>
        <v>0</v>
      </c>
      <c r="BO14" s="894"/>
      <c r="BP14" s="319">
        <f t="shared" si="26"/>
        <v>0</v>
      </c>
      <c r="BQ14" s="894"/>
      <c r="BR14" s="319">
        <f t="shared" si="27"/>
        <v>0</v>
      </c>
      <c r="BS14" s="894"/>
      <c r="BT14" s="319">
        <f t="shared" si="28"/>
        <v>0</v>
      </c>
      <c r="BU14" s="894"/>
      <c r="BV14" s="319">
        <f t="shared" si="29"/>
        <v>0</v>
      </c>
      <c r="BW14" s="894"/>
      <c r="BX14" s="319">
        <f t="shared" si="30"/>
        <v>0</v>
      </c>
      <c r="BY14" s="894"/>
      <c r="BZ14" s="319">
        <f t="shared" si="31"/>
        <v>0</v>
      </c>
      <c r="CA14" s="894"/>
      <c r="CB14" s="319">
        <f t="shared" si="32"/>
        <v>0</v>
      </c>
      <c r="CC14" s="894"/>
      <c r="CD14" s="319">
        <f t="shared" si="33"/>
        <v>0</v>
      </c>
      <c r="CE14" s="894"/>
      <c r="CF14" s="319">
        <f t="shared" si="34"/>
        <v>0</v>
      </c>
      <c r="CG14" s="894"/>
      <c r="CH14" s="319">
        <f t="shared" si="35"/>
        <v>0</v>
      </c>
      <c r="CI14" s="894"/>
      <c r="CJ14" s="205">
        <f t="shared" si="36"/>
        <v>0</v>
      </c>
      <c r="CK14" s="1102"/>
      <c r="CL14" s="40">
        <f t="shared" si="37"/>
        <v>0</v>
      </c>
      <c r="CM14" s="40">
        <f t="shared" si="38"/>
        <v>0</v>
      </c>
      <c r="CN14" s="40">
        <f t="shared" si="39"/>
        <v>0</v>
      </c>
      <c r="CO14" s="1105">
        <f t="shared" si="40"/>
        <v>0</v>
      </c>
      <c r="CP14" s="40">
        <f t="shared" si="41"/>
        <v>0</v>
      </c>
      <c r="CQ14" s="39">
        <f t="shared" si="42"/>
        <v>0</v>
      </c>
      <c r="CR14" s="40">
        <f t="shared" si="43"/>
        <v>0</v>
      </c>
      <c r="CS14" s="40">
        <f t="shared" si="44"/>
        <v>0</v>
      </c>
      <c r="CT14" s="1108"/>
      <c r="CU14" s="39">
        <f t="shared" si="45"/>
        <v>0</v>
      </c>
      <c r="CV14" s="39">
        <f t="shared" si="46"/>
        <v>0</v>
      </c>
      <c r="CW14" s="39">
        <f t="shared" ref="CW14:CW75" si="67">IF(E14="No Tex.",IF(SUM(N14:AA14)&gt;0,SUM(N14:AA14),0),0)*J14</f>
        <v>0</v>
      </c>
      <c r="CX14" s="1108"/>
      <c r="CY14" s="40">
        <f t="shared" si="47"/>
        <v>0</v>
      </c>
      <c r="CZ14" s="40">
        <f t="shared" si="48"/>
        <v>0</v>
      </c>
      <c r="DA14" s="40">
        <f t="shared" si="49"/>
        <v>0</v>
      </c>
      <c r="DB14" s="40">
        <f t="shared" si="50"/>
        <v>0</v>
      </c>
      <c r="DC14" s="40">
        <f t="shared" si="51"/>
        <v>0</v>
      </c>
      <c r="DD14" s="40">
        <f t="shared" si="52"/>
        <v>0</v>
      </c>
      <c r="DE14" s="40">
        <f t="shared" si="53"/>
        <v>0</v>
      </c>
      <c r="DF14" s="40">
        <f t="shared" si="54"/>
        <v>0</v>
      </c>
      <c r="DG14" s="40">
        <f t="shared" si="55"/>
        <v>0</v>
      </c>
      <c r="DH14" s="40">
        <f t="shared" si="56"/>
        <v>0</v>
      </c>
      <c r="DI14" s="40">
        <f t="shared" si="57"/>
        <v>0</v>
      </c>
      <c r="DJ14" s="40">
        <f t="shared" si="58"/>
        <v>0</v>
      </c>
      <c r="DK14" s="40">
        <f t="shared" si="59"/>
        <v>0</v>
      </c>
      <c r="DL14" s="40">
        <f t="shared" si="60"/>
        <v>0</v>
      </c>
      <c r="DM14" s="40">
        <f t="shared" si="61"/>
        <v>0</v>
      </c>
      <c r="DN14" s="1">
        <f t="shared" si="62"/>
        <v>0</v>
      </c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  <c r="WVN14" s="7"/>
      <c r="WVO14" s="7"/>
      <c r="WVP14" s="7"/>
      <c r="WVQ14" s="7"/>
      <c r="WVR14" s="7"/>
      <c r="WVS14" s="7"/>
      <c r="WVT14" s="7"/>
      <c r="WVU14" s="7"/>
      <c r="WVV14" s="7"/>
      <c r="WVW14" s="7"/>
      <c r="WVX14" s="7"/>
      <c r="WVY14" s="7"/>
      <c r="WVZ14" s="7"/>
      <c r="WWA14" s="7"/>
      <c r="WWB14" s="7"/>
      <c r="WWC14" s="7"/>
      <c r="WWD14" s="7"/>
      <c r="WWE14" s="7"/>
      <c r="WWF14" s="7"/>
      <c r="WWG14" s="7"/>
      <c r="WWH14" s="7"/>
      <c r="WWI14" s="7"/>
      <c r="WWJ14" s="7"/>
      <c r="WWK14" s="7"/>
      <c r="WWL14" s="7"/>
      <c r="WWM14" s="7"/>
      <c r="WWN14" s="7"/>
      <c r="WWO14" s="7"/>
      <c r="WWP14" s="7"/>
      <c r="WWQ14" s="7"/>
      <c r="WWR14" s="7"/>
      <c r="WWS14" s="7"/>
      <c r="WWT14" s="7"/>
      <c r="WWU14" s="7"/>
      <c r="WWV14" s="7"/>
      <c r="WWW14" s="7"/>
      <c r="WWX14" s="7"/>
      <c r="WWY14" s="7"/>
      <c r="WWZ14" s="7"/>
      <c r="WXA14" s="7"/>
      <c r="WXB14" s="7"/>
      <c r="WXC14" s="7"/>
      <c r="WXD14" s="7"/>
      <c r="WXE14" s="7"/>
      <c r="WXF14" s="7"/>
      <c r="WXG14" s="7"/>
      <c r="WXH14" s="7"/>
      <c r="WXI14" s="7"/>
      <c r="WXJ14" s="7"/>
      <c r="WXK14" s="7"/>
      <c r="WXL14" s="7"/>
      <c r="WXM14" s="7"/>
      <c r="WXN14" s="7"/>
      <c r="WXO14" s="7"/>
      <c r="WXP14" s="7"/>
      <c r="WXQ14" s="7"/>
      <c r="WXR14" s="7"/>
      <c r="WXS14" s="7"/>
      <c r="WXT14" s="7"/>
      <c r="WXU14" s="7"/>
      <c r="WXV14" s="7"/>
      <c r="WXW14" s="7"/>
      <c r="WXX14" s="7"/>
      <c r="WXY14" s="7"/>
      <c r="WXZ14" s="7"/>
      <c r="WYA14" s="7"/>
      <c r="WYB14" s="7"/>
      <c r="WYC14" s="7"/>
      <c r="WYD14" s="7"/>
      <c r="WYE14" s="7"/>
      <c r="WYF14" s="7"/>
      <c r="WYG14" s="7"/>
      <c r="WYH14" s="7"/>
      <c r="WYI14" s="7"/>
      <c r="WYJ14" s="7"/>
      <c r="WYK14" s="7"/>
      <c r="WYL14" s="7"/>
      <c r="WYM14" s="7"/>
      <c r="WYN14" s="7"/>
      <c r="WYO14" s="7"/>
      <c r="WYP14" s="7"/>
      <c r="WYQ14" s="7"/>
      <c r="WYR14" s="7"/>
      <c r="WYS14" s="7"/>
      <c r="WYT14" s="7"/>
      <c r="WYU14" s="7"/>
      <c r="WYV14" s="7"/>
      <c r="WYW14" s="7"/>
      <c r="WYX14" s="7"/>
      <c r="WYY14" s="7"/>
      <c r="WYZ14" s="7"/>
      <c r="WZA14" s="7"/>
      <c r="WZB14" s="7"/>
      <c r="WZC14" s="7"/>
      <c r="WZD14" s="7"/>
      <c r="WZE14" s="7"/>
      <c r="WZF14" s="7"/>
      <c r="WZG14" s="7"/>
      <c r="WZH14" s="7"/>
      <c r="WZI14" s="7"/>
      <c r="WZJ14" s="7"/>
      <c r="WZK14" s="7"/>
      <c r="WZL14" s="7"/>
      <c r="WZM14" s="7"/>
      <c r="WZN14" s="7"/>
      <c r="WZO14" s="7"/>
      <c r="WZP14" s="7"/>
      <c r="WZQ14" s="7"/>
      <c r="WZR14" s="7"/>
      <c r="WZS14" s="7"/>
      <c r="WZT14" s="7"/>
      <c r="WZU14" s="7"/>
      <c r="WZV14" s="7"/>
      <c r="WZW14" s="7"/>
      <c r="WZX14" s="7"/>
      <c r="WZY14" s="7"/>
      <c r="WZZ14" s="7"/>
      <c r="XAA14" s="7"/>
      <c r="XAB14" s="7"/>
      <c r="XAC14" s="7"/>
      <c r="XAD14" s="7"/>
      <c r="XAE14" s="7"/>
      <c r="XAF14" s="7"/>
      <c r="XAG14" s="7"/>
      <c r="XAH14" s="7"/>
      <c r="XAI14" s="7"/>
      <c r="XAJ14" s="7"/>
      <c r="XAK14" s="7"/>
      <c r="XAL14" s="7"/>
      <c r="XAM14" s="7"/>
      <c r="XAN14" s="7"/>
      <c r="XAO14" s="7"/>
      <c r="XAP14" s="7"/>
      <c r="XAQ14" s="7"/>
      <c r="XAR14" s="7"/>
      <c r="XAS14" s="7"/>
      <c r="XAT14" s="7"/>
      <c r="XAU14" s="7"/>
      <c r="XAV14" s="7"/>
      <c r="XAW14" s="7"/>
      <c r="XAX14" s="7"/>
      <c r="XAY14" s="7"/>
      <c r="XAZ14" s="7"/>
      <c r="XBA14" s="7"/>
      <c r="XBB14" s="7"/>
      <c r="XBC14" s="7"/>
      <c r="XBD14" s="7"/>
      <c r="XBE14" s="7"/>
      <c r="XBF14" s="7"/>
      <c r="XBG14" s="7"/>
      <c r="XBH14" s="7"/>
      <c r="XBI14" s="7"/>
      <c r="XBJ14" s="7"/>
      <c r="XBK14" s="7"/>
      <c r="XBL14" s="7"/>
      <c r="XBM14" s="7"/>
      <c r="XBN14" s="7"/>
      <c r="XBO14" s="7"/>
      <c r="XBP14" s="7"/>
      <c r="XBQ14" s="7"/>
      <c r="XBR14" s="7"/>
      <c r="XBS14" s="7"/>
      <c r="XBT14" s="7"/>
      <c r="XBU14" s="7"/>
      <c r="XBV14" s="7"/>
      <c r="XBW14" s="7"/>
      <c r="XBX14" s="7"/>
      <c r="XBY14" s="7"/>
      <c r="XBZ14" s="7"/>
      <c r="XCA14" s="7"/>
      <c r="XCB14" s="7"/>
      <c r="XCC14" s="7"/>
      <c r="XCD14" s="7"/>
      <c r="XCE14" s="7"/>
      <c r="XCF14" s="7"/>
      <c r="XCG14" s="7"/>
      <c r="XCH14" s="7"/>
      <c r="XCI14" s="7"/>
      <c r="XCJ14" s="7"/>
      <c r="XCK14" s="7"/>
      <c r="XCL14" s="7"/>
      <c r="XCM14" s="7"/>
      <c r="XCN14" s="7"/>
      <c r="XCO14" s="7"/>
      <c r="XCP14" s="7"/>
      <c r="XCQ14" s="7"/>
      <c r="XCR14" s="7"/>
      <c r="XCS14" s="7"/>
      <c r="XCT14" s="7"/>
      <c r="XCU14" s="7"/>
      <c r="XCV14" s="7"/>
    </row>
    <row r="15" spans="1:16324" s="1" customFormat="1" ht="65.25" customHeight="1" x14ac:dyDescent="0.2">
      <c r="A15" s="1640" t="s">
        <v>1174</v>
      </c>
      <c r="B15" s="199" t="s">
        <v>9</v>
      </c>
      <c r="C15"/>
      <c r="D15" s="1266" t="s">
        <v>1183</v>
      </c>
      <c r="E15" s="1051" t="s">
        <v>71</v>
      </c>
      <c r="F15" s="1190" t="s">
        <v>1053</v>
      </c>
      <c r="G15" s="1052" t="s">
        <v>1050</v>
      </c>
      <c r="H15" s="1053" t="s">
        <v>185</v>
      </c>
      <c r="I15" s="1052" t="s">
        <v>1059</v>
      </c>
      <c r="J15" s="1053">
        <v>1</v>
      </c>
      <c r="K15" s="1053"/>
      <c r="L15" s="1053" t="s">
        <v>876</v>
      </c>
      <c r="M15" s="1252">
        <v>298</v>
      </c>
      <c r="N15" s="1055"/>
      <c r="O15" s="1055"/>
      <c r="P15" s="1055"/>
      <c r="Q15" s="1055"/>
      <c r="R15" s="1055"/>
      <c r="S15" s="1055"/>
      <c r="T15" s="1055"/>
      <c r="U15" s="1056"/>
      <c r="V15" s="1057"/>
      <c r="W15" s="1057"/>
      <c r="X15" s="1057"/>
      <c r="Y15" s="1057"/>
      <c r="Z15" s="1057"/>
      <c r="AA15" s="1057"/>
      <c r="AB15" s="1058">
        <f t="shared" si="63"/>
        <v>0</v>
      </c>
      <c r="AC15" s="1059" t="str">
        <f t="shared" si="2"/>
        <v>Yes</v>
      </c>
      <c r="AD15" s="1060" t="str">
        <f t="shared" si="3"/>
        <v>No</v>
      </c>
      <c r="AE15" s="7"/>
      <c r="AF15" s="293">
        <f t="shared" si="64"/>
        <v>1</v>
      </c>
      <c r="AG15" s="294">
        <f t="shared" si="65"/>
        <v>0</v>
      </c>
      <c r="AH15" s="871"/>
      <c r="AI15" s="1021">
        <v>4.5540000000000003</v>
      </c>
      <c r="AJ15" s="445">
        <f t="shared" si="66"/>
        <v>0</v>
      </c>
      <c r="AK15" s="215">
        <f t="shared" si="4"/>
        <v>0</v>
      </c>
      <c r="AL15" s="215">
        <f t="shared" si="5"/>
        <v>0</v>
      </c>
      <c r="AM15" s="215">
        <f t="shared" si="6"/>
        <v>0</v>
      </c>
      <c r="AN15" s="215">
        <f t="shared" si="7"/>
        <v>0</v>
      </c>
      <c r="AO15" s="215">
        <f t="shared" si="8"/>
        <v>0</v>
      </c>
      <c r="AP15" s="215">
        <f t="shared" si="9"/>
        <v>0</v>
      </c>
      <c r="AQ15" s="215">
        <f t="shared" si="10"/>
        <v>0</v>
      </c>
      <c r="AR15" s="215">
        <f t="shared" si="11"/>
        <v>0</v>
      </c>
      <c r="AS15" s="215">
        <f t="shared" si="12"/>
        <v>0</v>
      </c>
      <c r="AT15" s="215">
        <f t="shared" si="13"/>
        <v>0</v>
      </c>
      <c r="AU15" s="215">
        <f t="shared" si="14"/>
        <v>0</v>
      </c>
      <c r="AV15" s="215">
        <f t="shared" si="15"/>
        <v>0</v>
      </c>
      <c r="AW15" s="215">
        <f t="shared" si="16"/>
        <v>0</v>
      </c>
      <c r="AX15" s="215">
        <f t="shared" si="17"/>
        <v>0</v>
      </c>
      <c r="AY15" s="448">
        <v>1</v>
      </c>
      <c r="AZ15" s="386">
        <f t="shared" si="18"/>
        <v>0</v>
      </c>
      <c r="BA15" s="891">
        <v>8</v>
      </c>
      <c r="BB15" s="319">
        <f t="shared" si="19"/>
        <v>0</v>
      </c>
      <c r="BC15" s="892"/>
      <c r="BD15" s="319">
        <f t="shared" si="20"/>
        <v>0</v>
      </c>
      <c r="BE15" s="893"/>
      <c r="BF15" s="319">
        <f t="shared" si="21"/>
        <v>0</v>
      </c>
      <c r="BG15" s="893"/>
      <c r="BH15" s="319">
        <f t="shared" si="22"/>
        <v>0</v>
      </c>
      <c r="BI15" s="893"/>
      <c r="BJ15" s="319">
        <f t="shared" si="23"/>
        <v>0</v>
      </c>
      <c r="BK15" s="893"/>
      <c r="BL15" s="319">
        <f t="shared" si="24"/>
        <v>0</v>
      </c>
      <c r="BM15" s="893"/>
      <c r="BN15" s="319">
        <f t="shared" si="25"/>
        <v>0</v>
      </c>
      <c r="BO15" s="894"/>
      <c r="BP15" s="319">
        <f t="shared" si="26"/>
        <v>0</v>
      </c>
      <c r="BQ15" s="894"/>
      <c r="BR15" s="319">
        <f t="shared" si="27"/>
        <v>0</v>
      </c>
      <c r="BS15" s="894"/>
      <c r="BT15" s="319">
        <f t="shared" si="28"/>
        <v>0</v>
      </c>
      <c r="BU15" s="894"/>
      <c r="BV15" s="319">
        <f t="shared" si="29"/>
        <v>0</v>
      </c>
      <c r="BW15" s="894"/>
      <c r="BX15" s="319">
        <f t="shared" si="30"/>
        <v>0</v>
      </c>
      <c r="BY15" s="894"/>
      <c r="BZ15" s="319">
        <f t="shared" si="31"/>
        <v>0</v>
      </c>
      <c r="CA15" s="894"/>
      <c r="CB15" s="319">
        <f t="shared" si="32"/>
        <v>0</v>
      </c>
      <c r="CC15" s="894"/>
      <c r="CD15" s="319">
        <f t="shared" si="33"/>
        <v>0</v>
      </c>
      <c r="CE15" s="894"/>
      <c r="CF15" s="319">
        <f t="shared" si="34"/>
        <v>0</v>
      </c>
      <c r="CG15" s="894"/>
      <c r="CH15" s="319">
        <f t="shared" si="35"/>
        <v>0</v>
      </c>
      <c r="CI15" s="894"/>
      <c r="CJ15" s="205">
        <f t="shared" si="36"/>
        <v>0</v>
      </c>
      <c r="CK15" s="1102"/>
      <c r="CL15" s="40">
        <f t="shared" si="37"/>
        <v>0</v>
      </c>
      <c r="CM15" s="40">
        <f t="shared" si="38"/>
        <v>0</v>
      </c>
      <c r="CN15" s="40">
        <f t="shared" si="39"/>
        <v>0</v>
      </c>
      <c r="CO15" s="1105">
        <f t="shared" si="40"/>
        <v>0</v>
      </c>
      <c r="CP15" s="40">
        <f t="shared" si="41"/>
        <v>0</v>
      </c>
      <c r="CQ15" s="39">
        <f t="shared" si="42"/>
        <v>0</v>
      </c>
      <c r="CR15" s="40">
        <f t="shared" si="43"/>
        <v>0</v>
      </c>
      <c r="CS15" s="40">
        <f t="shared" si="44"/>
        <v>0</v>
      </c>
      <c r="CT15" s="1108"/>
      <c r="CU15" s="39">
        <f t="shared" si="45"/>
        <v>0</v>
      </c>
      <c r="CV15" s="39">
        <f t="shared" si="46"/>
        <v>0</v>
      </c>
      <c r="CW15" s="39">
        <f t="shared" si="67"/>
        <v>0</v>
      </c>
      <c r="CX15" s="1108"/>
      <c r="CY15" s="40">
        <f t="shared" si="47"/>
        <v>0</v>
      </c>
      <c r="CZ15" s="40">
        <f t="shared" si="48"/>
        <v>0</v>
      </c>
      <c r="DA15" s="40">
        <f t="shared" si="49"/>
        <v>0</v>
      </c>
      <c r="DB15" s="40">
        <f t="shared" si="50"/>
        <v>0</v>
      </c>
      <c r="DC15" s="40">
        <f t="shared" si="51"/>
        <v>0</v>
      </c>
      <c r="DD15" s="40">
        <f t="shared" si="52"/>
        <v>0</v>
      </c>
      <c r="DE15" s="40">
        <f t="shared" si="53"/>
        <v>0</v>
      </c>
      <c r="DF15" s="40">
        <f t="shared" si="54"/>
        <v>0</v>
      </c>
      <c r="DG15" s="40">
        <f t="shared" si="55"/>
        <v>0</v>
      </c>
      <c r="DH15" s="40">
        <f t="shared" si="56"/>
        <v>0</v>
      </c>
      <c r="DI15" s="40">
        <f t="shared" si="57"/>
        <v>0</v>
      </c>
      <c r="DJ15" s="40">
        <f t="shared" si="58"/>
        <v>0</v>
      </c>
      <c r="DK15" s="40">
        <f t="shared" si="59"/>
        <v>0</v>
      </c>
      <c r="DL15" s="40">
        <f t="shared" si="60"/>
        <v>0</v>
      </c>
      <c r="DM15" s="40">
        <f t="shared" si="61"/>
        <v>0</v>
      </c>
      <c r="DN15" s="1">
        <f t="shared" si="62"/>
        <v>0</v>
      </c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  <c r="WVN15" s="7"/>
      <c r="WVO15" s="7"/>
      <c r="WVP15" s="7"/>
      <c r="WVQ15" s="7"/>
      <c r="WVR15" s="7"/>
      <c r="WVS15" s="7"/>
      <c r="WVT15" s="7"/>
      <c r="WVU15" s="7"/>
      <c r="WVV15" s="7"/>
      <c r="WVW15" s="7"/>
      <c r="WVX15" s="7"/>
      <c r="WVY15" s="7"/>
      <c r="WVZ15" s="7"/>
      <c r="WWA15" s="7"/>
      <c r="WWB15" s="7"/>
      <c r="WWC15" s="7"/>
      <c r="WWD15" s="7"/>
      <c r="WWE15" s="7"/>
      <c r="WWF15" s="7"/>
      <c r="WWG15" s="7"/>
      <c r="WWH15" s="7"/>
      <c r="WWI15" s="7"/>
      <c r="WWJ15" s="7"/>
      <c r="WWK15" s="7"/>
      <c r="WWL15" s="7"/>
      <c r="WWM15" s="7"/>
      <c r="WWN15" s="7"/>
      <c r="WWO15" s="7"/>
      <c r="WWP15" s="7"/>
      <c r="WWQ15" s="7"/>
      <c r="WWR15" s="7"/>
      <c r="WWS15" s="7"/>
      <c r="WWT15" s="7"/>
      <c r="WWU15" s="7"/>
      <c r="WWV15" s="7"/>
      <c r="WWW15" s="7"/>
      <c r="WWX15" s="7"/>
      <c r="WWY15" s="7"/>
      <c r="WWZ15" s="7"/>
      <c r="WXA15" s="7"/>
      <c r="WXB15" s="7"/>
      <c r="WXC15" s="7"/>
      <c r="WXD15" s="7"/>
      <c r="WXE15" s="7"/>
      <c r="WXF15" s="7"/>
      <c r="WXG15" s="7"/>
      <c r="WXH15" s="7"/>
      <c r="WXI15" s="7"/>
      <c r="WXJ15" s="7"/>
      <c r="WXK15" s="7"/>
      <c r="WXL15" s="7"/>
      <c r="WXM15" s="7"/>
      <c r="WXN15" s="7"/>
      <c r="WXO15" s="7"/>
      <c r="WXP15" s="7"/>
      <c r="WXQ15" s="7"/>
      <c r="WXR15" s="7"/>
      <c r="WXS15" s="7"/>
      <c r="WXT15" s="7"/>
      <c r="WXU15" s="7"/>
      <c r="WXV15" s="7"/>
      <c r="WXW15" s="7"/>
      <c r="WXX15" s="7"/>
      <c r="WXY15" s="7"/>
      <c r="WXZ15" s="7"/>
      <c r="WYA15" s="7"/>
      <c r="WYB15" s="7"/>
      <c r="WYC15" s="7"/>
      <c r="WYD15" s="7"/>
      <c r="WYE15" s="7"/>
      <c r="WYF15" s="7"/>
      <c r="WYG15" s="7"/>
      <c r="WYH15" s="7"/>
      <c r="WYI15" s="7"/>
      <c r="WYJ15" s="7"/>
      <c r="WYK15" s="7"/>
      <c r="WYL15" s="7"/>
      <c r="WYM15" s="7"/>
      <c r="WYN15" s="7"/>
      <c r="WYO15" s="7"/>
      <c r="WYP15" s="7"/>
      <c r="WYQ15" s="7"/>
      <c r="WYR15" s="7"/>
      <c r="WYS15" s="7"/>
      <c r="WYT15" s="7"/>
      <c r="WYU15" s="7"/>
      <c r="WYV15" s="7"/>
      <c r="WYW15" s="7"/>
      <c r="WYX15" s="7"/>
      <c r="WYY15" s="7"/>
      <c r="WYZ15" s="7"/>
      <c r="WZA15" s="7"/>
      <c r="WZB15" s="7"/>
      <c r="WZC15" s="7"/>
      <c r="WZD15" s="7"/>
      <c r="WZE15" s="7"/>
      <c r="WZF15" s="7"/>
      <c r="WZG15" s="7"/>
      <c r="WZH15" s="7"/>
      <c r="WZI15" s="7"/>
      <c r="WZJ15" s="7"/>
      <c r="WZK15" s="7"/>
      <c r="WZL15" s="7"/>
      <c r="WZM15" s="7"/>
      <c r="WZN15" s="7"/>
      <c r="WZO15" s="7"/>
      <c r="WZP15" s="7"/>
      <c r="WZQ15" s="7"/>
      <c r="WZR15" s="7"/>
      <c r="WZS15" s="7"/>
      <c r="WZT15" s="7"/>
      <c r="WZU15" s="7"/>
      <c r="WZV15" s="7"/>
      <c r="WZW15" s="7"/>
      <c r="WZX15" s="7"/>
      <c r="WZY15" s="7"/>
      <c r="WZZ15" s="7"/>
      <c r="XAA15" s="7"/>
      <c r="XAB15" s="7"/>
      <c r="XAC15" s="7"/>
      <c r="XAD15" s="7"/>
      <c r="XAE15" s="7"/>
      <c r="XAF15" s="7"/>
      <c r="XAG15" s="7"/>
      <c r="XAH15" s="7"/>
      <c r="XAI15" s="7"/>
      <c r="XAJ15" s="7"/>
      <c r="XAK15" s="7"/>
      <c r="XAL15" s="7"/>
      <c r="XAM15" s="7"/>
      <c r="XAN15" s="7"/>
      <c r="XAO15" s="7"/>
      <c r="XAP15" s="7"/>
      <c r="XAQ15" s="7"/>
      <c r="XAR15" s="7"/>
      <c r="XAS15" s="7"/>
      <c r="XAT15" s="7"/>
      <c r="XAU15" s="7"/>
      <c r="XAV15" s="7"/>
      <c r="XAW15" s="7"/>
      <c r="XAX15" s="7"/>
      <c r="XAY15" s="7"/>
      <c r="XAZ15" s="7"/>
      <c r="XBA15" s="7"/>
      <c r="XBB15" s="7"/>
      <c r="XBC15" s="7"/>
      <c r="XBD15" s="7"/>
      <c r="XBE15" s="7"/>
      <c r="XBF15" s="7"/>
      <c r="XBG15" s="7"/>
      <c r="XBH15" s="7"/>
      <c r="XBI15" s="7"/>
      <c r="XBJ15" s="7"/>
      <c r="XBK15" s="7"/>
      <c r="XBL15" s="7"/>
      <c r="XBM15" s="7"/>
      <c r="XBN15" s="7"/>
      <c r="XBO15" s="7"/>
      <c r="XBP15" s="7"/>
      <c r="XBQ15" s="7"/>
      <c r="XBR15" s="7"/>
      <c r="XBS15" s="7"/>
      <c r="XBT15" s="7"/>
      <c r="XBU15" s="7"/>
      <c r="XBV15" s="7"/>
      <c r="XBW15" s="7"/>
      <c r="XBX15" s="7"/>
      <c r="XBY15" s="7"/>
      <c r="XBZ15" s="7"/>
      <c r="XCA15" s="7"/>
      <c r="XCB15" s="7"/>
      <c r="XCC15" s="7"/>
      <c r="XCD15" s="7"/>
      <c r="XCE15" s="7"/>
      <c r="XCF15" s="7"/>
      <c r="XCG15" s="7"/>
      <c r="XCH15" s="7"/>
      <c r="XCI15" s="7"/>
      <c r="XCJ15" s="7"/>
      <c r="XCK15" s="7"/>
      <c r="XCL15" s="7"/>
      <c r="XCM15" s="7"/>
      <c r="XCN15" s="7"/>
      <c r="XCO15" s="7"/>
      <c r="XCP15" s="7"/>
      <c r="XCQ15" s="7"/>
      <c r="XCR15" s="7"/>
      <c r="XCS15" s="7"/>
      <c r="XCT15" s="7"/>
      <c r="XCU15" s="7"/>
      <c r="XCV15" s="7"/>
    </row>
    <row r="16" spans="1:16324" s="1" customFormat="1" ht="65.25" customHeight="1" x14ac:dyDescent="0.2">
      <c r="A16" s="1641"/>
      <c r="B16" s="199" t="s">
        <v>9</v>
      </c>
      <c r="C16"/>
      <c r="D16" s="1267" t="s">
        <v>1184</v>
      </c>
      <c r="E16" s="1051" t="s">
        <v>71</v>
      </c>
      <c r="F16" s="1190" t="s">
        <v>1053</v>
      </c>
      <c r="G16" s="1052" t="s">
        <v>1050</v>
      </c>
      <c r="H16" s="1053" t="s">
        <v>185</v>
      </c>
      <c r="I16" s="1052" t="s">
        <v>1059</v>
      </c>
      <c r="J16" s="1053">
        <v>1</v>
      </c>
      <c r="K16" s="1053"/>
      <c r="L16" s="1053" t="s">
        <v>876</v>
      </c>
      <c r="M16" s="1252">
        <v>293</v>
      </c>
      <c r="N16" s="1055"/>
      <c r="O16" s="1055"/>
      <c r="P16" s="1055"/>
      <c r="Q16" s="1055"/>
      <c r="R16" s="1055"/>
      <c r="S16" s="1055"/>
      <c r="T16" s="1055"/>
      <c r="U16" s="1056"/>
      <c r="V16" s="1057"/>
      <c r="W16" s="1057"/>
      <c r="X16" s="1057"/>
      <c r="Y16" s="1057"/>
      <c r="Z16" s="1057"/>
      <c r="AA16" s="1057"/>
      <c r="AB16" s="1058">
        <f t="shared" si="63"/>
        <v>0</v>
      </c>
      <c r="AC16" s="1059" t="str">
        <f t="shared" si="2"/>
        <v>Yes</v>
      </c>
      <c r="AD16" s="1060" t="str">
        <f t="shared" si="3"/>
        <v>No</v>
      </c>
      <c r="AE16" s="7"/>
      <c r="AF16" s="293">
        <f t="shared" si="64"/>
        <v>1</v>
      </c>
      <c r="AG16" s="294">
        <f t="shared" si="65"/>
        <v>0</v>
      </c>
      <c r="AH16" s="871"/>
      <c r="AI16" s="1021">
        <v>4.5540000000000003</v>
      </c>
      <c r="AJ16" s="445">
        <f t="shared" si="66"/>
        <v>0</v>
      </c>
      <c r="AK16" s="215">
        <f t="shared" si="4"/>
        <v>0</v>
      </c>
      <c r="AL16" s="215">
        <f t="shared" si="5"/>
        <v>0</v>
      </c>
      <c r="AM16" s="215">
        <f t="shared" si="6"/>
        <v>0</v>
      </c>
      <c r="AN16" s="215">
        <f t="shared" si="7"/>
        <v>0</v>
      </c>
      <c r="AO16" s="215">
        <f t="shared" si="8"/>
        <v>0</v>
      </c>
      <c r="AP16" s="215">
        <f t="shared" si="9"/>
        <v>0</v>
      </c>
      <c r="AQ16" s="215">
        <f t="shared" si="10"/>
        <v>0</v>
      </c>
      <c r="AR16" s="215">
        <f t="shared" si="11"/>
        <v>0</v>
      </c>
      <c r="AS16" s="215">
        <f t="shared" si="12"/>
        <v>0</v>
      </c>
      <c r="AT16" s="215">
        <f t="shared" si="13"/>
        <v>0</v>
      </c>
      <c r="AU16" s="215">
        <f t="shared" si="14"/>
        <v>0</v>
      </c>
      <c r="AV16" s="215">
        <f t="shared" si="15"/>
        <v>0</v>
      </c>
      <c r="AW16" s="215">
        <f t="shared" si="16"/>
        <v>0</v>
      </c>
      <c r="AX16" s="215">
        <f t="shared" si="17"/>
        <v>0</v>
      </c>
      <c r="AY16" s="448">
        <v>1</v>
      </c>
      <c r="AZ16" s="386">
        <f>SUM(BB16+BD16+BF16+BH16+BJ16+BL16+BN16)</f>
        <v>0</v>
      </c>
      <c r="BA16" s="891">
        <v>8</v>
      </c>
      <c r="BB16" s="319">
        <f t="shared" si="19"/>
        <v>0</v>
      </c>
      <c r="BC16" s="892"/>
      <c r="BD16" s="319">
        <f t="shared" si="20"/>
        <v>0</v>
      </c>
      <c r="BE16" s="893"/>
      <c r="BF16" s="319">
        <f t="shared" si="21"/>
        <v>0</v>
      </c>
      <c r="BG16" s="893"/>
      <c r="BH16" s="319">
        <f t="shared" si="22"/>
        <v>0</v>
      </c>
      <c r="BI16" s="893"/>
      <c r="BJ16" s="319">
        <f t="shared" si="23"/>
        <v>0</v>
      </c>
      <c r="BK16" s="893"/>
      <c r="BL16" s="319">
        <f t="shared" si="24"/>
        <v>0</v>
      </c>
      <c r="BM16" s="893"/>
      <c r="BN16" s="319">
        <f t="shared" si="25"/>
        <v>0</v>
      </c>
      <c r="BO16" s="894"/>
      <c r="BP16" s="319">
        <f t="shared" si="26"/>
        <v>0</v>
      </c>
      <c r="BQ16" s="894"/>
      <c r="BR16" s="319">
        <f t="shared" si="27"/>
        <v>0</v>
      </c>
      <c r="BS16" s="894"/>
      <c r="BT16" s="319">
        <f t="shared" si="28"/>
        <v>0</v>
      </c>
      <c r="BU16" s="894"/>
      <c r="BV16" s="319">
        <f t="shared" si="29"/>
        <v>0</v>
      </c>
      <c r="BW16" s="894"/>
      <c r="BX16" s="319">
        <f t="shared" si="30"/>
        <v>0</v>
      </c>
      <c r="BY16" s="894"/>
      <c r="BZ16" s="319">
        <f t="shared" si="31"/>
        <v>0</v>
      </c>
      <c r="CA16" s="894"/>
      <c r="CB16" s="319">
        <f t="shared" si="32"/>
        <v>0</v>
      </c>
      <c r="CC16" s="894"/>
      <c r="CD16" s="319">
        <f t="shared" si="33"/>
        <v>0</v>
      </c>
      <c r="CE16" s="894"/>
      <c r="CF16" s="319">
        <f t="shared" si="34"/>
        <v>0</v>
      </c>
      <c r="CG16" s="894"/>
      <c r="CH16" s="319">
        <f t="shared" si="35"/>
        <v>0</v>
      </c>
      <c r="CI16" s="894"/>
      <c r="CJ16" s="205">
        <f t="shared" si="36"/>
        <v>0</v>
      </c>
      <c r="CK16" s="1102"/>
      <c r="CL16" s="40">
        <f t="shared" si="37"/>
        <v>0</v>
      </c>
      <c r="CM16" s="40">
        <f t="shared" si="38"/>
        <v>0</v>
      </c>
      <c r="CN16" s="40">
        <f t="shared" si="39"/>
        <v>0</v>
      </c>
      <c r="CO16" s="1105">
        <f t="shared" si="40"/>
        <v>0</v>
      </c>
      <c r="CP16" s="40">
        <f t="shared" si="41"/>
        <v>0</v>
      </c>
      <c r="CQ16" s="39">
        <f t="shared" si="42"/>
        <v>0</v>
      </c>
      <c r="CR16" s="40">
        <f t="shared" si="43"/>
        <v>0</v>
      </c>
      <c r="CS16" s="40">
        <f t="shared" si="44"/>
        <v>0</v>
      </c>
      <c r="CT16" s="1108"/>
      <c r="CU16" s="39">
        <f t="shared" si="45"/>
        <v>0</v>
      </c>
      <c r="CV16" s="39">
        <f t="shared" si="46"/>
        <v>0</v>
      </c>
      <c r="CW16" s="39">
        <f t="shared" si="67"/>
        <v>0</v>
      </c>
      <c r="CX16" s="1108"/>
      <c r="CY16" s="40">
        <f t="shared" si="47"/>
        <v>0</v>
      </c>
      <c r="CZ16" s="40">
        <f t="shared" si="48"/>
        <v>0</v>
      </c>
      <c r="DA16" s="40">
        <f t="shared" si="49"/>
        <v>0</v>
      </c>
      <c r="DB16" s="40">
        <f t="shared" si="50"/>
        <v>0</v>
      </c>
      <c r="DC16" s="40">
        <f t="shared" si="51"/>
        <v>0</v>
      </c>
      <c r="DD16" s="40">
        <f t="shared" si="52"/>
        <v>0</v>
      </c>
      <c r="DE16" s="40">
        <f t="shared" si="53"/>
        <v>0</v>
      </c>
      <c r="DF16" s="40">
        <f t="shared" si="54"/>
        <v>0</v>
      </c>
      <c r="DG16" s="40">
        <f t="shared" si="55"/>
        <v>0</v>
      </c>
      <c r="DH16" s="40">
        <f t="shared" si="56"/>
        <v>0</v>
      </c>
      <c r="DI16" s="40">
        <f t="shared" si="57"/>
        <v>0</v>
      </c>
      <c r="DJ16" s="40">
        <f t="shared" si="58"/>
        <v>0</v>
      </c>
      <c r="DK16" s="40">
        <f t="shared" si="59"/>
        <v>0</v>
      </c>
      <c r="DL16" s="40">
        <f t="shared" si="60"/>
        <v>0</v>
      </c>
      <c r="DM16" s="40">
        <f t="shared" si="61"/>
        <v>0</v>
      </c>
      <c r="DN16" s="1">
        <f t="shared" si="62"/>
        <v>0</v>
      </c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7"/>
      <c r="CGD16" s="7"/>
      <c r="CGE16" s="7"/>
      <c r="CGF16" s="7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7"/>
      <c r="CHD16" s="7"/>
      <c r="CHE16" s="7"/>
      <c r="CHF16" s="7"/>
      <c r="CHG16" s="7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7"/>
      <c r="CIE16" s="7"/>
      <c r="CIF16" s="7"/>
      <c r="CIG16" s="7"/>
      <c r="CIH16" s="7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7"/>
      <c r="CJF16" s="7"/>
      <c r="CJG16" s="7"/>
      <c r="CJH16" s="7"/>
      <c r="CJI16" s="7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7"/>
      <c r="CKG16" s="7"/>
      <c r="CKH16" s="7"/>
      <c r="CKI16" s="7"/>
      <c r="CKJ16" s="7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7"/>
      <c r="CLH16" s="7"/>
      <c r="CLI16" s="7"/>
      <c r="CLJ16" s="7"/>
      <c r="CLK16" s="7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7"/>
      <c r="CMI16" s="7"/>
      <c r="CMJ16" s="7"/>
      <c r="CMK16" s="7"/>
      <c r="CML16" s="7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7"/>
      <c r="CNJ16" s="7"/>
      <c r="CNK16" s="7"/>
      <c r="CNL16" s="7"/>
      <c r="CNM16" s="7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7"/>
      <c r="COK16" s="7"/>
      <c r="COL16" s="7"/>
      <c r="COM16" s="7"/>
      <c r="CON16" s="7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7"/>
      <c r="CPL16" s="7"/>
      <c r="CPM16" s="7"/>
      <c r="CPN16" s="7"/>
      <c r="CPO16" s="7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7"/>
      <c r="CQM16" s="7"/>
      <c r="CQN16" s="7"/>
      <c r="CQO16" s="7"/>
      <c r="CQP16" s="7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7"/>
      <c r="CRN16" s="7"/>
      <c r="CRO16" s="7"/>
      <c r="CRP16" s="7"/>
      <c r="CRQ16" s="7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7"/>
      <c r="CSO16" s="7"/>
      <c r="CSP16" s="7"/>
      <c r="CSQ16" s="7"/>
      <c r="CSR16" s="7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7"/>
      <c r="CTP16" s="7"/>
      <c r="CTQ16" s="7"/>
      <c r="CTR16" s="7"/>
      <c r="CTS16" s="7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7"/>
      <c r="CUQ16" s="7"/>
      <c r="CUR16" s="7"/>
      <c r="CUS16" s="7"/>
      <c r="CUT16" s="7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7"/>
      <c r="CVR16" s="7"/>
      <c r="CVS16" s="7"/>
      <c r="CVT16" s="7"/>
      <c r="CVU16" s="7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7"/>
      <c r="CWS16" s="7"/>
      <c r="CWT16" s="7"/>
      <c r="CWU16" s="7"/>
      <c r="CWV16" s="7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7"/>
      <c r="CXT16" s="7"/>
      <c r="CXU16" s="7"/>
      <c r="CXV16" s="7"/>
      <c r="CXW16" s="7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7"/>
      <c r="CYU16" s="7"/>
      <c r="CYV16" s="7"/>
      <c r="CYW16" s="7"/>
      <c r="CYX16" s="7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7"/>
      <c r="CZV16" s="7"/>
      <c r="CZW16" s="7"/>
      <c r="CZX16" s="7"/>
      <c r="CZY16" s="7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7"/>
      <c r="DAW16" s="7"/>
      <c r="DAX16" s="7"/>
      <c r="DAY16" s="7"/>
      <c r="DAZ16" s="7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7"/>
      <c r="DBX16" s="7"/>
      <c r="DBY16" s="7"/>
      <c r="DBZ16" s="7"/>
      <c r="DCA16" s="7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7"/>
      <c r="DCY16" s="7"/>
      <c r="DCZ16" s="7"/>
      <c r="DDA16" s="7"/>
      <c r="DDB16" s="7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7"/>
      <c r="DDZ16" s="7"/>
      <c r="DEA16" s="7"/>
      <c r="DEB16" s="7"/>
      <c r="DEC16" s="7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7"/>
      <c r="DFA16" s="7"/>
      <c r="DFB16" s="7"/>
      <c r="DFC16" s="7"/>
      <c r="DFD16" s="7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7"/>
      <c r="DGB16" s="7"/>
      <c r="DGC16" s="7"/>
      <c r="DGD16" s="7"/>
      <c r="DGE16" s="7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7"/>
      <c r="DHC16" s="7"/>
      <c r="DHD16" s="7"/>
      <c r="DHE16" s="7"/>
      <c r="DHF16" s="7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7"/>
      <c r="DID16" s="7"/>
      <c r="DIE16" s="7"/>
      <c r="DIF16" s="7"/>
      <c r="DIG16" s="7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7"/>
      <c r="DJE16" s="7"/>
      <c r="DJF16" s="7"/>
      <c r="DJG16" s="7"/>
      <c r="DJH16" s="7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7"/>
      <c r="DKF16" s="7"/>
      <c r="DKG16" s="7"/>
      <c r="DKH16" s="7"/>
      <c r="DKI16" s="7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7"/>
      <c r="DLG16" s="7"/>
      <c r="DLH16" s="7"/>
      <c r="DLI16" s="7"/>
      <c r="DLJ16" s="7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7"/>
      <c r="DMH16" s="7"/>
      <c r="DMI16" s="7"/>
      <c r="DMJ16" s="7"/>
      <c r="DMK16" s="7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7"/>
      <c r="DNI16" s="7"/>
      <c r="DNJ16" s="7"/>
      <c r="DNK16" s="7"/>
      <c r="DNL16" s="7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7"/>
      <c r="DOJ16" s="7"/>
      <c r="DOK16" s="7"/>
      <c r="DOL16" s="7"/>
      <c r="DOM16" s="7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7"/>
      <c r="DPK16" s="7"/>
      <c r="DPL16" s="7"/>
      <c r="DPM16" s="7"/>
      <c r="DPN16" s="7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7"/>
      <c r="DQL16" s="7"/>
      <c r="DQM16" s="7"/>
      <c r="DQN16" s="7"/>
      <c r="DQO16" s="7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7"/>
      <c r="DRM16" s="7"/>
      <c r="DRN16" s="7"/>
      <c r="DRO16" s="7"/>
      <c r="DRP16" s="7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7"/>
      <c r="DSN16" s="7"/>
      <c r="DSO16" s="7"/>
      <c r="DSP16" s="7"/>
      <c r="DSQ16" s="7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7"/>
      <c r="DTO16" s="7"/>
      <c r="DTP16" s="7"/>
      <c r="DTQ16" s="7"/>
      <c r="DTR16" s="7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7"/>
      <c r="DUP16" s="7"/>
      <c r="DUQ16" s="7"/>
      <c r="DUR16" s="7"/>
      <c r="DUS16" s="7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7"/>
      <c r="DVQ16" s="7"/>
      <c r="DVR16" s="7"/>
      <c r="DVS16" s="7"/>
      <c r="DVT16" s="7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7"/>
      <c r="DWR16" s="7"/>
      <c r="DWS16" s="7"/>
      <c r="DWT16" s="7"/>
      <c r="DWU16" s="7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7"/>
      <c r="DXS16" s="7"/>
      <c r="DXT16" s="7"/>
      <c r="DXU16" s="7"/>
      <c r="DXV16" s="7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7"/>
      <c r="DYT16" s="7"/>
      <c r="DYU16" s="7"/>
      <c r="DYV16" s="7"/>
      <c r="DYW16" s="7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7"/>
      <c r="DZU16" s="7"/>
      <c r="DZV16" s="7"/>
      <c r="DZW16" s="7"/>
      <c r="DZX16" s="7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7"/>
      <c r="EAV16" s="7"/>
      <c r="EAW16" s="7"/>
      <c r="EAX16" s="7"/>
      <c r="EAY16" s="7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7"/>
      <c r="EBW16" s="7"/>
      <c r="EBX16" s="7"/>
      <c r="EBY16" s="7"/>
      <c r="EBZ16" s="7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7"/>
      <c r="ECX16" s="7"/>
      <c r="ECY16" s="7"/>
      <c r="ECZ16" s="7"/>
      <c r="EDA16" s="7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7"/>
      <c r="EDY16" s="7"/>
      <c r="EDZ16" s="7"/>
      <c r="EEA16" s="7"/>
      <c r="EEB16" s="7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7"/>
      <c r="EEZ16" s="7"/>
      <c r="EFA16" s="7"/>
      <c r="EFB16" s="7"/>
      <c r="EFC16" s="7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7"/>
      <c r="EGA16" s="7"/>
      <c r="EGB16" s="7"/>
      <c r="EGC16" s="7"/>
      <c r="EGD16" s="7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7"/>
      <c r="EHB16" s="7"/>
      <c r="EHC16" s="7"/>
      <c r="EHD16" s="7"/>
      <c r="EHE16" s="7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7"/>
      <c r="EIC16" s="7"/>
      <c r="EID16" s="7"/>
      <c r="EIE16" s="7"/>
      <c r="EIF16" s="7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7"/>
      <c r="EJD16" s="7"/>
      <c r="EJE16" s="7"/>
      <c r="EJF16" s="7"/>
      <c r="EJG16" s="7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7"/>
      <c r="EKE16" s="7"/>
      <c r="EKF16" s="7"/>
      <c r="EKG16" s="7"/>
      <c r="EKH16" s="7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7"/>
      <c r="ELF16" s="7"/>
      <c r="ELG16" s="7"/>
      <c r="ELH16" s="7"/>
      <c r="ELI16" s="7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7"/>
      <c r="EMG16" s="7"/>
      <c r="EMH16" s="7"/>
      <c r="EMI16" s="7"/>
      <c r="EMJ16" s="7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7"/>
      <c r="ENH16" s="7"/>
      <c r="ENI16" s="7"/>
      <c r="ENJ16" s="7"/>
      <c r="ENK16" s="7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7"/>
      <c r="EOI16" s="7"/>
      <c r="EOJ16" s="7"/>
      <c r="EOK16" s="7"/>
      <c r="EOL16" s="7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7"/>
      <c r="EPJ16" s="7"/>
      <c r="EPK16" s="7"/>
      <c r="EPL16" s="7"/>
      <c r="EPM16" s="7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7"/>
      <c r="EQK16" s="7"/>
      <c r="EQL16" s="7"/>
      <c r="EQM16" s="7"/>
      <c r="EQN16" s="7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7"/>
      <c r="ERL16" s="7"/>
      <c r="ERM16" s="7"/>
      <c r="ERN16" s="7"/>
      <c r="ERO16" s="7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7"/>
      <c r="ESM16" s="7"/>
      <c r="ESN16" s="7"/>
      <c r="ESO16" s="7"/>
      <c r="ESP16" s="7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7"/>
      <c r="ETN16" s="7"/>
      <c r="ETO16" s="7"/>
      <c r="ETP16" s="7"/>
      <c r="ETQ16" s="7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7"/>
      <c r="EUO16" s="7"/>
      <c r="EUP16" s="7"/>
      <c r="EUQ16" s="7"/>
      <c r="EUR16" s="7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7"/>
      <c r="EVP16" s="7"/>
      <c r="EVQ16" s="7"/>
      <c r="EVR16" s="7"/>
      <c r="EVS16" s="7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7"/>
      <c r="EWQ16" s="7"/>
      <c r="EWR16" s="7"/>
      <c r="EWS16" s="7"/>
      <c r="EWT16" s="7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7"/>
      <c r="EXR16" s="7"/>
      <c r="EXS16" s="7"/>
      <c r="EXT16" s="7"/>
      <c r="EXU16" s="7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7"/>
      <c r="EYS16" s="7"/>
      <c r="EYT16" s="7"/>
      <c r="EYU16" s="7"/>
      <c r="EYV16" s="7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7"/>
      <c r="EZT16" s="7"/>
      <c r="EZU16" s="7"/>
      <c r="EZV16" s="7"/>
      <c r="EZW16" s="7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7"/>
      <c r="FAU16" s="7"/>
      <c r="FAV16" s="7"/>
      <c r="FAW16" s="7"/>
      <c r="FAX16" s="7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7"/>
      <c r="FBV16" s="7"/>
      <c r="FBW16" s="7"/>
      <c r="FBX16" s="7"/>
      <c r="FBY16" s="7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7"/>
      <c r="FCW16" s="7"/>
      <c r="FCX16" s="7"/>
      <c r="FCY16" s="7"/>
      <c r="FCZ16" s="7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7"/>
      <c r="FDX16" s="7"/>
      <c r="FDY16" s="7"/>
      <c r="FDZ16" s="7"/>
      <c r="FEA16" s="7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7"/>
      <c r="FEY16" s="7"/>
      <c r="FEZ16" s="7"/>
      <c r="FFA16" s="7"/>
      <c r="FFB16" s="7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7"/>
      <c r="FFZ16" s="7"/>
      <c r="FGA16" s="7"/>
      <c r="FGB16" s="7"/>
      <c r="FGC16" s="7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7"/>
      <c r="FHA16" s="7"/>
      <c r="FHB16" s="7"/>
      <c r="FHC16" s="7"/>
      <c r="FHD16" s="7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7"/>
      <c r="FIB16" s="7"/>
      <c r="FIC16" s="7"/>
      <c r="FID16" s="7"/>
      <c r="FIE16" s="7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7"/>
      <c r="FJC16" s="7"/>
      <c r="FJD16" s="7"/>
      <c r="FJE16" s="7"/>
      <c r="FJF16" s="7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7"/>
      <c r="FKD16" s="7"/>
      <c r="FKE16" s="7"/>
      <c r="FKF16" s="7"/>
      <c r="FKG16" s="7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7"/>
      <c r="FLE16" s="7"/>
      <c r="FLF16" s="7"/>
      <c r="FLG16" s="7"/>
      <c r="FLH16" s="7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7"/>
      <c r="FMF16" s="7"/>
      <c r="FMG16" s="7"/>
      <c r="FMH16" s="7"/>
      <c r="FMI16" s="7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7"/>
      <c r="FNG16" s="7"/>
      <c r="FNH16" s="7"/>
      <c r="FNI16" s="7"/>
      <c r="FNJ16" s="7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7"/>
      <c r="FOH16" s="7"/>
      <c r="FOI16" s="7"/>
      <c r="FOJ16" s="7"/>
      <c r="FOK16" s="7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7"/>
      <c r="FPI16" s="7"/>
      <c r="FPJ16" s="7"/>
      <c r="FPK16" s="7"/>
      <c r="FPL16" s="7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7"/>
      <c r="FQJ16" s="7"/>
      <c r="FQK16" s="7"/>
      <c r="FQL16" s="7"/>
      <c r="FQM16" s="7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7"/>
      <c r="FRK16" s="7"/>
      <c r="FRL16" s="7"/>
      <c r="FRM16" s="7"/>
      <c r="FRN16" s="7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7"/>
      <c r="FSL16" s="7"/>
      <c r="FSM16" s="7"/>
      <c r="FSN16" s="7"/>
      <c r="FSO16" s="7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7"/>
      <c r="FTM16" s="7"/>
      <c r="FTN16" s="7"/>
      <c r="FTO16" s="7"/>
      <c r="FTP16" s="7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7"/>
      <c r="FUN16" s="7"/>
      <c r="FUO16" s="7"/>
      <c r="FUP16" s="7"/>
      <c r="FUQ16" s="7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7"/>
      <c r="FVO16" s="7"/>
      <c r="FVP16" s="7"/>
      <c r="FVQ16" s="7"/>
      <c r="FVR16" s="7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7"/>
      <c r="FWP16" s="7"/>
      <c r="FWQ16" s="7"/>
      <c r="FWR16" s="7"/>
      <c r="FWS16" s="7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7"/>
      <c r="FXQ16" s="7"/>
      <c r="FXR16" s="7"/>
      <c r="FXS16" s="7"/>
      <c r="FXT16" s="7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7"/>
      <c r="FYR16" s="7"/>
      <c r="FYS16" s="7"/>
      <c r="FYT16" s="7"/>
      <c r="FYU16" s="7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7"/>
      <c r="FZS16" s="7"/>
      <c r="FZT16" s="7"/>
      <c r="FZU16" s="7"/>
      <c r="FZV16" s="7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7"/>
      <c r="GAT16" s="7"/>
      <c r="GAU16" s="7"/>
      <c r="GAV16" s="7"/>
      <c r="GAW16" s="7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7"/>
      <c r="GBU16" s="7"/>
      <c r="GBV16" s="7"/>
      <c r="GBW16" s="7"/>
      <c r="GBX16" s="7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7"/>
      <c r="GCV16" s="7"/>
      <c r="GCW16" s="7"/>
      <c r="GCX16" s="7"/>
      <c r="GCY16" s="7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7"/>
      <c r="GDW16" s="7"/>
      <c r="GDX16" s="7"/>
      <c r="GDY16" s="7"/>
      <c r="GDZ16" s="7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7"/>
      <c r="GEX16" s="7"/>
      <c r="GEY16" s="7"/>
      <c r="GEZ16" s="7"/>
      <c r="GFA16" s="7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7"/>
      <c r="GFY16" s="7"/>
      <c r="GFZ16" s="7"/>
      <c r="GGA16" s="7"/>
      <c r="GGB16" s="7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7"/>
      <c r="GGZ16" s="7"/>
      <c r="GHA16" s="7"/>
      <c r="GHB16" s="7"/>
      <c r="GHC16" s="7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7"/>
      <c r="GIA16" s="7"/>
      <c r="GIB16" s="7"/>
      <c r="GIC16" s="7"/>
      <c r="GID16" s="7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7"/>
      <c r="GJB16" s="7"/>
      <c r="GJC16" s="7"/>
      <c r="GJD16" s="7"/>
      <c r="GJE16" s="7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7"/>
      <c r="GKC16" s="7"/>
      <c r="GKD16" s="7"/>
      <c r="GKE16" s="7"/>
      <c r="GKF16" s="7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7"/>
      <c r="GLD16" s="7"/>
      <c r="GLE16" s="7"/>
      <c r="GLF16" s="7"/>
      <c r="GLG16" s="7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7"/>
      <c r="GME16" s="7"/>
      <c r="GMF16" s="7"/>
      <c r="GMG16" s="7"/>
      <c r="GMH16" s="7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7"/>
      <c r="GNF16" s="7"/>
      <c r="GNG16" s="7"/>
      <c r="GNH16" s="7"/>
      <c r="GNI16" s="7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7"/>
      <c r="GOG16" s="7"/>
      <c r="GOH16" s="7"/>
      <c r="GOI16" s="7"/>
      <c r="GOJ16" s="7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7"/>
      <c r="GPH16" s="7"/>
      <c r="GPI16" s="7"/>
      <c r="GPJ16" s="7"/>
      <c r="GPK16" s="7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7"/>
      <c r="GQI16" s="7"/>
      <c r="GQJ16" s="7"/>
      <c r="GQK16" s="7"/>
      <c r="GQL16" s="7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7"/>
      <c r="GRJ16" s="7"/>
      <c r="GRK16" s="7"/>
      <c r="GRL16" s="7"/>
      <c r="GRM16" s="7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7"/>
      <c r="GSK16" s="7"/>
      <c r="GSL16" s="7"/>
      <c r="GSM16" s="7"/>
      <c r="GSN16" s="7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7"/>
      <c r="GTL16" s="7"/>
      <c r="GTM16" s="7"/>
      <c r="GTN16" s="7"/>
      <c r="GTO16" s="7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7"/>
      <c r="GUM16" s="7"/>
      <c r="GUN16" s="7"/>
      <c r="GUO16" s="7"/>
      <c r="GUP16" s="7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7"/>
      <c r="GVN16" s="7"/>
      <c r="GVO16" s="7"/>
      <c r="GVP16" s="7"/>
      <c r="GVQ16" s="7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7"/>
      <c r="GWO16" s="7"/>
      <c r="GWP16" s="7"/>
      <c r="GWQ16" s="7"/>
      <c r="GWR16" s="7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7"/>
      <c r="GXP16" s="7"/>
      <c r="GXQ16" s="7"/>
      <c r="GXR16" s="7"/>
      <c r="GXS16" s="7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7"/>
      <c r="GYQ16" s="7"/>
      <c r="GYR16" s="7"/>
      <c r="GYS16" s="7"/>
      <c r="GYT16" s="7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7"/>
      <c r="GZR16" s="7"/>
      <c r="GZS16" s="7"/>
      <c r="GZT16" s="7"/>
      <c r="GZU16" s="7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7"/>
      <c r="HAS16" s="7"/>
      <c r="HAT16" s="7"/>
      <c r="HAU16" s="7"/>
      <c r="HAV16" s="7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7"/>
      <c r="HBT16" s="7"/>
      <c r="HBU16" s="7"/>
      <c r="HBV16" s="7"/>
      <c r="HBW16" s="7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7"/>
      <c r="HCU16" s="7"/>
      <c r="HCV16" s="7"/>
      <c r="HCW16" s="7"/>
      <c r="HCX16" s="7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7"/>
      <c r="HDV16" s="7"/>
      <c r="HDW16" s="7"/>
      <c r="HDX16" s="7"/>
      <c r="HDY16" s="7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7"/>
      <c r="HEW16" s="7"/>
      <c r="HEX16" s="7"/>
      <c r="HEY16" s="7"/>
      <c r="HEZ16" s="7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7"/>
      <c r="HFX16" s="7"/>
      <c r="HFY16" s="7"/>
      <c r="HFZ16" s="7"/>
      <c r="HGA16" s="7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7"/>
      <c r="HGY16" s="7"/>
      <c r="HGZ16" s="7"/>
      <c r="HHA16" s="7"/>
      <c r="HHB16" s="7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7"/>
      <c r="HHZ16" s="7"/>
      <c r="HIA16" s="7"/>
      <c r="HIB16" s="7"/>
      <c r="HIC16" s="7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7"/>
      <c r="HJA16" s="7"/>
      <c r="HJB16" s="7"/>
      <c r="HJC16" s="7"/>
      <c r="HJD16" s="7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7"/>
      <c r="HKB16" s="7"/>
      <c r="HKC16" s="7"/>
      <c r="HKD16" s="7"/>
      <c r="HKE16" s="7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7"/>
      <c r="HLC16" s="7"/>
      <c r="HLD16" s="7"/>
      <c r="HLE16" s="7"/>
      <c r="HLF16" s="7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7"/>
      <c r="HMD16" s="7"/>
      <c r="HME16" s="7"/>
      <c r="HMF16" s="7"/>
      <c r="HMG16" s="7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7"/>
      <c r="HNE16" s="7"/>
      <c r="HNF16" s="7"/>
      <c r="HNG16" s="7"/>
      <c r="HNH16" s="7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7"/>
      <c r="HOF16" s="7"/>
      <c r="HOG16" s="7"/>
      <c r="HOH16" s="7"/>
      <c r="HOI16" s="7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7"/>
      <c r="HPG16" s="7"/>
      <c r="HPH16" s="7"/>
      <c r="HPI16" s="7"/>
      <c r="HPJ16" s="7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7"/>
      <c r="HQH16" s="7"/>
      <c r="HQI16" s="7"/>
      <c r="HQJ16" s="7"/>
      <c r="HQK16" s="7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7"/>
      <c r="HRI16" s="7"/>
      <c r="HRJ16" s="7"/>
      <c r="HRK16" s="7"/>
      <c r="HRL16" s="7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7"/>
      <c r="HSJ16" s="7"/>
      <c r="HSK16" s="7"/>
      <c r="HSL16" s="7"/>
      <c r="HSM16" s="7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7"/>
      <c r="HTK16" s="7"/>
      <c r="HTL16" s="7"/>
      <c r="HTM16" s="7"/>
      <c r="HTN16" s="7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7"/>
      <c r="HUL16" s="7"/>
      <c r="HUM16" s="7"/>
      <c r="HUN16" s="7"/>
      <c r="HUO16" s="7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7"/>
      <c r="HVM16" s="7"/>
      <c r="HVN16" s="7"/>
      <c r="HVO16" s="7"/>
      <c r="HVP16" s="7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7"/>
      <c r="HWN16" s="7"/>
      <c r="HWO16" s="7"/>
      <c r="HWP16" s="7"/>
      <c r="HWQ16" s="7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7"/>
      <c r="HXO16" s="7"/>
      <c r="HXP16" s="7"/>
      <c r="HXQ16" s="7"/>
      <c r="HXR16" s="7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7"/>
      <c r="HYP16" s="7"/>
      <c r="HYQ16" s="7"/>
      <c r="HYR16" s="7"/>
      <c r="HYS16" s="7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7"/>
      <c r="HZQ16" s="7"/>
      <c r="HZR16" s="7"/>
      <c r="HZS16" s="7"/>
      <c r="HZT16" s="7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7"/>
      <c r="IAR16" s="7"/>
      <c r="IAS16" s="7"/>
      <c r="IAT16" s="7"/>
      <c r="IAU16" s="7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7"/>
      <c r="IBS16" s="7"/>
      <c r="IBT16" s="7"/>
      <c r="IBU16" s="7"/>
      <c r="IBV16" s="7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7"/>
      <c r="ICT16" s="7"/>
      <c r="ICU16" s="7"/>
      <c r="ICV16" s="7"/>
      <c r="ICW16" s="7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7"/>
      <c r="IDU16" s="7"/>
      <c r="IDV16" s="7"/>
      <c r="IDW16" s="7"/>
      <c r="IDX16" s="7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7"/>
      <c r="IEV16" s="7"/>
      <c r="IEW16" s="7"/>
      <c r="IEX16" s="7"/>
      <c r="IEY16" s="7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7"/>
      <c r="IFW16" s="7"/>
      <c r="IFX16" s="7"/>
      <c r="IFY16" s="7"/>
      <c r="IFZ16" s="7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7"/>
      <c r="IGX16" s="7"/>
      <c r="IGY16" s="7"/>
      <c r="IGZ16" s="7"/>
      <c r="IHA16" s="7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7"/>
      <c r="IHY16" s="7"/>
      <c r="IHZ16" s="7"/>
      <c r="IIA16" s="7"/>
      <c r="IIB16" s="7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7"/>
      <c r="IIZ16" s="7"/>
      <c r="IJA16" s="7"/>
      <c r="IJB16" s="7"/>
      <c r="IJC16" s="7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7"/>
      <c r="IKA16" s="7"/>
      <c r="IKB16" s="7"/>
      <c r="IKC16" s="7"/>
      <c r="IKD16" s="7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7"/>
      <c r="ILB16" s="7"/>
      <c r="ILC16" s="7"/>
      <c r="ILD16" s="7"/>
      <c r="ILE16" s="7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7"/>
      <c r="IMC16" s="7"/>
      <c r="IMD16" s="7"/>
      <c r="IME16" s="7"/>
      <c r="IMF16" s="7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7"/>
      <c r="IND16" s="7"/>
      <c r="INE16" s="7"/>
      <c r="INF16" s="7"/>
      <c r="ING16" s="7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7"/>
      <c r="IOE16" s="7"/>
      <c r="IOF16" s="7"/>
      <c r="IOG16" s="7"/>
      <c r="IOH16" s="7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7"/>
      <c r="IPF16" s="7"/>
      <c r="IPG16" s="7"/>
      <c r="IPH16" s="7"/>
      <c r="IPI16" s="7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7"/>
      <c r="IQG16" s="7"/>
      <c r="IQH16" s="7"/>
      <c r="IQI16" s="7"/>
      <c r="IQJ16" s="7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7"/>
      <c r="IRH16" s="7"/>
      <c r="IRI16" s="7"/>
      <c r="IRJ16" s="7"/>
      <c r="IRK16" s="7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7"/>
      <c r="ISI16" s="7"/>
      <c r="ISJ16" s="7"/>
      <c r="ISK16" s="7"/>
      <c r="ISL16" s="7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7"/>
      <c r="ITJ16" s="7"/>
      <c r="ITK16" s="7"/>
      <c r="ITL16" s="7"/>
      <c r="ITM16" s="7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7"/>
      <c r="IUK16" s="7"/>
      <c r="IUL16" s="7"/>
      <c r="IUM16" s="7"/>
      <c r="IUN16" s="7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7"/>
      <c r="IVL16" s="7"/>
      <c r="IVM16" s="7"/>
      <c r="IVN16" s="7"/>
      <c r="IVO16" s="7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7"/>
      <c r="IWM16" s="7"/>
      <c r="IWN16" s="7"/>
      <c r="IWO16" s="7"/>
      <c r="IWP16" s="7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7"/>
      <c r="IXN16" s="7"/>
      <c r="IXO16" s="7"/>
      <c r="IXP16" s="7"/>
      <c r="IXQ16" s="7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7"/>
      <c r="IYO16" s="7"/>
      <c r="IYP16" s="7"/>
      <c r="IYQ16" s="7"/>
      <c r="IYR16" s="7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7"/>
      <c r="IZP16" s="7"/>
      <c r="IZQ16" s="7"/>
      <c r="IZR16" s="7"/>
      <c r="IZS16" s="7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7"/>
      <c r="JAQ16" s="7"/>
      <c r="JAR16" s="7"/>
      <c r="JAS16" s="7"/>
      <c r="JAT16" s="7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7"/>
      <c r="JBR16" s="7"/>
      <c r="JBS16" s="7"/>
      <c r="JBT16" s="7"/>
      <c r="JBU16" s="7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7"/>
      <c r="JCS16" s="7"/>
      <c r="JCT16" s="7"/>
      <c r="JCU16" s="7"/>
      <c r="JCV16" s="7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7"/>
      <c r="JDT16" s="7"/>
      <c r="JDU16" s="7"/>
      <c r="JDV16" s="7"/>
      <c r="JDW16" s="7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7"/>
      <c r="JEU16" s="7"/>
      <c r="JEV16" s="7"/>
      <c r="JEW16" s="7"/>
      <c r="JEX16" s="7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7"/>
      <c r="JFV16" s="7"/>
      <c r="JFW16" s="7"/>
      <c r="JFX16" s="7"/>
      <c r="JFY16" s="7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7"/>
      <c r="JGW16" s="7"/>
      <c r="JGX16" s="7"/>
      <c r="JGY16" s="7"/>
      <c r="JGZ16" s="7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7"/>
      <c r="JHX16" s="7"/>
      <c r="JHY16" s="7"/>
      <c r="JHZ16" s="7"/>
      <c r="JIA16" s="7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7"/>
      <c r="JIY16" s="7"/>
      <c r="JIZ16" s="7"/>
      <c r="JJA16" s="7"/>
      <c r="JJB16" s="7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7"/>
      <c r="JJZ16" s="7"/>
      <c r="JKA16" s="7"/>
      <c r="JKB16" s="7"/>
      <c r="JKC16" s="7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7"/>
      <c r="JLA16" s="7"/>
      <c r="JLB16" s="7"/>
      <c r="JLC16" s="7"/>
      <c r="JLD16" s="7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7"/>
      <c r="JMB16" s="7"/>
      <c r="JMC16" s="7"/>
      <c r="JMD16" s="7"/>
      <c r="JME16" s="7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7"/>
      <c r="JNC16" s="7"/>
      <c r="JND16" s="7"/>
      <c r="JNE16" s="7"/>
      <c r="JNF16" s="7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7"/>
      <c r="JOD16" s="7"/>
      <c r="JOE16" s="7"/>
      <c r="JOF16" s="7"/>
      <c r="JOG16" s="7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7"/>
      <c r="JPE16" s="7"/>
      <c r="JPF16" s="7"/>
      <c r="JPG16" s="7"/>
      <c r="JPH16" s="7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7"/>
      <c r="JQF16" s="7"/>
      <c r="JQG16" s="7"/>
      <c r="JQH16" s="7"/>
      <c r="JQI16" s="7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7"/>
      <c r="JRG16" s="7"/>
      <c r="JRH16" s="7"/>
      <c r="JRI16" s="7"/>
      <c r="JRJ16" s="7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7"/>
      <c r="JSH16" s="7"/>
      <c r="JSI16" s="7"/>
      <c r="JSJ16" s="7"/>
      <c r="JSK16" s="7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7"/>
      <c r="JTI16" s="7"/>
      <c r="JTJ16" s="7"/>
      <c r="JTK16" s="7"/>
      <c r="JTL16" s="7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7"/>
      <c r="JUJ16" s="7"/>
      <c r="JUK16" s="7"/>
      <c r="JUL16" s="7"/>
      <c r="JUM16" s="7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7"/>
      <c r="JVK16" s="7"/>
      <c r="JVL16" s="7"/>
      <c r="JVM16" s="7"/>
      <c r="JVN16" s="7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7"/>
      <c r="JWL16" s="7"/>
      <c r="JWM16" s="7"/>
      <c r="JWN16" s="7"/>
      <c r="JWO16" s="7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7"/>
      <c r="JXM16" s="7"/>
      <c r="JXN16" s="7"/>
      <c r="JXO16" s="7"/>
      <c r="JXP16" s="7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7"/>
      <c r="JYN16" s="7"/>
      <c r="JYO16" s="7"/>
      <c r="JYP16" s="7"/>
      <c r="JYQ16" s="7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7"/>
      <c r="JZO16" s="7"/>
      <c r="JZP16" s="7"/>
      <c r="JZQ16" s="7"/>
      <c r="JZR16" s="7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7"/>
      <c r="KAP16" s="7"/>
      <c r="KAQ16" s="7"/>
      <c r="KAR16" s="7"/>
      <c r="KAS16" s="7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7"/>
      <c r="KBQ16" s="7"/>
      <c r="KBR16" s="7"/>
      <c r="KBS16" s="7"/>
      <c r="KBT16" s="7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7"/>
      <c r="KCR16" s="7"/>
      <c r="KCS16" s="7"/>
      <c r="KCT16" s="7"/>
      <c r="KCU16" s="7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7"/>
      <c r="KDS16" s="7"/>
      <c r="KDT16" s="7"/>
      <c r="KDU16" s="7"/>
      <c r="KDV16" s="7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7"/>
      <c r="KET16" s="7"/>
      <c r="KEU16" s="7"/>
      <c r="KEV16" s="7"/>
      <c r="KEW16" s="7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7"/>
      <c r="KFU16" s="7"/>
      <c r="KFV16" s="7"/>
      <c r="KFW16" s="7"/>
      <c r="KFX16" s="7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7"/>
      <c r="KGV16" s="7"/>
      <c r="KGW16" s="7"/>
      <c r="KGX16" s="7"/>
      <c r="KGY16" s="7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7"/>
      <c r="KHW16" s="7"/>
      <c r="KHX16" s="7"/>
      <c r="KHY16" s="7"/>
      <c r="KHZ16" s="7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7"/>
      <c r="KIX16" s="7"/>
      <c r="KIY16" s="7"/>
      <c r="KIZ16" s="7"/>
      <c r="KJA16" s="7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7"/>
      <c r="KJY16" s="7"/>
      <c r="KJZ16" s="7"/>
      <c r="KKA16" s="7"/>
      <c r="KKB16" s="7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7"/>
      <c r="KKZ16" s="7"/>
      <c r="KLA16" s="7"/>
      <c r="KLB16" s="7"/>
      <c r="KLC16" s="7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7"/>
      <c r="KMA16" s="7"/>
      <c r="KMB16" s="7"/>
      <c r="KMC16" s="7"/>
      <c r="KMD16" s="7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7"/>
      <c r="KNB16" s="7"/>
      <c r="KNC16" s="7"/>
      <c r="KND16" s="7"/>
      <c r="KNE16" s="7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7"/>
      <c r="KOC16" s="7"/>
      <c r="KOD16" s="7"/>
      <c r="KOE16" s="7"/>
      <c r="KOF16" s="7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7"/>
      <c r="KPD16" s="7"/>
      <c r="KPE16" s="7"/>
      <c r="KPF16" s="7"/>
      <c r="KPG16" s="7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7"/>
      <c r="KQE16" s="7"/>
      <c r="KQF16" s="7"/>
      <c r="KQG16" s="7"/>
      <c r="KQH16" s="7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7"/>
      <c r="KRF16" s="7"/>
      <c r="KRG16" s="7"/>
      <c r="KRH16" s="7"/>
      <c r="KRI16" s="7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7"/>
      <c r="KSG16" s="7"/>
      <c r="KSH16" s="7"/>
      <c r="KSI16" s="7"/>
      <c r="KSJ16" s="7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7"/>
      <c r="KTH16" s="7"/>
      <c r="KTI16" s="7"/>
      <c r="KTJ16" s="7"/>
      <c r="KTK16" s="7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7"/>
      <c r="KUI16" s="7"/>
      <c r="KUJ16" s="7"/>
      <c r="KUK16" s="7"/>
      <c r="KUL16" s="7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7"/>
      <c r="KVJ16" s="7"/>
      <c r="KVK16" s="7"/>
      <c r="KVL16" s="7"/>
      <c r="KVM16" s="7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7"/>
      <c r="KWK16" s="7"/>
      <c r="KWL16" s="7"/>
      <c r="KWM16" s="7"/>
      <c r="KWN16" s="7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7"/>
      <c r="KXL16" s="7"/>
      <c r="KXM16" s="7"/>
      <c r="KXN16" s="7"/>
      <c r="KXO16" s="7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7"/>
      <c r="KYM16" s="7"/>
      <c r="KYN16" s="7"/>
      <c r="KYO16" s="7"/>
      <c r="KYP16" s="7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7"/>
      <c r="KZN16" s="7"/>
      <c r="KZO16" s="7"/>
      <c r="KZP16" s="7"/>
      <c r="KZQ16" s="7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7"/>
      <c r="LAO16" s="7"/>
      <c r="LAP16" s="7"/>
      <c r="LAQ16" s="7"/>
      <c r="LAR16" s="7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7"/>
      <c r="LBP16" s="7"/>
      <c r="LBQ16" s="7"/>
      <c r="LBR16" s="7"/>
      <c r="LBS16" s="7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7"/>
      <c r="LCQ16" s="7"/>
      <c r="LCR16" s="7"/>
      <c r="LCS16" s="7"/>
      <c r="LCT16" s="7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7"/>
      <c r="LDR16" s="7"/>
      <c r="LDS16" s="7"/>
      <c r="LDT16" s="7"/>
      <c r="LDU16" s="7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7"/>
      <c r="LES16" s="7"/>
      <c r="LET16" s="7"/>
      <c r="LEU16" s="7"/>
      <c r="LEV16" s="7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7"/>
      <c r="LFT16" s="7"/>
      <c r="LFU16" s="7"/>
      <c r="LFV16" s="7"/>
      <c r="LFW16" s="7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7"/>
      <c r="LGU16" s="7"/>
      <c r="LGV16" s="7"/>
      <c r="LGW16" s="7"/>
      <c r="LGX16" s="7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7"/>
      <c r="LHV16" s="7"/>
      <c r="LHW16" s="7"/>
      <c r="LHX16" s="7"/>
      <c r="LHY16" s="7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7"/>
      <c r="LIW16" s="7"/>
      <c r="LIX16" s="7"/>
      <c r="LIY16" s="7"/>
      <c r="LIZ16" s="7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7"/>
      <c r="LJX16" s="7"/>
      <c r="LJY16" s="7"/>
      <c r="LJZ16" s="7"/>
      <c r="LKA16" s="7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7"/>
      <c r="LKY16" s="7"/>
      <c r="LKZ16" s="7"/>
      <c r="LLA16" s="7"/>
      <c r="LLB16" s="7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7"/>
      <c r="LLZ16" s="7"/>
      <c r="LMA16" s="7"/>
      <c r="LMB16" s="7"/>
      <c r="LMC16" s="7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7"/>
      <c r="LNA16" s="7"/>
      <c r="LNB16" s="7"/>
      <c r="LNC16" s="7"/>
      <c r="LND16" s="7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7"/>
      <c r="LOB16" s="7"/>
      <c r="LOC16" s="7"/>
      <c r="LOD16" s="7"/>
      <c r="LOE16" s="7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7"/>
      <c r="LPC16" s="7"/>
      <c r="LPD16" s="7"/>
      <c r="LPE16" s="7"/>
      <c r="LPF16" s="7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7"/>
      <c r="LQD16" s="7"/>
      <c r="LQE16" s="7"/>
      <c r="LQF16" s="7"/>
      <c r="LQG16" s="7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7"/>
      <c r="LRE16" s="7"/>
      <c r="LRF16" s="7"/>
      <c r="LRG16" s="7"/>
      <c r="LRH16" s="7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7"/>
      <c r="LSF16" s="7"/>
      <c r="LSG16" s="7"/>
      <c r="LSH16" s="7"/>
      <c r="LSI16" s="7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7"/>
      <c r="LTG16" s="7"/>
      <c r="LTH16" s="7"/>
      <c r="LTI16" s="7"/>
      <c r="LTJ16" s="7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7"/>
      <c r="LUH16" s="7"/>
      <c r="LUI16" s="7"/>
      <c r="LUJ16" s="7"/>
      <c r="LUK16" s="7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7"/>
      <c r="LVI16" s="7"/>
      <c r="LVJ16" s="7"/>
      <c r="LVK16" s="7"/>
      <c r="LVL16" s="7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7"/>
      <c r="LWJ16" s="7"/>
      <c r="LWK16" s="7"/>
      <c r="LWL16" s="7"/>
      <c r="LWM16" s="7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7"/>
      <c r="LXK16" s="7"/>
      <c r="LXL16" s="7"/>
      <c r="LXM16" s="7"/>
      <c r="LXN16" s="7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7"/>
      <c r="LYL16" s="7"/>
      <c r="LYM16" s="7"/>
      <c r="LYN16" s="7"/>
      <c r="LYO16" s="7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7"/>
      <c r="LZM16" s="7"/>
      <c r="LZN16" s="7"/>
      <c r="LZO16" s="7"/>
      <c r="LZP16" s="7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7"/>
      <c r="MAN16" s="7"/>
      <c r="MAO16" s="7"/>
      <c r="MAP16" s="7"/>
      <c r="MAQ16" s="7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7"/>
      <c r="MBO16" s="7"/>
      <c r="MBP16" s="7"/>
      <c r="MBQ16" s="7"/>
      <c r="MBR16" s="7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7"/>
      <c r="MCP16" s="7"/>
      <c r="MCQ16" s="7"/>
      <c r="MCR16" s="7"/>
      <c r="MCS16" s="7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7"/>
      <c r="MDQ16" s="7"/>
      <c r="MDR16" s="7"/>
      <c r="MDS16" s="7"/>
      <c r="MDT16" s="7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7"/>
      <c r="MER16" s="7"/>
      <c r="MES16" s="7"/>
      <c r="MET16" s="7"/>
      <c r="MEU16" s="7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7"/>
      <c r="MFS16" s="7"/>
      <c r="MFT16" s="7"/>
      <c r="MFU16" s="7"/>
      <c r="MFV16" s="7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7"/>
      <c r="MGT16" s="7"/>
      <c r="MGU16" s="7"/>
      <c r="MGV16" s="7"/>
      <c r="MGW16" s="7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7"/>
      <c r="MHU16" s="7"/>
      <c r="MHV16" s="7"/>
      <c r="MHW16" s="7"/>
      <c r="MHX16" s="7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7"/>
      <c r="MIV16" s="7"/>
      <c r="MIW16" s="7"/>
      <c r="MIX16" s="7"/>
      <c r="MIY16" s="7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7"/>
      <c r="MJW16" s="7"/>
      <c r="MJX16" s="7"/>
      <c r="MJY16" s="7"/>
      <c r="MJZ16" s="7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7"/>
      <c r="MKX16" s="7"/>
      <c r="MKY16" s="7"/>
      <c r="MKZ16" s="7"/>
      <c r="MLA16" s="7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7"/>
      <c r="MLY16" s="7"/>
      <c r="MLZ16" s="7"/>
      <c r="MMA16" s="7"/>
      <c r="MMB16" s="7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7"/>
      <c r="MMZ16" s="7"/>
      <c r="MNA16" s="7"/>
      <c r="MNB16" s="7"/>
      <c r="MNC16" s="7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7"/>
      <c r="MOA16" s="7"/>
      <c r="MOB16" s="7"/>
      <c r="MOC16" s="7"/>
      <c r="MOD16" s="7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7"/>
      <c r="MPB16" s="7"/>
      <c r="MPC16" s="7"/>
      <c r="MPD16" s="7"/>
      <c r="MPE16" s="7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7"/>
      <c r="MQC16" s="7"/>
      <c r="MQD16" s="7"/>
      <c r="MQE16" s="7"/>
      <c r="MQF16" s="7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7"/>
      <c r="MRD16" s="7"/>
      <c r="MRE16" s="7"/>
      <c r="MRF16" s="7"/>
      <c r="MRG16" s="7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7"/>
      <c r="MSE16" s="7"/>
      <c r="MSF16" s="7"/>
      <c r="MSG16" s="7"/>
      <c r="MSH16" s="7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7"/>
      <c r="MTF16" s="7"/>
      <c r="MTG16" s="7"/>
      <c r="MTH16" s="7"/>
      <c r="MTI16" s="7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7"/>
      <c r="MUG16" s="7"/>
      <c r="MUH16" s="7"/>
      <c r="MUI16" s="7"/>
      <c r="MUJ16" s="7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7"/>
      <c r="MVH16" s="7"/>
      <c r="MVI16" s="7"/>
      <c r="MVJ16" s="7"/>
      <c r="MVK16" s="7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7"/>
      <c r="MWI16" s="7"/>
      <c r="MWJ16" s="7"/>
      <c r="MWK16" s="7"/>
      <c r="MWL16" s="7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7"/>
      <c r="MXJ16" s="7"/>
      <c r="MXK16" s="7"/>
      <c r="MXL16" s="7"/>
      <c r="MXM16" s="7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7"/>
      <c r="MYK16" s="7"/>
      <c r="MYL16" s="7"/>
      <c r="MYM16" s="7"/>
      <c r="MYN16" s="7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7"/>
      <c r="MZL16" s="7"/>
      <c r="MZM16" s="7"/>
      <c r="MZN16" s="7"/>
      <c r="MZO16" s="7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7"/>
      <c r="NAM16" s="7"/>
      <c r="NAN16" s="7"/>
      <c r="NAO16" s="7"/>
      <c r="NAP16" s="7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7"/>
      <c r="NBN16" s="7"/>
      <c r="NBO16" s="7"/>
      <c r="NBP16" s="7"/>
      <c r="NBQ16" s="7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7"/>
      <c r="NCO16" s="7"/>
      <c r="NCP16" s="7"/>
      <c r="NCQ16" s="7"/>
      <c r="NCR16" s="7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7"/>
      <c r="NDP16" s="7"/>
      <c r="NDQ16" s="7"/>
      <c r="NDR16" s="7"/>
      <c r="NDS16" s="7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7"/>
      <c r="NEQ16" s="7"/>
      <c r="NER16" s="7"/>
      <c r="NES16" s="7"/>
      <c r="NET16" s="7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7"/>
      <c r="NFR16" s="7"/>
      <c r="NFS16" s="7"/>
      <c r="NFT16" s="7"/>
      <c r="NFU16" s="7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7"/>
      <c r="NGS16" s="7"/>
      <c r="NGT16" s="7"/>
      <c r="NGU16" s="7"/>
      <c r="NGV16" s="7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7"/>
      <c r="NHT16" s="7"/>
      <c r="NHU16" s="7"/>
      <c r="NHV16" s="7"/>
      <c r="NHW16" s="7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7"/>
      <c r="NIU16" s="7"/>
      <c r="NIV16" s="7"/>
      <c r="NIW16" s="7"/>
      <c r="NIX16" s="7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7"/>
      <c r="NJV16" s="7"/>
      <c r="NJW16" s="7"/>
      <c r="NJX16" s="7"/>
      <c r="NJY16" s="7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7"/>
      <c r="NKW16" s="7"/>
      <c r="NKX16" s="7"/>
      <c r="NKY16" s="7"/>
      <c r="NKZ16" s="7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7"/>
      <c r="NLX16" s="7"/>
      <c r="NLY16" s="7"/>
      <c r="NLZ16" s="7"/>
      <c r="NMA16" s="7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7"/>
      <c r="NMY16" s="7"/>
      <c r="NMZ16" s="7"/>
      <c r="NNA16" s="7"/>
      <c r="NNB16" s="7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7"/>
      <c r="NNZ16" s="7"/>
      <c r="NOA16" s="7"/>
      <c r="NOB16" s="7"/>
      <c r="NOC16" s="7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7"/>
      <c r="NPA16" s="7"/>
      <c r="NPB16" s="7"/>
      <c r="NPC16" s="7"/>
      <c r="NPD16" s="7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7"/>
      <c r="NQB16" s="7"/>
      <c r="NQC16" s="7"/>
      <c r="NQD16" s="7"/>
      <c r="NQE16" s="7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7"/>
      <c r="NRC16" s="7"/>
      <c r="NRD16" s="7"/>
      <c r="NRE16" s="7"/>
      <c r="NRF16" s="7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7"/>
      <c r="NSD16" s="7"/>
      <c r="NSE16" s="7"/>
      <c r="NSF16" s="7"/>
      <c r="NSG16" s="7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7"/>
      <c r="NTE16" s="7"/>
      <c r="NTF16" s="7"/>
      <c r="NTG16" s="7"/>
      <c r="NTH16" s="7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7"/>
      <c r="NUF16" s="7"/>
      <c r="NUG16" s="7"/>
      <c r="NUH16" s="7"/>
      <c r="NUI16" s="7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7"/>
      <c r="NVG16" s="7"/>
      <c r="NVH16" s="7"/>
      <c r="NVI16" s="7"/>
      <c r="NVJ16" s="7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7"/>
      <c r="NWH16" s="7"/>
      <c r="NWI16" s="7"/>
      <c r="NWJ16" s="7"/>
      <c r="NWK16" s="7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7"/>
      <c r="NXI16" s="7"/>
      <c r="NXJ16" s="7"/>
      <c r="NXK16" s="7"/>
      <c r="NXL16" s="7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7"/>
      <c r="NYJ16" s="7"/>
      <c r="NYK16" s="7"/>
      <c r="NYL16" s="7"/>
      <c r="NYM16" s="7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7"/>
      <c r="NZK16" s="7"/>
      <c r="NZL16" s="7"/>
      <c r="NZM16" s="7"/>
      <c r="NZN16" s="7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7"/>
      <c r="OAL16" s="7"/>
      <c r="OAM16" s="7"/>
      <c r="OAN16" s="7"/>
      <c r="OAO16" s="7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7"/>
      <c r="OBM16" s="7"/>
      <c r="OBN16" s="7"/>
      <c r="OBO16" s="7"/>
      <c r="OBP16" s="7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7"/>
      <c r="OCN16" s="7"/>
      <c r="OCO16" s="7"/>
      <c r="OCP16" s="7"/>
      <c r="OCQ16" s="7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7"/>
      <c r="ODO16" s="7"/>
      <c r="ODP16" s="7"/>
      <c r="ODQ16" s="7"/>
      <c r="ODR16" s="7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7"/>
      <c r="OEP16" s="7"/>
      <c r="OEQ16" s="7"/>
      <c r="OER16" s="7"/>
      <c r="OES16" s="7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7"/>
      <c r="OFQ16" s="7"/>
      <c r="OFR16" s="7"/>
      <c r="OFS16" s="7"/>
      <c r="OFT16" s="7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7"/>
      <c r="OGR16" s="7"/>
      <c r="OGS16" s="7"/>
      <c r="OGT16" s="7"/>
      <c r="OGU16" s="7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7"/>
      <c r="OHS16" s="7"/>
      <c r="OHT16" s="7"/>
      <c r="OHU16" s="7"/>
      <c r="OHV16" s="7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7"/>
      <c r="OIT16" s="7"/>
      <c r="OIU16" s="7"/>
      <c r="OIV16" s="7"/>
      <c r="OIW16" s="7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7"/>
      <c r="OJU16" s="7"/>
      <c r="OJV16" s="7"/>
      <c r="OJW16" s="7"/>
      <c r="OJX16" s="7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7"/>
      <c r="OKV16" s="7"/>
      <c r="OKW16" s="7"/>
      <c r="OKX16" s="7"/>
      <c r="OKY16" s="7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7"/>
      <c r="OLW16" s="7"/>
      <c r="OLX16" s="7"/>
      <c r="OLY16" s="7"/>
      <c r="OLZ16" s="7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7"/>
      <c r="OMX16" s="7"/>
      <c r="OMY16" s="7"/>
      <c r="OMZ16" s="7"/>
      <c r="ONA16" s="7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7"/>
      <c r="ONY16" s="7"/>
      <c r="ONZ16" s="7"/>
      <c r="OOA16" s="7"/>
      <c r="OOB16" s="7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7"/>
      <c r="OOZ16" s="7"/>
      <c r="OPA16" s="7"/>
      <c r="OPB16" s="7"/>
      <c r="OPC16" s="7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7"/>
      <c r="OQA16" s="7"/>
      <c r="OQB16" s="7"/>
      <c r="OQC16" s="7"/>
      <c r="OQD16" s="7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7"/>
      <c r="ORB16" s="7"/>
      <c r="ORC16" s="7"/>
      <c r="ORD16" s="7"/>
      <c r="ORE16" s="7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7"/>
      <c r="OSC16" s="7"/>
      <c r="OSD16" s="7"/>
      <c r="OSE16" s="7"/>
      <c r="OSF16" s="7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7"/>
      <c r="OTD16" s="7"/>
      <c r="OTE16" s="7"/>
      <c r="OTF16" s="7"/>
      <c r="OTG16" s="7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7"/>
      <c r="OUE16" s="7"/>
      <c r="OUF16" s="7"/>
      <c r="OUG16" s="7"/>
      <c r="OUH16" s="7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7"/>
      <c r="OVF16" s="7"/>
      <c r="OVG16" s="7"/>
      <c r="OVH16" s="7"/>
      <c r="OVI16" s="7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7"/>
      <c r="OWG16" s="7"/>
      <c r="OWH16" s="7"/>
      <c r="OWI16" s="7"/>
      <c r="OWJ16" s="7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7"/>
      <c r="OXH16" s="7"/>
      <c r="OXI16" s="7"/>
      <c r="OXJ16" s="7"/>
      <c r="OXK16" s="7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7"/>
      <c r="OYI16" s="7"/>
      <c r="OYJ16" s="7"/>
      <c r="OYK16" s="7"/>
      <c r="OYL16" s="7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7"/>
      <c r="OZJ16" s="7"/>
      <c r="OZK16" s="7"/>
      <c r="OZL16" s="7"/>
      <c r="OZM16" s="7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7"/>
      <c r="PAK16" s="7"/>
      <c r="PAL16" s="7"/>
      <c r="PAM16" s="7"/>
      <c r="PAN16" s="7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7"/>
      <c r="PBL16" s="7"/>
      <c r="PBM16" s="7"/>
      <c r="PBN16" s="7"/>
      <c r="PBO16" s="7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7"/>
      <c r="PCM16" s="7"/>
      <c r="PCN16" s="7"/>
      <c r="PCO16" s="7"/>
      <c r="PCP16" s="7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7"/>
      <c r="PDN16" s="7"/>
      <c r="PDO16" s="7"/>
      <c r="PDP16" s="7"/>
      <c r="PDQ16" s="7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7"/>
      <c r="PEO16" s="7"/>
      <c r="PEP16" s="7"/>
      <c r="PEQ16" s="7"/>
      <c r="PER16" s="7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7"/>
      <c r="PFP16" s="7"/>
      <c r="PFQ16" s="7"/>
      <c r="PFR16" s="7"/>
      <c r="PFS16" s="7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7"/>
      <c r="PGQ16" s="7"/>
      <c r="PGR16" s="7"/>
      <c r="PGS16" s="7"/>
      <c r="PGT16" s="7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7"/>
      <c r="PHR16" s="7"/>
      <c r="PHS16" s="7"/>
      <c r="PHT16" s="7"/>
      <c r="PHU16" s="7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7"/>
      <c r="PIS16" s="7"/>
      <c r="PIT16" s="7"/>
      <c r="PIU16" s="7"/>
      <c r="PIV16" s="7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7"/>
      <c r="PJT16" s="7"/>
      <c r="PJU16" s="7"/>
      <c r="PJV16" s="7"/>
      <c r="PJW16" s="7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7"/>
      <c r="PKU16" s="7"/>
      <c r="PKV16" s="7"/>
      <c r="PKW16" s="7"/>
      <c r="PKX16" s="7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7"/>
      <c r="PLV16" s="7"/>
      <c r="PLW16" s="7"/>
      <c r="PLX16" s="7"/>
      <c r="PLY16" s="7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7"/>
      <c r="PMW16" s="7"/>
      <c r="PMX16" s="7"/>
      <c r="PMY16" s="7"/>
      <c r="PMZ16" s="7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7"/>
      <c r="PNX16" s="7"/>
      <c r="PNY16" s="7"/>
      <c r="PNZ16" s="7"/>
      <c r="POA16" s="7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7"/>
      <c r="POY16" s="7"/>
      <c r="POZ16" s="7"/>
      <c r="PPA16" s="7"/>
      <c r="PPB16" s="7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7"/>
      <c r="PPZ16" s="7"/>
      <c r="PQA16" s="7"/>
      <c r="PQB16" s="7"/>
      <c r="PQC16" s="7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7"/>
      <c r="PRA16" s="7"/>
      <c r="PRB16" s="7"/>
      <c r="PRC16" s="7"/>
      <c r="PRD16" s="7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7"/>
      <c r="PSB16" s="7"/>
      <c r="PSC16" s="7"/>
      <c r="PSD16" s="7"/>
      <c r="PSE16" s="7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7"/>
      <c r="PTC16" s="7"/>
      <c r="PTD16" s="7"/>
      <c r="PTE16" s="7"/>
      <c r="PTF16" s="7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7"/>
      <c r="PUD16" s="7"/>
      <c r="PUE16" s="7"/>
      <c r="PUF16" s="7"/>
      <c r="PUG16" s="7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7"/>
      <c r="PVE16" s="7"/>
      <c r="PVF16" s="7"/>
      <c r="PVG16" s="7"/>
      <c r="PVH16" s="7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7"/>
      <c r="PWF16" s="7"/>
      <c r="PWG16" s="7"/>
      <c r="PWH16" s="7"/>
      <c r="PWI16" s="7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7"/>
      <c r="PXG16" s="7"/>
      <c r="PXH16" s="7"/>
      <c r="PXI16" s="7"/>
      <c r="PXJ16" s="7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7"/>
      <c r="PYH16" s="7"/>
      <c r="PYI16" s="7"/>
      <c r="PYJ16" s="7"/>
      <c r="PYK16" s="7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7"/>
      <c r="PZI16" s="7"/>
      <c r="PZJ16" s="7"/>
      <c r="PZK16" s="7"/>
      <c r="PZL16" s="7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7"/>
      <c r="QAJ16" s="7"/>
      <c r="QAK16" s="7"/>
      <c r="QAL16" s="7"/>
      <c r="QAM16" s="7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7"/>
      <c r="QBK16" s="7"/>
      <c r="QBL16" s="7"/>
      <c r="QBM16" s="7"/>
      <c r="QBN16" s="7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7"/>
      <c r="QCL16" s="7"/>
      <c r="QCM16" s="7"/>
      <c r="QCN16" s="7"/>
      <c r="QCO16" s="7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7"/>
      <c r="QDM16" s="7"/>
      <c r="QDN16" s="7"/>
      <c r="QDO16" s="7"/>
      <c r="QDP16" s="7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7"/>
      <c r="QEN16" s="7"/>
      <c r="QEO16" s="7"/>
      <c r="QEP16" s="7"/>
      <c r="QEQ16" s="7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7"/>
      <c r="QFO16" s="7"/>
      <c r="QFP16" s="7"/>
      <c r="QFQ16" s="7"/>
      <c r="QFR16" s="7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7"/>
      <c r="QGP16" s="7"/>
      <c r="QGQ16" s="7"/>
      <c r="QGR16" s="7"/>
      <c r="QGS16" s="7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7"/>
      <c r="QHQ16" s="7"/>
      <c r="QHR16" s="7"/>
      <c r="QHS16" s="7"/>
      <c r="QHT16" s="7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7"/>
      <c r="QIR16" s="7"/>
      <c r="QIS16" s="7"/>
      <c r="QIT16" s="7"/>
      <c r="QIU16" s="7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7"/>
      <c r="QJS16" s="7"/>
      <c r="QJT16" s="7"/>
      <c r="QJU16" s="7"/>
      <c r="QJV16" s="7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7"/>
      <c r="QKT16" s="7"/>
      <c r="QKU16" s="7"/>
      <c r="QKV16" s="7"/>
      <c r="QKW16" s="7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7"/>
      <c r="QLU16" s="7"/>
      <c r="QLV16" s="7"/>
      <c r="QLW16" s="7"/>
      <c r="QLX16" s="7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7"/>
      <c r="QMV16" s="7"/>
      <c r="QMW16" s="7"/>
      <c r="QMX16" s="7"/>
      <c r="QMY16" s="7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7"/>
      <c r="QNW16" s="7"/>
      <c r="QNX16" s="7"/>
      <c r="QNY16" s="7"/>
      <c r="QNZ16" s="7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7"/>
      <c r="QOX16" s="7"/>
      <c r="QOY16" s="7"/>
      <c r="QOZ16" s="7"/>
      <c r="QPA16" s="7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7"/>
      <c r="QPY16" s="7"/>
      <c r="QPZ16" s="7"/>
      <c r="QQA16" s="7"/>
      <c r="QQB16" s="7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7"/>
      <c r="QQZ16" s="7"/>
      <c r="QRA16" s="7"/>
      <c r="QRB16" s="7"/>
      <c r="QRC16" s="7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7"/>
      <c r="QSA16" s="7"/>
      <c r="QSB16" s="7"/>
      <c r="QSC16" s="7"/>
      <c r="QSD16" s="7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7"/>
      <c r="QTB16" s="7"/>
      <c r="QTC16" s="7"/>
      <c r="QTD16" s="7"/>
      <c r="QTE16" s="7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7"/>
      <c r="QUC16" s="7"/>
      <c r="QUD16" s="7"/>
      <c r="QUE16" s="7"/>
      <c r="QUF16" s="7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7"/>
      <c r="QVD16" s="7"/>
      <c r="QVE16" s="7"/>
      <c r="QVF16" s="7"/>
      <c r="QVG16" s="7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7"/>
      <c r="QWE16" s="7"/>
      <c r="QWF16" s="7"/>
      <c r="QWG16" s="7"/>
      <c r="QWH16" s="7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7"/>
      <c r="QXF16" s="7"/>
      <c r="QXG16" s="7"/>
      <c r="QXH16" s="7"/>
      <c r="QXI16" s="7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7"/>
      <c r="QYG16" s="7"/>
      <c r="QYH16" s="7"/>
      <c r="QYI16" s="7"/>
      <c r="QYJ16" s="7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7"/>
      <c r="QZH16" s="7"/>
      <c r="QZI16" s="7"/>
      <c r="QZJ16" s="7"/>
      <c r="QZK16" s="7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7"/>
      <c r="RAI16" s="7"/>
      <c r="RAJ16" s="7"/>
      <c r="RAK16" s="7"/>
      <c r="RAL16" s="7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7"/>
      <c r="RBJ16" s="7"/>
      <c r="RBK16" s="7"/>
      <c r="RBL16" s="7"/>
      <c r="RBM16" s="7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7"/>
      <c r="RCK16" s="7"/>
      <c r="RCL16" s="7"/>
      <c r="RCM16" s="7"/>
      <c r="RCN16" s="7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7"/>
      <c r="RDL16" s="7"/>
      <c r="RDM16" s="7"/>
      <c r="RDN16" s="7"/>
      <c r="RDO16" s="7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7"/>
      <c r="REM16" s="7"/>
      <c r="REN16" s="7"/>
      <c r="REO16" s="7"/>
      <c r="REP16" s="7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7"/>
      <c r="RFN16" s="7"/>
      <c r="RFO16" s="7"/>
      <c r="RFP16" s="7"/>
      <c r="RFQ16" s="7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7"/>
      <c r="RGO16" s="7"/>
      <c r="RGP16" s="7"/>
      <c r="RGQ16" s="7"/>
      <c r="RGR16" s="7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7"/>
      <c r="RHP16" s="7"/>
      <c r="RHQ16" s="7"/>
      <c r="RHR16" s="7"/>
      <c r="RHS16" s="7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7"/>
      <c r="RIQ16" s="7"/>
      <c r="RIR16" s="7"/>
      <c r="RIS16" s="7"/>
      <c r="RIT16" s="7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7"/>
      <c r="RJR16" s="7"/>
      <c r="RJS16" s="7"/>
      <c r="RJT16" s="7"/>
      <c r="RJU16" s="7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7"/>
      <c r="RKS16" s="7"/>
      <c r="RKT16" s="7"/>
      <c r="RKU16" s="7"/>
      <c r="RKV16" s="7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7"/>
      <c r="RLT16" s="7"/>
      <c r="RLU16" s="7"/>
      <c r="RLV16" s="7"/>
      <c r="RLW16" s="7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7"/>
      <c r="RMU16" s="7"/>
      <c r="RMV16" s="7"/>
      <c r="RMW16" s="7"/>
      <c r="RMX16" s="7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7"/>
      <c r="RNV16" s="7"/>
      <c r="RNW16" s="7"/>
      <c r="RNX16" s="7"/>
      <c r="RNY16" s="7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7"/>
      <c r="ROW16" s="7"/>
      <c r="ROX16" s="7"/>
      <c r="ROY16" s="7"/>
      <c r="ROZ16" s="7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7"/>
      <c r="RPX16" s="7"/>
      <c r="RPY16" s="7"/>
      <c r="RPZ16" s="7"/>
      <c r="RQA16" s="7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7"/>
      <c r="RQY16" s="7"/>
      <c r="RQZ16" s="7"/>
      <c r="RRA16" s="7"/>
      <c r="RRB16" s="7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7"/>
      <c r="RRZ16" s="7"/>
      <c r="RSA16" s="7"/>
      <c r="RSB16" s="7"/>
      <c r="RSC16" s="7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7"/>
      <c r="RTA16" s="7"/>
      <c r="RTB16" s="7"/>
      <c r="RTC16" s="7"/>
      <c r="RTD16" s="7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7"/>
      <c r="RUB16" s="7"/>
      <c r="RUC16" s="7"/>
      <c r="RUD16" s="7"/>
      <c r="RUE16" s="7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7"/>
      <c r="RVC16" s="7"/>
      <c r="RVD16" s="7"/>
      <c r="RVE16" s="7"/>
      <c r="RVF16" s="7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7"/>
      <c r="RWD16" s="7"/>
      <c r="RWE16" s="7"/>
      <c r="RWF16" s="7"/>
      <c r="RWG16" s="7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7"/>
      <c r="RXE16" s="7"/>
      <c r="RXF16" s="7"/>
      <c r="RXG16" s="7"/>
      <c r="RXH16" s="7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7"/>
      <c r="RYF16" s="7"/>
      <c r="RYG16" s="7"/>
      <c r="RYH16" s="7"/>
      <c r="RYI16" s="7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7"/>
      <c r="RZG16" s="7"/>
      <c r="RZH16" s="7"/>
      <c r="RZI16" s="7"/>
      <c r="RZJ16" s="7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7"/>
      <c r="SAH16" s="7"/>
      <c r="SAI16" s="7"/>
      <c r="SAJ16" s="7"/>
      <c r="SAK16" s="7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7"/>
      <c r="SBI16" s="7"/>
      <c r="SBJ16" s="7"/>
      <c r="SBK16" s="7"/>
      <c r="SBL16" s="7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7"/>
      <c r="SCJ16" s="7"/>
      <c r="SCK16" s="7"/>
      <c r="SCL16" s="7"/>
      <c r="SCM16" s="7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7"/>
      <c r="SDK16" s="7"/>
      <c r="SDL16" s="7"/>
      <c r="SDM16" s="7"/>
      <c r="SDN16" s="7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7"/>
      <c r="SEL16" s="7"/>
      <c r="SEM16" s="7"/>
      <c r="SEN16" s="7"/>
      <c r="SEO16" s="7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7"/>
      <c r="SFM16" s="7"/>
      <c r="SFN16" s="7"/>
      <c r="SFO16" s="7"/>
      <c r="SFP16" s="7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7"/>
      <c r="SGN16" s="7"/>
      <c r="SGO16" s="7"/>
      <c r="SGP16" s="7"/>
      <c r="SGQ16" s="7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7"/>
      <c r="SHO16" s="7"/>
      <c r="SHP16" s="7"/>
      <c r="SHQ16" s="7"/>
      <c r="SHR16" s="7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7"/>
      <c r="SIP16" s="7"/>
      <c r="SIQ16" s="7"/>
      <c r="SIR16" s="7"/>
      <c r="SIS16" s="7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7"/>
      <c r="SJQ16" s="7"/>
      <c r="SJR16" s="7"/>
      <c r="SJS16" s="7"/>
      <c r="SJT16" s="7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7"/>
      <c r="SKR16" s="7"/>
      <c r="SKS16" s="7"/>
      <c r="SKT16" s="7"/>
      <c r="SKU16" s="7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7"/>
      <c r="SLS16" s="7"/>
      <c r="SLT16" s="7"/>
      <c r="SLU16" s="7"/>
      <c r="SLV16" s="7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7"/>
      <c r="SMT16" s="7"/>
      <c r="SMU16" s="7"/>
      <c r="SMV16" s="7"/>
      <c r="SMW16" s="7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7"/>
      <c r="SNU16" s="7"/>
      <c r="SNV16" s="7"/>
      <c r="SNW16" s="7"/>
      <c r="SNX16" s="7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7"/>
      <c r="SOV16" s="7"/>
      <c r="SOW16" s="7"/>
      <c r="SOX16" s="7"/>
      <c r="SOY16" s="7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7"/>
      <c r="SPW16" s="7"/>
      <c r="SPX16" s="7"/>
      <c r="SPY16" s="7"/>
      <c r="SPZ16" s="7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7"/>
      <c r="SQX16" s="7"/>
      <c r="SQY16" s="7"/>
      <c r="SQZ16" s="7"/>
      <c r="SRA16" s="7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7"/>
      <c r="SRY16" s="7"/>
      <c r="SRZ16" s="7"/>
      <c r="SSA16" s="7"/>
      <c r="SSB16" s="7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7"/>
      <c r="SSZ16" s="7"/>
      <c r="STA16" s="7"/>
      <c r="STB16" s="7"/>
      <c r="STC16" s="7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7"/>
      <c r="SUA16" s="7"/>
      <c r="SUB16" s="7"/>
      <c r="SUC16" s="7"/>
      <c r="SUD16" s="7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7"/>
      <c r="SVB16" s="7"/>
      <c r="SVC16" s="7"/>
      <c r="SVD16" s="7"/>
      <c r="SVE16" s="7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7"/>
      <c r="SWC16" s="7"/>
      <c r="SWD16" s="7"/>
      <c r="SWE16" s="7"/>
      <c r="SWF16" s="7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7"/>
      <c r="SXD16" s="7"/>
      <c r="SXE16" s="7"/>
      <c r="SXF16" s="7"/>
      <c r="SXG16" s="7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7"/>
      <c r="SYE16" s="7"/>
      <c r="SYF16" s="7"/>
      <c r="SYG16" s="7"/>
      <c r="SYH16" s="7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7"/>
      <c r="SZF16" s="7"/>
      <c r="SZG16" s="7"/>
      <c r="SZH16" s="7"/>
      <c r="SZI16" s="7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7"/>
      <c r="TAG16" s="7"/>
      <c r="TAH16" s="7"/>
      <c r="TAI16" s="7"/>
      <c r="TAJ16" s="7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7"/>
      <c r="TBH16" s="7"/>
      <c r="TBI16" s="7"/>
      <c r="TBJ16" s="7"/>
      <c r="TBK16" s="7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7"/>
      <c r="TCI16" s="7"/>
      <c r="TCJ16" s="7"/>
      <c r="TCK16" s="7"/>
      <c r="TCL16" s="7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7"/>
      <c r="TDJ16" s="7"/>
      <c r="TDK16" s="7"/>
      <c r="TDL16" s="7"/>
      <c r="TDM16" s="7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7"/>
      <c r="TEK16" s="7"/>
      <c r="TEL16" s="7"/>
      <c r="TEM16" s="7"/>
      <c r="TEN16" s="7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7"/>
      <c r="TFL16" s="7"/>
      <c r="TFM16" s="7"/>
      <c r="TFN16" s="7"/>
      <c r="TFO16" s="7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7"/>
      <c r="TGM16" s="7"/>
      <c r="TGN16" s="7"/>
      <c r="TGO16" s="7"/>
      <c r="TGP16" s="7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7"/>
      <c r="THN16" s="7"/>
      <c r="THO16" s="7"/>
      <c r="THP16" s="7"/>
      <c r="THQ16" s="7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7"/>
      <c r="TIO16" s="7"/>
      <c r="TIP16" s="7"/>
      <c r="TIQ16" s="7"/>
      <c r="TIR16" s="7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7"/>
      <c r="TJP16" s="7"/>
      <c r="TJQ16" s="7"/>
      <c r="TJR16" s="7"/>
      <c r="TJS16" s="7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7"/>
      <c r="TKQ16" s="7"/>
      <c r="TKR16" s="7"/>
      <c r="TKS16" s="7"/>
      <c r="TKT16" s="7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7"/>
      <c r="TLR16" s="7"/>
      <c r="TLS16" s="7"/>
      <c r="TLT16" s="7"/>
      <c r="TLU16" s="7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7"/>
      <c r="TMS16" s="7"/>
      <c r="TMT16" s="7"/>
      <c r="TMU16" s="7"/>
      <c r="TMV16" s="7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7"/>
      <c r="TNT16" s="7"/>
      <c r="TNU16" s="7"/>
      <c r="TNV16" s="7"/>
      <c r="TNW16" s="7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7"/>
      <c r="TOU16" s="7"/>
      <c r="TOV16" s="7"/>
      <c r="TOW16" s="7"/>
      <c r="TOX16" s="7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7"/>
      <c r="TPV16" s="7"/>
      <c r="TPW16" s="7"/>
      <c r="TPX16" s="7"/>
      <c r="TPY16" s="7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7"/>
      <c r="TQW16" s="7"/>
      <c r="TQX16" s="7"/>
      <c r="TQY16" s="7"/>
      <c r="TQZ16" s="7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7"/>
      <c r="TRX16" s="7"/>
      <c r="TRY16" s="7"/>
      <c r="TRZ16" s="7"/>
      <c r="TSA16" s="7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7"/>
      <c r="TSY16" s="7"/>
      <c r="TSZ16" s="7"/>
      <c r="TTA16" s="7"/>
      <c r="TTB16" s="7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7"/>
      <c r="TTZ16" s="7"/>
      <c r="TUA16" s="7"/>
      <c r="TUB16" s="7"/>
      <c r="TUC16" s="7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7"/>
      <c r="TVA16" s="7"/>
      <c r="TVB16" s="7"/>
      <c r="TVC16" s="7"/>
      <c r="TVD16" s="7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7"/>
      <c r="TWB16" s="7"/>
      <c r="TWC16" s="7"/>
      <c r="TWD16" s="7"/>
      <c r="TWE16" s="7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7"/>
      <c r="TXC16" s="7"/>
      <c r="TXD16" s="7"/>
      <c r="TXE16" s="7"/>
      <c r="TXF16" s="7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7"/>
      <c r="TYD16" s="7"/>
      <c r="TYE16" s="7"/>
      <c r="TYF16" s="7"/>
      <c r="TYG16" s="7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7"/>
      <c r="TZE16" s="7"/>
      <c r="TZF16" s="7"/>
      <c r="TZG16" s="7"/>
      <c r="TZH16" s="7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7"/>
      <c r="UAF16" s="7"/>
      <c r="UAG16" s="7"/>
      <c r="UAH16" s="7"/>
      <c r="UAI16" s="7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7"/>
      <c r="UBG16" s="7"/>
      <c r="UBH16" s="7"/>
      <c r="UBI16" s="7"/>
      <c r="UBJ16" s="7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7"/>
      <c r="UCH16" s="7"/>
      <c r="UCI16" s="7"/>
      <c r="UCJ16" s="7"/>
      <c r="UCK16" s="7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7"/>
      <c r="UDI16" s="7"/>
      <c r="UDJ16" s="7"/>
      <c r="UDK16" s="7"/>
      <c r="UDL16" s="7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7"/>
      <c r="UEJ16" s="7"/>
      <c r="UEK16" s="7"/>
      <c r="UEL16" s="7"/>
      <c r="UEM16" s="7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7"/>
      <c r="UFK16" s="7"/>
      <c r="UFL16" s="7"/>
      <c r="UFM16" s="7"/>
      <c r="UFN16" s="7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7"/>
      <c r="UGL16" s="7"/>
      <c r="UGM16" s="7"/>
      <c r="UGN16" s="7"/>
      <c r="UGO16" s="7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7"/>
      <c r="UHM16" s="7"/>
      <c r="UHN16" s="7"/>
      <c r="UHO16" s="7"/>
      <c r="UHP16" s="7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7"/>
      <c r="UIN16" s="7"/>
      <c r="UIO16" s="7"/>
      <c r="UIP16" s="7"/>
      <c r="UIQ16" s="7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7"/>
      <c r="UJO16" s="7"/>
      <c r="UJP16" s="7"/>
      <c r="UJQ16" s="7"/>
      <c r="UJR16" s="7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7"/>
      <c r="UKP16" s="7"/>
      <c r="UKQ16" s="7"/>
      <c r="UKR16" s="7"/>
      <c r="UKS16" s="7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7"/>
      <c r="ULQ16" s="7"/>
      <c r="ULR16" s="7"/>
      <c r="ULS16" s="7"/>
      <c r="ULT16" s="7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7"/>
      <c r="UMR16" s="7"/>
      <c r="UMS16" s="7"/>
      <c r="UMT16" s="7"/>
      <c r="UMU16" s="7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7"/>
      <c r="UNS16" s="7"/>
      <c r="UNT16" s="7"/>
      <c r="UNU16" s="7"/>
      <c r="UNV16" s="7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7"/>
      <c r="UOT16" s="7"/>
      <c r="UOU16" s="7"/>
      <c r="UOV16" s="7"/>
      <c r="UOW16" s="7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7"/>
      <c r="UPU16" s="7"/>
      <c r="UPV16" s="7"/>
      <c r="UPW16" s="7"/>
      <c r="UPX16" s="7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7"/>
      <c r="UQV16" s="7"/>
      <c r="UQW16" s="7"/>
      <c r="UQX16" s="7"/>
      <c r="UQY16" s="7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7"/>
      <c r="URW16" s="7"/>
      <c r="URX16" s="7"/>
      <c r="URY16" s="7"/>
      <c r="URZ16" s="7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7"/>
      <c r="USX16" s="7"/>
      <c r="USY16" s="7"/>
      <c r="USZ16" s="7"/>
      <c r="UTA16" s="7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7"/>
      <c r="UTY16" s="7"/>
      <c r="UTZ16" s="7"/>
      <c r="UUA16" s="7"/>
      <c r="UUB16" s="7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7"/>
      <c r="UUZ16" s="7"/>
      <c r="UVA16" s="7"/>
      <c r="UVB16" s="7"/>
      <c r="UVC16" s="7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7"/>
      <c r="UWA16" s="7"/>
      <c r="UWB16" s="7"/>
      <c r="UWC16" s="7"/>
      <c r="UWD16" s="7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7"/>
      <c r="UXB16" s="7"/>
      <c r="UXC16" s="7"/>
      <c r="UXD16" s="7"/>
      <c r="UXE16" s="7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7"/>
      <c r="UYC16" s="7"/>
      <c r="UYD16" s="7"/>
      <c r="UYE16" s="7"/>
      <c r="UYF16" s="7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7"/>
      <c r="UZD16" s="7"/>
      <c r="UZE16" s="7"/>
      <c r="UZF16" s="7"/>
      <c r="UZG16" s="7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7"/>
      <c r="VAE16" s="7"/>
      <c r="VAF16" s="7"/>
      <c r="VAG16" s="7"/>
      <c r="VAH16" s="7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7"/>
      <c r="VBF16" s="7"/>
      <c r="VBG16" s="7"/>
      <c r="VBH16" s="7"/>
      <c r="VBI16" s="7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7"/>
      <c r="VCG16" s="7"/>
      <c r="VCH16" s="7"/>
      <c r="VCI16" s="7"/>
      <c r="VCJ16" s="7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7"/>
      <c r="VDH16" s="7"/>
      <c r="VDI16" s="7"/>
      <c r="VDJ16" s="7"/>
      <c r="VDK16" s="7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7"/>
      <c r="VEI16" s="7"/>
      <c r="VEJ16" s="7"/>
      <c r="VEK16" s="7"/>
      <c r="VEL16" s="7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7"/>
      <c r="VFJ16" s="7"/>
      <c r="VFK16" s="7"/>
      <c r="VFL16" s="7"/>
      <c r="VFM16" s="7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7"/>
      <c r="VGK16" s="7"/>
      <c r="VGL16" s="7"/>
      <c r="VGM16" s="7"/>
      <c r="VGN16" s="7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7"/>
      <c r="VHL16" s="7"/>
      <c r="VHM16" s="7"/>
      <c r="VHN16" s="7"/>
      <c r="VHO16" s="7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7"/>
      <c r="VIM16" s="7"/>
      <c r="VIN16" s="7"/>
      <c r="VIO16" s="7"/>
      <c r="VIP16" s="7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7"/>
      <c r="VJN16" s="7"/>
      <c r="VJO16" s="7"/>
      <c r="VJP16" s="7"/>
      <c r="VJQ16" s="7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7"/>
      <c r="VKO16" s="7"/>
      <c r="VKP16" s="7"/>
      <c r="VKQ16" s="7"/>
      <c r="VKR16" s="7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7"/>
      <c r="VLP16" s="7"/>
      <c r="VLQ16" s="7"/>
      <c r="VLR16" s="7"/>
      <c r="VLS16" s="7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7"/>
      <c r="VMQ16" s="7"/>
      <c r="VMR16" s="7"/>
      <c r="VMS16" s="7"/>
      <c r="VMT16" s="7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7"/>
      <c r="VNR16" s="7"/>
      <c r="VNS16" s="7"/>
      <c r="VNT16" s="7"/>
      <c r="VNU16" s="7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7"/>
      <c r="VOS16" s="7"/>
      <c r="VOT16" s="7"/>
      <c r="VOU16" s="7"/>
      <c r="VOV16" s="7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7"/>
      <c r="VPT16" s="7"/>
      <c r="VPU16" s="7"/>
      <c r="VPV16" s="7"/>
      <c r="VPW16" s="7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7"/>
      <c r="VQU16" s="7"/>
      <c r="VQV16" s="7"/>
      <c r="VQW16" s="7"/>
      <c r="VQX16" s="7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7"/>
      <c r="VRV16" s="7"/>
      <c r="VRW16" s="7"/>
      <c r="VRX16" s="7"/>
      <c r="VRY16" s="7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7"/>
      <c r="VSW16" s="7"/>
      <c r="VSX16" s="7"/>
      <c r="VSY16" s="7"/>
      <c r="VSZ16" s="7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7"/>
      <c r="VTX16" s="7"/>
      <c r="VTY16" s="7"/>
      <c r="VTZ16" s="7"/>
      <c r="VUA16" s="7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7"/>
      <c r="VUY16" s="7"/>
      <c r="VUZ16" s="7"/>
      <c r="VVA16" s="7"/>
      <c r="VVB16" s="7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7"/>
      <c r="VVZ16" s="7"/>
      <c r="VWA16" s="7"/>
      <c r="VWB16" s="7"/>
      <c r="VWC16" s="7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7"/>
      <c r="VXA16" s="7"/>
      <c r="VXB16" s="7"/>
      <c r="VXC16" s="7"/>
      <c r="VXD16" s="7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7"/>
      <c r="VYB16" s="7"/>
      <c r="VYC16" s="7"/>
      <c r="VYD16" s="7"/>
      <c r="VYE16" s="7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7"/>
      <c r="VZC16" s="7"/>
      <c r="VZD16" s="7"/>
      <c r="VZE16" s="7"/>
      <c r="VZF16" s="7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7"/>
      <c r="WAD16" s="7"/>
      <c r="WAE16" s="7"/>
      <c r="WAF16" s="7"/>
      <c r="WAG16" s="7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7"/>
      <c r="WBE16" s="7"/>
      <c r="WBF16" s="7"/>
      <c r="WBG16" s="7"/>
      <c r="WBH16" s="7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7"/>
      <c r="WCF16" s="7"/>
      <c r="WCG16" s="7"/>
      <c r="WCH16" s="7"/>
      <c r="WCI16" s="7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7"/>
      <c r="WDG16" s="7"/>
      <c r="WDH16" s="7"/>
      <c r="WDI16" s="7"/>
      <c r="WDJ16" s="7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  <c r="WRU16" s="7"/>
      <c r="WRV16" s="7"/>
      <c r="WRW16" s="7"/>
      <c r="WRX16" s="7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7"/>
      <c r="WSV16" s="7"/>
      <c r="WSW16" s="7"/>
      <c r="WSX16" s="7"/>
      <c r="WSY16" s="7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7"/>
      <c r="WTW16" s="7"/>
      <c r="WTX16" s="7"/>
      <c r="WTY16" s="7"/>
      <c r="WTZ16" s="7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7"/>
      <c r="WUX16" s="7"/>
      <c r="WUY16" s="7"/>
      <c r="WUZ16" s="7"/>
      <c r="WVA16" s="7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  <c r="WVN16" s="7"/>
      <c r="WVO16" s="7"/>
      <c r="WVP16" s="7"/>
      <c r="WVQ16" s="7"/>
      <c r="WVR16" s="7"/>
      <c r="WVS16" s="7"/>
      <c r="WVT16" s="7"/>
      <c r="WVU16" s="7"/>
      <c r="WVV16" s="7"/>
      <c r="WVW16" s="7"/>
      <c r="WVX16" s="7"/>
      <c r="WVY16" s="7"/>
      <c r="WVZ16" s="7"/>
      <c r="WWA16" s="7"/>
      <c r="WWB16" s="7"/>
      <c r="WWC16" s="7"/>
      <c r="WWD16" s="7"/>
      <c r="WWE16" s="7"/>
      <c r="WWF16" s="7"/>
      <c r="WWG16" s="7"/>
      <c r="WWH16" s="7"/>
      <c r="WWI16" s="7"/>
      <c r="WWJ16" s="7"/>
      <c r="WWK16" s="7"/>
      <c r="WWL16" s="7"/>
      <c r="WWM16" s="7"/>
      <c r="WWN16" s="7"/>
      <c r="WWO16" s="7"/>
      <c r="WWP16" s="7"/>
      <c r="WWQ16" s="7"/>
      <c r="WWR16" s="7"/>
      <c r="WWS16" s="7"/>
      <c r="WWT16" s="7"/>
      <c r="WWU16" s="7"/>
      <c r="WWV16" s="7"/>
      <c r="WWW16" s="7"/>
      <c r="WWX16" s="7"/>
      <c r="WWY16" s="7"/>
      <c r="WWZ16" s="7"/>
      <c r="WXA16" s="7"/>
      <c r="WXB16" s="7"/>
      <c r="WXC16" s="7"/>
      <c r="WXD16" s="7"/>
      <c r="WXE16" s="7"/>
      <c r="WXF16" s="7"/>
      <c r="WXG16" s="7"/>
      <c r="WXH16" s="7"/>
      <c r="WXI16" s="7"/>
      <c r="WXJ16" s="7"/>
      <c r="WXK16" s="7"/>
      <c r="WXL16" s="7"/>
      <c r="WXM16" s="7"/>
      <c r="WXN16" s="7"/>
      <c r="WXO16" s="7"/>
      <c r="WXP16" s="7"/>
      <c r="WXQ16" s="7"/>
      <c r="WXR16" s="7"/>
      <c r="WXS16" s="7"/>
      <c r="WXT16" s="7"/>
      <c r="WXU16" s="7"/>
      <c r="WXV16" s="7"/>
      <c r="WXW16" s="7"/>
      <c r="WXX16" s="7"/>
      <c r="WXY16" s="7"/>
      <c r="WXZ16" s="7"/>
      <c r="WYA16" s="7"/>
      <c r="WYB16" s="7"/>
      <c r="WYC16" s="7"/>
      <c r="WYD16" s="7"/>
      <c r="WYE16" s="7"/>
      <c r="WYF16" s="7"/>
      <c r="WYG16" s="7"/>
      <c r="WYH16" s="7"/>
      <c r="WYI16" s="7"/>
      <c r="WYJ16" s="7"/>
      <c r="WYK16" s="7"/>
      <c r="WYL16" s="7"/>
      <c r="WYM16" s="7"/>
      <c r="WYN16" s="7"/>
      <c r="WYO16" s="7"/>
      <c r="WYP16" s="7"/>
      <c r="WYQ16" s="7"/>
      <c r="WYR16" s="7"/>
      <c r="WYS16" s="7"/>
      <c r="WYT16" s="7"/>
      <c r="WYU16" s="7"/>
      <c r="WYV16" s="7"/>
      <c r="WYW16" s="7"/>
      <c r="WYX16" s="7"/>
      <c r="WYY16" s="7"/>
      <c r="WYZ16" s="7"/>
      <c r="WZA16" s="7"/>
      <c r="WZB16" s="7"/>
      <c r="WZC16" s="7"/>
      <c r="WZD16" s="7"/>
      <c r="WZE16" s="7"/>
      <c r="WZF16" s="7"/>
      <c r="WZG16" s="7"/>
      <c r="WZH16" s="7"/>
      <c r="WZI16" s="7"/>
      <c r="WZJ16" s="7"/>
      <c r="WZK16" s="7"/>
      <c r="WZL16" s="7"/>
      <c r="WZM16" s="7"/>
      <c r="WZN16" s="7"/>
      <c r="WZO16" s="7"/>
      <c r="WZP16" s="7"/>
      <c r="WZQ16" s="7"/>
      <c r="WZR16" s="7"/>
      <c r="WZS16" s="7"/>
      <c r="WZT16" s="7"/>
      <c r="WZU16" s="7"/>
      <c r="WZV16" s="7"/>
      <c r="WZW16" s="7"/>
      <c r="WZX16" s="7"/>
      <c r="WZY16" s="7"/>
      <c r="WZZ16" s="7"/>
      <c r="XAA16" s="7"/>
      <c r="XAB16" s="7"/>
      <c r="XAC16" s="7"/>
      <c r="XAD16" s="7"/>
      <c r="XAE16" s="7"/>
      <c r="XAF16" s="7"/>
      <c r="XAG16" s="7"/>
      <c r="XAH16" s="7"/>
      <c r="XAI16" s="7"/>
      <c r="XAJ16" s="7"/>
      <c r="XAK16" s="7"/>
      <c r="XAL16" s="7"/>
      <c r="XAM16" s="7"/>
      <c r="XAN16" s="7"/>
      <c r="XAO16" s="7"/>
      <c r="XAP16" s="7"/>
      <c r="XAQ16" s="7"/>
      <c r="XAR16" s="7"/>
      <c r="XAS16" s="7"/>
      <c r="XAT16" s="7"/>
      <c r="XAU16" s="7"/>
      <c r="XAV16" s="7"/>
      <c r="XAW16" s="7"/>
      <c r="XAX16" s="7"/>
      <c r="XAY16" s="7"/>
      <c r="XAZ16" s="7"/>
      <c r="XBA16" s="7"/>
      <c r="XBB16" s="7"/>
      <c r="XBC16" s="7"/>
      <c r="XBD16" s="7"/>
      <c r="XBE16" s="7"/>
      <c r="XBF16" s="7"/>
      <c r="XBG16" s="7"/>
      <c r="XBH16" s="7"/>
      <c r="XBI16" s="7"/>
      <c r="XBJ16" s="7"/>
      <c r="XBK16" s="7"/>
      <c r="XBL16" s="7"/>
      <c r="XBM16" s="7"/>
      <c r="XBN16" s="7"/>
      <c r="XBO16" s="7"/>
      <c r="XBP16" s="7"/>
      <c r="XBQ16" s="7"/>
      <c r="XBR16" s="7"/>
      <c r="XBS16" s="7"/>
      <c r="XBT16" s="7"/>
      <c r="XBU16" s="7"/>
      <c r="XBV16" s="7"/>
      <c r="XBW16" s="7"/>
      <c r="XBX16" s="7"/>
      <c r="XBY16" s="7"/>
      <c r="XBZ16" s="7"/>
      <c r="XCA16" s="7"/>
      <c r="XCB16" s="7"/>
      <c r="XCC16" s="7"/>
      <c r="XCD16" s="7"/>
      <c r="XCE16" s="7"/>
      <c r="XCF16" s="7"/>
      <c r="XCG16" s="7"/>
      <c r="XCH16" s="7"/>
      <c r="XCI16" s="7"/>
      <c r="XCJ16" s="7"/>
      <c r="XCK16" s="7"/>
      <c r="XCL16" s="7"/>
      <c r="XCM16" s="7"/>
      <c r="XCN16" s="7"/>
      <c r="XCO16" s="7"/>
      <c r="XCP16" s="7"/>
      <c r="XCQ16" s="7"/>
      <c r="XCR16" s="7"/>
      <c r="XCS16" s="7"/>
      <c r="XCT16" s="7"/>
      <c r="XCU16" s="7"/>
      <c r="XCV16" s="7"/>
    </row>
    <row r="17" spans="1:16324" s="1" customFormat="1" ht="65.25" customHeight="1" x14ac:dyDescent="0.2">
      <c r="A17" s="1641"/>
      <c r="B17" s="199" t="s">
        <v>9</v>
      </c>
      <c r="C17"/>
      <c r="D17" s="367" t="s">
        <v>1185</v>
      </c>
      <c r="E17" s="617" t="s">
        <v>71</v>
      </c>
      <c r="F17" s="1016" t="s">
        <v>1054</v>
      </c>
      <c r="G17" s="99" t="s">
        <v>1050</v>
      </c>
      <c r="H17" s="1" t="s">
        <v>502</v>
      </c>
      <c r="I17" s="99" t="s">
        <v>1060</v>
      </c>
      <c r="J17" s="1">
        <v>1</v>
      </c>
      <c r="L17" s="1" t="s">
        <v>876</v>
      </c>
      <c r="M17" s="644">
        <v>439</v>
      </c>
      <c r="N17" s="1022"/>
      <c r="O17" s="1022"/>
      <c r="P17" s="1022"/>
      <c r="Q17" s="1022"/>
      <c r="R17" s="1022"/>
      <c r="S17" s="1022"/>
      <c r="T17" s="1022"/>
      <c r="U17" s="1023"/>
      <c r="V17" s="1024"/>
      <c r="W17" s="1024"/>
      <c r="X17" s="1024"/>
      <c r="Y17" s="1024"/>
      <c r="Z17" s="1024"/>
      <c r="AA17" s="1024"/>
      <c r="AB17" s="191">
        <f t="shared" si="63"/>
        <v>0</v>
      </c>
      <c r="AC17" s="145" t="str">
        <f t="shared" si="2"/>
        <v>Yes</v>
      </c>
      <c r="AD17" s="847" t="str">
        <f t="shared" si="3"/>
        <v>No</v>
      </c>
      <c r="AF17" s="293">
        <v>2</v>
      </c>
      <c r="AG17" s="294">
        <f t="shared" si="65"/>
        <v>0</v>
      </c>
      <c r="AH17" s="36"/>
      <c r="AI17" s="1021">
        <v>8.9760000000000009</v>
      </c>
      <c r="AJ17" s="445">
        <f t="shared" si="66"/>
        <v>0</v>
      </c>
      <c r="AK17" s="215">
        <f t="shared" si="4"/>
        <v>0</v>
      </c>
      <c r="AL17" s="215">
        <f t="shared" si="5"/>
        <v>0</v>
      </c>
      <c r="AM17" s="215">
        <f t="shared" si="6"/>
        <v>0</v>
      </c>
      <c r="AN17" s="215">
        <f t="shared" si="7"/>
        <v>0</v>
      </c>
      <c r="AO17" s="215">
        <f t="shared" si="8"/>
        <v>0</v>
      </c>
      <c r="AP17" s="215">
        <f t="shared" si="9"/>
        <v>0</v>
      </c>
      <c r="AQ17" s="215">
        <f t="shared" si="10"/>
        <v>0</v>
      </c>
      <c r="AR17" s="215">
        <f t="shared" si="11"/>
        <v>0</v>
      </c>
      <c r="AS17" s="215">
        <f t="shared" si="12"/>
        <v>0</v>
      </c>
      <c r="AT17" s="215">
        <f t="shared" si="13"/>
        <v>0</v>
      </c>
      <c r="AU17" s="215">
        <f t="shared" si="14"/>
        <v>0</v>
      </c>
      <c r="AV17" s="215">
        <f t="shared" si="15"/>
        <v>0</v>
      </c>
      <c r="AW17" s="215">
        <f t="shared" si="16"/>
        <v>0</v>
      </c>
      <c r="AX17" s="215">
        <f t="shared" si="17"/>
        <v>0</v>
      </c>
      <c r="AY17" s="448">
        <v>1</v>
      </c>
      <c r="AZ17" s="386">
        <f t="shared" ref="AZ17:AZ76" si="68">SUM(BB17+BD17+BF17+BH17+BJ17+BL17+BN17)</f>
        <v>0</v>
      </c>
      <c r="BA17" s="891">
        <v>11</v>
      </c>
      <c r="BB17" s="319">
        <f t="shared" si="19"/>
        <v>0</v>
      </c>
      <c r="BC17" s="895"/>
      <c r="BD17" s="319">
        <f t="shared" si="20"/>
        <v>0</v>
      </c>
      <c r="BE17" s="896"/>
      <c r="BF17" s="319">
        <f t="shared" si="21"/>
        <v>0</v>
      </c>
      <c r="BG17" s="891"/>
      <c r="BH17" s="319">
        <f t="shared" si="22"/>
        <v>0</v>
      </c>
      <c r="BI17" s="891"/>
      <c r="BJ17" s="319">
        <f t="shared" si="23"/>
        <v>0</v>
      </c>
      <c r="BK17" s="891"/>
      <c r="BL17" s="319">
        <f t="shared" si="24"/>
        <v>0</v>
      </c>
      <c r="BM17" s="891"/>
      <c r="BN17" s="319">
        <f t="shared" si="25"/>
        <v>0</v>
      </c>
      <c r="BO17" s="897"/>
      <c r="BP17" s="319">
        <f t="shared" si="26"/>
        <v>0</v>
      </c>
      <c r="BQ17" s="897"/>
      <c r="BR17" s="319">
        <f t="shared" si="27"/>
        <v>0</v>
      </c>
      <c r="BS17" s="897"/>
      <c r="BT17" s="319">
        <f t="shared" si="28"/>
        <v>0</v>
      </c>
      <c r="BU17" s="897"/>
      <c r="BV17" s="319">
        <f t="shared" si="29"/>
        <v>0</v>
      </c>
      <c r="BW17" s="897"/>
      <c r="BX17" s="319">
        <f t="shared" si="30"/>
        <v>0</v>
      </c>
      <c r="BY17" s="897"/>
      <c r="BZ17" s="319">
        <f t="shared" si="31"/>
        <v>0</v>
      </c>
      <c r="CA17" s="897"/>
      <c r="CB17" s="319">
        <f t="shared" si="32"/>
        <v>0</v>
      </c>
      <c r="CC17" s="897"/>
      <c r="CD17" s="319">
        <f t="shared" si="33"/>
        <v>0</v>
      </c>
      <c r="CE17" s="897"/>
      <c r="CF17" s="319">
        <f t="shared" si="34"/>
        <v>0</v>
      </c>
      <c r="CG17" s="897"/>
      <c r="CH17" s="319">
        <f t="shared" si="35"/>
        <v>0</v>
      </c>
      <c r="CI17" s="897"/>
      <c r="CJ17" s="205">
        <f t="shared" si="36"/>
        <v>0</v>
      </c>
      <c r="CK17" s="1103"/>
      <c r="CL17" s="40">
        <f t="shared" si="37"/>
        <v>0</v>
      </c>
      <c r="CM17" s="40">
        <f t="shared" si="38"/>
        <v>0</v>
      </c>
      <c r="CN17" s="40">
        <f t="shared" si="39"/>
        <v>0</v>
      </c>
      <c r="CO17" s="1105">
        <f t="shared" si="40"/>
        <v>0</v>
      </c>
      <c r="CP17" s="40">
        <f t="shared" si="41"/>
        <v>0</v>
      </c>
      <c r="CQ17" s="39">
        <f t="shared" si="42"/>
        <v>0</v>
      </c>
      <c r="CR17" s="40">
        <f t="shared" si="43"/>
        <v>0</v>
      </c>
      <c r="CS17" s="40">
        <f t="shared" si="44"/>
        <v>0</v>
      </c>
      <c r="CT17" s="1108"/>
      <c r="CU17" s="39">
        <f t="shared" si="45"/>
        <v>0</v>
      </c>
      <c r="CV17" s="39">
        <f t="shared" si="46"/>
        <v>0</v>
      </c>
      <c r="CW17" s="39">
        <f t="shared" si="67"/>
        <v>0</v>
      </c>
      <c r="CX17" s="1108"/>
      <c r="CY17" s="40">
        <f t="shared" si="47"/>
        <v>0</v>
      </c>
      <c r="CZ17" s="40">
        <f t="shared" si="48"/>
        <v>0</v>
      </c>
      <c r="DA17" s="40">
        <f t="shared" si="49"/>
        <v>0</v>
      </c>
      <c r="DB17" s="40">
        <f t="shared" si="50"/>
        <v>0</v>
      </c>
      <c r="DC17" s="40">
        <f t="shared" si="51"/>
        <v>0</v>
      </c>
      <c r="DD17" s="40">
        <f t="shared" si="52"/>
        <v>0</v>
      </c>
      <c r="DE17" s="40">
        <f t="shared" si="53"/>
        <v>0</v>
      </c>
      <c r="DF17" s="40">
        <f t="shared" si="54"/>
        <v>0</v>
      </c>
      <c r="DG17" s="40">
        <f t="shared" si="55"/>
        <v>0</v>
      </c>
      <c r="DH17" s="40">
        <f t="shared" si="56"/>
        <v>0</v>
      </c>
      <c r="DI17" s="40">
        <f t="shared" si="57"/>
        <v>0</v>
      </c>
      <c r="DJ17" s="40">
        <f t="shared" si="58"/>
        <v>0</v>
      </c>
      <c r="DK17" s="40">
        <f t="shared" si="59"/>
        <v>0</v>
      </c>
      <c r="DL17" s="40">
        <f t="shared" si="60"/>
        <v>0</v>
      </c>
      <c r="DM17" s="40">
        <f t="shared" si="61"/>
        <v>0</v>
      </c>
      <c r="DN17" s="1">
        <f t="shared" si="62"/>
        <v>0</v>
      </c>
    </row>
    <row r="18" spans="1:16324" s="1" customFormat="1" ht="65.25" customHeight="1" x14ac:dyDescent="0.2">
      <c r="A18" s="1642"/>
      <c r="B18" s="192" t="s">
        <v>9</v>
      </c>
      <c r="C18" s="2"/>
      <c r="D18" s="1167" t="s">
        <v>1186</v>
      </c>
      <c r="E18" s="1015" t="s">
        <v>71</v>
      </c>
      <c r="F18" s="1017" t="s">
        <v>1054</v>
      </c>
      <c r="G18" s="146" t="s">
        <v>1050</v>
      </c>
      <c r="H18" s="127" t="s">
        <v>502</v>
      </c>
      <c r="I18" s="146" t="s">
        <v>1060</v>
      </c>
      <c r="J18" s="127">
        <v>1</v>
      </c>
      <c r="K18" s="127"/>
      <c r="L18" s="127" t="s">
        <v>876</v>
      </c>
      <c r="M18" s="647">
        <v>434</v>
      </c>
      <c r="N18" s="1025"/>
      <c r="O18" s="1025"/>
      <c r="P18" s="1025"/>
      <c r="Q18" s="1025"/>
      <c r="R18" s="1025"/>
      <c r="S18" s="1025"/>
      <c r="T18" s="1025"/>
      <c r="U18" s="1026"/>
      <c r="V18" s="1027"/>
      <c r="W18" s="1027"/>
      <c r="X18" s="1027"/>
      <c r="Y18" s="1027"/>
      <c r="Z18" s="1027"/>
      <c r="AA18" s="1027"/>
      <c r="AB18" s="558">
        <f t="shared" si="63"/>
        <v>0</v>
      </c>
      <c r="AC18" s="148" t="str">
        <f t="shared" si="2"/>
        <v>Yes</v>
      </c>
      <c r="AD18" s="848" t="str">
        <f t="shared" si="3"/>
        <v>No</v>
      </c>
      <c r="AE18" s="36"/>
      <c r="AF18" s="293">
        <v>2</v>
      </c>
      <c r="AG18" s="294">
        <f t="shared" si="65"/>
        <v>0</v>
      </c>
      <c r="AI18" s="634">
        <v>9.1300000000000008</v>
      </c>
      <c r="AJ18" s="445">
        <f t="shared" si="66"/>
        <v>0</v>
      </c>
      <c r="AK18" s="215">
        <f t="shared" si="4"/>
        <v>0</v>
      </c>
      <c r="AL18" s="215">
        <f t="shared" si="5"/>
        <v>0</v>
      </c>
      <c r="AM18" s="215">
        <f t="shared" si="6"/>
        <v>0</v>
      </c>
      <c r="AN18" s="215">
        <f t="shared" si="7"/>
        <v>0</v>
      </c>
      <c r="AO18" s="215">
        <f t="shared" si="8"/>
        <v>0</v>
      </c>
      <c r="AP18" s="215">
        <f t="shared" si="9"/>
        <v>0</v>
      </c>
      <c r="AQ18" s="215">
        <f t="shared" si="10"/>
        <v>0</v>
      </c>
      <c r="AR18" s="215">
        <f t="shared" si="11"/>
        <v>0</v>
      </c>
      <c r="AS18" s="215">
        <f t="shared" si="12"/>
        <v>0</v>
      </c>
      <c r="AT18" s="215">
        <f t="shared" si="13"/>
        <v>0</v>
      </c>
      <c r="AU18" s="215">
        <f t="shared" si="14"/>
        <v>0</v>
      </c>
      <c r="AV18" s="215">
        <f t="shared" si="15"/>
        <v>0</v>
      </c>
      <c r="AW18" s="215">
        <f t="shared" si="16"/>
        <v>0</v>
      </c>
      <c r="AX18" s="215">
        <f t="shared" si="17"/>
        <v>0</v>
      </c>
      <c r="AY18" s="448">
        <v>1</v>
      </c>
      <c r="AZ18" s="386">
        <f t="shared" si="68"/>
        <v>0</v>
      </c>
      <c r="BA18" s="891">
        <v>11</v>
      </c>
      <c r="BB18" s="319">
        <f t="shared" si="19"/>
        <v>0</v>
      </c>
      <c r="BC18" s="891"/>
      <c r="BD18" s="319">
        <f t="shared" si="20"/>
        <v>0</v>
      </c>
      <c r="BE18" s="891"/>
      <c r="BF18" s="319">
        <f t="shared" si="21"/>
        <v>0</v>
      </c>
      <c r="BG18" s="891"/>
      <c r="BH18" s="319">
        <f t="shared" si="22"/>
        <v>0</v>
      </c>
      <c r="BI18" s="891"/>
      <c r="BJ18" s="319">
        <f t="shared" si="23"/>
        <v>0</v>
      </c>
      <c r="BK18" s="891"/>
      <c r="BL18" s="319">
        <f t="shared" si="24"/>
        <v>0</v>
      </c>
      <c r="BM18" s="891"/>
      <c r="BN18" s="319">
        <f t="shared" si="25"/>
        <v>0</v>
      </c>
      <c r="BO18" s="897"/>
      <c r="BP18" s="319">
        <f t="shared" si="26"/>
        <v>0</v>
      </c>
      <c r="BQ18" s="897"/>
      <c r="BR18" s="319">
        <f t="shared" si="27"/>
        <v>0</v>
      </c>
      <c r="BS18" s="897"/>
      <c r="BT18" s="319">
        <f t="shared" si="28"/>
        <v>0</v>
      </c>
      <c r="BU18" s="897"/>
      <c r="BV18" s="319">
        <f t="shared" si="29"/>
        <v>0</v>
      </c>
      <c r="BW18" s="897"/>
      <c r="BX18" s="319">
        <f t="shared" si="30"/>
        <v>0</v>
      </c>
      <c r="BY18" s="897"/>
      <c r="BZ18" s="319">
        <f t="shared" si="31"/>
        <v>0</v>
      </c>
      <c r="CA18" s="897"/>
      <c r="CB18" s="319">
        <f t="shared" si="32"/>
        <v>0</v>
      </c>
      <c r="CC18" s="898"/>
      <c r="CD18" s="319">
        <f t="shared" si="33"/>
        <v>0</v>
      </c>
      <c r="CE18" s="897"/>
      <c r="CF18" s="319">
        <f t="shared" si="34"/>
        <v>0</v>
      </c>
      <c r="CG18" s="897"/>
      <c r="CH18" s="319">
        <f t="shared" si="35"/>
        <v>0</v>
      </c>
      <c r="CI18" s="897"/>
      <c r="CJ18" s="205">
        <f t="shared" si="36"/>
        <v>0</v>
      </c>
      <c r="CK18" s="1104"/>
      <c r="CL18" s="40">
        <f t="shared" si="37"/>
        <v>0</v>
      </c>
      <c r="CM18" s="40">
        <f t="shared" si="38"/>
        <v>0</v>
      </c>
      <c r="CN18" s="40">
        <f t="shared" si="39"/>
        <v>0</v>
      </c>
      <c r="CO18" s="1105">
        <f t="shared" si="40"/>
        <v>0</v>
      </c>
      <c r="CP18" s="40">
        <f t="shared" si="41"/>
        <v>0</v>
      </c>
      <c r="CQ18" s="39">
        <f t="shared" si="42"/>
        <v>0</v>
      </c>
      <c r="CR18" s="40">
        <f t="shared" si="43"/>
        <v>0</v>
      </c>
      <c r="CS18" s="40">
        <f t="shared" si="44"/>
        <v>0</v>
      </c>
      <c r="CT18" s="1108"/>
      <c r="CU18" s="39">
        <f t="shared" si="45"/>
        <v>0</v>
      </c>
      <c r="CV18" s="39">
        <f t="shared" si="46"/>
        <v>0</v>
      </c>
      <c r="CW18" s="39">
        <f t="shared" si="67"/>
        <v>0</v>
      </c>
      <c r="CX18" s="1108"/>
      <c r="CY18" s="40">
        <f t="shared" si="47"/>
        <v>0</v>
      </c>
      <c r="CZ18" s="40">
        <f t="shared" si="48"/>
        <v>0</v>
      </c>
      <c r="DA18" s="40">
        <f t="shared" si="49"/>
        <v>0</v>
      </c>
      <c r="DB18" s="40">
        <f t="shared" si="50"/>
        <v>0</v>
      </c>
      <c r="DC18" s="40">
        <f t="shared" si="51"/>
        <v>0</v>
      </c>
      <c r="DD18" s="40">
        <f t="shared" si="52"/>
        <v>0</v>
      </c>
      <c r="DE18" s="40">
        <f t="shared" si="53"/>
        <v>0</v>
      </c>
      <c r="DF18" s="40">
        <f t="shared" si="54"/>
        <v>0</v>
      </c>
      <c r="DG18" s="40">
        <f t="shared" si="55"/>
        <v>0</v>
      </c>
      <c r="DH18" s="40">
        <f t="shared" si="56"/>
        <v>0</v>
      </c>
      <c r="DI18" s="40">
        <f t="shared" si="57"/>
        <v>0</v>
      </c>
      <c r="DJ18" s="40">
        <f t="shared" si="58"/>
        <v>0</v>
      </c>
      <c r="DK18" s="40">
        <f t="shared" si="59"/>
        <v>0</v>
      </c>
      <c r="DL18" s="40">
        <f t="shared" si="60"/>
        <v>0</v>
      </c>
      <c r="DM18" s="40">
        <f t="shared" si="61"/>
        <v>0</v>
      </c>
      <c r="DN18" s="1">
        <f t="shared" si="62"/>
        <v>0</v>
      </c>
    </row>
    <row r="19" spans="1:16324" s="7" customFormat="1" ht="65.25" customHeight="1" x14ac:dyDescent="0.2">
      <c r="A19" s="1640" t="s">
        <v>1175</v>
      </c>
      <c r="B19" s="199" t="s">
        <v>9</v>
      </c>
      <c r="C19"/>
      <c r="D19" s="1266" t="s">
        <v>1187</v>
      </c>
      <c r="E19" s="1051" t="s">
        <v>71</v>
      </c>
      <c r="F19" s="1190" t="s">
        <v>1055</v>
      </c>
      <c r="G19" s="1052" t="s">
        <v>1050</v>
      </c>
      <c r="H19" s="1053" t="s">
        <v>185</v>
      </c>
      <c r="I19" s="1052" t="s">
        <v>1061</v>
      </c>
      <c r="J19" s="1053">
        <v>1</v>
      </c>
      <c r="K19" s="1053"/>
      <c r="L19" s="1053" t="s">
        <v>876</v>
      </c>
      <c r="M19" s="1252">
        <v>309</v>
      </c>
      <c r="N19" s="1055"/>
      <c r="O19" s="1055"/>
      <c r="P19" s="1055"/>
      <c r="Q19" s="1055"/>
      <c r="R19" s="1055"/>
      <c r="S19" s="1055"/>
      <c r="T19" s="1055"/>
      <c r="U19" s="1056"/>
      <c r="V19" s="1057"/>
      <c r="W19" s="1057"/>
      <c r="X19" s="1057"/>
      <c r="Y19" s="1057"/>
      <c r="Z19" s="1057"/>
      <c r="AA19" s="1057"/>
      <c r="AB19" s="1058">
        <f t="shared" si="63"/>
        <v>0</v>
      </c>
      <c r="AC19" s="1059" t="str">
        <f t="shared" si="2"/>
        <v>Yes</v>
      </c>
      <c r="AD19" s="1060" t="str">
        <f t="shared" si="3"/>
        <v>No</v>
      </c>
      <c r="AF19" s="293">
        <f t="shared" si="64"/>
        <v>1</v>
      </c>
      <c r="AG19" s="294">
        <f t="shared" si="65"/>
        <v>0</v>
      </c>
      <c r="AH19" s="871"/>
      <c r="AI19" s="1021">
        <v>5.5659999999999998</v>
      </c>
      <c r="AJ19" s="445">
        <f t="shared" si="66"/>
        <v>0</v>
      </c>
      <c r="AK19" s="215">
        <f t="shared" si="4"/>
        <v>0</v>
      </c>
      <c r="AL19" s="215">
        <f t="shared" si="5"/>
        <v>0</v>
      </c>
      <c r="AM19" s="215">
        <f t="shared" si="6"/>
        <v>0</v>
      </c>
      <c r="AN19" s="215">
        <f t="shared" si="7"/>
        <v>0</v>
      </c>
      <c r="AO19" s="215">
        <f t="shared" si="8"/>
        <v>0</v>
      </c>
      <c r="AP19" s="215">
        <f t="shared" si="9"/>
        <v>0</v>
      </c>
      <c r="AQ19" s="215">
        <f t="shared" si="10"/>
        <v>0</v>
      </c>
      <c r="AR19" s="215">
        <f t="shared" si="11"/>
        <v>0</v>
      </c>
      <c r="AS19" s="215">
        <f t="shared" si="12"/>
        <v>0</v>
      </c>
      <c r="AT19" s="215">
        <f t="shared" si="13"/>
        <v>0</v>
      </c>
      <c r="AU19" s="215">
        <f t="shared" si="14"/>
        <v>0</v>
      </c>
      <c r="AV19" s="215">
        <f t="shared" si="15"/>
        <v>0</v>
      </c>
      <c r="AW19" s="215">
        <f t="shared" si="16"/>
        <v>0</v>
      </c>
      <c r="AX19" s="215">
        <f t="shared" si="17"/>
        <v>0</v>
      </c>
      <c r="AY19" s="448">
        <v>1</v>
      </c>
      <c r="AZ19" s="386">
        <f t="shared" si="68"/>
        <v>0</v>
      </c>
      <c r="BA19" s="891">
        <v>8</v>
      </c>
      <c r="BB19" s="319">
        <f t="shared" si="19"/>
        <v>0</v>
      </c>
      <c r="BC19" s="892"/>
      <c r="BD19" s="319">
        <f t="shared" si="20"/>
        <v>0</v>
      </c>
      <c r="BE19" s="893"/>
      <c r="BF19" s="319">
        <f t="shared" si="21"/>
        <v>0</v>
      </c>
      <c r="BG19" s="893"/>
      <c r="BH19" s="319">
        <f t="shared" si="22"/>
        <v>0</v>
      </c>
      <c r="BI19" s="893"/>
      <c r="BJ19" s="319">
        <f t="shared" si="23"/>
        <v>0</v>
      </c>
      <c r="BK19" s="893"/>
      <c r="BL19" s="319">
        <f t="shared" si="24"/>
        <v>0</v>
      </c>
      <c r="BM19" s="893"/>
      <c r="BN19" s="319">
        <f t="shared" si="25"/>
        <v>0</v>
      </c>
      <c r="BO19" s="894"/>
      <c r="BP19" s="319">
        <f t="shared" si="26"/>
        <v>0</v>
      </c>
      <c r="BQ19" s="894"/>
      <c r="BR19" s="319">
        <f t="shared" si="27"/>
        <v>0</v>
      </c>
      <c r="BS19" s="894"/>
      <c r="BT19" s="319">
        <f t="shared" si="28"/>
        <v>0</v>
      </c>
      <c r="BU19" s="894"/>
      <c r="BV19" s="319">
        <f t="shared" si="29"/>
        <v>0</v>
      </c>
      <c r="BW19" s="894"/>
      <c r="BX19" s="319">
        <f t="shared" si="30"/>
        <v>0</v>
      </c>
      <c r="BY19" s="894"/>
      <c r="BZ19" s="319">
        <f t="shared" si="31"/>
        <v>0</v>
      </c>
      <c r="CA19" s="894"/>
      <c r="CB19" s="319">
        <f t="shared" si="32"/>
        <v>0</v>
      </c>
      <c r="CC19" s="894"/>
      <c r="CD19" s="319">
        <f t="shared" si="33"/>
        <v>0</v>
      </c>
      <c r="CE19" s="894"/>
      <c r="CF19" s="319">
        <f t="shared" si="34"/>
        <v>0</v>
      </c>
      <c r="CG19" s="894"/>
      <c r="CH19" s="319">
        <f t="shared" si="35"/>
        <v>0</v>
      </c>
      <c r="CI19" s="894"/>
      <c r="CJ19" s="205">
        <f t="shared" si="36"/>
        <v>0</v>
      </c>
      <c r="CK19" s="1102"/>
      <c r="CL19" s="40">
        <f t="shared" si="37"/>
        <v>0</v>
      </c>
      <c r="CM19" s="40">
        <f t="shared" si="38"/>
        <v>0</v>
      </c>
      <c r="CN19" s="40">
        <f t="shared" si="39"/>
        <v>0</v>
      </c>
      <c r="CO19" s="1105">
        <f t="shared" si="40"/>
        <v>0</v>
      </c>
      <c r="CP19" s="40">
        <f t="shared" si="41"/>
        <v>0</v>
      </c>
      <c r="CQ19" s="39">
        <f t="shared" si="42"/>
        <v>0</v>
      </c>
      <c r="CR19" s="40">
        <f t="shared" si="43"/>
        <v>0</v>
      </c>
      <c r="CS19" s="40">
        <f t="shared" si="44"/>
        <v>0</v>
      </c>
      <c r="CT19" s="1108"/>
      <c r="CU19" s="39">
        <f t="shared" si="45"/>
        <v>0</v>
      </c>
      <c r="CV19" s="39">
        <f t="shared" si="46"/>
        <v>0</v>
      </c>
      <c r="CW19" s="39">
        <f t="shared" si="67"/>
        <v>0</v>
      </c>
      <c r="CX19" s="1108"/>
      <c r="CY19" s="40">
        <f t="shared" si="47"/>
        <v>0</v>
      </c>
      <c r="CZ19" s="40">
        <f t="shared" si="48"/>
        <v>0</v>
      </c>
      <c r="DA19" s="40">
        <f t="shared" si="49"/>
        <v>0</v>
      </c>
      <c r="DB19" s="40">
        <f t="shared" si="50"/>
        <v>0</v>
      </c>
      <c r="DC19" s="40">
        <f t="shared" si="51"/>
        <v>0</v>
      </c>
      <c r="DD19" s="40">
        <f t="shared" si="52"/>
        <v>0</v>
      </c>
      <c r="DE19" s="40">
        <f t="shared" si="53"/>
        <v>0</v>
      </c>
      <c r="DF19" s="40">
        <f t="shared" si="54"/>
        <v>0</v>
      </c>
      <c r="DG19" s="40">
        <f t="shared" si="55"/>
        <v>0</v>
      </c>
      <c r="DH19" s="40">
        <f t="shared" si="56"/>
        <v>0</v>
      </c>
      <c r="DI19" s="40">
        <f t="shared" si="57"/>
        <v>0</v>
      </c>
      <c r="DJ19" s="40">
        <f t="shared" si="58"/>
        <v>0</v>
      </c>
      <c r="DK19" s="40">
        <f t="shared" si="59"/>
        <v>0</v>
      </c>
      <c r="DL19" s="40">
        <f t="shared" si="60"/>
        <v>0</v>
      </c>
      <c r="DM19" s="40">
        <f t="shared" si="61"/>
        <v>0</v>
      </c>
      <c r="DN19" s="1">
        <f t="shared" si="62"/>
        <v>0</v>
      </c>
    </row>
    <row r="20" spans="1:16324" s="7" customFormat="1" ht="65.25" customHeight="1" x14ac:dyDescent="0.2">
      <c r="A20" s="1641"/>
      <c r="B20" s="199" t="s">
        <v>9</v>
      </c>
      <c r="C20"/>
      <c r="D20" s="1267" t="s">
        <v>1188</v>
      </c>
      <c r="E20" s="1051" t="s">
        <v>71</v>
      </c>
      <c r="F20" s="1190" t="s">
        <v>1055</v>
      </c>
      <c r="G20" s="1052" t="s">
        <v>1050</v>
      </c>
      <c r="H20" s="1053" t="s">
        <v>185</v>
      </c>
      <c r="I20" s="1052" t="s">
        <v>1061</v>
      </c>
      <c r="J20" s="1053">
        <v>1</v>
      </c>
      <c r="K20" s="1053"/>
      <c r="L20" s="1053" t="s">
        <v>876</v>
      </c>
      <c r="M20" s="1252">
        <v>306</v>
      </c>
      <c r="N20" s="1055"/>
      <c r="O20" s="1055"/>
      <c r="P20" s="1055"/>
      <c r="Q20" s="1055"/>
      <c r="R20" s="1055"/>
      <c r="S20" s="1055"/>
      <c r="T20" s="1055"/>
      <c r="U20" s="1056"/>
      <c r="V20" s="1057"/>
      <c r="W20" s="1057"/>
      <c r="X20" s="1057"/>
      <c r="Y20" s="1057"/>
      <c r="Z20" s="1057"/>
      <c r="AA20" s="1057"/>
      <c r="AB20" s="1058">
        <f t="shared" si="63"/>
        <v>0</v>
      </c>
      <c r="AC20" s="1059" t="str">
        <f t="shared" si="2"/>
        <v>Yes</v>
      </c>
      <c r="AD20" s="1060" t="str">
        <f t="shared" si="3"/>
        <v>No</v>
      </c>
      <c r="AF20" s="293">
        <f t="shared" si="64"/>
        <v>1</v>
      </c>
      <c r="AG20" s="294">
        <f t="shared" si="65"/>
        <v>0</v>
      </c>
      <c r="AH20" s="871"/>
      <c r="AI20" s="1021">
        <v>5.5659999999999998</v>
      </c>
      <c r="AJ20" s="445">
        <f t="shared" si="66"/>
        <v>0</v>
      </c>
      <c r="AK20" s="215">
        <f t="shared" si="4"/>
        <v>0</v>
      </c>
      <c r="AL20" s="215">
        <f t="shared" si="5"/>
        <v>0</v>
      </c>
      <c r="AM20" s="215">
        <f t="shared" si="6"/>
        <v>0</v>
      </c>
      <c r="AN20" s="215">
        <f t="shared" si="7"/>
        <v>0</v>
      </c>
      <c r="AO20" s="215">
        <f t="shared" si="8"/>
        <v>0</v>
      </c>
      <c r="AP20" s="215">
        <f t="shared" si="9"/>
        <v>0</v>
      </c>
      <c r="AQ20" s="215">
        <f t="shared" si="10"/>
        <v>0</v>
      </c>
      <c r="AR20" s="215">
        <f t="shared" si="11"/>
        <v>0</v>
      </c>
      <c r="AS20" s="215">
        <f t="shared" si="12"/>
        <v>0</v>
      </c>
      <c r="AT20" s="215">
        <f t="shared" si="13"/>
        <v>0</v>
      </c>
      <c r="AU20" s="215">
        <f t="shared" si="14"/>
        <v>0</v>
      </c>
      <c r="AV20" s="215">
        <f t="shared" si="15"/>
        <v>0</v>
      </c>
      <c r="AW20" s="215">
        <f t="shared" si="16"/>
        <v>0</v>
      </c>
      <c r="AX20" s="215">
        <f t="shared" si="17"/>
        <v>0</v>
      </c>
      <c r="AY20" s="448">
        <v>1</v>
      </c>
      <c r="AZ20" s="386">
        <f t="shared" si="68"/>
        <v>0</v>
      </c>
      <c r="BA20" s="891">
        <v>8</v>
      </c>
      <c r="BB20" s="319">
        <f t="shared" si="19"/>
        <v>0</v>
      </c>
      <c r="BC20" s="892"/>
      <c r="BD20" s="319">
        <f t="shared" si="20"/>
        <v>0</v>
      </c>
      <c r="BE20" s="893"/>
      <c r="BF20" s="319">
        <f t="shared" si="21"/>
        <v>0</v>
      </c>
      <c r="BG20" s="893"/>
      <c r="BH20" s="319">
        <f t="shared" si="22"/>
        <v>0</v>
      </c>
      <c r="BI20" s="893"/>
      <c r="BJ20" s="319">
        <f t="shared" si="23"/>
        <v>0</v>
      </c>
      <c r="BK20" s="893"/>
      <c r="BL20" s="319">
        <f t="shared" si="24"/>
        <v>0</v>
      </c>
      <c r="BM20" s="893"/>
      <c r="BN20" s="319">
        <f t="shared" si="25"/>
        <v>0</v>
      </c>
      <c r="BO20" s="894"/>
      <c r="BP20" s="319">
        <f t="shared" si="26"/>
        <v>0</v>
      </c>
      <c r="BQ20" s="894"/>
      <c r="BR20" s="319">
        <f t="shared" si="27"/>
        <v>0</v>
      </c>
      <c r="BS20" s="894"/>
      <c r="BT20" s="319">
        <f t="shared" si="28"/>
        <v>0</v>
      </c>
      <c r="BU20" s="894"/>
      <c r="BV20" s="319">
        <f t="shared" si="29"/>
        <v>0</v>
      </c>
      <c r="BW20" s="894"/>
      <c r="BX20" s="319">
        <f t="shared" si="30"/>
        <v>0</v>
      </c>
      <c r="BY20" s="894"/>
      <c r="BZ20" s="319">
        <f t="shared" si="31"/>
        <v>0</v>
      </c>
      <c r="CA20" s="894"/>
      <c r="CB20" s="319">
        <f t="shared" si="32"/>
        <v>0</v>
      </c>
      <c r="CC20" s="894"/>
      <c r="CD20" s="319">
        <f t="shared" si="33"/>
        <v>0</v>
      </c>
      <c r="CE20" s="894"/>
      <c r="CF20" s="319">
        <f t="shared" si="34"/>
        <v>0</v>
      </c>
      <c r="CG20" s="894"/>
      <c r="CH20" s="319">
        <f t="shared" si="35"/>
        <v>0</v>
      </c>
      <c r="CI20" s="894"/>
      <c r="CJ20" s="205">
        <f t="shared" si="36"/>
        <v>0</v>
      </c>
      <c r="CK20" s="1102"/>
      <c r="CL20" s="40">
        <f t="shared" si="37"/>
        <v>0</v>
      </c>
      <c r="CM20" s="40">
        <f t="shared" si="38"/>
        <v>0</v>
      </c>
      <c r="CN20" s="40">
        <f t="shared" si="39"/>
        <v>0</v>
      </c>
      <c r="CO20" s="1105">
        <f t="shared" si="40"/>
        <v>0</v>
      </c>
      <c r="CP20" s="40">
        <f t="shared" si="41"/>
        <v>0</v>
      </c>
      <c r="CQ20" s="39">
        <f t="shared" si="42"/>
        <v>0</v>
      </c>
      <c r="CR20" s="40">
        <f t="shared" si="43"/>
        <v>0</v>
      </c>
      <c r="CS20" s="40">
        <f t="shared" si="44"/>
        <v>0</v>
      </c>
      <c r="CT20" s="1108"/>
      <c r="CU20" s="39">
        <f t="shared" si="45"/>
        <v>0</v>
      </c>
      <c r="CV20" s="39">
        <f t="shared" si="46"/>
        <v>0</v>
      </c>
      <c r="CW20" s="39">
        <f t="shared" si="67"/>
        <v>0</v>
      </c>
      <c r="CX20" s="1108"/>
      <c r="CY20" s="40">
        <f t="shared" si="47"/>
        <v>0</v>
      </c>
      <c r="CZ20" s="40">
        <f t="shared" si="48"/>
        <v>0</v>
      </c>
      <c r="DA20" s="40">
        <f t="shared" si="49"/>
        <v>0</v>
      </c>
      <c r="DB20" s="40">
        <f t="shared" si="50"/>
        <v>0</v>
      </c>
      <c r="DC20" s="40">
        <f t="shared" si="51"/>
        <v>0</v>
      </c>
      <c r="DD20" s="40">
        <f t="shared" si="52"/>
        <v>0</v>
      </c>
      <c r="DE20" s="40">
        <f t="shared" si="53"/>
        <v>0</v>
      </c>
      <c r="DF20" s="40">
        <f t="shared" si="54"/>
        <v>0</v>
      </c>
      <c r="DG20" s="40">
        <f t="shared" si="55"/>
        <v>0</v>
      </c>
      <c r="DH20" s="40">
        <f t="shared" si="56"/>
        <v>0</v>
      </c>
      <c r="DI20" s="40">
        <f t="shared" si="57"/>
        <v>0</v>
      </c>
      <c r="DJ20" s="40">
        <f t="shared" si="58"/>
        <v>0</v>
      </c>
      <c r="DK20" s="40">
        <f t="shared" si="59"/>
        <v>0</v>
      </c>
      <c r="DL20" s="40">
        <f t="shared" si="60"/>
        <v>0</v>
      </c>
      <c r="DM20" s="40">
        <f t="shared" si="61"/>
        <v>0</v>
      </c>
      <c r="DN20" s="1">
        <f t="shared" si="62"/>
        <v>0</v>
      </c>
    </row>
    <row r="21" spans="1:16324" s="7" customFormat="1" ht="65.25" customHeight="1" x14ac:dyDescent="0.2">
      <c r="A21" s="1641"/>
      <c r="B21" s="199" t="s">
        <v>9</v>
      </c>
      <c r="C21"/>
      <c r="D21" s="367" t="s">
        <v>1189</v>
      </c>
      <c r="E21" s="617" t="s">
        <v>71</v>
      </c>
      <c r="F21" s="1016" t="s">
        <v>1056</v>
      </c>
      <c r="G21" s="99" t="s">
        <v>1050</v>
      </c>
      <c r="H21" s="1" t="s">
        <v>502</v>
      </c>
      <c r="I21" s="99" t="s">
        <v>1062</v>
      </c>
      <c r="J21" s="1">
        <v>1</v>
      </c>
      <c r="K21" s="1"/>
      <c r="L21" s="1" t="s">
        <v>876</v>
      </c>
      <c r="M21" s="644">
        <v>458</v>
      </c>
      <c r="N21" s="1022"/>
      <c r="O21" s="1022"/>
      <c r="P21" s="1022"/>
      <c r="Q21" s="1022"/>
      <c r="R21" s="1022"/>
      <c r="S21" s="1022"/>
      <c r="T21" s="1022"/>
      <c r="U21" s="1023"/>
      <c r="V21" s="1024"/>
      <c r="W21" s="1024"/>
      <c r="X21" s="1024"/>
      <c r="Y21" s="1024"/>
      <c r="Z21" s="1024"/>
      <c r="AA21" s="1024"/>
      <c r="AB21" s="191">
        <f t="shared" si="63"/>
        <v>0</v>
      </c>
      <c r="AC21" s="145" t="str">
        <f t="shared" si="2"/>
        <v>Yes</v>
      </c>
      <c r="AD21" s="847" t="str">
        <f t="shared" si="3"/>
        <v>No</v>
      </c>
      <c r="AF21" s="293">
        <v>2</v>
      </c>
      <c r="AG21" s="294">
        <f t="shared" si="65"/>
        <v>0</v>
      </c>
      <c r="AH21" s="871"/>
      <c r="AI21" s="634">
        <v>10.67</v>
      </c>
      <c r="AJ21" s="445">
        <f t="shared" si="66"/>
        <v>0</v>
      </c>
      <c r="AK21" s="215">
        <f t="shared" si="4"/>
        <v>0</v>
      </c>
      <c r="AL21" s="215">
        <f t="shared" si="5"/>
        <v>0</v>
      </c>
      <c r="AM21" s="215">
        <f t="shared" si="6"/>
        <v>0</v>
      </c>
      <c r="AN21" s="215">
        <f t="shared" si="7"/>
        <v>0</v>
      </c>
      <c r="AO21" s="215">
        <f t="shared" si="8"/>
        <v>0</v>
      </c>
      <c r="AP21" s="215">
        <f t="shared" si="9"/>
        <v>0</v>
      </c>
      <c r="AQ21" s="215">
        <f t="shared" si="10"/>
        <v>0</v>
      </c>
      <c r="AR21" s="215">
        <f t="shared" si="11"/>
        <v>0</v>
      </c>
      <c r="AS21" s="215">
        <f t="shared" si="12"/>
        <v>0</v>
      </c>
      <c r="AT21" s="215">
        <f t="shared" si="13"/>
        <v>0</v>
      </c>
      <c r="AU21" s="215">
        <f t="shared" si="14"/>
        <v>0</v>
      </c>
      <c r="AV21" s="215">
        <f t="shared" si="15"/>
        <v>0</v>
      </c>
      <c r="AW21" s="215">
        <f t="shared" si="16"/>
        <v>0</v>
      </c>
      <c r="AX21" s="215">
        <f t="shared" si="17"/>
        <v>0</v>
      </c>
      <c r="AY21" s="448">
        <v>1</v>
      </c>
      <c r="AZ21" s="386">
        <f t="shared" si="68"/>
        <v>0</v>
      </c>
      <c r="BA21" s="891">
        <v>11</v>
      </c>
      <c r="BB21" s="319">
        <f t="shared" si="19"/>
        <v>0</v>
      </c>
      <c r="BC21" s="892"/>
      <c r="BD21" s="319">
        <f t="shared" si="20"/>
        <v>0</v>
      </c>
      <c r="BE21" s="893"/>
      <c r="BF21" s="319">
        <f t="shared" si="21"/>
        <v>0</v>
      </c>
      <c r="BG21" s="893"/>
      <c r="BH21" s="319">
        <f t="shared" si="22"/>
        <v>0</v>
      </c>
      <c r="BI21" s="893"/>
      <c r="BJ21" s="319">
        <f t="shared" si="23"/>
        <v>0</v>
      </c>
      <c r="BK21" s="893"/>
      <c r="BL21" s="319">
        <f t="shared" si="24"/>
        <v>0</v>
      </c>
      <c r="BM21" s="893"/>
      <c r="BN21" s="319">
        <f t="shared" si="25"/>
        <v>0</v>
      </c>
      <c r="BO21" s="894"/>
      <c r="BP21" s="319">
        <f t="shared" si="26"/>
        <v>0</v>
      </c>
      <c r="BQ21" s="894"/>
      <c r="BR21" s="319">
        <f t="shared" si="27"/>
        <v>0</v>
      </c>
      <c r="BS21" s="894"/>
      <c r="BT21" s="319">
        <f t="shared" si="28"/>
        <v>0</v>
      </c>
      <c r="BU21" s="894"/>
      <c r="BV21" s="319">
        <f t="shared" si="29"/>
        <v>0</v>
      </c>
      <c r="BW21" s="894"/>
      <c r="BX21" s="319">
        <f t="shared" si="30"/>
        <v>0</v>
      </c>
      <c r="BY21" s="894"/>
      <c r="BZ21" s="319">
        <f t="shared" si="31"/>
        <v>0</v>
      </c>
      <c r="CA21" s="894"/>
      <c r="CB21" s="319">
        <f t="shared" si="32"/>
        <v>0</v>
      </c>
      <c r="CC21" s="894"/>
      <c r="CD21" s="319">
        <f t="shared" si="33"/>
        <v>0</v>
      </c>
      <c r="CE21" s="894"/>
      <c r="CF21" s="319">
        <f t="shared" si="34"/>
        <v>0</v>
      </c>
      <c r="CG21" s="894"/>
      <c r="CH21" s="319">
        <f t="shared" si="35"/>
        <v>0</v>
      </c>
      <c r="CI21" s="894"/>
      <c r="CJ21" s="205">
        <f t="shared" si="36"/>
        <v>0</v>
      </c>
      <c r="CK21" s="1102"/>
      <c r="CL21" s="40">
        <f t="shared" si="37"/>
        <v>0</v>
      </c>
      <c r="CM21" s="40">
        <f t="shared" si="38"/>
        <v>0</v>
      </c>
      <c r="CN21" s="40">
        <f t="shared" si="39"/>
        <v>0</v>
      </c>
      <c r="CO21" s="1105">
        <f t="shared" si="40"/>
        <v>0</v>
      </c>
      <c r="CP21" s="40">
        <f t="shared" si="41"/>
        <v>0</v>
      </c>
      <c r="CQ21" s="39">
        <f t="shared" si="42"/>
        <v>0</v>
      </c>
      <c r="CR21" s="40">
        <f t="shared" si="43"/>
        <v>0</v>
      </c>
      <c r="CS21" s="40">
        <f t="shared" si="44"/>
        <v>0</v>
      </c>
      <c r="CT21" s="1108"/>
      <c r="CU21" s="39">
        <f t="shared" si="45"/>
        <v>0</v>
      </c>
      <c r="CV21" s="39">
        <f t="shared" si="46"/>
        <v>0</v>
      </c>
      <c r="CW21" s="39">
        <f t="shared" si="67"/>
        <v>0</v>
      </c>
      <c r="CX21" s="1108"/>
      <c r="CY21" s="40">
        <f t="shared" si="47"/>
        <v>0</v>
      </c>
      <c r="CZ21" s="40">
        <f t="shared" si="48"/>
        <v>0</v>
      </c>
      <c r="DA21" s="40">
        <f t="shared" si="49"/>
        <v>0</v>
      </c>
      <c r="DB21" s="40">
        <f t="shared" si="50"/>
        <v>0</v>
      </c>
      <c r="DC21" s="40">
        <f t="shared" si="51"/>
        <v>0</v>
      </c>
      <c r="DD21" s="40">
        <f t="shared" si="52"/>
        <v>0</v>
      </c>
      <c r="DE21" s="40">
        <f t="shared" si="53"/>
        <v>0</v>
      </c>
      <c r="DF21" s="40">
        <f t="shared" si="54"/>
        <v>0</v>
      </c>
      <c r="DG21" s="40">
        <f t="shared" si="55"/>
        <v>0</v>
      </c>
      <c r="DH21" s="40">
        <f t="shared" si="56"/>
        <v>0</v>
      </c>
      <c r="DI21" s="40">
        <f t="shared" si="57"/>
        <v>0</v>
      </c>
      <c r="DJ21" s="40">
        <f t="shared" si="58"/>
        <v>0</v>
      </c>
      <c r="DK21" s="40">
        <f t="shared" si="59"/>
        <v>0</v>
      </c>
      <c r="DL21" s="40">
        <f t="shared" si="60"/>
        <v>0</v>
      </c>
      <c r="DM21" s="40">
        <f t="shared" si="61"/>
        <v>0</v>
      </c>
      <c r="DN21" s="1">
        <f t="shared" si="62"/>
        <v>0</v>
      </c>
    </row>
    <row r="22" spans="1:16324" s="1" customFormat="1" ht="65.25" customHeight="1" x14ac:dyDescent="0.2">
      <c r="A22" s="1642"/>
      <c r="B22" s="192" t="s">
        <v>9</v>
      </c>
      <c r="C22" s="2"/>
      <c r="D22" s="1167" t="s">
        <v>1190</v>
      </c>
      <c r="E22" s="1015" t="s">
        <v>71</v>
      </c>
      <c r="F22" s="1017" t="s">
        <v>1056</v>
      </c>
      <c r="G22" s="146" t="s">
        <v>1050</v>
      </c>
      <c r="H22" s="127" t="s">
        <v>502</v>
      </c>
      <c r="I22" s="146" t="s">
        <v>1062</v>
      </c>
      <c r="J22" s="127">
        <v>1</v>
      </c>
      <c r="K22" s="127"/>
      <c r="L22" s="127" t="s">
        <v>876</v>
      </c>
      <c r="M22" s="647">
        <v>452</v>
      </c>
      <c r="N22" s="1025"/>
      <c r="O22" s="1025"/>
      <c r="P22" s="1025"/>
      <c r="Q22" s="1025"/>
      <c r="R22" s="1025"/>
      <c r="S22" s="1025"/>
      <c r="T22" s="1025"/>
      <c r="U22" s="1026"/>
      <c r="V22" s="1027"/>
      <c r="W22" s="1027"/>
      <c r="X22" s="1027"/>
      <c r="Y22" s="1027"/>
      <c r="Z22" s="1027"/>
      <c r="AA22" s="1027"/>
      <c r="AB22" s="558">
        <f t="shared" si="63"/>
        <v>0</v>
      </c>
      <c r="AC22" s="148" t="str">
        <f t="shared" si="2"/>
        <v>Yes</v>
      </c>
      <c r="AD22" s="848" t="str">
        <f t="shared" si="3"/>
        <v>No</v>
      </c>
      <c r="AF22" s="293">
        <v>2</v>
      </c>
      <c r="AG22" s="294">
        <f t="shared" si="65"/>
        <v>0</v>
      </c>
      <c r="AH22" s="36"/>
      <c r="AI22" s="634">
        <v>10.34</v>
      </c>
      <c r="AJ22" s="445">
        <f t="shared" si="66"/>
        <v>0</v>
      </c>
      <c r="AK22" s="215">
        <f t="shared" si="4"/>
        <v>0</v>
      </c>
      <c r="AL22" s="215">
        <f t="shared" si="5"/>
        <v>0</v>
      </c>
      <c r="AM22" s="215">
        <f t="shared" si="6"/>
        <v>0</v>
      </c>
      <c r="AN22" s="215">
        <f t="shared" si="7"/>
        <v>0</v>
      </c>
      <c r="AO22" s="215">
        <f t="shared" si="8"/>
        <v>0</v>
      </c>
      <c r="AP22" s="215">
        <f t="shared" si="9"/>
        <v>0</v>
      </c>
      <c r="AQ22" s="215">
        <f t="shared" si="10"/>
        <v>0</v>
      </c>
      <c r="AR22" s="215">
        <f t="shared" si="11"/>
        <v>0</v>
      </c>
      <c r="AS22" s="215">
        <f t="shared" si="12"/>
        <v>0</v>
      </c>
      <c r="AT22" s="215">
        <f t="shared" si="13"/>
        <v>0</v>
      </c>
      <c r="AU22" s="215">
        <f t="shared" si="14"/>
        <v>0</v>
      </c>
      <c r="AV22" s="215">
        <f t="shared" si="15"/>
        <v>0</v>
      </c>
      <c r="AW22" s="215">
        <f t="shared" si="16"/>
        <v>0</v>
      </c>
      <c r="AX22" s="215">
        <f t="shared" si="17"/>
        <v>0</v>
      </c>
      <c r="AY22" s="448">
        <v>1</v>
      </c>
      <c r="AZ22" s="386">
        <f t="shared" si="68"/>
        <v>0</v>
      </c>
      <c r="BA22" s="891">
        <v>11</v>
      </c>
      <c r="BB22" s="319">
        <f t="shared" si="19"/>
        <v>0</v>
      </c>
      <c r="BC22" s="895"/>
      <c r="BD22" s="319">
        <f t="shared" si="20"/>
        <v>0</v>
      </c>
      <c r="BE22" s="896"/>
      <c r="BF22" s="319">
        <f t="shared" si="21"/>
        <v>0</v>
      </c>
      <c r="BG22" s="891"/>
      <c r="BH22" s="319">
        <f t="shared" si="22"/>
        <v>0</v>
      </c>
      <c r="BI22" s="891"/>
      <c r="BJ22" s="319">
        <f t="shared" si="23"/>
        <v>0</v>
      </c>
      <c r="BK22" s="891"/>
      <c r="BL22" s="319">
        <f t="shared" si="24"/>
        <v>0</v>
      </c>
      <c r="BM22" s="891"/>
      <c r="BN22" s="319">
        <f t="shared" si="25"/>
        <v>0</v>
      </c>
      <c r="BO22" s="897"/>
      <c r="BP22" s="319">
        <f t="shared" si="26"/>
        <v>0</v>
      </c>
      <c r="BQ22" s="897"/>
      <c r="BR22" s="319">
        <f t="shared" si="27"/>
        <v>0</v>
      </c>
      <c r="BS22" s="897"/>
      <c r="BT22" s="319">
        <f t="shared" si="28"/>
        <v>0</v>
      </c>
      <c r="BU22" s="897"/>
      <c r="BV22" s="319">
        <f t="shared" si="29"/>
        <v>0</v>
      </c>
      <c r="BW22" s="897"/>
      <c r="BX22" s="319">
        <f t="shared" si="30"/>
        <v>0</v>
      </c>
      <c r="BY22" s="897"/>
      <c r="BZ22" s="319">
        <f t="shared" si="31"/>
        <v>0</v>
      </c>
      <c r="CA22" s="897"/>
      <c r="CB22" s="319">
        <f t="shared" si="32"/>
        <v>0</v>
      </c>
      <c r="CC22" s="897"/>
      <c r="CD22" s="319">
        <f t="shared" si="33"/>
        <v>0</v>
      </c>
      <c r="CE22" s="897"/>
      <c r="CF22" s="319">
        <f t="shared" si="34"/>
        <v>0</v>
      </c>
      <c r="CG22" s="897"/>
      <c r="CH22" s="319">
        <f t="shared" si="35"/>
        <v>0</v>
      </c>
      <c r="CI22" s="897"/>
      <c r="CJ22" s="205">
        <f t="shared" si="36"/>
        <v>0</v>
      </c>
      <c r="CK22" s="1103"/>
      <c r="CL22" s="40">
        <f t="shared" si="37"/>
        <v>0</v>
      </c>
      <c r="CM22" s="40">
        <f t="shared" si="38"/>
        <v>0</v>
      </c>
      <c r="CN22" s="40">
        <f t="shared" si="39"/>
        <v>0</v>
      </c>
      <c r="CO22" s="1105">
        <f t="shared" si="40"/>
        <v>0</v>
      </c>
      <c r="CP22" s="40">
        <f t="shared" si="41"/>
        <v>0</v>
      </c>
      <c r="CQ22" s="39">
        <f t="shared" si="42"/>
        <v>0</v>
      </c>
      <c r="CR22" s="40">
        <f t="shared" si="43"/>
        <v>0</v>
      </c>
      <c r="CS22" s="40">
        <f t="shared" si="44"/>
        <v>0</v>
      </c>
      <c r="CT22" s="1108"/>
      <c r="CU22" s="39">
        <f t="shared" si="45"/>
        <v>0</v>
      </c>
      <c r="CV22" s="39">
        <f t="shared" si="46"/>
        <v>0</v>
      </c>
      <c r="CW22" s="39">
        <f t="shared" si="67"/>
        <v>0</v>
      </c>
      <c r="CX22" s="1108"/>
      <c r="CY22" s="40">
        <f t="shared" si="47"/>
        <v>0</v>
      </c>
      <c r="CZ22" s="40">
        <f t="shared" si="48"/>
        <v>0</v>
      </c>
      <c r="DA22" s="40">
        <f t="shared" si="49"/>
        <v>0</v>
      </c>
      <c r="DB22" s="40">
        <f t="shared" si="50"/>
        <v>0</v>
      </c>
      <c r="DC22" s="40">
        <f t="shared" si="51"/>
        <v>0</v>
      </c>
      <c r="DD22" s="40">
        <f t="shared" si="52"/>
        <v>0</v>
      </c>
      <c r="DE22" s="40">
        <f t="shared" si="53"/>
        <v>0</v>
      </c>
      <c r="DF22" s="40">
        <f t="shared" si="54"/>
        <v>0</v>
      </c>
      <c r="DG22" s="40">
        <f t="shared" si="55"/>
        <v>0</v>
      </c>
      <c r="DH22" s="40">
        <f t="shared" si="56"/>
        <v>0</v>
      </c>
      <c r="DI22" s="40">
        <f t="shared" si="57"/>
        <v>0</v>
      </c>
      <c r="DJ22" s="40">
        <f t="shared" si="58"/>
        <v>0</v>
      </c>
      <c r="DK22" s="40">
        <f t="shared" si="59"/>
        <v>0</v>
      </c>
      <c r="DL22" s="40">
        <f t="shared" si="60"/>
        <v>0</v>
      </c>
      <c r="DM22" s="40">
        <f t="shared" si="61"/>
        <v>0</v>
      </c>
      <c r="DN22" s="1">
        <f t="shared" si="62"/>
        <v>0</v>
      </c>
    </row>
    <row r="23" spans="1:16324" s="1" customFormat="1" ht="65.25" customHeight="1" x14ac:dyDescent="0.2">
      <c r="A23" s="1640" t="s">
        <v>1176</v>
      </c>
      <c r="B23" s="199" t="s">
        <v>9</v>
      </c>
      <c r="C23"/>
      <c r="D23" s="1159" t="s">
        <v>1191</v>
      </c>
      <c r="E23" s="1051" t="s">
        <v>71</v>
      </c>
      <c r="F23" s="1190" t="s">
        <v>1057</v>
      </c>
      <c r="G23" s="1052" t="s">
        <v>1050</v>
      </c>
      <c r="H23" s="1053" t="s">
        <v>185</v>
      </c>
      <c r="I23" s="1052" t="s">
        <v>1063</v>
      </c>
      <c r="J23" s="1053">
        <v>1</v>
      </c>
      <c r="K23" s="1053"/>
      <c r="L23" s="1053" t="s">
        <v>876</v>
      </c>
      <c r="M23" s="1252">
        <v>328</v>
      </c>
      <c r="N23" s="1055"/>
      <c r="O23" s="1055"/>
      <c r="P23" s="1055"/>
      <c r="Q23" s="1055"/>
      <c r="R23" s="1055"/>
      <c r="S23" s="1055"/>
      <c r="T23" s="1055"/>
      <c r="U23" s="1056"/>
      <c r="V23" s="1057"/>
      <c r="W23" s="1057"/>
      <c r="X23" s="1057"/>
      <c r="Y23" s="1057"/>
      <c r="Z23" s="1057"/>
      <c r="AA23" s="1057"/>
      <c r="AB23" s="1058">
        <f t="shared" si="63"/>
        <v>0</v>
      </c>
      <c r="AC23" s="1059" t="str">
        <f t="shared" si="2"/>
        <v>Yes</v>
      </c>
      <c r="AD23" s="1060" t="str">
        <f t="shared" si="3"/>
        <v>No</v>
      </c>
      <c r="AF23" s="293">
        <f t="shared" si="64"/>
        <v>1</v>
      </c>
      <c r="AG23" s="294">
        <f t="shared" si="65"/>
        <v>0</v>
      </c>
      <c r="AH23" s="36"/>
      <c r="AI23" s="634">
        <v>6.2480000000000002</v>
      </c>
      <c r="AJ23" s="445">
        <f t="shared" si="66"/>
        <v>0</v>
      </c>
      <c r="AK23" s="215">
        <f t="shared" si="4"/>
        <v>0</v>
      </c>
      <c r="AL23" s="215">
        <f t="shared" si="5"/>
        <v>0</v>
      </c>
      <c r="AM23" s="215">
        <f t="shared" si="6"/>
        <v>0</v>
      </c>
      <c r="AN23" s="215">
        <f t="shared" si="7"/>
        <v>0</v>
      </c>
      <c r="AO23" s="215">
        <f t="shared" si="8"/>
        <v>0</v>
      </c>
      <c r="AP23" s="215">
        <f t="shared" si="9"/>
        <v>0</v>
      </c>
      <c r="AQ23" s="215">
        <f t="shared" si="10"/>
        <v>0</v>
      </c>
      <c r="AR23" s="215">
        <f t="shared" si="11"/>
        <v>0</v>
      </c>
      <c r="AS23" s="215">
        <f t="shared" si="12"/>
        <v>0</v>
      </c>
      <c r="AT23" s="215">
        <f t="shared" si="13"/>
        <v>0</v>
      </c>
      <c r="AU23" s="215">
        <f t="shared" si="14"/>
        <v>0</v>
      </c>
      <c r="AV23" s="215">
        <f t="shared" si="15"/>
        <v>0</v>
      </c>
      <c r="AW23" s="215">
        <f t="shared" si="16"/>
        <v>0</v>
      </c>
      <c r="AX23" s="215">
        <f t="shared" si="17"/>
        <v>0</v>
      </c>
      <c r="AY23" s="448">
        <v>1</v>
      </c>
      <c r="AZ23" s="386">
        <f t="shared" si="68"/>
        <v>0</v>
      </c>
      <c r="BA23" s="891">
        <v>8</v>
      </c>
      <c r="BB23" s="319">
        <f t="shared" si="19"/>
        <v>0</v>
      </c>
      <c r="BC23" s="895"/>
      <c r="BD23" s="319">
        <f t="shared" si="20"/>
        <v>0</v>
      </c>
      <c r="BE23" s="896"/>
      <c r="BF23" s="319">
        <f t="shared" si="21"/>
        <v>0</v>
      </c>
      <c r="BG23" s="891"/>
      <c r="BH23" s="319">
        <f t="shared" si="22"/>
        <v>0</v>
      </c>
      <c r="BI23" s="891"/>
      <c r="BJ23" s="319">
        <f t="shared" si="23"/>
        <v>0</v>
      </c>
      <c r="BK23" s="891"/>
      <c r="BL23" s="319">
        <f t="shared" si="24"/>
        <v>0</v>
      </c>
      <c r="BM23" s="891"/>
      <c r="BN23" s="319">
        <f t="shared" si="25"/>
        <v>0</v>
      </c>
      <c r="BO23" s="897"/>
      <c r="BP23" s="319">
        <f t="shared" si="26"/>
        <v>0</v>
      </c>
      <c r="BQ23" s="897"/>
      <c r="BR23" s="319">
        <f t="shared" si="27"/>
        <v>0</v>
      </c>
      <c r="BS23" s="897"/>
      <c r="BT23" s="319">
        <f t="shared" si="28"/>
        <v>0</v>
      </c>
      <c r="BU23" s="897"/>
      <c r="BV23" s="319">
        <f t="shared" si="29"/>
        <v>0</v>
      </c>
      <c r="BW23" s="897"/>
      <c r="BX23" s="319">
        <f t="shared" si="30"/>
        <v>0</v>
      </c>
      <c r="BY23" s="897"/>
      <c r="BZ23" s="319">
        <f t="shared" si="31"/>
        <v>0</v>
      </c>
      <c r="CA23" s="897"/>
      <c r="CB23" s="319">
        <f t="shared" si="32"/>
        <v>0</v>
      </c>
      <c r="CC23" s="897"/>
      <c r="CD23" s="319">
        <f t="shared" si="33"/>
        <v>0</v>
      </c>
      <c r="CE23" s="897"/>
      <c r="CF23" s="319">
        <f t="shared" si="34"/>
        <v>0</v>
      </c>
      <c r="CG23" s="897"/>
      <c r="CH23" s="319">
        <f t="shared" si="35"/>
        <v>0</v>
      </c>
      <c r="CI23" s="897"/>
      <c r="CJ23" s="205">
        <f t="shared" si="36"/>
        <v>0</v>
      </c>
      <c r="CK23" s="1103"/>
      <c r="CL23" s="40">
        <f t="shared" si="37"/>
        <v>0</v>
      </c>
      <c r="CM23" s="40">
        <f t="shared" si="38"/>
        <v>0</v>
      </c>
      <c r="CN23" s="40">
        <f t="shared" si="39"/>
        <v>0</v>
      </c>
      <c r="CO23" s="1105">
        <f t="shared" si="40"/>
        <v>0</v>
      </c>
      <c r="CP23" s="40">
        <f t="shared" si="41"/>
        <v>0</v>
      </c>
      <c r="CQ23" s="39">
        <f t="shared" si="42"/>
        <v>0</v>
      </c>
      <c r="CR23" s="40">
        <f t="shared" si="43"/>
        <v>0</v>
      </c>
      <c r="CS23" s="40">
        <f t="shared" si="44"/>
        <v>0</v>
      </c>
      <c r="CT23" s="1108"/>
      <c r="CU23" s="39">
        <f t="shared" si="45"/>
        <v>0</v>
      </c>
      <c r="CV23" s="39">
        <f t="shared" si="46"/>
        <v>0</v>
      </c>
      <c r="CW23" s="39">
        <f t="shared" si="67"/>
        <v>0</v>
      </c>
      <c r="CX23" s="1108"/>
      <c r="CY23" s="40">
        <f t="shared" si="47"/>
        <v>0</v>
      </c>
      <c r="CZ23" s="40">
        <f t="shared" si="48"/>
        <v>0</v>
      </c>
      <c r="DA23" s="40">
        <f t="shared" si="49"/>
        <v>0</v>
      </c>
      <c r="DB23" s="40">
        <f t="shared" si="50"/>
        <v>0</v>
      </c>
      <c r="DC23" s="40">
        <f t="shared" si="51"/>
        <v>0</v>
      </c>
      <c r="DD23" s="40">
        <f t="shared" si="52"/>
        <v>0</v>
      </c>
      <c r="DE23" s="40">
        <f t="shared" si="53"/>
        <v>0</v>
      </c>
      <c r="DF23" s="40">
        <f t="shared" si="54"/>
        <v>0</v>
      </c>
      <c r="DG23" s="40">
        <f t="shared" si="55"/>
        <v>0</v>
      </c>
      <c r="DH23" s="40">
        <f t="shared" si="56"/>
        <v>0</v>
      </c>
      <c r="DI23" s="40">
        <f t="shared" si="57"/>
        <v>0</v>
      </c>
      <c r="DJ23" s="40">
        <f t="shared" si="58"/>
        <v>0</v>
      </c>
      <c r="DK23" s="40">
        <f t="shared" si="59"/>
        <v>0</v>
      </c>
      <c r="DL23" s="40">
        <f t="shared" si="60"/>
        <v>0</v>
      </c>
      <c r="DM23" s="40">
        <f t="shared" si="61"/>
        <v>0</v>
      </c>
      <c r="DN23" s="1">
        <f t="shared" si="62"/>
        <v>0</v>
      </c>
    </row>
    <row r="24" spans="1:16324" s="1" customFormat="1" ht="65.25" customHeight="1" x14ac:dyDescent="0.2">
      <c r="A24" s="1641"/>
      <c r="B24" s="199" t="s">
        <v>9</v>
      </c>
      <c r="C24"/>
      <c r="D24" s="367" t="s">
        <v>1192</v>
      </c>
      <c r="E24" s="1051" t="s">
        <v>71</v>
      </c>
      <c r="F24" s="1190" t="s">
        <v>1057</v>
      </c>
      <c r="G24" s="1052" t="s">
        <v>1050</v>
      </c>
      <c r="H24" s="1053" t="s">
        <v>185</v>
      </c>
      <c r="I24" s="1052" t="s">
        <v>1063</v>
      </c>
      <c r="J24" s="1053">
        <v>1</v>
      </c>
      <c r="K24" s="1053"/>
      <c r="L24" s="1053" t="s">
        <v>876</v>
      </c>
      <c r="M24" s="1252">
        <v>322</v>
      </c>
      <c r="N24" s="1055"/>
      <c r="O24" s="1055"/>
      <c r="P24" s="1055"/>
      <c r="Q24" s="1055"/>
      <c r="R24" s="1055"/>
      <c r="S24" s="1055"/>
      <c r="T24" s="1055"/>
      <c r="U24" s="1056"/>
      <c r="V24" s="1057"/>
      <c r="W24" s="1057"/>
      <c r="X24" s="1057"/>
      <c r="Y24" s="1057"/>
      <c r="Z24" s="1057"/>
      <c r="AA24" s="1057"/>
      <c r="AB24" s="1058">
        <f t="shared" si="63"/>
        <v>0</v>
      </c>
      <c r="AC24" s="1059" t="str">
        <f t="shared" si="2"/>
        <v>Yes</v>
      </c>
      <c r="AD24" s="1060" t="str">
        <f t="shared" si="3"/>
        <v>No</v>
      </c>
      <c r="AF24" s="293">
        <f t="shared" si="64"/>
        <v>1</v>
      </c>
      <c r="AG24" s="294">
        <f t="shared" si="65"/>
        <v>0</v>
      </c>
      <c r="AH24" s="36"/>
      <c r="AI24" s="634">
        <v>6.2919999999999998</v>
      </c>
      <c r="AJ24" s="445">
        <f t="shared" si="66"/>
        <v>0</v>
      </c>
      <c r="AK24" s="215">
        <f t="shared" si="4"/>
        <v>0</v>
      </c>
      <c r="AL24" s="215">
        <f t="shared" si="5"/>
        <v>0</v>
      </c>
      <c r="AM24" s="215">
        <f t="shared" si="6"/>
        <v>0</v>
      </c>
      <c r="AN24" s="215">
        <f t="shared" si="7"/>
        <v>0</v>
      </c>
      <c r="AO24" s="215">
        <f t="shared" si="8"/>
        <v>0</v>
      </c>
      <c r="AP24" s="215">
        <f t="shared" si="9"/>
        <v>0</v>
      </c>
      <c r="AQ24" s="215">
        <f t="shared" si="10"/>
        <v>0</v>
      </c>
      <c r="AR24" s="215">
        <f t="shared" si="11"/>
        <v>0</v>
      </c>
      <c r="AS24" s="215">
        <f t="shared" si="12"/>
        <v>0</v>
      </c>
      <c r="AT24" s="215">
        <f t="shared" si="13"/>
        <v>0</v>
      </c>
      <c r="AU24" s="215">
        <f t="shared" si="14"/>
        <v>0</v>
      </c>
      <c r="AV24" s="215">
        <f t="shared" si="15"/>
        <v>0</v>
      </c>
      <c r="AW24" s="215">
        <f t="shared" si="16"/>
        <v>0</v>
      </c>
      <c r="AX24" s="215">
        <f t="shared" si="17"/>
        <v>0</v>
      </c>
      <c r="AY24" s="448">
        <v>1</v>
      </c>
      <c r="AZ24" s="386">
        <f t="shared" si="68"/>
        <v>0</v>
      </c>
      <c r="BA24" s="891">
        <v>8</v>
      </c>
      <c r="BB24" s="319">
        <f t="shared" si="19"/>
        <v>0</v>
      </c>
      <c r="BC24" s="895"/>
      <c r="BD24" s="319">
        <f t="shared" si="20"/>
        <v>0</v>
      </c>
      <c r="BE24" s="896"/>
      <c r="BF24" s="319">
        <f t="shared" si="21"/>
        <v>0</v>
      </c>
      <c r="BG24" s="891"/>
      <c r="BH24" s="319">
        <f t="shared" si="22"/>
        <v>0</v>
      </c>
      <c r="BI24" s="891"/>
      <c r="BJ24" s="319">
        <f t="shared" si="23"/>
        <v>0</v>
      </c>
      <c r="BK24" s="891"/>
      <c r="BL24" s="319">
        <f t="shared" si="24"/>
        <v>0</v>
      </c>
      <c r="BM24" s="891"/>
      <c r="BN24" s="319">
        <f t="shared" si="25"/>
        <v>0</v>
      </c>
      <c r="BO24" s="897"/>
      <c r="BP24" s="319">
        <f t="shared" si="26"/>
        <v>0</v>
      </c>
      <c r="BQ24" s="897"/>
      <c r="BR24" s="319">
        <f t="shared" si="27"/>
        <v>0</v>
      </c>
      <c r="BS24" s="897"/>
      <c r="BT24" s="319">
        <f t="shared" si="28"/>
        <v>0</v>
      </c>
      <c r="BU24" s="897"/>
      <c r="BV24" s="319">
        <f t="shared" si="29"/>
        <v>0</v>
      </c>
      <c r="BW24" s="897"/>
      <c r="BX24" s="319">
        <f t="shared" si="30"/>
        <v>0</v>
      </c>
      <c r="BY24" s="897"/>
      <c r="BZ24" s="319">
        <f t="shared" si="31"/>
        <v>0</v>
      </c>
      <c r="CA24" s="897"/>
      <c r="CB24" s="319">
        <f t="shared" si="32"/>
        <v>0</v>
      </c>
      <c r="CC24" s="897"/>
      <c r="CD24" s="319">
        <f t="shared" si="33"/>
        <v>0</v>
      </c>
      <c r="CE24" s="897"/>
      <c r="CF24" s="319">
        <f t="shared" si="34"/>
        <v>0</v>
      </c>
      <c r="CG24" s="897"/>
      <c r="CH24" s="319">
        <f t="shared" si="35"/>
        <v>0</v>
      </c>
      <c r="CI24" s="897"/>
      <c r="CJ24" s="205">
        <f t="shared" si="36"/>
        <v>0</v>
      </c>
      <c r="CK24" s="1103"/>
      <c r="CL24" s="40">
        <f t="shared" si="37"/>
        <v>0</v>
      </c>
      <c r="CM24" s="40">
        <f t="shared" si="38"/>
        <v>0</v>
      </c>
      <c r="CN24" s="40">
        <f t="shared" si="39"/>
        <v>0</v>
      </c>
      <c r="CO24" s="1105">
        <f t="shared" si="40"/>
        <v>0</v>
      </c>
      <c r="CP24" s="40">
        <f t="shared" si="41"/>
        <v>0</v>
      </c>
      <c r="CQ24" s="39">
        <f t="shared" si="42"/>
        <v>0</v>
      </c>
      <c r="CR24" s="40">
        <f t="shared" si="43"/>
        <v>0</v>
      </c>
      <c r="CS24" s="40">
        <f t="shared" si="44"/>
        <v>0</v>
      </c>
      <c r="CT24" s="1108"/>
      <c r="CU24" s="39">
        <f t="shared" si="45"/>
        <v>0</v>
      </c>
      <c r="CV24" s="39">
        <f t="shared" si="46"/>
        <v>0</v>
      </c>
      <c r="CW24" s="39">
        <f t="shared" si="67"/>
        <v>0</v>
      </c>
      <c r="CX24" s="1108"/>
      <c r="CY24" s="40">
        <f t="shared" si="47"/>
        <v>0</v>
      </c>
      <c r="CZ24" s="40">
        <f t="shared" si="48"/>
        <v>0</v>
      </c>
      <c r="DA24" s="40">
        <f t="shared" si="49"/>
        <v>0</v>
      </c>
      <c r="DB24" s="40">
        <f t="shared" si="50"/>
        <v>0</v>
      </c>
      <c r="DC24" s="40">
        <f t="shared" si="51"/>
        <v>0</v>
      </c>
      <c r="DD24" s="40">
        <f t="shared" si="52"/>
        <v>0</v>
      </c>
      <c r="DE24" s="40">
        <f t="shared" si="53"/>
        <v>0</v>
      </c>
      <c r="DF24" s="40">
        <f t="shared" si="54"/>
        <v>0</v>
      </c>
      <c r="DG24" s="40">
        <f t="shared" si="55"/>
        <v>0</v>
      </c>
      <c r="DH24" s="40">
        <f t="shared" si="56"/>
        <v>0</v>
      </c>
      <c r="DI24" s="40">
        <f t="shared" si="57"/>
        <v>0</v>
      </c>
      <c r="DJ24" s="40">
        <f t="shared" si="58"/>
        <v>0</v>
      </c>
      <c r="DK24" s="40">
        <f t="shared" si="59"/>
        <v>0</v>
      </c>
      <c r="DL24" s="40">
        <f t="shared" si="60"/>
        <v>0</v>
      </c>
      <c r="DM24" s="40">
        <f t="shared" si="61"/>
        <v>0</v>
      </c>
      <c r="DN24" s="1">
        <f t="shared" si="62"/>
        <v>0</v>
      </c>
    </row>
    <row r="25" spans="1:16324" s="1" customFormat="1" ht="65.25" customHeight="1" x14ac:dyDescent="0.2">
      <c r="A25" s="1641"/>
      <c r="B25" s="199" t="s">
        <v>9</v>
      </c>
      <c r="C25"/>
      <c r="D25" s="367" t="s">
        <v>1193</v>
      </c>
      <c r="E25" s="655" t="s">
        <v>71</v>
      </c>
      <c r="F25" s="1016" t="s">
        <v>1058</v>
      </c>
      <c r="G25" s="99" t="s">
        <v>1050</v>
      </c>
      <c r="H25" s="1" t="s">
        <v>502</v>
      </c>
      <c r="I25" s="99" t="s">
        <v>1064</v>
      </c>
      <c r="J25" s="1">
        <v>1</v>
      </c>
      <c r="L25" s="1" t="s">
        <v>876</v>
      </c>
      <c r="M25" s="644">
        <v>479</v>
      </c>
      <c r="N25" s="1022"/>
      <c r="O25" s="1022"/>
      <c r="P25" s="1022"/>
      <c r="Q25" s="1022"/>
      <c r="R25" s="1022"/>
      <c r="S25" s="1022"/>
      <c r="T25" s="1022"/>
      <c r="U25" s="1023"/>
      <c r="V25" s="1024"/>
      <c r="W25" s="1024"/>
      <c r="X25" s="1024"/>
      <c r="Y25" s="1024"/>
      <c r="Z25" s="1024"/>
      <c r="AA25" s="1024"/>
      <c r="AB25" s="191">
        <f t="shared" si="63"/>
        <v>0</v>
      </c>
      <c r="AC25" s="145" t="str">
        <f t="shared" si="2"/>
        <v>Yes</v>
      </c>
      <c r="AD25" s="847" t="str">
        <f t="shared" si="3"/>
        <v>No</v>
      </c>
      <c r="AF25" s="293">
        <v>2</v>
      </c>
      <c r="AG25" s="294">
        <f t="shared" si="65"/>
        <v>0</v>
      </c>
      <c r="AH25" s="36"/>
      <c r="AI25" s="634">
        <v>12.1</v>
      </c>
      <c r="AJ25" s="445">
        <f t="shared" si="66"/>
        <v>0</v>
      </c>
      <c r="AK25" s="215">
        <f t="shared" si="4"/>
        <v>0</v>
      </c>
      <c r="AL25" s="215">
        <f t="shared" si="5"/>
        <v>0</v>
      </c>
      <c r="AM25" s="215">
        <f t="shared" si="6"/>
        <v>0</v>
      </c>
      <c r="AN25" s="215">
        <f t="shared" si="7"/>
        <v>0</v>
      </c>
      <c r="AO25" s="215">
        <f t="shared" si="8"/>
        <v>0</v>
      </c>
      <c r="AP25" s="215">
        <f t="shared" si="9"/>
        <v>0</v>
      </c>
      <c r="AQ25" s="215">
        <f t="shared" si="10"/>
        <v>0</v>
      </c>
      <c r="AR25" s="215">
        <f t="shared" si="11"/>
        <v>0</v>
      </c>
      <c r="AS25" s="215">
        <f t="shared" si="12"/>
        <v>0</v>
      </c>
      <c r="AT25" s="215">
        <f t="shared" si="13"/>
        <v>0</v>
      </c>
      <c r="AU25" s="215">
        <f t="shared" si="14"/>
        <v>0</v>
      </c>
      <c r="AV25" s="215">
        <f t="shared" si="15"/>
        <v>0</v>
      </c>
      <c r="AW25" s="215">
        <f t="shared" si="16"/>
        <v>0</v>
      </c>
      <c r="AX25" s="215">
        <f t="shared" si="17"/>
        <v>0</v>
      </c>
      <c r="AY25" s="448">
        <v>1</v>
      </c>
      <c r="AZ25" s="386">
        <f t="shared" si="68"/>
        <v>0</v>
      </c>
      <c r="BA25" s="891">
        <v>13</v>
      </c>
      <c r="BB25" s="319">
        <f t="shared" si="19"/>
        <v>0</v>
      </c>
      <c r="BC25" s="895"/>
      <c r="BD25" s="319">
        <f t="shared" si="20"/>
        <v>0</v>
      </c>
      <c r="BE25" s="896"/>
      <c r="BF25" s="319">
        <f t="shared" si="21"/>
        <v>0</v>
      </c>
      <c r="BG25" s="891"/>
      <c r="BH25" s="319">
        <f t="shared" si="22"/>
        <v>0</v>
      </c>
      <c r="BI25" s="891"/>
      <c r="BJ25" s="319">
        <f t="shared" si="23"/>
        <v>0</v>
      </c>
      <c r="BK25" s="891"/>
      <c r="BL25" s="319">
        <f t="shared" si="24"/>
        <v>0</v>
      </c>
      <c r="BM25" s="891"/>
      <c r="BN25" s="319">
        <f t="shared" si="25"/>
        <v>0</v>
      </c>
      <c r="BO25" s="897"/>
      <c r="BP25" s="319">
        <f t="shared" si="26"/>
        <v>0</v>
      </c>
      <c r="BQ25" s="897"/>
      <c r="BR25" s="319">
        <f t="shared" si="27"/>
        <v>0</v>
      </c>
      <c r="BS25" s="897"/>
      <c r="BT25" s="319">
        <f t="shared" si="28"/>
        <v>0</v>
      </c>
      <c r="BU25" s="897"/>
      <c r="BV25" s="319">
        <f t="shared" si="29"/>
        <v>0</v>
      </c>
      <c r="BW25" s="897"/>
      <c r="BX25" s="319">
        <f t="shared" si="30"/>
        <v>0</v>
      </c>
      <c r="BY25" s="897"/>
      <c r="BZ25" s="319">
        <f t="shared" si="31"/>
        <v>0</v>
      </c>
      <c r="CA25" s="897"/>
      <c r="CB25" s="319">
        <f t="shared" si="32"/>
        <v>0</v>
      </c>
      <c r="CC25" s="897"/>
      <c r="CD25" s="319">
        <f t="shared" si="33"/>
        <v>0</v>
      </c>
      <c r="CE25" s="897"/>
      <c r="CF25" s="319">
        <f t="shared" si="34"/>
        <v>0</v>
      </c>
      <c r="CG25" s="897"/>
      <c r="CH25" s="319">
        <f t="shared" si="35"/>
        <v>0</v>
      </c>
      <c r="CI25" s="897"/>
      <c r="CJ25" s="205">
        <f t="shared" si="36"/>
        <v>0</v>
      </c>
      <c r="CK25" s="1103"/>
      <c r="CL25" s="40">
        <f t="shared" si="37"/>
        <v>0</v>
      </c>
      <c r="CM25" s="40">
        <f t="shared" si="38"/>
        <v>0</v>
      </c>
      <c r="CN25" s="40">
        <f t="shared" si="39"/>
        <v>0</v>
      </c>
      <c r="CO25" s="1105">
        <f t="shared" si="40"/>
        <v>0</v>
      </c>
      <c r="CP25" s="40">
        <f t="shared" si="41"/>
        <v>0</v>
      </c>
      <c r="CQ25" s="39">
        <f t="shared" si="42"/>
        <v>0</v>
      </c>
      <c r="CR25" s="40">
        <f t="shared" si="43"/>
        <v>0</v>
      </c>
      <c r="CS25" s="40">
        <f t="shared" si="44"/>
        <v>0</v>
      </c>
      <c r="CT25" s="1108"/>
      <c r="CU25" s="39">
        <f t="shared" si="45"/>
        <v>0</v>
      </c>
      <c r="CV25" s="39">
        <f t="shared" si="46"/>
        <v>0</v>
      </c>
      <c r="CW25" s="39">
        <f t="shared" si="67"/>
        <v>0</v>
      </c>
      <c r="CX25" s="1108"/>
      <c r="CY25" s="40">
        <f t="shared" si="47"/>
        <v>0</v>
      </c>
      <c r="CZ25" s="40">
        <f t="shared" si="48"/>
        <v>0</v>
      </c>
      <c r="DA25" s="40">
        <f t="shared" si="49"/>
        <v>0</v>
      </c>
      <c r="DB25" s="40">
        <f t="shared" si="50"/>
        <v>0</v>
      </c>
      <c r="DC25" s="40">
        <f t="shared" si="51"/>
        <v>0</v>
      </c>
      <c r="DD25" s="40">
        <f t="shared" si="52"/>
        <v>0</v>
      </c>
      <c r="DE25" s="40">
        <f t="shared" si="53"/>
        <v>0</v>
      </c>
      <c r="DF25" s="40">
        <f t="shared" si="54"/>
        <v>0</v>
      </c>
      <c r="DG25" s="40">
        <f t="shared" si="55"/>
        <v>0</v>
      </c>
      <c r="DH25" s="40">
        <f t="shared" si="56"/>
        <v>0</v>
      </c>
      <c r="DI25" s="40">
        <f t="shared" si="57"/>
        <v>0</v>
      </c>
      <c r="DJ25" s="40">
        <f t="shared" si="58"/>
        <v>0</v>
      </c>
      <c r="DK25" s="40">
        <f t="shared" si="59"/>
        <v>0</v>
      </c>
      <c r="DL25" s="40">
        <f t="shared" si="60"/>
        <v>0</v>
      </c>
      <c r="DM25" s="40">
        <f t="shared" si="61"/>
        <v>0</v>
      </c>
      <c r="DN25" s="1">
        <f t="shared" si="62"/>
        <v>0</v>
      </c>
    </row>
    <row r="26" spans="1:16324" s="1" customFormat="1" ht="65.25" customHeight="1" x14ac:dyDescent="0.2">
      <c r="A26" s="1642"/>
      <c r="B26" s="192" t="s">
        <v>9</v>
      </c>
      <c r="C26" s="2"/>
      <c r="D26" s="1167" t="s">
        <v>1194</v>
      </c>
      <c r="E26" s="1015" t="s">
        <v>71</v>
      </c>
      <c r="F26" s="1017" t="s">
        <v>1058</v>
      </c>
      <c r="G26" s="146" t="s">
        <v>1050</v>
      </c>
      <c r="H26" s="127" t="s">
        <v>502</v>
      </c>
      <c r="I26" s="146" t="s">
        <v>1064</v>
      </c>
      <c r="J26" s="127">
        <v>1</v>
      </c>
      <c r="K26" s="127"/>
      <c r="L26" s="127" t="s">
        <v>876</v>
      </c>
      <c r="M26" s="647">
        <v>472</v>
      </c>
      <c r="N26" s="1025"/>
      <c r="O26" s="1025"/>
      <c r="P26" s="1025"/>
      <c r="Q26" s="1025"/>
      <c r="R26" s="1025"/>
      <c r="S26" s="1025"/>
      <c r="T26" s="1025"/>
      <c r="U26" s="1026"/>
      <c r="V26" s="1027"/>
      <c r="W26" s="1027"/>
      <c r="X26" s="1027"/>
      <c r="Y26" s="1027"/>
      <c r="Z26" s="1027"/>
      <c r="AA26" s="1027"/>
      <c r="AB26" s="558">
        <f>SUM(N26:AA26)*M26</f>
        <v>0</v>
      </c>
      <c r="AC26" s="148" t="str">
        <f t="shared" si="2"/>
        <v>Yes</v>
      </c>
      <c r="AD26" s="848" t="str">
        <f t="shared" si="3"/>
        <v>No</v>
      </c>
      <c r="AF26" s="295">
        <v>2</v>
      </c>
      <c r="AG26" s="296">
        <f>SUM(N26:AA26)*AF26</f>
        <v>0</v>
      </c>
      <c r="AH26" s="36"/>
      <c r="AI26" s="634">
        <v>11.792</v>
      </c>
      <c r="AJ26" s="445">
        <f>SUM(N26:AA26)*AI26</f>
        <v>0</v>
      </c>
      <c r="AK26" s="215">
        <f t="shared" si="4"/>
        <v>0</v>
      </c>
      <c r="AL26" s="215">
        <f t="shared" si="5"/>
        <v>0</v>
      </c>
      <c r="AM26" s="215">
        <f t="shared" si="6"/>
        <v>0</v>
      </c>
      <c r="AN26" s="215">
        <f t="shared" si="7"/>
        <v>0</v>
      </c>
      <c r="AO26" s="215">
        <f t="shared" si="8"/>
        <v>0</v>
      </c>
      <c r="AP26" s="215">
        <f t="shared" si="9"/>
        <v>0</v>
      </c>
      <c r="AQ26" s="215">
        <f t="shared" si="10"/>
        <v>0</v>
      </c>
      <c r="AR26" s="215">
        <f t="shared" si="11"/>
        <v>0</v>
      </c>
      <c r="AS26" s="215">
        <f t="shared" si="12"/>
        <v>0</v>
      </c>
      <c r="AT26" s="215">
        <f t="shared" si="13"/>
        <v>0</v>
      </c>
      <c r="AU26" s="215">
        <f t="shared" si="14"/>
        <v>0</v>
      </c>
      <c r="AV26" s="215">
        <f t="shared" si="15"/>
        <v>0</v>
      </c>
      <c r="AW26" s="215">
        <f t="shared" si="16"/>
        <v>0</v>
      </c>
      <c r="AX26" s="215">
        <f t="shared" si="17"/>
        <v>0</v>
      </c>
      <c r="AY26" s="448">
        <v>1</v>
      </c>
      <c r="AZ26" s="386">
        <f t="shared" si="68"/>
        <v>0</v>
      </c>
      <c r="BA26" s="891">
        <v>13</v>
      </c>
      <c r="BB26" s="319">
        <f t="shared" si="19"/>
        <v>0</v>
      </c>
      <c r="BC26" s="895"/>
      <c r="BD26" s="319">
        <f t="shared" si="20"/>
        <v>0</v>
      </c>
      <c r="BE26" s="896"/>
      <c r="BF26" s="319">
        <f t="shared" si="21"/>
        <v>0</v>
      </c>
      <c r="BG26" s="891"/>
      <c r="BH26" s="319">
        <f t="shared" si="22"/>
        <v>0</v>
      </c>
      <c r="BI26" s="891"/>
      <c r="BJ26" s="319">
        <f t="shared" si="23"/>
        <v>0</v>
      </c>
      <c r="BK26" s="891"/>
      <c r="BL26" s="319">
        <f t="shared" si="24"/>
        <v>0</v>
      </c>
      <c r="BM26" s="891"/>
      <c r="BN26" s="319">
        <f t="shared" si="25"/>
        <v>0</v>
      </c>
      <c r="BO26" s="897"/>
      <c r="BP26" s="319">
        <f t="shared" si="26"/>
        <v>0</v>
      </c>
      <c r="BQ26" s="897"/>
      <c r="BR26" s="319">
        <f t="shared" si="27"/>
        <v>0</v>
      </c>
      <c r="BS26" s="897"/>
      <c r="BT26" s="319">
        <f t="shared" si="28"/>
        <v>0</v>
      </c>
      <c r="BU26" s="897"/>
      <c r="BV26" s="319">
        <f t="shared" si="29"/>
        <v>0</v>
      </c>
      <c r="BW26" s="897"/>
      <c r="BX26" s="319">
        <f t="shared" si="30"/>
        <v>0</v>
      </c>
      <c r="BY26" s="897"/>
      <c r="BZ26" s="319">
        <f t="shared" si="31"/>
        <v>0</v>
      </c>
      <c r="CA26" s="897"/>
      <c r="CB26" s="319">
        <f t="shared" si="32"/>
        <v>0</v>
      </c>
      <c r="CC26" s="897"/>
      <c r="CD26" s="319">
        <f t="shared" si="33"/>
        <v>0</v>
      </c>
      <c r="CE26" s="897"/>
      <c r="CF26" s="319">
        <f t="shared" si="34"/>
        <v>0</v>
      </c>
      <c r="CG26" s="897"/>
      <c r="CH26" s="319">
        <f t="shared" si="35"/>
        <v>0</v>
      </c>
      <c r="CI26" s="897"/>
      <c r="CJ26" s="205">
        <f t="shared" si="36"/>
        <v>0</v>
      </c>
      <c r="CK26" s="1103"/>
      <c r="CL26" s="40">
        <f t="shared" si="37"/>
        <v>0</v>
      </c>
      <c r="CM26" s="40">
        <f t="shared" si="38"/>
        <v>0</v>
      </c>
      <c r="CN26" s="40">
        <f t="shared" si="39"/>
        <v>0</v>
      </c>
      <c r="CO26" s="1105">
        <f t="shared" si="40"/>
        <v>0</v>
      </c>
      <c r="CP26" s="40">
        <f t="shared" si="41"/>
        <v>0</v>
      </c>
      <c r="CQ26" s="39">
        <f t="shared" si="42"/>
        <v>0</v>
      </c>
      <c r="CR26" s="40">
        <f t="shared" si="43"/>
        <v>0</v>
      </c>
      <c r="CS26" s="40">
        <f t="shared" si="44"/>
        <v>0</v>
      </c>
      <c r="CT26" s="1108"/>
      <c r="CU26" s="39">
        <f t="shared" si="45"/>
        <v>0</v>
      </c>
      <c r="CV26" s="39">
        <f t="shared" si="46"/>
        <v>0</v>
      </c>
      <c r="CW26" s="39">
        <f t="shared" si="67"/>
        <v>0</v>
      </c>
      <c r="CX26" s="1108"/>
      <c r="CY26" s="40">
        <f t="shared" si="47"/>
        <v>0</v>
      </c>
      <c r="CZ26" s="40">
        <f t="shared" si="48"/>
        <v>0</v>
      </c>
      <c r="DA26" s="40">
        <f t="shared" si="49"/>
        <v>0</v>
      </c>
      <c r="DB26" s="40">
        <f t="shared" si="50"/>
        <v>0</v>
      </c>
      <c r="DC26" s="40">
        <f t="shared" si="51"/>
        <v>0</v>
      </c>
      <c r="DD26" s="40">
        <f t="shared" si="52"/>
        <v>0</v>
      </c>
      <c r="DE26" s="40">
        <f t="shared" si="53"/>
        <v>0</v>
      </c>
      <c r="DF26" s="40">
        <f t="shared" si="54"/>
        <v>0</v>
      </c>
      <c r="DG26" s="40">
        <f t="shared" si="55"/>
        <v>0</v>
      </c>
      <c r="DH26" s="40">
        <f t="shared" si="56"/>
        <v>0</v>
      </c>
      <c r="DI26" s="40">
        <f t="shared" si="57"/>
        <v>0</v>
      </c>
      <c r="DJ26" s="40">
        <f t="shared" si="58"/>
        <v>0</v>
      </c>
      <c r="DK26" s="40">
        <f t="shared" si="59"/>
        <v>0</v>
      </c>
      <c r="DL26" s="40">
        <f t="shared" si="60"/>
        <v>0</v>
      </c>
      <c r="DM26" s="40">
        <f t="shared" si="61"/>
        <v>0</v>
      </c>
      <c r="DN26" s="1">
        <f t="shared" si="62"/>
        <v>0</v>
      </c>
    </row>
    <row r="27" spans="1:16324" s="1" customFormat="1" ht="34" customHeight="1" x14ac:dyDescent="0.2">
      <c r="B27" s="1186"/>
      <c r="D27" s="31"/>
      <c r="E27" s="1018"/>
      <c r="F27" s="1019"/>
      <c r="G27" s="123"/>
      <c r="H27" s="36"/>
      <c r="J27" s="36"/>
      <c r="K27" s="36"/>
      <c r="L27" s="870" t="s">
        <v>1111</v>
      </c>
      <c r="M27" s="745"/>
      <c r="N27" s="1020"/>
      <c r="O27" s="1020"/>
      <c r="P27" s="1020"/>
      <c r="Q27" s="1020"/>
      <c r="R27" s="1020"/>
      <c r="S27" s="1020"/>
      <c r="T27" s="1020"/>
      <c r="U27" s="1020"/>
      <c r="V27" s="1020"/>
      <c r="W27" s="1020"/>
      <c r="X27" s="1020"/>
      <c r="Y27" s="1020"/>
      <c r="Z27" s="1020"/>
      <c r="AA27" s="1020"/>
      <c r="AB27" s="496"/>
      <c r="AC27" s="125"/>
      <c r="AD27" s="496"/>
      <c r="AF27" s="127"/>
      <c r="AG27" s="127"/>
      <c r="AH27" s="36"/>
      <c r="AI27" s="634"/>
      <c r="AJ27" s="44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448"/>
      <c r="AZ27" s="386">
        <f t="shared" si="68"/>
        <v>0</v>
      </c>
      <c r="BA27" s="1110"/>
      <c r="BB27" s="1110"/>
      <c r="BC27" s="1110"/>
      <c r="BD27" s="1110"/>
      <c r="BE27" s="1110"/>
      <c r="BF27" s="1110"/>
      <c r="BG27" s="1110"/>
      <c r="BH27" s="1110"/>
      <c r="BI27" s="1110"/>
      <c r="BJ27" s="1110"/>
      <c r="BK27" s="1110"/>
      <c r="BL27" s="1110"/>
      <c r="BM27" s="1110"/>
      <c r="BN27" s="1110"/>
      <c r="BO27" s="1095"/>
      <c r="BP27" s="1095"/>
      <c r="BQ27" s="1095"/>
      <c r="BR27" s="1095"/>
      <c r="BS27" s="1095"/>
      <c r="BT27" s="1095"/>
      <c r="BU27" s="1095"/>
      <c r="BV27" s="1095"/>
      <c r="BW27" s="1095"/>
      <c r="BX27" s="1095"/>
      <c r="BY27" s="1095"/>
      <c r="BZ27" s="1095"/>
      <c r="CA27" s="1095"/>
      <c r="CB27" s="1095"/>
      <c r="CC27" s="1095"/>
      <c r="CD27" s="1095"/>
      <c r="CE27" s="1095"/>
      <c r="CF27" s="1095"/>
      <c r="CG27" s="1095"/>
      <c r="CH27" s="1095"/>
      <c r="CI27" s="1095"/>
      <c r="CJ27" s="1095"/>
      <c r="CK27" s="1103"/>
      <c r="CL27" s="6">
        <f>SUM(CL28:CL31)</f>
        <v>0</v>
      </c>
      <c r="CM27" s="6">
        <f t="shared" ref="CM27:CS27" si="69">SUM(CM28:CM31)</f>
        <v>0</v>
      </c>
      <c r="CN27" s="6">
        <f t="shared" si="69"/>
        <v>0</v>
      </c>
      <c r="CO27" s="6">
        <f t="shared" si="69"/>
        <v>0</v>
      </c>
      <c r="CP27" s="6">
        <f t="shared" si="69"/>
        <v>0</v>
      </c>
      <c r="CQ27" s="6">
        <f t="shared" si="69"/>
        <v>0</v>
      </c>
      <c r="CR27" s="6">
        <f t="shared" si="69"/>
        <v>0</v>
      </c>
      <c r="CS27" s="6">
        <f t="shared" si="69"/>
        <v>0</v>
      </c>
      <c r="CT27" s="1108"/>
      <c r="CU27" s="40"/>
      <c r="CV27" s="40"/>
      <c r="CW27" s="39">
        <f t="shared" si="67"/>
        <v>0</v>
      </c>
      <c r="CX27" s="1108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</row>
    <row r="28" spans="1:16324" s="1" customFormat="1" ht="65.25" customHeight="1" x14ac:dyDescent="0.2">
      <c r="A28" s="7"/>
      <c r="B28" s="202" t="s">
        <v>9</v>
      </c>
      <c r="C28" s="267"/>
      <c r="D28" s="1159" t="s">
        <v>1133</v>
      </c>
      <c r="E28" s="1191"/>
      <c r="F28" s="1192"/>
      <c r="G28" s="140" t="s">
        <v>1</v>
      </c>
      <c r="H28" s="139" t="s">
        <v>857</v>
      </c>
      <c r="I28" s="140"/>
      <c r="J28" s="139">
        <v>5</v>
      </c>
      <c r="K28" s="139"/>
      <c r="L28" s="139" t="s">
        <v>876</v>
      </c>
      <c r="M28" s="645">
        <v>119</v>
      </c>
      <c r="N28" s="1193"/>
      <c r="O28" s="1193"/>
      <c r="P28" s="1193"/>
      <c r="Q28" s="1193"/>
      <c r="R28" s="1269"/>
      <c r="S28" s="1269"/>
      <c r="T28" s="1353" t="s">
        <v>198</v>
      </c>
      <c r="U28" s="1353" t="s">
        <v>198</v>
      </c>
      <c r="V28" s="1353" t="s">
        <v>198</v>
      </c>
      <c r="W28" s="1349"/>
      <c r="X28" s="1353" t="s">
        <v>198</v>
      </c>
      <c r="Y28" s="1194"/>
      <c r="Z28" s="1194"/>
      <c r="AA28" s="1353" t="s">
        <v>198</v>
      </c>
      <c r="AB28" s="312">
        <f>SUM(N28:AA28)*M28</f>
        <v>0</v>
      </c>
      <c r="AC28" s="142" t="str">
        <f t="shared" ref="AC28:AC31" si="70">IF(B28="New","Yes","No")</f>
        <v>Yes</v>
      </c>
      <c r="AD28" s="849" t="str">
        <f t="shared" ref="AD28:AD31" si="71">IF(SUM(N28:AA28)&gt;0,"Yes","No")</f>
        <v>No</v>
      </c>
      <c r="AE28" s="7"/>
      <c r="AF28" s="291">
        <f t="shared" si="64"/>
        <v>1</v>
      </c>
      <c r="AG28" s="292">
        <f>SUM(N28:AA28)*AF28</f>
        <v>0</v>
      </c>
      <c r="AH28" s="871"/>
      <c r="AI28" s="1021">
        <v>1.49</v>
      </c>
      <c r="AJ28" s="445">
        <f>SUM(N28:AA28)*AI28</f>
        <v>0</v>
      </c>
      <c r="AK28" s="215">
        <f t="shared" ref="AK28:AP31" si="72">N28*$J28</f>
        <v>0</v>
      </c>
      <c r="AL28" s="215">
        <f t="shared" si="72"/>
        <v>0</v>
      </c>
      <c r="AM28" s="215">
        <f t="shared" si="72"/>
        <v>0</v>
      </c>
      <c r="AN28" s="215">
        <f t="shared" si="72"/>
        <v>0</v>
      </c>
      <c r="AO28" s="215">
        <f t="shared" si="72"/>
        <v>0</v>
      </c>
      <c r="AP28" s="215">
        <f t="shared" si="72"/>
        <v>0</v>
      </c>
      <c r="AQ28" s="215"/>
      <c r="AR28" s="215"/>
      <c r="AS28" s="215"/>
      <c r="AT28" s="215">
        <f t="shared" ref="AT28:AT31" si="73">W28*$J28</f>
        <v>0</v>
      </c>
      <c r="AU28" s="215"/>
      <c r="AV28" s="215">
        <f t="shared" ref="AV28:AW31" si="74">Y28*$J28</f>
        <v>0</v>
      </c>
      <c r="AW28" s="215">
        <f t="shared" si="74"/>
        <v>0</v>
      </c>
      <c r="AX28" s="215"/>
      <c r="AY28" s="448">
        <v>1</v>
      </c>
      <c r="AZ28" s="386">
        <f t="shared" si="68"/>
        <v>0</v>
      </c>
      <c r="BA28" s="891">
        <v>13</v>
      </c>
      <c r="BB28" s="319">
        <f t="shared" ref="BB28:BB31" si="75">SUM(N28:AA28)*BA28</f>
        <v>0</v>
      </c>
      <c r="BC28" s="892"/>
      <c r="BD28" s="319">
        <f t="shared" ref="BD28:BD31" si="76">SUM(N28:AA28)*BC28</f>
        <v>0</v>
      </c>
      <c r="BE28" s="893"/>
      <c r="BF28" s="319">
        <f t="shared" ref="BF28:BF31" si="77">SUM(N28:AA28)*BE28</f>
        <v>0</v>
      </c>
      <c r="BG28" s="893"/>
      <c r="BH28" s="319">
        <f t="shared" ref="BH28:BH31" si="78">SUM(N28:AA28)*BG28</f>
        <v>0</v>
      </c>
      <c r="BI28" s="893"/>
      <c r="BJ28" s="319">
        <f t="shared" ref="BJ28:BJ31" si="79">SUM(N28:AA28)*BI28</f>
        <v>0</v>
      </c>
      <c r="BK28" s="893"/>
      <c r="BL28" s="319">
        <f t="shared" ref="BL28:BL31" si="80">SUM(N28:AA28)*BK28</f>
        <v>0</v>
      </c>
      <c r="BM28" s="893"/>
      <c r="BN28" s="319">
        <f t="shared" ref="BN28:BN31" si="81">SUM(N28:AA28)*BM28</f>
        <v>0</v>
      </c>
      <c r="BO28" s="894"/>
      <c r="BP28" s="319">
        <f t="shared" ref="BP28:BP31" si="82">SUM(N28:AA28)*BO28</f>
        <v>0</v>
      </c>
      <c r="BQ28" s="894"/>
      <c r="BR28" s="319">
        <f t="shared" ref="BR28:BR31" si="83">SUM(N28:AA28)*BQ28</f>
        <v>0</v>
      </c>
      <c r="BS28" s="894"/>
      <c r="BT28" s="319">
        <f t="shared" ref="BT28:BT31" si="84">SUM(N28:AA28)*BS28</f>
        <v>0</v>
      </c>
      <c r="BU28" s="894"/>
      <c r="BV28" s="319">
        <f t="shared" ref="BV28:BV31" si="85">SUM(N28:AA28)*BU28</f>
        <v>0</v>
      </c>
      <c r="BW28" s="894"/>
      <c r="BX28" s="319">
        <f t="shared" ref="BX28:BX31" si="86">SUM(N28:AA28)*BW28</f>
        <v>0</v>
      </c>
      <c r="BY28" s="894"/>
      <c r="BZ28" s="319">
        <f t="shared" ref="BZ28:BZ31" si="87">SUM(N28:AA28)*BY28</f>
        <v>0</v>
      </c>
      <c r="CA28" s="894"/>
      <c r="CB28" s="319">
        <f t="shared" ref="CB28:CB31" si="88">SUM(N28:AA28)*CA28</f>
        <v>0</v>
      </c>
      <c r="CC28" s="894"/>
      <c r="CD28" s="319">
        <f t="shared" ref="CD28:CD31" si="89">SUM(N28:AA28)*CC28</f>
        <v>0</v>
      </c>
      <c r="CE28" s="894"/>
      <c r="CF28" s="319">
        <f t="shared" ref="CF28:CF31" si="90">SUM(N28:AA28)*CE28</f>
        <v>0</v>
      </c>
      <c r="CG28" s="894"/>
      <c r="CH28" s="319">
        <f t="shared" ref="CH28:CH31" si="91">SUM(N28:AA28)*CG28</f>
        <v>0</v>
      </c>
      <c r="CI28" s="894"/>
      <c r="CJ28" s="205">
        <f t="shared" ref="CJ28:CJ31" si="92">SUM(N28:AA28)*CI28</f>
        <v>0</v>
      </c>
      <c r="CK28" s="1102"/>
      <c r="CL28" s="40">
        <f t="shared" ref="CL28:CL31" si="93">IF(H28="XS",IF(SUM(N28:AA28)&gt;0,SUM(N28:AA28),0),0)*J28</f>
        <v>0</v>
      </c>
      <c r="CM28" s="40">
        <f t="shared" ref="CM28:CM31" si="94">IF(H28="S",IF(SUM(N28:AA28)&gt;0,SUM(N28:AA28),0),0)*J28</f>
        <v>0</v>
      </c>
      <c r="CN28" s="40">
        <f t="shared" ref="CN28:CN31" si="95">IF(H28="M",IF(SUM(N28:AA28)&gt;0,SUM(N28:AA28),0),0)*J28</f>
        <v>0</v>
      </c>
      <c r="CO28" s="1105">
        <f t="shared" ref="CO28:CO31" si="96">IF(H28="L",IF(SUM(N28:AA28)&gt;0,SUM(N28:AA28),0),0)*J28</f>
        <v>0</v>
      </c>
      <c r="CP28" s="40">
        <f t="shared" ref="CP28:CP31" si="97">IF(H28="XL",IF(SUM(N28:AA28)&gt;0,SUM(N28:AA28),0),0)*J28</f>
        <v>0</v>
      </c>
      <c r="CQ28" s="39">
        <f t="shared" ref="CQ28:CQ31" si="98">IF(H28="2XL",IF(SUM(N28:AA28)&gt;0,SUM(N28:AA28),0),0)*J28</f>
        <v>0</v>
      </c>
      <c r="CR28" s="40">
        <f t="shared" ref="CR28:CR31" si="99">IF(H28="3XL",IF(SUM(N28:AA28)&gt;0,SUM(N28:AA28),0),0)*J28</f>
        <v>0</v>
      </c>
      <c r="CS28" s="40">
        <f t="shared" ref="CS28:CS31" si="100">IF(H28="various",IF(SUM(N28:AA28)&gt;0,SUM(N28:AA28),0),0)*J28</f>
        <v>0</v>
      </c>
      <c r="CT28" s="1108"/>
      <c r="CU28" s="39">
        <f t="shared" ref="CU28:CU31" si="101">IF(E28="",IF(SUM(N28:AA28)&gt;0,SUM(N28:AA28),0),0)*J28</f>
        <v>0</v>
      </c>
      <c r="CV28" s="39">
        <f t="shared" ref="CV28:CV31" si="102">IF(E28="Dual Tex.",IF(SUM(N28:AA28)&gt;0,SUM(N28:AA28),0),0)*J28</f>
        <v>0</v>
      </c>
      <c r="CW28" s="39">
        <f t="shared" si="67"/>
        <v>0</v>
      </c>
      <c r="CX28" s="1108"/>
      <c r="CY28" s="40">
        <f t="shared" ref="CY28:CY31" si="103">IF(G28="sloper",IF(SUM(N28:AA28)&gt;0,SUM(N28:AA28),0),0)*J28</f>
        <v>0</v>
      </c>
      <c r="CZ28" s="40">
        <f t="shared" ref="CZ28:CZ31" si="104">IF(G28="footholds",IF(SUM(N28:AA28)&gt;0,SUM(N28:AA28),0),0)*J28</f>
        <v>0</v>
      </c>
      <c r="DA28" s="40">
        <f t="shared" ref="DA28:DA31" si="105">IF(G28="micros",IF(SUM(N28:AA28)&gt;0,SUM(N28:AA28),0),0)*J28</f>
        <v>0</v>
      </c>
      <c r="DB28" s="40">
        <f t="shared" ref="DB28:DB31" si="106">IF(G28="jug",IF(SUM(N28:AA28)&gt;0,SUM(N28:AA28),0),0)*J28</f>
        <v>0</v>
      </c>
      <c r="DC28" s="40">
        <f t="shared" ref="DC28:DC31" si="107">IF(G28="ledge",IF(SUM(N28:AA28)&gt;0,SUM(N28:AA28),0),0)*J28</f>
        <v>0</v>
      </c>
      <c r="DD28" s="40">
        <f t="shared" ref="DD28:DD31" si="108">IF(G28="edge",IF(SUM(N28:AA28)&gt;0,SUM(N28:AA28),0),0)*J28</f>
        <v>0</v>
      </c>
      <c r="DE28" s="40">
        <f t="shared" ref="DE28:DE31" si="109">IF(G28="crimp",IF(SUM(N28:AA28)&gt;0,SUM(N28:AA28),0),0)*J28</f>
        <v>0</v>
      </c>
      <c r="DF28" s="40">
        <f t="shared" ref="DF28:DF31" si="110">IF(G28="incut",IF(SUM(N28:AA28)&gt;0,SUM(N28:AA28),0),0)*J28</f>
        <v>0</v>
      </c>
      <c r="DG28" s="40">
        <f t="shared" ref="DG28:DG31" si="111">IF(G28="dish",IF(SUM(N28:AA28)&gt;0,SUM(N28:AA28),0),0)*J28</f>
        <v>0</v>
      </c>
      <c r="DH28" s="40">
        <f t="shared" ref="DH28:DH31" si="112">IF(G28="pinch",IF(SUM(N28:AA28)&gt;0,SUM(N28:AA28),0),0)*J28</f>
        <v>0</v>
      </c>
      <c r="DI28" s="40">
        <f t="shared" ref="DI28:DI31" si="113">IF(G28="pocket",IF(SUM(N28:AA28)&gt;0,SUM(N28:AA28),0),0)*J28</f>
        <v>0</v>
      </c>
      <c r="DJ28" s="40">
        <f t="shared" ref="DJ28:DJ31" si="114">IF(G28="insert",IF(SUM(N28:AA28)&gt;0,SUM(N28:AA28),0),0)*J28</f>
        <v>0</v>
      </c>
      <c r="DK28" s="40">
        <f t="shared" ref="DK28:DK31" si="115">IF(G28="feature",IF(SUM(N28:AA28)&gt;0,SUM(N28:AA28),0),0)*J28</f>
        <v>0</v>
      </c>
      <c r="DL28" s="40">
        <f t="shared" ref="DL28:DL31" si="116">IF(G28="scoop",IF(SUM(N28:AA28)&gt;0,SUM(N28:AA28),0),0)*J28</f>
        <v>0</v>
      </c>
      <c r="DM28" s="40">
        <f t="shared" ref="DM28:DM31" si="117">IF(G28="pyramid",IF(SUM(N28:AA28)&gt;0,SUM(N28:AA28),0),0)*J28</f>
        <v>0</v>
      </c>
      <c r="DN28" s="1">
        <f t="shared" ref="DN28:DN76" si="118">IF(G28="various",IF(SUM(N28:AA28)&gt;0,SUM(N28:AA28),0),0)*J28</f>
        <v>0</v>
      </c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7"/>
      <c r="CGD28" s="7"/>
      <c r="CGE28" s="7"/>
      <c r="CGF28" s="7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7"/>
      <c r="CHD28" s="7"/>
      <c r="CHE28" s="7"/>
      <c r="CHF28" s="7"/>
      <c r="CHG28" s="7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7"/>
      <c r="CIE28" s="7"/>
      <c r="CIF28" s="7"/>
      <c r="CIG28" s="7"/>
      <c r="CIH28" s="7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7"/>
      <c r="CJF28" s="7"/>
      <c r="CJG28" s="7"/>
      <c r="CJH28" s="7"/>
      <c r="CJI28" s="7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7"/>
      <c r="CKG28" s="7"/>
      <c r="CKH28" s="7"/>
      <c r="CKI28" s="7"/>
      <c r="CKJ28" s="7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7"/>
      <c r="CLH28" s="7"/>
      <c r="CLI28" s="7"/>
      <c r="CLJ28" s="7"/>
      <c r="CLK28" s="7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7"/>
      <c r="CMI28" s="7"/>
      <c r="CMJ28" s="7"/>
      <c r="CMK28" s="7"/>
      <c r="CML28" s="7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7"/>
      <c r="CNJ28" s="7"/>
      <c r="CNK28" s="7"/>
      <c r="CNL28" s="7"/>
      <c r="CNM28" s="7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7"/>
      <c r="COK28" s="7"/>
      <c r="COL28" s="7"/>
      <c r="COM28" s="7"/>
      <c r="CON28" s="7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7"/>
      <c r="CPL28" s="7"/>
      <c r="CPM28" s="7"/>
      <c r="CPN28" s="7"/>
      <c r="CPO28" s="7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7"/>
      <c r="CQM28" s="7"/>
      <c r="CQN28" s="7"/>
      <c r="CQO28" s="7"/>
      <c r="CQP28" s="7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7"/>
      <c r="CRN28" s="7"/>
      <c r="CRO28" s="7"/>
      <c r="CRP28" s="7"/>
      <c r="CRQ28" s="7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7"/>
      <c r="CSO28" s="7"/>
      <c r="CSP28" s="7"/>
      <c r="CSQ28" s="7"/>
      <c r="CSR28" s="7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7"/>
      <c r="CTP28" s="7"/>
      <c r="CTQ28" s="7"/>
      <c r="CTR28" s="7"/>
      <c r="CTS28" s="7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7"/>
      <c r="CUQ28" s="7"/>
      <c r="CUR28" s="7"/>
      <c r="CUS28" s="7"/>
      <c r="CUT28" s="7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7"/>
      <c r="CVR28" s="7"/>
      <c r="CVS28" s="7"/>
      <c r="CVT28" s="7"/>
      <c r="CVU28" s="7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7"/>
      <c r="CWS28" s="7"/>
      <c r="CWT28" s="7"/>
      <c r="CWU28" s="7"/>
      <c r="CWV28" s="7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7"/>
      <c r="CXT28" s="7"/>
      <c r="CXU28" s="7"/>
      <c r="CXV28" s="7"/>
      <c r="CXW28" s="7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7"/>
      <c r="CYU28" s="7"/>
      <c r="CYV28" s="7"/>
      <c r="CYW28" s="7"/>
      <c r="CYX28" s="7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7"/>
      <c r="CZV28" s="7"/>
      <c r="CZW28" s="7"/>
      <c r="CZX28" s="7"/>
      <c r="CZY28" s="7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7"/>
      <c r="DAW28" s="7"/>
      <c r="DAX28" s="7"/>
      <c r="DAY28" s="7"/>
      <c r="DAZ28" s="7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7"/>
      <c r="DBX28" s="7"/>
      <c r="DBY28" s="7"/>
      <c r="DBZ28" s="7"/>
      <c r="DCA28" s="7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7"/>
      <c r="DCY28" s="7"/>
      <c r="DCZ28" s="7"/>
      <c r="DDA28" s="7"/>
      <c r="DDB28" s="7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7"/>
      <c r="DDZ28" s="7"/>
      <c r="DEA28" s="7"/>
      <c r="DEB28" s="7"/>
      <c r="DEC28" s="7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7"/>
      <c r="DFA28" s="7"/>
      <c r="DFB28" s="7"/>
      <c r="DFC28" s="7"/>
      <c r="DFD28" s="7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7"/>
      <c r="DGB28" s="7"/>
      <c r="DGC28" s="7"/>
      <c r="DGD28" s="7"/>
      <c r="DGE28" s="7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7"/>
      <c r="DHC28" s="7"/>
      <c r="DHD28" s="7"/>
      <c r="DHE28" s="7"/>
      <c r="DHF28" s="7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7"/>
      <c r="DID28" s="7"/>
      <c r="DIE28" s="7"/>
      <c r="DIF28" s="7"/>
      <c r="DIG28" s="7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7"/>
      <c r="DJE28" s="7"/>
      <c r="DJF28" s="7"/>
      <c r="DJG28" s="7"/>
      <c r="DJH28" s="7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7"/>
      <c r="DKF28" s="7"/>
      <c r="DKG28" s="7"/>
      <c r="DKH28" s="7"/>
      <c r="DKI28" s="7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7"/>
      <c r="DLG28" s="7"/>
      <c r="DLH28" s="7"/>
      <c r="DLI28" s="7"/>
      <c r="DLJ28" s="7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7"/>
      <c r="DMH28" s="7"/>
      <c r="DMI28" s="7"/>
      <c r="DMJ28" s="7"/>
      <c r="DMK28" s="7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7"/>
      <c r="DNI28" s="7"/>
      <c r="DNJ28" s="7"/>
      <c r="DNK28" s="7"/>
      <c r="DNL28" s="7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7"/>
      <c r="DOJ28" s="7"/>
      <c r="DOK28" s="7"/>
      <c r="DOL28" s="7"/>
      <c r="DOM28" s="7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7"/>
      <c r="DPK28" s="7"/>
      <c r="DPL28" s="7"/>
      <c r="DPM28" s="7"/>
      <c r="DPN28" s="7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7"/>
      <c r="DQL28" s="7"/>
      <c r="DQM28" s="7"/>
      <c r="DQN28" s="7"/>
      <c r="DQO28" s="7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7"/>
      <c r="DRM28" s="7"/>
      <c r="DRN28" s="7"/>
      <c r="DRO28" s="7"/>
      <c r="DRP28" s="7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7"/>
      <c r="DSN28" s="7"/>
      <c r="DSO28" s="7"/>
      <c r="DSP28" s="7"/>
      <c r="DSQ28" s="7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7"/>
      <c r="DTO28" s="7"/>
      <c r="DTP28" s="7"/>
      <c r="DTQ28" s="7"/>
      <c r="DTR28" s="7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7"/>
      <c r="DUP28" s="7"/>
      <c r="DUQ28" s="7"/>
      <c r="DUR28" s="7"/>
      <c r="DUS28" s="7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7"/>
      <c r="DVQ28" s="7"/>
      <c r="DVR28" s="7"/>
      <c r="DVS28" s="7"/>
      <c r="DVT28" s="7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7"/>
      <c r="DWR28" s="7"/>
      <c r="DWS28" s="7"/>
      <c r="DWT28" s="7"/>
      <c r="DWU28" s="7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7"/>
      <c r="DXS28" s="7"/>
      <c r="DXT28" s="7"/>
      <c r="DXU28" s="7"/>
      <c r="DXV28" s="7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7"/>
      <c r="DYT28" s="7"/>
      <c r="DYU28" s="7"/>
      <c r="DYV28" s="7"/>
      <c r="DYW28" s="7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7"/>
      <c r="DZU28" s="7"/>
      <c r="DZV28" s="7"/>
      <c r="DZW28" s="7"/>
      <c r="DZX28" s="7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7"/>
      <c r="EAV28" s="7"/>
      <c r="EAW28" s="7"/>
      <c r="EAX28" s="7"/>
      <c r="EAY28" s="7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7"/>
      <c r="EBW28" s="7"/>
      <c r="EBX28" s="7"/>
      <c r="EBY28" s="7"/>
      <c r="EBZ28" s="7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7"/>
      <c r="ECX28" s="7"/>
      <c r="ECY28" s="7"/>
      <c r="ECZ28" s="7"/>
      <c r="EDA28" s="7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7"/>
      <c r="EDY28" s="7"/>
      <c r="EDZ28" s="7"/>
      <c r="EEA28" s="7"/>
      <c r="EEB28" s="7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7"/>
      <c r="EEZ28" s="7"/>
      <c r="EFA28" s="7"/>
      <c r="EFB28" s="7"/>
      <c r="EFC28" s="7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7"/>
      <c r="EGA28" s="7"/>
      <c r="EGB28" s="7"/>
      <c r="EGC28" s="7"/>
      <c r="EGD28" s="7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7"/>
      <c r="EHB28" s="7"/>
      <c r="EHC28" s="7"/>
      <c r="EHD28" s="7"/>
      <c r="EHE28" s="7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7"/>
      <c r="EIC28" s="7"/>
      <c r="EID28" s="7"/>
      <c r="EIE28" s="7"/>
      <c r="EIF28" s="7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7"/>
      <c r="EJD28" s="7"/>
      <c r="EJE28" s="7"/>
      <c r="EJF28" s="7"/>
      <c r="EJG28" s="7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7"/>
      <c r="EKE28" s="7"/>
      <c r="EKF28" s="7"/>
      <c r="EKG28" s="7"/>
      <c r="EKH28" s="7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7"/>
      <c r="ELF28" s="7"/>
      <c r="ELG28" s="7"/>
      <c r="ELH28" s="7"/>
      <c r="ELI28" s="7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7"/>
      <c r="EMG28" s="7"/>
      <c r="EMH28" s="7"/>
      <c r="EMI28" s="7"/>
      <c r="EMJ28" s="7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7"/>
      <c r="ENH28" s="7"/>
      <c r="ENI28" s="7"/>
      <c r="ENJ28" s="7"/>
      <c r="ENK28" s="7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7"/>
      <c r="EOI28" s="7"/>
      <c r="EOJ28" s="7"/>
      <c r="EOK28" s="7"/>
      <c r="EOL28" s="7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7"/>
      <c r="EPJ28" s="7"/>
      <c r="EPK28" s="7"/>
      <c r="EPL28" s="7"/>
      <c r="EPM28" s="7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7"/>
      <c r="EQK28" s="7"/>
      <c r="EQL28" s="7"/>
      <c r="EQM28" s="7"/>
      <c r="EQN28" s="7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7"/>
      <c r="ERL28" s="7"/>
      <c r="ERM28" s="7"/>
      <c r="ERN28" s="7"/>
      <c r="ERO28" s="7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7"/>
      <c r="ESM28" s="7"/>
      <c r="ESN28" s="7"/>
      <c r="ESO28" s="7"/>
      <c r="ESP28" s="7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7"/>
      <c r="ETN28" s="7"/>
      <c r="ETO28" s="7"/>
      <c r="ETP28" s="7"/>
      <c r="ETQ28" s="7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7"/>
      <c r="EUO28" s="7"/>
      <c r="EUP28" s="7"/>
      <c r="EUQ28" s="7"/>
      <c r="EUR28" s="7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7"/>
      <c r="EVP28" s="7"/>
      <c r="EVQ28" s="7"/>
      <c r="EVR28" s="7"/>
      <c r="EVS28" s="7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7"/>
      <c r="EWQ28" s="7"/>
      <c r="EWR28" s="7"/>
      <c r="EWS28" s="7"/>
      <c r="EWT28" s="7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7"/>
      <c r="EXR28" s="7"/>
      <c r="EXS28" s="7"/>
      <c r="EXT28" s="7"/>
      <c r="EXU28" s="7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7"/>
      <c r="EYS28" s="7"/>
      <c r="EYT28" s="7"/>
      <c r="EYU28" s="7"/>
      <c r="EYV28" s="7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7"/>
      <c r="EZT28" s="7"/>
      <c r="EZU28" s="7"/>
      <c r="EZV28" s="7"/>
      <c r="EZW28" s="7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7"/>
      <c r="FAU28" s="7"/>
      <c r="FAV28" s="7"/>
      <c r="FAW28" s="7"/>
      <c r="FAX28" s="7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7"/>
      <c r="FBV28" s="7"/>
      <c r="FBW28" s="7"/>
      <c r="FBX28" s="7"/>
      <c r="FBY28" s="7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7"/>
      <c r="FCW28" s="7"/>
      <c r="FCX28" s="7"/>
      <c r="FCY28" s="7"/>
      <c r="FCZ28" s="7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7"/>
      <c r="FDX28" s="7"/>
      <c r="FDY28" s="7"/>
      <c r="FDZ28" s="7"/>
      <c r="FEA28" s="7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7"/>
      <c r="FEY28" s="7"/>
      <c r="FEZ28" s="7"/>
      <c r="FFA28" s="7"/>
      <c r="FFB28" s="7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7"/>
      <c r="FFZ28" s="7"/>
      <c r="FGA28" s="7"/>
      <c r="FGB28" s="7"/>
      <c r="FGC28" s="7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7"/>
      <c r="FHA28" s="7"/>
      <c r="FHB28" s="7"/>
      <c r="FHC28" s="7"/>
      <c r="FHD28" s="7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7"/>
      <c r="FIB28" s="7"/>
      <c r="FIC28" s="7"/>
      <c r="FID28" s="7"/>
      <c r="FIE28" s="7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7"/>
      <c r="FJC28" s="7"/>
      <c r="FJD28" s="7"/>
      <c r="FJE28" s="7"/>
      <c r="FJF28" s="7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7"/>
      <c r="FKD28" s="7"/>
      <c r="FKE28" s="7"/>
      <c r="FKF28" s="7"/>
      <c r="FKG28" s="7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7"/>
      <c r="FLE28" s="7"/>
      <c r="FLF28" s="7"/>
      <c r="FLG28" s="7"/>
      <c r="FLH28" s="7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7"/>
      <c r="FMF28" s="7"/>
      <c r="FMG28" s="7"/>
      <c r="FMH28" s="7"/>
      <c r="FMI28" s="7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7"/>
      <c r="FNG28" s="7"/>
      <c r="FNH28" s="7"/>
      <c r="FNI28" s="7"/>
      <c r="FNJ28" s="7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7"/>
      <c r="FOH28" s="7"/>
      <c r="FOI28" s="7"/>
      <c r="FOJ28" s="7"/>
      <c r="FOK28" s="7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7"/>
      <c r="FPI28" s="7"/>
      <c r="FPJ28" s="7"/>
      <c r="FPK28" s="7"/>
      <c r="FPL28" s="7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7"/>
      <c r="FQJ28" s="7"/>
      <c r="FQK28" s="7"/>
      <c r="FQL28" s="7"/>
      <c r="FQM28" s="7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7"/>
      <c r="FRK28" s="7"/>
      <c r="FRL28" s="7"/>
      <c r="FRM28" s="7"/>
      <c r="FRN28" s="7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7"/>
      <c r="FSL28" s="7"/>
      <c r="FSM28" s="7"/>
      <c r="FSN28" s="7"/>
      <c r="FSO28" s="7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7"/>
      <c r="FTM28" s="7"/>
      <c r="FTN28" s="7"/>
      <c r="FTO28" s="7"/>
      <c r="FTP28" s="7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7"/>
      <c r="FUN28" s="7"/>
      <c r="FUO28" s="7"/>
      <c r="FUP28" s="7"/>
      <c r="FUQ28" s="7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7"/>
      <c r="FVO28" s="7"/>
      <c r="FVP28" s="7"/>
      <c r="FVQ28" s="7"/>
      <c r="FVR28" s="7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7"/>
      <c r="FWP28" s="7"/>
      <c r="FWQ28" s="7"/>
      <c r="FWR28" s="7"/>
      <c r="FWS28" s="7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7"/>
      <c r="FXQ28" s="7"/>
      <c r="FXR28" s="7"/>
      <c r="FXS28" s="7"/>
      <c r="FXT28" s="7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7"/>
      <c r="FYR28" s="7"/>
      <c r="FYS28" s="7"/>
      <c r="FYT28" s="7"/>
      <c r="FYU28" s="7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7"/>
      <c r="FZS28" s="7"/>
      <c r="FZT28" s="7"/>
      <c r="FZU28" s="7"/>
      <c r="FZV28" s="7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7"/>
      <c r="GAT28" s="7"/>
      <c r="GAU28" s="7"/>
      <c r="GAV28" s="7"/>
      <c r="GAW28" s="7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7"/>
      <c r="GBU28" s="7"/>
      <c r="GBV28" s="7"/>
      <c r="GBW28" s="7"/>
      <c r="GBX28" s="7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7"/>
      <c r="GCV28" s="7"/>
      <c r="GCW28" s="7"/>
      <c r="GCX28" s="7"/>
      <c r="GCY28" s="7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7"/>
      <c r="GDW28" s="7"/>
      <c r="GDX28" s="7"/>
      <c r="GDY28" s="7"/>
      <c r="GDZ28" s="7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7"/>
      <c r="GEX28" s="7"/>
      <c r="GEY28" s="7"/>
      <c r="GEZ28" s="7"/>
      <c r="GFA28" s="7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7"/>
      <c r="GFY28" s="7"/>
      <c r="GFZ28" s="7"/>
      <c r="GGA28" s="7"/>
      <c r="GGB28" s="7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7"/>
      <c r="GGZ28" s="7"/>
      <c r="GHA28" s="7"/>
      <c r="GHB28" s="7"/>
      <c r="GHC28" s="7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7"/>
      <c r="GIA28" s="7"/>
      <c r="GIB28" s="7"/>
      <c r="GIC28" s="7"/>
      <c r="GID28" s="7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7"/>
      <c r="GJB28" s="7"/>
      <c r="GJC28" s="7"/>
      <c r="GJD28" s="7"/>
      <c r="GJE28" s="7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7"/>
      <c r="GKC28" s="7"/>
      <c r="GKD28" s="7"/>
      <c r="GKE28" s="7"/>
      <c r="GKF28" s="7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7"/>
      <c r="GLD28" s="7"/>
      <c r="GLE28" s="7"/>
      <c r="GLF28" s="7"/>
      <c r="GLG28" s="7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7"/>
      <c r="GME28" s="7"/>
      <c r="GMF28" s="7"/>
      <c r="GMG28" s="7"/>
      <c r="GMH28" s="7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7"/>
      <c r="GNF28" s="7"/>
      <c r="GNG28" s="7"/>
      <c r="GNH28" s="7"/>
      <c r="GNI28" s="7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7"/>
      <c r="GOG28" s="7"/>
      <c r="GOH28" s="7"/>
      <c r="GOI28" s="7"/>
      <c r="GOJ28" s="7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7"/>
      <c r="GPH28" s="7"/>
      <c r="GPI28" s="7"/>
      <c r="GPJ28" s="7"/>
      <c r="GPK28" s="7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7"/>
      <c r="GQI28" s="7"/>
      <c r="GQJ28" s="7"/>
      <c r="GQK28" s="7"/>
      <c r="GQL28" s="7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7"/>
      <c r="GRJ28" s="7"/>
      <c r="GRK28" s="7"/>
      <c r="GRL28" s="7"/>
      <c r="GRM28" s="7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7"/>
      <c r="GSK28" s="7"/>
      <c r="GSL28" s="7"/>
      <c r="GSM28" s="7"/>
      <c r="GSN28" s="7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7"/>
      <c r="GTL28" s="7"/>
      <c r="GTM28" s="7"/>
      <c r="GTN28" s="7"/>
      <c r="GTO28" s="7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7"/>
      <c r="GUM28" s="7"/>
      <c r="GUN28" s="7"/>
      <c r="GUO28" s="7"/>
      <c r="GUP28" s="7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7"/>
      <c r="GVN28" s="7"/>
      <c r="GVO28" s="7"/>
      <c r="GVP28" s="7"/>
      <c r="GVQ28" s="7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7"/>
      <c r="GWO28" s="7"/>
      <c r="GWP28" s="7"/>
      <c r="GWQ28" s="7"/>
      <c r="GWR28" s="7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7"/>
      <c r="GXP28" s="7"/>
      <c r="GXQ28" s="7"/>
      <c r="GXR28" s="7"/>
      <c r="GXS28" s="7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7"/>
      <c r="GYQ28" s="7"/>
      <c r="GYR28" s="7"/>
      <c r="GYS28" s="7"/>
      <c r="GYT28" s="7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7"/>
      <c r="GZR28" s="7"/>
      <c r="GZS28" s="7"/>
      <c r="GZT28" s="7"/>
      <c r="GZU28" s="7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7"/>
      <c r="HAS28" s="7"/>
      <c r="HAT28" s="7"/>
      <c r="HAU28" s="7"/>
      <c r="HAV28" s="7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7"/>
      <c r="HBT28" s="7"/>
      <c r="HBU28" s="7"/>
      <c r="HBV28" s="7"/>
      <c r="HBW28" s="7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7"/>
      <c r="HCU28" s="7"/>
      <c r="HCV28" s="7"/>
      <c r="HCW28" s="7"/>
      <c r="HCX28" s="7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7"/>
      <c r="HDV28" s="7"/>
      <c r="HDW28" s="7"/>
      <c r="HDX28" s="7"/>
      <c r="HDY28" s="7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7"/>
      <c r="HEW28" s="7"/>
      <c r="HEX28" s="7"/>
      <c r="HEY28" s="7"/>
      <c r="HEZ28" s="7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7"/>
      <c r="HFX28" s="7"/>
      <c r="HFY28" s="7"/>
      <c r="HFZ28" s="7"/>
      <c r="HGA28" s="7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7"/>
      <c r="HGY28" s="7"/>
      <c r="HGZ28" s="7"/>
      <c r="HHA28" s="7"/>
      <c r="HHB28" s="7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7"/>
      <c r="HHZ28" s="7"/>
      <c r="HIA28" s="7"/>
      <c r="HIB28" s="7"/>
      <c r="HIC28" s="7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7"/>
      <c r="HJA28" s="7"/>
      <c r="HJB28" s="7"/>
      <c r="HJC28" s="7"/>
      <c r="HJD28" s="7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7"/>
      <c r="HKB28" s="7"/>
      <c r="HKC28" s="7"/>
      <c r="HKD28" s="7"/>
      <c r="HKE28" s="7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7"/>
      <c r="HLC28" s="7"/>
      <c r="HLD28" s="7"/>
      <c r="HLE28" s="7"/>
      <c r="HLF28" s="7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7"/>
      <c r="HMD28" s="7"/>
      <c r="HME28" s="7"/>
      <c r="HMF28" s="7"/>
      <c r="HMG28" s="7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7"/>
      <c r="HNE28" s="7"/>
      <c r="HNF28" s="7"/>
      <c r="HNG28" s="7"/>
      <c r="HNH28" s="7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7"/>
      <c r="HOF28" s="7"/>
      <c r="HOG28" s="7"/>
      <c r="HOH28" s="7"/>
      <c r="HOI28" s="7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7"/>
      <c r="HPG28" s="7"/>
      <c r="HPH28" s="7"/>
      <c r="HPI28" s="7"/>
      <c r="HPJ28" s="7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7"/>
      <c r="HQH28" s="7"/>
      <c r="HQI28" s="7"/>
      <c r="HQJ28" s="7"/>
      <c r="HQK28" s="7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7"/>
      <c r="HRI28" s="7"/>
      <c r="HRJ28" s="7"/>
      <c r="HRK28" s="7"/>
      <c r="HRL28" s="7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7"/>
      <c r="HSJ28" s="7"/>
      <c r="HSK28" s="7"/>
      <c r="HSL28" s="7"/>
      <c r="HSM28" s="7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7"/>
      <c r="HTK28" s="7"/>
      <c r="HTL28" s="7"/>
      <c r="HTM28" s="7"/>
      <c r="HTN28" s="7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7"/>
      <c r="HUL28" s="7"/>
      <c r="HUM28" s="7"/>
      <c r="HUN28" s="7"/>
      <c r="HUO28" s="7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7"/>
      <c r="HVM28" s="7"/>
      <c r="HVN28" s="7"/>
      <c r="HVO28" s="7"/>
      <c r="HVP28" s="7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7"/>
      <c r="HWN28" s="7"/>
      <c r="HWO28" s="7"/>
      <c r="HWP28" s="7"/>
      <c r="HWQ28" s="7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7"/>
      <c r="HXO28" s="7"/>
      <c r="HXP28" s="7"/>
      <c r="HXQ28" s="7"/>
      <c r="HXR28" s="7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7"/>
      <c r="HYP28" s="7"/>
      <c r="HYQ28" s="7"/>
      <c r="HYR28" s="7"/>
      <c r="HYS28" s="7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7"/>
      <c r="HZQ28" s="7"/>
      <c r="HZR28" s="7"/>
      <c r="HZS28" s="7"/>
      <c r="HZT28" s="7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7"/>
      <c r="IAR28" s="7"/>
      <c r="IAS28" s="7"/>
      <c r="IAT28" s="7"/>
      <c r="IAU28" s="7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7"/>
      <c r="IBS28" s="7"/>
      <c r="IBT28" s="7"/>
      <c r="IBU28" s="7"/>
      <c r="IBV28" s="7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7"/>
      <c r="ICT28" s="7"/>
      <c r="ICU28" s="7"/>
      <c r="ICV28" s="7"/>
      <c r="ICW28" s="7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7"/>
      <c r="IDU28" s="7"/>
      <c r="IDV28" s="7"/>
      <c r="IDW28" s="7"/>
      <c r="IDX28" s="7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7"/>
      <c r="IEV28" s="7"/>
      <c r="IEW28" s="7"/>
      <c r="IEX28" s="7"/>
      <c r="IEY28" s="7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7"/>
      <c r="IFW28" s="7"/>
      <c r="IFX28" s="7"/>
      <c r="IFY28" s="7"/>
      <c r="IFZ28" s="7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7"/>
      <c r="IGX28" s="7"/>
      <c r="IGY28" s="7"/>
      <c r="IGZ28" s="7"/>
      <c r="IHA28" s="7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7"/>
      <c r="IHY28" s="7"/>
      <c r="IHZ28" s="7"/>
      <c r="IIA28" s="7"/>
      <c r="IIB28" s="7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7"/>
      <c r="IIZ28" s="7"/>
      <c r="IJA28" s="7"/>
      <c r="IJB28" s="7"/>
      <c r="IJC28" s="7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7"/>
      <c r="IKA28" s="7"/>
      <c r="IKB28" s="7"/>
      <c r="IKC28" s="7"/>
      <c r="IKD28" s="7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7"/>
      <c r="ILB28" s="7"/>
      <c r="ILC28" s="7"/>
      <c r="ILD28" s="7"/>
      <c r="ILE28" s="7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7"/>
      <c r="IMC28" s="7"/>
      <c r="IMD28" s="7"/>
      <c r="IME28" s="7"/>
      <c r="IMF28" s="7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7"/>
      <c r="IND28" s="7"/>
      <c r="INE28" s="7"/>
      <c r="INF28" s="7"/>
      <c r="ING28" s="7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7"/>
      <c r="IOE28" s="7"/>
      <c r="IOF28" s="7"/>
      <c r="IOG28" s="7"/>
      <c r="IOH28" s="7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7"/>
      <c r="IPF28" s="7"/>
      <c r="IPG28" s="7"/>
      <c r="IPH28" s="7"/>
      <c r="IPI28" s="7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7"/>
      <c r="IQG28" s="7"/>
      <c r="IQH28" s="7"/>
      <c r="IQI28" s="7"/>
      <c r="IQJ28" s="7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7"/>
      <c r="IRH28" s="7"/>
      <c r="IRI28" s="7"/>
      <c r="IRJ28" s="7"/>
      <c r="IRK28" s="7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7"/>
      <c r="ISI28" s="7"/>
      <c r="ISJ28" s="7"/>
      <c r="ISK28" s="7"/>
      <c r="ISL28" s="7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7"/>
      <c r="ITJ28" s="7"/>
      <c r="ITK28" s="7"/>
      <c r="ITL28" s="7"/>
      <c r="ITM28" s="7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7"/>
      <c r="IUK28" s="7"/>
      <c r="IUL28" s="7"/>
      <c r="IUM28" s="7"/>
      <c r="IUN28" s="7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7"/>
      <c r="IVL28" s="7"/>
      <c r="IVM28" s="7"/>
      <c r="IVN28" s="7"/>
      <c r="IVO28" s="7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7"/>
      <c r="IWM28" s="7"/>
      <c r="IWN28" s="7"/>
      <c r="IWO28" s="7"/>
      <c r="IWP28" s="7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7"/>
      <c r="IXN28" s="7"/>
      <c r="IXO28" s="7"/>
      <c r="IXP28" s="7"/>
      <c r="IXQ28" s="7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7"/>
      <c r="IYO28" s="7"/>
      <c r="IYP28" s="7"/>
      <c r="IYQ28" s="7"/>
      <c r="IYR28" s="7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7"/>
      <c r="IZP28" s="7"/>
      <c r="IZQ28" s="7"/>
      <c r="IZR28" s="7"/>
      <c r="IZS28" s="7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7"/>
      <c r="JAQ28" s="7"/>
      <c r="JAR28" s="7"/>
      <c r="JAS28" s="7"/>
      <c r="JAT28" s="7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7"/>
      <c r="JBR28" s="7"/>
      <c r="JBS28" s="7"/>
      <c r="JBT28" s="7"/>
      <c r="JBU28" s="7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7"/>
      <c r="JCS28" s="7"/>
      <c r="JCT28" s="7"/>
      <c r="JCU28" s="7"/>
      <c r="JCV28" s="7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7"/>
      <c r="JDT28" s="7"/>
      <c r="JDU28" s="7"/>
      <c r="JDV28" s="7"/>
      <c r="JDW28" s="7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7"/>
      <c r="JEU28" s="7"/>
      <c r="JEV28" s="7"/>
      <c r="JEW28" s="7"/>
      <c r="JEX28" s="7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7"/>
      <c r="JFV28" s="7"/>
      <c r="JFW28" s="7"/>
      <c r="JFX28" s="7"/>
      <c r="JFY28" s="7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7"/>
      <c r="JGW28" s="7"/>
      <c r="JGX28" s="7"/>
      <c r="JGY28" s="7"/>
      <c r="JGZ28" s="7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7"/>
      <c r="JHX28" s="7"/>
      <c r="JHY28" s="7"/>
      <c r="JHZ28" s="7"/>
      <c r="JIA28" s="7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7"/>
      <c r="JIY28" s="7"/>
      <c r="JIZ28" s="7"/>
      <c r="JJA28" s="7"/>
      <c r="JJB28" s="7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7"/>
      <c r="JJZ28" s="7"/>
      <c r="JKA28" s="7"/>
      <c r="JKB28" s="7"/>
      <c r="JKC28" s="7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7"/>
      <c r="JLA28" s="7"/>
      <c r="JLB28" s="7"/>
      <c r="JLC28" s="7"/>
      <c r="JLD28" s="7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7"/>
      <c r="JMB28" s="7"/>
      <c r="JMC28" s="7"/>
      <c r="JMD28" s="7"/>
      <c r="JME28" s="7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7"/>
      <c r="JNC28" s="7"/>
      <c r="JND28" s="7"/>
      <c r="JNE28" s="7"/>
      <c r="JNF28" s="7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7"/>
      <c r="JOD28" s="7"/>
      <c r="JOE28" s="7"/>
      <c r="JOF28" s="7"/>
      <c r="JOG28" s="7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7"/>
      <c r="JPE28" s="7"/>
      <c r="JPF28" s="7"/>
      <c r="JPG28" s="7"/>
      <c r="JPH28" s="7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7"/>
      <c r="JQF28" s="7"/>
      <c r="JQG28" s="7"/>
      <c r="JQH28" s="7"/>
      <c r="JQI28" s="7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7"/>
      <c r="JRG28" s="7"/>
      <c r="JRH28" s="7"/>
      <c r="JRI28" s="7"/>
      <c r="JRJ28" s="7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7"/>
      <c r="JSH28" s="7"/>
      <c r="JSI28" s="7"/>
      <c r="JSJ28" s="7"/>
      <c r="JSK28" s="7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7"/>
      <c r="JTI28" s="7"/>
      <c r="JTJ28" s="7"/>
      <c r="JTK28" s="7"/>
      <c r="JTL28" s="7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7"/>
      <c r="JUJ28" s="7"/>
      <c r="JUK28" s="7"/>
      <c r="JUL28" s="7"/>
      <c r="JUM28" s="7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7"/>
      <c r="JVK28" s="7"/>
      <c r="JVL28" s="7"/>
      <c r="JVM28" s="7"/>
      <c r="JVN28" s="7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7"/>
      <c r="JWL28" s="7"/>
      <c r="JWM28" s="7"/>
      <c r="JWN28" s="7"/>
      <c r="JWO28" s="7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7"/>
      <c r="JXM28" s="7"/>
      <c r="JXN28" s="7"/>
      <c r="JXO28" s="7"/>
      <c r="JXP28" s="7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7"/>
      <c r="JYN28" s="7"/>
      <c r="JYO28" s="7"/>
      <c r="JYP28" s="7"/>
      <c r="JYQ28" s="7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7"/>
      <c r="JZO28" s="7"/>
      <c r="JZP28" s="7"/>
      <c r="JZQ28" s="7"/>
      <c r="JZR28" s="7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7"/>
      <c r="KAP28" s="7"/>
      <c r="KAQ28" s="7"/>
      <c r="KAR28" s="7"/>
      <c r="KAS28" s="7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7"/>
      <c r="KBQ28" s="7"/>
      <c r="KBR28" s="7"/>
      <c r="KBS28" s="7"/>
      <c r="KBT28" s="7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7"/>
      <c r="KCR28" s="7"/>
      <c r="KCS28" s="7"/>
      <c r="KCT28" s="7"/>
      <c r="KCU28" s="7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7"/>
      <c r="KDS28" s="7"/>
      <c r="KDT28" s="7"/>
      <c r="KDU28" s="7"/>
      <c r="KDV28" s="7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7"/>
      <c r="KET28" s="7"/>
      <c r="KEU28" s="7"/>
      <c r="KEV28" s="7"/>
      <c r="KEW28" s="7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7"/>
      <c r="KFU28" s="7"/>
      <c r="KFV28" s="7"/>
      <c r="KFW28" s="7"/>
      <c r="KFX28" s="7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7"/>
      <c r="KGV28" s="7"/>
      <c r="KGW28" s="7"/>
      <c r="KGX28" s="7"/>
      <c r="KGY28" s="7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7"/>
      <c r="KHW28" s="7"/>
      <c r="KHX28" s="7"/>
      <c r="KHY28" s="7"/>
      <c r="KHZ28" s="7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7"/>
      <c r="KIX28" s="7"/>
      <c r="KIY28" s="7"/>
      <c r="KIZ28" s="7"/>
      <c r="KJA28" s="7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7"/>
      <c r="KJY28" s="7"/>
      <c r="KJZ28" s="7"/>
      <c r="KKA28" s="7"/>
      <c r="KKB28" s="7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7"/>
      <c r="KKZ28" s="7"/>
      <c r="KLA28" s="7"/>
      <c r="KLB28" s="7"/>
      <c r="KLC28" s="7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7"/>
      <c r="KMA28" s="7"/>
      <c r="KMB28" s="7"/>
      <c r="KMC28" s="7"/>
      <c r="KMD28" s="7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7"/>
      <c r="KNB28" s="7"/>
      <c r="KNC28" s="7"/>
      <c r="KND28" s="7"/>
      <c r="KNE28" s="7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7"/>
      <c r="KOC28" s="7"/>
      <c r="KOD28" s="7"/>
      <c r="KOE28" s="7"/>
      <c r="KOF28" s="7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7"/>
      <c r="KPD28" s="7"/>
      <c r="KPE28" s="7"/>
      <c r="KPF28" s="7"/>
      <c r="KPG28" s="7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7"/>
      <c r="KQE28" s="7"/>
      <c r="KQF28" s="7"/>
      <c r="KQG28" s="7"/>
      <c r="KQH28" s="7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7"/>
      <c r="KRF28" s="7"/>
      <c r="KRG28" s="7"/>
      <c r="KRH28" s="7"/>
      <c r="KRI28" s="7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7"/>
      <c r="KSG28" s="7"/>
      <c r="KSH28" s="7"/>
      <c r="KSI28" s="7"/>
      <c r="KSJ28" s="7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7"/>
      <c r="KTH28" s="7"/>
      <c r="KTI28" s="7"/>
      <c r="KTJ28" s="7"/>
      <c r="KTK28" s="7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7"/>
      <c r="KUI28" s="7"/>
      <c r="KUJ28" s="7"/>
      <c r="KUK28" s="7"/>
      <c r="KUL28" s="7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7"/>
      <c r="KVJ28" s="7"/>
      <c r="KVK28" s="7"/>
      <c r="KVL28" s="7"/>
      <c r="KVM28" s="7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7"/>
      <c r="KWK28" s="7"/>
      <c r="KWL28" s="7"/>
      <c r="KWM28" s="7"/>
      <c r="KWN28" s="7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7"/>
      <c r="KXL28" s="7"/>
      <c r="KXM28" s="7"/>
      <c r="KXN28" s="7"/>
      <c r="KXO28" s="7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7"/>
      <c r="KYM28" s="7"/>
      <c r="KYN28" s="7"/>
      <c r="KYO28" s="7"/>
      <c r="KYP28" s="7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7"/>
      <c r="KZN28" s="7"/>
      <c r="KZO28" s="7"/>
      <c r="KZP28" s="7"/>
      <c r="KZQ28" s="7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7"/>
      <c r="LAO28" s="7"/>
      <c r="LAP28" s="7"/>
      <c r="LAQ28" s="7"/>
      <c r="LAR28" s="7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7"/>
      <c r="LBP28" s="7"/>
      <c r="LBQ28" s="7"/>
      <c r="LBR28" s="7"/>
      <c r="LBS28" s="7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7"/>
      <c r="LCQ28" s="7"/>
      <c r="LCR28" s="7"/>
      <c r="LCS28" s="7"/>
      <c r="LCT28" s="7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7"/>
      <c r="LDR28" s="7"/>
      <c r="LDS28" s="7"/>
      <c r="LDT28" s="7"/>
      <c r="LDU28" s="7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7"/>
      <c r="LES28" s="7"/>
      <c r="LET28" s="7"/>
      <c r="LEU28" s="7"/>
      <c r="LEV28" s="7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7"/>
      <c r="LFT28" s="7"/>
      <c r="LFU28" s="7"/>
      <c r="LFV28" s="7"/>
      <c r="LFW28" s="7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7"/>
      <c r="LGU28" s="7"/>
      <c r="LGV28" s="7"/>
      <c r="LGW28" s="7"/>
      <c r="LGX28" s="7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7"/>
      <c r="LHV28" s="7"/>
      <c r="LHW28" s="7"/>
      <c r="LHX28" s="7"/>
      <c r="LHY28" s="7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7"/>
      <c r="LIW28" s="7"/>
      <c r="LIX28" s="7"/>
      <c r="LIY28" s="7"/>
      <c r="LIZ28" s="7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7"/>
      <c r="LJX28" s="7"/>
      <c r="LJY28" s="7"/>
      <c r="LJZ28" s="7"/>
      <c r="LKA28" s="7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7"/>
      <c r="LKY28" s="7"/>
      <c r="LKZ28" s="7"/>
      <c r="LLA28" s="7"/>
      <c r="LLB28" s="7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7"/>
      <c r="LLZ28" s="7"/>
      <c r="LMA28" s="7"/>
      <c r="LMB28" s="7"/>
      <c r="LMC28" s="7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7"/>
      <c r="LNA28" s="7"/>
      <c r="LNB28" s="7"/>
      <c r="LNC28" s="7"/>
      <c r="LND28" s="7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7"/>
      <c r="LOB28" s="7"/>
      <c r="LOC28" s="7"/>
      <c r="LOD28" s="7"/>
      <c r="LOE28" s="7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7"/>
      <c r="LPC28" s="7"/>
      <c r="LPD28" s="7"/>
      <c r="LPE28" s="7"/>
      <c r="LPF28" s="7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7"/>
      <c r="LQD28" s="7"/>
      <c r="LQE28" s="7"/>
      <c r="LQF28" s="7"/>
      <c r="LQG28" s="7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7"/>
      <c r="LRE28" s="7"/>
      <c r="LRF28" s="7"/>
      <c r="LRG28" s="7"/>
      <c r="LRH28" s="7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7"/>
      <c r="LSF28" s="7"/>
      <c r="LSG28" s="7"/>
      <c r="LSH28" s="7"/>
      <c r="LSI28" s="7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7"/>
      <c r="LTG28" s="7"/>
      <c r="LTH28" s="7"/>
      <c r="LTI28" s="7"/>
      <c r="LTJ28" s="7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7"/>
      <c r="LUH28" s="7"/>
      <c r="LUI28" s="7"/>
      <c r="LUJ28" s="7"/>
      <c r="LUK28" s="7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7"/>
      <c r="LVI28" s="7"/>
      <c r="LVJ28" s="7"/>
      <c r="LVK28" s="7"/>
      <c r="LVL28" s="7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7"/>
      <c r="LWJ28" s="7"/>
      <c r="LWK28" s="7"/>
      <c r="LWL28" s="7"/>
      <c r="LWM28" s="7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7"/>
      <c r="LXK28" s="7"/>
      <c r="LXL28" s="7"/>
      <c r="LXM28" s="7"/>
      <c r="LXN28" s="7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7"/>
      <c r="LYL28" s="7"/>
      <c r="LYM28" s="7"/>
      <c r="LYN28" s="7"/>
      <c r="LYO28" s="7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7"/>
      <c r="LZM28" s="7"/>
      <c r="LZN28" s="7"/>
      <c r="LZO28" s="7"/>
      <c r="LZP28" s="7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7"/>
      <c r="MAN28" s="7"/>
      <c r="MAO28" s="7"/>
      <c r="MAP28" s="7"/>
      <c r="MAQ28" s="7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7"/>
      <c r="MBO28" s="7"/>
      <c r="MBP28" s="7"/>
      <c r="MBQ28" s="7"/>
      <c r="MBR28" s="7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7"/>
      <c r="MCP28" s="7"/>
      <c r="MCQ28" s="7"/>
      <c r="MCR28" s="7"/>
      <c r="MCS28" s="7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7"/>
      <c r="MDQ28" s="7"/>
      <c r="MDR28" s="7"/>
      <c r="MDS28" s="7"/>
      <c r="MDT28" s="7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7"/>
      <c r="MER28" s="7"/>
      <c r="MES28" s="7"/>
      <c r="MET28" s="7"/>
      <c r="MEU28" s="7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7"/>
      <c r="MFS28" s="7"/>
      <c r="MFT28" s="7"/>
      <c r="MFU28" s="7"/>
      <c r="MFV28" s="7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7"/>
      <c r="MGT28" s="7"/>
      <c r="MGU28" s="7"/>
      <c r="MGV28" s="7"/>
      <c r="MGW28" s="7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7"/>
      <c r="MHU28" s="7"/>
      <c r="MHV28" s="7"/>
      <c r="MHW28" s="7"/>
      <c r="MHX28" s="7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7"/>
      <c r="MIV28" s="7"/>
      <c r="MIW28" s="7"/>
      <c r="MIX28" s="7"/>
      <c r="MIY28" s="7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7"/>
      <c r="MJW28" s="7"/>
      <c r="MJX28" s="7"/>
      <c r="MJY28" s="7"/>
      <c r="MJZ28" s="7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7"/>
      <c r="MKX28" s="7"/>
      <c r="MKY28" s="7"/>
      <c r="MKZ28" s="7"/>
      <c r="MLA28" s="7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7"/>
      <c r="MLY28" s="7"/>
      <c r="MLZ28" s="7"/>
      <c r="MMA28" s="7"/>
      <c r="MMB28" s="7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7"/>
      <c r="MMZ28" s="7"/>
      <c r="MNA28" s="7"/>
      <c r="MNB28" s="7"/>
      <c r="MNC28" s="7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7"/>
      <c r="MOA28" s="7"/>
      <c r="MOB28" s="7"/>
      <c r="MOC28" s="7"/>
      <c r="MOD28" s="7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7"/>
      <c r="MPB28" s="7"/>
      <c r="MPC28" s="7"/>
      <c r="MPD28" s="7"/>
      <c r="MPE28" s="7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7"/>
      <c r="MQC28" s="7"/>
      <c r="MQD28" s="7"/>
      <c r="MQE28" s="7"/>
      <c r="MQF28" s="7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7"/>
      <c r="MRD28" s="7"/>
      <c r="MRE28" s="7"/>
      <c r="MRF28" s="7"/>
      <c r="MRG28" s="7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7"/>
      <c r="MSE28" s="7"/>
      <c r="MSF28" s="7"/>
      <c r="MSG28" s="7"/>
      <c r="MSH28" s="7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7"/>
      <c r="MTF28" s="7"/>
      <c r="MTG28" s="7"/>
      <c r="MTH28" s="7"/>
      <c r="MTI28" s="7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7"/>
      <c r="MUG28" s="7"/>
      <c r="MUH28" s="7"/>
      <c r="MUI28" s="7"/>
      <c r="MUJ28" s="7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7"/>
      <c r="MVH28" s="7"/>
      <c r="MVI28" s="7"/>
      <c r="MVJ28" s="7"/>
      <c r="MVK28" s="7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7"/>
      <c r="MWI28" s="7"/>
      <c r="MWJ28" s="7"/>
      <c r="MWK28" s="7"/>
      <c r="MWL28" s="7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7"/>
      <c r="MXJ28" s="7"/>
      <c r="MXK28" s="7"/>
      <c r="MXL28" s="7"/>
      <c r="MXM28" s="7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7"/>
      <c r="MYK28" s="7"/>
      <c r="MYL28" s="7"/>
      <c r="MYM28" s="7"/>
      <c r="MYN28" s="7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7"/>
      <c r="MZL28" s="7"/>
      <c r="MZM28" s="7"/>
      <c r="MZN28" s="7"/>
      <c r="MZO28" s="7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7"/>
      <c r="NAM28" s="7"/>
      <c r="NAN28" s="7"/>
      <c r="NAO28" s="7"/>
      <c r="NAP28" s="7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7"/>
      <c r="NBN28" s="7"/>
      <c r="NBO28" s="7"/>
      <c r="NBP28" s="7"/>
      <c r="NBQ28" s="7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7"/>
      <c r="NCO28" s="7"/>
      <c r="NCP28" s="7"/>
      <c r="NCQ28" s="7"/>
      <c r="NCR28" s="7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7"/>
      <c r="NDP28" s="7"/>
      <c r="NDQ28" s="7"/>
      <c r="NDR28" s="7"/>
      <c r="NDS28" s="7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7"/>
      <c r="NEQ28" s="7"/>
      <c r="NER28" s="7"/>
      <c r="NES28" s="7"/>
      <c r="NET28" s="7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7"/>
      <c r="NFR28" s="7"/>
      <c r="NFS28" s="7"/>
      <c r="NFT28" s="7"/>
      <c r="NFU28" s="7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7"/>
      <c r="NGS28" s="7"/>
      <c r="NGT28" s="7"/>
      <c r="NGU28" s="7"/>
      <c r="NGV28" s="7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7"/>
      <c r="NHT28" s="7"/>
      <c r="NHU28" s="7"/>
      <c r="NHV28" s="7"/>
      <c r="NHW28" s="7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7"/>
      <c r="NIU28" s="7"/>
      <c r="NIV28" s="7"/>
      <c r="NIW28" s="7"/>
      <c r="NIX28" s="7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7"/>
      <c r="NJV28" s="7"/>
      <c r="NJW28" s="7"/>
      <c r="NJX28" s="7"/>
      <c r="NJY28" s="7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7"/>
      <c r="NKW28" s="7"/>
      <c r="NKX28" s="7"/>
      <c r="NKY28" s="7"/>
      <c r="NKZ28" s="7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7"/>
      <c r="NLX28" s="7"/>
      <c r="NLY28" s="7"/>
      <c r="NLZ28" s="7"/>
      <c r="NMA28" s="7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7"/>
      <c r="NMY28" s="7"/>
      <c r="NMZ28" s="7"/>
      <c r="NNA28" s="7"/>
      <c r="NNB28" s="7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7"/>
      <c r="NNZ28" s="7"/>
      <c r="NOA28" s="7"/>
      <c r="NOB28" s="7"/>
      <c r="NOC28" s="7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7"/>
      <c r="NPA28" s="7"/>
      <c r="NPB28" s="7"/>
      <c r="NPC28" s="7"/>
      <c r="NPD28" s="7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7"/>
      <c r="NQB28" s="7"/>
      <c r="NQC28" s="7"/>
      <c r="NQD28" s="7"/>
      <c r="NQE28" s="7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7"/>
      <c r="NRC28" s="7"/>
      <c r="NRD28" s="7"/>
      <c r="NRE28" s="7"/>
      <c r="NRF28" s="7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7"/>
      <c r="NSD28" s="7"/>
      <c r="NSE28" s="7"/>
      <c r="NSF28" s="7"/>
      <c r="NSG28" s="7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7"/>
      <c r="NTE28" s="7"/>
      <c r="NTF28" s="7"/>
      <c r="NTG28" s="7"/>
      <c r="NTH28" s="7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7"/>
      <c r="NUF28" s="7"/>
      <c r="NUG28" s="7"/>
      <c r="NUH28" s="7"/>
      <c r="NUI28" s="7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7"/>
      <c r="NVG28" s="7"/>
      <c r="NVH28" s="7"/>
      <c r="NVI28" s="7"/>
      <c r="NVJ28" s="7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7"/>
      <c r="NWH28" s="7"/>
      <c r="NWI28" s="7"/>
      <c r="NWJ28" s="7"/>
      <c r="NWK28" s="7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7"/>
      <c r="NXI28" s="7"/>
      <c r="NXJ28" s="7"/>
      <c r="NXK28" s="7"/>
      <c r="NXL28" s="7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7"/>
      <c r="NYJ28" s="7"/>
      <c r="NYK28" s="7"/>
      <c r="NYL28" s="7"/>
      <c r="NYM28" s="7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7"/>
      <c r="NZK28" s="7"/>
      <c r="NZL28" s="7"/>
      <c r="NZM28" s="7"/>
      <c r="NZN28" s="7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7"/>
      <c r="OAL28" s="7"/>
      <c r="OAM28" s="7"/>
      <c r="OAN28" s="7"/>
      <c r="OAO28" s="7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7"/>
      <c r="OBM28" s="7"/>
      <c r="OBN28" s="7"/>
      <c r="OBO28" s="7"/>
      <c r="OBP28" s="7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7"/>
      <c r="OCN28" s="7"/>
      <c r="OCO28" s="7"/>
      <c r="OCP28" s="7"/>
      <c r="OCQ28" s="7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7"/>
      <c r="ODO28" s="7"/>
      <c r="ODP28" s="7"/>
      <c r="ODQ28" s="7"/>
      <c r="ODR28" s="7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7"/>
      <c r="OEP28" s="7"/>
      <c r="OEQ28" s="7"/>
      <c r="OER28" s="7"/>
      <c r="OES28" s="7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7"/>
      <c r="OFQ28" s="7"/>
      <c r="OFR28" s="7"/>
      <c r="OFS28" s="7"/>
      <c r="OFT28" s="7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7"/>
      <c r="OGR28" s="7"/>
      <c r="OGS28" s="7"/>
      <c r="OGT28" s="7"/>
      <c r="OGU28" s="7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7"/>
      <c r="OHS28" s="7"/>
      <c r="OHT28" s="7"/>
      <c r="OHU28" s="7"/>
      <c r="OHV28" s="7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7"/>
      <c r="OIT28" s="7"/>
      <c r="OIU28" s="7"/>
      <c r="OIV28" s="7"/>
      <c r="OIW28" s="7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7"/>
      <c r="OJU28" s="7"/>
      <c r="OJV28" s="7"/>
      <c r="OJW28" s="7"/>
      <c r="OJX28" s="7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7"/>
      <c r="OKV28" s="7"/>
      <c r="OKW28" s="7"/>
      <c r="OKX28" s="7"/>
      <c r="OKY28" s="7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7"/>
      <c r="OLW28" s="7"/>
      <c r="OLX28" s="7"/>
      <c r="OLY28" s="7"/>
      <c r="OLZ28" s="7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7"/>
      <c r="OMX28" s="7"/>
      <c r="OMY28" s="7"/>
      <c r="OMZ28" s="7"/>
      <c r="ONA28" s="7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7"/>
      <c r="ONY28" s="7"/>
      <c r="ONZ28" s="7"/>
      <c r="OOA28" s="7"/>
      <c r="OOB28" s="7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7"/>
      <c r="OOZ28" s="7"/>
      <c r="OPA28" s="7"/>
      <c r="OPB28" s="7"/>
      <c r="OPC28" s="7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7"/>
      <c r="OQA28" s="7"/>
      <c r="OQB28" s="7"/>
      <c r="OQC28" s="7"/>
      <c r="OQD28" s="7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7"/>
      <c r="ORB28" s="7"/>
      <c r="ORC28" s="7"/>
      <c r="ORD28" s="7"/>
      <c r="ORE28" s="7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7"/>
      <c r="OSC28" s="7"/>
      <c r="OSD28" s="7"/>
      <c r="OSE28" s="7"/>
      <c r="OSF28" s="7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7"/>
      <c r="OTD28" s="7"/>
      <c r="OTE28" s="7"/>
      <c r="OTF28" s="7"/>
      <c r="OTG28" s="7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7"/>
      <c r="OUE28" s="7"/>
      <c r="OUF28" s="7"/>
      <c r="OUG28" s="7"/>
      <c r="OUH28" s="7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7"/>
      <c r="OVF28" s="7"/>
      <c r="OVG28" s="7"/>
      <c r="OVH28" s="7"/>
      <c r="OVI28" s="7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7"/>
      <c r="OWG28" s="7"/>
      <c r="OWH28" s="7"/>
      <c r="OWI28" s="7"/>
      <c r="OWJ28" s="7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7"/>
      <c r="OXH28" s="7"/>
      <c r="OXI28" s="7"/>
      <c r="OXJ28" s="7"/>
      <c r="OXK28" s="7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7"/>
      <c r="OYI28" s="7"/>
      <c r="OYJ28" s="7"/>
      <c r="OYK28" s="7"/>
      <c r="OYL28" s="7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7"/>
      <c r="OZJ28" s="7"/>
      <c r="OZK28" s="7"/>
      <c r="OZL28" s="7"/>
      <c r="OZM28" s="7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7"/>
      <c r="PAK28" s="7"/>
      <c r="PAL28" s="7"/>
      <c r="PAM28" s="7"/>
      <c r="PAN28" s="7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7"/>
      <c r="PBL28" s="7"/>
      <c r="PBM28" s="7"/>
      <c r="PBN28" s="7"/>
      <c r="PBO28" s="7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7"/>
      <c r="PCM28" s="7"/>
      <c r="PCN28" s="7"/>
      <c r="PCO28" s="7"/>
      <c r="PCP28" s="7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7"/>
      <c r="PDN28" s="7"/>
      <c r="PDO28" s="7"/>
      <c r="PDP28" s="7"/>
      <c r="PDQ28" s="7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7"/>
      <c r="PEO28" s="7"/>
      <c r="PEP28" s="7"/>
      <c r="PEQ28" s="7"/>
      <c r="PER28" s="7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7"/>
      <c r="PFP28" s="7"/>
      <c r="PFQ28" s="7"/>
      <c r="PFR28" s="7"/>
      <c r="PFS28" s="7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7"/>
      <c r="PGQ28" s="7"/>
      <c r="PGR28" s="7"/>
      <c r="PGS28" s="7"/>
      <c r="PGT28" s="7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7"/>
      <c r="PHR28" s="7"/>
      <c r="PHS28" s="7"/>
      <c r="PHT28" s="7"/>
      <c r="PHU28" s="7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7"/>
      <c r="PIS28" s="7"/>
      <c r="PIT28" s="7"/>
      <c r="PIU28" s="7"/>
      <c r="PIV28" s="7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7"/>
      <c r="PJT28" s="7"/>
      <c r="PJU28" s="7"/>
      <c r="PJV28" s="7"/>
      <c r="PJW28" s="7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7"/>
      <c r="PKU28" s="7"/>
      <c r="PKV28" s="7"/>
      <c r="PKW28" s="7"/>
      <c r="PKX28" s="7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7"/>
      <c r="PLV28" s="7"/>
      <c r="PLW28" s="7"/>
      <c r="PLX28" s="7"/>
      <c r="PLY28" s="7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7"/>
      <c r="PMW28" s="7"/>
      <c r="PMX28" s="7"/>
      <c r="PMY28" s="7"/>
      <c r="PMZ28" s="7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7"/>
      <c r="PNX28" s="7"/>
      <c r="PNY28" s="7"/>
      <c r="PNZ28" s="7"/>
      <c r="POA28" s="7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7"/>
      <c r="POY28" s="7"/>
      <c r="POZ28" s="7"/>
      <c r="PPA28" s="7"/>
      <c r="PPB28" s="7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7"/>
      <c r="PPZ28" s="7"/>
      <c r="PQA28" s="7"/>
      <c r="PQB28" s="7"/>
      <c r="PQC28" s="7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7"/>
      <c r="PRA28" s="7"/>
      <c r="PRB28" s="7"/>
      <c r="PRC28" s="7"/>
      <c r="PRD28" s="7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7"/>
      <c r="PSB28" s="7"/>
      <c r="PSC28" s="7"/>
      <c r="PSD28" s="7"/>
      <c r="PSE28" s="7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7"/>
      <c r="PTC28" s="7"/>
      <c r="PTD28" s="7"/>
      <c r="PTE28" s="7"/>
      <c r="PTF28" s="7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7"/>
      <c r="PUD28" s="7"/>
      <c r="PUE28" s="7"/>
      <c r="PUF28" s="7"/>
      <c r="PUG28" s="7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7"/>
      <c r="PVE28" s="7"/>
      <c r="PVF28" s="7"/>
      <c r="PVG28" s="7"/>
      <c r="PVH28" s="7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7"/>
      <c r="PWF28" s="7"/>
      <c r="PWG28" s="7"/>
      <c r="PWH28" s="7"/>
      <c r="PWI28" s="7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7"/>
      <c r="PXG28" s="7"/>
      <c r="PXH28" s="7"/>
      <c r="PXI28" s="7"/>
      <c r="PXJ28" s="7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7"/>
      <c r="PYH28" s="7"/>
      <c r="PYI28" s="7"/>
      <c r="PYJ28" s="7"/>
      <c r="PYK28" s="7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7"/>
      <c r="PZI28" s="7"/>
      <c r="PZJ28" s="7"/>
      <c r="PZK28" s="7"/>
      <c r="PZL28" s="7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7"/>
      <c r="QAJ28" s="7"/>
      <c r="QAK28" s="7"/>
      <c r="QAL28" s="7"/>
      <c r="QAM28" s="7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7"/>
      <c r="QBK28" s="7"/>
      <c r="QBL28" s="7"/>
      <c r="QBM28" s="7"/>
      <c r="QBN28" s="7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7"/>
      <c r="QCL28" s="7"/>
      <c r="QCM28" s="7"/>
      <c r="QCN28" s="7"/>
      <c r="QCO28" s="7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7"/>
      <c r="QDM28" s="7"/>
      <c r="QDN28" s="7"/>
      <c r="QDO28" s="7"/>
      <c r="QDP28" s="7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7"/>
      <c r="QEN28" s="7"/>
      <c r="QEO28" s="7"/>
      <c r="QEP28" s="7"/>
      <c r="QEQ28" s="7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7"/>
      <c r="QFO28" s="7"/>
      <c r="QFP28" s="7"/>
      <c r="QFQ28" s="7"/>
      <c r="QFR28" s="7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7"/>
      <c r="QGP28" s="7"/>
      <c r="QGQ28" s="7"/>
      <c r="QGR28" s="7"/>
      <c r="QGS28" s="7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7"/>
      <c r="QHQ28" s="7"/>
      <c r="QHR28" s="7"/>
      <c r="QHS28" s="7"/>
      <c r="QHT28" s="7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7"/>
      <c r="QIR28" s="7"/>
      <c r="QIS28" s="7"/>
      <c r="QIT28" s="7"/>
      <c r="QIU28" s="7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7"/>
      <c r="QJS28" s="7"/>
      <c r="QJT28" s="7"/>
      <c r="QJU28" s="7"/>
      <c r="QJV28" s="7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7"/>
      <c r="QKT28" s="7"/>
      <c r="QKU28" s="7"/>
      <c r="QKV28" s="7"/>
      <c r="QKW28" s="7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7"/>
      <c r="QLU28" s="7"/>
      <c r="QLV28" s="7"/>
      <c r="QLW28" s="7"/>
      <c r="QLX28" s="7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7"/>
      <c r="QMV28" s="7"/>
      <c r="QMW28" s="7"/>
      <c r="QMX28" s="7"/>
      <c r="QMY28" s="7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7"/>
      <c r="QNW28" s="7"/>
      <c r="QNX28" s="7"/>
      <c r="QNY28" s="7"/>
      <c r="QNZ28" s="7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7"/>
      <c r="QOX28" s="7"/>
      <c r="QOY28" s="7"/>
      <c r="QOZ28" s="7"/>
      <c r="QPA28" s="7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7"/>
      <c r="QPY28" s="7"/>
      <c r="QPZ28" s="7"/>
      <c r="QQA28" s="7"/>
      <c r="QQB28" s="7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7"/>
      <c r="QQZ28" s="7"/>
      <c r="QRA28" s="7"/>
      <c r="QRB28" s="7"/>
      <c r="QRC28" s="7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7"/>
      <c r="QSA28" s="7"/>
      <c r="QSB28" s="7"/>
      <c r="QSC28" s="7"/>
      <c r="QSD28" s="7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7"/>
      <c r="QTB28" s="7"/>
      <c r="QTC28" s="7"/>
      <c r="QTD28" s="7"/>
      <c r="QTE28" s="7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7"/>
      <c r="QUC28" s="7"/>
      <c r="QUD28" s="7"/>
      <c r="QUE28" s="7"/>
      <c r="QUF28" s="7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7"/>
      <c r="QVD28" s="7"/>
      <c r="QVE28" s="7"/>
      <c r="QVF28" s="7"/>
      <c r="QVG28" s="7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7"/>
      <c r="QWE28" s="7"/>
      <c r="QWF28" s="7"/>
      <c r="QWG28" s="7"/>
      <c r="QWH28" s="7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7"/>
      <c r="QXF28" s="7"/>
      <c r="QXG28" s="7"/>
      <c r="QXH28" s="7"/>
      <c r="QXI28" s="7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7"/>
      <c r="QYG28" s="7"/>
      <c r="QYH28" s="7"/>
      <c r="QYI28" s="7"/>
      <c r="QYJ28" s="7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7"/>
      <c r="QZH28" s="7"/>
      <c r="QZI28" s="7"/>
      <c r="QZJ28" s="7"/>
      <c r="QZK28" s="7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7"/>
      <c r="RAI28" s="7"/>
      <c r="RAJ28" s="7"/>
      <c r="RAK28" s="7"/>
      <c r="RAL28" s="7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7"/>
      <c r="RBJ28" s="7"/>
      <c r="RBK28" s="7"/>
      <c r="RBL28" s="7"/>
      <c r="RBM28" s="7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7"/>
      <c r="RCK28" s="7"/>
      <c r="RCL28" s="7"/>
      <c r="RCM28" s="7"/>
      <c r="RCN28" s="7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7"/>
      <c r="RDL28" s="7"/>
      <c r="RDM28" s="7"/>
      <c r="RDN28" s="7"/>
      <c r="RDO28" s="7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7"/>
      <c r="REM28" s="7"/>
      <c r="REN28" s="7"/>
      <c r="REO28" s="7"/>
      <c r="REP28" s="7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7"/>
      <c r="RFN28" s="7"/>
      <c r="RFO28" s="7"/>
      <c r="RFP28" s="7"/>
      <c r="RFQ28" s="7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7"/>
      <c r="RGO28" s="7"/>
      <c r="RGP28" s="7"/>
      <c r="RGQ28" s="7"/>
      <c r="RGR28" s="7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7"/>
      <c r="RHP28" s="7"/>
      <c r="RHQ28" s="7"/>
      <c r="RHR28" s="7"/>
      <c r="RHS28" s="7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7"/>
      <c r="RIQ28" s="7"/>
      <c r="RIR28" s="7"/>
      <c r="RIS28" s="7"/>
      <c r="RIT28" s="7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7"/>
      <c r="RJR28" s="7"/>
      <c r="RJS28" s="7"/>
      <c r="RJT28" s="7"/>
      <c r="RJU28" s="7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7"/>
      <c r="RKS28" s="7"/>
      <c r="RKT28" s="7"/>
      <c r="RKU28" s="7"/>
      <c r="RKV28" s="7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7"/>
      <c r="RLT28" s="7"/>
      <c r="RLU28" s="7"/>
      <c r="RLV28" s="7"/>
      <c r="RLW28" s="7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7"/>
      <c r="RMU28" s="7"/>
      <c r="RMV28" s="7"/>
      <c r="RMW28" s="7"/>
      <c r="RMX28" s="7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7"/>
      <c r="RNV28" s="7"/>
      <c r="RNW28" s="7"/>
      <c r="RNX28" s="7"/>
      <c r="RNY28" s="7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7"/>
      <c r="ROW28" s="7"/>
      <c r="ROX28" s="7"/>
      <c r="ROY28" s="7"/>
      <c r="ROZ28" s="7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7"/>
      <c r="RPX28" s="7"/>
      <c r="RPY28" s="7"/>
      <c r="RPZ28" s="7"/>
      <c r="RQA28" s="7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7"/>
      <c r="RQY28" s="7"/>
      <c r="RQZ28" s="7"/>
      <c r="RRA28" s="7"/>
      <c r="RRB28" s="7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7"/>
      <c r="RRZ28" s="7"/>
      <c r="RSA28" s="7"/>
      <c r="RSB28" s="7"/>
      <c r="RSC28" s="7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7"/>
      <c r="RTA28" s="7"/>
      <c r="RTB28" s="7"/>
      <c r="RTC28" s="7"/>
      <c r="RTD28" s="7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7"/>
      <c r="RUB28" s="7"/>
      <c r="RUC28" s="7"/>
      <c r="RUD28" s="7"/>
      <c r="RUE28" s="7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7"/>
      <c r="RVC28" s="7"/>
      <c r="RVD28" s="7"/>
      <c r="RVE28" s="7"/>
      <c r="RVF28" s="7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7"/>
      <c r="RWD28" s="7"/>
      <c r="RWE28" s="7"/>
      <c r="RWF28" s="7"/>
      <c r="RWG28" s="7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7"/>
      <c r="RXE28" s="7"/>
      <c r="RXF28" s="7"/>
      <c r="RXG28" s="7"/>
      <c r="RXH28" s="7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7"/>
      <c r="RYF28" s="7"/>
      <c r="RYG28" s="7"/>
      <c r="RYH28" s="7"/>
      <c r="RYI28" s="7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7"/>
      <c r="RZG28" s="7"/>
      <c r="RZH28" s="7"/>
      <c r="RZI28" s="7"/>
      <c r="RZJ28" s="7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7"/>
      <c r="SAH28" s="7"/>
      <c r="SAI28" s="7"/>
      <c r="SAJ28" s="7"/>
      <c r="SAK28" s="7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7"/>
      <c r="SBI28" s="7"/>
      <c r="SBJ28" s="7"/>
      <c r="SBK28" s="7"/>
      <c r="SBL28" s="7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7"/>
      <c r="SCJ28" s="7"/>
      <c r="SCK28" s="7"/>
      <c r="SCL28" s="7"/>
      <c r="SCM28" s="7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7"/>
      <c r="SDK28" s="7"/>
      <c r="SDL28" s="7"/>
      <c r="SDM28" s="7"/>
      <c r="SDN28" s="7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7"/>
      <c r="SEL28" s="7"/>
      <c r="SEM28" s="7"/>
      <c r="SEN28" s="7"/>
      <c r="SEO28" s="7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7"/>
      <c r="SFM28" s="7"/>
      <c r="SFN28" s="7"/>
      <c r="SFO28" s="7"/>
      <c r="SFP28" s="7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7"/>
      <c r="SGN28" s="7"/>
      <c r="SGO28" s="7"/>
      <c r="SGP28" s="7"/>
      <c r="SGQ28" s="7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7"/>
      <c r="SHO28" s="7"/>
      <c r="SHP28" s="7"/>
      <c r="SHQ28" s="7"/>
      <c r="SHR28" s="7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7"/>
      <c r="SIP28" s="7"/>
      <c r="SIQ28" s="7"/>
      <c r="SIR28" s="7"/>
      <c r="SIS28" s="7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7"/>
      <c r="SJQ28" s="7"/>
      <c r="SJR28" s="7"/>
      <c r="SJS28" s="7"/>
      <c r="SJT28" s="7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7"/>
      <c r="SKR28" s="7"/>
      <c r="SKS28" s="7"/>
      <c r="SKT28" s="7"/>
      <c r="SKU28" s="7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7"/>
      <c r="SLS28" s="7"/>
      <c r="SLT28" s="7"/>
      <c r="SLU28" s="7"/>
      <c r="SLV28" s="7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7"/>
      <c r="SMT28" s="7"/>
      <c r="SMU28" s="7"/>
      <c r="SMV28" s="7"/>
      <c r="SMW28" s="7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7"/>
      <c r="SNU28" s="7"/>
      <c r="SNV28" s="7"/>
      <c r="SNW28" s="7"/>
      <c r="SNX28" s="7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7"/>
      <c r="SOV28" s="7"/>
      <c r="SOW28" s="7"/>
      <c r="SOX28" s="7"/>
      <c r="SOY28" s="7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7"/>
      <c r="SPW28" s="7"/>
      <c r="SPX28" s="7"/>
      <c r="SPY28" s="7"/>
      <c r="SPZ28" s="7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7"/>
      <c r="SQX28" s="7"/>
      <c r="SQY28" s="7"/>
      <c r="SQZ28" s="7"/>
      <c r="SRA28" s="7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7"/>
      <c r="SRY28" s="7"/>
      <c r="SRZ28" s="7"/>
      <c r="SSA28" s="7"/>
      <c r="SSB28" s="7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7"/>
      <c r="SSZ28" s="7"/>
      <c r="STA28" s="7"/>
      <c r="STB28" s="7"/>
      <c r="STC28" s="7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7"/>
      <c r="SUA28" s="7"/>
      <c r="SUB28" s="7"/>
      <c r="SUC28" s="7"/>
      <c r="SUD28" s="7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7"/>
      <c r="SVB28" s="7"/>
      <c r="SVC28" s="7"/>
      <c r="SVD28" s="7"/>
      <c r="SVE28" s="7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7"/>
      <c r="SWC28" s="7"/>
      <c r="SWD28" s="7"/>
      <c r="SWE28" s="7"/>
      <c r="SWF28" s="7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7"/>
      <c r="SXD28" s="7"/>
      <c r="SXE28" s="7"/>
      <c r="SXF28" s="7"/>
      <c r="SXG28" s="7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7"/>
      <c r="SYE28" s="7"/>
      <c r="SYF28" s="7"/>
      <c r="SYG28" s="7"/>
      <c r="SYH28" s="7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7"/>
      <c r="SZF28" s="7"/>
      <c r="SZG28" s="7"/>
      <c r="SZH28" s="7"/>
      <c r="SZI28" s="7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7"/>
      <c r="TAG28" s="7"/>
      <c r="TAH28" s="7"/>
      <c r="TAI28" s="7"/>
      <c r="TAJ28" s="7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7"/>
      <c r="TBH28" s="7"/>
      <c r="TBI28" s="7"/>
      <c r="TBJ28" s="7"/>
      <c r="TBK28" s="7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7"/>
      <c r="TCI28" s="7"/>
      <c r="TCJ28" s="7"/>
      <c r="TCK28" s="7"/>
      <c r="TCL28" s="7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7"/>
      <c r="TDJ28" s="7"/>
      <c r="TDK28" s="7"/>
      <c r="TDL28" s="7"/>
      <c r="TDM28" s="7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7"/>
      <c r="TEK28" s="7"/>
      <c r="TEL28" s="7"/>
      <c r="TEM28" s="7"/>
      <c r="TEN28" s="7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7"/>
      <c r="TFL28" s="7"/>
      <c r="TFM28" s="7"/>
      <c r="TFN28" s="7"/>
      <c r="TFO28" s="7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7"/>
      <c r="TGM28" s="7"/>
      <c r="TGN28" s="7"/>
      <c r="TGO28" s="7"/>
      <c r="TGP28" s="7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7"/>
      <c r="THN28" s="7"/>
      <c r="THO28" s="7"/>
      <c r="THP28" s="7"/>
      <c r="THQ28" s="7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7"/>
      <c r="TIO28" s="7"/>
      <c r="TIP28" s="7"/>
      <c r="TIQ28" s="7"/>
      <c r="TIR28" s="7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7"/>
      <c r="TJP28" s="7"/>
      <c r="TJQ28" s="7"/>
      <c r="TJR28" s="7"/>
      <c r="TJS28" s="7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7"/>
      <c r="TKQ28" s="7"/>
      <c r="TKR28" s="7"/>
      <c r="TKS28" s="7"/>
      <c r="TKT28" s="7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7"/>
      <c r="TLR28" s="7"/>
      <c r="TLS28" s="7"/>
      <c r="TLT28" s="7"/>
      <c r="TLU28" s="7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7"/>
      <c r="TMS28" s="7"/>
      <c r="TMT28" s="7"/>
      <c r="TMU28" s="7"/>
      <c r="TMV28" s="7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7"/>
      <c r="TNT28" s="7"/>
      <c r="TNU28" s="7"/>
      <c r="TNV28" s="7"/>
      <c r="TNW28" s="7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7"/>
      <c r="TOU28" s="7"/>
      <c r="TOV28" s="7"/>
      <c r="TOW28" s="7"/>
      <c r="TOX28" s="7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7"/>
      <c r="TPV28" s="7"/>
      <c r="TPW28" s="7"/>
      <c r="TPX28" s="7"/>
      <c r="TPY28" s="7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7"/>
      <c r="TQW28" s="7"/>
      <c r="TQX28" s="7"/>
      <c r="TQY28" s="7"/>
      <c r="TQZ28" s="7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7"/>
      <c r="TRX28" s="7"/>
      <c r="TRY28" s="7"/>
      <c r="TRZ28" s="7"/>
      <c r="TSA28" s="7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7"/>
      <c r="TSY28" s="7"/>
      <c r="TSZ28" s="7"/>
      <c r="TTA28" s="7"/>
      <c r="TTB28" s="7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7"/>
      <c r="TTZ28" s="7"/>
      <c r="TUA28" s="7"/>
      <c r="TUB28" s="7"/>
      <c r="TUC28" s="7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7"/>
      <c r="TVA28" s="7"/>
      <c r="TVB28" s="7"/>
      <c r="TVC28" s="7"/>
      <c r="TVD28" s="7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7"/>
      <c r="TWB28" s="7"/>
      <c r="TWC28" s="7"/>
      <c r="TWD28" s="7"/>
      <c r="TWE28" s="7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7"/>
      <c r="TXC28" s="7"/>
      <c r="TXD28" s="7"/>
      <c r="TXE28" s="7"/>
      <c r="TXF28" s="7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7"/>
      <c r="TYD28" s="7"/>
      <c r="TYE28" s="7"/>
      <c r="TYF28" s="7"/>
      <c r="TYG28" s="7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7"/>
      <c r="TZE28" s="7"/>
      <c r="TZF28" s="7"/>
      <c r="TZG28" s="7"/>
      <c r="TZH28" s="7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7"/>
      <c r="UAF28" s="7"/>
      <c r="UAG28" s="7"/>
      <c r="UAH28" s="7"/>
      <c r="UAI28" s="7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7"/>
      <c r="UBG28" s="7"/>
      <c r="UBH28" s="7"/>
      <c r="UBI28" s="7"/>
      <c r="UBJ28" s="7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7"/>
      <c r="UCH28" s="7"/>
      <c r="UCI28" s="7"/>
      <c r="UCJ28" s="7"/>
      <c r="UCK28" s="7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7"/>
      <c r="UDI28" s="7"/>
      <c r="UDJ28" s="7"/>
      <c r="UDK28" s="7"/>
      <c r="UDL28" s="7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7"/>
      <c r="UEJ28" s="7"/>
      <c r="UEK28" s="7"/>
      <c r="UEL28" s="7"/>
      <c r="UEM28" s="7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7"/>
      <c r="UFK28" s="7"/>
      <c r="UFL28" s="7"/>
      <c r="UFM28" s="7"/>
      <c r="UFN28" s="7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7"/>
      <c r="UGL28" s="7"/>
      <c r="UGM28" s="7"/>
      <c r="UGN28" s="7"/>
      <c r="UGO28" s="7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7"/>
      <c r="UHM28" s="7"/>
      <c r="UHN28" s="7"/>
      <c r="UHO28" s="7"/>
      <c r="UHP28" s="7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7"/>
      <c r="UIN28" s="7"/>
      <c r="UIO28" s="7"/>
      <c r="UIP28" s="7"/>
      <c r="UIQ28" s="7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7"/>
      <c r="UJO28" s="7"/>
      <c r="UJP28" s="7"/>
      <c r="UJQ28" s="7"/>
      <c r="UJR28" s="7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7"/>
      <c r="UKP28" s="7"/>
      <c r="UKQ28" s="7"/>
      <c r="UKR28" s="7"/>
      <c r="UKS28" s="7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7"/>
      <c r="ULQ28" s="7"/>
      <c r="ULR28" s="7"/>
      <c r="ULS28" s="7"/>
      <c r="ULT28" s="7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7"/>
      <c r="UMR28" s="7"/>
      <c r="UMS28" s="7"/>
      <c r="UMT28" s="7"/>
      <c r="UMU28" s="7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7"/>
      <c r="UNS28" s="7"/>
      <c r="UNT28" s="7"/>
      <c r="UNU28" s="7"/>
      <c r="UNV28" s="7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7"/>
      <c r="UOT28" s="7"/>
      <c r="UOU28" s="7"/>
      <c r="UOV28" s="7"/>
      <c r="UOW28" s="7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7"/>
      <c r="UPU28" s="7"/>
      <c r="UPV28" s="7"/>
      <c r="UPW28" s="7"/>
      <c r="UPX28" s="7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7"/>
      <c r="UQV28" s="7"/>
      <c r="UQW28" s="7"/>
      <c r="UQX28" s="7"/>
      <c r="UQY28" s="7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7"/>
      <c r="URW28" s="7"/>
      <c r="URX28" s="7"/>
      <c r="URY28" s="7"/>
      <c r="URZ28" s="7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7"/>
      <c r="USX28" s="7"/>
      <c r="USY28" s="7"/>
      <c r="USZ28" s="7"/>
      <c r="UTA28" s="7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7"/>
      <c r="UTY28" s="7"/>
      <c r="UTZ28" s="7"/>
      <c r="UUA28" s="7"/>
      <c r="UUB28" s="7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7"/>
      <c r="UUZ28" s="7"/>
      <c r="UVA28" s="7"/>
      <c r="UVB28" s="7"/>
      <c r="UVC28" s="7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7"/>
      <c r="UWA28" s="7"/>
      <c r="UWB28" s="7"/>
      <c r="UWC28" s="7"/>
      <c r="UWD28" s="7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7"/>
      <c r="UXB28" s="7"/>
      <c r="UXC28" s="7"/>
      <c r="UXD28" s="7"/>
      <c r="UXE28" s="7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7"/>
      <c r="UYC28" s="7"/>
      <c r="UYD28" s="7"/>
      <c r="UYE28" s="7"/>
      <c r="UYF28" s="7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7"/>
      <c r="UZD28" s="7"/>
      <c r="UZE28" s="7"/>
      <c r="UZF28" s="7"/>
      <c r="UZG28" s="7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7"/>
      <c r="VAE28" s="7"/>
      <c r="VAF28" s="7"/>
      <c r="VAG28" s="7"/>
      <c r="VAH28" s="7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7"/>
      <c r="VBF28" s="7"/>
      <c r="VBG28" s="7"/>
      <c r="VBH28" s="7"/>
      <c r="VBI28" s="7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7"/>
      <c r="VCG28" s="7"/>
      <c r="VCH28" s="7"/>
      <c r="VCI28" s="7"/>
      <c r="VCJ28" s="7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7"/>
      <c r="VDH28" s="7"/>
      <c r="VDI28" s="7"/>
      <c r="VDJ28" s="7"/>
      <c r="VDK28" s="7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7"/>
      <c r="VEI28" s="7"/>
      <c r="VEJ28" s="7"/>
      <c r="VEK28" s="7"/>
      <c r="VEL28" s="7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7"/>
      <c r="VFJ28" s="7"/>
      <c r="VFK28" s="7"/>
      <c r="VFL28" s="7"/>
      <c r="VFM28" s="7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7"/>
      <c r="VGK28" s="7"/>
      <c r="VGL28" s="7"/>
      <c r="VGM28" s="7"/>
      <c r="VGN28" s="7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7"/>
      <c r="VHL28" s="7"/>
      <c r="VHM28" s="7"/>
      <c r="VHN28" s="7"/>
      <c r="VHO28" s="7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7"/>
      <c r="VIM28" s="7"/>
      <c r="VIN28" s="7"/>
      <c r="VIO28" s="7"/>
      <c r="VIP28" s="7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7"/>
      <c r="VJN28" s="7"/>
      <c r="VJO28" s="7"/>
      <c r="VJP28" s="7"/>
      <c r="VJQ28" s="7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7"/>
      <c r="VKO28" s="7"/>
      <c r="VKP28" s="7"/>
      <c r="VKQ28" s="7"/>
      <c r="VKR28" s="7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7"/>
      <c r="VLP28" s="7"/>
      <c r="VLQ28" s="7"/>
      <c r="VLR28" s="7"/>
      <c r="VLS28" s="7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7"/>
      <c r="VMQ28" s="7"/>
      <c r="VMR28" s="7"/>
      <c r="VMS28" s="7"/>
      <c r="VMT28" s="7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7"/>
      <c r="VNR28" s="7"/>
      <c r="VNS28" s="7"/>
      <c r="VNT28" s="7"/>
      <c r="VNU28" s="7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7"/>
      <c r="VOS28" s="7"/>
      <c r="VOT28" s="7"/>
      <c r="VOU28" s="7"/>
      <c r="VOV28" s="7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7"/>
      <c r="VPT28" s="7"/>
      <c r="VPU28" s="7"/>
      <c r="VPV28" s="7"/>
      <c r="VPW28" s="7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7"/>
      <c r="VQU28" s="7"/>
      <c r="VQV28" s="7"/>
      <c r="VQW28" s="7"/>
      <c r="VQX28" s="7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7"/>
      <c r="VRV28" s="7"/>
      <c r="VRW28" s="7"/>
      <c r="VRX28" s="7"/>
      <c r="VRY28" s="7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7"/>
      <c r="VSW28" s="7"/>
      <c r="VSX28" s="7"/>
      <c r="VSY28" s="7"/>
      <c r="VSZ28" s="7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7"/>
      <c r="VTX28" s="7"/>
      <c r="VTY28" s="7"/>
      <c r="VTZ28" s="7"/>
      <c r="VUA28" s="7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7"/>
      <c r="VUY28" s="7"/>
      <c r="VUZ28" s="7"/>
      <c r="VVA28" s="7"/>
      <c r="VVB28" s="7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7"/>
      <c r="VVZ28" s="7"/>
      <c r="VWA28" s="7"/>
      <c r="VWB28" s="7"/>
      <c r="VWC28" s="7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7"/>
      <c r="VXA28" s="7"/>
      <c r="VXB28" s="7"/>
      <c r="VXC28" s="7"/>
      <c r="VXD28" s="7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7"/>
      <c r="VYB28" s="7"/>
      <c r="VYC28" s="7"/>
      <c r="VYD28" s="7"/>
      <c r="VYE28" s="7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7"/>
      <c r="VZC28" s="7"/>
      <c r="VZD28" s="7"/>
      <c r="VZE28" s="7"/>
      <c r="VZF28" s="7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7"/>
      <c r="WAD28" s="7"/>
      <c r="WAE28" s="7"/>
      <c r="WAF28" s="7"/>
      <c r="WAG28" s="7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7"/>
      <c r="WBE28" s="7"/>
      <c r="WBF28" s="7"/>
      <c r="WBG28" s="7"/>
      <c r="WBH28" s="7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7"/>
      <c r="WCF28" s="7"/>
      <c r="WCG28" s="7"/>
      <c r="WCH28" s="7"/>
      <c r="WCI28" s="7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7"/>
      <c r="WDG28" s="7"/>
      <c r="WDH28" s="7"/>
      <c r="WDI28" s="7"/>
      <c r="WDJ28" s="7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  <c r="WVR28" s="7"/>
      <c r="WVS28" s="7"/>
      <c r="WVT28" s="7"/>
      <c r="WVU28" s="7"/>
      <c r="WVV28" s="7"/>
      <c r="WVW28" s="7"/>
      <c r="WVX28" s="7"/>
      <c r="WVY28" s="7"/>
      <c r="WVZ28" s="7"/>
      <c r="WWA28" s="7"/>
      <c r="WWB28" s="7"/>
      <c r="WWC28" s="7"/>
      <c r="WWD28" s="7"/>
      <c r="WWE28" s="7"/>
      <c r="WWF28" s="7"/>
      <c r="WWG28" s="7"/>
      <c r="WWH28" s="7"/>
      <c r="WWI28" s="7"/>
      <c r="WWJ28" s="7"/>
      <c r="WWK28" s="7"/>
      <c r="WWL28" s="7"/>
      <c r="WWM28" s="7"/>
      <c r="WWN28" s="7"/>
      <c r="WWO28" s="7"/>
      <c r="WWP28" s="7"/>
      <c r="WWQ28" s="7"/>
      <c r="WWR28" s="7"/>
      <c r="WWS28" s="7"/>
      <c r="WWT28" s="7"/>
      <c r="WWU28" s="7"/>
      <c r="WWV28" s="7"/>
      <c r="WWW28" s="7"/>
      <c r="WWX28" s="7"/>
      <c r="WWY28" s="7"/>
      <c r="WWZ28" s="7"/>
      <c r="WXA28" s="7"/>
      <c r="WXB28" s="7"/>
      <c r="WXC28" s="7"/>
      <c r="WXD28" s="7"/>
      <c r="WXE28" s="7"/>
      <c r="WXF28" s="7"/>
      <c r="WXG28" s="7"/>
      <c r="WXH28" s="7"/>
      <c r="WXI28" s="7"/>
      <c r="WXJ28" s="7"/>
      <c r="WXK28" s="7"/>
      <c r="WXL28" s="7"/>
      <c r="WXM28" s="7"/>
      <c r="WXN28" s="7"/>
      <c r="WXO28" s="7"/>
      <c r="WXP28" s="7"/>
      <c r="WXQ28" s="7"/>
      <c r="WXR28" s="7"/>
      <c r="WXS28" s="7"/>
      <c r="WXT28" s="7"/>
      <c r="WXU28" s="7"/>
      <c r="WXV28" s="7"/>
      <c r="WXW28" s="7"/>
      <c r="WXX28" s="7"/>
      <c r="WXY28" s="7"/>
      <c r="WXZ28" s="7"/>
      <c r="WYA28" s="7"/>
      <c r="WYB28" s="7"/>
      <c r="WYC28" s="7"/>
      <c r="WYD28" s="7"/>
      <c r="WYE28" s="7"/>
      <c r="WYF28" s="7"/>
      <c r="WYG28" s="7"/>
      <c r="WYH28" s="7"/>
      <c r="WYI28" s="7"/>
      <c r="WYJ28" s="7"/>
      <c r="WYK28" s="7"/>
      <c r="WYL28" s="7"/>
      <c r="WYM28" s="7"/>
      <c r="WYN28" s="7"/>
      <c r="WYO28" s="7"/>
      <c r="WYP28" s="7"/>
      <c r="WYQ28" s="7"/>
      <c r="WYR28" s="7"/>
      <c r="WYS28" s="7"/>
      <c r="WYT28" s="7"/>
      <c r="WYU28" s="7"/>
      <c r="WYV28" s="7"/>
      <c r="WYW28" s="7"/>
      <c r="WYX28" s="7"/>
      <c r="WYY28" s="7"/>
      <c r="WYZ28" s="7"/>
      <c r="WZA28" s="7"/>
      <c r="WZB28" s="7"/>
      <c r="WZC28" s="7"/>
      <c r="WZD28" s="7"/>
      <c r="WZE28" s="7"/>
      <c r="WZF28" s="7"/>
      <c r="WZG28" s="7"/>
      <c r="WZH28" s="7"/>
      <c r="WZI28" s="7"/>
      <c r="WZJ28" s="7"/>
      <c r="WZK28" s="7"/>
      <c r="WZL28" s="7"/>
      <c r="WZM28" s="7"/>
      <c r="WZN28" s="7"/>
      <c r="WZO28" s="7"/>
      <c r="WZP28" s="7"/>
      <c r="WZQ28" s="7"/>
      <c r="WZR28" s="7"/>
      <c r="WZS28" s="7"/>
      <c r="WZT28" s="7"/>
      <c r="WZU28" s="7"/>
      <c r="WZV28" s="7"/>
      <c r="WZW28" s="7"/>
      <c r="WZX28" s="7"/>
      <c r="WZY28" s="7"/>
      <c r="WZZ28" s="7"/>
      <c r="XAA28" s="7"/>
      <c r="XAB28" s="7"/>
      <c r="XAC28" s="7"/>
      <c r="XAD28" s="7"/>
      <c r="XAE28" s="7"/>
      <c r="XAF28" s="7"/>
      <c r="XAG28" s="7"/>
      <c r="XAH28" s="7"/>
      <c r="XAI28" s="7"/>
      <c r="XAJ28" s="7"/>
      <c r="XAK28" s="7"/>
      <c r="XAL28" s="7"/>
      <c r="XAM28" s="7"/>
      <c r="XAN28" s="7"/>
      <c r="XAO28" s="7"/>
      <c r="XAP28" s="7"/>
      <c r="XAQ28" s="7"/>
      <c r="XAR28" s="7"/>
      <c r="XAS28" s="7"/>
      <c r="XAT28" s="7"/>
      <c r="XAU28" s="7"/>
      <c r="XAV28" s="7"/>
      <c r="XAW28" s="7"/>
      <c r="XAX28" s="7"/>
      <c r="XAY28" s="7"/>
      <c r="XAZ28" s="7"/>
      <c r="XBA28" s="7"/>
      <c r="XBB28" s="7"/>
      <c r="XBC28" s="7"/>
      <c r="XBD28" s="7"/>
      <c r="XBE28" s="7"/>
      <c r="XBF28" s="7"/>
      <c r="XBG28" s="7"/>
      <c r="XBH28" s="7"/>
      <c r="XBI28" s="7"/>
      <c r="XBJ28" s="7"/>
      <c r="XBK28" s="7"/>
      <c r="XBL28" s="7"/>
      <c r="XBM28" s="7"/>
      <c r="XBN28" s="7"/>
      <c r="XBO28" s="7"/>
      <c r="XBP28" s="7"/>
      <c r="XBQ28" s="7"/>
      <c r="XBR28" s="7"/>
      <c r="XBS28" s="7"/>
      <c r="XBT28" s="7"/>
      <c r="XBU28" s="7"/>
      <c r="XBV28" s="7"/>
      <c r="XBW28" s="7"/>
      <c r="XBX28" s="7"/>
      <c r="XBY28" s="7"/>
      <c r="XBZ28" s="7"/>
      <c r="XCA28" s="7"/>
      <c r="XCB28" s="7"/>
      <c r="XCC28" s="7"/>
      <c r="XCD28" s="7"/>
      <c r="XCE28" s="7"/>
      <c r="XCF28" s="7"/>
      <c r="XCG28" s="7"/>
      <c r="XCH28" s="7"/>
      <c r="XCI28" s="7"/>
      <c r="XCJ28" s="7"/>
      <c r="XCK28" s="7"/>
      <c r="XCL28" s="7"/>
      <c r="XCM28" s="7"/>
      <c r="XCN28" s="7"/>
      <c r="XCO28" s="7"/>
      <c r="XCP28" s="7"/>
      <c r="XCQ28" s="7"/>
      <c r="XCR28" s="7"/>
      <c r="XCS28" s="7"/>
      <c r="XCT28" s="7"/>
      <c r="XCU28" s="7"/>
      <c r="XCV28" s="7"/>
    </row>
    <row r="29" spans="1:16324" s="1" customFormat="1" ht="65.25" customHeight="1" x14ac:dyDescent="0.2">
      <c r="A29" s="7"/>
      <c r="B29" s="199" t="s">
        <v>9</v>
      </c>
      <c r="C29"/>
      <c r="D29" s="367" t="s">
        <v>1134</v>
      </c>
      <c r="E29" s="1195" t="s">
        <v>1178</v>
      </c>
      <c r="F29" s="1016"/>
      <c r="G29" s="99" t="s">
        <v>1</v>
      </c>
      <c r="H29" s="1" t="s">
        <v>857</v>
      </c>
      <c r="I29" s="99"/>
      <c r="J29" s="1">
        <v>5</v>
      </c>
      <c r="L29" s="1" t="s">
        <v>876</v>
      </c>
      <c r="M29" s="644">
        <v>129</v>
      </c>
      <c r="N29" s="1022"/>
      <c r="O29" s="1022"/>
      <c r="P29" s="1022"/>
      <c r="Q29" s="1022"/>
      <c r="R29" s="1023"/>
      <c r="S29" s="1023"/>
      <c r="T29" s="1354" t="s">
        <v>198</v>
      </c>
      <c r="U29" s="1354" t="s">
        <v>198</v>
      </c>
      <c r="V29" s="1354" t="s">
        <v>198</v>
      </c>
      <c r="W29" s="1348"/>
      <c r="X29" s="1354" t="s">
        <v>198</v>
      </c>
      <c r="Y29" s="1024"/>
      <c r="Z29" s="1024"/>
      <c r="AA29" s="1354" t="s">
        <v>198</v>
      </c>
      <c r="AB29" s="191">
        <f t="shared" ref="AB29:AB30" si="119">SUM(N29:AA29)*M29</f>
        <v>0</v>
      </c>
      <c r="AC29" s="145" t="str">
        <f t="shared" si="70"/>
        <v>Yes</v>
      </c>
      <c r="AD29" s="847" t="str">
        <f t="shared" si="71"/>
        <v>No</v>
      </c>
      <c r="AE29" s="7"/>
      <c r="AF29" s="293">
        <f t="shared" si="64"/>
        <v>1</v>
      </c>
      <c r="AG29" s="294">
        <f t="shared" ref="AG29:AG30" si="120">SUM(N29:AA29)*AF29</f>
        <v>0</v>
      </c>
      <c r="AH29" s="871"/>
      <c r="AI29" s="1021">
        <v>1.43</v>
      </c>
      <c r="AJ29" s="445">
        <f>SUM(N29:AA29)*AI29</f>
        <v>0</v>
      </c>
      <c r="AK29" s="215">
        <f t="shared" si="72"/>
        <v>0</v>
      </c>
      <c r="AL29" s="215">
        <f t="shared" si="72"/>
        <v>0</v>
      </c>
      <c r="AM29" s="215">
        <f t="shared" si="72"/>
        <v>0</v>
      </c>
      <c r="AN29" s="215">
        <f t="shared" si="72"/>
        <v>0</v>
      </c>
      <c r="AO29" s="215">
        <f t="shared" si="72"/>
        <v>0</v>
      </c>
      <c r="AP29" s="215">
        <f t="shared" si="72"/>
        <v>0</v>
      </c>
      <c r="AQ29" s="215"/>
      <c r="AR29" s="215"/>
      <c r="AS29" s="215"/>
      <c r="AT29" s="215">
        <f t="shared" si="73"/>
        <v>0</v>
      </c>
      <c r="AU29" s="215"/>
      <c r="AV29" s="215">
        <f t="shared" si="74"/>
        <v>0</v>
      </c>
      <c r="AW29" s="215">
        <f t="shared" si="74"/>
        <v>0</v>
      </c>
      <c r="AX29" s="215"/>
      <c r="AY29" s="448">
        <v>1</v>
      </c>
      <c r="AZ29" s="386">
        <f t="shared" si="68"/>
        <v>0</v>
      </c>
      <c r="BA29" s="891">
        <v>13</v>
      </c>
      <c r="BB29" s="319">
        <f t="shared" si="75"/>
        <v>0</v>
      </c>
      <c r="BC29" s="892"/>
      <c r="BD29" s="319">
        <f t="shared" si="76"/>
        <v>0</v>
      </c>
      <c r="BE29" s="893"/>
      <c r="BF29" s="319">
        <f t="shared" si="77"/>
        <v>0</v>
      </c>
      <c r="BG29" s="893"/>
      <c r="BH29" s="319">
        <f t="shared" si="78"/>
        <v>0</v>
      </c>
      <c r="BI29" s="893"/>
      <c r="BJ29" s="319">
        <f t="shared" si="79"/>
        <v>0</v>
      </c>
      <c r="BK29" s="893"/>
      <c r="BL29" s="319">
        <f t="shared" si="80"/>
        <v>0</v>
      </c>
      <c r="BM29" s="893"/>
      <c r="BN29" s="319">
        <f t="shared" si="81"/>
        <v>0</v>
      </c>
      <c r="BO29" s="894"/>
      <c r="BP29" s="319">
        <f t="shared" si="82"/>
        <v>0</v>
      </c>
      <c r="BQ29" s="894"/>
      <c r="BR29" s="319">
        <f t="shared" si="83"/>
        <v>0</v>
      </c>
      <c r="BS29" s="894"/>
      <c r="BT29" s="319">
        <f t="shared" si="84"/>
        <v>0</v>
      </c>
      <c r="BU29" s="894"/>
      <c r="BV29" s="319">
        <f t="shared" si="85"/>
        <v>0</v>
      </c>
      <c r="BW29" s="894"/>
      <c r="BX29" s="319">
        <f t="shared" si="86"/>
        <v>0</v>
      </c>
      <c r="BY29" s="894"/>
      <c r="BZ29" s="319">
        <f t="shared" si="87"/>
        <v>0</v>
      </c>
      <c r="CA29" s="894"/>
      <c r="CB29" s="319">
        <f t="shared" si="88"/>
        <v>0</v>
      </c>
      <c r="CC29" s="894"/>
      <c r="CD29" s="319">
        <f t="shared" si="89"/>
        <v>0</v>
      </c>
      <c r="CE29" s="894"/>
      <c r="CF29" s="319">
        <f t="shared" si="90"/>
        <v>0</v>
      </c>
      <c r="CG29" s="894"/>
      <c r="CH29" s="319">
        <f t="shared" si="91"/>
        <v>0</v>
      </c>
      <c r="CI29" s="894"/>
      <c r="CJ29" s="205">
        <f t="shared" si="92"/>
        <v>0</v>
      </c>
      <c r="CK29" s="1102"/>
      <c r="CL29" s="40">
        <f t="shared" si="93"/>
        <v>0</v>
      </c>
      <c r="CM29" s="40">
        <f t="shared" si="94"/>
        <v>0</v>
      </c>
      <c r="CN29" s="40">
        <f t="shared" si="95"/>
        <v>0</v>
      </c>
      <c r="CO29" s="1105">
        <f t="shared" si="96"/>
        <v>0</v>
      </c>
      <c r="CP29" s="40">
        <f t="shared" si="97"/>
        <v>0</v>
      </c>
      <c r="CQ29" s="39">
        <f t="shared" si="98"/>
        <v>0</v>
      </c>
      <c r="CR29" s="40">
        <f t="shared" si="99"/>
        <v>0</v>
      </c>
      <c r="CS29" s="40">
        <f t="shared" si="100"/>
        <v>0</v>
      </c>
      <c r="CT29" s="1108"/>
      <c r="CU29" s="39">
        <f t="shared" si="101"/>
        <v>0</v>
      </c>
      <c r="CV29" s="39">
        <f t="shared" si="102"/>
        <v>0</v>
      </c>
      <c r="CW29" s="39">
        <f t="shared" si="67"/>
        <v>0</v>
      </c>
      <c r="CX29" s="1108"/>
      <c r="CY29" s="40">
        <f t="shared" si="103"/>
        <v>0</v>
      </c>
      <c r="CZ29" s="40">
        <f t="shared" si="104"/>
        <v>0</v>
      </c>
      <c r="DA29" s="40">
        <f t="shared" si="105"/>
        <v>0</v>
      </c>
      <c r="DB29" s="40">
        <f t="shared" si="106"/>
        <v>0</v>
      </c>
      <c r="DC29" s="40">
        <f t="shared" si="107"/>
        <v>0</v>
      </c>
      <c r="DD29" s="40">
        <f t="shared" si="108"/>
        <v>0</v>
      </c>
      <c r="DE29" s="40">
        <f t="shared" si="109"/>
        <v>0</v>
      </c>
      <c r="DF29" s="40">
        <f t="shared" si="110"/>
        <v>0</v>
      </c>
      <c r="DG29" s="40">
        <f t="shared" si="111"/>
        <v>0</v>
      </c>
      <c r="DH29" s="40">
        <f t="shared" si="112"/>
        <v>0</v>
      </c>
      <c r="DI29" s="40">
        <f t="shared" si="113"/>
        <v>0</v>
      </c>
      <c r="DJ29" s="40">
        <f t="shared" si="114"/>
        <v>0</v>
      </c>
      <c r="DK29" s="40">
        <f t="shared" si="115"/>
        <v>0</v>
      </c>
      <c r="DL29" s="40">
        <f t="shared" si="116"/>
        <v>0</v>
      </c>
      <c r="DM29" s="40">
        <f t="shared" si="117"/>
        <v>0</v>
      </c>
      <c r="DN29" s="1">
        <f t="shared" si="118"/>
        <v>0</v>
      </c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  <c r="WVR29" s="7"/>
      <c r="WVS29" s="7"/>
      <c r="WVT29" s="7"/>
      <c r="WVU29" s="7"/>
      <c r="WVV29" s="7"/>
      <c r="WVW29" s="7"/>
      <c r="WVX29" s="7"/>
      <c r="WVY29" s="7"/>
      <c r="WVZ29" s="7"/>
      <c r="WWA29" s="7"/>
      <c r="WWB29" s="7"/>
      <c r="WWC29" s="7"/>
      <c r="WWD29" s="7"/>
      <c r="WWE29" s="7"/>
      <c r="WWF29" s="7"/>
      <c r="WWG29" s="7"/>
      <c r="WWH29" s="7"/>
      <c r="WWI29" s="7"/>
      <c r="WWJ29" s="7"/>
      <c r="WWK29" s="7"/>
      <c r="WWL29" s="7"/>
      <c r="WWM29" s="7"/>
      <c r="WWN29" s="7"/>
      <c r="WWO29" s="7"/>
      <c r="WWP29" s="7"/>
      <c r="WWQ29" s="7"/>
      <c r="WWR29" s="7"/>
      <c r="WWS29" s="7"/>
      <c r="WWT29" s="7"/>
      <c r="WWU29" s="7"/>
      <c r="WWV29" s="7"/>
      <c r="WWW29" s="7"/>
      <c r="WWX29" s="7"/>
      <c r="WWY29" s="7"/>
      <c r="WWZ29" s="7"/>
      <c r="WXA29" s="7"/>
      <c r="WXB29" s="7"/>
      <c r="WXC29" s="7"/>
      <c r="WXD29" s="7"/>
      <c r="WXE29" s="7"/>
      <c r="WXF29" s="7"/>
      <c r="WXG29" s="7"/>
      <c r="WXH29" s="7"/>
      <c r="WXI29" s="7"/>
      <c r="WXJ29" s="7"/>
      <c r="WXK29" s="7"/>
      <c r="WXL29" s="7"/>
      <c r="WXM29" s="7"/>
      <c r="WXN29" s="7"/>
      <c r="WXO29" s="7"/>
      <c r="WXP29" s="7"/>
      <c r="WXQ29" s="7"/>
      <c r="WXR29" s="7"/>
      <c r="WXS29" s="7"/>
      <c r="WXT29" s="7"/>
      <c r="WXU29" s="7"/>
      <c r="WXV29" s="7"/>
      <c r="WXW29" s="7"/>
      <c r="WXX29" s="7"/>
      <c r="WXY29" s="7"/>
      <c r="WXZ29" s="7"/>
      <c r="WYA29" s="7"/>
      <c r="WYB29" s="7"/>
      <c r="WYC29" s="7"/>
      <c r="WYD29" s="7"/>
      <c r="WYE29" s="7"/>
      <c r="WYF29" s="7"/>
      <c r="WYG29" s="7"/>
      <c r="WYH29" s="7"/>
      <c r="WYI29" s="7"/>
      <c r="WYJ29" s="7"/>
      <c r="WYK29" s="7"/>
      <c r="WYL29" s="7"/>
      <c r="WYM29" s="7"/>
      <c r="WYN29" s="7"/>
      <c r="WYO29" s="7"/>
      <c r="WYP29" s="7"/>
      <c r="WYQ29" s="7"/>
      <c r="WYR29" s="7"/>
      <c r="WYS29" s="7"/>
      <c r="WYT29" s="7"/>
      <c r="WYU29" s="7"/>
      <c r="WYV29" s="7"/>
      <c r="WYW29" s="7"/>
      <c r="WYX29" s="7"/>
      <c r="WYY29" s="7"/>
      <c r="WYZ29" s="7"/>
      <c r="WZA29" s="7"/>
      <c r="WZB29" s="7"/>
      <c r="WZC29" s="7"/>
      <c r="WZD29" s="7"/>
      <c r="WZE29" s="7"/>
      <c r="WZF29" s="7"/>
      <c r="WZG29" s="7"/>
      <c r="WZH29" s="7"/>
      <c r="WZI29" s="7"/>
      <c r="WZJ29" s="7"/>
      <c r="WZK29" s="7"/>
      <c r="WZL29" s="7"/>
      <c r="WZM29" s="7"/>
      <c r="WZN29" s="7"/>
      <c r="WZO29" s="7"/>
      <c r="WZP29" s="7"/>
      <c r="WZQ29" s="7"/>
      <c r="WZR29" s="7"/>
      <c r="WZS29" s="7"/>
      <c r="WZT29" s="7"/>
      <c r="WZU29" s="7"/>
      <c r="WZV29" s="7"/>
      <c r="WZW29" s="7"/>
      <c r="WZX29" s="7"/>
      <c r="WZY29" s="7"/>
      <c r="WZZ29" s="7"/>
      <c r="XAA29" s="7"/>
      <c r="XAB29" s="7"/>
      <c r="XAC29" s="7"/>
      <c r="XAD29" s="7"/>
      <c r="XAE29" s="7"/>
      <c r="XAF29" s="7"/>
      <c r="XAG29" s="7"/>
      <c r="XAH29" s="7"/>
      <c r="XAI29" s="7"/>
      <c r="XAJ29" s="7"/>
      <c r="XAK29" s="7"/>
      <c r="XAL29" s="7"/>
      <c r="XAM29" s="7"/>
      <c r="XAN29" s="7"/>
      <c r="XAO29" s="7"/>
      <c r="XAP29" s="7"/>
      <c r="XAQ29" s="7"/>
      <c r="XAR29" s="7"/>
      <c r="XAS29" s="7"/>
      <c r="XAT29" s="7"/>
      <c r="XAU29" s="7"/>
      <c r="XAV29" s="7"/>
      <c r="XAW29" s="7"/>
      <c r="XAX29" s="7"/>
      <c r="XAY29" s="7"/>
      <c r="XAZ29" s="7"/>
      <c r="XBA29" s="7"/>
      <c r="XBB29" s="7"/>
      <c r="XBC29" s="7"/>
      <c r="XBD29" s="7"/>
      <c r="XBE29" s="7"/>
      <c r="XBF29" s="7"/>
      <c r="XBG29" s="7"/>
      <c r="XBH29" s="7"/>
      <c r="XBI29" s="7"/>
      <c r="XBJ29" s="7"/>
      <c r="XBK29" s="7"/>
      <c r="XBL29" s="7"/>
      <c r="XBM29" s="7"/>
      <c r="XBN29" s="7"/>
      <c r="XBO29" s="7"/>
      <c r="XBP29" s="7"/>
      <c r="XBQ29" s="7"/>
      <c r="XBR29" s="7"/>
      <c r="XBS29" s="7"/>
      <c r="XBT29" s="7"/>
      <c r="XBU29" s="7"/>
      <c r="XBV29" s="7"/>
      <c r="XBW29" s="7"/>
      <c r="XBX29" s="7"/>
      <c r="XBY29" s="7"/>
      <c r="XBZ29" s="7"/>
      <c r="XCA29" s="7"/>
      <c r="XCB29" s="7"/>
      <c r="XCC29" s="7"/>
      <c r="XCD29" s="7"/>
      <c r="XCE29" s="7"/>
      <c r="XCF29" s="7"/>
      <c r="XCG29" s="7"/>
      <c r="XCH29" s="7"/>
      <c r="XCI29" s="7"/>
      <c r="XCJ29" s="7"/>
      <c r="XCK29" s="7"/>
      <c r="XCL29" s="7"/>
      <c r="XCM29" s="7"/>
      <c r="XCN29" s="7"/>
      <c r="XCO29" s="7"/>
      <c r="XCP29" s="7"/>
      <c r="XCQ29" s="7"/>
      <c r="XCR29" s="7"/>
      <c r="XCS29" s="7"/>
      <c r="XCT29" s="7"/>
      <c r="XCU29" s="7"/>
      <c r="XCV29" s="7"/>
    </row>
    <row r="30" spans="1:16324" s="1" customFormat="1" ht="65.25" customHeight="1" x14ac:dyDescent="0.2">
      <c r="A30" s="7"/>
      <c r="B30" s="199" t="s">
        <v>9</v>
      </c>
      <c r="C30"/>
      <c r="D30" s="1267" t="s">
        <v>1135</v>
      </c>
      <c r="E30" s="1196"/>
      <c r="F30" s="1190"/>
      <c r="G30" s="1052" t="s">
        <v>119</v>
      </c>
      <c r="H30" s="1053" t="s">
        <v>188</v>
      </c>
      <c r="I30" s="1052"/>
      <c r="J30" s="1053">
        <v>12</v>
      </c>
      <c r="K30" s="1053"/>
      <c r="L30" s="1053" t="s">
        <v>876</v>
      </c>
      <c r="M30" s="1252">
        <v>119</v>
      </c>
      <c r="N30" s="1055"/>
      <c r="O30" s="1055"/>
      <c r="P30" s="1055"/>
      <c r="Q30" s="1055"/>
      <c r="R30" s="1056"/>
      <c r="S30" s="1056"/>
      <c r="T30" s="1355" t="s">
        <v>198</v>
      </c>
      <c r="U30" s="1355" t="s">
        <v>198</v>
      </c>
      <c r="V30" s="1355" t="s">
        <v>198</v>
      </c>
      <c r="W30" s="1077"/>
      <c r="X30" s="1355" t="s">
        <v>198</v>
      </c>
      <c r="Y30" s="1057"/>
      <c r="Z30" s="1057"/>
      <c r="AA30" s="1355" t="s">
        <v>198</v>
      </c>
      <c r="AB30" s="1058">
        <f t="shared" si="119"/>
        <v>0</v>
      </c>
      <c r="AC30" s="1059" t="str">
        <f t="shared" si="70"/>
        <v>Yes</v>
      </c>
      <c r="AD30" s="1060" t="str">
        <f t="shared" si="71"/>
        <v>No</v>
      </c>
      <c r="AE30" s="7"/>
      <c r="AF30" s="293">
        <f t="shared" si="64"/>
        <v>1</v>
      </c>
      <c r="AG30" s="294">
        <f t="shared" si="120"/>
        <v>0</v>
      </c>
      <c r="AH30" s="871"/>
      <c r="AI30" s="1021">
        <v>1.21</v>
      </c>
      <c r="AJ30" s="445">
        <f>SUM(N30:AA30)*AI30</f>
        <v>0</v>
      </c>
      <c r="AK30" s="215">
        <f t="shared" si="72"/>
        <v>0</v>
      </c>
      <c r="AL30" s="215">
        <f t="shared" si="72"/>
        <v>0</v>
      </c>
      <c r="AM30" s="215">
        <f t="shared" si="72"/>
        <v>0</v>
      </c>
      <c r="AN30" s="215">
        <f t="shared" si="72"/>
        <v>0</v>
      </c>
      <c r="AO30" s="215">
        <f t="shared" si="72"/>
        <v>0</v>
      </c>
      <c r="AP30" s="215">
        <f t="shared" si="72"/>
        <v>0</v>
      </c>
      <c r="AQ30" s="215"/>
      <c r="AR30" s="215"/>
      <c r="AS30" s="215"/>
      <c r="AT30" s="215">
        <f t="shared" si="73"/>
        <v>0</v>
      </c>
      <c r="AU30" s="215"/>
      <c r="AV30" s="215">
        <f t="shared" si="74"/>
        <v>0</v>
      </c>
      <c r="AW30" s="215">
        <f t="shared" si="74"/>
        <v>0</v>
      </c>
      <c r="AX30" s="215"/>
      <c r="AY30" s="448">
        <v>1</v>
      </c>
      <c r="AZ30" s="386">
        <f t="shared" si="68"/>
        <v>0</v>
      </c>
      <c r="BA30" s="891">
        <v>24</v>
      </c>
      <c r="BB30" s="319">
        <f t="shared" si="75"/>
        <v>0</v>
      </c>
      <c r="BC30" s="892"/>
      <c r="BD30" s="319">
        <f t="shared" si="76"/>
        <v>0</v>
      </c>
      <c r="BE30" s="893"/>
      <c r="BF30" s="319">
        <f t="shared" si="77"/>
        <v>0</v>
      </c>
      <c r="BG30" s="893"/>
      <c r="BH30" s="319">
        <f t="shared" si="78"/>
        <v>0</v>
      </c>
      <c r="BI30" s="893"/>
      <c r="BJ30" s="319">
        <f t="shared" si="79"/>
        <v>0</v>
      </c>
      <c r="BK30" s="893"/>
      <c r="BL30" s="319">
        <f t="shared" si="80"/>
        <v>0</v>
      </c>
      <c r="BM30" s="893"/>
      <c r="BN30" s="319">
        <f t="shared" si="81"/>
        <v>0</v>
      </c>
      <c r="BO30" s="894"/>
      <c r="BP30" s="319">
        <f t="shared" si="82"/>
        <v>0</v>
      </c>
      <c r="BQ30" s="894"/>
      <c r="BR30" s="319">
        <f t="shared" si="83"/>
        <v>0</v>
      </c>
      <c r="BS30" s="894"/>
      <c r="BT30" s="319">
        <f t="shared" si="84"/>
        <v>0</v>
      </c>
      <c r="BU30" s="894"/>
      <c r="BV30" s="319">
        <f t="shared" si="85"/>
        <v>0</v>
      </c>
      <c r="BW30" s="894"/>
      <c r="BX30" s="319">
        <f t="shared" si="86"/>
        <v>0</v>
      </c>
      <c r="BY30" s="894"/>
      <c r="BZ30" s="319">
        <f t="shared" si="87"/>
        <v>0</v>
      </c>
      <c r="CA30" s="894"/>
      <c r="CB30" s="319">
        <f t="shared" si="88"/>
        <v>0</v>
      </c>
      <c r="CC30" s="894"/>
      <c r="CD30" s="319">
        <f t="shared" si="89"/>
        <v>0</v>
      </c>
      <c r="CE30" s="894"/>
      <c r="CF30" s="319">
        <f t="shared" si="90"/>
        <v>0</v>
      </c>
      <c r="CG30" s="894"/>
      <c r="CH30" s="319">
        <f t="shared" si="91"/>
        <v>0</v>
      </c>
      <c r="CI30" s="894"/>
      <c r="CJ30" s="205">
        <f t="shared" si="92"/>
        <v>0</v>
      </c>
      <c r="CK30" s="1102"/>
      <c r="CL30" s="40">
        <f t="shared" si="93"/>
        <v>0</v>
      </c>
      <c r="CM30" s="40">
        <f t="shared" si="94"/>
        <v>0</v>
      </c>
      <c r="CN30" s="40">
        <f t="shared" si="95"/>
        <v>0</v>
      </c>
      <c r="CO30" s="1105">
        <f t="shared" si="96"/>
        <v>0</v>
      </c>
      <c r="CP30" s="40">
        <f t="shared" si="97"/>
        <v>0</v>
      </c>
      <c r="CQ30" s="39">
        <f t="shared" si="98"/>
        <v>0</v>
      </c>
      <c r="CR30" s="40">
        <f t="shared" si="99"/>
        <v>0</v>
      </c>
      <c r="CS30" s="40">
        <f t="shared" si="100"/>
        <v>0</v>
      </c>
      <c r="CT30" s="1108"/>
      <c r="CU30" s="39">
        <f t="shared" si="101"/>
        <v>0</v>
      </c>
      <c r="CV30" s="39">
        <f t="shared" si="102"/>
        <v>0</v>
      </c>
      <c r="CW30" s="39">
        <f t="shared" si="67"/>
        <v>0</v>
      </c>
      <c r="CX30" s="1108"/>
      <c r="CY30" s="40">
        <f t="shared" si="103"/>
        <v>0</v>
      </c>
      <c r="CZ30" s="40">
        <f t="shared" si="104"/>
        <v>0</v>
      </c>
      <c r="DA30" s="40">
        <f t="shared" si="105"/>
        <v>0</v>
      </c>
      <c r="DB30" s="40">
        <f t="shared" si="106"/>
        <v>0</v>
      </c>
      <c r="DC30" s="40">
        <f t="shared" si="107"/>
        <v>0</v>
      </c>
      <c r="DD30" s="40">
        <f t="shared" si="108"/>
        <v>0</v>
      </c>
      <c r="DE30" s="40">
        <f t="shared" si="109"/>
        <v>0</v>
      </c>
      <c r="DF30" s="40">
        <f t="shared" si="110"/>
        <v>0</v>
      </c>
      <c r="DG30" s="40">
        <f t="shared" si="111"/>
        <v>0</v>
      </c>
      <c r="DH30" s="40">
        <f t="shared" si="112"/>
        <v>0</v>
      </c>
      <c r="DI30" s="40">
        <f t="shared" si="113"/>
        <v>0</v>
      </c>
      <c r="DJ30" s="40">
        <f t="shared" si="114"/>
        <v>0</v>
      </c>
      <c r="DK30" s="40">
        <f t="shared" si="115"/>
        <v>0</v>
      </c>
      <c r="DL30" s="40">
        <f t="shared" si="116"/>
        <v>0</v>
      </c>
      <c r="DM30" s="40">
        <f t="shared" si="117"/>
        <v>0</v>
      </c>
      <c r="DN30" s="1">
        <f t="shared" si="118"/>
        <v>0</v>
      </c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  <c r="XAD30" s="7"/>
      <c r="XAE30" s="7"/>
      <c r="XAF30" s="7"/>
      <c r="XAG30" s="7"/>
      <c r="XAH30" s="7"/>
      <c r="XAI30" s="7"/>
      <c r="XAJ30" s="7"/>
      <c r="XAK30" s="7"/>
      <c r="XAL30" s="7"/>
      <c r="XAM30" s="7"/>
      <c r="XAN30" s="7"/>
      <c r="XAO30" s="7"/>
      <c r="XAP30" s="7"/>
      <c r="XAQ30" s="7"/>
      <c r="XAR30" s="7"/>
      <c r="XAS30" s="7"/>
      <c r="XAT30" s="7"/>
      <c r="XAU30" s="7"/>
      <c r="XAV30" s="7"/>
      <c r="XAW30" s="7"/>
      <c r="XAX30" s="7"/>
      <c r="XAY30" s="7"/>
      <c r="XAZ30" s="7"/>
      <c r="XBA30" s="7"/>
      <c r="XBB30" s="7"/>
      <c r="XBC30" s="7"/>
      <c r="XBD30" s="7"/>
      <c r="XBE30" s="7"/>
      <c r="XBF30" s="7"/>
      <c r="XBG30" s="7"/>
      <c r="XBH30" s="7"/>
      <c r="XBI30" s="7"/>
      <c r="XBJ30" s="7"/>
      <c r="XBK30" s="7"/>
      <c r="XBL30" s="7"/>
      <c r="XBM30" s="7"/>
      <c r="XBN30" s="7"/>
      <c r="XBO30" s="7"/>
      <c r="XBP30" s="7"/>
      <c r="XBQ30" s="7"/>
      <c r="XBR30" s="7"/>
      <c r="XBS30" s="7"/>
      <c r="XBT30" s="7"/>
      <c r="XBU30" s="7"/>
      <c r="XBV30" s="7"/>
      <c r="XBW30" s="7"/>
      <c r="XBX30" s="7"/>
      <c r="XBY30" s="7"/>
      <c r="XBZ30" s="7"/>
      <c r="XCA30" s="7"/>
      <c r="XCB30" s="7"/>
      <c r="XCC30" s="7"/>
      <c r="XCD30" s="7"/>
      <c r="XCE30" s="7"/>
      <c r="XCF30" s="7"/>
      <c r="XCG30" s="7"/>
      <c r="XCH30" s="7"/>
      <c r="XCI30" s="7"/>
      <c r="XCJ30" s="7"/>
      <c r="XCK30" s="7"/>
      <c r="XCL30" s="7"/>
      <c r="XCM30" s="7"/>
      <c r="XCN30" s="7"/>
      <c r="XCO30" s="7"/>
      <c r="XCP30" s="7"/>
      <c r="XCQ30" s="7"/>
      <c r="XCR30" s="7"/>
      <c r="XCS30" s="7"/>
      <c r="XCT30" s="7"/>
      <c r="XCU30" s="7"/>
      <c r="XCV30" s="7"/>
    </row>
    <row r="31" spans="1:16324" s="1" customFormat="1" ht="65.25" customHeight="1" x14ac:dyDescent="0.2">
      <c r="A31" s="7"/>
      <c r="B31" s="199" t="s">
        <v>9</v>
      </c>
      <c r="C31"/>
      <c r="D31" s="1167" t="s">
        <v>1204</v>
      </c>
      <c r="E31" s="1344"/>
      <c r="F31" s="1017"/>
      <c r="G31" s="146" t="s">
        <v>119</v>
      </c>
      <c r="H31" s="127" t="s">
        <v>188</v>
      </c>
      <c r="I31" s="146"/>
      <c r="J31" s="127">
        <v>12</v>
      </c>
      <c r="K31" s="127"/>
      <c r="L31" s="127" t="s">
        <v>876</v>
      </c>
      <c r="M31" s="647">
        <v>94</v>
      </c>
      <c r="N31" s="1025"/>
      <c r="O31" s="1025"/>
      <c r="P31" s="1025"/>
      <c r="Q31" s="1025"/>
      <c r="R31" s="1026"/>
      <c r="S31" s="1026"/>
      <c r="T31" s="1356" t="s">
        <v>198</v>
      </c>
      <c r="U31" s="1356" t="s">
        <v>198</v>
      </c>
      <c r="V31" s="1356" t="s">
        <v>198</v>
      </c>
      <c r="W31" s="1350"/>
      <c r="X31" s="1356" t="s">
        <v>198</v>
      </c>
      <c r="Y31" s="1027"/>
      <c r="Z31" s="1027"/>
      <c r="AA31" s="1356" t="s">
        <v>198</v>
      </c>
      <c r="AB31" s="558">
        <f>SUM(N31:AA31)*M31</f>
        <v>0</v>
      </c>
      <c r="AC31" s="148" t="str">
        <f t="shared" si="70"/>
        <v>Yes</v>
      </c>
      <c r="AD31" s="848" t="str">
        <f t="shared" si="71"/>
        <v>No</v>
      </c>
      <c r="AE31" s="7"/>
      <c r="AF31" s="295">
        <f t="shared" si="64"/>
        <v>1</v>
      </c>
      <c r="AG31" s="296">
        <f>SUM(N31:AA31)*AF31</f>
        <v>0</v>
      </c>
      <c r="AH31" s="871"/>
      <c r="AI31" s="1021">
        <v>0.48</v>
      </c>
      <c r="AJ31" s="445">
        <f>SUM(N31:AA31)*AI31</f>
        <v>0</v>
      </c>
      <c r="AK31" s="215">
        <f t="shared" si="72"/>
        <v>0</v>
      </c>
      <c r="AL31" s="215">
        <f t="shared" si="72"/>
        <v>0</v>
      </c>
      <c r="AM31" s="215">
        <f t="shared" si="72"/>
        <v>0</v>
      </c>
      <c r="AN31" s="215">
        <f t="shared" si="72"/>
        <v>0</v>
      </c>
      <c r="AO31" s="215">
        <f t="shared" si="72"/>
        <v>0</v>
      </c>
      <c r="AP31" s="215">
        <f t="shared" si="72"/>
        <v>0</v>
      </c>
      <c r="AQ31" s="215"/>
      <c r="AR31" s="215"/>
      <c r="AS31" s="215"/>
      <c r="AT31" s="215">
        <f t="shared" si="73"/>
        <v>0</v>
      </c>
      <c r="AU31" s="215"/>
      <c r="AV31" s="215">
        <f t="shared" si="74"/>
        <v>0</v>
      </c>
      <c r="AW31" s="215">
        <f t="shared" si="74"/>
        <v>0</v>
      </c>
      <c r="AX31" s="215"/>
      <c r="AY31" s="448">
        <v>1</v>
      </c>
      <c r="AZ31" s="386">
        <f t="shared" si="68"/>
        <v>0</v>
      </c>
      <c r="BA31" s="891">
        <v>24</v>
      </c>
      <c r="BB31" s="319">
        <f t="shared" si="75"/>
        <v>0</v>
      </c>
      <c r="BC31" s="892"/>
      <c r="BD31" s="319">
        <f t="shared" si="76"/>
        <v>0</v>
      </c>
      <c r="BE31" s="893"/>
      <c r="BF31" s="319">
        <f t="shared" si="77"/>
        <v>0</v>
      </c>
      <c r="BG31" s="893"/>
      <c r="BH31" s="319">
        <f t="shared" si="78"/>
        <v>0</v>
      </c>
      <c r="BI31" s="893"/>
      <c r="BJ31" s="319">
        <f t="shared" si="79"/>
        <v>0</v>
      </c>
      <c r="BK31" s="893"/>
      <c r="BL31" s="319">
        <f t="shared" si="80"/>
        <v>0</v>
      </c>
      <c r="BM31" s="893"/>
      <c r="BN31" s="319">
        <f t="shared" si="81"/>
        <v>0</v>
      </c>
      <c r="BO31" s="894"/>
      <c r="BP31" s="319">
        <f t="shared" si="82"/>
        <v>0</v>
      </c>
      <c r="BQ31" s="894"/>
      <c r="BR31" s="319">
        <f t="shared" si="83"/>
        <v>0</v>
      </c>
      <c r="BS31" s="894"/>
      <c r="BT31" s="319">
        <f t="shared" si="84"/>
        <v>0</v>
      </c>
      <c r="BU31" s="894"/>
      <c r="BV31" s="319">
        <f t="shared" si="85"/>
        <v>0</v>
      </c>
      <c r="BW31" s="894"/>
      <c r="BX31" s="319">
        <f t="shared" si="86"/>
        <v>0</v>
      </c>
      <c r="BY31" s="894"/>
      <c r="BZ31" s="319">
        <f t="shared" si="87"/>
        <v>0</v>
      </c>
      <c r="CA31" s="894"/>
      <c r="CB31" s="319">
        <f t="shared" si="88"/>
        <v>0</v>
      </c>
      <c r="CC31" s="894"/>
      <c r="CD31" s="319">
        <f t="shared" si="89"/>
        <v>0</v>
      </c>
      <c r="CE31" s="894"/>
      <c r="CF31" s="319">
        <f t="shared" si="90"/>
        <v>0</v>
      </c>
      <c r="CG31" s="894"/>
      <c r="CH31" s="319">
        <f t="shared" si="91"/>
        <v>0</v>
      </c>
      <c r="CI31" s="894"/>
      <c r="CJ31" s="205">
        <f t="shared" si="92"/>
        <v>0</v>
      </c>
      <c r="CK31" s="1102"/>
      <c r="CL31" s="40">
        <f t="shared" si="93"/>
        <v>0</v>
      </c>
      <c r="CM31" s="40">
        <f t="shared" si="94"/>
        <v>0</v>
      </c>
      <c r="CN31" s="40">
        <f t="shared" si="95"/>
        <v>0</v>
      </c>
      <c r="CO31" s="1105">
        <f t="shared" si="96"/>
        <v>0</v>
      </c>
      <c r="CP31" s="40">
        <f t="shared" si="97"/>
        <v>0</v>
      </c>
      <c r="CQ31" s="39">
        <f t="shared" si="98"/>
        <v>0</v>
      </c>
      <c r="CR31" s="40">
        <f t="shared" si="99"/>
        <v>0</v>
      </c>
      <c r="CS31" s="40">
        <f t="shared" si="100"/>
        <v>0</v>
      </c>
      <c r="CT31" s="1108"/>
      <c r="CU31" s="39">
        <f t="shared" si="101"/>
        <v>0</v>
      </c>
      <c r="CV31" s="39">
        <f t="shared" si="102"/>
        <v>0</v>
      </c>
      <c r="CW31" s="39">
        <f t="shared" si="67"/>
        <v>0</v>
      </c>
      <c r="CX31" s="1108"/>
      <c r="CY31" s="40">
        <f t="shared" si="103"/>
        <v>0</v>
      </c>
      <c r="CZ31" s="40">
        <f t="shared" si="104"/>
        <v>0</v>
      </c>
      <c r="DA31" s="40">
        <f t="shared" si="105"/>
        <v>0</v>
      </c>
      <c r="DB31" s="40">
        <f t="shared" si="106"/>
        <v>0</v>
      </c>
      <c r="DC31" s="40">
        <f t="shared" si="107"/>
        <v>0</v>
      </c>
      <c r="DD31" s="40">
        <f t="shared" si="108"/>
        <v>0</v>
      </c>
      <c r="DE31" s="40">
        <f t="shared" si="109"/>
        <v>0</v>
      </c>
      <c r="DF31" s="40">
        <f t="shared" si="110"/>
        <v>0</v>
      </c>
      <c r="DG31" s="40">
        <f t="shared" si="111"/>
        <v>0</v>
      </c>
      <c r="DH31" s="40">
        <f t="shared" si="112"/>
        <v>0</v>
      </c>
      <c r="DI31" s="40">
        <f t="shared" si="113"/>
        <v>0</v>
      </c>
      <c r="DJ31" s="40">
        <f t="shared" si="114"/>
        <v>0</v>
      </c>
      <c r="DK31" s="40">
        <f t="shared" si="115"/>
        <v>0</v>
      </c>
      <c r="DL31" s="40">
        <f t="shared" si="116"/>
        <v>0</v>
      </c>
      <c r="DM31" s="40">
        <f t="shared" si="117"/>
        <v>0</v>
      </c>
      <c r="DN31" s="1">
        <f t="shared" si="118"/>
        <v>0</v>
      </c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  <c r="XAD31" s="7"/>
      <c r="XAE31" s="7"/>
      <c r="XAF31" s="7"/>
      <c r="XAG31" s="7"/>
      <c r="XAH31" s="7"/>
      <c r="XAI31" s="7"/>
      <c r="XAJ31" s="7"/>
      <c r="XAK31" s="7"/>
      <c r="XAL31" s="7"/>
      <c r="XAM31" s="7"/>
      <c r="XAN31" s="7"/>
      <c r="XAO31" s="7"/>
      <c r="XAP31" s="7"/>
      <c r="XAQ31" s="7"/>
      <c r="XAR31" s="7"/>
      <c r="XAS31" s="7"/>
      <c r="XAT31" s="7"/>
      <c r="XAU31" s="7"/>
      <c r="XAV31" s="7"/>
      <c r="XAW31" s="7"/>
      <c r="XAX31" s="7"/>
      <c r="XAY31" s="7"/>
      <c r="XAZ31" s="7"/>
      <c r="XBA31" s="7"/>
      <c r="XBB31" s="7"/>
      <c r="XBC31" s="7"/>
      <c r="XBD31" s="7"/>
      <c r="XBE31" s="7"/>
      <c r="XBF31" s="7"/>
      <c r="XBG31" s="7"/>
      <c r="XBH31" s="7"/>
      <c r="XBI31" s="7"/>
      <c r="XBJ31" s="7"/>
      <c r="XBK31" s="7"/>
      <c r="XBL31" s="7"/>
      <c r="XBM31" s="7"/>
      <c r="XBN31" s="7"/>
      <c r="XBO31" s="7"/>
      <c r="XBP31" s="7"/>
      <c r="XBQ31" s="7"/>
      <c r="XBR31" s="7"/>
      <c r="XBS31" s="7"/>
      <c r="XBT31" s="7"/>
      <c r="XBU31" s="7"/>
      <c r="XBV31" s="7"/>
      <c r="XBW31" s="7"/>
      <c r="XBX31" s="7"/>
      <c r="XBY31" s="7"/>
      <c r="XBZ31" s="7"/>
      <c r="XCA31" s="7"/>
      <c r="XCB31" s="7"/>
      <c r="XCC31" s="7"/>
      <c r="XCD31" s="7"/>
      <c r="XCE31" s="7"/>
      <c r="XCF31" s="7"/>
      <c r="XCG31" s="7"/>
      <c r="XCH31" s="7"/>
      <c r="XCI31" s="7"/>
      <c r="XCJ31" s="7"/>
      <c r="XCK31" s="7"/>
      <c r="XCL31" s="7"/>
      <c r="XCM31" s="7"/>
      <c r="XCN31" s="7"/>
      <c r="XCO31" s="7"/>
      <c r="XCP31" s="7"/>
      <c r="XCQ31" s="7"/>
      <c r="XCR31" s="7"/>
      <c r="XCS31" s="7"/>
      <c r="XCT31" s="7"/>
      <c r="XCU31" s="7"/>
      <c r="XCV31" s="7"/>
    </row>
    <row r="32" spans="1:16324" s="1" customFormat="1" ht="34" customHeight="1" x14ac:dyDescent="0.2">
      <c r="B32" s="510"/>
      <c r="C32" s="139"/>
      <c r="D32" s="31"/>
      <c r="E32" s="1018"/>
      <c r="F32" s="1019"/>
      <c r="G32" s="123"/>
      <c r="H32" s="36"/>
      <c r="J32" s="36"/>
      <c r="K32" s="36"/>
      <c r="L32" s="870" t="s">
        <v>1107</v>
      </c>
      <c r="N32" s="1020"/>
      <c r="O32" s="1020"/>
      <c r="P32" s="1020"/>
      <c r="Q32" s="1020"/>
      <c r="R32" s="1020"/>
      <c r="S32" s="1020"/>
      <c r="T32" s="1020"/>
      <c r="U32" s="1020"/>
      <c r="V32" s="1020"/>
      <c r="W32" s="1020"/>
      <c r="X32" s="1020"/>
      <c r="Y32" s="1020"/>
      <c r="Z32" s="1020"/>
      <c r="AA32" s="1020"/>
      <c r="AB32" s="496"/>
      <c r="AC32" s="125"/>
      <c r="AD32" s="496"/>
      <c r="AF32" s="127"/>
      <c r="AG32" s="127"/>
      <c r="AH32" s="36"/>
      <c r="AI32" s="634"/>
      <c r="AJ32" s="44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448"/>
      <c r="AZ32" s="386">
        <f t="shared" si="68"/>
        <v>0</v>
      </c>
      <c r="BA32" s="1097"/>
      <c r="BB32" s="1097"/>
      <c r="BC32" s="1097"/>
      <c r="BD32" s="1097"/>
      <c r="BE32" s="1097"/>
      <c r="BF32" s="1097"/>
      <c r="BG32" s="1097"/>
      <c r="BH32" s="1097"/>
      <c r="BI32" s="1097"/>
      <c r="BJ32" s="1097"/>
      <c r="BK32" s="1097"/>
      <c r="BL32" s="1097"/>
      <c r="BM32" s="1097"/>
      <c r="BN32" s="1097"/>
      <c r="BO32" s="1094"/>
      <c r="BP32" s="1094"/>
      <c r="BQ32" s="1094"/>
      <c r="BR32" s="1094"/>
      <c r="BS32" s="1094"/>
      <c r="BT32" s="1094"/>
      <c r="BU32" s="1094"/>
      <c r="BV32" s="1094"/>
      <c r="BW32" s="1094"/>
      <c r="BX32" s="1094"/>
      <c r="BY32" s="1094"/>
      <c r="BZ32" s="1094"/>
      <c r="CA32" s="1094"/>
      <c r="CB32" s="1094"/>
      <c r="CC32" s="1094"/>
      <c r="CD32" s="1094"/>
      <c r="CE32" s="1094"/>
      <c r="CF32" s="1094"/>
      <c r="CG32" s="1094"/>
      <c r="CH32" s="1094"/>
      <c r="CI32" s="1094"/>
      <c r="CJ32" s="390"/>
      <c r="CK32" s="1099"/>
      <c r="CL32" s="40"/>
      <c r="CM32" s="40"/>
      <c r="CN32" s="40"/>
      <c r="CO32" s="1105"/>
      <c r="CP32" s="40"/>
      <c r="CQ32" s="39"/>
      <c r="CR32" s="40"/>
      <c r="CS32" s="40"/>
      <c r="CT32" s="1108"/>
      <c r="CU32" s="40"/>
      <c r="CV32" s="40"/>
      <c r="CW32" s="39">
        <f t="shared" si="67"/>
        <v>0</v>
      </c>
      <c r="CX32" s="1108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1">
        <f t="shared" si="118"/>
        <v>0</v>
      </c>
    </row>
    <row r="33" spans="1:16325" s="1" customFormat="1" ht="65.25" customHeight="1" x14ac:dyDescent="0.2">
      <c r="A33" s="7"/>
      <c r="B33" s="202"/>
      <c r="C33" s="267"/>
      <c r="D33" s="1266" t="s">
        <v>997</v>
      </c>
      <c r="E33" s="1041" t="s">
        <v>71</v>
      </c>
      <c r="F33" s="1063" t="s">
        <v>906</v>
      </c>
      <c r="G33" s="1042" t="s">
        <v>436</v>
      </c>
      <c r="H33" s="1043" t="s">
        <v>502</v>
      </c>
      <c r="I33" s="1042" t="s">
        <v>907</v>
      </c>
      <c r="J33" s="1043">
        <v>1</v>
      </c>
      <c r="K33" s="1043">
        <v>6</v>
      </c>
      <c r="L33" s="1043" t="s">
        <v>876</v>
      </c>
      <c r="M33" s="1044">
        <v>540.75</v>
      </c>
      <c r="N33" s="1045"/>
      <c r="O33" s="1045"/>
      <c r="P33" s="1045"/>
      <c r="Q33" s="1045"/>
      <c r="R33" s="1045"/>
      <c r="S33" s="1045"/>
      <c r="T33" s="1045"/>
      <c r="U33" s="1046"/>
      <c r="V33" s="1047"/>
      <c r="W33" s="1047"/>
      <c r="X33" s="1047"/>
      <c r="Y33" s="1047"/>
      <c r="Z33" s="1047"/>
      <c r="AA33" s="1047"/>
      <c r="AB33" s="1048">
        <f>SUM(N33:AA33)*M33</f>
        <v>0</v>
      </c>
      <c r="AC33" s="1049" t="str">
        <f t="shared" ref="AC33:AC45" si="121">IF(B33="New","Yes","No")</f>
        <v>No</v>
      </c>
      <c r="AD33" s="1050" t="str">
        <f t="shared" ref="AD33:AD39" si="122">IF(SUM(N33:AA33)&gt;0,"Yes","No")</f>
        <v>No</v>
      </c>
      <c r="AE33" s="7"/>
      <c r="AF33" s="291">
        <f>AY33</f>
        <v>5</v>
      </c>
      <c r="AG33" s="292">
        <f>SUM(N33:AA33)*AF33</f>
        <v>0</v>
      </c>
      <c r="AH33" s="871"/>
      <c r="AI33" s="634">
        <v>16.5</v>
      </c>
      <c r="AJ33" s="445">
        <f t="shared" ref="AJ33:AJ45" si="123">SUM(N33:AA33)*AI33</f>
        <v>0</v>
      </c>
      <c r="AK33" s="215">
        <f t="shared" ref="AK33:AK45" si="124">N33*J33</f>
        <v>0</v>
      </c>
      <c r="AL33" s="215">
        <f t="shared" ref="AL33:AL45" si="125">O33*J33</f>
        <v>0</v>
      </c>
      <c r="AM33" s="215">
        <f t="shared" ref="AM33:AM45" si="126">P33*J33</f>
        <v>0</v>
      </c>
      <c r="AN33" s="215">
        <f t="shared" ref="AN33:AN45" si="127">Q33*J33</f>
        <v>0</v>
      </c>
      <c r="AO33" s="215">
        <f t="shared" ref="AO33:AO45" si="128">R33*J33</f>
        <v>0</v>
      </c>
      <c r="AP33" s="215">
        <f t="shared" ref="AP33:AP44" si="129">S33*$J$54</f>
        <v>0</v>
      </c>
      <c r="AQ33" s="215">
        <f t="shared" ref="AQ33:AQ44" si="130">T33*$J$54</f>
        <v>0</v>
      </c>
      <c r="AR33" s="215">
        <f t="shared" ref="AR33:AR44" si="131">U33*$J$54</f>
        <v>0</v>
      </c>
      <c r="AS33" s="215">
        <f t="shared" ref="AS33:AS44" si="132">V33*$J$54</f>
        <v>0</v>
      </c>
      <c r="AT33" s="215">
        <f t="shared" ref="AT33:AT44" si="133">W33*$J$54</f>
        <v>0</v>
      </c>
      <c r="AU33" s="215">
        <f t="shared" ref="AU33:AU44" si="134">X33*$J$54</f>
        <v>0</v>
      </c>
      <c r="AV33" s="215">
        <f t="shared" ref="AV33:AV44" si="135">Y33*$J$54</f>
        <v>0</v>
      </c>
      <c r="AW33" s="215">
        <f t="shared" ref="AW33:AW44" si="136">Z33*$J$54</f>
        <v>0</v>
      </c>
      <c r="AX33" s="215">
        <f t="shared" ref="AX33:AX44" si="137">AA33*$J$54</f>
        <v>0</v>
      </c>
      <c r="AY33" s="448">
        <v>5</v>
      </c>
      <c r="AZ33" s="386">
        <f t="shared" si="68"/>
        <v>0</v>
      </c>
      <c r="BA33" s="891">
        <v>13</v>
      </c>
      <c r="BB33" s="319">
        <f t="shared" ref="BB33:BB45" si="138">SUM(N33:AA33)*BA33</f>
        <v>0</v>
      </c>
      <c r="BC33" s="892"/>
      <c r="BD33" s="319">
        <f t="shared" ref="BD33:BD45" si="139">SUM(N33:AA33)*BC33</f>
        <v>0</v>
      </c>
      <c r="BE33" s="893"/>
      <c r="BF33" s="319">
        <f t="shared" ref="BF33:BF45" si="140">SUM(N33:AA33)*BE33</f>
        <v>0</v>
      </c>
      <c r="BG33" s="893"/>
      <c r="BH33" s="319">
        <f t="shared" ref="BH33:BH45" si="141">SUM(N33:AA33)*BG33</f>
        <v>0</v>
      </c>
      <c r="BI33" s="893"/>
      <c r="BJ33" s="319">
        <f t="shared" ref="BJ33:BJ45" si="142">SUM(N33:AA33)*BI33</f>
        <v>0</v>
      </c>
      <c r="BK33" s="893"/>
      <c r="BL33" s="319">
        <f t="shared" ref="BL33:BL45" si="143">SUM(N33:AA33)*BK33</f>
        <v>0</v>
      </c>
      <c r="BM33" s="893"/>
      <c r="BN33" s="319">
        <f t="shared" ref="BN33:BN45" si="144">SUM(N33:AA33)*BM33</f>
        <v>0</v>
      </c>
      <c r="BO33" s="894"/>
      <c r="BP33" s="319">
        <f t="shared" ref="BP33:BP45" si="145">SUM(N33:AA33)*BO33</f>
        <v>0</v>
      </c>
      <c r="BQ33" s="894"/>
      <c r="BR33" s="319">
        <f t="shared" ref="BR33:BR45" si="146">SUM(N33:AA33)*BQ33</f>
        <v>0</v>
      </c>
      <c r="BS33" s="894"/>
      <c r="BT33" s="319">
        <f t="shared" ref="BT33:BT45" si="147">SUM(N33:AA33)*BS33</f>
        <v>0</v>
      </c>
      <c r="BU33" s="894"/>
      <c r="BV33" s="319">
        <f t="shared" ref="BV33:BV45" si="148">SUM(N33:AA33)*BU33</f>
        <v>0</v>
      </c>
      <c r="BW33" s="894"/>
      <c r="BX33" s="319">
        <f t="shared" ref="BX33:BX45" si="149">SUM(N33:AA33)*BW33</f>
        <v>0</v>
      </c>
      <c r="BY33" s="894"/>
      <c r="BZ33" s="319">
        <f t="shared" ref="BZ33:BZ45" si="150">SUM(N33:AA33)*BY33</f>
        <v>0</v>
      </c>
      <c r="CA33" s="894"/>
      <c r="CB33" s="319">
        <f t="shared" ref="CB33:CB45" si="151">SUM(N33:AA33)*CA33</f>
        <v>0</v>
      </c>
      <c r="CC33" s="894"/>
      <c r="CD33" s="319">
        <f t="shared" ref="CD33:CD45" si="152">SUM(N33:AA33)*CC33</f>
        <v>0</v>
      </c>
      <c r="CE33" s="894"/>
      <c r="CF33" s="319">
        <f t="shared" ref="CF33:CF45" si="153">SUM(N33:AA33)*CE33</f>
        <v>0</v>
      </c>
      <c r="CG33" s="894"/>
      <c r="CH33" s="319">
        <f t="shared" ref="CH33:CH45" si="154">SUM(N33:AA33)*CG33</f>
        <v>0</v>
      </c>
      <c r="CI33" s="894"/>
      <c r="CJ33" s="319">
        <f t="shared" ref="CJ33:CJ45" si="155">SUM(N33:AA33)*CI33</f>
        <v>0</v>
      </c>
      <c r="CK33" s="1102"/>
      <c r="CL33" s="40">
        <f t="shared" ref="CL33:CL45" si="156">IF(H33="XS",IF(SUM(N33:AA33)&gt;0,SUM(N33:AA33),0),0)*J33</f>
        <v>0</v>
      </c>
      <c r="CM33" s="40">
        <f t="shared" ref="CM33:CM45" si="157">IF(H33="S",IF(SUM(N33:AA33)&gt;0,SUM(N33:AA33),0),0)*J33</f>
        <v>0</v>
      </c>
      <c r="CN33" s="40">
        <f t="shared" ref="CN33:CN45" si="158">IF(H33="M",IF(SUM(N33:AA33)&gt;0,SUM(N33:AA33),0),0)*J33</f>
        <v>0</v>
      </c>
      <c r="CO33" s="1105">
        <f t="shared" ref="CO33:CO45" si="159">IF(H33="L",IF(SUM(N33:AA33)&gt;0,SUM(N33:AA33),0),0)*J33</f>
        <v>0</v>
      </c>
      <c r="CP33" s="40">
        <f t="shared" ref="CP33:CP45" si="160">IF(H33="XL",IF(SUM(N33:AA33)&gt;0,SUM(N33:AA33),0),0)*J33</f>
        <v>0</v>
      </c>
      <c r="CQ33" s="39">
        <f t="shared" ref="CQ33:CQ45" si="161">IF(H33="2XL",IF(SUM(N33:AA33)&gt;0,SUM(N33:AA33),0),0)*J33</f>
        <v>0</v>
      </c>
      <c r="CR33" s="40">
        <f t="shared" ref="CR33:CR45" si="162">IF(H33="3XL",IF(SUM(N33:AA33)&gt;0,SUM(N33:AA33),0),0)*J33</f>
        <v>0</v>
      </c>
      <c r="CS33" s="40">
        <f t="shared" ref="CS33:CS45" si="163">IF(H33="various",IF(SUM(N33:AA33)&gt;0,SUM(N33:AA33),0),0)*J33</f>
        <v>0</v>
      </c>
      <c r="CT33" s="1108"/>
      <c r="CU33" s="39">
        <f t="shared" ref="CU33:CU45" si="164">IF(E33="",IF(SUM(N33:AA33)&gt;0,SUM(N33:AA33),0),0)*J33</f>
        <v>0</v>
      </c>
      <c r="CV33" s="39">
        <f t="shared" ref="CV33:CV45" si="165">IF(E33="Dual Tex.",IF(SUM(N33:AA33)&gt;0,SUM(N33:AA33),0),0)*J33</f>
        <v>0</v>
      </c>
      <c r="CW33" s="39">
        <f t="shared" si="67"/>
        <v>0</v>
      </c>
      <c r="CX33" s="1108"/>
      <c r="CY33" s="40">
        <f t="shared" ref="CY33:CY45" si="166">IF(G33="sloper",IF(SUM(N33:AA33)&gt;0,SUM(N33:AA33),0),0)*J33</f>
        <v>0</v>
      </c>
      <c r="CZ33" s="40">
        <f t="shared" ref="CZ33:CZ45" si="167">IF(G33="footholds",IF(SUM(N33:AA33)&gt;0,SUM(N33:AA33),0),0)*J33</f>
        <v>0</v>
      </c>
      <c r="DA33" s="40">
        <f t="shared" ref="DA33:DA45" si="168">IF(G33="micros",IF(SUM(N33:AA33)&gt;0,SUM(N33:AA33),0),0)*J33</f>
        <v>0</v>
      </c>
      <c r="DB33" s="40">
        <f t="shared" ref="DB33:DB45" si="169">IF(G33="jug",IF(SUM(N33:AA33)&gt;0,SUM(N33:AA33),0),0)*J33</f>
        <v>0</v>
      </c>
      <c r="DC33" s="40">
        <f t="shared" ref="DC33:DC45" si="170">IF(G33="ledge",IF(SUM(N33:AA33)&gt;0,SUM(N33:AA33),0),0)*J33</f>
        <v>0</v>
      </c>
      <c r="DD33" s="40">
        <f t="shared" ref="DD33:DD45" si="171">IF(G33="edge",IF(SUM(N33:AA33)&gt;0,SUM(N33:AA33),0),0)*J33</f>
        <v>0</v>
      </c>
      <c r="DE33" s="40">
        <f t="shared" ref="DE33:DE45" si="172">IF(G33="crimp",IF(SUM(N33:AA33)&gt;0,SUM(N33:AA33),0),0)*J33</f>
        <v>0</v>
      </c>
      <c r="DF33" s="40">
        <f t="shared" ref="DF33:DF45" si="173">IF(G33="incut",IF(SUM(N33:AA33)&gt;0,SUM(N33:AA33),0),0)*J33</f>
        <v>0</v>
      </c>
      <c r="DG33" s="40">
        <f t="shared" ref="DG33:DG45" si="174">IF(G33="dish",IF(SUM(N33:AA33)&gt;0,SUM(N33:AA33),0),0)*J33</f>
        <v>0</v>
      </c>
      <c r="DH33" s="40">
        <f t="shared" ref="DH33:DH45" si="175">IF(G33="pinch",IF(SUM(N33:AA33)&gt;0,SUM(N33:AA33),0),0)*J33</f>
        <v>0</v>
      </c>
      <c r="DI33" s="40">
        <f t="shared" ref="DI33:DI45" si="176">IF(G33="pocket",IF(SUM(N33:AA33)&gt;0,SUM(N33:AA33),0),0)*J33</f>
        <v>0</v>
      </c>
      <c r="DJ33" s="40">
        <f t="shared" ref="DJ33:DJ45" si="177">IF(G33="insert",IF(SUM(N33:AA33)&gt;0,SUM(N33:AA33),0),0)*J33</f>
        <v>0</v>
      </c>
      <c r="DK33" s="40">
        <f t="shared" ref="DK33:DK45" si="178">IF(G33="feature",IF(SUM(N33:AA33)&gt;0,SUM(N33:AA33),0),0)*J33</f>
        <v>0</v>
      </c>
      <c r="DL33" s="40">
        <f t="shared" ref="DL33:DL45" si="179">IF(G33="scoop",IF(SUM(N33:AA33)&gt;0,SUM(N33:AA33),0),0)*J33</f>
        <v>0</v>
      </c>
      <c r="DM33" s="40">
        <f t="shared" ref="DM33:DM45" si="180">IF(G33="various",IF(SUM(N33:AA33)&gt;0,SUM(N33:AA33),0),0)*J33</f>
        <v>0</v>
      </c>
      <c r="DN33" s="1">
        <f t="shared" si="118"/>
        <v>0</v>
      </c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  <c r="WVR33" s="7"/>
      <c r="WVS33" s="7"/>
      <c r="WVT33" s="7"/>
      <c r="WVU33" s="7"/>
      <c r="WVV33" s="7"/>
      <c r="WVW33" s="7"/>
      <c r="WVX33" s="7"/>
      <c r="WVY33" s="7"/>
      <c r="WVZ33" s="7"/>
      <c r="WWA33" s="7"/>
      <c r="WWB33" s="7"/>
      <c r="WWC33" s="7"/>
      <c r="WWD33" s="7"/>
      <c r="WWE33" s="7"/>
      <c r="WWF33" s="7"/>
      <c r="WWG33" s="7"/>
      <c r="WWH33" s="7"/>
      <c r="WWI33" s="7"/>
      <c r="WWJ33" s="7"/>
      <c r="WWK33" s="7"/>
      <c r="WWL33" s="7"/>
      <c r="WWM33" s="7"/>
      <c r="WWN33" s="7"/>
      <c r="WWO33" s="7"/>
      <c r="WWP33" s="7"/>
      <c r="WWQ33" s="7"/>
      <c r="WWR33" s="7"/>
      <c r="WWS33" s="7"/>
      <c r="WWT33" s="7"/>
      <c r="WWU33" s="7"/>
      <c r="WWV33" s="7"/>
      <c r="WWW33" s="7"/>
      <c r="WWX33" s="7"/>
      <c r="WWY33" s="7"/>
      <c r="WWZ33" s="7"/>
      <c r="WXA33" s="7"/>
      <c r="WXB33" s="7"/>
      <c r="WXC33" s="7"/>
      <c r="WXD33" s="7"/>
      <c r="WXE33" s="7"/>
      <c r="WXF33" s="7"/>
      <c r="WXG33" s="7"/>
      <c r="WXH33" s="7"/>
      <c r="WXI33" s="7"/>
      <c r="WXJ33" s="7"/>
      <c r="WXK33" s="7"/>
      <c r="WXL33" s="7"/>
      <c r="WXM33" s="7"/>
      <c r="WXN33" s="7"/>
      <c r="WXO33" s="7"/>
      <c r="WXP33" s="7"/>
      <c r="WXQ33" s="7"/>
      <c r="WXR33" s="7"/>
      <c r="WXS33" s="7"/>
      <c r="WXT33" s="7"/>
      <c r="WXU33" s="7"/>
      <c r="WXV33" s="7"/>
      <c r="WXW33" s="7"/>
      <c r="WXX33" s="7"/>
      <c r="WXY33" s="7"/>
      <c r="WXZ33" s="7"/>
      <c r="WYA33" s="7"/>
      <c r="WYB33" s="7"/>
      <c r="WYC33" s="7"/>
      <c r="WYD33" s="7"/>
      <c r="WYE33" s="7"/>
      <c r="WYF33" s="7"/>
      <c r="WYG33" s="7"/>
      <c r="WYH33" s="7"/>
      <c r="WYI33" s="7"/>
      <c r="WYJ33" s="7"/>
      <c r="WYK33" s="7"/>
      <c r="WYL33" s="7"/>
      <c r="WYM33" s="7"/>
      <c r="WYN33" s="7"/>
      <c r="WYO33" s="7"/>
      <c r="WYP33" s="7"/>
      <c r="WYQ33" s="7"/>
      <c r="WYR33" s="7"/>
      <c r="WYS33" s="7"/>
      <c r="WYT33" s="7"/>
      <c r="WYU33" s="7"/>
      <c r="WYV33" s="7"/>
      <c r="WYW33" s="7"/>
      <c r="WYX33" s="7"/>
      <c r="WYY33" s="7"/>
      <c r="WYZ33" s="7"/>
      <c r="WZA33" s="7"/>
      <c r="WZB33" s="7"/>
      <c r="WZC33" s="7"/>
      <c r="WZD33" s="7"/>
      <c r="WZE33" s="7"/>
      <c r="WZF33" s="7"/>
      <c r="WZG33" s="7"/>
      <c r="WZH33" s="7"/>
      <c r="WZI33" s="7"/>
      <c r="WZJ33" s="7"/>
      <c r="WZK33" s="7"/>
      <c r="WZL33" s="7"/>
      <c r="WZM33" s="7"/>
      <c r="WZN33" s="7"/>
      <c r="WZO33" s="7"/>
      <c r="WZP33" s="7"/>
      <c r="WZQ33" s="7"/>
      <c r="WZR33" s="7"/>
      <c r="WZS33" s="7"/>
      <c r="WZT33" s="7"/>
      <c r="WZU33" s="7"/>
      <c r="WZV33" s="7"/>
      <c r="WZW33" s="7"/>
      <c r="WZX33" s="7"/>
      <c r="WZY33" s="7"/>
      <c r="WZZ33" s="7"/>
      <c r="XAA33" s="7"/>
      <c r="XAB33" s="7"/>
      <c r="XAC33" s="7"/>
      <c r="XAD33" s="7"/>
      <c r="XAE33" s="7"/>
      <c r="XAF33" s="7"/>
      <c r="XAG33" s="7"/>
      <c r="XAH33" s="7"/>
      <c r="XAI33" s="7"/>
      <c r="XAJ33" s="7"/>
      <c r="XAK33" s="7"/>
      <c r="XAL33" s="7"/>
      <c r="XAM33" s="7"/>
      <c r="XAN33" s="7"/>
      <c r="XAO33" s="7"/>
      <c r="XAP33" s="7"/>
      <c r="XAQ33" s="7"/>
      <c r="XAR33" s="7"/>
      <c r="XAS33" s="7"/>
      <c r="XAT33" s="7"/>
      <c r="XAU33" s="7"/>
      <c r="XAV33" s="7"/>
      <c r="XAW33" s="7"/>
      <c r="XAX33" s="7"/>
      <c r="XAY33" s="7"/>
      <c r="XAZ33" s="7"/>
      <c r="XBA33" s="7"/>
      <c r="XBB33" s="7"/>
      <c r="XBC33" s="7"/>
      <c r="XBD33" s="7"/>
      <c r="XBE33" s="7"/>
      <c r="XBF33" s="7"/>
      <c r="XBG33" s="7"/>
      <c r="XBH33" s="7"/>
      <c r="XBI33" s="7"/>
      <c r="XBJ33" s="7"/>
      <c r="XBK33" s="7"/>
      <c r="XBL33" s="7"/>
      <c r="XBM33" s="7"/>
      <c r="XBN33" s="7"/>
      <c r="XBO33" s="7"/>
      <c r="XBP33" s="7"/>
      <c r="XBQ33" s="7"/>
      <c r="XBR33" s="7"/>
      <c r="XBS33" s="7"/>
      <c r="XBT33" s="7"/>
      <c r="XBU33" s="7"/>
      <c r="XBV33" s="7"/>
      <c r="XBW33" s="7"/>
      <c r="XBX33" s="7"/>
      <c r="XBY33" s="7"/>
      <c r="XBZ33" s="7"/>
      <c r="XCA33" s="7"/>
      <c r="XCB33" s="7"/>
      <c r="XCC33" s="7"/>
      <c r="XCD33" s="7"/>
      <c r="XCE33" s="7"/>
      <c r="XCF33" s="7"/>
      <c r="XCG33" s="7"/>
      <c r="XCH33" s="7"/>
      <c r="XCI33" s="7"/>
      <c r="XCJ33" s="7"/>
      <c r="XCK33" s="7"/>
      <c r="XCL33" s="7"/>
      <c r="XCM33" s="7"/>
      <c r="XCN33" s="7"/>
      <c r="XCO33" s="7"/>
      <c r="XCP33" s="7"/>
      <c r="XCQ33" s="7"/>
      <c r="XCR33" s="7"/>
      <c r="XCS33" s="7"/>
      <c r="XCT33" s="7"/>
      <c r="XCU33" s="7"/>
      <c r="XCV33" s="7"/>
      <c r="XCW33" s="7"/>
    </row>
    <row r="34" spans="1:16325" s="1" customFormat="1" ht="65.25" customHeight="1" x14ac:dyDescent="0.2">
      <c r="A34" s="7"/>
      <c r="B34" s="199"/>
      <c r="C34"/>
      <c r="D34" s="1164" t="s">
        <v>998</v>
      </c>
      <c r="E34" s="617" t="s">
        <v>71</v>
      </c>
      <c r="F34" s="873" t="s">
        <v>910</v>
      </c>
      <c r="G34" s="123" t="s">
        <v>436</v>
      </c>
      <c r="H34" s="36" t="s">
        <v>184</v>
      </c>
      <c r="I34" s="123" t="s">
        <v>920</v>
      </c>
      <c r="J34" s="36">
        <v>1</v>
      </c>
      <c r="K34" s="36"/>
      <c r="L34" s="36" t="s">
        <v>1149</v>
      </c>
      <c r="M34" s="640">
        <v>231.75</v>
      </c>
      <c r="N34" s="947"/>
      <c r="O34" s="947"/>
      <c r="P34" s="947"/>
      <c r="Q34" s="947"/>
      <c r="R34" s="947"/>
      <c r="S34" s="947"/>
      <c r="T34" s="947"/>
      <c r="U34" s="974"/>
      <c r="V34" s="948"/>
      <c r="W34" s="948"/>
      <c r="X34" s="948"/>
      <c r="Y34" s="948"/>
      <c r="Z34" s="948"/>
      <c r="AA34" s="948"/>
      <c r="AB34" s="496">
        <f>SUM(N34:AA34)*M34</f>
        <v>0</v>
      </c>
      <c r="AC34" s="125" t="str">
        <f t="shared" si="121"/>
        <v>No</v>
      </c>
      <c r="AD34" s="126" t="str">
        <f t="shared" si="122"/>
        <v>No</v>
      </c>
      <c r="AE34" s="7"/>
      <c r="AF34" s="293">
        <f t="shared" si="64"/>
        <v>1</v>
      </c>
      <c r="AG34" s="294">
        <f t="shared" ref="AG34:AG45" si="181">SUM(N34:AA34)*AF34</f>
        <v>0</v>
      </c>
      <c r="AH34" s="871"/>
      <c r="AI34" s="634">
        <v>3</v>
      </c>
      <c r="AJ34" s="445">
        <f t="shared" si="123"/>
        <v>0</v>
      </c>
      <c r="AK34" s="215">
        <f t="shared" si="124"/>
        <v>0</v>
      </c>
      <c r="AL34" s="215">
        <f t="shared" si="125"/>
        <v>0</v>
      </c>
      <c r="AM34" s="215">
        <f t="shared" si="126"/>
        <v>0</v>
      </c>
      <c r="AN34" s="215">
        <f t="shared" si="127"/>
        <v>0</v>
      </c>
      <c r="AO34" s="215">
        <f t="shared" si="128"/>
        <v>0</v>
      </c>
      <c r="AP34" s="215">
        <f t="shared" si="129"/>
        <v>0</v>
      </c>
      <c r="AQ34" s="215">
        <f t="shared" si="130"/>
        <v>0</v>
      </c>
      <c r="AR34" s="215">
        <f t="shared" si="131"/>
        <v>0</v>
      </c>
      <c r="AS34" s="215">
        <f t="shared" si="132"/>
        <v>0</v>
      </c>
      <c r="AT34" s="215">
        <f t="shared" si="133"/>
        <v>0</v>
      </c>
      <c r="AU34" s="215">
        <f t="shared" si="134"/>
        <v>0</v>
      </c>
      <c r="AV34" s="215">
        <f t="shared" si="135"/>
        <v>0</v>
      </c>
      <c r="AW34" s="215">
        <f t="shared" si="136"/>
        <v>0</v>
      </c>
      <c r="AX34" s="215">
        <f t="shared" si="137"/>
        <v>0</v>
      </c>
      <c r="AY34" s="448">
        <v>1</v>
      </c>
      <c r="AZ34" s="386">
        <f t="shared" si="68"/>
        <v>0</v>
      </c>
      <c r="BA34" s="891">
        <v>6</v>
      </c>
      <c r="BB34" s="319">
        <f t="shared" si="138"/>
        <v>0</v>
      </c>
      <c r="BC34" s="892"/>
      <c r="BD34" s="319">
        <f t="shared" si="139"/>
        <v>0</v>
      </c>
      <c r="BE34" s="893"/>
      <c r="BF34" s="319">
        <f t="shared" si="140"/>
        <v>0</v>
      </c>
      <c r="BG34" s="893"/>
      <c r="BH34" s="319">
        <f t="shared" si="141"/>
        <v>0</v>
      </c>
      <c r="BI34" s="893"/>
      <c r="BJ34" s="319">
        <f t="shared" si="142"/>
        <v>0</v>
      </c>
      <c r="BK34" s="893"/>
      <c r="BL34" s="319">
        <f t="shared" si="143"/>
        <v>0</v>
      </c>
      <c r="BM34" s="893"/>
      <c r="BN34" s="319">
        <f t="shared" si="144"/>
        <v>0</v>
      </c>
      <c r="BO34" s="894"/>
      <c r="BP34" s="319">
        <f t="shared" si="145"/>
        <v>0</v>
      </c>
      <c r="BQ34" s="894"/>
      <c r="BR34" s="319">
        <f t="shared" si="146"/>
        <v>0</v>
      </c>
      <c r="BS34" s="894"/>
      <c r="BT34" s="319">
        <f t="shared" si="147"/>
        <v>0</v>
      </c>
      <c r="BU34" s="894"/>
      <c r="BV34" s="319">
        <f t="shared" si="148"/>
        <v>0</v>
      </c>
      <c r="BW34" s="894"/>
      <c r="BX34" s="319">
        <f t="shared" si="149"/>
        <v>0</v>
      </c>
      <c r="BY34" s="894">
        <v>1</v>
      </c>
      <c r="BZ34" s="319">
        <f t="shared" si="150"/>
        <v>0</v>
      </c>
      <c r="CA34" s="894"/>
      <c r="CB34" s="319">
        <f t="shared" si="151"/>
        <v>0</v>
      </c>
      <c r="CC34" s="894"/>
      <c r="CD34" s="319">
        <f t="shared" si="152"/>
        <v>0</v>
      </c>
      <c r="CE34" s="894"/>
      <c r="CF34" s="319">
        <f t="shared" si="153"/>
        <v>0</v>
      </c>
      <c r="CG34" s="894"/>
      <c r="CH34" s="319">
        <f t="shared" si="154"/>
        <v>0</v>
      </c>
      <c r="CI34" s="894"/>
      <c r="CJ34" s="319">
        <f t="shared" si="155"/>
        <v>0</v>
      </c>
      <c r="CK34" s="1102"/>
      <c r="CL34" s="40">
        <f t="shared" si="156"/>
        <v>0</v>
      </c>
      <c r="CM34" s="40">
        <f t="shared" si="157"/>
        <v>0</v>
      </c>
      <c r="CN34" s="40">
        <f t="shared" si="158"/>
        <v>0</v>
      </c>
      <c r="CO34" s="1105">
        <f t="shared" si="159"/>
        <v>0</v>
      </c>
      <c r="CP34" s="40">
        <f t="shared" si="160"/>
        <v>0</v>
      </c>
      <c r="CQ34" s="39">
        <f t="shared" si="161"/>
        <v>0</v>
      </c>
      <c r="CR34" s="40">
        <f t="shared" si="162"/>
        <v>0</v>
      </c>
      <c r="CS34" s="40">
        <f t="shared" si="163"/>
        <v>0</v>
      </c>
      <c r="CT34" s="1108"/>
      <c r="CU34" s="39">
        <f t="shared" si="164"/>
        <v>0</v>
      </c>
      <c r="CV34" s="39">
        <f t="shared" si="165"/>
        <v>0</v>
      </c>
      <c r="CW34" s="39">
        <f t="shared" si="67"/>
        <v>0</v>
      </c>
      <c r="CX34" s="1108"/>
      <c r="CY34" s="40">
        <f t="shared" si="166"/>
        <v>0</v>
      </c>
      <c r="CZ34" s="40">
        <f t="shared" si="167"/>
        <v>0</v>
      </c>
      <c r="DA34" s="40">
        <f t="shared" si="168"/>
        <v>0</v>
      </c>
      <c r="DB34" s="40">
        <f t="shared" si="169"/>
        <v>0</v>
      </c>
      <c r="DC34" s="40">
        <f t="shared" si="170"/>
        <v>0</v>
      </c>
      <c r="DD34" s="40">
        <f t="shared" si="171"/>
        <v>0</v>
      </c>
      <c r="DE34" s="40">
        <f t="shared" si="172"/>
        <v>0</v>
      </c>
      <c r="DF34" s="40">
        <f t="shared" si="173"/>
        <v>0</v>
      </c>
      <c r="DG34" s="40">
        <f t="shared" si="174"/>
        <v>0</v>
      </c>
      <c r="DH34" s="40">
        <f t="shared" si="175"/>
        <v>0</v>
      </c>
      <c r="DI34" s="40">
        <f t="shared" si="176"/>
        <v>0</v>
      </c>
      <c r="DJ34" s="40">
        <f t="shared" si="177"/>
        <v>0</v>
      </c>
      <c r="DK34" s="40">
        <f t="shared" si="178"/>
        <v>0</v>
      </c>
      <c r="DL34" s="40">
        <f t="shared" si="179"/>
        <v>0</v>
      </c>
      <c r="DM34" s="40">
        <f t="shared" si="180"/>
        <v>0</v>
      </c>
      <c r="DN34" s="1">
        <f t="shared" si="118"/>
        <v>0</v>
      </c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7"/>
      <c r="BOL34" s="7"/>
      <c r="BOM34" s="7"/>
      <c r="BON34" s="7"/>
      <c r="BOO34" s="7"/>
      <c r="BOP34" s="7"/>
      <c r="BOQ34" s="7"/>
      <c r="BOR34" s="7"/>
      <c r="BOS34" s="7"/>
      <c r="BOT34" s="7"/>
      <c r="BOU34" s="7"/>
      <c r="BOV34" s="7"/>
      <c r="BOW34" s="7"/>
      <c r="BOX34" s="7"/>
      <c r="BOY34" s="7"/>
      <c r="BOZ34" s="7"/>
      <c r="BPA34" s="7"/>
      <c r="BPB34" s="7"/>
      <c r="BPC34" s="7"/>
      <c r="BPD34" s="7"/>
      <c r="BPE34" s="7"/>
      <c r="BPF34" s="7"/>
      <c r="BPG34" s="7"/>
      <c r="BPH34" s="7"/>
      <c r="BPI34" s="7"/>
      <c r="BPJ34" s="7"/>
      <c r="BPK34" s="7"/>
      <c r="BPL34" s="7"/>
      <c r="BPM34" s="7"/>
      <c r="BPN34" s="7"/>
      <c r="BPO34" s="7"/>
      <c r="BPP34" s="7"/>
      <c r="BPQ34" s="7"/>
      <c r="BPR34" s="7"/>
      <c r="BPS34" s="7"/>
      <c r="BPT34" s="7"/>
      <c r="BPU34" s="7"/>
      <c r="BPV34" s="7"/>
      <c r="BPW34" s="7"/>
      <c r="BPX34" s="7"/>
      <c r="BPY34" s="7"/>
      <c r="BPZ34" s="7"/>
      <c r="BQA34" s="7"/>
      <c r="BQB34" s="7"/>
      <c r="BQC34" s="7"/>
      <c r="BQD34" s="7"/>
      <c r="BQE34" s="7"/>
      <c r="BQF34" s="7"/>
      <c r="BQG34" s="7"/>
      <c r="BQH34" s="7"/>
      <c r="BQI34" s="7"/>
      <c r="BQJ34" s="7"/>
      <c r="BQK34" s="7"/>
      <c r="BQL34" s="7"/>
      <c r="BQM34" s="7"/>
      <c r="BQN34" s="7"/>
      <c r="BQO34" s="7"/>
      <c r="BQP34" s="7"/>
      <c r="BQQ34" s="7"/>
      <c r="BQR34" s="7"/>
      <c r="BQS34" s="7"/>
      <c r="BQT34" s="7"/>
      <c r="BQU34" s="7"/>
      <c r="BQV34" s="7"/>
      <c r="BQW34" s="7"/>
      <c r="BQX34" s="7"/>
      <c r="BQY34" s="7"/>
      <c r="BQZ34" s="7"/>
      <c r="BRA34" s="7"/>
      <c r="BRB34" s="7"/>
      <c r="BRC34" s="7"/>
      <c r="BRD34" s="7"/>
      <c r="BRE34" s="7"/>
      <c r="BRF34" s="7"/>
      <c r="BRG34" s="7"/>
      <c r="BRH34" s="7"/>
      <c r="BRI34" s="7"/>
      <c r="BRJ34" s="7"/>
      <c r="BRK34" s="7"/>
      <c r="BRL34" s="7"/>
      <c r="BRM34" s="7"/>
      <c r="BRN34" s="7"/>
      <c r="BRO34" s="7"/>
      <c r="BRP34" s="7"/>
      <c r="BRQ34" s="7"/>
      <c r="BRR34" s="7"/>
      <c r="BRS34" s="7"/>
      <c r="BRT34" s="7"/>
      <c r="BRU34" s="7"/>
      <c r="BRV34" s="7"/>
      <c r="BRW34" s="7"/>
      <c r="BRX34" s="7"/>
      <c r="BRY34" s="7"/>
      <c r="BRZ34" s="7"/>
      <c r="BSA34" s="7"/>
      <c r="BSB34" s="7"/>
      <c r="BSC34" s="7"/>
      <c r="BSD34" s="7"/>
      <c r="BSE34" s="7"/>
      <c r="BSF34" s="7"/>
      <c r="BSG34" s="7"/>
      <c r="BSH34" s="7"/>
      <c r="BSI34" s="7"/>
      <c r="BSJ34" s="7"/>
      <c r="BSK34" s="7"/>
      <c r="BSL34" s="7"/>
      <c r="BSM34" s="7"/>
      <c r="BSN34" s="7"/>
      <c r="BSO34" s="7"/>
      <c r="BSP34" s="7"/>
      <c r="BSQ34" s="7"/>
      <c r="BSR34" s="7"/>
      <c r="BSS34" s="7"/>
      <c r="BST34" s="7"/>
      <c r="BSU34" s="7"/>
      <c r="BSV34" s="7"/>
      <c r="BSW34" s="7"/>
      <c r="BSX34" s="7"/>
      <c r="BSY34" s="7"/>
      <c r="BSZ34" s="7"/>
      <c r="BTA34" s="7"/>
      <c r="BTB34" s="7"/>
      <c r="BTC34" s="7"/>
      <c r="BTD34" s="7"/>
      <c r="BTE34" s="7"/>
      <c r="BTF34" s="7"/>
      <c r="BTG34" s="7"/>
      <c r="BTH34" s="7"/>
      <c r="BTI34" s="7"/>
      <c r="BTJ34" s="7"/>
      <c r="BTK34" s="7"/>
      <c r="BTL34" s="7"/>
      <c r="BTM34" s="7"/>
      <c r="BTN34" s="7"/>
      <c r="BTO34" s="7"/>
      <c r="BTP34" s="7"/>
      <c r="BTQ34" s="7"/>
      <c r="BTR34" s="7"/>
      <c r="BTS34" s="7"/>
      <c r="BTT34" s="7"/>
      <c r="BTU34" s="7"/>
      <c r="BTV34" s="7"/>
      <c r="BTW34" s="7"/>
      <c r="BTX34" s="7"/>
      <c r="BTY34" s="7"/>
      <c r="BTZ34" s="7"/>
      <c r="BUA34" s="7"/>
      <c r="BUB34" s="7"/>
      <c r="BUC34" s="7"/>
      <c r="BUD34" s="7"/>
      <c r="BUE34" s="7"/>
      <c r="BUF34" s="7"/>
      <c r="BUG34" s="7"/>
      <c r="BUH34" s="7"/>
      <c r="BUI34" s="7"/>
      <c r="BUJ34" s="7"/>
      <c r="BUK34" s="7"/>
      <c r="BUL34" s="7"/>
      <c r="BUM34" s="7"/>
      <c r="BUN34" s="7"/>
      <c r="BUO34" s="7"/>
      <c r="BUP34" s="7"/>
      <c r="BUQ34" s="7"/>
      <c r="BUR34" s="7"/>
      <c r="BUS34" s="7"/>
      <c r="BUT34" s="7"/>
      <c r="BUU34" s="7"/>
      <c r="BUV34" s="7"/>
      <c r="BUW34" s="7"/>
      <c r="BUX34" s="7"/>
      <c r="BUY34" s="7"/>
      <c r="BUZ34" s="7"/>
      <c r="BVA34" s="7"/>
      <c r="BVB34" s="7"/>
      <c r="BVC34" s="7"/>
      <c r="BVD34" s="7"/>
      <c r="BVE34" s="7"/>
      <c r="BVF34" s="7"/>
      <c r="BVG34" s="7"/>
      <c r="BVH34" s="7"/>
      <c r="BVI34" s="7"/>
      <c r="BVJ34" s="7"/>
      <c r="BVK34" s="7"/>
      <c r="BVL34" s="7"/>
      <c r="BVM34" s="7"/>
      <c r="BVN34" s="7"/>
      <c r="BVO34" s="7"/>
      <c r="BVP34" s="7"/>
      <c r="BVQ34" s="7"/>
      <c r="BVR34" s="7"/>
      <c r="BVS34" s="7"/>
      <c r="BVT34" s="7"/>
      <c r="BVU34" s="7"/>
      <c r="BVV34" s="7"/>
      <c r="BVW34" s="7"/>
      <c r="BVX34" s="7"/>
      <c r="BVY34" s="7"/>
      <c r="BVZ34" s="7"/>
      <c r="BWA34" s="7"/>
      <c r="BWB34" s="7"/>
      <c r="BWC34" s="7"/>
      <c r="BWD34" s="7"/>
      <c r="BWE34" s="7"/>
      <c r="BWF34" s="7"/>
      <c r="BWG34" s="7"/>
      <c r="BWH34" s="7"/>
      <c r="BWI34" s="7"/>
      <c r="BWJ34" s="7"/>
      <c r="BWK34" s="7"/>
      <c r="BWL34" s="7"/>
      <c r="BWM34" s="7"/>
      <c r="BWN34" s="7"/>
      <c r="BWO34" s="7"/>
      <c r="BWP34" s="7"/>
      <c r="BWQ34" s="7"/>
      <c r="BWR34" s="7"/>
      <c r="BWS34" s="7"/>
      <c r="BWT34" s="7"/>
      <c r="BWU34" s="7"/>
      <c r="BWV34" s="7"/>
      <c r="BWW34" s="7"/>
      <c r="BWX34" s="7"/>
      <c r="BWY34" s="7"/>
      <c r="BWZ34" s="7"/>
      <c r="BXA34" s="7"/>
      <c r="BXB34" s="7"/>
      <c r="BXC34" s="7"/>
      <c r="BXD34" s="7"/>
      <c r="BXE34" s="7"/>
      <c r="BXF34" s="7"/>
      <c r="BXG34" s="7"/>
      <c r="BXH34" s="7"/>
      <c r="BXI34" s="7"/>
      <c r="BXJ34" s="7"/>
      <c r="BXK34" s="7"/>
      <c r="BXL34" s="7"/>
      <c r="BXM34" s="7"/>
      <c r="BXN34" s="7"/>
      <c r="BXO34" s="7"/>
      <c r="BXP34" s="7"/>
      <c r="BXQ34" s="7"/>
      <c r="BXR34" s="7"/>
      <c r="BXS34" s="7"/>
      <c r="BXT34" s="7"/>
      <c r="BXU34" s="7"/>
      <c r="BXV34" s="7"/>
      <c r="BXW34" s="7"/>
      <c r="BXX34" s="7"/>
      <c r="BXY34" s="7"/>
      <c r="BXZ34" s="7"/>
      <c r="BYA34" s="7"/>
      <c r="BYB34" s="7"/>
      <c r="BYC34" s="7"/>
      <c r="BYD34" s="7"/>
      <c r="BYE34" s="7"/>
      <c r="BYF34" s="7"/>
      <c r="BYG34" s="7"/>
      <c r="BYH34" s="7"/>
      <c r="BYI34" s="7"/>
      <c r="BYJ34" s="7"/>
      <c r="BYK34" s="7"/>
      <c r="BYL34" s="7"/>
      <c r="BYM34" s="7"/>
      <c r="BYN34" s="7"/>
      <c r="BYO34" s="7"/>
      <c r="BYP34" s="7"/>
      <c r="BYQ34" s="7"/>
      <c r="BYR34" s="7"/>
      <c r="BYS34" s="7"/>
      <c r="BYT34" s="7"/>
      <c r="BYU34" s="7"/>
      <c r="BYV34" s="7"/>
      <c r="BYW34" s="7"/>
      <c r="BYX34" s="7"/>
      <c r="BYY34" s="7"/>
      <c r="BYZ34" s="7"/>
      <c r="BZA34" s="7"/>
      <c r="BZB34" s="7"/>
      <c r="BZC34" s="7"/>
      <c r="BZD34" s="7"/>
      <c r="BZE34" s="7"/>
      <c r="BZF34" s="7"/>
      <c r="BZG34" s="7"/>
      <c r="BZH34" s="7"/>
      <c r="BZI34" s="7"/>
      <c r="BZJ34" s="7"/>
      <c r="BZK34" s="7"/>
      <c r="BZL34" s="7"/>
      <c r="BZM34" s="7"/>
      <c r="BZN34" s="7"/>
      <c r="BZO34" s="7"/>
      <c r="BZP34" s="7"/>
      <c r="BZQ34" s="7"/>
      <c r="BZR34" s="7"/>
      <c r="BZS34" s="7"/>
      <c r="BZT34" s="7"/>
      <c r="BZU34" s="7"/>
      <c r="BZV34" s="7"/>
      <c r="BZW34" s="7"/>
      <c r="BZX34" s="7"/>
      <c r="BZY34" s="7"/>
      <c r="BZZ34" s="7"/>
      <c r="CAA34" s="7"/>
      <c r="CAB34" s="7"/>
      <c r="CAC34" s="7"/>
      <c r="CAD34" s="7"/>
      <c r="CAE34" s="7"/>
      <c r="CAF34" s="7"/>
      <c r="CAG34" s="7"/>
      <c r="CAH34" s="7"/>
      <c r="CAI34" s="7"/>
      <c r="CAJ34" s="7"/>
      <c r="CAK34" s="7"/>
      <c r="CAL34" s="7"/>
      <c r="CAM34" s="7"/>
      <c r="CAN34" s="7"/>
      <c r="CAO34" s="7"/>
      <c r="CAP34" s="7"/>
      <c r="CAQ34" s="7"/>
      <c r="CAR34" s="7"/>
      <c r="CAS34" s="7"/>
      <c r="CAT34" s="7"/>
      <c r="CAU34" s="7"/>
      <c r="CAV34" s="7"/>
      <c r="CAW34" s="7"/>
      <c r="CAX34" s="7"/>
      <c r="CAY34" s="7"/>
      <c r="CAZ34" s="7"/>
      <c r="CBA34" s="7"/>
      <c r="CBB34" s="7"/>
      <c r="CBC34" s="7"/>
      <c r="CBD34" s="7"/>
      <c r="CBE34" s="7"/>
      <c r="CBF34" s="7"/>
      <c r="CBG34" s="7"/>
      <c r="CBH34" s="7"/>
      <c r="CBI34" s="7"/>
      <c r="CBJ34" s="7"/>
      <c r="CBK34" s="7"/>
      <c r="CBL34" s="7"/>
      <c r="CBM34" s="7"/>
      <c r="CBN34" s="7"/>
      <c r="CBO34" s="7"/>
      <c r="CBP34" s="7"/>
      <c r="CBQ34" s="7"/>
      <c r="CBR34" s="7"/>
      <c r="CBS34" s="7"/>
      <c r="CBT34" s="7"/>
      <c r="CBU34" s="7"/>
      <c r="CBV34" s="7"/>
      <c r="CBW34" s="7"/>
      <c r="CBX34" s="7"/>
      <c r="CBY34" s="7"/>
      <c r="CBZ34" s="7"/>
      <c r="CCA34" s="7"/>
      <c r="CCB34" s="7"/>
      <c r="CCC34" s="7"/>
      <c r="CCD34" s="7"/>
      <c r="CCE34" s="7"/>
      <c r="CCF34" s="7"/>
      <c r="CCG34" s="7"/>
      <c r="CCH34" s="7"/>
      <c r="CCI34" s="7"/>
      <c r="CCJ34" s="7"/>
      <c r="CCK34" s="7"/>
      <c r="CCL34" s="7"/>
      <c r="CCM34" s="7"/>
      <c r="CCN34" s="7"/>
      <c r="CCO34" s="7"/>
      <c r="CCP34" s="7"/>
      <c r="CCQ34" s="7"/>
      <c r="CCR34" s="7"/>
      <c r="CCS34" s="7"/>
      <c r="CCT34" s="7"/>
      <c r="CCU34" s="7"/>
      <c r="CCV34" s="7"/>
      <c r="CCW34" s="7"/>
      <c r="CCX34" s="7"/>
      <c r="CCY34" s="7"/>
      <c r="CCZ34" s="7"/>
      <c r="CDA34" s="7"/>
      <c r="CDB34" s="7"/>
      <c r="CDC34" s="7"/>
      <c r="CDD34" s="7"/>
      <c r="CDE34" s="7"/>
      <c r="CDF34" s="7"/>
      <c r="CDG34" s="7"/>
      <c r="CDH34" s="7"/>
      <c r="CDI34" s="7"/>
      <c r="CDJ34" s="7"/>
      <c r="CDK34" s="7"/>
      <c r="CDL34" s="7"/>
      <c r="CDM34" s="7"/>
      <c r="CDN34" s="7"/>
      <c r="CDO34" s="7"/>
      <c r="CDP34" s="7"/>
      <c r="CDQ34" s="7"/>
      <c r="CDR34" s="7"/>
      <c r="CDS34" s="7"/>
      <c r="CDT34" s="7"/>
      <c r="CDU34" s="7"/>
      <c r="CDV34" s="7"/>
      <c r="CDW34" s="7"/>
      <c r="CDX34" s="7"/>
      <c r="CDY34" s="7"/>
      <c r="CDZ34" s="7"/>
      <c r="CEA34" s="7"/>
      <c r="CEB34" s="7"/>
      <c r="CEC34" s="7"/>
      <c r="CED34" s="7"/>
      <c r="CEE34" s="7"/>
      <c r="CEF34" s="7"/>
      <c r="CEG34" s="7"/>
      <c r="CEH34" s="7"/>
      <c r="CEI34" s="7"/>
      <c r="CEJ34" s="7"/>
      <c r="CEK34" s="7"/>
      <c r="CEL34" s="7"/>
      <c r="CEM34" s="7"/>
      <c r="CEN34" s="7"/>
      <c r="CEO34" s="7"/>
      <c r="CEP34" s="7"/>
      <c r="CEQ34" s="7"/>
      <c r="CER34" s="7"/>
      <c r="CES34" s="7"/>
      <c r="CET34" s="7"/>
      <c r="CEU34" s="7"/>
      <c r="CEV34" s="7"/>
      <c r="CEW34" s="7"/>
      <c r="CEX34" s="7"/>
      <c r="CEY34" s="7"/>
      <c r="CEZ34" s="7"/>
      <c r="CFA34" s="7"/>
      <c r="CFB34" s="7"/>
      <c r="CFC34" s="7"/>
      <c r="CFD34" s="7"/>
      <c r="CFE34" s="7"/>
      <c r="CFF34" s="7"/>
      <c r="CFG34" s="7"/>
      <c r="CFH34" s="7"/>
      <c r="CFI34" s="7"/>
      <c r="CFJ34" s="7"/>
      <c r="CFK34" s="7"/>
      <c r="CFL34" s="7"/>
      <c r="CFM34" s="7"/>
      <c r="CFN34" s="7"/>
      <c r="CFO34" s="7"/>
      <c r="CFP34" s="7"/>
      <c r="CFQ34" s="7"/>
      <c r="CFR34" s="7"/>
      <c r="CFS34" s="7"/>
      <c r="CFT34" s="7"/>
      <c r="CFU34" s="7"/>
      <c r="CFV34" s="7"/>
      <c r="CFW34" s="7"/>
      <c r="CFX34" s="7"/>
      <c r="CFY34" s="7"/>
      <c r="CFZ34" s="7"/>
      <c r="CGA34" s="7"/>
      <c r="CGB34" s="7"/>
      <c r="CGC34" s="7"/>
      <c r="CGD34" s="7"/>
      <c r="CGE34" s="7"/>
      <c r="CGF34" s="7"/>
      <c r="CGG34" s="7"/>
      <c r="CGH34" s="7"/>
      <c r="CGI34" s="7"/>
      <c r="CGJ34" s="7"/>
      <c r="CGK34" s="7"/>
      <c r="CGL34" s="7"/>
      <c r="CGM34" s="7"/>
      <c r="CGN34" s="7"/>
      <c r="CGO34" s="7"/>
      <c r="CGP34" s="7"/>
      <c r="CGQ34" s="7"/>
      <c r="CGR34" s="7"/>
      <c r="CGS34" s="7"/>
      <c r="CGT34" s="7"/>
      <c r="CGU34" s="7"/>
      <c r="CGV34" s="7"/>
      <c r="CGW34" s="7"/>
      <c r="CGX34" s="7"/>
      <c r="CGY34" s="7"/>
      <c r="CGZ34" s="7"/>
      <c r="CHA34" s="7"/>
      <c r="CHB34" s="7"/>
      <c r="CHC34" s="7"/>
      <c r="CHD34" s="7"/>
      <c r="CHE34" s="7"/>
      <c r="CHF34" s="7"/>
      <c r="CHG34" s="7"/>
      <c r="CHH34" s="7"/>
      <c r="CHI34" s="7"/>
      <c r="CHJ34" s="7"/>
      <c r="CHK34" s="7"/>
      <c r="CHL34" s="7"/>
      <c r="CHM34" s="7"/>
      <c r="CHN34" s="7"/>
      <c r="CHO34" s="7"/>
      <c r="CHP34" s="7"/>
      <c r="CHQ34" s="7"/>
      <c r="CHR34" s="7"/>
      <c r="CHS34" s="7"/>
      <c r="CHT34" s="7"/>
      <c r="CHU34" s="7"/>
      <c r="CHV34" s="7"/>
      <c r="CHW34" s="7"/>
      <c r="CHX34" s="7"/>
      <c r="CHY34" s="7"/>
      <c r="CHZ34" s="7"/>
      <c r="CIA34" s="7"/>
      <c r="CIB34" s="7"/>
      <c r="CIC34" s="7"/>
      <c r="CID34" s="7"/>
      <c r="CIE34" s="7"/>
      <c r="CIF34" s="7"/>
      <c r="CIG34" s="7"/>
      <c r="CIH34" s="7"/>
      <c r="CII34" s="7"/>
      <c r="CIJ34" s="7"/>
      <c r="CIK34" s="7"/>
      <c r="CIL34" s="7"/>
      <c r="CIM34" s="7"/>
      <c r="CIN34" s="7"/>
      <c r="CIO34" s="7"/>
      <c r="CIP34" s="7"/>
      <c r="CIQ34" s="7"/>
      <c r="CIR34" s="7"/>
      <c r="CIS34" s="7"/>
      <c r="CIT34" s="7"/>
      <c r="CIU34" s="7"/>
      <c r="CIV34" s="7"/>
      <c r="CIW34" s="7"/>
      <c r="CIX34" s="7"/>
      <c r="CIY34" s="7"/>
      <c r="CIZ34" s="7"/>
      <c r="CJA34" s="7"/>
      <c r="CJB34" s="7"/>
      <c r="CJC34" s="7"/>
      <c r="CJD34" s="7"/>
      <c r="CJE34" s="7"/>
      <c r="CJF34" s="7"/>
      <c r="CJG34" s="7"/>
      <c r="CJH34" s="7"/>
      <c r="CJI34" s="7"/>
      <c r="CJJ34" s="7"/>
      <c r="CJK34" s="7"/>
      <c r="CJL34" s="7"/>
      <c r="CJM34" s="7"/>
      <c r="CJN34" s="7"/>
      <c r="CJO34" s="7"/>
      <c r="CJP34" s="7"/>
      <c r="CJQ34" s="7"/>
      <c r="CJR34" s="7"/>
      <c r="CJS34" s="7"/>
      <c r="CJT34" s="7"/>
      <c r="CJU34" s="7"/>
      <c r="CJV34" s="7"/>
      <c r="CJW34" s="7"/>
      <c r="CJX34" s="7"/>
      <c r="CJY34" s="7"/>
      <c r="CJZ34" s="7"/>
      <c r="CKA34" s="7"/>
      <c r="CKB34" s="7"/>
      <c r="CKC34" s="7"/>
      <c r="CKD34" s="7"/>
      <c r="CKE34" s="7"/>
      <c r="CKF34" s="7"/>
      <c r="CKG34" s="7"/>
      <c r="CKH34" s="7"/>
      <c r="CKI34" s="7"/>
      <c r="CKJ34" s="7"/>
      <c r="CKK34" s="7"/>
      <c r="CKL34" s="7"/>
      <c r="CKM34" s="7"/>
      <c r="CKN34" s="7"/>
      <c r="CKO34" s="7"/>
      <c r="CKP34" s="7"/>
      <c r="CKQ34" s="7"/>
      <c r="CKR34" s="7"/>
      <c r="CKS34" s="7"/>
      <c r="CKT34" s="7"/>
      <c r="CKU34" s="7"/>
      <c r="CKV34" s="7"/>
      <c r="CKW34" s="7"/>
      <c r="CKX34" s="7"/>
      <c r="CKY34" s="7"/>
      <c r="CKZ34" s="7"/>
      <c r="CLA34" s="7"/>
      <c r="CLB34" s="7"/>
      <c r="CLC34" s="7"/>
      <c r="CLD34" s="7"/>
      <c r="CLE34" s="7"/>
      <c r="CLF34" s="7"/>
      <c r="CLG34" s="7"/>
      <c r="CLH34" s="7"/>
      <c r="CLI34" s="7"/>
      <c r="CLJ34" s="7"/>
      <c r="CLK34" s="7"/>
      <c r="CLL34" s="7"/>
      <c r="CLM34" s="7"/>
      <c r="CLN34" s="7"/>
      <c r="CLO34" s="7"/>
      <c r="CLP34" s="7"/>
      <c r="CLQ34" s="7"/>
      <c r="CLR34" s="7"/>
      <c r="CLS34" s="7"/>
      <c r="CLT34" s="7"/>
      <c r="CLU34" s="7"/>
      <c r="CLV34" s="7"/>
      <c r="CLW34" s="7"/>
      <c r="CLX34" s="7"/>
      <c r="CLY34" s="7"/>
      <c r="CLZ34" s="7"/>
      <c r="CMA34" s="7"/>
      <c r="CMB34" s="7"/>
      <c r="CMC34" s="7"/>
      <c r="CMD34" s="7"/>
      <c r="CME34" s="7"/>
      <c r="CMF34" s="7"/>
      <c r="CMG34" s="7"/>
      <c r="CMH34" s="7"/>
      <c r="CMI34" s="7"/>
      <c r="CMJ34" s="7"/>
      <c r="CMK34" s="7"/>
      <c r="CML34" s="7"/>
      <c r="CMM34" s="7"/>
      <c r="CMN34" s="7"/>
      <c r="CMO34" s="7"/>
      <c r="CMP34" s="7"/>
      <c r="CMQ34" s="7"/>
      <c r="CMR34" s="7"/>
      <c r="CMS34" s="7"/>
      <c r="CMT34" s="7"/>
      <c r="CMU34" s="7"/>
      <c r="CMV34" s="7"/>
      <c r="CMW34" s="7"/>
      <c r="CMX34" s="7"/>
      <c r="CMY34" s="7"/>
      <c r="CMZ34" s="7"/>
      <c r="CNA34" s="7"/>
      <c r="CNB34" s="7"/>
      <c r="CNC34" s="7"/>
      <c r="CND34" s="7"/>
      <c r="CNE34" s="7"/>
      <c r="CNF34" s="7"/>
      <c r="CNG34" s="7"/>
      <c r="CNH34" s="7"/>
      <c r="CNI34" s="7"/>
      <c r="CNJ34" s="7"/>
      <c r="CNK34" s="7"/>
      <c r="CNL34" s="7"/>
      <c r="CNM34" s="7"/>
      <c r="CNN34" s="7"/>
      <c r="CNO34" s="7"/>
      <c r="CNP34" s="7"/>
      <c r="CNQ34" s="7"/>
      <c r="CNR34" s="7"/>
      <c r="CNS34" s="7"/>
      <c r="CNT34" s="7"/>
      <c r="CNU34" s="7"/>
      <c r="CNV34" s="7"/>
      <c r="CNW34" s="7"/>
      <c r="CNX34" s="7"/>
      <c r="CNY34" s="7"/>
      <c r="CNZ34" s="7"/>
      <c r="COA34" s="7"/>
      <c r="COB34" s="7"/>
      <c r="COC34" s="7"/>
      <c r="COD34" s="7"/>
      <c r="COE34" s="7"/>
      <c r="COF34" s="7"/>
      <c r="COG34" s="7"/>
      <c r="COH34" s="7"/>
      <c r="COI34" s="7"/>
      <c r="COJ34" s="7"/>
      <c r="COK34" s="7"/>
      <c r="COL34" s="7"/>
      <c r="COM34" s="7"/>
      <c r="CON34" s="7"/>
      <c r="COO34" s="7"/>
      <c r="COP34" s="7"/>
      <c r="COQ34" s="7"/>
      <c r="COR34" s="7"/>
      <c r="COS34" s="7"/>
      <c r="COT34" s="7"/>
      <c r="COU34" s="7"/>
      <c r="COV34" s="7"/>
      <c r="COW34" s="7"/>
      <c r="COX34" s="7"/>
      <c r="COY34" s="7"/>
      <c r="COZ34" s="7"/>
      <c r="CPA34" s="7"/>
      <c r="CPB34" s="7"/>
      <c r="CPC34" s="7"/>
      <c r="CPD34" s="7"/>
      <c r="CPE34" s="7"/>
      <c r="CPF34" s="7"/>
      <c r="CPG34" s="7"/>
      <c r="CPH34" s="7"/>
      <c r="CPI34" s="7"/>
      <c r="CPJ34" s="7"/>
      <c r="CPK34" s="7"/>
      <c r="CPL34" s="7"/>
      <c r="CPM34" s="7"/>
      <c r="CPN34" s="7"/>
      <c r="CPO34" s="7"/>
      <c r="CPP34" s="7"/>
      <c r="CPQ34" s="7"/>
      <c r="CPR34" s="7"/>
      <c r="CPS34" s="7"/>
      <c r="CPT34" s="7"/>
      <c r="CPU34" s="7"/>
      <c r="CPV34" s="7"/>
      <c r="CPW34" s="7"/>
      <c r="CPX34" s="7"/>
      <c r="CPY34" s="7"/>
      <c r="CPZ34" s="7"/>
      <c r="CQA34" s="7"/>
      <c r="CQB34" s="7"/>
      <c r="CQC34" s="7"/>
      <c r="CQD34" s="7"/>
      <c r="CQE34" s="7"/>
      <c r="CQF34" s="7"/>
      <c r="CQG34" s="7"/>
      <c r="CQH34" s="7"/>
      <c r="CQI34" s="7"/>
      <c r="CQJ34" s="7"/>
      <c r="CQK34" s="7"/>
      <c r="CQL34" s="7"/>
      <c r="CQM34" s="7"/>
      <c r="CQN34" s="7"/>
      <c r="CQO34" s="7"/>
      <c r="CQP34" s="7"/>
      <c r="CQQ34" s="7"/>
      <c r="CQR34" s="7"/>
      <c r="CQS34" s="7"/>
      <c r="CQT34" s="7"/>
      <c r="CQU34" s="7"/>
      <c r="CQV34" s="7"/>
      <c r="CQW34" s="7"/>
      <c r="CQX34" s="7"/>
      <c r="CQY34" s="7"/>
      <c r="CQZ34" s="7"/>
      <c r="CRA34" s="7"/>
      <c r="CRB34" s="7"/>
      <c r="CRC34" s="7"/>
      <c r="CRD34" s="7"/>
      <c r="CRE34" s="7"/>
      <c r="CRF34" s="7"/>
      <c r="CRG34" s="7"/>
      <c r="CRH34" s="7"/>
      <c r="CRI34" s="7"/>
      <c r="CRJ34" s="7"/>
      <c r="CRK34" s="7"/>
      <c r="CRL34" s="7"/>
      <c r="CRM34" s="7"/>
      <c r="CRN34" s="7"/>
      <c r="CRO34" s="7"/>
      <c r="CRP34" s="7"/>
      <c r="CRQ34" s="7"/>
      <c r="CRR34" s="7"/>
      <c r="CRS34" s="7"/>
      <c r="CRT34" s="7"/>
      <c r="CRU34" s="7"/>
      <c r="CRV34" s="7"/>
      <c r="CRW34" s="7"/>
      <c r="CRX34" s="7"/>
      <c r="CRY34" s="7"/>
      <c r="CRZ34" s="7"/>
      <c r="CSA34" s="7"/>
      <c r="CSB34" s="7"/>
      <c r="CSC34" s="7"/>
      <c r="CSD34" s="7"/>
      <c r="CSE34" s="7"/>
      <c r="CSF34" s="7"/>
      <c r="CSG34" s="7"/>
      <c r="CSH34" s="7"/>
      <c r="CSI34" s="7"/>
      <c r="CSJ34" s="7"/>
      <c r="CSK34" s="7"/>
      <c r="CSL34" s="7"/>
      <c r="CSM34" s="7"/>
      <c r="CSN34" s="7"/>
      <c r="CSO34" s="7"/>
      <c r="CSP34" s="7"/>
      <c r="CSQ34" s="7"/>
      <c r="CSR34" s="7"/>
      <c r="CSS34" s="7"/>
      <c r="CST34" s="7"/>
      <c r="CSU34" s="7"/>
      <c r="CSV34" s="7"/>
      <c r="CSW34" s="7"/>
      <c r="CSX34" s="7"/>
      <c r="CSY34" s="7"/>
      <c r="CSZ34" s="7"/>
      <c r="CTA34" s="7"/>
      <c r="CTB34" s="7"/>
      <c r="CTC34" s="7"/>
      <c r="CTD34" s="7"/>
      <c r="CTE34" s="7"/>
      <c r="CTF34" s="7"/>
      <c r="CTG34" s="7"/>
      <c r="CTH34" s="7"/>
      <c r="CTI34" s="7"/>
      <c r="CTJ34" s="7"/>
      <c r="CTK34" s="7"/>
      <c r="CTL34" s="7"/>
      <c r="CTM34" s="7"/>
      <c r="CTN34" s="7"/>
      <c r="CTO34" s="7"/>
      <c r="CTP34" s="7"/>
      <c r="CTQ34" s="7"/>
      <c r="CTR34" s="7"/>
      <c r="CTS34" s="7"/>
      <c r="CTT34" s="7"/>
      <c r="CTU34" s="7"/>
      <c r="CTV34" s="7"/>
      <c r="CTW34" s="7"/>
      <c r="CTX34" s="7"/>
      <c r="CTY34" s="7"/>
      <c r="CTZ34" s="7"/>
      <c r="CUA34" s="7"/>
      <c r="CUB34" s="7"/>
      <c r="CUC34" s="7"/>
      <c r="CUD34" s="7"/>
      <c r="CUE34" s="7"/>
      <c r="CUF34" s="7"/>
      <c r="CUG34" s="7"/>
      <c r="CUH34" s="7"/>
      <c r="CUI34" s="7"/>
      <c r="CUJ34" s="7"/>
      <c r="CUK34" s="7"/>
      <c r="CUL34" s="7"/>
      <c r="CUM34" s="7"/>
      <c r="CUN34" s="7"/>
      <c r="CUO34" s="7"/>
      <c r="CUP34" s="7"/>
      <c r="CUQ34" s="7"/>
      <c r="CUR34" s="7"/>
      <c r="CUS34" s="7"/>
      <c r="CUT34" s="7"/>
      <c r="CUU34" s="7"/>
      <c r="CUV34" s="7"/>
      <c r="CUW34" s="7"/>
      <c r="CUX34" s="7"/>
      <c r="CUY34" s="7"/>
      <c r="CUZ34" s="7"/>
      <c r="CVA34" s="7"/>
      <c r="CVB34" s="7"/>
      <c r="CVC34" s="7"/>
      <c r="CVD34" s="7"/>
      <c r="CVE34" s="7"/>
      <c r="CVF34" s="7"/>
      <c r="CVG34" s="7"/>
      <c r="CVH34" s="7"/>
      <c r="CVI34" s="7"/>
      <c r="CVJ34" s="7"/>
      <c r="CVK34" s="7"/>
      <c r="CVL34" s="7"/>
      <c r="CVM34" s="7"/>
      <c r="CVN34" s="7"/>
      <c r="CVO34" s="7"/>
      <c r="CVP34" s="7"/>
      <c r="CVQ34" s="7"/>
      <c r="CVR34" s="7"/>
      <c r="CVS34" s="7"/>
      <c r="CVT34" s="7"/>
      <c r="CVU34" s="7"/>
      <c r="CVV34" s="7"/>
      <c r="CVW34" s="7"/>
      <c r="CVX34" s="7"/>
      <c r="CVY34" s="7"/>
      <c r="CVZ34" s="7"/>
      <c r="CWA34" s="7"/>
      <c r="CWB34" s="7"/>
      <c r="CWC34" s="7"/>
      <c r="CWD34" s="7"/>
      <c r="CWE34" s="7"/>
      <c r="CWF34" s="7"/>
      <c r="CWG34" s="7"/>
      <c r="CWH34" s="7"/>
      <c r="CWI34" s="7"/>
      <c r="CWJ34" s="7"/>
      <c r="CWK34" s="7"/>
      <c r="CWL34" s="7"/>
      <c r="CWM34" s="7"/>
      <c r="CWN34" s="7"/>
      <c r="CWO34" s="7"/>
      <c r="CWP34" s="7"/>
      <c r="CWQ34" s="7"/>
      <c r="CWR34" s="7"/>
      <c r="CWS34" s="7"/>
      <c r="CWT34" s="7"/>
      <c r="CWU34" s="7"/>
      <c r="CWV34" s="7"/>
      <c r="CWW34" s="7"/>
      <c r="CWX34" s="7"/>
      <c r="CWY34" s="7"/>
      <c r="CWZ34" s="7"/>
      <c r="CXA34" s="7"/>
      <c r="CXB34" s="7"/>
      <c r="CXC34" s="7"/>
      <c r="CXD34" s="7"/>
      <c r="CXE34" s="7"/>
      <c r="CXF34" s="7"/>
      <c r="CXG34" s="7"/>
      <c r="CXH34" s="7"/>
      <c r="CXI34" s="7"/>
      <c r="CXJ34" s="7"/>
      <c r="CXK34" s="7"/>
      <c r="CXL34" s="7"/>
      <c r="CXM34" s="7"/>
      <c r="CXN34" s="7"/>
      <c r="CXO34" s="7"/>
      <c r="CXP34" s="7"/>
      <c r="CXQ34" s="7"/>
      <c r="CXR34" s="7"/>
      <c r="CXS34" s="7"/>
      <c r="CXT34" s="7"/>
      <c r="CXU34" s="7"/>
      <c r="CXV34" s="7"/>
      <c r="CXW34" s="7"/>
      <c r="CXX34" s="7"/>
      <c r="CXY34" s="7"/>
      <c r="CXZ34" s="7"/>
      <c r="CYA34" s="7"/>
      <c r="CYB34" s="7"/>
      <c r="CYC34" s="7"/>
      <c r="CYD34" s="7"/>
      <c r="CYE34" s="7"/>
      <c r="CYF34" s="7"/>
      <c r="CYG34" s="7"/>
      <c r="CYH34" s="7"/>
      <c r="CYI34" s="7"/>
      <c r="CYJ34" s="7"/>
      <c r="CYK34" s="7"/>
      <c r="CYL34" s="7"/>
      <c r="CYM34" s="7"/>
      <c r="CYN34" s="7"/>
      <c r="CYO34" s="7"/>
      <c r="CYP34" s="7"/>
      <c r="CYQ34" s="7"/>
      <c r="CYR34" s="7"/>
      <c r="CYS34" s="7"/>
      <c r="CYT34" s="7"/>
      <c r="CYU34" s="7"/>
      <c r="CYV34" s="7"/>
      <c r="CYW34" s="7"/>
      <c r="CYX34" s="7"/>
      <c r="CYY34" s="7"/>
      <c r="CYZ34" s="7"/>
      <c r="CZA34" s="7"/>
      <c r="CZB34" s="7"/>
      <c r="CZC34" s="7"/>
      <c r="CZD34" s="7"/>
      <c r="CZE34" s="7"/>
      <c r="CZF34" s="7"/>
      <c r="CZG34" s="7"/>
      <c r="CZH34" s="7"/>
      <c r="CZI34" s="7"/>
      <c r="CZJ34" s="7"/>
      <c r="CZK34" s="7"/>
      <c r="CZL34" s="7"/>
      <c r="CZM34" s="7"/>
      <c r="CZN34" s="7"/>
      <c r="CZO34" s="7"/>
      <c r="CZP34" s="7"/>
      <c r="CZQ34" s="7"/>
      <c r="CZR34" s="7"/>
      <c r="CZS34" s="7"/>
      <c r="CZT34" s="7"/>
      <c r="CZU34" s="7"/>
      <c r="CZV34" s="7"/>
      <c r="CZW34" s="7"/>
      <c r="CZX34" s="7"/>
      <c r="CZY34" s="7"/>
      <c r="CZZ34" s="7"/>
      <c r="DAA34" s="7"/>
      <c r="DAB34" s="7"/>
      <c r="DAC34" s="7"/>
      <c r="DAD34" s="7"/>
      <c r="DAE34" s="7"/>
      <c r="DAF34" s="7"/>
      <c r="DAG34" s="7"/>
      <c r="DAH34" s="7"/>
      <c r="DAI34" s="7"/>
      <c r="DAJ34" s="7"/>
      <c r="DAK34" s="7"/>
      <c r="DAL34" s="7"/>
      <c r="DAM34" s="7"/>
      <c r="DAN34" s="7"/>
      <c r="DAO34" s="7"/>
      <c r="DAP34" s="7"/>
      <c r="DAQ34" s="7"/>
      <c r="DAR34" s="7"/>
      <c r="DAS34" s="7"/>
      <c r="DAT34" s="7"/>
      <c r="DAU34" s="7"/>
      <c r="DAV34" s="7"/>
      <c r="DAW34" s="7"/>
      <c r="DAX34" s="7"/>
      <c r="DAY34" s="7"/>
      <c r="DAZ34" s="7"/>
      <c r="DBA34" s="7"/>
      <c r="DBB34" s="7"/>
      <c r="DBC34" s="7"/>
      <c r="DBD34" s="7"/>
      <c r="DBE34" s="7"/>
      <c r="DBF34" s="7"/>
      <c r="DBG34" s="7"/>
      <c r="DBH34" s="7"/>
      <c r="DBI34" s="7"/>
      <c r="DBJ34" s="7"/>
      <c r="DBK34" s="7"/>
      <c r="DBL34" s="7"/>
      <c r="DBM34" s="7"/>
      <c r="DBN34" s="7"/>
      <c r="DBO34" s="7"/>
      <c r="DBP34" s="7"/>
      <c r="DBQ34" s="7"/>
      <c r="DBR34" s="7"/>
      <c r="DBS34" s="7"/>
      <c r="DBT34" s="7"/>
      <c r="DBU34" s="7"/>
      <c r="DBV34" s="7"/>
      <c r="DBW34" s="7"/>
      <c r="DBX34" s="7"/>
      <c r="DBY34" s="7"/>
      <c r="DBZ34" s="7"/>
      <c r="DCA34" s="7"/>
      <c r="DCB34" s="7"/>
      <c r="DCC34" s="7"/>
      <c r="DCD34" s="7"/>
      <c r="DCE34" s="7"/>
      <c r="DCF34" s="7"/>
      <c r="DCG34" s="7"/>
      <c r="DCH34" s="7"/>
      <c r="DCI34" s="7"/>
      <c r="DCJ34" s="7"/>
      <c r="DCK34" s="7"/>
      <c r="DCL34" s="7"/>
      <c r="DCM34" s="7"/>
      <c r="DCN34" s="7"/>
      <c r="DCO34" s="7"/>
      <c r="DCP34" s="7"/>
      <c r="DCQ34" s="7"/>
      <c r="DCR34" s="7"/>
      <c r="DCS34" s="7"/>
      <c r="DCT34" s="7"/>
      <c r="DCU34" s="7"/>
      <c r="DCV34" s="7"/>
      <c r="DCW34" s="7"/>
      <c r="DCX34" s="7"/>
      <c r="DCY34" s="7"/>
      <c r="DCZ34" s="7"/>
      <c r="DDA34" s="7"/>
      <c r="DDB34" s="7"/>
      <c r="DDC34" s="7"/>
      <c r="DDD34" s="7"/>
      <c r="DDE34" s="7"/>
      <c r="DDF34" s="7"/>
      <c r="DDG34" s="7"/>
      <c r="DDH34" s="7"/>
      <c r="DDI34" s="7"/>
      <c r="DDJ34" s="7"/>
      <c r="DDK34" s="7"/>
      <c r="DDL34" s="7"/>
      <c r="DDM34" s="7"/>
      <c r="DDN34" s="7"/>
      <c r="DDO34" s="7"/>
      <c r="DDP34" s="7"/>
      <c r="DDQ34" s="7"/>
      <c r="DDR34" s="7"/>
      <c r="DDS34" s="7"/>
      <c r="DDT34" s="7"/>
      <c r="DDU34" s="7"/>
      <c r="DDV34" s="7"/>
      <c r="DDW34" s="7"/>
      <c r="DDX34" s="7"/>
      <c r="DDY34" s="7"/>
      <c r="DDZ34" s="7"/>
      <c r="DEA34" s="7"/>
      <c r="DEB34" s="7"/>
      <c r="DEC34" s="7"/>
      <c r="DED34" s="7"/>
      <c r="DEE34" s="7"/>
      <c r="DEF34" s="7"/>
      <c r="DEG34" s="7"/>
      <c r="DEH34" s="7"/>
      <c r="DEI34" s="7"/>
      <c r="DEJ34" s="7"/>
      <c r="DEK34" s="7"/>
      <c r="DEL34" s="7"/>
      <c r="DEM34" s="7"/>
      <c r="DEN34" s="7"/>
      <c r="DEO34" s="7"/>
      <c r="DEP34" s="7"/>
      <c r="DEQ34" s="7"/>
      <c r="DER34" s="7"/>
      <c r="DES34" s="7"/>
      <c r="DET34" s="7"/>
      <c r="DEU34" s="7"/>
      <c r="DEV34" s="7"/>
      <c r="DEW34" s="7"/>
      <c r="DEX34" s="7"/>
      <c r="DEY34" s="7"/>
      <c r="DEZ34" s="7"/>
      <c r="DFA34" s="7"/>
      <c r="DFB34" s="7"/>
      <c r="DFC34" s="7"/>
      <c r="DFD34" s="7"/>
      <c r="DFE34" s="7"/>
      <c r="DFF34" s="7"/>
      <c r="DFG34" s="7"/>
      <c r="DFH34" s="7"/>
      <c r="DFI34" s="7"/>
      <c r="DFJ34" s="7"/>
      <c r="DFK34" s="7"/>
      <c r="DFL34" s="7"/>
      <c r="DFM34" s="7"/>
      <c r="DFN34" s="7"/>
      <c r="DFO34" s="7"/>
      <c r="DFP34" s="7"/>
      <c r="DFQ34" s="7"/>
      <c r="DFR34" s="7"/>
      <c r="DFS34" s="7"/>
      <c r="DFT34" s="7"/>
      <c r="DFU34" s="7"/>
      <c r="DFV34" s="7"/>
      <c r="DFW34" s="7"/>
      <c r="DFX34" s="7"/>
      <c r="DFY34" s="7"/>
      <c r="DFZ34" s="7"/>
      <c r="DGA34" s="7"/>
      <c r="DGB34" s="7"/>
      <c r="DGC34" s="7"/>
      <c r="DGD34" s="7"/>
      <c r="DGE34" s="7"/>
      <c r="DGF34" s="7"/>
      <c r="DGG34" s="7"/>
      <c r="DGH34" s="7"/>
      <c r="DGI34" s="7"/>
      <c r="DGJ34" s="7"/>
      <c r="DGK34" s="7"/>
      <c r="DGL34" s="7"/>
      <c r="DGM34" s="7"/>
      <c r="DGN34" s="7"/>
      <c r="DGO34" s="7"/>
      <c r="DGP34" s="7"/>
      <c r="DGQ34" s="7"/>
      <c r="DGR34" s="7"/>
      <c r="DGS34" s="7"/>
      <c r="DGT34" s="7"/>
      <c r="DGU34" s="7"/>
      <c r="DGV34" s="7"/>
      <c r="DGW34" s="7"/>
      <c r="DGX34" s="7"/>
      <c r="DGY34" s="7"/>
      <c r="DGZ34" s="7"/>
      <c r="DHA34" s="7"/>
      <c r="DHB34" s="7"/>
      <c r="DHC34" s="7"/>
      <c r="DHD34" s="7"/>
      <c r="DHE34" s="7"/>
      <c r="DHF34" s="7"/>
      <c r="DHG34" s="7"/>
      <c r="DHH34" s="7"/>
      <c r="DHI34" s="7"/>
      <c r="DHJ34" s="7"/>
      <c r="DHK34" s="7"/>
      <c r="DHL34" s="7"/>
      <c r="DHM34" s="7"/>
      <c r="DHN34" s="7"/>
      <c r="DHO34" s="7"/>
      <c r="DHP34" s="7"/>
      <c r="DHQ34" s="7"/>
      <c r="DHR34" s="7"/>
      <c r="DHS34" s="7"/>
      <c r="DHT34" s="7"/>
      <c r="DHU34" s="7"/>
      <c r="DHV34" s="7"/>
      <c r="DHW34" s="7"/>
      <c r="DHX34" s="7"/>
      <c r="DHY34" s="7"/>
      <c r="DHZ34" s="7"/>
      <c r="DIA34" s="7"/>
      <c r="DIB34" s="7"/>
      <c r="DIC34" s="7"/>
      <c r="DID34" s="7"/>
      <c r="DIE34" s="7"/>
      <c r="DIF34" s="7"/>
      <c r="DIG34" s="7"/>
      <c r="DIH34" s="7"/>
      <c r="DII34" s="7"/>
      <c r="DIJ34" s="7"/>
      <c r="DIK34" s="7"/>
      <c r="DIL34" s="7"/>
      <c r="DIM34" s="7"/>
      <c r="DIN34" s="7"/>
      <c r="DIO34" s="7"/>
      <c r="DIP34" s="7"/>
      <c r="DIQ34" s="7"/>
      <c r="DIR34" s="7"/>
      <c r="DIS34" s="7"/>
      <c r="DIT34" s="7"/>
      <c r="DIU34" s="7"/>
      <c r="DIV34" s="7"/>
      <c r="DIW34" s="7"/>
      <c r="DIX34" s="7"/>
      <c r="DIY34" s="7"/>
      <c r="DIZ34" s="7"/>
      <c r="DJA34" s="7"/>
      <c r="DJB34" s="7"/>
      <c r="DJC34" s="7"/>
      <c r="DJD34" s="7"/>
      <c r="DJE34" s="7"/>
      <c r="DJF34" s="7"/>
      <c r="DJG34" s="7"/>
      <c r="DJH34" s="7"/>
      <c r="DJI34" s="7"/>
      <c r="DJJ34" s="7"/>
      <c r="DJK34" s="7"/>
      <c r="DJL34" s="7"/>
      <c r="DJM34" s="7"/>
      <c r="DJN34" s="7"/>
      <c r="DJO34" s="7"/>
      <c r="DJP34" s="7"/>
      <c r="DJQ34" s="7"/>
      <c r="DJR34" s="7"/>
      <c r="DJS34" s="7"/>
      <c r="DJT34" s="7"/>
      <c r="DJU34" s="7"/>
      <c r="DJV34" s="7"/>
      <c r="DJW34" s="7"/>
      <c r="DJX34" s="7"/>
      <c r="DJY34" s="7"/>
      <c r="DJZ34" s="7"/>
      <c r="DKA34" s="7"/>
      <c r="DKB34" s="7"/>
      <c r="DKC34" s="7"/>
      <c r="DKD34" s="7"/>
      <c r="DKE34" s="7"/>
      <c r="DKF34" s="7"/>
      <c r="DKG34" s="7"/>
      <c r="DKH34" s="7"/>
      <c r="DKI34" s="7"/>
      <c r="DKJ34" s="7"/>
      <c r="DKK34" s="7"/>
      <c r="DKL34" s="7"/>
      <c r="DKM34" s="7"/>
      <c r="DKN34" s="7"/>
      <c r="DKO34" s="7"/>
      <c r="DKP34" s="7"/>
      <c r="DKQ34" s="7"/>
      <c r="DKR34" s="7"/>
      <c r="DKS34" s="7"/>
      <c r="DKT34" s="7"/>
      <c r="DKU34" s="7"/>
      <c r="DKV34" s="7"/>
      <c r="DKW34" s="7"/>
      <c r="DKX34" s="7"/>
      <c r="DKY34" s="7"/>
      <c r="DKZ34" s="7"/>
      <c r="DLA34" s="7"/>
      <c r="DLB34" s="7"/>
      <c r="DLC34" s="7"/>
      <c r="DLD34" s="7"/>
      <c r="DLE34" s="7"/>
      <c r="DLF34" s="7"/>
      <c r="DLG34" s="7"/>
      <c r="DLH34" s="7"/>
      <c r="DLI34" s="7"/>
      <c r="DLJ34" s="7"/>
      <c r="DLK34" s="7"/>
      <c r="DLL34" s="7"/>
      <c r="DLM34" s="7"/>
      <c r="DLN34" s="7"/>
      <c r="DLO34" s="7"/>
      <c r="DLP34" s="7"/>
      <c r="DLQ34" s="7"/>
      <c r="DLR34" s="7"/>
      <c r="DLS34" s="7"/>
      <c r="DLT34" s="7"/>
      <c r="DLU34" s="7"/>
      <c r="DLV34" s="7"/>
      <c r="DLW34" s="7"/>
      <c r="DLX34" s="7"/>
      <c r="DLY34" s="7"/>
      <c r="DLZ34" s="7"/>
      <c r="DMA34" s="7"/>
      <c r="DMB34" s="7"/>
      <c r="DMC34" s="7"/>
      <c r="DMD34" s="7"/>
      <c r="DME34" s="7"/>
      <c r="DMF34" s="7"/>
      <c r="DMG34" s="7"/>
      <c r="DMH34" s="7"/>
      <c r="DMI34" s="7"/>
      <c r="DMJ34" s="7"/>
      <c r="DMK34" s="7"/>
      <c r="DML34" s="7"/>
      <c r="DMM34" s="7"/>
      <c r="DMN34" s="7"/>
      <c r="DMO34" s="7"/>
      <c r="DMP34" s="7"/>
      <c r="DMQ34" s="7"/>
      <c r="DMR34" s="7"/>
      <c r="DMS34" s="7"/>
      <c r="DMT34" s="7"/>
      <c r="DMU34" s="7"/>
      <c r="DMV34" s="7"/>
      <c r="DMW34" s="7"/>
      <c r="DMX34" s="7"/>
      <c r="DMY34" s="7"/>
      <c r="DMZ34" s="7"/>
      <c r="DNA34" s="7"/>
      <c r="DNB34" s="7"/>
      <c r="DNC34" s="7"/>
      <c r="DND34" s="7"/>
      <c r="DNE34" s="7"/>
      <c r="DNF34" s="7"/>
      <c r="DNG34" s="7"/>
      <c r="DNH34" s="7"/>
      <c r="DNI34" s="7"/>
      <c r="DNJ34" s="7"/>
      <c r="DNK34" s="7"/>
      <c r="DNL34" s="7"/>
      <c r="DNM34" s="7"/>
      <c r="DNN34" s="7"/>
      <c r="DNO34" s="7"/>
      <c r="DNP34" s="7"/>
      <c r="DNQ34" s="7"/>
      <c r="DNR34" s="7"/>
      <c r="DNS34" s="7"/>
      <c r="DNT34" s="7"/>
      <c r="DNU34" s="7"/>
      <c r="DNV34" s="7"/>
      <c r="DNW34" s="7"/>
      <c r="DNX34" s="7"/>
      <c r="DNY34" s="7"/>
      <c r="DNZ34" s="7"/>
      <c r="DOA34" s="7"/>
      <c r="DOB34" s="7"/>
      <c r="DOC34" s="7"/>
      <c r="DOD34" s="7"/>
      <c r="DOE34" s="7"/>
      <c r="DOF34" s="7"/>
      <c r="DOG34" s="7"/>
      <c r="DOH34" s="7"/>
      <c r="DOI34" s="7"/>
      <c r="DOJ34" s="7"/>
      <c r="DOK34" s="7"/>
      <c r="DOL34" s="7"/>
      <c r="DOM34" s="7"/>
      <c r="DON34" s="7"/>
      <c r="DOO34" s="7"/>
      <c r="DOP34" s="7"/>
      <c r="DOQ34" s="7"/>
      <c r="DOR34" s="7"/>
      <c r="DOS34" s="7"/>
      <c r="DOT34" s="7"/>
      <c r="DOU34" s="7"/>
      <c r="DOV34" s="7"/>
      <c r="DOW34" s="7"/>
      <c r="DOX34" s="7"/>
      <c r="DOY34" s="7"/>
      <c r="DOZ34" s="7"/>
      <c r="DPA34" s="7"/>
      <c r="DPB34" s="7"/>
      <c r="DPC34" s="7"/>
      <c r="DPD34" s="7"/>
      <c r="DPE34" s="7"/>
      <c r="DPF34" s="7"/>
      <c r="DPG34" s="7"/>
      <c r="DPH34" s="7"/>
      <c r="DPI34" s="7"/>
      <c r="DPJ34" s="7"/>
      <c r="DPK34" s="7"/>
      <c r="DPL34" s="7"/>
      <c r="DPM34" s="7"/>
      <c r="DPN34" s="7"/>
      <c r="DPO34" s="7"/>
      <c r="DPP34" s="7"/>
      <c r="DPQ34" s="7"/>
      <c r="DPR34" s="7"/>
      <c r="DPS34" s="7"/>
      <c r="DPT34" s="7"/>
      <c r="DPU34" s="7"/>
      <c r="DPV34" s="7"/>
      <c r="DPW34" s="7"/>
      <c r="DPX34" s="7"/>
      <c r="DPY34" s="7"/>
      <c r="DPZ34" s="7"/>
      <c r="DQA34" s="7"/>
      <c r="DQB34" s="7"/>
      <c r="DQC34" s="7"/>
      <c r="DQD34" s="7"/>
      <c r="DQE34" s="7"/>
      <c r="DQF34" s="7"/>
      <c r="DQG34" s="7"/>
      <c r="DQH34" s="7"/>
      <c r="DQI34" s="7"/>
      <c r="DQJ34" s="7"/>
      <c r="DQK34" s="7"/>
      <c r="DQL34" s="7"/>
      <c r="DQM34" s="7"/>
      <c r="DQN34" s="7"/>
      <c r="DQO34" s="7"/>
      <c r="DQP34" s="7"/>
      <c r="DQQ34" s="7"/>
      <c r="DQR34" s="7"/>
      <c r="DQS34" s="7"/>
      <c r="DQT34" s="7"/>
      <c r="DQU34" s="7"/>
      <c r="DQV34" s="7"/>
      <c r="DQW34" s="7"/>
      <c r="DQX34" s="7"/>
      <c r="DQY34" s="7"/>
      <c r="DQZ34" s="7"/>
      <c r="DRA34" s="7"/>
      <c r="DRB34" s="7"/>
      <c r="DRC34" s="7"/>
      <c r="DRD34" s="7"/>
      <c r="DRE34" s="7"/>
      <c r="DRF34" s="7"/>
      <c r="DRG34" s="7"/>
      <c r="DRH34" s="7"/>
      <c r="DRI34" s="7"/>
      <c r="DRJ34" s="7"/>
      <c r="DRK34" s="7"/>
      <c r="DRL34" s="7"/>
      <c r="DRM34" s="7"/>
      <c r="DRN34" s="7"/>
      <c r="DRO34" s="7"/>
      <c r="DRP34" s="7"/>
      <c r="DRQ34" s="7"/>
      <c r="DRR34" s="7"/>
      <c r="DRS34" s="7"/>
      <c r="DRT34" s="7"/>
      <c r="DRU34" s="7"/>
      <c r="DRV34" s="7"/>
      <c r="DRW34" s="7"/>
      <c r="DRX34" s="7"/>
      <c r="DRY34" s="7"/>
      <c r="DRZ34" s="7"/>
      <c r="DSA34" s="7"/>
      <c r="DSB34" s="7"/>
      <c r="DSC34" s="7"/>
      <c r="DSD34" s="7"/>
      <c r="DSE34" s="7"/>
      <c r="DSF34" s="7"/>
      <c r="DSG34" s="7"/>
      <c r="DSH34" s="7"/>
      <c r="DSI34" s="7"/>
      <c r="DSJ34" s="7"/>
      <c r="DSK34" s="7"/>
      <c r="DSL34" s="7"/>
      <c r="DSM34" s="7"/>
      <c r="DSN34" s="7"/>
      <c r="DSO34" s="7"/>
      <c r="DSP34" s="7"/>
      <c r="DSQ34" s="7"/>
      <c r="DSR34" s="7"/>
      <c r="DSS34" s="7"/>
      <c r="DST34" s="7"/>
      <c r="DSU34" s="7"/>
      <c r="DSV34" s="7"/>
      <c r="DSW34" s="7"/>
      <c r="DSX34" s="7"/>
      <c r="DSY34" s="7"/>
      <c r="DSZ34" s="7"/>
      <c r="DTA34" s="7"/>
      <c r="DTB34" s="7"/>
      <c r="DTC34" s="7"/>
      <c r="DTD34" s="7"/>
      <c r="DTE34" s="7"/>
      <c r="DTF34" s="7"/>
      <c r="DTG34" s="7"/>
      <c r="DTH34" s="7"/>
      <c r="DTI34" s="7"/>
      <c r="DTJ34" s="7"/>
      <c r="DTK34" s="7"/>
      <c r="DTL34" s="7"/>
      <c r="DTM34" s="7"/>
      <c r="DTN34" s="7"/>
      <c r="DTO34" s="7"/>
      <c r="DTP34" s="7"/>
      <c r="DTQ34" s="7"/>
      <c r="DTR34" s="7"/>
      <c r="DTS34" s="7"/>
      <c r="DTT34" s="7"/>
      <c r="DTU34" s="7"/>
      <c r="DTV34" s="7"/>
      <c r="DTW34" s="7"/>
      <c r="DTX34" s="7"/>
      <c r="DTY34" s="7"/>
      <c r="DTZ34" s="7"/>
      <c r="DUA34" s="7"/>
      <c r="DUB34" s="7"/>
      <c r="DUC34" s="7"/>
      <c r="DUD34" s="7"/>
      <c r="DUE34" s="7"/>
      <c r="DUF34" s="7"/>
      <c r="DUG34" s="7"/>
      <c r="DUH34" s="7"/>
      <c r="DUI34" s="7"/>
      <c r="DUJ34" s="7"/>
      <c r="DUK34" s="7"/>
      <c r="DUL34" s="7"/>
      <c r="DUM34" s="7"/>
      <c r="DUN34" s="7"/>
      <c r="DUO34" s="7"/>
      <c r="DUP34" s="7"/>
      <c r="DUQ34" s="7"/>
      <c r="DUR34" s="7"/>
      <c r="DUS34" s="7"/>
      <c r="DUT34" s="7"/>
      <c r="DUU34" s="7"/>
      <c r="DUV34" s="7"/>
      <c r="DUW34" s="7"/>
      <c r="DUX34" s="7"/>
      <c r="DUY34" s="7"/>
      <c r="DUZ34" s="7"/>
      <c r="DVA34" s="7"/>
      <c r="DVB34" s="7"/>
      <c r="DVC34" s="7"/>
      <c r="DVD34" s="7"/>
      <c r="DVE34" s="7"/>
      <c r="DVF34" s="7"/>
      <c r="DVG34" s="7"/>
      <c r="DVH34" s="7"/>
      <c r="DVI34" s="7"/>
      <c r="DVJ34" s="7"/>
      <c r="DVK34" s="7"/>
      <c r="DVL34" s="7"/>
      <c r="DVM34" s="7"/>
      <c r="DVN34" s="7"/>
      <c r="DVO34" s="7"/>
      <c r="DVP34" s="7"/>
      <c r="DVQ34" s="7"/>
      <c r="DVR34" s="7"/>
      <c r="DVS34" s="7"/>
      <c r="DVT34" s="7"/>
      <c r="DVU34" s="7"/>
      <c r="DVV34" s="7"/>
      <c r="DVW34" s="7"/>
      <c r="DVX34" s="7"/>
      <c r="DVY34" s="7"/>
      <c r="DVZ34" s="7"/>
      <c r="DWA34" s="7"/>
      <c r="DWB34" s="7"/>
      <c r="DWC34" s="7"/>
      <c r="DWD34" s="7"/>
      <c r="DWE34" s="7"/>
      <c r="DWF34" s="7"/>
      <c r="DWG34" s="7"/>
      <c r="DWH34" s="7"/>
      <c r="DWI34" s="7"/>
      <c r="DWJ34" s="7"/>
      <c r="DWK34" s="7"/>
      <c r="DWL34" s="7"/>
      <c r="DWM34" s="7"/>
      <c r="DWN34" s="7"/>
      <c r="DWO34" s="7"/>
      <c r="DWP34" s="7"/>
      <c r="DWQ34" s="7"/>
      <c r="DWR34" s="7"/>
      <c r="DWS34" s="7"/>
      <c r="DWT34" s="7"/>
      <c r="DWU34" s="7"/>
      <c r="DWV34" s="7"/>
      <c r="DWW34" s="7"/>
      <c r="DWX34" s="7"/>
      <c r="DWY34" s="7"/>
      <c r="DWZ34" s="7"/>
      <c r="DXA34" s="7"/>
      <c r="DXB34" s="7"/>
      <c r="DXC34" s="7"/>
      <c r="DXD34" s="7"/>
      <c r="DXE34" s="7"/>
      <c r="DXF34" s="7"/>
      <c r="DXG34" s="7"/>
      <c r="DXH34" s="7"/>
      <c r="DXI34" s="7"/>
      <c r="DXJ34" s="7"/>
      <c r="DXK34" s="7"/>
      <c r="DXL34" s="7"/>
      <c r="DXM34" s="7"/>
      <c r="DXN34" s="7"/>
      <c r="DXO34" s="7"/>
      <c r="DXP34" s="7"/>
      <c r="DXQ34" s="7"/>
      <c r="DXR34" s="7"/>
      <c r="DXS34" s="7"/>
      <c r="DXT34" s="7"/>
      <c r="DXU34" s="7"/>
      <c r="DXV34" s="7"/>
      <c r="DXW34" s="7"/>
      <c r="DXX34" s="7"/>
      <c r="DXY34" s="7"/>
      <c r="DXZ34" s="7"/>
      <c r="DYA34" s="7"/>
      <c r="DYB34" s="7"/>
      <c r="DYC34" s="7"/>
      <c r="DYD34" s="7"/>
      <c r="DYE34" s="7"/>
      <c r="DYF34" s="7"/>
      <c r="DYG34" s="7"/>
      <c r="DYH34" s="7"/>
      <c r="DYI34" s="7"/>
      <c r="DYJ34" s="7"/>
      <c r="DYK34" s="7"/>
      <c r="DYL34" s="7"/>
      <c r="DYM34" s="7"/>
      <c r="DYN34" s="7"/>
      <c r="DYO34" s="7"/>
      <c r="DYP34" s="7"/>
      <c r="DYQ34" s="7"/>
      <c r="DYR34" s="7"/>
      <c r="DYS34" s="7"/>
      <c r="DYT34" s="7"/>
      <c r="DYU34" s="7"/>
      <c r="DYV34" s="7"/>
      <c r="DYW34" s="7"/>
      <c r="DYX34" s="7"/>
      <c r="DYY34" s="7"/>
      <c r="DYZ34" s="7"/>
      <c r="DZA34" s="7"/>
      <c r="DZB34" s="7"/>
      <c r="DZC34" s="7"/>
      <c r="DZD34" s="7"/>
      <c r="DZE34" s="7"/>
      <c r="DZF34" s="7"/>
      <c r="DZG34" s="7"/>
      <c r="DZH34" s="7"/>
      <c r="DZI34" s="7"/>
      <c r="DZJ34" s="7"/>
      <c r="DZK34" s="7"/>
      <c r="DZL34" s="7"/>
      <c r="DZM34" s="7"/>
      <c r="DZN34" s="7"/>
      <c r="DZO34" s="7"/>
      <c r="DZP34" s="7"/>
      <c r="DZQ34" s="7"/>
      <c r="DZR34" s="7"/>
      <c r="DZS34" s="7"/>
      <c r="DZT34" s="7"/>
      <c r="DZU34" s="7"/>
      <c r="DZV34" s="7"/>
      <c r="DZW34" s="7"/>
      <c r="DZX34" s="7"/>
      <c r="DZY34" s="7"/>
      <c r="DZZ34" s="7"/>
      <c r="EAA34" s="7"/>
      <c r="EAB34" s="7"/>
      <c r="EAC34" s="7"/>
      <c r="EAD34" s="7"/>
      <c r="EAE34" s="7"/>
      <c r="EAF34" s="7"/>
      <c r="EAG34" s="7"/>
      <c r="EAH34" s="7"/>
      <c r="EAI34" s="7"/>
      <c r="EAJ34" s="7"/>
      <c r="EAK34" s="7"/>
      <c r="EAL34" s="7"/>
      <c r="EAM34" s="7"/>
      <c r="EAN34" s="7"/>
      <c r="EAO34" s="7"/>
      <c r="EAP34" s="7"/>
      <c r="EAQ34" s="7"/>
      <c r="EAR34" s="7"/>
      <c r="EAS34" s="7"/>
      <c r="EAT34" s="7"/>
      <c r="EAU34" s="7"/>
      <c r="EAV34" s="7"/>
      <c r="EAW34" s="7"/>
      <c r="EAX34" s="7"/>
      <c r="EAY34" s="7"/>
      <c r="EAZ34" s="7"/>
      <c r="EBA34" s="7"/>
      <c r="EBB34" s="7"/>
      <c r="EBC34" s="7"/>
      <c r="EBD34" s="7"/>
      <c r="EBE34" s="7"/>
      <c r="EBF34" s="7"/>
      <c r="EBG34" s="7"/>
      <c r="EBH34" s="7"/>
      <c r="EBI34" s="7"/>
      <c r="EBJ34" s="7"/>
      <c r="EBK34" s="7"/>
      <c r="EBL34" s="7"/>
      <c r="EBM34" s="7"/>
      <c r="EBN34" s="7"/>
      <c r="EBO34" s="7"/>
      <c r="EBP34" s="7"/>
      <c r="EBQ34" s="7"/>
      <c r="EBR34" s="7"/>
      <c r="EBS34" s="7"/>
      <c r="EBT34" s="7"/>
      <c r="EBU34" s="7"/>
      <c r="EBV34" s="7"/>
      <c r="EBW34" s="7"/>
      <c r="EBX34" s="7"/>
      <c r="EBY34" s="7"/>
      <c r="EBZ34" s="7"/>
      <c r="ECA34" s="7"/>
      <c r="ECB34" s="7"/>
      <c r="ECC34" s="7"/>
      <c r="ECD34" s="7"/>
      <c r="ECE34" s="7"/>
      <c r="ECF34" s="7"/>
      <c r="ECG34" s="7"/>
      <c r="ECH34" s="7"/>
      <c r="ECI34" s="7"/>
      <c r="ECJ34" s="7"/>
      <c r="ECK34" s="7"/>
      <c r="ECL34" s="7"/>
      <c r="ECM34" s="7"/>
      <c r="ECN34" s="7"/>
      <c r="ECO34" s="7"/>
      <c r="ECP34" s="7"/>
      <c r="ECQ34" s="7"/>
      <c r="ECR34" s="7"/>
      <c r="ECS34" s="7"/>
      <c r="ECT34" s="7"/>
      <c r="ECU34" s="7"/>
      <c r="ECV34" s="7"/>
      <c r="ECW34" s="7"/>
      <c r="ECX34" s="7"/>
      <c r="ECY34" s="7"/>
      <c r="ECZ34" s="7"/>
      <c r="EDA34" s="7"/>
      <c r="EDB34" s="7"/>
      <c r="EDC34" s="7"/>
      <c r="EDD34" s="7"/>
      <c r="EDE34" s="7"/>
      <c r="EDF34" s="7"/>
      <c r="EDG34" s="7"/>
      <c r="EDH34" s="7"/>
      <c r="EDI34" s="7"/>
      <c r="EDJ34" s="7"/>
      <c r="EDK34" s="7"/>
      <c r="EDL34" s="7"/>
      <c r="EDM34" s="7"/>
      <c r="EDN34" s="7"/>
      <c r="EDO34" s="7"/>
      <c r="EDP34" s="7"/>
      <c r="EDQ34" s="7"/>
      <c r="EDR34" s="7"/>
      <c r="EDS34" s="7"/>
      <c r="EDT34" s="7"/>
      <c r="EDU34" s="7"/>
      <c r="EDV34" s="7"/>
      <c r="EDW34" s="7"/>
      <c r="EDX34" s="7"/>
      <c r="EDY34" s="7"/>
      <c r="EDZ34" s="7"/>
      <c r="EEA34" s="7"/>
      <c r="EEB34" s="7"/>
      <c r="EEC34" s="7"/>
      <c r="EED34" s="7"/>
      <c r="EEE34" s="7"/>
      <c r="EEF34" s="7"/>
      <c r="EEG34" s="7"/>
      <c r="EEH34" s="7"/>
      <c r="EEI34" s="7"/>
      <c r="EEJ34" s="7"/>
      <c r="EEK34" s="7"/>
      <c r="EEL34" s="7"/>
      <c r="EEM34" s="7"/>
      <c r="EEN34" s="7"/>
      <c r="EEO34" s="7"/>
      <c r="EEP34" s="7"/>
      <c r="EEQ34" s="7"/>
      <c r="EER34" s="7"/>
      <c r="EES34" s="7"/>
      <c r="EET34" s="7"/>
      <c r="EEU34" s="7"/>
      <c r="EEV34" s="7"/>
      <c r="EEW34" s="7"/>
      <c r="EEX34" s="7"/>
      <c r="EEY34" s="7"/>
      <c r="EEZ34" s="7"/>
      <c r="EFA34" s="7"/>
      <c r="EFB34" s="7"/>
      <c r="EFC34" s="7"/>
      <c r="EFD34" s="7"/>
      <c r="EFE34" s="7"/>
      <c r="EFF34" s="7"/>
      <c r="EFG34" s="7"/>
      <c r="EFH34" s="7"/>
      <c r="EFI34" s="7"/>
      <c r="EFJ34" s="7"/>
      <c r="EFK34" s="7"/>
      <c r="EFL34" s="7"/>
      <c r="EFM34" s="7"/>
      <c r="EFN34" s="7"/>
      <c r="EFO34" s="7"/>
      <c r="EFP34" s="7"/>
      <c r="EFQ34" s="7"/>
      <c r="EFR34" s="7"/>
      <c r="EFS34" s="7"/>
      <c r="EFT34" s="7"/>
      <c r="EFU34" s="7"/>
      <c r="EFV34" s="7"/>
      <c r="EFW34" s="7"/>
      <c r="EFX34" s="7"/>
      <c r="EFY34" s="7"/>
      <c r="EFZ34" s="7"/>
      <c r="EGA34" s="7"/>
      <c r="EGB34" s="7"/>
      <c r="EGC34" s="7"/>
      <c r="EGD34" s="7"/>
      <c r="EGE34" s="7"/>
      <c r="EGF34" s="7"/>
      <c r="EGG34" s="7"/>
      <c r="EGH34" s="7"/>
      <c r="EGI34" s="7"/>
      <c r="EGJ34" s="7"/>
      <c r="EGK34" s="7"/>
      <c r="EGL34" s="7"/>
      <c r="EGM34" s="7"/>
      <c r="EGN34" s="7"/>
      <c r="EGO34" s="7"/>
      <c r="EGP34" s="7"/>
      <c r="EGQ34" s="7"/>
      <c r="EGR34" s="7"/>
      <c r="EGS34" s="7"/>
      <c r="EGT34" s="7"/>
      <c r="EGU34" s="7"/>
      <c r="EGV34" s="7"/>
      <c r="EGW34" s="7"/>
      <c r="EGX34" s="7"/>
      <c r="EGY34" s="7"/>
      <c r="EGZ34" s="7"/>
      <c r="EHA34" s="7"/>
      <c r="EHB34" s="7"/>
      <c r="EHC34" s="7"/>
      <c r="EHD34" s="7"/>
      <c r="EHE34" s="7"/>
      <c r="EHF34" s="7"/>
      <c r="EHG34" s="7"/>
      <c r="EHH34" s="7"/>
      <c r="EHI34" s="7"/>
      <c r="EHJ34" s="7"/>
      <c r="EHK34" s="7"/>
      <c r="EHL34" s="7"/>
      <c r="EHM34" s="7"/>
      <c r="EHN34" s="7"/>
      <c r="EHO34" s="7"/>
      <c r="EHP34" s="7"/>
      <c r="EHQ34" s="7"/>
      <c r="EHR34" s="7"/>
      <c r="EHS34" s="7"/>
      <c r="EHT34" s="7"/>
      <c r="EHU34" s="7"/>
      <c r="EHV34" s="7"/>
      <c r="EHW34" s="7"/>
      <c r="EHX34" s="7"/>
      <c r="EHY34" s="7"/>
      <c r="EHZ34" s="7"/>
      <c r="EIA34" s="7"/>
      <c r="EIB34" s="7"/>
      <c r="EIC34" s="7"/>
      <c r="EID34" s="7"/>
      <c r="EIE34" s="7"/>
      <c r="EIF34" s="7"/>
      <c r="EIG34" s="7"/>
      <c r="EIH34" s="7"/>
      <c r="EII34" s="7"/>
      <c r="EIJ34" s="7"/>
      <c r="EIK34" s="7"/>
      <c r="EIL34" s="7"/>
      <c r="EIM34" s="7"/>
      <c r="EIN34" s="7"/>
      <c r="EIO34" s="7"/>
      <c r="EIP34" s="7"/>
      <c r="EIQ34" s="7"/>
      <c r="EIR34" s="7"/>
      <c r="EIS34" s="7"/>
      <c r="EIT34" s="7"/>
      <c r="EIU34" s="7"/>
      <c r="EIV34" s="7"/>
      <c r="EIW34" s="7"/>
      <c r="EIX34" s="7"/>
      <c r="EIY34" s="7"/>
      <c r="EIZ34" s="7"/>
      <c r="EJA34" s="7"/>
      <c r="EJB34" s="7"/>
      <c r="EJC34" s="7"/>
      <c r="EJD34" s="7"/>
      <c r="EJE34" s="7"/>
      <c r="EJF34" s="7"/>
      <c r="EJG34" s="7"/>
      <c r="EJH34" s="7"/>
      <c r="EJI34" s="7"/>
      <c r="EJJ34" s="7"/>
      <c r="EJK34" s="7"/>
      <c r="EJL34" s="7"/>
      <c r="EJM34" s="7"/>
      <c r="EJN34" s="7"/>
      <c r="EJO34" s="7"/>
      <c r="EJP34" s="7"/>
      <c r="EJQ34" s="7"/>
      <c r="EJR34" s="7"/>
      <c r="EJS34" s="7"/>
      <c r="EJT34" s="7"/>
      <c r="EJU34" s="7"/>
      <c r="EJV34" s="7"/>
      <c r="EJW34" s="7"/>
      <c r="EJX34" s="7"/>
      <c r="EJY34" s="7"/>
      <c r="EJZ34" s="7"/>
      <c r="EKA34" s="7"/>
      <c r="EKB34" s="7"/>
      <c r="EKC34" s="7"/>
      <c r="EKD34" s="7"/>
      <c r="EKE34" s="7"/>
      <c r="EKF34" s="7"/>
      <c r="EKG34" s="7"/>
      <c r="EKH34" s="7"/>
      <c r="EKI34" s="7"/>
      <c r="EKJ34" s="7"/>
      <c r="EKK34" s="7"/>
      <c r="EKL34" s="7"/>
      <c r="EKM34" s="7"/>
      <c r="EKN34" s="7"/>
      <c r="EKO34" s="7"/>
      <c r="EKP34" s="7"/>
      <c r="EKQ34" s="7"/>
      <c r="EKR34" s="7"/>
      <c r="EKS34" s="7"/>
      <c r="EKT34" s="7"/>
      <c r="EKU34" s="7"/>
      <c r="EKV34" s="7"/>
      <c r="EKW34" s="7"/>
      <c r="EKX34" s="7"/>
      <c r="EKY34" s="7"/>
      <c r="EKZ34" s="7"/>
      <c r="ELA34" s="7"/>
      <c r="ELB34" s="7"/>
      <c r="ELC34" s="7"/>
      <c r="ELD34" s="7"/>
      <c r="ELE34" s="7"/>
      <c r="ELF34" s="7"/>
      <c r="ELG34" s="7"/>
      <c r="ELH34" s="7"/>
      <c r="ELI34" s="7"/>
      <c r="ELJ34" s="7"/>
      <c r="ELK34" s="7"/>
      <c r="ELL34" s="7"/>
      <c r="ELM34" s="7"/>
      <c r="ELN34" s="7"/>
      <c r="ELO34" s="7"/>
      <c r="ELP34" s="7"/>
      <c r="ELQ34" s="7"/>
      <c r="ELR34" s="7"/>
      <c r="ELS34" s="7"/>
      <c r="ELT34" s="7"/>
      <c r="ELU34" s="7"/>
      <c r="ELV34" s="7"/>
      <c r="ELW34" s="7"/>
      <c r="ELX34" s="7"/>
      <c r="ELY34" s="7"/>
      <c r="ELZ34" s="7"/>
      <c r="EMA34" s="7"/>
      <c r="EMB34" s="7"/>
      <c r="EMC34" s="7"/>
      <c r="EMD34" s="7"/>
      <c r="EME34" s="7"/>
      <c r="EMF34" s="7"/>
      <c r="EMG34" s="7"/>
      <c r="EMH34" s="7"/>
      <c r="EMI34" s="7"/>
      <c r="EMJ34" s="7"/>
      <c r="EMK34" s="7"/>
      <c r="EML34" s="7"/>
      <c r="EMM34" s="7"/>
      <c r="EMN34" s="7"/>
      <c r="EMO34" s="7"/>
      <c r="EMP34" s="7"/>
      <c r="EMQ34" s="7"/>
      <c r="EMR34" s="7"/>
      <c r="EMS34" s="7"/>
      <c r="EMT34" s="7"/>
      <c r="EMU34" s="7"/>
      <c r="EMV34" s="7"/>
      <c r="EMW34" s="7"/>
      <c r="EMX34" s="7"/>
      <c r="EMY34" s="7"/>
      <c r="EMZ34" s="7"/>
      <c r="ENA34" s="7"/>
      <c r="ENB34" s="7"/>
      <c r="ENC34" s="7"/>
      <c r="END34" s="7"/>
      <c r="ENE34" s="7"/>
      <c r="ENF34" s="7"/>
      <c r="ENG34" s="7"/>
      <c r="ENH34" s="7"/>
      <c r="ENI34" s="7"/>
      <c r="ENJ34" s="7"/>
      <c r="ENK34" s="7"/>
      <c r="ENL34" s="7"/>
      <c r="ENM34" s="7"/>
      <c r="ENN34" s="7"/>
      <c r="ENO34" s="7"/>
      <c r="ENP34" s="7"/>
      <c r="ENQ34" s="7"/>
      <c r="ENR34" s="7"/>
      <c r="ENS34" s="7"/>
      <c r="ENT34" s="7"/>
      <c r="ENU34" s="7"/>
      <c r="ENV34" s="7"/>
      <c r="ENW34" s="7"/>
      <c r="ENX34" s="7"/>
      <c r="ENY34" s="7"/>
      <c r="ENZ34" s="7"/>
      <c r="EOA34" s="7"/>
      <c r="EOB34" s="7"/>
      <c r="EOC34" s="7"/>
      <c r="EOD34" s="7"/>
      <c r="EOE34" s="7"/>
      <c r="EOF34" s="7"/>
      <c r="EOG34" s="7"/>
      <c r="EOH34" s="7"/>
      <c r="EOI34" s="7"/>
      <c r="EOJ34" s="7"/>
      <c r="EOK34" s="7"/>
      <c r="EOL34" s="7"/>
      <c r="EOM34" s="7"/>
      <c r="EON34" s="7"/>
      <c r="EOO34" s="7"/>
      <c r="EOP34" s="7"/>
      <c r="EOQ34" s="7"/>
      <c r="EOR34" s="7"/>
      <c r="EOS34" s="7"/>
      <c r="EOT34" s="7"/>
      <c r="EOU34" s="7"/>
      <c r="EOV34" s="7"/>
      <c r="EOW34" s="7"/>
      <c r="EOX34" s="7"/>
      <c r="EOY34" s="7"/>
      <c r="EOZ34" s="7"/>
      <c r="EPA34" s="7"/>
      <c r="EPB34" s="7"/>
      <c r="EPC34" s="7"/>
      <c r="EPD34" s="7"/>
      <c r="EPE34" s="7"/>
      <c r="EPF34" s="7"/>
      <c r="EPG34" s="7"/>
      <c r="EPH34" s="7"/>
      <c r="EPI34" s="7"/>
      <c r="EPJ34" s="7"/>
      <c r="EPK34" s="7"/>
      <c r="EPL34" s="7"/>
      <c r="EPM34" s="7"/>
      <c r="EPN34" s="7"/>
      <c r="EPO34" s="7"/>
      <c r="EPP34" s="7"/>
      <c r="EPQ34" s="7"/>
      <c r="EPR34" s="7"/>
      <c r="EPS34" s="7"/>
      <c r="EPT34" s="7"/>
      <c r="EPU34" s="7"/>
      <c r="EPV34" s="7"/>
      <c r="EPW34" s="7"/>
      <c r="EPX34" s="7"/>
      <c r="EPY34" s="7"/>
      <c r="EPZ34" s="7"/>
      <c r="EQA34" s="7"/>
      <c r="EQB34" s="7"/>
      <c r="EQC34" s="7"/>
      <c r="EQD34" s="7"/>
      <c r="EQE34" s="7"/>
      <c r="EQF34" s="7"/>
      <c r="EQG34" s="7"/>
      <c r="EQH34" s="7"/>
      <c r="EQI34" s="7"/>
      <c r="EQJ34" s="7"/>
      <c r="EQK34" s="7"/>
      <c r="EQL34" s="7"/>
      <c r="EQM34" s="7"/>
      <c r="EQN34" s="7"/>
      <c r="EQO34" s="7"/>
      <c r="EQP34" s="7"/>
      <c r="EQQ34" s="7"/>
      <c r="EQR34" s="7"/>
      <c r="EQS34" s="7"/>
      <c r="EQT34" s="7"/>
      <c r="EQU34" s="7"/>
      <c r="EQV34" s="7"/>
      <c r="EQW34" s="7"/>
      <c r="EQX34" s="7"/>
      <c r="EQY34" s="7"/>
      <c r="EQZ34" s="7"/>
      <c r="ERA34" s="7"/>
      <c r="ERB34" s="7"/>
      <c r="ERC34" s="7"/>
      <c r="ERD34" s="7"/>
      <c r="ERE34" s="7"/>
      <c r="ERF34" s="7"/>
      <c r="ERG34" s="7"/>
      <c r="ERH34" s="7"/>
      <c r="ERI34" s="7"/>
      <c r="ERJ34" s="7"/>
      <c r="ERK34" s="7"/>
      <c r="ERL34" s="7"/>
      <c r="ERM34" s="7"/>
      <c r="ERN34" s="7"/>
      <c r="ERO34" s="7"/>
      <c r="ERP34" s="7"/>
      <c r="ERQ34" s="7"/>
      <c r="ERR34" s="7"/>
      <c r="ERS34" s="7"/>
      <c r="ERT34" s="7"/>
      <c r="ERU34" s="7"/>
      <c r="ERV34" s="7"/>
      <c r="ERW34" s="7"/>
      <c r="ERX34" s="7"/>
      <c r="ERY34" s="7"/>
      <c r="ERZ34" s="7"/>
      <c r="ESA34" s="7"/>
      <c r="ESB34" s="7"/>
      <c r="ESC34" s="7"/>
      <c r="ESD34" s="7"/>
      <c r="ESE34" s="7"/>
      <c r="ESF34" s="7"/>
      <c r="ESG34" s="7"/>
      <c r="ESH34" s="7"/>
      <c r="ESI34" s="7"/>
      <c r="ESJ34" s="7"/>
      <c r="ESK34" s="7"/>
      <c r="ESL34" s="7"/>
      <c r="ESM34" s="7"/>
      <c r="ESN34" s="7"/>
      <c r="ESO34" s="7"/>
      <c r="ESP34" s="7"/>
      <c r="ESQ34" s="7"/>
      <c r="ESR34" s="7"/>
      <c r="ESS34" s="7"/>
      <c r="EST34" s="7"/>
      <c r="ESU34" s="7"/>
      <c r="ESV34" s="7"/>
      <c r="ESW34" s="7"/>
      <c r="ESX34" s="7"/>
      <c r="ESY34" s="7"/>
      <c r="ESZ34" s="7"/>
      <c r="ETA34" s="7"/>
      <c r="ETB34" s="7"/>
      <c r="ETC34" s="7"/>
      <c r="ETD34" s="7"/>
      <c r="ETE34" s="7"/>
      <c r="ETF34" s="7"/>
      <c r="ETG34" s="7"/>
      <c r="ETH34" s="7"/>
      <c r="ETI34" s="7"/>
      <c r="ETJ34" s="7"/>
      <c r="ETK34" s="7"/>
      <c r="ETL34" s="7"/>
      <c r="ETM34" s="7"/>
      <c r="ETN34" s="7"/>
      <c r="ETO34" s="7"/>
      <c r="ETP34" s="7"/>
      <c r="ETQ34" s="7"/>
      <c r="ETR34" s="7"/>
      <c r="ETS34" s="7"/>
      <c r="ETT34" s="7"/>
      <c r="ETU34" s="7"/>
      <c r="ETV34" s="7"/>
      <c r="ETW34" s="7"/>
      <c r="ETX34" s="7"/>
      <c r="ETY34" s="7"/>
      <c r="ETZ34" s="7"/>
      <c r="EUA34" s="7"/>
      <c r="EUB34" s="7"/>
      <c r="EUC34" s="7"/>
      <c r="EUD34" s="7"/>
      <c r="EUE34" s="7"/>
      <c r="EUF34" s="7"/>
      <c r="EUG34" s="7"/>
      <c r="EUH34" s="7"/>
      <c r="EUI34" s="7"/>
      <c r="EUJ34" s="7"/>
      <c r="EUK34" s="7"/>
      <c r="EUL34" s="7"/>
      <c r="EUM34" s="7"/>
      <c r="EUN34" s="7"/>
      <c r="EUO34" s="7"/>
      <c r="EUP34" s="7"/>
      <c r="EUQ34" s="7"/>
      <c r="EUR34" s="7"/>
      <c r="EUS34" s="7"/>
      <c r="EUT34" s="7"/>
      <c r="EUU34" s="7"/>
      <c r="EUV34" s="7"/>
      <c r="EUW34" s="7"/>
      <c r="EUX34" s="7"/>
      <c r="EUY34" s="7"/>
      <c r="EUZ34" s="7"/>
      <c r="EVA34" s="7"/>
      <c r="EVB34" s="7"/>
      <c r="EVC34" s="7"/>
      <c r="EVD34" s="7"/>
      <c r="EVE34" s="7"/>
      <c r="EVF34" s="7"/>
      <c r="EVG34" s="7"/>
      <c r="EVH34" s="7"/>
      <c r="EVI34" s="7"/>
      <c r="EVJ34" s="7"/>
      <c r="EVK34" s="7"/>
      <c r="EVL34" s="7"/>
      <c r="EVM34" s="7"/>
      <c r="EVN34" s="7"/>
      <c r="EVO34" s="7"/>
      <c r="EVP34" s="7"/>
      <c r="EVQ34" s="7"/>
      <c r="EVR34" s="7"/>
      <c r="EVS34" s="7"/>
      <c r="EVT34" s="7"/>
      <c r="EVU34" s="7"/>
      <c r="EVV34" s="7"/>
      <c r="EVW34" s="7"/>
      <c r="EVX34" s="7"/>
      <c r="EVY34" s="7"/>
      <c r="EVZ34" s="7"/>
      <c r="EWA34" s="7"/>
      <c r="EWB34" s="7"/>
      <c r="EWC34" s="7"/>
      <c r="EWD34" s="7"/>
      <c r="EWE34" s="7"/>
      <c r="EWF34" s="7"/>
      <c r="EWG34" s="7"/>
      <c r="EWH34" s="7"/>
      <c r="EWI34" s="7"/>
      <c r="EWJ34" s="7"/>
      <c r="EWK34" s="7"/>
      <c r="EWL34" s="7"/>
      <c r="EWM34" s="7"/>
      <c r="EWN34" s="7"/>
      <c r="EWO34" s="7"/>
      <c r="EWP34" s="7"/>
      <c r="EWQ34" s="7"/>
      <c r="EWR34" s="7"/>
      <c r="EWS34" s="7"/>
      <c r="EWT34" s="7"/>
      <c r="EWU34" s="7"/>
      <c r="EWV34" s="7"/>
      <c r="EWW34" s="7"/>
      <c r="EWX34" s="7"/>
      <c r="EWY34" s="7"/>
      <c r="EWZ34" s="7"/>
      <c r="EXA34" s="7"/>
      <c r="EXB34" s="7"/>
      <c r="EXC34" s="7"/>
      <c r="EXD34" s="7"/>
      <c r="EXE34" s="7"/>
      <c r="EXF34" s="7"/>
      <c r="EXG34" s="7"/>
      <c r="EXH34" s="7"/>
      <c r="EXI34" s="7"/>
      <c r="EXJ34" s="7"/>
      <c r="EXK34" s="7"/>
      <c r="EXL34" s="7"/>
      <c r="EXM34" s="7"/>
      <c r="EXN34" s="7"/>
      <c r="EXO34" s="7"/>
      <c r="EXP34" s="7"/>
      <c r="EXQ34" s="7"/>
      <c r="EXR34" s="7"/>
      <c r="EXS34" s="7"/>
      <c r="EXT34" s="7"/>
      <c r="EXU34" s="7"/>
      <c r="EXV34" s="7"/>
      <c r="EXW34" s="7"/>
      <c r="EXX34" s="7"/>
      <c r="EXY34" s="7"/>
      <c r="EXZ34" s="7"/>
      <c r="EYA34" s="7"/>
      <c r="EYB34" s="7"/>
      <c r="EYC34" s="7"/>
      <c r="EYD34" s="7"/>
      <c r="EYE34" s="7"/>
      <c r="EYF34" s="7"/>
      <c r="EYG34" s="7"/>
      <c r="EYH34" s="7"/>
      <c r="EYI34" s="7"/>
      <c r="EYJ34" s="7"/>
      <c r="EYK34" s="7"/>
      <c r="EYL34" s="7"/>
      <c r="EYM34" s="7"/>
      <c r="EYN34" s="7"/>
      <c r="EYO34" s="7"/>
      <c r="EYP34" s="7"/>
      <c r="EYQ34" s="7"/>
      <c r="EYR34" s="7"/>
      <c r="EYS34" s="7"/>
      <c r="EYT34" s="7"/>
      <c r="EYU34" s="7"/>
      <c r="EYV34" s="7"/>
      <c r="EYW34" s="7"/>
      <c r="EYX34" s="7"/>
      <c r="EYY34" s="7"/>
      <c r="EYZ34" s="7"/>
      <c r="EZA34" s="7"/>
      <c r="EZB34" s="7"/>
      <c r="EZC34" s="7"/>
      <c r="EZD34" s="7"/>
      <c r="EZE34" s="7"/>
      <c r="EZF34" s="7"/>
      <c r="EZG34" s="7"/>
      <c r="EZH34" s="7"/>
      <c r="EZI34" s="7"/>
      <c r="EZJ34" s="7"/>
      <c r="EZK34" s="7"/>
      <c r="EZL34" s="7"/>
      <c r="EZM34" s="7"/>
      <c r="EZN34" s="7"/>
      <c r="EZO34" s="7"/>
      <c r="EZP34" s="7"/>
      <c r="EZQ34" s="7"/>
      <c r="EZR34" s="7"/>
      <c r="EZS34" s="7"/>
      <c r="EZT34" s="7"/>
      <c r="EZU34" s="7"/>
      <c r="EZV34" s="7"/>
      <c r="EZW34" s="7"/>
      <c r="EZX34" s="7"/>
      <c r="EZY34" s="7"/>
      <c r="EZZ34" s="7"/>
      <c r="FAA34" s="7"/>
      <c r="FAB34" s="7"/>
      <c r="FAC34" s="7"/>
      <c r="FAD34" s="7"/>
      <c r="FAE34" s="7"/>
      <c r="FAF34" s="7"/>
      <c r="FAG34" s="7"/>
      <c r="FAH34" s="7"/>
      <c r="FAI34" s="7"/>
      <c r="FAJ34" s="7"/>
      <c r="FAK34" s="7"/>
      <c r="FAL34" s="7"/>
      <c r="FAM34" s="7"/>
      <c r="FAN34" s="7"/>
      <c r="FAO34" s="7"/>
      <c r="FAP34" s="7"/>
      <c r="FAQ34" s="7"/>
      <c r="FAR34" s="7"/>
      <c r="FAS34" s="7"/>
      <c r="FAT34" s="7"/>
      <c r="FAU34" s="7"/>
      <c r="FAV34" s="7"/>
      <c r="FAW34" s="7"/>
      <c r="FAX34" s="7"/>
      <c r="FAY34" s="7"/>
      <c r="FAZ34" s="7"/>
      <c r="FBA34" s="7"/>
      <c r="FBB34" s="7"/>
      <c r="FBC34" s="7"/>
      <c r="FBD34" s="7"/>
      <c r="FBE34" s="7"/>
      <c r="FBF34" s="7"/>
      <c r="FBG34" s="7"/>
      <c r="FBH34" s="7"/>
      <c r="FBI34" s="7"/>
      <c r="FBJ34" s="7"/>
      <c r="FBK34" s="7"/>
      <c r="FBL34" s="7"/>
      <c r="FBM34" s="7"/>
      <c r="FBN34" s="7"/>
      <c r="FBO34" s="7"/>
      <c r="FBP34" s="7"/>
      <c r="FBQ34" s="7"/>
      <c r="FBR34" s="7"/>
      <c r="FBS34" s="7"/>
      <c r="FBT34" s="7"/>
      <c r="FBU34" s="7"/>
      <c r="FBV34" s="7"/>
      <c r="FBW34" s="7"/>
      <c r="FBX34" s="7"/>
      <c r="FBY34" s="7"/>
      <c r="FBZ34" s="7"/>
      <c r="FCA34" s="7"/>
      <c r="FCB34" s="7"/>
      <c r="FCC34" s="7"/>
      <c r="FCD34" s="7"/>
      <c r="FCE34" s="7"/>
      <c r="FCF34" s="7"/>
      <c r="FCG34" s="7"/>
      <c r="FCH34" s="7"/>
      <c r="FCI34" s="7"/>
      <c r="FCJ34" s="7"/>
      <c r="FCK34" s="7"/>
      <c r="FCL34" s="7"/>
      <c r="FCM34" s="7"/>
      <c r="FCN34" s="7"/>
      <c r="FCO34" s="7"/>
      <c r="FCP34" s="7"/>
      <c r="FCQ34" s="7"/>
      <c r="FCR34" s="7"/>
      <c r="FCS34" s="7"/>
      <c r="FCT34" s="7"/>
      <c r="FCU34" s="7"/>
      <c r="FCV34" s="7"/>
      <c r="FCW34" s="7"/>
      <c r="FCX34" s="7"/>
      <c r="FCY34" s="7"/>
      <c r="FCZ34" s="7"/>
      <c r="FDA34" s="7"/>
      <c r="FDB34" s="7"/>
      <c r="FDC34" s="7"/>
      <c r="FDD34" s="7"/>
      <c r="FDE34" s="7"/>
      <c r="FDF34" s="7"/>
      <c r="FDG34" s="7"/>
      <c r="FDH34" s="7"/>
      <c r="FDI34" s="7"/>
      <c r="FDJ34" s="7"/>
      <c r="FDK34" s="7"/>
      <c r="FDL34" s="7"/>
      <c r="FDM34" s="7"/>
      <c r="FDN34" s="7"/>
      <c r="FDO34" s="7"/>
      <c r="FDP34" s="7"/>
      <c r="FDQ34" s="7"/>
      <c r="FDR34" s="7"/>
      <c r="FDS34" s="7"/>
      <c r="FDT34" s="7"/>
      <c r="FDU34" s="7"/>
      <c r="FDV34" s="7"/>
      <c r="FDW34" s="7"/>
      <c r="FDX34" s="7"/>
      <c r="FDY34" s="7"/>
      <c r="FDZ34" s="7"/>
      <c r="FEA34" s="7"/>
      <c r="FEB34" s="7"/>
      <c r="FEC34" s="7"/>
      <c r="FED34" s="7"/>
      <c r="FEE34" s="7"/>
      <c r="FEF34" s="7"/>
      <c r="FEG34" s="7"/>
      <c r="FEH34" s="7"/>
      <c r="FEI34" s="7"/>
      <c r="FEJ34" s="7"/>
      <c r="FEK34" s="7"/>
      <c r="FEL34" s="7"/>
      <c r="FEM34" s="7"/>
      <c r="FEN34" s="7"/>
      <c r="FEO34" s="7"/>
      <c r="FEP34" s="7"/>
      <c r="FEQ34" s="7"/>
      <c r="FER34" s="7"/>
      <c r="FES34" s="7"/>
      <c r="FET34" s="7"/>
      <c r="FEU34" s="7"/>
      <c r="FEV34" s="7"/>
      <c r="FEW34" s="7"/>
      <c r="FEX34" s="7"/>
      <c r="FEY34" s="7"/>
      <c r="FEZ34" s="7"/>
      <c r="FFA34" s="7"/>
      <c r="FFB34" s="7"/>
      <c r="FFC34" s="7"/>
      <c r="FFD34" s="7"/>
      <c r="FFE34" s="7"/>
      <c r="FFF34" s="7"/>
      <c r="FFG34" s="7"/>
      <c r="FFH34" s="7"/>
      <c r="FFI34" s="7"/>
      <c r="FFJ34" s="7"/>
      <c r="FFK34" s="7"/>
      <c r="FFL34" s="7"/>
      <c r="FFM34" s="7"/>
      <c r="FFN34" s="7"/>
      <c r="FFO34" s="7"/>
      <c r="FFP34" s="7"/>
      <c r="FFQ34" s="7"/>
      <c r="FFR34" s="7"/>
      <c r="FFS34" s="7"/>
      <c r="FFT34" s="7"/>
      <c r="FFU34" s="7"/>
      <c r="FFV34" s="7"/>
      <c r="FFW34" s="7"/>
      <c r="FFX34" s="7"/>
      <c r="FFY34" s="7"/>
      <c r="FFZ34" s="7"/>
      <c r="FGA34" s="7"/>
      <c r="FGB34" s="7"/>
      <c r="FGC34" s="7"/>
      <c r="FGD34" s="7"/>
      <c r="FGE34" s="7"/>
      <c r="FGF34" s="7"/>
      <c r="FGG34" s="7"/>
      <c r="FGH34" s="7"/>
      <c r="FGI34" s="7"/>
      <c r="FGJ34" s="7"/>
      <c r="FGK34" s="7"/>
      <c r="FGL34" s="7"/>
      <c r="FGM34" s="7"/>
      <c r="FGN34" s="7"/>
      <c r="FGO34" s="7"/>
      <c r="FGP34" s="7"/>
      <c r="FGQ34" s="7"/>
      <c r="FGR34" s="7"/>
      <c r="FGS34" s="7"/>
      <c r="FGT34" s="7"/>
      <c r="FGU34" s="7"/>
      <c r="FGV34" s="7"/>
      <c r="FGW34" s="7"/>
      <c r="FGX34" s="7"/>
      <c r="FGY34" s="7"/>
      <c r="FGZ34" s="7"/>
      <c r="FHA34" s="7"/>
      <c r="FHB34" s="7"/>
      <c r="FHC34" s="7"/>
      <c r="FHD34" s="7"/>
      <c r="FHE34" s="7"/>
      <c r="FHF34" s="7"/>
      <c r="FHG34" s="7"/>
      <c r="FHH34" s="7"/>
      <c r="FHI34" s="7"/>
      <c r="FHJ34" s="7"/>
      <c r="FHK34" s="7"/>
      <c r="FHL34" s="7"/>
      <c r="FHM34" s="7"/>
      <c r="FHN34" s="7"/>
      <c r="FHO34" s="7"/>
      <c r="FHP34" s="7"/>
      <c r="FHQ34" s="7"/>
      <c r="FHR34" s="7"/>
      <c r="FHS34" s="7"/>
      <c r="FHT34" s="7"/>
      <c r="FHU34" s="7"/>
      <c r="FHV34" s="7"/>
      <c r="FHW34" s="7"/>
      <c r="FHX34" s="7"/>
      <c r="FHY34" s="7"/>
      <c r="FHZ34" s="7"/>
      <c r="FIA34" s="7"/>
      <c r="FIB34" s="7"/>
      <c r="FIC34" s="7"/>
      <c r="FID34" s="7"/>
      <c r="FIE34" s="7"/>
      <c r="FIF34" s="7"/>
      <c r="FIG34" s="7"/>
      <c r="FIH34" s="7"/>
      <c r="FII34" s="7"/>
      <c r="FIJ34" s="7"/>
      <c r="FIK34" s="7"/>
      <c r="FIL34" s="7"/>
      <c r="FIM34" s="7"/>
      <c r="FIN34" s="7"/>
      <c r="FIO34" s="7"/>
      <c r="FIP34" s="7"/>
      <c r="FIQ34" s="7"/>
      <c r="FIR34" s="7"/>
      <c r="FIS34" s="7"/>
      <c r="FIT34" s="7"/>
      <c r="FIU34" s="7"/>
      <c r="FIV34" s="7"/>
      <c r="FIW34" s="7"/>
      <c r="FIX34" s="7"/>
      <c r="FIY34" s="7"/>
      <c r="FIZ34" s="7"/>
      <c r="FJA34" s="7"/>
      <c r="FJB34" s="7"/>
      <c r="FJC34" s="7"/>
      <c r="FJD34" s="7"/>
      <c r="FJE34" s="7"/>
      <c r="FJF34" s="7"/>
      <c r="FJG34" s="7"/>
      <c r="FJH34" s="7"/>
      <c r="FJI34" s="7"/>
      <c r="FJJ34" s="7"/>
      <c r="FJK34" s="7"/>
      <c r="FJL34" s="7"/>
      <c r="FJM34" s="7"/>
      <c r="FJN34" s="7"/>
      <c r="FJO34" s="7"/>
      <c r="FJP34" s="7"/>
      <c r="FJQ34" s="7"/>
      <c r="FJR34" s="7"/>
      <c r="FJS34" s="7"/>
      <c r="FJT34" s="7"/>
      <c r="FJU34" s="7"/>
      <c r="FJV34" s="7"/>
      <c r="FJW34" s="7"/>
      <c r="FJX34" s="7"/>
      <c r="FJY34" s="7"/>
      <c r="FJZ34" s="7"/>
      <c r="FKA34" s="7"/>
      <c r="FKB34" s="7"/>
      <c r="FKC34" s="7"/>
      <c r="FKD34" s="7"/>
      <c r="FKE34" s="7"/>
      <c r="FKF34" s="7"/>
      <c r="FKG34" s="7"/>
      <c r="FKH34" s="7"/>
      <c r="FKI34" s="7"/>
      <c r="FKJ34" s="7"/>
      <c r="FKK34" s="7"/>
      <c r="FKL34" s="7"/>
      <c r="FKM34" s="7"/>
      <c r="FKN34" s="7"/>
      <c r="FKO34" s="7"/>
      <c r="FKP34" s="7"/>
      <c r="FKQ34" s="7"/>
      <c r="FKR34" s="7"/>
      <c r="FKS34" s="7"/>
      <c r="FKT34" s="7"/>
      <c r="FKU34" s="7"/>
      <c r="FKV34" s="7"/>
      <c r="FKW34" s="7"/>
      <c r="FKX34" s="7"/>
      <c r="FKY34" s="7"/>
      <c r="FKZ34" s="7"/>
      <c r="FLA34" s="7"/>
      <c r="FLB34" s="7"/>
      <c r="FLC34" s="7"/>
      <c r="FLD34" s="7"/>
      <c r="FLE34" s="7"/>
      <c r="FLF34" s="7"/>
      <c r="FLG34" s="7"/>
      <c r="FLH34" s="7"/>
      <c r="FLI34" s="7"/>
      <c r="FLJ34" s="7"/>
      <c r="FLK34" s="7"/>
      <c r="FLL34" s="7"/>
      <c r="FLM34" s="7"/>
      <c r="FLN34" s="7"/>
      <c r="FLO34" s="7"/>
      <c r="FLP34" s="7"/>
      <c r="FLQ34" s="7"/>
      <c r="FLR34" s="7"/>
      <c r="FLS34" s="7"/>
      <c r="FLT34" s="7"/>
      <c r="FLU34" s="7"/>
      <c r="FLV34" s="7"/>
      <c r="FLW34" s="7"/>
      <c r="FLX34" s="7"/>
      <c r="FLY34" s="7"/>
      <c r="FLZ34" s="7"/>
      <c r="FMA34" s="7"/>
      <c r="FMB34" s="7"/>
      <c r="FMC34" s="7"/>
      <c r="FMD34" s="7"/>
      <c r="FME34" s="7"/>
      <c r="FMF34" s="7"/>
      <c r="FMG34" s="7"/>
      <c r="FMH34" s="7"/>
      <c r="FMI34" s="7"/>
      <c r="FMJ34" s="7"/>
      <c r="FMK34" s="7"/>
      <c r="FML34" s="7"/>
      <c r="FMM34" s="7"/>
      <c r="FMN34" s="7"/>
      <c r="FMO34" s="7"/>
      <c r="FMP34" s="7"/>
      <c r="FMQ34" s="7"/>
      <c r="FMR34" s="7"/>
      <c r="FMS34" s="7"/>
      <c r="FMT34" s="7"/>
      <c r="FMU34" s="7"/>
      <c r="FMV34" s="7"/>
      <c r="FMW34" s="7"/>
      <c r="FMX34" s="7"/>
      <c r="FMY34" s="7"/>
      <c r="FMZ34" s="7"/>
      <c r="FNA34" s="7"/>
      <c r="FNB34" s="7"/>
      <c r="FNC34" s="7"/>
      <c r="FND34" s="7"/>
      <c r="FNE34" s="7"/>
      <c r="FNF34" s="7"/>
      <c r="FNG34" s="7"/>
      <c r="FNH34" s="7"/>
      <c r="FNI34" s="7"/>
      <c r="FNJ34" s="7"/>
      <c r="FNK34" s="7"/>
      <c r="FNL34" s="7"/>
      <c r="FNM34" s="7"/>
      <c r="FNN34" s="7"/>
      <c r="FNO34" s="7"/>
      <c r="FNP34" s="7"/>
      <c r="FNQ34" s="7"/>
      <c r="FNR34" s="7"/>
      <c r="FNS34" s="7"/>
      <c r="FNT34" s="7"/>
      <c r="FNU34" s="7"/>
      <c r="FNV34" s="7"/>
      <c r="FNW34" s="7"/>
      <c r="FNX34" s="7"/>
      <c r="FNY34" s="7"/>
      <c r="FNZ34" s="7"/>
      <c r="FOA34" s="7"/>
      <c r="FOB34" s="7"/>
      <c r="FOC34" s="7"/>
      <c r="FOD34" s="7"/>
      <c r="FOE34" s="7"/>
      <c r="FOF34" s="7"/>
      <c r="FOG34" s="7"/>
      <c r="FOH34" s="7"/>
      <c r="FOI34" s="7"/>
      <c r="FOJ34" s="7"/>
      <c r="FOK34" s="7"/>
      <c r="FOL34" s="7"/>
      <c r="FOM34" s="7"/>
      <c r="FON34" s="7"/>
      <c r="FOO34" s="7"/>
      <c r="FOP34" s="7"/>
      <c r="FOQ34" s="7"/>
      <c r="FOR34" s="7"/>
      <c r="FOS34" s="7"/>
      <c r="FOT34" s="7"/>
      <c r="FOU34" s="7"/>
      <c r="FOV34" s="7"/>
      <c r="FOW34" s="7"/>
      <c r="FOX34" s="7"/>
      <c r="FOY34" s="7"/>
      <c r="FOZ34" s="7"/>
      <c r="FPA34" s="7"/>
      <c r="FPB34" s="7"/>
      <c r="FPC34" s="7"/>
      <c r="FPD34" s="7"/>
      <c r="FPE34" s="7"/>
      <c r="FPF34" s="7"/>
      <c r="FPG34" s="7"/>
      <c r="FPH34" s="7"/>
      <c r="FPI34" s="7"/>
      <c r="FPJ34" s="7"/>
      <c r="FPK34" s="7"/>
      <c r="FPL34" s="7"/>
      <c r="FPM34" s="7"/>
      <c r="FPN34" s="7"/>
      <c r="FPO34" s="7"/>
      <c r="FPP34" s="7"/>
      <c r="FPQ34" s="7"/>
      <c r="FPR34" s="7"/>
      <c r="FPS34" s="7"/>
      <c r="FPT34" s="7"/>
      <c r="FPU34" s="7"/>
      <c r="FPV34" s="7"/>
      <c r="FPW34" s="7"/>
      <c r="FPX34" s="7"/>
      <c r="FPY34" s="7"/>
      <c r="FPZ34" s="7"/>
      <c r="FQA34" s="7"/>
      <c r="FQB34" s="7"/>
      <c r="FQC34" s="7"/>
      <c r="FQD34" s="7"/>
      <c r="FQE34" s="7"/>
      <c r="FQF34" s="7"/>
      <c r="FQG34" s="7"/>
      <c r="FQH34" s="7"/>
      <c r="FQI34" s="7"/>
      <c r="FQJ34" s="7"/>
      <c r="FQK34" s="7"/>
      <c r="FQL34" s="7"/>
      <c r="FQM34" s="7"/>
      <c r="FQN34" s="7"/>
      <c r="FQO34" s="7"/>
      <c r="FQP34" s="7"/>
      <c r="FQQ34" s="7"/>
      <c r="FQR34" s="7"/>
      <c r="FQS34" s="7"/>
      <c r="FQT34" s="7"/>
      <c r="FQU34" s="7"/>
      <c r="FQV34" s="7"/>
      <c r="FQW34" s="7"/>
      <c r="FQX34" s="7"/>
      <c r="FQY34" s="7"/>
      <c r="FQZ34" s="7"/>
      <c r="FRA34" s="7"/>
      <c r="FRB34" s="7"/>
      <c r="FRC34" s="7"/>
      <c r="FRD34" s="7"/>
      <c r="FRE34" s="7"/>
      <c r="FRF34" s="7"/>
      <c r="FRG34" s="7"/>
      <c r="FRH34" s="7"/>
      <c r="FRI34" s="7"/>
      <c r="FRJ34" s="7"/>
      <c r="FRK34" s="7"/>
      <c r="FRL34" s="7"/>
      <c r="FRM34" s="7"/>
      <c r="FRN34" s="7"/>
      <c r="FRO34" s="7"/>
      <c r="FRP34" s="7"/>
      <c r="FRQ34" s="7"/>
      <c r="FRR34" s="7"/>
      <c r="FRS34" s="7"/>
      <c r="FRT34" s="7"/>
      <c r="FRU34" s="7"/>
      <c r="FRV34" s="7"/>
      <c r="FRW34" s="7"/>
      <c r="FRX34" s="7"/>
      <c r="FRY34" s="7"/>
      <c r="FRZ34" s="7"/>
      <c r="FSA34" s="7"/>
      <c r="FSB34" s="7"/>
      <c r="FSC34" s="7"/>
      <c r="FSD34" s="7"/>
      <c r="FSE34" s="7"/>
      <c r="FSF34" s="7"/>
      <c r="FSG34" s="7"/>
      <c r="FSH34" s="7"/>
      <c r="FSI34" s="7"/>
      <c r="FSJ34" s="7"/>
      <c r="FSK34" s="7"/>
      <c r="FSL34" s="7"/>
      <c r="FSM34" s="7"/>
      <c r="FSN34" s="7"/>
      <c r="FSO34" s="7"/>
      <c r="FSP34" s="7"/>
      <c r="FSQ34" s="7"/>
      <c r="FSR34" s="7"/>
      <c r="FSS34" s="7"/>
      <c r="FST34" s="7"/>
      <c r="FSU34" s="7"/>
      <c r="FSV34" s="7"/>
      <c r="FSW34" s="7"/>
      <c r="FSX34" s="7"/>
      <c r="FSY34" s="7"/>
      <c r="FSZ34" s="7"/>
      <c r="FTA34" s="7"/>
      <c r="FTB34" s="7"/>
      <c r="FTC34" s="7"/>
      <c r="FTD34" s="7"/>
      <c r="FTE34" s="7"/>
      <c r="FTF34" s="7"/>
      <c r="FTG34" s="7"/>
      <c r="FTH34" s="7"/>
      <c r="FTI34" s="7"/>
      <c r="FTJ34" s="7"/>
      <c r="FTK34" s="7"/>
      <c r="FTL34" s="7"/>
      <c r="FTM34" s="7"/>
      <c r="FTN34" s="7"/>
      <c r="FTO34" s="7"/>
      <c r="FTP34" s="7"/>
      <c r="FTQ34" s="7"/>
      <c r="FTR34" s="7"/>
      <c r="FTS34" s="7"/>
      <c r="FTT34" s="7"/>
      <c r="FTU34" s="7"/>
      <c r="FTV34" s="7"/>
      <c r="FTW34" s="7"/>
      <c r="FTX34" s="7"/>
      <c r="FTY34" s="7"/>
      <c r="FTZ34" s="7"/>
      <c r="FUA34" s="7"/>
      <c r="FUB34" s="7"/>
      <c r="FUC34" s="7"/>
      <c r="FUD34" s="7"/>
      <c r="FUE34" s="7"/>
      <c r="FUF34" s="7"/>
      <c r="FUG34" s="7"/>
      <c r="FUH34" s="7"/>
      <c r="FUI34" s="7"/>
      <c r="FUJ34" s="7"/>
      <c r="FUK34" s="7"/>
      <c r="FUL34" s="7"/>
      <c r="FUM34" s="7"/>
      <c r="FUN34" s="7"/>
      <c r="FUO34" s="7"/>
      <c r="FUP34" s="7"/>
      <c r="FUQ34" s="7"/>
      <c r="FUR34" s="7"/>
      <c r="FUS34" s="7"/>
      <c r="FUT34" s="7"/>
      <c r="FUU34" s="7"/>
      <c r="FUV34" s="7"/>
      <c r="FUW34" s="7"/>
      <c r="FUX34" s="7"/>
      <c r="FUY34" s="7"/>
      <c r="FUZ34" s="7"/>
      <c r="FVA34" s="7"/>
      <c r="FVB34" s="7"/>
      <c r="FVC34" s="7"/>
      <c r="FVD34" s="7"/>
      <c r="FVE34" s="7"/>
      <c r="FVF34" s="7"/>
      <c r="FVG34" s="7"/>
      <c r="FVH34" s="7"/>
      <c r="FVI34" s="7"/>
      <c r="FVJ34" s="7"/>
      <c r="FVK34" s="7"/>
      <c r="FVL34" s="7"/>
      <c r="FVM34" s="7"/>
      <c r="FVN34" s="7"/>
      <c r="FVO34" s="7"/>
      <c r="FVP34" s="7"/>
      <c r="FVQ34" s="7"/>
      <c r="FVR34" s="7"/>
      <c r="FVS34" s="7"/>
      <c r="FVT34" s="7"/>
      <c r="FVU34" s="7"/>
      <c r="FVV34" s="7"/>
      <c r="FVW34" s="7"/>
      <c r="FVX34" s="7"/>
      <c r="FVY34" s="7"/>
      <c r="FVZ34" s="7"/>
      <c r="FWA34" s="7"/>
      <c r="FWB34" s="7"/>
      <c r="FWC34" s="7"/>
      <c r="FWD34" s="7"/>
      <c r="FWE34" s="7"/>
      <c r="FWF34" s="7"/>
      <c r="FWG34" s="7"/>
      <c r="FWH34" s="7"/>
      <c r="FWI34" s="7"/>
      <c r="FWJ34" s="7"/>
      <c r="FWK34" s="7"/>
      <c r="FWL34" s="7"/>
      <c r="FWM34" s="7"/>
      <c r="FWN34" s="7"/>
      <c r="FWO34" s="7"/>
      <c r="FWP34" s="7"/>
      <c r="FWQ34" s="7"/>
      <c r="FWR34" s="7"/>
      <c r="FWS34" s="7"/>
      <c r="FWT34" s="7"/>
      <c r="FWU34" s="7"/>
      <c r="FWV34" s="7"/>
      <c r="FWW34" s="7"/>
      <c r="FWX34" s="7"/>
      <c r="FWY34" s="7"/>
      <c r="FWZ34" s="7"/>
      <c r="FXA34" s="7"/>
      <c r="FXB34" s="7"/>
      <c r="FXC34" s="7"/>
      <c r="FXD34" s="7"/>
      <c r="FXE34" s="7"/>
      <c r="FXF34" s="7"/>
      <c r="FXG34" s="7"/>
      <c r="FXH34" s="7"/>
      <c r="FXI34" s="7"/>
      <c r="FXJ34" s="7"/>
      <c r="FXK34" s="7"/>
      <c r="FXL34" s="7"/>
      <c r="FXM34" s="7"/>
      <c r="FXN34" s="7"/>
      <c r="FXO34" s="7"/>
      <c r="FXP34" s="7"/>
      <c r="FXQ34" s="7"/>
      <c r="FXR34" s="7"/>
      <c r="FXS34" s="7"/>
      <c r="FXT34" s="7"/>
      <c r="FXU34" s="7"/>
      <c r="FXV34" s="7"/>
      <c r="FXW34" s="7"/>
      <c r="FXX34" s="7"/>
      <c r="FXY34" s="7"/>
      <c r="FXZ34" s="7"/>
      <c r="FYA34" s="7"/>
      <c r="FYB34" s="7"/>
      <c r="FYC34" s="7"/>
      <c r="FYD34" s="7"/>
      <c r="FYE34" s="7"/>
      <c r="FYF34" s="7"/>
      <c r="FYG34" s="7"/>
      <c r="FYH34" s="7"/>
      <c r="FYI34" s="7"/>
      <c r="FYJ34" s="7"/>
      <c r="FYK34" s="7"/>
      <c r="FYL34" s="7"/>
      <c r="FYM34" s="7"/>
      <c r="FYN34" s="7"/>
      <c r="FYO34" s="7"/>
      <c r="FYP34" s="7"/>
      <c r="FYQ34" s="7"/>
      <c r="FYR34" s="7"/>
      <c r="FYS34" s="7"/>
      <c r="FYT34" s="7"/>
      <c r="FYU34" s="7"/>
      <c r="FYV34" s="7"/>
      <c r="FYW34" s="7"/>
      <c r="FYX34" s="7"/>
      <c r="FYY34" s="7"/>
      <c r="FYZ34" s="7"/>
      <c r="FZA34" s="7"/>
      <c r="FZB34" s="7"/>
      <c r="FZC34" s="7"/>
      <c r="FZD34" s="7"/>
      <c r="FZE34" s="7"/>
      <c r="FZF34" s="7"/>
      <c r="FZG34" s="7"/>
      <c r="FZH34" s="7"/>
      <c r="FZI34" s="7"/>
      <c r="FZJ34" s="7"/>
      <c r="FZK34" s="7"/>
      <c r="FZL34" s="7"/>
      <c r="FZM34" s="7"/>
      <c r="FZN34" s="7"/>
      <c r="FZO34" s="7"/>
      <c r="FZP34" s="7"/>
      <c r="FZQ34" s="7"/>
      <c r="FZR34" s="7"/>
      <c r="FZS34" s="7"/>
      <c r="FZT34" s="7"/>
      <c r="FZU34" s="7"/>
      <c r="FZV34" s="7"/>
      <c r="FZW34" s="7"/>
      <c r="FZX34" s="7"/>
      <c r="FZY34" s="7"/>
      <c r="FZZ34" s="7"/>
      <c r="GAA34" s="7"/>
      <c r="GAB34" s="7"/>
      <c r="GAC34" s="7"/>
      <c r="GAD34" s="7"/>
      <c r="GAE34" s="7"/>
      <c r="GAF34" s="7"/>
      <c r="GAG34" s="7"/>
      <c r="GAH34" s="7"/>
      <c r="GAI34" s="7"/>
      <c r="GAJ34" s="7"/>
      <c r="GAK34" s="7"/>
      <c r="GAL34" s="7"/>
      <c r="GAM34" s="7"/>
      <c r="GAN34" s="7"/>
      <c r="GAO34" s="7"/>
      <c r="GAP34" s="7"/>
      <c r="GAQ34" s="7"/>
      <c r="GAR34" s="7"/>
      <c r="GAS34" s="7"/>
      <c r="GAT34" s="7"/>
      <c r="GAU34" s="7"/>
      <c r="GAV34" s="7"/>
      <c r="GAW34" s="7"/>
      <c r="GAX34" s="7"/>
      <c r="GAY34" s="7"/>
      <c r="GAZ34" s="7"/>
      <c r="GBA34" s="7"/>
      <c r="GBB34" s="7"/>
      <c r="GBC34" s="7"/>
      <c r="GBD34" s="7"/>
      <c r="GBE34" s="7"/>
      <c r="GBF34" s="7"/>
      <c r="GBG34" s="7"/>
      <c r="GBH34" s="7"/>
      <c r="GBI34" s="7"/>
      <c r="GBJ34" s="7"/>
      <c r="GBK34" s="7"/>
      <c r="GBL34" s="7"/>
      <c r="GBM34" s="7"/>
      <c r="GBN34" s="7"/>
      <c r="GBO34" s="7"/>
      <c r="GBP34" s="7"/>
      <c r="GBQ34" s="7"/>
      <c r="GBR34" s="7"/>
      <c r="GBS34" s="7"/>
      <c r="GBT34" s="7"/>
      <c r="GBU34" s="7"/>
      <c r="GBV34" s="7"/>
      <c r="GBW34" s="7"/>
      <c r="GBX34" s="7"/>
      <c r="GBY34" s="7"/>
      <c r="GBZ34" s="7"/>
      <c r="GCA34" s="7"/>
      <c r="GCB34" s="7"/>
      <c r="GCC34" s="7"/>
      <c r="GCD34" s="7"/>
      <c r="GCE34" s="7"/>
      <c r="GCF34" s="7"/>
      <c r="GCG34" s="7"/>
      <c r="GCH34" s="7"/>
      <c r="GCI34" s="7"/>
      <c r="GCJ34" s="7"/>
      <c r="GCK34" s="7"/>
      <c r="GCL34" s="7"/>
      <c r="GCM34" s="7"/>
      <c r="GCN34" s="7"/>
      <c r="GCO34" s="7"/>
      <c r="GCP34" s="7"/>
      <c r="GCQ34" s="7"/>
      <c r="GCR34" s="7"/>
      <c r="GCS34" s="7"/>
      <c r="GCT34" s="7"/>
      <c r="GCU34" s="7"/>
      <c r="GCV34" s="7"/>
      <c r="GCW34" s="7"/>
      <c r="GCX34" s="7"/>
      <c r="GCY34" s="7"/>
      <c r="GCZ34" s="7"/>
      <c r="GDA34" s="7"/>
      <c r="GDB34" s="7"/>
      <c r="GDC34" s="7"/>
      <c r="GDD34" s="7"/>
      <c r="GDE34" s="7"/>
      <c r="GDF34" s="7"/>
      <c r="GDG34" s="7"/>
      <c r="GDH34" s="7"/>
      <c r="GDI34" s="7"/>
      <c r="GDJ34" s="7"/>
      <c r="GDK34" s="7"/>
      <c r="GDL34" s="7"/>
      <c r="GDM34" s="7"/>
      <c r="GDN34" s="7"/>
      <c r="GDO34" s="7"/>
      <c r="GDP34" s="7"/>
      <c r="GDQ34" s="7"/>
      <c r="GDR34" s="7"/>
      <c r="GDS34" s="7"/>
      <c r="GDT34" s="7"/>
      <c r="GDU34" s="7"/>
      <c r="GDV34" s="7"/>
      <c r="GDW34" s="7"/>
      <c r="GDX34" s="7"/>
      <c r="GDY34" s="7"/>
      <c r="GDZ34" s="7"/>
      <c r="GEA34" s="7"/>
      <c r="GEB34" s="7"/>
      <c r="GEC34" s="7"/>
      <c r="GED34" s="7"/>
      <c r="GEE34" s="7"/>
      <c r="GEF34" s="7"/>
      <c r="GEG34" s="7"/>
      <c r="GEH34" s="7"/>
      <c r="GEI34" s="7"/>
      <c r="GEJ34" s="7"/>
      <c r="GEK34" s="7"/>
      <c r="GEL34" s="7"/>
      <c r="GEM34" s="7"/>
      <c r="GEN34" s="7"/>
      <c r="GEO34" s="7"/>
      <c r="GEP34" s="7"/>
      <c r="GEQ34" s="7"/>
      <c r="GER34" s="7"/>
      <c r="GES34" s="7"/>
      <c r="GET34" s="7"/>
      <c r="GEU34" s="7"/>
      <c r="GEV34" s="7"/>
      <c r="GEW34" s="7"/>
      <c r="GEX34" s="7"/>
      <c r="GEY34" s="7"/>
      <c r="GEZ34" s="7"/>
      <c r="GFA34" s="7"/>
      <c r="GFB34" s="7"/>
      <c r="GFC34" s="7"/>
      <c r="GFD34" s="7"/>
      <c r="GFE34" s="7"/>
      <c r="GFF34" s="7"/>
      <c r="GFG34" s="7"/>
      <c r="GFH34" s="7"/>
      <c r="GFI34" s="7"/>
      <c r="GFJ34" s="7"/>
      <c r="GFK34" s="7"/>
      <c r="GFL34" s="7"/>
      <c r="GFM34" s="7"/>
      <c r="GFN34" s="7"/>
      <c r="GFO34" s="7"/>
      <c r="GFP34" s="7"/>
      <c r="GFQ34" s="7"/>
      <c r="GFR34" s="7"/>
      <c r="GFS34" s="7"/>
      <c r="GFT34" s="7"/>
      <c r="GFU34" s="7"/>
      <c r="GFV34" s="7"/>
      <c r="GFW34" s="7"/>
      <c r="GFX34" s="7"/>
      <c r="GFY34" s="7"/>
      <c r="GFZ34" s="7"/>
      <c r="GGA34" s="7"/>
      <c r="GGB34" s="7"/>
      <c r="GGC34" s="7"/>
      <c r="GGD34" s="7"/>
      <c r="GGE34" s="7"/>
      <c r="GGF34" s="7"/>
      <c r="GGG34" s="7"/>
      <c r="GGH34" s="7"/>
      <c r="GGI34" s="7"/>
      <c r="GGJ34" s="7"/>
      <c r="GGK34" s="7"/>
      <c r="GGL34" s="7"/>
      <c r="GGM34" s="7"/>
      <c r="GGN34" s="7"/>
      <c r="GGO34" s="7"/>
      <c r="GGP34" s="7"/>
      <c r="GGQ34" s="7"/>
      <c r="GGR34" s="7"/>
      <c r="GGS34" s="7"/>
      <c r="GGT34" s="7"/>
      <c r="GGU34" s="7"/>
      <c r="GGV34" s="7"/>
      <c r="GGW34" s="7"/>
      <c r="GGX34" s="7"/>
      <c r="GGY34" s="7"/>
      <c r="GGZ34" s="7"/>
      <c r="GHA34" s="7"/>
      <c r="GHB34" s="7"/>
      <c r="GHC34" s="7"/>
      <c r="GHD34" s="7"/>
      <c r="GHE34" s="7"/>
      <c r="GHF34" s="7"/>
      <c r="GHG34" s="7"/>
      <c r="GHH34" s="7"/>
      <c r="GHI34" s="7"/>
      <c r="GHJ34" s="7"/>
      <c r="GHK34" s="7"/>
      <c r="GHL34" s="7"/>
      <c r="GHM34" s="7"/>
      <c r="GHN34" s="7"/>
      <c r="GHO34" s="7"/>
      <c r="GHP34" s="7"/>
      <c r="GHQ34" s="7"/>
      <c r="GHR34" s="7"/>
      <c r="GHS34" s="7"/>
      <c r="GHT34" s="7"/>
      <c r="GHU34" s="7"/>
      <c r="GHV34" s="7"/>
      <c r="GHW34" s="7"/>
      <c r="GHX34" s="7"/>
      <c r="GHY34" s="7"/>
      <c r="GHZ34" s="7"/>
      <c r="GIA34" s="7"/>
      <c r="GIB34" s="7"/>
      <c r="GIC34" s="7"/>
      <c r="GID34" s="7"/>
      <c r="GIE34" s="7"/>
      <c r="GIF34" s="7"/>
      <c r="GIG34" s="7"/>
      <c r="GIH34" s="7"/>
      <c r="GII34" s="7"/>
      <c r="GIJ34" s="7"/>
      <c r="GIK34" s="7"/>
      <c r="GIL34" s="7"/>
      <c r="GIM34" s="7"/>
      <c r="GIN34" s="7"/>
      <c r="GIO34" s="7"/>
      <c r="GIP34" s="7"/>
      <c r="GIQ34" s="7"/>
      <c r="GIR34" s="7"/>
      <c r="GIS34" s="7"/>
      <c r="GIT34" s="7"/>
      <c r="GIU34" s="7"/>
      <c r="GIV34" s="7"/>
      <c r="GIW34" s="7"/>
      <c r="GIX34" s="7"/>
      <c r="GIY34" s="7"/>
      <c r="GIZ34" s="7"/>
      <c r="GJA34" s="7"/>
      <c r="GJB34" s="7"/>
      <c r="GJC34" s="7"/>
      <c r="GJD34" s="7"/>
      <c r="GJE34" s="7"/>
      <c r="GJF34" s="7"/>
      <c r="GJG34" s="7"/>
      <c r="GJH34" s="7"/>
      <c r="GJI34" s="7"/>
      <c r="GJJ34" s="7"/>
      <c r="GJK34" s="7"/>
      <c r="GJL34" s="7"/>
      <c r="GJM34" s="7"/>
      <c r="GJN34" s="7"/>
      <c r="GJO34" s="7"/>
      <c r="GJP34" s="7"/>
      <c r="GJQ34" s="7"/>
      <c r="GJR34" s="7"/>
      <c r="GJS34" s="7"/>
      <c r="GJT34" s="7"/>
      <c r="GJU34" s="7"/>
      <c r="GJV34" s="7"/>
      <c r="GJW34" s="7"/>
      <c r="GJX34" s="7"/>
      <c r="GJY34" s="7"/>
      <c r="GJZ34" s="7"/>
      <c r="GKA34" s="7"/>
      <c r="GKB34" s="7"/>
      <c r="GKC34" s="7"/>
      <c r="GKD34" s="7"/>
      <c r="GKE34" s="7"/>
      <c r="GKF34" s="7"/>
      <c r="GKG34" s="7"/>
      <c r="GKH34" s="7"/>
      <c r="GKI34" s="7"/>
      <c r="GKJ34" s="7"/>
      <c r="GKK34" s="7"/>
      <c r="GKL34" s="7"/>
      <c r="GKM34" s="7"/>
      <c r="GKN34" s="7"/>
      <c r="GKO34" s="7"/>
      <c r="GKP34" s="7"/>
      <c r="GKQ34" s="7"/>
      <c r="GKR34" s="7"/>
      <c r="GKS34" s="7"/>
      <c r="GKT34" s="7"/>
      <c r="GKU34" s="7"/>
      <c r="GKV34" s="7"/>
      <c r="GKW34" s="7"/>
      <c r="GKX34" s="7"/>
      <c r="GKY34" s="7"/>
      <c r="GKZ34" s="7"/>
      <c r="GLA34" s="7"/>
      <c r="GLB34" s="7"/>
      <c r="GLC34" s="7"/>
      <c r="GLD34" s="7"/>
      <c r="GLE34" s="7"/>
      <c r="GLF34" s="7"/>
      <c r="GLG34" s="7"/>
      <c r="GLH34" s="7"/>
      <c r="GLI34" s="7"/>
      <c r="GLJ34" s="7"/>
      <c r="GLK34" s="7"/>
      <c r="GLL34" s="7"/>
      <c r="GLM34" s="7"/>
      <c r="GLN34" s="7"/>
      <c r="GLO34" s="7"/>
      <c r="GLP34" s="7"/>
      <c r="GLQ34" s="7"/>
      <c r="GLR34" s="7"/>
      <c r="GLS34" s="7"/>
      <c r="GLT34" s="7"/>
      <c r="GLU34" s="7"/>
      <c r="GLV34" s="7"/>
      <c r="GLW34" s="7"/>
      <c r="GLX34" s="7"/>
      <c r="GLY34" s="7"/>
      <c r="GLZ34" s="7"/>
      <c r="GMA34" s="7"/>
      <c r="GMB34" s="7"/>
      <c r="GMC34" s="7"/>
      <c r="GMD34" s="7"/>
      <c r="GME34" s="7"/>
      <c r="GMF34" s="7"/>
      <c r="GMG34" s="7"/>
      <c r="GMH34" s="7"/>
      <c r="GMI34" s="7"/>
      <c r="GMJ34" s="7"/>
      <c r="GMK34" s="7"/>
      <c r="GML34" s="7"/>
      <c r="GMM34" s="7"/>
      <c r="GMN34" s="7"/>
      <c r="GMO34" s="7"/>
      <c r="GMP34" s="7"/>
      <c r="GMQ34" s="7"/>
      <c r="GMR34" s="7"/>
      <c r="GMS34" s="7"/>
      <c r="GMT34" s="7"/>
      <c r="GMU34" s="7"/>
      <c r="GMV34" s="7"/>
      <c r="GMW34" s="7"/>
      <c r="GMX34" s="7"/>
      <c r="GMY34" s="7"/>
      <c r="GMZ34" s="7"/>
      <c r="GNA34" s="7"/>
      <c r="GNB34" s="7"/>
      <c r="GNC34" s="7"/>
      <c r="GND34" s="7"/>
      <c r="GNE34" s="7"/>
      <c r="GNF34" s="7"/>
      <c r="GNG34" s="7"/>
      <c r="GNH34" s="7"/>
      <c r="GNI34" s="7"/>
      <c r="GNJ34" s="7"/>
      <c r="GNK34" s="7"/>
      <c r="GNL34" s="7"/>
      <c r="GNM34" s="7"/>
      <c r="GNN34" s="7"/>
      <c r="GNO34" s="7"/>
      <c r="GNP34" s="7"/>
      <c r="GNQ34" s="7"/>
      <c r="GNR34" s="7"/>
      <c r="GNS34" s="7"/>
      <c r="GNT34" s="7"/>
      <c r="GNU34" s="7"/>
      <c r="GNV34" s="7"/>
      <c r="GNW34" s="7"/>
      <c r="GNX34" s="7"/>
      <c r="GNY34" s="7"/>
      <c r="GNZ34" s="7"/>
      <c r="GOA34" s="7"/>
      <c r="GOB34" s="7"/>
      <c r="GOC34" s="7"/>
      <c r="GOD34" s="7"/>
      <c r="GOE34" s="7"/>
      <c r="GOF34" s="7"/>
      <c r="GOG34" s="7"/>
      <c r="GOH34" s="7"/>
      <c r="GOI34" s="7"/>
      <c r="GOJ34" s="7"/>
      <c r="GOK34" s="7"/>
      <c r="GOL34" s="7"/>
      <c r="GOM34" s="7"/>
      <c r="GON34" s="7"/>
      <c r="GOO34" s="7"/>
      <c r="GOP34" s="7"/>
      <c r="GOQ34" s="7"/>
      <c r="GOR34" s="7"/>
      <c r="GOS34" s="7"/>
      <c r="GOT34" s="7"/>
      <c r="GOU34" s="7"/>
      <c r="GOV34" s="7"/>
      <c r="GOW34" s="7"/>
      <c r="GOX34" s="7"/>
      <c r="GOY34" s="7"/>
      <c r="GOZ34" s="7"/>
      <c r="GPA34" s="7"/>
      <c r="GPB34" s="7"/>
      <c r="GPC34" s="7"/>
      <c r="GPD34" s="7"/>
      <c r="GPE34" s="7"/>
      <c r="GPF34" s="7"/>
      <c r="GPG34" s="7"/>
      <c r="GPH34" s="7"/>
      <c r="GPI34" s="7"/>
      <c r="GPJ34" s="7"/>
      <c r="GPK34" s="7"/>
      <c r="GPL34" s="7"/>
      <c r="GPM34" s="7"/>
      <c r="GPN34" s="7"/>
      <c r="GPO34" s="7"/>
      <c r="GPP34" s="7"/>
      <c r="GPQ34" s="7"/>
      <c r="GPR34" s="7"/>
      <c r="GPS34" s="7"/>
      <c r="GPT34" s="7"/>
      <c r="GPU34" s="7"/>
      <c r="GPV34" s="7"/>
      <c r="GPW34" s="7"/>
      <c r="GPX34" s="7"/>
      <c r="GPY34" s="7"/>
      <c r="GPZ34" s="7"/>
      <c r="GQA34" s="7"/>
      <c r="GQB34" s="7"/>
      <c r="GQC34" s="7"/>
      <c r="GQD34" s="7"/>
      <c r="GQE34" s="7"/>
      <c r="GQF34" s="7"/>
      <c r="GQG34" s="7"/>
      <c r="GQH34" s="7"/>
      <c r="GQI34" s="7"/>
      <c r="GQJ34" s="7"/>
      <c r="GQK34" s="7"/>
      <c r="GQL34" s="7"/>
      <c r="GQM34" s="7"/>
      <c r="GQN34" s="7"/>
      <c r="GQO34" s="7"/>
      <c r="GQP34" s="7"/>
      <c r="GQQ34" s="7"/>
      <c r="GQR34" s="7"/>
      <c r="GQS34" s="7"/>
      <c r="GQT34" s="7"/>
      <c r="GQU34" s="7"/>
      <c r="GQV34" s="7"/>
      <c r="GQW34" s="7"/>
      <c r="GQX34" s="7"/>
      <c r="GQY34" s="7"/>
      <c r="GQZ34" s="7"/>
      <c r="GRA34" s="7"/>
      <c r="GRB34" s="7"/>
      <c r="GRC34" s="7"/>
      <c r="GRD34" s="7"/>
      <c r="GRE34" s="7"/>
      <c r="GRF34" s="7"/>
      <c r="GRG34" s="7"/>
      <c r="GRH34" s="7"/>
      <c r="GRI34" s="7"/>
      <c r="GRJ34" s="7"/>
      <c r="GRK34" s="7"/>
      <c r="GRL34" s="7"/>
      <c r="GRM34" s="7"/>
      <c r="GRN34" s="7"/>
      <c r="GRO34" s="7"/>
      <c r="GRP34" s="7"/>
      <c r="GRQ34" s="7"/>
      <c r="GRR34" s="7"/>
      <c r="GRS34" s="7"/>
      <c r="GRT34" s="7"/>
      <c r="GRU34" s="7"/>
      <c r="GRV34" s="7"/>
      <c r="GRW34" s="7"/>
      <c r="GRX34" s="7"/>
      <c r="GRY34" s="7"/>
      <c r="GRZ34" s="7"/>
      <c r="GSA34" s="7"/>
      <c r="GSB34" s="7"/>
      <c r="GSC34" s="7"/>
      <c r="GSD34" s="7"/>
      <c r="GSE34" s="7"/>
      <c r="GSF34" s="7"/>
      <c r="GSG34" s="7"/>
      <c r="GSH34" s="7"/>
      <c r="GSI34" s="7"/>
      <c r="GSJ34" s="7"/>
      <c r="GSK34" s="7"/>
      <c r="GSL34" s="7"/>
      <c r="GSM34" s="7"/>
      <c r="GSN34" s="7"/>
      <c r="GSO34" s="7"/>
      <c r="GSP34" s="7"/>
      <c r="GSQ34" s="7"/>
      <c r="GSR34" s="7"/>
      <c r="GSS34" s="7"/>
      <c r="GST34" s="7"/>
      <c r="GSU34" s="7"/>
      <c r="GSV34" s="7"/>
      <c r="GSW34" s="7"/>
      <c r="GSX34" s="7"/>
      <c r="GSY34" s="7"/>
      <c r="GSZ34" s="7"/>
      <c r="GTA34" s="7"/>
      <c r="GTB34" s="7"/>
      <c r="GTC34" s="7"/>
      <c r="GTD34" s="7"/>
      <c r="GTE34" s="7"/>
      <c r="GTF34" s="7"/>
      <c r="GTG34" s="7"/>
      <c r="GTH34" s="7"/>
      <c r="GTI34" s="7"/>
      <c r="GTJ34" s="7"/>
      <c r="GTK34" s="7"/>
      <c r="GTL34" s="7"/>
      <c r="GTM34" s="7"/>
      <c r="GTN34" s="7"/>
      <c r="GTO34" s="7"/>
      <c r="GTP34" s="7"/>
      <c r="GTQ34" s="7"/>
      <c r="GTR34" s="7"/>
      <c r="GTS34" s="7"/>
      <c r="GTT34" s="7"/>
      <c r="GTU34" s="7"/>
      <c r="GTV34" s="7"/>
      <c r="GTW34" s="7"/>
      <c r="GTX34" s="7"/>
      <c r="GTY34" s="7"/>
      <c r="GTZ34" s="7"/>
      <c r="GUA34" s="7"/>
      <c r="GUB34" s="7"/>
      <c r="GUC34" s="7"/>
      <c r="GUD34" s="7"/>
      <c r="GUE34" s="7"/>
      <c r="GUF34" s="7"/>
      <c r="GUG34" s="7"/>
      <c r="GUH34" s="7"/>
      <c r="GUI34" s="7"/>
      <c r="GUJ34" s="7"/>
      <c r="GUK34" s="7"/>
      <c r="GUL34" s="7"/>
      <c r="GUM34" s="7"/>
      <c r="GUN34" s="7"/>
      <c r="GUO34" s="7"/>
      <c r="GUP34" s="7"/>
      <c r="GUQ34" s="7"/>
      <c r="GUR34" s="7"/>
      <c r="GUS34" s="7"/>
      <c r="GUT34" s="7"/>
      <c r="GUU34" s="7"/>
      <c r="GUV34" s="7"/>
      <c r="GUW34" s="7"/>
      <c r="GUX34" s="7"/>
      <c r="GUY34" s="7"/>
      <c r="GUZ34" s="7"/>
      <c r="GVA34" s="7"/>
      <c r="GVB34" s="7"/>
      <c r="GVC34" s="7"/>
      <c r="GVD34" s="7"/>
      <c r="GVE34" s="7"/>
      <c r="GVF34" s="7"/>
      <c r="GVG34" s="7"/>
      <c r="GVH34" s="7"/>
      <c r="GVI34" s="7"/>
      <c r="GVJ34" s="7"/>
      <c r="GVK34" s="7"/>
      <c r="GVL34" s="7"/>
      <c r="GVM34" s="7"/>
      <c r="GVN34" s="7"/>
      <c r="GVO34" s="7"/>
      <c r="GVP34" s="7"/>
      <c r="GVQ34" s="7"/>
      <c r="GVR34" s="7"/>
      <c r="GVS34" s="7"/>
      <c r="GVT34" s="7"/>
      <c r="GVU34" s="7"/>
      <c r="GVV34" s="7"/>
      <c r="GVW34" s="7"/>
      <c r="GVX34" s="7"/>
      <c r="GVY34" s="7"/>
      <c r="GVZ34" s="7"/>
      <c r="GWA34" s="7"/>
      <c r="GWB34" s="7"/>
      <c r="GWC34" s="7"/>
      <c r="GWD34" s="7"/>
      <c r="GWE34" s="7"/>
      <c r="GWF34" s="7"/>
      <c r="GWG34" s="7"/>
      <c r="GWH34" s="7"/>
      <c r="GWI34" s="7"/>
      <c r="GWJ34" s="7"/>
      <c r="GWK34" s="7"/>
      <c r="GWL34" s="7"/>
      <c r="GWM34" s="7"/>
      <c r="GWN34" s="7"/>
      <c r="GWO34" s="7"/>
      <c r="GWP34" s="7"/>
      <c r="GWQ34" s="7"/>
      <c r="GWR34" s="7"/>
      <c r="GWS34" s="7"/>
      <c r="GWT34" s="7"/>
      <c r="GWU34" s="7"/>
      <c r="GWV34" s="7"/>
      <c r="GWW34" s="7"/>
      <c r="GWX34" s="7"/>
      <c r="GWY34" s="7"/>
      <c r="GWZ34" s="7"/>
      <c r="GXA34" s="7"/>
      <c r="GXB34" s="7"/>
      <c r="GXC34" s="7"/>
      <c r="GXD34" s="7"/>
      <c r="GXE34" s="7"/>
      <c r="GXF34" s="7"/>
      <c r="GXG34" s="7"/>
      <c r="GXH34" s="7"/>
      <c r="GXI34" s="7"/>
      <c r="GXJ34" s="7"/>
      <c r="GXK34" s="7"/>
      <c r="GXL34" s="7"/>
      <c r="GXM34" s="7"/>
      <c r="GXN34" s="7"/>
      <c r="GXO34" s="7"/>
      <c r="GXP34" s="7"/>
      <c r="GXQ34" s="7"/>
      <c r="GXR34" s="7"/>
      <c r="GXS34" s="7"/>
      <c r="GXT34" s="7"/>
      <c r="GXU34" s="7"/>
      <c r="GXV34" s="7"/>
      <c r="GXW34" s="7"/>
      <c r="GXX34" s="7"/>
      <c r="GXY34" s="7"/>
      <c r="GXZ34" s="7"/>
      <c r="GYA34" s="7"/>
      <c r="GYB34" s="7"/>
      <c r="GYC34" s="7"/>
      <c r="GYD34" s="7"/>
      <c r="GYE34" s="7"/>
      <c r="GYF34" s="7"/>
      <c r="GYG34" s="7"/>
      <c r="GYH34" s="7"/>
      <c r="GYI34" s="7"/>
      <c r="GYJ34" s="7"/>
      <c r="GYK34" s="7"/>
      <c r="GYL34" s="7"/>
      <c r="GYM34" s="7"/>
      <c r="GYN34" s="7"/>
      <c r="GYO34" s="7"/>
      <c r="GYP34" s="7"/>
      <c r="GYQ34" s="7"/>
      <c r="GYR34" s="7"/>
      <c r="GYS34" s="7"/>
      <c r="GYT34" s="7"/>
      <c r="GYU34" s="7"/>
      <c r="GYV34" s="7"/>
      <c r="GYW34" s="7"/>
      <c r="GYX34" s="7"/>
      <c r="GYY34" s="7"/>
      <c r="GYZ34" s="7"/>
      <c r="GZA34" s="7"/>
      <c r="GZB34" s="7"/>
      <c r="GZC34" s="7"/>
      <c r="GZD34" s="7"/>
      <c r="GZE34" s="7"/>
      <c r="GZF34" s="7"/>
      <c r="GZG34" s="7"/>
      <c r="GZH34" s="7"/>
      <c r="GZI34" s="7"/>
      <c r="GZJ34" s="7"/>
      <c r="GZK34" s="7"/>
      <c r="GZL34" s="7"/>
      <c r="GZM34" s="7"/>
      <c r="GZN34" s="7"/>
      <c r="GZO34" s="7"/>
      <c r="GZP34" s="7"/>
      <c r="GZQ34" s="7"/>
      <c r="GZR34" s="7"/>
      <c r="GZS34" s="7"/>
      <c r="GZT34" s="7"/>
      <c r="GZU34" s="7"/>
      <c r="GZV34" s="7"/>
      <c r="GZW34" s="7"/>
      <c r="GZX34" s="7"/>
      <c r="GZY34" s="7"/>
      <c r="GZZ34" s="7"/>
      <c r="HAA34" s="7"/>
      <c r="HAB34" s="7"/>
      <c r="HAC34" s="7"/>
      <c r="HAD34" s="7"/>
      <c r="HAE34" s="7"/>
      <c r="HAF34" s="7"/>
      <c r="HAG34" s="7"/>
      <c r="HAH34" s="7"/>
      <c r="HAI34" s="7"/>
      <c r="HAJ34" s="7"/>
      <c r="HAK34" s="7"/>
      <c r="HAL34" s="7"/>
      <c r="HAM34" s="7"/>
      <c r="HAN34" s="7"/>
      <c r="HAO34" s="7"/>
      <c r="HAP34" s="7"/>
      <c r="HAQ34" s="7"/>
      <c r="HAR34" s="7"/>
      <c r="HAS34" s="7"/>
      <c r="HAT34" s="7"/>
      <c r="HAU34" s="7"/>
      <c r="HAV34" s="7"/>
      <c r="HAW34" s="7"/>
      <c r="HAX34" s="7"/>
      <c r="HAY34" s="7"/>
      <c r="HAZ34" s="7"/>
      <c r="HBA34" s="7"/>
      <c r="HBB34" s="7"/>
      <c r="HBC34" s="7"/>
      <c r="HBD34" s="7"/>
      <c r="HBE34" s="7"/>
      <c r="HBF34" s="7"/>
      <c r="HBG34" s="7"/>
      <c r="HBH34" s="7"/>
      <c r="HBI34" s="7"/>
      <c r="HBJ34" s="7"/>
      <c r="HBK34" s="7"/>
      <c r="HBL34" s="7"/>
      <c r="HBM34" s="7"/>
      <c r="HBN34" s="7"/>
      <c r="HBO34" s="7"/>
      <c r="HBP34" s="7"/>
      <c r="HBQ34" s="7"/>
      <c r="HBR34" s="7"/>
      <c r="HBS34" s="7"/>
      <c r="HBT34" s="7"/>
      <c r="HBU34" s="7"/>
      <c r="HBV34" s="7"/>
      <c r="HBW34" s="7"/>
      <c r="HBX34" s="7"/>
      <c r="HBY34" s="7"/>
      <c r="HBZ34" s="7"/>
      <c r="HCA34" s="7"/>
      <c r="HCB34" s="7"/>
      <c r="HCC34" s="7"/>
      <c r="HCD34" s="7"/>
      <c r="HCE34" s="7"/>
      <c r="HCF34" s="7"/>
      <c r="HCG34" s="7"/>
      <c r="HCH34" s="7"/>
      <c r="HCI34" s="7"/>
      <c r="HCJ34" s="7"/>
      <c r="HCK34" s="7"/>
      <c r="HCL34" s="7"/>
      <c r="HCM34" s="7"/>
      <c r="HCN34" s="7"/>
      <c r="HCO34" s="7"/>
      <c r="HCP34" s="7"/>
      <c r="HCQ34" s="7"/>
      <c r="HCR34" s="7"/>
      <c r="HCS34" s="7"/>
      <c r="HCT34" s="7"/>
      <c r="HCU34" s="7"/>
      <c r="HCV34" s="7"/>
      <c r="HCW34" s="7"/>
      <c r="HCX34" s="7"/>
      <c r="HCY34" s="7"/>
      <c r="HCZ34" s="7"/>
      <c r="HDA34" s="7"/>
      <c r="HDB34" s="7"/>
      <c r="HDC34" s="7"/>
      <c r="HDD34" s="7"/>
      <c r="HDE34" s="7"/>
      <c r="HDF34" s="7"/>
      <c r="HDG34" s="7"/>
      <c r="HDH34" s="7"/>
      <c r="HDI34" s="7"/>
      <c r="HDJ34" s="7"/>
      <c r="HDK34" s="7"/>
      <c r="HDL34" s="7"/>
      <c r="HDM34" s="7"/>
      <c r="HDN34" s="7"/>
      <c r="HDO34" s="7"/>
      <c r="HDP34" s="7"/>
      <c r="HDQ34" s="7"/>
      <c r="HDR34" s="7"/>
      <c r="HDS34" s="7"/>
      <c r="HDT34" s="7"/>
      <c r="HDU34" s="7"/>
      <c r="HDV34" s="7"/>
      <c r="HDW34" s="7"/>
      <c r="HDX34" s="7"/>
      <c r="HDY34" s="7"/>
      <c r="HDZ34" s="7"/>
      <c r="HEA34" s="7"/>
      <c r="HEB34" s="7"/>
      <c r="HEC34" s="7"/>
      <c r="HED34" s="7"/>
      <c r="HEE34" s="7"/>
      <c r="HEF34" s="7"/>
      <c r="HEG34" s="7"/>
      <c r="HEH34" s="7"/>
      <c r="HEI34" s="7"/>
      <c r="HEJ34" s="7"/>
      <c r="HEK34" s="7"/>
      <c r="HEL34" s="7"/>
      <c r="HEM34" s="7"/>
      <c r="HEN34" s="7"/>
      <c r="HEO34" s="7"/>
      <c r="HEP34" s="7"/>
      <c r="HEQ34" s="7"/>
      <c r="HER34" s="7"/>
      <c r="HES34" s="7"/>
      <c r="HET34" s="7"/>
      <c r="HEU34" s="7"/>
      <c r="HEV34" s="7"/>
      <c r="HEW34" s="7"/>
      <c r="HEX34" s="7"/>
      <c r="HEY34" s="7"/>
      <c r="HEZ34" s="7"/>
      <c r="HFA34" s="7"/>
      <c r="HFB34" s="7"/>
      <c r="HFC34" s="7"/>
      <c r="HFD34" s="7"/>
      <c r="HFE34" s="7"/>
      <c r="HFF34" s="7"/>
      <c r="HFG34" s="7"/>
      <c r="HFH34" s="7"/>
      <c r="HFI34" s="7"/>
      <c r="HFJ34" s="7"/>
      <c r="HFK34" s="7"/>
      <c r="HFL34" s="7"/>
      <c r="HFM34" s="7"/>
      <c r="HFN34" s="7"/>
      <c r="HFO34" s="7"/>
      <c r="HFP34" s="7"/>
      <c r="HFQ34" s="7"/>
      <c r="HFR34" s="7"/>
      <c r="HFS34" s="7"/>
      <c r="HFT34" s="7"/>
      <c r="HFU34" s="7"/>
      <c r="HFV34" s="7"/>
      <c r="HFW34" s="7"/>
      <c r="HFX34" s="7"/>
      <c r="HFY34" s="7"/>
      <c r="HFZ34" s="7"/>
      <c r="HGA34" s="7"/>
      <c r="HGB34" s="7"/>
      <c r="HGC34" s="7"/>
      <c r="HGD34" s="7"/>
      <c r="HGE34" s="7"/>
      <c r="HGF34" s="7"/>
      <c r="HGG34" s="7"/>
      <c r="HGH34" s="7"/>
      <c r="HGI34" s="7"/>
      <c r="HGJ34" s="7"/>
      <c r="HGK34" s="7"/>
      <c r="HGL34" s="7"/>
      <c r="HGM34" s="7"/>
      <c r="HGN34" s="7"/>
      <c r="HGO34" s="7"/>
      <c r="HGP34" s="7"/>
      <c r="HGQ34" s="7"/>
      <c r="HGR34" s="7"/>
      <c r="HGS34" s="7"/>
      <c r="HGT34" s="7"/>
      <c r="HGU34" s="7"/>
      <c r="HGV34" s="7"/>
      <c r="HGW34" s="7"/>
      <c r="HGX34" s="7"/>
      <c r="HGY34" s="7"/>
      <c r="HGZ34" s="7"/>
      <c r="HHA34" s="7"/>
      <c r="HHB34" s="7"/>
      <c r="HHC34" s="7"/>
      <c r="HHD34" s="7"/>
      <c r="HHE34" s="7"/>
      <c r="HHF34" s="7"/>
      <c r="HHG34" s="7"/>
      <c r="HHH34" s="7"/>
      <c r="HHI34" s="7"/>
      <c r="HHJ34" s="7"/>
      <c r="HHK34" s="7"/>
      <c r="HHL34" s="7"/>
      <c r="HHM34" s="7"/>
      <c r="HHN34" s="7"/>
      <c r="HHO34" s="7"/>
      <c r="HHP34" s="7"/>
      <c r="HHQ34" s="7"/>
      <c r="HHR34" s="7"/>
      <c r="HHS34" s="7"/>
      <c r="HHT34" s="7"/>
      <c r="HHU34" s="7"/>
      <c r="HHV34" s="7"/>
      <c r="HHW34" s="7"/>
      <c r="HHX34" s="7"/>
      <c r="HHY34" s="7"/>
      <c r="HHZ34" s="7"/>
      <c r="HIA34" s="7"/>
      <c r="HIB34" s="7"/>
      <c r="HIC34" s="7"/>
      <c r="HID34" s="7"/>
      <c r="HIE34" s="7"/>
      <c r="HIF34" s="7"/>
      <c r="HIG34" s="7"/>
      <c r="HIH34" s="7"/>
      <c r="HII34" s="7"/>
      <c r="HIJ34" s="7"/>
      <c r="HIK34" s="7"/>
      <c r="HIL34" s="7"/>
      <c r="HIM34" s="7"/>
      <c r="HIN34" s="7"/>
      <c r="HIO34" s="7"/>
      <c r="HIP34" s="7"/>
      <c r="HIQ34" s="7"/>
      <c r="HIR34" s="7"/>
      <c r="HIS34" s="7"/>
      <c r="HIT34" s="7"/>
      <c r="HIU34" s="7"/>
      <c r="HIV34" s="7"/>
      <c r="HIW34" s="7"/>
      <c r="HIX34" s="7"/>
      <c r="HIY34" s="7"/>
      <c r="HIZ34" s="7"/>
      <c r="HJA34" s="7"/>
      <c r="HJB34" s="7"/>
      <c r="HJC34" s="7"/>
      <c r="HJD34" s="7"/>
      <c r="HJE34" s="7"/>
      <c r="HJF34" s="7"/>
      <c r="HJG34" s="7"/>
      <c r="HJH34" s="7"/>
      <c r="HJI34" s="7"/>
      <c r="HJJ34" s="7"/>
      <c r="HJK34" s="7"/>
      <c r="HJL34" s="7"/>
      <c r="HJM34" s="7"/>
      <c r="HJN34" s="7"/>
      <c r="HJO34" s="7"/>
      <c r="HJP34" s="7"/>
      <c r="HJQ34" s="7"/>
      <c r="HJR34" s="7"/>
      <c r="HJS34" s="7"/>
      <c r="HJT34" s="7"/>
      <c r="HJU34" s="7"/>
      <c r="HJV34" s="7"/>
      <c r="HJW34" s="7"/>
      <c r="HJX34" s="7"/>
      <c r="HJY34" s="7"/>
      <c r="HJZ34" s="7"/>
      <c r="HKA34" s="7"/>
      <c r="HKB34" s="7"/>
      <c r="HKC34" s="7"/>
      <c r="HKD34" s="7"/>
      <c r="HKE34" s="7"/>
      <c r="HKF34" s="7"/>
      <c r="HKG34" s="7"/>
      <c r="HKH34" s="7"/>
      <c r="HKI34" s="7"/>
      <c r="HKJ34" s="7"/>
      <c r="HKK34" s="7"/>
      <c r="HKL34" s="7"/>
      <c r="HKM34" s="7"/>
      <c r="HKN34" s="7"/>
      <c r="HKO34" s="7"/>
      <c r="HKP34" s="7"/>
      <c r="HKQ34" s="7"/>
      <c r="HKR34" s="7"/>
      <c r="HKS34" s="7"/>
      <c r="HKT34" s="7"/>
      <c r="HKU34" s="7"/>
      <c r="HKV34" s="7"/>
      <c r="HKW34" s="7"/>
      <c r="HKX34" s="7"/>
      <c r="HKY34" s="7"/>
      <c r="HKZ34" s="7"/>
      <c r="HLA34" s="7"/>
      <c r="HLB34" s="7"/>
      <c r="HLC34" s="7"/>
      <c r="HLD34" s="7"/>
      <c r="HLE34" s="7"/>
      <c r="HLF34" s="7"/>
      <c r="HLG34" s="7"/>
      <c r="HLH34" s="7"/>
      <c r="HLI34" s="7"/>
      <c r="HLJ34" s="7"/>
      <c r="HLK34" s="7"/>
      <c r="HLL34" s="7"/>
      <c r="HLM34" s="7"/>
      <c r="HLN34" s="7"/>
      <c r="HLO34" s="7"/>
      <c r="HLP34" s="7"/>
      <c r="HLQ34" s="7"/>
      <c r="HLR34" s="7"/>
      <c r="HLS34" s="7"/>
      <c r="HLT34" s="7"/>
      <c r="HLU34" s="7"/>
      <c r="HLV34" s="7"/>
      <c r="HLW34" s="7"/>
      <c r="HLX34" s="7"/>
      <c r="HLY34" s="7"/>
      <c r="HLZ34" s="7"/>
      <c r="HMA34" s="7"/>
      <c r="HMB34" s="7"/>
      <c r="HMC34" s="7"/>
      <c r="HMD34" s="7"/>
      <c r="HME34" s="7"/>
      <c r="HMF34" s="7"/>
      <c r="HMG34" s="7"/>
      <c r="HMH34" s="7"/>
      <c r="HMI34" s="7"/>
      <c r="HMJ34" s="7"/>
      <c r="HMK34" s="7"/>
      <c r="HML34" s="7"/>
      <c r="HMM34" s="7"/>
      <c r="HMN34" s="7"/>
      <c r="HMO34" s="7"/>
      <c r="HMP34" s="7"/>
      <c r="HMQ34" s="7"/>
      <c r="HMR34" s="7"/>
      <c r="HMS34" s="7"/>
      <c r="HMT34" s="7"/>
      <c r="HMU34" s="7"/>
      <c r="HMV34" s="7"/>
      <c r="HMW34" s="7"/>
      <c r="HMX34" s="7"/>
      <c r="HMY34" s="7"/>
      <c r="HMZ34" s="7"/>
      <c r="HNA34" s="7"/>
      <c r="HNB34" s="7"/>
      <c r="HNC34" s="7"/>
      <c r="HND34" s="7"/>
      <c r="HNE34" s="7"/>
      <c r="HNF34" s="7"/>
      <c r="HNG34" s="7"/>
      <c r="HNH34" s="7"/>
      <c r="HNI34" s="7"/>
      <c r="HNJ34" s="7"/>
      <c r="HNK34" s="7"/>
      <c r="HNL34" s="7"/>
      <c r="HNM34" s="7"/>
      <c r="HNN34" s="7"/>
      <c r="HNO34" s="7"/>
      <c r="HNP34" s="7"/>
      <c r="HNQ34" s="7"/>
      <c r="HNR34" s="7"/>
      <c r="HNS34" s="7"/>
      <c r="HNT34" s="7"/>
      <c r="HNU34" s="7"/>
      <c r="HNV34" s="7"/>
      <c r="HNW34" s="7"/>
      <c r="HNX34" s="7"/>
      <c r="HNY34" s="7"/>
      <c r="HNZ34" s="7"/>
      <c r="HOA34" s="7"/>
      <c r="HOB34" s="7"/>
      <c r="HOC34" s="7"/>
      <c r="HOD34" s="7"/>
      <c r="HOE34" s="7"/>
      <c r="HOF34" s="7"/>
      <c r="HOG34" s="7"/>
      <c r="HOH34" s="7"/>
      <c r="HOI34" s="7"/>
      <c r="HOJ34" s="7"/>
      <c r="HOK34" s="7"/>
      <c r="HOL34" s="7"/>
      <c r="HOM34" s="7"/>
      <c r="HON34" s="7"/>
      <c r="HOO34" s="7"/>
      <c r="HOP34" s="7"/>
      <c r="HOQ34" s="7"/>
      <c r="HOR34" s="7"/>
      <c r="HOS34" s="7"/>
      <c r="HOT34" s="7"/>
      <c r="HOU34" s="7"/>
      <c r="HOV34" s="7"/>
      <c r="HOW34" s="7"/>
      <c r="HOX34" s="7"/>
      <c r="HOY34" s="7"/>
      <c r="HOZ34" s="7"/>
      <c r="HPA34" s="7"/>
      <c r="HPB34" s="7"/>
      <c r="HPC34" s="7"/>
      <c r="HPD34" s="7"/>
      <c r="HPE34" s="7"/>
      <c r="HPF34" s="7"/>
      <c r="HPG34" s="7"/>
      <c r="HPH34" s="7"/>
      <c r="HPI34" s="7"/>
      <c r="HPJ34" s="7"/>
      <c r="HPK34" s="7"/>
      <c r="HPL34" s="7"/>
      <c r="HPM34" s="7"/>
      <c r="HPN34" s="7"/>
      <c r="HPO34" s="7"/>
      <c r="HPP34" s="7"/>
      <c r="HPQ34" s="7"/>
      <c r="HPR34" s="7"/>
      <c r="HPS34" s="7"/>
      <c r="HPT34" s="7"/>
      <c r="HPU34" s="7"/>
      <c r="HPV34" s="7"/>
      <c r="HPW34" s="7"/>
      <c r="HPX34" s="7"/>
      <c r="HPY34" s="7"/>
      <c r="HPZ34" s="7"/>
      <c r="HQA34" s="7"/>
      <c r="HQB34" s="7"/>
      <c r="HQC34" s="7"/>
      <c r="HQD34" s="7"/>
      <c r="HQE34" s="7"/>
      <c r="HQF34" s="7"/>
      <c r="HQG34" s="7"/>
      <c r="HQH34" s="7"/>
      <c r="HQI34" s="7"/>
      <c r="HQJ34" s="7"/>
      <c r="HQK34" s="7"/>
      <c r="HQL34" s="7"/>
      <c r="HQM34" s="7"/>
      <c r="HQN34" s="7"/>
      <c r="HQO34" s="7"/>
      <c r="HQP34" s="7"/>
      <c r="HQQ34" s="7"/>
      <c r="HQR34" s="7"/>
      <c r="HQS34" s="7"/>
      <c r="HQT34" s="7"/>
      <c r="HQU34" s="7"/>
      <c r="HQV34" s="7"/>
      <c r="HQW34" s="7"/>
      <c r="HQX34" s="7"/>
      <c r="HQY34" s="7"/>
      <c r="HQZ34" s="7"/>
      <c r="HRA34" s="7"/>
      <c r="HRB34" s="7"/>
      <c r="HRC34" s="7"/>
      <c r="HRD34" s="7"/>
      <c r="HRE34" s="7"/>
      <c r="HRF34" s="7"/>
      <c r="HRG34" s="7"/>
      <c r="HRH34" s="7"/>
      <c r="HRI34" s="7"/>
      <c r="HRJ34" s="7"/>
      <c r="HRK34" s="7"/>
      <c r="HRL34" s="7"/>
      <c r="HRM34" s="7"/>
      <c r="HRN34" s="7"/>
      <c r="HRO34" s="7"/>
      <c r="HRP34" s="7"/>
      <c r="HRQ34" s="7"/>
      <c r="HRR34" s="7"/>
      <c r="HRS34" s="7"/>
      <c r="HRT34" s="7"/>
      <c r="HRU34" s="7"/>
      <c r="HRV34" s="7"/>
      <c r="HRW34" s="7"/>
      <c r="HRX34" s="7"/>
      <c r="HRY34" s="7"/>
      <c r="HRZ34" s="7"/>
      <c r="HSA34" s="7"/>
      <c r="HSB34" s="7"/>
      <c r="HSC34" s="7"/>
      <c r="HSD34" s="7"/>
      <c r="HSE34" s="7"/>
      <c r="HSF34" s="7"/>
      <c r="HSG34" s="7"/>
      <c r="HSH34" s="7"/>
      <c r="HSI34" s="7"/>
      <c r="HSJ34" s="7"/>
      <c r="HSK34" s="7"/>
      <c r="HSL34" s="7"/>
      <c r="HSM34" s="7"/>
      <c r="HSN34" s="7"/>
      <c r="HSO34" s="7"/>
      <c r="HSP34" s="7"/>
      <c r="HSQ34" s="7"/>
      <c r="HSR34" s="7"/>
      <c r="HSS34" s="7"/>
      <c r="HST34" s="7"/>
      <c r="HSU34" s="7"/>
      <c r="HSV34" s="7"/>
      <c r="HSW34" s="7"/>
      <c r="HSX34" s="7"/>
      <c r="HSY34" s="7"/>
      <c r="HSZ34" s="7"/>
      <c r="HTA34" s="7"/>
      <c r="HTB34" s="7"/>
      <c r="HTC34" s="7"/>
      <c r="HTD34" s="7"/>
      <c r="HTE34" s="7"/>
      <c r="HTF34" s="7"/>
      <c r="HTG34" s="7"/>
      <c r="HTH34" s="7"/>
      <c r="HTI34" s="7"/>
      <c r="HTJ34" s="7"/>
      <c r="HTK34" s="7"/>
      <c r="HTL34" s="7"/>
      <c r="HTM34" s="7"/>
      <c r="HTN34" s="7"/>
      <c r="HTO34" s="7"/>
      <c r="HTP34" s="7"/>
      <c r="HTQ34" s="7"/>
      <c r="HTR34" s="7"/>
      <c r="HTS34" s="7"/>
      <c r="HTT34" s="7"/>
      <c r="HTU34" s="7"/>
      <c r="HTV34" s="7"/>
      <c r="HTW34" s="7"/>
      <c r="HTX34" s="7"/>
      <c r="HTY34" s="7"/>
      <c r="HTZ34" s="7"/>
      <c r="HUA34" s="7"/>
      <c r="HUB34" s="7"/>
      <c r="HUC34" s="7"/>
      <c r="HUD34" s="7"/>
      <c r="HUE34" s="7"/>
      <c r="HUF34" s="7"/>
      <c r="HUG34" s="7"/>
      <c r="HUH34" s="7"/>
      <c r="HUI34" s="7"/>
      <c r="HUJ34" s="7"/>
      <c r="HUK34" s="7"/>
      <c r="HUL34" s="7"/>
      <c r="HUM34" s="7"/>
      <c r="HUN34" s="7"/>
      <c r="HUO34" s="7"/>
      <c r="HUP34" s="7"/>
      <c r="HUQ34" s="7"/>
      <c r="HUR34" s="7"/>
      <c r="HUS34" s="7"/>
      <c r="HUT34" s="7"/>
      <c r="HUU34" s="7"/>
      <c r="HUV34" s="7"/>
      <c r="HUW34" s="7"/>
      <c r="HUX34" s="7"/>
      <c r="HUY34" s="7"/>
      <c r="HUZ34" s="7"/>
      <c r="HVA34" s="7"/>
      <c r="HVB34" s="7"/>
      <c r="HVC34" s="7"/>
      <c r="HVD34" s="7"/>
      <c r="HVE34" s="7"/>
      <c r="HVF34" s="7"/>
      <c r="HVG34" s="7"/>
      <c r="HVH34" s="7"/>
      <c r="HVI34" s="7"/>
      <c r="HVJ34" s="7"/>
      <c r="HVK34" s="7"/>
      <c r="HVL34" s="7"/>
      <c r="HVM34" s="7"/>
      <c r="HVN34" s="7"/>
      <c r="HVO34" s="7"/>
      <c r="HVP34" s="7"/>
      <c r="HVQ34" s="7"/>
      <c r="HVR34" s="7"/>
      <c r="HVS34" s="7"/>
      <c r="HVT34" s="7"/>
      <c r="HVU34" s="7"/>
      <c r="HVV34" s="7"/>
      <c r="HVW34" s="7"/>
      <c r="HVX34" s="7"/>
      <c r="HVY34" s="7"/>
      <c r="HVZ34" s="7"/>
      <c r="HWA34" s="7"/>
      <c r="HWB34" s="7"/>
      <c r="HWC34" s="7"/>
      <c r="HWD34" s="7"/>
      <c r="HWE34" s="7"/>
      <c r="HWF34" s="7"/>
      <c r="HWG34" s="7"/>
      <c r="HWH34" s="7"/>
      <c r="HWI34" s="7"/>
      <c r="HWJ34" s="7"/>
      <c r="HWK34" s="7"/>
      <c r="HWL34" s="7"/>
      <c r="HWM34" s="7"/>
      <c r="HWN34" s="7"/>
      <c r="HWO34" s="7"/>
      <c r="HWP34" s="7"/>
      <c r="HWQ34" s="7"/>
      <c r="HWR34" s="7"/>
      <c r="HWS34" s="7"/>
      <c r="HWT34" s="7"/>
      <c r="HWU34" s="7"/>
      <c r="HWV34" s="7"/>
      <c r="HWW34" s="7"/>
      <c r="HWX34" s="7"/>
      <c r="HWY34" s="7"/>
      <c r="HWZ34" s="7"/>
      <c r="HXA34" s="7"/>
      <c r="HXB34" s="7"/>
      <c r="HXC34" s="7"/>
      <c r="HXD34" s="7"/>
      <c r="HXE34" s="7"/>
      <c r="HXF34" s="7"/>
      <c r="HXG34" s="7"/>
      <c r="HXH34" s="7"/>
      <c r="HXI34" s="7"/>
      <c r="HXJ34" s="7"/>
      <c r="HXK34" s="7"/>
      <c r="HXL34" s="7"/>
      <c r="HXM34" s="7"/>
      <c r="HXN34" s="7"/>
      <c r="HXO34" s="7"/>
      <c r="HXP34" s="7"/>
      <c r="HXQ34" s="7"/>
      <c r="HXR34" s="7"/>
      <c r="HXS34" s="7"/>
      <c r="HXT34" s="7"/>
      <c r="HXU34" s="7"/>
      <c r="HXV34" s="7"/>
      <c r="HXW34" s="7"/>
      <c r="HXX34" s="7"/>
      <c r="HXY34" s="7"/>
      <c r="HXZ34" s="7"/>
      <c r="HYA34" s="7"/>
      <c r="HYB34" s="7"/>
      <c r="HYC34" s="7"/>
      <c r="HYD34" s="7"/>
      <c r="HYE34" s="7"/>
      <c r="HYF34" s="7"/>
      <c r="HYG34" s="7"/>
      <c r="HYH34" s="7"/>
      <c r="HYI34" s="7"/>
      <c r="HYJ34" s="7"/>
      <c r="HYK34" s="7"/>
      <c r="HYL34" s="7"/>
      <c r="HYM34" s="7"/>
      <c r="HYN34" s="7"/>
      <c r="HYO34" s="7"/>
      <c r="HYP34" s="7"/>
      <c r="HYQ34" s="7"/>
      <c r="HYR34" s="7"/>
      <c r="HYS34" s="7"/>
      <c r="HYT34" s="7"/>
      <c r="HYU34" s="7"/>
      <c r="HYV34" s="7"/>
      <c r="HYW34" s="7"/>
      <c r="HYX34" s="7"/>
      <c r="HYY34" s="7"/>
      <c r="HYZ34" s="7"/>
      <c r="HZA34" s="7"/>
      <c r="HZB34" s="7"/>
      <c r="HZC34" s="7"/>
      <c r="HZD34" s="7"/>
      <c r="HZE34" s="7"/>
      <c r="HZF34" s="7"/>
      <c r="HZG34" s="7"/>
      <c r="HZH34" s="7"/>
      <c r="HZI34" s="7"/>
      <c r="HZJ34" s="7"/>
      <c r="HZK34" s="7"/>
      <c r="HZL34" s="7"/>
      <c r="HZM34" s="7"/>
      <c r="HZN34" s="7"/>
      <c r="HZO34" s="7"/>
      <c r="HZP34" s="7"/>
      <c r="HZQ34" s="7"/>
      <c r="HZR34" s="7"/>
      <c r="HZS34" s="7"/>
      <c r="HZT34" s="7"/>
      <c r="HZU34" s="7"/>
      <c r="HZV34" s="7"/>
      <c r="HZW34" s="7"/>
      <c r="HZX34" s="7"/>
      <c r="HZY34" s="7"/>
      <c r="HZZ34" s="7"/>
      <c r="IAA34" s="7"/>
      <c r="IAB34" s="7"/>
      <c r="IAC34" s="7"/>
      <c r="IAD34" s="7"/>
      <c r="IAE34" s="7"/>
      <c r="IAF34" s="7"/>
      <c r="IAG34" s="7"/>
      <c r="IAH34" s="7"/>
      <c r="IAI34" s="7"/>
      <c r="IAJ34" s="7"/>
      <c r="IAK34" s="7"/>
      <c r="IAL34" s="7"/>
      <c r="IAM34" s="7"/>
      <c r="IAN34" s="7"/>
      <c r="IAO34" s="7"/>
      <c r="IAP34" s="7"/>
      <c r="IAQ34" s="7"/>
      <c r="IAR34" s="7"/>
      <c r="IAS34" s="7"/>
      <c r="IAT34" s="7"/>
      <c r="IAU34" s="7"/>
      <c r="IAV34" s="7"/>
      <c r="IAW34" s="7"/>
      <c r="IAX34" s="7"/>
      <c r="IAY34" s="7"/>
      <c r="IAZ34" s="7"/>
      <c r="IBA34" s="7"/>
      <c r="IBB34" s="7"/>
      <c r="IBC34" s="7"/>
      <c r="IBD34" s="7"/>
      <c r="IBE34" s="7"/>
      <c r="IBF34" s="7"/>
      <c r="IBG34" s="7"/>
      <c r="IBH34" s="7"/>
      <c r="IBI34" s="7"/>
      <c r="IBJ34" s="7"/>
      <c r="IBK34" s="7"/>
      <c r="IBL34" s="7"/>
      <c r="IBM34" s="7"/>
      <c r="IBN34" s="7"/>
      <c r="IBO34" s="7"/>
      <c r="IBP34" s="7"/>
      <c r="IBQ34" s="7"/>
      <c r="IBR34" s="7"/>
      <c r="IBS34" s="7"/>
      <c r="IBT34" s="7"/>
      <c r="IBU34" s="7"/>
      <c r="IBV34" s="7"/>
      <c r="IBW34" s="7"/>
      <c r="IBX34" s="7"/>
      <c r="IBY34" s="7"/>
      <c r="IBZ34" s="7"/>
      <c r="ICA34" s="7"/>
      <c r="ICB34" s="7"/>
      <c r="ICC34" s="7"/>
      <c r="ICD34" s="7"/>
      <c r="ICE34" s="7"/>
      <c r="ICF34" s="7"/>
      <c r="ICG34" s="7"/>
      <c r="ICH34" s="7"/>
      <c r="ICI34" s="7"/>
      <c r="ICJ34" s="7"/>
      <c r="ICK34" s="7"/>
      <c r="ICL34" s="7"/>
      <c r="ICM34" s="7"/>
      <c r="ICN34" s="7"/>
      <c r="ICO34" s="7"/>
      <c r="ICP34" s="7"/>
      <c r="ICQ34" s="7"/>
      <c r="ICR34" s="7"/>
      <c r="ICS34" s="7"/>
      <c r="ICT34" s="7"/>
      <c r="ICU34" s="7"/>
      <c r="ICV34" s="7"/>
      <c r="ICW34" s="7"/>
      <c r="ICX34" s="7"/>
      <c r="ICY34" s="7"/>
      <c r="ICZ34" s="7"/>
      <c r="IDA34" s="7"/>
      <c r="IDB34" s="7"/>
      <c r="IDC34" s="7"/>
      <c r="IDD34" s="7"/>
      <c r="IDE34" s="7"/>
      <c r="IDF34" s="7"/>
      <c r="IDG34" s="7"/>
      <c r="IDH34" s="7"/>
      <c r="IDI34" s="7"/>
      <c r="IDJ34" s="7"/>
      <c r="IDK34" s="7"/>
      <c r="IDL34" s="7"/>
      <c r="IDM34" s="7"/>
      <c r="IDN34" s="7"/>
      <c r="IDO34" s="7"/>
      <c r="IDP34" s="7"/>
      <c r="IDQ34" s="7"/>
      <c r="IDR34" s="7"/>
      <c r="IDS34" s="7"/>
      <c r="IDT34" s="7"/>
      <c r="IDU34" s="7"/>
      <c r="IDV34" s="7"/>
      <c r="IDW34" s="7"/>
      <c r="IDX34" s="7"/>
      <c r="IDY34" s="7"/>
      <c r="IDZ34" s="7"/>
      <c r="IEA34" s="7"/>
      <c r="IEB34" s="7"/>
      <c r="IEC34" s="7"/>
      <c r="IED34" s="7"/>
      <c r="IEE34" s="7"/>
      <c r="IEF34" s="7"/>
      <c r="IEG34" s="7"/>
      <c r="IEH34" s="7"/>
      <c r="IEI34" s="7"/>
      <c r="IEJ34" s="7"/>
      <c r="IEK34" s="7"/>
      <c r="IEL34" s="7"/>
      <c r="IEM34" s="7"/>
      <c r="IEN34" s="7"/>
      <c r="IEO34" s="7"/>
      <c r="IEP34" s="7"/>
      <c r="IEQ34" s="7"/>
      <c r="IER34" s="7"/>
      <c r="IES34" s="7"/>
      <c r="IET34" s="7"/>
      <c r="IEU34" s="7"/>
      <c r="IEV34" s="7"/>
      <c r="IEW34" s="7"/>
      <c r="IEX34" s="7"/>
      <c r="IEY34" s="7"/>
      <c r="IEZ34" s="7"/>
      <c r="IFA34" s="7"/>
      <c r="IFB34" s="7"/>
      <c r="IFC34" s="7"/>
      <c r="IFD34" s="7"/>
      <c r="IFE34" s="7"/>
      <c r="IFF34" s="7"/>
      <c r="IFG34" s="7"/>
      <c r="IFH34" s="7"/>
      <c r="IFI34" s="7"/>
      <c r="IFJ34" s="7"/>
      <c r="IFK34" s="7"/>
      <c r="IFL34" s="7"/>
      <c r="IFM34" s="7"/>
      <c r="IFN34" s="7"/>
      <c r="IFO34" s="7"/>
      <c r="IFP34" s="7"/>
      <c r="IFQ34" s="7"/>
      <c r="IFR34" s="7"/>
      <c r="IFS34" s="7"/>
      <c r="IFT34" s="7"/>
      <c r="IFU34" s="7"/>
      <c r="IFV34" s="7"/>
      <c r="IFW34" s="7"/>
      <c r="IFX34" s="7"/>
      <c r="IFY34" s="7"/>
      <c r="IFZ34" s="7"/>
      <c r="IGA34" s="7"/>
      <c r="IGB34" s="7"/>
      <c r="IGC34" s="7"/>
      <c r="IGD34" s="7"/>
      <c r="IGE34" s="7"/>
      <c r="IGF34" s="7"/>
      <c r="IGG34" s="7"/>
      <c r="IGH34" s="7"/>
      <c r="IGI34" s="7"/>
      <c r="IGJ34" s="7"/>
      <c r="IGK34" s="7"/>
      <c r="IGL34" s="7"/>
      <c r="IGM34" s="7"/>
      <c r="IGN34" s="7"/>
      <c r="IGO34" s="7"/>
      <c r="IGP34" s="7"/>
      <c r="IGQ34" s="7"/>
      <c r="IGR34" s="7"/>
      <c r="IGS34" s="7"/>
      <c r="IGT34" s="7"/>
      <c r="IGU34" s="7"/>
      <c r="IGV34" s="7"/>
      <c r="IGW34" s="7"/>
      <c r="IGX34" s="7"/>
      <c r="IGY34" s="7"/>
      <c r="IGZ34" s="7"/>
      <c r="IHA34" s="7"/>
      <c r="IHB34" s="7"/>
      <c r="IHC34" s="7"/>
      <c r="IHD34" s="7"/>
      <c r="IHE34" s="7"/>
      <c r="IHF34" s="7"/>
      <c r="IHG34" s="7"/>
      <c r="IHH34" s="7"/>
      <c r="IHI34" s="7"/>
      <c r="IHJ34" s="7"/>
      <c r="IHK34" s="7"/>
      <c r="IHL34" s="7"/>
      <c r="IHM34" s="7"/>
      <c r="IHN34" s="7"/>
      <c r="IHO34" s="7"/>
      <c r="IHP34" s="7"/>
      <c r="IHQ34" s="7"/>
      <c r="IHR34" s="7"/>
      <c r="IHS34" s="7"/>
      <c r="IHT34" s="7"/>
      <c r="IHU34" s="7"/>
      <c r="IHV34" s="7"/>
      <c r="IHW34" s="7"/>
      <c r="IHX34" s="7"/>
      <c r="IHY34" s="7"/>
      <c r="IHZ34" s="7"/>
      <c r="IIA34" s="7"/>
      <c r="IIB34" s="7"/>
      <c r="IIC34" s="7"/>
      <c r="IID34" s="7"/>
      <c r="IIE34" s="7"/>
      <c r="IIF34" s="7"/>
      <c r="IIG34" s="7"/>
      <c r="IIH34" s="7"/>
      <c r="III34" s="7"/>
      <c r="IIJ34" s="7"/>
      <c r="IIK34" s="7"/>
      <c r="IIL34" s="7"/>
      <c r="IIM34" s="7"/>
      <c r="IIN34" s="7"/>
      <c r="IIO34" s="7"/>
      <c r="IIP34" s="7"/>
      <c r="IIQ34" s="7"/>
      <c r="IIR34" s="7"/>
      <c r="IIS34" s="7"/>
      <c r="IIT34" s="7"/>
      <c r="IIU34" s="7"/>
      <c r="IIV34" s="7"/>
      <c r="IIW34" s="7"/>
      <c r="IIX34" s="7"/>
      <c r="IIY34" s="7"/>
      <c r="IIZ34" s="7"/>
      <c r="IJA34" s="7"/>
      <c r="IJB34" s="7"/>
      <c r="IJC34" s="7"/>
      <c r="IJD34" s="7"/>
      <c r="IJE34" s="7"/>
      <c r="IJF34" s="7"/>
      <c r="IJG34" s="7"/>
      <c r="IJH34" s="7"/>
      <c r="IJI34" s="7"/>
      <c r="IJJ34" s="7"/>
      <c r="IJK34" s="7"/>
      <c r="IJL34" s="7"/>
      <c r="IJM34" s="7"/>
      <c r="IJN34" s="7"/>
      <c r="IJO34" s="7"/>
      <c r="IJP34" s="7"/>
      <c r="IJQ34" s="7"/>
      <c r="IJR34" s="7"/>
      <c r="IJS34" s="7"/>
      <c r="IJT34" s="7"/>
      <c r="IJU34" s="7"/>
      <c r="IJV34" s="7"/>
      <c r="IJW34" s="7"/>
      <c r="IJX34" s="7"/>
      <c r="IJY34" s="7"/>
      <c r="IJZ34" s="7"/>
      <c r="IKA34" s="7"/>
      <c r="IKB34" s="7"/>
      <c r="IKC34" s="7"/>
      <c r="IKD34" s="7"/>
      <c r="IKE34" s="7"/>
      <c r="IKF34" s="7"/>
      <c r="IKG34" s="7"/>
      <c r="IKH34" s="7"/>
      <c r="IKI34" s="7"/>
      <c r="IKJ34" s="7"/>
      <c r="IKK34" s="7"/>
      <c r="IKL34" s="7"/>
      <c r="IKM34" s="7"/>
      <c r="IKN34" s="7"/>
      <c r="IKO34" s="7"/>
      <c r="IKP34" s="7"/>
      <c r="IKQ34" s="7"/>
      <c r="IKR34" s="7"/>
      <c r="IKS34" s="7"/>
      <c r="IKT34" s="7"/>
      <c r="IKU34" s="7"/>
      <c r="IKV34" s="7"/>
      <c r="IKW34" s="7"/>
      <c r="IKX34" s="7"/>
      <c r="IKY34" s="7"/>
      <c r="IKZ34" s="7"/>
      <c r="ILA34" s="7"/>
      <c r="ILB34" s="7"/>
      <c r="ILC34" s="7"/>
      <c r="ILD34" s="7"/>
      <c r="ILE34" s="7"/>
      <c r="ILF34" s="7"/>
      <c r="ILG34" s="7"/>
      <c r="ILH34" s="7"/>
      <c r="ILI34" s="7"/>
      <c r="ILJ34" s="7"/>
      <c r="ILK34" s="7"/>
      <c r="ILL34" s="7"/>
      <c r="ILM34" s="7"/>
      <c r="ILN34" s="7"/>
      <c r="ILO34" s="7"/>
      <c r="ILP34" s="7"/>
      <c r="ILQ34" s="7"/>
      <c r="ILR34" s="7"/>
      <c r="ILS34" s="7"/>
      <c r="ILT34" s="7"/>
      <c r="ILU34" s="7"/>
      <c r="ILV34" s="7"/>
      <c r="ILW34" s="7"/>
      <c r="ILX34" s="7"/>
      <c r="ILY34" s="7"/>
      <c r="ILZ34" s="7"/>
      <c r="IMA34" s="7"/>
      <c r="IMB34" s="7"/>
      <c r="IMC34" s="7"/>
      <c r="IMD34" s="7"/>
      <c r="IME34" s="7"/>
      <c r="IMF34" s="7"/>
      <c r="IMG34" s="7"/>
      <c r="IMH34" s="7"/>
      <c r="IMI34" s="7"/>
      <c r="IMJ34" s="7"/>
      <c r="IMK34" s="7"/>
      <c r="IML34" s="7"/>
      <c r="IMM34" s="7"/>
      <c r="IMN34" s="7"/>
      <c r="IMO34" s="7"/>
      <c r="IMP34" s="7"/>
      <c r="IMQ34" s="7"/>
      <c r="IMR34" s="7"/>
      <c r="IMS34" s="7"/>
      <c r="IMT34" s="7"/>
      <c r="IMU34" s="7"/>
      <c r="IMV34" s="7"/>
      <c r="IMW34" s="7"/>
      <c r="IMX34" s="7"/>
      <c r="IMY34" s="7"/>
      <c r="IMZ34" s="7"/>
      <c r="INA34" s="7"/>
      <c r="INB34" s="7"/>
      <c r="INC34" s="7"/>
      <c r="IND34" s="7"/>
      <c r="INE34" s="7"/>
      <c r="INF34" s="7"/>
      <c r="ING34" s="7"/>
      <c r="INH34" s="7"/>
      <c r="INI34" s="7"/>
      <c r="INJ34" s="7"/>
      <c r="INK34" s="7"/>
      <c r="INL34" s="7"/>
      <c r="INM34" s="7"/>
      <c r="INN34" s="7"/>
      <c r="INO34" s="7"/>
      <c r="INP34" s="7"/>
      <c r="INQ34" s="7"/>
      <c r="INR34" s="7"/>
      <c r="INS34" s="7"/>
      <c r="INT34" s="7"/>
      <c r="INU34" s="7"/>
      <c r="INV34" s="7"/>
      <c r="INW34" s="7"/>
      <c r="INX34" s="7"/>
      <c r="INY34" s="7"/>
      <c r="INZ34" s="7"/>
      <c r="IOA34" s="7"/>
      <c r="IOB34" s="7"/>
      <c r="IOC34" s="7"/>
      <c r="IOD34" s="7"/>
      <c r="IOE34" s="7"/>
      <c r="IOF34" s="7"/>
      <c r="IOG34" s="7"/>
      <c r="IOH34" s="7"/>
      <c r="IOI34" s="7"/>
      <c r="IOJ34" s="7"/>
      <c r="IOK34" s="7"/>
      <c r="IOL34" s="7"/>
      <c r="IOM34" s="7"/>
      <c r="ION34" s="7"/>
      <c r="IOO34" s="7"/>
      <c r="IOP34" s="7"/>
      <c r="IOQ34" s="7"/>
      <c r="IOR34" s="7"/>
      <c r="IOS34" s="7"/>
      <c r="IOT34" s="7"/>
      <c r="IOU34" s="7"/>
      <c r="IOV34" s="7"/>
      <c r="IOW34" s="7"/>
      <c r="IOX34" s="7"/>
      <c r="IOY34" s="7"/>
      <c r="IOZ34" s="7"/>
      <c r="IPA34" s="7"/>
      <c r="IPB34" s="7"/>
      <c r="IPC34" s="7"/>
      <c r="IPD34" s="7"/>
      <c r="IPE34" s="7"/>
      <c r="IPF34" s="7"/>
      <c r="IPG34" s="7"/>
      <c r="IPH34" s="7"/>
      <c r="IPI34" s="7"/>
      <c r="IPJ34" s="7"/>
      <c r="IPK34" s="7"/>
      <c r="IPL34" s="7"/>
      <c r="IPM34" s="7"/>
      <c r="IPN34" s="7"/>
      <c r="IPO34" s="7"/>
      <c r="IPP34" s="7"/>
      <c r="IPQ34" s="7"/>
      <c r="IPR34" s="7"/>
      <c r="IPS34" s="7"/>
      <c r="IPT34" s="7"/>
      <c r="IPU34" s="7"/>
      <c r="IPV34" s="7"/>
      <c r="IPW34" s="7"/>
      <c r="IPX34" s="7"/>
      <c r="IPY34" s="7"/>
      <c r="IPZ34" s="7"/>
      <c r="IQA34" s="7"/>
      <c r="IQB34" s="7"/>
      <c r="IQC34" s="7"/>
      <c r="IQD34" s="7"/>
      <c r="IQE34" s="7"/>
      <c r="IQF34" s="7"/>
      <c r="IQG34" s="7"/>
      <c r="IQH34" s="7"/>
      <c r="IQI34" s="7"/>
      <c r="IQJ34" s="7"/>
      <c r="IQK34" s="7"/>
      <c r="IQL34" s="7"/>
      <c r="IQM34" s="7"/>
      <c r="IQN34" s="7"/>
      <c r="IQO34" s="7"/>
      <c r="IQP34" s="7"/>
      <c r="IQQ34" s="7"/>
      <c r="IQR34" s="7"/>
      <c r="IQS34" s="7"/>
      <c r="IQT34" s="7"/>
      <c r="IQU34" s="7"/>
      <c r="IQV34" s="7"/>
      <c r="IQW34" s="7"/>
      <c r="IQX34" s="7"/>
      <c r="IQY34" s="7"/>
      <c r="IQZ34" s="7"/>
      <c r="IRA34" s="7"/>
      <c r="IRB34" s="7"/>
      <c r="IRC34" s="7"/>
      <c r="IRD34" s="7"/>
      <c r="IRE34" s="7"/>
      <c r="IRF34" s="7"/>
      <c r="IRG34" s="7"/>
      <c r="IRH34" s="7"/>
      <c r="IRI34" s="7"/>
      <c r="IRJ34" s="7"/>
      <c r="IRK34" s="7"/>
      <c r="IRL34" s="7"/>
      <c r="IRM34" s="7"/>
      <c r="IRN34" s="7"/>
      <c r="IRO34" s="7"/>
      <c r="IRP34" s="7"/>
      <c r="IRQ34" s="7"/>
      <c r="IRR34" s="7"/>
      <c r="IRS34" s="7"/>
      <c r="IRT34" s="7"/>
      <c r="IRU34" s="7"/>
      <c r="IRV34" s="7"/>
      <c r="IRW34" s="7"/>
      <c r="IRX34" s="7"/>
      <c r="IRY34" s="7"/>
      <c r="IRZ34" s="7"/>
      <c r="ISA34" s="7"/>
      <c r="ISB34" s="7"/>
      <c r="ISC34" s="7"/>
      <c r="ISD34" s="7"/>
      <c r="ISE34" s="7"/>
      <c r="ISF34" s="7"/>
      <c r="ISG34" s="7"/>
      <c r="ISH34" s="7"/>
      <c r="ISI34" s="7"/>
      <c r="ISJ34" s="7"/>
      <c r="ISK34" s="7"/>
      <c r="ISL34" s="7"/>
      <c r="ISM34" s="7"/>
      <c r="ISN34" s="7"/>
      <c r="ISO34" s="7"/>
      <c r="ISP34" s="7"/>
      <c r="ISQ34" s="7"/>
      <c r="ISR34" s="7"/>
      <c r="ISS34" s="7"/>
      <c r="IST34" s="7"/>
      <c r="ISU34" s="7"/>
      <c r="ISV34" s="7"/>
      <c r="ISW34" s="7"/>
      <c r="ISX34" s="7"/>
      <c r="ISY34" s="7"/>
      <c r="ISZ34" s="7"/>
      <c r="ITA34" s="7"/>
      <c r="ITB34" s="7"/>
      <c r="ITC34" s="7"/>
      <c r="ITD34" s="7"/>
      <c r="ITE34" s="7"/>
      <c r="ITF34" s="7"/>
      <c r="ITG34" s="7"/>
      <c r="ITH34" s="7"/>
      <c r="ITI34" s="7"/>
      <c r="ITJ34" s="7"/>
      <c r="ITK34" s="7"/>
      <c r="ITL34" s="7"/>
      <c r="ITM34" s="7"/>
      <c r="ITN34" s="7"/>
      <c r="ITO34" s="7"/>
      <c r="ITP34" s="7"/>
      <c r="ITQ34" s="7"/>
      <c r="ITR34" s="7"/>
      <c r="ITS34" s="7"/>
      <c r="ITT34" s="7"/>
      <c r="ITU34" s="7"/>
      <c r="ITV34" s="7"/>
      <c r="ITW34" s="7"/>
      <c r="ITX34" s="7"/>
      <c r="ITY34" s="7"/>
      <c r="ITZ34" s="7"/>
      <c r="IUA34" s="7"/>
      <c r="IUB34" s="7"/>
      <c r="IUC34" s="7"/>
      <c r="IUD34" s="7"/>
      <c r="IUE34" s="7"/>
      <c r="IUF34" s="7"/>
      <c r="IUG34" s="7"/>
      <c r="IUH34" s="7"/>
      <c r="IUI34" s="7"/>
      <c r="IUJ34" s="7"/>
      <c r="IUK34" s="7"/>
      <c r="IUL34" s="7"/>
      <c r="IUM34" s="7"/>
      <c r="IUN34" s="7"/>
      <c r="IUO34" s="7"/>
      <c r="IUP34" s="7"/>
      <c r="IUQ34" s="7"/>
      <c r="IUR34" s="7"/>
      <c r="IUS34" s="7"/>
      <c r="IUT34" s="7"/>
      <c r="IUU34" s="7"/>
      <c r="IUV34" s="7"/>
      <c r="IUW34" s="7"/>
      <c r="IUX34" s="7"/>
      <c r="IUY34" s="7"/>
      <c r="IUZ34" s="7"/>
      <c r="IVA34" s="7"/>
      <c r="IVB34" s="7"/>
      <c r="IVC34" s="7"/>
      <c r="IVD34" s="7"/>
      <c r="IVE34" s="7"/>
      <c r="IVF34" s="7"/>
      <c r="IVG34" s="7"/>
      <c r="IVH34" s="7"/>
      <c r="IVI34" s="7"/>
      <c r="IVJ34" s="7"/>
      <c r="IVK34" s="7"/>
      <c r="IVL34" s="7"/>
      <c r="IVM34" s="7"/>
      <c r="IVN34" s="7"/>
      <c r="IVO34" s="7"/>
      <c r="IVP34" s="7"/>
      <c r="IVQ34" s="7"/>
      <c r="IVR34" s="7"/>
      <c r="IVS34" s="7"/>
      <c r="IVT34" s="7"/>
      <c r="IVU34" s="7"/>
      <c r="IVV34" s="7"/>
      <c r="IVW34" s="7"/>
      <c r="IVX34" s="7"/>
      <c r="IVY34" s="7"/>
      <c r="IVZ34" s="7"/>
      <c r="IWA34" s="7"/>
      <c r="IWB34" s="7"/>
      <c r="IWC34" s="7"/>
      <c r="IWD34" s="7"/>
      <c r="IWE34" s="7"/>
      <c r="IWF34" s="7"/>
      <c r="IWG34" s="7"/>
      <c r="IWH34" s="7"/>
      <c r="IWI34" s="7"/>
      <c r="IWJ34" s="7"/>
      <c r="IWK34" s="7"/>
      <c r="IWL34" s="7"/>
      <c r="IWM34" s="7"/>
      <c r="IWN34" s="7"/>
      <c r="IWO34" s="7"/>
      <c r="IWP34" s="7"/>
      <c r="IWQ34" s="7"/>
      <c r="IWR34" s="7"/>
      <c r="IWS34" s="7"/>
      <c r="IWT34" s="7"/>
      <c r="IWU34" s="7"/>
      <c r="IWV34" s="7"/>
      <c r="IWW34" s="7"/>
      <c r="IWX34" s="7"/>
      <c r="IWY34" s="7"/>
      <c r="IWZ34" s="7"/>
      <c r="IXA34" s="7"/>
      <c r="IXB34" s="7"/>
      <c r="IXC34" s="7"/>
      <c r="IXD34" s="7"/>
      <c r="IXE34" s="7"/>
      <c r="IXF34" s="7"/>
      <c r="IXG34" s="7"/>
      <c r="IXH34" s="7"/>
      <c r="IXI34" s="7"/>
      <c r="IXJ34" s="7"/>
      <c r="IXK34" s="7"/>
      <c r="IXL34" s="7"/>
      <c r="IXM34" s="7"/>
      <c r="IXN34" s="7"/>
      <c r="IXO34" s="7"/>
      <c r="IXP34" s="7"/>
      <c r="IXQ34" s="7"/>
      <c r="IXR34" s="7"/>
      <c r="IXS34" s="7"/>
      <c r="IXT34" s="7"/>
      <c r="IXU34" s="7"/>
      <c r="IXV34" s="7"/>
      <c r="IXW34" s="7"/>
      <c r="IXX34" s="7"/>
      <c r="IXY34" s="7"/>
      <c r="IXZ34" s="7"/>
      <c r="IYA34" s="7"/>
      <c r="IYB34" s="7"/>
      <c r="IYC34" s="7"/>
      <c r="IYD34" s="7"/>
      <c r="IYE34" s="7"/>
      <c r="IYF34" s="7"/>
      <c r="IYG34" s="7"/>
      <c r="IYH34" s="7"/>
      <c r="IYI34" s="7"/>
      <c r="IYJ34" s="7"/>
      <c r="IYK34" s="7"/>
      <c r="IYL34" s="7"/>
      <c r="IYM34" s="7"/>
      <c r="IYN34" s="7"/>
      <c r="IYO34" s="7"/>
      <c r="IYP34" s="7"/>
      <c r="IYQ34" s="7"/>
      <c r="IYR34" s="7"/>
      <c r="IYS34" s="7"/>
      <c r="IYT34" s="7"/>
      <c r="IYU34" s="7"/>
      <c r="IYV34" s="7"/>
      <c r="IYW34" s="7"/>
      <c r="IYX34" s="7"/>
      <c r="IYY34" s="7"/>
      <c r="IYZ34" s="7"/>
      <c r="IZA34" s="7"/>
      <c r="IZB34" s="7"/>
      <c r="IZC34" s="7"/>
      <c r="IZD34" s="7"/>
      <c r="IZE34" s="7"/>
      <c r="IZF34" s="7"/>
      <c r="IZG34" s="7"/>
      <c r="IZH34" s="7"/>
      <c r="IZI34" s="7"/>
      <c r="IZJ34" s="7"/>
      <c r="IZK34" s="7"/>
      <c r="IZL34" s="7"/>
      <c r="IZM34" s="7"/>
      <c r="IZN34" s="7"/>
      <c r="IZO34" s="7"/>
      <c r="IZP34" s="7"/>
      <c r="IZQ34" s="7"/>
      <c r="IZR34" s="7"/>
      <c r="IZS34" s="7"/>
      <c r="IZT34" s="7"/>
      <c r="IZU34" s="7"/>
      <c r="IZV34" s="7"/>
      <c r="IZW34" s="7"/>
      <c r="IZX34" s="7"/>
      <c r="IZY34" s="7"/>
      <c r="IZZ34" s="7"/>
      <c r="JAA34" s="7"/>
      <c r="JAB34" s="7"/>
      <c r="JAC34" s="7"/>
      <c r="JAD34" s="7"/>
      <c r="JAE34" s="7"/>
      <c r="JAF34" s="7"/>
      <c r="JAG34" s="7"/>
      <c r="JAH34" s="7"/>
      <c r="JAI34" s="7"/>
      <c r="JAJ34" s="7"/>
      <c r="JAK34" s="7"/>
      <c r="JAL34" s="7"/>
      <c r="JAM34" s="7"/>
      <c r="JAN34" s="7"/>
      <c r="JAO34" s="7"/>
      <c r="JAP34" s="7"/>
      <c r="JAQ34" s="7"/>
      <c r="JAR34" s="7"/>
      <c r="JAS34" s="7"/>
      <c r="JAT34" s="7"/>
      <c r="JAU34" s="7"/>
      <c r="JAV34" s="7"/>
      <c r="JAW34" s="7"/>
      <c r="JAX34" s="7"/>
      <c r="JAY34" s="7"/>
      <c r="JAZ34" s="7"/>
      <c r="JBA34" s="7"/>
      <c r="JBB34" s="7"/>
      <c r="JBC34" s="7"/>
      <c r="JBD34" s="7"/>
      <c r="JBE34" s="7"/>
      <c r="JBF34" s="7"/>
      <c r="JBG34" s="7"/>
      <c r="JBH34" s="7"/>
      <c r="JBI34" s="7"/>
      <c r="JBJ34" s="7"/>
      <c r="JBK34" s="7"/>
      <c r="JBL34" s="7"/>
      <c r="JBM34" s="7"/>
      <c r="JBN34" s="7"/>
      <c r="JBO34" s="7"/>
      <c r="JBP34" s="7"/>
      <c r="JBQ34" s="7"/>
      <c r="JBR34" s="7"/>
      <c r="JBS34" s="7"/>
      <c r="JBT34" s="7"/>
      <c r="JBU34" s="7"/>
      <c r="JBV34" s="7"/>
      <c r="JBW34" s="7"/>
      <c r="JBX34" s="7"/>
      <c r="JBY34" s="7"/>
      <c r="JBZ34" s="7"/>
      <c r="JCA34" s="7"/>
      <c r="JCB34" s="7"/>
      <c r="JCC34" s="7"/>
      <c r="JCD34" s="7"/>
      <c r="JCE34" s="7"/>
      <c r="JCF34" s="7"/>
      <c r="JCG34" s="7"/>
      <c r="JCH34" s="7"/>
      <c r="JCI34" s="7"/>
      <c r="JCJ34" s="7"/>
      <c r="JCK34" s="7"/>
      <c r="JCL34" s="7"/>
      <c r="JCM34" s="7"/>
      <c r="JCN34" s="7"/>
      <c r="JCO34" s="7"/>
      <c r="JCP34" s="7"/>
      <c r="JCQ34" s="7"/>
      <c r="JCR34" s="7"/>
      <c r="JCS34" s="7"/>
      <c r="JCT34" s="7"/>
      <c r="JCU34" s="7"/>
      <c r="JCV34" s="7"/>
      <c r="JCW34" s="7"/>
      <c r="JCX34" s="7"/>
      <c r="JCY34" s="7"/>
      <c r="JCZ34" s="7"/>
      <c r="JDA34" s="7"/>
      <c r="JDB34" s="7"/>
      <c r="JDC34" s="7"/>
      <c r="JDD34" s="7"/>
      <c r="JDE34" s="7"/>
      <c r="JDF34" s="7"/>
      <c r="JDG34" s="7"/>
      <c r="JDH34" s="7"/>
      <c r="JDI34" s="7"/>
      <c r="JDJ34" s="7"/>
      <c r="JDK34" s="7"/>
      <c r="JDL34" s="7"/>
      <c r="JDM34" s="7"/>
      <c r="JDN34" s="7"/>
      <c r="JDO34" s="7"/>
      <c r="JDP34" s="7"/>
      <c r="JDQ34" s="7"/>
      <c r="JDR34" s="7"/>
      <c r="JDS34" s="7"/>
      <c r="JDT34" s="7"/>
      <c r="JDU34" s="7"/>
      <c r="JDV34" s="7"/>
      <c r="JDW34" s="7"/>
      <c r="JDX34" s="7"/>
      <c r="JDY34" s="7"/>
      <c r="JDZ34" s="7"/>
      <c r="JEA34" s="7"/>
      <c r="JEB34" s="7"/>
      <c r="JEC34" s="7"/>
      <c r="JED34" s="7"/>
      <c r="JEE34" s="7"/>
      <c r="JEF34" s="7"/>
      <c r="JEG34" s="7"/>
      <c r="JEH34" s="7"/>
      <c r="JEI34" s="7"/>
      <c r="JEJ34" s="7"/>
      <c r="JEK34" s="7"/>
      <c r="JEL34" s="7"/>
      <c r="JEM34" s="7"/>
      <c r="JEN34" s="7"/>
      <c r="JEO34" s="7"/>
      <c r="JEP34" s="7"/>
      <c r="JEQ34" s="7"/>
      <c r="JER34" s="7"/>
      <c r="JES34" s="7"/>
      <c r="JET34" s="7"/>
      <c r="JEU34" s="7"/>
      <c r="JEV34" s="7"/>
      <c r="JEW34" s="7"/>
      <c r="JEX34" s="7"/>
      <c r="JEY34" s="7"/>
      <c r="JEZ34" s="7"/>
      <c r="JFA34" s="7"/>
      <c r="JFB34" s="7"/>
      <c r="JFC34" s="7"/>
      <c r="JFD34" s="7"/>
      <c r="JFE34" s="7"/>
      <c r="JFF34" s="7"/>
      <c r="JFG34" s="7"/>
      <c r="JFH34" s="7"/>
      <c r="JFI34" s="7"/>
      <c r="JFJ34" s="7"/>
      <c r="JFK34" s="7"/>
      <c r="JFL34" s="7"/>
      <c r="JFM34" s="7"/>
      <c r="JFN34" s="7"/>
      <c r="JFO34" s="7"/>
      <c r="JFP34" s="7"/>
      <c r="JFQ34" s="7"/>
      <c r="JFR34" s="7"/>
      <c r="JFS34" s="7"/>
      <c r="JFT34" s="7"/>
      <c r="JFU34" s="7"/>
      <c r="JFV34" s="7"/>
      <c r="JFW34" s="7"/>
      <c r="JFX34" s="7"/>
      <c r="JFY34" s="7"/>
      <c r="JFZ34" s="7"/>
      <c r="JGA34" s="7"/>
      <c r="JGB34" s="7"/>
      <c r="JGC34" s="7"/>
      <c r="JGD34" s="7"/>
      <c r="JGE34" s="7"/>
      <c r="JGF34" s="7"/>
      <c r="JGG34" s="7"/>
      <c r="JGH34" s="7"/>
      <c r="JGI34" s="7"/>
      <c r="JGJ34" s="7"/>
      <c r="JGK34" s="7"/>
      <c r="JGL34" s="7"/>
      <c r="JGM34" s="7"/>
      <c r="JGN34" s="7"/>
      <c r="JGO34" s="7"/>
      <c r="JGP34" s="7"/>
      <c r="JGQ34" s="7"/>
      <c r="JGR34" s="7"/>
      <c r="JGS34" s="7"/>
      <c r="JGT34" s="7"/>
      <c r="JGU34" s="7"/>
      <c r="JGV34" s="7"/>
      <c r="JGW34" s="7"/>
      <c r="JGX34" s="7"/>
      <c r="JGY34" s="7"/>
      <c r="JGZ34" s="7"/>
      <c r="JHA34" s="7"/>
      <c r="JHB34" s="7"/>
      <c r="JHC34" s="7"/>
      <c r="JHD34" s="7"/>
      <c r="JHE34" s="7"/>
      <c r="JHF34" s="7"/>
      <c r="JHG34" s="7"/>
      <c r="JHH34" s="7"/>
      <c r="JHI34" s="7"/>
      <c r="JHJ34" s="7"/>
      <c r="JHK34" s="7"/>
      <c r="JHL34" s="7"/>
      <c r="JHM34" s="7"/>
      <c r="JHN34" s="7"/>
      <c r="JHO34" s="7"/>
      <c r="JHP34" s="7"/>
      <c r="JHQ34" s="7"/>
      <c r="JHR34" s="7"/>
      <c r="JHS34" s="7"/>
      <c r="JHT34" s="7"/>
      <c r="JHU34" s="7"/>
      <c r="JHV34" s="7"/>
      <c r="JHW34" s="7"/>
      <c r="JHX34" s="7"/>
      <c r="JHY34" s="7"/>
      <c r="JHZ34" s="7"/>
      <c r="JIA34" s="7"/>
      <c r="JIB34" s="7"/>
      <c r="JIC34" s="7"/>
      <c r="JID34" s="7"/>
      <c r="JIE34" s="7"/>
      <c r="JIF34" s="7"/>
      <c r="JIG34" s="7"/>
      <c r="JIH34" s="7"/>
      <c r="JII34" s="7"/>
      <c r="JIJ34" s="7"/>
      <c r="JIK34" s="7"/>
      <c r="JIL34" s="7"/>
      <c r="JIM34" s="7"/>
      <c r="JIN34" s="7"/>
      <c r="JIO34" s="7"/>
      <c r="JIP34" s="7"/>
      <c r="JIQ34" s="7"/>
      <c r="JIR34" s="7"/>
      <c r="JIS34" s="7"/>
      <c r="JIT34" s="7"/>
      <c r="JIU34" s="7"/>
      <c r="JIV34" s="7"/>
      <c r="JIW34" s="7"/>
      <c r="JIX34" s="7"/>
      <c r="JIY34" s="7"/>
      <c r="JIZ34" s="7"/>
      <c r="JJA34" s="7"/>
      <c r="JJB34" s="7"/>
      <c r="JJC34" s="7"/>
      <c r="JJD34" s="7"/>
      <c r="JJE34" s="7"/>
      <c r="JJF34" s="7"/>
      <c r="JJG34" s="7"/>
      <c r="JJH34" s="7"/>
      <c r="JJI34" s="7"/>
      <c r="JJJ34" s="7"/>
      <c r="JJK34" s="7"/>
      <c r="JJL34" s="7"/>
      <c r="JJM34" s="7"/>
      <c r="JJN34" s="7"/>
      <c r="JJO34" s="7"/>
      <c r="JJP34" s="7"/>
      <c r="JJQ34" s="7"/>
      <c r="JJR34" s="7"/>
      <c r="JJS34" s="7"/>
      <c r="JJT34" s="7"/>
      <c r="JJU34" s="7"/>
      <c r="JJV34" s="7"/>
      <c r="JJW34" s="7"/>
      <c r="JJX34" s="7"/>
      <c r="JJY34" s="7"/>
      <c r="JJZ34" s="7"/>
      <c r="JKA34" s="7"/>
      <c r="JKB34" s="7"/>
      <c r="JKC34" s="7"/>
      <c r="JKD34" s="7"/>
      <c r="JKE34" s="7"/>
      <c r="JKF34" s="7"/>
      <c r="JKG34" s="7"/>
      <c r="JKH34" s="7"/>
      <c r="JKI34" s="7"/>
      <c r="JKJ34" s="7"/>
      <c r="JKK34" s="7"/>
      <c r="JKL34" s="7"/>
      <c r="JKM34" s="7"/>
      <c r="JKN34" s="7"/>
      <c r="JKO34" s="7"/>
      <c r="JKP34" s="7"/>
      <c r="JKQ34" s="7"/>
      <c r="JKR34" s="7"/>
      <c r="JKS34" s="7"/>
      <c r="JKT34" s="7"/>
      <c r="JKU34" s="7"/>
      <c r="JKV34" s="7"/>
      <c r="JKW34" s="7"/>
      <c r="JKX34" s="7"/>
      <c r="JKY34" s="7"/>
      <c r="JKZ34" s="7"/>
      <c r="JLA34" s="7"/>
      <c r="JLB34" s="7"/>
      <c r="JLC34" s="7"/>
      <c r="JLD34" s="7"/>
      <c r="JLE34" s="7"/>
      <c r="JLF34" s="7"/>
      <c r="JLG34" s="7"/>
      <c r="JLH34" s="7"/>
      <c r="JLI34" s="7"/>
      <c r="JLJ34" s="7"/>
      <c r="JLK34" s="7"/>
      <c r="JLL34" s="7"/>
      <c r="JLM34" s="7"/>
      <c r="JLN34" s="7"/>
      <c r="JLO34" s="7"/>
      <c r="JLP34" s="7"/>
      <c r="JLQ34" s="7"/>
      <c r="JLR34" s="7"/>
      <c r="JLS34" s="7"/>
      <c r="JLT34" s="7"/>
      <c r="JLU34" s="7"/>
      <c r="JLV34" s="7"/>
      <c r="JLW34" s="7"/>
      <c r="JLX34" s="7"/>
      <c r="JLY34" s="7"/>
      <c r="JLZ34" s="7"/>
      <c r="JMA34" s="7"/>
      <c r="JMB34" s="7"/>
      <c r="JMC34" s="7"/>
      <c r="JMD34" s="7"/>
      <c r="JME34" s="7"/>
      <c r="JMF34" s="7"/>
      <c r="JMG34" s="7"/>
      <c r="JMH34" s="7"/>
      <c r="JMI34" s="7"/>
      <c r="JMJ34" s="7"/>
      <c r="JMK34" s="7"/>
      <c r="JML34" s="7"/>
      <c r="JMM34" s="7"/>
      <c r="JMN34" s="7"/>
      <c r="JMO34" s="7"/>
      <c r="JMP34" s="7"/>
      <c r="JMQ34" s="7"/>
      <c r="JMR34" s="7"/>
      <c r="JMS34" s="7"/>
      <c r="JMT34" s="7"/>
      <c r="JMU34" s="7"/>
      <c r="JMV34" s="7"/>
      <c r="JMW34" s="7"/>
      <c r="JMX34" s="7"/>
      <c r="JMY34" s="7"/>
      <c r="JMZ34" s="7"/>
      <c r="JNA34" s="7"/>
      <c r="JNB34" s="7"/>
      <c r="JNC34" s="7"/>
      <c r="JND34" s="7"/>
      <c r="JNE34" s="7"/>
      <c r="JNF34" s="7"/>
      <c r="JNG34" s="7"/>
      <c r="JNH34" s="7"/>
      <c r="JNI34" s="7"/>
      <c r="JNJ34" s="7"/>
      <c r="JNK34" s="7"/>
      <c r="JNL34" s="7"/>
      <c r="JNM34" s="7"/>
      <c r="JNN34" s="7"/>
      <c r="JNO34" s="7"/>
      <c r="JNP34" s="7"/>
      <c r="JNQ34" s="7"/>
      <c r="JNR34" s="7"/>
      <c r="JNS34" s="7"/>
      <c r="JNT34" s="7"/>
      <c r="JNU34" s="7"/>
      <c r="JNV34" s="7"/>
      <c r="JNW34" s="7"/>
      <c r="JNX34" s="7"/>
      <c r="JNY34" s="7"/>
      <c r="JNZ34" s="7"/>
      <c r="JOA34" s="7"/>
      <c r="JOB34" s="7"/>
      <c r="JOC34" s="7"/>
      <c r="JOD34" s="7"/>
      <c r="JOE34" s="7"/>
      <c r="JOF34" s="7"/>
      <c r="JOG34" s="7"/>
      <c r="JOH34" s="7"/>
      <c r="JOI34" s="7"/>
      <c r="JOJ34" s="7"/>
      <c r="JOK34" s="7"/>
      <c r="JOL34" s="7"/>
      <c r="JOM34" s="7"/>
      <c r="JON34" s="7"/>
      <c r="JOO34" s="7"/>
      <c r="JOP34" s="7"/>
      <c r="JOQ34" s="7"/>
      <c r="JOR34" s="7"/>
      <c r="JOS34" s="7"/>
      <c r="JOT34" s="7"/>
      <c r="JOU34" s="7"/>
      <c r="JOV34" s="7"/>
      <c r="JOW34" s="7"/>
      <c r="JOX34" s="7"/>
      <c r="JOY34" s="7"/>
      <c r="JOZ34" s="7"/>
      <c r="JPA34" s="7"/>
      <c r="JPB34" s="7"/>
      <c r="JPC34" s="7"/>
      <c r="JPD34" s="7"/>
      <c r="JPE34" s="7"/>
      <c r="JPF34" s="7"/>
      <c r="JPG34" s="7"/>
      <c r="JPH34" s="7"/>
      <c r="JPI34" s="7"/>
      <c r="JPJ34" s="7"/>
      <c r="JPK34" s="7"/>
      <c r="JPL34" s="7"/>
      <c r="JPM34" s="7"/>
      <c r="JPN34" s="7"/>
      <c r="JPO34" s="7"/>
      <c r="JPP34" s="7"/>
      <c r="JPQ34" s="7"/>
      <c r="JPR34" s="7"/>
      <c r="JPS34" s="7"/>
      <c r="JPT34" s="7"/>
      <c r="JPU34" s="7"/>
      <c r="JPV34" s="7"/>
      <c r="JPW34" s="7"/>
      <c r="JPX34" s="7"/>
      <c r="JPY34" s="7"/>
      <c r="JPZ34" s="7"/>
      <c r="JQA34" s="7"/>
      <c r="JQB34" s="7"/>
      <c r="JQC34" s="7"/>
      <c r="JQD34" s="7"/>
      <c r="JQE34" s="7"/>
      <c r="JQF34" s="7"/>
      <c r="JQG34" s="7"/>
      <c r="JQH34" s="7"/>
      <c r="JQI34" s="7"/>
      <c r="JQJ34" s="7"/>
      <c r="JQK34" s="7"/>
      <c r="JQL34" s="7"/>
      <c r="JQM34" s="7"/>
      <c r="JQN34" s="7"/>
      <c r="JQO34" s="7"/>
      <c r="JQP34" s="7"/>
      <c r="JQQ34" s="7"/>
      <c r="JQR34" s="7"/>
      <c r="JQS34" s="7"/>
      <c r="JQT34" s="7"/>
      <c r="JQU34" s="7"/>
      <c r="JQV34" s="7"/>
      <c r="JQW34" s="7"/>
      <c r="JQX34" s="7"/>
      <c r="JQY34" s="7"/>
      <c r="JQZ34" s="7"/>
      <c r="JRA34" s="7"/>
      <c r="JRB34" s="7"/>
      <c r="JRC34" s="7"/>
      <c r="JRD34" s="7"/>
      <c r="JRE34" s="7"/>
      <c r="JRF34" s="7"/>
      <c r="JRG34" s="7"/>
      <c r="JRH34" s="7"/>
      <c r="JRI34" s="7"/>
      <c r="JRJ34" s="7"/>
      <c r="JRK34" s="7"/>
      <c r="JRL34" s="7"/>
      <c r="JRM34" s="7"/>
      <c r="JRN34" s="7"/>
      <c r="JRO34" s="7"/>
      <c r="JRP34" s="7"/>
      <c r="JRQ34" s="7"/>
      <c r="JRR34" s="7"/>
      <c r="JRS34" s="7"/>
      <c r="JRT34" s="7"/>
      <c r="JRU34" s="7"/>
      <c r="JRV34" s="7"/>
      <c r="JRW34" s="7"/>
      <c r="JRX34" s="7"/>
      <c r="JRY34" s="7"/>
      <c r="JRZ34" s="7"/>
      <c r="JSA34" s="7"/>
      <c r="JSB34" s="7"/>
      <c r="JSC34" s="7"/>
      <c r="JSD34" s="7"/>
      <c r="JSE34" s="7"/>
      <c r="JSF34" s="7"/>
      <c r="JSG34" s="7"/>
      <c r="JSH34" s="7"/>
      <c r="JSI34" s="7"/>
      <c r="JSJ34" s="7"/>
      <c r="JSK34" s="7"/>
      <c r="JSL34" s="7"/>
      <c r="JSM34" s="7"/>
      <c r="JSN34" s="7"/>
      <c r="JSO34" s="7"/>
      <c r="JSP34" s="7"/>
      <c r="JSQ34" s="7"/>
      <c r="JSR34" s="7"/>
      <c r="JSS34" s="7"/>
      <c r="JST34" s="7"/>
      <c r="JSU34" s="7"/>
      <c r="JSV34" s="7"/>
      <c r="JSW34" s="7"/>
      <c r="JSX34" s="7"/>
      <c r="JSY34" s="7"/>
      <c r="JSZ34" s="7"/>
      <c r="JTA34" s="7"/>
      <c r="JTB34" s="7"/>
      <c r="JTC34" s="7"/>
      <c r="JTD34" s="7"/>
      <c r="JTE34" s="7"/>
      <c r="JTF34" s="7"/>
      <c r="JTG34" s="7"/>
      <c r="JTH34" s="7"/>
      <c r="JTI34" s="7"/>
      <c r="JTJ34" s="7"/>
      <c r="JTK34" s="7"/>
      <c r="JTL34" s="7"/>
      <c r="JTM34" s="7"/>
      <c r="JTN34" s="7"/>
      <c r="JTO34" s="7"/>
      <c r="JTP34" s="7"/>
      <c r="JTQ34" s="7"/>
      <c r="JTR34" s="7"/>
      <c r="JTS34" s="7"/>
      <c r="JTT34" s="7"/>
      <c r="JTU34" s="7"/>
      <c r="JTV34" s="7"/>
      <c r="JTW34" s="7"/>
      <c r="JTX34" s="7"/>
      <c r="JTY34" s="7"/>
      <c r="JTZ34" s="7"/>
      <c r="JUA34" s="7"/>
      <c r="JUB34" s="7"/>
      <c r="JUC34" s="7"/>
      <c r="JUD34" s="7"/>
      <c r="JUE34" s="7"/>
      <c r="JUF34" s="7"/>
      <c r="JUG34" s="7"/>
      <c r="JUH34" s="7"/>
      <c r="JUI34" s="7"/>
      <c r="JUJ34" s="7"/>
      <c r="JUK34" s="7"/>
      <c r="JUL34" s="7"/>
      <c r="JUM34" s="7"/>
      <c r="JUN34" s="7"/>
      <c r="JUO34" s="7"/>
      <c r="JUP34" s="7"/>
      <c r="JUQ34" s="7"/>
      <c r="JUR34" s="7"/>
      <c r="JUS34" s="7"/>
      <c r="JUT34" s="7"/>
      <c r="JUU34" s="7"/>
      <c r="JUV34" s="7"/>
      <c r="JUW34" s="7"/>
      <c r="JUX34" s="7"/>
      <c r="JUY34" s="7"/>
      <c r="JUZ34" s="7"/>
      <c r="JVA34" s="7"/>
      <c r="JVB34" s="7"/>
      <c r="JVC34" s="7"/>
      <c r="JVD34" s="7"/>
      <c r="JVE34" s="7"/>
      <c r="JVF34" s="7"/>
      <c r="JVG34" s="7"/>
      <c r="JVH34" s="7"/>
      <c r="JVI34" s="7"/>
      <c r="JVJ34" s="7"/>
      <c r="JVK34" s="7"/>
      <c r="JVL34" s="7"/>
      <c r="JVM34" s="7"/>
      <c r="JVN34" s="7"/>
      <c r="JVO34" s="7"/>
      <c r="JVP34" s="7"/>
      <c r="JVQ34" s="7"/>
      <c r="JVR34" s="7"/>
      <c r="JVS34" s="7"/>
      <c r="JVT34" s="7"/>
      <c r="JVU34" s="7"/>
      <c r="JVV34" s="7"/>
      <c r="JVW34" s="7"/>
      <c r="JVX34" s="7"/>
      <c r="JVY34" s="7"/>
      <c r="JVZ34" s="7"/>
      <c r="JWA34" s="7"/>
      <c r="JWB34" s="7"/>
      <c r="JWC34" s="7"/>
      <c r="JWD34" s="7"/>
      <c r="JWE34" s="7"/>
      <c r="JWF34" s="7"/>
      <c r="JWG34" s="7"/>
      <c r="JWH34" s="7"/>
      <c r="JWI34" s="7"/>
      <c r="JWJ34" s="7"/>
      <c r="JWK34" s="7"/>
      <c r="JWL34" s="7"/>
      <c r="JWM34" s="7"/>
      <c r="JWN34" s="7"/>
      <c r="JWO34" s="7"/>
      <c r="JWP34" s="7"/>
      <c r="JWQ34" s="7"/>
      <c r="JWR34" s="7"/>
      <c r="JWS34" s="7"/>
      <c r="JWT34" s="7"/>
      <c r="JWU34" s="7"/>
      <c r="JWV34" s="7"/>
      <c r="JWW34" s="7"/>
      <c r="JWX34" s="7"/>
      <c r="JWY34" s="7"/>
      <c r="JWZ34" s="7"/>
      <c r="JXA34" s="7"/>
      <c r="JXB34" s="7"/>
      <c r="JXC34" s="7"/>
      <c r="JXD34" s="7"/>
      <c r="JXE34" s="7"/>
      <c r="JXF34" s="7"/>
      <c r="JXG34" s="7"/>
      <c r="JXH34" s="7"/>
      <c r="JXI34" s="7"/>
      <c r="JXJ34" s="7"/>
      <c r="JXK34" s="7"/>
      <c r="JXL34" s="7"/>
      <c r="JXM34" s="7"/>
      <c r="JXN34" s="7"/>
      <c r="JXO34" s="7"/>
      <c r="JXP34" s="7"/>
      <c r="JXQ34" s="7"/>
      <c r="JXR34" s="7"/>
      <c r="JXS34" s="7"/>
      <c r="JXT34" s="7"/>
      <c r="JXU34" s="7"/>
      <c r="JXV34" s="7"/>
      <c r="JXW34" s="7"/>
      <c r="JXX34" s="7"/>
      <c r="JXY34" s="7"/>
      <c r="JXZ34" s="7"/>
      <c r="JYA34" s="7"/>
      <c r="JYB34" s="7"/>
      <c r="JYC34" s="7"/>
      <c r="JYD34" s="7"/>
      <c r="JYE34" s="7"/>
      <c r="JYF34" s="7"/>
      <c r="JYG34" s="7"/>
      <c r="JYH34" s="7"/>
      <c r="JYI34" s="7"/>
      <c r="JYJ34" s="7"/>
      <c r="JYK34" s="7"/>
      <c r="JYL34" s="7"/>
      <c r="JYM34" s="7"/>
      <c r="JYN34" s="7"/>
      <c r="JYO34" s="7"/>
      <c r="JYP34" s="7"/>
      <c r="JYQ34" s="7"/>
      <c r="JYR34" s="7"/>
      <c r="JYS34" s="7"/>
      <c r="JYT34" s="7"/>
      <c r="JYU34" s="7"/>
      <c r="JYV34" s="7"/>
      <c r="JYW34" s="7"/>
      <c r="JYX34" s="7"/>
      <c r="JYY34" s="7"/>
      <c r="JYZ34" s="7"/>
      <c r="JZA34" s="7"/>
      <c r="JZB34" s="7"/>
      <c r="JZC34" s="7"/>
      <c r="JZD34" s="7"/>
      <c r="JZE34" s="7"/>
      <c r="JZF34" s="7"/>
      <c r="JZG34" s="7"/>
      <c r="JZH34" s="7"/>
      <c r="JZI34" s="7"/>
      <c r="JZJ34" s="7"/>
      <c r="JZK34" s="7"/>
      <c r="JZL34" s="7"/>
      <c r="JZM34" s="7"/>
      <c r="JZN34" s="7"/>
      <c r="JZO34" s="7"/>
      <c r="JZP34" s="7"/>
      <c r="JZQ34" s="7"/>
      <c r="JZR34" s="7"/>
      <c r="JZS34" s="7"/>
      <c r="JZT34" s="7"/>
      <c r="JZU34" s="7"/>
      <c r="JZV34" s="7"/>
      <c r="JZW34" s="7"/>
      <c r="JZX34" s="7"/>
      <c r="JZY34" s="7"/>
      <c r="JZZ34" s="7"/>
      <c r="KAA34" s="7"/>
      <c r="KAB34" s="7"/>
      <c r="KAC34" s="7"/>
      <c r="KAD34" s="7"/>
      <c r="KAE34" s="7"/>
      <c r="KAF34" s="7"/>
      <c r="KAG34" s="7"/>
      <c r="KAH34" s="7"/>
      <c r="KAI34" s="7"/>
      <c r="KAJ34" s="7"/>
      <c r="KAK34" s="7"/>
      <c r="KAL34" s="7"/>
      <c r="KAM34" s="7"/>
      <c r="KAN34" s="7"/>
      <c r="KAO34" s="7"/>
      <c r="KAP34" s="7"/>
      <c r="KAQ34" s="7"/>
      <c r="KAR34" s="7"/>
      <c r="KAS34" s="7"/>
      <c r="KAT34" s="7"/>
      <c r="KAU34" s="7"/>
      <c r="KAV34" s="7"/>
      <c r="KAW34" s="7"/>
      <c r="KAX34" s="7"/>
      <c r="KAY34" s="7"/>
      <c r="KAZ34" s="7"/>
      <c r="KBA34" s="7"/>
      <c r="KBB34" s="7"/>
      <c r="KBC34" s="7"/>
      <c r="KBD34" s="7"/>
      <c r="KBE34" s="7"/>
      <c r="KBF34" s="7"/>
      <c r="KBG34" s="7"/>
      <c r="KBH34" s="7"/>
      <c r="KBI34" s="7"/>
      <c r="KBJ34" s="7"/>
      <c r="KBK34" s="7"/>
      <c r="KBL34" s="7"/>
      <c r="KBM34" s="7"/>
      <c r="KBN34" s="7"/>
      <c r="KBO34" s="7"/>
      <c r="KBP34" s="7"/>
      <c r="KBQ34" s="7"/>
      <c r="KBR34" s="7"/>
      <c r="KBS34" s="7"/>
      <c r="KBT34" s="7"/>
      <c r="KBU34" s="7"/>
      <c r="KBV34" s="7"/>
      <c r="KBW34" s="7"/>
      <c r="KBX34" s="7"/>
      <c r="KBY34" s="7"/>
      <c r="KBZ34" s="7"/>
      <c r="KCA34" s="7"/>
      <c r="KCB34" s="7"/>
      <c r="KCC34" s="7"/>
      <c r="KCD34" s="7"/>
      <c r="KCE34" s="7"/>
      <c r="KCF34" s="7"/>
      <c r="KCG34" s="7"/>
      <c r="KCH34" s="7"/>
      <c r="KCI34" s="7"/>
      <c r="KCJ34" s="7"/>
      <c r="KCK34" s="7"/>
      <c r="KCL34" s="7"/>
      <c r="KCM34" s="7"/>
      <c r="KCN34" s="7"/>
      <c r="KCO34" s="7"/>
      <c r="KCP34" s="7"/>
      <c r="KCQ34" s="7"/>
      <c r="KCR34" s="7"/>
      <c r="KCS34" s="7"/>
      <c r="KCT34" s="7"/>
      <c r="KCU34" s="7"/>
      <c r="KCV34" s="7"/>
      <c r="KCW34" s="7"/>
      <c r="KCX34" s="7"/>
      <c r="KCY34" s="7"/>
      <c r="KCZ34" s="7"/>
      <c r="KDA34" s="7"/>
      <c r="KDB34" s="7"/>
      <c r="KDC34" s="7"/>
      <c r="KDD34" s="7"/>
      <c r="KDE34" s="7"/>
      <c r="KDF34" s="7"/>
      <c r="KDG34" s="7"/>
      <c r="KDH34" s="7"/>
      <c r="KDI34" s="7"/>
      <c r="KDJ34" s="7"/>
      <c r="KDK34" s="7"/>
      <c r="KDL34" s="7"/>
      <c r="KDM34" s="7"/>
      <c r="KDN34" s="7"/>
      <c r="KDO34" s="7"/>
      <c r="KDP34" s="7"/>
      <c r="KDQ34" s="7"/>
      <c r="KDR34" s="7"/>
      <c r="KDS34" s="7"/>
      <c r="KDT34" s="7"/>
      <c r="KDU34" s="7"/>
      <c r="KDV34" s="7"/>
      <c r="KDW34" s="7"/>
      <c r="KDX34" s="7"/>
      <c r="KDY34" s="7"/>
      <c r="KDZ34" s="7"/>
      <c r="KEA34" s="7"/>
      <c r="KEB34" s="7"/>
      <c r="KEC34" s="7"/>
      <c r="KED34" s="7"/>
      <c r="KEE34" s="7"/>
      <c r="KEF34" s="7"/>
      <c r="KEG34" s="7"/>
      <c r="KEH34" s="7"/>
      <c r="KEI34" s="7"/>
      <c r="KEJ34" s="7"/>
      <c r="KEK34" s="7"/>
      <c r="KEL34" s="7"/>
      <c r="KEM34" s="7"/>
      <c r="KEN34" s="7"/>
      <c r="KEO34" s="7"/>
      <c r="KEP34" s="7"/>
      <c r="KEQ34" s="7"/>
      <c r="KER34" s="7"/>
      <c r="KES34" s="7"/>
      <c r="KET34" s="7"/>
      <c r="KEU34" s="7"/>
      <c r="KEV34" s="7"/>
      <c r="KEW34" s="7"/>
      <c r="KEX34" s="7"/>
      <c r="KEY34" s="7"/>
      <c r="KEZ34" s="7"/>
      <c r="KFA34" s="7"/>
      <c r="KFB34" s="7"/>
      <c r="KFC34" s="7"/>
      <c r="KFD34" s="7"/>
      <c r="KFE34" s="7"/>
      <c r="KFF34" s="7"/>
      <c r="KFG34" s="7"/>
      <c r="KFH34" s="7"/>
      <c r="KFI34" s="7"/>
      <c r="KFJ34" s="7"/>
      <c r="KFK34" s="7"/>
      <c r="KFL34" s="7"/>
      <c r="KFM34" s="7"/>
      <c r="KFN34" s="7"/>
      <c r="KFO34" s="7"/>
      <c r="KFP34" s="7"/>
      <c r="KFQ34" s="7"/>
      <c r="KFR34" s="7"/>
      <c r="KFS34" s="7"/>
      <c r="KFT34" s="7"/>
      <c r="KFU34" s="7"/>
      <c r="KFV34" s="7"/>
      <c r="KFW34" s="7"/>
      <c r="KFX34" s="7"/>
      <c r="KFY34" s="7"/>
      <c r="KFZ34" s="7"/>
      <c r="KGA34" s="7"/>
      <c r="KGB34" s="7"/>
      <c r="KGC34" s="7"/>
      <c r="KGD34" s="7"/>
      <c r="KGE34" s="7"/>
      <c r="KGF34" s="7"/>
      <c r="KGG34" s="7"/>
      <c r="KGH34" s="7"/>
      <c r="KGI34" s="7"/>
      <c r="KGJ34" s="7"/>
      <c r="KGK34" s="7"/>
      <c r="KGL34" s="7"/>
      <c r="KGM34" s="7"/>
      <c r="KGN34" s="7"/>
      <c r="KGO34" s="7"/>
      <c r="KGP34" s="7"/>
      <c r="KGQ34" s="7"/>
      <c r="KGR34" s="7"/>
      <c r="KGS34" s="7"/>
      <c r="KGT34" s="7"/>
      <c r="KGU34" s="7"/>
      <c r="KGV34" s="7"/>
      <c r="KGW34" s="7"/>
      <c r="KGX34" s="7"/>
      <c r="KGY34" s="7"/>
      <c r="KGZ34" s="7"/>
      <c r="KHA34" s="7"/>
      <c r="KHB34" s="7"/>
      <c r="KHC34" s="7"/>
      <c r="KHD34" s="7"/>
      <c r="KHE34" s="7"/>
      <c r="KHF34" s="7"/>
      <c r="KHG34" s="7"/>
      <c r="KHH34" s="7"/>
      <c r="KHI34" s="7"/>
      <c r="KHJ34" s="7"/>
      <c r="KHK34" s="7"/>
      <c r="KHL34" s="7"/>
      <c r="KHM34" s="7"/>
      <c r="KHN34" s="7"/>
      <c r="KHO34" s="7"/>
      <c r="KHP34" s="7"/>
      <c r="KHQ34" s="7"/>
      <c r="KHR34" s="7"/>
      <c r="KHS34" s="7"/>
      <c r="KHT34" s="7"/>
      <c r="KHU34" s="7"/>
      <c r="KHV34" s="7"/>
      <c r="KHW34" s="7"/>
      <c r="KHX34" s="7"/>
      <c r="KHY34" s="7"/>
      <c r="KHZ34" s="7"/>
      <c r="KIA34" s="7"/>
      <c r="KIB34" s="7"/>
      <c r="KIC34" s="7"/>
      <c r="KID34" s="7"/>
      <c r="KIE34" s="7"/>
      <c r="KIF34" s="7"/>
      <c r="KIG34" s="7"/>
      <c r="KIH34" s="7"/>
      <c r="KII34" s="7"/>
      <c r="KIJ34" s="7"/>
      <c r="KIK34" s="7"/>
      <c r="KIL34" s="7"/>
      <c r="KIM34" s="7"/>
      <c r="KIN34" s="7"/>
      <c r="KIO34" s="7"/>
      <c r="KIP34" s="7"/>
      <c r="KIQ34" s="7"/>
      <c r="KIR34" s="7"/>
      <c r="KIS34" s="7"/>
      <c r="KIT34" s="7"/>
      <c r="KIU34" s="7"/>
      <c r="KIV34" s="7"/>
      <c r="KIW34" s="7"/>
      <c r="KIX34" s="7"/>
      <c r="KIY34" s="7"/>
      <c r="KIZ34" s="7"/>
      <c r="KJA34" s="7"/>
      <c r="KJB34" s="7"/>
      <c r="KJC34" s="7"/>
      <c r="KJD34" s="7"/>
      <c r="KJE34" s="7"/>
      <c r="KJF34" s="7"/>
      <c r="KJG34" s="7"/>
      <c r="KJH34" s="7"/>
      <c r="KJI34" s="7"/>
      <c r="KJJ34" s="7"/>
      <c r="KJK34" s="7"/>
      <c r="KJL34" s="7"/>
      <c r="KJM34" s="7"/>
      <c r="KJN34" s="7"/>
      <c r="KJO34" s="7"/>
      <c r="KJP34" s="7"/>
      <c r="KJQ34" s="7"/>
      <c r="KJR34" s="7"/>
      <c r="KJS34" s="7"/>
      <c r="KJT34" s="7"/>
      <c r="KJU34" s="7"/>
      <c r="KJV34" s="7"/>
      <c r="KJW34" s="7"/>
      <c r="KJX34" s="7"/>
      <c r="KJY34" s="7"/>
      <c r="KJZ34" s="7"/>
      <c r="KKA34" s="7"/>
      <c r="KKB34" s="7"/>
      <c r="KKC34" s="7"/>
      <c r="KKD34" s="7"/>
      <c r="KKE34" s="7"/>
      <c r="KKF34" s="7"/>
      <c r="KKG34" s="7"/>
      <c r="KKH34" s="7"/>
      <c r="KKI34" s="7"/>
      <c r="KKJ34" s="7"/>
      <c r="KKK34" s="7"/>
      <c r="KKL34" s="7"/>
      <c r="KKM34" s="7"/>
      <c r="KKN34" s="7"/>
      <c r="KKO34" s="7"/>
      <c r="KKP34" s="7"/>
      <c r="KKQ34" s="7"/>
      <c r="KKR34" s="7"/>
      <c r="KKS34" s="7"/>
      <c r="KKT34" s="7"/>
      <c r="KKU34" s="7"/>
      <c r="KKV34" s="7"/>
      <c r="KKW34" s="7"/>
      <c r="KKX34" s="7"/>
      <c r="KKY34" s="7"/>
      <c r="KKZ34" s="7"/>
      <c r="KLA34" s="7"/>
      <c r="KLB34" s="7"/>
      <c r="KLC34" s="7"/>
      <c r="KLD34" s="7"/>
      <c r="KLE34" s="7"/>
      <c r="KLF34" s="7"/>
      <c r="KLG34" s="7"/>
      <c r="KLH34" s="7"/>
      <c r="KLI34" s="7"/>
      <c r="KLJ34" s="7"/>
      <c r="KLK34" s="7"/>
      <c r="KLL34" s="7"/>
      <c r="KLM34" s="7"/>
      <c r="KLN34" s="7"/>
      <c r="KLO34" s="7"/>
      <c r="KLP34" s="7"/>
      <c r="KLQ34" s="7"/>
      <c r="KLR34" s="7"/>
      <c r="KLS34" s="7"/>
      <c r="KLT34" s="7"/>
      <c r="KLU34" s="7"/>
      <c r="KLV34" s="7"/>
      <c r="KLW34" s="7"/>
      <c r="KLX34" s="7"/>
      <c r="KLY34" s="7"/>
      <c r="KLZ34" s="7"/>
      <c r="KMA34" s="7"/>
      <c r="KMB34" s="7"/>
      <c r="KMC34" s="7"/>
      <c r="KMD34" s="7"/>
      <c r="KME34" s="7"/>
      <c r="KMF34" s="7"/>
      <c r="KMG34" s="7"/>
      <c r="KMH34" s="7"/>
      <c r="KMI34" s="7"/>
      <c r="KMJ34" s="7"/>
      <c r="KMK34" s="7"/>
      <c r="KML34" s="7"/>
      <c r="KMM34" s="7"/>
      <c r="KMN34" s="7"/>
      <c r="KMO34" s="7"/>
      <c r="KMP34" s="7"/>
      <c r="KMQ34" s="7"/>
      <c r="KMR34" s="7"/>
      <c r="KMS34" s="7"/>
      <c r="KMT34" s="7"/>
      <c r="KMU34" s="7"/>
      <c r="KMV34" s="7"/>
      <c r="KMW34" s="7"/>
      <c r="KMX34" s="7"/>
      <c r="KMY34" s="7"/>
      <c r="KMZ34" s="7"/>
      <c r="KNA34" s="7"/>
      <c r="KNB34" s="7"/>
      <c r="KNC34" s="7"/>
      <c r="KND34" s="7"/>
      <c r="KNE34" s="7"/>
      <c r="KNF34" s="7"/>
      <c r="KNG34" s="7"/>
      <c r="KNH34" s="7"/>
      <c r="KNI34" s="7"/>
      <c r="KNJ34" s="7"/>
      <c r="KNK34" s="7"/>
      <c r="KNL34" s="7"/>
      <c r="KNM34" s="7"/>
      <c r="KNN34" s="7"/>
      <c r="KNO34" s="7"/>
      <c r="KNP34" s="7"/>
      <c r="KNQ34" s="7"/>
      <c r="KNR34" s="7"/>
      <c r="KNS34" s="7"/>
      <c r="KNT34" s="7"/>
      <c r="KNU34" s="7"/>
      <c r="KNV34" s="7"/>
      <c r="KNW34" s="7"/>
      <c r="KNX34" s="7"/>
      <c r="KNY34" s="7"/>
      <c r="KNZ34" s="7"/>
      <c r="KOA34" s="7"/>
      <c r="KOB34" s="7"/>
      <c r="KOC34" s="7"/>
      <c r="KOD34" s="7"/>
      <c r="KOE34" s="7"/>
      <c r="KOF34" s="7"/>
      <c r="KOG34" s="7"/>
      <c r="KOH34" s="7"/>
      <c r="KOI34" s="7"/>
      <c r="KOJ34" s="7"/>
      <c r="KOK34" s="7"/>
      <c r="KOL34" s="7"/>
      <c r="KOM34" s="7"/>
      <c r="KON34" s="7"/>
      <c r="KOO34" s="7"/>
      <c r="KOP34" s="7"/>
      <c r="KOQ34" s="7"/>
      <c r="KOR34" s="7"/>
      <c r="KOS34" s="7"/>
      <c r="KOT34" s="7"/>
      <c r="KOU34" s="7"/>
      <c r="KOV34" s="7"/>
      <c r="KOW34" s="7"/>
      <c r="KOX34" s="7"/>
      <c r="KOY34" s="7"/>
      <c r="KOZ34" s="7"/>
      <c r="KPA34" s="7"/>
      <c r="KPB34" s="7"/>
      <c r="KPC34" s="7"/>
      <c r="KPD34" s="7"/>
      <c r="KPE34" s="7"/>
      <c r="KPF34" s="7"/>
      <c r="KPG34" s="7"/>
      <c r="KPH34" s="7"/>
      <c r="KPI34" s="7"/>
      <c r="KPJ34" s="7"/>
      <c r="KPK34" s="7"/>
      <c r="KPL34" s="7"/>
      <c r="KPM34" s="7"/>
      <c r="KPN34" s="7"/>
      <c r="KPO34" s="7"/>
      <c r="KPP34" s="7"/>
      <c r="KPQ34" s="7"/>
      <c r="KPR34" s="7"/>
      <c r="KPS34" s="7"/>
      <c r="KPT34" s="7"/>
      <c r="KPU34" s="7"/>
      <c r="KPV34" s="7"/>
      <c r="KPW34" s="7"/>
      <c r="KPX34" s="7"/>
      <c r="KPY34" s="7"/>
      <c r="KPZ34" s="7"/>
      <c r="KQA34" s="7"/>
      <c r="KQB34" s="7"/>
      <c r="KQC34" s="7"/>
      <c r="KQD34" s="7"/>
      <c r="KQE34" s="7"/>
      <c r="KQF34" s="7"/>
      <c r="KQG34" s="7"/>
      <c r="KQH34" s="7"/>
      <c r="KQI34" s="7"/>
      <c r="KQJ34" s="7"/>
      <c r="KQK34" s="7"/>
      <c r="KQL34" s="7"/>
      <c r="KQM34" s="7"/>
      <c r="KQN34" s="7"/>
      <c r="KQO34" s="7"/>
      <c r="KQP34" s="7"/>
      <c r="KQQ34" s="7"/>
      <c r="KQR34" s="7"/>
      <c r="KQS34" s="7"/>
      <c r="KQT34" s="7"/>
      <c r="KQU34" s="7"/>
      <c r="KQV34" s="7"/>
      <c r="KQW34" s="7"/>
      <c r="KQX34" s="7"/>
      <c r="KQY34" s="7"/>
      <c r="KQZ34" s="7"/>
      <c r="KRA34" s="7"/>
      <c r="KRB34" s="7"/>
      <c r="KRC34" s="7"/>
      <c r="KRD34" s="7"/>
      <c r="KRE34" s="7"/>
      <c r="KRF34" s="7"/>
      <c r="KRG34" s="7"/>
      <c r="KRH34" s="7"/>
      <c r="KRI34" s="7"/>
      <c r="KRJ34" s="7"/>
      <c r="KRK34" s="7"/>
      <c r="KRL34" s="7"/>
      <c r="KRM34" s="7"/>
      <c r="KRN34" s="7"/>
      <c r="KRO34" s="7"/>
      <c r="KRP34" s="7"/>
      <c r="KRQ34" s="7"/>
      <c r="KRR34" s="7"/>
      <c r="KRS34" s="7"/>
      <c r="KRT34" s="7"/>
      <c r="KRU34" s="7"/>
      <c r="KRV34" s="7"/>
      <c r="KRW34" s="7"/>
      <c r="KRX34" s="7"/>
      <c r="KRY34" s="7"/>
      <c r="KRZ34" s="7"/>
      <c r="KSA34" s="7"/>
      <c r="KSB34" s="7"/>
      <c r="KSC34" s="7"/>
      <c r="KSD34" s="7"/>
      <c r="KSE34" s="7"/>
      <c r="KSF34" s="7"/>
      <c r="KSG34" s="7"/>
      <c r="KSH34" s="7"/>
      <c r="KSI34" s="7"/>
      <c r="KSJ34" s="7"/>
      <c r="KSK34" s="7"/>
      <c r="KSL34" s="7"/>
      <c r="KSM34" s="7"/>
      <c r="KSN34" s="7"/>
      <c r="KSO34" s="7"/>
      <c r="KSP34" s="7"/>
      <c r="KSQ34" s="7"/>
      <c r="KSR34" s="7"/>
      <c r="KSS34" s="7"/>
      <c r="KST34" s="7"/>
      <c r="KSU34" s="7"/>
      <c r="KSV34" s="7"/>
      <c r="KSW34" s="7"/>
      <c r="KSX34" s="7"/>
      <c r="KSY34" s="7"/>
      <c r="KSZ34" s="7"/>
      <c r="KTA34" s="7"/>
      <c r="KTB34" s="7"/>
      <c r="KTC34" s="7"/>
      <c r="KTD34" s="7"/>
      <c r="KTE34" s="7"/>
      <c r="KTF34" s="7"/>
      <c r="KTG34" s="7"/>
      <c r="KTH34" s="7"/>
      <c r="KTI34" s="7"/>
      <c r="KTJ34" s="7"/>
      <c r="KTK34" s="7"/>
      <c r="KTL34" s="7"/>
      <c r="KTM34" s="7"/>
      <c r="KTN34" s="7"/>
      <c r="KTO34" s="7"/>
      <c r="KTP34" s="7"/>
      <c r="KTQ34" s="7"/>
      <c r="KTR34" s="7"/>
      <c r="KTS34" s="7"/>
      <c r="KTT34" s="7"/>
      <c r="KTU34" s="7"/>
      <c r="KTV34" s="7"/>
      <c r="KTW34" s="7"/>
      <c r="KTX34" s="7"/>
      <c r="KTY34" s="7"/>
      <c r="KTZ34" s="7"/>
      <c r="KUA34" s="7"/>
      <c r="KUB34" s="7"/>
      <c r="KUC34" s="7"/>
      <c r="KUD34" s="7"/>
      <c r="KUE34" s="7"/>
      <c r="KUF34" s="7"/>
      <c r="KUG34" s="7"/>
      <c r="KUH34" s="7"/>
      <c r="KUI34" s="7"/>
      <c r="KUJ34" s="7"/>
      <c r="KUK34" s="7"/>
      <c r="KUL34" s="7"/>
      <c r="KUM34" s="7"/>
      <c r="KUN34" s="7"/>
      <c r="KUO34" s="7"/>
      <c r="KUP34" s="7"/>
      <c r="KUQ34" s="7"/>
      <c r="KUR34" s="7"/>
      <c r="KUS34" s="7"/>
      <c r="KUT34" s="7"/>
      <c r="KUU34" s="7"/>
      <c r="KUV34" s="7"/>
      <c r="KUW34" s="7"/>
      <c r="KUX34" s="7"/>
      <c r="KUY34" s="7"/>
      <c r="KUZ34" s="7"/>
      <c r="KVA34" s="7"/>
      <c r="KVB34" s="7"/>
      <c r="KVC34" s="7"/>
      <c r="KVD34" s="7"/>
      <c r="KVE34" s="7"/>
      <c r="KVF34" s="7"/>
      <c r="KVG34" s="7"/>
      <c r="KVH34" s="7"/>
      <c r="KVI34" s="7"/>
      <c r="KVJ34" s="7"/>
      <c r="KVK34" s="7"/>
      <c r="KVL34" s="7"/>
      <c r="KVM34" s="7"/>
      <c r="KVN34" s="7"/>
      <c r="KVO34" s="7"/>
      <c r="KVP34" s="7"/>
      <c r="KVQ34" s="7"/>
      <c r="KVR34" s="7"/>
      <c r="KVS34" s="7"/>
      <c r="KVT34" s="7"/>
      <c r="KVU34" s="7"/>
      <c r="KVV34" s="7"/>
      <c r="KVW34" s="7"/>
      <c r="KVX34" s="7"/>
      <c r="KVY34" s="7"/>
      <c r="KVZ34" s="7"/>
      <c r="KWA34" s="7"/>
      <c r="KWB34" s="7"/>
      <c r="KWC34" s="7"/>
      <c r="KWD34" s="7"/>
      <c r="KWE34" s="7"/>
      <c r="KWF34" s="7"/>
      <c r="KWG34" s="7"/>
      <c r="KWH34" s="7"/>
      <c r="KWI34" s="7"/>
      <c r="KWJ34" s="7"/>
      <c r="KWK34" s="7"/>
      <c r="KWL34" s="7"/>
      <c r="KWM34" s="7"/>
      <c r="KWN34" s="7"/>
      <c r="KWO34" s="7"/>
      <c r="KWP34" s="7"/>
      <c r="KWQ34" s="7"/>
      <c r="KWR34" s="7"/>
      <c r="KWS34" s="7"/>
      <c r="KWT34" s="7"/>
      <c r="KWU34" s="7"/>
      <c r="KWV34" s="7"/>
      <c r="KWW34" s="7"/>
      <c r="KWX34" s="7"/>
      <c r="KWY34" s="7"/>
      <c r="KWZ34" s="7"/>
      <c r="KXA34" s="7"/>
      <c r="KXB34" s="7"/>
      <c r="KXC34" s="7"/>
      <c r="KXD34" s="7"/>
      <c r="KXE34" s="7"/>
      <c r="KXF34" s="7"/>
      <c r="KXG34" s="7"/>
      <c r="KXH34" s="7"/>
      <c r="KXI34" s="7"/>
      <c r="KXJ34" s="7"/>
      <c r="KXK34" s="7"/>
      <c r="KXL34" s="7"/>
      <c r="KXM34" s="7"/>
      <c r="KXN34" s="7"/>
      <c r="KXO34" s="7"/>
      <c r="KXP34" s="7"/>
      <c r="KXQ34" s="7"/>
      <c r="KXR34" s="7"/>
      <c r="KXS34" s="7"/>
      <c r="KXT34" s="7"/>
      <c r="KXU34" s="7"/>
      <c r="KXV34" s="7"/>
      <c r="KXW34" s="7"/>
      <c r="KXX34" s="7"/>
      <c r="KXY34" s="7"/>
      <c r="KXZ34" s="7"/>
      <c r="KYA34" s="7"/>
      <c r="KYB34" s="7"/>
      <c r="KYC34" s="7"/>
      <c r="KYD34" s="7"/>
      <c r="KYE34" s="7"/>
      <c r="KYF34" s="7"/>
      <c r="KYG34" s="7"/>
      <c r="KYH34" s="7"/>
      <c r="KYI34" s="7"/>
      <c r="KYJ34" s="7"/>
      <c r="KYK34" s="7"/>
      <c r="KYL34" s="7"/>
      <c r="KYM34" s="7"/>
      <c r="KYN34" s="7"/>
      <c r="KYO34" s="7"/>
      <c r="KYP34" s="7"/>
      <c r="KYQ34" s="7"/>
      <c r="KYR34" s="7"/>
      <c r="KYS34" s="7"/>
      <c r="KYT34" s="7"/>
      <c r="KYU34" s="7"/>
      <c r="KYV34" s="7"/>
      <c r="KYW34" s="7"/>
      <c r="KYX34" s="7"/>
      <c r="KYY34" s="7"/>
      <c r="KYZ34" s="7"/>
      <c r="KZA34" s="7"/>
      <c r="KZB34" s="7"/>
      <c r="KZC34" s="7"/>
      <c r="KZD34" s="7"/>
      <c r="KZE34" s="7"/>
      <c r="KZF34" s="7"/>
      <c r="KZG34" s="7"/>
      <c r="KZH34" s="7"/>
      <c r="KZI34" s="7"/>
      <c r="KZJ34" s="7"/>
      <c r="KZK34" s="7"/>
      <c r="KZL34" s="7"/>
      <c r="KZM34" s="7"/>
      <c r="KZN34" s="7"/>
      <c r="KZO34" s="7"/>
      <c r="KZP34" s="7"/>
      <c r="KZQ34" s="7"/>
      <c r="KZR34" s="7"/>
      <c r="KZS34" s="7"/>
      <c r="KZT34" s="7"/>
      <c r="KZU34" s="7"/>
      <c r="KZV34" s="7"/>
      <c r="KZW34" s="7"/>
      <c r="KZX34" s="7"/>
      <c r="KZY34" s="7"/>
      <c r="KZZ34" s="7"/>
      <c r="LAA34" s="7"/>
      <c r="LAB34" s="7"/>
      <c r="LAC34" s="7"/>
      <c r="LAD34" s="7"/>
      <c r="LAE34" s="7"/>
      <c r="LAF34" s="7"/>
      <c r="LAG34" s="7"/>
      <c r="LAH34" s="7"/>
      <c r="LAI34" s="7"/>
      <c r="LAJ34" s="7"/>
      <c r="LAK34" s="7"/>
      <c r="LAL34" s="7"/>
      <c r="LAM34" s="7"/>
      <c r="LAN34" s="7"/>
      <c r="LAO34" s="7"/>
      <c r="LAP34" s="7"/>
      <c r="LAQ34" s="7"/>
      <c r="LAR34" s="7"/>
      <c r="LAS34" s="7"/>
      <c r="LAT34" s="7"/>
      <c r="LAU34" s="7"/>
      <c r="LAV34" s="7"/>
      <c r="LAW34" s="7"/>
      <c r="LAX34" s="7"/>
      <c r="LAY34" s="7"/>
      <c r="LAZ34" s="7"/>
      <c r="LBA34" s="7"/>
      <c r="LBB34" s="7"/>
      <c r="LBC34" s="7"/>
      <c r="LBD34" s="7"/>
      <c r="LBE34" s="7"/>
      <c r="LBF34" s="7"/>
      <c r="LBG34" s="7"/>
      <c r="LBH34" s="7"/>
      <c r="LBI34" s="7"/>
      <c r="LBJ34" s="7"/>
      <c r="LBK34" s="7"/>
      <c r="LBL34" s="7"/>
      <c r="LBM34" s="7"/>
      <c r="LBN34" s="7"/>
      <c r="LBO34" s="7"/>
      <c r="LBP34" s="7"/>
      <c r="LBQ34" s="7"/>
      <c r="LBR34" s="7"/>
      <c r="LBS34" s="7"/>
      <c r="LBT34" s="7"/>
      <c r="LBU34" s="7"/>
      <c r="LBV34" s="7"/>
      <c r="LBW34" s="7"/>
      <c r="LBX34" s="7"/>
      <c r="LBY34" s="7"/>
      <c r="LBZ34" s="7"/>
      <c r="LCA34" s="7"/>
      <c r="LCB34" s="7"/>
      <c r="LCC34" s="7"/>
      <c r="LCD34" s="7"/>
      <c r="LCE34" s="7"/>
      <c r="LCF34" s="7"/>
      <c r="LCG34" s="7"/>
      <c r="LCH34" s="7"/>
      <c r="LCI34" s="7"/>
      <c r="LCJ34" s="7"/>
      <c r="LCK34" s="7"/>
      <c r="LCL34" s="7"/>
      <c r="LCM34" s="7"/>
      <c r="LCN34" s="7"/>
      <c r="LCO34" s="7"/>
      <c r="LCP34" s="7"/>
      <c r="LCQ34" s="7"/>
      <c r="LCR34" s="7"/>
      <c r="LCS34" s="7"/>
      <c r="LCT34" s="7"/>
      <c r="LCU34" s="7"/>
      <c r="LCV34" s="7"/>
      <c r="LCW34" s="7"/>
      <c r="LCX34" s="7"/>
      <c r="LCY34" s="7"/>
      <c r="LCZ34" s="7"/>
      <c r="LDA34" s="7"/>
      <c r="LDB34" s="7"/>
      <c r="LDC34" s="7"/>
      <c r="LDD34" s="7"/>
      <c r="LDE34" s="7"/>
      <c r="LDF34" s="7"/>
      <c r="LDG34" s="7"/>
      <c r="LDH34" s="7"/>
      <c r="LDI34" s="7"/>
      <c r="LDJ34" s="7"/>
      <c r="LDK34" s="7"/>
      <c r="LDL34" s="7"/>
      <c r="LDM34" s="7"/>
      <c r="LDN34" s="7"/>
      <c r="LDO34" s="7"/>
      <c r="LDP34" s="7"/>
      <c r="LDQ34" s="7"/>
      <c r="LDR34" s="7"/>
      <c r="LDS34" s="7"/>
      <c r="LDT34" s="7"/>
      <c r="LDU34" s="7"/>
      <c r="LDV34" s="7"/>
      <c r="LDW34" s="7"/>
      <c r="LDX34" s="7"/>
      <c r="LDY34" s="7"/>
      <c r="LDZ34" s="7"/>
      <c r="LEA34" s="7"/>
      <c r="LEB34" s="7"/>
      <c r="LEC34" s="7"/>
      <c r="LED34" s="7"/>
      <c r="LEE34" s="7"/>
      <c r="LEF34" s="7"/>
      <c r="LEG34" s="7"/>
      <c r="LEH34" s="7"/>
      <c r="LEI34" s="7"/>
      <c r="LEJ34" s="7"/>
      <c r="LEK34" s="7"/>
      <c r="LEL34" s="7"/>
      <c r="LEM34" s="7"/>
      <c r="LEN34" s="7"/>
      <c r="LEO34" s="7"/>
      <c r="LEP34" s="7"/>
      <c r="LEQ34" s="7"/>
      <c r="LER34" s="7"/>
      <c r="LES34" s="7"/>
      <c r="LET34" s="7"/>
      <c r="LEU34" s="7"/>
      <c r="LEV34" s="7"/>
      <c r="LEW34" s="7"/>
      <c r="LEX34" s="7"/>
      <c r="LEY34" s="7"/>
      <c r="LEZ34" s="7"/>
      <c r="LFA34" s="7"/>
      <c r="LFB34" s="7"/>
      <c r="LFC34" s="7"/>
      <c r="LFD34" s="7"/>
      <c r="LFE34" s="7"/>
      <c r="LFF34" s="7"/>
      <c r="LFG34" s="7"/>
      <c r="LFH34" s="7"/>
      <c r="LFI34" s="7"/>
      <c r="LFJ34" s="7"/>
      <c r="LFK34" s="7"/>
      <c r="LFL34" s="7"/>
      <c r="LFM34" s="7"/>
      <c r="LFN34" s="7"/>
      <c r="LFO34" s="7"/>
      <c r="LFP34" s="7"/>
      <c r="LFQ34" s="7"/>
      <c r="LFR34" s="7"/>
      <c r="LFS34" s="7"/>
      <c r="LFT34" s="7"/>
      <c r="LFU34" s="7"/>
      <c r="LFV34" s="7"/>
      <c r="LFW34" s="7"/>
      <c r="LFX34" s="7"/>
      <c r="LFY34" s="7"/>
      <c r="LFZ34" s="7"/>
      <c r="LGA34" s="7"/>
      <c r="LGB34" s="7"/>
      <c r="LGC34" s="7"/>
      <c r="LGD34" s="7"/>
      <c r="LGE34" s="7"/>
      <c r="LGF34" s="7"/>
      <c r="LGG34" s="7"/>
      <c r="LGH34" s="7"/>
      <c r="LGI34" s="7"/>
      <c r="LGJ34" s="7"/>
      <c r="LGK34" s="7"/>
      <c r="LGL34" s="7"/>
      <c r="LGM34" s="7"/>
      <c r="LGN34" s="7"/>
      <c r="LGO34" s="7"/>
      <c r="LGP34" s="7"/>
      <c r="LGQ34" s="7"/>
      <c r="LGR34" s="7"/>
      <c r="LGS34" s="7"/>
      <c r="LGT34" s="7"/>
      <c r="LGU34" s="7"/>
      <c r="LGV34" s="7"/>
      <c r="LGW34" s="7"/>
      <c r="LGX34" s="7"/>
      <c r="LGY34" s="7"/>
      <c r="LGZ34" s="7"/>
      <c r="LHA34" s="7"/>
      <c r="LHB34" s="7"/>
      <c r="LHC34" s="7"/>
      <c r="LHD34" s="7"/>
      <c r="LHE34" s="7"/>
      <c r="LHF34" s="7"/>
      <c r="LHG34" s="7"/>
      <c r="LHH34" s="7"/>
      <c r="LHI34" s="7"/>
      <c r="LHJ34" s="7"/>
      <c r="LHK34" s="7"/>
      <c r="LHL34" s="7"/>
      <c r="LHM34" s="7"/>
      <c r="LHN34" s="7"/>
      <c r="LHO34" s="7"/>
      <c r="LHP34" s="7"/>
      <c r="LHQ34" s="7"/>
      <c r="LHR34" s="7"/>
      <c r="LHS34" s="7"/>
      <c r="LHT34" s="7"/>
      <c r="LHU34" s="7"/>
      <c r="LHV34" s="7"/>
      <c r="LHW34" s="7"/>
      <c r="LHX34" s="7"/>
      <c r="LHY34" s="7"/>
      <c r="LHZ34" s="7"/>
      <c r="LIA34" s="7"/>
      <c r="LIB34" s="7"/>
      <c r="LIC34" s="7"/>
      <c r="LID34" s="7"/>
      <c r="LIE34" s="7"/>
      <c r="LIF34" s="7"/>
      <c r="LIG34" s="7"/>
      <c r="LIH34" s="7"/>
      <c r="LII34" s="7"/>
      <c r="LIJ34" s="7"/>
      <c r="LIK34" s="7"/>
      <c r="LIL34" s="7"/>
      <c r="LIM34" s="7"/>
      <c r="LIN34" s="7"/>
      <c r="LIO34" s="7"/>
      <c r="LIP34" s="7"/>
      <c r="LIQ34" s="7"/>
      <c r="LIR34" s="7"/>
      <c r="LIS34" s="7"/>
      <c r="LIT34" s="7"/>
      <c r="LIU34" s="7"/>
      <c r="LIV34" s="7"/>
      <c r="LIW34" s="7"/>
      <c r="LIX34" s="7"/>
      <c r="LIY34" s="7"/>
      <c r="LIZ34" s="7"/>
      <c r="LJA34" s="7"/>
      <c r="LJB34" s="7"/>
      <c r="LJC34" s="7"/>
      <c r="LJD34" s="7"/>
      <c r="LJE34" s="7"/>
      <c r="LJF34" s="7"/>
      <c r="LJG34" s="7"/>
      <c r="LJH34" s="7"/>
      <c r="LJI34" s="7"/>
      <c r="LJJ34" s="7"/>
      <c r="LJK34" s="7"/>
      <c r="LJL34" s="7"/>
      <c r="LJM34" s="7"/>
      <c r="LJN34" s="7"/>
      <c r="LJO34" s="7"/>
      <c r="LJP34" s="7"/>
      <c r="LJQ34" s="7"/>
      <c r="LJR34" s="7"/>
      <c r="LJS34" s="7"/>
      <c r="LJT34" s="7"/>
      <c r="LJU34" s="7"/>
      <c r="LJV34" s="7"/>
      <c r="LJW34" s="7"/>
      <c r="LJX34" s="7"/>
      <c r="LJY34" s="7"/>
      <c r="LJZ34" s="7"/>
      <c r="LKA34" s="7"/>
      <c r="LKB34" s="7"/>
      <c r="LKC34" s="7"/>
      <c r="LKD34" s="7"/>
      <c r="LKE34" s="7"/>
      <c r="LKF34" s="7"/>
      <c r="LKG34" s="7"/>
      <c r="LKH34" s="7"/>
      <c r="LKI34" s="7"/>
      <c r="LKJ34" s="7"/>
      <c r="LKK34" s="7"/>
      <c r="LKL34" s="7"/>
      <c r="LKM34" s="7"/>
      <c r="LKN34" s="7"/>
      <c r="LKO34" s="7"/>
      <c r="LKP34" s="7"/>
      <c r="LKQ34" s="7"/>
      <c r="LKR34" s="7"/>
      <c r="LKS34" s="7"/>
      <c r="LKT34" s="7"/>
      <c r="LKU34" s="7"/>
      <c r="LKV34" s="7"/>
      <c r="LKW34" s="7"/>
      <c r="LKX34" s="7"/>
      <c r="LKY34" s="7"/>
      <c r="LKZ34" s="7"/>
      <c r="LLA34" s="7"/>
      <c r="LLB34" s="7"/>
      <c r="LLC34" s="7"/>
      <c r="LLD34" s="7"/>
      <c r="LLE34" s="7"/>
      <c r="LLF34" s="7"/>
      <c r="LLG34" s="7"/>
      <c r="LLH34" s="7"/>
      <c r="LLI34" s="7"/>
      <c r="LLJ34" s="7"/>
      <c r="LLK34" s="7"/>
      <c r="LLL34" s="7"/>
      <c r="LLM34" s="7"/>
      <c r="LLN34" s="7"/>
      <c r="LLO34" s="7"/>
      <c r="LLP34" s="7"/>
      <c r="LLQ34" s="7"/>
      <c r="LLR34" s="7"/>
      <c r="LLS34" s="7"/>
      <c r="LLT34" s="7"/>
      <c r="LLU34" s="7"/>
      <c r="LLV34" s="7"/>
      <c r="LLW34" s="7"/>
      <c r="LLX34" s="7"/>
      <c r="LLY34" s="7"/>
      <c r="LLZ34" s="7"/>
      <c r="LMA34" s="7"/>
      <c r="LMB34" s="7"/>
      <c r="LMC34" s="7"/>
      <c r="LMD34" s="7"/>
      <c r="LME34" s="7"/>
      <c r="LMF34" s="7"/>
      <c r="LMG34" s="7"/>
      <c r="LMH34" s="7"/>
      <c r="LMI34" s="7"/>
      <c r="LMJ34" s="7"/>
      <c r="LMK34" s="7"/>
      <c r="LML34" s="7"/>
      <c r="LMM34" s="7"/>
      <c r="LMN34" s="7"/>
      <c r="LMO34" s="7"/>
      <c r="LMP34" s="7"/>
      <c r="LMQ34" s="7"/>
      <c r="LMR34" s="7"/>
      <c r="LMS34" s="7"/>
      <c r="LMT34" s="7"/>
      <c r="LMU34" s="7"/>
      <c r="LMV34" s="7"/>
      <c r="LMW34" s="7"/>
      <c r="LMX34" s="7"/>
      <c r="LMY34" s="7"/>
      <c r="LMZ34" s="7"/>
      <c r="LNA34" s="7"/>
      <c r="LNB34" s="7"/>
      <c r="LNC34" s="7"/>
      <c r="LND34" s="7"/>
      <c r="LNE34" s="7"/>
      <c r="LNF34" s="7"/>
      <c r="LNG34" s="7"/>
      <c r="LNH34" s="7"/>
      <c r="LNI34" s="7"/>
      <c r="LNJ34" s="7"/>
      <c r="LNK34" s="7"/>
      <c r="LNL34" s="7"/>
      <c r="LNM34" s="7"/>
      <c r="LNN34" s="7"/>
      <c r="LNO34" s="7"/>
      <c r="LNP34" s="7"/>
      <c r="LNQ34" s="7"/>
      <c r="LNR34" s="7"/>
      <c r="LNS34" s="7"/>
      <c r="LNT34" s="7"/>
      <c r="LNU34" s="7"/>
      <c r="LNV34" s="7"/>
      <c r="LNW34" s="7"/>
      <c r="LNX34" s="7"/>
      <c r="LNY34" s="7"/>
      <c r="LNZ34" s="7"/>
      <c r="LOA34" s="7"/>
      <c r="LOB34" s="7"/>
      <c r="LOC34" s="7"/>
      <c r="LOD34" s="7"/>
      <c r="LOE34" s="7"/>
      <c r="LOF34" s="7"/>
      <c r="LOG34" s="7"/>
      <c r="LOH34" s="7"/>
      <c r="LOI34" s="7"/>
      <c r="LOJ34" s="7"/>
      <c r="LOK34" s="7"/>
      <c r="LOL34" s="7"/>
      <c r="LOM34" s="7"/>
      <c r="LON34" s="7"/>
      <c r="LOO34" s="7"/>
      <c r="LOP34" s="7"/>
      <c r="LOQ34" s="7"/>
      <c r="LOR34" s="7"/>
      <c r="LOS34" s="7"/>
      <c r="LOT34" s="7"/>
      <c r="LOU34" s="7"/>
      <c r="LOV34" s="7"/>
      <c r="LOW34" s="7"/>
      <c r="LOX34" s="7"/>
      <c r="LOY34" s="7"/>
      <c r="LOZ34" s="7"/>
      <c r="LPA34" s="7"/>
      <c r="LPB34" s="7"/>
      <c r="LPC34" s="7"/>
      <c r="LPD34" s="7"/>
      <c r="LPE34" s="7"/>
      <c r="LPF34" s="7"/>
      <c r="LPG34" s="7"/>
      <c r="LPH34" s="7"/>
      <c r="LPI34" s="7"/>
      <c r="LPJ34" s="7"/>
      <c r="LPK34" s="7"/>
      <c r="LPL34" s="7"/>
      <c r="LPM34" s="7"/>
      <c r="LPN34" s="7"/>
      <c r="LPO34" s="7"/>
      <c r="LPP34" s="7"/>
      <c r="LPQ34" s="7"/>
      <c r="LPR34" s="7"/>
      <c r="LPS34" s="7"/>
      <c r="LPT34" s="7"/>
      <c r="LPU34" s="7"/>
      <c r="LPV34" s="7"/>
      <c r="LPW34" s="7"/>
      <c r="LPX34" s="7"/>
      <c r="LPY34" s="7"/>
      <c r="LPZ34" s="7"/>
      <c r="LQA34" s="7"/>
      <c r="LQB34" s="7"/>
      <c r="LQC34" s="7"/>
      <c r="LQD34" s="7"/>
      <c r="LQE34" s="7"/>
      <c r="LQF34" s="7"/>
      <c r="LQG34" s="7"/>
      <c r="LQH34" s="7"/>
      <c r="LQI34" s="7"/>
      <c r="LQJ34" s="7"/>
      <c r="LQK34" s="7"/>
      <c r="LQL34" s="7"/>
      <c r="LQM34" s="7"/>
      <c r="LQN34" s="7"/>
      <c r="LQO34" s="7"/>
      <c r="LQP34" s="7"/>
      <c r="LQQ34" s="7"/>
      <c r="LQR34" s="7"/>
      <c r="LQS34" s="7"/>
      <c r="LQT34" s="7"/>
      <c r="LQU34" s="7"/>
      <c r="LQV34" s="7"/>
      <c r="LQW34" s="7"/>
      <c r="LQX34" s="7"/>
      <c r="LQY34" s="7"/>
      <c r="LQZ34" s="7"/>
      <c r="LRA34" s="7"/>
      <c r="LRB34" s="7"/>
      <c r="LRC34" s="7"/>
      <c r="LRD34" s="7"/>
      <c r="LRE34" s="7"/>
      <c r="LRF34" s="7"/>
      <c r="LRG34" s="7"/>
      <c r="LRH34" s="7"/>
      <c r="LRI34" s="7"/>
      <c r="LRJ34" s="7"/>
      <c r="LRK34" s="7"/>
      <c r="LRL34" s="7"/>
      <c r="LRM34" s="7"/>
      <c r="LRN34" s="7"/>
      <c r="LRO34" s="7"/>
      <c r="LRP34" s="7"/>
      <c r="LRQ34" s="7"/>
      <c r="LRR34" s="7"/>
      <c r="LRS34" s="7"/>
      <c r="LRT34" s="7"/>
      <c r="LRU34" s="7"/>
      <c r="LRV34" s="7"/>
      <c r="LRW34" s="7"/>
      <c r="LRX34" s="7"/>
      <c r="LRY34" s="7"/>
      <c r="LRZ34" s="7"/>
      <c r="LSA34" s="7"/>
      <c r="LSB34" s="7"/>
      <c r="LSC34" s="7"/>
      <c r="LSD34" s="7"/>
      <c r="LSE34" s="7"/>
      <c r="LSF34" s="7"/>
      <c r="LSG34" s="7"/>
      <c r="LSH34" s="7"/>
      <c r="LSI34" s="7"/>
      <c r="LSJ34" s="7"/>
      <c r="LSK34" s="7"/>
      <c r="LSL34" s="7"/>
      <c r="LSM34" s="7"/>
      <c r="LSN34" s="7"/>
      <c r="LSO34" s="7"/>
      <c r="LSP34" s="7"/>
      <c r="LSQ34" s="7"/>
      <c r="LSR34" s="7"/>
      <c r="LSS34" s="7"/>
      <c r="LST34" s="7"/>
      <c r="LSU34" s="7"/>
      <c r="LSV34" s="7"/>
      <c r="LSW34" s="7"/>
      <c r="LSX34" s="7"/>
      <c r="LSY34" s="7"/>
      <c r="LSZ34" s="7"/>
      <c r="LTA34" s="7"/>
      <c r="LTB34" s="7"/>
      <c r="LTC34" s="7"/>
      <c r="LTD34" s="7"/>
      <c r="LTE34" s="7"/>
      <c r="LTF34" s="7"/>
      <c r="LTG34" s="7"/>
      <c r="LTH34" s="7"/>
      <c r="LTI34" s="7"/>
      <c r="LTJ34" s="7"/>
      <c r="LTK34" s="7"/>
      <c r="LTL34" s="7"/>
      <c r="LTM34" s="7"/>
      <c r="LTN34" s="7"/>
      <c r="LTO34" s="7"/>
      <c r="LTP34" s="7"/>
      <c r="LTQ34" s="7"/>
      <c r="LTR34" s="7"/>
      <c r="LTS34" s="7"/>
      <c r="LTT34" s="7"/>
      <c r="LTU34" s="7"/>
      <c r="LTV34" s="7"/>
      <c r="LTW34" s="7"/>
      <c r="LTX34" s="7"/>
      <c r="LTY34" s="7"/>
      <c r="LTZ34" s="7"/>
      <c r="LUA34" s="7"/>
      <c r="LUB34" s="7"/>
      <c r="LUC34" s="7"/>
      <c r="LUD34" s="7"/>
      <c r="LUE34" s="7"/>
      <c r="LUF34" s="7"/>
      <c r="LUG34" s="7"/>
      <c r="LUH34" s="7"/>
      <c r="LUI34" s="7"/>
      <c r="LUJ34" s="7"/>
      <c r="LUK34" s="7"/>
      <c r="LUL34" s="7"/>
      <c r="LUM34" s="7"/>
      <c r="LUN34" s="7"/>
      <c r="LUO34" s="7"/>
      <c r="LUP34" s="7"/>
      <c r="LUQ34" s="7"/>
      <c r="LUR34" s="7"/>
      <c r="LUS34" s="7"/>
      <c r="LUT34" s="7"/>
      <c r="LUU34" s="7"/>
      <c r="LUV34" s="7"/>
      <c r="LUW34" s="7"/>
      <c r="LUX34" s="7"/>
      <c r="LUY34" s="7"/>
      <c r="LUZ34" s="7"/>
      <c r="LVA34" s="7"/>
      <c r="LVB34" s="7"/>
      <c r="LVC34" s="7"/>
      <c r="LVD34" s="7"/>
      <c r="LVE34" s="7"/>
      <c r="LVF34" s="7"/>
      <c r="LVG34" s="7"/>
      <c r="LVH34" s="7"/>
      <c r="LVI34" s="7"/>
      <c r="LVJ34" s="7"/>
      <c r="LVK34" s="7"/>
      <c r="LVL34" s="7"/>
      <c r="LVM34" s="7"/>
      <c r="LVN34" s="7"/>
      <c r="LVO34" s="7"/>
      <c r="LVP34" s="7"/>
      <c r="LVQ34" s="7"/>
      <c r="LVR34" s="7"/>
      <c r="LVS34" s="7"/>
      <c r="LVT34" s="7"/>
      <c r="LVU34" s="7"/>
      <c r="LVV34" s="7"/>
      <c r="LVW34" s="7"/>
      <c r="LVX34" s="7"/>
      <c r="LVY34" s="7"/>
      <c r="LVZ34" s="7"/>
      <c r="LWA34" s="7"/>
      <c r="LWB34" s="7"/>
      <c r="LWC34" s="7"/>
      <c r="LWD34" s="7"/>
      <c r="LWE34" s="7"/>
      <c r="LWF34" s="7"/>
      <c r="LWG34" s="7"/>
      <c r="LWH34" s="7"/>
      <c r="LWI34" s="7"/>
      <c r="LWJ34" s="7"/>
      <c r="LWK34" s="7"/>
      <c r="LWL34" s="7"/>
      <c r="LWM34" s="7"/>
      <c r="LWN34" s="7"/>
      <c r="LWO34" s="7"/>
      <c r="LWP34" s="7"/>
      <c r="LWQ34" s="7"/>
      <c r="LWR34" s="7"/>
      <c r="LWS34" s="7"/>
      <c r="LWT34" s="7"/>
      <c r="LWU34" s="7"/>
      <c r="LWV34" s="7"/>
      <c r="LWW34" s="7"/>
      <c r="LWX34" s="7"/>
      <c r="LWY34" s="7"/>
      <c r="LWZ34" s="7"/>
      <c r="LXA34" s="7"/>
      <c r="LXB34" s="7"/>
      <c r="LXC34" s="7"/>
      <c r="LXD34" s="7"/>
      <c r="LXE34" s="7"/>
      <c r="LXF34" s="7"/>
      <c r="LXG34" s="7"/>
      <c r="LXH34" s="7"/>
      <c r="LXI34" s="7"/>
      <c r="LXJ34" s="7"/>
      <c r="LXK34" s="7"/>
      <c r="LXL34" s="7"/>
      <c r="LXM34" s="7"/>
      <c r="LXN34" s="7"/>
      <c r="LXO34" s="7"/>
      <c r="LXP34" s="7"/>
      <c r="LXQ34" s="7"/>
      <c r="LXR34" s="7"/>
      <c r="LXS34" s="7"/>
      <c r="LXT34" s="7"/>
      <c r="LXU34" s="7"/>
      <c r="LXV34" s="7"/>
      <c r="LXW34" s="7"/>
      <c r="LXX34" s="7"/>
      <c r="LXY34" s="7"/>
      <c r="LXZ34" s="7"/>
      <c r="LYA34" s="7"/>
      <c r="LYB34" s="7"/>
      <c r="LYC34" s="7"/>
      <c r="LYD34" s="7"/>
      <c r="LYE34" s="7"/>
      <c r="LYF34" s="7"/>
      <c r="LYG34" s="7"/>
      <c r="LYH34" s="7"/>
      <c r="LYI34" s="7"/>
      <c r="LYJ34" s="7"/>
      <c r="LYK34" s="7"/>
      <c r="LYL34" s="7"/>
      <c r="LYM34" s="7"/>
      <c r="LYN34" s="7"/>
      <c r="LYO34" s="7"/>
      <c r="LYP34" s="7"/>
      <c r="LYQ34" s="7"/>
      <c r="LYR34" s="7"/>
      <c r="LYS34" s="7"/>
      <c r="LYT34" s="7"/>
      <c r="LYU34" s="7"/>
      <c r="LYV34" s="7"/>
      <c r="LYW34" s="7"/>
      <c r="LYX34" s="7"/>
      <c r="LYY34" s="7"/>
      <c r="LYZ34" s="7"/>
      <c r="LZA34" s="7"/>
      <c r="LZB34" s="7"/>
      <c r="LZC34" s="7"/>
      <c r="LZD34" s="7"/>
      <c r="LZE34" s="7"/>
      <c r="LZF34" s="7"/>
      <c r="LZG34" s="7"/>
      <c r="LZH34" s="7"/>
      <c r="LZI34" s="7"/>
      <c r="LZJ34" s="7"/>
      <c r="LZK34" s="7"/>
      <c r="LZL34" s="7"/>
      <c r="LZM34" s="7"/>
      <c r="LZN34" s="7"/>
      <c r="LZO34" s="7"/>
      <c r="LZP34" s="7"/>
      <c r="LZQ34" s="7"/>
      <c r="LZR34" s="7"/>
      <c r="LZS34" s="7"/>
      <c r="LZT34" s="7"/>
      <c r="LZU34" s="7"/>
      <c r="LZV34" s="7"/>
      <c r="LZW34" s="7"/>
      <c r="LZX34" s="7"/>
      <c r="LZY34" s="7"/>
      <c r="LZZ34" s="7"/>
      <c r="MAA34" s="7"/>
      <c r="MAB34" s="7"/>
      <c r="MAC34" s="7"/>
      <c r="MAD34" s="7"/>
      <c r="MAE34" s="7"/>
      <c r="MAF34" s="7"/>
      <c r="MAG34" s="7"/>
      <c r="MAH34" s="7"/>
      <c r="MAI34" s="7"/>
      <c r="MAJ34" s="7"/>
      <c r="MAK34" s="7"/>
      <c r="MAL34" s="7"/>
      <c r="MAM34" s="7"/>
      <c r="MAN34" s="7"/>
      <c r="MAO34" s="7"/>
      <c r="MAP34" s="7"/>
      <c r="MAQ34" s="7"/>
      <c r="MAR34" s="7"/>
      <c r="MAS34" s="7"/>
      <c r="MAT34" s="7"/>
      <c r="MAU34" s="7"/>
      <c r="MAV34" s="7"/>
      <c r="MAW34" s="7"/>
      <c r="MAX34" s="7"/>
      <c r="MAY34" s="7"/>
      <c r="MAZ34" s="7"/>
      <c r="MBA34" s="7"/>
      <c r="MBB34" s="7"/>
      <c r="MBC34" s="7"/>
      <c r="MBD34" s="7"/>
      <c r="MBE34" s="7"/>
      <c r="MBF34" s="7"/>
      <c r="MBG34" s="7"/>
      <c r="MBH34" s="7"/>
      <c r="MBI34" s="7"/>
      <c r="MBJ34" s="7"/>
      <c r="MBK34" s="7"/>
      <c r="MBL34" s="7"/>
      <c r="MBM34" s="7"/>
      <c r="MBN34" s="7"/>
      <c r="MBO34" s="7"/>
      <c r="MBP34" s="7"/>
      <c r="MBQ34" s="7"/>
      <c r="MBR34" s="7"/>
      <c r="MBS34" s="7"/>
      <c r="MBT34" s="7"/>
      <c r="MBU34" s="7"/>
      <c r="MBV34" s="7"/>
      <c r="MBW34" s="7"/>
      <c r="MBX34" s="7"/>
      <c r="MBY34" s="7"/>
      <c r="MBZ34" s="7"/>
      <c r="MCA34" s="7"/>
      <c r="MCB34" s="7"/>
      <c r="MCC34" s="7"/>
      <c r="MCD34" s="7"/>
      <c r="MCE34" s="7"/>
      <c r="MCF34" s="7"/>
      <c r="MCG34" s="7"/>
      <c r="MCH34" s="7"/>
      <c r="MCI34" s="7"/>
      <c r="MCJ34" s="7"/>
      <c r="MCK34" s="7"/>
      <c r="MCL34" s="7"/>
      <c r="MCM34" s="7"/>
      <c r="MCN34" s="7"/>
      <c r="MCO34" s="7"/>
      <c r="MCP34" s="7"/>
      <c r="MCQ34" s="7"/>
      <c r="MCR34" s="7"/>
      <c r="MCS34" s="7"/>
      <c r="MCT34" s="7"/>
      <c r="MCU34" s="7"/>
      <c r="MCV34" s="7"/>
      <c r="MCW34" s="7"/>
      <c r="MCX34" s="7"/>
      <c r="MCY34" s="7"/>
      <c r="MCZ34" s="7"/>
      <c r="MDA34" s="7"/>
      <c r="MDB34" s="7"/>
      <c r="MDC34" s="7"/>
      <c r="MDD34" s="7"/>
      <c r="MDE34" s="7"/>
      <c r="MDF34" s="7"/>
      <c r="MDG34" s="7"/>
      <c r="MDH34" s="7"/>
      <c r="MDI34" s="7"/>
      <c r="MDJ34" s="7"/>
      <c r="MDK34" s="7"/>
      <c r="MDL34" s="7"/>
      <c r="MDM34" s="7"/>
      <c r="MDN34" s="7"/>
      <c r="MDO34" s="7"/>
      <c r="MDP34" s="7"/>
      <c r="MDQ34" s="7"/>
      <c r="MDR34" s="7"/>
      <c r="MDS34" s="7"/>
      <c r="MDT34" s="7"/>
      <c r="MDU34" s="7"/>
      <c r="MDV34" s="7"/>
      <c r="MDW34" s="7"/>
      <c r="MDX34" s="7"/>
      <c r="MDY34" s="7"/>
      <c r="MDZ34" s="7"/>
      <c r="MEA34" s="7"/>
      <c r="MEB34" s="7"/>
      <c r="MEC34" s="7"/>
      <c r="MED34" s="7"/>
      <c r="MEE34" s="7"/>
      <c r="MEF34" s="7"/>
      <c r="MEG34" s="7"/>
      <c r="MEH34" s="7"/>
      <c r="MEI34" s="7"/>
      <c r="MEJ34" s="7"/>
      <c r="MEK34" s="7"/>
      <c r="MEL34" s="7"/>
      <c r="MEM34" s="7"/>
      <c r="MEN34" s="7"/>
      <c r="MEO34" s="7"/>
      <c r="MEP34" s="7"/>
      <c r="MEQ34" s="7"/>
      <c r="MER34" s="7"/>
      <c r="MES34" s="7"/>
      <c r="MET34" s="7"/>
      <c r="MEU34" s="7"/>
      <c r="MEV34" s="7"/>
      <c r="MEW34" s="7"/>
      <c r="MEX34" s="7"/>
      <c r="MEY34" s="7"/>
      <c r="MEZ34" s="7"/>
      <c r="MFA34" s="7"/>
      <c r="MFB34" s="7"/>
      <c r="MFC34" s="7"/>
      <c r="MFD34" s="7"/>
      <c r="MFE34" s="7"/>
      <c r="MFF34" s="7"/>
      <c r="MFG34" s="7"/>
      <c r="MFH34" s="7"/>
      <c r="MFI34" s="7"/>
      <c r="MFJ34" s="7"/>
      <c r="MFK34" s="7"/>
      <c r="MFL34" s="7"/>
      <c r="MFM34" s="7"/>
      <c r="MFN34" s="7"/>
      <c r="MFO34" s="7"/>
      <c r="MFP34" s="7"/>
      <c r="MFQ34" s="7"/>
      <c r="MFR34" s="7"/>
      <c r="MFS34" s="7"/>
      <c r="MFT34" s="7"/>
      <c r="MFU34" s="7"/>
      <c r="MFV34" s="7"/>
      <c r="MFW34" s="7"/>
      <c r="MFX34" s="7"/>
      <c r="MFY34" s="7"/>
      <c r="MFZ34" s="7"/>
      <c r="MGA34" s="7"/>
      <c r="MGB34" s="7"/>
      <c r="MGC34" s="7"/>
      <c r="MGD34" s="7"/>
      <c r="MGE34" s="7"/>
      <c r="MGF34" s="7"/>
      <c r="MGG34" s="7"/>
      <c r="MGH34" s="7"/>
      <c r="MGI34" s="7"/>
      <c r="MGJ34" s="7"/>
      <c r="MGK34" s="7"/>
      <c r="MGL34" s="7"/>
      <c r="MGM34" s="7"/>
      <c r="MGN34" s="7"/>
      <c r="MGO34" s="7"/>
      <c r="MGP34" s="7"/>
      <c r="MGQ34" s="7"/>
      <c r="MGR34" s="7"/>
      <c r="MGS34" s="7"/>
      <c r="MGT34" s="7"/>
      <c r="MGU34" s="7"/>
      <c r="MGV34" s="7"/>
      <c r="MGW34" s="7"/>
      <c r="MGX34" s="7"/>
      <c r="MGY34" s="7"/>
      <c r="MGZ34" s="7"/>
      <c r="MHA34" s="7"/>
      <c r="MHB34" s="7"/>
      <c r="MHC34" s="7"/>
      <c r="MHD34" s="7"/>
      <c r="MHE34" s="7"/>
      <c r="MHF34" s="7"/>
      <c r="MHG34" s="7"/>
      <c r="MHH34" s="7"/>
      <c r="MHI34" s="7"/>
      <c r="MHJ34" s="7"/>
      <c r="MHK34" s="7"/>
      <c r="MHL34" s="7"/>
      <c r="MHM34" s="7"/>
      <c r="MHN34" s="7"/>
      <c r="MHO34" s="7"/>
      <c r="MHP34" s="7"/>
      <c r="MHQ34" s="7"/>
      <c r="MHR34" s="7"/>
      <c r="MHS34" s="7"/>
      <c r="MHT34" s="7"/>
      <c r="MHU34" s="7"/>
      <c r="MHV34" s="7"/>
      <c r="MHW34" s="7"/>
      <c r="MHX34" s="7"/>
      <c r="MHY34" s="7"/>
      <c r="MHZ34" s="7"/>
      <c r="MIA34" s="7"/>
      <c r="MIB34" s="7"/>
      <c r="MIC34" s="7"/>
      <c r="MID34" s="7"/>
      <c r="MIE34" s="7"/>
      <c r="MIF34" s="7"/>
      <c r="MIG34" s="7"/>
      <c r="MIH34" s="7"/>
      <c r="MII34" s="7"/>
      <c r="MIJ34" s="7"/>
      <c r="MIK34" s="7"/>
      <c r="MIL34" s="7"/>
      <c r="MIM34" s="7"/>
      <c r="MIN34" s="7"/>
      <c r="MIO34" s="7"/>
      <c r="MIP34" s="7"/>
      <c r="MIQ34" s="7"/>
      <c r="MIR34" s="7"/>
      <c r="MIS34" s="7"/>
      <c r="MIT34" s="7"/>
      <c r="MIU34" s="7"/>
      <c r="MIV34" s="7"/>
      <c r="MIW34" s="7"/>
      <c r="MIX34" s="7"/>
      <c r="MIY34" s="7"/>
      <c r="MIZ34" s="7"/>
      <c r="MJA34" s="7"/>
      <c r="MJB34" s="7"/>
      <c r="MJC34" s="7"/>
      <c r="MJD34" s="7"/>
      <c r="MJE34" s="7"/>
      <c r="MJF34" s="7"/>
      <c r="MJG34" s="7"/>
      <c r="MJH34" s="7"/>
      <c r="MJI34" s="7"/>
      <c r="MJJ34" s="7"/>
      <c r="MJK34" s="7"/>
      <c r="MJL34" s="7"/>
      <c r="MJM34" s="7"/>
      <c r="MJN34" s="7"/>
      <c r="MJO34" s="7"/>
      <c r="MJP34" s="7"/>
      <c r="MJQ34" s="7"/>
      <c r="MJR34" s="7"/>
      <c r="MJS34" s="7"/>
      <c r="MJT34" s="7"/>
      <c r="MJU34" s="7"/>
      <c r="MJV34" s="7"/>
      <c r="MJW34" s="7"/>
      <c r="MJX34" s="7"/>
      <c r="MJY34" s="7"/>
      <c r="MJZ34" s="7"/>
      <c r="MKA34" s="7"/>
      <c r="MKB34" s="7"/>
      <c r="MKC34" s="7"/>
      <c r="MKD34" s="7"/>
      <c r="MKE34" s="7"/>
      <c r="MKF34" s="7"/>
      <c r="MKG34" s="7"/>
      <c r="MKH34" s="7"/>
      <c r="MKI34" s="7"/>
      <c r="MKJ34" s="7"/>
      <c r="MKK34" s="7"/>
      <c r="MKL34" s="7"/>
      <c r="MKM34" s="7"/>
      <c r="MKN34" s="7"/>
      <c r="MKO34" s="7"/>
      <c r="MKP34" s="7"/>
      <c r="MKQ34" s="7"/>
      <c r="MKR34" s="7"/>
      <c r="MKS34" s="7"/>
      <c r="MKT34" s="7"/>
      <c r="MKU34" s="7"/>
      <c r="MKV34" s="7"/>
      <c r="MKW34" s="7"/>
      <c r="MKX34" s="7"/>
      <c r="MKY34" s="7"/>
      <c r="MKZ34" s="7"/>
      <c r="MLA34" s="7"/>
      <c r="MLB34" s="7"/>
      <c r="MLC34" s="7"/>
      <c r="MLD34" s="7"/>
      <c r="MLE34" s="7"/>
      <c r="MLF34" s="7"/>
      <c r="MLG34" s="7"/>
      <c r="MLH34" s="7"/>
      <c r="MLI34" s="7"/>
      <c r="MLJ34" s="7"/>
      <c r="MLK34" s="7"/>
      <c r="MLL34" s="7"/>
      <c r="MLM34" s="7"/>
      <c r="MLN34" s="7"/>
      <c r="MLO34" s="7"/>
      <c r="MLP34" s="7"/>
      <c r="MLQ34" s="7"/>
      <c r="MLR34" s="7"/>
      <c r="MLS34" s="7"/>
      <c r="MLT34" s="7"/>
      <c r="MLU34" s="7"/>
      <c r="MLV34" s="7"/>
      <c r="MLW34" s="7"/>
      <c r="MLX34" s="7"/>
      <c r="MLY34" s="7"/>
      <c r="MLZ34" s="7"/>
      <c r="MMA34" s="7"/>
      <c r="MMB34" s="7"/>
      <c r="MMC34" s="7"/>
      <c r="MMD34" s="7"/>
      <c r="MME34" s="7"/>
      <c r="MMF34" s="7"/>
      <c r="MMG34" s="7"/>
      <c r="MMH34" s="7"/>
      <c r="MMI34" s="7"/>
      <c r="MMJ34" s="7"/>
      <c r="MMK34" s="7"/>
      <c r="MML34" s="7"/>
      <c r="MMM34" s="7"/>
      <c r="MMN34" s="7"/>
      <c r="MMO34" s="7"/>
      <c r="MMP34" s="7"/>
      <c r="MMQ34" s="7"/>
      <c r="MMR34" s="7"/>
      <c r="MMS34" s="7"/>
      <c r="MMT34" s="7"/>
      <c r="MMU34" s="7"/>
      <c r="MMV34" s="7"/>
      <c r="MMW34" s="7"/>
      <c r="MMX34" s="7"/>
      <c r="MMY34" s="7"/>
      <c r="MMZ34" s="7"/>
      <c r="MNA34" s="7"/>
      <c r="MNB34" s="7"/>
      <c r="MNC34" s="7"/>
      <c r="MND34" s="7"/>
      <c r="MNE34" s="7"/>
      <c r="MNF34" s="7"/>
      <c r="MNG34" s="7"/>
      <c r="MNH34" s="7"/>
      <c r="MNI34" s="7"/>
      <c r="MNJ34" s="7"/>
      <c r="MNK34" s="7"/>
      <c r="MNL34" s="7"/>
      <c r="MNM34" s="7"/>
      <c r="MNN34" s="7"/>
      <c r="MNO34" s="7"/>
      <c r="MNP34" s="7"/>
      <c r="MNQ34" s="7"/>
      <c r="MNR34" s="7"/>
      <c r="MNS34" s="7"/>
      <c r="MNT34" s="7"/>
      <c r="MNU34" s="7"/>
      <c r="MNV34" s="7"/>
      <c r="MNW34" s="7"/>
      <c r="MNX34" s="7"/>
      <c r="MNY34" s="7"/>
      <c r="MNZ34" s="7"/>
      <c r="MOA34" s="7"/>
      <c r="MOB34" s="7"/>
      <c r="MOC34" s="7"/>
      <c r="MOD34" s="7"/>
      <c r="MOE34" s="7"/>
      <c r="MOF34" s="7"/>
      <c r="MOG34" s="7"/>
      <c r="MOH34" s="7"/>
      <c r="MOI34" s="7"/>
      <c r="MOJ34" s="7"/>
      <c r="MOK34" s="7"/>
      <c r="MOL34" s="7"/>
      <c r="MOM34" s="7"/>
      <c r="MON34" s="7"/>
      <c r="MOO34" s="7"/>
      <c r="MOP34" s="7"/>
      <c r="MOQ34" s="7"/>
      <c r="MOR34" s="7"/>
      <c r="MOS34" s="7"/>
      <c r="MOT34" s="7"/>
      <c r="MOU34" s="7"/>
      <c r="MOV34" s="7"/>
      <c r="MOW34" s="7"/>
      <c r="MOX34" s="7"/>
      <c r="MOY34" s="7"/>
      <c r="MOZ34" s="7"/>
      <c r="MPA34" s="7"/>
      <c r="MPB34" s="7"/>
      <c r="MPC34" s="7"/>
      <c r="MPD34" s="7"/>
      <c r="MPE34" s="7"/>
      <c r="MPF34" s="7"/>
      <c r="MPG34" s="7"/>
      <c r="MPH34" s="7"/>
      <c r="MPI34" s="7"/>
      <c r="MPJ34" s="7"/>
      <c r="MPK34" s="7"/>
      <c r="MPL34" s="7"/>
      <c r="MPM34" s="7"/>
      <c r="MPN34" s="7"/>
      <c r="MPO34" s="7"/>
      <c r="MPP34" s="7"/>
      <c r="MPQ34" s="7"/>
      <c r="MPR34" s="7"/>
      <c r="MPS34" s="7"/>
      <c r="MPT34" s="7"/>
      <c r="MPU34" s="7"/>
      <c r="MPV34" s="7"/>
      <c r="MPW34" s="7"/>
      <c r="MPX34" s="7"/>
      <c r="MPY34" s="7"/>
      <c r="MPZ34" s="7"/>
      <c r="MQA34" s="7"/>
      <c r="MQB34" s="7"/>
      <c r="MQC34" s="7"/>
      <c r="MQD34" s="7"/>
      <c r="MQE34" s="7"/>
      <c r="MQF34" s="7"/>
      <c r="MQG34" s="7"/>
      <c r="MQH34" s="7"/>
      <c r="MQI34" s="7"/>
      <c r="MQJ34" s="7"/>
      <c r="MQK34" s="7"/>
      <c r="MQL34" s="7"/>
      <c r="MQM34" s="7"/>
      <c r="MQN34" s="7"/>
      <c r="MQO34" s="7"/>
      <c r="MQP34" s="7"/>
      <c r="MQQ34" s="7"/>
      <c r="MQR34" s="7"/>
      <c r="MQS34" s="7"/>
      <c r="MQT34" s="7"/>
      <c r="MQU34" s="7"/>
      <c r="MQV34" s="7"/>
      <c r="MQW34" s="7"/>
      <c r="MQX34" s="7"/>
      <c r="MQY34" s="7"/>
      <c r="MQZ34" s="7"/>
      <c r="MRA34" s="7"/>
      <c r="MRB34" s="7"/>
      <c r="MRC34" s="7"/>
      <c r="MRD34" s="7"/>
      <c r="MRE34" s="7"/>
      <c r="MRF34" s="7"/>
      <c r="MRG34" s="7"/>
      <c r="MRH34" s="7"/>
      <c r="MRI34" s="7"/>
      <c r="MRJ34" s="7"/>
      <c r="MRK34" s="7"/>
      <c r="MRL34" s="7"/>
      <c r="MRM34" s="7"/>
      <c r="MRN34" s="7"/>
      <c r="MRO34" s="7"/>
      <c r="MRP34" s="7"/>
      <c r="MRQ34" s="7"/>
      <c r="MRR34" s="7"/>
      <c r="MRS34" s="7"/>
      <c r="MRT34" s="7"/>
      <c r="MRU34" s="7"/>
      <c r="MRV34" s="7"/>
      <c r="MRW34" s="7"/>
      <c r="MRX34" s="7"/>
      <c r="MRY34" s="7"/>
      <c r="MRZ34" s="7"/>
      <c r="MSA34" s="7"/>
      <c r="MSB34" s="7"/>
      <c r="MSC34" s="7"/>
      <c r="MSD34" s="7"/>
      <c r="MSE34" s="7"/>
      <c r="MSF34" s="7"/>
      <c r="MSG34" s="7"/>
      <c r="MSH34" s="7"/>
      <c r="MSI34" s="7"/>
      <c r="MSJ34" s="7"/>
      <c r="MSK34" s="7"/>
      <c r="MSL34" s="7"/>
      <c r="MSM34" s="7"/>
      <c r="MSN34" s="7"/>
      <c r="MSO34" s="7"/>
      <c r="MSP34" s="7"/>
      <c r="MSQ34" s="7"/>
      <c r="MSR34" s="7"/>
      <c r="MSS34" s="7"/>
      <c r="MST34" s="7"/>
      <c r="MSU34" s="7"/>
      <c r="MSV34" s="7"/>
      <c r="MSW34" s="7"/>
      <c r="MSX34" s="7"/>
      <c r="MSY34" s="7"/>
      <c r="MSZ34" s="7"/>
      <c r="MTA34" s="7"/>
      <c r="MTB34" s="7"/>
      <c r="MTC34" s="7"/>
      <c r="MTD34" s="7"/>
      <c r="MTE34" s="7"/>
      <c r="MTF34" s="7"/>
      <c r="MTG34" s="7"/>
      <c r="MTH34" s="7"/>
      <c r="MTI34" s="7"/>
      <c r="MTJ34" s="7"/>
      <c r="MTK34" s="7"/>
      <c r="MTL34" s="7"/>
      <c r="MTM34" s="7"/>
      <c r="MTN34" s="7"/>
      <c r="MTO34" s="7"/>
      <c r="MTP34" s="7"/>
      <c r="MTQ34" s="7"/>
      <c r="MTR34" s="7"/>
      <c r="MTS34" s="7"/>
      <c r="MTT34" s="7"/>
      <c r="MTU34" s="7"/>
      <c r="MTV34" s="7"/>
      <c r="MTW34" s="7"/>
      <c r="MTX34" s="7"/>
      <c r="MTY34" s="7"/>
      <c r="MTZ34" s="7"/>
      <c r="MUA34" s="7"/>
      <c r="MUB34" s="7"/>
      <c r="MUC34" s="7"/>
      <c r="MUD34" s="7"/>
      <c r="MUE34" s="7"/>
      <c r="MUF34" s="7"/>
      <c r="MUG34" s="7"/>
      <c r="MUH34" s="7"/>
      <c r="MUI34" s="7"/>
      <c r="MUJ34" s="7"/>
      <c r="MUK34" s="7"/>
      <c r="MUL34" s="7"/>
      <c r="MUM34" s="7"/>
      <c r="MUN34" s="7"/>
      <c r="MUO34" s="7"/>
      <c r="MUP34" s="7"/>
      <c r="MUQ34" s="7"/>
      <c r="MUR34" s="7"/>
      <c r="MUS34" s="7"/>
      <c r="MUT34" s="7"/>
      <c r="MUU34" s="7"/>
      <c r="MUV34" s="7"/>
      <c r="MUW34" s="7"/>
      <c r="MUX34" s="7"/>
      <c r="MUY34" s="7"/>
      <c r="MUZ34" s="7"/>
      <c r="MVA34" s="7"/>
      <c r="MVB34" s="7"/>
      <c r="MVC34" s="7"/>
      <c r="MVD34" s="7"/>
      <c r="MVE34" s="7"/>
      <c r="MVF34" s="7"/>
      <c r="MVG34" s="7"/>
      <c r="MVH34" s="7"/>
      <c r="MVI34" s="7"/>
      <c r="MVJ34" s="7"/>
      <c r="MVK34" s="7"/>
      <c r="MVL34" s="7"/>
      <c r="MVM34" s="7"/>
      <c r="MVN34" s="7"/>
      <c r="MVO34" s="7"/>
      <c r="MVP34" s="7"/>
      <c r="MVQ34" s="7"/>
      <c r="MVR34" s="7"/>
      <c r="MVS34" s="7"/>
      <c r="MVT34" s="7"/>
      <c r="MVU34" s="7"/>
      <c r="MVV34" s="7"/>
      <c r="MVW34" s="7"/>
      <c r="MVX34" s="7"/>
      <c r="MVY34" s="7"/>
      <c r="MVZ34" s="7"/>
      <c r="MWA34" s="7"/>
      <c r="MWB34" s="7"/>
      <c r="MWC34" s="7"/>
      <c r="MWD34" s="7"/>
      <c r="MWE34" s="7"/>
      <c r="MWF34" s="7"/>
      <c r="MWG34" s="7"/>
      <c r="MWH34" s="7"/>
      <c r="MWI34" s="7"/>
      <c r="MWJ34" s="7"/>
      <c r="MWK34" s="7"/>
      <c r="MWL34" s="7"/>
      <c r="MWM34" s="7"/>
      <c r="MWN34" s="7"/>
      <c r="MWO34" s="7"/>
      <c r="MWP34" s="7"/>
      <c r="MWQ34" s="7"/>
      <c r="MWR34" s="7"/>
      <c r="MWS34" s="7"/>
      <c r="MWT34" s="7"/>
      <c r="MWU34" s="7"/>
      <c r="MWV34" s="7"/>
      <c r="MWW34" s="7"/>
      <c r="MWX34" s="7"/>
      <c r="MWY34" s="7"/>
      <c r="MWZ34" s="7"/>
      <c r="MXA34" s="7"/>
      <c r="MXB34" s="7"/>
      <c r="MXC34" s="7"/>
      <c r="MXD34" s="7"/>
      <c r="MXE34" s="7"/>
      <c r="MXF34" s="7"/>
      <c r="MXG34" s="7"/>
      <c r="MXH34" s="7"/>
      <c r="MXI34" s="7"/>
      <c r="MXJ34" s="7"/>
      <c r="MXK34" s="7"/>
      <c r="MXL34" s="7"/>
      <c r="MXM34" s="7"/>
      <c r="MXN34" s="7"/>
      <c r="MXO34" s="7"/>
      <c r="MXP34" s="7"/>
      <c r="MXQ34" s="7"/>
      <c r="MXR34" s="7"/>
      <c r="MXS34" s="7"/>
      <c r="MXT34" s="7"/>
      <c r="MXU34" s="7"/>
      <c r="MXV34" s="7"/>
      <c r="MXW34" s="7"/>
      <c r="MXX34" s="7"/>
      <c r="MXY34" s="7"/>
      <c r="MXZ34" s="7"/>
      <c r="MYA34" s="7"/>
      <c r="MYB34" s="7"/>
      <c r="MYC34" s="7"/>
      <c r="MYD34" s="7"/>
      <c r="MYE34" s="7"/>
      <c r="MYF34" s="7"/>
      <c r="MYG34" s="7"/>
      <c r="MYH34" s="7"/>
      <c r="MYI34" s="7"/>
      <c r="MYJ34" s="7"/>
      <c r="MYK34" s="7"/>
      <c r="MYL34" s="7"/>
      <c r="MYM34" s="7"/>
      <c r="MYN34" s="7"/>
      <c r="MYO34" s="7"/>
      <c r="MYP34" s="7"/>
      <c r="MYQ34" s="7"/>
      <c r="MYR34" s="7"/>
      <c r="MYS34" s="7"/>
      <c r="MYT34" s="7"/>
      <c r="MYU34" s="7"/>
      <c r="MYV34" s="7"/>
      <c r="MYW34" s="7"/>
      <c r="MYX34" s="7"/>
      <c r="MYY34" s="7"/>
      <c r="MYZ34" s="7"/>
      <c r="MZA34" s="7"/>
      <c r="MZB34" s="7"/>
      <c r="MZC34" s="7"/>
      <c r="MZD34" s="7"/>
      <c r="MZE34" s="7"/>
      <c r="MZF34" s="7"/>
      <c r="MZG34" s="7"/>
      <c r="MZH34" s="7"/>
      <c r="MZI34" s="7"/>
      <c r="MZJ34" s="7"/>
      <c r="MZK34" s="7"/>
      <c r="MZL34" s="7"/>
      <c r="MZM34" s="7"/>
      <c r="MZN34" s="7"/>
      <c r="MZO34" s="7"/>
      <c r="MZP34" s="7"/>
      <c r="MZQ34" s="7"/>
      <c r="MZR34" s="7"/>
      <c r="MZS34" s="7"/>
      <c r="MZT34" s="7"/>
      <c r="MZU34" s="7"/>
      <c r="MZV34" s="7"/>
      <c r="MZW34" s="7"/>
      <c r="MZX34" s="7"/>
      <c r="MZY34" s="7"/>
      <c r="MZZ34" s="7"/>
      <c r="NAA34" s="7"/>
      <c r="NAB34" s="7"/>
      <c r="NAC34" s="7"/>
      <c r="NAD34" s="7"/>
      <c r="NAE34" s="7"/>
      <c r="NAF34" s="7"/>
      <c r="NAG34" s="7"/>
      <c r="NAH34" s="7"/>
      <c r="NAI34" s="7"/>
      <c r="NAJ34" s="7"/>
      <c r="NAK34" s="7"/>
      <c r="NAL34" s="7"/>
      <c r="NAM34" s="7"/>
      <c r="NAN34" s="7"/>
      <c r="NAO34" s="7"/>
      <c r="NAP34" s="7"/>
      <c r="NAQ34" s="7"/>
      <c r="NAR34" s="7"/>
      <c r="NAS34" s="7"/>
      <c r="NAT34" s="7"/>
      <c r="NAU34" s="7"/>
      <c r="NAV34" s="7"/>
      <c r="NAW34" s="7"/>
      <c r="NAX34" s="7"/>
      <c r="NAY34" s="7"/>
      <c r="NAZ34" s="7"/>
      <c r="NBA34" s="7"/>
      <c r="NBB34" s="7"/>
      <c r="NBC34" s="7"/>
      <c r="NBD34" s="7"/>
      <c r="NBE34" s="7"/>
      <c r="NBF34" s="7"/>
      <c r="NBG34" s="7"/>
      <c r="NBH34" s="7"/>
      <c r="NBI34" s="7"/>
      <c r="NBJ34" s="7"/>
      <c r="NBK34" s="7"/>
      <c r="NBL34" s="7"/>
      <c r="NBM34" s="7"/>
      <c r="NBN34" s="7"/>
      <c r="NBO34" s="7"/>
      <c r="NBP34" s="7"/>
      <c r="NBQ34" s="7"/>
      <c r="NBR34" s="7"/>
      <c r="NBS34" s="7"/>
      <c r="NBT34" s="7"/>
      <c r="NBU34" s="7"/>
      <c r="NBV34" s="7"/>
      <c r="NBW34" s="7"/>
      <c r="NBX34" s="7"/>
      <c r="NBY34" s="7"/>
      <c r="NBZ34" s="7"/>
      <c r="NCA34" s="7"/>
      <c r="NCB34" s="7"/>
      <c r="NCC34" s="7"/>
      <c r="NCD34" s="7"/>
      <c r="NCE34" s="7"/>
      <c r="NCF34" s="7"/>
      <c r="NCG34" s="7"/>
      <c r="NCH34" s="7"/>
      <c r="NCI34" s="7"/>
      <c r="NCJ34" s="7"/>
      <c r="NCK34" s="7"/>
      <c r="NCL34" s="7"/>
      <c r="NCM34" s="7"/>
      <c r="NCN34" s="7"/>
      <c r="NCO34" s="7"/>
      <c r="NCP34" s="7"/>
      <c r="NCQ34" s="7"/>
      <c r="NCR34" s="7"/>
      <c r="NCS34" s="7"/>
      <c r="NCT34" s="7"/>
      <c r="NCU34" s="7"/>
      <c r="NCV34" s="7"/>
      <c r="NCW34" s="7"/>
      <c r="NCX34" s="7"/>
      <c r="NCY34" s="7"/>
      <c r="NCZ34" s="7"/>
      <c r="NDA34" s="7"/>
      <c r="NDB34" s="7"/>
      <c r="NDC34" s="7"/>
      <c r="NDD34" s="7"/>
      <c r="NDE34" s="7"/>
      <c r="NDF34" s="7"/>
      <c r="NDG34" s="7"/>
      <c r="NDH34" s="7"/>
      <c r="NDI34" s="7"/>
      <c r="NDJ34" s="7"/>
      <c r="NDK34" s="7"/>
      <c r="NDL34" s="7"/>
      <c r="NDM34" s="7"/>
      <c r="NDN34" s="7"/>
      <c r="NDO34" s="7"/>
      <c r="NDP34" s="7"/>
      <c r="NDQ34" s="7"/>
      <c r="NDR34" s="7"/>
      <c r="NDS34" s="7"/>
      <c r="NDT34" s="7"/>
      <c r="NDU34" s="7"/>
      <c r="NDV34" s="7"/>
      <c r="NDW34" s="7"/>
      <c r="NDX34" s="7"/>
      <c r="NDY34" s="7"/>
      <c r="NDZ34" s="7"/>
      <c r="NEA34" s="7"/>
      <c r="NEB34" s="7"/>
      <c r="NEC34" s="7"/>
      <c r="NED34" s="7"/>
      <c r="NEE34" s="7"/>
      <c r="NEF34" s="7"/>
      <c r="NEG34" s="7"/>
      <c r="NEH34" s="7"/>
      <c r="NEI34" s="7"/>
      <c r="NEJ34" s="7"/>
      <c r="NEK34" s="7"/>
      <c r="NEL34" s="7"/>
      <c r="NEM34" s="7"/>
      <c r="NEN34" s="7"/>
      <c r="NEO34" s="7"/>
      <c r="NEP34" s="7"/>
      <c r="NEQ34" s="7"/>
      <c r="NER34" s="7"/>
      <c r="NES34" s="7"/>
      <c r="NET34" s="7"/>
      <c r="NEU34" s="7"/>
      <c r="NEV34" s="7"/>
      <c r="NEW34" s="7"/>
      <c r="NEX34" s="7"/>
      <c r="NEY34" s="7"/>
      <c r="NEZ34" s="7"/>
      <c r="NFA34" s="7"/>
      <c r="NFB34" s="7"/>
      <c r="NFC34" s="7"/>
      <c r="NFD34" s="7"/>
      <c r="NFE34" s="7"/>
      <c r="NFF34" s="7"/>
      <c r="NFG34" s="7"/>
      <c r="NFH34" s="7"/>
      <c r="NFI34" s="7"/>
      <c r="NFJ34" s="7"/>
      <c r="NFK34" s="7"/>
      <c r="NFL34" s="7"/>
      <c r="NFM34" s="7"/>
      <c r="NFN34" s="7"/>
      <c r="NFO34" s="7"/>
      <c r="NFP34" s="7"/>
      <c r="NFQ34" s="7"/>
      <c r="NFR34" s="7"/>
      <c r="NFS34" s="7"/>
      <c r="NFT34" s="7"/>
      <c r="NFU34" s="7"/>
      <c r="NFV34" s="7"/>
      <c r="NFW34" s="7"/>
      <c r="NFX34" s="7"/>
      <c r="NFY34" s="7"/>
      <c r="NFZ34" s="7"/>
      <c r="NGA34" s="7"/>
      <c r="NGB34" s="7"/>
      <c r="NGC34" s="7"/>
      <c r="NGD34" s="7"/>
      <c r="NGE34" s="7"/>
      <c r="NGF34" s="7"/>
      <c r="NGG34" s="7"/>
      <c r="NGH34" s="7"/>
      <c r="NGI34" s="7"/>
      <c r="NGJ34" s="7"/>
      <c r="NGK34" s="7"/>
      <c r="NGL34" s="7"/>
      <c r="NGM34" s="7"/>
      <c r="NGN34" s="7"/>
      <c r="NGO34" s="7"/>
      <c r="NGP34" s="7"/>
      <c r="NGQ34" s="7"/>
      <c r="NGR34" s="7"/>
      <c r="NGS34" s="7"/>
      <c r="NGT34" s="7"/>
      <c r="NGU34" s="7"/>
      <c r="NGV34" s="7"/>
      <c r="NGW34" s="7"/>
      <c r="NGX34" s="7"/>
      <c r="NGY34" s="7"/>
      <c r="NGZ34" s="7"/>
      <c r="NHA34" s="7"/>
      <c r="NHB34" s="7"/>
      <c r="NHC34" s="7"/>
      <c r="NHD34" s="7"/>
      <c r="NHE34" s="7"/>
      <c r="NHF34" s="7"/>
      <c r="NHG34" s="7"/>
      <c r="NHH34" s="7"/>
      <c r="NHI34" s="7"/>
      <c r="NHJ34" s="7"/>
      <c r="NHK34" s="7"/>
      <c r="NHL34" s="7"/>
      <c r="NHM34" s="7"/>
      <c r="NHN34" s="7"/>
      <c r="NHO34" s="7"/>
      <c r="NHP34" s="7"/>
      <c r="NHQ34" s="7"/>
      <c r="NHR34" s="7"/>
      <c r="NHS34" s="7"/>
      <c r="NHT34" s="7"/>
      <c r="NHU34" s="7"/>
      <c r="NHV34" s="7"/>
      <c r="NHW34" s="7"/>
      <c r="NHX34" s="7"/>
      <c r="NHY34" s="7"/>
      <c r="NHZ34" s="7"/>
      <c r="NIA34" s="7"/>
      <c r="NIB34" s="7"/>
      <c r="NIC34" s="7"/>
      <c r="NID34" s="7"/>
      <c r="NIE34" s="7"/>
      <c r="NIF34" s="7"/>
      <c r="NIG34" s="7"/>
      <c r="NIH34" s="7"/>
      <c r="NII34" s="7"/>
      <c r="NIJ34" s="7"/>
      <c r="NIK34" s="7"/>
      <c r="NIL34" s="7"/>
      <c r="NIM34" s="7"/>
      <c r="NIN34" s="7"/>
      <c r="NIO34" s="7"/>
      <c r="NIP34" s="7"/>
      <c r="NIQ34" s="7"/>
      <c r="NIR34" s="7"/>
      <c r="NIS34" s="7"/>
      <c r="NIT34" s="7"/>
      <c r="NIU34" s="7"/>
      <c r="NIV34" s="7"/>
      <c r="NIW34" s="7"/>
      <c r="NIX34" s="7"/>
      <c r="NIY34" s="7"/>
      <c r="NIZ34" s="7"/>
      <c r="NJA34" s="7"/>
      <c r="NJB34" s="7"/>
      <c r="NJC34" s="7"/>
      <c r="NJD34" s="7"/>
      <c r="NJE34" s="7"/>
      <c r="NJF34" s="7"/>
      <c r="NJG34" s="7"/>
      <c r="NJH34" s="7"/>
      <c r="NJI34" s="7"/>
      <c r="NJJ34" s="7"/>
      <c r="NJK34" s="7"/>
      <c r="NJL34" s="7"/>
      <c r="NJM34" s="7"/>
      <c r="NJN34" s="7"/>
      <c r="NJO34" s="7"/>
      <c r="NJP34" s="7"/>
      <c r="NJQ34" s="7"/>
      <c r="NJR34" s="7"/>
      <c r="NJS34" s="7"/>
      <c r="NJT34" s="7"/>
      <c r="NJU34" s="7"/>
      <c r="NJV34" s="7"/>
      <c r="NJW34" s="7"/>
      <c r="NJX34" s="7"/>
      <c r="NJY34" s="7"/>
      <c r="NJZ34" s="7"/>
      <c r="NKA34" s="7"/>
      <c r="NKB34" s="7"/>
      <c r="NKC34" s="7"/>
      <c r="NKD34" s="7"/>
      <c r="NKE34" s="7"/>
      <c r="NKF34" s="7"/>
      <c r="NKG34" s="7"/>
      <c r="NKH34" s="7"/>
      <c r="NKI34" s="7"/>
      <c r="NKJ34" s="7"/>
      <c r="NKK34" s="7"/>
      <c r="NKL34" s="7"/>
      <c r="NKM34" s="7"/>
      <c r="NKN34" s="7"/>
      <c r="NKO34" s="7"/>
      <c r="NKP34" s="7"/>
      <c r="NKQ34" s="7"/>
      <c r="NKR34" s="7"/>
      <c r="NKS34" s="7"/>
      <c r="NKT34" s="7"/>
      <c r="NKU34" s="7"/>
      <c r="NKV34" s="7"/>
      <c r="NKW34" s="7"/>
      <c r="NKX34" s="7"/>
      <c r="NKY34" s="7"/>
      <c r="NKZ34" s="7"/>
      <c r="NLA34" s="7"/>
      <c r="NLB34" s="7"/>
      <c r="NLC34" s="7"/>
      <c r="NLD34" s="7"/>
      <c r="NLE34" s="7"/>
      <c r="NLF34" s="7"/>
      <c r="NLG34" s="7"/>
      <c r="NLH34" s="7"/>
      <c r="NLI34" s="7"/>
      <c r="NLJ34" s="7"/>
      <c r="NLK34" s="7"/>
      <c r="NLL34" s="7"/>
      <c r="NLM34" s="7"/>
      <c r="NLN34" s="7"/>
      <c r="NLO34" s="7"/>
      <c r="NLP34" s="7"/>
      <c r="NLQ34" s="7"/>
      <c r="NLR34" s="7"/>
      <c r="NLS34" s="7"/>
      <c r="NLT34" s="7"/>
      <c r="NLU34" s="7"/>
      <c r="NLV34" s="7"/>
      <c r="NLW34" s="7"/>
      <c r="NLX34" s="7"/>
      <c r="NLY34" s="7"/>
      <c r="NLZ34" s="7"/>
      <c r="NMA34" s="7"/>
      <c r="NMB34" s="7"/>
      <c r="NMC34" s="7"/>
      <c r="NMD34" s="7"/>
      <c r="NME34" s="7"/>
      <c r="NMF34" s="7"/>
      <c r="NMG34" s="7"/>
      <c r="NMH34" s="7"/>
      <c r="NMI34" s="7"/>
      <c r="NMJ34" s="7"/>
      <c r="NMK34" s="7"/>
      <c r="NML34" s="7"/>
      <c r="NMM34" s="7"/>
      <c r="NMN34" s="7"/>
      <c r="NMO34" s="7"/>
      <c r="NMP34" s="7"/>
      <c r="NMQ34" s="7"/>
      <c r="NMR34" s="7"/>
      <c r="NMS34" s="7"/>
      <c r="NMT34" s="7"/>
      <c r="NMU34" s="7"/>
      <c r="NMV34" s="7"/>
      <c r="NMW34" s="7"/>
      <c r="NMX34" s="7"/>
      <c r="NMY34" s="7"/>
      <c r="NMZ34" s="7"/>
      <c r="NNA34" s="7"/>
      <c r="NNB34" s="7"/>
      <c r="NNC34" s="7"/>
      <c r="NND34" s="7"/>
      <c r="NNE34" s="7"/>
      <c r="NNF34" s="7"/>
      <c r="NNG34" s="7"/>
      <c r="NNH34" s="7"/>
      <c r="NNI34" s="7"/>
      <c r="NNJ34" s="7"/>
      <c r="NNK34" s="7"/>
      <c r="NNL34" s="7"/>
      <c r="NNM34" s="7"/>
      <c r="NNN34" s="7"/>
      <c r="NNO34" s="7"/>
      <c r="NNP34" s="7"/>
      <c r="NNQ34" s="7"/>
      <c r="NNR34" s="7"/>
      <c r="NNS34" s="7"/>
      <c r="NNT34" s="7"/>
      <c r="NNU34" s="7"/>
      <c r="NNV34" s="7"/>
      <c r="NNW34" s="7"/>
      <c r="NNX34" s="7"/>
      <c r="NNY34" s="7"/>
      <c r="NNZ34" s="7"/>
      <c r="NOA34" s="7"/>
      <c r="NOB34" s="7"/>
      <c r="NOC34" s="7"/>
      <c r="NOD34" s="7"/>
      <c r="NOE34" s="7"/>
      <c r="NOF34" s="7"/>
      <c r="NOG34" s="7"/>
      <c r="NOH34" s="7"/>
      <c r="NOI34" s="7"/>
      <c r="NOJ34" s="7"/>
      <c r="NOK34" s="7"/>
      <c r="NOL34" s="7"/>
      <c r="NOM34" s="7"/>
      <c r="NON34" s="7"/>
      <c r="NOO34" s="7"/>
      <c r="NOP34" s="7"/>
      <c r="NOQ34" s="7"/>
      <c r="NOR34" s="7"/>
      <c r="NOS34" s="7"/>
      <c r="NOT34" s="7"/>
      <c r="NOU34" s="7"/>
      <c r="NOV34" s="7"/>
      <c r="NOW34" s="7"/>
      <c r="NOX34" s="7"/>
      <c r="NOY34" s="7"/>
      <c r="NOZ34" s="7"/>
      <c r="NPA34" s="7"/>
      <c r="NPB34" s="7"/>
      <c r="NPC34" s="7"/>
      <c r="NPD34" s="7"/>
      <c r="NPE34" s="7"/>
      <c r="NPF34" s="7"/>
      <c r="NPG34" s="7"/>
      <c r="NPH34" s="7"/>
      <c r="NPI34" s="7"/>
      <c r="NPJ34" s="7"/>
      <c r="NPK34" s="7"/>
      <c r="NPL34" s="7"/>
      <c r="NPM34" s="7"/>
      <c r="NPN34" s="7"/>
      <c r="NPO34" s="7"/>
      <c r="NPP34" s="7"/>
      <c r="NPQ34" s="7"/>
      <c r="NPR34" s="7"/>
      <c r="NPS34" s="7"/>
      <c r="NPT34" s="7"/>
      <c r="NPU34" s="7"/>
      <c r="NPV34" s="7"/>
      <c r="NPW34" s="7"/>
      <c r="NPX34" s="7"/>
      <c r="NPY34" s="7"/>
      <c r="NPZ34" s="7"/>
      <c r="NQA34" s="7"/>
      <c r="NQB34" s="7"/>
      <c r="NQC34" s="7"/>
      <c r="NQD34" s="7"/>
      <c r="NQE34" s="7"/>
      <c r="NQF34" s="7"/>
      <c r="NQG34" s="7"/>
      <c r="NQH34" s="7"/>
      <c r="NQI34" s="7"/>
      <c r="NQJ34" s="7"/>
      <c r="NQK34" s="7"/>
      <c r="NQL34" s="7"/>
      <c r="NQM34" s="7"/>
      <c r="NQN34" s="7"/>
      <c r="NQO34" s="7"/>
      <c r="NQP34" s="7"/>
      <c r="NQQ34" s="7"/>
      <c r="NQR34" s="7"/>
      <c r="NQS34" s="7"/>
      <c r="NQT34" s="7"/>
      <c r="NQU34" s="7"/>
      <c r="NQV34" s="7"/>
      <c r="NQW34" s="7"/>
      <c r="NQX34" s="7"/>
      <c r="NQY34" s="7"/>
      <c r="NQZ34" s="7"/>
      <c r="NRA34" s="7"/>
      <c r="NRB34" s="7"/>
      <c r="NRC34" s="7"/>
      <c r="NRD34" s="7"/>
      <c r="NRE34" s="7"/>
      <c r="NRF34" s="7"/>
      <c r="NRG34" s="7"/>
      <c r="NRH34" s="7"/>
      <c r="NRI34" s="7"/>
      <c r="NRJ34" s="7"/>
      <c r="NRK34" s="7"/>
      <c r="NRL34" s="7"/>
      <c r="NRM34" s="7"/>
      <c r="NRN34" s="7"/>
      <c r="NRO34" s="7"/>
      <c r="NRP34" s="7"/>
      <c r="NRQ34" s="7"/>
      <c r="NRR34" s="7"/>
      <c r="NRS34" s="7"/>
      <c r="NRT34" s="7"/>
      <c r="NRU34" s="7"/>
      <c r="NRV34" s="7"/>
      <c r="NRW34" s="7"/>
      <c r="NRX34" s="7"/>
      <c r="NRY34" s="7"/>
      <c r="NRZ34" s="7"/>
      <c r="NSA34" s="7"/>
      <c r="NSB34" s="7"/>
      <c r="NSC34" s="7"/>
      <c r="NSD34" s="7"/>
      <c r="NSE34" s="7"/>
      <c r="NSF34" s="7"/>
      <c r="NSG34" s="7"/>
      <c r="NSH34" s="7"/>
      <c r="NSI34" s="7"/>
      <c r="NSJ34" s="7"/>
      <c r="NSK34" s="7"/>
      <c r="NSL34" s="7"/>
      <c r="NSM34" s="7"/>
      <c r="NSN34" s="7"/>
      <c r="NSO34" s="7"/>
      <c r="NSP34" s="7"/>
      <c r="NSQ34" s="7"/>
      <c r="NSR34" s="7"/>
      <c r="NSS34" s="7"/>
      <c r="NST34" s="7"/>
      <c r="NSU34" s="7"/>
      <c r="NSV34" s="7"/>
      <c r="NSW34" s="7"/>
      <c r="NSX34" s="7"/>
      <c r="NSY34" s="7"/>
      <c r="NSZ34" s="7"/>
      <c r="NTA34" s="7"/>
      <c r="NTB34" s="7"/>
      <c r="NTC34" s="7"/>
      <c r="NTD34" s="7"/>
      <c r="NTE34" s="7"/>
      <c r="NTF34" s="7"/>
      <c r="NTG34" s="7"/>
      <c r="NTH34" s="7"/>
      <c r="NTI34" s="7"/>
      <c r="NTJ34" s="7"/>
      <c r="NTK34" s="7"/>
      <c r="NTL34" s="7"/>
      <c r="NTM34" s="7"/>
      <c r="NTN34" s="7"/>
      <c r="NTO34" s="7"/>
      <c r="NTP34" s="7"/>
      <c r="NTQ34" s="7"/>
      <c r="NTR34" s="7"/>
      <c r="NTS34" s="7"/>
      <c r="NTT34" s="7"/>
      <c r="NTU34" s="7"/>
      <c r="NTV34" s="7"/>
      <c r="NTW34" s="7"/>
      <c r="NTX34" s="7"/>
      <c r="NTY34" s="7"/>
      <c r="NTZ34" s="7"/>
      <c r="NUA34" s="7"/>
      <c r="NUB34" s="7"/>
      <c r="NUC34" s="7"/>
      <c r="NUD34" s="7"/>
      <c r="NUE34" s="7"/>
      <c r="NUF34" s="7"/>
      <c r="NUG34" s="7"/>
      <c r="NUH34" s="7"/>
      <c r="NUI34" s="7"/>
      <c r="NUJ34" s="7"/>
      <c r="NUK34" s="7"/>
      <c r="NUL34" s="7"/>
      <c r="NUM34" s="7"/>
      <c r="NUN34" s="7"/>
      <c r="NUO34" s="7"/>
      <c r="NUP34" s="7"/>
      <c r="NUQ34" s="7"/>
      <c r="NUR34" s="7"/>
      <c r="NUS34" s="7"/>
      <c r="NUT34" s="7"/>
      <c r="NUU34" s="7"/>
      <c r="NUV34" s="7"/>
      <c r="NUW34" s="7"/>
      <c r="NUX34" s="7"/>
      <c r="NUY34" s="7"/>
      <c r="NUZ34" s="7"/>
      <c r="NVA34" s="7"/>
      <c r="NVB34" s="7"/>
      <c r="NVC34" s="7"/>
      <c r="NVD34" s="7"/>
      <c r="NVE34" s="7"/>
      <c r="NVF34" s="7"/>
      <c r="NVG34" s="7"/>
      <c r="NVH34" s="7"/>
      <c r="NVI34" s="7"/>
      <c r="NVJ34" s="7"/>
      <c r="NVK34" s="7"/>
      <c r="NVL34" s="7"/>
      <c r="NVM34" s="7"/>
      <c r="NVN34" s="7"/>
      <c r="NVO34" s="7"/>
      <c r="NVP34" s="7"/>
      <c r="NVQ34" s="7"/>
      <c r="NVR34" s="7"/>
      <c r="NVS34" s="7"/>
      <c r="NVT34" s="7"/>
      <c r="NVU34" s="7"/>
      <c r="NVV34" s="7"/>
      <c r="NVW34" s="7"/>
      <c r="NVX34" s="7"/>
      <c r="NVY34" s="7"/>
      <c r="NVZ34" s="7"/>
      <c r="NWA34" s="7"/>
      <c r="NWB34" s="7"/>
      <c r="NWC34" s="7"/>
      <c r="NWD34" s="7"/>
      <c r="NWE34" s="7"/>
      <c r="NWF34" s="7"/>
      <c r="NWG34" s="7"/>
      <c r="NWH34" s="7"/>
      <c r="NWI34" s="7"/>
      <c r="NWJ34" s="7"/>
      <c r="NWK34" s="7"/>
      <c r="NWL34" s="7"/>
      <c r="NWM34" s="7"/>
      <c r="NWN34" s="7"/>
      <c r="NWO34" s="7"/>
      <c r="NWP34" s="7"/>
      <c r="NWQ34" s="7"/>
      <c r="NWR34" s="7"/>
      <c r="NWS34" s="7"/>
      <c r="NWT34" s="7"/>
      <c r="NWU34" s="7"/>
      <c r="NWV34" s="7"/>
      <c r="NWW34" s="7"/>
      <c r="NWX34" s="7"/>
      <c r="NWY34" s="7"/>
      <c r="NWZ34" s="7"/>
      <c r="NXA34" s="7"/>
      <c r="NXB34" s="7"/>
      <c r="NXC34" s="7"/>
      <c r="NXD34" s="7"/>
      <c r="NXE34" s="7"/>
      <c r="NXF34" s="7"/>
      <c r="NXG34" s="7"/>
      <c r="NXH34" s="7"/>
      <c r="NXI34" s="7"/>
      <c r="NXJ34" s="7"/>
      <c r="NXK34" s="7"/>
      <c r="NXL34" s="7"/>
      <c r="NXM34" s="7"/>
      <c r="NXN34" s="7"/>
      <c r="NXO34" s="7"/>
      <c r="NXP34" s="7"/>
      <c r="NXQ34" s="7"/>
      <c r="NXR34" s="7"/>
      <c r="NXS34" s="7"/>
      <c r="NXT34" s="7"/>
      <c r="NXU34" s="7"/>
      <c r="NXV34" s="7"/>
      <c r="NXW34" s="7"/>
      <c r="NXX34" s="7"/>
      <c r="NXY34" s="7"/>
      <c r="NXZ34" s="7"/>
      <c r="NYA34" s="7"/>
      <c r="NYB34" s="7"/>
      <c r="NYC34" s="7"/>
      <c r="NYD34" s="7"/>
      <c r="NYE34" s="7"/>
      <c r="NYF34" s="7"/>
      <c r="NYG34" s="7"/>
      <c r="NYH34" s="7"/>
      <c r="NYI34" s="7"/>
      <c r="NYJ34" s="7"/>
      <c r="NYK34" s="7"/>
      <c r="NYL34" s="7"/>
      <c r="NYM34" s="7"/>
      <c r="NYN34" s="7"/>
      <c r="NYO34" s="7"/>
      <c r="NYP34" s="7"/>
      <c r="NYQ34" s="7"/>
      <c r="NYR34" s="7"/>
      <c r="NYS34" s="7"/>
      <c r="NYT34" s="7"/>
      <c r="NYU34" s="7"/>
      <c r="NYV34" s="7"/>
      <c r="NYW34" s="7"/>
      <c r="NYX34" s="7"/>
      <c r="NYY34" s="7"/>
      <c r="NYZ34" s="7"/>
      <c r="NZA34" s="7"/>
      <c r="NZB34" s="7"/>
      <c r="NZC34" s="7"/>
      <c r="NZD34" s="7"/>
      <c r="NZE34" s="7"/>
      <c r="NZF34" s="7"/>
      <c r="NZG34" s="7"/>
      <c r="NZH34" s="7"/>
      <c r="NZI34" s="7"/>
      <c r="NZJ34" s="7"/>
      <c r="NZK34" s="7"/>
      <c r="NZL34" s="7"/>
      <c r="NZM34" s="7"/>
      <c r="NZN34" s="7"/>
      <c r="NZO34" s="7"/>
      <c r="NZP34" s="7"/>
      <c r="NZQ34" s="7"/>
      <c r="NZR34" s="7"/>
      <c r="NZS34" s="7"/>
      <c r="NZT34" s="7"/>
      <c r="NZU34" s="7"/>
      <c r="NZV34" s="7"/>
      <c r="NZW34" s="7"/>
      <c r="NZX34" s="7"/>
      <c r="NZY34" s="7"/>
      <c r="NZZ34" s="7"/>
      <c r="OAA34" s="7"/>
      <c r="OAB34" s="7"/>
      <c r="OAC34" s="7"/>
      <c r="OAD34" s="7"/>
      <c r="OAE34" s="7"/>
      <c r="OAF34" s="7"/>
      <c r="OAG34" s="7"/>
      <c r="OAH34" s="7"/>
      <c r="OAI34" s="7"/>
      <c r="OAJ34" s="7"/>
      <c r="OAK34" s="7"/>
      <c r="OAL34" s="7"/>
      <c r="OAM34" s="7"/>
      <c r="OAN34" s="7"/>
      <c r="OAO34" s="7"/>
      <c r="OAP34" s="7"/>
      <c r="OAQ34" s="7"/>
      <c r="OAR34" s="7"/>
      <c r="OAS34" s="7"/>
      <c r="OAT34" s="7"/>
      <c r="OAU34" s="7"/>
      <c r="OAV34" s="7"/>
      <c r="OAW34" s="7"/>
      <c r="OAX34" s="7"/>
      <c r="OAY34" s="7"/>
      <c r="OAZ34" s="7"/>
      <c r="OBA34" s="7"/>
      <c r="OBB34" s="7"/>
      <c r="OBC34" s="7"/>
      <c r="OBD34" s="7"/>
      <c r="OBE34" s="7"/>
      <c r="OBF34" s="7"/>
      <c r="OBG34" s="7"/>
      <c r="OBH34" s="7"/>
      <c r="OBI34" s="7"/>
      <c r="OBJ34" s="7"/>
      <c r="OBK34" s="7"/>
      <c r="OBL34" s="7"/>
      <c r="OBM34" s="7"/>
      <c r="OBN34" s="7"/>
      <c r="OBO34" s="7"/>
      <c r="OBP34" s="7"/>
      <c r="OBQ34" s="7"/>
      <c r="OBR34" s="7"/>
      <c r="OBS34" s="7"/>
      <c r="OBT34" s="7"/>
      <c r="OBU34" s="7"/>
      <c r="OBV34" s="7"/>
      <c r="OBW34" s="7"/>
      <c r="OBX34" s="7"/>
      <c r="OBY34" s="7"/>
      <c r="OBZ34" s="7"/>
      <c r="OCA34" s="7"/>
      <c r="OCB34" s="7"/>
      <c r="OCC34" s="7"/>
      <c r="OCD34" s="7"/>
      <c r="OCE34" s="7"/>
      <c r="OCF34" s="7"/>
      <c r="OCG34" s="7"/>
      <c r="OCH34" s="7"/>
      <c r="OCI34" s="7"/>
      <c r="OCJ34" s="7"/>
      <c r="OCK34" s="7"/>
      <c r="OCL34" s="7"/>
      <c r="OCM34" s="7"/>
      <c r="OCN34" s="7"/>
      <c r="OCO34" s="7"/>
      <c r="OCP34" s="7"/>
      <c r="OCQ34" s="7"/>
      <c r="OCR34" s="7"/>
      <c r="OCS34" s="7"/>
      <c r="OCT34" s="7"/>
      <c r="OCU34" s="7"/>
      <c r="OCV34" s="7"/>
      <c r="OCW34" s="7"/>
      <c r="OCX34" s="7"/>
      <c r="OCY34" s="7"/>
      <c r="OCZ34" s="7"/>
      <c r="ODA34" s="7"/>
      <c r="ODB34" s="7"/>
      <c r="ODC34" s="7"/>
      <c r="ODD34" s="7"/>
      <c r="ODE34" s="7"/>
      <c r="ODF34" s="7"/>
      <c r="ODG34" s="7"/>
      <c r="ODH34" s="7"/>
      <c r="ODI34" s="7"/>
      <c r="ODJ34" s="7"/>
      <c r="ODK34" s="7"/>
      <c r="ODL34" s="7"/>
      <c r="ODM34" s="7"/>
      <c r="ODN34" s="7"/>
      <c r="ODO34" s="7"/>
      <c r="ODP34" s="7"/>
      <c r="ODQ34" s="7"/>
      <c r="ODR34" s="7"/>
      <c r="ODS34" s="7"/>
      <c r="ODT34" s="7"/>
      <c r="ODU34" s="7"/>
      <c r="ODV34" s="7"/>
      <c r="ODW34" s="7"/>
      <c r="ODX34" s="7"/>
      <c r="ODY34" s="7"/>
      <c r="ODZ34" s="7"/>
      <c r="OEA34" s="7"/>
      <c r="OEB34" s="7"/>
      <c r="OEC34" s="7"/>
      <c r="OED34" s="7"/>
      <c r="OEE34" s="7"/>
      <c r="OEF34" s="7"/>
      <c r="OEG34" s="7"/>
      <c r="OEH34" s="7"/>
      <c r="OEI34" s="7"/>
      <c r="OEJ34" s="7"/>
      <c r="OEK34" s="7"/>
      <c r="OEL34" s="7"/>
      <c r="OEM34" s="7"/>
      <c r="OEN34" s="7"/>
      <c r="OEO34" s="7"/>
      <c r="OEP34" s="7"/>
      <c r="OEQ34" s="7"/>
      <c r="OER34" s="7"/>
      <c r="OES34" s="7"/>
      <c r="OET34" s="7"/>
      <c r="OEU34" s="7"/>
      <c r="OEV34" s="7"/>
      <c r="OEW34" s="7"/>
      <c r="OEX34" s="7"/>
      <c r="OEY34" s="7"/>
      <c r="OEZ34" s="7"/>
      <c r="OFA34" s="7"/>
      <c r="OFB34" s="7"/>
      <c r="OFC34" s="7"/>
      <c r="OFD34" s="7"/>
      <c r="OFE34" s="7"/>
      <c r="OFF34" s="7"/>
      <c r="OFG34" s="7"/>
      <c r="OFH34" s="7"/>
      <c r="OFI34" s="7"/>
      <c r="OFJ34" s="7"/>
      <c r="OFK34" s="7"/>
      <c r="OFL34" s="7"/>
      <c r="OFM34" s="7"/>
      <c r="OFN34" s="7"/>
      <c r="OFO34" s="7"/>
      <c r="OFP34" s="7"/>
      <c r="OFQ34" s="7"/>
      <c r="OFR34" s="7"/>
      <c r="OFS34" s="7"/>
      <c r="OFT34" s="7"/>
      <c r="OFU34" s="7"/>
      <c r="OFV34" s="7"/>
      <c r="OFW34" s="7"/>
      <c r="OFX34" s="7"/>
      <c r="OFY34" s="7"/>
      <c r="OFZ34" s="7"/>
      <c r="OGA34" s="7"/>
      <c r="OGB34" s="7"/>
      <c r="OGC34" s="7"/>
      <c r="OGD34" s="7"/>
      <c r="OGE34" s="7"/>
      <c r="OGF34" s="7"/>
      <c r="OGG34" s="7"/>
      <c r="OGH34" s="7"/>
      <c r="OGI34" s="7"/>
      <c r="OGJ34" s="7"/>
      <c r="OGK34" s="7"/>
      <c r="OGL34" s="7"/>
      <c r="OGM34" s="7"/>
      <c r="OGN34" s="7"/>
      <c r="OGO34" s="7"/>
      <c r="OGP34" s="7"/>
      <c r="OGQ34" s="7"/>
      <c r="OGR34" s="7"/>
      <c r="OGS34" s="7"/>
      <c r="OGT34" s="7"/>
      <c r="OGU34" s="7"/>
      <c r="OGV34" s="7"/>
      <c r="OGW34" s="7"/>
      <c r="OGX34" s="7"/>
      <c r="OGY34" s="7"/>
      <c r="OGZ34" s="7"/>
      <c r="OHA34" s="7"/>
      <c r="OHB34" s="7"/>
      <c r="OHC34" s="7"/>
      <c r="OHD34" s="7"/>
      <c r="OHE34" s="7"/>
      <c r="OHF34" s="7"/>
      <c r="OHG34" s="7"/>
      <c r="OHH34" s="7"/>
      <c r="OHI34" s="7"/>
      <c r="OHJ34" s="7"/>
      <c r="OHK34" s="7"/>
      <c r="OHL34" s="7"/>
      <c r="OHM34" s="7"/>
      <c r="OHN34" s="7"/>
      <c r="OHO34" s="7"/>
      <c r="OHP34" s="7"/>
      <c r="OHQ34" s="7"/>
      <c r="OHR34" s="7"/>
      <c r="OHS34" s="7"/>
      <c r="OHT34" s="7"/>
      <c r="OHU34" s="7"/>
      <c r="OHV34" s="7"/>
      <c r="OHW34" s="7"/>
      <c r="OHX34" s="7"/>
      <c r="OHY34" s="7"/>
      <c r="OHZ34" s="7"/>
      <c r="OIA34" s="7"/>
      <c r="OIB34" s="7"/>
      <c r="OIC34" s="7"/>
      <c r="OID34" s="7"/>
      <c r="OIE34" s="7"/>
      <c r="OIF34" s="7"/>
      <c r="OIG34" s="7"/>
      <c r="OIH34" s="7"/>
      <c r="OII34" s="7"/>
      <c r="OIJ34" s="7"/>
      <c r="OIK34" s="7"/>
      <c r="OIL34" s="7"/>
      <c r="OIM34" s="7"/>
      <c r="OIN34" s="7"/>
      <c r="OIO34" s="7"/>
      <c r="OIP34" s="7"/>
      <c r="OIQ34" s="7"/>
      <c r="OIR34" s="7"/>
      <c r="OIS34" s="7"/>
      <c r="OIT34" s="7"/>
      <c r="OIU34" s="7"/>
      <c r="OIV34" s="7"/>
      <c r="OIW34" s="7"/>
      <c r="OIX34" s="7"/>
      <c r="OIY34" s="7"/>
      <c r="OIZ34" s="7"/>
      <c r="OJA34" s="7"/>
      <c r="OJB34" s="7"/>
      <c r="OJC34" s="7"/>
      <c r="OJD34" s="7"/>
      <c r="OJE34" s="7"/>
      <c r="OJF34" s="7"/>
      <c r="OJG34" s="7"/>
      <c r="OJH34" s="7"/>
      <c r="OJI34" s="7"/>
      <c r="OJJ34" s="7"/>
      <c r="OJK34" s="7"/>
      <c r="OJL34" s="7"/>
      <c r="OJM34" s="7"/>
      <c r="OJN34" s="7"/>
      <c r="OJO34" s="7"/>
      <c r="OJP34" s="7"/>
      <c r="OJQ34" s="7"/>
      <c r="OJR34" s="7"/>
      <c r="OJS34" s="7"/>
      <c r="OJT34" s="7"/>
      <c r="OJU34" s="7"/>
      <c r="OJV34" s="7"/>
      <c r="OJW34" s="7"/>
      <c r="OJX34" s="7"/>
      <c r="OJY34" s="7"/>
      <c r="OJZ34" s="7"/>
      <c r="OKA34" s="7"/>
      <c r="OKB34" s="7"/>
      <c r="OKC34" s="7"/>
      <c r="OKD34" s="7"/>
      <c r="OKE34" s="7"/>
      <c r="OKF34" s="7"/>
      <c r="OKG34" s="7"/>
      <c r="OKH34" s="7"/>
      <c r="OKI34" s="7"/>
      <c r="OKJ34" s="7"/>
      <c r="OKK34" s="7"/>
      <c r="OKL34" s="7"/>
      <c r="OKM34" s="7"/>
      <c r="OKN34" s="7"/>
      <c r="OKO34" s="7"/>
      <c r="OKP34" s="7"/>
      <c r="OKQ34" s="7"/>
      <c r="OKR34" s="7"/>
      <c r="OKS34" s="7"/>
      <c r="OKT34" s="7"/>
      <c r="OKU34" s="7"/>
      <c r="OKV34" s="7"/>
      <c r="OKW34" s="7"/>
      <c r="OKX34" s="7"/>
      <c r="OKY34" s="7"/>
      <c r="OKZ34" s="7"/>
      <c r="OLA34" s="7"/>
      <c r="OLB34" s="7"/>
      <c r="OLC34" s="7"/>
      <c r="OLD34" s="7"/>
      <c r="OLE34" s="7"/>
      <c r="OLF34" s="7"/>
      <c r="OLG34" s="7"/>
      <c r="OLH34" s="7"/>
      <c r="OLI34" s="7"/>
      <c r="OLJ34" s="7"/>
      <c r="OLK34" s="7"/>
      <c r="OLL34" s="7"/>
      <c r="OLM34" s="7"/>
      <c r="OLN34" s="7"/>
      <c r="OLO34" s="7"/>
      <c r="OLP34" s="7"/>
      <c r="OLQ34" s="7"/>
      <c r="OLR34" s="7"/>
      <c r="OLS34" s="7"/>
      <c r="OLT34" s="7"/>
      <c r="OLU34" s="7"/>
      <c r="OLV34" s="7"/>
      <c r="OLW34" s="7"/>
      <c r="OLX34" s="7"/>
      <c r="OLY34" s="7"/>
      <c r="OLZ34" s="7"/>
      <c r="OMA34" s="7"/>
      <c r="OMB34" s="7"/>
      <c r="OMC34" s="7"/>
      <c r="OMD34" s="7"/>
      <c r="OME34" s="7"/>
      <c r="OMF34" s="7"/>
      <c r="OMG34" s="7"/>
      <c r="OMH34" s="7"/>
      <c r="OMI34" s="7"/>
      <c r="OMJ34" s="7"/>
      <c r="OMK34" s="7"/>
      <c r="OML34" s="7"/>
      <c r="OMM34" s="7"/>
      <c r="OMN34" s="7"/>
      <c r="OMO34" s="7"/>
      <c r="OMP34" s="7"/>
      <c r="OMQ34" s="7"/>
      <c r="OMR34" s="7"/>
      <c r="OMS34" s="7"/>
      <c r="OMT34" s="7"/>
      <c r="OMU34" s="7"/>
      <c r="OMV34" s="7"/>
      <c r="OMW34" s="7"/>
      <c r="OMX34" s="7"/>
      <c r="OMY34" s="7"/>
      <c r="OMZ34" s="7"/>
      <c r="ONA34" s="7"/>
      <c r="ONB34" s="7"/>
      <c r="ONC34" s="7"/>
      <c r="OND34" s="7"/>
      <c r="ONE34" s="7"/>
      <c r="ONF34" s="7"/>
      <c r="ONG34" s="7"/>
      <c r="ONH34" s="7"/>
      <c r="ONI34" s="7"/>
      <c r="ONJ34" s="7"/>
      <c r="ONK34" s="7"/>
      <c r="ONL34" s="7"/>
      <c r="ONM34" s="7"/>
      <c r="ONN34" s="7"/>
      <c r="ONO34" s="7"/>
      <c r="ONP34" s="7"/>
      <c r="ONQ34" s="7"/>
      <c r="ONR34" s="7"/>
      <c r="ONS34" s="7"/>
      <c r="ONT34" s="7"/>
      <c r="ONU34" s="7"/>
      <c r="ONV34" s="7"/>
      <c r="ONW34" s="7"/>
      <c r="ONX34" s="7"/>
      <c r="ONY34" s="7"/>
      <c r="ONZ34" s="7"/>
      <c r="OOA34" s="7"/>
      <c r="OOB34" s="7"/>
      <c r="OOC34" s="7"/>
      <c r="OOD34" s="7"/>
      <c r="OOE34" s="7"/>
      <c r="OOF34" s="7"/>
      <c r="OOG34" s="7"/>
      <c r="OOH34" s="7"/>
      <c r="OOI34" s="7"/>
      <c r="OOJ34" s="7"/>
      <c r="OOK34" s="7"/>
      <c r="OOL34" s="7"/>
      <c r="OOM34" s="7"/>
      <c r="OON34" s="7"/>
      <c r="OOO34" s="7"/>
      <c r="OOP34" s="7"/>
      <c r="OOQ34" s="7"/>
      <c r="OOR34" s="7"/>
      <c r="OOS34" s="7"/>
      <c r="OOT34" s="7"/>
      <c r="OOU34" s="7"/>
      <c r="OOV34" s="7"/>
      <c r="OOW34" s="7"/>
      <c r="OOX34" s="7"/>
      <c r="OOY34" s="7"/>
      <c r="OOZ34" s="7"/>
      <c r="OPA34" s="7"/>
      <c r="OPB34" s="7"/>
      <c r="OPC34" s="7"/>
      <c r="OPD34" s="7"/>
      <c r="OPE34" s="7"/>
      <c r="OPF34" s="7"/>
      <c r="OPG34" s="7"/>
      <c r="OPH34" s="7"/>
      <c r="OPI34" s="7"/>
      <c r="OPJ34" s="7"/>
      <c r="OPK34" s="7"/>
      <c r="OPL34" s="7"/>
      <c r="OPM34" s="7"/>
      <c r="OPN34" s="7"/>
      <c r="OPO34" s="7"/>
      <c r="OPP34" s="7"/>
      <c r="OPQ34" s="7"/>
      <c r="OPR34" s="7"/>
      <c r="OPS34" s="7"/>
      <c r="OPT34" s="7"/>
      <c r="OPU34" s="7"/>
      <c r="OPV34" s="7"/>
      <c r="OPW34" s="7"/>
      <c r="OPX34" s="7"/>
      <c r="OPY34" s="7"/>
      <c r="OPZ34" s="7"/>
      <c r="OQA34" s="7"/>
      <c r="OQB34" s="7"/>
      <c r="OQC34" s="7"/>
      <c r="OQD34" s="7"/>
      <c r="OQE34" s="7"/>
      <c r="OQF34" s="7"/>
      <c r="OQG34" s="7"/>
      <c r="OQH34" s="7"/>
      <c r="OQI34" s="7"/>
      <c r="OQJ34" s="7"/>
      <c r="OQK34" s="7"/>
      <c r="OQL34" s="7"/>
      <c r="OQM34" s="7"/>
      <c r="OQN34" s="7"/>
      <c r="OQO34" s="7"/>
      <c r="OQP34" s="7"/>
      <c r="OQQ34" s="7"/>
      <c r="OQR34" s="7"/>
      <c r="OQS34" s="7"/>
      <c r="OQT34" s="7"/>
      <c r="OQU34" s="7"/>
      <c r="OQV34" s="7"/>
      <c r="OQW34" s="7"/>
      <c r="OQX34" s="7"/>
      <c r="OQY34" s="7"/>
      <c r="OQZ34" s="7"/>
      <c r="ORA34" s="7"/>
      <c r="ORB34" s="7"/>
      <c r="ORC34" s="7"/>
      <c r="ORD34" s="7"/>
      <c r="ORE34" s="7"/>
      <c r="ORF34" s="7"/>
      <c r="ORG34" s="7"/>
      <c r="ORH34" s="7"/>
      <c r="ORI34" s="7"/>
      <c r="ORJ34" s="7"/>
      <c r="ORK34" s="7"/>
      <c r="ORL34" s="7"/>
      <c r="ORM34" s="7"/>
      <c r="ORN34" s="7"/>
      <c r="ORO34" s="7"/>
      <c r="ORP34" s="7"/>
      <c r="ORQ34" s="7"/>
      <c r="ORR34" s="7"/>
      <c r="ORS34" s="7"/>
      <c r="ORT34" s="7"/>
      <c r="ORU34" s="7"/>
      <c r="ORV34" s="7"/>
      <c r="ORW34" s="7"/>
      <c r="ORX34" s="7"/>
      <c r="ORY34" s="7"/>
      <c r="ORZ34" s="7"/>
      <c r="OSA34" s="7"/>
      <c r="OSB34" s="7"/>
      <c r="OSC34" s="7"/>
      <c r="OSD34" s="7"/>
      <c r="OSE34" s="7"/>
      <c r="OSF34" s="7"/>
      <c r="OSG34" s="7"/>
      <c r="OSH34" s="7"/>
      <c r="OSI34" s="7"/>
      <c r="OSJ34" s="7"/>
      <c r="OSK34" s="7"/>
      <c r="OSL34" s="7"/>
      <c r="OSM34" s="7"/>
      <c r="OSN34" s="7"/>
      <c r="OSO34" s="7"/>
      <c r="OSP34" s="7"/>
      <c r="OSQ34" s="7"/>
      <c r="OSR34" s="7"/>
      <c r="OSS34" s="7"/>
      <c r="OST34" s="7"/>
      <c r="OSU34" s="7"/>
      <c r="OSV34" s="7"/>
      <c r="OSW34" s="7"/>
      <c r="OSX34" s="7"/>
      <c r="OSY34" s="7"/>
      <c r="OSZ34" s="7"/>
      <c r="OTA34" s="7"/>
      <c r="OTB34" s="7"/>
      <c r="OTC34" s="7"/>
      <c r="OTD34" s="7"/>
      <c r="OTE34" s="7"/>
      <c r="OTF34" s="7"/>
      <c r="OTG34" s="7"/>
      <c r="OTH34" s="7"/>
      <c r="OTI34" s="7"/>
      <c r="OTJ34" s="7"/>
      <c r="OTK34" s="7"/>
      <c r="OTL34" s="7"/>
      <c r="OTM34" s="7"/>
      <c r="OTN34" s="7"/>
      <c r="OTO34" s="7"/>
      <c r="OTP34" s="7"/>
      <c r="OTQ34" s="7"/>
      <c r="OTR34" s="7"/>
      <c r="OTS34" s="7"/>
      <c r="OTT34" s="7"/>
      <c r="OTU34" s="7"/>
      <c r="OTV34" s="7"/>
      <c r="OTW34" s="7"/>
      <c r="OTX34" s="7"/>
      <c r="OTY34" s="7"/>
      <c r="OTZ34" s="7"/>
      <c r="OUA34" s="7"/>
      <c r="OUB34" s="7"/>
      <c r="OUC34" s="7"/>
      <c r="OUD34" s="7"/>
      <c r="OUE34" s="7"/>
      <c r="OUF34" s="7"/>
      <c r="OUG34" s="7"/>
      <c r="OUH34" s="7"/>
      <c r="OUI34" s="7"/>
      <c r="OUJ34" s="7"/>
      <c r="OUK34" s="7"/>
      <c r="OUL34" s="7"/>
      <c r="OUM34" s="7"/>
      <c r="OUN34" s="7"/>
      <c r="OUO34" s="7"/>
      <c r="OUP34" s="7"/>
      <c r="OUQ34" s="7"/>
      <c r="OUR34" s="7"/>
      <c r="OUS34" s="7"/>
      <c r="OUT34" s="7"/>
      <c r="OUU34" s="7"/>
      <c r="OUV34" s="7"/>
      <c r="OUW34" s="7"/>
      <c r="OUX34" s="7"/>
      <c r="OUY34" s="7"/>
      <c r="OUZ34" s="7"/>
      <c r="OVA34" s="7"/>
      <c r="OVB34" s="7"/>
      <c r="OVC34" s="7"/>
      <c r="OVD34" s="7"/>
      <c r="OVE34" s="7"/>
      <c r="OVF34" s="7"/>
      <c r="OVG34" s="7"/>
      <c r="OVH34" s="7"/>
      <c r="OVI34" s="7"/>
      <c r="OVJ34" s="7"/>
      <c r="OVK34" s="7"/>
      <c r="OVL34" s="7"/>
      <c r="OVM34" s="7"/>
      <c r="OVN34" s="7"/>
      <c r="OVO34" s="7"/>
      <c r="OVP34" s="7"/>
      <c r="OVQ34" s="7"/>
      <c r="OVR34" s="7"/>
      <c r="OVS34" s="7"/>
      <c r="OVT34" s="7"/>
      <c r="OVU34" s="7"/>
      <c r="OVV34" s="7"/>
      <c r="OVW34" s="7"/>
      <c r="OVX34" s="7"/>
      <c r="OVY34" s="7"/>
      <c r="OVZ34" s="7"/>
      <c r="OWA34" s="7"/>
      <c r="OWB34" s="7"/>
      <c r="OWC34" s="7"/>
      <c r="OWD34" s="7"/>
      <c r="OWE34" s="7"/>
      <c r="OWF34" s="7"/>
      <c r="OWG34" s="7"/>
      <c r="OWH34" s="7"/>
      <c r="OWI34" s="7"/>
      <c r="OWJ34" s="7"/>
      <c r="OWK34" s="7"/>
      <c r="OWL34" s="7"/>
      <c r="OWM34" s="7"/>
      <c r="OWN34" s="7"/>
      <c r="OWO34" s="7"/>
      <c r="OWP34" s="7"/>
      <c r="OWQ34" s="7"/>
      <c r="OWR34" s="7"/>
      <c r="OWS34" s="7"/>
      <c r="OWT34" s="7"/>
      <c r="OWU34" s="7"/>
      <c r="OWV34" s="7"/>
      <c r="OWW34" s="7"/>
      <c r="OWX34" s="7"/>
      <c r="OWY34" s="7"/>
      <c r="OWZ34" s="7"/>
      <c r="OXA34" s="7"/>
      <c r="OXB34" s="7"/>
      <c r="OXC34" s="7"/>
      <c r="OXD34" s="7"/>
      <c r="OXE34" s="7"/>
      <c r="OXF34" s="7"/>
      <c r="OXG34" s="7"/>
      <c r="OXH34" s="7"/>
      <c r="OXI34" s="7"/>
      <c r="OXJ34" s="7"/>
      <c r="OXK34" s="7"/>
      <c r="OXL34" s="7"/>
      <c r="OXM34" s="7"/>
      <c r="OXN34" s="7"/>
      <c r="OXO34" s="7"/>
      <c r="OXP34" s="7"/>
      <c r="OXQ34" s="7"/>
      <c r="OXR34" s="7"/>
      <c r="OXS34" s="7"/>
      <c r="OXT34" s="7"/>
      <c r="OXU34" s="7"/>
      <c r="OXV34" s="7"/>
      <c r="OXW34" s="7"/>
      <c r="OXX34" s="7"/>
      <c r="OXY34" s="7"/>
      <c r="OXZ34" s="7"/>
      <c r="OYA34" s="7"/>
      <c r="OYB34" s="7"/>
      <c r="OYC34" s="7"/>
      <c r="OYD34" s="7"/>
      <c r="OYE34" s="7"/>
      <c r="OYF34" s="7"/>
      <c r="OYG34" s="7"/>
      <c r="OYH34" s="7"/>
      <c r="OYI34" s="7"/>
      <c r="OYJ34" s="7"/>
      <c r="OYK34" s="7"/>
      <c r="OYL34" s="7"/>
      <c r="OYM34" s="7"/>
      <c r="OYN34" s="7"/>
      <c r="OYO34" s="7"/>
      <c r="OYP34" s="7"/>
      <c r="OYQ34" s="7"/>
      <c r="OYR34" s="7"/>
      <c r="OYS34" s="7"/>
      <c r="OYT34" s="7"/>
      <c r="OYU34" s="7"/>
      <c r="OYV34" s="7"/>
      <c r="OYW34" s="7"/>
      <c r="OYX34" s="7"/>
      <c r="OYY34" s="7"/>
      <c r="OYZ34" s="7"/>
      <c r="OZA34" s="7"/>
      <c r="OZB34" s="7"/>
      <c r="OZC34" s="7"/>
      <c r="OZD34" s="7"/>
      <c r="OZE34" s="7"/>
      <c r="OZF34" s="7"/>
      <c r="OZG34" s="7"/>
      <c r="OZH34" s="7"/>
      <c r="OZI34" s="7"/>
      <c r="OZJ34" s="7"/>
      <c r="OZK34" s="7"/>
      <c r="OZL34" s="7"/>
      <c r="OZM34" s="7"/>
      <c r="OZN34" s="7"/>
      <c r="OZO34" s="7"/>
      <c r="OZP34" s="7"/>
      <c r="OZQ34" s="7"/>
      <c r="OZR34" s="7"/>
      <c r="OZS34" s="7"/>
      <c r="OZT34" s="7"/>
      <c r="OZU34" s="7"/>
      <c r="OZV34" s="7"/>
      <c r="OZW34" s="7"/>
      <c r="OZX34" s="7"/>
      <c r="OZY34" s="7"/>
      <c r="OZZ34" s="7"/>
      <c r="PAA34" s="7"/>
      <c r="PAB34" s="7"/>
      <c r="PAC34" s="7"/>
      <c r="PAD34" s="7"/>
      <c r="PAE34" s="7"/>
      <c r="PAF34" s="7"/>
      <c r="PAG34" s="7"/>
      <c r="PAH34" s="7"/>
      <c r="PAI34" s="7"/>
      <c r="PAJ34" s="7"/>
      <c r="PAK34" s="7"/>
      <c r="PAL34" s="7"/>
      <c r="PAM34" s="7"/>
      <c r="PAN34" s="7"/>
      <c r="PAO34" s="7"/>
      <c r="PAP34" s="7"/>
      <c r="PAQ34" s="7"/>
      <c r="PAR34" s="7"/>
      <c r="PAS34" s="7"/>
      <c r="PAT34" s="7"/>
      <c r="PAU34" s="7"/>
      <c r="PAV34" s="7"/>
      <c r="PAW34" s="7"/>
      <c r="PAX34" s="7"/>
      <c r="PAY34" s="7"/>
      <c r="PAZ34" s="7"/>
      <c r="PBA34" s="7"/>
      <c r="PBB34" s="7"/>
      <c r="PBC34" s="7"/>
      <c r="PBD34" s="7"/>
      <c r="PBE34" s="7"/>
      <c r="PBF34" s="7"/>
      <c r="PBG34" s="7"/>
      <c r="PBH34" s="7"/>
      <c r="PBI34" s="7"/>
      <c r="PBJ34" s="7"/>
      <c r="PBK34" s="7"/>
      <c r="PBL34" s="7"/>
      <c r="PBM34" s="7"/>
      <c r="PBN34" s="7"/>
      <c r="PBO34" s="7"/>
      <c r="PBP34" s="7"/>
      <c r="PBQ34" s="7"/>
      <c r="PBR34" s="7"/>
      <c r="PBS34" s="7"/>
      <c r="PBT34" s="7"/>
      <c r="PBU34" s="7"/>
      <c r="PBV34" s="7"/>
      <c r="PBW34" s="7"/>
      <c r="PBX34" s="7"/>
      <c r="PBY34" s="7"/>
      <c r="PBZ34" s="7"/>
      <c r="PCA34" s="7"/>
      <c r="PCB34" s="7"/>
      <c r="PCC34" s="7"/>
      <c r="PCD34" s="7"/>
      <c r="PCE34" s="7"/>
      <c r="PCF34" s="7"/>
      <c r="PCG34" s="7"/>
      <c r="PCH34" s="7"/>
      <c r="PCI34" s="7"/>
      <c r="PCJ34" s="7"/>
      <c r="PCK34" s="7"/>
      <c r="PCL34" s="7"/>
      <c r="PCM34" s="7"/>
      <c r="PCN34" s="7"/>
      <c r="PCO34" s="7"/>
      <c r="PCP34" s="7"/>
      <c r="PCQ34" s="7"/>
      <c r="PCR34" s="7"/>
      <c r="PCS34" s="7"/>
      <c r="PCT34" s="7"/>
      <c r="PCU34" s="7"/>
      <c r="PCV34" s="7"/>
      <c r="PCW34" s="7"/>
      <c r="PCX34" s="7"/>
      <c r="PCY34" s="7"/>
      <c r="PCZ34" s="7"/>
      <c r="PDA34" s="7"/>
      <c r="PDB34" s="7"/>
      <c r="PDC34" s="7"/>
      <c r="PDD34" s="7"/>
      <c r="PDE34" s="7"/>
      <c r="PDF34" s="7"/>
      <c r="PDG34" s="7"/>
      <c r="PDH34" s="7"/>
      <c r="PDI34" s="7"/>
      <c r="PDJ34" s="7"/>
      <c r="PDK34" s="7"/>
      <c r="PDL34" s="7"/>
      <c r="PDM34" s="7"/>
      <c r="PDN34" s="7"/>
      <c r="PDO34" s="7"/>
      <c r="PDP34" s="7"/>
      <c r="PDQ34" s="7"/>
      <c r="PDR34" s="7"/>
      <c r="PDS34" s="7"/>
      <c r="PDT34" s="7"/>
      <c r="PDU34" s="7"/>
      <c r="PDV34" s="7"/>
      <c r="PDW34" s="7"/>
      <c r="PDX34" s="7"/>
      <c r="PDY34" s="7"/>
      <c r="PDZ34" s="7"/>
      <c r="PEA34" s="7"/>
      <c r="PEB34" s="7"/>
      <c r="PEC34" s="7"/>
      <c r="PED34" s="7"/>
      <c r="PEE34" s="7"/>
      <c r="PEF34" s="7"/>
      <c r="PEG34" s="7"/>
      <c r="PEH34" s="7"/>
      <c r="PEI34" s="7"/>
      <c r="PEJ34" s="7"/>
      <c r="PEK34" s="7"/>
      <c r="PEL34" s="7"/>
      <c r="PEM34" s="7"/>
      <c r="PEN34" s="7"/>
      <c r="PEO34" s="7"/>
      <c r="PEP34" s="7"/>
      <c r="PEQ34" s="7"/>
      <c r="PER34" s="7"/>
      <c r="PES34" s="7"/>
      <c r="PET34" s="7"/>
      <c r="PEU34" s="7"/>
      <c r="PEV34" s="7"/>
      <c r="PEW34" s="7"/>
      <c r="PEX34" s="7"/>
      <c r="PEY34" s="7"/>
      <c r="PEZ34" s="7"/>
      <c r="PFA34" s="7"/>
      <c r="PFB34" s="7"/>
      <c r="PFC34" s="7"/>
      <c r="PFD34" s="7"/>
      <c r="PFE34" s="7"/>
      <c r="PFF34" s="7"/>
      <c r="PFG34" s="7"/>
      <c r="PFH34" s="7"/>
      <c r="PFI34" s="7"/>
      <c r="PFJ34" s="7"/>
      <c r="PFK34" s="7"/>
      <c r="PFL34" s="7"/>
      <c r="PFM34" s="7"/>
      <c r="PFN34" s="7"/>
      <c r="PFO34" s="7"/>
      <c r="PFP34" s="7"/>
      <c r="PFQ34" s="7"/>
      <c r="PFR34" s="7"/>
      <c r="PFS34" s="7"/>
      <c r="PFT34" s="7"/>
      <c r="PFU34" s="7"/>
      <c r="PFV34" s="7"/>
      <c r="PFW34" s="7"/>
      <c r="PFX34" s="7"/>
      <c r="PFY34" s="7"/>
      <c r="PFZ34" s="7"/>
      <c r="PGA34" s="7"/>
      <c r="PGB34" s="7"/>
      <c r="PGC34" s="7"/>
      <c r="PGD34" s="7"/>
      <c r="PGE34" s="7"/>
      <c r="PGF34" s="7"/>
      <c r="PGG34" s="7"/>
      <c r="PGH34" s="7"/>
      <c r="PGI34" s="7"/>
      <c r="PGJ34" s="7"/>
      <c r="PGK34" s="7"/>
      <c r="PGL34" s="7"/>
      <c r="PGM34" s="7"/>
      <c r="PGN34" s="7"/>
      <c r="PGO34" s="7"/>
      <c r="PGP34" s="7"/>
      <c r="PGQ34" s="7"/>
      <c r="PGR34" s="7"/>
      <c r="PGS34" s="7"/>
      <c r="PGT34" s="7"/>
      <c r="PGU34" s="7"/>
      <c r="PGV34" s="7"/>
      <c r="PGW34" s="7"/>
      <c r="PGX34" s="7"/>
      <c r="PGY34" s="7"/>
      <c r="PGZ34" s="7"/>
      <c r="PHA34" s="7"/>
      <c r="PHB34" s="7"/>
      <c r="PHC34" s="7"/>
      <c r="PHD34" s="7"/>
      <c r="PHE34" s="7"/>
      <c r="PHF34" s="7"/>
      <c r="PHG34" s="7"/>
      <c r="PHH34" s="7"/>
      <c r="PHI34" s="7"/>
      <c r="PHJ34" s="7"/>
      <c r="PHK34" s="7"/>
      <c r="PHL34" s="7"/>
      <c r="PHM34" s="7"/>
      <c r="PHN34" s="7"/>
      <c r="PHO34" s="7"/>
      <c r="PHP34" s="7"/>
      <c r="PHQ34" s="7"/>
      <c r="PHR34" s="7"/>
      <c r="PHS34" s="7"/>
      <c r="PHT34" s="7"/>
      <c r="PHU34" s="7"/>
      <c r="PHV34" s="7"/>
      <c r="PHW34" s="7"/>
      <c r="PHX34" s="7"/>
      <c r="PHY34" s="7"/>
      <c r="PHZ34" s="7"/>
      <c r="PIA34" s="7"/>
      <c r="PIB34" s="7"/>
      <c r="PIC34" s="7"/>
      <c r="PID34" s="7"/>
      <c r="PIE34" s="7"/>
      <c r="PIF34" s="7"/>
      <c r="PIG34" s="7"/>
      <c r="PIH34" s="7"/>
      <c r="PII34" s="7"/>
      <c r="PIJ34" s="7"/>
      <c r="PIK34" s="7"/>
      <c r="PIL34" s="7"/>
      <c r="PIM34" s="7"/>
      <c r="PIN34" s="7"/>
      <c r="PIO34" s="7"/>
      <c r="PIP34" s="7"/>
      <c r="PIQ34" s="7"/>
      <c r="PIR34" s="7"/>
      <c r="PIS34" s="7"/>
      <c r="PIT34" s="7"/>
      <c r="PIU34" s="7"/>
      <c r="PIV34" s="7"/>
      <c r="PIW34" s="7"/>
      <c r="PIX34" s="7"/>
      <c r="PIY34" s="7"/>
      <c r="PIZ34" s="7"/>
      <c r="PJA34" s="7"/>
      <c r="PJB34" s="7"/>
      <c r="PJC34" s="7"/>
      <c r="PJD34" s="7"/>
      <c r="PJE34" s="7"/>
      <c r="PJF34" s="7"/>
      <c r="PJG34" s="7"/>
      <c r="PJH34" s="7"/>
      <c r="PJI34" s="7"/>
      <c r="PJJ34" s="7"/>
      <c r="PJK34" s="7"/>
      <c r="PJL34" s="7"/>
      <c r="PJM34" s="7"/>
      <c r="PJN34" s="7"/>
      <c r="PJO34" s="7"/>
      <c r="PJP34" s="7"/>
      <c r="PJQ34" s="7"/>
      <c r="PJR34" s="7"/>
      <c r="PJS34" s="7"/>
      <c r="PJT34" s="7"/>
      <c r="PJU34" s="7"/>
      <c r="PJV34" s="7"/>
      <c r="PJW34" s="7"/>
      <c r="PJX34" s="7"/>
      <c r="PJY34" s="7"/>
      <c r="PJZ34" s="7"/>
      <c r="PKA34" s="7"/>
      <c r="PKB34" s="7"/>
      <c r="PKC34" s="7"/>
      <c r="PKD34" s="7"/>
      <c r="PKE34" s="7"/>
      <c r="PKF34" s="7"/>
      <c r="PKG34" s="7"/>
      <c r="PKH34" s="7"/>
      <c r="PKI34" s="7"/>
      <c r="PKJ34" s="7"/>
      <c r="PKK34" s="7"/>
      <c r="PKL34" s="7"/>
      <c r="PKM34" s="7"/>
      <c r="PKN34" s="7"/>
      <c r="PKO34" s="7"/>
      <c r="PKP34" s="7"/>
      <c r="PKQ34" s="7"/>
      <c r="PKR34" s="7"/>
      <c r="PKS34" s="7"/>
      <c r="PKT34" s="7"/>
      <c r="PKU34" s="7"/>
      <c r="PKV34" s="7"/>
      <c r="PKW34" s="7"/>
      <c r="PKX34" s="7"/>
      <c r="PKY34" s="7"/>
      <c r="PKZ34" s="7"/>
      <c r="PLA34" s="7"/>
      <c r="PLB34" s="7"/>
      <c r="PLC34" s="7"/>
      <c r="PLD34" s="7"/>
      <c r="PLE34" s="7"/>
      <c r="PLF34" s="7"/>
      <c r="PLG34" s="7"/>
      <c r="PLH34" s="7"/>
      <c r="PLI34" s="7"/>
      <c r="PLJ34" s="7"/>
      <c r="PLK34" s="7"/>
      <c r="PLL34" s="7"/>
      <c r="PLM34" s="7"/>
      <c r="PLN34" s="7"/>
      <c r="PLO34" s="7"/>
      <c r="PLP34" s="7"/>
      <c r="PLQ34" s="7"/>
      <c r="PLR34" s="7"/>
      <c r="PLS34" s="7"/>
      <c r="PLT34" s="7"/>
      <c r="PLU34" s="7"/>
      <c r="PLV34" s="7"/>
      <c r="PLW34" s="7"/>
      <c r="PLX34" s="7"/>
      <c r="PLY34" s="7"/>
      <c r="PLZ34" s="7"/>
      <c r="PMA34" s="7"/>
      <c r="PMB34" s="7"/>
      <c r="PMC34" s="7"/>
      <c r="PMD34" s="7"/>
      <c r="PME34" s="7"/>
      <c r="PMF34" s="7"/>
      <c r="PMG34" s="7"/>
      <c r="PMH34" s="7"/>
      <c r="PMI34" s="7"/>
      <c r="PMJ34" s="7"/>
      <c r="PMK34" s="7"/>
      <c r="PML34" s="7"/>
      <c r="PMM34" s="7"/>
      <c r="PMN34" s="7"/>
      <c r="PMO34" s="7"/>
      <c r="PMP34" s="7"/>
      <c r="PMQ34" s="7"/>
      <c r="PMR34" s="7"/>
      <c r="PMS34" s="7"/>
      <c r="PMT34" s="7"/>
      <c r="PMU34" s="7"/>
      <c r="PMV34" s="7"/>
      <c r="PMW34" s="7"/>
      <c r="PMX34" s="7"/>
      <c r="PMY34" s="7"/>
      <c r="PMZ34" s="7"/>
      <c r="PNA34" s="7"/>
      <c r="PNB34" s="7"/>
      <c r="PNC34" s="7"/>
      <c r="PND34" s="7"/>
      <c r="PNE34" s="7"/>
      <c r="PNF34" s="7"/>
      <c r="PNG34" s="7"/>
      <c r="PNH34" s="7"/>
      <c r="PNI34" s="7"/>
      <c r="PNJ34" s="7"/>
      <c r="PNK34" s="7"/>
      <c r="PNL34" s="7"/>
      <c r="PNM34" s="7"/>
      <c r="PNN34" s="7"/>
      <c r="PNO34" s="7"/>
      <c r="PNP34" s="7"/>
      <c r="PNQ34" s="7"/>
      <c r="PNR34" s="7"/>
      <c r="PNS34" s="7"/>
      <c r="PNT34" s="7"/>
      <c r="PNU34" s="7"/>
      <c r="PNV34" s="7"/>
      <c r="PNW34" s="7"/>
      <c r="PNX34" s="7"/>
      <c r="PNY34" s="7"/>
      <c r="PNZ34" s="7"/>
      <c r="POA34" s="7"/>
      <c r="POB34" s="7"/>
      <c r="POC34" s="7"/>
      <c r="POD34" s="7"/>
      <c r="POE34" s="7"/>
      <c r="POF34" s="7"/>
      <c r="POG34" s="7"/>
      <c r="POH34" s="7"/>
      <c r="POI34" s="7"/>
      <c r="POJ34" s="7"/>
      <c r="POK34" s="7"/>
      <c r="POL34" s="7"/>
      <c r="POM34" s="7"/>
      <c r="PON34" s="7"/>
      <c r="POO34" s="7"/>
      <c r="POP34" s="7"/>
      <c r="POQ34" s="7"/>
      <c r="POR34" s="7"/>
      <c r="POS34" s="7"/>
      <c r="POT34" s="7"/>
      <c r="POU34" s="7"/>
      <c r="POV34" s="7"/>
      <c r="POW34" s="7"/>
      <c r="POX34" s="7"/>
      <c r="POY34" s="7"/>
      <c r="POZ34" s="7"/>
      <c r="PPA34" s="7"/>
      <c r="PPB34" s="7"/>
      <c r="PPC34" s="7"/>
      <c r="PPD34" s="7"/>
      <c r="PPE34" s="7"/>
      <c r="PPF34" s="7"/>
      <c r="PPG34" s="7"/>
      <c r="PPH34" s="7"/>
      <c r="PPI34" s="7"/>
      <c r="PPJ34" s="7"/>
      <c r="PPK34" s="7"/>
      <c r="PPL34" s="7"/>
      <c r="PPM34" s="7"/>
      <c r="PPN34" s="7"/>
      <c r="PPO34" s="7"/>
      <c r="PPP34" s="7"/>
      <c r="PPQ34" s="7"/>
      <c r="PPR34" s="7"/>
      <c r="PPS34" s="7"/>
      <c r="PPT34" s="7"/>
      <c r="PPU34" s="7"/>
      <c r="PPV34" s="7"/>
      <c r="PPW34" s="7"/>
      <c r="PPX34" s="7"/>
      <c r="PPY34" s="7"/>
      <c r="PPZ34" s="7"/>
      <c r="PQA34" s="7"/>
      <c r="PQB34" s="7"/>
      <c r="PQC34" s="7"/>
      <c r="PQD34" s="7"/>
      <c r="PQE34" s="7"/>
      <c r="PQF34" s="7"/>
      <c r="PQG34" s="7"/>
      <c r="PQH34" s="7"/>
      <c r="PQI34" s="7"/>
      <c r="PQJ34" s="7"/>
      <c r="PQK34" s="7"/>
      <c r="PQL34" s="7"/>
      <c r="PQM34" s="7"/>
      <c r="PQN34" s="7"/>
      <c r="PQO34" s="7"/>
      <c r="PQP34" s="7"/>
      <c r="PQQ34" s="7"/>
      <c r="PQR34" s="7"/>
      <c r="PQS34" s="7"/>
      <c r="PQT34" s="7"/>
      <c r="PQU34" s="7"/>
      <c r="PQV34" s="7"/>
      <c r="PQW34" s="7"/>
      <c r="PQX34" s="7"/>
      <c r="PQY34" s="7"/>
      <c r="PQZ34" s="7"/>
      <c r="PRA34" s="7"/>
      <c r="PRB34" s="7"/>
      <c r="PRC34" s="7"/>
      <c r="PRD34" s="7"/>
      <c r="PRE34" s="7"/>
      <c r="PRF34" s="7"/>
      <c r="PRG34" s="7"/>
      <c r="PRH34" s="7"/>
      <c r="PRI34" s="7"/>
      <c r="PRJ34" s="7"/>
      <c r="PRK34" s="7"/>
      <c r="PRL34" s="7"/>
      <c r="PRM34" s="7"/>
      <c r="PRN34" s="7"/>
      <c r="PRO34" s="7"/>
      <c r="PRP34" s="7"/>
      <c r="PRQ34" s="7"/>
      <c r="PRR34" s="7"/>
      <c r="PRS34" s="7"/>
      <c r="PRT34" s="7"/>
      <c r="PRU34" s="7"/>
      <c r="PRV34" s="7"/>
      <c r="PRW34" s="7"/>
      <c r="PRX34" s="7"/>
      <c r="PRY34" s="7"/>
      <c r="PRZ34" s="7"/>
      <c r="PSA34" s="7"/>
      <c r="PSB34" s="7"/>
      <c r="PSC34" s="7"/>
      <c r="PSD34" s="7"/>
      <c r="PSE34" s="7"/>
      <c r="PSF34" s="7"/>
      <c r="PSG34" s="7"/>
      <c r="PSH34" s="7"/>
      <c r="PSI34" s="7"/>
      <c r="PSJ34" s="7"/>
      <c r="PSK34" s="7"/>
      <c r="PSL34" s="7"/>
      <c r="PSM34" s="7"/>
      <c r="PSN34" s="7"/>
      <c r="PSO34" s="7"/>
      <c r="PSP34" s="7"/>
      <c r="PSQ34" s="7"/>
      <c r="PSR34" s="7"/>
      <c r="PSS34" s="7"/>
      <c r="PST34" s="7"/>
      <c r="PSU34" s="7"/>
      <c r="PSV34" s="7"/>
      <c r="PSW34" s="7"/>
      <c r="PSX34" s="7"/>
      <c r="PSY34" s="7"/>
      <c r="PSZ34" s="7"/>
      <c r="PTA34" s="7"/>
      <c r="PTB34" s="7"/>
      <c r="PTC34" s="7"/>
      <c r="PTD34" s="7"/>
      <c r="PTE34" s="7"/>
      <c r="PTF34" s="7"/>
      <c r="PTG34" s="7"/>
      <c r="PTH34" s="7"/>
      <c r="PTI34" s="7"/>
      <c r="PTJ34" s="7"/>
      <c r="PTK34" s="7"/>
      <c r="PTL34" s="7"/>
      <c r="PTM34" s="7"/>
      <c r="PTN34" s="7"/>
      <c r="PTO34" s="7"/>
      <c r="PTP34" s="7"/>
      <c r="PTQ34" s="7"/>
      <c r="PTR34" s="7"/>
      <c r="PTS34" s="7"/>
      <c r="PTT34" s="7"/>
      <c r="PTU34" s="7"/>
      <c r="PTV34" s="7"/>
      <c r="PTW34" s="7"/>
      <c r="PTX34" s="7"/>
      <c r="PTY34" s="7"/>
      <c r="PTZ34" s="7"/>
      <c r="PUA34" s="7"/>
      <c r="PUB34" s="7"/>
      <c r="PUC34" s="7"/>
      <c r="PUD34" s="7"/>
      <c r="PUE34" s="7"/>
      <c r="PUF34" s="7"/>
      <c r="PUG34" s="7"/>
      <c r="PUH34" s="7"/>
      <c r="PUI34" s="7"/>
      <c r="PUJ34" s="7"/>
      <c r="PUK34" s="7"/>
      <c r="PUL34" s="7"/>
      <c r="PUM34" s="7"/>
      <c r="PUN34" s="7"/>
      <c r="PUO34" s="7"/>
      <c r="PUP34" s="7"/>
      <c r="PUQ34" s="7"/>
      <c r="PUR34" s="7"/>
      <c r="PUS34" s="7"/>
      <c r="PUT34" s="7"/>
      <c r="PUU34" s="7"/>
      <c r="PUV34" s="7"/>
      <c r="PUW34" s="7"/>
      <c r="PUX34" s="7"/>
      <c r="PUY34" s="7"/>
      <c r="PUZ34" s="7"/>
      <c r="PVA34" s="7"/>
      <c r="PVB34" s="7"/>
      <c r="PVC34" s="7"/>
      <c r="PVD34" s="7"/>
      <c r="PVE34" s="7"/>
      <c r="PVF34" s="7"/>
      <c r="PVG34" s="7"/>
      <c r="PVH34" s="7"/>
      <c r="PVI34" s="7"/>
      <c r="PVJ34" s="7"/>
      <c r="PVK34" s="7"/>
      <c r="PVL34" s="7"/>
      <c r="PVM34" s="7"/>
      <c r="PVN34" s="7"/>
      <c r="PVO34" s="7"/>
      <c r="PVP34" s="7"/>
      <c r="PVQ34" s="7"/>
      <c r="PVR34" s="7"/>
      <c r="PVS34" s="7"/>
      <c r="PVT34" s="7"/>
      <c r="PVU34" s="7"/>
      <c r="PVV34" s="7"/>
      <c r="PVW34" s="7"/>
      <c r="PVX34" s="7"/>
      <c r="PVY34" s="7"/>
      <c r="PVZ34" s="7"/>
      <c r="PWA34" s="7"/>
      <c r="PWB34" s="7"/>
      <c r="PWC34" s="7"/>
      <c r="PWD34" s="7"/>
      <c r="PWE34" s="7"/>
      <c r="PWF34" s="7"/>
      <c r="PWG34" s="7"/>
      <c r="PWH34" s="7"/>
      <c r="PWI34" s="7"/>
      <c r="PWJ34" s="7"/>
      <c r="PWK34" s="7"/>
      <c r="PWL34" s="7"/>
      <c r="PWM34" s="7"/>
      <c r="PWN34" s="7"/>
      <c r="PWO34" s="7"/>
      <c r="PWP34" s="7"/>
      <c r="PWQ34" s="7"/>
      <c r="PWR34" s="7"/>
      <c r="PWS34" s="7"/>
      <c r="PWT34" s="7"/>
      <c r="PWU34" s="7"/>
      <c r="PWV34" s="7"/>
      <c r="PWW34" s="7"/>
      <c r="PWX34" s="7"/>
      <c r="PWY34" s="7"/>
      <c r="PWZ34" s="7"/>
      <c r="PXA34" s="7"/>
      <c r="PXB34" s="7"/>
      <c r="PXC34" s="7"/>
      <c r="PXD34" s="7"/>
      <c r="PXE34" s="7"/>
      <c r="PXF34" s="7"/>
      <c r="PXG34" s="7"/>
      <c r="PXH34" s="7"/>
      <c r="PXI34" s="7"/>
      <c r="PXJ34" s="7"/>
      <c r="PXK34" s="7"/>
      <c r="PXL34" s="7"/>
      <c r="PXM34" s="7"/>
      <c r="PXN34" s="7"/>
      <c r="PXO34" s="7"/>
      <c r="PXP34" s="7"/>
      <c r="PXQ34" s="7"/>
      <c r="PXR34" s="7"/>
      <c r="PXS34" s="7"/>
      <c r="PXT34" s="7"/>
      <c r="PXU34" s="7"/>
      <c r="PXV34" s="7"/>
      <c r="PXW34" s="7"/>
      <c r="PXX34" s="7"/>
      <c r="PXY34" s="7"/>
      <c r="PXZ34" s="7"/>
      <c r="PYA34" s="7"/>
      <c r="PYB34" s="7"/>
      <c r="PYC34" s="7"/>
      <c r="PYD34" s="7"/>
      <c r="PYE34" s="7"/>
      <c r="PYF34" s="7"/>
      <c r="PYG34" s="7"/>
      <c r="PYH34" s="7"/>
      <c r="PYI34" s="7"/>
      <c r="PYJ34" s="7"/>
      <c r="PYK34" s="7"/>
      <c r="PYL34" s="7"/>
      <c r="PYM34" s="7"/>
      <c r="PYN34" s="7"/>
      <c r="PYO34" s="7"/>
      <c r="PYP34" s="7"/>
      <c r="PYQ34" s="7"/>
      <c r="PYR34" s="7"/>
      <c r="PYS34" s="7"/>
      <c r="PYT34" s="7"/>
      <c r="PYU34" s="7"/>
      <c r="PYV34" s="7"/>
      <c r="PYW34" s="7"/>
      <c r="PYX34" s="7"/>
      <c r="PYY34" s="7"/>
      <c r="PYZ34" s="7"/>
      <c r="PZA34" s="7"/>
      <c r="PZB34" s="7"/>
      <c r="PZC34" s="7"/>
      <c r="PZD34" s="7"/>
      <c r="PZE34" s="7"/>
      <c r="PZF34" s="7"/>
      <c r="PZG34" s="7"/>
      <c r="PZH34" s="7"/>
      <c r="PZI34" s="7"/>
      <c r="PZJ34" s="7"/>
      <c r="PZK34" s="7"/>
      <c r="PZL34" s="7"/>
      <c r="PZM34" s="7"/>
      <c r="PZN34" s="7"/>
      <c r="PZO34" s="7"/>
      <c r="PZP34" s="7"/>
      <c r="PZQ34" s="7"/>
      <c r="PZR34" s="7"/>
      <c r="PZS34" s="7"/>
      <c r="PZT34" s="7"/>
      <c r="PZU34" s="7"/>
      <c r="PZV34" s="7"/>
      <c r="PZW34" s="7"/>
      <c r="PZX34" s="7"/>
      <c r="PZY34" s="7"/>
      <c r="PZZ34" s="7"/>
      <c r="QAA34" s="7"/>
      <c r="QAB34" s="7"/>
      <c r="QAC34" s="7"/>
      <c r="QAD34" s="7"/>
      <c r="QAE34" s="7"/>
      <c r="QAF34" s="7"/>
      <c r="QAG34" s="7"/>
      <c r="QAH34" s="7"/>
      <c r="QAI34" s="7"/>
      <c r="QAJ34" s="7"/>
      <c r="QAK34" s="7"/>
      <c r="QAL34" s="7"/>
      <c r="QAM34" s="7"/>
      <c r="QAN34" s="7"/>
      <c r="QAO34" s="7"/>
      <c r="QAP34" s="7"/>
      <c r="QAQ34" s="7"/>
      <c r="QAR34" s="7"/>
      <c r="QAS34" s="7"/>
      <c r="QAT34" s="7"/>
      <c r="QAU34" s="7"/>
      <c r="QAV34" s="7"/>
      <c r="QAW34" s="7"/>
      <c r="QAX34" s="7"/>
      <c r="QAY34" s="7"/>
      <c r="QAZ34" s="7"/>
      <c r="QBA34" s="7"/>
      <c r="QBB34" s="7"/>
      <c r="QBC34" s="7"/>
      <c r="QBD34" s="7"/>
      <c r="QBE34" s="7"/>
      <c r="QBF34" s="7"/>
      <c r="QBG34" s="7"/>
      <c r="QBH34" s="7"/>
      <c r="QBI34" s="7"/>
      <c r="QBJ34" s="7"/>
      <c r="QBK34" s="7"/>
      <c r="QBL34" s="7"/>
      <c r="QBM34" s="7"/>
      <c r="QBN34" s="7"/>
      <c r="QBO34" s="7"/>
      <c r="QBP34" s="7"/>
      <c r="QBQ34" s="7"/>
      <c r="QBR34" s="7"/>
      <c r="QBS34" s="7"/>
      <c r="QBT34" s="7"/>
      <c r="QBU34" s="7"/>
      <c r="QBV34" s="7"/>
      <c r="QBW34" s="7"/>
      <c r="QBX34" s="7"/>
      <c r="QBY34" s="7"/>
      <c r="QBZ34" s="7"/>
      <c r="QCA34" s="7"/>
      <c r="QCB34" s="7"/>
      <c r="QCC34" s="7"/>
      <c r="QCD34" s="7"/>
      <c r="QCE34" s="7"/>
      <c r="QCF34" s="7"/>
      <c r="QCG34" s="7"/>
      <c r="QCH34" s="7"/>
      <c r="QCI34" s="7"/>
      <c r="QCJ34" s="7"/>
      <c r="QCK34" s="7"/>
      <c r="QCL34" s="7"/>
      <c r="QCM34" s="7"/>
      <c r="QCN34" s="7"/>
      <c r="QCO34" s="7"/>
      <c r="QCP34" s="7"/>
      <c r="QCQ34" s="7"/>
      <c r="QCR34" s="7"/>
      <c r="QCS34" s="7"/>
      <c r="QCT34" s="7"/>
      <c r="QCU34" s="7"/>
      <c r="QCV34" s="7"/>
      <c r="QCW34" s="7"/>
      <c r="QCX34" s="7"/>
      <c r="QCY34" s="7"/>
      <c r="QCZ34" s="7"/>
      <c r="QDA34" s="7"/>
      <c r="QDB34" s="7"/>
      <c r="QDC34" s="7"/>
      <c r="QDD34" s="7"/>
      <c r="QDE34" s="7"/>
      <c r="QDF34" s="7"/>
      <c r="QDG34" s="7"/>
      <c r="QDH34" s="7"/>
      <c r="QDI34" s="7"/>
      <c r="QDJ34" s="7"/>
      <c r="QDK34" s="7"/>
      <c r="QDL34" s="7"/>
      <c r="QDM34" s="7"/>
      <c r="QDN34" s="7"/>
      <c r="QDO34" s="7"/>
      <c r="QDP34" s="7"/>
      <c r="QDQ34" s="7"/>
      <c r="QDR34" s="7"/>
      <c r="QDS34" s="7"/>
      <c r="QDT34" s="7"/>
      <c r="QDU34" s="7"/>
      <c r="QDV34" s="7"/>
      <c r="QDW34" s="7"/>
      <c r="QDX34" s="7"/>
      <c r="QDY34" s="7"/>
      <c r="QDZ34" s="7"/>
      <c r="QEA34" s="7"/>
      <c r="QEB34" s="7"/>
      <c r="QEC34" s="7"/>
      <c r="QED34" s="7"/>
      <c r="QEE34" s="7"/>
      <c r="QEF34" s="7"/>
      <c r="QEG34" s="7"/>
      <c r="QEH34" s="7"/>
      <c r="QEI34" s="7"/>
      <c r="QEJ34" s="7"/>
      <c r="QEK34" s="7"/>
      <c r="QEL34" s="7"/>
      <c r="QEM34" s="7"/>
      <c r="QEN34" s="7"/>
      <c r="QEO34" s="7"/>
      <c r="QEP34" s="7"/>
      <c r="QEQ34" s="7"/>
      <c r="QER34" s="7"/>
      <c r="QES34" s="7"/>
      <c r="QET34" s="7"/>
      <c r="QEU34" s="7"/>
      <c r="QEV34" s="7"/>
      <c r="QEW34" s="7"/>
      <c r="QEX34" s="7"/>
      <c r="QEY34" s="7"/>
      <c r="QEZ34" s="7"/>
      <c r="QFA34" s="7"/>
      <c r="QFB34" s="7"/>
      <c r="QFC34" s="7"/>
      <c r="QFD34" s="7"/>
      <c r="QFE34" s="7"/>
      <c r="QFF34" s="7"/>
      <c r="QFG34" s="7"/>
      <c r="QFH34" s="7"/>
      <c r="QFI34" s="7"/>
      <c r="QFJ34" s="7"/>
      <c r="QFK34" s="7"/>
      <c r="QFL34" s="7"/>
      <c r="QFM34" s="7"/>
      <c r="QFN34" s="7"/>
      <c r="QFO34" s="7"/>
      <c r="QFP34" s="7"/>
      <c r="QFQ34" s="7"/>
      <c r="QFR34" s="7"/>
      <c r="QFS34" s="7"/>
      <c r="QFT34" s="7"/>
      <c r="QFU34" s="7"/>
      <c r="QFV34" s="7"/>
      <c r="QFW34" s="7"/>
      <c r="QFX34" s="7"/>
      <c r="QFY34" s="7"/>
      <c r="QFZ34" s="7"/>
      <c r="QGA34" s="7"/>
      <c r="QGB34" s="7"/>
      <c r="QGC34" s="7"/>
      <c r="QGD34" s="7"/>
      <c r="QGE34" s="7"/>
      <c r="QGF34" s="7"/>
      <c r="QGG34" s="7"/>
      <c r="QGH34" s="7"/>
      <c r="QGI34" s="7"/>
      <c r="QGJ34" s="7"/>
      <c r="QGK34" s="7"/>
      <c r="QGL34" s="7"/>
      <c r="QGM34" s="7"/>
      <c r="QGN34" s="7"/>
      <c r="QGO34" s="7"/>
      <c r="QGP34" s="7"/>
      <c r="QGQ34" s="7"/>
      <c r="QGR34" s="7"/>
      <c r="QGS34" s="7"/>
      <c r="QGT34" s="7"/>
      <c r="QGU34" s="7"/>
      <c r="QGV34" s="7"/>
      <c r="QGW34" s="7"/>
      <c r="QGX34" s="7"/>
      <c r="QGY34" s="7"/>
      <c r="QGZ34" s="7"/>
      <c r="QHA34" s="7"/>
      <c r="QHB34" s="7"/>
      <c r="QHC34" s="7"/>
      <c r="QHD34" s="7"/>
      <c r="QHE34" s="7"/>
      <c r="QHF34" s="7"/>
      <c r="QHG34" s="7"/>
      <c r="QHH34" s="7"/>
      <c r="QHI34" s="7"/>
      <c r="QHJ34" s="7"/>
      <c r="QHK34" s="7"/>
      <c r="QHL34" s="7"/>
      <c r="QHM34" s="7"/>
      <c r="QHN34" s="7"/>
      <c r="QHO34" s="7"/>
      <c r="QHP34" s="7"/>
      <c r="QHQ34" s="7"/>
      <c r="QHR34" s="7"/>
      <c r="QHS34" s="7"/>
      <c r="QHT34" s="7"/>
      <c r="QHU34" s="7"/>
      <c r="QHV34" s="7"/>
      <c r="QHW34" s="7"/>
      <c r="QHX34" s="7"/>
      <c r="QHY34" s="7"/>
      <c r="QHZ34" s="7"/>
      <c r="QIA34" s="7"/>
      <c r="QIB34" s="7"/>
      <c r="QIC34" s="7"/>
      <c r="QID34" s="7"/>
      <c r="QIE34" s="7"/>
      <c r="QIF34" s="7"/>
      <c r="QIG34" s="7"/>
      <c r="QIH34" s="7"/>
      <c r="QII34" s="7"/>
      <c r="QIJ34" s="7"/>
      <c r="QIK34" s="7"/>
      <c r="QIL34" s="7"/>
      <c r="QIM34" s="7"/>
      <c r="QIN34" s="7"/>
      <c r="QIO34" s="7"/>
      <c r="QIP34" s="7"/>
      <c r="QIQ34" s="7"/>
      <c r="QIR34" s="7"/>
      <c r="QIS34" s="7"/>
      <c r="QIT34" s="7"/>
      <c r="QIU34" s="7"/>
      <c r="QIV34" s="7"/>
      <c r="QIW34" s="7"/>
      <c r="QIX34" s="7"/>
      <c r="QIY34" s="7"/>
      <c r="QIZ34" s="7"/>
      <c r="QJA34" s="7"/>
      <c r="QJB34" s="7"/>
      <c r="QJC34" s="7"/>
      <c r="QJD34" s="7"/>
      <c r="QJE34" s="7"/>
      <c r="QJF34" s="7"/>
      <c r="QJG34" s="7"/>
      <c r="QJH34" s="7"/>
      <c r="QJI34" s="7"/>
      <c r="QJJ34" s="7"/>
      <c r="QJK34" s="7"/>
      <c r="QJL34" s="7"/>
      <c r="QJM34" s="7"/>
      <c r="QJN34" s="7"/>
      <c r="QJO34" s="7"/>
      <c r="QJP34" s="7"/>
      <c r="QJQ34" s="7"/>
      <c r="QJR34" s="7"/>
      <c r="QJS34" s="7"/>
      <c r="QJT34" s="7"/>
      <c r="QJU34" s="7"/>
      <c r="QJV34" s="7"/>
      <c r="QJW34" s="7"/>
      <c r="QJX34" s="7"/>
      <c r="QJY34" s="7"/>
      <c r="QJZ34" s="7"/>
      <c r="QKA34" s="7"/>
      <c r="QKB34" s="7"/>
      <c r="QKC34" s="7"/>
      <c r="QKD34" s="7"/>
      <c r="QKE34" s="7"/>
      <c r="QKF34" s="7"/>
      <c r="QKG34" s="7"/>
      <c r="QKH34" s="7"/>
      <c r="QKI34" s="7"/>
      <c r="QKJ34" s="7"/>
      <c r="QKK34" s="7"/>
      <c r="QKL34" s="7"/>
      <c r="QKM34" s="7"/>
      <c r="QKN34" s="7"/>
      <c r="QKO34" s="7"/>
      <c r="QKP34" s="7"/>
      <c r="QKQ34" s="7"/>
      <c r="QKR34" s="7"/>
      <c r="QKS34" s="7"/>
      <c r="QKT34" s="7"/>
      <c r="QKU34" s="7"/>
      <c r="QKV34" s="7"/>
      <c r="QKW34" s="7"/>
      <c r="QKX34" s="7"/>
      <c r="QKY34" s="7"/>
      <c r="QKZ34" s="7"/>
      <c r="QLA34" s="7"/>
      <c r="QLB34" s="7"/>
      <c r="QLC34" s="7"/>
      <c r="QLD34" s="7"/>
      <c r="QLE34" s="7"/>
      <c r="QLF34" s="7"/>
      <c r="QLG34" s="7"/>
      <c r="QLH34" s="7"/>
      <c r="QLI34" s="7"/>
      <c r="QLJ34" s="7"/>
      <c r="QLK34" s="7"/>
      <c r="QLL34" s="7"/>
      <c r="QLM34" s="7"/>
      <c r="QLN34" s="7"/>
      <c r="QLO34" s="7"/>
      <c r="QLP34" s="7"/>
      <c r="QLQ34" s="7"/>
      <c r="QLR34" s="7"/>
      <c r="QLS34" s="7"/>
      <c r="QLT34" s="7"/>
      <c r="QLU34" s="7"/>
      <c r="QLV34" s="7"/>
      <c r="QLW34" s="7"/>
      <c r="QLX34" s="7"/>
      <c r="QLY34" s="7"/>
      <c r="QLZ34" s="7"/>
      <c r="QMA34" s="7"/>
      <c r="QMB34" s="7"/>
      <c r="QMC34" s="7"/>
      <c r="QMD34" s="7"/>
      <c r="QME34" s="7"/>
      <c r="QMF34" s="7"/>
      <c r="QMG34" s="7"/>
      <c r="QMH34" s="7"/>
      <c r="QMI34" s="7"/>
      <c r="QMJ34" s="7"/>
      <c r="QMK34" s="7"/>
      <c r="QML34" s="7"/>
      <c r="QMM34" s="7"/>
      <c r="QMN34" s="7"/>
      <c r="QMO34" s="7"/>
      <c r="QMP34" s="7"/>
      <c r="QMQ34" s="7"/>
      <c r="QMR34" s="7"/>
      <c r="QMS34" s="7"/>
      <c r="QMT34" s="7"/>
      <c r="QMU34" s="7"/>
      <c r="QMV34" s="7"/>
      <c r="QMW34" s="7"/>
      <c r="QMX34" s="7"/>
      <c r="QMY34" s="7"/>
      <c r="QMZ34" s="7"/>
      <c r="QNA34" s="7"/>
      <c r="QNB34" s="7"/>
      <c r="QNC34" s="7"/>
      <c r="QND34" s="7"/>
      <c r="QNE34" s="7"/>
      <c r="QNF34" s="7"/>
      <c r="QNG34" s="7"/>
      <c r="QNH34" s="7"/>
      <c r="QNI34" s="7"/>
      <c r="QNJ34" s="7"/>
      <c r="QNK34" s="7"/>
      <c r="QNL34" s="7"/>
      <c r="QNM34" s="7"/>
      <c r="QNN34" s="7"/>
      <c r="QNO34" s="7"/>
      <c r="QNP34" s="7"/>
      <c r="QNQ34" s="7"/>
      <c r="QNR34" s="7"/>
      <c r="QNS34" s="7"/>
      <c r="QNT34" s="7"/>
      <c r="QNU34" s="7"/>
      <c r="QNV34" s="7"/>
      <c r="QNW34" s="7"/>
      <c r="QNX34" s="7"/>
      <c r="QNY34" s="7"/>
      <c r="QNZ34" s="7"/>
      <c r="QOA34" s="7"/>
      <c r="QOB34" s="7"/>
      <c r="QOC34" s="7"/>
      <c r="QOD34" s="7"/>
      <c r="QOE34" s="7"/>
      <c r="QOF34" s="7"/>
      <c r="QOG34" s="7"/>
      <c r="QOH34" s="7"/>
      <c r="QOI34" s="7"/>
      <c r="QOJ34" s="7"/>
      <c r="QOK34" s="7"/>
      <c r="QOL34" s="7"/>
      <c r="QOM34" s="7"/>
      <c r="QON34" s="7"/>
      <c r="QOO34" s="7"/>
      <c r="QOP34" s="7"/>
      <c r="QOQ34" s="7"/>
      <c r="QOR34" s="7"/>
      <c r="QOS34" s="7"/>
      <c r="QOT34" s="7"/>
      <c r="QOU34" s="7"/>
      <c r="QOV34" s="7"/>
      <c r="QOW34" s="7"/>
      <c r="QOX34" s="7"/>
      <c r="QOY34" s="7"/>
      <c r="QOZ34" s="7"/>
      <c r="QPA34" s="7"/>
      <c r="QPB34" s="7"/>
      <c r="QPC34" s="7"/>
      <c r="QPD34" s="7"/>
      <c r="QPE34" s="7"/>
      <c r="QPF34" s="7"/>
      <c r="QPG34" s="7"/>
      <c r="QPH34" s="7"/>
      <c r="QPI34" s="7"/>
      <c r="QPJ34" s="7"/>
      <c r="QPK34" s="7"/>
      <c r="QPL34" s="7"/>
      <c r="QPM34" s="7"/>
      <c r="QPN34" s="7"/>
      <c r="QPO34" s="7"/>
      <c r="QPP34" s="7"/>
      <c r="QPQ34" s="7"/>
      <c r="QPR34" s="7"/>
      <c r="QPS34" s="7"/>
      <c r="QPT34" s="7"/>
      <c r="QPU34" s="7"/>
      <c r="QPV34" s="7"/>
      <c r="QPW34" s="7"/>
      <c r="QPX34" s="7"/>
      <c r="QPY34" s="7"/>
      <c r="QPZ34" s="7"/>
      <c r="QQA34" s="7"/>
      <c r="QQB34" s="7"/>
      <c r="QQC34" s="7"/>
      <c r="QQD34" s="7"/>
      <c r="QQE34" s="7"/>
      <c r="QQF34" s="7"/>
      <c r="QQG34" s="7"/>
      <c r="QQH34" s="7"/>
      <c r="QQI34" s="7"/>
      <c r="QQJ34" s="7"/>
      <c r="QQK34" s="7"/>
      <c r="QQL34" s="7"/>
      <c r="QQM34" s="7"/>
      <c r="QQN34" s="7"/>
      <c r="QQO34" s="7"/>
      <c r="QQP34" s="7"/>
      <c r="QQQ34" s="7"/>
      <c r="QQR34" s="7"/>
      <c r="QQS34" s="7"/>
      <c r="QQT34" s="7"/>
      <c r="QQU34" s="7"/>
      <c r="QQV34" s="7"/>
      <c r="QQW34" s="7"/>
      <c r="QQX34" s="7"/>
      <c r="QQY34" s="7"/>
      <c r="QQZ34" s="7"/>
      <c r="QRA34" s="7"/>
      <c r="QRB34" s="7"/>
      <c r="QRC34" s="7"/>
      <c r="QRD34" s="7"/>
      <c r="QRE34" s="7"/>
      <c r="QRF34" s="7"/>
      <c r="QRG34" s="7"/>
      <c r="QRH34" s="7"/>
      <c r="QRI34" s="7"/>
      <c r="QRJ34" s="7"/>
      <c r="QRK34" s="7"/>
      <c r="QRL34" s="7"/>
      <c r="QRM34" s="7"/>
      <c r="QRN34" s="7"/>
      <c r="QRO34" s="7"/>
      <c r="QRP34" s="7"/>
      <c r="QRQ34" s="7"/>
      <c r="QRR34" s="7"/>
      <c r="QRS34" s="7"/>
      <c r="QRT34" s="7"/>
      <c r="QRU34" s="7"/>
      <c r="QRV34" s="7"/>
      <c r="QRW34" s="7"/>
      <c r="QRX34" s="7"/>
      <c r="QRY34" s="7"/>
      <c r="QRZ34" s="7"/>
      <c r="QSA34" s="7"/>
      <c r="QSB34" s="7"/>
      <c r="QSC34" s="7"/>
      <c r="QSD34" s="7"/>
      <c r="QSE34" s="7"/>
      <c r="QSF34" s="7"/>
      <c r="QSG34" s="7"/>
      <c r="QSH34" s="7"/>
      <c r="QSI34" s="7"/>
      <c r="QSJ34" s="7"/>
      <c r="QSK34" s="7"/>
      <c r="QSL34" s="7"/>
      <c r="QSM34" s="7"/>
      <c r="QSN34" s="7"/>
      <c r="QSO34" s="7"/>
      <c r="QSP34" s="7"/>
      <c r="QSQ34" s="7"/>
      <c r="QSR34" s="7"/>
      <c r="QSS34" s="7"/>
      <c r="QST34" s="7"/>
      <c r="QSU34" s="7"/>
      <c r="QSV34" s="7"/>
      <c r="QSW34" s="7"/>
      <c r="QSX34" s="7"/>
      <c r="QSY34" s="7"/>
      <c r="QSZ34" s="7"/>
      <c r="QTA34" s="7"/>
      <c r="QTB34" s="7"/>
      <c r="QTC34" s="7"/>
      <c r="QTD34" s="7"/>
      <c r="QTE34" s="7"/>
      <c r="QTF34" s="7"/>
      <c r="QTG34" s="7"/>
      <c r="QTH34" s="7"/>
      <c r="QTI34" s="7"/>
      <c r="QTJ34" s="7"/>
      <c r="QTK34" s="7"/>
      <c r="QTL34" s="7"/>
      <c r="QTM34" s="7"/>
      <c r="QTN34" s="7"/>
      <c r="QTO34" s="7"/>
      <c r="QTP34" s="7"/>
      <c r="QTQ34" s="7"/>
      <c r="QTR34" s="7"/>
      <c r="QTS34" s="7"/>
      <c r="QTT34" s="7"/>
      <c r="QTU34" s="7"/>
      <c r="QTV34" s="7"/>
      <c r="QTW34" s="7"/>
      <c r="QTX34" s="7"/>
      <c r="QTY34" s="7"/>
      <c r="QTZ34" s="7"/>
      <c r="QUA34" s="7"/>
      <c r="QUB34" s="7"/>
      <c r="QUC34" s="7"/>
      <c r="QUD34" s="7"/>
      <c r="QUE34" s="7"/>
      <c r="QUF34" s="7"/>
      <c r="QUG34" s="7"/>
      <c r="QUH34" s="7"/>
      <c r="QUI34" s="7"/>
      <c r="QUJ34" s="7"/>
      <c r="QUK34" s="7"/>
      <c r="QUL34" s="7"/>
      <c r="QUM34" s="7"/>
      <c r="QUN34" s="7"/>
      <c r="QUO34" s="7"/>
      <c r="QUP34" s="7"/>
      <c r="QUQ34" s="7"/>
      <c r="QUR34" s="7"/>
      <c r="QUS34" s="7"/>
      <c r="QUT34" s="7"/>
      <c r="QUU34" s="7"/>
      <c r="QUV34" s="7"/>
      <c r="QUW34" s="7"/>
      <c r="QUX34" s="7"/>
      <c r="QUY34" s="7"/>
      <c r="QUZ34" s="7"/>
      <c r="QVA34" s="7"/>
      <c r="QVB34" s="7"/>
      <c r="QVC34" s="7"/>
      <c r="QVD34" s="7"/>
      <c r="QVE34" s="7"/>
      <c r="QVF34" s="7"/>
      <c r="QVG34" s="7"/>
      <c r="QVH34" s="7"/>
      <c r="QVI34" s="7"/>
      <c r="QVJ34" s="7"/>
      <c r="QVK34" s="7"/>
      <c r="QVL34" s="7"/>
      <c r="QVM34" s="7"/>
      <c r="QVN34" s="7"/>
      <c r="QVO34" s="7"/>
      <c r="QVP34" s="7"/>
      <c r="QVQ34" s="7"/>
      <c r="QVR34" s="7"/>
      <c r="QVS34" s="7"/>
      <c r="QVT34" s="7"/>
      <c r="QVU34" s="7"/>
      <c r="QVV34" s="7"/>
      <c r="QVW34" s="7"/>
      <c r="QVX34" s="7"/>
      <c r="QVY34" s="7"/>
      <c r="QVZ34" s="7"/>
      <c r="QWA34" s="7"/>
      <c r="QWB34" s="7"/>
      <c r="QWC34" s="7"/>
      <c r="QWD34" s="7"/>
      <c r="QWE34" s="7"/>
      <c r="QWF34" s="7"/>
      <c r="QWG34" s="7"/>
      <c r="QWH34" s="7"/>
      <c r="QWI34" s="7"/>
      <c r="QWJ34" s="7"/>
      <c r="QWK34" s="7"/>
      <c r="QWL34" s="7"/>
      <c r="QWM34" s="7"/>
      <c r="QWN34" s="7"/>
      <c r="QWO34" s="7"/>
      <c r="QWP34" s="7"/>
      <c r="QWQ34" s="7"/>
      <c r="QWR34" s="7"/>
      <c r="QWS34" s="7"/>
      <c r="QWT34" s="7"/>
      <c r="QWU34" s="7"/>
      <c r="QWV34" s="7"/>
      <c r="QWW34" s="7"/>
      <c r="QWX34" s="7"/>
      <c r="QWY34" s="7"/>
      <c r="QWZ34" s="7"/>
      <c r="QXA34" s="7"/>
      <c r="QXB34" s="7"/>
      <c r="QXC34" s="7"/>
      <c r="QXD34" s="7"/>
      <c r="QXE34" s="7"/>
      <c r="QXF34" s="7"/>
      <c r="QXG34" s="7"/>
      <c r="QXH34" s="7"/>
      <c r="QXI34" s="7"/>
      <c r="QXJ34" s="7"/>
      <c r="QXK34" s="7"/>
      <c r="QXL34" s="7"/>
      <c r="QXM34" s="7"/>
      <c r="QXN34" s="7"/>
      <c r="QXO34" s="7"/>
      <c r="QXP34" s="7"/>
      <c r="QXQ34" s="7"/>
      <c r="QXR34" s="7"/>
      <c r="QXS34" s="7"/>
      <c r="QXT34" s="7"/>
      <c r="QXU34" s="7"/>
      <c r="QXV34" s="7"/>
      <c r="QXW34" s="7"/>
      <c r="QXX34" s="7"/>
      <c r="QXY34" s="7"/>
      <c r="QXZ34" s="7"/>
      <c r="QYA34" s="7"/>
      <c r="QYB34" s="7"/>
      <c r="QYC34" s="7"/>
      <c r="QYD34" s="7"/>
      <c r="QYE34" s="7"/>
      <c r="QYF34" s="7"/>
      <c r="QYG34" s="7"/>
      <c r="QYH34" s="7"/>
      <c r="QYI34" s="7"/>
      <c r="QYJ34" s="7"/>
      <c r="QYK34" s="7"/>
      <c r="QYL34" s="7"/>
      <c r="QYM34" s="7"/>
      <c r="QYN34" s="7"/>
      <c r="QYO34" s="7"/>
      <c r="QYP34" s="7"/>
      <c r="QYQ34" s="7"/>
      <c r="QYR34" s="7"/>
      <c r="QYS34" s="7"/>
      <c r="QYT34" s="7"/>
      <c r="QYU34" s="7"/>
      <c r="QYV34" s="7"/>
      <c r="QYW34" s="7"/>
      <c r="QYX34" s="7"/>
      <c r="QYY34" s="7"/>
      <c r="QYZ34" s="7"/>
      <c r="QZA34" s="7"/>
      <c r="QZB34" s="7"/>
      <c r="QZC34" s="7"/>
      <c r="QZD34" s="7"/>
      <c r="QZE34" s="7"/>
      <c r="QZF34" s="7"/>
      <c r="QZG34" s="7"/>
      <c r="QZH34" s="7"/>
      <c r="QZI34" s="7"/>
      <c r="QZJ34" s="7"/>
      <c r="QZK34" s="7"/>
      <c r="QZL34" s="7"/>
      <c r="QZM34" s="7"/>
      <c r="QZN34" s="7"/>
      <c r="QZO34" s="7"/>
      <c r="QZP34" s="7"/>
      <c r="QZQ34" s="7"/>
      <c r="QZR34" s="7"/>
      <c r="QZS34" s="7"/>
      <c r="QZT34" s="7"/>
      <c r="QZU34" s="7"/>
      <c r="QZV34" s="7"/>
      <c r="QZW34" s="7"/>
      <c r="QZX34" s="7"/>
      <c r="QZY34" s="7"/>
      <c r="QZZ34" s="7"/>
      <c r="RAA34" s="7"/>
      <c r="RAB34" s="7"/>
      <c r="RAC34" s="7"/>
      <c r="RAD34" s="7"/>
      <c r="RAE34" s="7"/>
      <c r="RAF34" s="7"/>
      <c r="RAG34" s="7"/>
      <c r="RAH34" s="7"/>
      <c r="RAI34" s="7"/>
      <c r="RAJ34" s="7"/>
      <c r="RAK34" s="7"/>
      <c r="RAL34" s="7"/>
      <c r="RAM34" s="7"/>
      <c r="RAN34" s="7"/>
      <c r="RAO34" s="7"/>
      <c r="RAP34" s="7"/>
      <c r="RAQ34" s="7"/>
      <c r="RAR34" s="7"/>
      <c r="RAS34" s="7"/>
      <c r="RAT34" s="7"/>
      <c r="RAU34" s="7"/>
      <c r="RAV34" s="7"/>
      <c r="RAW34" s="7"/>
      <c r="RAX34" s="7"/>
      <c r="RAY34" s="7"/>
      <c r="RAZ34" s="7"/>
      <c r="RBA34" s="7"/>
      <c r="RBB34" s="7"/>
      <c r="RBC34" s="7"/>
      <c r="RBD34" s="7"/>
      <c r="RBE34" s="7"/>
      <c r="RBF34" s="7"/>
      <c r="RBG34" s="7"/>
      <c r="RBH34" s="7"/>
      <c r="RBI34" s="7"/>
      <c r="RBJ34" s="7"/>
      <c r="RBK34" s="7"/>
      <c r="RBL34" s="7"/>
      <c r="RBM34" s="7"/>
      <c r="RBN34" s="7"/>
      <c r="RBO34" s="7"/>
      <c r="RBP34" s="7"/>
      <c r="RBQ34" s="7"/>
      <c r="RBR34" s="7"/>
      <c r="RBS34" s="7"/>
      <c r="RBT34" s="7"/>
      <c r="RBU34" s="7"/>
      <c r="RBV34" s="7"/>
      <c r="RBW34" s="7"/>
      <c r="RBX34" s="7"/>
      <c r="RBY34" s="7"/>
      <c r="RBZ34" s="7"/>
      <c r="RCA34" s="7"/>
      <c r="RCB34" s="7"/>
      <c r="RCC34" s="7"/>
      <c r="RCD34" s="7"/>
      <c r="RCE34" s="7"/>
      <c r="RCF34" s="7"/>
      <c r="RCG34" s="7"/>
      <c r="RCH34" s="7"/>
      <c r="RCI34" s="7"/>
      <c r="RCJ34" s="7"/>
      <c r="RCK34" s="7"/>
      <c r="RCL34" s="7"/>
      <c r="RCM34" s="7"/>
      <c r="RCN34" s="7"/>
      <c r="RCO34" s="7"/>
      <c r="RCP34" s="7"/>
      <c r="RCQ34" s="7"/>
      <c r="RCR34" s="7"/>
      <c r="RCS34" s="7"/>
      <c r="RCT34" s="7"/>
      <c r="RCU34" s="7"/>
      <c r="RCV34" s="7"/>
      <c r="RCW34" s="7"/>
      <c r="RCX34" s="7"/>
      <c r="RCY34" s="7"/>
      <c r="RCZ34" s="7"/>
      <c r="RDA34" s="7"/>
      <c r="RDB34" s="7"/>
      <c r="RDC34" s="7"/>
      <c r="RDD34" s="7"/>
      <c r="RDE34" s="7"/>
      <c r="RDF34" s="7"/>
      <c r="RDG34" s="7"/>
      <c r="RDH34" s="7"/>
      <c r="RDI34" s="7"/>
      <c r="RDJ34" s="7"/>
      <c r="RDK34" s="7"/>
      <c r="RDL34" s="7"/>
      <c r="RDM34" s="7"/>
      <c r="RDN34" s="7"/>
      <c r="RDO34" s="7"/>
      <c r="RDP34" s="7"/>
      <c r="RDQ34" s="7"/>
      <c r="RDR34" s="7"/>
      <c r="RDS34" s="7"/>
      <c r="RDT34" s="7"/>
      <c r="RDU34" s="7"/>
      <c r="RDV34" s="7"/>
      <c r="RDW34" s="7"/>
      <c r="RDX34" s="7"/>
      <c r="RDY34" s="7"/>
      <c r="RDZ34" s="7"/>
      <c r="REA34" s="7"/>
      <c r="REB34" s="7"/>
      <c r="REC34" s="7"/>
      <c r="RED34" s="7"/>
      <c r="REE34" s="7"/>
      <c r="REF34" s="7"/>
      <c r="REG34" s="7"/>
      <c r="REH34" s="7"/>
      <c r="REI34" s="7"/>
      <c r="REJ34" s="7"/>
      <c r="REK34" s="7"/>
      <c r="REL34" s="7"/>
      <c r="REM34" s="7"/>
      <c r="REN34" s="7"/>
      <c r="REO34" s="7"/>
      <c r="REP34" s="7"/>
      <c r="REQ34" s="7"/>
      <c r="RER34" s="7"/>
      <c r="RES34" s="7"/>
      <c r="RET34" s="7"/>
      <c r="REU34" s="7"/>
      <c r="REV34" s="7"/>
      <c r="REW34" s="7"/>
      <c r="REX34" s="7"/>
      <c r="REY34" s="7"/>
      <c r="REZ34" s="7"/>
      <c r="RFA34" s="7"/>
      <c r="RFB34" s="7"/>
      <c r="RFC34" s="7"/>
      <c r="RFD34" s="7"/>
      <c r="RFE34" s="7"/>
      <c r="RFF34" s="7"/>
      <c r="RFG34" s="7"/>
      <c r="RFH34" s="7"/>
      <c r="RFI34" s="7"/>
      <c r="RFJ34" s="7"/>
      <c r="RFK34" s="7"/>
      <c r="RFL34" s="7"/>
      <c r="RFM34" s="7"/>
      <c r="RFN34" s="7"/>
      <c r="RFO34" s="7"/>
      <c r="RFP34" s="7"/>
      <c r="RFQ34" s="7"/>
      <c r="RFR34" s="7"/>
      <c r="RFS34" s="7"/>
      <c r="RFT34" s="7"/>
      <c r="RFU34" s="7"/>
      <c r="RFV34" s="7"/>
      <c r="RFW34" s="7"/>
      <c r="RFX34" s="7"/>
      <c r="RFY34" s="7"/>
      <c r="RFZ34" s="7"/>
      <c r="RGA34" s="7"/>
      <c r="RGB34" s="7"/>
      <c r="RGC34" s="7"/>
      <c r="RGD34" s="7"/>
      <c r="RGE34" s="7"/>
      <c r="RGF34" s="7"/>
      <c r="RGG34" s="7"/>
      <c r="RGH34" s="7"/>
      <c r="RGI34" s="7"/>
      <c r="RGJ34" s="7"/>
      <c r="RGK34" s="7"/>
      <c r="RGL34" s="7"/>
      <c r="RGM34" s="7"/>
      <c r="RGN34" s="7"/>
      <c r="RGO34" s="7"/>
      <c r="RGP34" s="7"/>
      <c r="RGQ34" s="7"/>
      <c r="RGR34" s="7"/>
      <c r="RGS34" s="7"/>
      <c r="RGT34" s="7"/>
      <c r="RGU34" s="7"/>
      <c r="RGV34" s="7"/>
      <c r="RGW34" s="7"/>
      <c r="RGX34" s="7"/>
      <c r="RGY34" s="7"/>
      <c r="RGZ34" s="7"/>
      <c r="RHA34" s="7"/>
      <c r="RHB34" s="7"/>
      <c r="RHC34" s="7"/>
      <c r="RHD34" s="7"/>
      <c r="RHE34" s="7"/>
      <c r="RHF34" s="7"/>
      <c r="RHG34" s="7"/>
      <c r="RHH34" s="7"/>
      <c r="RHI34" s="7"/>
      <c r="RHJ34" s="7"/>
      <c r="RHK34" s="7"/>
      <c r="RHL34" s="7"/>
      <c r="RHM34" s="7"/>
      <c r="RHN34" s="7"/>
      <c r="RHO34" s="7"/>
      <c r="RHP34" s="7"/>
      <c r="RHQ34" s="7"/>
      <c r="RHR34" s="7"/>
      <c r="RHS34" s="7"/>
      <c r="RHT34" s="7"/>
      <c r="RHU34" s="7"/>
      <c r="RHV34" s="7"/>
      <c r="RHW34" s="7"/>
      <c r="RHX34" s="7"/>
      <c r="RHY34" s="7"/>
      <c r="RHZ34" s="7"/>
      <c r="RIA34" s="7"/>
      <c r="RIB34" s="7"/>
      <c r="RIC34" s="7"/>
      <c r="RID34" s="7"/>
      <c r="RIE34" s="7"/>
      <c r="RIF34" s="7"/>
      <c r="RIG34" s="7"/>
      <c r="RIH34" s="7"/>
      <c r="RII34" s="7"/>
      <c r="RIJ34" s="7"/>
      <c r="RIK34" s="7"/>
      <c r="RIL34" s="7"/>
      <c r="RIM34" s="7"/>
      <c r="RIN34" s="7"/>
      <c r="RIO34" s="7"/>
      <c r="RIP34" s="7"/>
      <c r="RIQ34" s="7"/>
      <c r="RIR34" s="7"/>
      <c r="RIS34" s="7"/>
      <c r="RIT34" s="7"/>
      <c r="RIU34" s="7"/>
      <c r="RIV34" s="7"/>
      <c r="RIW34" s="7"/>
      <c r="RIX34" s="7"/>
      <c r="RIY34" s="7"/>
      <c r="RIZ34" s="7"/>
      <c r="RJA34" s="7"/>
      <c r="RJB34" s="7"/>
      <c r="RJC34" s="7"/>
      <c r="RJD34" s="7"/>
      <c r="RJE34" s="7"/>
      <c r="RJF34" s="7"/>
      <c r="RJG34" s="7"/>
      <c r="RJH34" s="7"/>
      <c r="RJI34" s="7"/>
      <c r="RJJ34" s="7"/>
      <c r="RJK34" s="7"/>
      <c r="RJL34" s="7"/>
      <c r="RJM34" s="7"/>
      <c r="RJN34" s="7"/>
      <c r="RJO34" s="7"/>
      <c r="RJP34" s="7"/>
      <c r="RJQ34" s="7"/>
      <c r="RJR34" s="7"/>
      <c r="RJS34" s="7"/>
      <c r="RJT34" s="7"/>
      <c r="RJU34" s="7"/>
      <c r="RJV34" s="7"/>
      <c r="RJW34" s="7"/>
      <c r="RJX34" s="7"/>
      <c r="RJY34" s="7"/>
      <c r="RJZ34" s="7"/>
      <c r="RKA34" s="7"/>
      <c r="RKB34" s="7"/>
      <c r="RKC34" s="7"/>
      <c r="RKD34" s="7"/>
      <c r="RKE34" s="7"/>
      <c r="RKF34" s="7"/>
      <c r="RKG34" s="7"/>
      <c r="RKH34" s="7"/>
      <c r="RKI34" s="7"/>
      <c r="RKJ34" s="7"/>
      <c r="RKK34" s="7"/>
      <c r="RKL34" s="7"/>
      <c r="RKM34" s="7"/>
      <c r="RKN34" s="7"/>
      <c r="RKO34" s="7"/>
      <c r="RKP34" s="7"/>
      <c r="RKQ34" s="7"/>
      <c r="RKR34" s="7"/>
      <c r="RKS34" s="7"/>
      <c r="RKT34" s="7"/>
      <c r="RKU34" s="7"/>
      <c r="RKV34" s="7"/>
      <c r="RKW34" s="7"/>
      <c r="RKX34" s="7"/>
      <c r="RKY34" s="7"/>
      <c r="RKZ34" s="7"/>
      <c r="RLA34" s="7"/>
      <c r="RLB34" s="7"/>
      <c r="RLC34" s="7"/>
      <c r="RLD34" s="7"/>
      <c r="RLE34" s="7"/>
      <c r="RLF34" s="7"/>
      <c r="RLG34" s="7"/>
      <c r="RLH34" s="7"/>
      <c r="RLI34" s="7"/>
      <c r="RLJ34" s="7"/>
      <c r="RLK34" s="7"/>
      <c r="RLL34" s="7"/>
      <c r="RLM34" s="7"/>
      <c r="RLN34" s="7"/>
      <c r="RLO34" s="7"/>
      <c r="RLP34" s="7"/>
      <c r="RLQ34" s="7"/>
      <c r="RLR34" s="7"/>
      <c r="RLS34" s="7"/>
      <c r="RLT34" s="7"/>
      <c r="RLU34" s="7"/>
      <c r="RLV34" s="7"/>
      <c r="RLW34" s="7"/>
      <c r="RLX34" s="7"/>
      <c r="RLY34" s="7"/>
      <c r="RLZ34" s="7"/>
      <c r="RMA34" s="7"/>
      <c r="RMB34" s="7"/>
      <c r="RMC34" s="7"/>
      <c r="RMD34" s="7"/>
      <c r="RME34" s="7"/>
      <c r="RMF34" s="7"/>
      <c r="RMG34" s="7"/>
      <c r="RMH34" s="7"/>
      <c r="RMI34" s="7"/>
      <c r="RMJ34" s="7"/>
      <c r="RMK34" s="7"/>
      <c r="RML34" s="7"/>
      <c r="RMM34" s="7"/>
      <c r="RMN34" s="7"/>
      <c r="RMO34" s="7"/>
      <c r="RMP34" s="7"/>
      <c r="RMQ34" s="7"/>
      <c r="RMR34" s="7"/>
      <c r="RMS34" s="7"/>
      <c r="RMT34" s="7"/>
      <c r="RMU34" s="7"/>
      <c r="RMV34" s="7"/>
      <c r="RMW34" s="7"/>
      <c r="RMX34" s="7"/>
      <c r="RMY34" s="7"/>
      <c r="RMZ34" s="7"/>
      <c r="RNA34" s="7"/>
      <c r="RNB34" s="7"/>
      <c r="RNC34" s="7"/>
      <c r="RND34" s="7"/>
      <c r="RNE34" s="7"/>
      <c r="RNF34" s="7"/>
      <c r="RNG34" s="7"/>
      <c r="RNH34" s="7"/>
      <c r="RNI34" s="7"/>
      <c r="RNJ34" s="7"/>
      <c r="RNK34" s="7"/>
      <c r="RNL34" s="7"/>
      <c r="RNM34" s="7"/>
      <c r="RNN34" s="7"/>
      <c r="RNO34" s="7"/>
      <c r="RNP34" s="7"/>
      <c r="RNQ34" s="7"/>
      <c r="RNR34" s="7"/>
      <c r="RNS34" s="7"/>
      <c r="RNT34" s="7"/>
      <c r="RNU34" s="7"/>
      <c r="RNV34" s="7"/>
      <c r="RNW34" s="7"/>
      <c r="RNX34" s="7"/>
      <c r="RNY34" s="7"/>
      <c r="RNZ34" s="7"/>
      <c r="ROA34" s="7"/>
      <c r="ROB34" s="7"/>
      <c r="ROC34" s="7"/>
      <c r="ROD34" s="7"/>
      <c r="ROE34" s="7"/>
      <c r="ROF34" s="7"/>
      <c r="ROG34" s="7"/>
      <c r="ROH34" s="7"/>
      <c r="ROI34" s="7"/>
      <c r="ROJ34" s="7"/>
      <c r="ROK34" s="7"/>
      <c r="ROL34" s="7"/>
      <c r="ROM34" s="7"/>
      <c r="RON34" s="7"/>
      <c r="ROO34" s="7"/>
      <c r="ROP34" s="7"/>
      <c r="ROQ34" s="7"/>
      <c r="ROR34" s="7"/>
      <c r="ROS34" s="7"/>
      <c r="ROT34" s="7"/>
      <c r="ROU34" s="7"/>
      <c r="ROV34" s="7"/>
      <c r="ROW34" s="7"/>
      <c r="ROX34" s="7"/>
      <c r="ROY34" s="7"/>
      <c r="ROZ34" s="7"/>
      <c r="RPA34" s="7"/>
      <c r="RPB34" s="7"/>
      <c r="RPC34" s="7"/>
      <c r="RPD34" s="7"/>
      <c r="RPE34" s="7"/>
      <c r="RPF34" s="7"/>
      <c r="RPG34" s="7"/>
      <c r="RPH34" s="7"/>
      <c r="RPI34" s="7"/>
      <c r="RPJ34" s="7"/>
      <c r="RPK34" s="7"/>
      <c r="RPL34" s="7"/>
      <c r="RPM34" s="7"/>
      <c r="RPN34" s="7"/>
      <c r="RPO34" s="7"/>
      <c r="RPP34" s="7"/>
      <c r="RPQ34" s="7"/>
      <c r="RPR34" s="7"/>
      <c r="RPS34" s="7"/>
      <c r="RPT34" s="7"/>
      <c r="RPU34" s="7"/>
      <c r="RPV34" s="7"/>
      <c r="RPW34" s="7"/>
      <c r="RPX34" s="7"/>
      <c r="RPY34" s="7"/>
      <c r="RPZ34" s="7"/>
      <c r="RQA34" s="7"/>
      <c r="RQB34" s="7"/>
      <c r="RQC34" s="7"/>
      <c r="RQD34" s="7"/>
      <c r="RQE34" s="7"/>
      <c r="RQF34" s="7"/>
      <c r="RQG34" s="7"/>
      <c r="RQH34" s="7"/>
      <c r="RQI34" s="7"/>
      <c r="RQJ34" s="7"/>
      <c r="RQK34" s="7"/>
      <c r="RQL34" s="7"/>
      <c r="RQM34" s="7"/>
      <c r="RQN34" s="7"/>
      <c r="RQO34" s="7"/>
      <c r="RQP34" s="7"/>
      <c r="RQQ34" s="7"/>
      <c r="RQR34" s="7"/>
      <c r="RQS34" s="7"/>
      <c r="RQT34" s="7"/>
      <c r="RQU34" s="7"/>
      <c r="RQV34" s="7"/>
      <c r="RQW34" s="7"/>
      <c r="RQX34" s="7"/>
      <c r="RQY34" s="7"/>
      <c r="RQZ34" s="7"/>
      <c r="RRA34" s="7"/>
      <c r="RRB34" s="7"/>
      <c r="RRC34" s="7"/>
      <c r="RRD34" s="7"/>
      <c r="RRE34" s="7"/>
      <c r="RRF34" s="7"/>
      <c r="RRG34" s="7"/>
      <c r="RRH34" s="7"/>
      <c r="RRI34" s="7"/>
      <c r="RRJ34" s="7"/>
      <c r="RRK34" s="7"/>
      <c r="RRL34" s="7"/>
      <c r="RRM34" s="7"/>
      <c r="RRN34" s="7"/>
      <c r="RRO34" s="7"/>
      <c r="RRP34" s="7"/>
      <c r="RRQ34" s="7"/>
      <c r="RRR34" s="7"/>
      <c r="RRS34" s="7"/>
      <c r="RRT34" s="7"/>
      <c r="RRU34" s="7"/>
      <c r="RRV34" s="7"/>
      <c r="RRW34" s="7"/>
      <c r="RRX34" s="7"/>
      <c r="RRY34" s="7"/>
      <c r="RRZ34" s="7"/>
      <c r="RSA34" s="7"/>
      <c r="RSB34" s="7"/>
      <c r="RSC34" s="7"/>
      <c r="RSD34" s="7"/>
      <c r="RSE34" s="7"/>
      <c r="RSF34" s="7"/>
      <c r="RSG34" s="7"/>
      <c r="RSH34" s="7"/>
      <c r="RSI34" s="7"/>
      <c r="RSJ34" s="7"/>
      <c r="RSK34" s="7"/>
      <c r="RSL34" s="7"/>
      <c r="RSM34" s="7"/>
      <c r="RSN34" s="7"/>
      <c r="RSO34" s="7"/>
      <c r="RSP34" s="7"/>
      <c r="RSQ34" s="7"/>
      <c r="RSR34" s="7"/>
      <c r="RSS34" s="7"/>
      <c r="RST34" s="7"/>
      <c r="RSU34" s="7"/>
      <c r="RSV34" s="7"/>
      <c r="RSW34" s="7"/>
      <c r="RSX34" s="7"/>
      <c r="RSY34" s="7"/>
      <c r="RSZ34" s="7"/>
      <c r="RTA34" s="7"/>
      <c r="RTB34" s="7"/>
      <c r="RTC34" s="7"/>
      <c r="RTD34" s="7"/>
      <c r="RTE34" s="7"/>
      <c r="RTF34" s="7"/>
      <c r="RTG34" s="7"/>
      <c r="RTH34" s="7"/>
      <c r="RTI34" s="7"/>
      <c r="RTJ34" s="7"/>
      <c r="RTK34" s="7"/>
      <c r="RTL34" s="7"/>
      <c r="RTM34" s="7"/>
      <c r="RTN34" s="7"/>
      <c r="RTO34" s="7"/>
      <c r="RTP34" s="7"/>
      <c r="RTQ34" s="7"/>
      <c r="RTR34" s="7"/>
      <c r="RTS34" s="7"/>
      <c r="RTT34" s="7"/>
      <c r="RTU34" s="7"/>
      <c r="RTV34" s="7"/>
      <c r="RTW34" s="7"/>
      <c r="RTX34" s="7"/>
      <c r="RTY34" s="7"/>
      <c r="RTZ34" s="7"/>
      <c r="RUA34" s="7"/>
      <c r="RUB34" s="7"/>
      <c r="RUC34" s="7"/>
      <c r="RUD34" s="7"/>
      <c r="RUE34" s="7"/>
      <c r="RUF34" s="7"/>
      <c r="RUG34" s="7"/>
      <c r="RUH34" s="7"/>
      <c r="RUI34" s="7"/>
      <c r="RUJ34" s="7"/>
      <c r="RUK34" s="7"/>
      <c r="RUL34" s="7"/>
      <c r="RUM34" s="7"/>
      <c r="RUN34" s="7"/>
      <c r="RUO34" s="7"/>
      <c r="RUP34" s="7"/>
      <c r="RUQ34" s="7"/>
      <c r="RUR34" s="7"/>
      <c r="RUS34" s="7"/>
      <c r="RUT34" s="7"/>
      <c r="RUU34" s="7"/>
      <c r="RUV34" s="7"/>
      <c r="RUW34" s="7"/>
      <c r="RUX34" s="7"/>
      <c r="RUY34" s="7"/>
      <c r="RUZ34" s="7"/>
      <c r="RVA34" s="7"/>
      <c r="RVB34" s="7"/>
      <c r="RVC34" s="7"/>
      <c r="RVD34" s="7"/>
      <c r="RVE34" s="7"/>
      <c r="RVF34" s="7"/>
      <c r="RVG34" s="7"/>
      <c r="RVH34" s="7"/>
      <c r="RVI34" s="7"/>
      <c r="RVJ34" s="7"/>
      <c r="RVK34" s="7"/>
      <c r="RVL34" s="7"/>
      <c r="RVM34" s="7"/>
      <c r="RVN34" s="7"/>
      <c r="RVO34" s="7"/>
      <c r="RVP34" s="7"/>
      <c r="RVQ34" s="7"/>
      <c r="RVR34" s="7"/>
      <c r="RVS34" s="7"/>
      <c r="RVT34" s="7"/>
      <c r="RVU34" s="7"/>
      <c r="RVV34" s="7"/>
      <c r="RVW34" s="7"/>
      <c r="RVX34" s="7"/>
      <c r="RVY34" s="7"/>
      <c r="RVZ34" s="7"/>
      <c r="RWA34" s="7"/>
      <c r="RWB34" s="7"/>
      <c r="RWC34" s="7"/>
      <c r="RWD34" s="7"/>
      <c r="RWE34" s="7"/>
      <c r="RWF34" s="7"/>
      <c r="RWG34" s="7"/>
      <c r="RWH34" s="7"/>
      <c r="RWI34" s="7"/>
      <c r="RWJ34" s="7"/>
      <c r="RWK34" s="7"/>
      <c r="RWL34" s="7"/>
      <c r="RWM34" s="7"/>
      <c r="RWN34" s="7"/>
      <c r="RWO34" s="7"/>
      <c r="RWP34" s="7"/>
      <c r="RWQ34" s="7"/>
      <c r="RWR34" s="7"/>
      <c r="RWS34" s="7"/>
      <c r="RWT34" s="7"/>
      <c r="RWU34" s="7"/>
      <c r="RWV34" s="7"/>
      <c r="RWW34" s="7"/>
      <c r="RWX34" s="7"/>
      <c r="RWY34" s="7"/>
      <c r="RWZ34" s="7"/>
      <c r="RXA34" s="7"/>
      <c r="RXB34" s="7"/>
      <c r="RXC34" s="7"/>
      <c r="RXD34" s="7"/>
      <c r="RXE34" s="7"/>
      <c r="RXF34" s="7"/>
      <c r="RXG34" s="7"/>
      <c r="RXH34" s="7"/>
      <c r="RXI34" s="7"/>
      <c r="RXJ34" s="7"/>
      <c r="RXK34" s="7"/>
      <c r="RXL34" s="7"/>
      <c r="RXM34" s="7"/>
      <c r="RXN34" s="7"/>
      <c r="RXO34" s="7"/>
      <c r="RXP34" s="7"/>
      <c r="RXQ34" s="7"/>
      <c r="RXR34" s="7"/>
      <c r="RXS34" s="7"/>
      <c r="RXT34" s="7"/>
      <c r="RXU34" s="7"/>
      <c r="RXV34" s="7"/>
      <c r="RXW34" s="7"/>
      <c r="RXX34" s="7"/>
      <c r="RXY34" s="7"/>
      <c r="RXZ34" s="7"/>
      <c r="RYA34" s="7"/>
      <c r="RYB34" s="7"/>
      <c r="RYC34" s="7"/>
      <c r="RYD34" s="7"/>
      <c r="RYE34" s="7"/>
      <c r="RYF34" s="7"/>
      <c r="RYG34" s="7"/>
      <c r="RYH34" s="7"/>
      <c r="RYI34" s="7"/>
      <c r="RYJ34" s="7"/>
      <c r="RYK34" s="7"/>
      <c r="RYL34" s="7"/>
      <c r="RYM34" s="7"/>
      <c r="RYN34" s="7"/>
      <c r="RYO34" s="7"/>
      <c r="RYP34" s="7"/>
      <c r="RYQ34" s="7"/>
      <c r="RYR34" s="7"/>
      <c r="RYS34" s="7"/>
      <c r="RYT34" s="7"/>
      <c r="RYU34" s="7"/>
      <c r="RYV34" s="7"/>
      <c r="RYW34" s="7"/>
      <c r="RYX34" s="7"/>
      <c r="RYY34" s="7"/>
      <c r="RYZ34" s="7"/>
      <c r="RZA34" s="7"/>
      <c r="RZB34" s="7"/>
      <c r="RZC34" s="7"/>
      <c r="RZD34" s="7"/>
      <c r="RZE34" s="7"/>
      <c r="RZF34" s="7"/>
      <c r="RZG34" s="7"/>
      <c r="RZH34" s="7"/>
      <c r="RZI34" s="7"/>
      <c r="RZJ34" s="7"/>
      <c r="RZK34" s="7"/>
      <c r="RZL34" s="7"/>
      <c r="RZM34" s="7"/>
      <c r="RZN34" s="7"/>
      <c r="RZO34" s="7"/>
      <c r="RZP34" s="7"/>
      <c r="RZQ34" s="7"/>
      <c r="RZR34" s="7"/>
      <c r="RZS34" s="7"/>
      <c r="RZT34" s="7"/>
      <c r="RZU34" s="7"/>
      <c r="RZV34" s="7"/>
      <c r="RZW34" s="7"/>
      <c r="RZX34" s="7"/>
      <c r="RZY34" s="7"/>
      <c r="RZZ34" s="7"/>
      <c r="SAA34" s="7"/>
      <c r="SAB34" s="7"/>
      <c r="SAC34" s="7"/>
      <c r="SAD34" s="7"/>
      <c r="SAE34" s="7"/>
      <c r="SAF34" s="7"/>
      <c r="SAG34" s="7"/>
      <c r="SAH34" s="7"/>
      <c r="SAI34" s="7"/>
      <c r="SAJ34" s="7"/>
      <c r="SAK34" s="7"/>
      <c r="SAL34" s="7"/>
      <c r="SAM34" s="7"/>
      <c r="SAN34" s="7"/>
      <c r="SAO34" s="7"/>
      <c r="SAP34" s="7"/>
      <c r="SAQ34" s="7"/>
      <c r="SAR34" s="7"/>
      <c r="SAS34" s="7"/>
      <c r="SAT34" s="7"/>
      <c r="SAU34" s="7"/>
      <c r="SAV34" s="7"/>
      <c r="SAW34" s="7"/>
      <c r="SAX34" s="7"/>
      <c r="SAY34" s="7"/>
      <c r="SAZ34" s="7"/>
      <c r="SBA34" s="7"/>
      <c r="SBB34" s="7"/>
      <c r="SBC34" s="7"/>
      <c r="SBD34" s="7"/>
      <c r="SBE34" s="7"/>
      <c r="SBF34" s="7"/>
      <c r="SBG34" s="7"/>
      <c r="SBH34" s="7"/>
      <c r="SBI34" s="7"/>
      <c r="SBJ34" s="7"/>
      <c r="SBK34" s="7"/>
      <c r="SBL34" s="7"/>
      <c r="SBM34" s="7"/>
      <c r="SBN34" s="7"/>
      <c r="SBO34" s="7"/>
      <c r="SBP34" s="7"/>
      <c r="SBQ34" s="7"/>
      <c r="SBR34" s="7"/>
      <c r="SBS34" s="7"/>
      <c r="SBT34" s="7"/>
      <c r="SBU34" s="7"/>
      <c r="SBV34" s="7"/>
      <c r="SBW34" s="7"/>
      <c r="SBX34" s="7"/>
      <c r="SBY34" s="7"/>
      <c r="SBZ34" s="7"/>
      <c r="SCA34" s="7"/>
      <c r="SCB34" s="7"/>
      <c r="SCC34" s="7"/>
      <c r="SCD34" s="7"/>
      <c r="SCE34" s="7"/>
      <c r="SCF34" s="7"/>
      <c r="SCG34" s="7"/>
      <c r="SCH34" s="7"/>
      <c r="SCI34" s="7"/>
      <c r="SCJ34" s="7"/>
      <c r="SCK34" s="7"/>
      <c r="SCL34" s="7"/>
      <c r="SCM34" s="7"/>
      <c r="SCN34" s="7"/>
      <c r="SCO34" s="7"/>
      <c r="SCP34" s="7"/>
      <c r="SCQ34" s="7"/>
      <c r="SCR34" s="7"/>
      <c r="SCS34" s="7"/>
      <c r="SCT34" s="7"/>
      <c r="SCU34" s="7"/>
      <c r="SCV34" s="7"/>
      <c r="SCW34" s="7"/>
      <c r="SCX34" s="7"/>
      <c r="SCY34" s="7"/>
      <c r="SCZ34" s="7"/>
      <c r="SDA34" s="7"/>
      <c r="SDB34" s="7"/>
      <c r="SDC34" s="7"/>
      <c r="SDD34" s="7"/>
      <c r="SDE34" s="7"/>
      <c r="SDF34" s="7"/>
      <c r="SDG34" s="7"/>
      <c r="SDH34" s="7"/>
      <c r="SDI34" s="7"/>
      <c r="SDJ34" s="7"/>
      <c r="SDK34" s="7"/>
      <c r="SDL34" s="7"/>
      <c r="SDM34" s="7"/>
      <c r="SDN34" s="7"/>
      <c r="SDO34" s="7"/>
      <c r="SDP34" s="7"/>
      <c r="SDQ34" s="7"/>
      <c r="SDR34" s="7"/>
      <c r="SDS34" s="7"/>
      <c r="SDT34" s="7"/>
      <c r="SDU34" s="7"/>
      <c r="SDV34" s="7"/>
      <c r="SDW34" s="7"/>
      <c r="SDX34" s="7"/>
      <c r="SDY34" s="7"/>
      <c r="SDZ34" s="7"/>
      <c r="SEA34" s="7"/>
      <c r="SEB34" s="7"/>
      <c r="SEC34" s="7"/>
      <c r="SED34" s="7"/>
      <c r="SEE34" s="7"/>
      <c r="SEF34" s="7"/>
      <c r="SEG34" s="7"/>
      <c r="SEH34" s="7"/>
      <c r="SEI34" s="7"/>
      <c r="SEJ34" s="7"/>
      <c r="SEK34" s="7"/>
      <c r="SEL34" s="7"/>
      <c r="SEM34" s="7"/>
      <c r="SEN34" s="7"/>
      <c r="SEO34" s="7"/>
      <c r="SEP34" s="7"/>
      <c r="SEQ34" s="7"/>
      <c r="SER34" s="7"/>
      <c r="SES34" s="7"/>
      <c r="SET34" s="7"/>
      <c r="SEU34" s="7"/>
      <c r="SEV34" s="7"/>
      <c r="SEW34" s="7"/>
      <c r="SEX34" s="7"/>
      <c r="SEY34" s="7"/>
      <c r="SEZ34" s="7"/>
      <c r="SFA34" s="7"/>
      <c r="SFB34" s="7"/>
      <c r="SFC34" s="7"/>
      <c r="SFD34" s="7"/>
      <c r="SFE34" s="7"/>
      <c r="SFF34" s="7"/>
      <c r="SFG34" s="7"/>
      <c r="SFH34" s="7"/>
      <c r="SFI34" s="7"/>
      <c r="SFJ34" s="7"/>
      <c r="SFK34" s="7"/>
      <c r="SFL34" s="7"/>
      <c r="SFM34" s="7"/>
      <c r="SFN34" s="7"/>
      <c r="SFO34" s="7"/>
      <c r="SFP34" s="7"/>
      <c r="SFQ34" s="7"/>
      <c r="SFR34" s="7"/>
      <c r="SFS34" s="7"/>
      <c r="SFT34" s="7"/>
      <c r="SFU34" s="7"/>
      <c r="SFV34" s="7"/>
      <c r="SFW34" s="7"/>
      <c r="SFX34" s="7"/>
      <c r="SFY34" s="7"/>
      <c r="SFZ34" s="7"/>
      <c r="SGA34" s="7"/>
      <c r="SGB34" s="7"/>
      <c r="SGC34" s="7"/>
      <c r="SGD34" s="7"/>
      <c r="SGE34" s="7"/>
      <c r="SGF34" s="7"/>
      <c r="SGG34" s="7"/>
      <c r="SGH34" s="7"/>
      <c r="SGI34" s="7"/>
      <c r="SGJ34" s="7"/>
      <c r="SGK34" s="7"/>
      <c r="SGL34" s="7"/>
      <c r="SGM34" s="7"/>
      <c r="SGN34" s="7"/>
      <c r="SGO34" s="7"/>
      <c r="SGP34" s="7"/>
      <c r="SGQ34" s="7"/>
      <c r="SGR34" s="7"/>
      <c r="SGS34" s="7"/>
      <c r="SGT34" s="7"/>
      <c r="SGU34" s="7"/>
      <c r="SGV34" s="7"/>
      <c r="SGW34" s="7"/>
      <c r="SGX34" s="7"/>
      <c r="SGY34" s="7"/>
      <c r="SGZ34" s="7"/>
      <c r="SHA34" s="7"/>
      <c r="SHB34" s="7"/>
      <c r="SHC34" s="7"/>
      <c r="SHD34" s="7"/>
      <c r="SHE34" s="7"/>
      <c r="SHF34" s="7"/>
      <c r="SHG34" s="7"/>
      <c r="SHH34" s="7"/>
      <c r="SHI34" s="7"/>
      <c r="SHJ34" s="7"/>
      <c r="SHK34" s="7"/>
      <c r="SHL34" s="7"/>
      <c r="SHM34" s="7"/>
      <c r="SHN34" s="7"/>
      <c r="SHO34" s="7"/>
      <c r="SHP34" s="7"/>
      <c r="SHQ34" s="7"/>
      <c r="SHR34" s="7"/>
      <c r="SHS34" s="7"/>
      <c r="SHT34" s="7"/>
      <c r="SHU34" s="7"/>
      <c r="SHV34" s="7"/>
      <c r="SHW34" s="7"/>
      <c r="SHX34" s="7"/>
      <c r="SHY34" s="7"/>
      <c r="SHZ34" s="7"/>
      <c r="SIA34" s="7"/>
      <c r="SIB34" s="7"/>
      <c r="SIC34" s="7"/>
      <c r="SID34" s="7"/>
      <c r="SIE34" s="7"/>
      <c r="SIF34" s="7"/>
      <c r="SIG34" s="7"/>
      <c r="SIH34" s="7"/>
      <c r="SII34" s="7"/>
      <c r="SIJ34" s="7"/>
      <c r="SIK34" s="7"/>
      <c r="SIL34" s="7"/>
      <c r="SIM34" s="7"/>
      <c r="SIN34" s="7"/>
      <c r="SIO34" s="7"/>
      <c r="SIP34" s="7"/>
      <c r="SIQ34" s="7"/>
      <c r="SIR34" s="7"/>
      <c r="SIS34" s="7"/>
      <c r="SIT34" s="7"/>
      <c r="SIU34" s="7"/>
      <c r="SIV34" s="7"/>
      <c r="SIW34" s="7"/>
      <c r="SIX34" s="7"/>
      <c r="SIY34" s="7"/>
      <c r="SIZ34" s="7"/>
      <c r="SJA34" s="7"/>
      <c r="SJB34" s="7"/>
      <c r="SJC34" s="7"/>
      <c r="SJD34" s="7"/>
      <c r="SJE34" s="7"/>
      <c r="SJF34" s="7"/>
      <c r="SJG34" s="7"/>
      <c r="SJH34" s="7"/>
      <c r="SJI34" s="7"/>
      <c r="SJJ34" s="7"/>
      <c r="SJK34" s="7"/>
      <c r="SJL34" s="7"/>
      <c r="SJM34" s="7"/>
      <c r="SJN34" s="7"/>
      <c r="SJO34" s="7"/>
      <c r="SJP34" s="7"/>
      <c r="SJQ34" s="7"/>
      <c r="SJR34" s="7"/>
      <c r="SJS34" s="7"/>
      <c r="SJT34" s="7"/>
      <c r="SJU34" s="7"/>
      <c r="SJV34" s="7"/>
      <c r="SJW34" s="7"/>
      <c r="SJX34" s="7"/>
      <c r="SJY34" s="7"/>
      <c r="SJZ34" s="7"/>
      <c r="SKA34" s="7"/>
      <c r="SKB34" s="7"/>
      <c r="SKC34" s="7"/>
      <c r="SKD34" s="7"/>
      <c r="SKE34" s="7"/>
      <c r="SKF34" s="7"/>
      <c r="SKG34" s="7"/>
      <c r="SKH34" s="7"/>
      <c r="SKI34" s="7"/>
      <c r="SKJ34" s="7"/>
      <c r="SKK34" s="7"/>
      <c r="SKL34" s="7"/>
      <c r="SKM34" s="7"/>
      <c r="SKN34" s="7"/>
      <c r="SKO34" s="7"/>
      <c r="SKP34" s="7"/>
      <c r="SKQ34" s="7"/>
      <c r="SKR34" s="7"/>
      <c r="SKS34" s="7"/>
      <c r="SKT34" s="7"/>
      <c r="SKU34" s="7"/>
      <c r="SKV34" s="7"/>
      <c r="SKW34" s="7"/>
      <c r="SKX34" s="7"/>
      <c r="SKY34" s="7"/>
      <c r="SKZ34" s="7"/>
      <c r="SLA34" s="7"/>
      <c r="SLB34" s="7"/>
      <c r="SLC34" s="7"/>
      <c r="SLD34" s="7"/>
      <c r="SLE34" s="7"/>
      <c r="SLF34" s="7"/>
      <c r="SLG34" s="7"/>
      <c r="SLH34" s="7"/>
      <c r="SLI34" s="7"/>
      <c r="SLJ34" s="7"/>
      <c r="SLK34" s="7"/>
      <c r="SLL34" s="7"/>
      <c r="SLM34" s="7"/>
      <c r="SLN34" s="7"/>
      <c r="SLO34" s="7"/>
      <c r="SLP34" s="7"/>
      <c r="SLQ34" s="7"/>
      <c r="SLR34" s="7"/>
      <c r="SLS34" s="7"/>
      <c r="SLT34" s="7"/>
      <c r="SLU34" s="7"/>
      <c r="SLV34" s="7"/>
      <c r="SLW34" s="7"/>
      <c r="SLX34" s="7"/>
      <c r="SLY34" s="7"/>
      <c r="SLZ34" s="7"/>
      <c r="SMA34" s="7"/>
      <c r="SMB34" s="7"/>
      <c r="SMC34" s="7"/>
      <c r="SMD34" s="7"/>
      <c r="SME34" s="7"/>
      <c r="SMF34" s="7"/>
      <c r="SMG34" s="7"/>
      <c r="SMH34" s="7"/>
      <c r="SMI34" s="7"/>
      <c r="SMJ34" s="7"/>
      <c r="SMK34" s="7"/>
      <c r="SML34" s="7"/>
      <c r="SMM34" s="7"/>
      <c r="SMN34" s="7"/>
      <c r="SMO34" s="7"/>
      <c r="SMP34" s="7"/>
      <c r="SMQ34" s="7"/>
      <c r="SMR34" s="7"/>
      <c r="SMS34" s="7"/>
      <c r="SMT34" s="7"/>
      <c r="SMU34" s="7"/>
      <c r="SMV34" s="7"/>
      <c r="SMW34" s="7"/>
      <c r="SMX34" s="7"/>
      <c r="SMY34" s="7"/>
      <c r="SMZ34" s="7"/>
      <c r="SNA34" s="7"/>
      <c r="SNB34" s="7"/>
      <c r="SNC34" s="7"/>
      <c r="SND34" s="7"/>
      <c r="SNE34" s="7"/>
      <c r="SNF34" s="7"/>
      <c r="SNG34" s="7"/>
      <c r="SNH34" s="7"/>
      <c r="SNI34" s="7"/>
      <c r="SNJ34" s="7"/>
      <c r="SNK34" s="7"/>
      <c r="SNL34" s="7"/>
      <c r="SNM34" s="7"/>
      <c r="SNN34" s="7"/>
      <c r="SNO34" s="7"/>
      <c r="SNP34" s="7"/>
      <c r="SNQ34" s="7"/>
      <c r="SNR34" s="7"/>
      <c r="SNS34" s="7"/>
      <c r="SNT34" s="7"/>
      <c r="SNU34" s="7"/>
      <c r="SNV34" s="7"/>
      <c r="SNW34" s="7"/>
      <c r="SNX34" s="7"/>
      <c r="SNY34" s="7"/>
      <c r="SNZ34" s="7"/>
      <c r="SOA34" s="7"/>
      <c r="SOB34" s="7"/>
      <c r="SOC34" s="7"/>
      <c r="SOD34" s="7"/>
      <c r="SOE34" s="7"/>
      <c r="SOF34" s="7"/>
      <c r="SOG34" s="7"/>
      <c r="SOH34" s="7"/>
      <c r="SOI34" s="7"/>
      <c r="SOJ34" s="7"/>
      <c r="SOK34" s="7"/>
      <c r="SOL34" s="7"/>
      <c r="SOM34" s="7"/>
      <c r="SON34" s="7"/>
      <c r="SOO34" s="7"/>
      <c r="SOP34" s="7"/>
      <c r="SOQ34" s="7"/>
      <c r="SOR34" s="7"/>
      <c r="SOS34" s="7"/>
      <c r="SOT34" s="7"/>
      <c r="SOU34" s="7"/>
      <c r="SOV34" s="7"/>
      <c r="SOW34" s="7"/>
      <c r="SOX34" s="7"/>
      <c r="SOY34" s="7"/>
      <c r="SOZ34" s="7"/>
      <c r="SPA34" s="7"/>
      <c r="SPB34" s="7"/>
      <c r="SPC34" s="7"/>
      <c r="SPD34" s="7"/>
      <c r="SPE34" s="7"/>
      <c r="SPF34" s="7"/>
      <c r="SPG34" s="7"/>
      <c r="SPH34" s="7"/>
      <c r="SPI34" s="7"/>
      <c r="SPJ34" s="7"/>
      <c r="SPK34" s="7"/>
      <c r="SPL34" s="7"/>
      <c r="SPM34" s="7"/>
      <c r="SPN34" s="7"/>
      <c r="SPO34" s="7"/>
      <c r="SPP34" s="7"/>
      <c r="SPQ34" s="7"/>
      <c r="SPR34" s="7"/>
      <c r="SPS34" s="7"/>
      <c r="SPT34" s="7"/>
      <c r="SPU34" s="7"/>
      <c r="SPV34" s="7"/>
      <c r="SPW34" s="7"/>
      <c r="SPX34" s="7"/>
      <c r="SPY34" s="7"/>
      <c r="SPZ34" s="7"/>
      <c r="SQA34" s="7"/>
      <c r="SQB34" s="7"/>
      <c r="SQC34" s="7"/>
      <c r="SQD34" s="7"/>
      <c r="SQE34" s="7"/>
      <c r="SQF34" s="7"/>
      <c r="SQG34" s="7"/>
      <c r="SQH34" s="7"/>
      <c r="SQI34" s="7"/>
      <c r="SQJ34" s="7"/>
      <c r="SQK34" s="7"/>
      <c r="SQL34" s="7"/>
      <c r="SQM34" s="7"/>
      <c r="SQN34" s="7"/>
      <c r="SQO34" s="7"/>
      <c r="SQP34" s="7"/>
      <c r="SQQ34" s="7"/>
      <c r="SQR34" s="7"/>
      <c r="SQS34" s="7"/>
      <c r="SQT34" s="7"/>
      <c r="SQU34" s="7"/>
      <c r="SQV34" s="7"/>
      <c r="SQW34" s="7"/>
      <c r="SQX34" s="7"/>
      <c r="SQY34" s="7"/>
      <c r="SQZ34" s="7"/>
      <c r="SRA34" s="7"/>
      <c r="SRB34" s="7"/>
      <c r="SRC34" s="7"/>
      <c r="SRD34" s="7"/>
      <c r="SRE34" s="7"/>
      <c r="SRF34" s="7"/>
      <c r="SRG34" s="7"/>
      <c r="SRH34" s="7"/>
      <c r="SRI34" s="7"/>
      <c r="SRJ34" s="7"/>
      <c r="SRK34" s="7"/>
      <c r="SRL34" s="7"/>
      <c r="SRM34" s="7"/>
      <c r="SRN34" s="7"/>
      <c r="SRO34" s="7"/>
      <c r="SRP34" s="7"/>
      <c r="SRQ34" s="7"/>
      <c r="SRR34" s="7"/>
      <c r="SRS34" s="7"/>
      <c r="SRT34" s="7"/>
      <c r="SRU34" s="7"/>
      <c r="SRV34" s="7"/>
      <c r="SRW34" s="7"/>
      <c r="SRX34" s="7"/>
      <c r="SRY34" s="7"/>
      <c r="SRZ34" s="7"/>
      <c r="SSA34" s="7"/>
      <c r="SSB34" s="7"/>
      <c r="SSC34" s="7"/>
      <c r="SSD34" s="7"/>
      <c r="SSE34" s="7"/>
      <c r="SSF34" s="7"/>
      <c r="SSG34" s="7"/>
      <c r="SSH34" s="7"/>
      <c r="SSI34" s="7"/>
      <c r="SSJ34" s="7"/>
      <c r="SSK34" s="7"/>
      <c r="SSL34" s="7"/>
      <c r="SSM34" s="7"/>
      <c r="SSN34" s="7"/>
      <c r="SSO34" s="7"/>
      <c r="SSP34" s="7"/>
      <c r="SSQ34" s="7"/>
      <c r="SSR34" s="7"/>
      <c r="SSS34" s="7"/>
      <c r="SST34" s="7"/>
      <c r="SSU34" s="7"/>
      <c r="SSV34" s="7"/>
      <c r="SSW34" s="7"/>
      <c r="SSX34" s="7"/>
      <c r="SSY34" s="7"/>
      <c r="SSZ34" s="7"/>
      <c r="STA34" s="7"/>
      <c r="STB34" s="7"/>
      <c r="STC34" s="7"/>
      <c r="STD34" s="7"/>
      <c r="STE34" s="7"/>
      <c r="STF34" s="7"/>
      <c r="STG34" s="7"/>
      <c r="STH34" s="7"/>
      <c r="STI34" s="7"/>
      <c r="STJ34" s="7"/>
      <c r="STK34" s="7"/>
      <c r="STL34" s="7"/>
      <c r="STM34" s="7"/>
      <c r="STN34" s="7"/>
      <c r="STO34" s="7"/>
      <c r="STP34" s="7"/>
      <c r="STQ34" s="7"/>
      <c r="STR34" s="7"/>
      <c r="STS34" s="7"/>
      <c r="STT34" s="7"/>
      <c r="STU34" s="7"/>
      <c r="STV34" s="7"/>
      <c r="STW34" s="7"/>
      <c r="STX34" s="7"/>
      <c r="STY34" s="7"/>
      <c r="STZ34" s="7"/>
      <c r="SUA34" s="7"/>
      <c r="SUB34" s="7"/>
      <c r="SUC34" s="7"/>
      <c r="SUD34" s="7"/>
      <c r="SUE34" s="7"/>
      <c r="SUF34" s="7"/>
      <c r="SUG34" s="7"/>
      <c r="SUH34" s="7"/>
      <c r="SUI34" s="7"/>
      <c r="SUJ34" s="7"/>
      <c r="SUK34" s="7"/>
      <c r="SUL34" s="7"/>
      <c r="SUM34" s="7"/>
      <c r="SUN34" s="7"/>
      <c r="SUO34" s="7"/>
      <c r="SUP34" s="7"/>
      <c r="SUQ34" s="7"/>
      <c r="SUR34" s="7"/>
      <c r="SUS34" s="7"/>
      <c r="SUT34" s="7"/>
      <c r="SUU34" s="7"/>
      <c r="SUV34" s="7"/>
      <c r="SUW34" s="7"/>
      <c r="SUX34" s="7"/>
      <c r="SUY34" s="7"/>
      <c r="SUZ34" s="7"/>
      <c r="SVA34" s="7"/>
      <c r="SVB34" s="7"/>
      <c r="SVC34" s="7"/>
      <c r="SVD34" s="7"/>
      <c r="SVE34" s="7"/>
      <c r="SVF34" s="7"/>
      <c r="SVG34" s="7"/>
      <c r="SVH34" s="7"/>
      <c r="SVI34" s="7"/>
      <c r="SVJ34" s="7"/>
      <c r="SVK34" s="7"/>
      <c r="SVL34" s="7"/>
      <c r="SVM34" s="7"/>
      <c r="SVN34" s="7"/>
      <c r="SVO34" s="7"/>
      <c r="SVP34" s="7"/>
      <c r="SVQ34" s="7"/>
      <c r="SVR34" s="7"/>
      <c r="SVS34" s="7"/>
      <c r="SVT34" s="7"/>
      <c r="SVU34" s="7"/>
      <c r="SVV34" s="7"/>
      <c r="SVW34" s="7"/>
      <c r="SVX34" s="7"/>
      <c r="SVY34" s="7"/>
      <c r="SVZ34" s="7"/>
      <c r="SWA34" s="7"/>
      <c r="SWB34" s="7"/>
      <c r="SWC34" s="7"/>
      <c r="SWD34" s="7"/>
      <c r="SWE34" s="7"/>
      <c r="SWF34" s="7"/>
      <c r="SWG34" s="7"/>
      <c r="SWH34" s="7"/>
      <c r="SWI34" s="7"/>
      <c r="SWJ34" s="7"/>
      <c r="SWK34" s="7"/>
      <c r="SWL34" s="7"/>
      <c r="SWM34" s="7"/>
      <c r="SWN34" s="7"/>
      <c r="SWO34" s="7"/>
      <c r="SWP34" s="7"/>
      <c r="SWQ34" s="7"/>
      <c r="SWR34" s="7"/>
      <c r="SWS34" s="7"/>
      <c r="SWT34" s="7"/>
      <c r="SWU34" s="7"/>
      <c r="SWV34" s="7"/>
      <c r="SWW34" s="7"/>
      <c r="SWX34" s="7"/>
      <c r="SWY34" s="7"/>
      <c r="SWZ34" s="7"/>
      <c r="SXA34" s="7"/>
      <c r="SXB34" s="7"/>
      <c r="SXC34" s="7"/>
      <c r="SXD34" s="7"/>
      <c r="SXE34" s="7"/>
      <c r="SXF34" s="7"/>
      <c r="SXG34" s="7"/>
      <c r="SXH34" s="7"/>
      <c r="SXI34" s="7"/>
      <c r="SXJ34" s="7"/>
      <c r="SXK34" s="7"/>
      <c r="SXL34" s="7"/>
      <c r="SXM34" s="7"/>
      <c r="SXN34" s="7"/>
      <c r="SXO34" s="7"/>
      <c r="SXP34" s="7"/>
      <c r="SXQ34" s="7"/>
      <c r="SXR34" s="7"/>
      <c r="SXS34" s="7"/>
      <c r="SXT34" s="7"/>
      <c r="SXU34" s="7"/>
      <c r="SXV34" s="7"/>
      <c r="SXW34" s="7"/>
      <c r="SXX34" s="7"/>
      <c r="SXY34" s="7"/>
      <c r="SXZ34" s="7"/>
      <c r="SYA34" s="7"/>
      <c r="SYB34" s="7"/>
      <c r="SYC34" s="7"/>
      <c r="SYD34" s="7"/>
      <c r="SYE34" s="7"/>
      <c r="SYF34" s="7"/>
      <c r="SYG34" s="7"/>
      <c r="SYH34" s="7"/>
      <c r="SYI34" s="7"/>
      <c r="SYJ34" s="7"/>
      <c r="SYK34" s="7"/>
      <c r="SYL34" s="7"/>
      <c r="SYM34" s="7"/>
      <c r="SYN34" s="7"/>
      <c r="SYO34" s="7"/>
      <c r="SYP34" s="7"/>
      <c r="SYQ34" s="7"/>
      <c r="SYR34" s="7"/>
      <c r="SYS34" s="7"/>
      <c r="SYT34" s="7"/>
      <c r="SYU34" s="7"/>
      <c r="SYV34" s="7"/>
      <c r="SYW34" s="7"/>
      <c r="SYX34" s="7"/>
      <c r="SYY34" s="7"/>
      <c r="SYZ34" s="7"/>
      <c r="SZA34" s="7"/>
      <c r="SZB34" s="7"/>
      <c r="SZC34" s="7"/>
      <c r="SZD34" s="7"/>
      <c r="SZE34" s="7"/>
      <c r="SZF34" s="7"/>
      <c r="SZG34" s="7"/>
      <c r="SZH34" s="7"/>
      <c r="SZI34" s="7"/>
      <c r="SZJ34" s="7"/>
      <c r="SZK34" s="7"/>
      <c r="SZL34" s="7"/>
      <c r="SZM34" s="7"/>
      <c r="SZN34" s="7"/>
      <c r="SZO34" s="7"/>
      <c r="SZP34" s="7"/>
      <c r="SZQ34" s="7"/>
      <c r="SZR34" s="7"/>
      <c r="SZS34" s="7"/>
      <c r="SZT34" s="7"/>
      <c r="SZU34" s="7"/>
      <c r="SZV34" s="7"/>
      <c r="SZW34" s="7"/>
      <c r="SZX34" s="7"/>
      <c r="SZY34" s="7"/>
      <c r="SZZ34" s="7"/>
      <c r="TAA34" s="7"/>
      <c r="TAB34" s="7"/>
      <c r="TAC34" s="7"/>
      <c r="TAD34" s="7"/>
      <c r="TAE34" s="7"/>
      <c r="TAF34" s="7"/>
      <c r="TAG34" s="7"/>
      <c r="TAH34" s="7"/>
      <c r="TAI34" s="7"/>
      <c r="TAJ34" s="7"/>
      <c r="TAK34" s="7"/>
      <c r="TAL34" s="7"/>
      <c r="TAM34" s="7"/>
      <c r="TAN34" s="7"/>
      <c r="TAO34" s="7"/>
      <c r="TAP34" s="7"/>
      <c r="TAQ34" s="7"/>
      <c r="TAR34" s="7"/>
      <c r="TAS34" s="7"/>
      <c r="TAT34" s="7"/>
      <c r="TAU34" s="7"/>
      <c r="TAV34" s="7"/>
      <c r="TAW34" s="7"/>
      <c r="TAX34" s="7"/>
      <c r="TAY34" s="7"/>
      <c r="TAZ34" s="7"/>
      <c r="TBA34" s="7"/>
      <c r="TBB34" s="7"/>
      <c r="TBC34" s="7"/>
      <c r="TBD34" s="7"/>
      <c r="TBE34" s="7"/>
      <c r="TBF34" s="7"/>
      <c r="TBG34" s="7"/>
      <c r="TBH34" s="7"/>
      <c r="TBI34" s="7"/>
      <c r="TBJ34" s="7"/>
      <c r="TBK34" s="7"/>
      <c r="TBL34" s="7"/>
      <c r="TBM34" s="7"/>
      <c r="TBN34" s="7"/>
      <c r="TBO34" s="7"/>
      <c r="TBP34" s="7"/>
      <c r="TBQ34" s="7"/>
      <c r="TBR34" s="7"/>
      <c r="TBS34" s="7"/>
      <c r="TBT34" s="7"/>
      <c r="TBU34" s="7"/>
      <c r="TBV34" s="7"/>
      <c r="TBW34" s="7"/>
      <c r="TBX34" s="7"/>
      <c r="TBY34" s="7"/>
      <c r="TBZ34" s="7"/>
      <c r="TCA34" s="7"/>
      <c r="TCB34" s="7"/>
      <c r="TCC34" s="7"/>
      <c r="TCD34" s="7"/>
      <c r="TCE34" s="7"/>
      <c r="TCF34" s="7"/>
      <c r="TCG34" s="7"/>
      <c r="TCH34" s="7"/>
      <c r="TCI34" s="7"/>
      <c r="TCJ34" s="7"/>
      <c r="TCK34" s="7"/>
      <c r="TCL34" s="7"/>
      <c r="TCM34" s="7"/>
      <c r="TCN34" s="7"/>
      <c r="TCO34" s="7"/>
      <c r="TCP34" s="7"/>
      <c r="TCQ34" s="7"/>
      <c r="TCR34" s="7"/>
      <c r="TCS34" s="7"/>
      <c r="TCT34" s="7"/>
      <c r="TCU34" s="7"/>
      <c r="TCV34" s="7"/>
      <c r="TCW34" s="7"/>
      <c r="TCX34" s="7"/>
      <c r="TCY34" s="7"/>
      <c r="TCZ34" s="7"/>
      <c r="TDA34" s="7"/>
      <c r="TDB34" s="7"/>
      <c r="TDC34" s="7"/>
      <c r="TDD34" s="7"/>
      <c r="TDE34" s="7"/>
      <c r="TDF34" s="7"/>
      <c r="TDG34" s="7"/>
      <c r="TDH34" s="7"/>
      <c r="TDI34" s="7"/>
      <c r="TDJ34" s="7"/>
      <c r="TDK34" s="7"/>
      <c r="TDL34" s="7"/>
      <c r="TDM34" s="7"/>
      <c r="TDN34" s="7"/>
      <c r="TDO34" s="7"/>
      <c r="TDP34" s="7"/>
      <c r="TDQ34" s="7"/>
      <c r="TDR34" s="7"/>
      <c r="TDS34" s="7"/>
      <c r="TDT34" s="7"/>
      <c r="TDU34" s="7"/>
      <c r="TDV34" s="7"/>
      <c r="TDW34" s="7"/>
      <c r="TDX34" s="7"/>
      <c r="TDY34" s="7"/>
      <c r="TDZ34" s="7"/>
      <c r="TEA34" s="7"/>
      <c r="TEB34" s="7"/>
      <c r="TEC34" s="7"/>
      <c r="TED34" s="7"/>
      <c r="TEE34" s="7"/>
      <c r="TEF34" s="7"/>
      <c r="TEG34" s="7"/>
      <c r="TEH34" s="7"/>
      <c r="TEI34" s="7"/>
      <c r="TEJ34" s="7"/>
      <c r="TEK34" s="7"/>
      <c r="TEL34" s="7"/>
      <c r="TEM34" s="7"/>
      <c r="TEN34" s="7"/>
      <c r="TEO34" s="7"/>
      <c r="TEP34" s="7"/>
      <c r="TEQ34" s="7"/>
      <c r="TER34" s="7"/>
      <c r="TES34" s="7"/>
      <c r="TET34" s="7"/>
      <c r="TEU34" s="7"/>
      <c r="TEV34" s="7"/>
      <c r="TEW34" s="7"/>
      <c r="TEX34" s="7"/>
      <c r="TEY34" s="7"/>
      <c r="TEZ34" s="7"/>
      <c r="TFA34" s="7"/>
      <c r="TFB34" s="7"/>
      <c r="TFC34" s="7"/>
      <c r="TFD34" s="7"/>
      <c r="TFE34" s="7"/>
      <c r="TFF34" s="7"/>
      <c r="TFG34" s="7"/>
      <c r="TFH34" s="7"/>
      <c r="TFI34" s="7"/>
      <c r="TFJ34" s="7"/>
      <c r="TFK34" s="7"/>
      <c r="TFL34" s="7"/>
      <c r="TFM34" s="7"/>
      <c r="TFN34" s="7"/>
      <c r="TFO34" s="7"/>
      <c r="TFP34" s="7"/>
      <c r="TFQ34" s="7"/>
      <c r="TFR34" s="7"/>
      <c r="TFS34" s="7"/>
      <c r="TFT34" s="7"/>
      <c r="TFU34" s="7"/>
      <c r="TFV34" s="7"/>
      <c r="TFW34" s="7"/>
      <c r="TFX34" s="7"/>
      <c r="TFY34" s="7"/>
      <c r="TFZ34" s="7"/>
      <c r="TGA34" s="7"/>
      <c r="TGB34" s="7"/>
      <c r="TGC34" s="7"/>
      <c r="TGD34" s="7"/>
      <c r="TGE34" s="7"/>
      <c r="TGF34" s="7"/>
      <c r="TGG34" s="7"/>
      <c r="TGH34" s="7"/>
      <c r="TGI34" s="7"/>
      <c r="TGJ34" s="7"/>
      <c r="TGK34" s="7"/>
      <c r="TGL34" s="7"/>
      <c r="TGM34" s="7"/>
      <c r="TGN34" s="7"/>
      <c r="TGO34" s="7"/>
      <c r="TGP34" s="7"/>
      <c r="TGQ34" s="7"/>
      <c r="TGR34" s="7"/>
      <c r="TGS34" s="7"/>
      <c r="TGT34" s="7"/>
      <c r="TGU34" s="7"/>
      <c r="TGV34" s="7"/>
      <c r="TGW34" s="7"/>
      <c r="TGX34" s="7"/>
      <c r="TGY34" s="7"/>
      <c r="TGZ34" s="7"/>
      <c r="THA34" s="7"/>
      <c r="THB34" s="7"/>
      <c r="THC34" s="7"/>
      <c r="THD34" s="7"/>
      <c r="THE34" s="7"/>
      <c r="THF34" s="7"/>
      <c r="THG34" s="7"/>
      <c r="THH34" s="7"/>
      <c r="THI34" s="7"/>
      <c r="THJ34" s="7"/>
      <c r="THK34" s="7"/>
      <c r="THL34" s="7"/>
      <c r="THM34" s="7"/>
      <c r="THN34" s="7"/>
      <c r="THO34" s="7"/>
      <c r="THP34" s="7"/>
      <c r="THQ34" s="7"/>
      <c r="THR34" s="7"/>
      <c r="THS34" s="7"/>
      <c r="THT34" s="7"/>
      <c r="THU34" s="7"/>
      <c r="THV34" s="7"/>
      <c r="THW34" s="7"/>
      <c r="THX34" s="7"/>
      <c r="THY34" s="7"/>
      <c r="THZ34" s="7"/>
      <c r="TIA34" s="7"/>
      <c r="TIB34" s="7"/>
      <c r="TIC34" s="7"/>
      <c r="TID34" s="7"/>
      <c r="TIE34" s="7"/>
      <c r="TIF34" s="7"/>
      <c r="TIG34" s="7"/>
      <c r="TIH34" s="7"/>
      <c r="TII34" s="7"/>
      <c r="TIJ34" s="7"/>
      <c r="TIK34" s="7"/>
      <c r="TIL34" s="7"/>
      <c r="TIM34" s="7"/>
      <c r="TIN34" s="7"/>
      <c r="TIO34" s="7"/>
      <c r="TIP34" s="7"/>
      <c r="TIQ34" s="7"/>
      <c r="TIR34" s="7"/>
      <c r="TIS34" s="7"/>
      <c r="TIT34" s="7"/>
      <c r="TIU34" s="7"/>
      <c r="TIV34" s="7"/>
      <c r="TIW34" s="7"/>
      <c r="TIX34" s="7"/>
      <c r="TIY34" s="7"/>
      <c r="TIZ34" s="7"/>
      <c r="TJA34" s="7"/>
      <c r="TJB34" s="7"/>
      <c r="TJC34" s="7"/>
      <c r="TJD34" s="7"/>
      <c r="TJE34" s="7"/>
      <c r="TJF34" s="7"/>
      <c r="TJG34" s="7"/>
      <c r="TJH34" s="7"/>
      <c r="TJI34" s="7"/>
      <c r="TJJ34" s="7"/>
      <c r="TJK34" s="7"/>
      <c r="TJL34" s="7"/>
      <c r="TJM34" s="7"/>
      <c r="TJN34" s="7"/>
      <c r="TJO34" s="7"/>
      <c r="TJP34" s="7"/>
      <c r="TJQ34" s="7"/>
      <c r="TJR34" s="7"/>
      <c r="TJS34" s="7"/>
      <c r="TJT34" s="7"/>
      <c r="TJU34" s="7"/>
      <c r="TJV34" s="7"/>
      <c r="TJW34" s="7"/>
      <c r="TJX34" s="7"/>
      <c r="TJY34" s="7"/>
      <c r="TJZ34" s="7"/>
      <c r="TKA34" s="7"/>
      <c r="TKB34" s="7"/>
      <c r="TKC34" s="7"/>
      <c r="TKD34" s="7"/>
      <c r="TKE34" s="7"/>
      <c r="TKF34" s="7"/>
      <c r="TKG34" s="7"/>
      <c r="TKH34" s="7"/>
      <c r="TKI34" s="7"/>
      <c r="TKJ34" s="7"/>
      <c r="TKK34" s="7"/>
      <c r="TKL34" s="7"/>
      <c r="TKM34" s="7"/>
      <c r="TKN34" s="7"/>
      <c r="TKO34" s="7"/>
      <c r="TKP34" s="7"/>
      <c r="TKQ34" s="7"/>
      <c r="TKR34" s="7"/>
      <c r="TKS34" s="7"/>
      <c r="TKT34" s="7"/>
      <c r="TKU34" s="7"/>
      <c r="TKV34" s="7"/>
      <c r="TKW34" s="7"/>
      <c r="TKX34" s="7"/>
      <c r="TKY34" s="7"/>
      <c r="TKZ34" s="7"/>
      <c r="TLA34" s="7"/>
      <c r="TLB34" s="7"/>
      <c r="TLC34" s="7"/>
      <c r="TLD34" s="7"/>
      <c r="TLE34" s="7"/>
      <c r="TLF34" s="7"/>
      <c r="TLG34" s="7"/>
      <c r="TLH34" s="7"/>
      <c r="TLI34" s="7"/>
      <c r="TLJ34" s="7"/>
      <c r="TLK34" s="7"/>
      <c r="TLL34" s="7"/>
      <c r="TLM34" s="7"/>
      <c r="TLN34" s="7"/>
      <c r="TLO34" s="7"/>
      <c r="TLP34" s="7"/>
      <c r="TLQ34" s="7"/>
      <c r="TLR34" s="7"/>
      <c r="TLS34" s="7"/>
      <c r="TLT34" s="7"/>
      <c r="TLU34" s="7"/>
      <c r="TLV34" s="7"/>
      <c r="TLW34" s="7"/>
      <c r="TLX34" s="7"/>
      <c r="TLY34" s="7"/>
      <c r="TLZ34" s="7"/>
      <c r="TMA34" s="7"/>
      <c r="TMB34" s="7"/>
      <c r="TMC34" s="7"/>
      <c r="TMD34" s="7"/>
      <c r="TME34" s="7"/>
      <c r="TMF34" s="7"/>
      <c r="TMG34" s="7"/>
      <c r="TMH34" s="7"/>
      <c r="TMI34" s="7"/>
      <c r="TMJ34" s="7"/>
      <c r="TMK34" s="7"/>
      <c r="TML34" s="7"/>
      <c r="TMM34" s="7"/>
      <c r="TMN34" s="7"/>
      <c r="TMO34" s="7"/>
      <c r="TMP34" s="7"/>
      <c r="TMQ34" s="7"/>
      <c r="TMR34" s="7"/>
      <c r="TMS34" s="7"/>
      <c r="TMT34" s="7"/>
      <c r="TMU34" s="7"/>
      <c r="TMV34" s="7"/>
      <c r="TMW34" s="7"/>
      <c r="TMX34" s="7"/>
      <c r="TMY34" s="7"/>
      <c r="TMZ34" s="7"/>
      <c r="TNA34" s="7"/>
      <c r="TNB34" s="7"/>
      <c r="TNC34" s="7"/>
      <c r="TND34" s="7"/>
      <c r="TNE34" s="7"/>
      <c r="TNF34" s="7"/>
      <c r="TNG34" s="7"/>
      <c r="TNH34" s="7"/>
      <c r="TNI34" s="7"/>
      <c r="TNJ34" s="7"/>
      <c r="TNK34" s="7"/>
      <c r="TNL34" s="7"/>
      <c r="TNM34" s="7"/>
      <c r="TNN34" s="7"/>
      <c r="TNO34" s="7"/>
      <c r="TNP34" s="7"/>
      <c r="TNQ34" s="7"/>
      <c r="TNR34" s="7"/>
      <c r="TNS34" s="7"/>
      <c r="TNT34" s="7"/>
      <c r="TNU34" s="7"/>
      <c r="TNV34" s="7"/>
      <c r="TNW34" s="7"/>
      <c r="TNX34" s="7"/>
      <c r="TNY34" s="7"/>
      <c r="TNZ34" s="7"/>
      <c r="TOA34" s="7"/>
      <c r="TOB34" s="7"/>
      <c r="TOC34" s="7"/>
      <c r="TOD34" s="7"/>
      <c r="TOE34" s="7"/>
      <c r="TOF34" s="7"/>
      <c r="TOG34" s="7"/>
      <c r="TOH34" s="7"/>
      <c r="TOI34" s="7"/>
      <c r="TOJ34" s="7"/>
      <c r="TOK34" s="7"/>
      <c r="TOL34" s="7"/>
      <c r="TOM34" s="7"/>
      <c r="TON34" s="7"/>
      <c r="TOO34" s="7"/>
      <c r="TOP34" s="7"/>
      <c r="TOQ34" s="7"/>
      <c r="TOR34" s="7"/>
      <c r="TOS34" s="7"/>
      <c r="TOT34" s="7"/>
      <c r="TOU34" s="7"/>
      <c r="TOV34" s="7"/>
      <c r="TOW34" s="7"/>
      <c r="TOX34" s="7"/>
      <c r="TOY34" s="7"/>
      <c r="TOZ34" s="7"/>
      <c r="TPA34" s="7"/>
      <c r="TPB34" s="7"/>
      <c r="TPC34" s="7"/>
      <c r="TPD34" s="7"/>
      <c r="TPE34" s="7"/>
      <c r="TPF34" s="7"/>
      <c r="TPG34" s="7"/>
      <c r="TPH34" s="7"/>
      <c r="TPI34" s="7"/>
      <c r="TPJ34" s="7"/>
      <c r="TPK34" s="7"/>
      <c r="TPL34" s="7"/>
      <c r="TPM34" s="7"/>
      <c r="TPN34" s="7"/>
      <c r="TPO34" s="7"/>
      <c r="TPP34" s="7"/>
      <c r="TPQ34" s="7"/>
      <c r="TPR34" s="7"/>
      <c r="TPS34" s="7"/>
      <c r="TPT34" s="7"/>
      <c r="TPU34" s="7"/>
      <c r="TPV34" s="7"/>
      <c r="TPW34" s="7"/>
      <c r="TPX34" s="7"/>
      <c r="TPY34" s="7"/>
      <c r="TPZ34" s="7"/>
      <c r="TQA34" s="7"/>
      <c r="TQB34" s="7"/>
      <c r="TQC34" s="7"/>
      <c r="TQD34" s="7"/>
      <c r="TQE34" s="7"/>
      <c r="TQF34" s="7"/>
      <c r="TQG34" s="7"/>
      <c r="TQH34" s="7"/>
      <c r="TQI34" s="7"/>
      <c r="TQJ34" s="7"/>
      <c r="TQK34" s="7"/>
      <c r="TQL34" s="7"/>
      <c r="TQM34" s="7"/>
      <c r="TQN34" s="7"/>
      <c r="TQO34" s="7"/>
      <c r="TQP34" s="7"/>
      <c r="TQQ34" s="7"/>
      <c r="TQR34" s="7"/>
      <c r="TQS34" s="7"/>
      <c r="TQT34" s="7"/>
      <c r="TQU34" s="7"/>
      <c r="TQV34" s="7"/>
      <c r="TQW34" s="7"/>
      <c r="TQX34" s="7"/>
      <c r="TQY34" s="7"/>
      <c r="TQZ34" s="7"/>
      <c r="TRA34" s="7"/>
      <c r="TRB34" s="7"/>
      <c r="TRC34" s="7"/>
      <c r="TRD34" s="7"/>
      <c r="TRE34" s="7"/>
      <c r="TRF34" s="7"/>
      <c r="TRG34" s="7"/>
      <c r="TRH34" s="7"/>
      <c r="TRI34" s="7"/>
      <c r="TRJ34" s="7"/>
      <c r="TRK34" s="7"/>
      <c r="TRL34" s="7"/>
      <c r="TRM34" s="7"/>
      <c r="TRN34" s="7"/>
      <c r="TRO34" s="7"/>
      <c r="TRP34" s="7"/>
      <c r="TRQ34" s="7"/>
      <c r="TRR34" s="7"/>
      <c r="TRS34" s="7"/>
      <c r="TRT34" s="7"/>
      <c r="TRU34" s="7"/>
      <c r="TRV34" s="7"/>
      <c r="TRW34" s="7"/>
      <c r="TRX34" s="7"/>
      <c r="TRY34" s="7"/>
      <c r="TRZ34" s="7"/>
      <c r="TSA34" s="7"/>
      <c r="TSB34" s="7"/>
      <c r="TSC34" s="7"/>
      <c r="TSD34" s="7"/>
      <c r="TSE34" s="7"/>
      <c r="TSF34" s="7"/>
      <c r="TSG34" s="7"/>
      <c r="TSH34" s="7"/>
      <c r="TSI34" s="7"/>
      <c r="TSJ34" s="7"/>
      <c r="TSK34" s="7"/>
      <c r="TSL34" s="7"/>
      <c r="TSM34" s="7"/>
      <c r="TSN34" s="7"/>
      <c r="TSO34" s="7"/>
      <c r="TSP34" s="7"/>
      <c r="TSQ34" s="7"/>
      <c r="TSR34" s="7"/>
      <c r="TSS34" s="7"/>
      <c r="TST34" s="7"/>
      <c r="TSU34" s="7"/>
      <c r="TSV34" s="7"/>
      <c r="TSW34" s="7"/>
      <c r="TSX34" s="7"/>
      <c r="TSY34" s="7"/>
      <c r="TSZ34" s="7"/>
      <c r="TTA34" s="7"/>
      <c r="TTB34" s="7"/>
      <c r="TTC34" s="7"/>
      <c r="TTD34" s="7"/>
      <c r="TTE34" s="7"/>
      <c r="TTF34" s="7"/>
      <c r="TTG34" s="7"/>
      <c r="TTH34" s="7"/>
      <c r="TTI34" s="7"/>
      <c r="TTJ34" s="7"/>
      <c r="TTK34" s="7"/>
      <c r="TTL34" s="7"/>
      <c r="TTM34" s="7"/>
      <c r="TTN34" s="7"/>
      <c r="TTO34" s="7"/>
      <c r="TTP34" s="7"/>
      <c r="TTQ34" s="7"/>
      <c r="TTR34" s="7"/>
      <c r="TTS34" s="7"/>
      <c r="TTT34" s="7"/>
      <c r="TTU34" s="7"/>
      <c r="TTV34" s="7"/>
      <c r="TTW34" s="7"/>
      <c r="TTX34" s="7"/>
      <c r="TTY34" s="7"/>
      <c r="TTZ34" s="7"/>
      <c r="TUA34" s="7"/>
      <c r="TUB34" s="7"/>
      <c r="TUC34" s="7"/>
      <c r="TUD34" s="7"/>
      <c r="TUE34" s="7"/>
      <c r="TUF34" s="7"/>
      <c r="TUG34" s="7"/>
      <c r="TUH34" s="7"/>
      <c r="TUI34" s="7"/>
      <c r="TUJ34" s="7"/>
      <c r="TUK34" s="7"/>
      <c r="TUL34" s="7"/>
      <c r="TUM34" s="7"/>
      <c r="TUN34" s="7"/>
      <c r="TUO34" s="7"/>
      <c r="TUP34" s="7"/>
      <c r="TUQ34" s="7"/>
      <c r="TUR34" s="7"/>
      <c r="TUS34" s="7"/>
      <c r="TUT34" s="7"/>
      <c r="TUU34" s="7"/>
      <c r="TUV34" s="7"/>
      <c r="TUW34" s="7"/>
      <c r="TUX34" s="7"/>
      <c r="TUY34" s="7"/>
      <c r="TUZ34" s="7"/>
      <c r="TVA34" s="7"/>
      <c r="TVB34" s="7"/>
      <c r="TVC34" s="7"/>
      <c r="TVD34" s="7"/>
      <c r="TVE34" s="7"/>
      <c r="TVF34" s="7"/>
      <c r="TVG34" s="7"/>
      <c r="TVH34" s="7"/>
      <c r="TVI34" s="7"/>
      <c r="TVJ34" s="7"/>
      <c r="TVK34" s="7"/>
      <c r="TVL34" s="7"/>
      <c r="TVM34" s="7"/>
      <c r="TVN34" s="7"/>
      <c r="TVO34" s="7"/>
      <c r="TVP34" s="7"/>
      <c r="TVQ34" s="7"/>
      <c r="TVR34" s="7"/>
      <c r="TVS34" s="7"/>
      <c r="TVT34" s="7"/>
      <c r="TVU34" s="7"/>
      <c r="TVV34" s="7"/>
      <c r="TVW34" s="7"/>
      <c r="TVX34" s="7"/>
      <c r="TVY34" s="7"/>
      <c r="TVZ34" s="7"/>
      <c r="TWA34" s="7"/>
      <c r="TWB34" s="7"/>
      <c r="TWC34" s="7"/>
      <c r="TWD34" s="7"/>
      <c r="TWE34" s="7"/>
      <c r="TWF34" s="7"/>
      <c r="TWG34" s="7"/>
      <c r="TWH34" s="7"/>
      <c r="TWI34" s="7"/>
      <c r="TWJ34" s="7"/>
      <c r="TWK34" s="7"/>
      <c r="TWL34" s="7"/>
      <c r="TWM34" s="7"/>
      <c r="TWN34" s="7"/>
      <c r="TWO34" s="7"/>
      <c r="TWP34" s="7"/>
      <c r="TWQ34" s="7"/>
      <c r="TWR34" s="7"/>
      <c r="TWS34" s="7"/>
      <c r="TWT34" s="7"/>
      <c r="TWU34" s="7"/>
      <c r="TWV34" s="7"/>
      <c r="TWW34" s="7"/>
      <c r="TWX34" s="7"/>
      <c r="TWY34" s="7"/>
      <c r="TWZ34" s="7"/>
      <c r="TXA34" s="7"/>
      <c r="TXB34" s="7"/>
      <c r="TXC34" s="7"/>
      <c r="TXD34" s="7"/>
      <c r="TXE34" s="7"/>
      <c r="TXF34" s="7"/>
      <c r="TXG34" s="7"/>
      <c r="TXH34" s="7"/>
      <c r="TXI34" s="7"/>
      <c r="TXJ34" s="7"/>
      <c r="TXK34" s="7"/>
      <c r="TXL34" s="7"/>
      <c r="TXM34" s="7"/>
      <c r="TXN34" s="7"/>
      <c r="TXO34" s="7"/>
      <c r="TXP34" s="7"/>
      <c r="TXQ34" s="7"/>
      <c r="TXR34" s="7"/>
      <c r="TXS34" s="7"/>
      <c r="TXT34" s="7"/>
      <c r="TXU34" s="7"/>
      <c r="TXV34" s="7"/>
      <c r="TXW34" s="7"/>
      <c r="TXX34" s="7"/>
      <c r="TXY34" s="7"/>
      <c r="TXZ34" s="7"/>
      <c r="TYA34" s="7"/>
      <c r="TYB34" s="7"/>
      <c r="TYC34" s="7"/>
      <c r="TYD34" s="7"/>
      <c r="TYE34" s="7"/>
      <c r="TYF34" s="7"/>
      <c r="TYG34" s="7"/>
      <c r="TYH34" s="7"/>
      <c r="TYI34" s="7"/>
      <c r="TYJ34" s="7"/>
      <c r="TYK34" s="7"/>
      <c r="TYL34" s="7"/>
      <c r="TYM34" s="7"/>
      <c r="TYN34" s="7"/>
      <c r="TYO34" s="7"/>
      <c r="TYP34" s="7"/>
      <c r="TYQ34" s="7"/>
      <c r="TYR34" s="7"/>
      <c r="TYS34" s="7"/>
      <c r="TYT34" s="7"/>
      <c r="TYU34" s="7"/>
      <c r="TYV34" s="7"/>
      <c r="TYW34" s="7"/>
      <c r="TYX34" s="7"/>
      <c r="TYY34" s="7"/>
      <c r="TYZ34" s="7"/>
      <c r="TZA34" s="7"/>
      <c r="TZB34" s="7"/>
      <c r="TZC34" s="7"/>
      <c r="TZD34" s="7"/>
      <c r="TZE34" s="7"/>
      <c r="TZF34" s="7"/>
      <c r="TZG34" s="7"/>
      <c r="TZH34" s="7"/>
      <c r="TZI34" s="7"/>
      <c r="TZJ34" s="7"/>
      <c r="TZK34" s="7"/>
      <c r="TZL34" s="7"/>
      <c r="TZM34" s="7"/>
      <c r="TZN34" s="7"/>
      <c r="TZO34" s="7"/>
      <c r="TZP34" s="7"/>
      <c r="TZQ34" s="7"/>
      <c r="TZR34" s="7"/>
      <c r="TZS34" s="7"/>
      <c r="TZT34" s="7"/>
      <c r="TZU34" s="7"/>
      <c r="TZV34" s="7"/>
      <c r="TZW34" s="7"/>
      <c r="TZX34" s="7"/>
      <c r="TZY34" s="7"/>
      <c r="TZZ34" s="7"/>
      <c r="UAA34" s="7"/>
      <c r="UAB34" s="7"/>
      <c r="UAC34" s="7"/>
      <c r="UAD34" s="7"/>
      <c r="UAE34" s="7"/>
      <c r="UAF34" s="7"/>
      <c r="UAG34" s="7"/>
      <c r="UAH34" s="7"/>
      <c r="UAI34" s="7"/>
      <c r="UAJ34" s="7"/>
      <c r="UAK34" s="7"/>
      <c r="UAL34" s="7"/>
      <c r="UAM34" s="7"/>
      <c r="UAN34" s="7"/>
      <c r="UAO34" s="7"/>
      <c r="UAP34" s="7"/>
      <c r="UAQ34" s="7"/>
      <c r="UAR34" s="7"/>
      <c r="UAS34" s="7"/>
      <c r="UAT34" s="7"/>
      <c r="UAU34" s="7"/>
      <c r="UAV34" s="7"/>
      <c r="UAW34" s="7"/>
      <c r="UAX34" s="7"/>
      <c r="UAY34" s="7"/>
      <c r="UAZ34" s="7"/>
      <c r="UBA34" s="7"/>
      <c r="UBB34" s="7"/>
      <c r="UBC34" s="7"/>
      <c r="UBD34" s="7"/>
      <c r="UBE34" s="7"/>
      <c r="UBF34" s="7"/>
      <c r="UBG34" s="7"/>
      <c r="UBH34" s="7"/>
      <c r="UBI34" s="7"/>
      <c r="UBJ34" s="7"/>
      <c r="UBK34" s="7"/>
      <c r="UBL34" s="7"/>
      <c r="UBM34" s="7"/>
      <c r="UBN34" s="7"/>
      <c r="UBO34" s="7"/>
      <c r="UBP34" s="7"/>
      <c r="UBQ34" s="7"/>
      <c r="UBR34" s="7"/>
      <c r="UBS34" s="7"/>
      <c r="UBT34" s="7"/>
      <c r="UBU34" s="7"/>
      <c r="UBV34" s="7"/>
      <c r="UBW34" s="7"/>
      <c r="UBX34" s="7"/>
      <c r="UBY34" s="7"/>
      <c r="UBZ34" s="7"/>
      <c r="UCA34" s="7"/>
      <c r="UCB34" s="7"/>
      <c r="UCC34" s="7"/>
      <c r="UCD34" s="7"/>
      <c r="UCE34" s="7"/>
      <c r="UCF34" s="7"/>
      <c r="UCG34" s="7"/>
      <c r="UCH34" s="7"/>
      <c r="UCI34" s="7"/>
      <c r="UCJ34" s="7"/>
      <c r="UCK34" s="7"/>
      <c r="UCL34" s="7"/>
      <c r="UCM34" s="7"/>
      <c r="UCN34" s="7"/>
      <c r="UCO34" s="7"/>
      <c r="UCP34" s="7"/>
      <c r="UCQ34" s="7"/>
      <c r="UCR34" s="7"/>
      <c r="UCS34" s="7"/>
      <c r="UCT34" s="7"/>
      <c r="UCU34" s="7"/>
      <c r="UCV34" s="7"/>
      <c r="UCW34" s="7"/>
      <c r="UCX34" s="7"/>
      <c r="UCY34" s="7"/>
      <c r="UCZ34" s="7"/>
      <c r="UDA34" s="7"/>
      <c r="UDB34" s="7"/>
      <c r="UDC34" s="7"/>
      <c r="UDD34" s="7"/>
      <c r="UDE34" s="7"/>
      <c r="UDF34" s="7"/>
      <c r="UDG34" s="7"/>
      <c r="UDH34" s="7"/>
      <c r="UDI34" s="7"/>
      <c r="UDJ34" s="7"/>
      <c r="UDK34" s="7"/>
      <c r="UDL34" s="7"/>
      <c r="UDM34" s="7"/>
      <c r="UDN34" s="7"/>
      <c r="UDO34" s="7"/>
      <c r="UDP34" s="7"/>
      <c r="UDQ34" s="7"/>
      <c r="UDR34" s="7"/>
      <c r="UDS34" s="7"/>
      <c r="UDT34" s="7"/>
      <c r="UDU34" s="7"/>
      <c r="UDV34" s="7"/>
      <c r="UDW34" s="7"/>
      <c r="UDX34" s="7"/>
      <c r="UDY34" s="7"/>
      <c r="UDZ34" s="7"/>
      <c r="UEA34" s="7"/>
      <c r="UEB34" s="7"/>
      <c r="UEC34" s="7"/>
      <c r="UED34" s="7"/>
      <c r="UEE34" s="7"/>
      <c r="UEF34" s="7"/>
      <c r="UEG34" s="7"/>
      <c r="UEH34" s="7"/>
      <c r="UEI34" s="7"/>
      <c r="UEJ34" s="7"/>
      <c r="UEK34" s="7"/>
      <c r="UEL34" s="7"/>
      <c r="UEM34" s="7"/>
      <c r="UEN34" s="7"/>
      <c r="UEO34" s="7"/>
      <c r="UEP34" s="7"/>
      <c r="UEQ34" s="7"/>
      <c r="UER34" s="7"/>
      <c r="UES34" s="7"/>
      <c r="UET34" s="7"/>
      <c r="UEU34" s="7"/>
      <c r="UEV34" s="7"/>
      <c r="UEW34" s="7"/>
      <c r="UEX34" s="7"/>
      <c r="UEY34" s="7"/>
      <c r="UEZ34" s="7"/>
      <c r="UFA34" s="7"/>
      <c r="UFB34" s="7"/>
      <c r="UFC34" s="7"/>
      <c r="UFD34" s="7"/>
      <c r="UFE34" s="7"/>
      <c r="UFF34" s="7"/>
      <c r="UFG34" s="7"/>
      <c r="UFH34" s="7"/>
      <c r="UFI34" s="7"/>
      <c r="UFJ34" s="7"/>
      <c r="UFK34" s="7"/>
      <c r="UFL34" s="7"/>
      <c r="UFM34" s="7"/>
      <c r="UFN34" s="7"/>
      <c r="UFO34" s="7"/>
      <c r="UFP34" s="7"/>
      <c r="UFQ34" s="7"/>
      <c r="UFR34" s="7"/>
      <c r="UFS34" s="7"/>
      <c r="UFT34" s="7"/>
      <c r="UFU34" s="7"/>
      <c r="UFV34" s="7"/>
      <c r="UFW34" s="7"/>
      <c r="UFX34" s="7"/>
      <c r="UFY34" s="7"/>
      <c r="UFZ34" s="7"/>
      <c r="UGA34" s="7"/>
      <c r="UGB34" s="7"/>
      <c r="UGC34" s="7"/>
      <c r="UGD34" s="7"/>
      <c r="UGE34" s="7"/>
      <c r="UGF34" s="7"/>
      <c r="UGG34" s="7"/>
      <c r="UGH34" s="7"/>
      <c r="UGI34" s="7"/>
      <c r="UGJ34" s="7"/>
      <c r="UGK34" s="7"/>
      <c r="UGL34" s="7"/>
      <c r="UGM34" s="7"/>
      <c r="UGN34" s="7"/>
      <c r="UGO34" s="7"/>
      <c r="UGP34" s="7"/>
      <c r="UGQ34" s="7"/>
      <c r="UGR34" s="7"/>
      <c r="UGS34" s="7"/>
      <c r="UGT34" s="7"/>
      <c r="UGU34" s="7"/>
      <c r="UGV34" s="7"/>
      <c r="UGW34" s="7"/>
      <c r="UGX34" s="7"/>
      <c r="UGY34" s="7"/>
      <c r="UGZ34" s="7"/>
      <c r="UHA34" s="7"/>
      <c r="UHB34" s="7"/>
      <c r="UHC34" s="7"/>
      <c r="UHD34" s="7"/>
      <c r="UHE34" s="7"/>
      <c r="UHF34" s="7"/>
      <c r="UHG34" s="7"/>
      <c r="UHH34" s="7"/>
      <c r="UHI34" s="7"/>
      <c r="UHJ34" s="7"/>
      <c r="UHK34" s="7"/>
      <c r="UHL34" s="7"/>
      <c r="UHM34" s="7"/>
      <c r="UHN34" s="7"/>
      <c r="UHO34" s="7"/>
      <c r="UHP34" s="7"/>
      <c r="UHQ34" s="7"/>
      <c r="UHR34" s="7"/>
      <c r="UHS34" s="7"/>
      <c r="UHT34" s="7"/>
      <c r="UHU34" s="7"/>
      <c r="UHV34" s="7"/>
      <c r="UHW34" s="7"/>
      <c r="UHX34" s="7"/>
      <c r="UHY34" s="7"/>
      <c r="UHZ34" s="7"/>
      <c r="UIA34" s="7"/>
      <c r="UIB34" s="7"/>
      <c r="UIC34" s="7"/>
      <c r="UID34" s="7"/>
      <c r="UIE34" s="7"/>
      <c r="UIF34" s="7"/>
      <c r="UIG34" s="7"/>
      <c r="UIH34" s="7"/>
      <c r="UII34" s="7"/>
      <c r="UIJ34" s="7"/>
      <c r="UIK34" s="7"/>
      <c r="UIL34" s="7"/>
      <c r="UIM34" s="7"/>
      <c r="UIN34" s="7"/>
      <c r="UIO34" s="7"/>
      <c r="UIP34" s="7"/>
      <c r="UIQ34" s="7"/>
      <c r="UIR34" s="7"/>
      <c r="UIS34" s="7"/>
      <c r="UIT34" s="7"/>
      <c r="UIU34" s="7"/>
      <c r="UIV34" s="7"/>
      <c r="UIW34" s="7"/>
      <c r="UIX34" s="7"/>
      <c r="UIY34" s="7"/>
      <c r="UIZ34" s="7"/>
      <c r="UJA34" s="7"/>
      <c r="UJB34" s="7"/>
      <c r="UJC34" s="7"/>
      <c r="UJD34" s="7"/>
      <c r="UJE34" s="7"/>
      <c r="UJF34" s="7"/>
      <c r="UJG34" s="7"/>
      <c r="UJH34" s="7"/>
      <c r="UJI34" s="7"/>
      <c r="UJJ34" s="7"/>
      <c r="UJK34" s="7"/>
      <c r="UJL34" s="7"/>
      <c r="UJM34" s="7"/>
      <c r="UJN34" s="7"/>
      <c r="UJO34" s="7"/>
      <c r="UJP34" s="7"/>
      <c r="UJQ34" s="7"/>
      <c r="UJR34" s="7"/>
      <c r="UJS34" s="7"/>
      <c r="UJT34" s="7"/>
      <c r="UJU34" s="7"/>
      <c r="UJV34" s="7"/>
      <c r="UJW34" s="7"/>
      <c r="UJX34" s="7"/>
      <c r="UJY34" s="7"/>
      <c r="UJZ34" s="7"/>
      <c r="UKA34" s="7"/>
      <c r="UKB34" s="7"/>
      <c r="UKC34" s="7"/>
      <c r="UKD34" s="7"/>
      <c r="UKE34" s="7"/>
      <c r="UKF34" s="7"/>
      <c r="UKG34" s="7"/>
      <c r="UKH34" s="7"/>
      <c r="UKI34" s="7"/>
      <c r="UKJ34" s="7"/>
      <c r="UKK34" s="7"/>
      <c r="UKL34" s="7"/>
      <c r="UKM34" s="7"/>
      <c r="UKN34" s="7"/>
      <c r="UKO34" s="7"/>
      <c r="UKP34" s="7"/>
      <c r="UKQ34" s="7"/>
      <c r="UKR34" s="7"/>
      <c r="UKS34" s="7"/>
      <c r="UKT34" s="7"/>
      <c r="UKU34" s="7"/>
      <c r="UKV34" s="7"/>
      <c r="UKW34" s="7"/>
      <c r="UKX34" s="7"/>
      <c r="UKY34" s="7"/>
      <c r="UKZ34" s="7"/>
      <c r="ULA34" s="7"/>
      <c r="ULB34" s="7"/>
      <c r="ULC34" s="7"/>
      <c r="ULD34" s="7"/>
      <c r="ULE34" s="7"/>
      <c r="ULF34" s="7"/>
      <c r="ULG34" s="7"/>
      <c r="ULH34" s="7"/>
      <c r="ULI34" s="7"/>
      <c r="ULJ34" s="7"/>
      <c r="ULK34" s="7"/>
      <c r="ULL34" s="7"/>
      <c r="ULM34" s="7"/>
      <c r="ULN34" s="7"/>
      <c r="ULO34" s="7"/>
      <c r="ULP34" s="7"/>
      <c r="ULQ34" s="7"/>
      <c r="ULR34" s="7"/>
      <c r="ULS34" s="7"/>
      <c r="ULT34" s="7"/>
      <c r="ULU34" s="7"/>
      <c r="ULV34" s="7"/>
      <c r="ULW34" s="7"/>
      <c r="ULX34" s="7"/>
      <c r="ULY34" s="7"/>
      <c r="ULZ34" s="7"/>
      <c r="UMA34" s="7"/>
      <c r="UMB34" s="7"/>
      <c r="UMC34" s="7"/>
      <c r="UMD34" s="7"/>
      <c r="UME34" s="7"/>
      <c r="UMF34" s="7"/>
      <c r="UMG34" s="7"/>
      <c r="UMH34" s="7"/>
      <c r="UMI34" s="7"/>
      <c r="UMJ34" s="7"/>
      <c r="UMK34" s="7"/>
      <c r="UML34" s="7"/>
      <c r="UMM34" s="7"/>
      <c r="UMN34" s="7"/>
      <c r="UMO34" s="7"/>
      <c r="UMP34" s="7"/>
      <c r="UMQ34" s="7"/>
      <c r="UMR34" s="7"/>
      <c r="UMS34" s="7"/>
      <c r="UMT34" s="7"/>
      <c r="UMU34" s="7"/>
      <c r="UMV34" s="7"/>
      <c r="UMW34" s="7"/>
      <c r="UMX34" s="7"/>
      <c r="UMY34" s="7"/>
      <c r="UMZ34" s="7"/>
      <c r="UNA34" s="7"/>
      <c r="UNB34" s="7"/>
      <c r="UNC34" s="7"/>
      <c r="UND34" s="7"/>
      <c r="UNE34" s="7"/>
      <c r="UNF34" s="7"/>
      <c r="UNG34" s="7"/>
      <c r="UNH34" s="7"/>
      <c r="UNI34" s="7"/>
      <c r="UNJ34" s="7"/>
      <c r="UNK34" s="7"/>
      <c r="UNL34" s="7"/>
      <c r="UNM34" s="7"/>
      <c r="UNN34" s="7"/>
      <c r="UNO34" s="7"/>
      <c r="UNP34" s="7"/>
      <c r="UNQ34" s="7"/>
      <c r="UNR34" s="7"/>
      <c r="UNS34" s="7"/>
      <c r="UNT34" s="7"/>
      <c r="UNU34" s="7"/>
      <c r="UNV34" s="7"/>
      <c r="UNW34" s="7"/>
      <c r="UNX34" s="7"/>
      <c r="UNY34" s="7"/>
      <c r="UNZ34" s="7"/>
      <c r="UOA34" s="7"/>
      <c r="UOB34" s="7"/>
      <c r="UOC34" s="7"/>
      <c r="UOD34" s="7"/>
      <c r="UOE34" s="7"/>
      <c r="UOF34" s="7"/>
      <c r="UOG34" s="7"/>
      <c r="UOH34" s="7"/>
      <c r="UOI34" s="7"/>
      <c r="UOJ34" s="7"/>
      <c r="UOK34" s="7"/>
      <c r="UOL34" s="7"/>
      <c r="UOM34" s="7"/>
      <c r="UON34" s="7"/>
      <c r="UOO34" s="7"/>
      <c r="UOP34" s="7"/>
      <c r="UOQ34" s="7"/>
      <c r="UOR34" s="7"/>
      <c r="UOS34" s="7"/>
      <c r="UOT34" s="7"/>
      <c r="UOU34" s="7"/>
      <c r="UOV34" s="7"/>
      <c r="UOW34" s="7"/>
      <c r="UOX34" s="7"/>
      <c r="UOY34" s="7"/>
      <c r="UOZ34" s="7"/>
      <c r="UPA34" s="7"/>
      <c r="UPB34" s="7"/>
      <c r="UPC34" s="7"/>
      <c r="UPD34" s="7"/>
      <c r="UPE34" s="7"/>
      <c r="UPF34" s="7"/>
      <c r="UPG34" s="7"/>
      <c r="UPH34" s="7"/>
      <c r="UPI34" s="7"/>
      <c r="UPJ34" s="7"/>
      <c r="UPK34" s="7"/>
      <c r="UPL34" s="7"/>
      <c r="UPM34" s="7"/>
      <c r="UPN34" s="7"/>
      <c r="UPO34" s="7"/>
      <c r="UPP34" s="7"/>
      <c r="UPQ34" s="7"/>
      <c r="UPR34" s="7"/>
      <c r="UPS34" s="7"/>
      <c r="UPT34" s="7"/>
      <c r="UPU34" s="7"/>
      <c r="UPV34" s="7"/>
      <c r="UPW34" s="7"/>
      <c r="UPX34" s="7"/>
      <c r="UPY34" s="7"/>
      <c r="UPZ34" s="7"/>
      <c r="UQA34" s="7"/>
      <c r="UQB34" s="7"/>
      <c r="UQC34" s="7"/>
      <c r="UQD34" s="7"/>
      <c r="UQE34" s="7"/>
      <c r="UQF34" s="7"/>
      <c r="UQG34" s="7"/>
      <c r="UQH34" s="7"/>
      <c r="UQI34" s="7"/>
      <c r="UQJ34" s="7"/>
      <c r="UQK34" s="7"/>
      <c r="UQL34" s="7"/>
      <c r="UQM34" s="7"/>
      <c r="UQN34" s="7"/>
      <c r="UQO34" s="7"/>
      <c r="UQP34" s="7"/>
      <c r="UQQ34" s="7"/>
      <c r="UQR34" s="7"/>
      <c r="UQS34" s="7"/>
      <c r="UQT34" s="7"/>
      <c r="UQU34" s="7"/>
      <c r="UQV34" s="7"/>
      <c r="UQW34" s="7"/>
      <c r="UQX34" s="7"/>
      <c r="UQY34" s="7"/>
      <c r="UQZ34" s="7"/>
      <c r="URA34" s="7"/>
      <c r="URB34" s="7"/>
      <c r="URC34" s="7"/>
      <c r="URD34" s="7"/>
      <c r="URE34" s="7"/>
      <c r="URF34" s="7"/>
      <c r="URG34" s="7"/>
      <c r="URH34" s="7"/>
      <c r="URI34" s="7"/>
      <c r="URJ34" s="7"/>
      <c r="URK34" s="7"/>
      <c r="URL34" s="7"/>
      <c r="URM34" s="7"/>
      <c r="URN34" s="7"/>
      <c r="URO34" s="7"/>
      <c r="URP34" s="7"/>
      <c r="URQ34" s="7"/>
      <c r="URR34" s="7"/>
      <c r="URS34" s="7"/>
      <c r="URT34" s="7"/>
      <c r="URU34" s="7"/>
      <c r="URV34" s="7"/>
      <c r="URW34" s="7"/>
      <c r="URX34" s="7"/>
      <c r="URY34" s="7"/>
      <c r="URZ34" s="7"/>
      <c r="USA34" s="7"/>
      <c r="USB34" s="7"/>
      <c r="USC34" s="7"/>
      <c r="USD34" s="7"/>
      <c r="USE34" s="7"/>
      <c r="USF34" s="7"/>
      <c r="USG34" s="7"/>
      <c r="USH34" s="7"/>
      <c r="USI34" s="7"/>
      <c r="USJ34" s="7"/>
      <c r="USK34" s="7"/>
      <c r="USL34" s="7"/>
      <c r="USM34" s="7"/>
      <c r="USN34" s="7"/>
      <c r="USO34" s="7"/>
      <c r="USP34" s="7"/>
      <c r="USQ34" s="7"/>
      <c r="USR34" s="7"/>
      <c r="USS34" s="7"/>
      <c r="UST34" s="7"/>
      <c r="USU34" s="7"/>
      <c r="USV34" s="7"/>
      <c r="USW34" s="7"/>
      <c r="USX34" s="7"/>
      <c r="USY34" s="7"/>
      <c r="USZ34" s="7"/>
      <c r="UTA34" s="7"/>
      <c r="UTB34" s="7"/>
      <c r="UTC34" s="7"/>
      <c r="UTD34" s="7"/>
      <c r="UTE34" s="7"/>
      <c r="UTF34" s="7"/>
      <c r="UTG34" s="7"/>
      <c r="UTH34" s="7"/>
      <c r="UTI34" s="7"/>
      <c r="UTJ34" s="7"/>
      <c r="UTK34" s="7"/>
      <c r="UTL34" s="7"/>
      <c r="UTM34" s="7"/>
      <c r="UTN34" s="7"/>
      <c r="UTO34" s="7"/>
      <c r="UTP34" s="7"/>
      <c r="UTQ34" s="7"/>
      <c r="UTR34" s="7"/>
      <c r="UTS34" s="7"/>
      <c r="UTT34" s="7"/>
      <c r="UTU34" s="7"/>
      <c r="UTV34" s="7"/>
      <c r="UTW34" s="7"/>
      <c r="UTX34" s="7"/>
      <c r="UTY34" s="7"/>
      <c r="UTZ34" s="7"/>
      <c r="UUA34" s="7"/>
      <c r="UUB34" s="7"/>
      <c r="UUC34" s="7"/>
      <c r="UUD34" s="7"/>
      <c r="UUE34" s="7"/>
      <c r="UUF34" s="7"/>
      <c r="UUG34" s="7"/>
      <c r="UUH34" s="7"/>
      <c r="UUI34" s="7"/>
      <c r="UUJ34" s="7"/>
      <c r="UUK34" s="7"/>
      <c r="UUL34" s="7"/>
      <c r="UUM34" s="7"/>
      <c r="UUN34" s="7"/>
      <c r="UUO34" s="7"/>
      <c r="UUP34" s="7"/>
      <c r="UUQ34" s="7"/>
      <c r="UUR34" s="7"/>
      <c r="UUS34" s="7"/>
      <c r="UUT34" s="7"/>
      <c r="UUU34" s="7"/>
      <c r="UUV34" s="7"/>
      <c r="UUW34" s="7"/>
      <c r="UUX34" s="7"/>
      <c r="UUY34" s="7"/>
      <c r="UUZ34" s="7"/>
      <c r="UVA34" s="7"/>
      <c r="UVB34" s="7"/>
      <c r="UVC34" s="7"/>
      <c r="UVD34" s="7"/>
      <c r="UVE34" s="7"/>
      <c r="UVF34" s="7"/>
      <c r="UVG34" s="7"/>
      <c r="UVH34" s="7"/>
      <c r="UVI34" s="7"/>
      <c r="UVJ34" s="7"/>
      <c r="UVK34" s="7"/>
      <c r="UVL34" s="7"/>
      <c r="UVM34" s="7"/>
      <c r="UVN34" s="7"/>
      <c r="UVO34" s="7"/>
      <c r="UVP34" s="7"/>
      <c r="UVQ34" s="7"/>
      <c r="UVR34" s="7"/>
      <c r="UVS34" s="7"/>
      <c r="UVT34" s="7"/>
      <c r="UVU34" s="7"/>
      <c r="UVV34" s="7"/>
      <c r="UVW34" s="7"/>
      <c r="UVX34" s="7"/>
      <c r="UVY34" s="7"/>
      <c r="UVZ34" s="7"/>
      <c r="UWA34" s="7"/>
      <c r="UWB34" s="7"/>
      <c r="UWC34" s="7"/>
      <c r="UWD34" s="7"/>
      <c r="UWE34" s="7"/>
      <c r="UWF34" s="7"/>
      <c r="UWG34" s="7"/>
      <c r="UWH34" s="7"/>
      <c r="UWI34" s="7"/>
      <c r="UWJ34" s="7"/>
      <c r="UWK34" s="7"/>
      <c r="UWL34" s="7"/>
      <c r="UWM34" s="7"/>
      <c r="UWN34" s="7"/>
      <c r="UWO34" s="7"/>
      <c r="UWP34" s="7"/>
      <c r="UWQ34" s="7"/>
      <c r="UWR34" s="7"/>
      <c r="UWS34" s="7"/>
      <c r="UWT34" s="7"/>
      <c r="UWU34" s="7"/>
      <c r="UWV34" s="7"/>
      <c r="UWW34" s="7"/>
      <c r="UWX34" s="7"/>
      <c r="UWY34" s="7"/>
      <c r="UWZ34" s="7"/>
      <c r="UXA34" s="7"/>
      <c r="UXB34" s="7"/>
      <c r="UXC34" s="7"/>
      <c r="UXD34" s="7"/>
      <c r="UXE34" s="7"/>
      <c r="UXF34" s="7"/>
      <c r="UXG34" s="7"/>
      <c r="UXH34" s="7"/>
      <c r="UXI34" s="7"/>
      <c r="UXJ34" s="7"/>
      <c r="UXK34" s="7"/>
      <c r="UXL34" s="7"/>
      <c r="UXM34" s="7"/>
      <c r="UXN34" s="7"/>
      <c r="UXO34" s="7"/>
      <c r="UXP34" s="7"/>
      <c r="UXQ34" s="7"/>
      <c r="UXR34" s="7"/>
      <c r="UXS34" s="7"/>
      <c r="UXT34" s="7"/>
      <c r="UXU34" s="7"/>
      <c r="UXV34" s="7"/>
      <c r="UXW34" s="7"/>
      <c r="UXX34" s="7"/>
      <c r="UXY34" s="7"/>
      <c r="UXZ34" s="7"/>
      <c r="UYA34" s="7"/>
      <c r="UYB34" s="7"/>
      <c r="UYC34" s="7"/>
      <c r="UYD34" s="7"/>
      <c r="UYE34" s="7"/>
      <c r="UYF34" s="7"/>
      <c r="UYG34" s="7"/>
      <c r="UYH34" s="7"/>
      <c r="UYI34" s="7"/>
      <c r="UYJ34" s="7"/>
      <c r="UYK34" s="7"/>
      <c r="UYL34" s="7"/>
      <c r="UYM34" s="7"/>
      <c r="UYN34" s="7"/>
      <c r="UYO34" s="7"/>
      <c r="UYP34" s="7"/>
      <c r="UYQ34" s="7"/>
      <c r="UYR34" s="7"/>
      <c r="UYS34" s="7"/>
      <c r="UYT34" s="7"/>
      <c r="UYU34" s="7"/>
      <c r="UYV34" s="7"/>
      <c r="UYW34" s="7"/>
      <c r="UYX34" s="7"/>
      <c r="UYY34" s="7"/>
      <c r="UYZ34" s="7"/>
      <c r="UZA34" s="7"/>
      <c r="UZB34" s="7"/>
      <c r="UZC34" s="7"/>
      <c r="UZD34" s="7"/>
      <c r="UZE34" s="7"/>
      <c r="UZF34" s="7"/>
      <c r="UZG34" s="7"/>
      <c r="UZH34" s="7"/>
      <c r="UZI34" s="7"/>
      <c r="UZJ34" s="7"/>
      <c r="UZK34" s="7"/>
      <c r="UZL34" s="7"/>
      <c r="UZM34" s="7"/>
      <c r="UZN34" s="7"/>
      <c r="UZO34" s="7"/>
      <c r="UZP34" s="7"/>
      <c r="UZQ34" s="7"/>
      <c r="UZR34" s="7"/>
      <c r="UZS34" s="7"/>
      <c r="UZT34" s="7"/>
      <c r="UZU34" s="7"/>
      <c r="UZV34" s="7"/>
      <c r="UZW34" s="7"/>
      <c r="UZX34" s="7"/>
      <c r="UZY34" s="7"/>
      <c r="UZZ34" s="7"/>
      <c r="VAA34" s="7"/>
      <c r="VAB34" s="7"/>
      <c r="VAC34" s="7"/>
      <c r="VAD34" s="7"/>
      <c r="VAE34" s="7"/>
      <c r="VAF34" s="7"/>
      <c r="VAG34" s="7"/>
      <c r="VAH34" s="7"/>
      <c r="VAI34" s="7"/>
      <c r="VAJ34" s="7"/>
      <c r="VAK34" s="7"/>
      <c r="VAL34" s="7"/>
      <c r="VAM34" s="7"/>
      <c r="VAN34" s="7"/>
      <c r="VAO34" s="7"/>
      <c r="VAP34" s="7"/>
      <c r="VAQ34" s="7"/>
      <c r="VAR34" s="7"/>
      <c r="VAS34" s="7"/>
      <c r="VAT34" s="7"/>
      <c r="VAU34" s="7"/>
      <c r="VAV34" s="7"/>
      <c r="VAW34" s="7"/>
      <c r="VAX34" s="7"/>
      <c r="VAY34" s="7"/>
      <c r="VAZ34" s="7"/>
      <c r="VBA34" s="7"/>
      <c r="VBB34" s="7"/>
      <c r="VBC34" s="7"/>
      <c r="VBD34" s="7"/>
      <c r="VBE34" s="7"/>
      <c r="VBF34" s="7"/>
      <c r="VBG34" s="7"/>
      <c r="VBH34" s="7"/>
      <c r="VBI34" s="7"/>
      <c r="VBJ34" s="7"/>
      <c r="VBK34" s="7"/>
      <c r="VBL34" s="7"/>
      <c r="VBM34" s="7"/>
      <c r="VBN34" s="7"/>
      <c r="VBO34" s="7"/>
      <c r="VBP34" s="7"/>
      <c r="VBQ34" s="7"/>
      <c r="VBR34" s="7"/>
      <c r="VBS34" s="7"/>
      <c r="VBT34" s="7"/>
      <c r="VBU34" s="7"/>
      <c r="VBV34" s="7"/>
      <c r="VBW34" s="7"/>
      <c r="VBX34" s="7"/>
      <c r="VBY34" s="7"/>
      <c r="VBZ34" s="7"/>
      <c r="VCA34" s="7"/>
      <c r="VCB34" s="7"/>
      <c r="VCC34" s="7"/>
      <c r="VCD34" s="7"/>
      <c r="VCE34" s="7"/>
      <c r="VCF34" s="7"/>
      <c r="VCG34" s="7"/>
      <c r="VCH34" s="7"/>
      <c r="VCI34" s="7"/>
      <c r="VCJ34" s="7"/>
      <c r="VCK34" s="7"/>
      <c r="VCL34" s="7"/>
      <c r="VCM34" s="7"/>
      <c r="VCN34" s="7"/>
      <c r="VCO34" s="7"/>
      <c r="VCP34" s="7"/>
      <c r="VCQ34" s="7"/>
      <c r="VCR34" s="7"/>
      <c r="VCS34" s="7"/>
      <c r="VCT34" s="7"/>
      <c r="VCU34" s="7"/>
      <c r="VCV34" s="7"/>
      <c r="VCW34" s="7"/>
      <c r="VCX34" s="7"/>
      <c r="VCY34" s="7"/>
      <c r="VCZ34" s="7"/>
      <c r="VDA34" s="7"/>
      <c r="VDB34" s="7"/>
      <c r="VDC34" s="7"/>
      <c r="VDD34" s="7"/>
      <c r="VDE34" s="7"/>
      <c r="VDF34" s="7"/>
      <c r="VDG34" s="7"/>
      <c r="VDH34" s="7"/>
      <c r="VDI34" s="7"/>
      <c r="VDJ34" s="7"/>
      <c r="VDK34" s="7"/>
      <c r="VDL34" s="7"/>
      <c r="VDM34" s="7"/>
      <c r="VDN34" s="7"/>
      <c r="VDO34" s="7"/>
      <c r="VDP34" s="7"/>
      <c r="VDQ34" s="7"/>
      <c r="VDR34" s="7"/>
      <c r="VDS34" s="7"/>
      <c r="VDT34" s="7"/>
      <c r="VDU34" s="7"/>
      <c r="VDV34" s="7"/>
      <c r="VDW34" s="7"/>
      <c r="VDX34" s="7"/>
      <c r="VDY34" s="7"/>
      <c r="VDZ34" s="7"/>
      <c r="VEA34" s="7"/>
      <c r="VEB34" s="7"/>
      <c r="VEC34" s="7"/>
      <c r="VED34" s="7"/>
      <c r="VEE34" s="7"/>
      <c r="VEF34" s="7"/>
      <c r="VEG34" s="7"/>
      <c r="VEH34" s="7"/>
      <c r="VEI34" s="7"/>
      <c r="VEJ34" s="7"/>
      <c r="VEK34" s="7"/>
      <c r="VEL34" s="7"/>
      <c r="VEM34" s="7"/>
      <c r="VEN34" s="7"/>
      <c r="VEO34" s="7"/>
      <c r="VEP34" s="7"/>
      <c r="VEQ34" s="7"/>
      <c r="VER34" s="7"/>
      <c r="VES34" s="7"/>
      <c r="VET34" s="7"/>
      <c r="VEU34" s="7"/>
      <c r="VEV34" s="7"/>
      <c r="VEW34" s="7"/>
      <c r="VEX34" s="7"/>
      <c r="VEY34" s="7"/>
      <c r="VEZ34" s="7"/>
      <c r="VFA34" s="7"/>
      <c r="VFB34" s="7"/>
      <c r="VFC34" s="7"/>
      <c r="VFD34" s="7"/>
      <c r="VFE34" s="7"/>
      <c r="VFF34" s="7"/>
      <c r="VFG34" s="7"/>
      <c r="VFH34" s="7"/>
      <c r="VFI34" s="7"/>
      <c r="VFJ34" s="7"/>
      <c r="VFK34" s="7"/>
      <c r="VFL34" s="7"/>
      <c r="VFM34" s="7"/>
      <c r="VFN34" s="7"/>
      <c r="VFO34" s="7"/>
      <c r="VFP34" s="7"/>
      <c r="VFQ34" s="7"/>
      <c r="VFR34" s="7"/>
      <c r="VFS34" s="7"/>
      <c r="VFT34" s="7"/>
      <c r="VFU34" s="7"/>
      <c r="VFV34" s="7"/>
      <c r="VFW34" s="7"/>
      <c r="VFX34" s="7"/>
      <c r="VFY34" s="7"/>
      <c r="VFZ34" s="7"/>
      <c r="VGA34" s="7"/>
      <c r="VGB34" s="7"/>
      <c r="VGC34" s="7"/>
      <c r="VGD34" s="7"/>
      <c r="VGE34" s="7"/>
      <c r="VGF34" s="7"/>
      <c r="VGG34" s="7"/>
      <c r="VGH34" s="7"/>
      <c r="VGI34" s="7"/>
      <c r="VGJ34" s="7"/>
      <c r="VGK34" s="7"/>
      <c r="VGL34" s="7"/>
      <c r="VGM34" s="7"/>
      <c r="VGN34" s="7"/>
      <c r="VGO34" s="7"/>
      <c r="VGP34" s="7"/>
      <c r="VGQ34" s="7"/>
      <c r="VGR34" s="7"/>
      <c r="VGS34" s="7"/>
      <c r="VGT34" s="7"/>
      <c r="VGU34" s="7"/>
      <c r="VGV34" s="7"/>
      <c r="VGW34" s="7"/>
      <c r="VGX34" s="7"/>
      <c r="VGY34" s="7"/>
      <c r="VGZ34" s="7"/>
      <c r="VHA34" s="7"/>
      <c r="VHB34" s="7"/>
      <c r="VHC34" s="7"/>
      <c r="VHD34" s="7"/>
      <c r="VHE34" s="7"/>
      <c r="VHF34" s="7"/>
      <c r="VHG34" s="7"/>
      <c r="VHH34" s="7"/>
      <c r="VHI34" s="7"/>
      <c r="VHJ34" s="7"/>
      <c r="VHK34" s="7"/>
      <c r="VHL34" s="7"/>
      <c r="VHM34" s="7"/>
      <c r="VHN34" s="7"/>
      <c r="VHO34" s="7"/>
      <c r="VHP34" s="7"/>
      <c r="VHQ34" s="7"/>
      <c r="VHR34" s="7"/>
      <c r="VHS34" s="7"/>
      <c r="VHT34" s="7"/>
      <c r="VHU34" s="7"/>
      <c r="VHV34" s="7"/>
      <c r="VHW34" s="7"/>
      <c r="VHX34" s="7"/>
      <c r="VHY34" s="7"/>
      <c r="VHZ34" s="7"/>
      <c r="VIA34" s="7"/>
      <c r="VIB34" s="7"/>
      <c r="VIC34" s="7"/>
      <c r="VID34" s="7"/>
      <c r="VIE34" s="7"/>
      <c r="VIF34" s="7"/>
      <c r="VIG34" s="7"/>
      <c r="VIH34" s="7"/>
      <c r="VII34" s="7"/>
      <c r="VIJ34" s="7"/>
      <c r="VIK34" s="7"/>
      <c r="VIL34" s="7"/>
      <c r="VIM34" s="7"/>
      <c r="VIN34" s="7"/>
      <c r="VIO34" s="7"/>
      <c r="VIP34" s="7"/>
      <c r="VIQ34" s="7"/>
      <c r="VIR34" s="7"/>
      <c r="VIS34" s="7"/>
      <c r="VIT34" s="7"/>
      <c r="VIU34" s="7"/>
      <c r="VIV34" s="7"/>
      <c r="VIW34" s="7"/>
      <c r="VIX34" s="7"/>
      <c r="VIY34" s="7"/>
      <c r="VIZ34" s="7"/>
      <c r="VJA34" s="7"/>
      <c r="VJB34" s="7"/>
      <c r="VJC34" s="7"/>
      <c r="VJD34" s="7"/>
      <c r="VJE34" s="7"/>
      <c r="VJF34" s="7"/>
      <c r="VJG34" s="7"/>
      <c r="VJH34" s="7"/>
      <c r="VJI34" s="7"/>
      <c r="VJJ34" s="7"/>
      <c r="VJK34" s="7"/>
      <c r="VJL34" s="7"/>
      <c r="VJM34" s="7"/>
      <c r="VJN34" s="7"/>
      <c r="VJO34" s="7"/>
      <c r="VJP34" s="7"/>
      <c r="VJQ34" s="7"/>
      <c r="VJR34" s="7"/>
      <c r="VJS34" s="7"/>
      <c r="VJT34" s="7"/>
      <c r="VJU34" s="7"/>
      <c r="VJV34" s="7"/>
      <c r="VJW34" s="7"/>
      <c r="VJX34" s="7"/>
      <c r="VJY34" s="7"/>
      <c r="VJZ34" s="7"/>
      <c r="VKA34" s="7"/>
      <c r="VKB34" s="7"/>
      <c r="VKC34" s="7"/>
      <c r="VKD34" s="7"/>
      <c r="VKE34" s="7"/>
      <c r="VKF34" s="7"/>
      <c r="VKG34" s="7"/>
      <c r="VKH34" s="7"/>
      <c r="VKI34" s="7"/>
      <c r="VKJ34" s="7"/>
      <c r="VKK34" s="7"/>
      <c r="VKL34" s="7"/>
      <c r="VKM34" s="7"/>
      <c r="VKN34" s="7"/>
      <c r="VKO34" s="7"/>
      <c r="VKP34" s="7"/>
      <c r="VKQ34" s="7"/>
      <c r="VKR34" s="7"/>
      <c r="VKS34" s="7"/>
      <c r="VKT34" s="7"/>
      <c r="VKU34" s="7"/>
      <c r="VKV34" s="7"/>
      <c r="VKW34" s="7"/>
      <c r="VKX34" s="7"/>
      <c r="VKY34" s="7"/>
      <c r="VKZ34" s="7"/>
      <c r="VLA34" s="7"/>
      <c r="VLB34" s="7"/>
      <c r="VLC34" s="7"/>
      <c r="VLD34" s="7"/>
      <c r="VLE34" s="7"/>
      <c r="VLF34" s="7"/>
      <c r="VLG34" s="7"/>
      <c r="VLH34" s="7"/>
      <c r="VLI34" s="7"/>
      <c r="VLJ34" s="7"/>
      <c r="VLK34" s="7"/>
      <c r="VLL34" s="7"/>
      <c r="VLM34" s="7"/>
      <c r="VLN34" s="7"/>
      <c r="VLO34" s="7"/>
      <c r="VLP34" s="7"/>
      <c r="VLQ34" s="7"/>
      <c r="VLR34" s="7"/>
      <c r="VLS34" s="7"/>
      <c r="VLT34" s="7"/>
      <c r="VLU34" s="7"/>
      <c r="VLV34" s="7"/>
      <c r="VLW34" s="7"/>
      <c r="VLX34" s="7"/>
      <c r="VLY34" s="7"/>
      <c r="VLZ34" s="7"/>
      <c r="VMA34" s="7"/>
      <c r="VMB34" s="7"/>
      <c r="VMC34" s="7"/>
      <c r="VMD34" s="7"/>
      <c r="VME34" s="7"/>
      <c r="VMF34" s="7"/>
      <c r="VMG34" s="7"/>
      <c r="VMH34" s="7"/>
      <c r="VMI34" s="7"/>
      <c r="VMJ34" s="7"/>
      <c r="VMK34" s="7"/>
      <c r="VML34" s="7"/>
      <c r="VMM34" s="7"/>
      <c r="VMN34" s="7"/>
      <c r="VMO34" s="7"/>
      <c r="VMP34" s="7"/>
      <c r="VMQ34" s="7"/>
      <c r="VMR34" s="7"/>
      <c r="VMS34" s="7"/>
      <c r="VMT34" s="7"/>
      <c r="VMU34" s="7"/>
      <c r="VMV34" s="7"/>
      <c r="VMW34" s="7"/>
      <c r="VMX34" s="7"/>
      <c r="VMY34" s="7"/>
      <c r="VMZ34" s="7"/>
      <c r="VNA34" s="7"/>
      <c r="VNB34" s="7"/>
      <c r="VNC34" s="7"/>
      <c r="VND34" s="7"/>
      <c r="VNE34" s="7"/>
      <c r="VNF34" s="7"/>
      <c r="VNG34" s="7"/>
      <c r="VNH34" s="7"/>
      <c r="VNI34" s="7"/>
      <c r="VNJ34" s="7"/>
      <c r="VNK34" s="7"/>
      <c r="VNL34" s="7"/>
      <c r="VNM34" s="7"/>
      <c r="VNN34" s="7"/>
      <c r="VNO34" s="7"/>
      <c r="VNP34" s="7"/>
      <c r="VNQ34" s="7"/>
      <c r="VNR34" s="7"/>
      <c r="VNS34" s="7"/>
      <c r="VNT34" s="7"/>
      <c r="VNU34" s="7"/>
      <c r="VNV34" s="7"/>
      <c r="VNW34" s="7"/>
      <c r="VNX34" s="7"/>
      <c r="VNY34" s="7"/>
      <c r="VNZ34" s="7"/>
      <c r="VOA34" s="7"/>
      <c r="VOB34" s="7"/>
      <c r="VOC34" s="7"/>
      <c r="VOD34" s="7"/>
      <c r="VOE34" s="7"/>
      <c r="VOF34" s="7"/>
      <c r="VOG34" s="7"/>
      <c r="VOH34" s="7"/>
      <c r="VOI34" s="7"/>
      <c r="VOJ34" s="7"/>
      <c r="VOK34" s="7"/>
      <c r="VOL34" s="7"/>
      <c r="VOM34" s="7"/>
      <c r="VON34" s="7"/>
      <c r="VOO34" s="7"/>
      <c r="VOP34" s="7"/>
      <c r="VOQ34" s="7"/>
      <c r="VOR34" s="7"/>
      <c r="VOS34" s="7"/>
      <c r="VOT34" s="7"/>
      <c r="VOU34" s="7"/>
      <c r="VOV34" s="7"/>
      <c r="VOW34" s="7"/>
      <c r="VOX34" s="7"/>
      <c r="VOY34" s="7"/>
      <c r="VOZ34" s="7"/>
      <c r="VPA34" s="7"/>
      <c r="VPB34" s="7"/>
      <c r="VPC34" s="7"/>
      <c r="VPD34" s="7"/>
      <c r="VPE34" s="7"/>
      <c r="VPF34" s="7"/>
      <c r="VPG34" s="7"/>
      <c r="VPH34" s="7"/>
      <c r="VPI34" s="7"/>
      <c r="VPJ34" s="7"/>
      <c r="VPK34" s="7"/>
      <c r="VPL34" s="7"/>
      <c r="VPM34" s="7"/>
      <c r="VPN34" s="7"/>
      <c r="VPO34" s="7"/>
      <c r="VPP34" s="7"/>
      <c r="VPQ34" s="7"/>
      <c r="VPR34" s="7"/>
      <c r="VPS34" s="7"/>
      <c r="VPT34" s="7"/>
      <c r="VPU34" s="7"/>
      <c r="VPV34" s="7"/>
      <c r="VPW34" s="7"/>
      <c r="VPX34" s="7"/>
      <c r="VPY34" s="7"/>
      <c r="VPZ34" s="7"/>
      <c r="VQA34" s="7"/>
      <c r="VQB34" s="7"/>
      <c r="VQC34" s="7"/>
      <c r="VQD34" s="7"/>
      <c r="VQE34" s="7"/>
      <c r="VQF34" s="7"/>
      <c r="VQG34" s="7"/>
      <c r="VQH34" s="7"/>
      <c r="VQI34" s="7"/>
      <c r="VQJ34" s="7"/>
      <c r="VQK34" s="7"/>
      <c r="VQL34" s="7"/>
      <c r="VQM34" s="7"/>
      <c r="VQN34" s="7"/>
      <c r="VQO34" s="7"/>
      <c r="VQP34" s="7"/>
      <c r="VQQ34" s="7"/>
      <c r="VQR34" s="7"/>
      <c r="VQS34" s="7"/>
      <c r="VQT34" s="7"/>
      <c r="VQU34" s="7"/>
      <c r="VQV34" s="7"/>
      <c r="VQW34" s="7"/>
      <c r="VQX34" s="7"/>
      <c r="VQY34" s="7"/>
      <c r="VQZ34" s="7"/>
      <c r="VRA34" s="7"/>
      <c r="VRB34" s="7"/>
      <c r="VRC34" s="7"/>
      <c r="VRD34" s="7"/>
      <c r="VRE34" s="7"/>
      <c r="VRF34" s="7"/>
      <c r="VRG34" s="7"/>
      <c r="VRH34" s="7"/>
      <c r="VRI34" s="7"/>
      <c r="VRJ34" s="7"/>
      <c r="VRK34" s="7"/>
      <c r="VRL34" s="7"/>
      <c r="VRM34" s="7"/>
      <c r="VRN34" s="7"/>
      <c r="VRO34" s="7"/>
      <c r="VRP34" s="7"/>
      <c r="VRQ34" s="7"/>
      <c r="VRR34" s="7"/>
      <c r="VRS34" s="7"/>
      <c r="VRT34" s="7"/>
      <c r="VRU34" s="7"/>
      <c r="VRV34" s="7"/>
      <c r="VRW34" s="7"/>
      <c r="VRX34" s="7"/>
      <c r="VRY34" s="7"/>
      <c r="VRZ34" s="7"/>
      <c r="VSA34" s="7"/>
      <c r="VSB34" s="7"/>
      <c r="VSC34" s="7"/>
      <c r="VSD34" s="7"/>
      <c r="VSE34" s="7"/>
      <c r="VSF34" s="7"/>
      <c r="VSG34" s="7"/>
      <c r="VSH34" s="7"/>
      <c r="VSI34" s="7"/>
      <c r="VSJ34" s="7"/>
      <c r="VSK34" s="7"/>
      <c r="VSL34" s="7"/>
      <c r="VSM34" s="7"/>
      <c r="VSN34" s="7"/>
      <c r="VSO34" s="7"/>
      <c r="VSP34" s="7"/>
      <c r="VSQ34" s="7"/>
      <c r="VSR34" s="7"/>
      <c r="VSS34" s="7"/>
      <c r="VST34" s="7"/>
      <c r="VSU34" s="7"/>
      <c r="VSV34" s="7"/>
      <c r="VSW34" s="7"/>
      <c r="VSX34" s="7"/>
      <c r="VSY34" s="7"/>
      <c r="VSZ34" s="7"/>
      <c r="VTA34" s="7"/>
      <c r="VTB34" s="7"/>
      <c r="VTC34" s="7"/>
      <c r="VTD34" s="7"/>
      <c r="VTE34" s="7"/>
      <c r="VTF34" s="7"/>
      <c r="VTG34" s="7"/>
      <c r="VTH34" s="7"/>
      <c r="VTI34" s="7"/>
      <c r="VTJ34" s="7"/>
      <c r="VTK34" s="7"/>
      <c r="VTL34" s="7"/>
      <c r="VTM34" s="7"/>
      <c r="VTN34" s="7"/>
      <c r="VTO34" s="7"/>
      <c r="VTP34" s="7"/>
      <c r="VTQ34" s="7"/>
      <c r="VTR34" s="7"/>
      <c r="VTS34" s="7"/>
      <c r="VTT34" s="7"/>
      <c r="VTU34" s="7"/>
      <c r="VTV34" s="7"/>
      <c r="VTW34" s="7"/>
      <c r="VTX34" s="7"/>
      <c r="VTY34" s="7"/>
      <c r="VTZ34" s="7"/>
      <c r="VUA34" s="7"/>
      <c r="VUB34" s="7"/>
      <c r="VUC34" s="7"/>
      <c r="VUD34" s="7"/>
      <c r="VUE34" s="7"/>
      <c r="VUF34" s="7"/>
      <c r="VUG34" s="7"/>
      <c r="VUH34" s="7"/>
      <c r="VUI34" s="7"/>
      <c r="VUJ34" s="7"/>
      <c r="VUK34" s="7"/>
      <c r="VUL34" s="7"/>
      <c r="VUM34" s="7"/>
      <c r="VUN34" s="7"/>
      <c r="VUO34" s="7"/>
      <c r="VUP34" s="7"/>
      <c r="VUQ34" s="7"/>
      <c r="VUR34" s="7"/>
      <c r="VUS34" s="7"/>
      <c r="VUT34" s="7"/>
      <c r="VUU34" s="7"/>
      <c r="VUV34" s="7"/>
      <c r="VUW34" s="7"/>
      <c r="VUX34" s="7"/>
      <c r="VUY34" s="7"/>
      <c r="VUZ34" s="7"/>
      <c r="VVA34" s="7"/>
      <c r="VVB34" s="7"/>
      <c r="VVC34" s="7"/>
      <c r="VVD34" s="7"/>
      <c r="VVE34" s="7"/>
      <c r="VVF34" s="7"/>
      <c r="VVG34" s="7"/>
      <c r="VVH34" s="7"/>
      <c r="VVI34" s="7"/>
      <c r="VVJ34" s="7"/>
      <c r="VVK34" s="7"/>
      <c r="VVL34" s="7"/>
      <c r="VVM34" s="7"/>
      <c r="VVN34" s="7"/>
      <c r="VVO34" s="7"/>
      <c r="VVP34" s="7"/>
      <c r="VVQ34" s="7"/>
      <c r="VVR34" s="7"/>
      <c r="VVS34" s="7"/>
      <c r="VVT34" s="7"/>
      <c r="VVU34" s="7"/>
      <c r="VVV34" s="7"/>
      <c r="VVW34" s="7"/>
      <c r="VVX34" s="7"/>
      <c r="VVY34" s="7"/>
      <c r="VVZ34" s="7"/>
      <c r="VWA34" s="7"/>
      <c r="VWB34" s="7"/>
      <c r="VWC34" s="7"/>
      <c r="VWD34" s="7"/>
      <c r="VWE34" s="7"/>
      <c r="VWF34" s="7"/>
      <c r="VWG34" s="7"/>
      <c r="VWH34" s="7"/>
      <c r="VWI34" s="7"/>
      <c r="VWJ34" s="7"/>
      <c r="VWK34" s="7"/>
      <c r="VWL34" s="7"/>
      <c r="VWM34" s="7"/>
      <c r="VWN34" s="7"/>
      <c r="VWO34" s="7"/>
      <c r="VWP34" s="7"/>
      <c r="VWQ34" s="7"/>
      <c r="VWR34" s="7"/>
      <c r="VWS34" s="7"/>
      <c r="VWT34" s="7"/>
      <c r="VWU34" s="7"/>
      <c r="VWV34" s="7"/>
      <c r="VWW34" s="7"/>
      <c r="VWX34" s="7"/>
      <c r="VWY34" s="7"/>
      <c r="VWZ34" s="7"/>
      <c r="VXA34" s="7"/>
      <c r="VXB34" s="7"/>
      <c r="VXC34" s="7"/>
      <c r="VXD34" s="7"/>
      <c r="VXE34" s="7"/>
      <c r="VXF34" s="7"/>
      <c r="VXG34" s="7"/>
      <c r="VXH34" s="7"/>
      <c r="VXI34" s="7"/>
      <c r="VXJ34" s="7"/>
      <c r="VXK34" s="7"/>
      <c r="VXL34" s="7"/>
      <c r="VXM34" s="7"/>
      <c r="VXN34" s="7"/>
      <c r="VXO34" s="7"/>
      <c r="VXP34" s="7"/>
      <c r="VXQ34" s="7"/>
      <c r="VXR34" s="7"/>
      <c r="VXS34" s="7"/>
      <c r="VXT34" s="7"/>
      <c r="VXU34" s="7"/>
      <c r="VXV34" s="7"/>
      <c r="VXW34" s="7"/>
      <c r="VXX34" s="7"/>
      <c r="VXY34" s="7"/>
      <c r="VXZ34" s="7"/>
      <c r="VYA34" s="7"/>
      <c r="VYB34" s="7"/>
      <c r="VYC34" s="7"/>
      <c r="VYD34" s="7"/>
      <c r="VYE34" s="7"/>
      <c r="VYF34" s="7"/>
      <c r="VYG34" s="7"/>
      <c r="VYH34" s="7"/>
      <c r="VYI34" s="7"/>
      <c r="VYJ34" s="7"/>
      <c r="VYK34" s="7"/>
      <c r="VYL34" s="7"/>
      <c r="VYM34" s="7"/>
      <c r="VYN34" s="7"/>
      <c r="VYO34" s="7"/>
      <c r="VYP34" s="7"/>
      <c r="VYQ34" s="7"/>
      <c r="VYR34" s="7"/>
      <c r="VYS34" s="7"/>
      <c r="VYT34" s="7"/>
      <c r="VYU34" s="7"/>
      <c r="VYV34" s="7"/>
      <c r="VYW34" s="7"/>
      <c r="VYX34" s="7"/>
      <c r="VYY34" s="7"/>
      <c r="VYZ34" s="7"/>
      <c r="VZA34" s="7"/>
      <c r="VZB34" s="7"/>
      <c r="VZC34" s="7"/>
      <c r="VZD34" s="7"/>
      <c r="VZE34" s="7"/>
      <c r="VZF34" s="7"/>
      <c r="VZG34" s="7"/>
      <c r="VZH34" s="7"/>
      <c r="VZI34" s="7"/>
      <c r="VZJ34" s="7"/>
      <c r="VZK34" s="7"/>
      <c r="VZL34" s="7"/>
      <c r="VZM34" s="7"/>
      <c r="VZN34" s="7"/>
      <c r="VZO34" s="7"/>
      <c r="VZP34" s="7"/>
      <c r="VZQ34" s="7"/>
      <c r="VZR34" s="7"/>
      <c r="VZS34" s="7"/>
      <c r="VZT34" s="7"/>
      <c r="VZU34" s="7"/>
      <c r="VZV34" s="7"/>
      <c r="VZW34" s="7"/>
      <c r="VZX34" s="7"/>
      <c r="VZY34" s="7"/>
      <c r="VZZ34" s="7"/>
      <c r="WAA34" s="7"/>
      <c r="WAB34" s="7"/>
      <c r="WAC34" s="7"/>
      <c r="WAD34" s="7"/>
      <c r="WAE34" s="7"/>
      <c r="WAF34" s="7"/>
      <c r="WAG34" s="7"/>
      <c r="WAH34" s="7"/>
      <c r="WAI34" s="7"/>
      <c r="WAJ34" s="7"/>
      <c r="WAK34" s="7"/>
      <c r="WAL34" s="7"/>
      <c r="WAM34" s="7"/>
      <c r="WAN34" s="7"/>
      <c r="WAO34" s="7"/>
      <c r="WAP34" s="7"/>
      <c r="WAQ34" s="7"/>
      <c r="WAR34" s="7"/>
      <c r="WAS34" s="7"/>
      <c r="WAT34" s="7"/>
      <c r="WAU34" s="7"/>
      <c r="WAV34" s="7"/>
      <c r="WAW34" s="7"/>
      <c r="WAX34" s="7"/>
      <c r="WAY34" s="7"/>
      <c r="WAZ34" s="7"/>
      <c r="WBA34" s="7"/>
      <c r="WBB34" s="7"/>
      <c r="WBC34" s="7"/>
      <c r="WBD34" s="7"/>
      <c r="WBE34" s="7"/>
      <c r="WBF34" s="7"/>
      <c r="WBG34" s="7"/>
      <c r="WBH34" s="7"/>
      <c r="WBI34" s="7"/>
      <c r="WBJ34" s="7"/>
      <c r="WBK34" s="7"/>
      <c r="WBL34" s="7"/>
      <c r="WBM34" s="7"/>
      <c r="WBN34" s="7"/>
      <c r="WBO34" s="7"/>
      <c r="WBP34" s="7"/>
      <c r="WBQ34" s="7"/>
      <c r="WBR34" s="7"/>
      <c r="WBS34" s="7"/>
      <c r="WBT34" s="7"/>
      <c r="WBU34" s="7"/>
      <c r="WBV34" s="7"/>
      <c r="WBW34" s="7"/>
      <c r="WBX34" s="7"/>
      <c r="WBY34" s="7"/>
      <c r="WBZ34" s="7"/>
      <c r="WCA34" s="7"/>
      <c r="WCB34" s="7"/>
      <c r="WCC34" s="7"/>
      <c r="WCD34" s="7"/>
      <c r="WCE34" s="7"/>
      <c r="WCF34" s="7"/>
      <c r="WCG34" s="7"/>
      <c r="WCH34" s="7"/>
      <c r="WCI34" s="7"/>
      <c r="WCJ34" s="7"/>
      <c r="WCK34" s="7"/>
      <c r="WCL34" s="7"/>
      <c r="WCM34" s="7"/>
      <c r="WCN34" s="7"/>
      <c r="WCO34" s="7"/>
      <c r="WCP34" s="7"/>
      <c r="WCQ34" s="7"/>
      <c r="WCR34" s="7"/>
      <c r="WCS34" s="7"/>
      <c r="WCT34" s="7"/>
      <c r="WCU34" s="7"/>
      <c r="WCV34" s="7"/>
      <c r="WCW34" s="7"/>
      <c r="WCX34" s="7"/>
      <c r="WCY34" s="7"/>
      <c r="WCZ34" s="7"/>
      <c r="WDA34" s="7"/>
      <c r="WDB34" s="7"/>
      <c r="WDC34" s="7"/>
      <c r="WDD34" s="7"/>
      <c r="WDE34" s="7"/>
      <c r="WDF34" s="7"/>
      <c r="WDG34" s="7"/>
      <c r="WDH34" s="7"/>
      <c r="WDI34" s="7"/>
      <c r="WDJ34" s="7"/>
      <c r="WDK34" s="7"/>
      <c r="WDL34" s="7"/>
      <c r="WDM34" s="7"/>
      <c r="WDN34" s="7"/>
      <c r="WDO34" s="7"/>
      <c r="WDP34" s="7"/>
      <c r="WDQ34" s="7"/>
      <c r="WDR34" s="7"/>
      <c r="WDS34" s="7"/>
      <c r="WDT34" s="7"/>
      <c r="WDU34" s="7"/>
      <c r="WDV34" s="7"/>
      <c r="WDW34" s="7"/>
      <c r="WDX34" s="7"/>
      <c r="WDY34" s="7"/>
      <c r="WDZ34" s="7"/>
      <c r="WEA34" s="7"/>
      <c r="WEB34" s="7"/>
      <c r="WEC34" s="7"/>
      <c r="WED34" s="7"/>
      <c r="WEE34" s="7"/>
      <c r="WEF34" s="7"/>
      <c r="WEG34" s="7"/>
      <c r="WEH34" s="7"/>
      <c r="WEI34" s="7"/>
      <c r="WEJ34" s="7"/>
      <c r="WEK34" s="7"/>
      <c r="WEL34" s="7"/>
      <c r="WEM34" s="7"/>
      <c r="WEN34" s="7"/>
      <c r="WEO34" s="7"/>
      <c r="WEP34" s="7"/>
      <c r="WEQ34" s="7"/>
      <c r="WER34" s="7"/>
      <c r="WES34" s="7"/>
      <c r="WET34" s="7"/>
      <c r="WEU34" s="7"/>
      <c r="WEV34" s="7"/>
      <c r="WEW34" s="7"/>
      <c r="WEX34" s="7"/>
      <c r="WEY34" s="7"/>
      <c r="WEZ34" s="7"/>
      <c r="WFA34" s="7"/>
      <c r="WFB34" s="7"/>
      <c r="WFC34" s="7"/>
      <c r="WFD34" s="7"/>
      <c r="WFE34" s="7"/>
      <c r="WFF34" s="7"/>
      <c r="WFG34" s="7"/>
      <c r="WFH34" s="7"/>
      <c r="WFI34" s="7"/>
      <c r="WFJ34" s="7"/>
      <c r="WFK34" s="7"/>
      <c r="WFL34" s="7"/>
      <c r="WFM34" s="7"/>
      <c r="WFN34" s="7"/>
      <c r="WFO34" s="7"/>
      <c r="WFP34" s="7"/>
      <c r="WFQ34" s="7"/>
      <c r="WFR34" s="7"/>
      <c r="WFS34" s="7"/>
      <c r="WFT34" s="7"/>
      <c r="WFU34" s="7"/>
      <c r="WFV34" s="7"/>
      <c r="WFW34" s="7"/>
      <c r="WFX34" s="7"/>
      <c r="WFY34" s="7"/>
      <c r="WFZ34" s="7"/>
      <c r="WGA34" s="7"/>
      <c r="WGB34" s="7"/>
      <c r="WGC34" s="7"/>
      <c r="WGD34" s="7"/>
      <c r="WGE34" s="7"/>
      <c r="WGF34" s="7"/>
      <c r="WGG34" s="7"/>
      <c r="WGH34" s="7"/>
      <c r="WGI34" s="7"/>
      <c r="WGJ34" s="7"/>
      <c r="WGK34" s="7"/>
      <c r="WGL34" s="7"/>
      <c r="WGM34" s="7"/>
      <c r="WGN34" s="7"/>
      <c r="WGO34" s="7"/>
      <c r="WGP34" s="7"/>
      <c r="WGQ34" s="7"/>
      <c r="WGR34" s="7"/>
      <c r="WGS34" s="7"/>
      <c r="WGT34" s="7"/>
      <c r="WGU34" s="7"/>
      <c r="WGV34" s="7"/>
      <c r="WGW34" s="7"/>
      <c r="WGX34" s="7"/>
      <c r="WGY34" s="7"/>
      <c r="WGZ34" s="7"/>
      <c r="WHA34" s="7"/>
      <c r="WHB34" s="7"/>
      <c r="WHC34" s="7"/>
      <c r="WHD34" s="7"/>
      <c r="WHE34" s="7"/>
      <c r="WHF34" s="7"/>
      <c r="WHG34" s="7"/>
      <c r="WHH34" s="7"/>
      <c r="WHI34" s="7"/>
      <c r="WHJ34" s="7"/>
      <c r="WHK34" s="7"/>
      <c r="WHL34" s="7"/>
      <c r="WHM34" s="7"/>
      <c r="WHN34" s="7"/>
      <c r="WHO34" s="7"/>
      <c r="WHP34" s="7"/>
      <c r="WHQ34" s="7"/>
      <c r="WHR34" s="7"/>
      <c r="WHS34" s="7"/>
      <c r="WHT34" s="7"/>
      <c r="WHU34" s="7"/>
      <c r="WHV34" s="7"/>
      <c r="WHW34" s="7"/>
      <c r="WHX34" s="7"/>
      <c r="WHY34" s="7"/>
      <c r="WHZ34" s="7"/>
      <c r="WIA34" s="7"/>
      <c r="WIB34" s="7"/>
      <c r="WIC34" s="7"/>
      <c r="WID34" s="7"/>
      <c r="WIE34" s="7"/>
      <c r="WIF34" s="7"/>
      <c r="WIG34" s="7"/>
      <c r="WIH34" s="7"/>
      <c r="WII34" s="7"/>
      <c r="WIJ34" s="7"/>
      <c r="WIK34" s="7"/>
      <c r="WIL34" s="7"/>
      <c r="WIM34" s="7"/>
      <c r="WIN34" s="7"/>
      <c r="WIO34" s="7"/>
      <c r="WIP34" s="7"/>
      <c r="WIQ34" s="7"/>
      <c r="WIR34" s="7"/>
      <c r="WIS34" s="7"/>
      <c r="WIT34" s="7"/>
      <c r="WIU34" s="7"/>
      <c r="WIV34" s="7"/>
      <c r="WIW34" s="7"/>
      <c r="WIX34" s="7"/>
      <c r="WIY34" s="7"/>
      <c r="WIZ34" s="7"/>
      <c r="WJA34" s="7"/>
      <c r="WJB34" s="7"/>
      <c r="WJC34" s="7"/>
      <c r="WJD34" s="7"/>
      <c r="WJE34" s="7"/>
      <c r="WJF34" s="7"/>
      <c r="WJG34" s="7"/>
      <c r="WJH34" s="7"/>
      <c r="WJI34" s="7"/>
      <c r="WJJ34" s="7"/>
      <c r="WJK34" s="7"/>
      <c r="WJL34" s="7"/>
      <c r="WJM34" s="7"/>
      <c r="WJN34" s="7"/>
      <c r="WJO34" s="7"/>
      <c r="WJP34" s="7"/>
      <c r="WJQ34" s="7"/>
      <c r="WJR34" s="7"/>
      <c r="WJS34" s="7"/>
      <c r="WJT34" s="7"/>
      <c r="WJU34" s="7"/>
      <c r="WJV34" s="7"/>
      <c r="WJW34" s="7"/>
      <c r="WJX34" s="7"/>
      <c r="WJY34" s="7"/>
      <c r="WJZ34" s="7"/>
      <c r="WKA34" s="7"/>
      <c r="WKB34" s="7"/>
      <c r="WKC34" s="7"/>
      <c r="WKD34" s="7"/>
      <c r="WKE34" s="7"/>
      <c r="WKF34" s="7"/>
      <c r="WKG34" s="7"/>
      <c r="WKH34" s="7"/>
      <c r="WKI34" s="7"/>
      <c r="WKJ34" s="7"/>
      <c r="WKK34" s="7"/>
      <c r="WKL34" s="7"/>
      <c r="WKM34" s="7"/>
      <c r="WKN34" s="7"/>
      <c r="WKO34" s="7"/>
      <c r="WKP34" s="7"/>
      <c r="WKQ34" s="7"/>
      <c r="WKR34" s="7"/>
      <c r="WKS34" s="7"/>
      <c r="WKT34" s="7"/>
      <c r="WKU34" s="7"/>
      <c r="WKV34" s="7"/>
      <c r="WKW34" s="7"/>
      <c r="WKX34" s="7"/>
      <c r="WKY34" s="7"/>
      <c r="WKZ34" s="7"/>
      <c r="WLA34" s="7"/>
      <c r="WLB34" s="7"/>
      <c r="WLC34" s="7"/>
      <c r="WLD34" s="7"/>
      <c r="WLE34" s="7"/>
      <c r="WLF34" s="7"/>
      <c r="WLG34" s="7"/>
      <c r="WLH34" s="7"/>
      <c r="WLI34" s="7"/>
      <c r="WLJ34" s="7"/>
      <c r="WLK34" s="7"/>
      <c r="WLL34" s="7"/>
      <c r="WLM34" s="7"/>
      <c r="WLN34" s="7"/>
      <c r="WLO34" s="7"/>
      <c r="WLP34" s="7"/>
      <c r="WLQ34" s="7"/>
      <c r="WLR34" s="7"/>
      <c r="WLS34" s="7"/>
      <c r="WLT34" s="7"/>
      <c r="WLU34" s="7"/>
      <c r="WLV34" s="7"/>
      <c r="WLW34" s="7"/>
      <c r="WLX34" s="7"/>
      <c r="WLY34" s="7"/>
      <c r="WLZ34" s="7"/>
      <c r="WMA34" s="7"/>
      <c r="WMB34" s="7"/>
      <c r="WMC34" s="7"/>
      <c r="WMD34" s="7"/>
      <c r="WME34" s="7"/>
      <c r="WMF34" s="7"/>
      <c r="WMG34" s="7"/>
      <c r="WMH34" s="7"/>
      <c r="WMI34" s="7"/>
      <c r="WMJ34" s="7"/>
      <c r="WMK34" s="7"/>
      <c r="WML34" s="7"/>
      <c r="WMM34" s="7"/>
      <c r="WMN34" s="7"/>
      <c r="WMO34" s="7"/>
      <c r="WMP34" s="7"/>
      <c r="WMQ34" s="7"/>
      <c r="WMR34" s="7"/>
      <c r="WMS34" s="7"/>
      <c r="WMT34" s="7"/>
      <c r="WMU34" s="7"/>
      <c r="WMV34" s="7"/>
      <c r="WMW34" s="7"/>
      <c r="WMX34" s="7"/>
      <c r="WMY34" s="7"/>
      <c r="WMZ34" s="7"/>
      <c r="WNA34" s="7"/>
      <c r="WNB34" s="7"/>
      <c r="WNC34" s="7"/>
      <c r="WND34" s="7"/>
      <c r="WNE34" s="7"/>
      <c r="WNF34" s="7"/>
      <c r="WNG34" s="7"/>
      <c r="WNH34" s="7"/>
      <c r="WNI34" s="7"/>
      <c r="WNJ34" s="7"/>
      <c r="WNK34" s="7"/>
      <c r="WNL34" s="7"/>
      <c r="WNM34" s="7"/>
      <c r="WNN34" s="7"/>
      <c r="WNO34" s="7"/>
      <c r="WNP34" s="7"/>
      <c r="WNQ34" s="7"/>
      <c r="WNR34" s="7"/>
      <c r="WNS34" s="7"/>
      <c r="WNT34" s="7"/>
      <c r="WNU34" s="7"/>
      <c r="WNV34" s="7"/>
      <c r="WNW34" s="7"/>
      <c r="WNX34" s="7"/>
      <c r="WNY34" s="7"/>
      <c r="WNZ34" s="7"/>
      <c r="WOA34" s="7"/>
      <c r="WOB34" s="7"/>
      <c r="WOC34" s="7"/>
      <c r="WOD34" s="7"/>
      <c r="WOE34" s="7"/>
      <c r="WOF34" s="7"/>
      <c r="WOG34" s="7"/>
      <c r="WOH34" s="7"/>
      <c r="WOI34" s="7"/>
      <c r="WOJ34" s="7"/>
      <c r="WOK34" s="7"/>
      <c r="WOL34" s="7"/>
      <c r="WOM34" s="7"/>
      <c r="WON34" s="7"/>
      <c r="WOO34" s="7"/>
      <c r="WOP34" s="7"/>
      <c r="WOQ34" s="7"/>
      <c r="WOR34" s="7"/>
      <c r="WOS34" s="7"/>
      <c r="WOT34" s="7"/>
      <c r="WOU34" s="7"/>
      <c r="WOV34" s="7"/>
      <c r="WOW34" s="7"/>
      <c r="WOX34" s="7"/>
      <c r="WOY34" s="7"/>
      <c r="WOZ34" s="7"/>
      <c r="WPA34" s="7"/>
      <c r="WPB34" s="7"/>
      <c r="WPC34" s="7"/>
      <c r="WPD34" s="7"/>
      <c r="WPE34" s="7"/>
      <c r="WPF34" s="7"/>
      <c r="WPG34" s="7"/>
      <c r="WPH34" s="7"/>
      <c r="WPI34" s="7"/>
      <c r="WPJ34" s="7"/>
      <c r="WPK34" s="7"/>
      <c r="WPL34" s="7"/>
      <c r="WPM34" s="7"/>
      <c r="WPN34" s="7"/>
      <c r="WPO34" s="7"/>
      <c r="WPP34" s="7"/>
      <c r="WPQ34" s="7"/>
      <c r="WPR34" s="7"/>
      <c r="WPS34" s="7"/>
      <c r="WPT34" s="7"/>
      <c r="WPU34" s="7"/>
      <c r="WPV34" s="7"/>
      <c r="WPW34" s="7"/>
      <c r="WPX34" s="7"/>
      <c r="WPY34" s="7"/>
      <c r="WPZ34" s="7"/>
      <c r="WQA34" s="7"/>
      <c r="WQB34" s="7"/>
      <c r="WQC34" s="7"/>
      <c r="WQD34" s="7"/>
      <c r="WQE34" s="7"/>
      <c r="WQF34" s="7"/>
      <c r="WQG34" s="7"/>
      <c r="WQH34" s="7"/>
      <c r="WQI34" s="7"/>
      <c r="WQJ34" s="7"/>
      <c r="WQK34" s="7"/>
      <c r="WQL34" s="7"/>
      <c r="WQM34" s="7"/>
      <c r="WQN34" s="7"/>
      <c r="WQO34" s="7"/>
      <c r="WQP34" s="7"/>
      <c r="WQQ34" s="7"/>
      <c r="WQR34" s="7"/>
      <c r="WQS34" s="7"/>
      <c r="WQT34" s="7"/>
      <c r="WQU34" s="7"/>
      <c r="WQV34" s="7"/>
      <c r="WQW34" s="7"/>
      <c r="WQX34" s="7"/>
      <c r="WQY34" s="7"/>
      <c r="WQZ34" s="7"/>
      <c r="WRA34" s="7"/>
      <c r="WRB34" s="7"/>
      <c r="WRC34" s="7"/>
      <c r="WRD34" s="7"/>
      <c r="WRE34" s="7"/>
      <c r="WRF34" s="7"/>
      <c r="WRG34" s="7"/>
      <c r="WRH34" s="7"/>
      <c r="WRI34" s="7"/>
      <c r="WRJ34" s="7"/>
      <c r="WRK34" s="7"/>
      <c r="WRL34" s="7"/>
      <c r="WRM34" s="7"/>
      <c r="WRN34" s="7"/>
      <c r="WRO34" s="7"/>
      <c r="WRP34" s="7"/>
      <c r="WRQ34" s="7"/>
      <c r="WRR34" s="7"/>
      <c r="WRS34" s="7"/>
      <c r="WRT34" s="7"/>
      <c r="WRU34" s="7"/>
      <c r="WRV34" s="7"/>
      <c r="WRW34" s="7"/>
      <c r="WRX34" s="7"/>
      <c r="WRY34" s="7"/>
      <c r="WRZ34" s="7"/>
      <c r="WSA34" s="7"/>
      <c r="WSB34" s="7"/>
      <c r="WSC34" s="7"/>
      <c r="WSD34" s="7"/>
      <c r="WSE34" s="7"/>
      <c r="WSF34" s="7"/>
      <c r="WSG34" s="7"/>
      <c r="WSH34" s="7"/>
      <c r="WSI34" s="7"/>
      <c r="WSJ34" s="7"/>
      <c r="WSK34" s="7"/>
      <c r="WSL34" s="7"/>
      <c r="WSM34" s="7"/>
      <c r="WSN34" s="7"/>
      <c r="WSO34" s="7"/>
      <c r="WSP34" s="7"/>
      <c r="WSQ34" s="7"/>
      <c r="WSR34" s="7"/>
      <c r="WSS34" s="7"/>
      <c r="WST34" s="7"/>
      <c r="WSU34" s="7"/>
      <c r="WSV34" s="7"/>
      <c r="WSW34" s="7"/>
      <c r="WSX34" s="7"/>
      <c r="WSY34" s="7"/>
      <c r="WSZ34" s="7"/>
      <c r="WTA34" s="7"/>
      <c r="WTB34" s="7"/>
      <c r="WTC34" s="7"/>
      <c r="WTD34" s="7"/>
      <c r="WTE34" s="7"/>
      <c r="WTF34" s="7"/>
      <c r="WTG34" s="7"/>
      <c r="WTH34" s="7"/>
      <c r="WTI34" s="7"/>
      <c r="WTJ34" s="7"/>
      <c r="WTK34" s="7"/>
      <c r="WTL34" s="7"/>
      <c r="WTM34" s="7"/>
      <c r="WTN34" s="7"/>
      <c r="WTO34" s="7"/>
      <c r="WTP34" s="7"/>
      <c r="WTQ34" s="7"/>
      <c r="WTR34" s="7"/>
      <c r="WTS34" s="7"/>
      <c r="WTT34" s="7"/>
      <c r="WTU34" s="7"/>
      <c r="WTV34" s="7"/>
      <c r="WTW34" s="7"/>
      <c r="WTX34" s="7"/>
      <c r="WTY34" s="7"/>
      <c r="WTZ34" s="7"/>
      <c r="WUA34" s="7"/>
      <c r="WUB34" s="7"/>
      <c r="WUC34" s="7"/>
      <c r="WUD34" s="7"/>
      <c r="WUE34" s="7"/>
      <c r="WUF34" s="7"/>
      <c r="WUG34" s="7"/>
      <c r="WUH34" s="7"/>
      <c r="WUI34" s="7"/>
      <c r="WUJ34" s="7"/>
      <c r="WUK34" s="7"/>
      <c r="WUL34" s="7"/>
      <c r="WUM34" s="7"/>
      <c r="WUN34" s="7"/>
      <c r="WUO34" s="7"/>
      <c r="WUP34" s="7"/>
      <c r="WUQ34" s="7"/>
      <c r="WUR34" s="7"/>
      <c r="WUS34" s="7"/>
      <c r="WUT34" s="7"/>
      <c r="WUU34" s="7"/>
      <c r="WUV34" s="7"/>
      <c r="WUW34" s="7"/>
      <c r="WUX34" s="7"/>
      <c r="WUY34" s="7"/>
      <c r="WUZ34" s="7"/>
      <c r="WVA34" s="7"/>
      <c r="WVB34" s="7"/>
      <c r="WVC34" s="7"/>
      <c r="WVD34" s="7"/>
      <c r="WVE34" s="7"/>
      <c r="WVF34" s="7"/>
      <c r="WVG34" s="7"/>
      <c r="WVH34" s="7"/>
      <c r="WVI34" s="7"/>
      <c r="WVJ34" s="7"/>
      <c r="WVK34" s="7"/>
      <c r="WVL34" s="7"/>
      <c r="WVM34" s="7"/>
      <c r="WVN34" s="7"/>
      <c r="WVO34" s="7"/>
      <c r="WVP34" s="7"/>
      <c r="WVQ34" s="7"/>
      <c r="WVR34" s="7"/>
      <c r="WVS34" s="7"/>
      <c r="WVT34" s="7"/>
      <c r="WVU34" s="7"/>
      <c r="WVV34" s="7"/>
      <c r="WVW34" s="7"/>
      <c r="WVX34" s="7"/>
      <c r="WVY34" s="7"/>
      <c r="WVZ34" s="7"/>
      <c r="WWA34" s="7"/>
      <c r="WWB34" s="7"/>
      <c r="WWC34" s="7"/>
      <c r="WWD34" s="7"/>
      <c r="WWE34" s="7"/>
      <c r="WWF34" s="7"/>
      <c r="WWG34" s="7"/>
      <c r="WWH34" s="7"/>
      <c r="WWI34" s="7"/>
      <c r="WWJ34" s="7"/>
      <c r="WWK34" s="7"/>
      <c r="WWL34" s="7"/>
      <c r="WWM34" s="7"/>
      <c r="WWN34" s="7"/>
      <c r="WWO34" s="7"/>
      <c r="WWP34" s="7"/>
      <c r="WWQ34" s="7"/>
      <c r="WWR34" s="7"/>
      <c r="WWS34" s="7"/>
      <c r="WWT34" s="7"/>
      <c r="WWU34" s="7"/>
      <c r="WWV34" s="7"/>
      <c r="WWW34" s="7"/>
      <c r="WWX34" s="7"/>
      <c r="WWY34" s="7"/>
      <c r="WWZ34" s="7"/>
      <c r="WXA34" s="7"/>
      <c r="WXB34" s="7"/>
      <c r="WXC34" s="7"/>
      <c r="WXD34" s="7"/>
      <c r="WXE34" s="7"/>
      <c r="WXF34" s="7"/>
      <c r="WXG34" s="7"/>
      <c r="WXH34" s="7"/>
      <c r="WXI34" s="7"/>
      <c r="WXJ34" s="7"/>
      <c r="WXK34" s="7"/>
      <c r="WXL34" s="7"/>
      <c r="WXM34" s="7"/>
      <c r="WXN34" s="7"/>
      <c r="WXO34" s="7"/>
      <c r="WXP34" s="7"/>
      <c r="WXQ34" s="7"/>
      <c r="WXR34" s="7"/>
      <c r="WXS34" s="7"/>
      <c r="WXT34" s="7"/>
      <c r="WXU34" s="7"/>
      <c r="WXV34" s="7"/>
      <c r="WXW34" s="7"/>
      <c r="WXX34" s="7"/>
      <c r="WXY34" s="7"/>
      <c r="WXZ34" s="7"/>
      <c r="WYA34" s="7"/>
      <c r="WYB34" s="7"/>
      <c r="WYC34" s="7"/>
      <c r="WYD34" s="7"/>
      <c r="WYE34" s="7"/>
      <c r="WYF34" s="7"/>
      <c r="WYG34" s="7"/>
      <c r="WYH34" s="7"/>
      <c r="WYI34" s="7"/>
      <c r="WYJ34" s="7"/>
      <c r="WYK34" s="7"/>
      <c r="WYL34" s="7"/>
      <c r="WYM34" s="7"/>
      <c r="WYN34" s="7"/>
      <c r="WYO34" s="7"/>
      <c r="WYP34" s="7"/>
      <c r="WYQ34" s="7"/>
      <c r="WYR34" s="7"/>
      <c r="WYS34" s="7"/>
      <c r="WYT34" s="7"/>
      <c r="WYU34" s="7"/>
      <c r="WYV34" s="7"/>
      <c r="WYW34" s="7"/>
      <c r="WYX34" s="7"/>
      <c r="WYY34" s="7"/>
      <c r="WYZ34" s="7"/>
      <c r="WZA34" s="7"/>
      <c r="WZB34" s="7"/>
      <c r="WZC34" s="7"/>
      <c r="WZD34" s="7"/>
      <c r="WZE34" s="7"/>
      <c r="WZF34" s="7"/>
      <c r="WZG34" s="7"/>
      <c r="WZH34" s="7"/>
      <c r="WZI34" s="7"/>
      <c r="WZJ34" s="7"/>
      <c r="WZK34" s="7"/>
      <c r="WZL34" s="7"/>
      <c r="WZM34" s="7"/>
      <c r="WZN34" s="7"/>
      <c r="WZO34" s="7"/>
      <c r="WZP34" s="7"/>
      <c r="WZQ34" s="7"/>
      <c r="WZR34" s="7"/>
      <c r="WZS34" s="7"/>
      <c r="WZT34" s="7"/>
      <c r="WZU34" s="7"/>
      <c r="WZV34" s="7"/>
      <c r="WZW34" s="7"/>
      <c r="WZX34" s="7"/>
      <c r="WZY34" s="7"/>
      <c r="WZZ34" s="7"/>
      <c r="XAA34" s="7"/>
      <c r="XAB34" s="7"/>
      <c r="XAC34" s="7"/>
      <c r="XAD34" s="7"/>
      <c r="XAE34" s="7"/>
      <c r="XAF34" s="7"/>
      <c r="XAG34" s="7"/>
      <c r="XAH34" s="7"/>
      <c r="XAI34" s="7"/>
      <c r="XAJ34" s="7"/>
      <c r="XAK34" s="7"/>
      <c r="XAL34" s="7"/>
      <c r="XAM34" s="7"/>
      <c r="XAN34" s="7"/>
      <c r="XAO34" s="7"/>
      <c r="XAP34" s="7"/>
      <c r="XAQ34" s="7"/>
      <c r="XAR34" s="7"/>
      <c r="XAS34" s="7"/>
      <c r="XAT34" s="7"/>
      <c r="XAU34" s="7"/>
      <c r="XAV34" s="7"/>
      <c r="XAW34" s="7"/>
      <c r="XAX34" s="7"/>
      <c r="XAY34" s="7"/>
      <c r="XAZ34" s="7"/>
      <c r="XBA34" s="7"/>
      <c r="XBB34" s="7"/>
      <c r="XBC34" s="7"/>
      <c r="XBD34" s="7"/>
      <c r="XBE34" s="7"/>
      <c r="XBF34" s="7"/>
      <c r="XBG34" s="7"/>
      <c r="XBH34" s="7"/>
      <c r="XBI34" s="7"/>
      <c r="XBJ34" s="7"/>
      <c r="XBK34" s="7"/>
      <c r="XBL34" s="7"/>
      <c r="XBM34" s="7"/>
      <c r="XBN34" s="7"/>
      <c r="XBO34" s="7"/>
      <c r="XBP34" s="7"/>
      <c r="XBQ34" s="7"/>
      <c r="XBR34" s="7"/>
      <c r="XBS34" s="7"/>
      <c r="XBT34" s="7"/>
      <c r="XBU34" s="7"/>
      <c r="XBV34" s="7"/>
      <c r="XBW34" s="7"/>
      <c r="XBX34" s="7"/>
      <c r="XBY34" s="7"/>
      <c r="XBZ34" s="7"/>
      <c r="XCA34" s="7"/>
      <c r="XCB34" s="7"/>
      <c r="XCC34" s="7"/>
      <c r="XCD34" s="7"/>
      <c r="XCE34" s="7"/>
      <c r="XCF34" s="7"/>
      <c r="XCG34" s="7"/>
      <c r="XCH34" s="7"/>
      <c r="XCI34" s="7"/>
      <c r="XCJ34" s="7"/>
      <c r="XCK34" s="7"/>
      <c r="XCL34" s="7"/>
      <c r="XCM34" s="7"/>
      <c r="XCN34" s="7"/>
      <c r="XCO34" s="7"/>
      <c r="XCP34" s="7"/>
      <c r="XCQ34" s="7"/>
      <c r="XCR34" s="7"/>
      <c r="XCS34" s="7"/>
      <c r="XCT34" s="7"/>
      <c r="XCU34" s="7"/>
      <c r="XCV34" s="7"/>
      <c r="XCW34" s="7"/>
    </row>
    <row r="35" spans="1:16325" s="1" customFormat="1" ht="65.25" customHeight="1" x14ac:dyDescent="0.2">
      <c r="A35" s="7"/>
      <c r="B35" s="199"/>
      <c r="C35"/>
      <c r="D35" s="1267" t="s">
        <v>999</v>
      </c>
      <c r="E35" s="1051" t="s">
        <v>71</v>
      </c>
      <c r="F35" s="1064" t="s">
        <v>938</v>
      </c>
      <c r="G35" s="1052" t="s">
        <v>436</v>
      </c>
      <c r="H35" s="1053" t="s">
        <v>184</v>
      </c>
      <c r="I35" s="1052" t="s">
        <v>918</v>
      </c>
      <c r="J35" s="1053">
        <v>1</v>
      </c>
      <c r="K35" s="1053"/>
      <c r="L35" s="1053" t="s">
        <v>1149</v>
      </c>
      <c r="M35" s="1054">
        <v>231.75</v>
      </c>
      <c r="N35" s="1055"/>
      <c r="O35" s="1055"/>
      <c r="P35" s="1055"/>
      <c r="Q35" s="1055"/>
      <c r="R35" s="1055"/>
      <c r="S35" s="1055"/>
      <c r="T35" s="1055"/>
      <c r="U35" s="1056"/>
      <c r="V35" s="1057"/>
      <c r="W35" s="1057"/>
      <c r="X35" s="1057"/>
      <c r="Y35" s="1057"/>
      <c r="Z35" s="1057"/>
      <c r="AA35" s="1057"/>
      <c r="AB35" s="1058">
        <f t="shared" ref="AB35:AB43" si="182">SUM(N35:AA35)*M35</f>
        <v>0</v>
      </c>
      <c r="AC35" s="1059" t="str">
        <f t="shared" si="121"/>
        <v>No</v>
      </c>
      <c r="AD35" s="1060" t="str">
        <f t="shared" si="122"/>
        <v>No</v>
      </c>
      <c r="AE35" s="7"/>
      <c r="AF35" s="293">
        <f t="shared" si="64"/>
        <v>1</v>
      </c>
      <c r="AG35" s="294">
        <f t="shared" si="181"/>
        <v>0</v>
      </c>
      <c r="AH35" s="871"/>
      <c r="AI35" s="634">
        <v>3.5</v>
      </c>
      <c r="AJ35" s="445">
        <f t="shared" si="123"/>
        <v>0</v>
      </c>
      <c r="AK35" s="215">
        <f t="shared" si="124"/>
        <v>0</v>
      </c>
      <c r="AL35" s="215">
        <f t="shared" si="125"/>
        <v>0</v>
      </c>
      <c r="AM35" s="215">
        <f t="shared" si="126"/>
        <v>0</v>
      </c>
      <c r="AN35" s="215">
        <f t="shared" si="127"/>
        <v>0</v>
      </c>
      <c r="AO35" s="215">
        <f t="shared" si="128"/>
        <v>0</v>
      </c>
      <c r="AP35" s="215">
        <f t="shared" si="129"/>
        <v>0</v>
      </c>
      <c r="AQ35" s="215">
        <f t="shared" si="130"/>
        <v>0</v>
      </c>
      <c r="AR35" s="215">
        <f t="shared" si="131"/>
        <v>0</v>
      </c>
      <c r="AS35" s="215">
        <f t="shared" si="132"/>
        <v>0</v>
      </c>
      <c r="AT35" s="215">
        <f t="shared" si="133"/>
        <v>0</v>
      </c>
      <c r="AU35" s="215">
        <f t="shared" si="134"/>
        <v>0</v>
      </c>
      <c r="AV35" s="215">
        <f t="shared" si="135"/>
        <v>0</v>
      </c>
      <c r="AW35" s="215">
        <f t="shared" si="136"/>
        <v>0</v>
      </c>
      <c r="AX35" s="215">
        <f t="shared" si="137"/>
        <v>0</v>
      </c>
      <c r="AY35" s="448">
        <v>1</v>
      </c>
      <c r="AZ35" s="386">
        <f t="shared" si="68"/>
        <v>0</v>
      </c>
      <c r="BA35" s="891">
        <v>6</v>
      </c>
      <c r="BB35" s="319">
        <f t="shared" si="138"/>
        <v>0</v>
      </c>
      <c r="BC35" s="892"/>
      <c r="BD35" s="319">
        <f t="shared" si="139"/>
        <v>0</v>
      </c>
      <c r="BE35" s="893"/>
      <c r="BF35" s="319">
        <f t="shared" si="140"/>
        <v>0</v>
      </c>
      <c r="BG35" s="893"/>
      <c r="BH35" s="319">
        <f t="shared" si="141"/>
        <v>0</v>
      </c>
      <c r="BI35" s="893"/>
      <c r="BJ35" s="319">
        <f t="shared" si="142"/>
        <v>0</v>
      </c>
      <c r="BK35" s="893"/>
      <c r="BL35" s="319">
        <f t="shared" si="143"/>
        <v>0</v>
      </c>
      <c r="BM35" s="893"/>
      <c r="BN35" s="319">
        <f t="shared" si="144"/>
        <v>0</v>
      </c>
      <c r="BO35" s="894"/>
      <c r="BP35" s="319">
        <f t="shared" si="145"/>
        <v>0</v>
      </c>
      <c r="BQ35" s="894"/>
      <c r="BR35" s="319">
        <f t="shared" si="146"/>
        <v>0</v>
      </c>
      <c r="BS35" s="894"/>
      <c r="BT35" s="319">
        <f t="shared" si="147"/>
        <v>0</v>
      </c>
      <c r="BU35" s="894"/>
      <c r="BV35" s="319">
        <f t="shared" si="148"/>
        <v>0</v>
      </c>
      <c r="BW35" s="894"/>
      <c r="BX35" s="319">
        <f t="shared" si="149"/>
        <v>0</v>
      </c>
      <c r="BY35" s="894">
        <v>1</v>
      </c>
      <c r="BZ35" s="319">
        <f t="shared" si="150"/>
        <v>0</v>
      </c>
      <c r="CA35" s="894"/>
      <c r="CB35" s="319">
        <f t="shared" si="151"/>
        <v>0</v>
      </c>
      <c r="CC35" s="894"/>
      <c r="CD35" s="319">
        <f t="shared" si="152"/>
        <v>0</v>
      </c>
      <c r="CE35" s="894"/>
      <c r="CF35" s="319">
        <f t="shared" si="153"/>
        <v>0</v>
      </c>
      <c r="CG35" s="894"/>
      <c r="CH35" s="319">
        <f t="shared" si="154"/>
        <v>0</v>
      </c>
      <c r="CI35" s="894"/>
      <c r="CJ35" s="319">
        <f t="shared" si="155"/>
        <v>0</v>
      </c>
      <c r="CK35" s="1102"/>
      <c r="CL35" s="40">
        <f t="shared" si="156"/>
        <v>0</v>
      </c>
      <c r="CM35" s="40">
        <f t="shared" si="157"/>
        <v>0</v>
      </c>
      <c r="CN35" s="40">
        <f t="shared" si="158"/>
        <v>0</v>
      </c>
      <c r="CO35" s="1105">
        <f t="shared" si="159"/>
        <v>0</v>
      </c>
      <c r="CP35" s="40">
        <f t="shared" si="160"/>
        <v>0</v>
      </c>
      <c r="CQ35" s="39">
        <f t="shared" si="161"/>
        <v>0</v>
      </c>
      <c r="CR35" s="40">
        <f t="shared" si="162"/>
        <v>0</v>
      </c>
      <c r="CS35" s="40">
        <f t="shared" si="163"/>
        <v>0</v>
      </c>
      <c r="CT35" s="1108"/>
      <c r="CU35" s="39">
        <f t="shared" si="164"/>
        <v>0</v>
      </c>
      <c r="CV35" s="39">
        <f t="shared" si="165"/>
        <v>0</v>
      </c>
      <c r="CW35" s="39">
        <f t="shared" si="67"/>
        <v>0</v>
      </c>
      <c r="CX35" s="1108"/>
      <c r="CY35" s="40">
        <f t="shared" si="166"/>
        <v>0</v>
      </c>
      <c r="CZ35" s="40">
        <f t="shared" si="167"/>
        <v>0</v>
      </c>
      <c r="DA35" s="40">
        <f t="shared" si="168"/>
        <v>0</v>
      </c>
      <c r="DB35" s="40">
        <f t="shared" si="169"/>
        <v>0</v>
      </c>
      <c r="DC35" s="40">
        <f t="shared" si="170"/>
        <v>0</v>
      </c>
      <c r="DD35" s="40">
        <f t="shared" si="171"/>
        <v>0</v>
      </c>
      <c r="DE35" s="40">
        <f t="shared" si="172"/>
        <v>0</v>
      </c>
      <c r="DF35" s="40">
        <f t="shared" si="173"/>
        <v>0</v>
      </c>
      <c r="DG35" s="40">
        <f t="shared" si="174"/>
        <v>0</v>
      </c>
      <c r="DH35" s="40">
        <f t="shared" si="175"/>
        <v>0</v>
      </c>
      <c r="DI35" s="40">
        <f t="shared" si="176"/>
        <v>0</v>
      </c>
      <c r="DJ35" s="40">
        <f t="shared" si="177"/>
        <v>0</v>
      </c>
      <c r="DK35" s="40">
        <f t="shared" si="178"/>
        <v>0</v>
      </c>
      <c r="DL35" s="40">
        <f t="shared" si="179"/>
        <v>0</v>
      </c>
      <c r="DM35" s="40">
        <f t="shared" si="180"/>
        <v>0</v>
      </c>
      <c r="DN35" s="1">
        <f t="shared" si="118"/>
        <v>0</v>
      </c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7"/>
      <c r="BOL35" s="7"/>
      <c r="BOM35" s="7"/>
      <c r="BON35" s="7"/>
      <c r="BOO35" s="7"/>
      <c r="BOP35" s="7"/>
      <c r="BOQ35" s="7"/>
      <c r="BOR35" s="7"/>
      <c r="BOS35" s="7"/>
      <c r="BOT35" s="7"/>
      <c r="BOU35" s="7"/>
      <c r="BOV35" s="7"/>
      <c r="BOW35" s="7"/>
      <c r="BOX35" s="7"/>
      <c r="BOY35" s="7"/>
      <c r="BOZ35" s="7"/>
      <c r="BPA35" s="7"/>
      <c r="BPB35" s="7"/>
      <c r="BPC35" s="7"/>
      <c r="BPD35" s="7"/>
      <c r="BPE35" s="7"/>
      <c r="BPF35" s="7"/>
      <c r="BPG35" s="7"/>
      <c r="BPH35" s="7"/>
      <c r="BPI35" s="7"/>
      <c r="BPJ35" s="7"/>
      <c r="BPK35" s="7"/>
      <c r="BPL35" s="7"/>
      <c r="BPM35" s="7"/>
      <c r="BPN35" s="7"/>
      <c r="BPO35" s="7"/>
      <c r="BPP35" s="7"/>
      <c r="BPQ35" s="7"/>
      <c r="BPR35" s="7"/>
      <c r="BPS35" s="7"/>
      <c r="BPT35" s="7"/>
      <c r="BPU35" s="7"/>
      <c r="BPV35" s="7"/>
      <c r="BPW35" s="7"/>
      <c r="BPX35" s="7"/>
      <c r="BPY35" s="7"/>
      <c r="BPZ35" s="7"/>
      <c r="BQA35" s="7"/>
      <c r="BQB35" s="7"/>
      <c r="BQC35" s="7"/>
      <c r="BQD35" s="7"/>
      <c r="BQE35" s="7"/>
      <c r="BQF35" s="7"/>
      <c r="BQG35" s="7"/>
      <c r="BQH35" s="7"/>
      <c r="BQI35" s="7"/>
      <c r="BQJ35" s="7"/>
      <c r="BQK35" s="7"/>
      <c r="BQL35" s="7"/>
      <c r="BQM35" s="7"/>
      <c r="BQN35" s="7"/>
      <c r="BQO35" s="7"/>
      <c r="BQP35" s="7"/>
      <c r="BQQ35" s="7"/>
      <c r="BQR35" s="7"/>
      <c r="BQS35" s="7"/>
      <c r="BQT35" s="7"/>
      <c r="BQU35" s="7"/>
      <c r="BQV35" s="7"/>
      <c r="BQW35" s="7"/>
      <c r="BQX35" s="7"/>
      <c r="BQY35" s="7"/>
      <c r="BQZ35" s="7"/>
      <c r="BRA35" s="7"/>
      <c r="BRB35" s="7"/>
      <c r="BRC35" s="7"/>
      <c r="BRD35" s="7"/>
      <c r="BRE35" s="7"/>
      <c r="BRF35" s="7"/>
      <c r="BRG35" s="7"/>
      <c r="BRH35" s="7"/>
      <c r="BRI35" s="7"/>
      <c r="BRJ35" s="7"/>
      <c r="BRK35" s="7"/>
      <c r="BRL35" s="7"/>
      <c r="BRM35" s="7"/>
      <c r="BRN35" s="7"/>
      <c r="BRO35" s="7"/>
      <c r="BRP35" s="7"/>
      <c r="BRQ35" s="7"/>
      <c r="BRR35" s="7"/>
      <c r="BRS35" s="7"/>
      <c r="BRT35" s="7"/>
      <c r="BRU35" s="7"/>
      <c r="BRV35" s="7"/>
      <c r="BRW35" s="7"/>
      <c r="BRX35" s="7"/>
      <c r="BRY35" s="7"/>
      <c r="BRZ35" s="7"/>
      <c r="BSA35" s="7"/>
      <c r="BSB35" s="7"/>
      <c r="BSC35" s="7"/>
      <c r="BSD35" s="7"/>
      <c r="BSE35" s="7"/>
      <c r="BSF35" s="7"/>
      <c r="BSG35" s="7"/>
      <c r="BSH35" s="7"/>
      <c r="BSI35" s="7"/>
      <c r="BSJ35" s="7"/>
      <c r="BSK35" s="7"/>
      <c r="BSL35" s="7"/>
      <c r="BSM35" s="7"/>
      <c r="BSN35" s="7"/>
      <c r="BSO35" s="7"/>
      <c r="BSP35" s="7"/>
      <c r="BSQ35" s="7"/>
      <c r="BSR35" s="7"/>
      <c r="BSS35" s="7"/>
      <c r="BST35" s="7"/>
      <c r="BSU35" s="7"/>
      <c r="BSV35" s="7"/>
      <c r="BSW35" s="7"/>
      <c r="BSX35" s="7"/>
      <c r="BSY35" s="7"/>
      <c r="BSZ35" s="7"/>
      <c r="BTA35" s="7"/>
      <c r="BTB35" s="7"/>
      <c r="BTC35" s="7"/>
      <c r="BTD35" s="7"/>
      <c r="BTE35" s="7"/>
      <c r="BTF35" s="7"/>
      <c r="BTG35" s="7"/>
      <c r="BTH35" s="7"/>
      <c r="BTI35" s="7"/>
      <c r="BTJ35" s="7"/>
      <c r="BTK35" s="7"/>
      <c r="BTL35" s="7"/>
      <c r="BTM35" s="7"/>
      <c r="BTN35" s="7"/>
      <c r="BTO35" s="7"/>
      <c r="BTP35" s="7"/>
      <c r="BTQ35" s="7"/>
      <c r="BTR35" s="7"/>
      <c r="BTS35" s="7"/>
      <c r="BTT35" s="7"/>
      <c r="BTU35" s="7"/>
      <c r="BTV35" s="7"/>
      <c r="BTW35" s="7"/>
      <c r="BTX35" s="7"/>
      <c r="BTY35" s="7"/>
      <c r="BTZ35" s="7"/>
      <c r="BUA35" s="7"/>
      <c r="BUB35" s="7"/>
      <c r="BUC35" s="7"/>
      <c r="BUD35" s="7"/>
      <c r="BUE35" s="7"/>
      <c r="BUF35" s="7"/>
      <c r="BUG35" s="7"/>
      <c r="BUH35" s="7"/>
      <c r="BUI35" s="7"/>
      <c r="BUJ35" s="7"/>
      <c r="BUK35" s="7"/>
      <c r="BUL35" s="7"/>
      <c r="BUM35" s="7"/>
      <c r="BUN35" s="7"/>
      <c r="BUO35" s="7"/>
      <c r="BUP35" s="7"/>
      <c r="BUQ35" s="7"/>
      <c r="BUR35" s="7"/>
      <c r="BUS35" s="7"/>
      <c r="BUT35" s="7"/>
      <c r="BUU35" s="7"/>
      <c r="BUV35" s="7"/>
      <c r="BUW35" s="7"/>
      <c r="BUX35" s="7"/>
      <c r="BUY35" s="7"/>
      <c r="BUZ35" s="7"/>
      <c r="BVA35" s="7"/>
      <c r="BVB35" s="7"/>
      <c r="BVC35" s="7"/>
      <c r="BVD35" s="7"/>
      <c r="BVE35" s="7"/>
      <c r="BVF35" s="7"/>
      <c r="BVG35" s="7"/>
      <c r="BVH35" s="7"/>
      <c r="BVI35" s="7"/>
      <c r="BVJ35" s="7"/>
      <c r="BVK35" s="7"/>
      <c r="BVL35" s="7"/>
      <c r="BVM35" s="7"/>
      <c r="BVN35" s="7"/>
      <c r="BVO35" s="7"/>
      <c r="BVP35" s="7"/>
      <c r="BVQ35" s="7"/>
      <c r="BVR35" s="7"/>
      <c r="BVS35" s="7"/>
      <c r="BVT35" s="7"/>
      <c r="BVU35" s="7"/>
      <c r="BVV35" s="7"/>
      <c r="BVW35" s="7"/>
      <c r="BVX35" s="7"/>
      <c r="BVY35" s="7"/>
      <c r="BVZ35" s="7"/>
      <c r="BWA35" s="7"/>
      <c r="BWB35" s="7"/>
      <c r="BWC35" s="7"/>
      <c r="BWD35" s="7"/>
      <c r="BWE35" s="7"/>
      <c r="BWF35" s="7"/>
      <c r="BWG35" s="7"/>
      <c r="BWH35" s="7"/>
      <c r="BWI35" s="7"/>
      <c r="BWJ35" s="7"/>
      <c r="BWK35" s="7"/>
      <c r="BWL35" s="7"/>
      <c r="BWM35" s="7"/>
      <c r="BWN35" s="7"/>
      <c r="BWO35" s="7"/>
      <c r="BWP35" s="7"/>
      <c r="BWQ35" s="7"/>
      <c r="BWR35" s="7"/>
      <c r="BWS35" s="7"/>
      <c r="BWT35" s="7"/>
      <c r="BWU35" s="7"/>
      <c r="BWV35" s="7"/>
      <c r="BWW35" s="7"/>
      <c r="BWX35" s="7"/>
      <c r="BWY35" s="7"/>
      <c r="BWZ35" s="7"/>
      <c r="BXA35" s="7"/>
      <c r="BXB35" s="7"/>
      <c r="BXC35" s="7"/>
      <c r="BXD35" s="7"/>
      <c r="BXE35" s="7"/>
      <c r="BXF35" s="7"/>
      <c r="BXG35" s="7"/>
      <c r="BXH35" s="7"/>
      <c r="BXI35" s="7"/>
      <c r="BXJ35" s="7"/>
      <c r="BXK35" s="7"/>
      <c r="BXL35" s="7"/>
      <c r="BXM35" s="7"/>
      <c r="BXN35" s="7"/>
      <c r="BXO35" s="7"/>
      <c r="BXP35" s="7"/>
      <c r="BXQ35" s="7"/>
      <c r="BXR35" s="7"/>
      <c r="BXS35" s="7"/>
      <c r="BXT35" s="7"/>
      <c r="BXU35" s="7"/>
      <c r="BXV35" s="7"/>
      <c r="BXW35" s="7"/>
      <c r="BXX35" s="7"/>
      <c r="BXY35" s="7"/>
      <c r="BXZ35" s="7"/>
      <c r="BYA35" s="7"/>
      <c r="BYB35" s="7"/>
      <c r="BYC35" s="7"/>
      <c r="BYD35" s="7"/>
      <c r="BYE35" s="7"/>
      <c r="BYF35" s="7"/>
      <c r="BYG35" s="7"/>
      <c r="BYH35" s="7"/>
      <c r="BYI35" s="7"/>
      <c r="BYJ35" s="7"/>
      <c r="BYK35" s="7"/>
      <c r="BYL35" s="7"/>
      <c r="BYM35" s="7"/>
      <c r="BYN35" s="7"/>
      <c r="BYO35" s="7"/>
      <c r="BYP35" s="7"/>
      <c r="BYQ35" s="7"/>
      <c r="BYR35" s="7"/>
      <c r="BYS35" s="7"/>
      <c r="BYT35" s="7"/>
      <c r="BYU35" s="7"/>
      <c r="BYV35" s="7"/>
      <c r="BYW35" s="7"/>
      <c r="BYX35" s="7"/>
      <c r="BYY35" s="7"/>
      <c r="BYZ35" s="7"/>
      <c r="BZA35" s="7"/>
      <c r="BZB35" s="7"/>
      <c r="BZC35" s="7"/>
      <c r="BZD35" s="7"/>
      <c r="BZE35" s="7"/>
      <c r="BZF35" s="7"/>
      <c r="BZG35" s="7"/>
      <c r="BZH35" s="7"/>
      <c r="BZI35" s="7"/>
      <c r="BZJ35" s="7"/>
      <c r="BZK35" s="7"/>
      <c r="BZL35" s="7"/>
      <c r="BZM35" s="7"/>
      <c r="BZN35" s="7"/>
      <c r="BZO35" s="7"/>
      <c r="BZP35" s="7"/>
      <c r="BZQ35" s="7"/>
      <c r="BZR35" s="7"/>
      <c r="BZS35" s="7"/>
      <c r="BZT35" s="7"/>
      <c r="BZU35" s="7"/>
      <c r="BZV35" s="7"/>
      <c r="BZW35" s="7"/>
      <c r="BZX35" s="7"/>
      <c r="BZY35" s="7"/>
      <c r="BZZ35" s="7"/>
      <c r="CAA35" s="7"/>
      <c r="CAB35" s="7"/>
      <c r="CAC35" s="7"/>
      <c r="CAD35" s="7"/>
      <c r="CAE35" s="7"/>
      <c r="CAF35" s="7"/>
      <c r="CAG35" s="7"/>
      <c r="CAH35" s="7"/>
      <c r="CAI35" s="7"/>
      <c r="CAJ35" s="7"/>
      <c r="CAK35" s="7"/>
      <c r="CAL35" s="7"/>
      <c r="CAM35" s="7"/>
      <c r="CAN35" s="7"/>
      <c r="CAO35" s="7"/>
      <c r="CAP35" s="7"/>
      <c r="CAQ35" s="7"/>
      <c r="CAR35" s="7"/>
      <c r="CAS35" s="7"/>
      <c r="CAT35" s="7"/>
      <c r="CAU35" s="7"/>
      <c r="CAV35" s="7"/>
      <c r="CAW35" s="7"/>
      <c r="CAX35" s="7"/>
      <c r="CAY35" s="7"/>
      <c r="CAZ35" s="7"/>
      <c r="CBA35" s="7"/>
      <c r="CBB35" s="7"/>
      <c r="CBC35" s="7"/>
      <c r="CBD35" s="7"/>
      <c r="CBE35" s="7"/>
      <c r="CBF35" s="7"/>
      <c r="CBG35" s="7"/>
      <c r="CBH35" s="7"/>
      <c r="CBI35" s="7"/>
      <c r="CBJ35" s="7"/>
      <c r="CBK35" s="7"/>
      <c r="CBL35" s="7"/>
      <c r="CBM35" s="7"/>
      <c r="CBN35" s="7"/>
      <c r="CBO35" s="7"/>
      <c r="CBP35" s="7"/>
      <c r="CBQ35" s="7"/>
      <c r="CBR35" s="7"/>
      <c r="CBS35" s="7"/>
      <c r="CBT35" s="7"/>
      <c r="CBU35" s="7"/>
      <c r="CBV35" s="7"/>
      <c r="CBW35" s="7"/>
      <c r="CBX35" s="7"/>
      <c r="CBY35" s="7"/>
      <c r="CBZ35" s="7"/>
      <c r="CCA35" s="7"/>
      <c r="CCB35" s="7"/>
      <c r="CCC35" s="7"/>
      <c r="CCD35" s="7"/>
      <c r="CCE35" s="7"/>
      <c r="CCF35" s="7"/>
      <c r="CCG35" s="7"/>
      <c r="CCH35" s="7"/>
      <c r="CCI35" s="7"/>
      <c r="CCJ35" s="7"/>
      <c r="CCK35" s="7"/>
      <c r="CCL35" s="7"/>
      <c r="CCM35" s="7"/>
      <c r="CCN35" s="7"/>
      <c r="CCO35" s="7"/>
      <c r="CCP35" s="7"/>
      <c r="CCQ35" s="7"/>
      <c r="CCR35" s="7"/>
      <c r="CCS35" s="7"/>
      <c r="CCT35" s="7"/>
      <c r="CCU35" s="7"/>
      <c r="CCV35" s="7"/>
      <c r="CCW35" s="7"/>
      <c r="CCX35" s="7"/>
      <c r="CCY35" s="7"/>
      <c r="CCZ35" s="7"/>
      <c r="CDA35" s="7"/>
      <c r="CDB35" s="7"/>
      <c r="CDC35" s="7"/>
      <c r="CDD35" s="7"/>
      <c r="CDE35" s="7"/>
      <c r="CDF35" s="7"/>
      <c r="CDG35" s="7"/>
      <c r="CDH35" s="7"/>
      <c r="CDI35" s="7"/>
      <c r="CDJ35" s="7"/>
      <c r="CDK35" s="7"/>
      <c r="CDL35" s="7"/>
      <c r="CDM35" s="7"/>
      <c r="CDN35" s="7"/>
      <c r="CDO35" s="7"/>
      <c r="CDP35" s="7"/>
      <c r="CDQ35" s="7"/>
      <c r="CDR35" s="7"/>
      <c r="CDS35" s="7"/>
      <c r="CDT35" s="7"/>
      <c r="CDU35" s="7"/>
      <c r="CDV35" s="7"/>
      <c r="CDW35" s="7"/>
      <c r="CDX35" s="7"/>
      <c r="CDY35" s="7"/>
      <c r="CDZ35" s="7"/>
      <c r="CEA35" s="7"/>
      <c r="CEB35" s="7"/>
      <c r="CEC35" s="7"/>
      <c r="CED35" s="7"/>
      <c r="CEE35" s="7"/>
      <c r="CEF35" s="7"/>
      <c r="CEG35" s="7"/>
      <c r="CEH35" s="7"/>
      <c r="CEI35" s="7"/>
      <c r="CEJ35" s="7"/>
      <c r="CEK35" s="7"/>
      <c r="CEL35" s="7"/>
      <c r="CEM35" s="7"/>
      <c r="CEN35" s="7"/>
      <c r="CEO35" s="7"/>
      <c r="CEP35" s="7"/>
      <c r="CEQ35" s="7"/>
      <c r="CER35" s="7"/>
      <c r="CES35" s="7"/>
      <c r="CET35" s="7"/>
      <c r="CEU35" s="7"/>
      <c r="CEV35" s="7"/>
      <c r="CEW35" s="7"/>
      <c r="CEX35" s="7"/>
      <c r="CEY35" s="7"/>
      <c r="CEZ35" s="7"/>
      <c r="CFA35" s="7"/>
      <c r="CFB35" s="7"/>
      <c r="CFC35" s="7"/>
      <c r="CFD35" s="7"/>
      <c r="CFE35" s="7"/>
      <c r="CFF35" s="7"/>
      <c r="CFG35" s="7"/>
      <c r="CFH35" s="7"/>
      <c r="CFI35" s="7"/>
      <c r="CFJ35" s="7"/>
      <c r="CFK35" s="7"/>
      <c r="CFL35" s="7"/>
      <c r="CFM35" s="7"/>
      <c r="CFN35" s="7"/>
      <c r="CFO35" s="7"/>
      <c r="CFP35" s="7"/>
      <c r="CFQ35" s="7"/>
      <c r="CFR35" s="7"/>
      <c r="CFS35" s="7"/>
      <c r="CFT35" s="7"/>
      <c r="CFU35" s="7"/>
      <c r="CFV35" s="7"/>
      <c r="CFW35" s="7"/>
      <c r="CFX35" s="7"/>
      <c r="CFY35" s="7"/>
      <c r="CFZ35" s="7"/>
      <c r="CGA35" s="7"/>
      <c r="CGB35" s="7"/>
      <c r="CGC35" s="7"/>
      <c r="CGD35" s="7"/>
      <c r="CGE35" s="7"/>
      <c r="CGF35" s="7"/>
      <c r="CGG35" s="7"/>
      <c r="CGH35" s="7"/>
      <c r="CGI35" s="7"/>
      <c r="CGJ35" s="7"/>
      <c r="CGK35" s="7"/>
      <c r="CGL35" s="7"/>
      <c r="CGM35" s="7"/>
      <c r="CGN35" s="7"/>
      <c r="CGO35" s="7"/>
      <c r="CGP35" s="7"/>
      <c r="CGQ35" s="7"/>
      <c r="CGR35" s="7"/>
      <c r="CGS35" s="7"/>
      <c r="CGT35" s="7"/>
      <c r="CGU35" s="7"/>
      <c r="CGV35" s="7"/>
      <c r="CGW35" s="7"/>
      <c r="CGX35" s="7"/>
      <c r="CGY35" s="7"/>
      <c r="CGZ35" s="7"/>
      <c r="CHA35" s="7"/>
      <c r="CHB35" s="7"/>
      <c r="CHC35" s="7"/>
      <c r="CHD35" s="7"/>
      <c r="CHE35" s="7"/>
      <c r="CHF35" s="7"/>
      <c r="CHG35" s="7"/>
      <c r="CHH35" s="7"/>
      <c r="CHI35" s="7"/>
      <c r="CHJ35" s="7"/>
      <c r="CHK35" s="7"/>
      <c r="CHL35" s="7"/>
      <c r="CHM35" s="7"/>
      <c r="CHN35" s="7"/>
      <c r="CHO35" s="7"/>
      <c r="CHP35" s="7"/>
      <c r="CHQ35" s="7"/>
      <c r="CHR35" s="7"/>
      <c r="CHS35" s="7"/>
      <c r="CHT35" s="7"/>
      <c r="CHU35" s="7"/>
      <c r="CHV35" s="7"/>
      <c r="CHW35" s="7"/>
      <c r="CHX35" s="7"/>
      <c r="CHY35" s="7"/>
      <c r="CHZ35" s="7"/>
      <c r="CIA35" s="7"/>
      <c r="CIB35" s="7"/>
      <c r="CIC35" s="7"/>
      <c r="CID35" s="7"/>
      <c r="CIE35" s="7"/>
      <c r="CIF35" s="7"/>
      <c r="CIG35" s="7"/>
      <c r="CIH35" s="7"/>
      <c r="CII35" s="7"/>
      <c r="CIJ35" s="7"/>
      <c r="CIK35" s="7"/>
      <c r="CIL35" s="7"/>
      <c r="CIM35" s="7"/>
      <c r="CIN35" s="7"/>
      <c r="CIO35" s="7"/>
      <c r="CIP35" s="7"/>
      <c r="CIQ35" s="7"/>
      <c r="CIR35" s="7"/>
      <c r="CIS35" s="7"/>
      <c r="CIT35" s="7"/>
      <c r="CIU35" s="7"/>
      <c r="CIV35" s="7"/>
      <c r="CIW35" s="7"/>
      <c r="CIX35" s="7"/>
      <c r="CIY35" s="7"/>
      <c r="CIZ35" s="7"/>
      <c r="CJA35" s="7"/>
      <c r="CJB35" s="7"/>
      <c r="CJC35" s="7"/>
      <c r="CJD35" s="7"/>
      <c r="CJE35" s="7"/>
      <c r="CJF35" s="7"/>
      <c r="CJG35" s="7"/>
      <c r="CJH35" s="7"/>
      <c r="CJI35" s="7"/>
      <c r="CJJ35" s="7"/>
      <c r="CJK35" s="7"/>
      <c r="CJL35" s="7"/>
      <c r="CJM35" s="7"/>
      <c r="CJN35" s="7"/>
      <c r="CJO35" s="7"/>
      <c r="CJP35" s="7"/>
      <c r="CJQ35" s="7"/>
      <c r="CJR35" s="7"/>
      <c r="CJS35" s="7"/>
      <c r="CJT35" s="7"/>
      <c r="CJU35" s="7"/>
      <c r="CJV35" s="7"/>
      <c r="CJW35" s="7"/>
      <c r="CJX35" s="7"/>
      <c r="CJY35" s="7"/>
      <c r="CJZ35" s="7"/>
      <c r="CKA35" s="7"/>
      <c r="CKB35" s="7"/>
      <c r="CKC35" s="7"/>
      <c r="CKD35" s="7"/>
      <c r="CKE35" s="7"/>
      <c r="CKF35" s="7"/>
      <c r="CKG35" s="7"/>
      <c r="CKH35" s="7"/>
      <c r="CKI35" s="7"/>
      <c r="CKJ35" s="7"/>
      <c r="CKK35" s="7"/>
      <c r="CKL35" s="7"/>
      <c r="CKM35" s="7"/>
      <c r="CKN35" s="7"/>
      <c r="CKO35" s="7"/>
      <c r="CKP35" s="7"/>
      <c r="CKQ35" s="7"/>
      <c r="CKR35" s="7"/>
      <c r="CKS35" s="7"/>
      <c r="CKT35" s="7"/>
      <c r="CKU35" s="7"/>
      <c r="CKV35" s="7"/>
      <c r="CKW35" s="7"/>
      <c r="CKX35" s="7"/>
      <c r="CKY35" s="7"/>
      <c r="CKZ35" s="7"/>
      <c r="CLA35" s="7"/>
      <c r="CLB35" s="7"/>
      <c r="CLC35" s="7"/>
      <c r="CLD35" s="7"/>
      <c r="CLE35" s="7"/>
      <c r="CLF35" s="7"/>
      <c r="CLG35" s="7"/>
      <c r="CLH35" s="7"/>
      <c r="CLI35" s="7"/>
      <c r="CLJ35" s="7"/>
      <c r="CLK35" s="7"/>
      <c r="CLL35" s="7"/>
      <c r="CLM35" s="7"/>
      <c r="CLN35" s="7"/>
      <c r="CLO35" s="7"/>
      <c r="CLP35" s="7"/>
      <c r="CLQ35" s="7"/>
      <c r="CLR35" s="7"/>
      <c r="CLS35" s="7"/>
      <c r="CLT35" s="7"/>
      <c r="CLU35" s="7"/>
      <c r="CLV35" s="7"/>
      <c r="CLW35" s="7"/>
      <c r="CLX35" s="7"/>
      <c r="CLY35" s="7"/>
      <c r="CLZ35" s="7"/>
      <c r="CMA35" s="7"/>
      <c r="CMB35" s="7"/>
      <c r="CMC35" s="7"/>
      <c r="CMD35" s="7"/>
      <c r="CME35" s="7"/>
      <c r="CMF35" s="7"/>
      <c r="CMG35" s="7"/>
      <c r="CMH35" s="7"/>
      <c r="CMI35" s="7"/>
      <c r="CMJ35" s="7"/>
      <c r="CMK35" s="7"/>
      <c r="CML35" s="7"/>
      <c r="CMM35" s="7"/>
      <c r="CMN35" s="7"/>
      <c r="CMO35" s="7"/>
      <c r="CMP35" s="7"/>
      <c r="CMQ35" s="7"/>
      <c r="CMR35" s="7"/>
      <c r="CMS35" s="7"/>
      <c r="CMT35" s="7"/>
      <c r="CMU35" s="7"/>
      <c r="CMV35" s="7"/>
      <c r="CMW35" s="7"/>
      <c r="CMX35" s="7"/>
      <c r="CMY35" s="7"/>
      <c r="CMZ35" s="7"/>
      <c r="CNA35" s="7"/>
      <c r="CNB35" s="7"/>
      <c r="CNC35" s="7"/>
      <c r="CND35" s="7"/>
      <c r="CNE35" s="7"/>
      <c r="CNF35" s="7"/>
      <c r="CNG35" s="7"/>
      <c r="CNH35" s="7"/>
      <c r="CNI35" s="7"/>
      <c r="CNJ35" s="7"/>
      <c r="CNK35" s="7"/>
      <c r="CNL35" s="7"/>
      <c r="CNM35" s="7"/>
      <c r="CNN35" s="7"/>
      <c r="CNO35" s="7"/>
      <c r="CNP35" s="7"/>
      <c r="CNQ35" s="7"/>
      <c r="CNR35" s="7"/>
      <c r="CNS35" s="7"/>
      <c r="CNT35" s="7"/>
      <c r="CNU35" s="7"/>
      <c r="CNV35" s="7"/>
      <c r="CNW35" s="7"/>
      <c r="CNX35" s="7"/>
      <c r="CNY35" s="7"/>
      <c r="CNZ35" s="7"/>
      <c r="COA35" s="7"/>
      <c r="COB35" s="7"/>
      <c r="COC35" s="7"/>
      <c r="COD35" s="7"/>
      <c r="COE35" s="7"/>
      <c r="COF35" s="7"/>
      <c r="COG35" s="7"/>
      <c r="COH35" s="7"/>
      <c r="COI35" s="7"/>
      <c r="COJ35" s="7"/>
      <c r="COK35" s="7"/>
      <c r="COL35" s="7"/>
      <c r="COM35" s="7"/>
      <c r="CON35" s="7"/>
      <c r="COO35" s="7"/>
      <c r="COP35" s="7"/>
      <c r="COQ35" s="7"/>
      <c r="COR35" s="7"/>
      <c r="COS35" s="7"/>
      <c r="COT35" s="7"/>
      <c r="COU35" s="7"/>
      <c r="COV35" s="7"/>
      <c r="COW35" s="7"/>
      <c r="COX35" s="7"/>
      <c r="COY35" s="7"/>
      <c r="COZ35" s="7"/>
      <c r="CPA35" s="7"/>
      <c r="CPB35" s="7"/>
      <c r="CPC35" s="7"/>
      <c r="CPD35" s="7"/>
      <c r="CPE35" s="7"/>
      <c r="CPF35" s="7"/>
      <c r="CPG35" s="7"/>
      <c r="CPH35" s="7"/>
      <c r="CPI35" s="7"/>
      <c r="CPJ35" s="7"/>
      <c r="CPK35" s="7"/>
      <c r="CPL35" s="7"/>
      <c r="CPM35" s="7"/>
      <c r="CPN35" s="7"/>
      <c r="CPO35" s="7"/>
      <c r="CPP35" s="7"/>
      <c r="CPQ35" s="7"/>
      <c r="CPR35" s="7"/>
      <c r="CPS35" s="7"/>
      <c r="CPT35" s="7"/>
      <c r="CPU35" s="7"/>
      <c r="CPV35" s="7"/>
      <c r="CPW35" s="7"/>
      <c r="CPX35" s="7"/>
      <c r="CPY35" s="7"/>
      <c r="CPZ35" s="7"/>
      <c r="CQA35" s="7"/>
      <c r="CQB35" s="7"/>
      <c r="CQC35" s="7"/>
      <c r="CQD35" s="7"/>
      <c r="CQE35" s="7"/>
      <c r="CQF35" s="7"/>
      <c r="CQG35" s="7"/>
      <c r="CQH35" s="7"/>
      <c r="CQI35" s="7"/>
      <c r="CQJ35" s="7"/>
      <c r="CQK35" s="7"/>
      <c r="CQL35" s="7"/>
      <c r="CQM35" s="7"/>
      <c r="CQN35" s="7"/>
      <c r="CQO35" s="7"/>
      <c r="CQP35" s="7"/>
      <c r="CQQ35" s="7"/>
      <c r="CQR35" s="7"/>
      <c r="CQS35" s="7"/>
      <c r="CQT35" s="7"/>
      <c r="CQU35" s="7"/>
      <c r="CQV35" s="7"/>
      <c r="CQW35" s="7"/>
      <c r="CQX35" s="7"/>
      <c r="CQY35" s="7"/>
      <c r="CQZ35" s="7"/>
      <c r="CRA35" s="7"/>
      <c r="CRB35" s="7"/>
      <c r="CRC35" s="7"/>
      <c r="CRD35" s="7"/>
      <c r="CRE35" s="7"/>
      <c r="CRF35" s="7"/>
      <c r="CRG35" s="7"/>
      <c r="CRH35" s="7"/>
      <c r="CRI35" s="7"/>
      <c r="CRJ35" s="7"/>
      <c r="CRK35" s="7"/>
      <c r="CRL35" s="7"/>
      <c r="CRM35" s="7"/>
      <c r="CRN35" s="7"/>
      <c r="CRO35" s="7"/>
      <c r="CRP35" s="7"/>
      <c r="CRQ35" s="7"/>
      <c r="CRR35" s="7"/>
      <c r="CRS35" s="7"/>
      <c r="CRT35" s="7"/>
      <c r="CRU35" s="7"/>
      <c r="CRV35" s="7"/>
      <c r="CRW35" s="7"/>
      <c r="CRX35" s="7"/>
      <c r="CRY35" s="7"/>
      <c r="CRZ35" s="7"/>
      <c r="CSA35" s="7"/>
      <c r="CSB35" s="7"/>
      <c r="CSC35" s="7"/>
      <c r="CSD35" s="7"/>
      <c r="CSE35" s="7"/>
      <c r="CSF35" s="7"/>
      <c r="CSG35" s="7"/>
      <c r="CSH35" s="7"/>
      <c r="CSI35" s="7"/>
      <c r="CSJ35" s="7"/>
      <c r="CSK35" s="7"/>
      <c r="CSL35" s="7"/>
      <c r="CSM35" s="7"/>
      <c r="CSN35" s="7"/>
      <c r="CSO35" s="7"/>
      <c r="CSP35" s="7"/>
      <c r="CSQ35" s="7"/>
      <c r="CSR35" s="7"/>
      <c r="CSS35" s="7"/>
      <c r="CST35" s="7"/>
      <c r="CSU35" s="7"/>
      <c r="CSV35" s="7"/>
      <c r="CSW35" s="7"/>
      <c r="CSX35" s="7"/>
      <c r="CSY35" s="7"/>
      <c r="CSZ35" s="7"/>
      <c r="CTA35" s="7"/>
      <c r="CTB35" s="7"/>
      <c r="CTC35" s="7"/>
      <c r="CTD35" s="7"/>
      <c r="CTE35" s="7"/>
      <c r="CTF35" s="7"/>
      <c r="CTG35" s="7"/>
      <c r="CTH35" s="7"/>
      <c r="CTI35" s="7"/>
      <c r="CTJ35" s="7"/>
      <c r="CTK35" s="7"/>
      <c r="CTL35" s="7"/>
      <c r="CTM35" s="7"/>
      <c r="CTN35" s="7"/>
      <c r="CTO35" s="7"/>
      <c r="CTP35" s="7"/>
      <c r="CTQ35" s="7"/>
      <c r="CTR35" s="7"/>
      <c r="CTS35" s="7"/>
      <c r="CTT35" s="7"/>
      <c r="CTU35" s="7"/>
      <c r="CTV35" s="7"/>
      <c r="CTW35" s="7"/>
      <c r="CTX35" s="7"/>
      <c r="CTY35" s="7"/>
      <c r="CTZ35" s="7"/>
      <c r="CUA35" s="7"/>
      <c r="CUB35" s="7"/>
      <c r="CUC35" s="7"/>
      <c r="CUD35" s="7"/>
      <c r="CUE35" s="7"/>
      <c r="CUF35" s="7"/>
      <c r="CUG35" s="7"/>
      <c r="CUH35" s="7"/>
      <c r="CUI35" s="7"/>
      <c r="CUJ35" s="7"/>
      <c r="CUK35" s="7"/>
      <c r="CUL35" s="7"/>
      <c r="CUM35" s="7"/>
      <c r="CUN35" s="7"/>
      <c r="CUO35" s="7"/>
      <c r="CUP35" s="7"/>
      <c r="CUQ35" s="7"/>
      <c r="CUR35" s="7"/>
      <c r="CUS35" s="7"/>
      <c r="CUT35" s="7"/>
      <c r="CUU35" s="7"/>
      <c r="CUV35" s="7"/>
      <c r="CUW35" s="7"/>
      <c r="CUX35" s="7"/>
      <c r="CUY35" s="7"/>
      <c r="CUZ35" s="7"/>
      <c r="CVA35" s="7"/>
      <c r="CVB35" s="7"/>
      <c r="CVC35" s="7"/>
      <c r="CVD35" s="7"/>
      <c r="CVE35" s="7"/>
      <c r="CVF35" s="7"/>
      <c r="CVG35" s="7"/>
      <c r="CVH35" s="7"/>
      <c r="CVI35" s="7"/>
      <c r="CVJ35" s="7"/>
      <c r="CVK35" s="7"/>
      <c r="CVL35" s="7"/>
      <c r="CVM35" s="7"/>
      <c r="CVN35" s="7"/>
      <c r="CVO35" s="7"/>
      <c r="CVP35" s="7"/>
      <c r="CVQ35" s="7"/>
      <c r="CVR35" s="7"/>
      <c r="CVS35" s="7"/>
      <c r="CVT35" s="7"/>
      <c r="CVU35" s="7"/>
      <c r="CVV35" s="7"/>
      <c r="CVW35" s="7"/>
      <c r="CVX35" s="7"/>
      <c r="CVY35" s="7"/>
      <c r="CVZ35" s="7"/>
      <c r="CWA35" s="7"/>
      <c r="CWB35" s="7"/>
      <c r="CWC35" s="7"/>
      <c r="CWD35" s="7"/>
      <c r="CWE35" s="7"/>
      <c r="CWF35" s="7"/>
      <c r="CWG35" s="7"/>
      <c r="CWH35" s="7"/>
      <c r="CWI35" s="7"/>
      <c r="CWJ35" s="7"/>
      <c r="CWK35" s="7"/>
      <c r="CWL35" s="7"/>
      <c r="CWM35" s="7"/>
      <c r="CWN35" s="7"/>
      <c r="CWO35" s="7"/>
      <c r="CWP35" s="7"/>
      <c r="CWQ35" s="7"/>
      <c r="CWR35" s="7"/>
      <c r="CWS35" s="7"/>
      <c r="CWT35" s="7"/>
      <c r="CWU35" s="7"/>
      <c r="CWV35" s="7"/>
      <c r="CWW35" s="7"/>
      <c r="CWX35" s="7"/>
      <c r="CWY35" s="7"/>
      <c r="CWZ35" s="7"/>
      <c r="CXA35" s="7"/>
      <c r="CXB35" s="7"/>
      <c r="CXC35" s="7"/>
      <c r="CXD35" s="7"/>
      <c r="CXE35" s="7"/>
      <c r="CXF35" s="7"/>
      <c r="CXG35" s="7"/>
      <c r="CXH35" s="7"/>
      <c r="CXI35" s="7"/>
      <c r="CXJ35" s="7"/>
      <c r="CXK35" s="7"/>
      <c r="CXL35" s="7"/>
      <c r="CXM35" s="7"/>
      <c r="CXN35" s="7"/>
      <c r="CXO35" s="7"/>
      <c r="CXP35" s="7"/>
      <c r="CXQ35" s="7"/>
      <c r="CXR35" s="7"/>
      <c r="CXS35" s="7"/>
      <c r="CXT35" s="7"/>
      <c r="CXU35" s="7"/>
      <c r="CXV35" s="7"/>
      <c r="CXW35" s="7"/>
      <c r="CXX35" s="7"/>
      <c r="CXY35" s="7"/>
      <c r="CXZ35" s="7"/>
      <c r="CYA35" s="7"/>
      <c r="CYB35" s="7"/>
      <c r="CYC35" s="7"/>
      <c r="CYD35" s="7"/>
      <c r="CYE35" s="7"/>
      <c r="CYF35" s="7"/>
      <c r="CYG35" s="7"/>
      <c r="CYH35" s="7"/>
      <c r="CYI35" s="7"/>
      <c r="CYJ35" s="7"/>
      <c r="CYK35" s="7"/>
      <c r="CYL35" s="7"/>
      <c r="CYM35" s="7"/>
      <c r="CYN35" s="7"/>
      <c r="CYO35" s="7"/>
      <c r="CYP35" s="7"/>
      <c r="CYQ35" s="7"/>
      <c r="CYR35" s="7"/>
      <c r="CYS35" s="7"/>
      <c r="CYT35" s="7"/>
      <c r="CYU35" s="7"/>
      <c r="CYV35" s="7"/>
      <c r="CYW35" s="7"/>
      <c r="CYX35" s="7"/>
      <c r="CYY35" s="7"/>
      <c r="CYZ35" s="7"/>
      <c r="CZA35" s="7"/>
      <c r="CZB35" s="7"/>
      <c r="CZC35" s="7"/>
      <c r="CZD35" s="7"/>
      <c r="CZE35" s="7"/>
      <c r="CZF35" s="7"/>
      <c r="CZG35" s="7"/>
      <c r="CZH35" s="7"/>
      <c r="CZI35" s="7"/>
      <c r="CZJ35" s="7"/>
      <c r="CZK35" s="7"/>
      <c r="CZL35" s="7"/>
      <c r="CZM35" s="7"/>
      <c r="CZN35" s="7"/>
      <c r="CZO35" s="7"/>
      <c r="CZP35" s="7"/>
      <c r="CZQ35" s="7"/>
      <c r="CZR35" s="7"/>
      <c r="CZS35" s="7"/>
      <c r="CZT35" s="7"/>
      <c r="CZU35" s="7"/>
      <c r="CZV35" s="7"/>
      <c r="CZW35" s="7"/>
      <c r="CZX35" s="7"/>
      <c r="CZY35" s="7"/>
      <c r="CZZ35" s="7"/>
      <c r="DAA35" s="7"/>
      <c r="DAB35" s="7"/>
      <c r="DAC35" s="7"/>
      <c r="DAD35" s="7"/>
      <c r="DAE35" s="7"/>
      <c r="DAF35" s="7"/>
      <c r="DAG35" s="7"/>
      <c r="DAH35" s="7"/>
      <c r="DAI35" s="7"/>
      <c r="DAJ35" s="7"/>
      <c r="DAK35" s="7"/>
      <c r="DAL35" s="7"/>
      <c r="DAM35" s="7"/>
      <c r="DAN35" s="7"/>
      <c r="DAO35" s="7"/>
      <c r="DAP35" s="7"/>
      <c r="DAQ35" s="7"/>
      <c r="DAR35" s="7"/>
      <c r="DAS35" s="7"/>
      <c r="DAT35" s="7"/>
      <c r="DAU35" s="7"/>
      <c r="DAV35" s="7"/>
      <c r="DAW35" s="7"/>
      <c r="DAX35" s="7"/>
      <c r="DAY35" s="7"/>
      <c r="DAZ35" s="7"/>
      <c r="DBA35" s="7"/>
      <c r="DBB35" s="7"/>
      <c r="DBC35" s="7"/>
      <c r="DBD35" s="7"/>
      <c r="DBE35" s="7"/>
      <c r="DBF35" s="7"/>
      <c r="DBG35" s="7"/>
      <c r="DBH35" s="7"/>
      <c r="DBI35" s="7"/>
      <c r="DBJ35" s="7"/>
      <c r="DBK35" s="7"/>
      <c r="DBL35" s="7"/>
      <c r="DBM35" s="7"/>
      <c r="DBN35" s="7"/>
      <c r="DBO35" s="7"/>
      <c r="DBP35" s="7"/>
      <c r="DBQ35" s="7"/>
      <c r="DBR35" s="7"/>
      <c r="DBS35" s="7"/>
      <c r="DBT35" s="7"/>
      <c r="DBU35" s="7"/>
      <c r="DBV35" s="7"/>
      <c r="DBW35" s="7"/>
      <c r="DBX35" s="7"/>
      <c r="DBY35" s="7"/>
      <c r="DBZ35" s="7"/>
      <c r="DCA35" s="7"/>
      <c r="DCB35" s="7"/>
      <c r="DCC35" s="7"/>
      <c r="DCD35" s="7"/>
      <c r="DCE35" s="7"/>
      <c r="DCF35" s="7"/>
      <c r="DCG35" s="7"/>
      <c r="DCH35" s="7"/>
      <c r="DCI35" s="7"/>
      <c r="DCJ35" s="7"/>
      <c r="DCK35" s="7"/>
      <c r="DCL35" s="7"/>
      <c r="DCM35" s="7"/>
      <c r="DCN35" s="7"/>
      <c r="DCO35" s="7"/>
      <c r="DCP35" s="7"/>
      <c r="DCQ35" s="7"/>
      <c r="DCR35" s="7"/>
      <c r="DCS35" s="7"/>
      <c r="DCT35" s="7"/>
      <c r="DCU35" s="7"/>
      <c r="DCV35" s="7"/>
      <c r="DCW35" s="7"/>
      <c r="DCX35" s="7"/>
      <c r="DCY35" s="7"/>
      <c r="DCZ35" s="7"/>
      <c r="DDA35" s="7"/>
      <c r="DDB35" s="7"/>
      <c r="DDC35" s="7"/>
      <c r="DDD35" s="7"/>
      <c r="DDE35" s="7"/>
      <c r="DDF35" s="7"/>
      <c r="DDG35" s="7"/>
      <c r="DDH35" s="7"/>
      <c r="DDI35" s="7"/>
      <c r="DDJ35" s="7"/>
      <c r="DDK35" s="7"/>
      <c r="DDL35" s="7"/>
      <c r="DDM35" s="7"/>
      <c r="DDN35" s="7"/>
      <c r="DDO35" s="7"/>
      <c r="DDP35" s="7"/>
      <c r="DDQ35" s="7"/>
      <c r="DDR35" s="7"/>
      <c r="DDS35" s="7"/>
      <c r="DDT35" s="7"/>
      <c r="DDU35" s="7"/>
      <c r="DDV35" s="7"/>
      <c r="DDW35" s="7"/>
      <c r="DDX35" s="7"/>
      <c r="DDY35" s="7"/>
      <c r="DDZ35" s="7"/>
      <c r="DEA35" s="7"/>
      <c r="DEB35" s="7"/>
      <c r="DEC35" s="7"/>
      <c r="DED35" s="7"/>
      <c r="DEE35" s="7"/>
      <c r="DEF35" s="7"/>
      <c r="DEG35" s="7"/>
      <c r="DEH35" s="7"/>
      <c r="DEI35" s="7"/>
      <c r="DEJ35" s="7"/>
      <c r="DEK35" s="7"/>
      <c r="DEL35" s="7"/>
      <c r="DEM35" s="7"/>
      <c r="DEN35" s="7"/>
      <c r="DEO35" s="7"/>
      <c r="DEP35" s="7"/>
      <c r="DEQ35" s="7"/>
      <c r="DER35" s="7"/>
      <c r="DES35" s="7"/>
      <c r="DET35" s="7"/>
      <c r="DEU35" s="7"/>
      <c r="DEV35" s="7"/>
      <c r="DEW35" s="7"/>
      <c r="DEX35" s="7"/>
      <c r="DEY35" s="7"/>
      <c r="DEZ35" s="7"/>
      <c r="DFA35" s="7"/>
      <c r="DFB35" s="7"/>
      <c r="DFC35" s="7"/>
      <c r="DFD35" s="7"/>
      <c r="DFE35" s="7"/>
      <c r="DFF35" s="7"/>
      <c r="DFG35" s="7"/>
      <c r="DFH35" s="7"/>
      <c r="DFI35" s="7"/>
      <c r="DFJ35" s="7"/>
      <c r="DFK35" s="7"/>
      <c r="DFL35" s="7"/>
      <c r="DFM35" s="7"/>
      <c r="DFN35" s="7"/>
      <c r="DFO35" s="7"/>
      <c r="DFP35" s="7"/>
      <c r="DFQ35" s="7"/>
      <c r="DFR35" s="7"/>
      <c r="DFS35" s="7"/>
      <c r="DFT35" s="7"/>
      <c r="DFU35" s="7"/>
      <c r="DFV35" s="7"/>
      <c r="DFW35" s="7"/>
      <c r="DFX35" s="7"/>
      <c r="DFY35" s="7"/>
      <c r="DFZ35" s="7"/>
      <c r="DGA35" s="7"/>
      <c r="DGB35" s="7"/>
      <c r="DGC35" s="7"/>
      <c r="DGD35" s="7"/>
      <c r="DGE35" s="7"/>
      <c r="DGF35" s="7"/>
      <c r="DGG35" s="7"/>
      <c r="DGH35" s="7"/>
      <c r="DGI35" s="7"/>
      <c r="DGJ35" s="7"/>
      <c r="DGK35" s="7"/>
      <c r="DGL35" s="7"/>
      <c r="DGM35" s="7"/>
      <c r="DGN35" s="7"/>
      <c r="DGO35" s="7"/>
      <c r="DGP35" s="7"/>
      <c r="DGQ35" s="7"/>
      <c r="DGR35" s="7"/>
      <c r="DGS35" s="7"/>
      <c r="DGT35" s="7"/>
      <c r="DGU35" s="7"/>
      <c r="DGV35" s="7"/>
      <c r="DGW35" s="7"/>
      <c r="DGX35" s="7"/>
      <c r="DGY35" s="7"/>
      <c r="DGZ35" s="7"/>
      <c r="DHA35" s="7"/>
      <c r="DHB35" s="7"/>
      <c r="DHC35" s="7"/>
      <c r="DHD35" s="7"/>
      <c r="DHE35" s="7"/>
      <c r="DHF35" s="7"/>
      <c r="DHG35" s="7"/>
      <c r="DHH35" s="7"/>
      <c r="DHI35" s="7"/>
      <c r="DHJ35" s="7"/>
      <c r="DHK35" s="7"/>
      <c r="DHL35" s="7"/>
      <c r="DHM35" s="7"/>
      <c r="DHN35" s="7"/>
      <c r="DHO35" s="7"/>
      <c r="DHP35" s="7"/>
      <c r="DHQ35" s="7"/>
      <c r="DHR35" s="7"/>
      <c r="DHS35" s="7"/>
      <c r="DHT35" s="7"/>
      <c r="DHU35" s="7"/>
      <c r="DHV35" s="7"/>
      <c r="DHW35" s="7"/>
      <c r="DHX35" s="7"/>
      <c r="DHY35" s="7"/>
      <c r="DHZ35" s="7"/>
      <c r="DIA35" s="7"/>
      <c r="DIB35" s="7"/>
      <c r="DIC35" s="7"/>
      <c r="DID35" s="7"/>
      <c r="DIE35" s="7"/>
      <c r="DIF35" s="7"/>
      <c r="DIG35" s="7"/>
      <c r="DIH35" s="7"/>
      <c r="DII35" s="7"/>
      <c r="DIJ35" s="7"/>
      <c r="DIK35" s="7"/>
      <c r="DIL35" s="7"/>
      <c r="DIM35" s="7"/>
      <c r="DIN35" s="7"/>
      <c r="DIO35" s="7"/>
      <c r="DIP35" s="7"/>
      <c r="DIQ35" s="7"/>
      <c r="DIR35" s="7"/>
      <c r="DIS35" s="7"/>
      <c r="DIT35" s="7"/>
      <c r="DIU35" s="7"/>
      <c r="DIV35" s="7"/>
      <c r="DIW35" s="7"/>
      <c r="DIX35" s="7"/>
      <c r="DIY35" s="7"/>
      <c r="DIZ35" s="7"/>
      <c r="DJA35" s="7"/>
      <c r="DJB35" s="7"/>
      <c r="DJC35" s="7"/>
      <c r="DJD35" s="7"/>
      <c r="DJE35" s="7"/>
      <c r="DJF35" s="7"/>
      <c r="DJG35" s="7"/>
      <c r="DJH35" s="7"/>
      <c r="DJI35" s="7"/>
      <c r="DJJ35" s="7"/>
      <c r="DJK35" s="7"/>
      <c r="DJL35" s="7"/>
      <c r="DJM35" s="7"/>
      <c r="DJN35" s="7"/>
      <c r="DJO35" s="7"/>
      <c r="DJP35" s="7"/>
      <c r="DJQ35" s="7"/>
      <c r="DJR35" s="7"/>
      <c r="DJS35" s="7"/>
      <c r="DJT35" s="7"/>
      <c r="DJU35" s="7"/>
      <c r="DJV35" s="7"/>
      <c r="DJW35" s="7"/>
      <c r="DJX35" s="7"/>
      <c r="DJY35" s="7"/>
      <c r="DJZ35" s="7"/>
      <c r="DKA35" s="7"/>
      <c r="DKB35" s="7"/>
      <c r="DKC35" s="7"/>
      <c r="DKD35" s="7"/>
      <c r="DKE35" s="7"/>
      <c r="DKF35" s="7"/>
      <c r="DKG35" s="7"/>
      <c r="DKH35" s="7"/>
      <c r="DKI35" s="7"/>
      <c r="DKJ35" s="7"/>
      <c r="DKK35" s="7"/>
      <c r="DKL35" s="7"/>
      <c r="DKM35" s="7"/>
      <c r="DKN35" s="7"/>
      <c r="DKO35" s="7"/>
      <c r="DKP35" s="7"/>
      <c r="DKQ35" s="7"/>
      <c r="DKR35" s="7"/>
      <c r="DKS35" s="7"/>
      <c r="DKT35" s="7"/>
      <c r="DKU35" s="7"/>
      <c r="DKV35" s="7"/>
      <c r="DKW35" s="7"/>
      <c r="DKX35" s="7"/>
      <c r="DKY35" s="7"/>
      <c r="DKZ35" s="7"/>
      <c r="DLA35" s="7"/>
      <c r="DLB35" s="7"/>
      <c r="DLC35" s="7"/>
      <c r="DLD35" s="7"/>
      <c r="DLE35" s="7"/>
      <c r="DLF35" s="7"/>
      <c r="DLG35" s="7"/>
      <c r="DLH35" s="7"/>
      <c r="DLI35" s="7"/>
      <c r="DLJ35" s="7"/>
      <c r="DLK35" s="7"/>
      <c r="DLL35" s="7"/>
      <c r="DLM35" s="7"/>
      <c r="DLN35" s="7"/>
      <c r="DLO35" s="7"/>
      <c r="DLP35" s="7"/>
      <c r="DLQ35" s="7"/>
      <c r="DLR35" s="7"/>
      <c r="DLS35" s="7"/>
      <c r="DLT35" s="7"/>
      <c r="DLU35" s="7"/>
      <c r="DLV35" s="7"/>
      <c r="DLW35" s="7"/>
      <c r="DLX35" s="7"/>
      <c r="DLY35" s="7"/>
      <c r="DLZ35" s="7"/>
      <c r="DMA35" s="7"/>
      <c r="DMB35" s="7"/>
      <c r="DMC35" s="7"/>
      <c r="DMD35" s="7"/>
      <c r="DME35" s="7"/>
      <c r="DMF35" s="7"/>
      <c r="DMG35" s="7"/>
      <c r="DMH35" s="7"/>
      <c r="DMI35" s="7"/>
      <c r="DMJ35" s="7"/>
      <c r="DMK35" s="7"/>
      <c r="DML35" s="7"/>
      <c r="DMM35" s="7"/>
      <c r="DMN35" s="7"/>
      <c r="DMO35" s="7"/>
      <c r="DMP35" s="7"/>
      <c r="DMQ35" s="7"/>
      <c r="DMR35" s="7"/>
      <c r="DMS35" s="7"/>
      <c r="DMT35" s="7"/>
      <c r="DMU35" s="7"/>
      <c r="DMV35" s="7"/>
      <c r="DMW35" s="7"/>
      <c r="DMX35" s="7"/>
      <c r="DMY35" s="7"/>
      <c r="DMZ35" s="7"/>
      <c r="DNA35" s="7"/>
      <c r="DNB35" s="7"/>
      <c r="DNC35" s="7"/>
      <c r="DND35" s="7"/>
      <c r="DNE35" s="7"/>
      <c r="DNF35" s="7"/>
      <c r="DNG35" s="7"/>
      <c r="DNH35" s="7"/>
      <c r="DNI35" s="7"/>
      <c r="DNJ35" s="7"/>
      <c r="DNK35" s="7"/>
      <c r="DNL35" s="7"/>
      <c r="DNM35" s="7"/>
      <c r="DNN35" s="7"/>
      <c r="DNO35" s="7"/>
      <c r="DNP35" s="7"/>
      <c r="DNQ35" s="7"/>
      <c r="DNR35" s="7"/>
      <c r="DNS35" s="7"/>
      <c r="DNT35" s="7"/>
      <c r="DNU35" s="7"/>
      <c r="DNV35" s="7"/>
      <c r="DNW35" s="7"/>
      <c r="DNX35" s="7"/>
      <c r="DNY35" s="7"/>
      <c r="DNZ35" s="7"/>
      <c r="DOA35" s="7"/>
      <c r="DOB35" s="7"/>
      <c r="DOC35" s="7"/>
      <c r="DOD35" s="7"/>
      <c r="DOE35" s="7"/>
      <c r="DOF35" s="7"/>
      <c r="DOG35" s="7"/>
      <c r="DOH35" s="7"/>
      <c r="DOI35" s="7"/>
      <c r="DOJ35" s="7"/>
      <c r="DOK35" s="7"/>
      <c r="DOL35" s="7"/>
      <c r="DOM35" s="7"/>
      <c r="DON35" s="7"/>
      <c r="DOO35" s="7"/>
      <c r="DOP35" s="7"/>
      <c r="DOQ35" s="7"/>
      <c r="DOR35" s="7"/>
      <c r="DOS35" s="7"/>
      <c r="DOT35" s="7"/>
      <c r="DOU35" s="7"/>
      <c r="DOV35" s="7"/>
      <c r="DOW35" s="7"/>
      <c r="DOX35" s="7"/>
      <c r="DOY35" s="7"/>
      <c r="DOZ35" s="7"/>
      <c r="DPA35" s="7"/>
      <c r="DPB35" s="7"/>
      <c r="DPC35" s="7"/>
      <c r="DPD35" s="7"/>
      <c r="DPE35" s="7"/>
      <c r="DPF35" s="7"/>
      <c r="DPG35" s="7"/>
      <c r="DPH35" s="7"/>
      <c r="DPI35" s="7"/>
      <c r="DPJ35" s="7"/>
      <c r="DPK35" s="7"/>
      <c r="DPL35" s="7"/>
      <c r="DPM35" s="7"/>
      <c r="DPN35" s="7"/>
      <c r="DPO35" s="7"/>
      <c r="DPP35" s="7"/>
      <c r="DPQ35" s="7"/>
      <c r="DPR35" s="7"/>
      <c r="DPS35" s="7"/>
      <c r="DPT35" s="7"/>
      <c r="DPU35" s="7"/>
      <c r="DPV35" s="7"/>
      <c r="DPW35" s="7"/>
      <c r="DPX35" s="7"/>
      <c r="DPY35" s="7"/>
      <c r="DPZ35" s="7"/>
      <c r="DQA35" s="7"/>
      <c r="DQB35" s="7"/>
      <c r="DQC35" s="7"/>
      <c r="DQD35" s="7"/>
      <c r="DQE35" s="7"/>
      <c r="DQF35" s="7"/>
      <c r="DQG35" s="7"/>
      <c r="DQH35" s="7"/>
      <c r="DQI35" s="7"/>
      <c r="DQJ35" s="7"/>
      <c r="DQK35" s="7"/>
      <c r="DQL35" s="7"/>
      <c r="DQM35" s="7"/>
      <c r="DQN35" s="7"/>
      <c r="DQO35" s="7"/>
      <c r="DQP35" s="7"/>
      <c r="DQQ35" s="7"/>
      <c r="DQR35" s="7"/>
      <c r="DQS35" s="7"/>
      <c r="DQT35" s="7"/>
      <c r="DQU35" s="7"/>
      <c r="DQV35" s="7"/>
      <c r="DQW35" s="7"/>
      <c r="DQX35" s="7"/>
      <c r="DQY35" s="7"/>
      <c r="DQZ35" s="7"/>
      <c r="DRA35" s="7"/>
      <c r="DRB35" s="7"/>
      <c r="DRC35" s="7"/>
      <c r="DRD35" s="7"/>
      <c r="DRE35" s="7"/>
      <c r="DRF35" s="7"/>
      <c r="DRG35" s="7"/>
      <c r="DRH35" s="7"/>
      <c r="DRI35" s="7"/>
      <c r="DRJ35" s="7"/>
      <c r="DRK35" s="7"/>
      <c r="DRL35" s="7"/>
      <c r="DRM35" s="7"/>
      <c r="DRN35" s="7"/>
      <c r="DRO35" s="7"/>
      <c r="DRP35" s="7"/>
      <c r="DRQ35" s="7"/>
      <c r="DRR35" s="7"/>
      <c r="DRS35" s="7"/>
      <c r="DRT35" s="7"/>
      <c r="DRU35" s="7"/>
      <c r="DRV35" s="7"/>
      <c r="DRW35" s="7"/>
      <c r="DRX35" s="7"/>
      <c r="DRY35" s="7"/>
      <c r="DRZ35" s="7"/>
      <c r="DSA35" s="7"/>
      <c r="DSB35" s="7"/>
      <c r="DSC35" s="7"/>
      <c r="DSD35" s="7"/>
      <c r="DSE35" s="7"/>
      <c r="DSF35" s="7"/>
      <c r="DSG35" s="7"/>
      <c r="DSH35" s="7"/>
      <c r="DSI35" s="7"/>
      <c r="DSJ35" s="7"/>
      <c r="DSK35" s="7"/>
      <c r="DSL35" s="7"/>
      <c r="DSM35" s="7"/>
      <c r="DSN35" s="7"/>
      <c r="DSO35" s="7"/>
      <c r="DSP35" s="7"/>
      <c r="DSQ35" s="7"/>
      <c r="DSR35" s="7"/>
      <c r="DSS35" s="7"/>
      <c r="DST35" s="7"/>
      <c r="DSU35" s="7"/>
      <c r="DSV35" s="7"/>
      <c r="DSW35" s="7"/>
      <c r="DSX35" s="7"/>
      <c r="DSY35" s="7"/>
      <c r="DSZ35" s="7"/>
      <c r="DTA35" s="7"/>
      <c r="DTB35" s="7"/>
      <c r="DTC35" s="7"/>
      <c r="DTD35" s="7"/>
      <c r="DTE35" s="7"/>
      <c r="DTF35" s="7"/>
      <c r="DTG35" s="7"/>
      <c r="DTH35" s="7"/>
      <c r="DTI35" s="7"/>
      <c r="DTJ35" s="7"/>
      <c r="DTK35" s="7"/>
      <c r="DTL35" s="7"/>
      <c r="DTM35" s="7"/>
      <c r="DTN35" s="7"/>
      <c r="DTO35" s="7"/>
      <c r="DTP35" s="7"/>
      <c r="DTQ35" s="7"/>
      <c r="DTR35" s="7"/>
      <c r="DTS35" s="7"/>
      <c r="DTT35" s="7"/>
      <c r="DTU35" s="7"/>
      <c r="DTV35" s="7"/>
      <c r="DTW35" s="7"/>
      <c r="DTX35" s="7"/>
      <c r="DTY35" s="7"/>
      <c r="DTZ35" s="7"/>
      <c r="DUA35" s="7"/>
      <c r="DUB35" s="7"/>
      <c r="DUC35" s="7"/>
      <c r="DUD35" s="7"/>
      <c r="DUE35" s="7"/>
      <c r="DUF35" s="7"/>
      <c r="DUG35" s="7"/>
      <c r="DUH35" s="7"/>
      <c r="DUI35" s="7"/>
      <c r="DUJ35" s="7"/>
      <c r="DUK35" s="7"/>
      <c r="DUL35" s="7"/>
      <c r="DUM35" s="7"/>
      <c r="DUN35" s="7"/>
      <c r="DUO35" s="7"/>
      <c r="DUP35" s="7"/>
      <c r="DUQ35" s="7"/>
      <c r="DUR35" s="7"/>
      <c r="DUS35" s="7"/>
      <c r="DUT35" s="7"/>
      <c r="DUU35" s="7"/>
      <c r="DUV35" s="7"/>
      <c r="DUW35" s="7"/>
      <c r="DUX35" s="7"/>
      <c r="DUY35" s="7"/>
      <c r="DUZ35" s="7"/>
      <c r="DVA35" s="7"/>
      <c r="DVB35" s="7"/>
      <c r="DVC35" s="7"/>
      <c r="DVD35" s="7"/>
      <c r="DVE35" s="7"/>
      <c r="DVF35" s="7"/>
      <c r="DVG35" s="7"/>
      <c r="DVH35" s="7"/>
      <c r="DVI35" s="7"/>
      <c r="DVJ35" s="7"/>
      <c r="DVK35" s="7"/>
      <c r="DVL35" s="7"/>
      <c r="DVM35" s="7"/>
      <c r="DVN35" s="7"/>
      <c r="DVO35" s="7"/>
      <c r="DVP35" s="7"/>
      <c r="DVQ35" s="7"/>
      <c r="DVR35" s="7"/>
      <c r="DVS35" s="7"/>
      <c r="DVT35" s="7"/>
      <c r="DVU35" s="7"/>
      <c r="DVV35" s="7"/>
      <c r="DVW35" s="7"/>
      <c r="DVX35" s="7"/>
      <c r="DVY35" s="7"/>
      <c r="DVZ35" s="7"/>
      <c r="DWA35" s="7"/>
      <c r="DWB35" s="7"/>
      <c r="DWC35" s="7"/>
      <c r="DWD35" s="7"/>
      <c r="DWE35" s="7"/>
      <c r="DWF35" s="7"/>
      <c r="DWG35" s="7"/>
      <c r="DWH35" s="7"/>
      <c r="DWI35" s="7"/>
      <c r="DWJ35" s="7"/>
      <c r="DWK35" s="7"/>
      <c r="DWL35" s="7"/>
      <c r="DWM35" s="7"/>
      <c r="DWN35" s="7"/>
      <c r="DWO35" s="7"/>
      <c r="DWP35" s="7"/>
      <c r="DWQ35" s="7"/>
      <c r="DWR35" s="7"/>
      <c r="DWS35" s="7"/>
      <c r="DWT35" s="7"/>
      <c r="DWU35" s="7"/>
      <c r="DWV35" s="7"/>
      <c r="DWW35" s="7"/>
      <c r="DWX35" s="7"/>
      <c r="DWY35" s="7"/>
      <c r="DWZ35" s="7"/>
      <c r="DXA35" s="7"/>
      <c r="DXB35" s="7"/>
      <c r="DXC35" s="7"/>
      <c r="DXD35" s="7"/>
      <c r="DXE35" s="7"/>
      <c r="DXF35" s="7"/>
      <c r="DXG35" s="7"/>
      <c r="DXH35" s="7"/>
      <c r="DXI35" s="7"/>
      <c r="DXJ35" s="7"/>
      <c r="DXK35" s="7"/>
      <c r="DXL35" s="7"/>
      <c r="DXM35" s="7"/>
      <c r="DXN35" s="7"/>
      <c r="DXO35" s="7"/>
      <c r="DXP35" s="7"/>
      <c r="DXQ35" s="7"/>
      <c r="DXR35" s="7"/>
      <c r="DXS35" s="7"/>
      <c r="DXT35" s="7"/>
      <c r="DXU35" s="7"/>
      <c r="DXV35" s="7"/>
      <c r="DXW35" s="7"/>
      <c r="DXX35" s="7"/>
      <c r="DXY35" s="7"/>
      <c r="DXZ35" s="7"/>
      <c r="DYA35" s="7"/>
      <c r="DYB35" s="7"/>
      <c r="DYC35" s="7"/>
      <c r="DYD35" s="7"/>
      <c r="DYE35" s="7"/>
      <c r="DYF35" s="7"/>
      <c r="DYG35" s="7"/>
      <c r="DYH35" s="7"/>
      <c r="DYI35" s="7"/>
      <c r="DYJ35" s="7"/>
      <c r="DYK35" s="7"/>
      <c r="DYL35" s="7"/>
      <c r="DYM35" s="7"/>
      <c r="DYN35" s="7"/>
      <c r="DYO35" s="7"/>
      <c r="DYP35" s="7"/>
      <c r="DYQ35" s="7"/>
      <c r="DYR35" s="7"/>
      <c r="DYS35" s="7"/>
      <c r="DYT35" s="7"/>
      <c r="DYU35" s="7"/>
      <c r="DYV35" s="7"/>
      <c r="DYW35" s="7"/>
      <c r="DYX35" s="7"/>
      <c r="DYY35" s="7"/>
      <c r="DYZ35" s="7"/>
      <c r="DZA35" s="7"/>
      <c r="DZB35" s="7"/>
      <c r="DZC35" s="7"/>
      <c r="DZD35" s="7"/>
      <c r="DZE35" s="7"/>
      <c r="DZF35" s="7"/>
      <c r="DZG35" s="7"/>
      <c r="DZH35" s="7"/>
      <c r="DZI35" s="7"/>
      <c r="DZJ35" s="7"/>
      <c r="DZK35" s="7"/>
      <c r="DZL35" s="7"/>
      <c r="DZM35" s="7"/>
      <c r="DZN35" s="7"/>
      <c r="DZO35" s="7"/>
      <c r="DZP35" s="7"/>
      <c r="DZQ35" s="7"/>
      <c r="DZR35" s="7"/>
      <c r="DZS35" s="7"/>
      <c r="DZT35" s="7"/>
      <c r="DZU35" s="7"/>
      <c r="DZV35" s="7"/>
      <c r="DZW35" s="7"/>
      <c r="DZX35" s="7"/>
      <c r="DZY35" s="7"/>
      <c r="DZZ35" s="7"/>
      <c r="EAA35" s="7"/>
      <c r="EAB35" s="7"/>
      <c r="EAC35" s="7"/>
      <c r="EAD35" s="7"/>
      <c r="EAE35" s="7"/>
      <c r="EAF35" s="7"/>
      <c r="EAG35" s="7"/>
      <c r="EAH35" s="7"/>
      <c r="EAI35" s="7"/>
      <c r="EAJ35" s="7"/>
      <c r="EAK35" s="7"/>
      <c r="EAL35" s="7"/>
      <c r="EAM35" s="7"/>
      <c r="EAN35" s="7"/>
      <c r="EAO35" s="7"/>
      <c r="EAP35" s="7"/>
      <c r="EAQ35" s="7"/>
      <c r="EAR35" s="7"/>
      <c r="EAS35" s="7"/>
      <c r="EAT35" s="7"/>
      <c r="EAU35" s="7"/>
      <c r="EAV35" s="7"/>
      <c r="EAW35" s="7"/>
      <c r="EAX35" s="7"/>
      <c r="EAY35" s="7"/>
      <c r="EAZ35" s="7"/>
      <c r="EBA35" s="7"/>
      <c r="EBB35" s="7"/>
      <c r="EBC35" s="7"/>
      <c r="EBD35" s="7"/>
      <c r="EBE35" s="7"/>
      <c r="EBF35" s="7"/>
      <c r="EBG35" s="7"/>
      <c r="EBH35" s="7"/>
      <c r="EBI35" s="7"/>
      <c r="EBJ35" s="7"/>
      <c r="EBK35" s="7"/>
      <c r="EBL35" s="7"/>
      <c r="EBM35" s="7"/>
      <c r="EBN35" s="7"/>
      <c r="EBO35" s="7"/>
      <c r="EBP35" s="7"/>
      <c r="EBQ35" s="7"/>
      <c r="EBR35" s="7"/>
      <c r="EBS35" s="7"/>
      <c r="EBT35" s="7"/>
      <c r="EBU35" s="7"/>
      <c r="EBV35" s="7"/>
      <c r="EBW35" s="7"/>
      <c r="EBX35" s="7"/>
      <c r="EBY35" s="7"/>
      <c r="EBZ35" s="7"/>
      <c r="ECA35" s="7"/>
      <c r="ECB35" s="7"/>
      <c r="ECC35" s="7"/>
      <c r="ECD35" s="7"/>
      <c r="ECE35" s="7"/>
      <c r="ECF35" s="7"/>
      <c r="ECG35" s="7"/>
      <c r="ECH35" s="7"/>
      <c r="ECI35" s="7"/>
      <c r="ECJ35" s="7"/>
      <c r="ECK35" s="7"/>
      <c r="ECL35" s="7"/>
      <c r="ECM35" s="7"/>
      <c r="ECN35" s="7"/>
      <c r="ECO35" s="7"/>
      <c r="ECP35" s="7"/>
      <c r="ECQ35" s="7"/>
      <c r="ECR35" s="7"/>
      <c r="ECS35" s="7"/>
      <c r="ECT35" s="7"/>
      <c r="ECU35" s="7"/>
      <c r="ECV35" s="7"/>
      <c r="ECW35" s="7"/>
      <c r="ECX35" s="7"/>
      <c r="ECY35" s="7"/>
      <c r="ECZ35" s="7"/>
      <c r="EDA35" s="7"/>
      <c r="EDB35" s="7"/>
      <c r="EDC35" s="7"/>
      <c r="EDD35" s="7"/>
      <c r="EDE35" s="7"/>
      <c r="EDF35" s="7"/>
      <c r="EDG35" s="7"/>
      <c r="EDH35" s="7"/>
      <c r="EDI35" s="7"/>
      <c r="EDJ35" s="7"/>
      <c r="EDK35" s="7"/>
      <c r="EDL35" s="7"/>
      <c r="EDM35" s="7"/>
      <c r="EDN35" s="7"/>
      <c r="EDO35" s="7"/>
      <c r="EDP35" s="7"/>
      <c r="EDQ35" s="7"/>
      <c r="EDR35" s="7"/>
      <c r="EDS35" s="7"/>
      <c r="EDT35" s="7"/>
      <c r="EDU35" s="7"/>
      <c r="EDV35" s="7"/>
      <c r="EDW35" s="7"/>
      <c r="EDX35" s="7"/>
      <c r="EDY35" s="7"/>
      <c r="EDZ35" s="7"/>
      <c r="EEA35" s="7"/>
      <c r="EEB35" s="7"/>
      <c r="EEC35" s="7"/>
      <c r="EED35" s="7"/>
      <c r="EEE35" s="7"/>
      <c r="EEF35" s="7"/>
      <c r="EEG35" s="7"/>
      <c r="EEH35" s="7"/>
      <c r="EEI35" s="7"/>
      <c r="EEJ35" s="7"/>
      <c r="EEK35" s="7"/>
      <c r="EEL35" s="7"/>
      <c r="EEM35" s="7"/>
      <c r="EEN35" s="7"/>
      <c r="EEO35" s="7"/>
      <c r="EEP35" s="7"/>
      <c r="EEQ35" s="7"/>
      <c r="EER35" s="7"/>
      <c r="EES35" s="7"/>
      <c r="EET35" s="7"/>
      <c r="EEU35" s="7"/>
      <c r="EEV35" s="7"/>
      <c r="EEW35" s="7"/>
      <c r="EEX35" s="7"/>
      <c r="EEY35" s="7"/>
      <c r="EEZ35" s="7"/>
      <c r="EFA35" s="7"/>
      <c r="EFB35" s="7"/>
      <c r="EFC35" s="7"/>
      <c r="EFD35" s="7"/>
      <c r="EFE35" s="7"/>
      <c r="EFF35" s="7"/>
      <c r="EFG35" s="7"/>
      <c r="EFH35" s="7"/>
      <c r="EFI35" s="7"/>
      <c r="EFJ35" s="7"/>
      <c r="EFK35" s="7"/>
      <c r="EFL35" s="7"/>
      <c r="EFM35" s="7"/>
      <c r="EFN35" s="7"/>
      <c r="EFO35" s="7"/>
      <c r="EFP35" s="7"/>
      <c r="EFQ35" s="7"/>
      <c r="EFR35" s="7"/>
      <c r="EFS35" s="7"/>
      <c r="EFT35" s="7"/>
      <c r="EFU35" s="7"/>
      <c r="EFV35" s="7"/>
      <c r="EFW35" s="7"/>
      <c r="EFX35" s="7"/>
      <c r="EFY35" s="7"/>
      <c r="EFZ35" s="7"/>
      <c r="EGA35" s="7"/>
      <c r="EGB35" s="7"/>
      <c r="EGC35" s="7"/>
      <c r="EGD35" s="7"/>
      <c r="EGE35" s="7"/>
      <c r="EGF35" s="7"/>
      <c r="EGG35" s="7"/>
      <c r="EGH35" s="7"/>
      <c r="EGI35" s="7"/>
      <c r="EGJ35" s="7"/>
      <c r="EGK35" s="7"/>
      <c r="EGL35" s="7"/>
      <c r="EGM35" s="7"/>
      <c r="EGN35" s="7"/>
      <c r="EGO35" s="7"/>
      <c r="EGP35" s="7"/>
      <c r="EGQ35" s="7"/>
      <c r="EGR35" s="7"/>
      <c r="EGS35" s="7"/>
      <c r="EGT35" s="7"/>
      <c r="EGU35" s="7"/>
      <c r="EGV35" s="7"/>
      <c r="EGW35" s="7"/>
      <c r="EGX35" s="7"/>
      <c r="EGY35" s="7"/>
      <c r="EGZ35" s="7"/>
      <c r="EHA35" s="7"/>
      <c r="EHB35" s="7"/>
      <c r="EHC35" s="7"/>
      <c r="EHD35" s="7"/>
      <c r="EHE35" s="7"/>
      <c r="EHF35" s="7"/>
      <c r="EHG35" s="7"/>
      <c r="EHH35" s="7"/>
      <c r="EHI35" s="7"/>
      <c r="EHJ35" s="7"/>
      <c r="EHK35" s="7"/>
      <c r="EHL35" s="7"/>
      <c r="EHM35" s="7"/>
      <c r="EHN35" s="7"/>
      <c r="EHO35" s="7"/>
      <c r="EHP35" s="7"/>
      <c r="EHQ35" s="7"/>
      <c r="EHR35" s="7"/>
      <c r="EHS35" s="7"/>
      <c r="EHT35" s="7"/>
      <c r="EHU35" s="7"/>
      <c r="EHV35" s="7"/>
      <c r="EHW35" s="7"/>
      <c r="EHX35" s="7"/>
      <c r="EHY35" s="7"/>
      <c r="EHZ35" s="7"/>
      <c r="EIA35" s="7"/>
      <c r="EIB35" s="7"/>
      <c r="EIC35" s="7"/>
      <c r="EID35" s="7"/>
      <c r="EIE35" s="7"/>
      <c r="EIF35" s="7"/>
      <c r="EIG35" s="7"/>
      <c r="EIH35" s="7"/>
      <c r="EII35" s="7"/>
      <c r="EIJ35" s="7"/>
      <c r="EIK35" s="7"/>
      <c r="EIL35" s="7"/>
      <c r="EIM35" s="7"/>
      <c r="EIN35" s="7"/>
      <c r="EIO35" s="7"/>
      <c r="EIP35" s="7"/>
      <c r="EIQ35" s="7"/>
      <c r="EIR35" s="7"/>
      <c r="EIS35" s="7"/>
      <c r="EIT35" s="7"/>
      <c r="EIU35" s="7"/>
      <c r="EIV35" s="7"/>
      <c r="EIW35" s="7"/>
      <c r="EIX35" s="7"/>
      <c r="EIY35" s="7"/>
      <c r="EIZ35" s="7"/>
      <c r="EJA35" s="7"/>
      <c r="EJB35" s="7"/>
      <c r="EJC35" s="7"/>
      <c r="EJD35" s="7"/>
      <c r="EJE35" s="7"/>
      <c r="EJF35" s="7"/>
      <c r="EJG35" s="7"/>
      <c r="EJH35" s="7"/>
      <c r="EJI35" s="7"/>
      <c r="EJJ35" s="7"/>
      <c r="EJK35" s="7"/>
      <c r="EJL35" s="7"/>
      <c r="EJM35" s="7"/>
      <c r="EJN35" s="7"/>
      <c r="EJO35" s="7"/>
      <c r="EJP35" s="7"/>
      <c r="EJQ35" s="7"/>
      <c r="EJR35" s="7"/>
      <c r="EJS35" s="7"/>
      <c r="EJT35" s="7"/>
      <c r="EJU35" s="7"/>
      <c r="EJV35" s="7"/>
      <c r="EJW35" s="7"/>
      <c r="EJX35" s="7"/>
      <c r="EJY35" s="7"/>
      <c r="EJZ35" s="7"/>
      <c r="EKA35" s="7"/>
      <c r="EKB35" s="7"/>
      <c r="EKC35" s="7"/>
      <c r="EKD35" s="7"/>
      <c r="EKE35" s="7"/>
      <c r="EKF35" s="7"/>
      <c r="EKG35" s="7"/>
      <c r="EKH35" s="7"/>
      <c r="EKI35" s="7"/>
      <c r="EKJ35" s="7"/>
      <c r="EKK35" s="7"/>
      <c r="EKL35" s="7"/>
      <c r="EKM35" s="7"/>
      <c r="EKN35" s="7"/>
      <c r="EKO35" s="7"/>
      <c r="EKP35" s="7"/>
      <c r="EKQ35" s="7"/>
      <c r="EKR35" s="7"/>
      <c r="EKS35" s="7"/>
      <c r="EKT35" s="7"/>
      <c r="EKU35" s="7"/>
      <c r="EKV35" s="7"/>
      <c r="EKW35" s="7"/>
      <c r="EKX35" s="7"/>
      <c r="EKY35" s="7"/>
      <c r="EKZ35" s="7"/>
      <c r="ELA35" s="7"/>
      <c r="ELB35" s="7"/>
      <c r="ELC35" s="7"/>
      <c r="ELD35" s="7"/>
      <c r="ELE35" s="7"/>
      <c r="ELF35" s="7"/>
      <c r="ELG35" s="7"/>
      <c r="ELH35" s="7"/>
      <c r="ELI35" s="7"/>
      <c r="ELJ35" s="7"/>
      <c r="ELK35" s="7"/>
      <c r="ELL35" s="7"/>
      <c r="ELM35" s="7"/>
      <c r="ELN35" s="7"/>
      <c r="ELO35" s="7"/>
      <c r="ELP35" s="7"/>
      <c r="ELQ35" s="7"/>
      <c r="ELR35" s="7"/>
      <c r="ELS35" s="7"/>
      <c r="ELT35" s="7"/>
      <c r="ELU35" s="7"/>
      <c r="ELV35" s="7"/>
      <c r="ELW35" s="7"/>
      <c r="ELX35" s="7"/>
      <c r="ELY35" s="7"/>
      <c r="ELZ35" s="7"/>
      <c r="EMA35" s="7"/>
      <c r="EMB35" s="7"/>
      <c r="EMC35" s="7"/>
      <c r="EMD35" s="7"/>
      <c r="EME35" s="7"/>
      <c r="EMF35" s="7"/>
      <c r="EMG35" s="7"/>
      <c r="EMH35" s="7"/>
      <c r="EMI35" s="7"/>
      <c r="EMJ35" s="7"/>
      <c r="EMK35" s="7"/>
      <c r="EML35" s="7"/>
      <c r="EMM35" s="7"/>
      <c r="EMN35" s="7"/>
      <c r="EMO35" s="7"/>
      <c r="EMP35" s="7"/>
      <c r="EMQ35" s="7"/>
      <c r="EMR35" s="7"/>
      <c r="EMS35" s="7"/>
      <c r="EMT35" s="7"/>
      <c r="EMU35" s="7"/>
      <c r="EMV35" s="7"/>
      <c r="EMW35" s="7"/>
      <c r="EMX35" s="7"/>
      <c r="EMY35" s="7"/>
      <c r="EMZ35" s="7"/>
      <c r="ENA35" s="7"/>
      <c r="ENB35" s="7"/>
      <c r="ENC35" s="7"/>
      <c r="END35" s="7"/>
      <c r="ENE35" s="7"/>
      <c r="ENF35" s="7"/>
      <c r="ENG35" s="7"/>
      <c r="ENH35" s="7"/>
      <c r="ENI35" s="7"/>
      <c r="ENJ35" s="7"/>
      <c r="ENK35" s="7"/>
      <c r="ENL35" s="7"/>
      <c r="ENM35" s="7"/>
      <c r="ENN35" s="7"/>
      <c r="ENO35" s="7"/>
      <c r="ENP35" s="7"/>
      <c r="ENQ35" s="7"/>
      <c r="ENR35" s="7"/>
      <c r="ENS35" s="7"/>
      <c r="ENT35" s="7"/>
      <c r="ENU35" s="7"/>
      <c r="ENV35" s="7"/>
      <c r="ENW35" s="7"/>
      <c r="ENX35" s="7"/>
      <c r="ENY35" s="7"/>
      <c r="ENZ35" s="7"/>
      <c r="EOA35" s="7"/>
      <c r="EOB35" s="7"/>
      <c r="EOC35" s="7"/>
      <c r="EOD35" s="7"/>
      <c r="EOE35" s="7"/>
      <c r="EOF35" s="7"/>
      <c r="EOG35" s="7"/>
      <c r="EOH35" s="7"/>
      <c r="EOI35" s="7"/>
      <c r="EOJ35" s="7"/>
      <c r="EOK35" s="7"/>
      <c r="EOL35" s="7"/>
      <c r="EOM35" s="7"/>
      <c r="EON35" s="7"/>
      <c r="EOO35" s="7"/>
      <c r="EOP35" s="7"/>
      <c r="EOQ35" s="7"/>
      <c r="EOR35" s="7"/>
      <c r="EOS35" s="7"/>
      <c r="EOT35" s="7"/>
      <c r="EOU35" s="7"/>
      <c r="EOV35" s="7"/>
      <c r="EOW35" s="7"/>
      <c r="EOX35" s="7"/>
      <c r="EOY35" s="7"/>
      <c r="EOZ35" s="7"/>
      <c r="EPA35" s="7"/>
      <c r="EPB35" s="7"/>
      <c r="EPC35" s="7"/>
      <c r="EPD35" s="7"/>
      <c r="EPE35" s="7"/>
      <c r="EPF35" s="7"/>
      <c r="EPG35" s="7"/>
      <c r="EPH35" s="7"/>
      <c r="EPI35" s="7"/>
      <c r="EPJ35" s="7"/>
      <c r="EPK35" s="7"/>
      <c r="EPL35" s="7"/>
      <c r="EPM35" s="7"/>
      <c r="EPN35" s="7"/>
      <c r="EPO35" s="7"/>
      <c r="EPP35" s="7"/>
      <c r="EPQ35" s="7"/>
      <c r="EPR35" s="7"/>
      <c r="EPS35" s="7"/>
      <c r="EPT35" s="7"/>
      <c r="EPU35" s="7"/>
      <c r="EPV35" s="7"/>
      <c r="EPW35" s="7"/>
      <c r="EPX35" s="7"/>
      <c r="EPY35" s="7"/>
      <c r="EPZ35" s="7"/>
      <c r="EQA35" s="7"/>
      <c r="EQB35" s="7"/>
      <c r="EQC35" s="7"/>
      <c r="EQD35" s="7"/>
      <c r="EQE35" s="7"/>
      <c r="EQF35" s="7"/>
      <c r="EQG35" s="7"/>
      <c r="EQH35" s="7"/>
      <c r="EQI35" s="7"/>
      <c r="EQJ35" s="7"/>
      <c r="EQK35" s="7"/>
      <c r="EQL35" s="7"/>
      <c r="EQM35" s="7"/>
      <c r="EQN35" s="7"/>
      <c r="EQO35" s="7"/>
      <c r="EQP35" s="7"/>
      <c r="EQQ35" s="7"/>
      <c r="EQR35" s="7"/>
      <c r="EQS35" s="7"/>
      <c r="EQT35" s="7"/>
      <c r="EQU35" s="7"/>
      <c r="EQV35" s="7"/>
      <c r="EQW35" s="7"/>
      <c r="EQX35" s="7"/>
      <c r="EQY35" s="7"/>
      <c r="EQZ35" s="7"/>
      <c r="ERA35" s="7"/>
      <c r="ERB35" s="7"/>
      <c r="ERC35" s="7"/>
      <c r="ERD35" s="7"/>
      <c r="ERE35" s="7"/>
      <c r="ERF35" s="7"/>
      <c r="ERG35" s="7"/>
      <c r="ERH35" s="7"/>
      <c r="ERI35" s="7"/>
      <c r="ERJ35" s="7"/>
      <c r="ERK35" s="7"/>
      <c r="ERL35" s="7"/>
      <c r="ERM35" s="7"/>
      <c r="ERN35" s="7"/>
      <c r="ERO35" s="7"/>
      <c r="ERP35" s="7"/>
      <c r="ERQ35" s="7"/>
      <c r="ERR35" s="7"/>
      <c r="ERS35" s="7"/>
      <c r="ERT35" s="7"/>
      <c r="ERU35" s="7"/>
      <c r="ERV35" s="7"/>
      <c r="ERW35" s="7"/>
      <c r="ERX35" s="7"/>
      <c r="ERY35" s="7"/>
      <c r="ERZ35" s="7"/>
      <c r="ESA35" s="7"/>
      <c r="ESB35" s="7"/>
      <c r="ESC35" s="7"/>
      <c r="ESD35" s="7"/>
      <c r="ESE35" s="7"/>
      <c r="ESF35" s="7"/>
      <c r="ESG35" s="7"/>
      <c r="ESH35" s="7"/>
      <c r="ESI35" s="7"/>
      <c r="ESJ35" s="7"/>
      <c r="ESK35" s="7"/>
      <c r="ESL35" s="7"/>
      <c r="ESM35" s="7"/>
      <c r="ESN35" s="7"/>
      <c r="ESO35" s="7"/>
      <c r="ESP35" s="7"/>
      <c r="ESQ35" s="7"/>
      <c r="ESR35" s="7"/>
      <c r="ESS35" s="7"/>
      <c r="EST35" s="7"/>
      <c r="ESU35" s="7"/>
      <c r="ESV35" s="7"/>
      <c r="ESW35" s="7"/>
      <c r="ESX35" s="7"/>
      <c r="ESY35" s="7"/>
      <c r="ESZ35" s="7"/>
      <c r="ETA35" s="7"/>
      <c r="ETB35" s="7"/>
      <c r="ETC35" s="7"/>
      <c r="ETD35" s="7"/>
      <c r="ETE35" s="7"/>
      <c r="ETF35" s="7"/>
      <c r="ETG35" s="7"/>
      <c r="ETH35" s="7"/>
      <c r="ETI35" s="7"/>
      <c r="ETJ35" s="7"/>
      <c r="ETK35" s="7"/>
      <c r="ETL35" s="7"/>
      <c r="ETM35" s="7"/>
      <c r="ETN35" s="7"/>
      <c r="ETO35" s="7"/>
      <c r="ETP35" s="7"/>
      <c r="ETQ35" s="7"/>
      <c r="ETR35" s="7"/>
      <c r="ETS35" s="7"/>
      <c r="ETT35" s="7"/>
      <c r="ETU35" s="7"/>
      <c r="ETV35" s="7"/>
      <c r="ETW35" s="7"/>
      <c r="ETX35" s="7"/>
      <c r="ETY35" s="7"/>
      <c r="ETZ35" s="7"/>
      <c r="EUA35" s="7"/>
      <c r="EUB35" s="7"/>
      <c r="EUC35" s="7"/>
      <c r="EUD35" s="7"/>
      <c r="EUE35" s="7"/>
      <c r="EUF35" s="7"/>
      <c r="EUG35" s="7"/>
      <c r="EUH35" s="7"/>
      <c r="EUI35" s="7"/>
      <c r="EUJ35" s="7"/>
      <c r="EUK35" s="7"/>
      <c r="EUL35" s="7"/>
      <c r="EUM35" s="7"/>
      <c r="EUN35" s="7"/>
      <c r="EUO35" s="7"/>
      <c r="EUP35" s="7"/>
      <c r="EUQ35" s="7"/>
      <c r="EUR35" s="7"/>
      <c r="EUS35" s="7"/>
      <c r="EUT35" s="7"/>
      <c r="EUU35" s="7"/>
      <c r="EUV35" s="7"/>
      <c r="EUW35" s="7"/>
      <c r="EUX35" s="7"/>
      <c r="EUY35" s="7"/>
      <c r="EUZ35" s="7"/>
      <c r="EVA35" s="7"/>
      <c r="EVB35" s="7"/>
      <c r="EVC35" s="7"/>
      <c r="EVD35" s="7"/>
      <c r="EVE35" s="7"/>
      <c r="EVF35" s="7"/>
      <c r="EVG35" s="7"/>
      <c r="EVH35" s="7"/>
      <c r="EVI35" s="7"/>
      <c r="EVJ35" s="7"/>
      <c r="EVK35" s="7"/>
      <c r="EVL35" s="7"/>
      <c r="EVM35" s="7"/>
      <c r="EVN35" s="7"/>
      <c r="EVO35" s="7"/>
      <c r="EVP35" s="7"/>
      <c r="EVQ35" s="7"/>
      <c r="EVR35" s="7"/>
      <c r="EVS35" s="7"/>
      <c r="EVT35" s="7"/>
      <c r="EVU35" s="7"/>
      <c r="EVV35" s="7"/>
      <c r="EVW35" s="7"/>
      <c r="EVX35" s="7"/>
      <c r="EVY35" s="7"/>
      <c r="EVZ35" s="7"/>
      <c r="EWA35" s="7"/>
      <c r="EWB35" s="7"/>
      <c r="EWC35" s="7"/>
      <c r="EWD35" s="7"/>
      <c r="EWE35" s="7"/>
      <c r="EWF35" s="7"/>
      <c r="EWG35" s="7"/>
      <c r="EWH35" s="7"/>
      <c r="EWI35" s="7"/>
      <c r="EWJ35" s="7"/>
      <c r="EWK35" s="7"/>
      <c r="EWL35" s="7"/>
      <c r="EWM35" s="7"/>
      <c r="EWN35" s="7"/>
      <c r="EWO35" s="7"/>
      <c r="EWP35" s="7"/>
      <c r="EWQ35" s="7"/>
      <c r="EWR35" s="7"/>
      <c r="EWS35" s="7"/>
      <c r="EWT35" s="7"/>
      <c r="EWU35" s="7"/>
      <c r="EWV35" s="7"/>
      <c r="EWW35" s="7"/>
      <c r="EWX35" s="7"/>
      <c r="EWY35" s="7"/>
      <c r="EWZ35" s="7"/>
      <c r="EXA35" s="7"/>
      <c r="EXB35" s="7"/>
      <c r="EXC35" s="7"/>
      <c r="EXD35" s="7"/>
      <c r="EXE35" s="7"/>
      <c r="EXF35" s="7"/>
      <c r="EXG35" s="7"/>
      <c r="EXH35" s="7"/>
      <c r="EXI35" s="7"/>
      <c r="EXJ35" s="7"/>
      <c r="EXK35" s="7"/>
      <c r="EXL35" s="7"/>
      <c r="EXM35" s="7"/>
      <c r="EXN35" s="7"/>
      <c r="EXO35" s="7"/>
      <c r="EXP35" s="7"/>
      <c r="EXQ35" s="7"/>
      <c r="EXR35" s="7"/>
      <c r="EXS35" s="7"/>
      <c r="EXT35" s="7"/>
      <c r="EXU35" s="7"/>
      <c r="EXV35" s="7"/>
      <c r="EXW35" s="7"/>
      <c r="EXX35" s="7"/>
      <c r="EXY35" s="7"/>
      <c r="EXZ35" s="7"/>
      <c r="EYA35" s="7"/>
      <c r="EYB35" s="7"/>
      <c r="EYC35" s="7"/>
      <c r="EYD35" s="7"/>
      <c r="EYE35" s="7"/>
      <c r="EYF35" s="7"/>
      <c r="EYG35" s="7"/>
      <c r="EYH35" s="7"/>
      <c r="EYI35" s="7"/>
      <c r="EYJ35" s="7"/>
      <c r="EYK35" s="7"/>
      <c r="EYL35" s="7"/>
      <c r="EYM35" s="7"/>
      <c r="EYN35" s="7"/>
      <c r="EYO35" s="7"/>
      <c r="EYP35" s="7"/>
      <c r="EYQ35" s="7"/>
      <c r="EYR35" s="7"/>
      <c r="EYS35" s="7"/>
      <c r="EYT35" s="7"/>
      <c r="EYU35" s="7"/>
      <c r="EYV35" s="7"/>
      <c r="EYW35" s="7"/>
      <c r="EYX35" s="7"/>
      <c r="EYY35" s="7"/>
      <c r="EYZ35" s="7"/>
      <c r="EZA35" s="7"/>
      <c r="EZB35" s="7"/>
      <c r="EZC35" s="7"/>
      <c r="EZD35" s="7"/>
      <c r="EZE35" s="7"/>
      <c r="EZF35" s="7"/>
      <c r="EZG35" s="7"/>
      <c r="EZH35" s="7"/>
      <c r="EZI35" s="7"/>
      <c r="EZJ35" s="7"/>
      <c r="EZK35" s="7"/>
      <c r="EZL35" s="7"/>
      <c r="EZM35" s="7"/>
      <c r="EZN35" s="7"/>
      <c r="EZO35" s="7"/>
      <c r="EZP35" s="7"/>
      <c r="EZQ35" s="7"/>
      <c r="EZR35" s="7"/>
      <c r="EZS35" s="7"/>
      <c r="EZT35" s="7"/>
      <c r="EZU35" s="7"/>
      <c r="EZV35" s="7"/>
      <c r="EZW35" s="7"/>
      <c r="EZX35" s="7"/>
      <c r="EZY35" s="7"/>
      <c r="EZZ35" s="7"/>
      <c r="FAA35" s="7"/>
      <c r="FAB35" s="7"/>
      <c r="FAC35" s="7"/>
      <c r="FAD35" s="7"/>
      <c r="FAE35" s="7"/>
      <c r="FAF35" s="7"/>
      <c r="FAG35" s="7"/>
      <c r="FAH35" s="7"/>
      <c r="FAI35" s="7"/>
      <c r="FAJ35" s="7"/>
      <c r="FAK35" s="7"/>
      <c r="FAL35" s="7"/>
      <c r="FAM35" s="7"/>
      <c r="FAN35" s="7"/>
      <c r="FAO35" s="7"/>
      <c r="FAP35" s="7"/>
      <c r="FAQ35" s="7"/>
      <c r="FAR35" s="7"/>
      <c r="FAS35" s="7"/>
      <c r="FAT35" s="7"/>
      <c r="FAU35" s="7"/>
      <c r="FAV35" s="7"/>
      <c r="FAW35" s="7"/>
      <c r="FAX35" s="7"/>
      <c r="FAY35" s="7"/>
      <c r="FAZ35" s="7"/>
      <c r="FBA35" s="7"/>
      <c r="FBB35" s="7"/>
      <c r="FBC35" s="7"/>
      <c r="FBD35" s="7"/>
      <c r="FBE35" s="7"/>
      <c r="FBF35" s="7"/>
      <c r="FBG35" s="7"/>
      <c r="FBH35" s="7"/>
      <c r="FBI35" s="7"/>
      <c r="FBJ35" s="7"/>
      <c r="FBK35" s="7"/>
      <c r="FBL35" s="7"/>
      <c r="FBM35" s="7"/>
      <c r="FBN35" s="7"/>
      <c r="FBO35" s="7"/>
      <c r="FBP35" s="7"/>
      <c r="FBQ35" s="7"/>
      <c r="FBR35" s="7"/>
      <c r="FBS35" s="7"/>
      <c r="FBT35" s="7"/>
      <c r="FBU35" s="7"/>
      <c r="FBV35" s="7"/>
      <c r="FBW35" s="7"/>
      <c r="FBX35" s="7"/>
      <c r="FBY35" s="7"/>
      <c r="FBZ35" s="7"/>
      <c r="FCA35" s="7"/>
      <c r="FCB35" s="7"/>
      <c r="FCC35" s="7"/>
      <c r="FCD35" s="7"/>
      <c r="FCE35" s="7"/>
      <c r="FCF35" s="7"/>
      <c r="FCG35" s="7"/>
      <c r="FCH35" s="7"/>
      <c r="FCI35" s="7"/>
      <c r="FCJ35" s="7"/>
      <c r="FCK35" s="7"/>
      <c r="FCL35" s="7"/>
      <c r="FCM35" s="7"/>
      <c r="FCN35" s="7"/>
      <c r="FCO35" s="7"/>
      <c r="FCP35" s="7"/>
      <c r="FCQ35" s="7"/>
      <c r="FCR35" s="7"/>
      <c r="FCS35" s="7"/>
      <c r="FCT35" s="7"/>
      <c r="FCU35" s="7"/>
      <c r="FCV35" s="7"/>
      <c r="FCW35" s="7"/>
      <c r="FCX35" s="7"/>
      <c r="FCY35" s="7"/>
      <c r="FCZ35" s="7"/>
      <c r="FDA35" s="7"/>
      <c r="FDB35" s="7"/>
      <c r="FDC35" s="7"/>
      <c r="FDD35" s="7"/>
      <c r="FDE35" s="7"/>
      <c r="FDF35" s="7"/>
      <c r="FDG35" s="7"/>
      <c r="FDH35" s="7"/>
      <c r="FDI35" s="7"/>
      <c r="FDJ35" s="7"/>
      <c r="FDK35" s="7"/>
      <c r="FDL35" s="7"/>
      <c r="FDM35" s="7"/>
      <c r="FDN35" s="7"/>
      <c r="FDO35" s="7"/>
      <c r="FDP35" s="7"/>
      <c r="FDQ35" s="7"/>
      <c r="FDR35" s="7"/>
      <c r="FDS35" s="7"/>
      <c r="FDT35" s="7"/>
      <c r="FDU35" s="7"/>
      <c r="FDV35" s="7"/>
      <c r="FDW35" s="7"/>
      <c r="FDX35" s="7"/>
      <c r="FDY35" s="7"/>
      <c r="FDZ35" s="7"/>
      <c r="FEA35" s="7"/>
      <c r="FEB35" s="7"/>
      <c r="FEC35" s="7"/>
      <c r="FED35" s="7"/>
      <c r="FEE35" s="7"/>
      <c r="FEF35" s="7"/>
      <c r="FEG35" s="7"/>
      <c r="FEH35" s="7"/>
      <c r="FEI35" s="7"/>
      <c r="FEJ35" s="7"/>
      <c r="FEK35" s="7"/>
      <c r="FEL35" s="7"/>
      <c r="FEM35" s="7"/>
      <c r="FEN35" s="7"/>
      <c r="FEO35" s="7"/>
      <c r="FEP35" s="7"/>
      <c r="FEQ35" s="7"/>
      <c r="FER35" s="7"/>
      <c r="FES35" s="7"/>
      <c r="FET35" s="7"/>
      <c r="FEU35" s="7"/>
      <c r="FEV35" s="7"/>
      <c r="FEW35" s="7"/>
      <c r="FEX35" s="7"/>
      <c r="FEY35" s="7"/>
      <c r="FEZ35" s="7"/>
      <c r="FFA35" s="7"/>
      <c r="FFB35" s="7"/>
      <c r="FFC35" s="7"/>
      <c r="FFD35" s="7"/>
      <c r="FFE35" s="7"/>
      <c r="FFF35" s="7"/>
      <c r="FFG35" s="7"/>
      <c r="FFH35" s="7"/>
      <c r="FFI35" s="7"/>
      <c r="FFJ35" s="7"/>
      <c r="FFK35" s="7"/>
      <c r="FFL35" s="7"/>
      <c r="FFM35" s="7"/>
      <c r="FFN35" s="7"/>
      <c r="FFO35" s="7"/>
      <c r="FFP35" s="7"/>
      <c r="FFQ35" s="7"/>
      <c r="FFR35" s="7"/>
      <c r="FFS35" s="7"/>
      <c r="FFT35" s="7"/>
      <c r="FFU35" s="7"/>
      <c r="FFV35" s="7"/>
      <c r="FFW35" s="7"/>
      <c r="FFX35" s="7"/>
      <c r="FFY35" s="7"/>
      <c r="FFZ35" s="7"/>
      <c r="FGA35" s="7"/>
      <c r="FGB35" s="7"/>
      <c r="FGC35" s="7"/>
      <c r="FGD35" s="7"/>
      <c r="FGE35" s="7"/>
      <c r="FGF35" s="7"/>
      <c r="FGG35" s="7"/>
      <c r="FGH35" s="7"/>
      <c r="FGI35" s="7"/>
      <c r="FGJ35" s="7"/>
      <c r="FGK35" s="7"/>
      <c r="FGL35" s="7"/>
      <c r="FGM35" s="7"/>
      <c r="FGN35" s="7"/>
      <c r="FGO35" s="7"/>
      <c r="FGP35" s="7"/>
      <c r="FGQ35" s="7"/>
      <c r="FGR35" s="7"/>
      <c r="FGS35" s="7"/>
      <c r="FGT35" s="7"/>
      <c r="FGU35" s="7"/>
      <c r="FGV35" s="7"/>
      <c r="FGW35" s="7"/>
      <c r="FGX35" s="7"/>
      <c r="FGY35" s="7"/>
      <c r="FGZ35" s="7"/>
      <c r="FHA35" s="7"/>
      <c r="FHB35" s="7"/>
      <c r="FHC35" s="7"/>
      <c r="FHD35" s="7"/>
      <c r="FHE35" s="7"/>
      <c r="FHF35" s="7"/>
      <c r="FHG35" s="7"/>
      <c r="FHH35" s="7"/>
      <c r="FHI35" s="7"/>
      <c r="FHJ35" s="7"/>
      <c r="FHK35" s="7"/>
      <c r="FHL35" s="7"/>
      <c r="FHM35" s="7"/>
      <c r="FHN35" s="7"/>
      <c r="FHO35" s="7"/>
      <c r="FHP35" s="7"/>
      <c r="FHQ35" s="7"/>
      <c r="FHR35" s="7"/>
      <c r="FHS35" s="7"/>
      <c r="FHT35" s="7"/>
      <c r="FHU35" s="7"/>
      <c r="FHV35" s="7"/>
      <c r="FHW35" s="7"/>
      <c r="FHX35" s="7"/>
      <c r="FHY35" s="7"/>
      <c r="FHZ35" s="7"/>
      <c r="FIA35" s="7"/>
      <c r="FIB35" s="7"/>
      <c r="FIC35" s="7"/>
      <c r="FID35" s="7"/>
      <c r="FIE35" s="7"/>
      <c r="FIF35" s="7"/>
      <c r="FIG35" s="7"/>
      <c r="FIH35" s="7"/>
      <c r="FII35" s="7"/>
      <c r="FIJ35" s="7"/>
      <c r="FIK35" s="7"/>
      <c r="FIL35" s="7"/>
      <c r="FIM35" s="7"/>
      <c r="FIN35" s="7"/>
      <c r="FIO35" s="7"/>
      <c r="FIP35" s="7"/>
      <c r="FIQ35" s="7"/>
      <c r="FIR35" s="7"/>
      <c r="FIS35" s="7"/>
      <c r="FIT35" s="7"/>
      <c r="FIU35" s="7"/>
      <c r="FIV35" s="7"/>
      <c r="FIW35" s="7"/>
      <c r="FIX35" s="7"/>
      <c r="FIY35" s="7"/>
      <c r="FIZ35" s="7"/>
      <c r="FJA35" s="7"/>
      <c r="FJB35" s="7"/>
      <c r="FJC35" s="7"/>
      <c r="FJD35" s="7"/>
      <c r="FJE35" s="7"/>
      <c r="FJF35" s="7"/>
      <c r="FJG35" s="7"/>
      <c r="FJH35" s="7"/>
      <c r="FJI35" s="7"/>
      <c r="FJJ35" s="7"/>
      <c r="FJK35" s="7"/>
      <c r="FJL35" s="7"/>
      <c r="FJM35" s="7"/>
      <c r="FJN35" s="7"/>
      <c r="FJO35" s="7"/>
      <c r="FJP35" s="7"/>
      <c r="FJQ35" s="7"/>
      <c r="FJR35" s="7"/>
      <c r="FJS35" s="7"/>
      <c r="FJT35" s="7"/>
      <c r="FJU35" s="7"/>
      <c r="FJV35" s="7"/>
      <c r="FJW35" s="7"/>
      <c r="FJX35" s="7"/>
      <c r="FJY35" s="7"/>
      <c r="FJZ35" s="7"/>
      <c r="FKA35" s="7"/>
      <c r="FKB35" s="7"/>
      <c r="FKC35" s="7"/>
      <c r="FKD35" s="7"/>
      <c r="FKE35" s="7"/>
      <c r="FKF35" s="7"/>
      <c r="FKG35" s="7"/>
      <c r="FKH35" s="7"/>
      <c r="FKI35" s="7"/>
      <c r="FKJ35" s="7"/>
      <c r="FKK35" s="7"/>
      <c r="FKL35" s="7"/>
      <c r="FKM35" s="7"/>
      <c r="FKN35" s="7"/>
      <c r="FKO35" s="7"/>
      <c r="FKP35" s="7"/>
      <c r="FKQ35" s="7"/>
      <c r="FKR35" s="7"/>
      <c r="FKS35" s="7"/>
      <c r="FKT35" s="7"/>
      <c r="FKU35" s="7"/>
      <c r="FKV35" s="7"/>
      <c r="FKW35" s="7"/>
      <c r="FKX35" s="7"/>
      <c r="FKY35" s="7"/>
      <c r="FKZ35" s="7"/>
      <c r="FLA35" s="7"/>
      <c r="FLB35" s="7"/>
      <c r="FLC35" s="7"/>
      <c r="FLD35" s="7"/>
      <c r="FLE35" s="7"/>
      <c r="FLF35" s="7"/>
      <c r="FLG35" s="7"/>
      <c r="FLH35" s="7"/>
      <c r="FLI35" s="7"/>
      <c r="FLJ35" s="7"/>
      <c r="FLK35" s="7"/>
      <c r="FLL35" s="7"/>
      <c r="FLM35" s="7"/>
      <c r="FLN35" s="7"/>
      <c r="FLO35" s="7"/>
      <c r="FLP35" s="7"/>
      <c r="FLQ35" s="7"/>
      <c r="FLR35" s="7"/>
      <c r="FLS35" s="7"/>
      <c r="FLT35" s="7"/>
      <c r="FLU35" s="7"/>
      <c r="FLV35" s="7"/>
      <c r="FLW35" s="7"/>
      <c r="FLX35" s="7"/>
      <c r="FLY35" s="7"/>
      <c r="FLZ35" s="7"/>
      <c r="FMA35" s="7"/>
      <c r="FMB35" s="7"/>
      <c r="FMC35" s="7"/>
      <c r="FMD35" s="7"/>
      <c r="FME35" s="7"/>
      <c r="FMF35" s="7"/>
      <c r="FMG35" s="7"/>
      <c r="FMH35" s="7"/>
      <c r="FMI35" s="7"/>
      <c r="FMJ35" s="7"/>
      <c r="FMK35" s="7"/>
      <c r="FML35" s="7"/>
      <c r="FMM35" s="7"/>
      <c r="FMN35" s="7"/>
      <c r="FMO35" s="7"/>
      <c r="FMP35" s="7"/>
      <c r="FMQ35" s="7"/>
      <c r="FMR35" s="7"/>
      <c r="FMS35" s="7"/>
      <c r="FMT35" s="7"/>
      <c r="FMU35" s="7"/>
      <c r="FMV35" s="7"/>
      <c r="FMW35" s="7"/>
      <c r="FMX35" s="7"/>
      <c r="FMY35" s="7"/>
      <c r="FMZ35" s="7"/>
      <c r="FNA35" s="7"/>
      <c r="FNB35" s="7"/>
      <c r="FNC35" s="7"/>
      <c r="FND35" s="7"/>
      <c r="FNE35" s="7"/>
      <c r="FNF35" s="7"/>
      <c r="FNG35" s="7"/>
      <c r="FNH35" s="7"/>
      <c r="FNI35" s="7"/>
      <c r="FNJ35" s="7"/>
      <c r="FNK35" s="7"/>
      <c r="FNL35" s="7"/>
      <c r="FNM35" s="7"/>
      <c r="FNN35" s="7"/>
      <c r="FNO35" s="7"/>
      <c r="FNP35" s="7"/>
      <c r="FNQ35" s="7"/>
      <c r="FNR35" s="7"/>
      <c r="FNS35" s="7"/>
      <c r="FNT35" s="7"/>
      <c r="FNU35" s="7"/>
      <c r="FNV35" s="7"/>
      <c r="FNW35" s="7"/>
      <c r="FNX35" s="7"/>
      <c r="FNY35" s="7"/>
      <c r="FNZ35" s="7"/>
      <c r="FOA35" s="7"/>
      <c r="FOB35" s="7"/>
      <c r="FOC35" s="7"/>
      <c r="FOD35" s="7"/>
      <c r="FOE35" s="7"/>
      <c r="FOF35" s="7"/>
      <c r="FOG35" s="7"/>
      <c r="FOH35" s="7"/>
      <c r="FOI35" s="7"/>
      <c r="FOJ35" s="7"/>
      <c r="FOK35" s="7"/>
      <c r="FOL35" s="7"/>
      <c r="FOM35" s="7"/>
      <c r="FON35" s="7"/>
      <c r="FOO35" s="7"/>
      <c r="FOP35" s="7"/>
      <c r="FOQ35" s="7"/>
      <c r="FOR35" s="7"/>
      <c r="FOS35" s="7"/>
      <c r="FOT35" s="7"/>
      <c r="FOU35" s="7"/>
      <c r="FOV35" s="7"/>
      <c r="FOW35" s="7"/>
      <c r="FOX35" s="7"/>
      <c r="FOY35" s="7"/>
      <c r="FOZ35" s="7"/>
      <c r="FPA35" s="7"/>
      <c r="FPB35" s="7"/>
      <c r="FPC35" s="7"/>
      <c r="FPD35" s="7"/>
      <c r="FPE35" s="7"/>
      <c r="FPF35" s="7"/>
      <c r="FPG35" s="7"/>
      <c r="FPH35" s="7"/>
      <c r="FPI35" s="7"/>
      <c r="FPJ35" s="7"/>
      <c r="FPK35" s="7"/>
      <c r="FPL35" s="7"/>
      <c r="FPM35" s="7"/>
      <c r="FPN35" s="7"/>
      <c r="FPO35" s="7"/>
      <c r="FPP35" s="7"/>
      <c r="FPQ35" s="7"/>
      <c r="FPR35" s="7"/>
      <c r="FPS35" s="7"/>
      <c r="FPT35" s="7"/>
      <c r="FPU35" s="7"/>
      <c r="FPV35" s="7"/>
      <c r="FPW35" s="7"/>
      <c r="FPX35" s="7"/>
      <c r="FPY35" s="7"/>
      <c r="FPZ35" s="7"/>
      <c r="FQA35" s="7"/>
      <c r="FQB35" s="7"/>
      <c r="FQC35" s="7"/>
      <c r="FQD35" s="7"/>
      <c r="FQE35" s="7"/>
      <c r="FQF35" s="7"/>
      <c r="FQG35" s="7"/>
      <c r="FQH35" s="7"/>
      <c r="FQI35" s="7"/>
      <c r="FQJ35" s="7"/>
      <c r="FQK35" s="7"/>
      <c r="FQL35" s="7"/>
      <c r="FQM35" s="7"/>
      <c r="FQN35" s="7"/>
      <c r="FQO35" s="7"/>
      <c r="FQP35" s="7"/>
      <c r="FQQ35" s="7"/>
      <c r="FQR35" s="7"/>
      <c r="FQS35" s="7"/>
      <c r="FQT35" s="7"/>
      <c r="FQU35" s="7"/>
      <c r="FQV35" s="7"/>
      <c r="FQW35" s="7"/>
      <c r="FQX35" s="7"/>
      <c r="FQY35" s="7"/>
      <c r="FQZ35" s="7"/>
      <c r="FRA35" s="7"/>
      <c r="FRB35" s="7"/>
      <c r="FRC35" s="7"/>
      <c r="FRD35" s="7"/>
      <c r="FRE35" s="7"/>
      <c r="FRF35" s="7"/>
      <c r="FRG35" s="7"/>
      <c r="FRH35" s="7"/>
      <c r="FRI35" s="7"/>
      <c r="FRJ35" s="7"/>
      <c r="FRK35" s="7"/>
      <c r="FRL35" s="7"/>
      <c r="FRM35" s="7"/>
      <c r="FRN35" s="7"/>
      <c r="FRO35" s="7"/>
      <c r="FRP35" s="7"/>
      <c r="FRQ35" s="7"/>
      <c r="FRR35" s="7"/>
      <c r="FRS35" s="7"/>
      <c r="FRT35" s="7"/>
      <c r="FRU35" s="7"/>
      <c r="FRV35" s="7"/>
      <c r="FRW35" s="7"/>
      <c r="FRX35" s="7"/>
      <c r="FRY35" s="7"/>
      <c r="FRZ35" s="7"/>
      <c r="FSA35" s="7"/>
      <c r="FSB35" s="7"/>
      <c r="FSC35" s="7"/>
      <c r="FSD35" s="7"/>
      <c r="FSE35" s="7"/>
      <c r="FSF35" s="7"/>
      <c r="FSG35" s="7"/>
      <c r="FSH35" s="7"/>
      <c r="FSI35" s="7"/>
      <c r="FSJ35" s="7"/>
      <c r="FSK35" s="7"/>
      <c r="FSL35" s="7"/>
      <c r="FSM35" s="7"/>
      <c r="FSN35" s="7"/>
      <c r="FSO35" s="7"/>
      <c r="FSP35" s="7"/>
      <c r="FSQ35" s="7"/>
      <c r="FSR35" s="7"/>
      <c r="FSS35" s="7"/>
      <c r="FST35" s="7"/>
      <c r="FSU35" s="7"/>
      <c r="FSV35" s="7"/>
      <c r="FSW35" s="7"/>
      <c r="FSX35" s="7"/>
      <c r="FSY35" s="7"/>
      <c r="FSZ35" s="7"/>
      <c r="FTA35" s="7"/>
      <c r="FTB35" s="7"/>
      <c r="FTC35" s="7"/>
      <c r="FTD35" s="7"/>
      <c r="FTE35" s="7"/>
      <c r="FTF35" s="7"/>
      <c r="FTG35" s="7"/>
      <c r="FTH35" s="7"/>
      <c r="FTI35" s="7"/>
      <c r="FTJ35" s="7"/>
      <c r="FTK35" s="7"/>
      <c r="FTL35" s="7"/>
      <c r="FTM35" s="7"/>
      <c r="FTN35" s="7"/>
      <c r="FTO35" s="7"/>
      <c r="FTP35" s="7"/>
      <c r="FTQ35" s="7"/>
      <c r="FTR35" s="7"/>
      <c r="FTS35" s="7"/>
      <c r="FTT35" s="7"/>
      <c r="FTU35" s="7"/>
      <c r="FTV35" s="7"/>
      <c r="FTW35" s="7"/>
      <c r="FTX35" s="7"/>
      <c r="FTY35" s="7"/>
      <c r="FTZ35" s="7"/>
      <c r="FUA35" s="7"/>
      <c r="FUB35" s="7"/>
      <c r="FUC35" s="7"/>
      <c r="FUD35" s="7"/>
      <c r="FUE35" s="7"/>
      <c r="FUF35" s="7"/>
      <c r="FUG35" s="7"/>
      <c r="FUH35" s="7"/>
      <c r="FUI35" s="7"/>
      <c r="FUJ35" s="7"/>
      <c r="FUK35" s="7"/>
      <c r="FUL35" s="7"/>
      <c r="FUM35" s="7"/>
      <c r="FUN35" s="7"/>
      <c r="FUO35" s="7"/>
      <c r="FUP35" s="7"/>
      <c r="FUQ35" s="7"/>
      <c r="FUR35" s="7"/>
      <c r="FUS35" s="7"/>
      <c r="FUT35" s="7"/>
      <c r="FUU35" s="7"/>
      <c r="FUV35" s="7"/>
      <c r="FUW35" s="7"/>
      <c r="FUX35" s="7"/>
      <c r="FUY35" s="7"/>
      <c r="FUZ35" s="7"/>
      <c r="FVA35" s="7"/>
      <c r="FVB35" s="7"/>
      <c r="FVC35" s="7"/>
      <c r="FVD35" s="7"/>
      <c r="FVE35" s="7"/>
      <c r="FVF35" s="7"/>
      <c r="FVG35" s="7"/>
      <c r="FVH35" s="7"/>
      <c r="FVI35" s="7"/>
      <c r="FVJ35" s="7"/>
      <c r="FVK35" s="7"/>
      <c r="FVL35" s="7"/>
      <c r="FVM35" s="7"/>
      <c r="FVN35" s="7"/>
      <c r="FVO35" s="7"/>
      <c r="FVP35" s="7"/>
      <c r="FVQ35" s="7"/>
      <c r="FVR35" s="7"/>
      <c r="FVS35" s="7"/>
      <c r="FVT35" s="7"/>
      <c r="FVU35" s="7"/>
      <c r="FVV35" s="7"/>
      <c r="FVW35" s="7"/>
      <c r="FVX35" s="7"/>
      <c r="FVY35" s="7"/>
      <c r="FVZ35" s="7"/>
      <c r="FWA35" s="7"/>
      <c r="FWB35" s="7"/>
      <c r="FWC35" s="7"/>
      <c r="FWD35" s="7"/>
      <c r="FWE35" s="7"/>
      <c r="FWF35" s="7"/>
      <c r="FWG35" s="7"/>
      <c r="FWH35" s="7"/>
      <c r="FWI35" s="7"/>
      <c r="FWJ35" s="7"/>
      <c r="FWK35" s="7"/>
      <c r="FWL35" s="7"/>
      <c r="FWM35" s="7"/>
      <c r="FWN35" s="7"/>
      <c r="FWO35" s="7"/>
      <c r="FWP35" s="7"/>
      <c r="FWQ35" s="7"/>
      <c r="FWR35" s="7"/>
      <c r="FWS35" s="7"/>
      <c r="FWT35" s="7"/>
      <c r="FWU35" s="7"/>
      <c r="FWV35" s="7"/>
      <c r="FWW35" s="7"/>
      <c r="FWX35" s="7"/>
      <c r="FWY35" s="7"/>
      <c r="FWZ35" s="7"/>
      <c r="FXA35" s="7"/>
      <c r="FXB35" s="7"/>
      <c r="FXC35" s="7"/>
      <c r="FXD35" s="7"/>
      <c r="FXE35" s="7"/>
      <c r="FXF35" s="7"/>
      <c r="FXG35" s="7"/>
      <c r="FXH35" s="7"/>
      <c r="FXI35" s="7"/>
      <c r="FXJ35" s="7"/>
      <c r="FXK35" s="7"/>
      <c r="FXL35" s="7"/>
      <c r="FXM35" s="7"/>
      <c r="FXN35" s="7"/>
      <c r="FXO35" s="7"/>
      <c r="FXP35" s="7"/>
      <c r="FXQ35" s="7"/>
      <c r="FXR35" s="7"/>
      <c r="FXS35" s="7"/>
      <c r="FXT35" s="7"/>
      <c r="FXU35" s="7"/>
      <c r="FXV35" s="7"/>
      <c r="FXW35" s="7"/>
      <c r="FXX35" s="7"/>
      <c r="FXY35" s="7"/>
      <c r="FXZ35" s="7"/>
      <c r="FYA35" s="7"/>
      <c r="FYB35" s="7"/>
      <c r="FYC35" s="7"/>
      <c r="FYD35" s="7"/>
      <c r="FYE35" s="7"/>
      <c r="FYF35" s="7"/>
      <c r="FYG35" s="7"/>
      <c r="FYH35" s="7"/>
      <c r="FYI35" s="7"/>
      <c r="FYJ35" s="7"/>
      <c r="FYK35" s="7"/>
      <c r="FYL35" s="7"/>
      <c r="FYM35" s="7"/>
      <c r="FYN35" s="7"/>
      <c r="FYO35" s="7"/>
      <c r="FYP35" s="7"/>
      <c r="FYQ35" s="7"/>
      <c r="FYR35" s="7"/>
      <c r="FYS35" s="7"/>
      <c r="FYT35" s="7"/>
      <c r="FYU35" s="7"/>
      <c r="FYV35" s="7"/>
      <c r="FYW35" s="7"/>
      <c r="FYX35" s="7"/>
      <c r="FYY35" s="7"/>
      <c r="FYZ35" s="7"/>
      <c r="FZA35" s="7"/>
      <c r="FZB35" s="7"/>
      <c r="FZC35" s="7"/>
      <c r="FZD35" s="7"/>
      <c r="FZE35" s="7"/>
      <c r="FZF35" s="7"/>
      <c r="FZG35" s="7"/>
      <c r="FZH35" s="7"/>
      <c r="FZI35" s="7"/>
      <c r="FZJ35" s="7"/>
      <c r="FZK35" s="7"/>
      <c r="FZL35" s="7"/>
      <c r="FZM35" s="7"/>
      <c r="FZN35" s="7"/>
      <c r="FZO35" s="7"/>
      <c r="FZP35" s="7"/>
      <c r="FZQ35" s="7"/>
      <c r="FZR35" s="7"/>
      <c r="FZS35" s="7"/>
      <c r="FZT35" s="7"/>
      <c r="FZU35" s="7"/>
      <c r="FZV35" s="7"/>
      <c r="FZW35" s="7"/>
      <c r="FZX35" s="7"/>
      <c r="FZY35" s="7"/>
      <c r="FZZ35" s="7"/>
      <c r="GAA35" s="7"/>
      <c r="GAB35" s="7"/>
      <c r="GAC35" s="7"/>
      <c r="GAD35" s="7"/>
      <c r="GAE35" s="7"/>
      <c r="GAF35" s="7"/>
      <c r="GAG35" s="7"/>
      <c r="GAH35" s="7"/>
      <c r="GAI35" s="7"/>
      <c r="GAJ35" s="7"/>
      <c r="GAK35" s="7"/>
      <c r="GAL35" s="7"/>
      <c r="GAM35" s="7"/>
      <c r="GAN35" s="7"/>
      <c r="GAO35" s="7"/>
      <c r="GAP35" s="7"/>
      <c r="GAQ35" s="7"/>
      <c r="GAR35" s="7"/>
      <c r="GAS35" s="7"/>
      <c r="GAT35" s="7"/>
      <c r="GAU35" s="7"/>
      <c r="GAV35" s="7"/>
      <c r="GAW35" s="7"/>
      <c r="GAX35" s="7"/>
      <c r="GAY35" s="7"/>
      <c r="GAZ35" s="7"/>
      <c r="GBA35" s="7"/>
      <c r="GBB35" s="7"/>
      <c r="GBC35" s="7"/>
      <c r="GBD35" s="7"/>
      <c r="GBE35" s="7"/>
      <c r="GBF35" s="7"/>
      <c r="GBG35" s="7"/>
      <c r="GBH35" s="7"/>
      <c r="GBI35" s="7"/>
      <c r="GBJ35" s="7"/>
      <c r="GBK35" s="7"/>
      <c r="GBL35" s="7"/>
      <c r="GBM35" s="7"/>
      <c r="GBN35" s="7"/>
      <c r="GBO35" s="7"/>
      <c r="GBP35" s="7"/>
      <c r="GBQ35" s="7"/>
      <c r="GBR35" s="7"/>
      <c r="GBS35" s="7"/>
      <c r="GBT35" s="7"/>
      <c r="GBU35" s="7"/>
      <c r="GBV35" s="7"/>
      <c r="GBW35" s="7"/>
      <c r="GBX35" s="7"/>
      <c r="GBY35" s="7"/>
      <c r="GBZ35" s="7"/>
      <c r="GCA35" s="7"/>
      <c r="GCB35" s="7"/>
      <c r="GCC35" s="7"/>
      <c r="GCD35" s="7"/>
      <c r="GCE35" s="7"/>
      <c r="GCF35" s="7"/>
      <c r="GCG35" s="7"/>
      <c r="GCH35" s="7"/>
      <c r="GCI35" s="7"/>
      <c r="GCJ35" s="7"/>
      <c r="GCK35" s="7"/>
      <c r="GCL35" s="7"/>
      <c r="GCM35" s="7"/>
      <c r="GCN35" s="7"/>
      <c r="GCO35" s="7"/>
      <c r="GCP35" s="7"/>
      <c r="GCQ35" s="7"/>
      <c r="GCR35" s="7"/>
      <c r="GCS35" s="7"/>
      <c r="GCT35" s="7"/>
      <c r="GCU35" s="7"/>
      <c r="GCV35" s="7"/>
      <c r="GCW35" s="7"/>
      <c r="GCX35" s="7"/>
      <c r="GCY35" s="7"/>
      <c r="GCZ35" s="7"/>
      <c r="GDA35" s="7"/>
      <c r="GDB35" s="7"/>
      <c r="GDC35" s="7"/>
      <c r="GDD35" s="7"/>
      <c r="GDE35" s="7"/>
      <c r="GDF35" s="7"/>
      <c r="GDG35" s="7"/>
      <c r="GDH35" s="7"/>
      <c r="GDI35" s="7"/>
      <c r="GDJ35" s="7"/>
      <c r="GDK35" s="7"/>
      <c r="GDL35" s="7"/>
      <c r="GDM35" s="7"/>
      <c r="GDN35" s="7"/>
      <c r="GDO35" s="7"/>
      <c r="GDP35" s="7"/>
      <c r="GDQ35" s="7"/>
      <c r="GDR35" s="7"/>
      <c r="GDS35" s="7"/>
      <c r="GDT35" s="7"/>
      <c r="GDU35" s="7"/>
      <c r="GDV35" s="7"/>
      <c r="GDW35" s="7"/>
      <c r="GDX35" s="7"/>
      <c r="GDY35" s="7"/>
      <c r="GDZ35" s="7"/>
      <c r="GEA35" s="7"/>
      <c r="GEB35" s="7"/>
      <c r="GEC35" s="7"/>
      <c r="GED35" s="7"/>
      <c r="GEE35" s="7"/>
      <c r="GEF35" s="7"/>
      <c r="GEG35" s="7"/>
      <c r="GEH35" s="7"/>
      <c r="GEI35" s="7"/>
      <c r="GEJ35" s="7"/>
      <c r="GEK35" s="7"/>
      <c r="GEL35" s="7"/>
      <c r="GEM35" s="7"/>
      <c r="GEN35" s="7"/>
      <c r="GEO35" s="7"/>
      <c r="GEP35" s="7"/>
      <c r="GEQ35" s="7"/>
      <c r="GER35" s="7"/>
      <c r="GES35" s="7"/>
      <c r="GET35" s="7"/>
      <c r="GEU35" s="7"/>
      <c r="GEV35" s="7"/>
      <c r="GEW35" s="7"/>
      <c r="GEX35" s="7"/>
      <c r="GEY35" s="7"/>
      <c r="GEZ35" s="7"/>
      <c r="GFA35" s="7"/>
      <c r="GFB35" s="7"/>
      <c r="GFC35" s="7"/>
      <c r="GFD35" s="7"/>
      <c r="GFE35" s="7"/>
      <c r="GFF35" s="7"/>
      <c r="GFG35" s="7"/>
      <c r="GFH35" s="7"/>
      <c r="GFI35" s="7"/>
      <c r="GFJ35" s="7"/>
      <c r="GFK35" s="7"/>
      <c r="GFL35" s="7"/>
      <c r="GFM35" s="7"/>
      <c r="GFN35" s="7"/>
      <c r="GFO35" s="7"/>
      <c r="GFP35" s="7"/>
      <c r="GFQ35" s="7"/>
      <c r="GFR35" s="7"/>
      <c r="GFS35" s="7"/>
      <c r="GFT35" s="7"/>
      <c r="GFU35" s="7"/>
      <c r="GFV35" s="7"/>
      <c r="GFW35" s="7"/>
      <c r="GFX35" s="7"/>
      <c r="GFY35" s="7"/>
      <c r="GFZ35" s="7"/>
      <c r="GGA35" s="7"/>
      <c r="GGB35" s="7"/>
      <c r="GGC35" s="7"/>
      <c r="GGD35" s="7"/>
      <c r="GGE35" s="7"/>
      <c r="GGF35" s="7"/>
      <c r="GGG35" s="7"/>
      <c r="GGH35" s="7"/>
      <c r="GGI35" s="7"/>
      <c r="GGJ35" s="7"/>
      <c r="GGK35" s="7"/>
      <c r="GGL35" s="7"/>
      <c r="GGM35" s="7"/>
      <c r="GGN35" s="7"/>
      <c r="GGO35" s="7"/>
      <c r="GGP35" s="7"/>
      <c r="GGQ35" s="7"/>
      <c r="GGR35" s="7"/>
      <c r="GGS35" s="7"/>
      <c r="GGT35" s="7"/>
      <c r="GGU35" s="7"/>
      <c r="GGV35" s="7"/>
      <c r="GGW35" s="7"/>
      <c r="GGX35" s="7"/>
      <c r="GGY35" s="7"/>
      <c r="GGZ35" s="7"/>
      <c r="GHA35" s="7"/>
      <c r="GHB35" s="7"/>
      <c r="GHC35" s="7"/>
      <c r="GHD35" s="7"/>
      <c r="GHE35" s="7"/>
      <c r="GHF35" s="7"/>
      <c r="GHG35" s="7"/>
      <c r="GHH35" s="7"/>
      <c r="GHI35" s="7"/>
      <c r="GHJ35" s="7"/>
      <c r="GHK35" s="7"/>
      <c r="GHL35" s="7"/>
      <c r="GHM35" s="7"/>
      <c r="GHN35" s="7"/>
      <c r="GHO35" s="7"/>
      <c r="GHP35" s="7"/>
      <c r="GHQ35" s="7"/>
      <c r="GHR35" s="7"/>
      <c r="GHS35" s="7"/>
      <c r="GHT35" s="7"/>
      <c r="GHU35" s="7"/>
      <c r="GHV35" s="7"/>
      <c r="GHW35" s="7"/>
      <c r="GHX35" s="7"/>
      <c r="GHY35" s="7"/>
      <c r="GHZ35" s="7"/>
      <c r="GIA35" s="7"/>
      <c r="GIB35" s="7"/>
      <c r="GIC35" s="7"/>
      <c r="GID35" s="7"/>
      <c r="GIE35" s="7"/>
      <c r="GIF35" s="7"/>
      <c r="GIG35" s="7"/>
      <c r="GIH35" s="7"/>
      <c r="GII35" s="7"/>
      <c r="GIJ35" s="7"/>
      <c r="GIK35" s="7"/>
      <c r="GIL35" s="7"/>
      <c r="GIM35" s="7"/>
      <c r="GIN35" s="7"/>
      <c r="GIO35" s="7"/>
      <c r="GIP35" s="7"/>
      <c r="GIQ35" s="7"/>
      <c r="GIR35" s="7"/>
      <c r="GIS35" s="7"/>
      <c r="GIT35" s="7"/>
      <c r="GIU35" s="7"/>
      <c r="GIV35" s="7"/>
      <c r="GIW35" s="7"/>
      <c r="GIX35" s="7"/>
      <c r="GIY35" s="7"/>
      <c r="GIZ35" s="7"/>
      <c r="GJA35" s="7"/>
      <c r="GJB35" s="7"/>
      <c r="GJC35" s="7"/>
      <c r="GJD35" s="7"/>
      <c r="GJE35" s="7"/>
      <c r="GJF35" s="7"/>
      <c r="GJG35" s="7"/>
      <c r="GJH35" s="7"/>
      <c r="GJI35" s="7"/>
      <c r="GJJ35" s="7"/>
      <c r="GJK35" s="7"/>
      <c r="GJL35" s="7"/>
      <c r="GJM35" s="7"/>
      <c r="GJN35" s="7"/>
      <c r="GJO35" s="7"/>
      <c r="GJP35" s="7"/>
      <c r="GJQ35" s="7"/>
      <c r="GJR35" s="7"/>
      <c r="GJS35" s="7"/>
      <c r="GJT35" s="7"/>
      <c r="GJU35" s="7"/>
      <c r="GJV35" s="7"/>
      <c r="GJW35" s="7"/>
      <c r="GJX35" s="7"/>
      <c r="GJY35" s="7"/>
      <c r="GJZ35" s="7"/>
      <c r="GKA35" s="7"/>
      <c r="GKB35" s="7"/>
      <c r="GKC35" s="7"/>
      <c r="GKD35" s="7"/>
      <c r="GKE35" s="7"/>
      <c r="GKF35" s="7"/>
      <c r="GKG35" s="7"/>
      <c r="GKH35" s="7"/>
      <c r="GKI35" s="7"/>
      <c r="GKJ35" s="7"/>
      <c r="GKK35" s="7"/>
      <c r="GKL35" s="7"/>
      <c r="GKM35" s="7"/>
      <c r="GKN35" s="7"/>
      <c r="GKO35" s="7"/>
      <c r="GKP35" s="7"/>
      <c r="GKQ35" s="7"/>
      <c r="GKR35" s="7"/>
      <c r="GKS35" s="7"/>
      <c r="GKT35" s="7"/>
      <c r="GKU35" s="7"/>
      <c r="GKV35" s="7"/>
      <c r="GKW35" s="7"/>
      <c r="GKX35" s="7"/>
      <c r="GKY35" s="7"/>
      <c r="GKZ35" s="7"/>
      <c r="GLA35" s="7"/>
      <c r="GLB35" s="7"/>
      <c r="GLC35" s="7"/>
      <c r="GLD35" s="7"/>
      <c r="GLE35" s="7"/>
      <c r="GLF35" s="7"/>
      <c r="GLG35" s="7"/>
      <c r="GLH35" s="7"/>
      <c r="GLI35" s="7"/>
      <c r="GLJ35" s="7"/>
      <c r="GLK35" s="7"/>
      <c r="GLL35" s="7"/>
      <c r="GLM35" s="7"/>
      <c r="GLN35" s="7"/>
      <c r="GLO35" s="7"/>
      <c r="GLP35" s="7"/>
      <c r="GLQ35" s="7"/>
      <c r="GLR35" s="7"/>
      <c r="GLS35" s="7"/>
      <c r="GLT35" s="7"/>
      <c r="GLU35" s="7"/>
      <c r="GLV35" s="7"/>
      <c r="GLW35" s="7"/>
      <c r="GLX35" s="7"/>
      <c r="GLY35" s="7"/>
      <c r="GLZ35" s="7"/>
      <c r="GMA35" s="7"/>
      <c r="GMB35" s="7"/>
      <c r="GMC35" s="7"/>
      <c r="GMD35" s="7"/>
      <c r="GME35" s="7"/>
      <c r="GMF35" s="7"/>
      <c r="GMG35" s="7"/>
      <c r="GMH35" s="7"/>
      <c r="GMI35" s="7"/>
      <c r="GMJ35" s="7"/>
      <c r="GMK35" s="7"/>
      <c r="GML35" s="7"/>
      <c r="GMM35" s="7"/>
      <c r="GMN35" s="7"/>
      <c r="GMO35" s="7"/>
      <c r="GMP35" s="7"/>
      <c r="GMQ35" s="7"/>
      <c r="GMR35" s="7"/>
      <c r="GMS35" s="7"/>
      <c r="GMT35" s="7"/>
      <c r="GMU35" s="7"/>
      <c r="GMV35" s="7"/>
      <c r="GMW35" s="7"/>
      <c r="GMX35" s="7"/>
      <c r="GMY35" s="7"/>
      <c r="GMZ35" s="7"/>
      <c r="GNA35" s="7"/>
      <c r="GNB35" s="7"/>
      <c r="GNC35" s="7"/>
      <c r="GND35" s="7"/>
      <c r="GNE35" s="7"/>
      <c r="GNF35" s="7"/>
      <c r="GNG35" s="7"/>
      <c r="GNH35" s="7"/>
      <c r="GNI35" s="7"/>
      <c r="GNJ35" s="7"/>
      <c r="GNK35" s="7"/>
      <c r="GNL35" s="7"/>
      <c r="GNM35" s="7"/>
      <c r="GNN35" s="7"/>
      <c r="GNO35" s="7"/>
      <c r="GNP35" s="7"/>
      <c r="GNQ35" s="7"/>
      <c r="GNR35" s="7"/>
      <c r="GNS35" s="7"/>
      <c r="GNT35" s="7"/>
      <c r="GNU35" s="7"/>
      <c r="GNV35" s="7"/>
      <c r="GNW35" s="7"/>
      <c r="GNX35" s="7"/>
      <c r="GNY35" s="7"/>
      <c r="GNZ35" s="7"/>
      <c r="GOA35" s="7"/>
      <c r="GOB35" s="7"/>
      <c r="GOC35" s="7"/>
      <c r="GOD35" s="7"/>
      <c r="GOE35" s="7"/>
      <c r="GOF35" s="7"/>
      <c r="GOG35" s="7"/>
      <c r="GOH35" s="7"/>
      <c r="GOI35" s="7"/>
      <c r="GOJ35" s="7"/>
      <c r="GOK35" s="7"/>
      <c r="GOL35" s="7"/>
      <c r="GOM35" s="7"/>
      <c r="GON35" s="7"/>
      <c r="GOO35" s="7"/>
      <c r="GOP35" s="7"/>
      <c r="GOQ35" s="7"/>
      <c r="GOR35" s="7"/>
      <c r="GOS35" s="7"/>
      <c r="GOT35" s="7"/>
      <c r="GOU35" s="7"/>
      <c r="GOV35" s="7"/>
      <c r="GOW35" s="7"/>
      <c r="GOX35" s="7"/>
      <c r="GOY35" s="7"/>
      <c r="GOZ35" s="7"/>
      <c r="GPA35" s="7"/>
      <c r="GPB35" s="7"/>
      <c r="GPC35" s="7"/>
      <c r="GPD35" s="7"/>
      <c r="GPE35" s="7"/>
      <c r="GPF35" s="7"/>
      <c r="GPG35" s="7"/>
      <c r="GPH35" s="7"/>
      <c r="GPI35" s="7"/>
      <c r="GPJ35" s="7"/>
      <c r="GPK35" s="7"/>
      <c r="GPL35" s="7"/>
      <c r="GPM35" s="7"/>
      <c r="GPN35" s="7"/>
      <c r="GPO35" s="7"/>
      <c r="GPP35" s="7"/>
      <c r="GPQ35" s="7"/>
      <c r="GPR35" s="7"/>
      <c r="GPS35" s="7"/>
      <c r="GPT35" s="7"/>
      <c r="GPU35" s="7"/>
      <c r="GPV35" s="7"/>
      <c r="GPW35" s="7"/>
      <c r="GPX35" s="7"/>
      <c r="GPY35" s="7"/>
      <c r="GPZ35" s="7"/>
      <c r="GQA35" s="7"/>
      <c r="GQB35" s="7"/>
      <c r="GQC35" s="7"/>
      <c r="GQD35" s="7"/>
      <c r="GQE35" s="7"/>
      <c r="GQF35" s="7"/>
      <c r="GQG35" s="7"/>
      <c r="GQH35" s="7"/>
      <c r="GQI35" s="7"/>
      <c r="GQJ35" s="7"/>
      <c r="GQK35" s="7"/>
      <c r="GQL35" s="7"/>
      <c r="GQM35" s="7"/>
      <c r="GQN35" s="7"/>
      <c r="GQO35" s="7"/>
      <c r="GQP35" s="7"/>
      <c r="GQQ35" s="7"/>
      <c r="GQR35" s="7"/>
      <c r="GQS35" s="7"/>
      <c r="GQT35" s="7"/>
      <c r="GQU35" s="7"/>
      <c r="GQV35" s="7"/>
      <c r="GQW35" s="7"/>
      <c r="GQX35" s="7"/>
      <c r="GQY35" s="7"/>
      <c r="GQZ35" s="7"/>
      <c r="GRA35" s="7"/>
      <c r="GRB35" s="7"/>
      <c r="GRC35" s="7"/>
      <c r="GRD35" s="7"/>
      <c r="GRE35" s="7"/>
      <c r="GRF35" s="7"/>
      <c r="GRG35" s="7"/>
      <c r="GRH35" s="7"/>
      <c r="GRI35" s="7"/>
      <c r="GRJ35" s="7"/>
      <c r="GRK35" s="7"/>
      <c r="GRL35" s="7"/>
      <c r="GRM35" s="7"/>
      <c r="GRN35" s="7"/>
      <c r="GRO35" s="7"/>
      <c r="GRP35" s="7"/>
      <c r="GRQ35" s="7"/>
      <c r="GRR35" s="7"/>
      <c r="GRS35" s="7"/>
      <c r="GRT35" s="7"/>
      <c r="GRU35" s="7"/>
      <c r="GRV35" s="7"/>
      <c r="GRW35" s="7"/>
      <c r="GRX35" s="7"/>
      <c r="GRY35" s="7"/>
      <c r="GRZ35" s="7"/>
      <c r="GSA35" s="7"/>
      <c r="GSB35" s="7"/>
      <c r="GSC35" s="7"/>
      <c r="GSD35" s="7"/>
      <c r="GSE35" s="7"/>
      <c r="GSF35" s="7"/>
      <c r="GSG35" s="7"/>
      <c r="GSH35" s="7"/>
      <c r="GSI35" s="7"/>
      <c r="GSJ35" s="7"/>
      <c r="GSK35" s="7"/>
      <c r="GSL35" s="7"/>
      <c r="GSM35" s="7"/>
      <c r="GSN35" s="7"/>
      <c r="GSO35" s="7"/>
      <c r="GSP35" s="7"/>
      <c r="GSQ35" s="7"/>
      <c r="GSR35" s="7"/>
      <c r="GSS35" s="7"/>
      <c r="GST35" s="7"/>
      <c r="GSU35" s="7"/>
      <c r="GSV35" s="7"/>
      <c r="GSW35" s="7"/>
      <c r="GSX35" s="7"/>
      <c r="GSY35" s="7"/>
      <c r="GSZ35" s="7"/>
      <c r="GTA35" s="7"/>
      <c r="GTB35" s="7"/>
      <c r="GTC35" s="7"/>
      <c r="GTD35" s="7"/>
      <c r="GTE35" s="7"/>
      <c r="GTF35" s="7"/>
      <c r="GTG35" s="7"/>
      <c r="GTH35" s="7"/>
      <c r="GTI35" s="7"/>
      <c r="GTJ35" s="7"/>
      <c r="GTK35" s="7"/>
      <c r="GTL35" s="7"/>
      <c r="GTM35" s="7"/>
      <c r="GTN35" s="7"/>
      <c r="GTO35" s="7"/>
      <c r="GTP35" s="7"/>
      <c r="GTQ35" s="7"/>
      <c r="GTR35" s="7"/>
      <c r="GTS35" s="7"/>
      <c r="GTT35" s="7"/>
      <c r="GTU35" s="7"/>
      <c r="GTV35" s="7"/>
      <c r="GTW35" s="7"/>
      <c r="GTX35" s="7"/>
      <c r="GTY35" s="7"/>
      <c r="GTZ35" s="7"/>
      <c r="GUA35" s="7"/>
      <c r="GUB35" s="7"/>
      <c r="GUC35" s="7"/>
      <c r="GUD35" s="7"/>
      <c r="GUE35" s="7"/>
      <c r="GUF35" s="7"/>
      <c r="GUG35" s="7"/>
      <c r="GUH35" s="7"/>
      <c r="GUI35" s="7"/>
      <c r="GUJ35" s="7"/>
      <c r="GUK35" s="7"/>
      <c r="GUL35" s="7"/>
      <c r="GUM35" s="7"/>
      <c r="GUN35" s="7"/>
      <c r="GUO35" s="7"/>
      <c r="GUP35" s="7"/>
      <c r="GUQ35" s="7"/>
      <c r="GUR35" s="7"/>
      <c r="GUS35" s="7"/>
      <c r="GUT35" s="7"/>
      <c r="GUU35" s="7"/>
      <c r="GUV35" s="7"/>
      <c r="GUW35" s="7"/>
      <c r="GUX35" s="7"/>
      <c r="GUY35" s="7"/>
      <c r="GUZ35" s="7"/>
      <c r="GVA35" s="7"/>
      <c r="GVB35" s="7"/>
      <c r="GVC35" s="7"/>
      <c r="GVD35" s="7"/>
      <c r="GVE35" s="7"/>
      <c r="GVF35" s="7"/>
      <c r="GVG35" s="7"/>
      <c r="GVH35" s="7"/>
      <c r="GVI35" s="7"/>
      <c r="GVJ35" s="7"/>
      <c r="GVK35" s="7"/>
      <c r="GVL35" s="7"/>
      <c r="GVM35" s="7"/>
      <c r="GVN35" s="7"/>
      <c r="GVO35" s="7"/>
      <c r="GVP35" s="7"/>
      <c r="GVQ35" s="7"/>
      <c r="GVR35" s="7"/>
      <c r="GVS35" s="7"/>
      <c r="GVT35" s="7"/>
      <c r="GVU35" s="7"/>
      <c r="GVV35" s="7"/>
      <c r="GVW35" s="7"/>
      <c r="GVX35" s="7"/>
      <c r="GVY35" s="7"/>
      <c r="GVZ35" s="7"/>
      <c r="GWA35" s="7"/>
      <c r="GWB35" s="7"/>
      <c r="GWC35" s="7"/>
      <c r="GWD35" s="7"/>
      <c r="GWE35" s="7"/>
      <c r="GWF35" s="7"/>
      <c r="GWG35" s="7"/>
      <c r="GWH35" s="7"/>
      <c r="GWI35" s="7"/>
      <c r="GWJ35" s="7"/>
      <c r="GWK35" s="7"/>
      <c r="GWL35" s="7"/>
      <c r="GWM35" s="7"/>
      <c r="GWN35" s="7"/>
      <c r="GWO35" s="7"/>
      <c r="GWP35" s="7"/>
      <c r="GWQ35" s="7"/>
      <c r="GWR35" s="7"/>
      <c r="GWS35" s="7"/>
      <c r="GWT35" s="7"/>
      <c r="GWU35" s="7"/>
      <c r="GWV35" s="7"/>
      <c r="GWW35" s="7"/>
      <c r="GWX35" s="7"/>
      <c r="GWY35" s="7"/>
      <c r="GWZ35" s="7"/>
      <c r="GXA35" s="7"/>
      <c r="GXB35" s="7"/>
      <c r="GXC35" s="7"/>
      <c r="GXD35" s="7"/>
      <c r="GXE35" s="7"/>
      <c r="GXF35" s="7"/>
      <c r="GXG35" s="7"/>
      <c r="GXH35" s="7"/>
      <c r="GXI35" s="7"/>
      <c r="GXJ35" s="7"/>
      <c r="GXK35" s="7"/>
      <c r="GXL35" s="7"/>
      <c r="GXM35" s="7"/>
      <c r="GXN35" s="7"/>
      <c r="GXO35" s="7"/>
      <c r="GXP35" s="7"/>
      <c r="GXQ35" s="7"/>
      <c r="GXR35" s="7"/>
      <c r="GXS35" s="7"/>
      <c r="GXT35" s="7"/>
      <c r="GXU35" s="7"/>
      <c r="GXV35" s="7"/>
      <c r="GXW35" s="7"/>
      <c r="GXX35" s="7"/>
      <c r="GXY35" s="7"/>
      <c r="GXZ35" s="7"/>
      <c r="GYA35" s="7"/>
      <c r="GYB35" s="7"/>
      <c r="GYC35" s="7"/>
      <c r="GYD35" s="7"/>
      <c r="GYE35" s="7"/>
      <c r="GYF35" s="7"/>
      <c r="GYG35" s="7"/>
      <c r="GYH35" s="7"/>
      <c r="GYI35" s="7"/>
      <c r="GYJ35" s="7"/>
      <c r="GYK35" s="7"/>
      <c r="GYL35" s="7"/>
      <c r="GYM35" s="7"/>
      <c r="GYN35" s="7"/>
      <c r="GYO35" s="7"/>
      <c r="GYP35" s="7"/>
      <c r="GYQ35" s="7"/>
      <c r="GYR35" s="7"/>
      <c r="GYS35" s="7"/>
      <c r="GYT35" s="7"/>
      <c r="GYU35" s="7"/>
      <c r="GYV35" s="7"/>
      <c r="GYW35" s="7"/>
      <c r="GYX35" s="7"/>
      <c r="GYY35" s="7"/>
      <c r="GYZ35" s="7"/>
      <c r="GZA35" s="7"/>
      <c r="GZB35" s="7"/>
      <c r="GZC35" s="7"/>
      <c r="GZD35" s="7"/>
      <c r="GZE35" s="7"/>
      <c r="GZF35" s="7"/>
      <c r="GZG35" s="7"/>
      <c r="GZH35" s="7"/>
      <c r="GZI35" s="7"/>
      <c r="GZJ35" s="7"/>
      <c r="GZK35" s="7"/>
      <c r="GZL35" s="7"/>
      <c r="GZM35" s="7"/>
      <c r="GZN35" s="7"/>
      <c r="GZO35" s="7"/>
      <c r="GZP35" s="7"/>
      <c r="GZQ35" s="7"/>
      <c r="GZR35" s="7"/>
      <c r="GZS35" s="7"/>
      <c r="GZT35" s="7"/>
      <c r="GZU35" s="7"/>
      <c r="GZV35" s="7"/>
      <c r="GZW35" s="7"/>
      <c r="GZX35" s="7"/>
      <c r="GZY35" s="7"/>
      <c r="GZZ35" s="7"/>
      <c r="HAA35" s="7"/>
      <c r="HAB35" s="7"/>
      <c r="HAC35" s="7"/>
      <c r="HAD35" s="7"/>
      <c r="HAE35" s="7"/>
      <c r="HAF35" s="7"/>
      <c r="HAG35" s="7"/>
      <c r="HAH35" s="7"/>
      <c r="HAI35" s="7"/>
      <c r="HAJ35" s="7"/>
      <c r="HAK35" s="7"/>
      <c r="HAL35" s="7"/>
      <c r="HAM35" s="7"/>
      <c r="HAN35" s="7"/>
      <c r="HAO35" s="7"/>
      <c r="HAP35" s="7"/>
      <c r="HAQ35" s="7"/>
      <c r="HAR35" s="7"/>
      <c r="HAS35" s="7"/>
      <c r="HAT35" s="7"/>
      <c r="HAU35" s="7"/>
      <c r="HAV35" s="7"/>
      <c r="HAW35" s="7"/>
      <c r="HAX35" s="7"/>
      <c r="HAY35" s="7"/>
      <c r="HAZ35" s="7"/>
      <c r="HBA35" s="7"/>
      <c r="HBB35" s="7"/>
      <c r="HBC35" s="7"/>
      <c r="HBD35" s="7"/>
      <c r="HBE35" s="7"/>
      <c r="HBF35" s="7"/>
      <c r="HBG35" s="7"/>
      <c r="HBH35" s="7"/>
      <c r="HBI35" s="7"/>
      <c r="HBJ35" s="7"/>
      <c r="HBK35" s="7"/>
      <c r="HBL35" s="7"/>
      <c r="HBM35" s="7"/>
      <c r="HBN35" s="7"/>
      <c r="HBO35" s="7"/>
      <c r="HBP35" s="7"/>
      <c r="HBQ35" s="7"/>
      <c r="HBR35" s="7"/>
      <c r="HBS35" s="7"/>
      <c r="HBT35" s="7"/>
      <c r="HBU35" s="7"/>
      <c r="HBV35" s="7"/>
      <c r="HBW35" s="7"/>
      <c r="HBX35" s="7"/>
      <c r="HBY35" s="7"/>
      <c r="HBZ35" s="7"/>
      <c r="HCA35" s="7"/>
      <c r="HCB35" s="7"/>
      <c r="HCC35" s="7"/>
      <c r="HCD35" s="7"/>
      <c r="HCE35" s="7"/>
      <c r="HCF35" s="7"/>
      <c r="HCG35" s="7"/>
      <c r="HCH35" s="7"/>
      <c r="HCI35" s="7"/>
      <c r="HCJ35" s="7"/>
      <c r="HCK35" s="7"/>
      <c r="HCL35" s="7"/>
      <c r="HCM35" s="7"/>
      <c r="HCN35" s="7"/>
      <c r="HCO35" s="7"/>
      <c r="HCP35" s="7"/>
      <c r="HCQ35" s="7"/>
      <c r="HCR35" s="7"/>
      <c r="HCS35" s="7"/>
      <c r="HCT35" s="7"/>
      <c r="HCU35" s="7"/>
      <c r="HCV35" s="7"/>
      <c r="HCW35" s="7"/>
      <c r="HCX35" s="7"/>
      <c r="HCY35" s="7"/>
      <c r="HCZ35" s="7"/>
      <c r="HDA35" s="7"/>
      <c r="HDB35" s="7"/>
      <c r="HDC35" s="7"/>
      <c r="HDD35" s="7"/>
      <c r="HDE35" s="7"/>
      <c r="HDF35" s="7"/>
      <c r="HDG35" s="7"/>
      <c r="HDH35" s="7"/>
      <c r="HDI35" s="7"/>
      <c r="HDJ35" s="7"/>
      <c r="HDK35" s="7"/>
      <c r="HDL35" s="7"/>
      <c r="HDM35" s="7"/>
      <c r="HDN35" s="7"/>
      <c r="HDO35" s="7"/>
      <c r="HDP35" s="7"/>
      <c r="HDQ35" s="7"/>
      <c r="HDR35" s="7"/>
      <c r="HDS35" s="7"/>
      <c r="HDT35" s="7"/>
      <c r="HDU35" s="7"/>
      <c r="HDV35" s="7"/>
      <c r="HDW35" s="7"/>
      <c r="HDX35" s="7"/>
      <c r="HDY35" s="7"/>
      <c r="HDZ35" s="7"/>
      <c r="HEA35" s="7"/>
      <c r="HEB35" s="7"/>
      <c r="HEC35" s="7"/>
      <c r="HED35" s="7"/>
      <c r="HEE35" s="7"/>
      <c r="HEF35" s="7"/>
      <c r="HEG35" s="7"/>
      <c r="HEH35" s="7"/>
      <c r="HEI35" s="7"/>
      <c r="HEJ35" s="7"/>
      <c r="HEK35" s="7"/>
      <c r="HEL35" s="7"/>
      <c r="HEM35" s="7"/>
      <c r="HEN35" s="7"/>
      <c r="HEO35" s="7"/>
      <c r="HEP35" s="7"/>
      <c r="HEQ35" s="7"/>
      <c r="HER35" s="7"/>
      <c r="HES35" s="7"/>
      <c r="HET35" s="7"/>
      <c r="HEU35" s="7"/>
      <c r="HEV35" s="7"/>
      <c r="HEW35" s="7"/>
      <c r="HEX35" s="7"/>
      <c r="HEY35" s="7"/>
      <c r="HEZ35" s="7"/>
      <c r="HFA35" s="7"/>
      <c r="HFB35" s="7"/>
      <c r="HFC35" s="7"/>
      <c r="HFD35" s="7"/>
      <c r="HFE35" s="7"/>
      <c r="HFF35" s="7"/>
      <c r="HFG35" s="7"/>
      <c r="HFH35" s="7"/>
      <c r="HFI35" s="7"/>
      <c r="HFJ35" s="7"/>
      <c r="HFK35" s="7"/>
      <c r="HFL35" s="7"/>
      <c r="HFM35" s="7"/>
      <c r="HFN35" s="7"/>
      <c r="HFO35" s="7"/>
      <c r="HFP35" s="7"/>
      <c r="HFQ35" s="7"/>
      <c r="HFR35" s="7"/>
      <c r="HFS35" s="7"/>
      <c r="HFT35" s="7"/>
      <c r="HFU35" s="7"/>
      <c r="HFV35" s="7"/>
      <c r="HFW35" s="7"/>
      <c r="HFX35" s="7"/>
      <c r="HFY35" s="7"/>
      <c r="HFZ35" s="7"/>
      <c r="HGA35" s="7"/>
      <c r="HGB35" s="7"/>
      <c r="HGC35" s="7"/>
      <c r="HGD35" s="7"/>
      <c r="HGE35" s="7"/>
      <c r="HGF35" s="7"/>
      <c r="HGG35" s="7"/>
      <c r="HGH35" s="7"/>
      <c r="HGI35" s="7"/>
      <c r="HGJ35" s="7"/>
      <c r="HGK35" s="7"/>
      <c r="HGL35" s="7"/>
      <c r="HGM35" s="7"/>
      <c r="HGN35" s="7"/>
      <c r="HGO35" s="7"/>
      <c r="HGP35" s="7"/>
      <c r="HGQ35" s="7"/>
      <c r="HGR35" s="7"/>
      <c r="HGS35" s="7"/>
      <c r="HGT35" s="7"/>
      <c r="HGU35" s="7"/>
      <c r="HGV35" s="7"/>
      <c r="HGW35" s="7"/>
      <c r="HGX35" s="7"/>
      <c r="HGY35" s="7"/>
      <c r="HGZ35" s="7"/>
      <c r="HHA35" s="7"/>
      <c r="HHB35" s="7"/>
      <c r="HHC35" s="7"/>
      <c r="HHD35" s="7"/>
      <c r="HHE35" s="7"/>
      <c r="HHF35" s="7"/>
      <c r="HHG35" s="7"/>
      <c r="HHH35" s="7"/>
      <c r="HHI35" s="7"/>
      <c r="HHJ35" s="7"/>
      <c r="HHK35" s="7"/>
      <c r="HHL35" s="7"/>
      <c r="HHM35" s="7"/>
      <c r="HHN35" s="7"/>
      <c r="HHO35" s="7"/>
      <c r="HHP35" s="7"/>
      <c r="HHQ35" s="7"/>
      <c r="HHR35" s="7"/>
      <c r="HHS35" s="7"/>
      <c r="HHT35" s="7"/>
      <c r="HHU35" s="7"/>
      <c r="HHV35" s="7"/>
      <c r="HHW35" s="7"/>
      <c r="HHX35" s="7"/>
      <c r="HHY35" s="7"/>
      <c r="HHZ35" s="7"/>
      <c r="HIA35" s="7"/>
      <c r="HIB35" s="7"/>
      <c r="HIC35" s="7"/>
      <c r="HID35" s="7"/>
      <c r="HIE35" s="7"/>
      <c r="HIF35" s="7"/>
      <c r="HIG35" s="7"/>
      <c r="HIH35" s="7"/>
      <c r="HII35" s="7"/>
      <c r="HIJ35" s="7"/>
      <c r="HIK35" s="7"/>
      <c r="HIL35" s="7"/>
      <c r="HIM35" s="7"/>
      <c r="HIN35" s="7"/>
      <c r="HIO35" s="7"/>
      <c r="HIP35" s="7"/>
      <c r="HIQ35" s="7"/>
      <c r="HIR35" s="7"/>
      <c r="HIS35" s="7"/>
      <c r="HIT35" s="7"/>
      <c r="HIU35" s="7"/>
      <c r="HIV35" s="7"/>
      <c r="HIW35" s="7"/>
      <c r="HIX35" s="7"/>
      <c r="HIY35" s="7"/>
      <c r="HIZ35" s="7"/>
      <c r="HJA35" s="7"/>
      <c r="HJB35" s="7"/>
      <c r="HJC35" s="7"/>
      <c r="HJD35" s="7"/>
      <c r="HJE35" s="7"/>
      <c r="HJF35" s="7"/>
      <c r="HJG35" s="7"/>
      <c r="HJH35" s="7"/>
      <c r="HJI35" s="7"/>
      <c r="HJJ35" s="7"/>
      <c r="HJK35" s="7"/>
      <c r="HJL35" s="7"/>
      <c r="HJM35" s="7"/>
      <c r="HJN35" s="7"/>
      <c r="HJO35" s="7"/>
      <c r="HJP35" s="7"/>
      <c r="HJQ35" s="7"/>
      <c r="HJR35" s="7"/>
      <c r="HJS35" s="7"/>
      <c r="HJT35" s="7"/>
      <c r="HJU35" s="7"/>
      <c r="HJV35" s="7"/>
      <c r="HJW35" s="7"/>
      <c r="HJX35" s="7"/>
      <c r="HJY35" s="7"/>
      <c r="HJZ35" s="7"/>
      <c r="HKA35" s="7"/>
      <c r="HKB35" s="7"/>
      <c r="HKC35" s="7"/>
      <c r="HKD35" s="7"/>
      <c r="HKE35" s="7"/>
      <c r="HKF35" s="7"/>
      <c r="HKG35" s="7"/>
      <c r="HKH35" s="7"/>
      <c r="HKI35" s="7"/>
      <c r="HKJ35" s="7"/>
      <c r="HKK35" s="7"/>
      <c r="HKL35" s="7"/>
      <c r="HKM35" s="7"/>
      <c r="HKN35" s="7"/>
      <c r="HKO35" s="7"/>
      <c r="HKP35" s="7"/>
      <c r="HKQ35" s="7"/>
      <c r="HKR35" s="7"/>
      <c r="HKS35" s="7"/>
      <c r="HKT35" s="7"/>
      <c r="HKU35" s="7"/>
      <c r="HKV35" s="7"/>
      <c r="HKW35" s="7"/>
      <c r="HKX35" s="7"/>
      <c r="HKY35" s="7"/>
      <c r="HKZ35" s="7"/>
      <c r="HLA35" s="7"/>
      <c r="HLB35" s="7"/>
      <c r="HLC35" s="7"/>
      <c r="HLD35" s="7"/>
      <c r="HLE35" s="7"/>
      <c r="HLF35" s="7"/>
      <c r="HLG35" s="7"/>
      <c r="HLH35" s="7"/>
      <c r="HLI35" s="7"/>
      <c r="HLJ35" s="7"/>
      <c r="HLK35" s="7"/>
      <c r="HLL35" s="7"/>
      <c r="HLM35" s="7"/>
      <c r="HLN35" s="7"/>
      <c r="HLO35" s="7"/>
      <c r="HLP35" s="7"/>
      <c r="HLQ35" s="7"/>
      <c r="HLR35" s="7"/>
      <c r="HLS35" s="7"/>
      <c r="HLT35" s="7"/>
      <c r="HLU35" s="7"/>
      <c r="HLV35" s="7"/>
      <c r="HLW35" s="7"/>
      <c r="HLX35" s="7"/>
      <c r="HLY35" s="7"/>
      <c r="HLZ35" s="7"/>
      <c r="HMA35" s="7"/>
      <c r="HMB35" s="7"/>
      <c r="HMC35" s="7"/>
      <c r="HMD35" s="7"/>
      <c r="HME35" s="7"/>
      <c r="HMF35" s="7"/>
      <c r="HMG35" s="7"/>
      <c r="HMH35" s="7"/>
      <c r="HMI35" s="7"/>
      <c r="HMJ35" s="7"/>
      <c r="HMK35" s="7"/>
      <c r="HML35" s="7"/>
      <c r="HMM35" s="7"/>
      <c r="HMN35" s="7"/>
      <c r="HMO35" s="7"/>
      <c r="HMP35" s="7"/>
      <c r="HMQ35" s="7"/>
      <c r="HMR35" s="7"/>
      <c r="HMS35" s="7"/>
      <c r="HMT35" s="7"/>
      <c r="HMU35" s="7"/>
      <c r="HMV35" s="7"/>
      <c r="HMW35" s="7"/>
      <c r="HMX35" s="7"/>
      <c r="HMY35" s="7"/>
      <c r="HMZ35" s="7"/>
      <c r="HNA35" s="7"/>
      <c r="HNB35" s="7"/>
      <c r="HNC35" s="7"/>
      <c r="HND35" s="7"/>
      <c r="HNE35" s="7"/>
      <c r="HNF35" s="7"/>
      <c r="HNG35" s="7"/>
      <c r="HNH35" s="7"/>
      <c r="HNI35" s="7"/>
      <c r="HNJ35" s="7"/>
      <c r="HNK35" s="7"/>
      <c r="HNL35" s="7"/>
      <c r="HNM35" s="7"/>
      <c r="HNN35" s="7"/>
      <c r="HNO35" s="7"/>
      <c r="HNP35" s="7"/>
      <c r="HNQ35" s="7"/>
      <c r="HNR35" s="7"/>
      <c r="HNS35" s="7"/>
      <c r="HNT35" s="7"/>
      <c r="HNU35" s="7"/>
      <c r="HNV35" s="7"/>
      <c r="HNW35" s="7"/>
      <c r="HNX35" s="7"/>
      <c r="HNY35" s="7"/>
      <c r="HNZ35" s="7"/>
      <c r="HOA35" s="7"/>
      <c r="HOB35" s="7"/>
      <c r="HOC35" s="7"/>
      <c r="HOD35" s="7"/>
      <c r="HOE35" s="7"/>
      <c r="HOF35" s="7"/>
      <c r="HOG35" s="7"/>
      <c r="HOH35" s="7"/>
      <c r="HOI35" s="7"/>
      <c r="HOJ35" s="7"/>
      <c r="HOK35" s="7"/>
      <c r="HOL35" s="7"/>
      <c r="HOM35" s="7"/>
      <c r="HON35" s="7"/>
      <c r="HOO35" s="7"/>
      <c r="HOP35" s="7"/>
      <c r="HOQ35" s="7"/>
      <c r="HOR35" s="7"/>
      <c r="HOS35" s="7"/>
      <c r="HOT35" s="7"/>
      <c r="HOU35" s="7"/>
      <c r="HOV35" s="7"/>
      <c r="HOW35" s="7"/>
      <c r="HOX35" s="7"/>
      <c r="HOY35" s="7"/>
      <c r="HOZ35" s="7"/>
      <c r="HPA35" s="7"/>
      <c r="HPB35" s="7"/>
      <c r="HPC35" s="7"/>
      <c r="HPD35" s="7"/>
      <c r="HPE35" s="7"/>
      <c r="HPF35" s="7"/>
      <c r="HPG35" s="7"/>
      <c r="HPH35" s="7"/>
      <c r="HPI35" s="7"/>
      <c r="HPJ35" s="7"/>
      <c r="HPK35" s="7"/>
      <c r="HPL35" s="7"/>
      <c r="HPM35" s="7"/>
      <c r="HPN35" s="7"/>
      <c r="HPO35" s="7"/>
      <c r="HPP35" s="7"/>
      <c r="HPQ35" s="7"/>
      <c r="HPR35" s="7"/>
      <c r="HPS35" s="7"/>
      <c r="HPT35" s="7"/>
      <c r="HPU35" s="7"/>
      <c r="HPV35" s="7"/>
      <c r="HPW35" s="7"/>
      <c r="HPX35" s="7"/>
      <c r="HPY35" s="7"/>
      <c r="HPZ35" s="7"/>
      <c r="HQA35" s="7"/>
      <c r="HQB35" s="7"/>
      <c r="HQC35" s="7"/>
      <c r="HQD35" s="7"/>
      <c r="HQE35" s="7"/>
      <c r="HQF35" s="7"/>
      <c r="HQG35" s="7"/>
      <c r="HQH35" s="7"/>
      <c r="HQI35" s="7"/>
      <c r="HQJ35" s="7"/>
      <c r="HQK35" s="7"/>
      <c r="HQL35" s="7"/>
      <c r="HQM35" s="7"/>
      <c r="HQN35" s="7"/>
      <c r="HQO35" s="7"/>
      <c r="HQP35" s="7"/>
      <c r="HQQ35" s="7"/>
      <c r="HQR35" s="7"/>
      <c r="HQS35" s="7"/>
      <c r="HQT35" s="7"/>
      <c r="HQU35" s="7"/>
      <c r="HQV35" s="7"/>
      <c r="HQW35" s="7"/>
      <c r="HQX35" s="7"/>
      <c r="HQY35" s="7"/>
      <c r="HQZ35" s="7"/>
      <c r="HRA35" s="7"/>
      <c r="HRB35" s="7"/>
      <c r="HRC35" s="7"/>
      <c r="HRD35" s="7"/>
      <c r="HRE35" s="7"/>
      <c r="HRF35" s="7"/>
      <c r="HRG35" s="7"/>
      <c r="HRH35" s="7"/>
      <c r="HRI35" s="7"/>
      <c r="HRJ35" s="7"/>
      <c r="HRK35" s="7"/>
      <c r="HRL35" s="7"/>
      <c r="HRM35" s="7"/>
      <c r="HRN35" s="7"/>
      <c r="HRO35" s="7"/>
      <c r="HRP35" s="7"/>
      <c r="HRQ35" s="7"/>
      <c r="HRR35" s="7"/>
      <c r="HRS35" s="7"/>
      <c r="HRT35" s="7"/>
      <c r="HRU35" s="7"/>
      <c r="HRV35" s="7"/>
      <c r="HRW35" s="7"/>
      <c r="HRX35" s="7"/>
      <c r="HRY35" s="7"/>
      <c r="HRZ35" s="7"/>
      <c r="HSA35" s="7"/>
      <c r="HSB35" s="7"/>
      <c r="HSC35" s="7"/>
      <c r="HSD35" s="7"/>
      <c r="HSE35" s="7"/>
      <c r="HSF35" s="7"/>
      <c r="HSG35" s="7"/>
      <c r="HSH35" s="7"/>
      <c r="HSI35" s="7"/>
      <c r="HSJ35" s="7"/>
      <c r="HSK35" s="7"/>
      <c r="HSL35" s="7"/>
      <c r="HSM35" s="7"/>
      <c r="HSN35" s="7"/>
      <c r="HSO35" s="7"/>
      <c r="HSP35" s="7"/>
      <c r="HSQ35" s="7"/>
      <c r="HSR35" s="7"/>
      <c r="HSS35" s="7"/>
      <c r="HST35" s="7"/>
      <c r="HSU35" s="7"/>
      <c r="HSV35" s="7"/>
      <c r="HSW35" s="7"/>
      <c r="HSX35" s="7"/>
      <c r="HSY35" s="7"/>
      <c r="HSZ35" s="7"/>
      <c r="HTA35" s="7"/>
      <c r="HTB35" s="7"/>
      <c r="HTC35" s="7"/>
      <c r="HTD35" s="7"/>
      <c r="HTE35" s="7"/>
      <c r="HTF35" s="7"/>
      <c r="HTG35" s="7"/>
      <c r="HTH35" s="7"/>
      <c r="HTI35" s="7"/>
      <c r="HTJ35" s="7"/>
      <c r="HTK35" s="7"/>
      <c r="HTL35" s="7"/>
      <c r="HTM35" s="7"/>
      <c r="HTN35" s="7"/>
      <c r="HTO35" s="7"/>
      <c r="HTP35" s="7"/>
      <c r="HTQ35" s="7"/>
      <c r="HTR35" s="7"/>
      <c r="HTS35" s="7"/>
      <c r="HTT35" s="7"/>
      <c r="HTU35" s="7"/>
      <c r="HTV35" s="7"/>
      <c r="HTW35" s="7"/>
      <c r="HTX35" s="7"/>
      <c r="HTY35" s="7"/>
      <c r="HTZ35" s="7"/>
      <c r="HUA35" s="7"/>
      <c r="HUB35" s="7"/>
      <c r="HUC35" s="7"/>
      <c r="HUD35" s="7"/>
      <c r="HUE35" s="7"/>
      <c r="HUF35" s="7"/>
      <c r="HUG35" s="7"/>
      <c r="HUH35" s="7"/>
      <c r="HUI35" s="7"/>
      <c r="HUJ35" s="7"/>
      <c r="HUK35" s="7"/>
      <c r="HUL35" s="7"/>
      <c r="HUM35" s="7"/>
      <c r="HUN35" s="7"/>
      <c r="HUO35" s="7"/>
      <c r="HUP35" s="7"/>
      <c r="HUQ35" s="7"/>
      <c r="HUR35" s="7"/>
      <c r="HUS35" s="7"/>
      <c r="HUT35" s="7"/>
      <c r="HUU35" s="7"/>
      <c r="HUV35" s="7"/>
      <c r="HUW35" s="7"/>
      <c r="HUX35" s="7"/>
      <c r="HUY35" s="7"/>
      <c r="HUZ35" s="7"/>
      <c r="HVA35" s="7"/>
      <c r="HVB35" s="7"/>
      <c r="HVC35" s="7"/>
      <c r="HVD35" s="7"/>
      <c r="HVE35" s="7"/>
      <c r="HVF35" s="7"/>
      <c r="HVG35" s="7"/>
      <c r="HVH35" s="7"/>
      <c r="HVI35" s="7"/>
      <c r="HVJ35" s="7"/>
      <c r="HVK35" s="7"/>
      <c r="HVL35" s="7"/>
      <c r="HVM35" s="7"/>
      <c r="HVN35" s="7"/>
      <c r="HVO35" s="7"/>
      <c r="HVP35" s="7"/>
      <c r="HVQ35" s="7"/>
      <c r="HVR35" s="7"/>
      <c r="HVS35" s="7"/>
      <c r="HVT35" s="7"/>
      <c r="HVU35" s="7"/>
      <c r="HVV35" s="7"/>
      <c r="HVW35" s="7"/>
      <c r="HVX35" s="7"/>
      <c r="HVY35" s="7"/>
      <c r="HVZ35" s="7"/>
      <c r="HWA35" s="7"/>
      <c r="HWB35" s="7"/>
      <c r="HWC35" s="7"/>
      <c r="HWD35" s="7"/>
      <c r="HWE35" s="7"/>
      <c r="HWF35" s="7"/>
      <c r="HWG35" s="7"/>
      <c r="HWH35" s="7"/>
      <c r="HWI35" s="7"/>
      <c r="HWJ35" s="7"/>
      <c r="HWK35" s="7"/>
      <c r="HWL35" s="7"/>
      <c r="HWM35" s="7"/>
      <c r="HWN35" s="7"/>
      <c r="HWO35" s="7"/>
      <c r="HWP35" s="7"/>
      <c r="HWQ35" s="7"/>
      <c r="HWR35" s="7"/>
      <c r="HWS35" s="7"/>
      <c r="HWT35" s="7"/>
      <c r="HWU35" s="7"/>
      <c r="HWV35" s="7"/>
      <c r="HWW35" s="7"/>
      <c r="HWX35" s="7"/>
      <c r="HWY35" s="7"/>
      <c r="HWZ35" s="7"/>
      <c r="HXA35" s="7"/>
      <c r="HXB35" s="7"/>
      <c r="HXC35" s="7"/>
      <c r="HXD35" s="7"/>
      <c r="HXE35" s="7"/>
      <c r="HXF35" s="7"/>
      <c r="HXG35" s="7"/>
      <c r="HXH35" s="7"/>
      <c r="HXI35" s="7"/>
      <c r="HXJ35" s="7"/>
      <c r="HXK35" s="7"/>
      <c r="HXL35" s="7"/>
      <c r="HXM35" s="7"/>
      <c r="HXN35" s="7"/>
      <c r="HXO35" s="7"/>
      <c r="HXP35" s="7"/>
      <c r="HXQ35" s="7"/>
      <c r="HXR35" s="7"/>
      <c r="HXS35" s="7"/>
      <c r="HXT35" s="7"/>
      <c r="HXU35" s="7"/>
      <c r="HXV35" s="7"/>
      <c r="HXW35" s="7"/>
      <c r="HXX35" s="7"/>
      <c r="HXY35" s="7"/>
      <c r="HXZ35" s="7"/>
      <c r="HYA35" s="7"/>
      <c r="HYB35" s="7"/>
      <c r="HYC35" s="7"/>
      <c r="HYD35" s="7"/>
      <c r="HYE35" s="7"/>
      <c r="HYF35" s="7"/>
      <c r="HYG35" s="7"/>
      <c r="HYH35" s="7"/>
      <c r="HYI35" s="7"/>
      <c r="HYJ35" s="7"/>
      <c r="HYK35" s="7"/>
      <c r="HYL35" s="7"/>
      <c r="HYM35" s="7"/>
      <c r="HYN35" s="7"/>
      <c r="HYO35" s="7"/>
      <c r="HYP35" s="7"/>
      <c r="HYQ35" s="7"/>
      <c r="HYR35" s="7"/>
      <c r="HYS35" s="7"/>
      <c r="HYT35" s="7"/>
      <c r="HYU35" s="7"/>
      <c r="HYV35" s="7"/>
      <c r="HYW35" s="7"/>
      <c r="HYX35" s="7"/>
      <c r="HYY35" s="7"/>
      <c r="HYZ35" s="7"/>
      <c r="HZA35" s="7"/>
      <c r="HZB35" s="7"/>
      <c r="HZC35" s="7"/>
      <c r="HZD35" s="7"/>
      <c r="HZE35" s="7"/>
      <c r="HZF35" s="7"/>
      <c r="HZG35" s="7"/>
      <c r="HZH35" s="7"/>
      <c r="HZI35" s="7"/>
      <c r="HZJ35" s="7"/>
      <c r="HZK35" s="7"/>
      <c r="HZL35" s="7"/>
      <c r="HZM35" s="7"/>
      <c r="HZN35" s="7"/>
      <c r="HZO35" s="7"/>
      <c r="HZP35" s="7"/>
      <c r="HZQ35" s="7"/>
      <c r="HZR35" s="7"/>
      <c r="HZS35" s="7"/>
      <c r="HZT35" s="7"/>
      <c r="HZU35" s="7"/>
      <c r="HZV35" s="7"/>
      <c r="HZW35" s="7"/>
      <c r="HZX35" s="7"/>
      <c r="HZY35" s="7"/>
      <c r="HZZ35" s="7"/>
      <c r="IAA35" s="7"/>
      <c r="IAB35" s="7"/>
      <c r="IAC35" s="7"/>
      <c r="IAD35" s="7"/>
      <c r="IAE35" s="7"/>
      <c r="IAF35" s="7"/>
      <c r="IAG35" s="7"/>
      <c r="IAH35" s="7"/>
      <c r="IAI35" s="7"/>
      <c r="IAJ35" s="7"/>
      <c r="IAK35" s="7"/>
      <c r="IAL35" s="7"/>
      <c r="IAM35" s="7"/>
      <c r="IAN35" s="7"/>
      <c r="IAO35" s="7"/>
      <c r="IAP35" s="7"/>
      <c r="IAQ35" s="7"/>
      <c r="IAR35" s="7"/>
      <c r="IAS35" s="7"/>
      <c r="IAT35" s="7"/>
      <c r="IAU35" s="7"/>
      <c r="IAV35" s="7"/>
      <c r="IAW35" s="7"/>
      <c r="IAX35" s="7"/>
      <c r="IAY35" s="7"/>
      <c r="IAZ35" s="7"/>
      <c r="IBA35" s="7"/>
      <c r="IBB35" s="7"/>
      <c r="IBC35" s="7"/>
      <c r="IBD35" s="7"/>
      <c r="IBE35" s="7"/>
      <c r="IBF35" s="7"/>
      <c r="IBG35" s="7"/>
      <c r="IBH35" s="7"/>
      <c r="IBI35" s="7"/>
      <c r="IBJ35" s="7"/>
      <c r="IBK35" s="7"/>
      <c r="IBL35" s="7"/>
      <c r="IBM35" s="7"/>
      <c r="IBN35" s="7"/>
      <c r="IBO35" s="7"/>
      <c r="IBP35" s="7"/>
      <c r="IBQ35" s="7"/>
      <c r="IBR35" s="7"/>
      <c r="IBS35" s="7"/>
      <c r="IBT35" s="7"/>
      <c r="IBU35" s="7"/>
      <c r="IBV35" s="7"/>
      <c r="IBW35" s="7"/>
      <c r="IBX35" s="7"/>
      <c r="IBY35" s="7"/>
      <c r="IBZ35" s="7"/>
      <c r="ICA35" s="7"/>
      <c r="ICB35" s="7"/>
      <c r="ICC35" s="7"/>
      <c r="ICD35" s="7"/>
      <c r="ICE35" s="7"/>
      <c r="ICF35" s="7"/>
      <c r="ICG35" s="7"/>
      <c r="ICH35" s="7"/>
      <c r="ICI35" s="7"/>
      <c r="ICJ35" s="7"/>
      <c r="ICK35" s="7"/>
      <c r="ICL35" s="7"/>
      <c r="ICM35" s="7"/>
      <c r="ICN35" s="7"/>
      <c r="ICO35" s="7"/>
      <c r="ICP35" s="7"/>
      <c r="ICQ35" s="7"/>
      <c r="ICR35" s="7"/>
      <c r="ICS35" s="7"/>
      <c r="ICT35" s="7"/>
      <c r="ICU35" s="7"/>
      <c r="ICV35" s="7"/>
      <c r="ICW35" s="7"/>
      <c r="ICX35" s="7"/>
      <c r="ICY35" s="7"/>
      <c r="ICZ35" s="7"/>
      <c r="IDA35" s="7"/>
      <c r="IDB35" s="7"/>
      <c r="IDC35" s="7"/>
      <c r="IDD35" s="7"/>
      <c r="IDE35" s="7"/>
      <c r="IDF35" s="7"/>
      <c r="IDG35" s="7"/>
      <c r="IDH35" s="7"/>
      <c r="IDI35" s="7"/>
      <c r="IDJ35" s="7"/>
      <c r="IDK35" s="7"/>
      <c r="IDL35" s="7"/>
      <c r="IDM35" s="7"/>
      <c r="IDN35" s="7"/>
      <c r="IDO35" s="7"/>
      <c r="IDP35" s="7"/>
      <c r="IDQ35" s="7"/>
      <c r="IDR35" s="7"/>
      <c r="IDS35" s="7"/>
      <c r="IDT35" s="7"/>
      <c r="IDU35" s="7"/>
      <c r="IDV35" s="7"/>
      <c r="IDW35" s="7"/>
      <c r="IDX35" s="7"/>
      <c r="IDY35" s="7"/>
      <c r="IDZ35" s="7"/>
      <c r="IEA35" s="7"/>
      <c r="IEB35" s="7"/>
      <c r="IEC35" s="7"/>
      <c r="IED35" s="7"/>
      <c r="IEE35" s="7"/>
      <c r="IEF35" s="7"/>
      <c r="IEG35" s="7"/>
      <c r="IEH35" s="7"/>
      <c r="IEI35" s="7"/>
      <c r="IEJ35" s="7"/>
      <c r="IEK35" s="7"/>
      <c r="IEL35" s="7"/>
      <c r="IEM35" s="7"/>
      <c r="IEN35" s="7"/>
      <c r="IEO35" s="7"/>
      <c r="IEP35" s="7"/>
      <c r="IEQ35" s="7"/>
      <c r="IER35" s="7"/>
      <c r="IES35" s="7"/>
      <c r="IET35" s="7"/>
      <c r="IEU35" s="7"/>
      <c r="IEV35" s="7"/>
      <c r="IEW35" s="7"/>
      <c r="IEX35" s="7"/>
      <c r="IEY35" s="7"/>
      <c r="IEZ35" s="7"/>
      <c r="IFA35" s="7"/>
      <c r="IFB35" s="7"/>
      <c r="IFC35" s="7"/>
      <c r="IFD35" s="7"/>
      <c r="IFE35" s="7"/>
      <c r="IFF35" s="7"/>
      <c r="IFG35" s="7"/>
      <c r="IFH35" s="7"/>
      <c r="IFI35" s="7"/>
      <c r="IFJ35" s="7"/>
      <c r="IFK35" s="7"/>
      <c r="IFL35" s="7"/>
      <c r="IFM35" s="7"/>
      <c r="IFN35" s="7"/>
      <c r="IFO35" s="7"/>
      <c r="IFP35" s="7"/>
      <c r="IFQ35" s="7"/>
      <c r="IFR35" s="7"/>
      <c r="IFS35" s="7"/>
      <c r="IFT35" s="7"/>
      <c r="IFU35" s="7"/>
      <c r="IFV35" s="7"/>
      <c r="IFW35" s="7"/>
      <c r="IFX35" s="7"/>
      <c r="IFY35" s="7"/>
      <c r="IFZ35" s="7"/>
      <c r="IGA35" s="7"/>
      <c r="IGB35" s="7"/>
      <c r="IGC35" s="7"/>
      <c r="IGD35" s="7"/>
      <c r="IGE35" s="7"/>
      <c r="IGF35" s="7"/>
      <c r="IGG35" s="7"/>
      <c r="IGH35" s="7"/>
      <c r="IGI35" s="7"/>
      <c r="IGJ35" s="7"/>
      <c r="IGK35" s="7"/>
      <c r="IGL35" s="7"/>
      <c r="IGM35" s="7"/>
      <c r="IGN35" s="7"/>
      <c r="IGO35" s="7"/>
      <c r="IGP35" s="7"/>
      <c r="IGQ35" s="7"/>
      <c r="IGR35" s="7"/>
      <c r="IGS35" s="7"/>
      <c r="IGT35" s="7"/>
      <c r="IGU35" s="7"/>
      <c r="IGV35" s="7"/>
      <c r="IGW35" s="7"/>
      <c r="IGX35" s="7"/>
      <c r="IGY35" s="7"/>
      <c r="IGZ35" s="7"/>
      <c r="IHA35" s="7"/>
      <c r="IHB35" s="7"/>
      <c r="IHC35" s="7"/>
      <c r="IHD35" s="7"/>
      <c r="IHE35" s="7"/>
      <c r="IHF35" s="7"/>
      <c r="IHG35" s="7"/>
      <c r="IHH35" s="7"/>
      <c r="IHI35" s="7"/>
      <c r="IHJ35" s="7"/>
      <c r="IHK35" s="7"/>
      <c r="IHL35" s="7"/>
      <c r="IHM35" s="7"/>
      <c r="IHN35" s="7"/>
      <c r="IHO35" s="7"/>
      <c r="IHP35" s="7"/>
      <c r="IHQ35" s="7"/>
      <c r="IHR35" s="7"/>
      <c r="IHS35" s="7"/>
      <c r="IHT35" s="7"/>
      <c r="IHU35" s="7"/>
      <c r="IHV35" s="7"/>
      <c r="IHW35" s="7"/>
      <c r="IHX35" s="7"/>
      <c r="IHY35" s="7"/>
      <c r="IHZ35" s="7"/>
      <c r="IIA35" s="7"/>
      <c r="IIB35" s="7"/>
      <c r="IIC35" s="7"/>
      <c r="IID35" s="7"/>
      <c r="IIE35" s="7"/>
      <c r="IIF35" s="7"/>
      <c r="IIG35" s="7"/>
      <c r="IIH35" s="7"/>
      <c r="III35" s="7"/>
      <c r="IIJ35" s="7"/>
      <c r="IIK35" s="7"/>
      <c r="IIL35" s="7"/>
      <c r="IIM35" s="7"/>
      <c r="IIN35" s="7"/>
      <c r="IIO35" s="7"/>
      <c r="IIP35" s="7"/>
      <c r="IIQ35" s="7"/>
      <c r="IIR35" s="7"/>
      <c r="IIS35" s="7"/>
      <c r="IIT35" s="7"/>
      <c r="IIU35" s="7"/>
      <c r="IIV35" s="7"/>
      <c r="IIW35" s="7"/>
      <c r="IIX35" s="7"/>
      <c r="IIY35" s="7"/>
      <c r="IIZ35" s="7"/>
      <c r="IJA35" s="7"/>
      <c r="IJB35" s="7"/>
      <c r="IJC35" s="7"/>
      <c r="IJD35" s="7"/>
      <c r="IJE35" s="7"/>
      <c r="IJF35" s="7"/>
      <c r="IJG35" s="7"/>
      <c r="IJH35" s="7"/>
      <c r="IJI35" s="7"/>
      <c r="IJJ35" s="7"/>
      <c r="IJK35" s="7"/>
      <c r="IJL35" s="7"/>
      <c r="IJM35" s="7"/>
      <c r="IJN35" s="7"/>
      <c r="IJO35" s="7"/>
      <c r="IJP35" s="7"/>
      <c r="IJQ35" s="7"/>
      <c r="IJR35" s="7"/>
      <c r="IJS35" s="7"/>
      <c r="IJT35" s="7"/>
      <c r="IJU35" s="7"/>
      <c r="IJV35" s="7"/>
      <c r="IJW35" s="7"/>
      <c r="IJX35" s="7"/>
      <c r="IJY35" s="7"/>
      <c r="IJZ35" s="7"/>
      <c r="IKA35" s="7"/>
      <c r="IKB35" s="7"/>
      <c r="IKC35" s="7"/>
      <c r="IKD35" s="7"/>
      <c r="IKE35" s="7"/>
      <c r="IKF35" s="7"/>
      <c r="IKG35" s="7"/>
      <c r="IKH35" s="7"/>
      <c r="IKI35" s="7"/>
      <c r="IKJ35" s="7"/>
      <c r="IKK35" s="7"/>
      <c r="IKL35" s="7"/>
      <c r="IKM35" s="7"/>
      <c r="IKN35" s="7"/>
      <c r="IKO35" s="7"/>
      <c r="IKP35" s="7"/>
      <c r="IKQ35" s="7"/>
      <c r="IKR35" s="7"/>
      <c r="IKS35" s="7"/>
      <c r="IKT35" s="7"/>
      <c r="IKU35" s="7"/>
      <c r="IKV35" s="7"/>
      <c r="IKW35" s="7"/>
      <c r="IKX35" s="7"/>
      <c r="IKY35" s="7"/>
      <c r="IKZ35" s="7"/>
      <c r="ILA35" s="7"/>
      <c r="ILB35" s="7"/>
      <c r="ILC35" s="7"/>
      <c r="ILD35" s="7"/>
      <c r="ILE35" s="7"/>
      <c r="ILF35" s="7"/>
      <c r="ILG35" s="7"/>
      <c r="ILH35" s="7"/>
      <c r="ILI35" s="7"/>
      <c r="ILJ35" s="7"/>
      <c r="ILK35" s="7"/>
      <c r="ILL35" s="7"/>
      <c r="ILM35" s="7"/>
      <c r="ILN35" s="7"/>
      <c r="ILO35" s="7"/>
      <c r="ILP35" s="7"/>
      <c r="ILQ35" s="7"/>
      <c r="ILR35" s="7"/>
      <c r="ILS35" s="7"/>
      <c r="ILT35" s="7"/>
      <c r="ILU35" s="7"/>
      <c r="ILV35" s="7"/>
      <c r="ILW35" s="7"/>
      <c r="ILX35" s="7"/>
      <c r="ILY35" s="7"/>
      <c r="ILZ35" s="7"/>
      <c r="IMA35" s="7"/>
      <c r="IMB35" s="7"/>
      <c r="IMC35" s="7"/>
      <c r="IMD35" s="7"/>
      <c r="IME35" s="7"/>
      <c r="IMF35" s="7"/>
      <c r="IMG35" s="7"/>
      <c r="IMH35" s="7"/>
      <c r="IMI35" s="7"/>
      <c r="IMJ35" s="7"/>
      <c r="IMK35" s="7"/>
      <c r="IML35" s="7"/>
      <c r="IMM35" s="7"/>
      <c r="IMN35" s="7"/>
      <c r="IMO35" s="7"/>
      <c r="IMP35" s="7"/>
      <c r="IMQ35" s="7"/>
      <c r="IMR35" s="7"/>
      <c r="IMS35" s="7"/>
      <c r="IMT35" s="7"/>
      <c r="IMU35" s="7"/>
      <c r="IMV35" s="7"/>
      <c r="IMW35" s="7"/>
      <c r="IMX35" s="7"/>
      <c r="IMY35" s="7"/>
      <c r="IMZ35" s="7"/>
      <c r="INA35" s="7"/>
      <c r="INB35" s="7"/>
      <c r="INC35" s="7"/>
      <c r="IND35" s="7"/>
      <c r="INE35" s="7"/>
      <c r="INF35" s="7"/>
      <c r="ING35" s="7"/>
      <c r="INH35" s="7"/>
      <c r="INI35" s="7"/>
      <c r="INJ35" s="7"/>
      <c r="INK35" s="7"/>
      <c r="INL35" s="7"/>
      <c r="INM35" s="7"/>
      <c r="INN35" s="7"/>
      <c r="INO35" s="7"/>
      <c r="INP35" s="7"/>
      <c r="INQ35" s="7"/>
      <c r="INR35" s="7"/>
      <c r="INS35" s="7"/>
      <c r="INT35" s="7"/>
      <c r="INU35" s="7"/>
      <c r="INV35" s="7"/>
      <c r="INW35" s="7"/>
      <c r="INX35" s="7"/>
      <c r="INY35" s="7"/>
      <c r="INZ35" s="7"/>
      <c r="IOA35" s="7"/>
      <c r="IOB35" s="7"/>
      <c r="IOC35" s="7"/>
      <c r="IOD35" s="7"/>
      <c r="IOE35" s="7"/>
      <c r="IOF35" s="7"/>
      <c r="IOG35" s="7"/>
      <c r="IOH35" s="7"/>
      <c r="IOI35" s="7"/>
      <c r="IOJ35" s="7"/>
      <c r="IOK35" s="7"/>
      <c r="IOL35" s="7"/>
      <c r="IOM35" s="7"/>
      <c r="ION35" s="7"/>
      <c r="IOO35" s="7"/>
      <c r="IOP35" s="7"/>
      <c r="IOQ35" s="7"/>
      <c r="IOR35" s="7"/>
      <c r="IOS35" s="7"/>
      <c r="IOT35" s="7"/>
      <c r="IOU35" s="7"/>
      <c r="IOV35" s="7"/>
      <c r="IOW35" s="7"/>
      <c r="IOX35" s="7"/>
      <c r="IOY35" s="7"/>
      <c r="IOZ35" s="7"/>
      <c r="IPA35" s="7"/>
      <c r="IPB35" s="7"/>
      <c r="IPC35" s="7"/>
      <c r="IPD35" s="7"/>
      <c r="IPE35" s="7"/>
      <c r="IPF35" s="7"/>
      <c r="IPG35" s="7"/>
      <c r="IPH35" s="7"/>
      <c r="IPI35" s="7"/>
      <c r="IPJ35" s="7"/>
      <c r="IPK35" s="7"/>
      <c r="IPL35" s="7"/>
      <c r="IPM35" s="7"/>
      <c r="IPN35" s="7"/>
      <c r="IPO35" s="7"/>
      <c r="IPP35" s="7"/>
      <c r="IPQ35" s="7"/>
      <c r="IPR35" s="7"/>
      <c r="IPS35" s="7"/>
      <c r="IPT35" s="7"/>
      <c r="IPU35" s="7"/>
      <c r="IPV35" s="7"/>
      <c r="IPW35" s="7"/>
      <c r="IPX35" s="7"/>
      <c r="IPY35" s="7"/>
      <c r="IPZ35" s="7"/>
      <c r="IQA35" s="7"/>
      <c r="IQB35" s="7"/>
      <c r="IQC35" s="7"/>
      <c r="IQD35" s="7"/>
      <c r="IQE35" s="7"/>
      <c r="IQF35" s="7"/>
      <c r="IQG35" s="7"/>
      <c r="IQH35" s="7"/>
      <c r="IQI35" s="7"/>
      <c r="IQJ35" s="7"/>
      <c r="IQK35" s="7"/>
      <c r="IQL35" s="7"/>
      <c r="IQM35" s="7"/>
      <c r="IQN35" s="7"/>
      <c r="IQO35" s="7"/>
      <c r="IQP35" s="7"/>
      <c r="IQQ35" s="7"/>
      <c r="IQR35" s="7"/>
      <c r="IQS35" s="7"/>
      <c r="IQT35" s="7"/>
      <c r="IQU35" s="7"/>
      <c r="IQV35" s="7"/>
      <c r="IQW35" s="7"/>
      <c r="IQX35" s="7"/>
      <c r="IQY35" s="7"/>
      <c r="IQZ35" s="7"/>
      <c r="IRA35" s="7"/>
      <c r="IRB35" s="7"/>
      <c r="IRC35" s="7"/>
      <c r="IRD35" s="7"/>
      <c r="IRE35" s="7"/>
      <c r="IRF35" s="7"/>
      <c r="IRG35" s="7"/>
      <c r="IRH35" s="7"/>
      <c r="IRI35" s="7"/>
      <c r="IRJ35" s="7"/>
      <c r="IRK35" s="7"/>
      <c r="IRL35" s="7"/>
      <c r="IRM35" s="7"/>
      <c r="IRN35" s="7"/>
      <c r="IRO35" s="7"/>
      <c r="IRP35" s="7"/>
      <c r="IRQ35" s="7"/>
      <c r="IRR35" s="7"/>
      <c r="IRS35" s="7"/>
      <c r="IRT35" s="7"/>
      <c r="IRU35" s="7"/>
      <c r="IRV35" s="7"/>
      <c r="IRW35" s="7"/>
      <c r="IRX35" s="7"/>
      <c r="IRY35" s="7"/>
      <c r="IRZ35" s="7"/>
      <c r="ISA35" s="7"/>
      <c r="ISB35" s="7"/>
      <c r="ISC35" s="7"/>
      <c r="ISD35" s="7"/>
      <c r="ISE35" s="7"/>
      <c r="ISF35" s="7"/>
      <c r="ISG35" s="7"/>
      <c r="ISH35" s="7"/>
      <c r="ISI35" s="7"/>
      <c r="ISJ35" s="7"/>
      <c r="ISK35" s="7"/>
      <c r="ISL35" s="7"/>
      <c r="ISM35" s="7"/>
      <c r="ISN35" s="7"/>
      <c r="ISO35" s="7"/>
      <c r="ISP35" s="7"/>
      <c r="ISQ35" s="7"/>
      <c r="ISR35" s="7"/>
      <c r="ISS35" s="7"/>
      <c r="IST35" s="7"/>
      <c r="ISU35" s="7"/>
      <c r="ISV35" s="7"/>
      <c r="ISW35" s="7"/>
      <c r="ISX35" s="7"/>
      <c r="ISY35" s="7"/>
      <c r="ISZ35" s="7"/>
      <c r="ITA35" s="7"/>
      <c r="ITB35" s="7"/>
      <c r="ITC35" s="7"/>
      <c r="ITD35" s="7"/>
      <c r="ITE35" s="7"/>
      <c r="ITF35" s="7"/>
      <c r="ITG35" s="7"/>
      <c r="ITH35" s="7"/>
      <c r="ITI35" s="7"/>
      <c r="ITJ35" s="7"/>
      <c r="ITK35" s="7"/>
      <c r="ITL35" s="7"/>
      <c r="ITM35" s="7"/>
      <c r="ITN35" s="7"/>
      <c r="ITO35" s="7"/>
      <c r="ITP35" s="7"/>
      <c r="ITQ35" s="7"/>
      <c r="ITR35" s="7"/>
      <c r="ITS35" s="7"/>
      <c r="ITT35" s="7"/>
      <c r="ITU35" s="7"/>
      <c r="ITV35" s="7"/>
      <c r="ITW35" s="7"/>
      <c r="ITX35" s="7"/>
      <c r="ITY35" s="7"/>
      <c r="ITZ35" s="7"/>
      <c r="IUA35" s="7"/>
      <c r="IUB35" s="7"/>
      <c r="IUC35" s="7"/>
      <c r="IUD35" s="7"/>
      <c r="IUE35" s="7"/>
      <c r="IUF35" s="7"/>
      <c r="IUG35" s="7"/>
      <c r="IUH35" s="7"/>
      <c r="IUI35" s="7"/>
      <c r="IUJ35" s="7"/>
      <c r="IUK35" s="7"/>
      <c r="IUL35" s="7"/>
      <c r="IUM35" s="7"/>
      <c r="IUN35" s="7"/>
      <c r="IUO35" s="7"/>
      <c r="IUP35" s="7"/>
      <c r="IUQ35" s="7"/>
      <c r="IUR35" s="7"/>
      <c r="IUS35" s="7"/>
      <c r="IUT35" s="7"/>
      <c r="IUU35" s="7"/>
      <c r="IUV35" s="7"/>
      <c r="IUW35" s="7"/>
      <c r="IUX35" s="7"/>
      <c r="IUY35" s="7"/>
      <c r="IUZ35" s="7"/>
      <c r="IVA35" s="7"/>
      <c r="IVB35" s="7"/>
      <c r="IVC35" s="7"/>
      <c r="IVD35" s="7"/>
      <c r="IVE35" s="7"/>
      <c r="IVF35" s="7"/>
      <c r="IVG35" s="7"/>
      <c r="IVH35" s="7"/>
      <c r="IVI35" s="7"/>
      <c r="IVJ35" s="7"/>
      <c r="IVK35" s="7"/>
      <c r="IVL35" s="7"/>
      <c r="IVM35" s="7"/>
      <c r="IVN35" s="7"/>
      <c r="IVO35" s="7"/>
      <c r="IVP35" s="7"/>
      <c r="IVQ35" s="7"/>
      <c r="IVR35" s="7"/>
      <c r="IVS35" s="7"/>
      <c r="IVT35" s="7"/>
      <c r="IVU35" s="7"/>
      <c r="IVV35" s="7"/>
      <c r="IVW35" s="7"/>
      <c r="IVX35" s="7"/>
      <c r="IVY35" s="7"/>
      <c r="IVZ35" s="7"/>
      <c r="IWA35" s="7"/>
      <c r="IWB35" s="7"/>
      <c r="IWC35" s="7"/>
      <c r="IWD35" s="7"/>
      <c r="IWE35" s="7"/>
      <c r="IWF35" s="7"/>
      <c r="IWG35" s="7"/>
      <c r="IWH35" s="7"/>
      <c r="IWI35" s="7"/>
      <c r="IWJ35" s="7"/>
      <c r="IWK35" s="7"/>
      <c r="IWL35" s="7"/>
      <c r="IWM35" s="7"/>
      <c r="IWN35" s="7"/>
      <c r="IWO35" s="7"/>
      <c r="IWP35" s="7"/>
      <c r="IWQ35" s="7"/>
      <c r="IWR35" s="7"/>
      <c r="IWS35" s="7"/>
      <c r="IWT35" s="7"/>
      <c r="IWU35" s="7"/>
      <c r="IWV35" s="7"/>
      <c r="IWW35" s="7"/>
      <c r="IWX35" s="7"/>
      <c r="IWY35" s="7"/>
      <c r="IWZ35" s="7"/>
      <c r="IXA35" s="7"/>
      <c r="IXB35" s="7"/>
      <c r="IXC35" s="7"/>
      <c r="IXD35" s="7"/>
      <c r="IXE35" s="7"/>
      <c r="IXF35" s="7"/>
      <c r="IXG35" s="7"/>
      <c r="IXH35" s="7"/>
      <c r="IXI35" s="7"/>
      <c r="IXJ35" s="7"/>
      <c r="IXK35" s="7"/>
      <c r="IXL35" s="7"/>
      <c r="IXM35" s="7"/>
      <c r="IXN35" s="7"/>
      <c r="IXO35" s="7"/>
      <c r="IXP35" s="7"/>
      <c r="IXQ35" s="7"/>
      <c r="IXR35" s="7"/>
      <c r="IXS35" s="7"/>
      <c r="IXT35" s="7"/>
      <c r="IXU35" s="7"/>
      <c r="IXV35" s="7"/>
      <c r="IXW35" s="7"/>
      <c r="IXX35" s="7"/>
      <c r="IXY35" s="7"/>
      <c r="IXZ35" s="7"/>
      <c r="IYA35" s="7"/>
      <c r="IYB35" s="7"/>
      <c r="IYC35" s="7"/>
      <c r="IYD35" s="7"/>
      <c r="IYE35" s="7"/>
      <c r="IYF35" s="7"/>
      <c r="IYG35" s="7"/>
      <c r="IYH35" s="7"/>
      <c r="IYI35" s="7"/>
      <c r="IYJ35" s="7"/>
      <c r="IYK35" s="7"/>
      <c r="IYL35" s="7"/>
      <c r="IYM35" s="7"/>
      <c r="IYN35" s="7"/>
      <c r="IYO35" s="7"/>
      <c r="IYP35" s="7"/>
      <c r="IYQ35" s="7"/>
      <c r="IYR35" s="7"/>
      <c r="IYS35" s="7"/>
      <c r="IYT35" s="7"/>
      <c r="IYU35" s="7"/>
      <c r="IYV35" s="7"/>
      <c r="IYW35" s="7"/>
      <c r="IYX35" s="7"/>
      <c r="IYY35" s="7"/>
      <c r="IYZ35" s="7"/>
      <c r="IZA35" s="7"/>
      <c r="IZB35" s="7"/>
      <c r="IZC35" s="7"/>
      <c r="IZD35" s="7"/>
      <c r="IZE35" s="7"/>
      <c r="IZF35" s="7"/>
      <c r="IZG35" s="7"/>
      <c r="IZH35" s="7"/>
      <c r="IZI35" s="7"/>
      <c r="IZJ35" s="7"/>
      <c r="IZK35" s="7"/>
      <c r="IZL35" s="7"/>
      <c r="IZM35" s="7"/>
      <c r="IZN35" s="7"/>
      <c r="IZO35" s="7"/>
      <c r="IZP35" s="7"/>
      <c r="IZQ35" s="7"/>
      <c r="IZR35" s="7"/>
      <c r="IZS35" s="7"/>
      <c r="IZT35" s="7"/>
      <c r="IZU35" s="7"/>
      <c r="IZV35" s="7"/>
      <c r="IZW35" s="7"/>
      <c r="IZX35" s="7"/>
      <c r="IZY35" s="7"/>
      <c r="IZZ35" s="7"/>
      <c r="JAA35" s="7"/>
      <c r="JAB35" s="7"/>
      <c r="JAC35" s="7"/>
      <c r="JAD35" s="7"/>
      <c r="JAE35" s="7"/>
      <c r="JAF35" s="7"/>
      <c r="JAG35" s="7"/>
      <c r="JAH35" s="7"/>
      <c r="JAI35" s="7"/>
      <c r="JAJ35" s="7"/>
      <c r="JAK35" s="7"/>
      <c r="JAL35" s="7"/>
      <c r="JAM35" s="7"/>
      <c r="JAN35" s="7"/>
      <c r="JAO35" s="7"/>
      <c r="JAP35" s="7"/>
      <c r="JAQ35" s="7"/>
      <c r="JAR35" s="7"/>
      <c r="JAS35" s="7"/>
      <c r="JAT35" s="7"/>
      <c r="JAU35" s="7"/>
      <c r="JAV35" s="7"/>
      <c r="JAW35" s="7"/>
      <c r="JAX35" s="7"/>
      <c r="JAY35" s="7"/>
      <c r="JAZ35" s="7"/>
      <c r="JBA35" s="7"/>
      <c r="JBB35" s="7"/>
      <c r="JBC35" s="7"/>
      <c r="JBD35" s="7"/>
      <c r="JBE35" s="7"/>
      <c r="JBF35" s="7"/>
      <c r="JBG35" s="7"/>
      <c r="JBH35" s="7"/>
      <c r="JBI35" s="7"/>
      <c r="JBJ35" s="7"/>
      <c r="JBK35" s="7"/>
      <c r="JBL35" s="7"/>
      <c r="JBM35" s="7"/>
      <c r="JBN35" s="7"/>
      <c r="JBO35" s="7"/>
      <c r="JBP35" s="7"/>
      <c r="JBQ35" s="7"/>
      <c r="JBR35" s="7"/>
      <c r="JBS35" s="7"/>
      <c r="JBT35" s="7"/>
      <c r="JBU35" s="7"/>
      <c r="JBV35" s="7"/>
      <c r="JBW35" s="7"/>
      <c r="JBX35" s="7"/>
      <c r="JBY35" s="7"/>
      <c r="JBZ35" s="7"/>
      <c r="JCA35" s="7"/>
      <c r="JCB35" s="7"/>
      <c r="JCC35" s="7"/>
      <c r="JCD35" s="7"/>
      <c r="JCE35" s="7"/>
      <c r="JCF35" s="7"/>
      <c r="JCG35" s="7"/>
      <c r="JCH35" s="7"/>
      <c r="JCI35" s="7"/>
      <c r="JCJ35" s="7"/>
      <c r="JCK35" s="7"/>
      <c r="JCL35" s="7"/>
      <c r="JCM35" s="7"/>
      <c r="JCN35" s="7"/>
      <c r="JCO35" s="7"/>
      <c r="JCP35" s="7"/>
      <c r="JCQ35" s="7"/>
      <c r="JCR35" s="7"/>
      <c r="JCS35" s="7"/>
      <c r="JCT35" s="7"/>
      <c r="JCU35" s="7"/>
      <c r="JCV35" s="7"/>
      <c r="JCW35" s="7"/>
      <c r="JCX35" s="7"/>
      <c r="JCY35" s="7"/>
      <c r="JCZ35" s="7"/>
      <c r="JDA35" s="7"/>
      <c r="JDB35" s="7"/>
      <c r="JDC35" s="7"/>
      <c r="JDD35" s="7"/>
      <c r="JDE35" s="7"/>
      <c r="JDF35" s="7"/>
      <c r="JDG35" s="7"/>
      <c r="JDH35" s="7"/>
      <c r="JDI35" s="7"/>
      <c r="JDJ35" s="7"/>
      <c r="JDK35" s="7"/>
      <c r="JDL35" s="7"/>
      <c r="JDM35" s="7"/>
      <c r="JDN35" s="7"/>
      <c r="JDO35" s="7"/>
      <c r="JDP35" s="7"/>
      <c r="JDQ35" s="7"/>
      <c r="JDR35" s="7"/>
      <c r="JDS35" s="7"/>
      <c r="JDT35" s="7"/>
      <c r="JDU35" s="7"/>
      <c r="JDV35" s="7"/>
      <c r="JDW35" s="7"/>
      <c r="JDX35" s="7"/>
      <c r="JDY35" s="7"/>
      <c r="JDZ35" s="7"/>
      <c r="JEA35" s="7"/>
      <c r="JEB35" s="7"/>
      <c r="JEC35" s="7"/>
      <c r="JED35" s="7"/>
      <c r="JEE35" s="7"/>
      <c r="JEF35" s="7"/>
      <c r="JEG35" s="7"/>
      <c r="JEH35" s="7"/>
      <c r="JEI35" s="7"/>
      <c r="JEJ35" s="7"/>
      <c r="JEK35" s="7"/>
      <c r="JEL35" s="7"/>
      <c r="JEM35" s="7"/>
      <c r="JEN35" s="7"/>
      <c r="JEO35" s="7"/>
      <c r="JEP35" s="7"/>
      <c r="JEQ35" s="7"/>
      <c r="JER35" s="7"/>
      <c r="JES35" s="7"/>
      <c r="JET35" s="7"/>
      <c r="JEU35" s="7"/>
      <c r="JEV35" s="7"/>
      <c r="JEW35" s="7"/>
      <c r="JEX35" s="7"/>
      <c r="JEY35" s="7"/>
      <c r="JEZ35" s="7"/>
      <c r="JFA35" s="7"/>
      <c r="JFB35" s="7"/>
      <c r="JFC35" s="7"/>
      <c r="JFD35" s="7"/>
      <c r="JFE35" s="7"/>
      <c r="JFF35" s="7"/>
      <c r="JFG35" s="7"/>
      <c r="JFH35" s="7"/>
      <c r="JFI35" s="7"/>
      <c r="JFJ35" s="7"/>
      <c r="JFK35" s="7"/>
      <c r="JFL35" s="7"/>
      <c r="JFM35" s="7"/>
      <c r="JFN35" s="7"/>
      <c r="JFO35" s="7"/>
      <c r="JFP35" s="7"/>
      <c r="JFQ35" s="7"/>
      <c r="JFR35" s="7"/>
      <c r="JFS35" s="7"/>
      <c r="JFT35" s="7"/>
      <c r="JFU35" s="7"/>
      <c r="JFV35" s="7"/>
      <c r="JFW35" s="7"/>
      <c r="JFX35" s="7"/>
      <c r="JFY35" s="7"/>
      <c r="JFZ35" s="7"/>
      <c r="JGA35" s="7"/>
      <c r="JGB35" s="7"/>
      <c r="JGC35" s="7"/>
      <c r="JGD35" s="7"/>
      <c r="JGE35" s="7"/>
      <c r="JGF35" s="7"/>
      <c r="JGG35" s="7"/>
      <c r="JGH35" s="7"/>
      <c r="JGI35" s="7"/>
      <c r="JGJ35" s="7"/>
      <c r="JGK35" s="7"/>
      <c r="JGL35" s="7"/>
      <c r="JGM35" s="7"/>
      <c r="JGN35" s="7"/>
      <c r="JGO35" s="7"/>
      <c r="JGP35" s="7"/>
      <c r="JGQ35" s="7"/>
      <c r="JGR35" s="7"/>
      <c r="JGS35" s="7"/>
      <c r="JGT35" s="7"/>
      <c r="JGU35" s="7"/>
      <c r="JGV35" s="7"/>
      <c r="JGW35" s="7"/>
      <c r="JGX35" s="7"/>
      <c r="JGY35" s="7"/>
      <c r="JGZ35" s="7"/>
      <c r="JHA35" s="7"/>
      <c r="JHB35" s="7"/>
      <c r="JHC35" s="7"/>
      <c r="JHD35" s="7"/>
      <c r="JHE35" s="7"/>
      <c r="JHF35" s="7"/>
      <c r="JHG35" s="7"/>
      <c r="JHH35" s="7"/>
      <c r="JHI35" s="7"/>
      <c r="JHJ35" s="7"/>
      <c r="JHK35" s="7"/>
      <c r="JHL35" s="7"/>
      <c r="JHM35" s="7"/>
      <c r="JHN35" s="7"/>
      <c r="JHO35" s="7"/>
      <c r="JHP35" s="7"/>
      <c r="JHQ35" s="7"/>
      <c r="JHR35" s="7"/>
      <c r="JHS35" s="7"/>
      <c r="JHT35" s="7"/>
      <c r="JHU35" s="7"/>
      <c r="JHV35" s="7"/>
      <c r="JHW35" s="7"/>
      <c r="JHX35" s="7"/>
      <c r="JHY35" s="7"/>
      <c r="JHZ35" s="7"/>
      <c r="JIA35" s="7"/>
      <c r="JIB35" s="7"/>
      <c r="JIC35" s="7"/>
      <c r="JID35" s="7"/>
      <c r="JIE35" s="7"/>
      <c r="JIF35" s="7"/>
      <c r="JIG35" s="7"/>
      <c r="JIH35" s="7"/>
      <c r="JII35" s="7"/>
      <c r="JIJ35" s="7"/>
      <c r="JIK35" s="7"/>
      <c r="JIL35" s="7"/>
      <c r="JIM35" s="7"/>
      <c r="JIN35" s="7"/>
      <c r="JIO35" s="7"/>
      <c r="JIP35" s="7"/>
      <c r="JIQ35" s="7"/>
      <c r="JIR35" s="7"/>
      <c r="JIS35" s="7"/>
      <c r="JIT35" s="7"/>
      <c r="JIU35" s="7"/>
      <c r="JIV35" s="7"/>
      <c r="JIW35" s="7"/>
      <c r="JIX35" s="7"/>
      <c r="JIY35" s="7"/>
      <c r="JIZ35" s="7"/>
      <c r="JJA35" s="7"/>
      <c r="JJB35" s="7"/>
      <c r="JJC35" s="7"/>
      <c r="JJD35" s="7"/>
      <c r="JJE35" s="7"/>
      <c r="JJF35" s="7"/>
      <c r="JJG35" s="7"/>
      <c r="JJH35" s="7"/>
      <c r="JJI35" s="7"/>
      <c r="JJJ35" s="7"/>
      <c r="JJK35" s="7"/>
      <c r="JJL35" s="7"/>
      <c r="JJM35" s="7"/>
      <c r="JJN35" s="7"/>
      <c r="JJO35" s="7"/>
      <c r="JJP35" s="7"/>
      <c r="JJQ35" s="7"/>
      <c r="JJR35" s="7"/>
      <c r="JJS35" s="7"/>
      <c r="JJT35" s="7"/>
      <c r="JJU35" s="7"/>
      <c r="JJV35" s="7"/>
      <c r="JJW35" s="7"/>
      <c r="JJX35" s="7"/>
      <c r="JJY35" s="7"/>
      <c r="JJZ35" s="7"/>
      <c r="JKA35" s="7"/>
      <c r="JKB35" s="7"/>
      <c r="JKC35" s="7"/>
      <c r="JKD35" s="7"/>
      <c r="JKE35" s="7"/>
      <c r="JKF35" s="7"/>
      <c r="JKG35" s="7"/>
      <c r="JKH35" s="7"/>
      <c r="JKI35" s="7"/>
      <c r="JKJ35" s="7"/>
      <c r="JKK35" s="7"/>
      <c r="JKL35" s="7"/>
      <c r="JKM35" s="7"/>
      <c r="JKN35" s="7"/>
      <c r="JKO35" s="7"/>
      <c r="JKP35" s="7"/>
      <c r="JKQ35" s="7"/>
      <c r="JKR35" s="7"/>
      <c r="JKS35" s="7"/>
      <c r="JKT35" s="7"/>
      <c r="JKU35" s="7"/>
      <c r="JKV35" s="7"/>
      <c r="JKW35" s="7"/>
      <c r="JKX35" s="7"/>
      <c r="JKY35" s="7"/>
      <c r="JKZ35" s="7"/>
      <c r="JLA35" s="7"/>
      <c r="JLB35" s="7"/>
      <c r="JLC35" s="7"/>
      <c r="JLD35" s="7"/>
      <c r="JLE35" s="7"/>
      <c r="JLF35" s="7"/>
      <c r="JLG35" s="7"/>
      <c r="JLH35" s="7"/>
      <c r="JLI35" s="7"/>
      <c r="JLJ35" s="7"/>
      <c r="JLK35" s="7"/>
      <c r="JLL35" s="7"/>
      <c r="JLM35" s="7"/>
      <c r="JLN35" s="7"/>
      <c r="JLO35" s="7"/>
      <c r="JLP35" s="7"/>
      <c r="JLQ35" s="7"/>
      <c r="JLR35" s="7"/>
      <c r="JLS35" s="7"/>
      <c r="JLT35" s="7"/>
      <c r="JLU35" s="7"/>
      <c r="JLV35" s="7"/>
      <c r="JLW35" s="7"/>
      <c r="JLX35" s="7"/>
      <c r="JLY35" s="7"/>
      <c r="JLZ35" s="7"/>
      <c r="JMA35" s="7"/>
      <c r="JMB35" s="7"/>
      <c r="JMC35" s="7"/>
      <c r="JMD35" s="7"/>
      <c r="JME35" s="7"/>
      <c r="JMF35" s="7"/>
      <c r="JMG35" s="7"/>
      <c r="JMH35" s="7"/>
      <c r="JMI35" s="7"/>
      <c r="JMJ35" s="7"/>
      <c r="JMK35" s="7"/>
      <c r="JML35" s="7"/>
      <c r="JMM35" s="7"/>
      <c r="JMN35" s="7"/>
      <c r="JMO35" s="7"/>
      <c r="JMP35" s="7"/>
      <c r="JMQ35" s="7"/>
      <c r="JMR35" s="7"/>
      <c r="JMS35" s="7"/>
      <c r="JMT35" s="7"/>
      <c r="JMU35" s="7"/>
      <c r="JMV35" s="7"/>
      <c r="JMW35" s="7"/>
      <c r="JMX35" s="7"/>
      <c r="JMY35" s="7"/>
      <c r="JMZ35" s="7"/>
      <c r="JNA35" s="7"/>
      <c r="JNB35" s="7"/>
      <c r="JNC35" s="7"/>
      <c r="JND35" s="7"/>
      <c r="JNE35" s="7"/>
      <c r="JNF35" s="7"/>
      <c r="JNG35" s="7"/>
      <c r="JNH35" s="7"/>
      <c r="JNI35" s="7"/>
      <c r="JNJ35" s="7"/>
      <c r="JNK35" s="7"/>
      <c r="JNL35" s="7"/>
      <c r="JNM35" s="7"/>
      <c r="JNN35" s="7"/>
      <c r="JNO35" s="7"/>
      <c r="JNP35" s="7"/>
      <c r="JNQ35" s="7"/>
      <c r="JNR35" s="7"/>
      <c r="JNS35" s="7"/>
      <c r="JNT35" s="7"/>
      <c r="JNU35" s="7"/>
      <c r="JNV35" s="7"/>
      <c r="JNW35" s="7"/>
      <c r="JNX35" s="7"/>
      <c r="JNY35" s="7"/>
      <c r="JNZ35" s="7"/>
      <c r="JOA35" s="7"/>
      <c r="JOB35" s="7"/>
      <c r="JOC35" s="7"/>
      <c r="JOD35" s="7"/>
      <c r="JOE35" s="7"/>
      <c r="JOF35" s="7"/>
      <c r="JOG35" s="7"/>
      <c r="JOH35" s="7"/>
      <c r="JOI35" s="7"/>
      <c r="JOJ35" s="7"/>
      <c r="JOK35" s="7"/>
      <c r="JOL35" s="7"/>
      <c r="JOM35" s="7"/>
      <c r="JON35" s="7"/>
      <c r="JOO35" s="7"/>
      <c r="JOP35" s="7"/>
      <c r="JOQ35" s="7"/>
      <c r="JOR35" s="7"/>
      <c r="JOS35" s="7"/>
      <c r="JOT35" s="7"/>
      <c r="JOU35" s="7"/>
      <c r="JOV35" s="7"/>
      <c r="JOW35" s="7"/>
      <c r="JOX35" s="7"/>
      <c r="JOY35" s="7"/>
      <c r="JOZ35" s="7"/>
      <c r="JPA35" s="7"/>
      <c r="JPB35" s="7"/>
      <c r="JPC35" s="7"/>
      <c r="JPD35" s="7"/>
      <c r="JPE35" s="7"/>
      <c r="JPF35" s="7"/>
      <c r="JPG35" s="7"/>
      <c r="JPH35" s="7"/>
      <c r="JPI35" s="7"/>
      <c r="JPJ35" s="7"/>
      <c r="JPK35" s="7"/>
      <c r="JPL35" s="7"/>
      <c r="JPM35" s="7"/>
      <c r="JPN35" s="7"/>
      <c r="JPO35" s="7"/>
      <c r="JPP35" s="7"/>
      <c r="JPQ35" s="7"/>
      <c r="JPR35" s="7"/>
      <c r="JPS35" s="7"/>
      <c r="JPT35" s="7"/>
      <c r="JPU35" s="7"/>
      <c r="JPV35" s="7"/>
      <c r="JPW35" s="7"/>
      <c r="JPX35" s="7"/>
      <c r="JPY35" s="7"/>
      <c r="JPZ35" s="7"/>
      <c r="JQA35" s="7"/>
      <c r="JQB35" s="7"/>
      <c r="JQC35" s="7"/>
      <c r="JQD35" s="7"/>
      <c r="JQE35" s="7"/>
      <c r="JQF35" s="7"/>
      <c r="JQG35" s="7"/>
      <c r="JQH35" s="7"/>
      <c r="JQI35" s="7"/>
      <c r="JQJ35" s="7"/>
      <c r="JQK35" s="7"/>
      <c r="JQL35" s="7"/>
      <c r="JQM35" s="7"/>
      <c r="JQN35" s="7"/>
      <c r="JQO35" s="7"/>
      <c r="JQP35" s="7"/>
      <c r="JQQ35" s="7"/>
      <c r="JQR35" s="7"/>
      <c r="JQS35" s="7"/>
      <c r="JQT35" s="7"/>
      <c r="JQU35" s="7"/>
      <c r="JQV35" s="7"/>
      <c r="JQW35" s="7"/>
      <c r="JQX35" s="7"/>
      <c r="JQY35" s="7"/>
      <c r="JQZ35" s="7"/>
      <c r="JRA35" s="7"/>
      <c r="JRB35" s="7"/>
      <c r="JRC35" s="7"/>
      <c r="JRD35" s="7"/>
      <c r="JRE35" s="7"/>
      <c r="JRF35" s="7"/>
      <c r="JRG35" s="7"/>
      <c r="JRH35" s="7"/>
      <c r="JRI35" s="7"/>
      <c r="JRJ35" s="7"/>
      <c r="JRK35" s="7"/>
      <c r="JRL35" s="7"/>
      <c r="JRM35" s="7"/>
      <c r="JRN35" s="7"/>
      <c r="JRO35" s="7"/>
      <c r="JRP35" s="7"/>
      <c r="JRQ35" s="7"/>
      <c r="JRR35" s="7"/>
      <c r="JRS35" s="7"/>
      <c r="JRT35" s="7"/>
      <c r="JRU35" s="7"/>
      <c r="JRV35" s="7"/>
      <c r="JRW35" s="7"/>
      <c r="JRX35" s="7"/>
      <c r="JRY35" s="7"/>
      <c r="JRZ35" s="7"/>
      <c r="JSA35" s="7"/>
      <c r="JSB35" s="7"/>
      <c r="JSC35" s="7"/>
      <c r="JSD35" s="7"/>
      <c r="JSE35" s="7"/>
      <c r="JSF35" s="7"/>
      <c r="JSG35" s="7"/>
      <c r="JSH35" s="7"/>
      <c r="JSI35" s="7"/>
      <c r="JSJ35" s="7"/>
      <c r="JSK35" s="7"/>
      <c r="JSL35" s="7"/>
      <c r="JSM35" s="7"/>
      <c r="JSN35" s="7"/>
      <c r="JSO35" s="7"/>
      <c r="JSP35" s="7"/>
      <c r="JSQ35" s="7"/>
      <c r="JSR35" s="7"/>
      <c r="JSS35" s="7"/>
      <c r="JST35" s="7"/>
      <c r="JSU35" s="7"/>
      <c r="JSV35" s="7"/>
      <c r="JSW35" s="7"/>
      <c r="JSX35" s="7"/>
      <c r="JSY35" s="7"/>
      <c r="JSZ35" s="7"/>
      <c r="JTA35" s="7"/>
      <c r="JTB35" s="7"/>
      <c r="JTC35" s="7"/>
      <c r="JTD35" s="7"/>
      <c r="JTE35" s="7"/>
      <c r="JTF35" s="7"/>
      <c r="JTG35" s="7"/>
      <c r="JTH35" s="7"/>
      <c r="JTI35" s="7"/>
      <c r="JTJ35" s="7"/>
      <c r="JTK35" s="7"/>
      <c r="JTL35" s="7"/>
      <c r="JTM35" s="7"/>
      <c r="JTN35" s="7"/>
      <c r="JTO35" s="7"/>
      <c r="JTP35" s="7"/>
      <c r="JTQ35" s="7"/>
      <c r="JTR35" s="7"/>
      <c r="JTS35" s="7"/>
      <c r="JTT35" s="7"/>
      <c r="JTU35" s="7"/>
      <c r="JTV35" s="7"/>
      <c r="JTW35" s="7"/>
      <c r="JTX35" s="7"/>
      <c r="JTY35" s="7"/>
      <c r="JTZ35" s="7"/>
      <c r="JUA35" s="7"/>
      <c r="JUB35" s="7"/>
      <c r="JUC35" s="7"/>
      <c r="JUD35" s="7"/>
      <c r="JUE35" s="7"/>
      <c r="JUF35" s="7"/>
      <c r="JUG35" s="7"/>
      <c r="JUH35" s="7"/>
      <c r="JUI35" s="7"/>
      <c r="JUJ35" s="7"/>
      <c r="JUK35" s="7"/>
      <c r="JUL35" s="7"/>
      <c r="JUM35" s="7"/>
      <c r="JUN35" s="7"/>
      <c r="JUO35" s="7"/>
      <c r="JUP35" s="7"/>
      <c r="JUQ35" s="7"/>
      <c r="JUR35" s="7"/>
      <c r="JUS35" s="7"/>
      <c r="JUT35" s="7"/>
      <c r="JUU35" s="7"/>
      <c r="JUV35" s="7"/>
      <c r="JUW35" s="7"/>
      <c r="JUX35" s="7"/>
      <c r="JUY35" s="7"/>
      <c r="JUZ35" s="7"/>
      <c r="JVA35" s="7"/>
      <c r="JVB35" s="7"/>
      <c r="JVC35" s="7"/>
      <c r="JVD35" s="7"/>
      <c r="JVE35" s="7"/>
      <c r="JVF35" s="7"/>
      <c r="JVG35" s="7"/>
      <c r="JVH35" s="7"/>
      <c r="JVI35" s="7"/>
      <c r="JVJ35" s="7"/>
      <c r="JVK35" s="7"/>
      <c r="JVL35" s="7"/>
      <c r="JVM35" s="7"/>
      <c r="JVN35" s="7"/>
      <c r="JVO35" s="7"/>
      <c r="JVP35" s="7"/>
      <c r="JVQ35" s="7"/>
      <c r="JVR35" s="7"/>
      <c r="JVS35" s="7"/>
      <c r="JVT35" s="7"/>
      <c r="JVU35" s="7"/>
      <c r="JVV35" s="7"/>
      <c r="JVW35" s="7"/>
      <c r="JVX35" s="7"/>
      <c r="JVY35" s="7"/>
      <c r="JVZ35" s="7"/>
      <c r="JWA35" s="7"/>
      <c r="JWB35" s="7"/>
      <c r="JWC35" s="7"/>
      <c r="JWD35" s="7"/>
      <c r="JWE35" s="7"/>
      <c r="JWF35" s="7"/>
      <c r="JWG35" s="7"/>
      <c r="JWH35" s="7"/>
      <c r="JWI35" s="7"/>
      <c r="JWJ35" s="7"/>
      <c r="JWK35" s="7"/>
      <c r="JWL35" s="7"/>
      <c r="JWM35" s="7"/>
      <c r="JWN35" s="7"/>
      <c r="JWO35" s="7"/>
      <c r="JWP35" s="7"/>
      <c r="JWQ35" s="7"/>
      <c r="JWR35" s="7"/>
      <c r="JWS35" s="7"/>
      <c r="JWT35" s="7"/>
      <c r="JWU35" s="7"/>
      <c r="JWV35" s="7"/>
      <c r="JWW35" s="7"/>
      <c r="JWX35" s="7"/>
      <c r="JWY35" s="7"/>
      <c r="JWZ35" s="7"/>
      <c r="JXA35" s="7"/>
      <c r="JXB35" s="7"/>
      <c r="JXC35" s="7"/>
      <c r="JXD35" s="7"/>
      <c r="JXE35" s="7"/>
      <c r="JXF35" s="7"/>
      <c r="JXG35" s="7"/>
      <c r="JXH35" s="7"/>
      <c r="JXI35" s="7"/>
      <c r="JXJ35" s="7"/>
      <c r="JXK35" s="7"/>
      <c r="JXL35" s="7"/>
      <c r="JXM35" s="7"/>
      <c r="JXN35" s="7"/>
      <c r="JXO35" s="7"/>
      <c r="JXP35" s="7"/>
      <c r="JXQ35" s="7"/>
      <c r="JXR35" s="7"/>
      <c r="JXS35" s="7"/>
      <c r="JXT35" s="7"/>
      <c r="JXU35" s="7"/>
      <c r="JXV35" s="7"/>
      <c r="JXW35" s="7"/>
      <c r="JXX35" s="7"/>
      <c r="JXY35" s="7"/>
      <c r="JXZ35" s="7"/>
      <c r="JYA35" s="7"/>
      <c r="JYB35" s="7"/>
      <c r="JYC35" s="7"/>
      <c r="JYD35" s="7"/>
      <c r="JYE35" s="7"/>
      <c r="JYF35" s="7"/>
      <c r="JYG35" s="7"/>
      <c r="JYH35" s="7"/>
      <c r="JYI35" s="7"/>
      <c r="JYJ35" s="7"/>
      <c r="JYK35" s="7"/>
      <c r="JYL35" s="7"/>
      <c r="JYM35" s="7"/>
      <c r="JYN35" s="7"/>
      <c r="JYO35" s="7"/>
      <c r="JYP35" s="7"/>
      <c r="JYQ35" s="7"/>
      <c r="JYR35" s="7"/>
      <c r="JYS35" s="7"/>
      <c r="JYT35" s="7"/>
      <c r="JYU35" s="7"/>
      <c r="JYV35" s="7"/>
      <c r="JYW35" s="7"/>
      <c r="JYX35" s="7"/>
      <c r="JYY35" s="7"/>
      <c r="JYZ35" s="7"/>
      <c r="JZA35" s="7"/>
      <c r="JZB35" s="7"/>
      <c r="JZC35" s="7"/>
      <c r="JZD35" s="7"/>
      <c r="JZE35" s="7"/>
      <c r="JZF35" s="7"/>
      <c r="JZG35" s="7"/>
      <c r="JZH35" s="7"/>
      <c r="JZI35" s="7"/>
      <c r="JZJ35" s="7"/>
      <c r="JZK35" s="7"/>
      <c r="JZL35" s="7"/>
      <c r="JZM35" s="7"/>
      <c r="JZN35" s="7"/>
      <c r="JZO35" s="7"/>
      <c r="JZP35" s="7"/>
      <c r="JZQ35" s="7"/>
      <c r="JZR35" s="7"/>
      <c r="JZS35" s="7"/>
      <c r="JZT35" s="7"/>
      <c r="JZU35" s="7"/>
      <c r="JZV35" s="7"/>
      <c r="JZW35" s="7"/>
      <c r="JZX35" s="7"/>
      <c r="JZY35" s="7"/>
      <c r="JZZ35" s="7"/>
      <c r="KAA35" s="7"/>
      <c r="KAB35" s="7"/>
      <c r="KAC35" s="7"/>
      <c r="KAD35" s="7"/>
      <c r="KAE35" s="7"/>
      <c r="KAF35" s="7"/>
      <c r="KAG35" s="7"/>
      <c r="KAH35" s="7"/>
      <c r="KAI35" s="7"/>
      <c r="KAJ35" s="7"/>
      <c r="KAK35" s="7"/>
      <c r="KAL35" s="7"/>
      <c r="KAM35" s="7"/>
      <c r="KAN35" s="7"/>
      <c r="KAO35" s="7"/>
      <c r="KAP35" s="7"/>
      <c r="KAQ35" s="7"/>
      <c r="KAR35" s="7"/>
      <c r="KAS35" s="7"/>
      <c r="KAT35" s="7"/>
      <c r="KAU35" s="7"/>
      <c r="KAV35" s="7"/>
      <c r="KAW35" s="7"/>
      <c r="KAX35" s="7"/>
      <c r="KAY35" s="7"/>
      <c r="KAZ35" s="7"/>
      <c r="KBA35" s="7"/>
      <c r="KBB35" s="7"/>
      <c r="KBC35" s="7"/>
      <c r="KBD35" s="7"/>
      <c r="KBE35" s="7"/>
      <c r="KBF35" s="7"/>
      <c r="KBG35" s="7"/>
      <c r="KBH35" s="7"/>
      <c r="KBI35" s="7"/>
      <c r="KBJ35" s="7"/>
      <c r="KBK35" s="7"/>
      <c r="KBL35" s="7"/>
      <c r="KBM35" s="7"/>
      <c r="KBN35" s="7"/>
      <c r="KBO35" s="7"/>
      <c r="KBP35" s="7"/>
      <c r="KBQ35" s="7"/>
      <c r="KBR35" s="7"/>
      <c r="KBS35" s="7"/>
      <c r="KBT35" s="7"/>
      <c r="KBU35" s="7"/>
      <c r="KBV35" s="7"/>
      <c r="KBW35" s="7"/>
      <c r="KBX35" s="7"/>
      <c r="KBY35" s="7"/>
      <c r="KBZ35" s="7"/>
      <c r="KCA35" s="7"/>
      <c r="KCB35" s="7"/>
      <c r="KCC35" s="7"/>
      <c r="KCD35" s="7"/>
      <c r="KCE35" s="7"/>
      <c r="KCF35" s="7"/>
      <c r="KCG35" s="7"/>
      <c r="KCH35" s="7"/>
      <c r="KCI35" s="7"/>
      <c r="KCJ35" s="7"/>
      <c r="KCK35" s="7"/>
      <c r="KCL35" s="7"/>
      <c r="KCM35" s="7"/>
      <c r="KCN35" s="7"/>
      <c r="KCO35" s="7"/>
      <c r="KCP35" s="7"/>
      <c r="KCQ35" s="7"/>
      <c r="KCR35" s="7"/>
      <c r="KCS35" s="7"/>
      <c r="KCT35" s="7"/>
      <c r="KCU35" s="7"/>
      <c r="KCV35" s="7"/>
      <c r="KCW35" s="7"/>
      <c r="KCX35" s="7"/>
      <c r="KCY35" s="7"/>
      <c r="KCZ35" s="7"/>
      <c r="KDA35" s="7"/>
      <c r="KDB35" s="7"/>
      <c r="KDC35" s="7"/>
      <c r="KDD35" s="7"/>
      <c r="KDE35" s="7"/>
      <c r="KDF35" s="7"/>
      <c r="KDG35" s="7"/>
      <c r="KDH35" s="7"/>
      <c r="KDI35" s="7"/>
      <c r="KDJ35" s="7"/>
      <c r="KDK35" s="7"/>
      <c r="KDL35" s="7"/>
      <c r="KDM35" s="7"/>
      <c r="KDN35" s="7"/>
      <c r="KDO35" s="7"/>
      <c r="KDP35" s="7"/>
      <c r="KDQ35" s="7"/>
      <c r="KDR35" s="7"/>
      <c r="KDS35" s="7"/>
      <c r="KDT35" s="7"/>
      <c r="KDU35" s="7"/>
      <c r="KDV35" s="7"/>
      <c r="KDW35" s="7"/>
      <c r="KDX35" s="7"/>
      <c r="KDY35" s="7"/>
      <c r="KDZ35" s="7"/>
      <c r="KEA35" s="7"/>
      <c r="KEB35" s="7"/>
      <c r="KEC35" s="7"/>
      <c r="KED35" s="7"/>
      <c r="KEE35" s="7"/>
      <c r="KEF35" s="7"/>
      <c r="KEG35" s="7"/>
      <c r="KEH35" s="7"/>
      <c r="KEI35" s="7"/>
      <c r="KEJ35" s="7"/>
      <c r="KEK35" s="7"/>
      <c r="KEL35" s="7"/>
      <c r="KEM35" s="7"/>
      <c r="KEN35" s="7"/>
      <c r="KEO35" s="7"/>
      <c r="KEP35" s="7"/>
      <c r="KEQ35" s="7"/>
      <c r="KER35" s="7"/>
      <c r="KES35" s="7"/>
      <c r="KET35" s="7"/>
      <c r="KEU35" s="7"/>
      <c r="KEV35" s="7"/>
      <c r="KEW35" s="7"/>
      <c r="KEX35" s="7"/>
      <c r="KEY35" s="7"/>
      <c r="KEZ35" s="7"/>
      <c r="KFA35" s="7"/>
      <c r="KFB35" s="7"/>
      <c r="KFC35" s="7"/>
      <c r="KFD35" s="7"/>
      <c r="KFE35" s="7"/>
      <c r="KFF35" s="7"/>
      <c r="KFG35" s="7"/>
      <c r="KFH35" s="7"/>
      <c r="KFI35" s="7"/>
      <c r="KFJ35" s="7"/>
      <c r="KFK35" s="7"/>
      <c r="KFL35" s="7"/>
      <c r="KFM35" s="7"/>
      <c r="KFN35" s="7"/>
      <c r="KFO35" s="7"/>
      <c r="KFP35" s="7"/>
      <c r="KFQ35" s="7"/>
      <c r="KFR35" s="7"/>
      <c r="KFS35" s="7"/>
      <c r="KFT35" s="7"/>
      <c r="KFU35" s="7"/>
      <c r="KFV35" s="7"/>
      <c r="KFW35" s="7"/>
      <c r="KFX35" s="7"/>
      <c r="KFY35" s="7"/>
      <c r="KFZ35" s="7"/>
      <c r="KGA35" s="7"/>
      <c r="KGB35" s="7"/>
      <c r="KGC35" s="7"/>
      <c r="KGD35" s="7"/>
      <c r="KGE35" s="7"/>
      <c r="KGF35" s="7"/>
      <c r="KGG35" s="7"/>
      <c r="KGH35" s="7"/>
      <c r="KGI35" s="7"/>
      <c r="KGJ35" s="7"/>
      <c r="KGK35" s="7"/>
      <c r="KGL35" s="7"/>
      <c r="KGM35" s="7"/>
      <c r="KGN35" s="7"/>
      <c r="KGO35" s="7"/>
      <c r="KGP35" s="7"/>
      <c r="KGQ35" s="7"/>
      <c r="KGR35" s="7"/>
      <c r="KGS35" s="7"/>
      <c r="KGT35" s="7"/>
      <c r="KGU35" s="7"/>
      <c r="KGV35" s="7"/>
      <c r="KGW35" s="7"/>
      <c r="KGX35" s="7"/>
      <c r="KGY35" s="7"/>
      <c r="KGZ35" s="7"/>
      <c r="KHA35" s="7"/>
      <c r="KHB35" s="7"/>
      <c r="KHC35" s="7"/>
      <c r="KHD35" s="7"/>
      <c r="KHE35" s="7"/>
      <c r="KHF35" s="7"/>
      <c r="KHG35" s="7"/>
      <c r="KHH35" s="7"/>
      <c r="KHI35" s="7"/>
      <c r="KHJ35" s="7"/>
      <c r="KHK35" s="7"/>
      <c r="KHL35" s="7"/>
      <c r="KHM35" s="7"/>
      <c r="KHN35" s="7"/>
      <c r="KHO35" s="7"/>
      <c r="KHP35" s="7"/>
      <c r="KHQ35" s="7"/>
      <c r="KHR35" s="7"/>
      <c r="KHS35" s="7"/>
      <c r="KHT35" s="7"/>
      <c r="KHU35" s="7"/>
      <c r="KHV35" s="7"/>
      <c r="KHW35" s="7"/>
      <c r="KHX35" s="7"/>
      <c r="KHY35" s="7"/>
      <c r="KHZ35" s="7"/>
      <c r="KIA35" s="7"/>
      <c r="KIB35" s="7"/>
      <c r="KIC35" s="7"/>
      <c r="KID35" s="7"/>
      <c r="KIE35" s="7"/>
      <c r="KIF35" s="7"/>
      <c r="KIG35" s="7"/>
      <c r="KIH35" s="7"/>
      <c r="KII35" s="7"/>
      <c r="KIJ35" s="7"/>
      <c r="KIK35" s="7"/>
      <c r="KIL35" s="7"/>
      <c r="KIM35" s="7"/>
      <c r="KIN35" s="7"/>
      <c r="KIO35" s="7"/>
      <c r="KIP35" s="7"/>
      <c r="KIQ35" s="7"/>
      <c r="KIR35" s="7"/>
      <c r="KIS35" s="7"/>
      <c r="KIT35" s="7"/>
      <c r="KIU35" s="7"/>
      <c r="KIV35" s="7"/>
      <c r="KIW35" s="7"/>
      <c r="KIX35" s="7"/>
      <c r="KIY35" s="7"/>
      <c r="KIZ35" s="7"/>
      <c r="KJA35" s="7"/>
      <c r="KJB35" s="7"/>
      <c r="KJC35" s="7"/>
      <c r="KJD35" s="7"/>
      <c r="KJE35" s="7"/>
      <c r="KJF35" s="7"/>
      <c r="KJG35" s="7"/>
      <c r="KJH35" s="7"/>
      <c r="KJI35" s="7"/>
      <c r="KJJ35" s="7"/>
      <c r="KJK35" s="7"/>
      <c r="KJL35" s="7"/>
      <c r="KJM35" s="7"/>
      <c r="KJN35" s="7"/>
      <c r="KJO35" s="7"/>
      <c r="KJP35" s="7"/>
      <c r="KJQ35" s="7"/>
      <c r="KJR35" s="7"/>
      <c r="KJS35" s="7"/>
      <c r="KJT35" s="7"/>
      <c r="KJU35" s="7"/>
      <c r="KJV35" s="7"/>
      <c r="KJW35" s="7"/>
      <c r="KJX35" s="7"/>
      <c r="KJY35" s="7"/>
      <c r="KJZ35" s="7"/>
      <c r="KKA35" s="7"/>
      <c r="KKB35" s="7"/>
      <c r="KKC35" s="7"/>
      <c r="KKD35" s="7"/>
      <c r="KKE35" s="7"/>
      <c r="KKF35" s="7"/>
      <c r="KKG35" s="7"/>
      <c r="KKH35" s="7"/>
      <c r="KKI35" s="7"/>
      <c r="KKJ35" s="7"/>
      <c r="KKK35" s="7"/>
      <c r="KKL35" s="7"/>
      <c r="KKM35" s="7"/>
      <c r="KKN35" s="7"/>
      <c r="KKO35" s="7"/>
      <c r="KKP35" s="7"/>
      <c r="KKQ35" s="7"/>
      <c r="KKR35" s="7"/>
      <c r="KKS35" s="7"/>
      <c r="KKT35" s="7"/>
      <c r="KKU35" s="7"/>
      <c r="KKV35" s="7"/>
      <c r="KKW35" s="7"/>
      <c r="KKX35" s="7"/>
      <c r="KKY35" s="7"/>
      <c r="KKZ35" s="7"/>
      <c r="KLA35" s="7"/>
      <c r="KLB35" s="7"/>
      <c r="KLC35" s="7"/>
      <c r="KLD35" s="7"/>
      <c r="KLE35" s="7"/>
      <c r="KLF35" s="7"/>
      <c r="KLG35" s="7"/>
      <c r="KLH35" s="7"/>
      <c r="KLI35" s="7"/>
      <c r="KLJ35" s="7"/>
      <c r="KLK35" s="7"/>
      <c r="KLL35" s="7"/>
      <c r="KLM35" s="7"/>
      <c r="KLN35" s="7"/>
      <c r="KLO35" s="7"/>
      <c r="KLP35" s="7"/>
      <c r="KLQ35" s="7"/>
      <c r="KLR35" s="7"/>
      <c r="KLS35" s="7"/>
      <c r="KLT35" s="7"/>
      <c r="KLU35" s="7"/>
      <c r="KLV35" s="7"/>
      <c r="KLW35" s="7"/>
      <c r="KLX35" s="7"/>
      <c r="KLY35" s="7"/>
      <c r="KLZ35" s="7"/>
      <c r="KMA35" s="7"/>
      <c r="KMB35" s="7"/>
      <c r="KMC35" s="7"/>
      <c r="KMD35" s="7"/>
      <c r="KME35" s="7"/>
      <c r="KMF35" s="7"/>
      <c r="KMG35" s="7"/>
      <c r="KMH35" s="7"/>
      <c r="KMI35" s="7"/>
      <c r="KMJ35" s="7"/>
      <c r="KMK35" s="7"/>
      <c r="KML35" s="7"/>
      <c r="KMM35" s="7"/>
      <c r="KMN35" s="7"/>
      <c r="KMO35" s="7"/>
      <c r="KMP35" s="7"/>
      <c r="KMQ35" s="7"/>
      <c r="KMR35" s="7"/>
      <c r="KMS35" s="7"/>
      <c r="KMT35" s="7"/>
      <c r="KMU35" s="7"/>
      <c r="KMV35" s="7"/>
      <c r="KMW35" s="7"/>
      <c r="KMX35" s="7"/>
      <c r="KMY35" s="7"/>
      <c r="KMZ35" s="7"/>
      <c r="KNA35" s="7"/>
      <c r="KNB35" s="7"/>
      <c r="KNC35" s="7"/>
      <c r="KND35" s="7"/>
      <c r="KNE35" s="7"/>
      <c r="KNF35" s="7"/>
      <c r="KNG35" s="7"/>
      <c r="KNH35" s="7"/>
      <c r="KNI35" s="7"/>
      <c r="KNJ35" s="7"/>
      <c r="KNK35" s="7"/>
      <c r="KNL35" s="7"/>
      <c r="KNM35" s="7"/>
      <c r="KNN35" s="7"/>
      <c r="KNO35" s="7"/>
      <c r="KNP35" s="7"/>
      <c r="KNQ35" s="7"/>
      <c r="KNR35" s="7"/>
      <c r="KNS35" s="7"/>
      <c r="KNT35" s="7"/>
      <c r="KNU35" s="7"/>
      <c r="KNV35" s="7"/>
      <c r="KNW35" s="7"/>
      <c r="KNX35" s="7"/>
      <c r="KNY35" s="7"/>
      <c r="KNZ35" s="7"/>
      <c r="KOA35" s="7"/>
      <c r="KOB35" s="7"/>
      <c r="KOC35" s="7"/>
      <c r="KOD35" s="7"/>
      <c r="KOE35" s="7"/>
      <c r="KOF35" s="7"/>
      <c r="KOG35" s="7"/>
      <c r="KOH35" s="7"/>
      <c r="KOI35" s="7"/>
      <c r="KOJ35" s="7"/>
      <c r="KOK35" s="7"/>
      <c r="KOL35" s="7"/>
      <c r="KOM35" s="7"/>
      <c r="KON35" s="7"/>
      <c r="KOO35" s="7"/>
      <c r="KOP35" s="7"/>
      <c r="KOQ35" s="7"/>
      <c r="KOR35" s="7"/>
      <c r="KOS35" s="7"/>
      <c r="KOT35" s="7"/>
      <c r="KOU35" s="7"/>
      <c r="KOV35" s="7"/>
      <c r="KOW35" s="7"/>
      <c r="KOX35" s="7"/>
      <c r="KOY35" s="7"/>
      <c r="KOZ35" s="7"/>
      <c r="KPA35" s="7"/>
      <c r="KPB35" s="7"/>
      <c r="KPC35" s="7"/>
      <c r="KPD35" s="7"/>
      <c r="KPE35" s="7"/>
      <c r="KPF35" s="7"/>
      <c r="KPG35" s="7"/>
      <c r="KPH35" s="7"/>
      <c r="KPI35" s="7"/>
      <c r="KPJ35" s="7"/>
      <c r="KPK35" s="7"/>
      <c r="KPL35" s="7"/>
      <c r="KPM35" s="7"/>
      <c r="KPN35" s="7"/>
      <c r="KPO35" s="7"/>
      <c r="KPP35" s="7"/>
      <c r="KPQ35" s="7"/>
      <c r="KPR35" s="7"/>
      <c r="KPS35" s="7"/>
      <c r="KPT35" s="7"/>
      <c r="KPU35" s="7"/>
      <c r="KPV35" s="7"/>
      <c r="KPW35" s="7"/>
      <c r="KPX35" s="7"/>
      <c r="KPY35" s="7"/>
      <c r="KPZ35" s="7"/>
      <c r="KQA35" s="7"/>
      <c r="KQB35" s="7"/>
      <c r="KQC35" s="7"/>
      <c r="KQD35" s="7"/>
      <c r="KQE35" s="7"/>
      <c r="KQF35" s="7"/>
      <c r="KQG35" s="7"/>
      <c r="KQH35" s="7"/>
      <c r="KQI35" s="7"/>
      <c r="KQJ35" s="7"/>
      <c r="KQK35" s="7"/>
      <c r="KQL35" s="7"/>
      <c r="KQM35" s="7"/>
      <c r="KQN35" s="7"/>
      <c r="KQO35" s="7"/>
      <c r="KQP35" s="7"/>
      <c r="KQQ35" s="7"/>
      <c r="KQR35" s="7"/>
      <c r="KQS35" s="7"/>
      <c r="KQT35" s="7"/>
      <c r="KQU35" s="7"/>
      <c r="KQV35" s="7"/>
      <c r="KQW35" s="7"/>
      <c r="KQX35" s="7"/>
      <c r="KQY35" s="7"/>
      <c r="KQZ35" s="7"/>
      <c r="KRA35" s="7"/>
      <c r="KRB35" s="7"/>
      <c r="KRC35" s="7"/>
      <c r="KRD35" s="7"/>
      <c r="KRE35" s="7"/>
      <c r="KRF35" s="7"/>
      <c r="KRG35" s="7"/>
      <c r="KRH35" s="7"/>
      <c r="KRI35" s="7"/>
      <c r="KRJ35" s="7"/>
      <c r="KRK35" s="7"/>
      <c r="KRL35" s="7"/>
      <c r="KRM35" s="7"/>
      <c r="KRN35" s="7"/>
      <c r="KRO35" s="7"/>
      <c r="KRP35" s="7"/>
      <c r="KRQ35" s="7"/>
      <c r="KRR35" s="7"/>
      <c r="KRS35" s="7"/>
      <c r="KRT35" s="7"/>
      <c r="KRU35" s="7"/>
      <c r="KRV35" s="7"/>
      <c r="KRW35" s="7"/>
      <c r="KRX35" s="7"/>
      <c r="KRY35" s="7"/>
      <c r="KRZ35" s="7"/>
      <c r="KSA35" s="7"/>
      <c r="KSB35" s="7"/>
      <c r="KSC35" s="7"/>
      <c r="KSD35" s="7"/>
      <c r="KSE35" s="7"/>
      <c r="KSF35" s="7"/>
      <c r="KSG35" s="7"/>
      <c r="KSH35" s="7"/>
      <c r="KSI35" s="7"/>
      <c r="KSJ35" s="7"/>
      <c r="KSK35" s="7"/>
      <c r="KSL35" s="7"/>
      <c r="KSM35" s="7"/>
      <c r="KSN35" s="7"/>
      <c r="KSO35" s="7"/>
      <c r="KSP35" s="7"/>
      <c r="KSQ35" s="7"/>
      <c r="KSR35" s="7"/>
      <c r="KSS35" s="7"/>
      <c r="KST35" s="7"/>
      <c r="KSU35" s="7"/>
      <c r="KSV35" s="7"/>
      <c r="KSW35" s="7"/>
      <c r="KSX35" s="7"/>
      <c r="KSY35" s="7"/>
      <c r="KSZ35" s="7"/>
      <c r="KTA35" s="7"/>
      <c r="KTB35" s="7"/>
      <c r="KTC35" s="7"/>
      <c r="KTD35" s="7"/>
      <c r="KTE35" s="7"/>
      <c r="KTF35" s="7"/>
      <c r="KTG35" s="7"/>
      <c r="KTH35" s="7"/>
      <c r="KTI35" s="7"/>
      <c r="KTJ35" s="7"/>
      <c r="KTK35" s="7"/>
      <c r="KTL35" s="7"/>
      <c r="KTM35" s="7"/>
      <c r="KTN35" s="7"/>
      <c r="KTO35" s="7"/>
      <c r="KTP35" s="7"/>
      <c r="KTQ35" s="7"/>
      <c r="KTR35" s="7"/>
      <c r="KTS35" s="7"/>
      <c r="KTT35" s="7"/>
      <c r="KTU35" s="7"/>
      <c r="KTV35" s="7"/>
      <c r="KTW35" s="7"/>
      <c r="KTX35" s="7"/>
      <c r="KTY35" s="7"/>
      <c r="KTZ35" s="7"/>
      <c r="KUA35" s="7"/>
      <c r="KUB35" s="7"/>
      <c r="KUC35" s="7"/>
      <c r="KUD35" s="7"/>
      <c r="KUE35" s="7"/>
      <c r="KUF35" s="7"/>
      <c r="KUG35" s="7"/>
      <c r="KUH35" s="7"/>
      <c r="KUI35" s="7"/>
      <c r="KUJ35" s="7"/>
      <c r="KUK35" s="7"/>
      <c r="KUL35" s="7"/>
      <c r="KUM35" s="7"/>
      <c r="KUN35" s="7"/>
      <c r="KUO35" s="7"/>
      <c r="KUP35" s="7"/>
      <c r="KUQ35" s="7"/>
      <c r="KUR35" s="7"/>
      <c r="KUS35" s="7"/>
      <c r="KUT35" s="7"/>
      <c r="KUU35" s="7"/>
      <c r="KUV35" s="7"/>
      <c r="KUW35" s="7"/>
      <c r="KUX35" s="7"/>
      <c r="KUY35" s="7"/>
      <c r="KUZ35" s="7"/>
      <c r="KVA35" s="7"/>
      <c r="KVB35" s="7"/>
      <c r="KVC35" s="7"/>
      <c r="KVD35" s="7"/>
      <c r="KVE35" s="7"/>
      <c r="KVF35" s="7"/>
      <c r="KVG35" s="7"/>
      <c r="KVH35" s="7"/>
      <c r="KVI35" s="7"/>
      <c r="KVJ35" s="7"/>
      <c r="KVK35" s="7"/>
      <c r="KVL35" s="7"/>
      <c r="KVM35" s="7"/>
      <c r="KVN35" s="7"/>
      <c r="KVO35" s="7"/>
      <c r="KVP35" s="7"/>
      <c r="KVQ35" s="7"/>
      <c r="KVR35" s="7"/>
      <c r="KVS35" s="7"/>
      <c r="KVT35" s="7"/>
      <c r="KVU35" s="7"/>
      <c r="KVV35" s="7"/>
      <c r="KVW35" s="7"/>
      <c r="KVX35" s="7"/>
      <c r="KVY35" s="7"/>
      <c r="KVZ35" s="7"/>
      <c r="KWA35" s="7"/>
      <c r="KWB35" s="7"/>
      <c r="KWC35" s="7"/>
      <c r="KWD35" s="7"/>
      <c r="KWE35" s="7"/>
      <c r="KWF35" s="7"/>
      <c r="KWG35" s="7"/>
      <c r="KWH35" s="7"/>
      <c r="KWI35" s="7"/>
      <c r="KWJ35" s="7"/>
      <c r="KWK35" s="7"/>
      <c r="KWL35" s="7"/>
      <c r="KWM35" s="7"/>
      <c r="KWN35" s="7"/>
      <c r="KWO35" s="7"/>
      <c r="KWP35" s="7"/>
      <c r="KWQ35" s="7"/>
      <c r="KWR35" s="7"/>
      <c r="KWS35" s="7"/>
      <c r="KWT35" s="7"/>
      <c r="KWU35" s="7"/>
      <c r="KWV35" s="7"/>
      <c r="KWW35" s="7"/>
      <c r="KWX35" s="7"/>
      <c r="KWY35" s="7"/>
      <c r="KWZ35" s="7"/>
      <c r="KXA35" s="7"/>
      <c r="KXB35" s="7"/>
      <c r="KXC35" s="7"/>
      <c r="KXD35" s="7"/>
      <c r="KXE35" s="7"/>
      <c r="KXF35" s="7"/>
      <c r="KXG35" s="7"/>
      <c r="KXH35" s="7"/>
      <c r="KXI35" s="7"/>
      <c r="KXJ35" s="7"/>
      <c r="KXK35" s="7"/>
      <c r="KXL35" s="7"/>
      <c r="KXM35" s="7"/>
      <c r="KXN35" s="7"/>
      <c r="KXO35" s="7"/>
      <c r="KXP35" s="7"/>
      <c r="KXQ35" s="7"/>
      <c r="KXR35" s="7"/>
      <c r="KXS35" s="7"/>
      <c r="KXT35" s="7"/>
      <c r="KXU35" s="7"/>
      <c r="KXV35" s="7"/>
      <c r="KXW35" s="7"/>
      <c r="KXX35" s="7"/>
      <c r="KXY35" s="7"/>
      <c r="KXZ35" s="7"/>
      <c r="KYA35" s="7"/>
      <c r="KYB35" s="7"/>
      <c r="KYC35" s="7"/>
      <c r="KYD35" s="7"/>
      <c r="KYE35" s="7"/>
      <c r="KYF35" s="7"/>
      <c r="KYG35" s="7"/>
      <c r="KYH35" s="7"/>
      <c r="KYI35" s="7"/>
      <c r="KYJ35" s="7"/>
      <c r="KYK35" s="7"/>
      <c r="KYL35" s="7"/>
      <c r="KYM35" s="7"/>
      <c r="KYN35" s="7"/>
      <c r="KYO35" s="7"/>
      <c r="KYP35" s="7"/>
      <c r="KYQ35" s="7"/>
      <c r="KYR35" s="7"/>
      <c r="KYS35" s="7"/>
      <c r="KYT35" s="7"/>
      <c r="KYU35" s="7"/>
      <c r="KYV35" s="7"/>
      <c r="KYW35" s="7"/>
      <c r="KYX35" s="7"/>
      <c r="KYY35" s="7"/>
      <c r="KYZ35" s="7"/>
      <c r="KZA35" s="7"/>
      <c r="KZB35" s="7"/>
      <c r="KZC35" s="7"/>
      <c r="KZD35" s="7"/>
      <c r="KZE35" s="7"/>
      <c r="KZF35" s="7"/>
      <c r="KZG35" s="7"/>
      <c r="KZH35" s="7"/>
      <c r="KZI35" s="7"/>
      <c r="KZJ35" s="7"/>
      <c r="KZK35" s="7"/>
      <c r="KZL35" s="7"/>
      <c r="KZM35" s="7"/>
      <c r="KZN35" s="7"/>
      <c r="KZO35" s="7"/>
      <c r="KZP35" s="7"/>
      <c r="KZQ35" s="7"/>
      <c r="KZR35" s="7"/>
      <c r="KZS35" s="7"/>
      <c r="KZT35" s="7"/>
      <c r="KZU35" s="7"/>
      <c r="KZV35" s="7"/>
      <c r="KZW35" s="7"/>
      <c r="KZX35" s="7"/>
      <c r="KZY35" s="7"/>
      <c r="KZZ35" s="7"/>
      <c r="LAA35" s="7"/>
      <c r="LAB35" s="7"/>
      <c r="LAC35" s="7"/>
      <c r="LAD35" s="7"/>
      <c r="LAE35" s="7"/>
      <c r="LAF35" s="7"/>
      <c r="LAG35" s="7"/>
      <c r="LAH35" s="7"/>
      <c r="LAI35" s="7"/>
      <c r="LAJ35" s="7"/>
      <c r="LAK35" s="7"/>
      <c r="LAL35" s="7"/>
      <c r="LAM35" s="7"/>
      <c r="LAN35" s="7"/>
      <c r="LAO35" s="7"/>
      <c r="LAP35" s="7"/>
      <c r="LAQ35" s="7"/>
      <c r="LAR35" s="7"/>
      <c r="LAS35" s="7"/>
      <c r="LAT35" s="7"/>
      <c r="LAU35" s="7"/>
      <c r="LAV35" s="7"/>
      <c r="LAW35" s="7"/>
      <c r="LAX35" s="7"/>
      <c r="LAY35" s="7"/>
      <c r="LAZ35" s="7"/>
      <c r="LBA35" s="7"/>
      <c r="LBB35" s="7"/>
      <c r="LBC35" s="7"/>
      <c r="LBD35" s="7"/>
      <c r="LBE35" s="7"/>
      <c r="LBF35" s="7"/>
      <c r="LBG35" s="7"/>
      <c r="LBH35" s="7"/>
      <c r="LBI35" s="7"/>
      <c r="LBJ35" s="7"/>
      <c r="LBK35" s="7"/>
      <c r="LBL35" s="7"/>
      <c r="LBM35" s="7"/>
      <c r="LBN35" s="7"/>
      <c r="LBO35" s="7"/>
      <c r="LBP35" s="7"/>
      <c r="LBQ35" s="7"/>
      <c r="LBR35" s="7"/>
      <c r="LBS35" s="7"/>
      <c r="LBT35" s="7"/>
      <c r="LBU35" s="7"/>
      <c r="LBV35" s="7"/>
      <c r="LBW35" s="7"/>
      <c r="LBX35" s="7"/>
      <c r="LBY35" s="7"/>
      <c r="LBZ35" s="7"/>
      <c r="LCA35" s="7"/>
      <c r="LCB35" s="7"/>
      <c r="LCC35" s="7"/>
      <c r="LCD35" s="7"/>
      <c r="LCE35" s="7"/>
      <c r="LCF35" s="7"/>
      <c r="LCG35" s="7"/>
      <c r="LCH35" s="7"/>
      <c r="LCI35" s="7"/>
      <c r="LCJ35" s="7"/>
      <c r="LCK35" s="7"/>
      <c r="LCL35" s="7"/>
      <c r="LCM35" s="7"/>
      <c r="LCN35" s="7"/>
      <c r="LCO35" s="7"/>
      <c r="LCP35" s="7"/>
      <c r="LCQ35" s="7"/>
      <c r="LCR35" s="7"/>
      <c r="LCS35" s="7"/>
      <c r="LCT35" s="7"/>
      <c r="LCU35" s="7"/>
      <c r="LCV35" s="7"/>
      <c r="LCW35" s="7"/>
      <c r="LCX35" s="7"/>
      <c r="LCY35" s="7"/>
      <c r="LCZ35" s="7"/>
      <c r="LDA35" s="7"/>
      <c r="LDB35" s="7"/>
      <c r="LDC35" s="7"/>
      <c r="LDD35" s="7"/>
      <c r="LDE35" s="7"/>
      <c r="LDF35" s="7"/>
      <c r="LDG35" s="7"/>
      <c r="LDH35" s="7"/>
      <c r="LDI35" s="7"/>
      <c r="LDJ35" s="7"/>
      <c r="LDK35" s="7"/>
      <c r="LDL35" s="7"/>
      <c r="LDM35" s="7"/>
      <c r="LDN35" s="7"/>
      <c r="LDO35" s="7"/>
      <c r="LDP35" s="7"/>
      <c r="LDQ35" s="7"/>
      <c r="LDR35" s="7"/>
      <c r="LDS35" s="7"/>
      <c r="LDT35" s="7"/>
      <c r="LDU35" s="7"/>
      <c r="LDV35" s="7"/>
      <c r="LDW35" s="7"/>
      <c r="LDX35" s="7"/>
      <c r="LDY35" s="7"/>
      <c r="LDZ35" s="7"/>
      <c r="LEA35" s="7"/>
      <c r="LEB35" s="7"/>
      <c r="LEC35" s="7"/>
      <c r="LED35" s="7"/>
      <c r="LEE35" s="7"/>
      <c r="LEF35" s="7"/>
      <c r="LEG35" s="7"/>
      <c r="LEH35" s="7"/>
      <c r="LEI35" s="7"/>
      <c r="LEJ35" s="7"/>
      <c r="LEK35" s="7"/>
      <c r="LEL35" s="7"/>
      <c r="LEM35" s="7"/>
      <c r="LEN35" s="7"/>
      <c r="LEO35" s="7"/>
      <c r="LEP35" s="7"/>
      <c r="LEQ35" s="7"/>
      <c r="LER35" s="7"/>
      <c r="LES35" s="7"/>
      <c r="LET35" s="7"/>
      <c r="LEU35" s="7"/>
      <c r="LEV35" s="7"/>
      <c r="LEW35" s="7"/>
      <c r="LEX35" s="7"/>
      <c r="LEY35" s="7"/>
      <c r="LEZ35" s="7"/>
      <c r="LFA35" s="7"/>
      <c r="LFB35" s="7"/>
      <c r="LFC35" s="7"/>
      <c r="LFD35" s="7"/>
      <c r="LFE35" s="7"/>
      <c r="LFF35" s="7"/>
      <c r="LFG35" s="7"/>
      <c r="LFH35" s="7"/>
      <c r="LFI35" s="7"/>
      <c r="LFJ35" s="7"/>
      <c r="LFK35" s="7"/>
      <c r="LFL35" s="7"/>
      <c r="LFM35" s="7"/>
      <c r="LFN35" s="7"/>
      <c r="LFO35" s="7"/>
      <c r="LFP35" s="7"/>
      <c r="LFQ35" s="7"/>
      <c r="LFR35" s="7"/>
      <c r="LFS35" s="7"/>
      <c r="LFT35" s="7"/>
      <c r="LFU35" s="7"/>
      <c r="LFV35" s="7"/>
      <c r="LFW35" s="7"/>
      <c r="LFX35" s="7"/>
      <c r="LFY35" s="7"/>
      <c r="LFZ35" s="7"/>
      <c r="LGA35" s="7"/>
      <c r="LGB35" s="7"/>
      <c r="LGC35" s="7"/>
      <c r="LGD35" s="7"/>
      <c r="LGE35" s="7"/>
      <c r="LGF35" s="7"/>
      <c r="LGG35" s="7"/>
      <c r="LGH35" s="7"/>
      <c r="LGI35" s="7"/>
      <c r="LGJ35" s="7"/>
      <c r="LGK35" s="7"/>
      <c r="LGL35" s="7"/>
      <c r="LGM35" s="7"/>
      <c r="LGN35" s="7"/>
      <c r="LGO35" s="7"/>
      <c r="LGP35" s="7"/>
      <c r="LGQ35" s="7"/>
      <c r="LGR35" s="7"/>
      <c r="LGS35" s="7"/>
      <c r="LGT35" s="7"/>
      <c r="LGU35" s="7"/>
      <c r="LGV35" s="7"/>
      <c r="LGW35" s="7"/>
      <c r="LGX35" s="7"/>
      <c r="LGY35" s="7"/>
      <c r="LGZ35" s="7"/>
      <c r="LHA35" s="7"/>
      <c r="LHB35" s="7"/>
      <c r="LHC35" s="7"/>
      <c r="LHD35" s="7"/>
      <c r="LHE35" s="7"/>
      <c r="LHF35" s="7"/>
      <c r="LHG35" s="7"/>
      <c r="LHH35" s="7"/>
      <c r="LHI35" s="7"/>
      <c r="LHJ35" s="7"/>
      <c r="LHK35" s="7"/>
      <c r="LHL35" s="7"/>
      <c r="LHM35" s="7"/>
      <c r="LHN35" s="7"/>
      <c r="LHO35" s="7"/>
      <c r="LHP35" s="7"/>
      <c r="LHQ35" s="7"/>
      <c r="LHR35" s="7"/>
      <c r="LHS35" s="7"/>
      <c r="LHT35" s="7"/>
      <c r="LHU35" s="7"/>
      <c r="LHV35" s="7"/>
      <c r="LHW35" s="7"/>
      <c r="LHX35" s="7"/>
      <c r="LHY35" s="7"/>
      <c r="LHZ35" s="7"/>
      <c r="LIA35" s="7"/>
      <c r="LIB35" s="7"/>
      <c r="LIC35" s="7"/>
      <c r="LID35" s="7"/>
      <c r="LIE35" s="7"/>
      <c r="LIF35" s="7"/>
      <c r="LIG35" s="7"/>
      <c r="LIH35" s="7"/>
      <c r="LII35" s="7"/>
      <c r="LIJ35" s="7"/>
      <c r="LIK35" s="7"/>
      <c r="LIL35" s="7"/>
      <c r="LIM35" s="7"/>
      <c r="LIN35" s="7"/>
      <c r="LIO35" s="7"/>
      <c r="LIP35" s="7"/>
      <c r="LIQ35" s="7"/>
      <c r="LIR35" s="7"/>
      <c r="LIS35" s="7"/>
      <c r="LIT35" s="7"/>
      <c r="LIU35" s="7"/>
      <c r="LIV35" s="7"/>
      <c r="LIW35" s="7"/>
      <c r="LIX35" s="7"/>
      <c r="LIY35" s="7"/>
      <c r="LIZ35" s="7"/>
      <c r="LJA35" s="7"/>
      <c r="LJB35" s="7"/>
      <c r="LJC35" s="7"/>
      <c r="LJD35" s="7"/>
      <c r="LJE35" s="7"/>
      <c r="LJF35" s="7"/>
      <c r="LJG35" s="7"/>
      <c r="LJH35" s="7"/>
      <c r="LJI35" s="7"/>
      <c r="LJJ35" s="7"/>
      <c r="LJK35" s="7"/>
      <c r="LJL35" s="7"/>
      <c r="LJM35" s="7"/>
      <c r="LJN35" s="7"/>
      <c r="LJO35" s="7"/>
      <c r="LJP35" s="7"/>
      <c r="LJQ35" s="7"/>
      <c r="LJR35" s="7"/>
      <c r="LJS35" s="7"/>
      <c r="LJT35" s="7"/>
      <c r="LJU35" s="7"/>
      <c r="LJV35" s="7"/>
      <c r="LJW35" s="7"/>
      <c r="LJX35" s="7"/>
      <c r="LJY35" s="7"/>
      <c r="LJZ35" s="7"/>
      <c r="LKA35" s="7"/>
      <c r="LKB35" s="7"/>
      <c r="LKC35" s="7"/>
      <c r="LKD35" s="7"/>
      <c r="LKE35" s="7"/>
      <c r="LKF35" s="7"/>
      <c r="LKG35" s="7"/>
      <c r="LKH35" s="7"/>
      <c r="LKI35" s="7"/>
      <c r="LKJ35" s="7"/>
      <c r="LKK35" s="7"/>
      <c r="LKL35" s="7"/>
      <c r="LKM35" s="7"/>
      <c r="LKN35" s="7"/>
      <c r="LKO35" s="7"/>
      <c r="LKP35" s="7"/>
      <c r="LKQ35" s="7"/>
      <c r="LKR35" s="7"/>
      <c r="LKS35" s="7"/>
      <c r="LKT35" s="7"/>
      <c r="LKU35" s="7"/>
      <c r="LKV35" s="7"/>
      <c r="LKW35" s="7"/>
      <c r="LKX35" s="7"/>
      <c r="LKY35" s="7"/>
      <c r="LKZ35" s="7"/>
      <c r="LLA35" s="7"/>
      <c r="LLB35" s="7"/>
      <c r="LLC35" s="7"/>
      <c r="LLD35" s="7"/>
      <c r="LLE35" s="7"/>
      <c r="LLF35" s="7"/>
      <c r="LLG35" s="7"/>
      <c r="LLH35" s="7"/>
      <c r="LLI35" s="7"/>
      <c r="LLJ35" s="7"/>
      <c r="LLK35" s="7"/>
      <c r="LLL35" s="7"/>
      <c r="LLM35" s="7"/>
      <c r="LLN35" s="7"/>
      <c r="LLO35" s="7"/>
      <c r="LLP35" s="7"/>
      <c r="LLQ35" s="7"/>
      <c r="LLR35" s="7"/>
      <c r="LLS35" s="7"/>
      <c r="LLT35" s="7"/>
      <c r="LLU35" s="7"/>
      <c r="LLV35" s="7"/>
      <c r="LLW35" s="7"/>
      <c r="LLX35" s="7"/>
      <c r="LLY35" s="7"/>
      <c r="LLZ35" s="7"/>
      <c r="LMA35" s="7"/>
      <c r="LMB35" s="7"/>
      <c r="LMC35" s="7"/>
      <c r="LMD35" s="7"/>
      <c r="LME35" s="7"/>
      <c r="LMF35" s="7"/>
      <c r="LMG35" s="7"/>
      <c r="LMH35" s="7"/>
      <c r="LMI35" s="7"/>
      <c r="LMJ35" s="7"/>
      <c r="LMK35" s="7"/>
      <c r="LML35" s="7"/>
      <c r="LMM35" s="7"/>
      <c r="LMN35" s="7"/>
      <c r="LMO35" s="7"/>
      <c r="LMP35" s="7"/>
      <c r="LMQ35" s="7"/>
      <c r="LMR35" s="7"/>
      <c r="LMS35" s="7"/>
      <c r="LMT35" s="7"/>
      <c r="LMU35" s="7"/>
      <c r="LMV35" s="7"/>
      <c r="LMW35" s="7"/>
      <c r="LMX35" s="7"/>
      <c r="LMY35" s="7"/>
      <c r="LMZ35" s="7"/>
      <c r="LNA35" s="7"/>
      <c r="LNB35" s="7"/>
      <c r="LNC35" s="7"/>
      <c r="LND35" s="7"/>
      <c r="LNE35" s="7"/>
      <c r="LNF35" s="7"/>
      <c r="LNG35" s="7"/>
      <c r="LNH35" s="7"/>
      <c r="LNI35" s="7"/>
      <c r="LNJ35" s="7"/>
      <c r="LNK35" s="7"/>
      <c r="LNL35" s="7"/>
      <c r="LNM35" s="7"/>
      <c r="LNN35" s="7"/>
      <c r="LNO35" s="7"/>
      <c r="LNP35" s="7"/>
      <c r="LNQ35" s="7"/>
      <c r="LNR35" s="7"/>
      <c r="LNS35" s="7"/>
      <c r="LNT35" s="7"/>
      <c r="LNU35" s="7"/>
      <c r="LNV35" s="7"/>
      <c r="LNW35" s="7"/>
      <c r="LNX35" s="7"/>
      <c r="LNY35" s="7"/>
      <c r="LNZ35" s="7"/>
      <c r="LOA35" s="7"/>
      <c r="LOB35" s="7"/>
      <c r="LOC35" s="7"/>
      <c r="LOD35" s="7"/>
      <c r="LOE35" s="7"/>
      <c r="LOF35" s="7"/>
      <c r="LOG35" s="7"/>
      <c r="LOH35" s="7"/>
      <c r="LOI35" s="7"/>
      <c r="LOJ35" s="7"/>
      <c r="LOK35" s="7"/>
      <c r="LOL35" s="7"/>
      <c r="LOM35" s="7"/>
      <c r="LON35" s="7"/>
      <c r="LOO35" s="7"/>
      <c r="LOP35" s="7"/>
      <c r="LOQ35" s="7"/>
      <c r="LOR35" s="7"/>
      <c r="LOS35" s="7"/>
      <c r="LOT35" s="7"/>
      <c r="LOU35" s="7"/>
      <c r="LOV35" s="7"/>
      <c r="LOW35" s="7"/>
      <c r="LOX35" s="7"/>
      <c r="LOY35" s="7"/>
      <c r="LOZ35" s="7"/>
      <c r="LPA35" s="7"/>
      <c r="LPB35" s="7"/>
      <c r="LPC35" s="7"/>
      <c r="LPD35" s="7"/>
      <c r="LPE35" s="7"/>
      <c r="LPF35" s="7"/>
      <c r="LPG35" s="7"/>
      <c r="LPH35" s="7"/>
      <c r="LPI35" s="7"/>
      <c r="LPJ35" s="7"/>
      <c r="LPK35" s="7"/>
      <c r="LPL35" s="7"/>
      <c r="LPM35" s="7"/>
      <c r="LPN35" s="7"/>
      <c r="LPO35" s="7"/>
      <c r="LPP35" s="7"/>
      <c r="LPQ35" s="7"/>
      <c r="LPR35" s="7"/>
      <c r="LPS35" s="7"/>
      <c r="LPT35" s="7"/>
      <c r="LPU35" s="7"/>
      <c r="LPV35" s="7"/>
      <c r="LPW35" s="7"/>
      <c r="LPX35" s="7"/>
      <c r="LPY35" s="7"/>
      <c r="LPZ35" s="7"/>
      <c r="LQA35" s="7"/>
      <c r="LQB35" s="7"/>
      <c r="LQC35" s="7"/>
      <c r="LQD35" s="7"/>
      <c r="LQE35" s="7"/>
      <c r="LQF35" s="7"/>
      <c r="LQG35" s="7"/>
      <c r="LQH35" s="7"/>
      <c r="LQI35" s="7"/>
      <c r="LQJ35" s="7"/>
      <c r="LQK35" s="7"/>
      <c r="LQL35" s="7"/>
      <c r="LQM35" s="7"/>
      <c r="LQN35" s="7"/>
      <c r="LQO35" s="7"/>
      <c r="LQP35" s="7"/>
      <c r="LQQ35" s="7"/>
      <c r="LQR35" s="7"/>
      <c r="LQS35" s="7"/>
      <c r="LQT35" s="7"/>
      <c r="LQU35" s="7"/>
      <c r="LQV35" s="7"/>
      <c r="LQW35" s="7"/>
      <c r="LQX35" s="7"/>
      <c r="LQY35" s="7"/>
      <c r="LQZ35" s="7"/>
      <c r="LRA35" s="7"/>
      <c r="LRB35" s="7"/>
      <c r="LRC35" s="7"/>
      <c r="LRD35" s="7"/>
      <c r="LRE35" s="7"/>
      <c r="LRF35" s="7"/>
      <c r="LRG35" s="7"/>
      <c r="LRH35" s="7"/>
      <c r="LRI35" s="7"/>
      <c r="LRJ35" s="7"/>
      <c r="LRK35" s="7"/>
      <c r="LRL35" s="7"/>
      <c r="LRM35" s="7"/>
      <c r="LRN35" s="7"/>
      <c r="LRO35" s="7"/>
      <c r="LRP35" s="7"/>
      <c r="LRQ35" s="7"/>
      <c r="LRR35" s="7"/>
      <c r="LRS35" s="7"/>
      <c r="LRT35" s="7"/>
      <c r="LRU35" s="7"/>
      <c r="LRV35" s="7"/>
      <c r="LRW35" s="7"/>
      <c r="LRX35" s="7"/>
      <c r="LRY35" s="7"/>
      <c r="LRZ35" s="7"/>
      <c r="LSA35" s="7"/>
      <c r="LSB35" s="7"/>
      <c r="LSC35" s="7"/>
      <c r="LSD35" s="7"/>
      <c r="LSE35" s="7"/>
      <c r="LSF35" s="7"/>
      <c r="LSG35" s="7"/>
      <c r="LSH35" s="7"/>
      <c r="LSI35" s="7"/>
      <c r="LSJ35" s="7"/>
      <c r="LSK35" s="7"/>
      <c r="LSL35" s="7"/>
      <c r="LSM35" s="7"/>
      <c r="LSN35" s="7"/>
      <c r="LSO35" s="7"/>
      <c r="LSP35" s="7"/>
      <c r="LSQ35" s="7"/>
      <c r="LSR35" s="7"/>
      <c r="LSS35" s="7"/>
      <c r="LST35" s="7"/>
      <c r="LSU35" s="7"/>
      <c r="LSV35" s="7"/>
      <c r="LSW35" s="7"/>
      <c r="LSX35" s="7"/>
      <c r="LSY35" s="7"/>
      <c r="LSZ35" s="7"/>
      <c r="LTA35" s="7"/>
      <c r="LTB35" s="7"/>
      <c r="LTC35" s="7"/>
      <c r="LTD35" s="7"/>
      <c r="LTE35" s="7"/>
      <c r="LTF35" s="7"/>
      <c r="LTG35" s="7"/>
      <c r="LTH35" s="7"/>
      <c r="LTI35" s="7"/>
      <c r="LTJ35" s="7"/>
      <c r="LTK35" s="7"/>
      <c r="LTL35" s="7"/>
      <c r="LTM35" s="7"/>
      <c r="LTN35" s="7"/>
      <c r="LTO35" s="7"/>
      <c r="LTP35" s="7"/>
      <c r="LTQ35" s="7"/>
      <c r="LTR35" s="7"/>
      <c r="LTS35" s="7"/>
      <c r="LTT35" s="7"/>
      <c r="LTU35" s="7"/>
      <c r="LTV35" s="7"/>
      <c r="LTW35" s="7"/>
      <c r="LTX35" s="7"/>
      <c r="LTY35" s="7"/>
      <c r="LTZ35" s="7"/>
      <c r="LUA35" s="7"/>
      <c r="LUB35" s="7"/>
      <c r="LUC35" s="7"/>
      <c r="LUD35" s="7"/>
      <c r="LUE35" s="7"/>
      <c r="LUF35" s="7"/>
      <c r="LUG35" s="7"/>
      <c r="LUH35" s="7"/>
      <c r="LUI35" s="7"/>
      <c r="LUJ35" s="7"/>
      <c r="LUK35" s="7"/>
      <c r="LUL35" s="7"/>
      <c r="LUM35" s="7"/>
      <c r="LUN35" s="7"/>
      <c r="LUO35" s="7"/>
      <c r="LUP35" s="7"/>
      <c r="LUQ35" s="7"/>
      <c r="LUR35" s="7"/>
      <c r="LUS35" s="7"/>
      <c r="LUT35" s="7"/>
      <c r="LUU35" s="7"/>
      <c r="LUV35" s="7"/>
      <c r="LUW35" s="7"/>
      <c r="LUX35" s="7"/>
      <c r="LUY35" s="7"/>
      <c r="LUZ35" s="7"/>
      <c r="LVA35" s="7"/>
      <c r="LVB35" s="7"/>
      <c r="LVC35" s="7"/>
      <c r="LVD35" s="7"/>
      <c r="LVE35" s="7"/>
      <c r="LVF35" s="7"/>
      <c r="LVG35" s="7"/>
      <c r="LVH35" s="7"/>
      <c r="LVI35" s="7"/>
      <c r="LVJ35" s="7"/>
      <c r="LVK35" s="7"/>
      <c r="LVL35" s="7"/>
      <c r="LVM35" s="7"/>
      <c r="LVN35" s="7"/>
      <c r="LVO35" s="7"/>
      <c r="LVP35" s="7"/>
      <c r="LVQ35" s="7"/>
      <c r="LVR35" s="7"/>
      <c r="LVS35" s="7"/>
      <c r="LVT35" s="7"/>
      <c r="LVU35" s="7"/>
      <c r="LVV35" s="7"/>
      <c r="LVW35" s="7"/>
      <c r="LVX35" s="7"/>
      <c r="LVY35" s="7"/>
      <c r="LVZ35" s="7"/>
      <c r="LWA35" s="7"/>
      <c r="LWB35" s="7"/>
      <c r="LWC35" s="7"/>
      <c r="LWD35" s="7"/>
      <c r="LWE35" s="7"/>
      <c r="LWF35" s="7"/>
      <c r="LWG35" s="7"/>
      <c r="LWH35" s="7"/>
      <c r="LWI35" s="7"/>
      <c r="LWJ35" s="7"/>
      <c r="LWK35" s="7"/>
      <c r="LWL35" s="7"/>
      <c r="LWM35" s="7"/>
      <c r="LWN35" s="7"/>
      <c r="LWO35" s="7"/>
      <c r="LWP35" s="7"/>
      <c r="LWQ35" s="7"/>
      <c r="LWR35" s="7"/>
      <c r="LWS35" s="7"/>
      <c r="LWT35" s="7"/>
      <c r="LWU35" s="7"/>
      <c r="LWV35" s="7"/>
      <c r="LWW35" s="7"/>
      <c r="LWX35" s="7"/>
      <c r="LWY35" s="7"/>
      <c r="LWZ35" s="7"/>
      <c r="LXA35" s="7"/>
      <c r="LXB35" s="7"/>
      <c r="LXC35" s="7"/>
      <c r="LXD35" s="7"/>
      <c r="LXE35" s="7"/>
      <c r="LXF35" s="7"/>
      <c r="LXG35" s="7"/>
      <c r="LXH35" s="7"/>
      <c r="LXI35" s="7"/>
      <c r="LXJ35" s="7"/>
      <c r="LXK35" s="7"/>
      <c r="LXL35" s="7"/>
      <c r="LXM35" s="7"/>
      <c r="LXN35" s="7"/>
      <c r="LXO35" s="7"/>
      <c r="LXP35" s="7"/>
      <c r="LXQ35" s="7"/>
      <c r="LXR35" s="7"/>
      <c r="LXS35" s="7"/>
      <c r="LXT35" s="7"/>
      <c r="LXU35" s="7"/>
      <c r="LXV35" s="7"/>
      <c r="LXW35" s="7"/>
      <c r="LXX35" s="7"/>
      <c r="LXY35" s="7"/>
      <c r="LXZ35" s="7"/>
      <c r="LYA35" s="7"/>
      <c r="LYB35" s="7"/>
      <c r="LYC35" s="7"/>
      <c r="LYD35" s="7"/>
      <c r="LYE35" s="7"/>
      <c r="LYF35" s="7"/>
      <c r="LYG35" s="7"/>
      <c r="LYH35" s="7"/>
      <c r="LYI35" s="7"/>
      <c r="LYJ35" s="7"/>
      <c r="LYK35" s="7"/>
      <c r="LYL35" s="7"/>
      <c r="LYM35" s="7"/>
      <c r="LYN35" s="7"/>
      <c r="LYO35" s="7"/>
      <c r="LYP35" s="7"/>
      <c r="LYQ35" s="7"/>
      <c r="LYR35" s="7"/>
      <c r="LYS35" s="7"/>
      <c r="LYT35" s="7"/>
      <c r="LYU35" s="7"/>
      <c r="LYV35" s="7"/>
      <c r="LYW35" s="7"/>
      <c r="LYX35" s="7"/>
      <c r="LYY35" s="7"/>
      <c r="LYZ35" s="7"/>
      <c r="LZA35" s="7"/>
      <c r="LZB35" s="7"/>
      <c r="LZC35" s="7"/>
      <c r="LZD35" s="7"/>
      <c r="LZE35" s="7"/>
      <c r="LZF35" s="7"/>
      <c r="LZG35" s="7"/>
      <c r="LZH35" s="7"/>
      <c r="LZI35" s="7"/>
      <c r="LZJ35" s="7"/>
      <c r="LZK35" s="7"/>
      <c r="LZL35" s="7"/>
      <c r="LZM35" s="7"/>
      <c r="LZN35" s="7"/>
      <c r="LZO35" s="7"/>
      <c r="LZP35" s="7"/>
      <c r="LZQ35" s="7"/>
      <c r="LZR35" s="7"/>
      <c r="LZS35" s="7"/>
      <c r="LZT35" s="7"/>
      <c r="LZU35" s="7"/>
      <c r="LZV35" s="7"/>
      <c r="LZW35" s="7"/>
      <c r="LZX35" s="7"/>
      <c r="LZY35" s="7"/>
      <c r="LZZ35" s="7"/>
      <c r="MAA35" s="7"/>
      <c r="MAB35" s="7"/>
      <c r="MAC35" s="7"/>
      <c r="MAD35" s="7"/>
      <c r="MAE35" s="7"/>
      <c r="MAF35" s="7"/>
      <c r="MAG35" s="7"/>
      <c r="MAH35" s="7"/>
      <c r="MAI35" s="7"/>
      <c r="MAJ35" s="7"/>
      <c r="MAK35" s="7"/>
      <c r="MAL35" s="7"/>
      <c r="MAM35" s="7"/>
      <c r="MAN35" s="7"/>
      <c r="MAO35" s="7"/>
      <c r="MAP35" s="7"/>
      <c r="MAQ35" s="7"/>
      <c r="MAR35" s="7"/>
      <c r="MAS35" s="7"/>
      <c r="MAT35" s="7"/>
      <c r="MAU35" s="7"/>
      <c r="MAV35" s="7"/>
      <c r="MAW35" s="7"/>
      <c r="MAX35" s="7"/>
      <c r="MAY35" s="7"/>
      <c r="MAZ35" s="7"/>
      <c r="MBA35" s="7"/>
      <c r="MBB35" s="7"/>
      <c r="MBC35" s="7"/>
      <c r="MBD35" s="7"/>
      <c r="MBE35" s="7"/>
      <c r="MBF35" s="7"/>
      <c r="MBG35" s="7"/>
      <c r="MBH35" s="7"/>
      <c r="MBI35" s="7"/>
      <c r="MBJ35" s="7"/>
      <c r="MBK35" s="7"/>
      <c r="MBL35" s="7"/>
      <c r="MBM35" s="7"/>
      <c r="MBN35" s="7"/>
      <c r="MBO35" s="7"/>
      <c r="MBP35" s="7"/>
      <c r="MBQ35" s="7"/>
      <c r="MBR35" s="7"/>
      <c r="MBS35" s="7"/>
      <c r="MBT35" s="7"/>
      <c r="MBU35" s="7"/>
      <c r="MBV35" s="7"/>
      <c r="MBW35" s="7"/>
      <c r="MBX35" s="7"/>
      <c r="MBY35" s="7"/>
      <c r="MBZ35" s="7"/>
      <c r="MCA35" s="7"/>
      <c r="MCB35" s="7"/>
      <c r="MCC35" s="7"/>
      <c r="MCD35" s="7"/>
      <c r="MCE35" s="7"/>
      <c r="MCF35" s="7"/>
      <c r="MCG35" s="7"/>
      <c r="MCH35" s="7"/>
      <c r="MCI35" s="7"/>
      <c r="MCJ35" s="7"/>
      <c r="MCK35" s="7"/>
      <c r="MCL35" s="7"/>
      <c r="MCM35" s="7"/>
      <c r="MCN35" s="7"/>
      <c r="MCO35" s="7"/>
      <c r="MCP35" s="7"/>
      <c r="MCQ35" s="7"/>
      <c r="MCR35" s="7"/>
      <c r="MCS35" s="7"/>
      <c r="MCT35" s="7"/>
      <c r="MCU35" s="7"/>
      <c r="MCV35" s="7"/>
      <c r="MCW35" s="7"/>
      <c r="MCX35" s="7"/>
      <c r="MCY35" s="7"/>
      <c r="MCZ35" s="7"/>
      <c r="MDA35" s="7"/>
      <c r="MDB35" s="7"/>
      <c r="MDC35" s="7"/>
      <c r="MDD35" s="7"/>
      <c r="MDE35" s="7"/>
      <c r="MDF35" s="7"/>
      <c r="MDG35" s="7"/>
      <c r="MDH35" s="7"/>
      <c r="MDI35" s="7"/>
      <c r="MDJ35" s="7"/>
      <c r="MDK35" s="7"/>
      <c r="MDL35" s="7"/>
      <c r="MDM35" s="7"/>
      <c r="MDN35" s="7"/>
      <c r="MDO35" s="7"/>
      <c r="MDP35" s="7"/>
      <c r="MDQ35" s="7"/>
      <c r="MDR35" s="7"/>
      <c r="MDS35" s="7"/>
      <c r="MDT35" s="7"/>
      <c r="MDU35" s="7"/>
      <c r="MDV35" s="7"/>
      <c r="MDW35" s="7"/>
      <c r="MDX35" s="7"/>
      <c r="MDY35" s="7"/>
      <c r="MDZ35" s="7"/>
      <c r="MEA35" s="7"/>
      <c r="MEB35" s="7"/>
      <c r="MEC35" s="7"/>
      <c r="MED35" s="7"/>
      <c r="MEE35" s="7"/>
      <c r="MEF35" s="7"/>
      <c r="MEG35" s="7"/>
      <c r="MEH35" s="7"/>
      <c r="MEI35" s="7"/>
      <c r="MEJ35" s="7"/>
      <c r="MEK35" s="7"/>
      <c r="MEL35" s="7"/>
      <c r="MEM35" s="7"/>
      <c r="MEN35" s="7"/>
      <c r="MEO35" s="7"/>
      <c r="MEP35" s="7"/>
      <c r="MEQ35" s="7"/>
      <c r="MER35" s="7"/>
      <c r="MES35" s="7"/>
      <c r="MET35" s="7"/>
      <c r="MEU35" s="7"/>
      <c r="MEV35" s="7"/>
      <c r="MEW35" s="7"/>
      <c r="MEX35" s="7"/>
      <c r="MEY35" s="7"/>
      <c r="MEZ35" s="7"/>
      <c r="MFA35" s="7"/>
      <c r="MFB35" s="7"/>
      <c r="MFC35" s="7"/>
      <c r="MFD35" s="7"/>
      <c r="MFE35" s="7"/>
      <c r="MFF35" s="7"/>
      <c r="MFG35" s="7"/>
      <c r="MFH35" s="7"/>
      <c r="MFI35" s="7"/>
      <c r="MFJ35" s="7"/>
      <c r="MFK35" s="7"/>
      <c r="MFL35" s="7"/>
      <c r="MFM35" s="7"/>
      <c r="MFN35" s="7"/>
      <c r="MFO35" s="7"/>
      <c r="MFP35" s="7"/>
      <c r="MFQ35" s="7"/>
      <c r="MFR35" s="7"/>
      <c r="MFS35" s="7"/>
      <c r="MFT35" s="7"/>
      <c r="MFU35" s="7"/>
      <c r="MFV35" s="7"/>
      <c r="MFW35" s="7"/>
      <c r="MFX35" s="7"/>
      <c r="MFY35" s="7"/>
      <c r="MFZ35" s="7"/>
      <c r="MGA35" s="7"/>
      <c r="MGB35" s="7"/>
      <c r="MGC35" s="7"/>
      <c r="MGD35" s="7"/>
      <c r="MGE35" s="7"/>
      <c r="MGF35" s="7"/>
      <c r="MGG35" s="7"/>
      <c r="MGH35" s="7"/>
      <c r="MGI35" s="7"/>
      <c r="MGJ35" s="7"/>
      <c r="MGK35" s="7"/>
      <c r="MGL35" s="7"/>
      <c r="MGM35" s="7"/>
      <c r="MGN35" s="7"/>
      <c r="MGO35" s="7"/>
      <c r="MGP35" s="7"/>
      <c r="MGQ35" s="7"/>
      <c r="MGR35" s="7"/>
      <c r="MGS35" s="7"/>
      <c r="MGT35" s="7"/>
      <c r="MGU35" s="7"/>
      <c r="MGV35" s="7"/>
      <c r="MGW35" s="7"/>
      <c r="MGX35" s="7"/>
      <c r="MGY35" s="7"/>
      <c r="MGZ35" s="7"/>
      <c r="MHA35" s="7"/>
      <c r="MHB35" s="7"/>
      <c r="MHC35" s="7"/>
      <c r="MHD35" s="7"/>
      <c r="MHE35" s="7"/>
      <c r="MHF35" s="7"/>
      <c r="MHG35" s="7"/>
      <c r="MHH35" s="7"/>
      <c r="MHI35" s="7"/>
      <c r="MHJ35" s="7"/>
      <c r="MHK35" s="7"/>
      <c r="MHL35" s="7"/>
      <c r="MHM35" s="7"/>
      <c r="MHN35" s="7"/>
      <c r="MHO35" s="7"/>
      <c r="MHP35" s="7"/>
      <c r="MHQ35" s="7"/>
      <c r="MHR35" s="7"/>
      <c r="MHS35" s="7"/>
      <c r="MHT35" s="7"/>
      <c r="MHU35" s="7"/>
      <c r="MHV35" s="7"/>
      <c r="MHW35" s="7"/>
      <c r="MHX35" s="7"/>
      <c r="MHY35" s="7"/>
      <c r="MHZ35" s="7"/>
      <c r="MIA35" s="7"/>
      <c r="MIB35" s="7"/>
      <c r="MIC35" s="7"/>
      <c r="MID35" s="7"/>
      <c r="MIE35" s="7"/>
      <c r="MIF35" s="7"/>
      <c r="MIG35" s="7"/>
      <c r="MIH35" s="7"/>
      <c r="MII35" s="7"/>
      <c r="MIJ35" s="7"/>
      <c r="MIK35" s="7"/>
      <c r="MIL35" s="7"/>
      <c r="MIM35" s="7"/>
      <c r="MIN35" s="7"/>
      <c r="MIO35" s="7"/>
      <c r="MIP35" s="7"/>
      <c r="MIQ35" s="7"/>
      <c r="MIR35" s="7"/>
      <c r="MIS35" s="7"/>
      <c r="MIT35" s="7"/>
      <c r="MIU35" s="7"/>
      <c r="MIV35" s="7"/>
      <c r="MIW35" s="7"/>
      <c r="MIX35" s="7"/>
      <c r="MIY35" s="7"/>
      <c r="MIZ35" s="7"/>
      <c r="MJA35" s="7"/>
      <c r="MJB35" s="7"/>
      <c r="MJC35" s="7"/>
      <c r="MJD35" s="7"/>
      <c r="MJE35" s="7"/>
      <c r="MJF35" s="7"/>
      <c r="MJG35" s="7"/>
      <c r="MJH35" s="7"/>
      <c r="MJI35" s="7"/>
      <c r="MJJ35" s="7"/>
      <c r="MJK35" s="7"/>
      <c r="MJL35" s="7"/>
      <c r="MJM35" s="7"/>
      <c r="MJN35" s="7"/>
      <c r="MJO35" s="7"/>
      <c r="MJP35" s="7"/>
      <c r="MJQ35" s="7"/>
      <c r="MJR35" s="7"/>
      <c r="MJS35" s="7"/>
      <c r="MJT35" s="7"/>
      <c r="MJU35" s="7"/>
      <c r="MJV35" s="7"/>
      <c r="MJW35" s="7"/>
      <c r="MJX35" s="7"/>
      <c r="MJY35" s="7"/>
      <c r="MJZ35" s="7"/>
      <c r="MKA35" s="7"/>
      <c r="MKB35" s="7"/>
      <c r="MKC35" s="7"/>
      <c r="MKD35" s="7"/>
      <c r="MKE35" s="7"/>
      <c r="MKF35" s="7"/>
      <c r="MKG35" s="7"/>
      <c r="MKH35" s="7"/>
      <c r="MKI35" s="7"/>
      <c r="MKJ35" s="7"/>
      <c r="MKK35" s="7"/>
      <c r="MKL35" s="7"/>
      <c r="MKM35" s="7"/>
      <c r="MKN35" s="7"/>
      <c r="MKO35" s="7"/>
      <c r="MKP35" s="7"/>
      <c r="MKQ35" s="7"/>
      <c r="MKR35" s="7"/>
      <c r="MKS35" s="7"/>
      <c r="MKT35" s="7"/>
      <c r="MKU35" s="7"/>
      <c r="MKV35" s="7"/>
      <c r="MKW35" s="7"/>
      <c r="MKX35" s="7"/>
      <c r="MKY35" s="7"/>
      <c r="MKZ35" s="7"/>
      <c r="MLA35" s="7"/>
      <c r="MLB35" s="7"/>
      <c r="MLC35" s="7"/>
      <c r="MLD35" s="7"/>
      <c r="MLE35" s="7"/>
      <c r="MLF35" s="7"/>
      <c r="MLG35" s="7"/>
      <c r="MLH35" s="7"/>
      <c r="MLI35" s="7"/>
      <c r="MLJ35" s="7"/>
      <c r="MLK35" s="7"/>
      <c r="MLL35" s="7"/>
      <c r="MLM35" s="7"/>
      <c r="MLN35" s="7"/>
      <c r="MLO35" s="7"/>
      <c r="MLP35" s="7"/>
      <c r="MLQ35" s="7"/>
      <c r="MLR35" s="7"/>
      <c r="MLS35" s="7"/>
      <c r="MLT35" s="7"/>
      <c r="MLU35" s="7"/>
      <c r="MLV35" s="7"/>
      <c r="MLW35" s="7"/>
      <c r="MLX35" s="7"/>
      <c r="MLY35" s="7"/>
      <c r="MLZ35" s="7"/>
      <c r="MMA35" s="7"/>
      <c r="MMB35" s="7"/>
      <c r="MMC35" s="7"/>
      <c r="MMD35" s="7"/>
      <c r="MME35" s="7"/>
      <c r="MMF35" s="7"/>
      <c r="MMG35" s="7"/>
      <c r="MMH35" s="7"/>
      <c r="MMI35" s="7"/>
      <c r="MMJ35" s="7"/>
      <c r="MMK35" s="7"/>
      <c r="MML35" s="7"/>
      <c r="MMM35" s="7"/>
      <c r="MMN35" s="7"/>
      <c r="MMO35" s="7"/>
      <c r="MMP35" s="7"/>
      <c r="MMQ35" s="7"/>
      <c r="MMR35" s="7"/>
      <c r="MMS35" s="7"/>
      <c r="MMT35" s="7"/>
      <c r="MMU35" s="7"/>
      <c r="MMV35" s="7"/>
      <c r="MMW35" s="7"/>
      <c r="MMX35" s="7"/>
      <c r="MMY35" s="7"/>
      <c r="MMZ35" s="7"/>
      <c r="MNA35" s="7"/>
      <c r="MNB35" s="7"/>
      <c r="MNC35" s="7"/>
      <c r="MND35" s="7"/>
      <c r="MNE35" s="7"/>
      <c r="MNF35" s="7"/>
      <c r="MNG35" s="7"/>
      <c r="MNH35" s="7"/>
      <c r="MNI35" s="7"/>
      <c r="MNJ35" s="7"/>
      <c r="MNK35" s="7"/>
      <c r="MNL35" s="7"/>
      <c r="MNM35" s="7"/>
      <c r="MNN35" s="7"/>
      <c r="MNO35" s="7"/>
      <c r="MNP35" s="7"/>
      <c r="MNQ35" s="7"/>
      <c r="MNR35" s="7"/>
      <c r="MNS35" s="7"/>
      <c r="MNT35" s="7"/>
      <c r="MNU35" s="7"/>
      <c r="MNV35" s="7"/>
      <c r="MNW35" s="7"/>
      <c r="MNX35" s="7"/>
      <c r="MNY35" s="7"/>
      <c r="MNZ35" s="7"/>
      <c r="MOA35" s="7"/>
      <c r="MOB35" s="7"/>
      <c r="MOC35" s="7"/>
      <c r="MOD35" s="7"/>
      <c r="MOE35" s="7"/>
      <c r="MOF35" s="7"/>
      <c r="MOG35" s="7"/>
      <c r="MOH35" s="7"/>
      <c r="MOI35" s="7"/>
      <c r="MOJ35" s="7"/>
      <c r="MOK35" s="7"/>
      <c r="MOL35" s="7"/>
      <c r="MOM35" s="7"/>
      <c r="MON35" s="7"/>
      <c r="MOO35" s="7"/>
      <c r="MOP35" s="7"/>
      <c r="MOQ35" s="7"/>
      <c r="MOR35" s="7"/>
      <c r="MOS35" s="7"/>
      <c r="MOT35" s="7"/>
      <c r="MOU35" s="7"/>
      <c r="MOV35" s="7"/>
      <c r="MOW35" s="7"/>
      <c r="MOX35" s="7"/>
      <c r="MOY35" s="7"/>
      <c r="MOZ35" s="7"/>
      <c r="MPA35" s="7"/>
      <c r="MPB35" s="7"/>
      <c r="MPC35" s="7"/>
      <c r="MPD35" s="7"/>
      <c r="MPE35" s="7"/>
      <c r="MPF35" s="7"/>
      <c r="MPG35" s="7"/>
      <c r="MPH35" s="7"/>
      <c r="MPI35" s="7"/>
      <c r="MPJ35" s="7"/>
      <c r="MPK35" s="7"/>
      <c r="MPL35" s="7"/>
      <c r="MPM35" s="7"/>
      <c r="MPN35" s="7"/>
      <c r="MPO35" s="7"/>
      <c r="MPP35" s="7"/>
      <c r="MPQ35" s="7"/>
      <c r="MPR35" s="7"/>
      <c r="MPS35" s="7"/>
      <c r="MPT35" s="7"/>
      <c r="MPU35" s="7"/>
      <c r="MPV35" s="7"/>
      <c r="MPW35" s="7"/>
      <c r="MPX35" s="7"/>
      <c r="MPY35" s="7"/>
      <c r="MPZ35" s="7"/>
      <c r="MQA35" s="7"/>
      <c r="MQB35" s="7"/>
      <c r="MQC35" s="7"/>
      <c r="MQD35" s="7"/>
      <c r="MQE35" s="7"/>
      <c r="MQF35" s="7"/>
      <c r="MQG35" s="7"/>
      <c r="MQH35" s="7"/>
      <c r="MQI35" s="7"/>
      <c r="MQJ35" s="7"/>
      <c r="MQK35" s="7"/>
      <c r="MQL35" s="7"/>
      <c r="MQM35" s="7"/>
      <c r="MQN35" s="7"/>
      <c r="MQO35" s="7"/>
      <c r="MQP35" s="7"/>
      <c r="MQQ35" s="7"/>
      <c r="MQR35" s="7"/>
      <c r="MQS35" s="7"/>
      <c r="MQT35" s="7"/>
      <c r="MQU35" s="7"/>
      <c r="MQV35" s="7"/>
      <c r="MQW35" s="7"/>
      <c r="MQX35" s="7"/>
      <c r="MQY35" s="7"/>
      <c r="MQZ35" s="7"/>
      <c r="MRA35" s="7"/>
      <c r="MRB35" s="7"/>
      <c r="MRC35" s="7"/>
      <c r="MRD35" s="7"/>
      <c r="MRE35" s="7"/>
      <c r="MRF35" s="7"/>
      <c r="MRG35" s="7"/>
      <c r="MRH35" s="7"/>
      <c r="MRI35" s="7"/>
      <c r="MRJ35" s="7"/>
      <c r="MRK35" s="7"/>
      <c r="MRL35" s="7"/>
      <c r="MRM35" s="7"/>
      <c r="MRN35" s="7"/>
      <c r="MRO35" s="7"/>
      <c r="MRP35" s="7"/>
      <c r="MRQ35" s="7"/>
      <c r="MRR35" s="7"/>
      <c r="MRS35" s="7"/>
      <c r="MRT35" s="7"/>
      <c r="MRU35" s="7"/>
      <c r="MRV35" s="7"/>
      <c r="MRW35" s="7"/>
      <c r="MRX35" s="7"/>
      <c r="MRY35" s="7"/>
      <c r="MRZ35" s="7"/>
      <c r="MSA35" s="7"/>
      <c r="MSB35" s="7"/>
      <c r="MSC35" s="7"/>
      <c r="MSD35" s="7"/>
      <c r="MSE35" s="7"/>
      <c r="MSF35" s="7"/>
      <c r="MSG35" s="7"/>
      <c r="MSH35" s="7"/>
      <c r="MSI35" s="7"/>
      <c r="MSJ35" s="7"/>
      <c r="MSK35" s="7"/>
      <c r="MSL35" s="7"/>
      <c r="MSM35" s="7"/>
      <c r="MSN35" s="7"/>
      <c r="MSO35" s="7"/>
      <c r="MSP35" s="7"/>
      <c r="MSQ35" s="7"/>
      <c r="MSR35" s="7"/>
      <c r="MSS35" s="7"/>
      <c r="MST35" s="7"/>
      <c r="MSU35" s="7"/>
      <c r="MSV35" s="7"/>
      <c r="MSW35" s="7"/>
      <c r="MSX35" s="7"/>
      <c r="MSY35" s="7"/>
      <c r="MSZ35" s="7"/>
      <c r="MTA35" s="7"/>
      <c r="MTB35" s="7"/>
      <c r="MTC35" s="7"/>
      <c r="MTD35" s="7"/>
      <c r="MTE35" s="7"/>
      <c r="MTF35" s="7"/>
      <c r="MTG35" s="7"/>
      <c r="MTH35" s="7"/>
      <c r="MTI35" s="7"/>
      <c r="MTJ35" s="7"/>
      <c r="MTK35" s="7"/>
      <c r="MTL35" s="7"/>
      <c r="MTM35" s="7"/>
      <c r="MTN35" s="7"/>
      <c r="MTO35" s="7"/>
      <c r="MTP35" s="7"/>
      <c r="MTQ35" s="7"/>
      <c r="MTR35" s="7"/>
      <c r="MTS35" s="7"/>
      <c r="MTT35" s="7"/>
      <c r="MTU35" s="7"/>
      <c r="MTV35" s="7"/>
      <c r="MTW35" s="7"/>
      <c r="MTX35" s="7"/>
      <c r="MTY35" s="7"/>
      <c r="MTZ35" s="7"/>
      <c r="MUA35" s="7"/>
      <c r="MUB35" s="7"/>
      <c r="MUC35" s="7"/>
      <c r="MUD35" s="7"/>
      <c r="MUE35" s="7"/>
      <c r="MUF35" s="7"/>
      <c r="MUG35" s="7"/>
      <c r="MUH35" s="7"/>
      <c r="MUI35" s="7"/>
      <c r="MUJ35" s="7"/>
      <c r="MUK35" s="7"/>
      <c r="MUL35" s="7"/>
      <c r="MUM35" s="7"/>
      <c r="MUN35" s="7"/>
      <c r="MUO35" s="7"/>
      <c r="MUP35" s="7"/>
      <c r="MUQ35" s="7"/>
      <c r="MUR35" s="7"/>
      <c r="MUS35" s="7"/>
      <c r="MUT35" s="7"/>
      <c r="MUU35" s="7"/>
      <c r="MUV35" s="7"/>
      <c r="MUW35" s="7"/>
      <c r="MUX35" s="7"/>
      <c r="MUY35" s="7"/>
      <c r="MUZ35" s="7"/>
      <c r="MVA35" s="7"/>
      <c r="MVB35" s="7"/>
      <c r="MVC35" s="7"/>
      <c r="MVD35" s="7"/>
      <c r="MVE35" s="7"/>
      <c r="MVF35" s="7"/>
      <c r="MVG35" s="7"/>
      <c r="MVH35" s="7"/>
      <c r="MVI35" s="7"/>
      <c r="MVJ35" s="7"/>
      <c r="MVK35" s="7"/>
      <c r="MVL35" s="7"/>
      <c r="MVM35" s="7"/>
      <c r="MVN35" s="7"/>
      <c r="MVO35" s="7"/>
      <c r="MVP35" s="7"/>
      <c r="MVQ35" s="7"/>
      <c r="MVR35" s="7"/>
      <c r="MVS35" s="7"/>
      <c r="MVT35" s="7"/>
      <c r="MVU35" s="7"/>
      <c r="MVV35" s="7"/>
      <c r="MVW35" s="7"/>
      <c r="MVX35" s="7"/>
      <c r="MVY35" s="7"/>
      <c r="MVZ35" s="7"/>
      <c r="MWA35" s="7"/>
      <c r="MWB35" s="7"/>
      <c r="MWC35" s="7"/>
      <c r="MWD35" s="7"/>
      <c r="MWE35" s="7"/>
      <c r="MWF35" s="7"/>
      <c r="MWG35" s="7"/>
      <c r="MWH35" s="7"/>
      <c r="MWI35" s="7"/>
      <c r="MWJ35" s="7"/>
      <c r="MWK35" s="7"/>
      <c r="MWL35" s="7"/>
      <c r="MWM35" s="7"/>
      <c r="MWN35" s="7"/>
      <c r="MWO35" s="7"/>
      <c r="MWP35" s="7"/>
      <c r="MWQ35" s="7"/>
      <c r="MWR35" s="7"/>
      <c r="MWS35" s="7"/>
      <c r="MWT35" s="7"/>
      <c r="MWU35" s="7"/>
      <c r="MWV35" s="7"/>
      <c r="MWW35" s="7"/>
      <c r="MWX35" s="7"/>
      <c r="MWY35" s="7"/>
      <c r="MWZ35" s="7"/>
      <c r="MXA35" s="7"/>
      <c r="MXB35" s="7"/>
      <c r="MXC35" s="7"/>
      <c r="MXD35" s="7"/>
      <c r="MXE35" s="7"/>
      <c r="MXF35" s="7"/>
      <c r="MXG35" s="7"/>
      <c r="MXH35" s="7"/>
      <c r="MXI35" s="7"/>
      <c r="MXJ35" s="7"/>
      <c r="MXK35" s="7"/>
      <c r="MXL35" s="7"/>
      <c r="MXM35" s="7"/>
      <c r="MXN35" s="7"/>
      <c r="MXO35" s="7"/>
      <c r="MXP35" s="7"/>
      <c r="MXQ35" s="7"/>
      <c r="MXR35" s="7"/>
      <c r="MXS35" s="7"/>
      <c r="MXT35" s="7"/>
      <c r="MXU35" s="7"/>
      <c r="MXV35" s="7"/>
      <c r="MXW35" s="7"/>
      <c r="MXX35" s="7"/>
      <c r="MXY35" s="7"/>
      <c r="MXZ35" s="7"/>
      <c r="MYA35" s="7"/>
      <c r="MYB35" s="7"/>
      <c r="MYC35" s="7"/>
      <c r="MYD35" s="7"/>
      <c r="MYE35" s="7"/>
      <c r="MYF35" s="7"/>
      <c r="MYG35" s="7"/>
      <c r="MYH35" s="7"/>
      <c r="MYI35" s="7"/>
      <c r="MYJ35" s="7"/>
      <c r="MYK35" s="7"/>
      <c r="MYL35" s="7"/>
      <c r="MYM35" s="7"/>
      <c r="MYN35" s="7"/>
      <c r="MYO35" s="7"/>
      <c r="MYP35" s="7"/>
      <c r="MYQ35" s="7"/>
      <c r="MYR35" s="7"/>
      <c r="MYS35" s="7"/>
      <c r="MYT35" s="7"/>
      <c r="MYU35" s="7"/>
      <c r="MYV35" s="7"/>
      <c r="MYW35" s="7"/>
      <c r="MYX35" s="7"/>
      <c r="MYY35" s="7"/>
      <c r="MYZ35" s="7"/>
      <c r="MZA35" s="7"/>
      <c r="MZB35" s="7"/>
      <c r="MZC35" s="7"/>
      <c r="MZD35" s="7"/>
      <c r="MZE35" s="7"/>
      <c r="MZF35" s="7"/>
      <c r="MZG35" s="7"/>
      <c r="MZH35" s="7"/>
      <c r="MZI35" s="7"/>
      <c r="MZJ35" s="7"/>
      <c r="MZK35" s="7"/>
      <c r="MZL35" s="7"/>
      <c r="MZM35" s="7"/>
      <c r="MZN35" s="7"/>
      <c r="MZO35" s="7"/>
      <c r="MZP35" s="7"/>
      <c r="MZQ35" s="7"/>
      <c r="MZR35" s="7"/>
      <c r="MZS35" s="7"/>
      <c r="MZT35" s="7"/>
      <c r="MZU35" s="7"/>
      <c r="MZV35" s="7"/>
      <c r="MZW35" s="7"/>
      <c r="MZX35" s="7"/>
      <c r="MZY35" s="7"/>
      <c r="MZZ35" s="7"/>
      <c r="NAA35" s="7"/>
      <c r="NAB35" s="7"/>
      <c r="NAC35" s="7"/>
      <c r="NAD35" s="7"/>
      <c r="NAE35" s="7"/>
      <c r="NAF35" s="7"/>
      <c r="NAG35" s="7"/>
      <c r="NAH35" s="7"/>
      <c r="NAI35" s="7"/>
      <c r="NAJ35" s="7"/>
      <c r="NAK35" s="7"/>
      <c r="NAL35" s="7"/>
      <c r="NAM35" s="7"/>
      <c r="NAN35" s="7"/>
      <c r="NAO35" s="7"/>
      <c r="NAP35" s="7"/>
      <c r="NAQ35" s="7"/>
      <c r="NAR35" s="7"/>
      <c r="NAS35" s="7"/>
      <c r="NAT35" s="7"/>
      <c r="NAU35" s="7"/>
      <c r="NAV35" s="7"/>
      <c r="NAW35" s="7"/>
      <c r="NAX35" s="7"/>
      <c r="NAY35" s="7"/>
      <c r="NAZ35" s="7"/>
      <c r="NBA35" s="7"/>
      <c r="NBB35" s="7"/>
      <c r="NBC35" s="7"/>
      <c r="NBD35" s="7"/>
      <c r="NBE35" s="7"/>
      <c r="NBF35" s="7"/>
      <c r="NBG35" s="7"/>
      <c r="NBH35" s="7"/>
      <c r="NBI35" s="7"/>
      <c r="NBJ35" s="7"/>
      <c r="NBK35" s="7"/>
      <c r="NBL35" s="7"/>
      <c r="NBM35" s="7"/>
      <c r="NBN35" s="7"/>
      <c r="NBO35" s="7"/>
      <c r="NBP35" s="7"/>
      <c r="NBQ35" s="7"/>
      <c r="NBR35" s="7"/>
      <c r="NBS35" s="7"/>
      <c r="NBT35" s="7"/>
      <c r="NBU35" s="7"/>
      <c r="NBV35" s="7"/>
      <c r="NBW35" s="7"/>
      <c r="NBX35" s="7"/>
      <c r="NBY35" s="7"/>
      <c r="NBZ35" s="7"/>
      <c r="NCA35" s="7"/>
      <c r="NCB35" s="7"/>
      <c r="NCC35" s="7"/>
      <c r="NCD35" s="7"/>
      <c r="NCE35" s="7"/>
      <c r="NCF35" s="7"/>
      <c r="NCG35" s="7"/>
      <c r="NCH35" s="7"/>
      <c r="NCI35" s="7"/>
      <c r="NCJ35" s="7"/>
      <c r="NCK35" s="7"/>
      <c r="NCL35" s="7"/>
      <c r="NCM35" s="7"/>
      <c r="NCN35" s="7"/>
      <c r="NCO35" s="7"/>
      <c r="NCP35" s="7"/>
      <c r="NCQ35" s="7"/>
      <c r="NCR35" s="7"/>
      <c r="NCS35" s="7"/>
      <c r="NCT35" s="7"/>
      <c r="NCU35" s="7"/>
      <c r="NCV35" s="7"/>
      <c r="NCW35" s="7"/>
      <c r="NCX35" s="7"/>
      <c r="NCY35" s="7"/>
      <c r="NCZ35" s="7"/>
      <c r="NDA35" s="7"/>
      <c r="NDB35" s="7"/>
      <c r="NDC35" s="7"/>
      <c r="NDD35" s="7"/>
      <c r="NDE35" s="7"/>
      <c r="NDF35" s="7"/>
      <c r="NDG35" s="7"/>
      <c r="NDH35" s="7"/>
      <c r="NDI35" s="7"/>
      <c r="NDJ35" s="7"/>
      <c r="NDK35" s="7"/>
      <c r="NDL35" s="7"/>
      <c r="NDM35" s="7"/>
      <c r="NDN35" s="7"/>
      <c r="NDO35" s="7"/>
      <c r="NDP35" s="7"/>
      <c r="NDQ35" s="7"/>
      <c r="NDR35" s="7"/>
      <c r="NDS35" s="7"/>
      <c r="NDT35" s="7"/>
      <c r="NDU35" s="7"/>
      <c r="NDV35" s="7"/>
      <c r="NDW35" s="7"/>
      <c r="NDX35" s="7"/>
      <c r="NDY35" s="7"/>
      <c r="NDZ35" s="7"/>
      <c r="NEA35" s="7"/>
      <c r="NEB35" s="7"/>
      <c r="NEC35" s="7"/>
      <c r="NED35" s="7"/>
      <c r="NEE35" s="7"/>
      <c r="NEF35" s="7"/>
      <c r="NEG35" s="7"/>
      <c r="NEH35" s="7"/>
      <c r="NEI35" s="7"/>
      <c r="NEJ35" s="7"/>
      <c r="NEK35" s="7"/>
      <c r="NEL35" s="7"/>
      <c r="NEM35" s="7"/>
      <c r="NEN35" s="7"/>
      <c r="NEO35" s="7"/>
      <c r="NEP35" s="7"/>
      <c r="NEQ35" s="7"/>
      <c r="NER35" s="7"/>
      <c r="NES35" s="7"/>
      <c r="NET35" s="7"/>
      <c r="NEU35" s="7"/>
      <c r="NEV35" s="7"/>
      <c r="NEW35" s="7"/>
      <c r="NEX35" s="7"/>
      <c r="NEY35" s="7"/>
      <c r="NEZ35" s="7"/>
      <c r="NFA35" s="7"/>
      <c r="NFB35" s="7"/>
      <c r="NFC35" s="7"/>
      <c r="NFD35" s="7"/>
      <c r="NFE35" s="7"/>
      <c r="NFF35" s="7"/>
      <c r="NFG35" s="7"/>
      <c r="NFH35" s="7"/>
      <c r="NFI35" s="7"/>
      <c r="NFJ35" s="7"/>
      <c r="NFK35" s="7"/>
      <c r="NFL35" s="7"/>
      <c r="NFM35" s="7"/>
      <c r="NFN35" s="7"/>
      <c r="NFO35" s="7"/>
      <c r="NFP35" s="7"/>
      <c r="NFQ35" s="7"/>
      <c r="NFR35" s="7"/>
      <c r="NFS35" s="7"/>
      <c r="NFT35" s="7"/>
      <c r="NFU35" s="7"/>
      <c r="NFV35" s="7"/>
      <c r="NFW35" s="7"/>
      <c r="NFX35" s="7"/>
      <c r="NFY35" s="7"/>
      <c r="NFZ35" s="7"/>
      <c r="NGA35" s="7"/>
      <c r="NGB35" s="7"/>
      <c r="NGC35" s="7"/>
      <c r="NGD35" s="7"/>
      <c r="NGE35" s="7"/>
      <c r="NGF35" s="7"/>
      <c r="NGG35" s="7"/>
      <c r="NGH35" s="7"/>
      <c r="NGI35" s="7"/>
      <c r="NGJ35" s="7"/>
      <c r="NGK35" s="7"/>
      <c r="NGL35" s="7"/>
      <c r="NGM35" s="7"/>
      <c r="NGN35" s="7"/>
      <c r="NGO35" s="7"/>
      <c r="NGP35" s="7"/>
      <c r="NGQ35" s="7"/>
      <c r="NGR35" s="7"/>
      <c r="NGS35" s="7"/>
      <c r="NGT35" s="7"/>
      <c r="NGU35" s="7"/>
      <c r="NGV35" s="7"/>
      <c r="NGW35" s="7"/>
      <c r="NGX35" s="7"/>
      <c r="NGY35" s="7"/>
      <c r="NGZ35" s="7"/>
      <c r="NHA35" s="7"/>
      <c r="NHB35" s="7"/>
      <c r="NHC35" s="7"/>
      <c r="NHD35" s="7"/>
      <c r="NHE35" s="7"/>
      <c r="NHF35" s="7"/>
      <c r="NHG35" s="7"/>
      <c r="NHH35" s="7"/>
      <c r="NHI35" s="7"/>
      <c r="NHJ35" s="7"/>
      <c r="NHK35" s="7"/>
      <c r="NHL35" s="7"/>
      <c r="NHM35" s="7"/>
      <c r="NHN35" s="7"/>
      <c r="NHO35" s="7"/>
      <c r="NHP35" s="7"/>
      <c r="NHQ35" s="7"/>
      <c r="NHR35" s="7"/>
      <c r="NHS35" s="7"/>
      <c r="NHT35" s="7"/>
      <c r="NHU35" s="7"/>
      <c r="NHV35" s="7"/>
      <c r="NHW35" s="7"/>
      <c r="NHX35" s="7"/>
      <c r="NHY35" s="7"/>
      <c r="NHZ35" s="7"/>
      <c r="NIA35" s="7"/>
      <c r="NIB35" s="7"/>
      <c r="NIC35" s="7"/>
      <c r="NID35" s="7"/>
      <c r="NIE35" s="7"/>
      <c r="NIF35" s="7"/>
      <c r="NIG35" s="7"/>
      <c r="NIH35" s="7"/>
      <c r="NII35" s="7"/>
      <c r="NIJ35" s="7"/>
      <c r="NIK35" s="7"/>
      <c r="NIL35" s="7"/>
      <c r="NIM35" s="7"/>
      <c r="NIN35" s="7"/>
      <c r="NIO35" s="7"/>
      <c r="NIP35" s="7"/>
      <c r="NIQ35" s="7"/>
      <c r="NIR35" s="7"/>
      <c r="NIS35" s="7"/>
      <c r="NIT35" s="7"/>
      <c r="NIU35" s="7"/>
      <c r="NIV35" s="7"/>
      <c r="NIW35" s="7"/>
      <c r="NIX35" s="7"/>
      <c r="NIY35" s="7"/>
      <c r="NIZ35" s="7"/>
      <c r="NJA35" s="7"/>
      <c r="NJB35" s="7"/>
      <c r="NJC35" s="7"/>
      <c r="NJD35" s="7"/>
      <c r="NJE35" s="7"/>
      <c r="NJF35" s="7"/>
      <c r="NJG35" s="7"/>
      <c r="NJH35" s="7"/>
      <c r="NJI35" s="7"/>
      <c r="NJJ35" s="7"/>
      <c r="NJK35" s="7"/>
      <c r="NJL35" s="7"/>
      <c r="NJM35" s="7"/>
      <c r="NJN35" s="7"/>
      <c r="NJO35" s="7"/>
      <c r="NJP35" s="7"/>
      <c r="NJQ35" s="7"/>
      <c r="NJR35" s="7"/>
      <c r="NJS35" s="7"/>
      <c r="NJT35" s="7"/>
      <c r="NJU35" s="7"/>
      <c r="NJV35" s="7"/>
      <c r="NJW35" s="7"/>
      <c r="NJX35" s="7"/>
      <c r="NJY35" s="7"/>
      <c r="NJZ35" s="7"/>
      <c r="NKA35" s="7"/>
      <c r="NKB35" s="7"/>
      <c r="NKC35" s="7"/>
      <c r="NKD35" s="7"/>
      <c r="NKE35" s="7"/>
      <c r="NKF35" s="7"/>
      <c r="NKG35" s="7"/>
      <c r="NKH35" s="7"/>
      <c r="NKI35" s="7"/>
      <c r="NKJ35" s="7"/>
      <c r="NKK35" s="7"/>
      <c r="NKL35" s="7"/>
      <c r="NKM35" s="7"/>
      <c r="NKN35" s="7"/>
      <c r="NKO35" s="7"/>
      <c r="NKP35" s="7"/>
      <c r="NKQ35" s="7"/>
      <c r="NKR35" s="7"/>
      <c r="NKS35" s="7"/>
      <c r="NKT35" s="7"/>
      <c r="NKU35" s="7"/>
      <c r="NKV35" s="7"/>
      <c r="NKW35" s="7"/>
      <c r="NKX35" s="7"/>
      <c r="NKY35" s="7"/>
      <c r="NKZ35" s="7"/>
      <c r="NLA35" s="7"/>
      <c r="NLB35" s="7"/>
      <c r="NLC35" s="7"/>
      <c r="NLD35" s="7"/>
      <c r="NLE35" s="7"/>
      <c r="NLF35" s="7"/>
      <c r="NLG35" s="7"/>
      <c r="NLH35" s="7"/>
      <c r="NLI35" s="7"/>
      <c r="NLJ35" s="7"/>
      <c r="NLK35" s="7"/>
      <c r="NLL35" s="7"/>
      <c r="NLM35" s="7"/>
      <c r="NLN35" s="7"/>
      <c r="NLO35" s="7"/>
      <c r="NLP35" s="7"/>
      <c r="NLQ35" s="7"/>
      <c r="NLR35" s="7"/>
      <c r="NLS35" s="7"/>
      <c r="NLT35" s="7"/>
      <c r="NLU35" s="7"/>
      <c r="NLV35" s="7"/>
      <c r="NLW35" s="7"/>
      <c r="NLX35" s="7"/>
      <c r="NLY35" s="7"/>
      <c r="NLZ35" s="7"/>
      <c r="NMA35" s="7"/>
      <c r="NMB35" s="7"/>
      <c r="NMC35" s="7"/>
      <c r="NMD35" s="7"/>
      <c r="NME35" s="7"/>
      <c r="NMF35" s="7"/>
      <c r="NMG35" s="7"/>
      <c r="NMH35" s="7"/>
      <c r="NMI35" s="7"/>
      <c r="NMJ35" s="7"/>
      <c r="NMK35" s="7"/>
      <c r="NML35" s="7"/>
      <c r="NMM35" s="7"/>
      <c r="NMN35" s="7"/>
      <c r="NMO35" s="7"/>
      <c r="NMP35" s="7"/>
      <c r="NMQ35" s="7"/>
      <c r="NMR35" s="7"/>
      <c r="NMS35" s="7"/>
      <c r="NMT35" s="7"/>
      <c r="NMU35" s="7"/>
      <c r="NMV35" s="7"/>
      <c r="NMW35" s="7"/>
      <c r="NMX35" s="7"/>
      <c r="NMY35" s="7"/>
      <c r="NMZ35" s="7"/>
      <c r="NNA35" s="7"/>
      <c r="NNB35" s="7"/>
      <c r="NNC35" s="7"/>
      <c r="NND35" s="7"/>
      <c r="NNE35" s="7"/>
      <c r="NNF35" s="7"/>
      <c r="NNG35" s="7"/>
      <c r="NNH35" s="7"/>
      <c r="NNI35" s="7"/>
      <c r="NNJ35" s="7"/>
      <c r="NNK35" s="7"/>
      <c r="NNL35" s="7"/>
      <c r="NNM35" s="7"/>
      <c r="NNN35" s="7"/>
      <c r="NNO35" s="7"/>
      <c r="NNP35" s="7"/>
      <c r="NNQ35" s="7"/>
      <c r="NNR35" s="7"/>
      <c r="NNS35" s="7"/>
      <c r="NNT35" s="7"/>
      <c r="NNU35" s="7"/>
      <c r="NNV35" s="7"/>
      <c r="NNW35" s="7"/>
      <c r="NNX35" s="7"/>
      <c r="NNY35" s="7"/>
      <c r="NNZ35" s="7"/>
      <c r="NOA35" s="7"/>
      <c r="NOB35" s="7"/>
      <c r="NOC35" s="7"/>
      <c r="NOD35" s="7"/>
      <c r="NOE35" s="7"/>
      <c r="NOF35" s="7"/>
      <c r="NOG35" s="7"/>
      <c r="NOH35" s="7"/>
      <c r="NOI35" s="7"/>
      <c r="NOJ35" s="7"/>
      <c r="NOK35" s="7"/>
      <c r="NOL35" s="7"/>
      <c r="NOM35" s="7"/>
      <c r="NON35" s="7"/>
      <c r="NOO35" s="7"/>
      <c r="NOP35" s="7"/>
      <c r="NOQ35" s="7"/>
      <c r="NOR35" s="7"/>
      <c r="NOS35" s="7"/>
      <c r="NOT35" s="7"/>
      <c r="NOU35" s="7"/>
      <c r="NOV35" s="7"/>
      <c r="NOW35" s="7"/>
      <c r="NOX35" s="7"/>
      <c r="NOY35" s="7"/>
      <c r="NOZ35" s="7"/>
      <c r="NPA35" s="7"/>
      <c r="NPB35" s="7"/>
      <c r="NPC35" s="7"/>
      <c r="NPD35" s="7"/>
      <c r="NPE35" s="7"/>
      <c r="NPF35" s="7"/>
      <c r="NPG35" s="7"/>
      <c r="NPH35" s="7"/>
      <c r="NPI35" s="7"/>
      <c r="NPJ35" s="7"/>
      <c r="NPK35" s="7"/>
      <c r="NPL35" s="7"/>
      <c r="NPM35" s="7"/>
      <c r="NPN35" s="7"/>
      <c r="NPO35" s="7"/>
      <c r="NPP35" s="7"/>
      <c r="NPQ35" s="7"/>
      <c r="NPR35" s="7"/>
      <c r="NPS35" s="7"/>
      <c r="NPT35" s="7"/>
      <c r="NPU35" s="7"/>
      <c r="NPV35" s="7"/>
      <c r="NPW35" s="7"/>
      <c r="NPX35" s="7"/>
      <c r="NPY35" s="7"/>
      <c r="NPZ35" s="7"/>
      <c r="NQA35" s="7"/>
      <c r="NQB35" s="7"/>
      <c r="NQC35" s="7"/>
      <c r="NQD35" s="7"/>
      <c r="NQE35" s="7"/>
      <c r="NQF35" s="7"/>
      <c r="NQG35" s="7"/>
      <c r="NQH35" s="7"/>
      <c r="NQI35" s="7"/>
      <c r="NQJ35" s="7"/>
      <c r="NQK35" s="7"/>
      <c r="NQL35" s="7"/>
      <c r="NQM35" s="7"/>
      <c r="NQN35" s="7"/>
      <c r="NQO35" s="7"/>
      <c r="NQP35" s="7"/>
      <c r="NQQ35" s="7"/>
      <c r="NQR35" s="7"/>
      <c r="NQS35" s="7"/>
      <c r="NQT35" s="7"/>
      <c r="NQU35" s="7"/>
      <c r="NQV35" s="7"/>
      <c r="NQW35" s="7"/>
      <c r="NQX35" s="7"/>
      <c r="NQY35" s="7"/>
      <c r="NQZ35" s="7"/>
      <c r="NRA35" s="7"/>
      <c r="NRB35" s="7"/>
      <c r="NRC35" s="7"/>
      <c r="NRD35" s="7"/>
      <c r="NRE35" s="7"/>
      <c r="NRF35" s="7"/>
      <c r="NRG35" s="7"/>
      <c r="NRH35" s="7"/>
      <c r="NRI35" s="7"/>
      <c r="NRJ35" s="7"/>
      <c r="NRK35" s="7"/>
      <c r="NRL35" s="7"/>
      <c r="NRM35" s="7"/>
      <c r="NRN35" s="7"/>
      <c r="NRO35" s="7"/>
      <c r="NRP35" s="7"/>
      <c r="NRQ35" s="7"/>
      <c r="NRR35" s="7"/>
      <c r="NRS35" s="7"/>
      <c r="NRT35" s="7"/>
      <c r="NRU35" s="7"/>
      <c r="NRV35" s="7"/>
      <c r="NRW35" s="7"/>
      <c r="NRX35" s="7"/>
      <c r="NRY35" s="7"/>
      <c r="NRZ35" s="7"/>
      <c r="NSA35" s="7"/>
      <c r="NSB35" s="7"/>
      <c r="NSC35" s="7"/>
      <c r="NSD35" s="7"/>
      <c r="NSE35" s="7"/>
      <c r="NSF35" s="7"/>
      <c r="NSG35" s="7"/>
      <c r="NSH35" s="7"/>
      <c r="NSI35" s="7"/>
      <c r="NSJ35" s="7"/>
      <c r="NSK35" s="7"/>
      <c r="NSL35" s="7"/>
      <c r="NSM35" s="7"/>
      <c r="NSN35" s="7"/>
      <c r="NSO35" s="7"/>
      <c r="NSP35" s="7"/>
      <c r="NSQ35" s="7"/>
      <c r="NSR35" s="7"/>
      <c r="NSS35" s="7"/>
      <c r="NST35" s="7"/>
      <c r="NSU35" s="7"/>
      <c r="NSV35" s="7"/>
      <c r="NSW35" s="7"/>
      <c r="NSX35" s="7"/>
      <c r="NSY35" s="7"/>
      <c r="NSZ35" s="7"/>
      <c r="NTA35" s="7"/>
      <c r="NTB35" s="7"/>
      <c r="NTC35" s="7"/>
      <c r="NTD35" s="7"/>
      <c r="NTE35" s="7"/>
      <c r="NTF35" s="7"/>
      <c r="NTG35" s="7"/>
      <c r="NTH35" s="7"/>
      <c r="NTI35" s="7"/>
      <c r="NTJ35" s="7"/>
      <c r="NTK35" s="7"/>
      <c r="NTL35" s="7"/>
      <c r="NTM35" s="7"/>
      <c r="NTN35" s="7"/>
      <c r="NTO35" s="7"/>
      <c r="NTP35" s="7"/>
      <c r="NTQ35" s="7"/>
      <c r="NTR35" s="7"/>
      <c r="NTS35" s="7"/>
      <c r="NTT35" s="7"/>
      <c r="NTU35" s="7"/>
      <c r="NTV35" s="7"/>
      <c r="NTW35" s="7"/>
      <c r="NTX35" s="7"/>
      <c r="NTY35" s="7"/>
      <c r="NTZ35" s="7"/>
      <c r="NUA35" s="7"/>
      <c r="NUB35" s="7"/>
      <c r="NUC35" s="7"/>
      <c r="NUD35" s="7"/>
      <c r="NUE35" s="7"/>
      <c r="NUF35" s="7"/>
      <c r="NUG35" s="7"/>
      <c r="NUH35" s="7"/>
      <c r="NUI35" s="7"/>
      <c r="NUJ35" s="7"/>
      <c r="NUK35" s="7"/>
      <c r="NUL35" s="7"/>
      <c r="NUM35" s="7"/>
      <c r="NUN35" s="7"/>
      <c r="NUO35" s="7"/>
      <c r="NUP35" s="7"/>
      <c r="NUQ35" s="7"/>
      <c r="NUR35" s="7"/>
      <c r="NUS35" s="7"/>
      <c r="NUT35" s="7"/>
      <c r="NUU35" s="7"/>
      <c r="NUV35" s="7"/>
      <c r="NUW35" s="7"/>
      <c r="NUX35" s="7"/>
      <c r="NUY35" s="7"/>
      <c r="NUZ35" s="7"/>
      <c r="NVA35" s="7"/>
      <c r="NVB35" s="7"/>
      <c r="NVC35" s="7"/>
      <c r="NVD35" s="7"/>
      <c r="NVE35" s="7"/>
      <c r="NVF35" s="7"/>
      <c r="NVG35" s="7"/>
      <c r="NVH35" s="7"/>
      <c r="NVI35" s="7"/>
      <c r="NVJ35" s="7"/>
      <c r="NVK35" s="7"/>
      <c r="NVL35" s="7"/>
      <c r="NVM35" s="7"/>
      <c r="NVN35" s="7"/>
      <c r="NVO35" s="7"/>
      <c r="NVP35" s="7"/>
      <c r="NVQ35" s="7"/>
      <c r="NVR35" s="7"/>
      <c r="NVS35" s="7"/>
      <c r="NVT35" s="7"/>
      <c r="NVU35" s="7"/>
      <c r="NVV35" s="7"/>
      <c r="NVW35" s="7"/>
      <c r="NVX35" s="7"/>
      <c r="NVY35" s="7"/>
      <c r="NVZ35" s="7"/>
      <c r="NWA35" s="7"/>
      <c r="NWB35" s="7"/>
      <c r="NWC35" s="7"/>
      <c r="NWD35" s="7"/>
      <c r="NWE35" s="7"/>
      <c r="NWF35" s="7"/>
      <c r="NWG35" s="7"/>
      <c r="NWH35" s="7"/>
      <c r="NWI35" s="7"/>
      <c r="NWJ35" s="7"/>
      <c r="NWK35" s="7"/>
      <c r="NWL35" s="7"/>
      <c r="NWM35" s="7"/>
      <c r="NWN35" s="7"/>
      <c r="NWO35" s="7"/>
      <c r="NWP35" s="7"/>
      <c r="NWQ35" s="7"/>
      <c r="NWR35" s="7"/>
      <c r="NWS35" s="7"/>
      <c r="NWT35" s="7"/>
      <c r="NWU35" s="7"/>
      <c r="NWV35" s="7"/>
      <c r="NWW35" s="7"/>
      <c r="NWX35" s="7"/>
      <c r="NWY35" s="7"/>
      <c r="NWZ35" s="7"/>
      <c r="NXA35" s="7"/>
      <c r="NXB35" s="7"/>
      <c r="NXC35" s="7"/>
      <c r="NXD35" s="7"/>
      <c r="NXE35" s="7"/>
      <c r="NXF35" s="7"/>
      <c r="NXG35" s="7"/>
      <c r="NXH35" s="7"/>
      <c r="NXI35" s="7"/>
      <c r="NXJ35" s="7"/>
      <c r="NXK35" s="7"/>
      <c r="NXL35" s="7"/>
      <c r="NXM35" s="7"/>
      <c r="NXN35" s="7"/>
      <c r="NXO35" s="7"/>
      <c r="NXP35" s="7"/>
      <c r="NXQ35" s="7"/>
      <c r="NXR35" s="7"/>
      <c r="NXS35" s="7"/>
      <c r="NXT35" s="7"/>
      <c r="NXU35" s="7"/>
      <c r="NXV35" s="7"/>
      <c r="NXW35" s="7"/>
      <c r="NXX35" s="7"/>
      <c r="NXY35" s="7"/>
      <c r="NXZ35" s="7"/>
      <c r="NYA35" s="7"/>
      <c r="NYB35" s="7"/>
      <c r="NYC35" s="7"/>
      <c r="NYD35" s="7"/>
      <c r="NYE35" s="7"/>
      <c r="NYF35" s="7"/>
      <c r="NYG35" s="7"/>
      <c r="NYH35" s="7"/>
      <c r="NYI35" s="7"/>
      <c r="NYJ35" s="7"/>
      <c r="NYK35" s="7"/>
      <c r="NYL35" s="7"/>
      <c r="NYM35" s="7"/>
      <c r="NYN35" s="7"/>
      <c r="NYO35" s="7"/>
      <c r="NYP35" s="7"/>
      <c r="NYQ35" s="7"/>
      <c r="NYR35" s="7"/>
      <c r="NYS35" s="7"/>
      <c r="NYT35" s="7"/>
      <c r="NYU35" s="7"/>
      <c r="NYV35" s="7"/>
      <c r="NYW35" s="7"/>
      <c r="NYX35" s="7"/>
      <c r="NYY35" s="7"/>
      <c r="NYZ35" s="7"/>
      <c r="NZA35" s="7"/>
      <c r="NZB35" s="7"/>
      <c r="NZC35" s="7"/>
      <c r="NZD35" s="7"/>
      <c r="NZE35" s="7"/>
      <c r="NZF35" s="7"/>
      <c r="NZG35" s="7"/>
      <c r="NZH35" s="7"/>
      <c r="NZI35" s="7"/>
      <c r="NZJ35" s="7"/>
      <c r="NZK35" s="7"/>
      <c r="NZL35" s="7"/>
      <c r="NZM35" s="7"/>
      <c r="NZN35" s="7"/>
      <c r="NZO35" s="7"/>
      <c r="NZP35" s="7"/>
      <c r="NZQ35" s="7"/>
      <c r="NZR35" s="7"/>
      <c r="NZS35" s="7"/>
      <c r="NZT35" s="7"/>
      <c r="NZU35" s="7"/>
      <c r="NZV35" s="7"/>
      <c r="NZW35" s="7"/>
      <c r="NZX35" s="7"/>
      <c r="NZY35" s="7"/>
      <c r="NZZ35" s="7"/>
      <c r="OAA35" s="7"/>
      <c r="OAB35" s="7"/>
      <c r="OAC35" s="7"/>
      <c r="OAD35" s="7"/>
      <c r="OAE35" s="7"/>
      <c r="OAF35" s="7"/>
      <c r="OAG35" s="7"/>
      <c r="OAH35" s="7"/>
      <c r="OAI35" s="7"/>
      <c r="OAJ35" s="7"/>
      <c r="OAK35" s="7"/>
      <c r="OAL35" s="7"/>
      <c r="OAM35" s="7"/>
      <c r="OAN35" s="7"/>
      <c r="OAO35" s="7"/>
      <c r="OAP35" s="7"/>
      <c r="OAQ35" s="7"/>
      <c r="OAR35" s="7"/>
      <c r="OAS35" s="7"/>
      <c r="OAT35" s="7"/>
      <c r="OAU35" s="7"/>
      <c r="OAV35" s="7"/>
      <c r="OAW35" s="7"/>
      <c r="OAX35" s="7"/>
      <c r="OAY35" s="7"/>
      <c r="OAZ35" s="7"/>
      <c r="OBA35" s="7"/>
      <c r="OBB35" s="7"/>
      <c r="OBC35" s="7"/>
      <c r="OBD35" s="7"/>
      <c r="OBE35" s="7"/>
      <c r="OBF35" s="7"/>
      <c r="OBG35" s="7"/>
      <c r="OBH35" s="7"/>
      <c r="OBI35" s="7"/>
      <c r="OBJ35" s="7"/>
      <c r="OBK35" s="7"/>
      <c r="OBL35" s="7"/>
      <c r="OBM35" s="7"/>
      <c r="OBN35" s="7"/>
      <c r="OBO35" s="7"/>
      <c r="OBP35" s="7"/>
      <c r="OBQ35" s="7"/>
      <c r="OBR35" s="7"/>
      <c r="OBS35" s="7"/>
      <c r="OBT35" s="7"/>
      <c r="OBU35" s="7"/>
      <c r="OBV35" s="7"/>
      <c r="OBW35" s="7"/>
      <c r="OBX35" s="7"/>
      <c r="OBY35" s="7"/>
      <c r="OBZ35" s="7"/>
      <c r="OCA35" s="7"/>
      <c r="OCB35" s="7"/>
      <c r="OCC35" s="7"/>
      <c r="OCD35" s="7"/>
      <c r="OCE35" s="7"/>
      <c r="OCF35" s="7"/>
      <c r="OCG35" s="7"/>
      <c r="OCH35" s="7"/>
      <c r="OCI35" s="7"/>
      <c r="OCJ35" s="7"/>
      <c r="OCK35" s="7"/>
      <c r="OCL35" s="7"/>
      <c r="OCM35" s="7"/>
      <c r="OCN35" s="7"/>
      <c r="OCO35" s="7"/>
      <c r="OCP35" s="7"/>
      <c r="OCQ35" s="7"/>
      <c r="OCR35" s="7"/>
      <c r="OCS35" s="7"/>
      <c r="OCT35" s="7"/>
      <c r="OCU35" s="7"/>
      <c r="OCV35" s="7"/>
      <c r="OCW35" s="7"/>
      <c r="OCX35" s="7"/>
      <c r="OCY35" s="7"/>
      <c r="OCZ35" s="7"/>
      <c r="ODA35" s="7"/>
      <c r="ODB35" s="7"/>
      <c r="ODC35" s="7"/>
      <c r="ODD35" s="7"/>
      <c r="ODE35" s="7"/>
      <c r="ODF35" s="7"/>
      <c r="ODG35" s="7"/>
      <c r="ODH35" s="7"/>
      <c r="ODI35" s="7"/>
      <c r="ODJ35" s="7"/>
      <c r="ODK35" s="7"/>
      <c r="ODL35" s="7"/>
      <c r="ODM35" s="7"/>
      <c r="ODN35" s="7"/>
      <c r="ODO35" s="7"/>
      <c r="ODP35" s="7"/>
      <c r="ODQ35" s="7"/>
      <c r="ODR35" s="7"/>
      <c r="ODS35" s="7"/>
      <c r="ODT35" s="7"/>
      <c r="ODU35" s="7"/>
      <c r="ODV35" s="7"/>
      <c r="ODW35" s="7"/>
      <c r="ODX35" s="7"/>
      <c r="ODY35" s="7"/>
      <c r="ODZ35" s="7"/>
      <c r="OEA35" s="7"/>
      <c r="OEB35" s="7"/>
      <c r="OEC35" s="7"/>
      <c r="OED35" s="7"/>
      <c r="OEE35" s="7"/>
      <c r="OEF35" s="7"/>
      <c r="OEG35" s="7"/>
      <c r="OEH35" s="7"/>
      <c r="OEI35" s="7"/>
      <c r="OEJ35" s="7"/>
      <c r="OEK35" s="7"/>
      <c r="OEL35" s="7"/>
      <c r="OEM35" s="7"/>
      <c r="OEN35" s="7"/>
      <c r="OEO35" s="7"/>
      <c r="OEP35" s="7"/>
      <c r="OEQ35" s="7"/>
      <c r="OER35" s="7"/>
      <c r="OES35" s="7"/>
      <c r="OET35" s="7"/>
      <c r="OEU35" s="7"/>
      <c r="OEV35" s="7"/>
      <c r="OEW35" s="7"/>
      <c r="OEX35" s="7"/>
      <c r="OEY35" s="7"/>
      <c r="OEZ35" s="7"/>
      <c r="OFA35" s="7"/>
      <c r="OFB35" s="7"/>
      <c r="OFC35" s="7"/>
      <c r="OFD35" s="7"/>
      <c r="OFE35" s="7"/>
      <c r="OFF35" s="7"/>
      <c r="OFG35" s="7"/>
      <c r="OFH35" s="7"/>
      <c r="OFI35" s="7"/>
      <c r="OFJ35" s="7"/>
      <c r="OFK35" s="7"/>
      <c r="OFL35" s="7"/>
      <c r="OFM35" s="7"/>
      <c r="OFN35" s="7"/>
      <c r="OFO35" s="7"/>
      <c r="OFP35" s="7"/>
      <c r="OFQ35" s="7"/>
      <c r="OFR35" s="7"/>
      <c r="OFS35" s="7"/>
      <c r="OFT35" s="7"/>
      <c r="OFU35" s="7"/>
      <c r="OFV35" s="7"/>
      <c r="OFW35" s="7"/>
      <c r="OFX35" s="7"/>
      <c r="OFY35" s="7"/>
      <c r="OFZ35" s="7"/>
      <c r="OGA35" s="7"/>
      <c r="OGB35" s="7"/>
      <c r="OGC35" s="7"/>
      <c r="OGD35" s="7"/>
      <c r="OGE35" s="7"/>
      <c r="OGF35" s="7"/>
      <c r="OGG35" s="7"/>
      <c r="OGH35" s="7"/>
      <c r="OGI35" s="7"/>
      <c r="OGJ35" s="7"/>
      <c r="OGK35" s="7"/>
      <c r="OGL35" s="7"/>
      <c r="OGM35" s="7"/>
      <c r="OGN35" s="7"/>
      <c r="OGO35" s="7"/>
      <c r="OGP35" s="7"/>
      <c r="OGQ35" s="7"/>
      <c r="OGR35" s="7"/>
      <c r="OGS35" s="7"/>
      <c r="OGT35" s="7"/>
      <c r="OGU35" s="7"/>
      <c r="OGV35" s="7"/>
      <c r="OGW35" s="7"/>
      <c r="OGX35" s="7"/>
      <c r="OGY35" s="7"/>
      <c r="OGZ35" s="7"/>
      <c r="OHA35" s="7"/>
      <c r="OHB35" s="7"/>
      <c r="OHC35" s="7"/>
      <c r="OHD35" s="7"/>
      <c r="OHE35" s="7"/>
      <c r="OHF35" s="7"/>
      <c r="OHG35" s="7"/>
      <c r="OHH35" s="7"/>
      <c r="OHI35" s="7"/>
      <c r="OHJ35" s="7"/>
      <c r="OHK35" s="7"/>
      <c r="OHL35" s="7"/>
      <c r="OHM35" s="7"/>
      <c r="OHN35" s="7"/>
      <c r="OHO35" s="7"/>
      <c r="OHP35" s="7"/>
      <c r="OHQ35" s="7"/>
      <c r="OHR35" s="7"/>
      <c r="OHS35" s="7"/>
      <c r="OHT35" s="7"/>
      <c r="OHU35" s="7"/>
      <c r="OHV35" s="7"/>
      <c r="OHW35" s="7"/>
      <c r="OHX35" s="7"/>
      <c r="OHY35" s="7"/>
      <c r="OHZ35" s="7"/>
      <c r="OIA35" s="7"/>
      <c r="OIB35" s="7"/>
      <c r="OIC35" s="7"/>
      <c r="OID35" s="7"/>
      <c r="OIE35" s="7"/>
      <c r="OIF35" s="7"/>
      <c r="OIG35" s="7"/>
      <c r="OIH35" s="7"/>
      <c r="OII35" s="7"/>
      <c r="OIJ35" s="7"/>
      <c r="OIK35" s="7"/>
      <c r="OIL35" s="7"/>
      <c r="OIM35" s="7"/>
      <c r="OIN35" s="7"/>
      <c r="OIO35" s="7"/>
      <c r="OIP35" s="7"/>
      <c r="OIQ35" s="7"/>
      <c r="OIR35" s="7"/>
      <c r="OIS35" s="7"/>
      <c r="OIT35" s="7"/>
      <c r="OIU35" s="7"/>
      <c r="OIV35" s="7"/>
      <c r="OIW35" s="7"/>
      <c r="OIX35" s="7"/>
      <c r="OIY35" s="7"/>
      <c r="OIZ35" s="7"/>
      <c r="OJA35" s="7"/>
      <c r="OJB35" s="7"/>
      <c r="OJC35" s="7"/>
      <c r="OJD35" s="7"/>
      <c r="OJE35" s="7"/>
      <c r="OJF35" s="7"/>
      <c r="OJG35" s="7"/>
      <c r="OJH35" s="7"/>
      <c r="OJI35" s="7"/>
      <c r="OJJ35" s="7"/>
      <c r="OJK35" s="7"/>
      <c r="OJL35" s="7"/>
      <c r="OJM35" s="7"/>
      <c r="OJN35" s="7"/>
      <c r="OJO35" s="7"/>
      <c r="OJP35" s="7"/>
      <c r="OJQ35" s="7"/>
      <c r="OJR35" s="7"/>
      <c r="OJS35" s="7"/>
      <c r="OJT35" s="7"/>
      <c r="OJU35" s="7"/>
      <c r="OJV35" s="7"/>
      <c r="OJW35" s="7"/>
      <c r="OJX35" s="7"/>
      <c r="OJY35" s="7"/>
      <c r="OJZ35" s="7"/>
      <c r="OKA35" s="7"/>
      <c r="OKB35" s="7"/>
      <c r="OKC35" s="7"/>
      <c r="OKD35" s="7"/>
      <c r="OKE35" s="7"/>
      <c r="OKF35" s="7"/>
      <c r="OKG35" s="7"/>
      <c r="OKH35" s="7"/>
      <c r="OKI35" s="7"/>
      <c r="OKJ35" s="7"/>
      <c r="OKK35" s="7"/>
      <c r="OKL35" s="7"/>
      <c r="OKM35" s="7"/>
      <c r="OKN35" s="7"/>
      <c r="OKO35" s="7"/>
      <c r="OKP35" s="7"/>
      <c r="OKQ35" s="7"/>
      <c r="OKR35" s="7"/>
      <c r="OKS35" s="7"/>
      <c r="OKT35" s="7"/>
      <c r="OKU35" s="7"/>
      <c r="OKV35" s="7"/>
      <c r="OKW35" s="7"/>
      <c r="OKX35" s="7"/>
      <c r="OKY35" s="7"/>
      <c r="OKZ35" s="7"/>
      <c r="OLA35" s="7"/>
      <c r="OLB35" s="7"/>
      <c r="OLC35" s="7"/>
      <c r="OLD35" s="7"/>
      <c r="OLE35" s="7"/>
      <c r="OLF35" s="7"/>
      <c r="OLG35" s="7"/>
      <c r="OLH35" s="7"/>
      <c r="OLI35" s="7"/>
      <c r="OLJ35" s="7"/>
      <c r="OLK35" s="7"/>
      <c r="OLL35" s="7"/>
      <c r="OLM35" s="7"/>
      <c r="OLN35" s="7"/>
      <c r="OLO35" s="7"/>
      <c r="OLP35" s="7"/>
      <c r="OLQ35" s="7"/>
      <c r="OLR35" s="7"/>
      <c r="OLS35" s="7"/>
      <c r="OLT35" s="7"/>
      <c r="OLU35" s="7"/>
      <c r="OLV35" s="7"/>
      <c r="OLW35" s="7"/>
      <c r="OLX35" s="7"/>
      <c r="OLY35" s="7"/>
      <c r="OLZ35" s="7"/>
      <c r="OMA35" s="7"/>
      <c r="OMB35" s="7"/>
      <c r="OMC35" s="7"/>
      <c r="OMD35" s="7"/>
      <c r="OME35" s="7"/>
      <c r="OMF35" s="7"/>
      <c r="OMG35" s="7"/>
      <c r="OMH35" s="7"/>
      <c r="OMI35" s="7"/>
      <c r="OMJ35" s="7"/>
      <c r="OMK35" s="7"/>
      <c r="OML35" s="7"/>
      <c r="OMM35" s="7"/>
      <c r="OMN35" s="7"/>
      <c r="OMO35" s="7"/>
      <c r="OMP35" s="7"/>
      <c r="OMQ35" s="7"/>
      <c r="OMR35" s="7"/>
      <c r="OMS35" s="7"/>
      <c r="OMT35" s="7"/>
      <c r="OMU35" s="7"/>
      <c r="OMV35" s="7"/>
      <c r="OMW35" s="7"/>
      <c r="OMX35" s="7"/>
      <c r="OMY35" s="7"/>
      <c r="OMZ35" s="7"/>
      <c r="ONA35" s="7"/>
      <c r="ONB35" s="7"/>
      <c r="ONC35" s="7"/>
      <c r="OND35" s="7"/>
      <c r="ONE35" s="7"/>
      <c r="ONF35" s="7"/>
      <c r="ONG35" s="7"/>
      <c r="ONH35" s="7"/>
      <c r="ONI35" s="7"/>
      <c r="ONJ35" s="7"/>
      <c r="ONK35" s="7"/>
      <c r="ONL35" s="7"/>
      <c r="ONM35" s="7"/>
      <c r="ONN35" s="7"/>
      <c r="ONO35" s="7"/>
      <c r="ONP35" s="7"/>
      <c r="ONQ35" s="7"/>
      <c r="ONR35" s="7"/>
      <c r="ONS35" s="7"/>
      <c r="ONT35" s="7"/>
      <c r="ONU35" s="7"/>
      <c r="ONV35" s="7"/>
      <c r="ONW35" s="7"/>
      <c r="ONX35" s="7"/>
      <c r="ONY35" s="7"/>
      <c r="ONZ35" s="7"/>
      <c r="OOA35" s="7"/>
      <c r="OOB35" s="7"/>
      <c r="OOC35" s="7"/>
      <c r="OOD35" s="7"/>
      <c r="OOE35" s="7"/>
      <c r="OOF35" s="7"/>
      <c r="OOG35" s="7"/>
      <c r="OOH35" s="7"/>
      <c r="OOI35" s="7"/>
      <c r="OOJ35" s="7"/>
      <c r="OOK35" s="7"/>
      <c r="OOL35" s="7"/>
      <c r="OOM35" s="7"/>
      <c r="OON35" s="7"/>
      <c r="OOO35" s="7"/>
      <c r="OOP35" s="7"/>
      <c r="OOQ35" s="7"/>
      <c r="OOR35" s="7"/>
      <c r="OOS35" s="7"/>
      <c r="OOT35" s="7"/>
      <c r="OOU35" s="7"/>
      <c r="OOV35" s="7"/>
      <c r="OOW35" s="7"/>
      <c r="OOX35" s="7"/>
      <c r="OOY35" s="7"/>
      <c r="OOZ35" s="7"/>
      <c r="OPA35" s="7"/>
      <c r="OPB35" s="7"/>
      <c r="OPC35" s="7"/>
      <c r="OPD35" s="7"/>
      <c r="OPE35" s="7"/>
      <c r="OPF35" s="7"/>
      <c r="OPG35" s="7"/>
      <c r="OPH35" s="7"/>
      <c r="OPI35" s="7"/>
      <c r="OPJ35" s="7"/>
      <c r="OPK35" s="7"/>
      <c r="OPL35" s="7"/>
      <c r="OPM35" s="7"/>
      <c r="OPN35" s="7"/>
      <c r="OPO35" s="7"/>
      <c r="OPP35" s="7"/>
      <c r="OPQ35" s="7"/>
      <c r="OPR35" s="7"/>
      <c r="OPS35" s="7"/>
      <c r="OPT35" s="7"/>
      <c r="OPU35" s="7"/>
      <c r="OPV35" s="7"/>
      <c r="OPW35" s="7"/>
      <c r="OPX35" s="7"/>
      <c r="OPY35" s="7"/>
      <c r="OPZ35" s="7"/>
      <c r="OQA35" s="7"/>
      <c r="OQB35" s="7"/>
      <c r="OQC35" s="7"/>
      <c r="OQD35" s="7"/>
      <c r="OQE35" s="7"/>
      <c r="OQF35" s="7"/>
      <c r="OQG35" s="7"/>
      <c r="OQH35" s="7"/>
      <c r="OQI35" s="7"/>
      <c r="OQJ35" s="7"/>
      <c r="OQK35" s="7"/>
      <c r="OQL35" s="7"/>
      <c r="OQM35" s="7"/>
      <c r="OQN35" s="7"/>
      <c r="OQO35" s="7"/>
      <c r="OQP35" s="7"/>
      <c r="OQQ35" s="7"/>
      <c r="OQR35" s="7"/>
      <c r="OQS35" s="7"/>
      <c r="OQT35" s="7"/>
      <c r="OQU35" s="7"/>
      <c r="OQV35" s="7"/>
      <c r="OQW35" s="7"/>
      <c r="OQX35" s="7"/>
      <c r="OQY35" s="7"/>
      <c r="OQZ35" s="7"/>
      <c r="ORA35" s="7"/>
      <c r="ORB35" s="7"/>
      <c r="ORC35" s="7"/>
      <c r="ORD35" s="7"/>
      <c r="ORE35" s="7"/>
      <c r="ORF35" s="7"/>
      <c r="ORG35" s="7"/>
      <c r="ORH35" s="7"/>
      <c r="ORI35" s="7"/>
      <c r="ORJ35" s="7"/>
      <c r="ORK35" s="7"/>
      <c r="ORL35" s="7"/>
      <c r="ORM35" s="7"/>
      <c r="ORN35" s="7"/>
      <c r="ORO35" s="7"/>
      <c r="ORP35" s="7"/>
      <c r="ORQ35" s="7"/>
      <c r="ORR35" s="7"/>
      <c r="ORS35" s="7"/>
      <c r="ORT35" s="7"/>
      <c r="ORU35" s="7"/>
      <c r="ORV35" s="7"/>
      <c r="ORW35" s="7"/>
      <c r="ORX35" s="7"/>
      <c r="ORY35" s="7"/>
      <c r="ORZ35" s="7"/>
      <c r="OSA35" s="7"/>
      <c r="OSB35" s="7"/>
      <c r="OSC35" s="7"/>
      <c r="OSD35" s="7"/>
      <c r="OSE35" s="7"/>
      <c r="OSF35" s="7"/>
      <c r="OSG35" s="7"/>
      <c r="OSH35" s="7"/>
      <c r="OSI35" s="7"/>
      <c r="OSJ35" s="7"/>
      <c r="OSK35" s="7"/>
      <c r="OSL35" s="7"/>
      <c r="OSM35" s="7"/>
      <c r="OSN35" s="7"/>
      <c r="OSO35" s="7"/>
      <c r="OSP35" s="7"/>
      <c r="OSQ35" s="7"/>
      <c r="OSR35" s="7"/>
      <c r="OSS35" s="7"/>
      <c r="OST35" s="7"/>
      <c r="OSU35" s="7"/>
      <c r="OSV35" s="7"/>
      <c r="OSW35" s="7"/>
      <c r="OSX35" s="7"/>
      <c r="OSY35" s="7"/>
      <c r="OSZ35" s="7"/>
      <c r="OTA35" s="7"/>
      <c r="OTB35" s="7"/>
      <c r="OTC35" s="7"/>
      <c r="OTD35" s="7"/>
      <c r="OTE35" s="7"/>
      <c r="OTF35" s="7"/>
      <c r="OTG35" s="7"/>
      <c r="OTH35" s="7"/>
      <c r="OTI35" s="7"/>
      <c r="OTJ35" s="7"/>
      <c r="OTK35" s="7"/>
      <c r="OTL35" s="7"/>
      <c r="OTM35" s="7"/>
      <c r="OTN35" s="7"/>
      <c r="OTO35" s="7"/>
      <c r="OTP35" s="7"/>
      <c r="OTQ35" s="7"/>
      <c r="OTR35" s="7"/>
      <c r="OTS35" s="7"/>
      <c r="OTT35" s="7"/>
      <c r="OTU35" s="7"/>
      <c r="OTV35" s="7"/>
      <c r="OTW35" s="7"/>
      <c r="OTX35" s="7"/>
      <c r="OTY35" s="7"/>
      <c r="OTZ35" s="7"/>
      <c r="OUA35" s="7"/>
      <c r="OUB35" s="7"/>
      <c r="OUC35" s="7"/>
      <c r="OUD35" s="7"/>
      <c r="OUE35" s="7"/>
      <c r="OUF35" s="7"/>
      <c r="OUG35" s="7"/>
      <c r="OUH35" s="7"/>
      <c r="OUI35" s="7"/>
      <c r="OUJ35" s="7"/>
      <c r="OUK35" s="7"/>
      <c r="OUL35" s="7"/>
      <c r="OUM35" s="7"/>
      <c r="OUN35" s="7"/>
      <c r="OUO35" s="7"/>
      <c r="OUP35" s="7"/>
      <c r="OUQ35" s="7"/>
      <c r="OUR35" s="7"/>
      <c r="OUS35" s="7"/>
      <c r="OUT35" s="7"/>
      <c r="OUU35" s="7"/>
      <c r="OUV35" s="7"/>
      <c r="OUW35" s="7"/>
      <c r="OUX35" s="7"/>
      <c r="OUY35" s="7"/>
      <c r="OUZ35" s="7"/>
      <c r="OVA35" s="7"/>
      <c r="OVB35" s="7"/>
      <c r="OVC35" s="7"/>
      <c r="OVD35" s="7"/>
      <c r="OVE35" s="7"/>
      <c r="OVF35" s="7"/>
      <c r="OVG35" s="7"/>
      <c r="OVH35" s="7"/>
      <c r="OVI35" s="7"/>
      <c r="OVJ35" s="7"/>
      <c r="OVK35" s="7"/>
      <c r="OVL35" s="7"/>
      <c r="OVM35" s="7"/>
      <c r="OVN35" s="7"/>
      <c r="OVO35" s="7"/>
      <c r="OVP35" s="7"/>
      <c r="OVQ35" s="7"/>
      <c r="OVR35" s="7"/>
      <c r="OVS35" s="7"/>
      <c r="OVT35" s="7"/>
      <c r="OVU35" s="7"/>
      <c r="OVV35" s="7"/>
      <c r="OVW35" s="7"/>
      <c r="OVX35" s="7"/>
      <c r="OVY35" s="7"/>
      <c r="OVZ35" s="7"/>
      <c r="OWA35" s="7"/>
      <c r="OWB35" s="7"/>
      <c r="OWC35" s="7"/>
      <c r="OWD35" s="7"/>
      <c r="OWE35" s="7"/>
      <c r="OWF35" s="7"/>
      <c r="OWG35" s="7"/>
      <c r="OWH35" s="7"/>
      <c r="OWI35" s="7"/>
      <c r="OWJ35" s="7"/>
      <c r="OWK35" s="7"/>
      <c r="OWL35" s="7"/>
      <c r="OWM35" s="7"/>
      <c r="OWN35" s="7"/>
      <c r="OWO35" s="7"/>
      <c r="OWP35" s="7"/>
      <c r="OWQ35" s="7"/>
      <c r="OWR35" s="7"/>
      <c r="OWS35" s="7"/>
      <c r="OWT35" s="7"/>
      <c r="OWU35" s="7"/>
      <c r="OWV35" s="7"/>
      <c r="OWW35" s="7"/>
      <c r="OWX35" s="7"/>
      <c r="OWY35" s="7"/>
      <c r="OWZ35" s="7"/>
      <c r="OXA35" s="7"/>
      <c r="OXB35" s="7"/>
      <c r="OXC35" s="7"/>
      <c r="OXD35" s="7"/>
      <c r="OXE35" s="7"/>
      <c r="OXF35" s="7"/>
      <c r="OXG35" s="7"/>
      <c r="OXH35" s="7"/>
      <c r="OXI35" s="7"/>
      <c r="OXJ35" s="7"/>
      <c r="OXK35" s="7"/>
      <c r="OXL35" s="7"/>
      <c r="OXM35" s="7"/>
      <c r="OXN35" s="7"/>
      <c r="OXO35" s="7"/>
      <c r="OXP35" s="7"/>
      <c r="OXQ35" s="7"/>
      <c r="OXR35" s="7"/>
      <c r="OXS35" s="7"/>
      <c r="OXT35" s="7"/>
      <c r="OXU35" s="7"/>
      <c r="OXV35" s="7"/>
      <c r="OXW35" s="7"/>
      <c r="OXX35" s="7"/>
      <c r="OXY35" s="7"/>
      <c r="OXZ35" s="7"/>
      <c r="OYA35" s="7"/>
      <c r="OYB35" s="7"/>
      <c r="OYC35" s="7"/>
      <c r="OYD35" s="7"/>
      <c r="OYE35" s="7"/>
      <c r="OYF35" s="7"/>
      <c r="OYG35" s="7"/>
      <c r="OYH35" s="7"/>
      <c r="OYI35" s="7"/>
      <c r="OYJ35" s="7"/>
      <c r="OYK35" s="7"/>
      <c r="OYL35" s="7"/>
      <c r="OYM35" s="7"/>
      <c r="OYN35" s="7"/>
      <c r="OYO35" s="7"/>
      <c r="OYP35" s="7"/>
      <c r="OYQ35" s="7"/>
      <c r="OYR35" s="7"/>
      <c r="OYS35" s="7"/>
      <c r="OYT35" s="7"/>
      <c r="OYU35" s="7"/>
      <c r="OYV35" s="7"/>
      <c r="OYW35" s="7"/>
      <c r="OYX35" s="7"/>
      <c r="OYY35" s="7"/>
      <c r="OYZ35" s="7"/>
      <c r="OZA35" s="7"/>
      <c r="OZB35" s="7"/>
      <c r="OZC35" s="7"/>
      <c r="OZD35" s="7"/>
      <c r="OZE35" s="7"/>
      <c r="OZF35" s="7"/>
      <c r="OZG35" s="7"/>
      <c r="OZH35" s="7"/>
      <c r="OZI35" s="7"/>
      <c r="OZJ35" s="7"/>
      <c r="OZK35" s="7"/>
      <c r="OZL35" s="7"/>
      <c r="OZM35" s="7"/>
      <c r="OZN35" s="7"/>
      <c r="OZO35" s="7"/>
      <c r="OZP35" s="7"/>
      <c r="OZQ35" s="7"/>
      <c r="OZR35" s="7"/>
      <c r="OZS35" s="7"/>
      <c r="OZT35" s="7"/>
      <c r="OZU35" s="7"/>
      <c r="OZV35" s="7"/>
      <c r="OZW35" s="7"/>
      <c r="OZX35" s="7"/>
      <c r="OZY35" s="7"/>
      <c r="OZZ35" s="7"/>
      <c r="PAA35" s="7"/>
      <c r="PAB35" s="7"/>
      <c r="PAC35" s="7"/>
      <c r="PAD35" s="7"/>
      <c r="PAE35" s="7"/>
      <c r="PAF35" s="7"/>
      <c r="PAG35" s="7"/>
      <c r="PAH35" s="7"/>
      <c r="PAI35" s="7"/>
      <c r="PAJ35" s="7"/>
      <c r="PAK35" s="7"/>
      <c r="PAL35" s="7"/>
      <c r="PAM35" s="7"/>
      <c r="PAN35" s="7"/>
      <c r="PAO35" s="7"/>
      <c r="PAP35" s="7"/>
      <c r="PAQ35" s="7"/>
      <c r="PAR35" s="7"/>
      <c r="PAS35" s="7"/>
      <c r="PAT35" s="7"/>
      <c r="PAU35" s="7"/>
      <c r="PAV35" s="7"/>
      <c r="PAW35" s="7"/>
      <c r="PAX35" s="7"/>
      <c r="PAY35" s="7"/>
      <c r="PAZ35" s="7"/>
      <c r="PBA35" s="7"/>
      <c r="PBB35" s="7"/>
      <c r="PBC35" s="7"/>
      <c r="PBD35" s="7"/>
      <c r="PBE35" s="7"/>
      <c r="PBF35" s="7"/>
      <c r="PBG35" s="7"/>
      <c r="PBH35" s="7"/>
      <c r="PBI35" s="7"/>
      <c r="PBJ35" s="7"/>
      <c r="PBK35" s="7"/>
      <c r="PBL35" s="7"/>
      <c r="PBM35" s="7"/>
      <c r="PBN35" s="7"/>
      <c r="PBO35" s="7"/>
      <c r="PBP35" s="7"/>
      <c r="PBQ35" s="7"/>
      <c r="PBR35" s="7"/>
      <c r="PBS35" s="7"/>
      <c r="PBT35" s="7"/>
      <c r="PBU35" s="7"/>
      <c r="PBV35" s="7"/>
      <c r="PBW35" s="7"/>
      <c r="PBX35" s="7"/>
      <c r="PBY35" s="7"/>
      <c r="PBZ35" s="7"/>
      <c r="PCA35" s="7"/>
      <c r="PCB35" s="7"/>
      <c r="PCC35" s="7"/>
      <c r="PCD35" s="7"/>
      <c r="PCE35" s="7"/>
      <c r="PCF35" s="7"/>
      <c r="PCG35" s="7"/>
      <c r="PCH35" s="7"/>
      <c r="PCI35" s="7"/>
      <c r="PCJ35" s="7"/>
      <c r="PCK35" s="7"/>
      <c r="PCL35" s="7"/>
      <c r="PCM35" s="7"/>
      <c r="PCN35" s="7"/>
      <c r="PCO35" s="7"/>
      <c r="PCP35" s="7"/>
      <c r="PCQ35" s="7"/>
      <c r="PCR35" s="7"/>
      <c r="PCS35" s="7"/>
      <c r="PCT35" s="7"/>
      <c r="PCU35" s="7"/>
      <c r="PCV35" s="7"/>
      <c r="PCW35" s="7"/>
      <c r="PCX35" s="7"/>
      <c r="PCY35" s="7"/>
      <c r="PCZ35" s="7"/>
      <c r="PDA35" s="7"/>
      <c r="PDB35" s="7"/>
      <c r="PDC35" s="7"/>
      <c r="PDD35" s="7"/>
      <c r="PDE35" s="7"/>
      <c r="PDF35" s="7"/>
      <c r="PDG35" s="7"/>
      <c r="PDH35" s="7"/>
      <c r="PDI35" s="7"/>
      <c r="PDJ35" s="7"/>
      <c r="PDK35" s="7"/>
      <c r="PDL35" s="7"/>
      <c r="PDM35" s="7"/>
      <c r="PDN35" s="7"/>
      <c r="PDO35" s="7"/>
      <c r="PDP35" s="7"/>
      <c r="PDQ35" s="7"/>
      <c r="PDR35" s="7"/>
      <c r="PDS35" s="7"/>
      <c r="PDT35" s="7"/>
      <c r="PDU35" s="7"/>
      <c r="PDV35" s="7"/>
      <c r="PDW35" s="7"/>
      <c r="PDX35" s="7"/>
      <c r="PDY35" s="7"/>
      <c r="PDZ35" s="7"/>
      <c r="PEA35" s="7"/>
      <c r="PEB35" s="7"/>
      <c r="PEC35" s="7"/>
      <c r="PED35" s="7"/>
      <c r="PEE35" s="7"/>
      <c r="PEF35" s="7"/>
      <c r="PEG35" s="7"/>
      <c r="PEH35" s="7"/>
      <c r="PEI35" s="7"/>
      <c r="PEJ35" s="7"/>
      <c r="PEK35" s="7"/>
      <c r="PEL35" s="7"/>
      <c r="PEM35" s="7"/>
      <c r="PEN35" s="7"/>
      <c r="PEO35" s="7"/>
      <c r="PEP35" s="7"/>
      <c r="PEQ35" s="7"/>
      <c r="PER35" s="7"/>
      <c r="PES35" s="7"/>
      <c r="PET35" s="7"/>
      <c r="PEU35" s="7"/>
      <c r="PEV35" s="7"/>
      <c r="PEW35" s="7"/>
      <c r="PEX35" s="7"/>
      <c r="PEY35" s="7"/>
      <c r="PEZ35" s="7"/>
      <c r="PFA35" s="7"/>
      <c r="PFB35" s="7"/>
      <c r="PFC35" s="7"/>
      <c r="PFD35" s="7"/>
      <c r="PFE35" s="7"/>
      <c r="PFF35" s="7"/>
      <c r="PFG35" s="7"/>
      <c r="PFH35" s="7"/>
      <c r="PFI35" s="7"/>
      <c r="PFJ35" s="7"/>
      <c r="PFK35" s="7"/>
      <c r="PFL35" s="7"/>
      <c r="PFM35" s="7"/>
      <c r="PFN35" s="7"/>
      <c r="PFO35" s="7"/>
      <c r="PFP35" s="7"/>
      <c r="PFQ35" s="7"/>
      <c r="PFR35" s="7"/>
      <c r="PFS35" s="7"/>
      <c r="PFT35" s="7"/>
      <c r="PFU35" s="7"/>
      <c r="PFV35" s="7"/>
      <c r="PFW35" s="7"/>
      <c r="PFX35" s="7"/>
      <c r="PFY35" s="7"/>
      <c r="PFZ35" s="7"/>
      <c r="PGA35" s="7"/>
      <c r="PGB35" s="7"/>
      <c r="PGC35" s="7"/>
      <c r="PGD35" s="7"/>
      <c r="PGE35" s="7"/>
      <c r="PGF35" s="7"/>
      <c r="PGG35" s="7"/>
      <c r="PGH35" s="7"/>
      <c r="PGI35" s="7"/>
      <c r="PGJ35" s="7"/>
      <c r="PGK35" s="7"/>
      <c r="PGL35" s="7"/>
      <c r="PGM35" s="7"/>
      <c r="PGN35" s="7"/>
      <c r="PGO35" s="7"/>
      <c r="PGP35" s="7"/>
      <c r="PGQ35" s="7"/>
      <c r="PGR35" s="7"/>
      <c r="PGS35" s="7"/>
      <c r="PGT35" s="7"/>
      <c r="PGU35" s="7"/>
      <c r="PGV35" s="7"/>
      <c r="PGW35" s="7"/>
      <c r="PGX35" s="7"/>
      <c r="PGY35" s="7"/>
      <c r="PGZ35" s="7"/>
      <c r="PHA35" s="7"/>
      <c r="PHB35" s="7"/>
      <c r="PHC35" s="7"/>
      <c r="PHD35" s="7"/>
      <c r="PHE35" s="7"/>
      <c r="PHF35" s="7"/>
      <c r="PHG35" s="7"/>
      <c r="PHH35" s="7"/>
      <c r="PHI35" s="7"/>
      <c r="PHJ35" s="7"/>
      <c r="PHK35" s="7"/>
      <c r="PHL35" s="7"/>
      <c r="PHM35" s="7"/>
      <c r="PHN35" s="7"/>
      <c r="PHO35" s="7"/>
      <c r="PHP35" s="7"/>
      <c r="PHQ35" s="7"/>
      <c r="PHR35" s="7"/>
      <c r="PHS35" s="7"/>
      <c r="PHT35" s="7"/>
      <c r="PHU35" s="7"/>
      <c r="PHV35" s="7"/>
      <c r="PHW35" s="7"/>
      <c r="PHX35" s="7"/>
      <c r="PHY35" s="7"/>
      <c r="PHZ35" s="7"/>
      <c r="PIA35" s="7"/>
      <c r="PIB35" s="7"/>
      <c r="PIC35" s="7"/>
      <c r="PID35" s="7"/>
      <c r="PIE35" s="7"/>
      <c r="PIF35" s="7"/>
      <c r="PIG35" s="7"/>
      <c r="PIH35" s="7"/>
      <c r="PII35" s="7"/>
      <c r="PIJ35" s="7"/>
      <c r="PIK35" s="7"/>
      <c r="PIL35" s="7"/>
      <c r="PIM35" s="7"/>
      <c r="PIN35" s="7"/>
      <c r="PIO35" s="7"/>
      <c r="PIP35" s="7"/>
      <c r="PIQ35" s="7"/>
      <c r="PIR35" s="7"/>
      <c r="PIS35" s="7"/>
      <c r="PIT35" s="7"/>
      <c r="PIU35" s="7"/>
      <c r="PIV35" s="7"/>
      <c r="PIW35" s="7"/>
      <c r="PIX35" s="7"/>
      <c r="PIY35" s="7"/>
      <c r="PIZ35" s="7"/>
      <c r="PJA35" s="7"/>
      <c r="PJB35" s="7"/>
      <c r="PJC35" s="7"/>
      <c r="PJD35" s="7"/>
      <c r="PJE35" s="7"/>
      <c r="PJF35" s="7"/>
      <c r="PJG35" s="7"/>
      <c r="PJH35" s="7"/>
      <c r="PJI35" s="7"/>
      <c r="PJJ35" s="7"/>
      <c r="PJK35" s="7"/>
      <c r="PJL35" s="7"/>
      <c r="PJM35" s="7"/>
      <c r="PJN35" s="7"/>
      <c r="PJO35" s="7"/>
      <c r="PJP35" s="7"/>
      <c r="PJQ35" s="7"/>
      <c r="PJR35" s="7"/>
      <c r="PJS35" s="7"/>
      <c r="PJT35" s="7"/>
      <c r="PJU35" s="7"/>
      <c r="PJV35" s="7"/>
      <c r="PJW35" s="7"/>
      <c r="PJX35" s="7"/>
      <c r="PJY35" s="7"/>
      <c r="PJZ35" s="7"/>
      <c r="PKA35" s="7"/>
      <c r="PKB35" s="7"/>
      <c r="PKC35" s="7"/>
      <c r="PKD35" s="7"/>
      <c r="PKE35" s="7"/>
      <c r="PKF35" s="7"/>
      <c r="PKG35" s="7"/>
      <c r="PKH35" s="7"/>
      <c r="PKI35" s="7"/>
      <c r="PKJ35" s="7"/>
      <c r="PKK35" s="7"/>
      <c r="PKL35" s="7"/>
      <c r="PKM35" s="7"/>
      <c r="PKN35" s="7"/>
      <c r="PKO35" s="7"/>
      <c r="PKP35" s="7"/>
      <c r="PKQ35" s="7"/>
      <c r="PKR35" s="7"/>
      <c r="PKS35" s="7"/>
      <c r="PKT35" s="7"/>
      <c r="PKU35" s="7"/>
      <c r="PKV35" s="7"/>
      <c r="PKW35" s="7"/>
      <c r="PKX35" s="7"/>
      <c r="PKY35" s="7"/>
      <c r="PKZ35" s="7"/>
      <c r="PLA35" s="7"/>
      <c r="PLB35" s="7"/>
      <c r="PLC35" s="7"/>
      <c r="PLD35" s="7"/>
      <c r="PLE35" s="7"/>
      <c r="PLF35" s="7"/>
      <c r="PLG35" s="7"/>
      <c r="PLH35" s="7"/>
      <c r="PLI35" s="7"/>
      <c r="PLJ35" s="7"/>
      <c r="PLK35" s="7"/>
      <c r="PLL35" s="7"/>
      <c r="PLM35" s="7"/>
      <c r="PLN35" s="7"/>
      <c r="PLO35" s="7"/>
      <c r="PLP35" s="7"/>
      <c r="PLQ35" s="7"/>
      <c r="PLR35" s="7"/>
      <c r="PLS35" s="7"/>
      <c r="PLT35" s="7"/>
      <c r="PLU35" s="7"/>
      <c r="PLV35" s="7"/>
      <c r="PLW35" s="7"/>
      <c r="PLX35" s="7"/>
      <c r="PLY35" s="7"/>
      <c r="PLZ35" s="7"/>
      <c r="PMA35" s="7"/>
      <c r="PMB35" s="7"/>
      <c r="PMC35" s="7"/>
      <c r="PMD35" s="7"/>
      <c r="PME35" s="7"/>
      <c r="PMF35" s="7"/>
      <c r="PMG35" s="7"/>
      <c r="PMH35" s="7"/>
      <c r="PMI35" s="7"/>
      <c r="PMJ35" s="7"/>
      <c r="PMK35" s="7"/>
      <c r="PML35" s="7"/>
      <c r="PMM35" s="7"/>
      <c r="PMN35" s="7"/>
      <c r="PMO35" s="7"/>
      <c r="PMP35" s="7"/>
      <c r="PMQ35" s="7"/>
      <c r="PMR35" s="7"/>
      <c r="PMS35" s="7"/>
      <c r="PMT35" s="7"/>
      <c r="PMU35" s="7"/>
      <c r="PMV35" s="7"/>
      <c r="PMW35" s="7"/>
      <c r="PMX35" s="7"/>
      <c r="PMY35" s="7"/>
      <c r="PMZ35" s="7"/>
      <c r="PNA35" s="7"/>
      <c r="PNB35" s="7"/>
      <c r="PNC35" s="7"/>
      <c r="PND35" s="7"/>
      <c r="PNE35" s="7"/>
      <c r="PNF35" s="7"/>
      <c r="PNG35" s="7"/>
      <c r="PNH35" s="7"/>
      <c r="PNI35" s="7"/>
      <c r="PNJ35" s="7"/>
      <c r="PNK35" s="7"/>
      <c r="PNL35" s="7"/>
      <c r="PNM35" s="7"/>
      <c r="PNN35" s="7"/>
      <c r="PNO35" s="7"/>
      <c r="PNP35" s="7"/>
      <c r="PNQ35" s="7"/>
      <c r="PNR35" s="7"/>
      <c r="PNS35" s="7"/>
      <c r="PNT35" s="7"/>
      <c r="PNU35" s="7"/>
      <c r="PNV35" s="7"/>
      <c r="PNW35" s="7"/>
      <c r="PNX35" s="7"/>
      <c r="PNY35" s="7"/>
      <c r="PNZ35" s="7"/>
      <c r="POA35" s="7"/>
      <c r="POB35" s="7"/>
      <c r="POC35" s="7"/>
      <c r="POD35" s="7"/>
      <c r="POE35" s="7"/>
      <c r="POF35" s="7"/>
      <c r="POG35" s="7"/>
      <c r="POH35" s="7"/>
      <c r="POI35" s="7"/>
      <c r="POJ35" s="7"/>
      <c r="POK35" s="7"/>
      <c r="POL35" s="7"/>
      <c r="POM35" s="7"/>
      <c r="PON35" s="7"/>
      <c r="POO35" s="7"/>
      <c r="POP35" s="7"/>
      <c r="POQ35" s="7"/>
      <c r="POR35" s="7"/>
      <c r="POS35" s="7"/>
      <c r="POT35" s="7"/>
      <c r="POU35" s="7"/>
      <c r="POV35" s="7"/>
      <c r="POW35" s="7"/>
      <c r="POX35" s="7"/>
      <c r="POY35" s="7"/>
      <c r="POZ35" s="7"/>
      <c r="PPA35" s="7"/>
      <c r="PPB35" s="7"/>
      <c r="PPC35" s="7"/>
      <c r="PPD35" s="7"/>
      <c r="PPE35" s="7"/>
      <c r="PPF35" s="7"/>
      <c r="PPG35" s="7"/>
      <c r="PPH35" s="7"/>
      <c r="PPI35" s="7"/>
      <c r="PPJ35" s="7"/>
      <c r="PPK35" s="7"/>
      <c r="PPL35" s="7"/>
      <c r="PPM35" s="7"/>
      <c r="PPN35" s="7"/>
      <c r="PPO35" s="7"/>
      <c r="PPP35" s="7"/>
      <c r="PPQ35" s="7"/>
      <c r="PPR35" s="7"/>
      <c r="PPS35" s="7"/>
      <c r="PPT35" s="7"/>
      <c r="PPU35" s="7"/>
      <c r="PPV35" s="7"/>
      <c r="PPW35" s="7"/>
      <c r="PPX35" s="7"/>
      <c r="PPY35" s="7"/>
      <c r="PPZ35" s="7"/>
      <c r="PQA35" s="7"/>
      <c r="PQB35" s="7"/>
      <c r="PQC35" s="7"/>
      <c r="PQD35" s="7"/>
      <c r="PQE35" s="7"/>
      <c r="PQF35" s="7"/>
      <c r="PQG35" s="7"/>
      <c r="PQH35" s="7"/>
      <c r="PQI35" s="7"/>
      <c r="PQJ35" s="7"/>
      <c r="PQK35" s="7"/>
      <c r="PQL35" s="7"/>
      <c r="PQM35" s="7"/>
      <c r="PQN35" s="7"/>
      <c r="PQO35" s="7"/>
      <c r="PQP35" s="7"/>
      <c r="PQQ35" s="7"/>
      <c r="PQR35" s="7"/>
      <c r="PQS35" s="7"/>
      <c r="PQT35" s="7"/>
      <c r="PQU35" s="7"/>
      <c r="PQV35" s="7"/>
      <c r="PQW35" s="7"/>
      <c r="PQX35" s="7"/>
      <c r="PQY35" s="7"/>
      <c r="PQZ35" s="7"/>
      <c r="PRA35" s="7"/>
      <c r="PRB35" s="7"/>
      <c r="PRC35" s="7"/>
      <c r="PRD35" s="7"/>
      <c r="PRE35" s="7"/>
      <c r="PRF35" s="7"/>
      <c r="PRG35" s="7"/>
      <c r="PRH35" s="7"/>
      <c r="PRI35" s="7"/>
      <c r="PRJ35" s="7"/>
      <c r="PRK35" s="7"/>
      <c r="PRL35" s="7"/>
      <c r="PRM35" s="7"/>
      <c r="PRN35" s="7"/>
      <c r="PRO35" s="7"/>
      <c r="PRP35" s="7"/>
      <c r="PRQ35" s="7"/>
      <c r="PRR35" s="7"/>
      <c r="PRS35" s="7"/>
      <c r="PRT35" s="7"/>
      <c r="PRU35" s="7"/>
      <c r="PRV35" s="7"/>
      <c r="PRW35" s="7"/>
      <c r="PRX35" s="7"/>
      <c r="PRY35" s="7"/>
      <c r="PRZ35" s="7"/>
      <c r="PSA35" s="7"/>
      <c r="PSB35" s="7"/>
      <c r="PSC35" s="7"/>
      <c r="PSD35" s="7"/>
      <c r="PSE35" s="7"/>
      <c r="PSF35" s="7"/>
      <c r="PSG35" s="7"/>
      <c r="PSH35" s="7"/>
      <c r="PSI35" s="7"/>
      <c r="PSJ35" s="7"/>
      <c r="PSK35" s="7"/>
      <c r="PSL35" s="7"/>
      <c r="PSM35" s="7"/>
      <c r="PSN35" s="7"/>
      <c r="PSO35" s="7"/>
      <c r="PSP35" s="7"/>
      <c r="PSQ35" s="7"/>
      <c r="PSR35" s="7"/>
      <c r="PSS35" s="7"/>
      <c r="PST35" s="7"/>
      <c r="PSU35" s="7"/>
      <c r="PSV35" s="7"/>
      <c r="PSW35" s="7"/>
      <c r="PSX35" s="7"/>
      <c r="PSY35" s="7"/>
      <c r="PSZ35" s="7"/>
      <c r="PTA35" s="7"/>
      <c r="PTB35" s="7"/>
      <c r="PTC35" s="7"/>
      <c r="PTD35" s="7"/>
      <c r="PTE35" s="7"/>
      <c r="PTF35" s="7"/>
      <c r="PTG35" s="7"/>
      <c r="PTH35" s="7"/>
      <c r="PTI35" s="7"/>
      <c r="PTJ35" s="7"/>
      <c r="PTK35" s="7"/>
      <c r="PTL35" s="7"/>
      <c r="PTM35" s="7"/>
      <c r="PTN35" s="7"/>
      <c r="PTO35" s="7"/>
      <c r="PTP35" s="7"/>
      <c r="PTQ35" s="7"/>
      <c r="PTR35" s="7"/>
      <c r="PTS35" s="7"/>
      <c r="PTT35" s="7"/>
      <c r="PTU35" s="7"/>
      <c r="PTV35" s="7"/>
      <c r="PTW35" s="7"/>
      <c r="PTX35" s="7"/>
      <c r="PTY35" s="7"/>
      <c r="PTZ35" s="7"/>
      <c r="PUA35" s="7"/>
      <c r="PUB35" s="7"/>
      <c r="PUC35" s="7"/>
      <c r="PUD35" s="7"/>
      <c r="PUE35" s="7"/>
      <c r="PUF35" s="7"/>
      <c r="PUG35" s="7"/>
      <c r="PUH35" s="7"/>
      <c r="PUI35" s="7"/>
      <c r="PUJ35" s="7"/>
      <c r="PUK35" s="7"/>
      <c r="PUL35" s="7"/>
      <c r="PUM35" s="7"/>
      <c r="PUN35" s="7"/>
      <c r="PUO35" s="7"/>
      <c r="PUP35" s="7"/>
      <c r="PUQ35" s="7"/>
      <c r="PUR35" s="7"/>
      <c r="PUS35" s="7"/>
      <c r="PUT35" s="7"/>
      <c r="PUU35" s="7"/>
      <c r="PUV35" s="7"/>
      <c r="PUW35" s="7"/>
      <c r="PUX35" s="7"/>
      <c r="PUY35" s="7"/>
      <c r="PUZ35" s="7"/>
      <c r="PVA35" s="7"/>
      <c r="PVB35" s="7"/>
      <c r="PVC35" s="7"/>
      <c r="PVD35" s="7"/>
      <c r="PVE35" s="7"/>
      <c r="PVF35" s="7"/>
      <c r="PVG35" s="7"/>
      <c r="PVH35" s="7"/>
      <c r="PVI35" s="7"/>
      <c r="PVJ35" s="7"/>
      <c r="PVK35" s="7"/>
      <c r="PVL35" s="7"/>
      <c r="PVM35" s="7"/>
      <c r="PVN35" s="7"/>
      <c r="PVO35" s="7"/>
      <c r="PVP35" s="7"/>
      <c r="PVQ35" s="7"/>
      <c r="PVR35" s="7"/>
      <c r="PVS35" s="7"/>
      <c r="PVT35" s="7"/>
      <c r="PVU35" s="7"/>
      <c r="PVV35" s="7"/>
      <c r="PVW35" s="7"/>
      <c r="PVX35" s="7"/>
      <c r="PVY35" s="7"/>
      <c r="PVZ35" s="7"/>
      <c r="PWA35" s="7"/>
      <c r="PWB35" s="7"/>
      <c r="PWC35" s="7"/>
      <c r="PWD35" s="7"/>
      <c r="PWE35" s="7"/>
      <c r="PWF35" s="7"/>
      <c r="PWG35" s="7"/>
      <c r="PWH35" s="7"/>
      <c r="PWI35" s="7"/>
      <c r="PWJ35" s="7"/>
      <c r="PWK35" s="7"/>
      <c r="PWL35" s="7"/>
      <c r="PWM35" s="7"/>
      <c r="PWN35" s="7"/>
      <c r="PWO35" s="7"/>
      <c r="PWP35" s="7"/>
      <c r="PWQ35" s="7"/>
      <c r="PWR35" s="7"/>
      <c r="PWS35" s="7"/>
      <c r="PWT35" s="7"/>
      <c r="PWU35" s="7"/>
      <c r="PWV35" s="7"/>
      <c r="PWW35" s="7"/>
      <c r="PWX35" s="7"/>
      <c r="PWY35" s="7"/>
      <c r="PWZ35" s="7"/>
      <c r="PXA35" s="7"/>
      <c r="PXB35" s="7"/>
      <c r="PXC35" s="7"/>
      <c r="PXD35" s="7"/>
      <c r="PXE35" s="7"/>
      <c r="PXF35" s="7"/>
      <c r="PXG35" s="7"/>
      <c r="PXH35" s="7"/>
      <c r="PXI35" s="7"/>
      <c r="PXJ35" s="7"/>
      <c r="PXK35" s="7"/>
      <c r="PXL35" s="7"/>
      <c r="PXM35" s="7"/>
      <c r="PXN35" s="7"/>
      <c r="PXO35" s="7"/>
      <c r="PXP35" s="7"/>
      <c r="PXQ35" s="7"/>
      <c r="PXR35" s="7"/>
      <c r="PXS35" s="7"/>
      <c r="PXT35" s="7"/>
      <c r="PXU35" s="7"/>
      <c r="PXV35" s="7"/>
      <c r="PXW35" s="7"/>
      <c r="PXX35" s="7"/>
      <c r="PXY35" s="7"/>
      <c r="PXZ35" s="7"/>
      <c r="PYA35" s="7"/>
      <c r="PYB35" s="7"/>
      <c r="PYC35" s="7"/>
      <c r="PYD35" s="7"/>
      <c r="PYE35" s="7"/>
      <c r="PYF35" s="7"/>
      <c r="PYG35" s="7"/>
      <c r="PYH35" s="7"/>
      <c r="PYI35" s="7"/>
      <c r="PYJ35" s="7"/>
      <c r="PYK35" s="7"/>
      <c r="PYL35" s="7"/>
      <c r="PYM35" s="7"/>
      <c r="PYN35" s="7"/>
      <c r="PYO35" s="7"/>
      <c r="PYP35" s="7"/>
      <c r="PYQ35" s="7"/>
      <c r="PYR35" s="7"/>
      <c r="PYS35" s="7"/>
      <c r="PYT35" s="7"/>
      <c r="PYU35" s="7"/>
      <c r="PYV35" s="7"/>
      <c r="PYW35" s="7"/>
      <c r="PYX35" s="7"/>
      <c r="PYY35" s="7"/>
      <c r="PYZ35" s="7"/>
      <c r="PZA35" s="7"/>
      <c r="PZB35" s="7"/>
      <c r="PZC35" s="7"/>
      <c r="PZD35" s="7"/>
      <c r="PZE35" s="7"/>
      <c r="PZF35" s="7"/>
      <c r="PZG35" s="7"/>
      <c r="PZH35" s="7"/>
      <c r="PZI35" s="7"/>
      <c r="PZJ35" s="7"/>
      <c r="PZK35" s="7"/>
      <c r="PZL35" s="7"/>
      <c r="PZM35" s="7"/>
      <c r="PZN35" s="7"/>
      <c r="PZO35" s="7"/>
      <c r="PZP35" s="7"/>
      <c r="PZQ35" s="7"/>
      <c r="PZR35" s="7"/>
      <c r="PZS35" s="7"/>
      <c r="PZT35" s="7"/>
      <c r="PZU35" s="7"/>
      <c r="PZV35" s="7"/>
      <c r="PZW35" s="7"/>
      <c r="PZX35" s="7"/>
      <c r="PZY35" s="7"/>
      <c r="PZZ35" s="7"/>
      <c r="QAA35" s="7"/>
      <c r="QAB35" s="7"/>
      <c r="QAC35" s="7"/>
      <c r="QAD35" s="7"/>
      <c r="QAE35" s="7"/>
      <c r="QAF35" s="7"/>
      <c r="QAG35" s="7"/>
      <c r="QAH35" s="7"/>
      <c r="QAI35" s="7"/>
      <c r="QAJ35" s="7"/>
      <c r="QAK35" s="7"/>
      <c r="QAL35" s="7"/>
      <c r="QAM35" s="7"/>
      <c r="QAN35" s="7"/>
      <c r="QAO35" s="7"/>
      <c r="QAP35" s="7"/>
      <c r="QAQ35" s="7"/>
      <c r="QAR35" s="7"/>
      <c r="QAS35" s="7"/>
      <c r="QAT35" s="7"/>
      <c r="QAU35" s="7"/>
      <c r="QAV35" s="7"/>
      <c r="QAW35" s="7"/>
      <c r="QAX35" s="7"/>
      <c r="QAY35" s="7"/>
      <c r="QAZ35" s="7"/>
      <c r="QBA35" s="7"/>
      <c r="QBB35" s="7"/>
      <c r="QBC35" s="7"/>
      <c r="QBD35" s="7"/>
      <c r="QBE35" s="7"/>
      <c r="QBF35" s="7"/>
      <c r="QBG35" s="7"/>
      <c r="QBH35" s="7"/>
      <c r="QBI35" s="7"/>
      <c r="QBJ35" s="7"/>
      <c r="QBK35" s="7"/>
      <c r="QBL35" s="7"/>
      <c r="QBM35" s="7"/>
      <c r="QBN35" s="7"/>
      <c r="QBO35" s="7"/>
      <c r="QBP35" s="7"/>
      <c r="QBQ35" s="7"/>
      <c r="QBR35" s="7"/>
      <c r="QBS35" s="7"/>
      <c r="QBT35" s="7"/>
      <c r="QBU35" s="7"/>
      <c r="QBV35" s="7"/>
      <c r="QBW35" s="7"/>
      <c r="QBX35" s="7"/>
      <c r="QBY35" s="7"/>
      <c r="QBZ35" s="7"/>
      <c r="QCA35" s="7"/>
      <c r="QCB35" s="7"/>
      <c r="QCC35" s="7"/>
      <c r="QCD35" s="7"/>
      <c r="QCE35" s="7"/>
      <c r="QCF35" s="7"/>
      <c r="QCG35" s="7"/>
      <c r="QCH35" s="7"/>
      <c r="QCI35" s="7"/>
      <c r="QCJ35" s="7"/>
      <c r="QCK35" s="7"/>
      <c r="QCL35" s="7"/>
      <c r="QCM35" s="7"/>
      <c r="QCN35" s="7"/>
      <c r="QCO35" s="7"/>
      <c r="QCP35" s="7"/>
      <c r="QCQ35" s="7"/>
      <c r="QCR35" s="7"/>
      <c r="QCS35" s="7"/>
      <c r="QCT35" s="7"/>
      <c r="QCU35" s="7"/>
      <c r="QCV35" s="7"/>
      <c r="QCW35" s="7"/>
      <c r="QCX35" s="7"/>
      <c r="QCY35" s="7"/>
      <c r="QCZ35" s="7"/>
      <c r="QDA35" s="7"/>
      <c r="QDB35" s="7"/>
      <c r="QDC35" s="7"/>
      <c r="QDD35" s="7"/>
      <c r="QDE35" s="7"/>
      <c r="QDF35" s="7"/>
      <c r="QDG35" s="7"/>
      <c r="QDH35" s="7"/>
      <c r="QDI35" s="7"/>
      <c r="QDJ35" s="7"/>
      <c r="QDK35" s="7"/>
      <c r="QDL35" s="7"/>
      <c r="QDM35" s="7"/>
      <c r="QDN35" s="7"/>
      <c r="QDO35" s="7"/>
      <c r="QDP35" s="7"/>
      <c r="QDQ35" s="7"/>
      <c r="QDR35" s="7"/>
      <c r="QDS35" s="7"/>
      <c r="QDT35" s="7"/>
      <c r="QDU35" s="7"/>
      <c r="QDV35" s="7"/>
      <c r="QDW35" s="7"/>
      <c r="QDX35" s="7"/>
      <c r="QDY35" s="7"/>
      <c r="QDZ35" s="7"/>
      <c r="QEA35" s="7"/>
      <c r="QEB35" s="7"/>
      <c r="QEC35" s="7"/>
      <c r="QED35" s="7"/>
      <c r="QEE35" s="7"/>
      <c r="QEF35" s="7"/>
      <c r="QEG35" s="7"/>
      <c r="QEH35" s="7"/>
      <c r="QEI35" s="7"/>
      <c r="QEJ35" s="7"/>
      <c r="QEK35" s="7"/>
      <c r="QEL35" s="7"/>
      <c r="QEM35" s="7"/>
      <c r="QEN35" s="7"/>
      <c r="QEO35" s="7"/>
      <c r="QEP35" s="7"/>
      <c r="QEQ35" s="7"/>
      <c r="QER35" s="7"/>
      <c r="QES35" s="7"/>
      <c r="QET35" s="7"/>
      <c r="QEU35" s="7"/>
      <c r="QEV35" s="7"/>
      <c r="QEW35" s="7"/>
      <c r="QEX35" s="7"/>
      <c r="QEY35" s="7"/>
      <c r="QEZ35" s="7"/>
      <c r="QFA35" s="7"/>
      <c r="QFB35" s="7"/>
      <c r="QFC35" s="7"/>
      <c r="QFD35" s="7"/>
      <c r="QFE35" s="7"/>
      <c r="QFF35" s="7"/>
      <c r="QFG35" s="7"/>
      <c r="QFH35" s="7"/>
      <c r="QFI35" s="7"/>
      <c r="QFJ35" s="7"/>
      <c r="QFK35" s="7"/>
      <c r="QFL35" s="7"/>
      <c r="QFM35" s="7"/>
      <c r="QFN35" s="7"/>
      <c r="QFO35" s="7"/>
      <c r="QFP35" s="7"/>
      <c r="QFQ35" s="7"/>
      <c r="QFR35" s="7"/>
      <c r="QFS35" s="7"/>
      <c r="QFT35" s="7"/>
      <c r="QFU35" s="7"/>
      <c r="QFV35" s="7"/>
      <c r="QFW35" s="7"/>
      <c r="QFX35" s="7"/>
      <c r="QFY35" s="7"/>
      <c r="QFZ35" s="7"/>
      <c r="QGA35" s="7"/>
      <c r="QGB35" s="7"/>
      <c r="QGC35" s="7"/>
      <c r="QGD35" s="7"/>
      <c r="QGE35" s="7"/>
      <c r="QGF35" s="7"/>
      <c r="QGG35" s="7"/>
      <c r="QGH35" s="7"/>
      <c r="QGI35" s="7"/>
      <c r="QGJ35" s="7"/>
      <c r="QGK35" s="7"/>
      <c r="QGL35" s="7"/>
      <c r="QGM35" s="7"/>
      <c r="QGN35" s="7"/>
      <c r="QGO35" s="7"/>
      <c r="QGP35" s="7"/>
      <c r="QGQ35" s="7"/>
      <c r="QGR35" s="7"/>
      <c r="QGS35" s="7"/>
      <c r="QGT35" s="7"/>
      <c r="QGU35" s="7"/>
      <c r="QGV35" s="7"/>
      <c r="QGW35" s="7"/>
      <c r="QGX35" s="7"/>
      <c r="QGY35" s="7"/>
      <c r="QGZ35" s="7"/>
      <c r="QHA35" s="7"/>
      <c r="QHB35" s="7"/>
      <c r="QHC35" s="7"/>
      <c r="QHD35" s="7"/>
      <c r="QHE35" s="7"/>
      <c r="QHF35" s="7"/>
      <c r="QHG35" s="7"/>
      <c r="QHH35" s="7"/>
      <c r="QHI35" s="7"/>
      <c r="QHJ35" s="7"/>
      <c r="QHK35" s="7"/>
      <c r="QHL35" s="7"/>
      <c r="QHM35" s="7"/>
      <c r="QHN35" s="7"/>
      <c r="QHO35" s="7"/>
      <c r="QHP35" s="7"/>
      <c r="QHQ35" s="7"/>
      <c r="QHR35" s="7"/>
      <c r="QHS35" s="7"/>
      <c r="QHT35" s="7"/>
      <c r="QHU35" s="7"/>
      <c r="QHV35" s="7"/>
      <c r="QHW35" s="7"/>
      <c r="QHX35" s="7"/>
      <c r="QHY35" s="7"/>
      <c r="QHZ35" s="7"/>
      <c r="QIA35" s="7"/>
      <c r="QIB35" s="7"/>
      <c r="QIC35" s="7"/>
      <c r="QID35" s="7"/>
      <c r="QIE35" s="7"/>
      <c r="QIF35" s="7"/>
      <c r="QIG35" s="7"/>
      <c r="QIH35" s="7"/>
      <c r="QII35" s="7"/>
      <c r="QIJ35" s="7"/>
      <c r="QIK35" s="7"/>
      <c r="QIL35" s="7"/>
      <c r="QIM35" s="7"/>
      <c r="QIN35" s="7"/>
      <c r="QIO35" s="7"/>
      <c r="QIP35" s="7"/>
      <c r="QIQ35" s="7"/>
      <c r="QIR35" s="7"/>
      <c r="QIS35" s="7"/>
      <c r="QIT35" s="7"/>
      <c r="QIU35" s="7"/>
      <c r="QIV35" s="7"/>
      <c r="QIW35" s="7"/>
      <c r="QIX35" s="7"/>
      <c r="QIY35" s="7"/>
      <c r="QIZ35" s="7"/>
      <c r="QJA35" s="7"/>
      <c r="QJB35" s="7"/>
      <c r="QJC35" s="7"/>
      <c r="QJD35" s="7"/>
      <c r="QJE35" s="7"/>
      <c r="QJF35" s="7"/>
      <c r="QJG35" s="7"/>
      <c r="QJH35" s="7"/>
      <c r="QJI35" s="7"/>
      <c r="QJJ35" s="7"/>
      <c r="QJK35" s="7"/>
      <c r="QJL35" s="7"/>
      <c r="QJM35" s="7"/>
      <c r="QJN35" s="7"/>
      <c r="QJO35" s="7"/>
      <c r="QJP35" s="7"/>
      <c r="QJQ35" s="7"/>
      <c r="QJR35" s="7"/>
      <c r="QJS35" s="7"/>
      <c r="QJT35" s="7"/>
      <c r="QJU35" s="7"/>
      <c r="QJV35" s="7"/>
      <c r="QJW35" s="7"/>
      <c r="QJX35" s="7"/>
      <c r="QJY35" s="7"/>
      <c r="QJZ35" s="7"/>
      <c r="QKA35" s="7"/>
      <c r="QKB35" s="7"/>
      <c r="QKC35" s="7"/>
      <c r="QKD35" s="7"/>
      <c r="QKE35" s="7"/>
      <c r="QKF35" s="7"/>
      <c r="QKG35" s="7"/>
      <c r="QKH35" s="7"/>
      <c r="QKI35" s="7"/>
      <c r="QKJ35" s="7"/>
      <c r="QKK35" s="7"/>
      <c r="QKL35" s="7"/>
      <c r="QKM35" s="7"/>
      <c r="QKN35" s="7"/>
      <c r="QKO35" s="7"/>
      <c r="QKP35" s="7"/>
      <c r="QKQ35" s="7"/>
      <c r="QKR35" s="7"/>
      <c r="QKS35" s="7"/>
      <c r="QKT35" s="7"/>
      <c r="QKU35" s="7"/>
      <c r="QKV35" s="7"/>
      <c r="QKW35" s="7"/>
      <c r="QKX35" s="7"/>
      <c r="QKY35" s="7"/>
      <c r="QKZ35" s="7"/>
      <c r="QLA35" s="7"/>
      <c r="QLB35" s="7"/>
      <c r="QLC35" s="7"/>
      <c r="QLD35" s="7"/>
      <c r="QLE35" s="7"/>
      <c r="QLF35" s="7"/>
      <c r="QLG35" s="7"/>
      <c r="QLH35" s="7"/>
      <c r="QLI35" s="7"/>
      <c r="QLJ35" s="7"/>
      <c r="QLK35" s="7"/>
      <c r="QLL35" s="7"/>
      <c r="QLM35" s="7"/>
      <c r="QLN35" s="7"/>
      <c r="QLO35" s="7"/>
      <c r="QLP35" s="7"/>
      <c r="QLQ35" s="7"/>
      <c r="QLR35" s="7"/>
      <c r="QLS35" s="7"/>
      <c r="QLT35" s="7"/>
      <c r="QLU35" s="7"/>
      <c r="QLV35" s="7"/>
      <c r="QLW35" s="7"/>
      <c r="QLX35" s="7"/>
      <c r="QLY35" s="7"/>
      <c r="QLZ35" s="7"/>
      <c r="QMA35" s="7"/>
      <c r="QMB35" s="7"/>
      <c r="QMC35" s="7"/>
      <c r="QMD35" s="7"/>
      <c r="QME35" s="7"/>
      <c r="QMF35" s="7"/>
      <c r="QMG35" s="7"/>
      <c r="QMH35" s="7"/>
      <c r="QMI35" s="7"/>
      <c r="QMJ35" s="7"/>
      <c r="QMK35" s="7"/>
      <c r="QML35" s="7"/>
      <c r="QMM35" s="7"/>
      <c r="QMN35" s="7"/>
      <c r="QMO35" s="7"/>
      <c r="QMP35" s="7"/>
      <c r="QMQ35" s="7"/>
      <c r="QMR35" s="7"/>
      <c r="QMS35" s="7"/>
      <c r="QMT35" s="7"/>
      <c r="QMU35" s="7"/>
      <c r="QMV35" s="7"/>
      <c r="QMW35" s="7"/>
      <c r="QMX35" s="7"/>
      <c r="QMY35" s="7"/>
      <c r="QMZ35" s="7"/>
      <c r="QNA35" s="7"/>
      <c r="QNB35" s="7"/>
      <c r="QNC35" s="7"/>
      <c r="QND35" s="7"/>
      <c r="QNE35" s="7"/>
      <c r="QNF35" s="7"/>
      <c r="QNG35" s="7"/>
      <c r="QNH35" s="7"/>
      <c r="QNI35" s="7"/>
      <c r="QNJ35" s="7"/>
      <c r="QNK35" s="7"/>
      <c r="QNL35" s="7"/>
      <c r="QNM35" s="7"/>
      <c r="QNN35" s="7"/>
      <c r="QNO35" s="7"/>
      <c r="QNP35" s="7"/>
      <c r="QNQ35" s="7"/>
      <c r="QNR35" s="7"/>
      <c r="QNS35" s="7"/>
      <c r="QNT35" s="7"/>
      <c r="QNU35" s="7"/>
      <c r="QNV35" s="7"/>
      <c r="QNW35" s="7"/>
      <c r="QNX35" s="7"/>
      <c r="QNY35" s="7"/>
      <c r="QNZ35" s="7"/>
      <c r="QOA35" s="7"/>
      <c r="QOB35" s="7"/>
      <c r="QOC35" s="7"/>
      <c r="QOD35" s="7"/>
      <c r="QOE35" s="7"/>
      <c r="QOF35" s="7"/>
      <c r="QOG35" s="7"/>
      <c r="QOH35" s="7"/>
      <c r="QOI35" s="7"/>
      <c r="QOJ35" s="7"/>
      <c r="QOK35" s="7"/>
      <c r="QOL35" s="7"/>
      <c r="QOM35" s="7"/>
      <c r="QON35" s="7"/>
      <c r="QOO35" s="7"/>
      <c r="QOP35" s="7"/>
      <c r="QOQ35" s="7"/>
      <c r="QOR35" s="7"/>
      <c r="QOS35" s="7"/>
      <c r="QOT35" s="7"/>
      <c r="QOU35" s="7"/>
      <c r="QOV35" s="7"/>
      <c r="QOW35" s="7"/>
      <c r="QOX35" s="7"/>
      <c r="QOY35" s="7"/>
      <c r="QOZ35" s="7"/>
      <c r="QPA35" s="7"/>
      <c r="QPB35" s="7"/>
      <c r="QPC35" s="7"/>
      <c r="QPD35" s="7"/>
      <c r="QPE35" s="7"/>
      <c r="QPF35" s="7"/>
      <c r="QPG35" s="7"/>
      <c r="QPH35" s="7"/>
      <c r="QPI35" s="7"/>
      <c r="QPJ35" s="7"/>
      <c r="QPK35" s="7"/>
      <c r="QPL35" s="7"/>
      <c r="QPM35" s="7"/>
      <c r="QPN35" s="7"/>
      <c r="QPO35" s="7"/>
      <c r="QPP35" s="7"/>
      <c r="QPQ35" s="7"/>
      <c r="QPR35" s="7"/>
      <c r="QPS35" s="7"/>
      <c r="QPT35" s="7"/>
      <c r="QPU35" s="7"/>
      <c r="QPV35" s="7"/>
      <c r="QPW35" s="7"/>
      <c r="QPX35" s="7"/>
      <c r="QPY35" s="7"/>
      <c r="QPZ35" s="7"/>
      <c r="QQA35" s="7"/>
      <c r="QQB35" s="7"/>
      <c r="QQC35" s="7"/>
      <c r="QQD35" s="7"/>
      <c r="QQE35" s="7"/>
      <c r="QQF35" s="7"/>
      <c r="QQG35" s="7"/>
      <c r="QQH35" s="7"/>
      <c r="QQI35" s="7"/>
      <c r="QQJ35" s="7"/>
      <c r="QQK35" s="7"/>
      <c r="QQL35" s="7"/>
      <c r="QQM35" s="7"/>
      <c r="QQN35" s="7"/>
      <c r="QQO35" s="7"/>
      <c r="QQP35" s="7"/>
      <c r="QQQ35" s="7"/>
      <c r="QQR35" s="7"/>
      <c r="QQS35" s="7"/>
      <c r="QQT35" s="7"/>
      <c r="QQU35" s="7"/>
      <c r="QQV35" s="7"/>
      <c r="QQW35" s="7"/>
      <c r="QQX35" s="7"/>
      <c r="QQY35" s="7"/>
      <c r="QQZ35" s="7"/>
      <c r="QRA35" s="7"/>
      <c r="QRB35" s="7"/>
      <c r="QRC35" s="7"/>
      <c r="QRD35" s="7"/>
      <c r="QRE35" s="7"/>
      <c r="QRF35" s="7"/>
      <c r="QRG35" s="7"/>
      <c r="QRH35" s="7"/>
      <c r="QRI35" s="7"/>
      <c r="QRJ35" s="7"/>
      <c r="QRK35" s="7"/>
      <c r="QRL35" s="7"/>
      <c r="QRM35" s="7"/>
      <c r="QRN35" s="7"/>
      <c r="QRO35" s="7"/>
      <c r="QRP35" s="7"/>
      <c r="QRQ35" s="7"/>
      <c r="QRR35" s="7"/>
      <c r="QRS35" s="7"/>
      <c r="QRT35" s="7"/>
      <c r="QRU35" s="7"/>
      <c r="QRV35" s="7"/>
      <c r="QRW35" s="7"/>
      <c r="QRX35" s="7"/>
      <c r="QRY35" s="7"/>
      <c r="QRZ35" s="7"/>
      <c r="QSA35" s="7"/>
      <c r="QSB35" s="7"/>
      <c r="QSC35" s="7"/>
      <c r="QSD35" s="7"/>
      <c r="QSE35" s="7"/>
      <c r="QSF35" s="7"/>
      <c r="QSG35" s="7"/>
      <c r="QSH35" s="7"/>
      <c r="QSI35" s="7"/>
      <c r="QSJ35" s="7"/>
      <c r="QSK35" s="7"/>
      <c r="QSL35" s="7"/>
      <c r="QSM35" s="7"/>
      <c r="QSN35" s="7"/>
      <c r="QSO35" s="7"/>
      <c r="QSP35" s="7"/>
      <c r="QSQ35" s="7"/>
      <c r="QSR35" s="7"/>
      <c r="QSS35" s="7"/>
      <c r="QST35" s="7"/>
      <c r="QSU35" s="7"/>
      <c r="QSV35" s="7"/>
      <c r="QSW35" s="7"/>
      <c r="QSX35" s="7"/>
      <c r="QSY35" s="7"/>
      <c r="QSZ35" s="7"/>
      <c r="QTA35" s="7"/>
      <c r="QTB35" s="7"/>
      <c r="QTC35" s="7"/>
      <c r="QTD35" s="7"/>
      <c r="QTE35" s="7"/>
      <c r="QTF35" s="7"/>
      <c r="QTG35" s="7"/>
      <c r="QTH35" s="7"/>
      <c r="QTI35" s="7"/>
      <c r="QTJ35" s="7"/>
      <c r="QTK35" s="7"/>
      <c r="QTL35" s="7"/>
      <c r="QTM35" s="7"/>
      <c r="QTN35" s="7"/>
      <c r="QTO35" s="7"/>
      <c r="QTP35" s="7"/>
      <c r="QTQ35" s="7"/>
      <c r="QTR35" s="7"/>
      <c r="QTS35" s="7"/>
      <c r="QTT35" s="7"/>
      <c r="QTU35" s="7"/>
      <c r="QTV35" s="7"/>
      <c r="QTW35" s="7"/>
      <c r="QTX35" s="7"/>
      <c r="QTY35" s="7"/>
      <c r="QTZ35" s="7"/>
      <c r="QUA35" s="7"/>
      <c r="QUB35" s="7"/>
      <c r="QUC35" s="7"/>
      <c r="QUD35" s="7"/>
      <c r="QUE35" s="7"/>
      <c r="QUF35" s="7"/>
      <c r="QUG35" s="7"/>
      <c r="QUH35" s="7"/>
      <c r="QUI35" s="7"/>
      <c r="QUJ35" s="7"/>
      <c r="QUK35" s="7"/>
      <c r="QUL35" s="7"/>
      <c r="QUM35" s="7"/>
      <c r="QUN35" s="7"/>
      <c r="QUO35" s="7"/>
      <c r="QUP35" s="7"/>
      <c r="QUQ35" s="7"/>
      <c r="QUR35" s="7"/>
      <c r="QUS35" s="7"/>
      <c r="QUT35" s="7"/>
      <c r="QUU35" s="7"/>
      <c r="QUV35" s="7"/>
      <c r="QUW35" s="7"/>
      <c r="QUX35" s="7"/>
      <c r="QUY35" s="7"/>
      <c r="QUZ35" s="7"/>
      <c r="QVA35" s="7"/>
      <c r="QVB35" s="7"/>
      <c r="QVC35" s="7"/>
      <c r="QVD35" s="7"/>
      <c r="QVE35" s="7"/>
      <c r="QVF35" s="7"/>
      <c r="QVG35" s="7"/>
      <c r="QVH35" s="7"/>
      <c r="QVI35" s="7"/>
      <c r="QVJ35" s="7"/>
      <c r="QVK35" s="7"/>
      <c r="QVL35" s="7"/>
      <c r="QVM35" s="7"/>
      <c r="QVN35" s="7"/>
      <c r="QVO35" s="7"/>
      <c r="QVP35" s="7"/>
      <c r="QVQ35" s="7"/>
      <c r="QVR35" s="7"/>
      <c r="QVS35" s="7"/>
      <c r="QVT35" s="7"/>
      <c r="QVU35" s="7"/>
      <c r="QVV35" s="7"/>
      <c r="QVW35" s="7"/>
      <c r="QVX35" s="7"/>
      <c r="QVY35" s="7"/>
      <c r="QVZ35" s="7"/>
      <c r="QWA35" s="7"/>
      <c r="QWB35" s="7"/>
      <c r="QWC35" s="7"/>
      <c r="QWD35" s="7"/>
      <c r="QWE35" s="7"/>
      <c r="QWF35" s="7"/>
      <c r="QWG35" s="7"/>
      <c r="QWH35" s="7"/>
      <c r="QWI35" s="7"/>
      <c r="QWJ35" s="7"/>
      <c r="QWK35" s="7"/>
      <c r="QWL35" s="7"/>
      <c r="QWM35" s="7"/>
      <c r="QWN35" s="7"/>
      <c r="QWO35" s="7"/>
      <c r="QWP35" s="7"/>
      <c r="QWQ35" s="7"/>
      <c r="QWR35" s="7"/>
      <c r="QWS35" s="7"/>
      <c r="QWT35" s="7"/>
      <c r="QWU35" s="7"/>
      <c r="QWV35" s="7"/>
      <c r="QWW35" s="7"/>
      <c r="QWX35" s="7"/>
      <c r="QWY35" s="7"/>
      <c r="QWZ35" s="7"/>
      <c r="QXA35" s="7"/>
      <c r="QXB35" s="7"/>
      <c r="QXC35" s="7"/>
      <c r="QXD35" s="7"/>
      <c r="QXE35" s="7"/>
      <c r="QXF35" s="7"/>
      <c r="QXG35" s="7"/>
      <c r="QXH35" s="7"/>
      <c r="QXI35" s="7"/>
      <c r="QXJ35" s="7"/>
      <c r="QXK35" s="7"/>
      <c r="QXL35" s="7"/>
      <c r="QXM35" s="7"/>
      <c r="QXN35" s="7"/>
      <c r="QXO35" s="7"/>
      <c r="QXP35" s="7"/>
      <c r="QXQ35" s="7"/>
      <c r="QXR35" s="7"/>
      <c r="QXS35" s="7"/>
      <c r="QXT35" s="7"/>
      <c r="QXU35" s="7"/>
      <c r="QXV35" s="7"/>
      <c r="QXW35" s="7"/>
      <c r="QXX35" s="7"/>
      <c r="QXY35" s="7"/>
      <c r="QXZ35" s="7"/>
      <c r="QYA35" s="7"/>
      <c r="QYB35" s="7"/>
      <c r="QYC35" s="7"/>
      <c r="QYD35" s="7"/>
      <c r="QYE35" s="7"/>
      <c r="QYF35" s="7"/>
      <c r="QYG35" s="7"/>
      <c r="QYH35" s="7"/>
      <c r="QYI35" s="7"/>
      <c r="QYJ35" s="7"/>
      <c r="QYK35" s="7"/>
      <c r="QYL35" s="7"/>
      <c r="QYM35" s="7"/>
      <c r="QYN35" s="7"/>
      <c r="QYO35" s="7"/>
      <c r="QYP35" s="7"/>
      <c r="QYQ35" s="7"/>
      <c r="QYR35" s="7"/>
      <c r="QYS35" s="7"/>
      <c r="QYT35" s="7"/>
      <c r="QYU35" s="7"/>
      <c r="QYV35" s="7"/>
      <c r="QYW35" s="7"/>
      <c r="QYX35" s="7"/>
      <c r="QYY35" s="7"/>
      <c r="QYZ35" s="7"/>
      <c r="QZA35" s="7"/>
      <c r="QZB35" s="7"/>
      <c r="QZC35" s="7"/>
      <c r="QZD35" s="7"/>
      <c r="QZE35" s="7"/>
      <c r="QZF35" s="7"/>
      <c r="QZG35" s="7"/>
      <c r="QZH35" s="7"/>
      <c r="QZI35" s="7"/>
      <c r="QZJ35" s="7"/>
      <c r="QZK35" s="7"/>
      <c r="QZL35" s="7"/>
      <c r="QZM35" s="7"/>
      <c r="QZN35" s="7"/>
      <c r="QZO35" s="7"/>
      <c r="QZP35" s="7"/>
      <c r="QZQ35" s="7"/>
      <c r="QZR35" s="7"/>
      <c r="QZS35" s="7"/>
      <c r="QZT35" s="7"/>
      <c r="QZU35" s="7"/>
      <c r="QZV35" s="7"/>
      <c r="QZW35" s="7"/>
      <c r="QZX35" s="7"/>
      <c r="QZY35" s="7"/>
      <c r="QZZ35" s="7"/>
      <c r="RAA35" s="7"/>
      <c r="RAB35" s="7"/>
      <c r="RAC35" s="7"/>
      <c r="RAD35" s="7"/>
      <c r="RAE35" s="7"/>
      <c r="RAF35" s="7"/>
      <c r="RAG35" s="7"/>
      <c r="RAH35" s="7"/>
      <c r="RAI35" s="7"/>
      <c r="RAJ35" s="7"/>
      <c r="RAK35" s="7"/>
      <c r="RAL35" s="7"/>
      <c r="RAM35" s="7"/>
      <c r="RAN35" s="7"/>
      <c r="RAO35" s="7"/>
      <c r="RAP35" s="7"/>
      <c r="RAQ35" s="7"/>
      <c r="RAR35" s="7"/>
      <c r="RAS35" s="7"/>
      <c r="RAT35" s="7"/>
      <c r="RAU35" s="7"/>
      <c r="RAV35" s="7"/>
      <c r="RAW35" s="7"/>
      <c r="RAX35" s="7"/>
      <c r="RAY35" s="7"/>
      <c r="RAZ35" s="7"/>
      <c r="RBA35" s="7"/>
      <c r="RBB35" s="7"/>
      <c r="RBC35" s="7"/>
      <c r="RBD35" s="7"/>
      <c r="RBE35" s="7"/>
      <c r="RBF35" s="7"/>
      <c r="RBG35" s="7"/>
      <c r="RBH35" s="7"/>
      <c r="RBI35" s="7"/>
      <c r="RBJ35" s="7"/>
      <c r="RBK35" s="7"/>
      <c r="RBL35" s="7"/>
      <c r="RBM35" s="7"/>
      <c r="RBN35" s="7"/>
      <c r="RBO35" s="7"/>
      <c r="RBP35" s="7"/>
      <c r="RBQ35" s="7"/>
      <c r="RBR35" s="7"/>
      <c r="RBS35" s="7"/>
      <c r="RBT35" s="7"/>
      <c r="RBU35" s="7"/>
      <c r="RBV35" s="7"/>
      <c r="RBW35" s="7"/>
      <c r="RBX35" s="7"/>
      <c r="RBY35" s="7"/>
      <c r="RBZ35" s="7"/>
      <c r="RCA35" s="7"/>
      <c r="RCB35" s="7"/>
      <c r="RCC35" s="7"/>
      <c r="RCD35" s="7"/>
      <c r="RCE35" s="7"/>
      <c r="RCF35" s="7"/>
      <c r="RCG35" s="7"/>
      <c r="RCH35" s="7"/>
      <c r="RCI35" s="7"/>
      <c r="RCJ35" s="7"/>
      <c r="RCK35" s="7"/>
      <c r="RCL35" s="7"/>
      <c r="RCM35" s="7"/>
      <c r="RCN35" s="7"/>
      <c r="RCO35" s="7"/>
      <c r="RCP35" s="7"/>
      <c r="RCQ35" s="7"/>
      <c r="RCR35" s="7"/>
      <c r="RCS35" s="7"/>
      <c r="RCT35" s="7"/>
      <c r="RCU35" s="7"/>
      <c r="RCV35" s="7"/>
      <c r="RCW35" s="7"/>
      <c r="RCX35" s="7"/>
      <c r="RCY35" s="7"/>
      <c r="RCZ35" s="7"/>
      <c r="RDA35" s="7"/>
      <c r="RDB35" s="7"/>
      <c r="RDC35" s="7"/>
      <c r="RDD35" s="7"/>
      <c r="RDE35" s="7"/>
      <c r="RDF35" s="7"/>
      <c r="RDG35" s="7"/>
      <c r="RDH35" s="7"/>
      <c r="RDI35" s="7"/>
      <c r="RDJ35" s="7"/>
      <c r="RDK35" s="7"/>
      <c r="RDL35" s="7"/>
      <c r="RDM35" s="7"/>
      <c r="RDN35" s="7"/>
      <c r="RDO35" s="7"/>
      <c r="RDP35" s="7"/>
      <c r="RDQ35" s="7"/>
      <c r="RDR35" s="7"/>
      <c r="RDS35" s="7"/>
      <c r="RDT35" s="7"/>
      <c r="RDU35" s="7"/>
      <c r="RDV35" s="7"/>
      <c r="RDW35" s="7"/>
      <c r="RDX35" s="7"/>
      <c r="RDY35" s="7"/>
      <c r="RDZ35" s="7"/>
      <c r="REA35" s="7"/>
      <c r="REB35" s="7"/>
      <c r="REC35" s="7"/>
      <c r="RED35" s="7"/>
      <c r="REE35" s="7"/>
      <c r="REF35" s="7"/>
      <c r="REG35" s="7"/>
      <c r="REH35" s="7"/>
      <c r="REI35" s="7"/>
      <c r="REJ35" s="7"/>
      <c r="REK35" s="7"/>
      <c r="REL35" s="7"/>
      <c r="REM35" s="7"/>
      <c r="REN35" s="7"/>
      <c r="REO35" s="7"/>
      <c r="REP35" s="7"/>
      <c r="REQ35" s="7"/>
      <c r="RER35" s="7"/>
      <c r="RES35" s="7"/>
      <c r="RET35" s="7"/>
      <c r="REU35" s="7"/>
      <c r="REV35" s="7"/>
      <c r="REW35" s="7"/>
      <c r="REX35" s="7"/>
      <c r="REY35" s="7"/>
      <c r="REZ35" s="7"/>
      <c r="RFA35" s="7"/>
      <c r="RFB35" s="7"/>
      <c r="RFC35" s="7"/>
      <c r="RFD35" s="7"/>
      <c r="RFE35" s="7"/>
      <c r="RFF35" s="7"/>
      <c r="RFG35" s="7"/>
      <c r="RFH35" s="7"/>
      <c r="RFI35" s="7"/>
      <c r="RFJ35" s="7"/>
      <c r="RFK35" s="7"/>
      <c r="RFL35" s="7"/>
      <c r="RFM35" s="7"/>
      <c r="RFN35" s="7"/>
      <c r="RFO35" s="7"/>
      <c r="RFP35" s="7"/>
      <c r="RFQ35" s="7"/>
      <c r="RFR35" s="7"/>
      <c r="RFS35" s="7"/>
      <c r="RFT35" s="7"/>
      <c r="RFU35" s="7"/>
      <c r="RFV35" s="7"/>
      <c r="RFW35" s="7"/>
      <c r="RFX35" s="7"/>
      <c r="RFY35" s="7"/>
      <c r="RFZ35" s="7"/>
      <c r="RGA35" s="7"/>
      <c r="RGB35" s="7"/>
      <c r="RGC35" s="7"/>
      <c r="RGD35" s="7"/>
      <c r="RGE35" s="7"/>
      <c r="RGF35" s="7"/>
      <c r="RGG35" s="7"/>
      <c r="RGH35" s="7"/>
      <c r="RGI35" s="7"/>
      <c r="RGJ35" s="7"/>
      <c r="RGK35" s="7"/>
      <c r="RGL35" s="7"/>
      <c r="RGM35" s="7"/>
      <c r="RGN35" s="7"/>
      <c r="RGO35" s="7"/>
      <c r="RGP35" s="7"/>
      <c r="RGQ35" s="7"/>
      <c r="RGR35" s="7"/>
      <c r="RGS35" s="7"/>
      <c r="RGT35" s="7"/>
      <c r="RGU35" s="7"/>
      <c r="RGV35" s="7"/>
      <c r="RGW35" s="7"/>
      <c r="RGX35" s="7"/>
      <c r="RGY35" s="7"/>
      <c r="RGZ35" s="7"/>
      <c r="RHA35" s="7"/>
      <c r="RHB35" s="7"/>
      <c r="RHC35" s="7"/>
      <c r="RHD35" s="7"/>
      <c r="RHE35" s="7"/>
      <c r="RHF35" s="7"/>
      <c r="RHG35" s="7"/>
      <c r="RHH35" s="7"/>
      <c r="RHI35" s="7"/>
      <c r="RHJ35" s="7"/>
      <c r="RHK35" s="7"/>
      <c r="RHL35" s="7"/>
      <c r="RHM35" s="7"/>
      <c r="RHN35" s="7"/>
      <c r="RHO35" s="7"/>
      <c r="RHP35" s="7"/>
      <c r="RHQ35" s="7"/>
      <c r="RHR35" s="7"/>
      <c r="RHS35" s="7"/>
      <c r="RHT35" s="7"/>
      <c r="RHU35" s="7"/>
      <c r="RHV35" s="7"/>
      <c r="RHW35" s="7"/>
      <c r="RHX35" s="7"/>
      <c r="RHY35" s="7"/>
      <c r="RHZ35" s="7"/>
      <c r="RIA35" s="7"/>
      <c r="RIB35" s="7"/>
      <c r="RIC35" s="7"/>
      <c r="RID35" s="7"/>
      <c r="RIE35" s="7"/>
      <c r="RIF35" s="7"/>
      <c r="RIG35" s="7"/>
      <c r="RIH35" s="7"/>
      <c r="RII35" s="7"/>
      <c r="RIJ35" s="7"/>
      <c r="RIK35" s="7"/>
      <c r="RIL35" s="7"/>
      <c r="RIM35" s="7"/>
      <c r="RIN35" s="7"/>
      <c r="RIO35" s="7"/>
      <c r="RIP35" s="7"/>
      <c r="RIQ35" s="7"/>
      <c r="RIR35" s="7"/>
      <c r="RIS35" s="7"/>
      <c r="RIT35" s="7"/>
      <c r="RIU35" s="7"/>
      <c r="RIV35" s="7"/>
      <c r="RIW35" s="7"/>
      <c r="RIX35" s="7"/>
      <c r="RIY35" s="7"/>
      <c r="RIZ35" s="7"/>
      <c r="RJA35" s="7"/>
      <c r="RJB35" s="7"/>
      <c r="RJC35" s="7"/>
      <c r="RJD35" s="7"/>
      <c r="RJE35" s="7"/>
      <c r="RJF35" s="7"/>
      <c r="RJG35" s="7"/>
      <c r="RJH35" s="7"/>
      <c r="RJI35" s="7"/>
      <c r="RJJ35" s="7"/>
      <c r="RJK35" s="7"/>
      <c r="RJL35" s="7"/>
      <c r="RJM35" s="7"/>
      <c r="RJN35" s="7"/>
      <c r="RJO35" s="7"/>
      <c r="RJP35" s="7"/>
      <c r="RJQ35" s="7"/>
      <c r="RJR35" s="7"/>
      <c r="RJS35" s="7"/>
      <c r="RJT35" s="7"/>
      <c r="RJU35" s="7"/>
      <c r="RJV35" s="7"/>
      <c r="RJW35" s="7"/>
      <c r="RJX35" s="7"/>
      <c r="RJY35" s="7"/>
      <c r="RJZ35" s="7"/>
      <c r="RKA35" s="7"/>
      <c r="RKB35" s="7"/>
      <c r="RKC35" s="7"/>
      <c r="RKD35" s="7"/>
      <c r="RKE35" s="7"/>
      <c r="RKF35" s="7"/>
      <c r="RKG35" s="7"/>
      <c r="RKH35" s="7"/>
      <c r="RKI35" s="7"/>
      <c r="RKJ35" s="7"/>
      <c r="RKK35" s="7"/>
      <c r="RKL35" s="7"/>
      <c r="RKM35" s="7"/>
      <c r="RKN35" s="7"/>
      <c r="RKO35" s="7"/>
      <c r="RKP35" s="7"/>
      <c r="RKQ35" s="7"/>
      <c r="RKR35" s="7"/>
      <c r="RKS35" s="7"/>
      <c r="RKT35" s="7"/>
      <c r="RKU35" s="7"/>
      <c r="RKV35" s="7"/>
      <c r="RKW35" s="7"/>
      <c r="RKX35" s="7"/>
      <c r="RKY35" s="7"/>
      <c r="RKZ35" s="7"/>
      <c r="RLA35" s="7"/>
      <c r="RLB35" s="7"/>
      <c r="RLC35" s="7"/>
      <c r="RLD35" s="7"/>
      <c r="RLE35" s="7"/>
      <c r="RLF35" s="7"/>
      <c r="RLG35" s="7"/>
      <c r="RLH35" s="7"/>
      <c r="RLI35" s="7"/>
      <c r="RLJ35" s="7"/>
      <c r="RLK35" s="7"/>
      <c r="RLL35" s="7"/>
      <c r="RLM35" s="7"/>
      <c r="RLN35" s="7"/>
      <c r="RLO35" s="7"/>
      <c r="RLP35" s="7"/>
      <c r="RLQ35" s="7"/>
      <c r="RLR35" s="7"/>
      <c r="RLS35" s="7"/>
      <c r="RLT35" s="7"/>
      <c r="RLU35" s="7"/>
      <c r="RLV35" s="7"/>
      <c r="RLW35" s="7"/>
      <c r="RLX35" s="7"/>
      <c r="RLY35" s="7"/>
      <c r="RLZ35" s="7"/>
      <c r="RMA35" s="7"/>
      <c r="RMB35" s="7"/>
      <c r="RMC35" s="7"/>
      <c r="RMD35" s="7"/>
      <c r="RME35" s="7"/>
      <c r="RMF35" s="7"/>
      <c r="RMG35" s="7"/>
      <c r="RMH35" s="7"/>
      <c r="RMI35" s="7"/>
      <c r="RMJ35" s="7"/>
      <c r="RMK35" s="7"/>
      <c r="RML35" s="7"/>
      <c r="RMM35" s="7"/>
      <c r="RMN35" s="7"/>
      <c r="RMO35" s="7"/>
      <c r="RMP35" s="7"/>
      <c r="RMQ35" s="7"/>
      <c r="RMR35" s="7"/>
      <c r="RMS35" s="7"/>
      <c r="RMT35" s="7"/>
      <c r="RMU35" s="7"/>
      <c r="RMV35" s="7"/>
      <c r="RMW35" s="7"/>
      <c r="RMX35" s="7"/>
      <c r="RMY35" s="7"/>
      <c r="RMZ35" s="7"/>
      <c r="RNA35" s="7"/>
      <c r="RNB35" s="7"/>
      <c r="RNC35" s="7"/>
      <c r="RND35" s="7"/>
      <c r="RNE35" s="7"/>
      <c r="RNF35" s="7"/>
      <c r="RNG35" s="7"/>
      <c r="RNH35" s="7"/>
      <c r="RNI35" s="7"/>
      <c r="RNJ35" s="7"/>
      <c r="RNK35" s="7"/>
      <c r="RNL35" s="7"/>
      <c r="RNM35" s="7"/>
      <c r="RNN35" s="7"/>
      <c r="RNO35" s="7"/>
      <c r="RNP35" s="7"/>
      <c r="RNQ35" s="7"/>
      <c r="RNR35" s="7"/>
      <c r="RNS35" s="7"/>
      <c r="RNT35" s="7"/>
      <c r="RNU35" s="7"/>
      <c r="RNV35" s="7"/>
      <c r="RNW35" s="7"/>
      <c r="RNX35" s="7"/>
      <c r="RNY35" s="7"/>
      <c r="RNZ35" s="7"/>
      <c r="ROA35" s="7"/>
      <c r="ROB35" s="7"/>
      <c r="ROC35" s="7"/>
      <c r="ROD35" s="7"/>
      <c r="ROE35" s="7"/>
      <c r="ROF35" s="7"/>
      <c r="ROG35" s="7"/>
      <c r="ROH35" s="7"/>
      <c r="ROI35" s="7"/>
      <c r="ROJ35" s="7"/>
      <c r="ROK35" s="7"/>
      <c r="ROL35" s="7"/>
      <c r="ROM35" s="7"/>
      <c r="RON35" s="7"/>
      <c r="ROO35" s="7"/>
      <c r="ROP35" s="7"/>
      <c r="ROQ35" s="7"/>
      <c r="ROR35" s="7"/>
      <c r="ROS35" s="7"/>
      <c r="ROT35" s="7"/>
      <c r="ROU35" s="7"/>
      <c r="ROV35" s="7"/>
      <c r="ROW35" s="7"/>
      <c r="ROX35" s="7"/>
      <c r="ROY35" s="7"/>
      <c r="ROZ35" s="7"/>
      <c r="RPA35" s="7"/>
      <c r="RPB35" s="7"/>
      <c r="RPC35" s="7"/>
      <c r="RPD35" s="7"/>
      <c r="RPE35" s="7"/>
      <c r="RPF35" s="7"/>
      <c r="RPG35" s="7"/>
      <c r="RPH35" s="7"/>
      <c r="RPI35" s="7"/>
      <c r="RPJ35" s="7"/>
      <c r="RPK35" s="7"/>
      <c r="RPL35" s="7"/>
      <c r="RPM35" s="7"/>
      <c r="RPN35" s="7"/>
      <c r="RPO35" s="7"/>
      <c r="RPP35" s="7"/>
      <c r="RPQ35" s="7"/>
      <c r="RPR35" s="7"/>
      <c r="RPS35" s="7"/>
      <c r="RPT35" s="7"/>
      <c r="RPU35" s="7"/>
      <c r="RPV35" s="7"/>
      <c r="RPW35" s="7"/>
      <c r="RPX35" s="7"/>
      <c r="RPY35" s="7"/>
      <c r="RPZ35" s="7"/>
      <c r="RQA35" s="7"/>
      <c r="RQB35" s="7"/>
      <c r="RQC35" s="7"/>
      <c r="RQD35" s="7"/>
      <c r="RQE35" s="7"/>
      <c r="RQF35" s="7"/>
      <c r="RQG35" s="7"/>
      <c r="RQH35" s="7"/>
      <c r="RQI35" s="7"/>
      <c r="RQJ35" s="7"/>
      <c r="RQK35" s="7"/>
      <c r="RQL35" s="7"/>
      <c r="RQM35" s="7"/>
      <c r="RQN35" s="7"/>
      <c r="RQO35" s="7"/>
      <c r="RQP35" s="7"/>
      <c r="RQQ35" s="7"/>
      <c r="RQR35" s="7"/>
      <c r="RQS35" s="7"/>
      <c r="RQT35" s="7"/>
      <c r="RQU35" s="7"/>
      <c r="RQV35" s="7"/>
      <c r="RQW35" s="7"/>
      <c r="RQX35" s="7"/>
      <c r="RQY35" s="7"/>
      <c r="RQZ35" s="7"/>
      <c r="RRA35" s="7"/>
      <c r="RRB35" s="7"/>
      <c r="RRC35" s="7"/>
      <c r="RRD35" s="7"/>
      <c r="RRE35" s="7"/>
      <c r="RRF35" s="7"/>
      <c r="RRG35" s="7"/>
      <c r="RRH35" s="7"/>
      <c r="RRI35" s="7"/>
      <c r="RRJ35" s="7"/>
      <c r="RRK35" s="7"/>
      <c r="RRL35" s="7"/>
      <c r="RRM35" s="7"/>
      <c r="RRN35" s="7"/>
      <c r="RRO35" s="7"/>
      <c r="RRP35" s="7"/>
      <c r="RRQ35" s="7"/>
      <c r="RRR35" s="7"/>
      <c r="RRS35" s="7"/>
      <c r="RRT35" s="7"/>
      <c r="RRU35" s="7"/>
      <c r="RRV35" s="7"/>
      <c r="RRW35" s="7"/>
      <c r="RRX35" s="7"/>
      <c r="RRY35" s="7"/>
      <c r="RRZ35" s="7"/>
      <c r="RSA35" s="7"/>
      <c r="RSB35" s="7"/>
      <c r="RSC35" s="7"/>
      <c r="RSD35" s="7"/>
      <c r="RSE35" s="7"/>
      <c r="RSF35" s="7"/>
      <c r="RSG35" s="7"/>
      <c r="RSH35" s="7"/>
      <c r="RSI35" s="7"/>
      <c r="RSJ35" s="7"/>
      <c r="RSK35" s="7"/>
      <c r="RSL35" s="7"/>
      <c r="RSM35" s="7"/>
      <c r="RSN35" s="7"/>
      <c r="RSO35" s="7"/>
      <c r="RSP35" s="7"/>
      <c r="RSQ35" s="7"/>
      <c r="RSR35" s="7"/>
      <c r="RSS35" s="7"/>
      <c r="RST35" s="7"/>
      <c r="RSU35" s="7"/>
      <c r="RSV35" s="7"/>
      <c r="RSW35" s="7"/>
      <c r="RSX35" s="7"/>
      <c r="RSY35" s="7"/>
      <c r="RSZ35" s="7"/>
      <c r="RTA35" s="7"/>
      <c r="RTB35" s="7"/>
      <c r="RTC35" s="7"/>
      <c r="RTD35" s="7"/>
      <c r="RTE35" s="7"/>
      <c r="RTF35" s="7"/>
      <c r="RTG35" s="7"/>
      <c r="RTH35" s="7"/>
      <c r="RTI35" s="7"/>
      <c r="RTJ35" s="7"/>
      <c r="RTK35" s="7"/>
      <c r="RTL35" s="7"/>
      <c r="RTM35" s="7"/>
      <c r="RTN35" s="7"/>
      <c r="RTO35" s="7"/>
      <c r="RTP35" s="7"/>
      <c r="RTQ35" s="7"/>
      <c r="RTR35" s="7"/>
      <c r="RTS35" s="7"/>
      <c r="RTT35" s="7"/>
      <c r="RTU35" s="7"/>
      <c r="RTV35" s="7"/>
      <c r="RTW35" s="7"/>
      <c r="RTX35" s="7"/>
      <c r="RTY35" s="7"/>
      <c r="RTZ35" s="7"/>
      <c r="RUA35" s="7"/>
      <c r="RUB35" s="7"/>
      <c r="RUC35" s="7"/>
      <c r="RUD35" s="7"/>
      <c r="RUE35" s="7"/>
      <c r="RUF35" s="7"/>
      <c r="RUG35" s="7"/>
      <c r="RUH35" s="7"/>
      <c r="RUI35" s="7"/>
      <c r="RUJ35" s="7"/>
      <c r="RUK35" s="7"/>
      <c r="RUL35" s="7"/>
      <c r="RUM35" s="7"/>
      <c r="RUN35" s="7"/>
      <c r="RUO35" s="7"/>
      <c r="RUP35" s="7"/>
      <c r="RUQ35" s="7"/>
      <c r="RUR35" s="7"/>
      <c r="RUS35" s="7"/>
      <c r="RUT35" s="7"/>
      <c r="RUU35" s="7"/>
      <c r="RUV35" s="7"/>
      <c r="RUW35" s="7"/>
      <c r="RUX35" s="7"/>
      <c r="RUY35" s="7"/>
      <c r="RUZ35" s="7"/>
      <c r="RVA35" s="7"/>
      <c r="RVB35" s="7"/>
      <c r="RVC35" s="7"/>
      <c r="RVD35" s="7"/>
      <c r="RVE35" s="7"/>
      <c r="RVF35" s="7"/>
      <c r="RVG35" s="7"/>
      <c r="RVH35" s="7"/>
      <c r="RVI35" s="7"/>
      <c r="RVJ35" s="7"/>
      <c r="RVK35" s="7"/>
      <c r="RVL35" s="7"/>
      <c r="RVM35" s="7"/>
      <c r="RVN35" s="7"/>
      <c r="RVO35" s="7"/>
      <c r="RVP35" s="7"/>
      <c r="RVQ35" s="7"/>
      <c r="RVR35" s="7"/>
      <c r="RVS35" s="7"/>
      <c r="RVT35" s="7"/>
      <c r="RVU35" s="7"/>
      <c r="RVV35" s="7"/>
      <c r="RVW35" s="7"/>
      <c r="RVX35" s="7"/>
      <c r="RVY35" s="7"/>
      <c r="RVZ35" s="7"/>
      <c r="RWA35" s="7"/>
      <c r="RWB35" s="7"/>
      <c r="RWC35" s="7"/>
      <c r="RWD35" s="7"/>
      <c r="RWE35" s="7"/>
      <c r="RWF35" s="7"/>
      <c r="RWG35" s="7"/>
      <c r="RWH35" s="7"/>
      <c r="RWI35" s="7"/>
      <c r="RWJ35" s="7"/>
      <c r="RWK35" s="7"/>
      <c r="RWL35" s="7"/>
      <c r="RWM35" s="7"/>
      <c r="RWN35" s="7"/>
      <c r="RWO35" s="7"/>
      <c r="RWP35" s="7"/>
      <c r="RWQ35" s="7"/>
      <c r="RWR35" s="7"/>
      <c r="RWS35" s="7"/>
      <c r="RWT35" s="7"/>
      <c r="RWU35" s="7"/>
      <c r="RWV35" s="7"/>
      <c r="RWW35" s="7"/>
      <c r="RWX35" s="7"/>
      <c r="RWY35" s="7"/>
      <c r="RWZ35" s="7"/>
      <c r="RXA35" s="7"/>
      <c r="RXB35" s="7"/>
      <c r="RXC35" s="7"/>
      <c r="RXD35" s="7"/>
      <c r="RXE35" s="7"/>
      <c r="RXF35" s="7"/>
      <c r="RXG35" s="7"/>
      <c r="RXH35" s="7"/>
      <c r="RXI35" s="7"/>
      <c r="RXJ35" s="7"/>
      <c r="RXK35" s="7"/>
      <c r="RXL35" s="7"/>
      <c r="RXM35" s="7"/>
      <c r="RXN35" s="7"/>
      <c r="RXO35" s="7"/>
      <c r="RXP35" s="7"/>
      <c r="RXQ35" s="7"/>
      <c r="RXR35" s="7"/>
      <c r="RXS35" s="7"/>
      <c r="RXT35" s="7"/>
      <c r="RXU35" s="7"/>
      <c r="RXV35" s="7"/>
      <c r="RXW35" s="7"/>
      <c r="RXX35" s="7"/>
      <c r="RXY35" s="7"/>
      <c r="RXZ35" s="7"/>
      <c r="RYA35" s="7"/>
      <c r="RYB35" s="7"/>
      <c r="RYC35" s="7"/>
      <c r="RYD35" s="7"/>
      <c r="RYE35" s="7"/>
      <c r="RYF35" s="7"/>
      <c r="RYG35" s="7"/>
      <c r="RYH35" s="7"/>
      <c r="RYI35" s="7"/>
      <c r="RYJ35" s="7"/>
      <c r="RYK35" s="7"/>
      <c r="RYL35" s="7"/>
      <c r="RYM35" s="7"/>
      <c r="RYN35" s="7"/>
      <c r="RYO35" s="7"/>
      <c r="RYP35" s="7"/>
      <c r="RYQ35" s="7"/>
      <c r="RYR35" s="7"/>
      <c r="RYS35" s="7"/>
      <c r="RYT35" s="7"/>
      <c r="RYU35" s="7"/>
      <c r="RYV35" s="7"/>
      <c r="RYW35" s="7"/>
      <c r="RYX35" s="7"/>
      <c r="RYY35" s="7"/>
      <c r="RYZ35" s="7"/>
      <c r="RZA35" s="7"/>
      <c r="RZB35" s="7"/>
      <c r="RZC35" s="7"/>
      <c r="RZD35" s="7"/>
      <c r="RZE35" s="7"/>
      <c r="RZF35" s="7"/>
      <c r="RZG35" s="7"/>
      <c r="RZH35" s="7"/>
      <c r="RZI35" s="7"/>
      <c r="RZJ35" s="7"/>
      <c r="RZK35" s="7"/>
      <c r="RZL35" s="7"/>
      <c r="RZM35" s="7"/>
      <c r="RZN35" s="7"/>
      <c r="RZO35" s="7"/>
      <c r="RZP35" s="7"/>
      <c r="RZQ35" s="7"/>
      <c r="RZR35" s="7"/>
      <c r="RZS35" s="7"/>
      <c r="RZT35" s="7"/>
      <c r="RZU35" s="7"/>
      <c r="RZV35" s="7"/>
      <c r="RZW35" s="7"/>
      <c r="RZX35" s="7"/>
      <c r="RZY35" s="7"/>
      <c r="RZZ35" s="7"/>
      <c r="SAA35" s="7"/>
      <c r="SAB35" s="7"/>
      <c r="SAC35" s="7"/>
      <c r="SAD35" s="7"/>
      <c r="SAE35" s="7"/>
      <c r="SAF35" s="7"/>
      <c r="SAG35" s="7"/>
      <c r="SAH35" s="7"/>
      <c r="SAI35" s="7"/>
      <c r="SAJ35" s="7"/>
      <c r="SAK35" s="7"/>
      <c r="SAL35" s="7"/>
      <c r="SAM35" s="7"/>
      <c r="SAN35" s="7"/>
      <c r="SAO35" s="7"/>
      <c r="SAP35" s="7"/>
      <c r="SAQ35" s="7"/>
      <c r="SAR35" s="7"/>
      <c r="SAS35" s="7"/>
      <c r="SAT35" s="7"/>
      <c r="SAU35" s="7"/>
      <c r="SAV35" s="7"/>
      <c r="SAW35" s="7"/>
      <c r="SAX35" s="7"/>
      <c r="SAY35" s="7"/>
      <c r="SAZ35" s="7"/>
      <c r="SBA35" s="7"/>
      <c r="SBB35" s="7"/>
      <c r="SBC35" s="7"/>
      <c r="SBD35" s="7"/>
      <c r="SBE35" s="7"/>
      <c r="SBF35" s="7"/>
      <c r="SBG35" s="7"/>
      <c r="SBH35" s="7"/>
      <c r="SBI35" s="7"/>
      <c r="SBJ35" s="7"/>
      <c r="SBK35" s="7"/>
      <c r="SBL35" s="7"/>
      <c r="SBM35" s="7"/>
      <c r="SBN35" s="7"/>
      <c r="SBO35" s="7"/>
      <c r="SBP35" s="7"/>
      <c r="SBQ35" s="7"/>
      <c r="SBR35" s="7"/>
      <c r="SBS35" s="7"/>
      <c r="SBT35" s="7"/>
      <c r="SBU35" s="7"/>
      <c r="SBV35" s="7"/>
      <c r="SBW35" s="7"/>
      <c r="SBX35" s="7"/>
      <c r="SBY35" s="7"/>
      <c r="SBZ35" s="7"/>
      <c r="SCA35" s="7"/>
      <c r="SCB35" s="7"/>
      <c r="SCC35" s="7"/>
      <c r="SCD35" s="7"/>
      <c r="SCE35" s="7"/>
      <c r="SCF35" s="7"/>
      <c r="SCG35" s="7"/>
      <c r="SCH35" s="7"/>
      <c r="SCI35" s="7"/>
      <c r="SCJ35" s="7"/>
      <c r="SCK35" s="7"/>
      <c r="SCL35" s="7"/>
      <c r="SCM35" s="7"/>
      <c r="SCN35" s="7"/>
      <c r="SCO35" s="7"/>
      <c r="SCP35" s="7"/>
      <c r="SCQ35" s="7"/>
      <c r="SCR35" s="7"/>
      <c r="SCS35" s="7"/>
      <c r="SCT35" s="7"/>
      <c r="SCU35" s="7"/>
      <c r="SCV35" s="7"/>
      <c r="SCW35" s="7"/>
      <c r="SCX35" s="7"/>
      <c r="SCY35" s="7"/>
      <c r="SCZ35" s="7"/>
      <c r="SDA35" s="7"/>
      <c r="SDB35" s="7"/>
      <c r="SDC35" s="7"/>
      <c r="SDD35" s="7"/>
      <c r="SDE35" s="7"/>
      <c r="SDF35" s="7"/>
      <c r="SDG35" s="7"/>
      <c r="SDH35" s="7"/>
      <c r="SDI35" s="7"/>
      <c r="SDJ35" s="7"/>
      <c r="SDK35" s="7"/>
      <c r="SDL35" s="7"/>
      <c r="SDM35" s="7"/>
      <c r="SDN35" s="7"/>
      <c r="SDO35" s="7"/>
      <c r="SDP35" s="7"/>
      <c r="SDQ35" s="7"/>
      <c r="SDR35" s="7"/>
      <c r="SDS35" s="7"/>
      <c r="SDT35" s="7"/>
      <c r="SDU35" s="7"/>
      <c r="SDV35" s="7"/>
      <c r="SDW35" s="7"/>
      <c r="SDX35" s="7"/>
      <c r="SDY35" s="7"/>
      <c r="SDZ35" s="7"/>
      <c r="SEA35" s="7"/>
      <c r="SEB35" s="7"/>
      <c r="SEC35" s="7"/>
      <c r="SED35" s="7"/>
      <c r="SEE35" s="7"/>
      <c r="SEF35" s="7"/>
      <c r="SEG35" s="7"/>
      <c r="SEH35" s="7"/>
      <c r="SEI35" s="7"/>
      <c r="SEJ35" s="7"/>
      <c r="SEK35" s="7"/>
      <c r="SEL35" s="7"/>
      <c r="SEM35" s="7"/>
      <c r="SEN35" s="7"/>
      <c r="SEO35" s="7"/>
      <c r="SEP35" s="7"/>
      <c r="SEQ35" s="7"/>
      <c r="SER35" s="7"/>
      <c r="SES35" s="7"/>
      <c r="SET35" s="7"/>
      <c r="SEU35" s="7"/>
      <c r="SEV35" s="7"/>
      <c r="SEW35" s="7"/>
      <c r="SEX35" s="7"/>
      <c r="SEY35" s="7"/>
      <c r="SEZ35" s="7"/>
      <c r="SFA35" s="7"/>
      <c r="SFB35" s="7"/>
      <c r="SFC35" s="7"/>
      <c r="SFD35" s="7"/>
      <c r="SFE35" s="7"/>
      <c r="SFF35" s="7"/>
      <c r="SFG35" s="7"/>
      <c r="SFH35" s="7"/>
      <c r="SFI35" s="7"/>
      <c r="SFJ35" s="7"/>
      <c r="SFK35" s="7"/>
      <c r="SFL35" s="7"/>
      <c r="SFM35" s="7"/>
      <c r="SFN35" s="7"/>
      <c r="SFO35" s="7"/>
      <c r="SFP35" s="7"/>
      <c r="SFQ35" s="7"/>
      <c r="SFR35" s="7"/>
      <c r="SFS35" s="7"/>
      <c r="SFT35" s="7"/>
      <c r="SFU35" s="7"/>
      <c r="SFV35" s="7"/>
      <c r="SFW35" s="7"/>
      <c r="SFX35" s="7"/>
      <c r="SFY35" s="7"/>
      <c r="SFZ35" s="7"/>
      <c r="SGA35" s="7"/>
      <c r="SGB35" s="7"/>
      <c r="SGC35" s="7"/>
      <c r="SGD35" s="7"/>
      <c r="SGE35" s="7"/>
      <c r="SGF35" s="7"/>
      <c r="SGG35" s="7"/>
      <c r="SGH35" s="7"/>
      <c r="SGI35" s="7"/>
      <c r="SGJ35" s="7"/>
      <c r="SGK35" s="7"/>
      <c r="SGL35" s="7"/>
      <c r="SGM35" s="7"/>
      <c r="SGN35" s="7"/>
      <c r="SGO35" s="7"/>
      <c r="SGP35" s="7"/>
      <c r="SGQ35" s="7"/>
      <c r="SGR35" s="7"/>
      <c r="SGS35" s="7"/>
      <c r="SGT35" s="7"/>
      <c r="SGU35" s="7"/>
      <c r="SGV35" s="7"/>
      <c r="SGW35" s="7"/>
      <c r="SGX35" s="7"/>
      <c r="SGY35" s="7"/>
      <c r="SGZ35" s="7"/>
      <c r="SHA35" s="7"/>
      <c r="SHB35" s="7"/>
      <c r="SHC35" s="7"/>
      <c r="SHD35" s="7"/>
      <c r="SHE35" s="7"/>
      <c r="SHF35" s="7"/>
      <c r="SHG35" s="7"/>
      <c r="SHH35" s="7"/>
      <c r="SHI35" s="7"/>
      <c r="SHJ35" s="7"/>
      <c r="SHK35" s="7"/>
      <c r="SHL35" s="7"/>
      <c r="SHM35" s="7"/>
      <c r="SHN35" s="7"/>
      <c r="SHO35" s="7"/>
      <c r="SHP35" s="7"/>
      <c r="SHQ35" s="7"/>
      <c r="SHR35" s="7"/>
      <c r="SHS35" s="7"/>
      <c r="SHT35" s="7"/>
      <c r="SHU35" s="7"/>
      <c r="SHV35" s="7"/>
      <c r="SHW35" s="7"/>
      <c r="SHX35" s="7"/>
      <c r="SHY35" s="7"/>
      <c r="SHZ35" s="7"/>
      <c r="SIA35" s="7"/>
      <c r="SIB35" s="7"/>
      <c r="SIC35" s="7"/>
      <c r="SID35" s="7"/>
      <c r="SIE35" s="7"/>
      <c r="SIF35" s="7"/>
      <c r="SIG35" s="7"/>
      <c r="SIH35" s="7"/>
      <c r="SII35" s="7"/>
      <c r="SIJ35" s="7"/>
      <c r="SIK35" s="7"/>
      <c r="SIL35" s="7"/>
      <c r="SIM35" s="7"/>
      <c r="SIN35" s="7"/>
      <c r="SIO35" s="7"/>
      <c r="SIP35" s="7"/>
      <c r="SIQ35" s="7"/>
      <c r="SIR35" s="7"/>
      <c r="SIS35" s="7"/>
      <c r="SIT35" s="7"/>
      <c r="SIU35" s="7"/>
      <c r="SIV35" s="7"/>
      <c r="SIW35" s="7"/>
      <c r="SIX35" s="7"/>
      <c r="SIY35" s="7"/>
      <c r="SIZ35" s="7"/>
      <c r="SJA35" s="7"/>
      <c r="SJB35" s="7"/>
      <c r="SJC35" s="7"/>
      <c r="SJD35" s="7"/>
      <c r="SJE35" s="7"/>
      <c r="SJF35" s="7"/>
      <c r="SJG35" s="7"/>
      <c r="SJH35" s="7"/>
      <c r="SJI35" s="7"/>
      <c r="SJJ35" s="7"/>
      <c r="SJK35" s="7"/>
      <c r="SJL35" s="7"/>
      <c r="SJM35" s="7"/>
      <c r="SJN35" s="7"/>
      <c r="SJO35" s="7"/>
      <c r="SJP35" s="7"/>
      <c r="SJQ35" s="7"/>
      <c r="SJR35" s="7"/>
      <c r="SJS35" s="7"/>
      <c r="SJT35" s="7"/>
      <c r="SJU35" s="7"/>
      <c r="SJV35" s="7"/>
      <c r="SJW35" s="7"/>
      <c r="SJX35" s="7"/>
      <c r="SJY35" s="7"/>
      <c r="SJZ35" s="7"/>
      <c r="SKA35" s="7"/>
      <c r="SKB35" s="7"/>
      <c r="SKC35" s="7"/>
      <c r="SKD35" s="7"/>
      <c r="SKE35" s="7"/>
      <c r="SKF35" s="7"/>
      <c r="SKG35" s="7"/>
      <c r="SKH35" s="7"/>
      <c r="SKI35" s="7"/>
      <c r="SKJ35" s="7"/>
      <c r="SKK35" s="7"/>
      <c r="SKL35" s="7"/>
      <c r="SKM35" s="7"/>
      <c r="SKN35" s="7"/>
      <c r="SKO35" s="7"/>
      <c r="SKP35" s="7"/>
      <c r="SKQ35" s="7"/>
      <c r="SKR35" s="7"/>
      <c r="SKS35" s="7"/>
      <c r="SKT35" s="7"/>
      <c r="SKU35" s="7"/>
      <c r="SKV35" s="7"/>
      <c r="SKW35" s="7"/>
      <c r="SKX35" s="7"/>
      <c r="SKY35" s="7"/>
      <c r="SKZ35" s="7"/>
      <c r="SLA35" s="7"/>
      <c r="SLB35" s="7"/>
      <c r="SLC35" s="7"/>
      <c r="SLD35" s="7"/>
      <c r="SLE35" s="7"/>
      <c r="SLF35" s="7"/>
      <c r="SLG35" s="7"/>
      <c r="SLH35" s="7"/>
      <c r="SLI35" s="7"/>
      <c r="SLJ35" s="7"/>
      <c r="SLK35" s="7"/>
      <c r="SLL35" s="7"/>
      <c r="SLM35" s="7"/>
      <c r="SLN35" s="7"/>
      <c r="SLO35" s="7"/>
      <c r="SLP35" s="7"/>
      <c r="SLQ35" s="7"/>
      <c r="SLR35" s="7"/>
      <c r="SLS35" s="7"/>
      <c r="SLT35" s="7"/>
      <c r="SLU35" s="7"/>
      <c r="SLV35" s="7"/>
      <c r="SLW35" s="7"/>
      <c r="SLX35" s="7"/>
      <c r="SLY35" s="7"/>
      <c r="SLZ35" s="7"/>
      <c r="SMA35" s="7"/>
      <c r="SMB35" s="7"/>
      <c r="SMC35" s="7"/>
      <c r="SMD35" s="7"/>
      <c r="SME35" s="7"/>
      <c r="SMF35" s="7"/>
      <c r="SMG35" s="7"/>
      <c r="SMH35" s="7"/>
      <c r="SMI35" s="7"/>
      <c r="SMJ35" s="7"/>
      <c r="SMK35" s="7"/>
      <c r="SML35" s="7"/>
      <c r="SMM35" s="7"/>
      <c r="SMN35" s="7"/>
      <c r="SMO35" s="7"/>
      <c r="SMP35" s="7"/>
      <c r="SMQ35" s="7"/>
      <c r="SMR35" s="7"/>
      <c r="SMS35" s="7"/>
      <c r="SMT35" s="7"/>
      <c r="SMU35" s="7"/>
      <c r="SMV35" s="7"/>
      <c r="SMW35" s="7"/>
      <c r="SMX35" s="7"/>
      <c r="SMY35" s="7"/>
      <c r="SMZ35" s="7"/>
      <c r="SNA35" s="7"/>
      <c r="SNB35" s="7"/>
      <c r="SNC35" s="7"/>
      <c r="SND35" s="7"/>
      <c r="SNE35" s="7"/>
      <c r="SNF35" s="7"/>
      <c r="SNG35" s="7"/>
      <c r="SNH35" s="7"/>
      <c r="SNI35" s="7"/>
      <c r="SNJ35" s="7"/>
      <c r="SNK35" s="7"/>
      <c r="SNL35" s="7"/>
      <c r="SNM35" s="7"/>
      <c r="SNN35" s="7"/>
      <c r="SNO35" s="7"/>
      <c r="SNP35" s="7"/>
      <c r="SNQ35" s="7"/>
      <c r="SNR35" s="7"/>
      <c r="SNS35" s="7"/>
      <c r="SNT35" s="7"/>
      <c r="SNU35" s="7"/>
      <c r="SNV35" s="7"/>
      <c r="SNW35" s="7"/>
      <c r="SNX35" s="7"/>
      <c r="SNY35" s="7"/>
      <c r="SNZ35" s="7"/>
      <c r="SOA35" s="7"/>
      <c r="SOB35" s="7"/>
      <c r="SOC35" s="7"/>
      <c r="SOD35" s="7"/>
      <c r="SOE35" s="7"/>
      <c r="SOF35" s="7"/>
      <c r="SOG35" s="7"/>
      <c r="SOH35" s="7"/>
      <c r="SOI35" s="7"/>
      <c r="SOJ35" s="7"/>
      <c r="SOK35" s="7"/>
      <c r="SOL35" s="7"/>
      <c r="SOM35" s="7"/>
      <c r="SON35" s="7"/>
      <c r="SOO35" s="7"/>
      <c r="SOP35" s="7"/>
      <c r="SOQ35" s="7"/>
      <c r="SOR35" s="7"/>
      <c r="SOS35" s="7"/>
      <c r="SOT35" s="7"/>
      <c r="SOU35" s="7"/>
      <c r="SOV35" s="7"/>
      <c r="SOW35" s="7"/>
      <c r="SOX35" s="7"/>
      <c r="SOY35" s="7"/>
      <c r="SOZ35" s="7"/>
      <c r="SPA35" s="7"/>
      <c r="SPB35" s="7"/>
      <c r="SPC35" s="7"/>
      <c r="SPD35" s="7"/>
      <c r="SPE35" s="7"/>
      <c r="SPF35" s="7"/>
      <c r="SPG35" s="7"/>
      <c r="SPH35" s="7"/>
      <c r="SPI35" s="7"/>
      <c r="SPJ35" s="7"/>
      <c r="SPK35" s="7"/>
      <c r="SPL35" s="7"/>
      <c r="SPM35" s="7"/>
      <c r="SPN35" s="7"/>
      <c r="SPO35" s="7"/>
      <c r="SPP35" s="7"/>
      <c r="SPQ35" s="7"/>
      <c r="SPR35" s="7"/>
      <c r="SPS35" s="7"/>
      <c r="SPT35" s="7"/>
      <c r="SPU35" s="7"/>
      <c r="SPV35" s="7"/>
      <c r="SPW35" s="7"/>
      <c r="SPX35" s="7"/>
      <c r="SPY35" s="7"/>
      <c r="SPZ35" s="7"/>
      <c r="SQA35" s="7"/>
      <c r="SQB35" s="7"/>
      <c r="SQC35" s="7"/>
      <c r="SQD35" s="7"/>
      <c r="SQE35" s="7"/>
      <c r="SQF35" s="7"/>
      <c r="SQG35" s="7"/>
      <c r="SQH35" s="7"/>
      <c r="SQI35" s="7"/>
      <c r="SQJ35" s="7"/>
      <c r="SQK35" s="7"/>
      <c r="SQL35" s="7"/>
      <c r="SQM35" s="7"/>
      <c r="SQN35" s="7"/>
      <c r="SQO35" s="7"/>
      <c r="SQP35" s="7"/>
      <c r="SQQ35" s="7"/>
      <c r="SQR35" s="7"/>
      <c r="SQS35" s="7"/>
      <c r="SQT35" s="7"/>
      <c r="SQU35" s="7"/>
      <c r="SQV35" s="7"/>
      <c r="SQW35" s="7"/>
      <c r="SQX35" s="7"/>
      <c r="SQY35" s="7"/>
      <c r="SQZ35" s="7"/>
      <c r="SRA35" s="7"/>
      <c r="SRB35" s="7"/>
      <c r="SRC35" s="7"/>
      <c r="SRD35" s="7"/>
      <c r="SRE35" s="7"/>
      <c r="SRF35" s="7"/>
      <c r="SRG35" s="7"/>
      <c r="SRH35" s="7"/>
      <c r="SRI35" s="7"/>
      <c r="SRJ35" s="7"/>
      <c r="SRK35" s="7"/>
      <c r="SRL35" s="7"/>
      <c r="SRM35" s="7"/>
      <c r="SRN35" s="7"/>
      <c r="SRO35" s="7"/>
      <c r="SRP35" s="7"/>
      <c r="SRQ35" s="7"/>
      <c r="SRR35" s="7"/>
      <c r="SRS35" s="7"/>
      <c r="SRT35" s="7"/>
      <c r="SRU35" s="7"/>
      <c r="SRV35" s="7"/>
      <c r="SRW35" s="7"/>
      <c r="SRX35" s="7"/>
      <c r="SRY35" s="7"/>
      <c r="SRZ35" s="7"/>
      <c r="SSA35" s="7"/>
      <c r="SSB35" s="7"/>
      <c r="SSC35" s="7"/>
      <c r="SSD35" s="7"/>
      <c r="SSE35" s="7"/>
      <c r="SSF35" s="7"/>
      <c r="SSG35" s="7"/>
      <c r="SSH35" s="7"/>
      <c r="SSI35" s="7"/>
      <c r="SSJ35" s="7"/>
      <c r="SSK35" s="7"/>
      <c r="SSL35" s="7"/>
      <c r="SSM35" s="7"/>
      <c r="SSN35" s="7"/>
      <c r="SSO35" s="7"/>
      <c r="SSP35" s="7"/>
      <c r="SSQ35" s="7"/>
      <c r="SSR35" s="7"/>
      <c r="SSS35" s="7"/>
      <c r="SST35" s="7"/>
      <c r="SSU35" s="7"/>
      <c r="SSV35" s="7"/>
      <c r="SSW35" s="7"/>
      <c r="SSX35" s="7"/>
      <c r="SSY35" s="7"/>
      <c r="SSZ35" s="7"/>
      <c r="STA35" s="7"/>
      <c r="STB35" s="7"/>
      <c r="STC35" s="7"/>
      <c r="STD35" s="7"/>
      <c r="STE35" s="7"/>
      <c r="STF35" s="7"/>
      <c r="STG35" s="7"/>
      <c r="STH35" s="7"/>
      <c r="STI35" s="7"/>
      <c r="STJ35" s="7"/>
      <c r="STK35" s="7"/>
      <c r="STL35" s="7"/>
      <c r="STM35" s="7"/>
      <c r="STN35" s="7"/>
      <c r="STO35" s="7"/>
      <c r="STP35" s="7"/>
      <c r="STQ35" s="7"/>
      <c r="STR35" s="7"/>
      <c r="STS35" s="7"/>
      <c r="STT35" s="7"/>
      <c r="STU35" s="7"/>
      <c r="STV35" s="7"/>
      <c r="STW35" s="7"/>
      <c r="STX35" s="7"/>
      <c r="STY35" s="7"/>
      <c r="STZ35" s="7"/>
      <c r="SUA35" s="7"/>
      <c r="SUB35" s="7"/>
      <c r="SUC35" s="7"/>
      <c r="SUD35" s="7"/>
      <c r="SUE35" s="7"/>
      <c r="SUF35" s="7"/>
      <c r="SUG35" s="7"/>
      <c r="SUH35" s="7"/>
      <c r="SUI35" s="7"/>
      <c r="SUJ35" s="7"/>
      <c r="SUK35" s="7"/>
      <c r="SUL35" s="7"/>
      <c r="SUM35" s="7"/>
      <c r="SUN35" s="7"/>
      <c r="SUO35" s="7"/>
      <c r="SUP35" s="7"/>
      <c r="SUQ35" s="7"/>
      <c r="SUR35" s="7"/>
      <c r="SUS35" s="7"/>
      <c r="SUT35" s="7"/>
      <c r="SUU35" s="7"/>
      <c r="SUV35" s="7"/>
      <c r="SUW35" s="7"/>
      <c r="SUX35" s="7"/>
      <c r="SUY35" s="7"/>
      <c r="SUZ35" s="7"/>
      <c r="SVA35" s="7"/>
      <c r="SVB35" s="7"/>
      <c r="SVC35" s="7"/>
      <c r="SVD35" s="7"/>
      <c r="SVE35" s="7"/>
      <c r="SVF35" s="7"/>
      <c r="SVG35" s="7"/>
      <c r="SVH35" s="7"/>
      <c r="SVI35" s="7"/>
      <c r="SVJ35" s="7"/>
      <c r="SVK35" s="7"/>
      <c r="SVL35" s="7"/>
      <c r="SVM35" s="7"/>
      <c r="SVN35" s="7"/>
      <c r="SVO35" s="7"/>
      <c r="SVP35" s="7"/>
      <c r="SVQ35" s="7"/>
      <c r="SVR35" s="7"/>
      <c r="SVS35" s="7"/>
      <c r="SVT35" s="7"/>
      <c r="SVU35" s="7"/>
      <c r="SVV35" s="7"/>
      <c r="SVW35" s="7"/>
      <c r="SVX35" s="7"/>
      <c r="SVY35" s="7"/>
      <c r="SVZ35" s="7"/>
      <c r="SWA35" s="7"/>
      <c r="SWB35" s="7"/>
      <c r="SWC35" s="7"/>
      <c r="SWD35" s="7"/>
      <c r="SWE35" s="7"/>
      <c r="SWF35" s="7"/>
      <c r="SWG35" s="7"/>
      <c r="SWH35" s="7"/>
      <c r="SWI35" s="7"/>
      <c r="SWJ35" s="7"/>
      <c r="SWK35" s="7"/>
      <c r="SWL35" s="7"/>
      <c r="SWM35" s="7"/>
      <c r="SWN35" s="7"/>
      <c r="SWO35" s="7"/>
      <c r="SWP35" s="7"/>
      <c r="SWQ35" s="7"/>
      <c r="SWR35" s="7"/>
      <c r="SWS35" s="7"/>
      <c r="SWT35" s="7"/>
      <c r="SWU35" s="7"/>
      <c r="SWV35" s="7"/>
      <c r="SWW35" s="7"/>
      <c r="SWX35" s="7"/>
      <c r="SWY35" s="7"/>
      <c r="SWZ35" s="7"/>
      <c r="SXA35" s="7"/>
      <c r="SXB35" s="7"/>
      <c r="SXC35" s="7"/>
      <c r="SXD35" s="7"/>
      <c r="SXE35" s="7"/>
      <c r="SXF35" s="7"/>
      <c r="SXG35" s="7"/>
      <c r="SXH35" s="7"/>
      <c r="SXI35" s="7"/>
      <c r="SXJ35" s="7"/>
      <c r="SXK35" s="7"/>
      <c r="SXL35" s="7"/>
      <c r="SXM35" s="7"/>
      <c r="SXN35" s="7"/>
      <c r="SXO35" s="7"/>
      <c r="SXP35" s="7"/>
      <c r="SXQ35" s="7"/>
      <c r="SXR35" s="7"/>
      <c r="SXS35" s="7"/>
      <c r="SXT35" s="7"/>
      <c r="SXU35" s="7"/>
      <c r="SXV35" s="7"/>
      <c r="SXW35" s="7"/>
      <c r="SXX35" s="7"/>
      <c r="SXY35" s="7"/>
      <c r="SXZ35" s="7"/>
      <c r="SYA35" s="7"/>
      <c r="SYB35" s="7"/>
      <c r="SYC35" s="7"/>
      <c r="SYD35" s="7"/>
      <c r="SYE35" s="7"/>
      <c r="SYF35" s="7"/>
      <c r="SYG35" s="7"/>
      <c r="SYH35" s="7"/>
      <c r="SYI35" s="7"/>
      <c r="SYJ35" s="7"/>
      <c r="SYK35" s="7"/>
      <c r="SYL35" s="7"/>
      <c r="SYM35" s="7"/>
      <c r="SYN35" s="7"/>
      <c r="SYO35" s="7"/>
      <c r="SYP35" s="7"/>
      <c r="SYQ35" s="7"/>
      <c r="SYR35" s="7"/>
      <c r="SYS35" s="7"/>
      <c r="SYT35" s="7"/>
      <c r="SYU35" s="7"/>
      <c r="SYV35" s="7"/>
      <c r="SYW35" s="7"/>
      <c r="SYX35" s="7"/>
      <c r="SYY35" s="7"/>
      <c r="SYZ35" s="7"/>
      <c r="SZA35" s="7"/>
      <c r="SZB35" s="7"/>
      <c r="SZC35" s="7"/>
      <c r="SZD35" s="7"/>
      <c r="SZE35" s="7"/>
      <c r="SZF35" s="7"/>
      <c r="SZG35" s="7"/>
      <c r="SZH35" s="7"/>
      <c r="SZI35" s="7"/>
      <c r="SZJ35" s="7"/>
      <c r="SZK35" s="7"/>
      <c r="SZL35" s="7"/>
      <c r="SZM35" s="7"/>
      <c r="SZN35" s="7"/>
      <c r="SZO35" s="7"/>
      <c r="SZP35" s="7"/>
      <c r="SZQ35" s="7"/>
      <c r="SZR35" s="7"/>
      <c r="SZS35" s="7"/>
      <c r="SZT35" s="7"/>
      <c r="SZU35" s="7"/>
      <c r="SZV35" s="7"/>
      <c r="SZW35" s="7"/>
      <c r="SZX35" s="7"/>
      <c r="SZY35" s="7"/>
      <c r="SZZ35" s="7"/>
      <c r="TAA35" s="7"/>
      <c r="TAB35" s="7"/>
      <c r="TAC35" s="7"/>
      <c r="TAD35" s="7"/>
      <c r="TAE35" s="7"/>
      <c r="TAF35" s="7"/>
      <c r="TAG35" s="7"/>
      <c r="TAH35" s="7"/>
      <c r="TAI35" s="7"/>
      <c r="TAJ35" s="7"/>
      <c r="TAK35" s="7"/>
      <c r="TAL35" s="7"/>
      <c r="TAM35" s="7"/>
      <c r="TAN35" s="7"/>
      <c r="TAO35" s="7"/>
      <c r="TAP35" s="7"/>
      <c r="TAQ35" s="7"/>
      <c r="TAR35" s="7"/>
      <c r="TAS35" s="7"/>
      <c r="TAT35" s="7"/>
      <c r="TAU35" s="7"/>
      <c r="TAV35" s="7"/>
      <c r="TAW35" s="7"/>
      <c r="TAX35" s="7"/>
      <c r="TAY35" s="7"/>
      <c r="TAZ35" s="7"/>
      <c r="TBA35" s="7"/>
      <c r="TBB35" s="7"/>
      <c r="TBC35" s="7"/>
      <c r="TBD35" s="7"/>
      <c r="TBE35" s="7"/>
      <c r="TBF35" s="7"/>
      <c r="TBG35" s="7"/>
      <c r="TBH35" s="7"/>
      <c r="TBI35" s="7"/>
      <c r="TBJ35" s="7"/>
      <c r="TBK35" s="7"/>
      <c r="TBL35" s="7"/>
      <c r="TBM35" s="7"/>
      <c r="TBN35" s="7"/>
      <c r="TBO35" s="7"/>
      <c r="TBP35" s="7"/>
      <c r="TBQ35" s="7"/>
      <c r="TBR35" s="7"/>
      <c r="TBS35" s="7"/>
      <c r="TBT35" s="7"/>
      <c r="TBU35" s="7"/>
      <c r="TBV35" s="7"/>
      <c r="TBW35" s="7"/>
      <c r="TBX35" s="7"/>
      <c r="TBY35" s="7"/>
      <c r="TBZ35" s="7"/>
      <c r="TCA35" s="7"/>
      <c r="TCB35" s="7"/>
      <c r="TCC35" s="7"/>
      <c r="TCD35" s="7"/>
      <c r="TCE35" s="7"/>
      <c r="TCF35" s="7"/>
      <c r="TCG35" s="7"/>
      <c r="TCH35" s="7"/>
      <c r="TCI35" s="7"/>
      <c r="TCJ35" s="7"/>
      <c r="TCK35" s="7"/>
      <c r="TCL35" s="7"/>
      <c r="TCM35" s="7"/>
      <c r="TCN35" s="7"/>
      <c r="TCO35" s="7"/>
      <c r="TCP35" s="7"/>
      <c r="TCQ35" s="7"/>
      <c r="TCR35" s="7"/>
      <c r="TCS35" s="7"/>
      <c r="TCT35" s="7"/>
      <c r="TCU35" s="7"/>
      <c r="TCV35" s="7"/>
      <c r="TCW35" s="7"/>
      <c r="TCX35" s="7"/>
      <c r="TCY35" s="7"/>
      <c r="TCZ35" s="7"/>
      <c r="TDA35" s="7"/>
      <c r="TDB35" s="7"/>
      <c r="TDC35" s="7"/>
      <c r="TDD35" s="7"/>
      <c r="TDE35" s="7"/>
      <c r="TDF35" s="7"/>
      <c r="TDG35" s="7"/>
      <c r="TDH35" s="7"/>
      <c r="TDI35" s="7"/>
      <c r="TDJ35" s="7"/>
      <c r="TDK35" s="7"/>
      <c r="TDL35" s="7"/>
      <c r="TDM35" s="7"/>
      <c r="TDN35" s="7"/>
      <c r="TDO35" s="7"/>
      <c r="TDP35" s="7"/>
      <c r="TDQ35" s="7"/>
      <c r="TDR35" s="7"/>
      <c r="TDS35" s="7"/>
      <c r="TDT35" s="7"/>
      <c r="TDU35" s="7"/>
      <c r="TDV35" s="7"/>
      <c r="TDW35" s="7"/>
      <c r="TDX35" s="7"/>
      <c r="TDY35" s="7"/>
      <c r="TDZ35" s="7"/>
      <c r="TEA35" s="7"/>
      <c r="TEB35" s="7"/>
      <c r="TEC35" s="7"/>
      <c r="TED35" s="7"/>
      <c r="TEE35" s="7"/>
      <c r="TEF35" s="7"/>
      <c r="TEG35" s="7"/>
      <c r="TEH35" s="7"/>
      <c r="TEI35" s="7"/>
      <c r="TEJ35" s="7"/>
      <c r="TEK35" s="7"/>
      <c r="TEL35" s="7"/>
      <c r="TEM35" s="7"/>
      <c r="TEN35" s="7"/>
      <c r="TEO35" s="7"/>
      <c r="TEP35" s="7"/>
      <c r="TEQ35" s="7"/>
      <c r="TER35" s="7"/>
      <c r="TES35" s="7"/>
      <c r="TET35" s="7"/>
      <c r="TEU35" s="7"/>
      <c r="TEV35" s="7"/>
      <c r="TEW35" s="7"/>
      <c r="TEX35" s="7"/>
      <c r="TEY35" s="7"/>
      <c r="TEZ35" s="7"/>
      <c r="TFA35" s="7"/>
      <c r="TFB35" s="7"/>
      <c r="TFC35" s="7"/>
      <c r="TFD35" s="7"/>
      <c r="TFE35" s="7"/>
      <c r="TFF35" s="7"/>
      <c r="TFG35" s="7"/>
      <c r="TFH35" s="7"/>
      <c r="TFI35" s="7"/>
      <c r="TFJ35" s="7"/>
      <c r="TFK35" s="7"/>
      <c r="TFL35" s="7"/>
      <c r="TFM35" s="7"/>
      <c r="TFN35" s="7"/>
      <c r="TFO35" s="7"/>
      <c r="TFP35" s="7"/>
      <c r="TFQ35" s="7"/>
      <c r="TFR35" s="7"/>
      <c r="TFS35" s="7"/>
      <c r="TFT35" s="7"/>
      <c r="TFU35" s="7"/>
      <c r="TFV35" s="7"/>
      <c r="TFW35" s="7"/>
      <c r="TFX35" s="7"/>
      <c r="TFY35" s="7"/>
      <c r="TFZ35" s="7"/>
      <c r="TGA35" s="7"/>
      <c r="TGB35" s="7"/>
      <c r="TGC35" s="7"/>
      <c r="TGD35" s="7"/>
      <c r="TGE35" s="7"/>
      <c r="TGF35" s="7"/>
      <c r="TGG35" s="7"/>
      <c r="TGH35" s="7"/>
      <c r="TGI35" s="7"/>
      <c r="TGJ35" s="7"/>
      <c r="TGK35" s="7"/>
      <c r="TGL35" s="7"/>
      <c r="TGM35" s="7"/>
      <c r="TGN35" s="7"/>
      <c r="TGO35" s="7"/>
      <c r="TGP35" s="7"/>
      <c r="TGQ35" s="7"/>
      <c r="TGR35" s="7"/>
      <c r="TGS35" s="7"/>
      <c r="TGT35" s="7"/>
      <c r="TGU35" s="7"/>
      <c r="TGV35" s="7"/>
      <c r="TGW35" s="7"/>
      <c r="TGX35" s="7"/>
      <c r="TGY35" s="7"/>
      <c r="TGZ35" s="7"/>
      <c r="THA35" s="7"/>
      <c r="THB35" s="7"/>
      <c r="THC35" s="7"/>
      <c r="THD35" s="7"/>
      <c r="THE35" s="7"/>
      <c r="THF35" s="7"/>
      <c r="THG35" s="7"/>
      <c r="THH35" s="7"/>
      <c r="THI35" s="7"/>
      <c r="THJ35" s="7"/>
      <c r="THK35" s="7"/>
      <c r="THL35" s="7"/>
      <c r="THM35" s="7"/>
      <c r="THN35" s="7"/>
      <c r="THO35" s="7"/>
      <c r="THP35" s="7"/>
      <c r="THQ35" s="7"/>
      <c r="THR35" s="7"/>
      <c r="THS35" s="7"/>
      <c r="THT35" s="7"/>
      <c r="THU35" s="7"/>
      <c r="THV35" s="7"/>
      <c r="THW35" s="7"/>
      <c r="THX35" s="7"/>
      <c r="THY35" s="7"/>
      <c r="THZ35" s="7"/>
      <c r="TIA35" s="7"/>
      <c r="TIB35" s="7"/>
      <c r="TIC35" s="7"/>
      <c r="TID35" s="7"/>
      <c r="TIE35" s="7"/>
      <c r="TIF35" s="7"/>
      <c r="TIG35" s="7"/>
      <c r="TIH35" s="7"/>
      <c r="TII35" s="7"/>
      <c r="TIJ35" s="7"/>
      <c r="TIK35" s="7"/>
      <c r="TIL35" s="7"/>
      <c r="TIM35" s="7"/>
      <c r="TIN35" s="7"/>
      <c r="TIO35" s="7"/>
      <c r="TIP35" s="7"/>
      <c r="TIQ35" s="7"/>
      <c r="TIR35" s="7"/>
      <c r="TIS35" s="7"/>
      <c r="TIT35" s="7"/>
      <c r="TIU35" s="7"/>
      <c r="TIV35" s="7"/>
      <c r="TIW35" s="7"/>
      <c r="TIX35" s="7"/>
      <c r="TIY35" s="7"/>
      <c r="TIZ35" s="7"/>
      <c r="TJA35" s="7"/>
      <c r="TJB35" s="7"/>
      <c r="TJC35" s="7"/>
      <c r="TJD35" s="7"/>
      <c r="TJE35" s="7"/>
      <c r="TJF35" s="7"/>
      <c r="TJG35" s="7"/>
      <c r="TJH35" s="7"/>
      <c r="TJI35" s="7"/>
      <c r="TJJ35" s="7"/>
      <c r="TJK35" s="7"/>
      <c r="TJL35" s="7"/>
      <c r="TJM35" s="7"/>
      <c r="TJN35" s="7"/>
      <c r="TJO35" s="7"/>
      <c r="TJP35" s="7"/>
      <c r="TJQ35" s="7"/>
      <c r="TJR35" s="7"/>
      <c r="TJS35" s="7"/>
      <c r="TJT35" s="7"/>
      <c r="TJU35" s="7"/>
      <c r="TJV35" s="7"/>
      <c r="TJW35" s="7"/>
      <c r="TJX35" s="7"/>
      <c r="TJY35" s="7"/>
      <c r="TJZ35" s="7"/>
      <c r="TKA35" s="7"/>
      <c r="TKB35" s="7"/>
      <c r="TKC35" s="7"/>
      <c r="TKD35" s="7"/>
      <c r="TKE35" s="7"/>
      <c r="TKF35" s="7"/>
      <c r="TKG35" s="7"/>
      <c r="TKH35" s="7"/>
      <c r="TKI35" s="7"/>
      <c r="TKJ35" s="7"/>
      <c r="TKK35" s="7"/>
      <c r="TKL35" s="7"/>
      <c r="TKM35" s="7"/>
      <c r="TKN35" s="7"/>
      <c r="TKO35" s="7"/>
      <c r="TKP35" s="7"/>
      <c r="TKQ35" s="7"/>
      <c r="TKR35" s="7"/>
      <c r="TKS35" s="7"/>
      <c r="TKT35" s="7"/>
      <c r="TKU35" s="7"/>
      <c r="TKV35" s="7"/>
      <c r="TKW35" s="7"/>
      <c r="TKX35" s="7"/>
      <c r="TKY35" s="7"/>
      <c r="TKZ35" s="7"/>
      <c r="TLA35" s="7"/>
      <c r="TLB35" s="7"/>
      <c r="TLC35" s="7"/>
      <c r="TLD35" s="7"/>
      <c r="TLE35" s="7"/>
      <c r="TLF35" s="7"/>
      <c r="TLG35" s="7"/>
      <c r="TLH35" s="7"/>
      <c r="TLI35" s="7"/>
      <c r="TLJ35" s="7"/>
      <c r="TLK35" s="7"/>
      <c r="TLL35" s="7"/>
      <c r="TLM35" s="7"/>
      <c r="TLN35" s="7"/>
      <c r="TLO35" s="7"/>
      <c r="TLP35" s="7"/>
      <c r="TLQ35" s="7"/>
      <c r="TLR35" s="7"/>
      <c r="TLS35" s="7"/>
      <c r="TLT35" s="7"/>
      <c r="TLU35" s="7"/>
      <c r="TLV35" s="7"/>
      <c r="TLW35" s="7"/>
      <c r="TLX35" s="7"/>
      <c r="TLY35" s="7"/>
      <c r="TLZ35" s="7"/>
      <c r="TMA35" s="7"/>
      <c r="TMB35" s="7"/>
      <c r="TMC35" s="7"/>
      <c r="TMD35" s="7"/>
      <c r="TME35" s="7"/>
      <c r="TMF35" s="7"/>
      <c r="TMG35" s="7"/>
      <c r="TMH35" s="7"/>
      <c r="TMI35" s="7"/>
      <c r="TMJ35" s="7"/>
      <c r="TMK35" s="7"/>
      <c r="TML35" s="7"/>
      <c r="TMM35" s="7"/>
      <c r="TMN35" s="7"/>
      <c r="TMO35" s="7"/>
      <c r="TMP35" s="7"/>
      <c r="TMQ35" s="7"/>
      <c r="TMR35" s="7"/>
      <c r="TMS35" s="7"/>
      <c r="TMT35" s="7"/>
      <c r="TMU35" s="7"/>
      <c r="TMV35" s="7"/>
      <c r="TMW35" s="7"/>
      <c r="TMX35" s="7"/>
      <c r="TMY35" s="7"/>
      <c r="TMZ35" s="7"/>
      <c r="TNA35" s="7"/>
      <c r="TNB35" s="7"/>
      <c r="TNC35" s="7"/>
      <c r="TND35" s="7"/>
      <c r="TNE35" s="7"/>
      <c r="TNF35" s="7"/>
      <c r="TNG35" s="7"/>
      <c r="TNH35" s="7"/>
      <c r="TNI35" s="7"/>
      <c r="TNJ35" s="7"/>
      <c r="TNK35" s="7"/>
      <c r="TNL35" s="7"/>
      <c r="TNM35" s="7"/>
      <c r="TNN35" s="7"/>
      <c r="TNO35" s="7"/>
      <c r="TNP35" s="7"/>
      <c r="TNQ35" s="7"/>
      <c r="TNR35" s="7"/>
      <c r="TNS35" s="7"/>
      <c r="TNT35" s="7"/>
      <c r="TNU35" s="7"/>
      <c r="TNV35" s="7"/>
      <c r="TNW35" s="7"/>
      <c r="TNX35" s="7"/>
      <c r="TNY35" s="7"/>
      <c r="TNZ35" s="7"/>
      <c r="TOA35" s="7"/>
      <c r="TOB35" s="7"/>
      <c r="TOC35" s="7"/>
      <c r="TOD35" s="7"/>
      <c r="TOE35" s="7"/>
      <c r="TOF35" s="7"/>
      <c r="TOG35" s="7"/>
      <c r="TOH35" s="7"/>
      <c r="TOI35" s="7"/>
      <c r="TOJ35" s="7"/>
      <c r="TOK35" s="7"/>
      <c r="TOL35" s="7"/>
      <c r="TOM35" s="7"/>
      <c r="TON35" s="7"/>
      <c r="TOO35" s="7"/>
      <c r="TOP35" s="7"/>
      <c r="TOQ35" s="7"/>
      <c r="TOR35" s="7"/>
      <c r="TOS35" s="7"/>
      <c r="TOT35" s="7"/>
      <c r="TOU35" s="7"/>
      <c r="TOV35" s="7"/>
      <c r="TOW35" s="7"/>
      <c r="TOX35" s="7"/>
      <c r="TOY35" s="7"/>
      <c r="TOZ35" s="7"/>
      <c r="TPA35" s="7"/>
      <c r="TPB35" s="7"/>
      <c r="TPC35" s="7"/>
      <c r="TPD35" s="7"/>
      <c r="TPE35" s="7"/>
      <c r="TPF35" s="7"/>
      <c r="TPG35" s="7"/>
      <c r="TPH35" s="7"/>
      <c r="TPI35" s="7"/>
      <c r="TPJ35" s="7"/>
      <c r="TPK35" s="7"/>
      <c r="TPL35" s="7"/>
      <c r="TPM35" s="7"/>
      <c r="TPN35" s="7"/>
      <c r="TPO35" s="7"/>
      <c r="TPP35" s="7"/>
      <c r="TPQ35" s="7"/>
      <c r="TPR35" s="7"/>
      <c r="TPS35" s="7"/>
      <c r="TPT35" s="7"/>
      <c r="TPU35" s="7"/>
      <c r="TPV35" s="7"/>
      <c r="TPW35" s="7"/>
      <c r="TPX35" s="7"/>
      <c r="TPY35" s="7"/>
      <c r="TPZ35" s="7"/>
      <c r="TQA35" s="7"/>
      <c r="TQB35" s="7"/>
      <c r="TQC35" s="7"/>
      <c r="TQD35" s="7"/>
      <c r="TQE35" s="7"/>
      <c r="TQF35" s="7"/>
      <c r="TQG35" s="7"/>
      <c r="TQH35" s="7"/>
      <c r="TQI35" s="7"/>
      <c r="TQJ35" s="7"/>
      <c r="TQK35" s="7"/>
      <c r="TQL35" s="7"/>
      <c r="TQM35" s="7"/>
      <c r="TQN35" s="7"/>
      <c r="TQO35" s="7"/>
      <c r="TQP35" s="7"/>
      <c r="TQQ35" s="7"/>
      <c r="TQR35" s="7"/>
      <c r="TQS35" s="7"/>
      <c r="TQT35" s="7"/>
      <c r="TQU35" s="7"/>
      <c r="TQV35" s="7"/>
      <c r="TQW35" s="7"/>
      <c r="TQX35" s="7"/>
      <c r="TQY35" s="7"/>
      <c r="TQZ35" s="7"/>
      <c r="TRA35" s="7"/>
      <c r="TRB35" s="7"/>
      <c r="TRC35" s="7"/>
      <c r="TRD35" s="7"/>
      <c r="TRE35" s="7"/>
      <c r="TRF35" s="7"/>
      <c r="TRG35" s="7"/>
      <c r="TRH35" s="7"/>
      <c r="TRI35" s="7"/>
      <c r="TRJ35" s="7"/>
      <c r="TRK35" s="7"/>
      <c r="TRL35" s="7"/>
      <c r="TRM35" s="7"/>
      <c r="TRN35" s="7"/>
      <c r="TRO35" s="7"/>
      <c r="TRP35" s="7"/>
      <c r="TRQ35" s="7"/>
      <c r="TRR35" s="7"/>
      <c r="TRS35" s="7"/>
      <c r="TRT35" s="7"/>
      <c r="TRU35" s="7"/>
      <c r="TRV35" s="7"/>
      <c r="TRW35" s="7"/>
      <c r="TRX35" s="7"/>
      <c r="TRY35" s="7"/>
      <c r="TRZ35" s="7"/>
      <c r="TSA35" s="7"/>
      <c r="TSB35" s="7"/>
      <c r="TSC35" s="7"/>
      <c r="TSD35" s="7"/>
      <c r="TSE35" s="7"/>
      <c r="TSF35" s="7"/>
      <c r="TSG35" s="7"/>
      <c r="TSH35" s="7"/>
      <c r="TSI35" s="7"/>
      <c r="TSJ35" s="7"/>
      <c r="TSK35" s="7"/>
      <c r="TSL35" s="7"/>
      <c r="TSM35" s="7"/>
      <c r="TSN35" s="7"/>
      <c r="TSO35" s="7"/>
      <c r="TSP35" s="7"/>
      <c r="TSQ35" s="7"/>
      <c r="TSR35" s="7"/>
      <c r="TSS35" s="7"/>
      <c r="TST35" s="7"/>
      <c r="TSU35" s="7"/>
      <c r="TSV35" s="7"/>
      <c r="TSW35" s="7"/>
      <c r="TSX35" s="7"/>
      <c r="TSY35" s="7"/>
      <c r="TSZ35" s="7"/>
      <c r="TTA35" s="7"/>
      <c r="TTB35" s="7"/>
      <c r="TTC35" s="7"/>
      <c r="TTD35" s="7"/>
      <c r="TTE35" s="7"/>
      <c r="TTF35" s="7"/>
      <c r="TTG35" s="7"/>
      <c r="TTH35" s="7"/>
      <c r="TTI35" s="7"/>
      <c r="TTJ35" s="7"/>
      <c r="TTK35" s="7"/>
      <c r="TTL35" s="7"/>
      <c r="TTM35" s="7"/>
      <c r="TTN35" s="7"/>
      <c r="TTO35" s="7"/>
      <c r="TTP35" s="7"/>
      <c r="TTQ35" s="7"/>
      <c r="TTR35" s="7"/>
      <c r="TTS35" s="7"/>
      <c r="TTT35" s="7"/>
      <c r="TTU35" s="7"/>
      <c r="TTV35" s="7"/>
      <c r="TTW35" s="7"/>
      <c r="TTX35" s="7"/>
      <c r="TTY35" s="7"/>
      <c r="TTZ35" s="7"/>
      <c r="TUA35" s="7"/>
      <c r="TUB35" s="7"/>
      <c r="TUC35" s="7"/>
      <c r="TUD35" s="7"/>
      <c r="TUE35" s="7"/>
      <c r="TUF35" s="7"/>
      <c r="TUG35" s="7"/>
      <c r="TUH35" s="7"/>
      <c r="TUI35" s="7"/>
      <c r="TUJ35" s="7"/>
      <c r="TUK35" s="7"/>
      <c r="TUL35" s="7"/>
      <c r="TUM35" s="7"/>
      <c r="TUN35" s="7"/>
      <c r="TUO35" s="7"/>
      <c r="TUP35" s="7"/>
      <c r="TUQ35" s="7"/>
      <c r="TUR35" s="7"/>
      <c r="TUS35" s="7"/>
      <c r="TUT35" s="7"/>
      <c r="TUU35" s="7"/>
      <c r="TUV35" s="7"/>
      <c r="TUW35" s="7"/>
      <c r="TUX35" s="7"/>
      <c r="TUY35" s="7"/>
      <c r="TUZ35" s="7"/>
      <c r="TVA35" s="7"/>
      <c r="TVB35" s="7"/>
      <c r="TVC35" s="7"/>
      <c r="TVD35" s="7"/>
      <c r="TVE35" s="7"/>
      <c r="TVF35" s="7"/>
      <c r="TVG35" s="7"/>
      <c r="TVH35" s="7"/>
      <c r="TVI35" s="7"/>
      <c r="TVJ35" s="7"/>
      <c r="TVK35" s="7"/>
      <c r="TVL35" s="7"/>
      <c r="TVM35" s="7"/>
      <c r="TVN35" s="7"/>
      <c r="TVO35" s="7"/>
      <c r="TVP35" s="7"/>
      <c r="TVQ35" s="7"/>
      <c r="TVR35" s="7"/>
      <c r="TVS35" s="7"/>
      <c r="TVT35" s="7"/>
      <c r="TVU35" s="7"/>
      <c r="TVV35" s="7"/>
      <c r="TVW35" s="7"/>
      <c r="TVX35" s="7"/>
      <c r="TVY35" s="7"/>
      <c r="TVZ35" s="7"/>
      <c r="TWA35" s="7"/>
      <c r="TWB35" s="7"/>
      <c r="TWC35" s="7"/>
      <c r="TWD35" s="7"/>
      <c r="TWE35" s="7"/>
      <c r="TWF35" s="7"/>
      <c r="TWG35" s="7"/>
      <c r="TWH35" s="7"/>
      <c r="TWI35" s="7"/>
      <c r="TWJ35" s="7"/>
      <c r="TWK35" s="7"/>
      <c r="TWL35" s="7"/>
      <c r="TWM35" s="7"/>
      <c r="TWN35" s="7"/>
      <c r="TWO35" s="7"/>
      <c r="TWP35" s="7"/>
      <c r="TWQ35" s="7"/>
      <c r="TWR35" s="7"/>
      <c r="TWS35" s="7"/>
      <c r="TWT35" s="7"/>
      <c r="TWU35" s="7"/>
      <c r="TWV35" s="7"/>
      <c r="TWW35" s="7"/>
      <c r="TWX35" s="7"/>
      <c r="TWY35" s="7"/>
      <c r="TWZ35" s="7"/>
      <c r="TXA35" s="7"/>
      <c r="TXB35" s="7"/>
      <c r="TXC35" s="7"/>
      <c r="TXD35" s="7"/>
      <c r="TXE35" s="7"/>
      <c r="TXF35" s="7"/>
      <c r="TXG35" s="7"/>
      <c r="TXH35" s="7"/>
      <c r="TXI35" s="7"/>
      <c r="TXJ35" s="7"/>
      <c r="TXK35" s="7"/>
      <c r="TXL35" s="7"/>
      <c r="TXM35" s="7"/>
      <c r="TXN35" s="7"/>
      <c r="TXO35" s="7"/>
      <c r="TXP35" s="7"/>
      <c r="TXQ35" s="7"/>
      <c r="TXR35" s="7"/>
      <c r="TXS35" s="7"/>
      <c r="TXT35" s="7"/>
      <c r="TXU35" s="7"/>
      <c r="TXV35" s="7"/>
      <c r="TXW35" s="7"/>
      <c r="TXX35" s="7"/>
      <c r="TXY35" s="7"/>
      <c r="TXZ35" s="7"/>
      <c r="TYA35" s="7"/>
      <c r="TYB35" s="7"/>
      <c r="TYC35" s="7"/>
      <c r="TYD35" s="7"/>
      <c r="TYE35" s="7"/>
      <c r="TYF35" s="7"/>
      <c r="TYG35" s="7"/>
      <c r="TYH35" s="7"/>
      <c r="TYI35" s="7"/>
      <c r="TYJ35" s="7"/>
      <c r="TYK35" s="7"/>
      <c r="TYL35" s="7"/>
      <c r="TYM35" s="7"/>
      <c r="TYN35" s="7"/>
      <c r="TYO35" s="7"/>
      <c r="TYP35" s="7"/>
      <c r="TYQ35" s="7"/>
      <c r="TYR35" s="7"/>
      <c r="TYS35" s="7"/>
      <c r="TYT35" s="7"/>
      <c r="TYU35" s="7"/>
      <c r="TYV35" s="7"/>
      <c r="TYW35" s="7"/>
      <c r="TYX35" s="7"/>
      <c r="TYY35" s="7"/>
      <c r="TYZ35" s="7"/>
      <c r="TZA35" s="7"/>
      <c r="TZB35" s="7"/>
      <c r="TZC35" s="7"/>
      <c r="TZD35" s="7"/>
      <c r="TZE35" s="7"/>
      <c r="TZF35" s="7"/>
      <c r="TZG35" s="7"/>
      <c r="TZH35" s="7"/>
      <c r="TZI35" s="7"/>
      <c r="TZJ35" s="7"/>
      <c r="TZK35" s="7"/>
      <c r="TZL35" s="7"/>
      <c r="TZM35" s="7"/>
      <c r="TZN35" s="7"/>
      <c r="TZO35" s="7"/>
      <c r="TZP35" s="7"/>
      <c r="TZQ35" s="7"/>
      <c r="TZR35" s="7"/>
      <c r="TZS35" s="7"/>
      <c r="TZT35" s="7"/>
      <c r="TZU35" s="7"/>
      <c r="TZV35" s="7"/>
      <c r="TZW35" s="7"/>
      <c r="TZX35" s="7"/>
      <c r="TZY35" s="7"/>
      <c r="TZZ35" s="7"/>
      <c r="UAA35" s="7"/>
      <c r="UAB35" s="7"/>
      <c r="UAC35" s="7"/>
      <c r="UAD35" s="7"/>
      <c r="UAE35" s="7"/>
      <c r="UAF35" s="7"/>
      <c r="UAG35" s="7"/>
      <c r="UAH35" s="7"/>
      <c r="UAI35" s="7"/>
      <c r="UAJ35" s="7"/>
      <c r="UAK35" s="7"/>
      <c r="UAL35" s="7"/>
      <c r="UAM35" s="7"/>
      <c r="UAN35" s="7"/>
      <c r="UAO35" s="7"/>
      <c r="UAP35" s="7"/>
      <c r="UAQ35" s="7"/>
      <c r="UAR35" s="7"/>
      <c r="UAS35" s="7"/>
      <c r="UAT35" s="7"/>
      <c r="UAU35" s="7"/>
      <c r="UAV35" s="7"/>
      <c r="UAW35" s="7"/>
      <c r="UAX35" s="7"/>
      <c r="UAY35" s="7"/>
      <c r="UAZ35" s="7"/>
      <c r="UBA35" s="7"/>
      <c r="UBB35" s="7"/>
      <c r="UBC35" s="7"/>
      <c r="UBD35" s="7"/>
      <c r="UBE35" s="7"/>
      <c r="UBF35" s="7"/>
      <c r="UBG35" s="7"/>
      <c r="UBH35" s="7"/>
      <c r="UBI35" s="7"/>
      <c r="UBJ35" s="7"/>
      <c r="UBK35" s="7"/>
      <c r="UBL35" s="7"/>
      <c r="UBM35" s="7"/>
      <c r="UBN35" s="7"/>
      <c r="UBO35" s="7"/>
      <c r="UBP35" s="7"/>
      <c r="UBQ35" s="7"/>
      <c r="UBR35" s="7"/>
      <c r="UBS35" s="7"/>
      <c r="UBT35" s="7"/>
      <c r="UBU35" s="7"/>
      <c r="UBV35" s="7"/>
      <c r="UBW35" s="7"/>
      <c r="UBX35" s="7"/>
      <c r="UBY35" s="7"/>
      <c r="UBZ35" s="7"/>
      <c r="UCA35" s="7"/>
      <c r="UCB35" s="7"/>
      <c r="UCC35" s="7"/>
      <c r="UCD35" s="7"/>
      <c r="UCE35" s="7"/>
      <c r="UCF35" s="7"/>
      <c r="UCG35" s="7"/>
      <c r="UCH35" s="7"/>
      <c r="UCI35" s="7"/>
      <c r="UCJ35" s="7"/>
      <c r="UCK35" s="7"/>
      <c r="UCL35" s="7"/>
      <c r="UCM35" s="7"/>
      <c r="UCN35" s="7"/>
      <c r="UCO35" s="7"/>
      <c r="UCP35" s="7"/>
      <c r="UCQ35" s="7"/>
      <c r="UCR35" s="7"/>
      <c r="UCS35" s="7"/>
      <c r="UCT35" s="7"/>
      <c r="UCU35" s="7"/>
      <c r="UCV35" s="7"/>
      <c r="UCW35" s="7"/>
      <c r="UCX35" s="7"/>
      <c r="UCY35" s="7"/>
      <c r="UCZ35" s="7"/>
      <c r="UDA35" s="7"/>
      <c r="UDB35" s="7"/>
      <c r="UDC35" s="7"/>
      <c r="UDD35" s="7"/>
      <c r="UDE35" s="7"/>
      <c r="UDF35" s="7"/>
      <c r="UDG35" s="7"/>
      <c r="UDH35" s="7"/>
      <c r="UDI35" s="7"/>
      <c r="UDJ35" s="7"/>
      <c r="UDK35" s="7"/>
      <c r="UDL35" s="7"/>
      <c r="UDM35" s="7"/>
      <c r="UDN35" s="7"/>
      <c r="UDO35" s="7"/>
      <c r="UDP35" s="7"/>
      <c r="UDQ35" s="7"/>
      <c r="UDR35" s="7"/>
      <c r="UDS35" s="7"/>
      <c r="UDT35" s="7"/>
      <c r="UDU35" s="7"/>
      <c r="UDV35" s="7"/>
      <c r="UDW35" s="7"/>
      <c r="UDX35" s="7"/>
      <c r="UDY35" s="7"/>
      <c r="UDZ35" s="7"/>
      <c r="UEA35" s="7"/>
      <c r="UEB35" s="7"/>
      <c r="UEC35" s="7"/>
      <c r="UED35" s="7"/>
      <c r="UEE35" s="7"/>
      <c r="UEF35" s="7"/>
      <c r="UEG35" s="7"/>
      <c r="UEH35" s="7"/>
      <c r="UEI35" s="7"/>
      <c r="UEJ35" s="7"/>
      <c r="UEK35" s="7"/>
      <c r="UEL35" s="7"/>
      <c r="UEM35" s="7"/>
      <c r="UEN35" s="7"/>
      <c r="UEO35" s="7"/>
      <c r="UEP35" s="7"/>
      <c r="UEQ35" s="7"/>
      <c r="UER35" s="7"/>
      <c r="UES35" s="7"/>
      <c r="UET35" s="7"/>
      <c r="UEU35" s="7"/>
      <c r="UEV35" s="7"/>
      <c r="UEW35" s="7"/>
      <c r="UEX35" s="7"/>
      <c r="UEY35" s="7"/>
      <c r="UEZ35" s="7"/>
      <c r="UFA35" s="7"/>
      <c r="UFB35" s="7"/>
      <c r="UFC35" s="7"/>
      <c r="UFD35" s="7"/>
      <c r="UFE35" s="7"/>
      <c r="UFF35" s="7"/>
      <c r="UFG35" s="7"/>
      <c r="UFH35" s="7"/>
      <c r="UFI35" s="7"/>
      <c r="UFJ35" s="7"/>
      <c r="UFK35" s="7"/>
      <c r="UFL35" s="7"/>
      <c r="UFM35" s="7"/>
      <c r="UFN35" s="7"/>
      <c r="UFO35" s="7"/>
      <c r="UFP35" s="7"/>
      <c r="UFQ35" s="7"/>
      <c r="UFR35" s="7"/>
      <c r="UFS35" s="7"/>
      <c r="UFT35" s="7"/>
      <c r="UFU35" s="7"/>
      <c r="UFV35" s="7"/>
      <c r="UFW35" s="7"/>
      <c r="UFX35" s="7"/>
      <c r="UFY35" s="7"/>
      <c r="UFZ35" s="7"/>
      <c r="UGA35" s="7"/>
      <c r="UGB35" s="7"/>
      <c r="UGC35" s="7"/>
      <c r="UGD35" s="7"/>
      <c r="UGE35" s="7"/>
      <c r="UGF35" s="7"/>
      <c r="UGG35" s="7"/>
      <c r="UGH35" s="7"/>
      <c r="UGI35" s="7"/>
      <c r="UGJ35" s="7"/>
      <c r="UGK35" s="7"/>
      <c r="UGL35" s="7"/>
      <c r="UGM35" s="7"/>
      <c r="UGN35" s="7"/>
      <c r="UGO35" s="7"/>
      <c r="UGP35" s="7"/>
      <c r="UGQ35" s="7"/>
      <c r="UGR35" s="7"/>
      <c r="UGS35" s="7"/>
      <c r="UGT35" s="7"/>
      <c r="UGU35" s="7"/>
      <c r="UGV35" s="7"/>
      <c r="UGW35" s="7"/>
      <c r="UGX35" s="7"/>
      <c r="UGY35" s="7"/>
      <c r="UGZ35" s="7"/>
      <c r="UHA35" s="7"/>
      <c r="UHB35" s="7"/>
      <c r="UHC35" s="7"/>
      <c r="UHD35" s="7"/>
      <c r="UHE35" s="7"/>
      <c r="UHF35" s="7"/>
      <c r="UHG35" s="7"/>
      <c r="UHH35" s="7"/>
      <c r="UHI35" s="7"/>
      <c r="UHJ35" s="7"/>
      <c r="UHK35" s="7"/>
      <c r="UHL35" s="7"/>
      <c r="UHM35" s="7"/>
      <c r="UHN35" s="7"/>
      <c r="UHO35" s="7"/>
      <c r="UHP35" s="7"/>
      <c r="UHQ35" s="7"/>
      <c r="UHR35" s="7"/>
      <c r="UHS35" s="7"/>
      <c r="UHT35" s="7"/>
      <c r="UHU35" s="7"/>
      <c r="UHV35" s="7"/>
      <c r="UHW35" s="7"/>
      <c r="UHX35" s="7"/>
      <c r="UHY35" s="7"/>
      <c r="UHZ35" s="7"/>
      <c r="UIA35" s="7"/>
      <c r="UIB35" s="7"/>
      <c r="UIC35" s="7"/>
      <c r="UID35" s="7"/>
      <c r="UIE35" s="7"/>
      <c r="UIF35" s="7"/>
      <c r="UIG35" s="7"/>
      <c r="UIH35" s="7"/>
      <c r="UII35" s="7"/>
      <c r="UIJ35" s="7"/>
      <c r="UIK35" s="7"/>
      <c r="UIL35" s="7"/>
      <c r="UIM35" s="7"/>
      <c r="UIN35" s="7"/>
      <c r="UIO35" s="7"/>
      <c r="UIP35" s="7"/>
      <c r="UIQ35" s="7"/>
      <c r="UIR35" s="7"/>
      <c r="UIS35" s="7"/>
      <c r="UIT35" s="7"/>
      <c r="UIU35" s="7"/>
      <c r="UIV35" s="7"/>
      <c r="UIW35" s="7"/>
      <c r="UIX35" s="7"/>
      <c r="UIY35" s="7"/>
      <c r="UIZ35" s="7"/>
      <c r="UJA35" s="7"/>
      <c r="UJB35" s="7"/>
      <c r="UJC35" s="7"/>
      <c r="UJD35" s="7"/>
      <c r="UJE35" s="7"/>
      <c r="UJF35" s="7"/>
      <c r="UJG35" s="7"/>
      <c r="UJH35" s="7"/>
      <c r="UJI35" s="7"/>
      <c r="UJJ35" s="7"/>
      <c r="UJK35" s="7"/>
      <c r="UJL35" s="7"/>
      <c r="UJM35" s="7"/>
      <c r="UJN35" s="7"/>
      <c r="UJO35" s="7"/>
      <c r="UJP35" s="7"/>
      <c r="UJQ35" s="7"/>
      <c r="UJR35" s="7"/>
      <c r="UJS35" s="7"/>
      <c r="UJT35" s="7"/>
      <c r="UJU35" s="7"/>
      <c r="UJV35" s="7"/>
      <c r="UJW35" s="7"/>
      <c r="UJX35" s="7"/>
      <c r="UJY35" s="7"/>
      <c r="UJZ35" s="7"/>
      <c r="UKA35" s="7"/>
      <c r="UKB35" s="7"/>
      <c r="UKC35" s="7"/>
      <c r="UKD35" s="7"/>
      <c r="UKE35" s="7"/>
      <c r="UKF35" s="7"/>
      <c r="UKG35" s="7"/>
      <c r="UKH35" s="7"/>
      <c r="UKI35" s="7"/>
      <c r="UKJ35" s="7"/>
      <c r="UKK35" s="7"/>
      <c r="UKL35" s="7"/>
      <c r="UKM35" s="7"/>
      <c r="UKN35" s="7"/>
      <c r="UKO35" s="7"/>
      <c r="UKP35" s="7"/>
      <c r="UKQ35" s="7"/>
      <c r="UKR35" s="7"/>
      <c r="UKS35" s="7"/>
      <c r="UKT35" s="7"/>
      <c r="UKU35" s="7"/>
      <c r="UKV35" s="7"/>
      <c r="UKW35" s="7"/>
      <c r="UKX35" s="7"/>
      <c r="UKY35" s="7"/>
      <c r="UKZ35" s="7"/>
      <c r="ULA35" s="7"/>
      <c r="ULB35" s="7"/>
      <c r="ULC35" s="7"/>
      <c r="ULD35" s="7"/>
      <c r="ULE35" s="7"/>
      <c r="ULF35" s="7"/>
      <c r="ULG35" s="7"/>
      <c r="ULH35" s="7"/>
      <c r="ULI35" s="7"/>
      <c r="ULJ35" s="7"/>
      <c r="ULK35" s="7"/>
      <c r="ULL35" s="7"/>
      <c r="ULM35" s="7"/>
      <c r="ULN35" s="7"/>
      <c r="ULO35" s="7"/>
      <c r="ULP35" s="7"/>
      <c r="ULQ35" s="7"/>
      <c r="ULR35" s="7"/>
      <c r="ULS35" s="7"/>
      <c r="ULT35" s="7"/>
      <c r="ULU35" s="7"/>
      <c r="ULV35" s="7"/>
      <c r="ULW35" s="7"/>
      <c r="ULX35" s="7"/>
      <c r="ULY35" s="7"/>
      <c r="ULZ35" s="7"/>
      <c r="UMA35" s="7"/>
      <c r="UMB35" s="7"/>
      <c r="UMC35" s="7"/>
      <c r="UMD35" s="7"/>
      <c r="UME35" s="7"/>
      <c r="UMF35" s="7"/>
      <c r="UMG35" s="7"/>
      <c r="UMH35" s="7"/>
      <c r="UMI35" s="7"/>
      <c r="UMJ35" s="7"/>
      <c r="UMK35" s="7"/>
      <c r="UML35" s="7"/>
      <c r="UMM35" s="7"/>
      <c r="UMN35" s="7"/>
      <c r="UMO35" s="7"/>
      <c r="UMP35" s="7"/>
      <c r="UMQ35" s="7"/>
      <c r="UMR35" s="7"/>
      <c r="UMS35" s="7"/>
      <c r="UMT35" s="7"/>
      <c r="UMU35" s="7"/>
      <c r="UMV35" s="7"/>
      <c r="UMW35" s="7"/>
      <c r="UMX35" s="7"/>
      <c r="UMY35" s="7"/>
      <c r="UMZ35" s="7"/>
      <c r="UNA35" s="7"/>
      <c r="UNB35" s="7"/>
      <c r="UNC35" s="7"/>
      <c r="UND35" s="7"/>
      <c r="UNE35" s="7"/>
      <c r="UNF35" s="7"/>
      <c r="UNG35" s="7"/>
      <c r="UNH35" s="7"/>
      <c r="UNI35" s="7"/>
      <c r="UNJ35" s="7"/>
      <c r="UNK35" s="7"/>
      <c r="UNL35" s="7"/>
      <c r="UNM35" s="7"/>
      <c r="UNN35" s="7"/>
      <c r="UNO35" s="7"/>
      <c r="UNP35" s="7"/>
      <c r="UNQ35" s="7"/>
      <c r="UNR35" s="7"/>
      <c r="UNS35" s="7"/>
      <c r="UNT35" s="7"/>
      <c r="UNU35" s="7"/>
      <c r="UNV35" s="7"/>
      <c r="UNW35" s="7"/>
      <c r="UNX35" s="7"/>
      <c r="UNY35" s="7"/>
      <c r="UNZ35" s="7"/>
      <c r="UOA35" s="7"/>
      <c r="UOB35" s="7"/>
      <c r="UOC35" s="7"/>
      <c r="UOD35" s="7"/>
      <c r="UOE35" s="7"/>
      <c r="UOF35" s="7"/>
      <c r="UOG35" s="7"/>
      <c r="UOH35" s="7"/>
      <c r="UOI35" s="7"/>
      <c r="UOJ35" s="7"/>
      <c r="UOK35" s="7"/>
      <c r="UOL35" s="7"/>
      <c r="UOM35" s="7"/>
      <c r="UON35" s="7"/>
      <c r="UOO35" s="7"/>
      <c r="UOP35" s="7"/>
      <c r="UOQ35" s="7"/>
      <c r="UOR35" s="7"/>
      <c r="UOS35" s="7"/>
      <c r="UOT35" s="7"/>
      <c r="UOU35" s="7"/>
      <c r="UOV35" s="7"/>
      <c r="UOW35" s="7"/>
      <c r="UOX35" s="7"/>
      <c r="UOY35" s="7"/>
      <c r="UOZ35" s="7"/>
      <c r="UPA35" s="7"/>
      <c r="UPB35" s="7"/>
      <c r="UPC35" s="7"/>
      <c r="UPD35" s="7"/>
      <c r="UPE35" s="7"/>
      <c r="UPF35" s="7"/>
      <c r="UPG35" s="7"/>
      <c r="UPH35" s="7"/>
      <c r="UPI35" s="7"/>
      <c r="UPJ35" s="7"/>
      <c r="UPK35" s="7"/>
      <c r="UPL35" s="7"/>
      <c r="UPM35" s="7"/>
      <c r="UPN35" s="7"/>
      <c r="UPO35" s="7"/>
      <c r="UPP35" s="7"/>
      <c r="UPQ35" s="7"/>
      <c r="UPR35" s="7"/>
      <c r="UPS35" s="7"/>
      <c r="UPT35" s="7"/>
      <c r="UPU35" s="7"/>
      <c r="UPV35" s="7"/>
      <c r="UPW35" s="7"/>
      <c r="UPX35" s="7"/>
      <c r="UPY35" s="7"/>
      <c r="UPZ35" s="7"/>
      <c r="UQA35" s="7"/>
      <c r="UQB35" s="7"/>
      <c r="UQC35" s="7"/>
      <c r="UQD35" s="7"/>
      <c r="UQE35" s="7"/>
      <c r="UQF35" s="7"/>
      <c r="UQG35" s="7"/>
      <c r="UQH35" s="7"/>
      <c r="UQI35" s="7"/>
      <c r="UQJ35" s="7"/>
      <c r="UQK35" s="7"/>
      <c r="UQL35" s="7"/>
      <c r="UQM35" s="7"/>
      <c r="UQN35" s="7"/>
      <c r="UQO35" s="7"/>
      <c r="UQP35" s="7"/>
      <c r="UQQ35" s="7"/>
      <c r="UQR35" s="7"/>
      <c r="UQS35" s="7"/>
      <c r="UQT35" s="7"/>
      <c r="UQU35" s="7"/>
      <c r="UQV35" s="7"/>
      <c r="UQW35" s="7"/>
      <c r="UQX35" s="7"/>
      <c r="UQY35" s="7"/>
      <c r="UQZ35" s="7"/>
      <c r="URA35" s="7"/>
      <c r="URB35" s="7"/>
      <c r="URC35" s="7"/>
      <c r="URD35" s="7"/>
      <c r="URE35" s="7"/>
      <c r="URF35" s="7"/>
      <c r="URG35" s="7"/>
      <c r="URH35" s="7"/>
      <c r="URI35" s="7"/>
      <c r="URJ35" s="7"/>
      <c r="URK35" s="7"/>
      <c r="URL35" s="7"/>
      <c r="URM35" s="7"/>
      <c r="URN35" s="7"/>
      <c r="URO35" s="7"/>
      <c r="URP35" s="7"/>
      <c r="URQ35" s="7"/>
      <c r="URR35" s="7"/>
      <c r="URS35" s="7"/>
      <c r="URT35" s="7"/>
      <c r="URU35" s="7"/>
      <c r="URV35" s="7"/>
      <c r="URW35" s="7"/>
      <c r="URX35" s="7"/>
      <c r="URY35" s="7"/>
      <c r="URZ35" s="7"/>
      <c r="USA35" s="7"/>
      <c r="USB35" s="7"/>
      <c r="USC35" s="7"/>
      <c r="USD35" s="7"/>
      <c r="USE35" s="7"/>
      <c r="USF35" s="7"/>
      <c r="USG35" s="7"/>
      <c r="USH35" s="7"/>
      <c r="USI35" s="7"/>
      <c r="USJ35" s="7"/>
      <c r="USK35" s="7"/>
      <c r="USL35" s="7"/>
      <c r="USM35" s="7"/>
      <c r="USN35" s="7"/>
      <c r="USO35" s="7"/>
      <c r="USP35" s="7"/>
      <c r="USQ35" s="7"/>
      <c r="USR35" s="7"/>
      <c r="USS35" s="7"/>
      <c r="UST35" s="7"/>
      <c r="USU35" s="7"/>
      <c r="USV35" s="7"/>
      <c r="USW35" s="7"/>
      <c r="USX35" s="7"/>
      <c r="USY35" s="7"/>
      <c r="USZ35" s="7"/>
      <c r="UTA35" s="7"/>
      <c r="UTB35" s="7"/>
      <c r="UTC35" s="7"/>
      <c r="UTD35" s="7"/>
      <c r="UTE35" s="7"/>
      <c r="UTF35" s="7"/>
      <c r="UTG35" s="7"/>
      <c r="UTH35" s="7"/>
      <c r="UTI35" s="7"/>
      <c r="UTJ35" s="7"/>
      <c r="UTK35" s="7"/>
      <c r="UTL35" s="7"/>
      <c r="UTM35" s="7"/>
      <c r="UTN35" s="7"/>
      <c r="UTO35" s="7"/>
      <c r="UTP35" s="7"/>
      <c r="UTQ35" s="7"/>
      <c r="UTR35" s="7"/>
      <c r="UTS35" s="7"/>
      <c r="UTT35" s="7"/>
      <c r="UTU35" s="7"/>
      <c r="UTV35" s="7"/>
      <c r="UTW35" s="7"/>
      <c r="UTX35" s="7"/>
      <c r="UTY35" s="7"/>
      <c r="UTZ35" s="7"/>
      <c r="UUA35" s="7"/>
      <c r="UUB35" s="7"/>
      <c r="UUC35" s="7"/>
      <c r="UUD35" s="7"/>
      <c r="UUE35" s="7"/>
      <c r="UUF35" s="7"/>
      <c r="UUG35" s="7"/>
      <c r="UUH35" s="7"/>
      <c r="UUI35" s="7"/>
      <c r="UUJ35" s="7"/>
      <c r="UUK35" s="7"/>
      <c r="UUL35" s="7"/>
      <c r="UUM35" s="7"/>
      <c r="UUN35" s="7"/>
      <c r="UUO35" s="7"/>
      <c r="UUP35" s="7"/>
      <c r="UUQ35" s="7"/>
      <c r="UUR35" s="7"/>
      <c r="UUS35" s="7"/>
      <c r="UUT35" s="7"/>
      <c r="UUU35" s="7"/>
      <c r="UUV35" s="7"/>
      <c r="UUW35" s="7"/>
      <c r="UUX35" s="7"/>
      <c r="UUY35" s="7"/>
      <c r="UUZ35" s="7"/>
      <c r="UVA35" s="7"/>
      <c r="UVB35" s="7"/>
      <c r="UVC35" s="7"/>
      <c r="UVD35" s="7"/>
      <c r="UVE35" s="7"/>
      <c r="UVF35" s="7"/>
      <c r="UVG35" s="7"/>
      <c r="UVH35" s="7"/>
      <c r="UVI35" s="7"/>
      <c r="UVJ35" s="7"/>
      <c r="UVK35" s="7"/>
      <c r="UVL35" s="7"/>
      <c r="UVM35" s="7"/>
      <c r="UVN35" s="7"/>
      <c r="UVO35" s="7"/>
      <c r="UVP35" s="7"/>
      <c r="UVQ35" s="7"/>
      <c r="UVR35" s="7"/>
      <c r="UVS35" s="7"/>
      <c r="UVT35" s="7"/>
      <c r="UVU35" s="7"/>
      <c r="UVV35" s="7"/>
      <c r="UVW35" s="7"/>
      <c r="UVX35" s="7"/>
      <c r="UVY35" s="7"/>
      <c r="UVZ35" s="7"/>
      <c r="UWA35" s="7"/>
      <c r="UWB35" s="7"/>
      <c r="UWC35" s="7"/>
      <c r="UWD35" s="7"/>
      <c r="UWE35" s="7"/>
      <c r="UWF35" s="7"/>
      <c r="UWG35" s="7"/>
      <c r="UWH35" s="7"/>
      <c r="UWI35" s="7"/>
      <c r="UWJ35" s="7"/>
      <c r="UWK35" s="7"/>
      <c r="UWL35" s="7"/>
      <c r="UWM35" s="7"/>
      <c r="UWN35" s="7"/>
      <c r="UWO35" s="7"/>
      <c r="UWP35" s="7"/>
      <c r="UWQ35" s="7"/>
      <c r="UWR35" s="7"/>
      <c r="UWS35" s="7"/>
      <c r="UWT35" s="7"/>
      <c r="UWU35" s="7"/>
      <c r="UWV35" s="7"/>
      <c r="UWW35" s="7"/>
      <c r="UWX35" s="7"/>
      <c r="UWY35" s="7"/>
      <c r="UWZ35" s="7"/>
      <c r="UXA35" s="7"/>
      <c r="UXB35" s="7"/>
      <c r="UXC35" s="7"/>
      <c r="UXD35" s="7"/>
      <c r="UXE35" s="7"/>
      <c r="UXF35" s="7"/>
      <c r="UXG35" s="7"/>
      <c r="UXH35" s="7"/>
      <c r="UXI35" s="7"/>
      <c r="UXJ35" s="7"/>
      <c r="UXK35" s="7"/>
      <c r="UXL35" s="7"/>
      <c r="UXM35" s="7"/>
      <c r="UXN35" s="7"/>
      <c r="UXO35" s="7"/>
      <c r="UXP35" s="7"/>
      <c r="UXQ35" s="7"/>
      <c r="UXR35" s="7"/>
      <c r="UXS35" s="7"/>
      <c r="UXT35" s="7"/>
      <c r="UXU35" s="7"/>
      <c r="UXV35" s="7"/>
      <c r="UXW35" s="7"/>
      <c r="UXX35" s="7"/>
      <c r="UXY35" s="7"/>
      <c r="UXZ35" s="7"/>
      <c r="UYA35" s="7"/>
      <c r="UYB35" s="7"/>
      <c r="UYC35" s="7"/>
      <c r="UYD35" s="7"/>
      <c r="UYE35" s="7"/>
      <c r="UYF35" s="7"/>
      <c r="UYG35" s="7"/>
      <c r="UYH35" s="7"/>
      <c r="UYI35" s="7"/>
      <c r="UYJ35" s="7"/>
      <c r="UYK35" s="7"/>
      <c r="UYL35" s="7"/>
      <c r="UYM35" s="7"/>
      <c r="UYN35" s="7"/>
      <c r="UYO35" s="7"/>
      <c r="UYP35" s="7"/>
      <c r="UYQ35" s="7"/>
      <c r="UYR35" s="7"/>
      <c r="UYS35" s="7"/>
      <c r="UYT35" s="7"/>
      <c r="UYU35" s="7"/>
      <c r="UYV35" s="7"/>
      <c r="UYW35" s="7"/>
      <c r="UYX35" s="7"/>
      <c r="UYY35" s="7"/>
      <c r="UYZ35" s="7"/>
      <c r="UZA35" s="7"/>
      <c r="UZB35" s="7"/>
      <c r="UZC35" s="7"/>
      <c r="UZD35" s="7"/>
      <c r="UZE35" s="7"/>
      <c r="UZF35" s="7"/>
      <c r="UZG35" s="7"/>
      <c r="UZH35" s="7"/>
      <c r="UZI35" s="7"/>
      <c r="UZJ35" s="7"/>
      <c r="UZK35" s="7"/>
      <c r="UZL35" s="7"/>
      <c r="UZM35" s="7"/>
      <c r="UZN35" s="7"/>
      <c r="UZO35" s="7"/>
      <c r="UZP35" s="7"/>
      <c r="UZQ35" s="7"/>
      <c r="UZR35" s="7"/>
      <c r="UZS35" s="7"/>
      <c r="UZT35" s="7"/>
      <c r="UZU35" s="7"/>
      <c r="UZV35" s="7"/>
      <c r="UZW35" s="7"/>
      <c r="UZX35" s="7"/>
      <c r="UZY35" s="7"/>
      <c r="UZZ35" s="7"/>
      <c r="VAA35" s="7"/>
      <c r="VAB35" s="7"/>
      <c r="VAC35" s="7"/>
      <c r="VAD35" s="7"/>
      <c r="VAE35" s="7"/>
      <c r="VAF35" s="7"/>
      <c r="VAG35" s="7"/>
      <c r="VAH35" s="7"/>
      <c r="VAI35" s="7"/>
      <c r="VAJ35" s="7"/>
      <c r="VAK35" s="7"/>
      <c r="VAL35" s="7"/>
      <c r="VAM35" s="7"/>
      <c r="VAN35" s="7"/>
      <c r="VAO35" s="7"/>
      <c r="VAP35" s="7"/>
      <c r="VAQ35" s="7"/>
      <c r="VAR35" s="7"/>
      <c r="VAS35" s="7"/>
      <c r="VAT35" s="7"/>
      <c r="VAU35" s="7"/>
      <c r="VAV35" s="7"/>
      <c r="VAW35" s="7"/>
      <c r="VAX35" s="7"/>
      <c r="VAY35" s="7"/>
      <c r="VAZ35" s="7"/>
      <c r="VBA35" s="7"/>
      <c r="VBB35" s="7"/>
      <c r="VBC35" s="7"/>
      <c r="VBD35" s="7"/>
      <c r="VBE35" s="7"/>
      <c r="VBF35" s="7"/>
      <c r="VBG35" s="7"/>
      <c r="VBH35" s="7"/>
      <c r="VBI35" s="7"/>
      <c r="VBJ35" s="7"/>
      <c r="VBK35" s="7"/>
      <c r="VBL35" s="7"/>
      <c r="VBM35" s="7"/>
      <c r="VBN35" s="7"/>
      <c r="VBO35" s="7"/>
      <c r="VBP35" s="7"/>
      <c r="VBQ35" s="7"/>
      <c r="VBR35" s="7"/>
      <c r="VBS35" s="7"/>
      <c r="VBT35" s="7"/>
      <c r="VBU35" s="7"/>
      <c r="VBV35" s="7"/>
      <c r="VBW35" s="7"/>
      <c r="VBX35" s="7"/>
      <c r="VBY35" s="7"/>
      <c r="VBZ35" s="7"/>
      <c r="VCA35" s="7"/>
      <c r="VCB35" s="7"/>
      <c r="VCC35" s="7"/>
      <c r="VCD35" s="7"/>
      <c r="VCE35" s="7"/>
      <c r="VCF35" s="7"/>
      <c r="VCG35" s="7"/>
      <c r="VCH35" s="7"/>
      <c r="VCI35" s="7"/>
      <c r="VCJ35" s="7"/>
      <c r="VCK35" s="7"/>
      <c r="VCL35" s="7"/>
      <c r="VCM35" s="7"/>
      <c r="VCN35" s="7"/>
      <c r="VCO35" s="7"/>
      <c r="VCP35" s="7"/>
      <c r="VCQ35" s="7"/>
      <c r="VCR35" s="7"/>
      <c r="VCS35" s="7"/>
      <c r="VCT35" s="7"/>
      <c r="VCU35" s="7"/>
      <c r="VCV35" s="7"/>
      <c r="VCW35" s="7"/>
      <c r="VCX35" s="7"/>
      <c r="VCY35" s="7"/>
      <c r="VCZ35" s="7"/>
      <c r="VDA35" s="7"/>
      <c r="VDB35" s="7"/>
      <c r="VDC35" s="7"/>
      <c r="VDD35" s="7"/>
      <c r="VDE35" s="7"/>
      <c r="VDF35" s="7"/>
      <c r="VDG35" s="7"/>
      <c r="VDH35" s="7"/>
      <c r="VDI35" s="7"/>
      <c r="VDJ35" s="7"/>
      <c r="VDK35" s="7"/>
      <c r="VDL35" s="7"/>
      <c r="VDM35" s="7"/>
      <c r="VDN35" s="7"/>
      <c r="VDO35" s="7"/>
      <c r="VDP35" s="7"/>
      <c r="VDQ35" s="7"/>
      <c r="VDR35" s="7"/>
      <c r="VDS35" s="7"/>
      <c r="VDT35" s="7"/>
      <c r="VDU35" s="7"/>
      <c r="VDV35" s="7"/>
      <c r="VDW35" s="7"/>
      <c r="VDX35" s="7"/>
      <c r="VDY35" s="7"/>
      <c r="VDZ35" s="7"/>
      <c r="VEA35" s="7"/>
      <c r="VEB35" s="7"/>
      <c r="VEC35" s="7"/>
      <c r="VED35" s="7"/>
      <c r="VEE35" s="7"/>
      <c r="VEF35" s="7"/>
      <c r="VEG35" s="7"/>
      <c r="VEH35" s="7"/>
      <c r="VEI35" s="7"/>
      <c r="VEJ35" s="7"/>
      <c r="VEK35" s="7"/>
      <c r="VEL35" s="7"/>
      <c r="VEM35" s="7"/>
      <c r="VEN35" s="7"/>
      <c r="VEO35" s="7"/>
      <c r="VEP35" s="7"/>
      <c r="VEQ35" s="7"/>
      <c r="VER35" s="7"/>
      <c r="VES35" s="7"/>
      <c r="VET35" s="7"/>
      <c r="VEU35" s="7"/>
      <c r="VEV35" s="7"/>
      <c r="VEW35" s="7"/>
      <c r="VEX35" s="7"/>
      <c r="VEY35" s="7"/>
      <c r="VEZ35" s="7"/>
      <c r="VFA35" s="7"/>
      <c r="VFB35" s="7"/>
      <c r="VFC35" s="7"/>
      <c r="VFD35" s="7"/>
      <c r="VFE35" s="7"/>
      <c r="VFF35" s="7"/>
      <c r="VFG35" s="7"/>
      <c r="VFH35" s="7"/>
      <c r="VFI35" s="7"/>
      <c r="VFJ35" s="7"/>
      <c r="VFK35" s="7"/>
      <c r="VFL35" s="7"/>
      <c r="VFM35" s="7"/>
      <c r="VFN35" s="7"/>
      <c r="VFO35" s="7"/>
      <c r="VFP35" s="7"/>
      <c r="VFQ35" s="7"/>
      <c r="VFR35" s="7"/>
      <c r="VFS35" s="7"/>
      <c r="VFT35" s="7"/>
      <c r="VFU35" s="7"/>
      <c r="VFV35" s="7"/>
      <c r="VFW35" s="7"/>
      <c r="VFX35" s="7"/>
      <c r="VFY35" s="7"/>
      <c r="VFZ35" s="7"/>
      <c r="VGA35" s="7"/>
      <c r="VGB35" s="7"/>
      <c r="VGC35" s="7"/>
      <c r="VGD35" s="7"/>
      <c r="VGE35" s="7"/>
      <c r="VGF35" s="7"/>
      <c r="VGG35" s="7"/>
      <c r="VGH35" s="7"/>
      <c r="VGI35" s="7"/>
      <c r="VGJ35" s="7"/>
      <c r="VGK35" s="7"/>
      <c r="VGL35" s="7"/>
      <c r="VGM35" s="7"/>
      <c r="VGN35" s="7"/>
      <c r="VGO35" s="7"/>
      <c r="VGP35" s="7"/>
      <c r="VGQ35" s="7"/>
      <c r="VGR35" s="7"/>
      <c r="VGS35" s="7"/>
      <c r="VGT35" s="7"/>
      <c r="VGU35" s="7"/>
      <c r="VGV35" s="7"/>
      <c r="VGW35" s="7"/>
      <c r="VGX35" s="7"/>
      <c r="VGY35" s="7"/>
      <c r="VGZ35" s="7"/>
      <c r="VHA35" s="7"/>
      <c r="VHB35" s="7"/>
      <c r="VHC35" s="7"/>
      <c r="VHD35" s="7"/>
      <c r="VHE35" s="7"/>
      <c r="VHF35" s="7"/>
      <c r="VHG35" s="7"/>
      <c r="VHH35" s="7"/>
      <c r="VHI35" s="7"/>
      <c r="VHJ35" s="7"/>
      <c r="VHK35" s="7"/>
      <c r="VHL35" s="7"/>
      <c r="VHM35" s="7"/>
      <c r="VHN35" s="7"/>
      <c r="VHO35" s="7"/>
      <c r="VHP35" s="7"/>
      <c r="VHQ35" s="7"/>
      <c r="VHR35" s="7"/>
      <c r="VHS35" s="7"/>
      <c r="VHT35" s="7"/>
      <c r="VHU35" s="7"/>
      <c r="VHV35" s="7"/>
      <c r="VHW35" s="7"/>
      <c r="VHX35" s="7"/>
      <c r="VHY35" s="7"/>
      <c r="VHZ35" s="7"/>
      <c r="VIA35" s="7"/>
      <c r="VIB35" s="7"/>
      <c r="VIC35" s="7"/>
      <c r="VID35" s="7"/>
      <c r="VIE35" s="7"/>
      <c r="VIF35" s="7"/>
      <c r="VIG35" s="7"/>
      <c r="VIH35" s="7"/>
      <c r="VII35" s="7"/>
      <c r="VIJ35" s="7"/>
      <c r="VIK35" s="7"/>
      <c r="VIL35" s="7"/>
      <c r="VIM35" s="7"/>
      <c r="VIN35" s="7"/>
      <c r="VIO35" s="7"/>
      <c r="VIP35" s="7"/>
      <c r="VIQ35" s="7"/>
      <c r="VIR35" s="7"/>
      <c r="VIS35" s="7"/>
      <c r="VIT35" s="7"/>
      <c r="VIU35" s="7"/>
      <c r="VIV35" s="7"/>
      <c r="VIW35" s="7"/>
      <c r="VIX35" s="7"/>
      <c r="VIY35" s="7"/>
      <c r="VIZ35" s="7"/>
      <c r="VJA35" s="7"/>
      <c r="VJB35" s="7"/>
      <c r="VJC35" s="7"/>
      <c r="VJD35" s="7"/>
      <c r="VJE35" s="7"/>
      <c r="VJF35" s="7"/>
      <c r="VJG35" s="7"/>
      <c r="VJH35" s="7"/>
      <c r="VJI35" s="7"/>
      <c r="VJJ35" s="7"/>
      <c r="VJK35" s="7"/>
      <c r="VJL35" s="7"/>
      <c r="VJM35" s="7"/>
      <c r="VJN35" s="7"/>
      <c r="VJO35" s="7"/>
      <c r="VJP35" s="7"/>
      <c r="VJQ35" s="7"/>
      <c r="VJR35" s="7"/>
      <c r="VJS35" s="7"/>
      <c r="VJT35" s="7"/>
      <c r="VJU35" s="7"/>
      <c r="VJV35" s="7"/>
      <c r="VJW35" s="7"/>
      <c r="VJX35" s="7"/>
      <c r="VJY35" s="7"/>
      <c r="VJZ35" s="7"/>
      <c r="VKA35" s="7"/>
      <c r="VKB35" s="7"/>
      <c r="VKC35" s="7"/>
      <c r="VKD35" s="7"/>
      <c r="VKE35" s="7"/>
      <c r="VKF35" s="7"/>
      <c r="VKG35" s="7"/>
      <c r="VKH35" s="7"/>
      <c r="VKI35" s="7"/>
      <c r="VKJ35" s="7"/>
      <c r="VKK35" s="7"/>
      <c r="VKL35" s="7"/>
      <c r="VKM35" s="7"/>
      <c r="VKN35" s="7"/>
      <c r="VKO35" s="7"/>
      <c r="VKP35" s="7"/>
      <c r="VKQ35" s="7"/>
      <c r="VKR35" s="7"/>
      <c r="VKS35" s="7"/>
      <c r="VKT35" s="7"/>
      <c r="VKU35" s="7"/>
      <c r="VKV35" s="7"/>
      <c r="VKW35" s="7"/>
      <c r="VKX35" s="7"/>
      <c r="VKY35" s="7"/>
      <c r="VKZ35" s="7"/>
      <c r="VLA35" s="7"/>
      <c r="VLB35" s="7"/>
      <c r="VLC35" s="7"/>
      <c r="VLD35" s="7"/>
      <c r="VLE35" s="7"/>
      <c r="VLF35" s="7"/>
      <c r="VLG35" s="7"/>
      <c r="VLH35" s="7"/>
      <c r="VLI35" s="7"/>
      <c r="VLJ35" s="7"/>
      <c r="VLK35" s="7"/>
      <c r="VLL35" s="7"/>
      <c r="VLM35" s="7"/>
      <c r="VLN35" s="7"/>
      <c r="VLO35" s="7"/>
      <c r="VLP35" s="7"/>
      <c r="VLQ35" s="7"/>
      <c r="VLR35" s="7"/>
      <c r="VLS35" s="7"/>
      <c r="VLT35" s="7"/>
      <c r="VLU35" s="7"/>
      <c r="VLV35" s="7"/>
      <c r="VLW35" s="7"/>
      <c r="VLX35" s="7"/>
      <c r="VLY35" s="7"/>
      <c r="VLZ35" s="7"/>
      <c r="VMA35" s="7"/>
      <c r="VMB35" s="7"/>
      <c r="VMC35" s="7"/>
      <c r="VMD35" s="7"/>
      <c r="VME35" s="7"/>
      <c r="VMF35" s="7"/>
      <c r="VMG35" s="7"/>
      <c r="VMH35" s="7"/>
      <c r="VMI35" s="7"/>
      <c r="VMJ35" s="7"/>
      <c r="VMK35" s="7"/>
      <c r="VML35" s="7"/>
      <c r="VMM35" s="7"/>
      <c r="VMN35" s="7"/>
      <c r="VMO35" s="7"/>
      <c r="VMP35" s="7"/>
      <c r="VMQ35" s="7"/>
      <c r="VMR35" s="7"/>
      <c r="VMS35" s="7"/>
      <c r="VMT35" s="7"/>
      <c r="VMU35" s="7"/>
      <c r="VMV35" s="7"/>
      <c r="VMW35" s="7"/>
      <c r="VMX35" s="7"/>
      <c r="VMY35" s="7"/>
      <c r="VMZ35" s="7"/>
      <c r="VNA35" s="7"/>
      <c r="VNB35" s="7"/>
      <c r="VNC35" s="7"/>
      <c r="VND35" s="7"/>
      <c r="VNE35" s="7"/>
      <c r="VNF35" s="7"/>
      <c r="VNG35" s="7"/>
      <c r="VNH35" s="7"/>
      <c r="VNI35" s="7"/>
      <c r="VNJ35" s="7"/>
      <c r="VNK35" s="7"/>
      <c r="VNL35" s="7"/>
      <c r="VNM35" s="7"/>
      <c r="VNN35" s="7"/>
      <c r="VNO35" s="7"/>
      <c r="VNP35" s="7"/>
      <c r="VNQ35" s="7"/>
      <c r="VNR35" s="7"/>
      <c r="VNS35" s="7"/>
      <c r="VNT35" s="7"/>
      <c r="VNU35" s="7"/>
      <c r="VNV35" s="7"/>
      <c r="VNW35" s="7"/>
      <c r="VNX35" s="7"/>
      <c r="VNY35" s="7"/>
      <c r="VNZ35" s="7"/>
      <c r="VOA35" s="7"/>
      <c r="VOB35" s="7"/>
      <c r="VOC35" s="7"/>
      <c r="VOD35" s="7"/>
      <c r="VOE35" s="7"/>
      <c r="VOF35" s="7"/>
      <c r="VOG35" s="7"/>
      <c r="VOH35" s="7"/>
      <c r="VOI35" s="7"/>
      <c r="VOJ35" s="7"/>
      <c r="VOK35" s="7"/>
      <c r="VOL35" s="7"/>
      <c r="VOM35" s="7"/>
      <c r="VON35" s="7"/>
      <c r="VOO35" s="7"/>
      <c r="VOP35" s="7"/>
      <c r="VOQ35" s="7"/>
      <c r="VOR35" s="7"/>
      <c r="VOS35" s="7"/>
      <c r="VOT35" s="7"/>
      <c r="VOU35" s="7"/>
      <c r="VOV35" s="7"/>
      <c r="VOW35" s="7"/>
      <c r="VOX35" s="7"/>
      <c r="VOY35" s="7"/>
      <c r="VOZ35" s="7"/>
      <c r="VPA35" s="7"/>
      <c r="VPB35" s="7"/>
      <c r="VPC35" s="7"/>
      <c r="VPD35" s="7"/>
      <c r="VPE35" s="7"/>
      <c r="VPF35" s="7"/>
      <c r="VPG35" s="7"/>
      <c r="VPH35" s="7"/>
      <c r="VPI35" s="7"/>
      <c r="VPJ35" s="7"/>
      <c r="VPK35" s="7"/>
      <c r="VPL35" s="7"/>
      <c r="VPM35" s="7"/>
      <c r="VPN35" s="7"/>
      <c r="VPO35" s="7"/>
      <c r="VPP35" s="7"/>
      <c r="VPQ35" s="7"/>
      <c r="VPR35" s="7"/>
      <c r="VPS35" s="7"/>
      <c r="VPT35" s="7"/>
      <c r="VPU35" s="7"/>
      <c r="VPV35" s="7"/>
      <c r="VPW35" s="7"/>
      <c r="VPX35" s="7"/>
      <c r="VPY35" s="7"/>
      <c r="VPZ35" s="7"/>
      <c r="VQA35" s="7"/>
      <c r="VQB35" s="7"/>
      <c r="VQC35" s="7"/>
      <c r="VQD35" s="7"/>
      <c r="VQE35" s="7"/>
      <c r="VQF35" s="7"/>
      <c r="VQG35" s="7"/>
      <c r="VQH35" s="7"/>
      <c r="VQI35" s="7"/>
      <c r="VQJ35" s="7"/>
      <c r="VQK35" s="7"/>
      <c r="VQL35" s="7"/>
      <c r="VQM35" s="7"/>
      <c r="VQN35" s="7"/>
      <c r="VQO35" s="7"/>
      <c r="VQP35" s="7"/>
      <c r="VQQ35" s="7"/>
      <c r="VQR35" s="7"/>
      <c r="VQS35" s="7"/>
      <c r="VQT35" s="7"/>
      <c r="VQU35" s="7"/>
      <c r="VQV35" s="7"/>
      <c r="VQW35" s="7"/>
      <c r="VQX35" s="7"/>
      <c r="VQY35" s="7"/>
      <c r="VQZ35" s="7"/>
      <c r="VRA35" s="7"/>
      <c r="VRB35" s="7"/>
      <c r="VRC35" s="7"/>
      <c r="VRD35" s="7"/>
      <c r="VRE35" s="7"/>
      <c r="VRF35" s="7"/>
      <c r="VRG35" s="7"/>
      <c r="VRH35" s="7"/>
      <c r="VRI35" s="7"/>
      <c r="VRJ35" s="7"/>
      <c r="VRK35" s="7"/>
      <c r="VRL35" s="7"/>
      <c r="VRM35" s="7"/>
      <c r="VRN35" s="7"/>
      <c r="VRO35" s="7"/>
      <c r="VRP35" s="7"/>
      <c r="VRQ35" s="7"/>
      <c r="VRR35" s="7"/>
      <c r="VRS35" s="7"/>
      <c r="VRT35" s="7"/>
      <c r="VRU35" s="7"/>
      <c r="VRV35" s="7"/>
      <c r="VRW35" s="7"/>
      <c r="VRX35" s="7"/>
      <c r="VRY35" s="7"/>
      <c r="VRZ35" s="7"/>
      <c r="VSA35" s="7"/>
      <c r="VSB35" s="7"/>
      <c r="VSC35" s="7"/>
      <c r="VSD35" s="7"/>
      <c r="VSE35" s="7"/>
      <c r="VSF35" s="7"/>
      <c r="VSG35" s="7"/>
      <c r="VSH35" s="7"/>
      <c r="VSI35" s="7"/>
      <c r="VSJ35" s="7"/>
      <c r="VSK35" s="7"/>
      <c r="VSL35" s="7"/>
      <c r="VSM35" s="7"/>
      <c r="VSN35" s="7"/>
      <c r="VSO35" s="7"/>
      <c r="VSP35" s="7"/>
      <c r="VSQ35" s="7"/>
      <c r="VSR35" s="7"/>
      <c r="VSS35" s="7"/>
      <c r="VST35" s="7"/>
      <c r="VSU35" s="7"/>
      <c r="VSV35" s="7"/>
      <c r="VSW35" s="7"/>
      <c r="VSX35" s="7"/>
      <c r="VSY35" s="7"/>
      <c r="VSZ35" s="7"/>
      <c r="VTA35" s="7"/>
      <c r="VTB35" s="7"/>
      <c r="VTC35" s="7"/>
      <c r="VTD35" s="7"/>
      <c r="VTE35" s="7"/>
      <c r="VTF35" s="7"/>
      <c r="VTG35" s="7"/>
      <c r="VTH35" s="7"/>
      <c r="VTI35" s="7"/>
      <c r="VTJ35" s="7"/>
      <c r="VTK35" s="7"/>
      <c r="VTL35" s="7"/>
      <c r="VTM35" s="7"/>
      <c r="VTN35" s="7"/>
      <c r="VTO35" s="7"/>
      <c r="VTP35" s="7"/>
      <c r="VTQ35" s="7"/>
      <c r="VTR35" s="7"/>
      <c r="VTS35" s="7"/>
      <c r="VTT35" s="7"/>
      <c r="VTU35" s="7"/>
      <c r="VTV35" s="7"/>
      <c r="VTW35" s="7"/>
      <c r="VTX35" s="7"/>
      <c r="VTY35" s="7"/>
      <c r="VTZ35" s="7"/>
      <c r="VUA35" s="7"/>
      <c r="VUB35" s="7"/>
      <c r="VUC35" s="7"/>
      <c r="VUD35" s="7"/>
      <c r="VUE35" s="7"/>
      <c r="VUF35" s="7"/>
      <c r="VUG35" s="7"/>
      <c r="VUH35" s="7"/>
      <c r="VUI35" s="7"/>
      <c r="VUJ35" s="7"/>
      <c r="VUK35" s="7"/>
      <c r="VUL35" s="7"/>
      <c r="VUM35" s="7"/>
      <c r="VUN35" s="7"/>
      <c r="VUO35" s="7"/>
      <c r="VUP35" s="7"/>
      <c r="VUQ35" s="7"/>
      <c r="VUR35" s="7"/>
      <c r="VUS35" s="7"/>
      <c r="VUT35" s="7"/>
      <c r="VUU35" s="7"/>
      <c r="VUV35" s="7"/>
      <c r="VUW35" s="7"/>
      <c r="VUX35" s="7"/>
      <c r="VUY35" s="7"/>
      <c r="VUZ35" s="7"/>
      <c r="VVA35" s="7"/>
      <c r="VVB35" s="7"/>
      <c r="VVC35" s="7"/>
      <c r="VVD35" s="7"/>
      <c r="VVE35" s="7"/>
      <c r="VVF35" s="7"/>
      <c r="VVG35" s="7"/>
      <c r="VVH35" s="7"/>
      <c r="VVI35" s="7"/>
      <c r="VVJ35" s="7"/>
      <c r="VVK35" s="7"/>
      <c r="VVL35" s="7"/>
      <c r="VVM35" s="7"/>
      <c r="VVN35" s="7"/>
      <c r="VVO35" s="7"/>
      <c r="VVP35" s="7"/>
      <c r="VVQ35" s="7"/>
      <c r="VVR35" s="7"/>
      <c r="VVS35" s="7"/>
      <c r="VVT35" s="7"/>
      <c r="VVU35" s="7"/>
      <c r="VVV35" s="7"/>
      <c r="VVW35" s="7"/>
      <c r="VVX35" s="7"/>
      <c r="VVY35" s="7"/>
      <c r="VVZ35" s="7"/>
      <c r="VWA35" s="7"/>
      <c r="VWB35" s="7"/>
      <c r="VWC35" s="7"/>
      <c r="VWD35" s="7"/>
      <c r="VWE35" s="7"/>
      <c r="VWF35" s="7"/>
      <c r="VWG35" s="7"/>
      <c r="VWH35" s="7"/>
      <c r="VWI35" s="7"/>
      <c r="VWJ35" s="7"/>
      <c r="VWK35" s="7"/>
      <c r="VWL35" s="7"/>
      <c r="VWM35" s="7"/>
      <c r="VWN35" s="7"/>
      <c r="VWO35" s="7"/>
      <c r="VWP35" s="7"/>
      <c r="VWQ35" s="7"/>
      <c r="VWR35" s="7"/>
      <c r="VWS35" s="7"/>
      <c r="VWT35" s="7"/>
      <c r="VWU35" s="7"/>
      <c r="VWV35" s="7"/>
      <c r="VWW35" s="7"/>
      <c r="VWX35" s="7"/>
      <c r="VWY35" s="7"/>
      <c r="VWZ35" s="7"/>
      <c r="VXA35" s="7"/>
      <c r="VXB35" s="7"/>
      <c r="VXC35" s="7"/>
      <c r="VXD35" s="7"/>
      <c r="VXE35" s="7"/>
      <c r="VXF35" s="7"/>
      <c r="VXG35" s="7"/>
      <c r="VXH35" s="7"/>
      <c r="VXI35" s="7"/>
      <c r="VXJ35" s="7"/>
      <c r="VXK35" s="7"/>
      <c r="VXL35" s="7"/>
      <c r="VXM35" s="7"/>
      <c r="VXN35" s="7"/>
      <c r="VXO35" s="7"/>
      <c r="VXP35" s="7"/>
      <c r="VXQ35" s="7"/>
      <c r="VXR35" s="7"/>
      <c r="VXS35" s="7"/>
      <c r="VXT35" s="7"/>
      <c r="VXU35" s="7"/>
      <c r="VXV35" s="7"/>
      <c r="VXW35" s="7"/>
      <c r="VXX35" s="7"/>
      <c r="VXY35" s="7"/>
      <c r="VXZ35" s="7"/>
      <c r="VYA35" s="7"/>
      <c r="VYB35" s="7"/>
      <c r="VYC35" s="7"/>
      <c r="VYD35" s="7"/>
      <c r="VYE35" s="7"/>
      <c r="VYF35" s="7"/>
      <c r="VYG35" s="7"/>
      <c r="VYH35" s="7"/>
      <c r="VYI35" s="7"/>
      <c r="VYJ35" s="7"/>
      <c r="VYK35" s="7"/>
      <c r="VYL35" s="7"/>
      <c r="VYM35" s="7"/>
      <c r="VYN35" s="7"/>
      <c r="VYO35" s="7"/>
      <c r="VYP35" s="7"/>
      <c r="VYQ35" s="7"/>
      <c r="VYR35" s="7"/>
      <c r="VYS35" s="7"/>
      <c r="VYT35" s="7"/>
      <c r="VYU35" s="7"/>
      <c r="VYV35" s="7"/>
      <c r="VYW35" s="7"/>
      <c r="VYX35" s="7"/>
      <c r="VYY35" s="7"/>
      <c r="VYZ35" s="7"/>
      <c r="VZA35" s="7"/>
      <c r="VZB35" s="7"/>
      <c r="VZC35" s="7"/>
      <c r="VZD35" s="7"/>
      <c r="VZE35" s="7"/>
      <c r="VZF35" s="7"/>
      <c r="VZG35" s="7"/>
      <c r="VZH35" s="7"/>
      <c r="VZI35" s="7"/>
      <c r="VZJ35" s="7"/>
      <c r="VZK35" s="7"/>
      <c r="VZL35" s="7"/>
      <c r="VZM35" s="7"/>
      <c r="VZN35" s="7"/>
      <c r="VZO35" s="7"/>
      <c r="VZP35" s="7"/>
      <c r="VZQ35" s="7"/>
      <c r="VZR35" s="7"/>
      <c r="VZS35" s="7"/>
      <c r="VZT35" s="7"/>
      <c r="VZU35" s="7"/>
      <c r="VZV35" s="7"/>
      <c r="VZW35" s="7"/>
      <c r="VZX35" s="7"/>
      <c r="VZY35" s="7"/>
      <c r="VZZ35" s="7"/>
      <c r="WAA35" s="7"/>
      <c r="WAB35" s="7"/>
      <c r="WAC35" s="7"/>
      <c r="WAD35" s="7"/>
      <c r="WAE35" s="7"/>
      <c r="WAF35" s="7"/>
      <c r="WAG35" s="7"/>
      <c r="WAH35" s="7"/>
      <c r="WAI35" s="7"/>
      <c r="WAJ35" s="7"/>
      <c r="WAK35" s="7"/>
      <c r="WAL35" s="7"/>
      <c r="WAM35" s="7"/>
      <c r="WAN35" s="7"/>
      <c r="WAO35" s="7"/>
      <c r="WAP35" s="7"/>
      <c r="WAQ35" s="7"/>
      <c r="WAR35" s="7"/>
      <c r="WAS35" s="7"/>
      <c r="WAT35" s="7"/>
      <c r="WAU35" s="7"/>
      <c r="WAV35" s="7"/>
      <c r="WAW35" s="7"/>
      <c r="WAX35" s="7"/>
      <c r="WAY35" s="7"/>
      <c r="WAZ35" s="7"/>
      <c r="WBA35" s="7"/>
      <c r="WBB35" s="7"/>
      <c r="WBC35" s="7"/>
      <c r="WBD35" s="7"/>
      <c r="WBE35" s="7"/>
      <c r="WBF35" s="7"/>
      <c r="WBG35" s="7"/>
      <c r="WBH35" s="7"/>
      <c r="WBI35" s="7"/>
      <c r="WBJ35" s="7"/>
      <c r="WBK35" s="7"/>
      <c r="WBL35" s="7"/>
      <c r="WBM35" s="7"/>
      <c r="WBN35" s="7"/>
      <c r="WBO35" s="7"/>
      <c r="WBP35" s="7"/>
      <c r="WBQ35" s="7"/>
      <c r="WBR35" s="7"/>
      <c r="WBS35" s="7"/>
      <c r="WBT35" s="7"/>
      <c r="WBU35" s="7"/>
      <c r="WBV35" s="7"/>
      <c r="WBW35" s="7"/>
      <c r="WBX35" s="7"/>
      <c r="WBY35" s="7"/>
      <c r="WBZ35" s="7"/>
      <c r="WCA35" s="7"/>
      <c r="WCB35" s="7"/>
      <c r="WCC35" s="7"/>
      <c r="WCD35" s="7"/>
      <c r="WCE35" s="7"/>
      <c r="WCF35" s="7"/>
      <c r="WCG35" s="7"/>
      <c r="WCH35" s="7"/>
      <c r="WCI35" s="7"/>
      <c r="WCJ35" s="7"/>
      <c r="WCK35" s="7"/>
      <c r="WCL35" s="7"/>
      <c r="WCM35" s="7"/>
      <c r="WCN35" s="7"/>
      <c r="WCO35" s="7"/>
      <c r="WCP35" s="7"/>
      <c r="WCQ35" s="7"/>
      <c r="WCR35" s="7"/>
      <c r="WCS35" s="7"/>
      <c r="WCT35" s="7"/>
      <c r="WCU35" s="7"/>
      <c r="WCV35" s="7"/>
      <c r="WCW35" s="7"/>
      <c r="WCX35" s="7"/>
      <c r="WCY35" s="7"/>
      <c r="WCZ35" s="7"/>
      <c r="WDA35" s="7"/>
      <c r="WDB35" s="7"/>
      <c r="WDC35" s="7"/>
      <c r="WDD35" s="7"/>
      <c r="WDE35" s="7"/>
      <c r="WDF35" s="7"/>
      <c r="WDG35" s="7"/>
      <c r="WDH35" s="7"/>
      <c r="WDI35" s="7"/>
      <c r="WDJ35" s="7"/>
      <c r="WDK35" s="7"/>
      <c r="WDL35" s="7"/>
      <c r="WDM35" s="7"/>
      <c r="WDN35" s="7"/>
      <c r="WDO35" s="7"/>
      <c r="WDP35" s="7"/>
      <c r="WDQ35" s="7"/>
      <c r="WDR35" s="7"/>
      <c r="WDS35" s="7"/>
      <c r="WDT35" s="7"/>
      <c r="WDU35" s="7"/>
      <c r="WDV35" s="7"/>
      <c r="WDW35" s="7"/>
      <c r="WDX35" s="7"/>
      <c r="WDY35" s="7"/>
      <c r="WDZ35" s="7"/>
      <c r="WEA35" s="7"/>
      <c r="WEB35" s="7"/>
      <c r="WEC35" s="7"/>
      <c r="WED35" s="7"/>
      <c r="WEE35" s="7"/>
      <c r="WEF35" s="7"/>
      <c r="WEG35" s="7"/>
      <c r="WEH35" s="7"/>
      <c r="WEI35" s="7"/>
      <c r="WEJ35" s="7"/>
      <c r="WEK35" s="7"/>
      <c r="WEL35" s="7"/>
      <c r="WEM35" s="7"/>
      <c r="WEN35" s="7"/>
      <c r="WEO35" s="7"/>
      <c r="WEP35" s="7"/>
      <c r="WEQ35" s="7"/>
      <c r="WER35" s="7"/>
      <c r="WES35" s="7"/>
      <c r="WET35" s="7"/>
      <c r="WEU35" s="7"/>
      <c r="WEV35" s="7"/>
      <c r="WEW35" s="7"/>
      <c r="WEX35" s="7"/>
      <c r="WEY35" s="7"/>
      <c r="WEZ35" s="7"/>
      <c r="WFA35" s="7"/>
      <c r="WFB35" s="7"/>
      <c r="WFC35" s="7"/>
      <c r="WFD35" s="7"/>
      <c r="WFE35" s="7"/>
      <c r="WFF35" s="7"/>
      <c r="WFG35" s="7"/>
      <c r="WFH35" s="7"/>
      <c r="WFI35" s="7"/>
      <c r="WFJ35" s="7"/>
      <c r="WFK35" s="7"/>
      <c r="WFL35" s="7"/>
      <c r="WFM35" s="7"/>
      <c r="WFN35" s="7"/>
      <c r="WFO35" s="7"/>
      <c r="WFP35" s="7"/>
      <c r="WFQ35" s="7"/>
      <c r="WFR35" s="7"/>
      <c r="WFS35" s="7"/>
      <c r="WFT35" s="7"/>
      <c r="WFU35" s="7"/>
      <c r="WFV35" s="7"/>
      <c r="WFW35" s="7"/>
      <c r="WFX35" s="7"/>
      <c r="WFY35" s="7"/>
      <c r="WFZ35" s="7"/>
      <c r="WGA35" s="7"/>
      <c r="WGB35" s="7"/>
      <c r="WGC35" s="7"/>
      <c r="WGD35" s="7"/>
      <c r="WGE35" s="7"/>
      <c r="WGF35" s="7"/>
      <c r="WGG35" s="7"/>
      <c r="WGH35" s="7"/>
      <c r="WGI35" s="7"/>
      <c r="WGJ35" s="7"/>
      <c r="WGK35" s="7"/>
      <c r="WGL35" s="7"/>
      <c r="WGM35" s="7"/>
      <c r="WGN35" s="7"/>
      <c r="WGO35" s="7"/>
      <c r="WGP35" s="7"/>
      <c r="WGQ35" s="7"/>
      <c r="WGR35" s="7"/>
      <c r="WGS35" s="7"/>
      <c r="WGT35" s="7"/>
      <c r="WGU35" s="7"/>
      <c r="WGV35" s="7"/>
      <c r="WGW35" s="7"/>
      <c r="WGX35" s="7"/>
      <c r="WGY35" s="7"/>
      <c r="WGZ35" s="7"/>
      <c r="WHA35" s="7"/>
      <c r="WHB35" s="7"/>
      <c r="WHC35" s="7"/>
      <c r="WHD35" s="7"/>
      <c r="WHE35" s="7"/>
      <c r="WHF35" s="7"/>
      <c r="WHG35" s="7"/>
      <c r="WHH35" s="7"/>
      <c r="WHI35" s="7"/>
      <c r="WHJ35" s="7"/>
      <c r="WHK35" s="7"/>
      <c r="WHL35" s="7"/>
      <c r="WHM35" s="7"/>
      <c r="WHN35" s="7"/>
      <c r="WHO35" s="7"/>
      <c r="WHP35" s="7"/>
      <c r="WHQ35" s="7"/>
      <c r="WHR35" s="7"/>
      <c r="WHS35" s="7"/>
      <c r="WHT35" s="7"/>
      <c r="WHU35" s="7"/>
      <c r="WHV35" s="7"/>
      <c r="WHW35" s="7"/>
      <c r="WHX35" s="7"/>
      <c r="WHY35" s="7"/>
      <c r="WHZ35" s="7"/>
      <c r="WIA35" s="7"/>
      <c r="WIB35" s="7"/>
      <c r="WIC35" s="7"/>
      <c r="WID35" s="7"/>
      <c r="WIE35" s="7"/>
      <c r="WIF35" s="7"/>
      <c r="WIG35" s="7"/>
      <c r="WIH35" s="7"/>
      <c r="WII35" s="7"/>
      <c r="WIJ35" s="7"/>
      <c r="WIK35" s="7"/>
      <c r="WIL35" s="7"/>
      <c r="WIM35" s="7"/>
      <c r="WIN35" s="7"/>
      <c r="WIO35" s="7"/>
      <c r="WIP35" s="7"/>
      <c r="WIQ35" s="7"/>
      <c r="WIR35" s="7"/>
      <c r="WIS35" s="7"/>
      <c r="WIT35" s="7"/>
      <c r="WIU35" s="7"/>
      <c r="WIV35" s="7"/>
      <c r="WIW35" s="7"/>
      <c r="WIX35" s="7"/>
      <c r="WIY35" s="7"/>
      <c r="WIZ35" s="7"/>
      <c r="WJA35" s="7"/>
      <c r="WJB35" s="7"/>
      <c r="WJC35" s="7"/>
      <c r="WJD35" s="7"/>
      <c r="WJE35" s="7"/>
      <c r="WJF35" s="7"/>
      <c r="WJG35" s="7"/>
      <c r="WJH35" s="7"/>
      <c r="WJI35" s="7"/>
      <c r="WJJ35" s="7"/>
      <c r="WJK35" s="7"/>
      <c r="WJL35" s="7"/>
      <c r="WJM35" s="7"/>
      <c r="WJN35" s="7"/>
      <c r="WJO35" s="7"/>
      <c r="WJP35" s="7"/>
      <c r="WJQ35" s="7"/>
      <c r="WJR35" s="7"/>
      <c r="WJS35" s="7"/>
      <c r="WJT35" s="7"/>
      <c r="WJU35" s="7"/>
      <c r="WJV35" s="7"/>
      <c r="WJW35" s="7"/>
      <c r="WJX35" s="7"/>
      <c r="WJY35" s="7"/>
      <c r="WJZ35" s="7"/>
      <c r="WKA35" s="7"/>
      <c r="WKB35" s="7"/>
      <c r="WKC35" s="7"/>
      <c r="WKD35" s="7"/>
      <c r="WKE35" s="7"/>
      <c r="WKF35" s="7"/>
      <c r="WKG35" s="7"/>
      <c r="WKH35" s="7"/>
      <c r="WKI35" s="7"/>
      <c r="WKJ35" s="7"/>
      <c r="WKK35" s="7"/>
      <c r="WKL35" s="7"/>
      <c r="WKM35" s="7"/>
      <c r="WKN35" s="7"/>
      <c r="WKO35" s="7"/>
      <c r="WKP35" s="7"/>
      <c r="WKQ35" s="7"/>
      <c r="WKR35" s="7"/>
      <c r="WKS35" s="7"/>
      <c r="WKT35" s="7"/>
      <c r="WKU35" s="7"/>
      <c r="WKV35" s="7"/>
      <c r="WKW35" s="7"/>
      <c r="WKX35" s="7"/>
      <c r="WKY35" s="7"/>
      <c r="WKZ35" s="7"/>
      <c r="WLA35" s="7"/>
      <c r="WLB35" s="7"/>
      <c r="WLC35" s="7"/>
      <c r="WLD35" s="7"/>
      <c r="WLE35" s="7"/>
      <c r="WLF35" s="7"/>
      <c r="WLG35" s="7"/>
      <c r="WLH35" s="7"/>
      <c r="WLI35" s="7"/>
      <c r="WLJ35" s="7"/>
      <c r="WLK35" s="7"/>
      <c r="WLL35" s="7"/>
      <c r="WLM35" s="7"/>
      <c r="WLN35" s="7"/>
      <c r="WLO35" s="7"/>
      <c r="WLP35" s="7"/>
      <c r="WLQ35" s="7"/>
      <c r="WLR35" s="7"/>
      <c r="WLS35" s="7"/>
      <c r="WLT35" s="7"/>
      <c r="WLU35" s="7"/>
      <c r="WLV35" s="7"/>
      <c r="WLW35" s="7"/>
      <c r="WLX35" s="7"/>
      <c r="WLY35" s="7"/>
      <c r="WLZ35" s="7"/>
      <c r="WMA35" s="7"/>
      <c r="WMB35" s="7"/>
      <c r="WMC35" s="7"/>
      <c r="WMD35" s="7"/>
      <c r="WME35" s="7"/>
      <c r="WMF35" s="7"/>
      <c r="WMG35" s="7"/>
      <c r="WMH35" s="7"/>
      <c r="WMI35" s="7"/>
      <c r="WMJ35" s="7"/>
      <c r="WMK35" s="7"/>
      <c r="WML35" s="7"/>
      <c r="WMM35" s="7"/>
      <c r="WMN35" s="7"/>
      <c r="WMO35" s="7"/>
      <c r="WMP35" s="7"/>
      <c r="WMQ35" s="7"/>
      <c r="WMR35" s="7"/>
      <c r="WMS35" s="7"/>
      <c r="WMT35" s="7"/>
      <c r="WMU35" s="7"/>
      <c r="WMV35" s="7"/>
      <c r="WMW35" s="7"/>
      <c r="WMX35" s="7"/>
      <c r="WMY35" s="7"/>
      <c r="WMZ35" s="7"/>
      <c r="WNA35" s="7"/>
      <c r="WNB35" s="7"/>
      <c r="WNC35" s="7"/>
      <c r="WND35" s="7"/>
      <c r="WNE35" s="7"/>
      <c r="WNF35" s="7"/>
      <c r="WNG35" s="7"/>
      <c r="WNH35" s="7"/>
      <c r="WNI35" s="7"/>
      <c r="WNJ35" s="7"/>
      <c r="WNK35" s="7"/>
      <c r="WNL35" s="7"/>
      <c r="WNM35" s="7"/>
      <c r="WNN35" s="7"/>
      <c r="WNO35" s="7"/>
      <c r="WNP35" s="7"/>
      <c r="WNQ35" s="7"/>
      <c r="WNR35" s="7"/>
      <c r="WNS35" s="7"/>
      <c r="WNT35" s="7"/>
      <c r="WNU35" s="7"/>
      <c r="WNV35" s="7"/>
      <c r="WNW35" s="7"/>
      <c r="WNX35" s="7"/>
      <c r="WNY35" s="7"/>
      <c r="WNZ35" s="7"/>
      <c r="WOA35" s="7"/>
      <c r="WOB35" s="7"/>
      <c r="WOC35" s="7"/>
      <c r="WOD35" s="7"/>
      <c r="WOE35" s="7"/>
      <c r="WOF35" s="7"/>
      <c r="WOG35" s="7"/>
      <c r="WOH35" s="7"/>
      <c r="WOI35" s="7"/>
      <c r="WOJ35" s="7"/>
      <c r="WOK35" s="7"/>
      <c r="WOL35" s="7"/>
      <c r="WOM35" s="7"/>
      <c r="WON35" s="7"/>
      <c r="WOO35" s="7"/>
      <c r="WOP35" s="7"/>
      <c r="WOQ35" s="7"/>
      <c r="WOR35" s="7"/>
      <c r="WOS35" s="7"/>
      <c r="WOT35" s="7"/>
      <c r="WOU35" s="7"/>
      <c r="WOV35" s="7"/>
      <c r="WOW35" s="7"/>
      <c r="WOX35" s="7"/>
      <c r="WOY35" s="7"/>
      <c r="WOZ35" s="7"/>
      <c r="WPA35" s="7"/>
      <c r="WPB35" s="7"/>
      <c r="WPC35" s="7"/>
      <c r="WPD35" s="7"/>
      <c r="WPE35" s="7"/>
      <c r="WPF35" s="7"/>
      <c r="WPG35" s="7"/>
      <c r="WPH35" s="7"/>
      <c r="WPI35" s="7"/>
      <c r="WPJ35" s="7"/>
      <c r="WPK35" s="7"/>
      <c r="WPL35" s="7"/>
      <c r="WPM35" s="7"/>
      <c r="WPN35" s="7"/>
      <c r="WPO35" s="7"/>
      <c r="WPP35" s="7"/>
      <c r="WPQ35" s="7"/>
      <c r="WPR35" s="7"/>
      <c r="WPS35" s="7"/>
      <c r="WPT35" s="7"/>
      <c r="WPU35" s="7"/>
      <c r="WPV35" s="7"/>
      <c r="WPW35" s="7"/>
      <c r="WPX35" s="7"/>
      <c r="WPY35" s="7"/>
      <c r="WPZ35" s="7"/>
      <c r="WQA35" s="7"/>
      <c r="WQB35" s="7"/>
      <c r="WQC35" s="7"/>
      <c r="WQD35" s="7"/>
      <c r="WQE35" s="7"/>
      <c r="WQF35" s="7"/>
      <c r="WQG35" s="7"/>
      <c r="WQH35" s="7"/>
      <c r="WQI35" s="7"/>
      <c r="WQJ35" s="7"/>
      <c r="WQK35" s="7"/>
      <c r="WQL35" s="7"/>
      <c r="WQM35" s="7"/>
      <c r="WQN35" s="7"/>
      <c r="WQO35" s="7"/>
      <c r="WQP35" s="7"/>
      <c r="WQQ35" s="7"/>
      <c r="WQR35" s="7"/>
      <c r="WQS35" s="7"/>
      <c r="WQT35" s="7"/>
      <c r="WQU35" s="7"/>
      <c r="WQV35" s="7"/>
      <c r="WQW35" s="7"/>
      <c r="WQX35" s="7"/>
      <c r="WQY35" s="7"/>
      <c r="WQZ35" s="7"/>
      <c r="WRA35" s="7"/>
      <c r="WRB35" s="7"/>
      <c r="WRC35" s="7"/>
      <c r="WRD35" s="7"/>
      <c r="WRE35" s="7"/>
      <c r="WRF35" s="7"/>
      <c r="WRG35" s="7"/>
      <c r="WRH35" s="7"/>
      <c r="WRI35" s="7"/>
      <c r="WRJ35" s="7"/>
      <c r="WRK35" s="7"/>
      <c r="WRL35" s="7"/>
      <c r="WRM35" s="7"/>
      <c r="WRN35" s="7"/>
      <c r="WRO35" s="7"/>
      <c r="WRP35" s="7"/>
      <c r="WRQ35" s="7"/>
      <c r="WRR35" s="7"/>
      <c r="WRS35" s="7"/>
      <c r="WRT35" s="7"/>
      <c r="WRU35" s="7"/>
      <c r="WRV35" s="7"/>
      <c r="WRW35" s="7"/>
      <c r="WRX35" s="7"/>
      <c r="WRY35" s="7"/>
      <c r="WRZ35" s="7"/>
      <c r="WSA35" s="7"/>
      <c r="WSB35" s="7"/>
      <c r="WSC35" s="7"/>
      <c r="WSD35" s="7"/>
      <c r="WSE35" s="7"/>
      <c r="WSF35" s="7"/>
      <c r="WSG35" s="7"/>
      <c r="WSH35" s="7"/>
      <c r="WSI35" s="7"/>
      <c r="WSJ35" s="7"/>
      <c r="WSK35" s="7"/>
      <c r="WSL35" s="7"/>
      <c r="WSM35" s="7"/>
      <c r="WSN35" s="7"/>
      <c r="WSO35" s="7"/>
      <c r="WSP35" s="7"/>
      <c r="WSQ35" s="7"/>
      <c r="WSR35" s="7"/>
      <c r="WSS35" s="7"/>
      <c r="WST35" s="7"/>
      <c r="WSU35" s="7"/>
      <c r="WSV35" s="7"/>
      <c r="WSW35" s="7"/>
      <c r="WSX35" s="7"/>
      <c r="WSY35" s="7"/>
      <c r="WSZ35" s="7"/>
      <c r="WTA35" s="7"/>
      <c r="WTB35" s="7"/>
      <c r="WTC35" s="7"/>
      <c r="WTD35" s="7"/>
      <c r="WTE35" s="7"/>
      <c r="WTF35" s="7"/>
      <c r="WTG35" s="7"/>
      <c r="WTH35" s="7"/>
      <c r="WTI35" s="7"/>
      <c r="WTJ35" s="7"/>
      <c r="WTK35" s="7"/>
      <c r="WTL35" s="7"/>
      <c r="WTM35" s="7"/>
      <c r="WTN35" s="7"/>
      <c r="WTO35" s="7"/>
      <c r="WTP35" s="7"/>
      <c r="WTQ35" s="7"/>
      <c r="WTR35" s="7"/>
      <c r="WTS35" s="7"/>
      <c r="WTT35" s="7"/>
      <c r="WTU35" s="7"/>
      <c r="WTV35" s="7"/>
      <c r="WTW35" s="7"/>
      <c r="WTX35" s="7"/>
      <c r="WTY35" s="7"/>
      <c r="WTZ35" s="7"/>
      <c r="WUA35" s="7"/>
      <c r="WUB35" s="7"/>
      <c r="WUC35" s="7"/>
      <c r="WUD35" s="7"/>
      <c r="WUE35" s="7"/>
      <c r="WUF35" s="7"/>
      <c r="WUG35" s="7"/>
      <c r="WUH35" s="7"/>
      <c r="WUI35" s="7"/>
      <c r="WUJ35" s="7"/>
      <c r="WUK35" s="7"/>
      <c r="WUL35" s="7"/>
      <c r="WUM35" s="7"/>
      <c r="WUN35" s="7"/>
      <c r="WUO35" s="7"/>
      <c r="WUP35" s="7"/>
      <c r="WUQ35" s="7"/>
      <c r="WUR35" s="7"/>
      <c r="WUS35" s="7"/>
      <c r="WUT35" s="7"/>
      <c r="WUU35" s="7"/>
      <c r="WUV35" s="7"/>
      <c r="WUW35" s="7"/>
      <c r="WUX35" s="7"/>
      <c r="WUY35" s="7"/>
      <c r="WUZ35" s="7"/>
      <c r="WVA35" s="7"/>
      <c r="WVB35" s="7"/>
      <c r="WVC35" s="7"/>
      <c r="WVD35" s="7"/>
      <c r="WVE35" s="7"/>
      <c r="WVF35" s="7"/>
      <c r="WVG35" s="7"/>
      <c r="WVH35" s="7"/>
      <c r="WVI35" s="7"/>
      <c r="WVJ35" s="7"/>
      <c r="WVK35" s="7"/>
      <c r="WVL35" s="7"/>
      <c r="WVM35" s="7"/>
      <c r="WVN35" s="7"/>
      <c r="WVO35" s="7"/>
      <c r="WVP35" s="7"/>
      <c r="WVQ35" s="7"/>
      <c r="WVR35" s="7"/>
      <c r="WVS35" s="7"/>
      <c r="WVT35" s="7"/>
      <c r="WVU35" s="7"/>
      <c r="WVV35" s="7"/>
      <c r="WVW35" s="7"/>
      <c r="WVX35" s="7"/>
      <c r="WVY35" s="7"/>
      <c r="WVZ35" s="7"/>
      <c r="WWA35" s="7"/>
      <c r="WWB35" s="7"/>
      <c r="WWC35" s="7"/>
      <c r="WWD35" s="7"/>
      <c r="WWE35" s="7"/>
      <c r="WWF35" s="7"/>
      <c r="WWG35" s="7"/>
      <c r="WWH35" s="7"/>
      <c r="WWI35" s="7"/>
      <c r="WWJ35" s="7"/>
      <c r="WWK35" s="7"/>
      <c r="WWL35" s="7"/>
      <c r="WWM35" s="7"/>
      <c r="WWN35" s="7"/>
      <c r="WWO35" s="7"/>
      <c r="WWP35" s="7"/>
      <c r="WWQ35" s="7"/>
      <c r="WWR35" s="7"/>
      <c r="WWS35" s="7"/>
      <c r="WWT35" s="7"/>
      <c r="WWU35" s="7"/>
      <c r="WWV35" s="7"/>
      <c r="WWW35" s="7"/>
      <c r="WWX35" s="7"/>
      <c r="WWY35" s="7"/>
      <c r="WWZ35" s="7"/>
      <c r="WXA35" s="7"/>
      <c r="WXB35" s="7"/>
      <c r="WXC35" s="7"/>
      <c r="WXD35" s="7"/>
      <c r="WXE35" s="7"/>
      <c r="WXF35" s="7"/>
      <c r="WXG35" s="7"/>
      <c r="WXH35" s="7"/>
      <c r="WXI35" s="7"/>
      <c r="WXJ35" s="7"/>
      <c r="WXK35" s="7"/>
      <c r="WXL35" s="7"/>
      <c r="WXM35" s="7"/>
      <c r="WXN35" s="7"/>
      <c r="WXO35" s="7"/>
      <c r="WXP35" s="7"/>
      <c r="WXQ35" s="7"/>
      <c r="WXR35" s="7"/>
      <c r="WXS35" s="7"/>
      <c r="WXT35" s="7"/>
      <c r="WXU35" s="7"/>
      <c r="WXV35" s="7"/>
      <c r="WXW35" s="7"/>
      <c r="WXX35" s="7"/>
      <c r="WXY35" s="7"/>
      <c r="WXZ35" s="7"/>
      <c r="WYA35" s="7"/>
      <c r="WYB35" s="7"/>
      <c r="WYC35" s="7"/>
      <c r="WYD35" s="7"/>
      <c r="WYE35" s="7"/>
      <c r="WYF35" s="7"/>
      <c r="WYG35" s="7"/>
      <c r="WYH35" s="7"/>
      <c r="WYI35" s="7"/>
      <c r="WYJ35" s="7"/>
      <c r="WYK35" s="7"/>
      <c r="WYL35" s="7"/>
      <c r="WYM35" s="7"/>
      <c r="WYN35" s="7"/>
      <c r="WYO35" s="7"/>
      <c r="WYP35" s="7"/>
      <c r="WYQ35" s="7"/>
      <c r="WYR35" s="7"/>
      <c r="WYS35" s="7"/>
      <c r="WYT35" s="7"/>
      <c r="WYU35" s="7"/>
      <c r="WYV35" s="7"/>
      <c r="WYW35" s="7"/>
      <c r="WYX35" s="7"/>
      <c r="WYY35" s="7"/>
      <c r="WYZ35" s="7"/>
      <c r="WZA35" s="7"/>
      <c r="WZB35" s="7"/>
      <c r="WZC35" s="7"/>
      <c r="WZD35" s="7"/>
      <c r="WZE35" s="7"/>
      <c r="WZF35" s="7"/>
      <c r="WZG35" s="7"/>
      <c r="WZH35" s="7"/>
      <c r="WZI35" s="7"/>
      <c r="WZJ35" s="7"/>
      <c r="WZK35" s="7"/>
      <c r="WZL35" s="7"/>
      <c r="WZM35" s="7"/>
      <c r="WZN35" s="7"/>
      <c r="WZO35" s="7"/>
      <c r="WZP35" s="7"/>
      <c r="WZQ35" s="7"/>
      <c r="WZR35" s="7"/>
      <c r="WZS35" s="7"/>
      <c r="WZT35" s="7"/>
      <c r="WZU35" s="7"/>
      <c r="WZV35" s="7"/>
      <c r="WZW35" s="7"/>
      <c r="WZX35" s="7"/>
      <c r="WZY35" s="7"/>
      <c r="WZZ35" s="7"/>
      <c r="XAA35" s="7"/>
      <c r="XAB35" s="7"/>
      <c r="XAC35" s="7"/>
      <c r="XAD35" s="7"/>
      <c r="XAE35" s="7"/>
      <c r="XAF35" s="7"/>
      <c r="XAG35" s="7"/>
      <c r="XAH35" s="7"/>
      <c r="XAI35" s="7"/>
      <c r="XAJ35" s="7"/>
      <c r="XAK35" s="7"/>
      <c r="XAL35" s="7"/>
      <c r="XAM35" s="7"/>
      <c r="XAN35" s="7"/>
      <c r="XAO35" s="7"/>
      <c r="XAP35" s="7"/>
      <c r="XAQ35" s="7"/>
      <c r="XAR35" s="7"/>
      <c r="XAS35" s="7"/>
      <c r="XAT35" s="7"/>
      <c r="XAU35" s="7"/>
      <c r="XAV35" s="7"/>
      <c r="XAW35" s="7"/>
      <c r="XAX35" s="7"/>
      <c r="XAY35" s="7"/>
      <c r="XAZ35" s="7"/>
      <c r="XBA35" s="7"/>
      <c r="XBB35" s="7"/>
      <c r="XBC35" s="7"/>
      <c r="XBD35" s="7"/>
      <c r="XBE35" s="7"/>
      <c r="XBF35" s="7"/>
      <c r="XBG35" s="7"/>
      <c r="XBH35" s="7"/>
      <c r="XBI35" s="7"/>
      <c r="XBJ35" s="7"/>
      <c r="XBK35" s="7"/>
      <c r="XBL35" s="7"/>
      <c r="XBM35" s="7"/>
      <c r="XBN35" s="7"/>
      <c r="XBO35" s="7"/>
      <c r="XBP35" s="7"/>
      <c r="XBQ35" s="7"/>
      <c r="XBR35" s="7"/>
      <c r="XBS35" s="7"/>
      <c r="XBT35" s="7"/>
      <c r="XBU35" s="7"/>
      <c r="XBV35" s="7"/>
      <c r="XBW35" s="7"/>
      <c r="XBX35" s="7"/>
      <c r="XBY35" s="7"/>
      <c r="XBZ35" s="7"/>
      <c r="XCA35" s="7"/>
      <c r="XCB35" s="7"/>
      <c r="XCC35" s="7"/>
      <c r="XCD35" s="7"/>
      <c r="XCE35" s="7"/>
      <c r="XCF35" s="7"/>
      <c r="XCG35" s="7"/>
      <c r="XCH35" s="7"/>
      <c r="XCI35" s="7"/>
      <c r="XCJ35" s="7"/>
      <c r="XCK35" s="7"/>
      <c r="XCL35" s="7"/>
      <c r="XCM35" s="7"/>
      <c r="XCN35" s="7"/>
      <c r="XCO35" s="7"/>
      <c r="XCP35" s="7"/>
      <c r="XCQ35" s="7"/>
      <c r="XCR35" s="7"/>
      <c r="XCS35" s="7"/>
      <c r="XCT35" s="7"/>
      <c r="XCU35" s="7"/>
      <c r="XCV35" s="7"/>
      <c r="XCW35" s="7"/>
    </row>
    <row r="36" spans="1:16325" s="1" customFormat="1" ht="65.25" customHeight="1" x14ac:dyDescent="0.2">
      <c r="A36" s="7"/>
      <c r="B36" s="199"/>
      <c r="C36"/>
      <c r="D36" s="1164" t="s">
        <v>1000</v>
      </c>
      <c r="E36" s="617" t="s">
        <v>71</v>
      </c>
      <c r="F36" s="873" t="s">
        <v>911</v>
      </c>
      <c r="G36" s="123" t="s">
        <v>436</v>
      </c>
      <c r="H36" s="36" t="s">
        <v>188</v>
      </c>
      <c r="I36" s="123" t="s">
        <v>912</v>
      </c>
      <c r="J36" s="36">
        <v>1</v>
      </c>
      <c r="K36" s="36"/>
      <c r="L36" s="36" t="s">
        <v>1149</v>
      </c>
      <c r="M36" s="640">
        <v>149.35</v>
      </c>
      <c r="N36" s="947"/>
      <c r="O36" s="947"/>
      <c r="P36" s="947"/>
      <c r="Q36" s="947"/>
      <c r="R36" s="947"/>
      <c r="S36" s="947"/>
      <c r="T36" s="947"/>
      <c r="U36" s="974"/>
      <c r="V36" s="948"/>
      <c r="W36" s="948"/>
      <c r="X36" s="948"/>
      <c r="Y36" s="948"/>
      <c r="Z36" s="948"/>
      <c r="AA36" s="948"/>
      <c r="AB36" s="496">
        <f t="shared" si="182"/>
        <v>0</v>
      </c>
      <c r="AC36" s="125" t="str">
        <f t="shared" si="121"/>
        <v>No</v>
      </c>
      <c r="AD36" s="126" t="str">
        <f t="shared" si="122"/>
        <v>No</v>
      </c>
      <c r="AE36" s="7"/>
      <c r="AF36" s="293">
        <f t="shared" si="64"/>
        <v>1</v>
      </c>
      <c r="AG36" s="294">
        <f t="shared" si="181"/>
        <v>0</v>
      </c>
      <c r="AH36" s="871"/>
      <c r="AI36" s="634">
        <v>1.25</v>
      </c>
      <c r="AJ36" s="445">
        <f t="shared" si="123"/>
        <v>0</v>
      </c>
      <c r="AK36" s="215">
        <f t="shared" si="124"/>
        <v>0</v>
      </c>
      <c r="AL36" s="215">
        <f t="shared" si="125"/>
        <v>0</v>
      </c>
      <c r="AM36" s="215">
        <f t="shared" si="126"/>
        <v>0</v>
      </c>
      <c r="AN36" s="215">
        <f t="shared" si="127"/>
        <v>0</v>
      </c>
      <c r="AO36" s="215">
        <f t="shared" si="128"/>
        <v>0</v>
      </c>
      <c r="AP36" s="215">
        <f t="shared" si="129"/>
        <v>0</v>
      </c>
      <c r="AQ36" s="215">
        <f t="shared" si="130"/>
        <v>0</v>
      </c>
      <c r="AR36" s="215">
        <f t="shared" si="131"/>
        <v>0</v>
      </c>
      <c r="AS36" s="215">
        <f t="shared" si="132"/>
        <v>0</v>
      </c>
      <c r="AT36" s="215">
        <f t="shared" si="133"/>
        <v>0</v>
      </c>
      <c r="AU36" s="215">
        <f t="shared" si="134"/>
        <v>0</v>
      </c>
      <c r="AV36" s="215">
        <f t="shared" si="135"/>
        <v>0</v>
      </c>
      <c r="AW36" s="215">
        <f t="shared" si="136"/>
        <v>0</v>
      </c>
      <c r="AX36" s="215">
        <f t="shared" si="137"/>
        <v>0</v>
      </c>
      <c r="AY36" s="448">
        <v>1</v>
      </c>
      <c r="AZ36" s="386">
        <f t="shared" si="68"/>
        <v>0</v>
      </c>
      <c r="BA36" s="891">
        <v>5</v>
      </c>
      <c r="BB36" s="319">
        <f t="shared" si="138"/>
        <v>0</v>
      </c>
      <c r="BC36" s="892"/>
      <c r="BD36" s="319">
        <f t="shared" si="139"/>
        <v>0</v>
      </c>
      <c r="BE36" s="893"/>
      <c r="BF36" s="319">
        <f t="shared" si="140"/>
        <v>0</v>
      </c>
      <c r="BG36" s="893"/>
      <c r="BH36" s="319">
        <f t="shared" si="141"/>
        <v>0</v>
      </c>
      <c r="BI36" s="893"/>
      <c r="BJ36" s="319">
        <f t="shared" si="142"/>
        <v>0</v>
      </c>
      <c r="BK36" s="893"/>
      <c r="BL36" s="319">
        <f t="shared" si="143"/>
        <v>0</v>
      </c>
      <c r="BM36" s="893"/>
      <c r="BN36" s="319">
        <f t="shared" si="144"/>
        <v>0</v>
      </c>
      <c r="BO36" s="894"/>
      <c r="BP36" s="319">
        <f t="shared" si="145"/>
        <v>0</v>
      </c>
      <c r="BQ36" s="894"/>
      <c r="BR36" s="319">
        <f t="shared" si="146"/>
        <v>0</v>
      </c>
      <c r="BS36" s="894"/>
      <c r="BT36" s="319">
        <f t="shared" si="147"/>
        <v>0</v>
      </c>
      <c r="BU36" s="894"/>
      <c r="BV36" s="319">
        <f t="shared" si="148"/>
        <v>0</v>
      </c>
      <c r="BW36" s="894">
        <v>1</v>
      </c>
      <c r="BX36" s="319">
        <f t="shared" si="149"/>
        <v>0</v>
      </c>
      <c r="BY36" s="894"/>
      <c r="BZ36" s="319">
        <f t="shared" si="150"/>
        <v>0</v>
      </c>
      <c r="CA36" s="894"/>
      <c r="CB36" s="319">
        <f t="shared" si="151"/>
        <v>0</v>
      </c>
      <c r="CC36" s="894"/>
      <c r="CD36" s="319">
        <f t="shared" si="152"/>
        <v>0</v>
      </c>
      <c r="CE36" s="894"/>
      <c r="CF36" s="319">
        <f t="shared" si="153"/>
        <v>0</v>
      </c>
      <c r="CG36" s="894"/>
      <c r="CH36" s="319">
        <f t="shared" si="154"/>
        <v>0</v>
      </c>
      <c r="CI36" s="894"/>
      <c r="CJ36" s="319">
        <f t="shared" si="155"/>
        <v>0</v>
      </c>
      <c r="CK36" s="1102"/>
      <c r="CL36" s="40">
        <f t="shared" si="156"/>
        <v>0</v>
      </c>
      <c r="CM36" s="40">
        <f t="shared" si="157"/>
        <v>0</v>
      </c>
      <c r="CN36" s="40">
        <f t="shared" si="158"/>
        <v>0</v>
      </c>
      <c r="CO36" s="1105">
        <f t="shared" si="159"/>
        <v>0</v>
      </c>
      <c r="CP36" s="40">
        <f t="shared" si="160"/>
        <v>0</v>
      </c>
      <c r="CQ36" s="39">
        <f t="shared" si="161"/>
        <v>0</v>
      </c>
      <c r="CR36" s="40">
        <f t="shared" si="162"/>
        <v>0</v>
      </c>
      <c r="CS36" s="40">
        <f t="shared" si="163"/>
        <v>0</v>
      </c>
      <c r="CT36" s="1108"/>
      <c r="CU36" s="39">
        <f t="shared" si="164"/>
        <v>0</v>
      </c>
      <c r="CV36" s="39">
        <f t="shared" si="165"/>
        <v>0</v>
      </c>
      <c r="CW36" s="39">
        <f t="shared" si="67"/>
        <v>0</v>
      </c>
      <c r="CX36" s="1108"/>
      <c r="CY36" s="40">
        <f t="shared" si="166"/>
        <v>0</v>
      </c>
      <c r="CZ36" s="40">
        <f t="shared" si="167"/>
        <v>0</v>
      </c>
      <c r="DA36" s="40">
        <f t="shared" si="168"/>
        <v>0</v>
      </c>
      <c r="DB36" s="40">
        <f t="shared" si="169"/>
        <v>0</v>
      </c>
      <c r="DC36" s="40">
        <f t="shared" si="170"/>
        <v>0</v>
      </c>
      <c r="DD36" s="40">
        <f t="shared" si="171"/>
        <v>0</v>
      </c>
      <c r="DE36" s="40">
        <f t="shared" si="172"/>
        <v>0</v>
      </c>
      <c r="DF36" s="40">
        <f t="shared" si="173"/>
        <v>0</v>
      </c>
      <c r="DG36" s="40">
        <f t="shared" si="174"/>
        <v>0</v>
      </c>
      <c r="DH36" s="40">
        <f t="shared" si="175"/>
        <v>0</v>
      </c>
      <c r="DI36" s="40">
        <f t="shared" si="176"/>
        <v>0</v>
      </c>
      <c r="DJ36" s="40">
        <f t="shared" si="177"/>
        <v>0</v>
      </c>
      <c r="DK36" s="40">
        <f t="shared" si="178"/>
        <v>0</v>
      </c>
      <c r="DL36" s="40">
        <f t="shared" si="179"/>
        <v>0</v>
      </c>
      <c r="DM36" s="40">
        <f t="shared" si="180"/>
        <v>0</v>
      </c>
      <c r="DN36" s="1">
        <f t="shared" si="118"/>
        <v>0</v>
      </c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7"/>
      <c r="WVY36" s="7"/>
      <c r="WVZ36" s="7"/>
      <c r="WWA36" s="7"/>
      <c r="WWB36" s="7"/>
      <c r="WWC36" s="7"/>
      <c r="WWD36" s="7"/>
      <c r="WWE36" s="7"/>
      <c r="WWF36" s="7"/>
      <c r="WWG36" s="7"/>
      <c r="WWH36" s="7"/>
      <c r="WWI36" s="7"/>
      <c r="WWJ36" s="7"/>
      <c r="WWK36" s="7"/>
      <c r="WWL36" s="7"/>
      <c r="WWM36" s="7"/>
      <c r="WWN36" s="7"/>
      <c r="WWO36" s="7"/>
      <c r="WWP36" s="7"/>
      <c r="WWQ36" s="7"/>
      <c r="WWR36" s="7"/>
      <c r="WWS36" s="7"/>
      <c r="WWT36" s="7"/>
      <c r="WWU36" s="7"/>
      <c r="WWV36" s="7"/>
      <c r="WWW36" s="7"/>
      <c r="WWX36" s="7"/>
      <c r="WWY36" s="7"/>
      <c r="WWZ36" s="7"/>
      <c r="WXA36" s="7"/>
      <c r="WXB36" s="7"/>
      <c r="WXC36" s="7"/>
      <c r="WXD36" s="7"/>
      <c r="WXE36" s="7"/>
      <c r="WXF36" s="7"/>
      <c r="WXG36" s="7"/>
      <c r="WXH36" s="7"/>
      <c r="WXI36" s="7"/>
      <c r="WXJ36" s="7"/>
      <c r="WXK36" s="7"/>
      <c r="WXL36" s="7"/>
      <c r="WXM36" s="7"/>
      <c r="WXN36" s="7"/>
      <c r="WXO36" s="7"/>
      <c r="WXP36" s="7"/>
      <c r="WXQ36" s="7"/>
      <c r="WXR36" s="7"/>
      <c r="WXS36" s="7"/>
      <c r="WXT36" s="7"/>
      <c r="WXU36" s="7"/>
      <c r="WXV36" s="7"/>
      <c r="WXW36" s="7"/>
      <c r="WXX36" s="7"/>
      <c r="WXY36" s="7"/>
      <c r="WXZ36" s="7"/>
      <c r="WYA36" s="7"/>
      <c r="WYB36" s="7"/>
      <c r="WYC36" s="7"/>
      <c r="WYD36" s="7"/>
      <c r="WYE36" s="7"/>
      <c r="WYF36" s="7"/>
      <c r="WYG36" s="7"/>
      <c r="WYH36" s="7"/>
      <c r="WYI36" s="7"/>
      <c r="WYJ36" s="7"/>
      <c r="WYK36" s="7"/>
      <c r="WYL36" s="7"/>
      <c r="WYM36" s="7"/>
      <c r="WYN36" s="7"/>
      <c r="WYO36" s="7"/>
      <c r="WYP36" s="7"/>
      <c r="WYQ36" s="7"/>
      <c r="WYR36" s="7"/>
      <c r="WYS36" s="7"/>
      <c r="WYT36" s="7"/>
      <c r="WYU36" s="7"/>
      <c r="WYV36" s="7"/>
      <c r="WYW36" s="7"/>
      <c r="WYX36" s="7"/>
      <c r="WYY36" s="7"/>
      <c r="WYZ36" s="7"/>
      <c r="WZA36" s="7"/>
      <c r="WZB36" s="7"/>
      <c r="WZC36" s="7"/>
      <c r="WZD36" s="7"/>
      <c r="WZE36" s="7"/>
      <c r="WZF36" s="7"/>
      <c r="WZG36" s="7"/>
      <c r="WZH36" s="7"/>
      <c r="WZI36" s="7"/>
      <c r="WZJ36" s="7"/>
      <c r="WZK36" s="7"/>
      <c r="WZL36" s="7"/>
      <c r="WZM36" s="7"/>
      <c r="WZN36" s="7"/>
      <c r="WZO36" s="7"/>
      <c r="WZP36" s="7"/>
      <c r="WZQ36" s="7"/>
      <c r="WZR36" s="7"/>
      <c r="WZS36" s="7"/>
      <c r="WZT36" s="7"/>
      <c r="WZU36" s="7"/>
      <c r="WZV36" s="7"/>
      <c r="WZW36" s="7"/>
      <c r="WZX36" s="7"/>
      <c r="WZY36" s="7"/>
      <c r="WZZ36" s="7"/>
      <c r="XAA36" s="7"/>
      <c r="XAB36" s="7"/>
      <c r="XAC36" s="7"/>
      <c r="XAD36" s="7"/>
      <c r="XAE36" s="7"/>
      <c r="XAF36" s="7"/>
      <c r="XAG36" s="7"/>
      <c r="XAH36" s="7"/>
      <c r="XAI36" s="7"/>
      <c r="XAJ36" s="7"/>
      <c r="XAK36" s="7"/>
      <c r="XAL36" s="7"/>
      <c r="XAM36" s="7"/>
      <c r="XAN36" s="7"/>
      <c r="XAO36" s="7"/>
      <c r="XAP36" s="7"/>
      <c r="XAQ36" s="7"/>
      <c r="XAR36" s="7"/>
      <c r="XAS36" s="7"/>
      <c r="XAT36" s="7"/>
      <c r="XAU36" s="7"/>
      <c r="XAV36" s="7"/>
      <c r="XAW36" s="7"/>
      <c r="XAX36" s="7"/>
      <c r="XAY36" s="7"/>
      <c r="XAZ36" s="7"/>
      <c r="XBA36" s="7"/>
      <c r="XBB36" s="7"/>
      <c r="XBC36" s="7"/>
      <c r="XBD36" s="7"/>
      <c r="XBE36" s="7"/>
      <c r="XBF36" s="7"/>
      <c r="XBG36" s="7"/>
      <c r="XBH36" s="7"/>
      <c r="XBI36" s="7"/>
      <c r="XBJ36" s="7"/>
      <c r="XBK36" s="7"/>
      <c r="XBL36" s="7"/>
      <c r="XBM36" s="7"/>
      <c r="XBN36" s="7"/>
      <c r="XBO36" s="7"/>
      <c r="XBP36" s="7"/>
      <c r="XBQ36" s="7"/>
      <c r="XBR36" s="7"/>
      <c r="XBS36" s="7"/>
      <c r="XBT36" s="7"/>
      <c r="XBU36" s="7"/>
      <c r="XBV36" s="7"/>
      <c r="XBW36" s="7"/>
      <c r="XBX36" s="7"/>
      <c r="XBY36" s="7"/>
      <c r="XBZ36" s="7"/>
      <c r="XCA36" s="7"/>
      <c r="XCB36" s="7"/>
      <c r="XCC36" s="7"/>
      <c r="XCD36" s="7"/>
      <c r="XCE36" s="7"/>
      <c r="XCF36" s="7"/>
      <c r="XCG36" s="7"/>
      <c r="XCH36" s="7"/>
      <c r="XCI36" s="7"/>
      <c r="XCJ36" s="7"/>
      <c r="XCK36" s="7"/>
      <c r="XCL36" s="7"/>
      <c r="XCM36" s="7"/>
      <c r="XCN36" s="7"/>
      <c r="XCO36" s="7"/>
      <c r="XCP36" s="7"/>
      <c r="XCQ36" s="7"/>
      <c r="XCR36" s="7"/>
      <c r="XCS36" s="7"/>
      <c r="XCT36" s="7"/>
      <c r="XCU36" s="7"/>
      <c r="XCV36" s="7"/>
      <c r="XCW36" s="7"/>
    </row>
    <row r="37" spans="1:16325" s="1" customFormat="1" ht="65.25" customHeight="1" x14ac:dyDescent="0.2">
      <c r="B37" s="199"/>
      <c r="C37"/>
      <c r="D37" s="1267" t="s">
        <v>1001</v>
      </c>
      <c r="E37" s="1051" t="s">
        <v>71</v>
      </c>
      <c r="F37" s="1064" t="s">
        <v>843</v>
      </c>
      <c r="G37" s="1052" t="s">
        <v>1</v>
      </c>
      <c r="H37" s="1053" t="s">
        <v>184</v>
      </c>
      <c r="I37" s="1052" t="s">
        <v>899</v>
      </c>
      <c r="J37" s="1053">
        <v>1</v>
      </c>
      <c r="K37" s="1053"/>
      <c r="L37" s="1053" t="s">
        <v>876</v>
      </c>
      <c r="M37" s="1054">
        <v>199.82</v>
      </c>
      <c r="N37" s="1055"/>
      <c r="O37" s="1055"/>
      <c r="P37" s="1055"/>
      <c r="Q37" s="1055"/>
      <c r="R37" s="1055"/>
      <c r="S37" s="1055"/>
      <c r="T37" s="1055"/>
      <c r="U37" s="1056"/>
      <c r="V37" s="1057"/>
      <c r="W37" s="1057"/>
      <c r="X37" s="1057"/>
      <c r="Y37" s="1057"/>
      <c r="Z37" s="1057"/>
      <c r="AA37" s="1057"/>
      <c r="AB37" s="1058">
        <f t="shared" si="182"/>
        <v>0</v>
      </c>
      <c r="AC37" s="1059" t="str">
        <f t="shared" si="121"/>
        <v>No</v>
      </c>
      <c r="AD37" s="1060" t="str">
        <f t="shared" si="122"/>
        <v>No</v>
      </c>
      <c r="AF37" s="293">
        <f t="shared" si="64"/>
        <v>1</v>
      </c>
      <c r="AG37" s="294">
        <f t="shared" si="181"/>
        <v>0</v>
      </c>
      <c r="AH37" s="36"/>
      <c r="AI37" s="634">
        <v>3.3</v>
      </c>
      <c r="AJ37" s="445">
        <f t="shared" si="123"/>
        <v>0</v>
      </c>
      <c r="AK37" s="215">
        <f t="shared" si="124"/>
        <v>0</v>
      </c>
      <c r="AL37" s="215">
        <f t="shared" si="125"/>
        <v>0</v>
      </c>
      <c r="AM37" s="215">
        <f t="shared" si="126"/>
        <v>0</v>
      </c>
      <c r="AN37" s="215">
        <f t="shared" si="127"/>
        <v>0</v>
      </c>
      <c r="AO37" s="215">
        <f t="shared" si="128"/>
        <v>0</v>
      </c>
      <c r="AP37" s="215">
        <f t="shared" si="129"/>
        <v>0</v>
      </c>
      <c r="AQ37" s="215">
        <f t="shared" si="130"/>
        <v>0</v>
      </c>
      <c r="AR37" s="215">
        <f t="shared" si="131"/>
        <v>0</v>
      </c>
      <c r="AS37" s="215">
        <f t="shared" si="132"/>
        <v>0</v>
      </c>
      <c r="AT37" s="215">
        <f t="shared" si="133"/>
        <v>0</v>
      </c>
      <c r="AU37" s="215">
        <f t="shared" si="134"/>
        <v>0</v>
      </c>
      <c r="AV37" s="215">
        <f t="shared" si="135"/>
        <v>0</v>
      </c>
      <c r="AW37" s="215">
        <f t="shared" si="136"/>
        <v>0</v>
      </c>
      <c r="AX37" s="215">
        <f t="shared" si="137"/>
        <v>0</v>
      </c>
      <c r="AY37" s="448">
        <v>1</v>
      </c>
      <c r="AZ37" s="386">
        <f t="shared" si="68"/>
        <v>0</v>
      </c>
      <c r="BA37" s="891">
        <v>6</v>
      </c>
      <c r="BB37" s="319">
        <f t="shared" si="138"/>
        <v>0</v>
      </c>
      <c r="BC37" s="895"/>
      <c r="BD37" s="319">
        <f t="shared" si="139"/>
        <v>0</v>
      </c>
      <c r="BE37" s="896"/>
      <c r="BF37" s="319">
        <f t="shared" si="140"/>
        <v>0</v>
      </c>
      <c r="BG37" s="891"/>
      <c r="BH37" s="319">
        <f t="shared" si="141"/>
        <v>0</v>
      </c>
      <c r="BI37" s="891"/>
      <c r="BJ37" s="319">
        <f t="shared" si="142"/>
        <v>0</v>
      </c>
      <c r="BK37" s="891"/>
      <c r="BL37" s="319">
        <f t="shared" si="143"/>
        <v>0</v>
      </c>
      <c r="BM37" s="891"/>
      <c r="BN37" s="319">
        <f t="shared" si="144"/>
        <v>0</v>
      </c>
      <c r="BO37" s="897"/>
      <c r="BP37" s="319">
        <f t="shared" si="145"/>
        <v>0</v>
      </c>
      <c r="BQ37" s="897"/>
      <c r="BR37" s="319">
        <f t="shared" si="146"/>
        <v>0</v>
      </c>
      <c r="BS37" s="897"/>
      <c r="BT37" s="319">
        <f t="shared" si="147"/>
        <v>0</v>
      </c>
      <c r="BU37" s="897"/>
      <c r="BV37" s="319">
        <f t="shared" si="148"/>
        <v>0</v>
      </c>
      <c r="BW37" s="897"/>
      <c r="BX37" s="319">
        <f t="shared" si="149"/>
        <v>0</v>
      </c>
      <c r="BY37" s="897"/>
      <c r="BZ37" s="319">
        <f t="shared" si="150"/>
        <v>0</v>
      </c>
      <c r="CA37" s="897"/>
      <c r="CB37" s="319">
        <f t="shared" si="151"/>
        <v>0</v>
      </c>
      <c r="CC37" s="897"/>
      <c r="CD37" s="319">
        <f t="shared" si="152"/>
        <v>0</v>
      </c>
      <c r="CE37" s="897"/>
      <c r="CF37" s="319">
        <f t="shared" si="153"/>
        <v>0</v>
      </c>
      <c r="CG37" s="897"/>
      <c r="CH37" s="319">
        <f t="shared" si="154"/>
        <v>0</v>
      </c>
      <c r="CI37" s="897"/>
      <c r="CJ37" s="319">
        <f t="shared" si="155"/>
        <v>0</v>
      </c>
      <c r="CK37" s="1103"/>
      <c r="CL37" s="40">
        <f t="shared" si="156"/>
        <v>0</v>
      </c>
      <c r="CM37" s="40">
        <f t="shared" si="157"/>
        <v>0</v>
      </c>
      <c r="CN37" s="40">
        <f t="shared" si="158"/>
        <v>0</v>
      </c>
      <c r="CO37" s="1105">
        <f t="shared" si="159"/>
        <v>0</v>
      </c>
      <c r="CP37" s="40">
        <f t="shared" si="160"/>
        <v>0</v>
      </c>
      <c r="CQ37" s="39">
        <f t="shared" si="161"/>
        <v>0</v>
      </c>
      <c r="CR37" s="40">
        <f t="shared" si="162"/>
        <v>0</v>
      </c>
      <c r="CS37" s="40">
        <f t="shared" si="163"/>
        <v>0</v>
      </c>
      <c r="CT37" s="1108"/>
      <c r="CU37" s="39">
        <f t="shared" si="164"/>
        <v>0</v>
      </c>
      <c r="CV37" s="39">
        <f t="shared" si="165"/>
        <v>0</v>
      </c>
      <c r="CW37" s="39">
        <f t="shared" si="67"/>
        <v>0</v>
      </c>
      <c r="CX37" s="1108"/>
      <c r="CY37" s="40">
        <f t="shared" si="166"/>
        <v>0</v>
      </c>
      <c r="CZ37" s="40">
        <f t="shared" si="167"/>
        <v>0</v>
      </c>
      <c r="DA37" s="40">
        <f t="shared" si="168"/>
        <v>0</v>
      </c>
      <c r="DB37" s="40">
        <f t="shared" si="169"/>
        <v>0</v>
      </c>
      <c r="DC37" s="40">
        <f t="shared" si="170"/>
        <v>0</v>
      </c>
      <c r="DD37" s="40">
        <f t="shared" si="171"/>
        <v>0</v>
      </c>
      <c r="DE37" s="40">
        <f t="shared" si="172"/>
        <v>0</v>
      </c>
      <c r="DF37" s="40">
        <f t="shared" si="173"/>
        <v>0</v>
      </c>
      <c r="DG37" s="40">
        <f t="shared" si="174"/>
        <v>0</v>
      </c>
      <c r="DH37" s="40">
        <f t="shared" si="175"/>
        <v>0</v>
      </c>
      <c r="DI37" s="40">
        <f t="shared" si="176"/>
        <v>0</v>
      </c>
      <c r="DJ37" s="40">
        <f t="shared" si="177"/>
        <v>0</v>
      </c>
      <c r="DK37" s="40">
        <f t="shared" si="178"/>
        <v>0</v>
      </c>
      <c r="DL37" s="40">
        <f t="shared" si="179"/>
        <v>0</v>
      </c>
      <c r="DM37" s="40">
        <f t="shared" si="180"/>
        <v>0</v>
      </c>
      <c r="DN37" s="1">
        <f t="shared" si="118"/>
        <v>0</v>
      </c>
    </row>
    <row r="38" spans="1:16325" s="1" customFormat="1" ht="65.25" customHeight="1" x14ac:dyDescent="0.2">
      <c r="A38" s="743"/>
      <c r="B38" s="199"/>
      <c r="C38"/>
      <c r="D38" s="1164" t="s">
        <v>1002</v>
      </c>
      <c r="E38" s="617" t="s">
        <v>71</v>
      </c>
      <c r="F38" s="873" t="s">
        <v>924</v>
      </c>
      <c r="G38" s="123" t="s">
        <v>1</v>
      </c>
      <c r="H38" s="36" t="s">
        <v>132</v>
      </c>
      <c r="I38" s="123" t="s">
        <v>937</v>
      </c>
      <c r="J38" s="36">
        <v>1</v>
      </c>
      <c r="K38" s="36"/>
      <c r="L38" s="36" t="s">
        <v>876</v>
      </c>
      <c r="M38" s="640">
        <v>61.800000000000004</v>
      </c>
      <c r="N38" s="947"/>
      <c r="O38" s="947"/>
      <c r="P38" s="947"/>
      <c r="Q38" s="947"/>
      <c r="R38" s="947"/>
      <c r="S38" s="947"/>
      <c r="T38" s="947"/>
      <c r="U38" s="974"/>
      <c r="V38" s="948"/>
      <c r="W38" s="948"/>
      <c r="X38" s="948"/>
      <c r="Y38" s="948"/>
      <c r="Z38" s="948"/>
      <c r="AA38" s="948"/>
      <c r="AB38" s="496">
        <f t="shared" si="182"/>
        <v>0</v>
      </c>
      <c r="AC38" s="125" t="str">
        <f t="shared" si="121"/>
        <v>No</v>
      </c>
      <c r="AD38" s="126" t="str">
        <f t="shared" si="122"/>
        <v>No</v>
      </c>
      <c r="AE38" s="36"/>
      <c r="AF38" s="293">
        <f t="shared" si="64"/>
        <v>0.5</v>
      </c>
      <c r="AG38" s="294">
        <f t="shared" si="181"/>
        <v>0</v>
      </c>
      <c r="AI38" s="634">
        <v>0.3</v>
      </c>
      <c r="AJ38" s="445">
        <f t="shared" si="123"/>
        <v>0</v>
      </c>
      <c r="AK38" s="215">
        <f t="shared" si="124"/>
        <v>0</v>
      </c>
      <c r="AL38" s="215">
        <f t="shared" si="125"/>
        <v>0</v>
      </c>
      <c r="AM38" s="215">
        <f t="shared" si="126"/>
        <v>0</v>
      </c>
      <c r="AN38" s="215">
        <f t="shared" si="127"/>
        <v>0</v>
      </c>
      <c r="AO38" s="215">
        <f t="shared" si="128"/>
        <v>0</v>
      </c>
      <c r="AP38" s="215">
        <f t="shared" si="129"/>
        <v>0</v>
      </c>
      <c r="AQ38" s="215">
        <f t="shared" si="130"/>
        <v>0</v>
      </c>
      <c r="AR38" s="215">
        <f t="shared" si="131"/>
        <v>0</v>
      </c>
      <c r="AS38" s="215">
        <f t="shared" si="132"/>
        <v>0</v>
      </c>
      <c r="AT38" s="215">
        <f t="shared" si="133"/>
        <v>0</v>
      </c>
      <c r="AU38" s="215">
        <f t="shared" si="134"/>
        <v>0</v>
      </c>
      <c r="AV38" s="215">
        <f t="shared" si="135"/>
        <v>0</v>
      </c>
      <c r="AW38" s="215">
        <f t="shared" si="136"/>
        <v>0</v>
      </c>
      <c r="AX38" s="215">
        <f t="shared" si="137"/>
        <v>0</v>
      </c>
      <c r="AY38" s="448">
        <v>0.5</v>
      </c>
      <c r="AZ38" s="386">
        <f t="shared" si="68"/>
        <v>0</v>
      </c>
      <c r="BA38" s="891">
        <v>4</v>
      </c>
      <c r="BB38" s="319">
        <f t="shared" si="138"/>
        <v>0</v>
      </c>
      <c r="BC38" s="891"/>
      <c r="BD38" s="319">
        <f t="shared" si="139"/>
        <v>0</v>
      </c>
      <c r="BE38" s="891"/>
      <c r="BF38" s="319">
        <f t="shared" si="140"/>
        <v>0</v>
      </c>
      <c r="BG38" s="891"/>
      <c r="BH38" s="319">
        <f t="shared" si="141"/>
        <v>0</v>
      </c>
      <c r="BI38" s="891"/>
      <c r="BJ38" s="319">
        <f t="shared" si="142"/>
        <v>0</v>
      </c>
      <c r="BK38" s="891"/>
      <c r="BL38" s="319">
        <f t="shared" si="143"/>
        <v>0</v>
      </c>
      <c r="BM38" s="891"/>
      <c r="BN38" s="319">
        <f t="shared" si="144"/>
        <v>0</v>
      </c>
      <c r="BO38" s="897"/>
      <c r="BP38" s="319">
        <f t="shared" si="145"/>
        <v>0</v>
      </c>
      <c r="BQ38" s="897"/>
      <c r="BR38" s="319">
        <f t="shared" si="146"/>
        <v>0</v>
      </c>
      <c r="BS38" s="897"/>
      <c r="BT38" s="319">
        <f t="shared" si="147"/>
        <v>0</v>
      </c>
      <c r="BU38" s="897"/>
      <c r="BV38" s="319">
        <f t="shared" si="148"/>
        <v>0</v>
      </c>
      <c r="BW38" s="897"/>
      <c r="BX38" s="319">
        <f t="shared" si="149"/>
        <v>0</v>
      </c>
      <c r="BY38" s="897"/>
      <c r="BZ38" s="319">
        <f t="shared" si="150"/>
        <v>0</v>
      </c>
      <c r="CA38" s="897"/>
      <c r="CB38" s="319">
        <f t="shared" si="151"/>
        <v>0</v>
      </c>
      <c r="CC38" s="898"/>
      <c r="CD38" s="319">
        <f t="shared" si="152"/>
        <v>0</v>
      </c>
      <c r="CE38" s="897"/>
      <c r="CF38" s="319">
        <f t="shared" si="153"/>
        <v>0</v>
      </c>
      <c r="CG38" s="897"/>
      <c r="CH38" s="319">
        <f t="shared" si="154"/>
        <v>0</v>
      </c>
      <c r="CI38" s="897"/>
      <c r="CJ38" s="319">
        <f t="shared" si="155"/>
        <v>0</v>
      </c>
      <c r="CK38" s="1104"/>
      <c r="CL38" s="40">
        <f t="shared" si="156"/>
        <v>0</v>
      </c>
      <c r="CM38" s="40">
        <f t="shared" si="157"/>
        <v>0</v>
      </c>
      <c r="CN38" s="40">
        <f t="shared" si="158"/>
        <v>0</v>
      </c>
      <c r="CO38" s="1105">
        <f t="shared" si="159"/>
        <v>0</v>
      </c>
      <c r="CP38" s="40">
        <f t="shared" si="160"/>
        <v>0</v>
      </c>
      <c r="CQ38" s="39">
        <f t="shared" si="161"/>
        <v>0</v>
      </c>
      <c r="CR38" s="40">
        <f t="shared" si="162"/>
        <v>0</v>
      </c>
      <c r="CS38" s="40">
        <f t="shared" si="163"/>
        <v>0</v>
      </c>
      <c r="CT38" s="1108"/>
      <c r="CU38" s="39">
        <f t="shared" si="164"/>
        <v>0</v>
      </c>
      <c r="CV38" s="39">
        <f t="shared" si="165"/>
        <v>0</v>
      </c>
      <c r="CW38" s="39">
        <f t="shared" si="67"/>
        <v>0</v>
      </c>
      <c r="CX38" s="1108"/>
      <c r="CY38" s="40">
        <f t="shared" si="166"/>
        <v>0</v>
      </c>
      <c r="CZ38" s="40">
        <f t="shared" si="167"/>
        <v>0</v>
      </c>
      <c r="DA38" s="40">
        <f t="shared" si="168"/>
        <v>0</v>
      </c>
      <c r="DB38" s="40">
        <f t="shared" si="169"/>
        <v>0</v>
      </c>
      <c r="DC38" s="40">
        <f t="shared" si="170"/>
        <v>0</v>
      </c>
      <c r="DD38" s="40">
        <f t="shared" si="171"/>
        <v>0</v>
      </c>
      <c r="DE38" s="40">
        <f t="shared" si="172"/>
        <v>0</v>
      </c>
      <c r="DF38" s="40">
        <f t="shared" si="173"/>
        <v>0</v>
      </c>
      <c r="DG38" s="40">
        <f t="shared" si="174"/>
        <v>0</v>
      </c>
      <c r="DH38" s="40">
        <f t="shared" si="175"/>
        <v>0</v>
      </c>
      <c r="DI38" s="40">
        <f t="shared" si="176"/>
        <v>0</v>
      </c>
      <c r="DJ38" s="40">
        <f t="shared" si="177"/>
        <v>0</v>
      </c>
      <c r="DK38" s="40">
        <f t="shared" si="178"/>
        <v>0</v>
      </c>
      <c r="DL38" s="40">
        <f t="shared" si="179"/>
        <v>0</v>
      </c>
      <c r="DM38" s="40">
        <f t="shared" si="180"/>
        <v>0</v>
      </c>
      <c r="DN38" s="1">
        <f t="shared" si="118"/>
        <v>0</v>
      </c>
    </row>
    <row r="39" spans="1:16325" s="7" customFormat="1" ht="65.25" customHeight="1" x14ac:dyDescent="0.2">
      <c r="B39" s="199"/>
      <c r="C39"/>
      <c r="D39" s="1267" t="s">
        <v>1003</v>
      </c>
      <c r="E39" s="1051" t="s">
        <v>71</v>
      </c>
      <c r="F39" s="1064" t="s">
        <v>921</v>
      </c>
      <c r="G39" s="1052" t="s">
        <v>569</v>
      </c>
      <c r="H39" s="1053" t="s">
        <v>184</v>
      </c>
      <c r="I39" s="1052" t="s">
        <v>900</v>
      </c>
      <c r="J39" s="1053">
        <v>1</v>
      </c>
      <c r="K39" s="1053"/>
      <c r="L39" s="1053" t="s">
        <v>876</v>
      </c>
      <c r="M39" s="1054">
        <v>232.26500000000001</v>
      </c>
      <c r="N39" s="1055"/>
      <c r="O39" s="1055"/>
      <c r="P39" s="1055"/>
      <c r="Q39" s="1055"/>
      <c r="R39" s="1055"/>
      <c r="S39" s="1055"/>
      <c r="T39" s="1055"/>
      <c r="U39" s="1056"/>
      <c r="V39" s="1057"/>
      <c r="W39" s="1057"/>
      <c r="X39" s="1057"/>
      <c r="Y39" s="1057"/>
      <c r="Z39" s="1057"/>
      <c r="AA39" s="1057"/>
      <c r="AB39" s="1058">
        <f t="shared" si="182"/>
        <v>0</v>
      </c>
      <c r="AC39" s="1059" t="str">
        <f t="shared" si="121"/>
        <v>No</v>
      </c>
      <c r="AD39" s="1060" t="str">
        <f t="shared" si="122"/>
        <v>No</v>
      </c>
      <c r="AF39" s="293">
        <f t="shared" si="64"/>
        <v>1</v>
      </c>
      <c r="AG39" s="294">
        <f t="shared" si="181"/>
        <v>0</v>
      </c>
      <c r="AH39" s="871"/>
      <c r="AI39" s="634">
        <v>2.46</v>
      </c>
      <c r="AJ39" s="445">
        <f t="shared" si="123"/>
        <v>0</v>
      </c>
      <c r="AK39" s="215">
        <f t="shared" si="124"/>
        <v>0</v>
      </c>
      <c r="AL39" s="215">
        <f t="shared" si="125"/>
        <v>0</v>
      </c>
      <c r="AM39" s="215">
        <f t="shared" si="126"/>
        <v>0</v>
      </c>
      <c r="AN39" s="215">
        <f t="shared" si="127"/>
        <v>0</v>
      </c>
      <c r="AO39" s="215">
        <f t="shared" si="128"/>
        <v>0</v>
      </c>
      <c r="AP39" s="215">
        <f t="shared" si="129"/>
        <v>0</v>
      </c>
      <c r="AQ39" s="215">
        <f t="shared" si="130"/>
        <v>0</v>
      </c>
      <c r="AR39" s="215">
        <f t="shared" si="131"/>
        <v>0</v>
      </c>
      <c r="AS39" s="215">
        <f t="shared" si="132"/>
        <v>0</v>
      </c>
      <c r="AT39" s="215">
        <f t="shared" si="133"/>
        <v>0</v>
      </c>
      <c r="AU39" s="215">
        <f t="shared" si="134"/>
        <v>0</v>
      </c>
      <c r="AV39" s="215">
        <f t="shared" si="135"/>
        <v>0</v>
      </c>
      <c r="AW39" s="215">
        <f t="shared" si="136"/>
        <v>0</v>
      </c>
      <c r="AX39" s="215">
        <f t="shared" si="137"/>
        <v>0</v>
      </c>
      <c r="AY39" s="448">
        <v>1</v>
      </c>
      <c r="AZ39" s="386">
        <f t="shared" si="68"/>
        <v>0</v>
      </c>
      <c r="BA39" s="891">
        <v>7</v>
      </c>
      <c r="BB39" s="319">
        <f t="shared" si="138"/>
        <v>0</v>
      </c>
      <c r="BC39" s="892"/>
      <c r="BD39" s="319">
        <f t="shared" si="139"/>
        <v>0</v>
      </c>
      <c r="BE39" s="893"/>
      <c r="BF39" s="319">
        <f t="shared" si="140"/>
        <v>0</v>
      </c>
      <c r="BG39" s="893"/>
      <c r="BH39" s="319">
        <f t="shared" si="141"/>
        <v>0</v>
      </c>
      <c r="BI39" s="893"/>
      <c r="BJ39" s="319">
        <f t="shared" si="142"/>
        <v>0</v>
      </c>
      <c r="BK39" s="893"/>
      <c r="BL39" s="319">
        <f t="shared" si="143"/>
        <v>0</v>
      </c>
      <c r="BM39" s="893"/>
      <c r="BN39" s="319">
        <f t="shared" si="144"/>
        <v>0</v>
      </c>
      <c r="BO39" s="894"/>
      <c r="BP39" s="319">
        <f t="shared" si="145"/>
        <v>0</v>
      </c>
      <c r="BQ39" s="894"/>
      <c r="BR39" s="319">
        <f t="shared" si="146"/>
        <v>0</v>
      </c>
      <c r="BS39" s="894"/>
      <c r="BT39" s="319">
        <f t="shared" si="147"/>
        <v>0</v>
      </c>
      <c r="BU39" s="894"/>
      <c r="BV39" s="319">
        <f t="shared" si="148"/>
        <v>0</v>
      </c>
      <c r="BW39" s="894"/>
      <c r="BX39" s="319">
        <f t="shared" si="149"/>
        <v>0</v>
      </c>
      <c r="BY39" s="894"/>
      <c r="BZ39" s="319">
        <f t="shared" si="150"/>
        <v>0</v>
      </c>
      <c r="CA39" s="894"/>
      <c r="CB39" s="319">
        <f t="shared" si="151"/>
        <v>0</v>
      </c>
      <c r="CC39" s="894"/>
      <c r="CD39" s="319">
        <f t="shared" si="152"/>
        <v>0</v>
      </c>
      <c r="CE39" s="894"/>
      <c r="CF39" s="319">
        <f t="shared" si="153"/>
        <v>0</v>
      </c>
      <c r="CG39" s="894"/>
      <c r="CH39" s="319">
        <f t="shared" si="154"/>
        <v>0</v>
      </c>
      <c r="CI39" s="894"/>
      <c r="CJ39" s="319">
        <f t="shared" si="155"/>
        <v>0</v>
      </c>
      <c r="CK39" s="1102"/>
      <c r="CL39" s="40">
        <f t="shared" si="156"/>
        <v>0</v>
      </c>
      <c r="CM39" s="40">
        <f t="shared" si="157"/>
        <v>0</v>
      </c>
      <c r="CN39" s="40">
        <f t="shared" si="158"/>
        <v>0</v>
      </c>
      <c r="CO39" s="1105">
        <f t="shared" si="159"/>
        <v>0</v>
      </c>
      <c r="CP39" s="40">
        <f t="shared" si="160"/>
        <v>0</v>
      </c>
      <c r="CQ39" s="39">
        <f t="shared" si="161"/>
        <v>0</v>
      </c>
      <c r="CR39" s="40">
        <f t="shared" si="162"/>
        <v>0</v>
      </c>
      <c r="CS39" s="40">
        <f t="shared" si="163"/>
        <v>0</v>
      </c>
      <c r="CT39" s="1108"/>
      <c r="CU39" s="39">
        <f t="shared" si="164"/>
        <v>0</v>
      </c>
      <c r="CV39" s="39">
        <f t="shared" si="165"/>
        <v>0</v>
      </c>
      <c r="CW39" s="39">
        <f t="shared" si="67"/>
        <v>0</v>
      </c>
      <c r="CX39" s="1108"/>
      <c r="CY39" s="40">
        <f t="shared" si="166"/>
        <v>0</v>
      </c>
      <c r="CZ39" s="40">
        <f t="shared" si="167"/>
        <v>0</v>
      </c>
      <c r="DA39" s="40">
        <f t="shared" si="168"/>
        <v>0</v>
      </c>
      <c r="DB39" s="40">
        <f t="shared" si="169"/>
        <v>0</v>
      </c>
      <c r="DC39" s="40">
        <f t="shared" si="170"/>
        <v>0</v>
      </c>
      <c r="DD39" s="40">
        <f t="shared" si="171"/>
        <v>0</v>
      </c>
      <c r="DE39" s="40">
        <f t="shared" si="172"/>
        <v>0</v>
      </c>
      <c r="DF39" s="40">
        <f t="shared" si="173"/>
        <v>0</v>
      </c>
      <c r="DG39" s="40">
        <f t="shared" si="174"/>
        <v>0</v>
      </c>
      <c r="DH39" s="40">
        <f t="shared" si="175"/>
        <v>0</v>
      </c>
      <c r="DI39" s="40">
        <f t="shared" si="176"/>
        <v>0</v>
      </c>
      <c r="DJ39" s="40">
        <f t="shared" si="177"/>
        <v>0</v>
      </c>
      <c r="DK39" s="40">
        <f t="shared" si="178"/>
        <v>0</v>
      </c>
      <c r="DL39" s="40">
        <f t="shared" si="179"/>
        <v>0</v>
      </c>
      <c r="DM39" s="40">
        <f t="shared" si="180"/>
        <v>0</v>
      </c>
      <c r="DN39" s="1">
        <f t="shared" si="118"/>
        <v>0</v>
      </c>
    </row>
    <row r="40" spans="1:16325" s="7" customFormat="1" ht="65.25" customHeight="1" x14ac:dyDescent="0.2">
      <c r="B40" s="199"/>
      <c r="C40"/>
      <c r="D40" s="1164" t="s">
        <v>1004</v>
      </c>
      <c r="E40" s="617" t="s">
        <v>71</v>
      </c>
      <c r="F40" s="873" t="s">
        <v>1005</v>
      </c>
      <c r="G40" s="123" t="s">
        <v>569</v>
      </c>
      <c r="H40" s="36" t="s">
        <v>188</v>
      </c>
      <c r="I40" s="123" t="s">
        <v>759</v>
      </c>
      <c r="J40" s="36">
        <v>1</v>
      </c>
      <c r="K40" s="36"/>
      <c r="L40" s="36" t="s">
        <v>876</v>
      </c>
      <c r="M40" s="640">
        <v>185.4</v>
      </c>
      <c r="N40" s="947"/>
      <c r="O40" s="947"/>
      <c r="P40" s="947"/>
      <c r="Q40" s="947"/>
      <c r="R40" s="947"/>
      <c r="S40" s="947"/>
      <c r="T40" s="947"/>
      <c r="U40" s="974"/>
      <c r="V40" s="948"/>
      <c r="W40" s="948"/>
      <c r="X40" s="948"/>
      <c r="Y40" s="948"/>
      <c r="Z40" s="948"/>
      <c r="AA40" s="948"/>
      <c r="AB40" s="496">
        <f t="shared" si="182"/>
        <v>0</v>
      </c>
      <c r="AC40" s="125" t="str">
        <f t="shared" si="121"/>
        <v>No</v>
      </c>
      <c r="AD40" s="126" t="str">
        <f t="shared" ref="AD40:AD45" si="183">IF(SUM(N40:AA40)&gt;0,"Yes","No")</f>
        <v>No</v>
      </c>
      <c r="AF40" s="293">
        <f t="shared" si="64"/>
        <v>1</v>
      </c>
      <c r="AG40" s="294">
        <f t="shared" si="181"/>
        <v>0</v>
      </c>
      <c r="AH40" s="871"/>
      <c r="AI40" s="634">
        <v>4.05</v>
      </c>
      <c r="AJ40" s="445">
        <f t="shared" si="123"/>
        <v>0</v>
      </c>
      <c r="AK40" s="215">
        <f t="shared" si="124"/>
        <v>0</v>
      </c>
      <c r="AL40" s="215">
        <f t="shared" si="125"/>
        <v>0</v>
      </c>
      <c r="AM40" s="215">
        <f t="shared" si="126"/>
        <v>0</v>
      </c>
      <c r="AN40" s="215">
        <f t="shared" si="127"/>
        <v>0</v>
      </c>
      <c r="AO40" s="215">
        <f t="shared" si="128"/>
        <v>0</v>
      </c>
      <c r="AP40" s="215">
        <f t="shared" si="129"/>
        <v>0</v>
      </c>
      <c r="AQ40" s="215">
        <f t="shared" si="130"/>
        <v>0</v>
      </c>
      <c r="AR40" s="215">
        <f t="shared" si="131"/>
        <v>0</v>
      </c>
      <c r="AS40" s="215">
        <f t="shared" si="132"/>
        <v>0</v>
      </c>
      <c r="AT40" s="215">
        <f t="shared" si="133"/>
        <v>0</v>
      </c>
      <c r="AU40" s="215">
        <f t="shared" si="134"/>
        <v>0</v>
      </c>
      <c r="AV40" s="215">
        <f t="shared" si="135"/>
        <v>0</v>
      </c>
      <c r="AW40" s="215">
        <f t="shared" si="136"/>
        <v>0</v>
      </c>
      <c r="AX40" s="215">
        <f t="shared" si="137"/>
        <v>0</v>
      </c>
      <c r="AY40" s="448">
        <v>1</v>
      </c>
      <c r="AZ40" s="386">
        <f t="shared" si="68"/>
        <v>0</v>
      </c>
      <c r="BA40" s="891">
        <v>5</v>
      </c>
      <c r="BB40" s="319">
        <f t="shared" si="138"/>
        <v>0</v>
      </c>
      <c r="BC40" s="892"/>
      <c r="BD40" s="319">
        <f t="shared" si="139"/>
        <v>0</v>
      </c>
      <c r="BE40" s="893"/>
      <c r="BF40" s="319">
        <f t="shared" si="140"/>
        <v>0</v>
      </c>
      <c r="BG40" s="893"/>
      <c r="BH40" s="319">
        <f t="shared" si="141"/>
        <v>0</v>
      </c>
      <c r="BI40" s="893"/>
      <c r="BJ40" s="319">
        <f t="shared" si="142"/>
        <v>0</v>
      </c>
      <c r="BK40" s="893"/>
      <c r="BL40" s="319">
        <f t="shared" si="143"/>
        <v>0</v>
      </c>
      <c r="BM40" s="893"/>
      <c r="BN40" s="319">
        <f t="shared" si="144"/>
        <v>0</v>
      </c>
      <c r="BO40" s="894"/>
      <c r="BP40" s="319">
        <f t="shared" si="145"/>
        <v>0</v>
      </c>
      <c r="BQ40" s="894"/>
      <c r="BR40" s="319">
        <f t="shared" si="146"/>
        <v>0</v>
      </c>
      <c r="BS40" s="894"/>
      <c r="BT40" s="319">
        <f t="shared" si="147"/>
        <v>0</v>
      </c>
      <c r="BU40" s="894"/>
      <c r="BV40" s="319">
        <f t="shared" si="148"/>
        <v>0</v>
      </c>
      <c r="BW40" s="894"/>
      <c r="BX40" s="319">
        <f t="shared" si="149"/>
        <v>0</v>
      </c>
      <c r="BY40" s="894"/>
      <c r="BZ40" s="319">
        <f t="shared" si="150"/>
        <v>0</v>
      </c>
      <c r="CA40" s="894"/>
      <c r="CB40" s="319">
        <f t="shared" si="151"/>
        <v>0</v>
      </c>
      <c r="CC40" s="894"/>
      <c r="CD40" s="319">
        <f t="shared" si="152"/>
        <v>0</v>
      </c>
      <c r="CE40" s="894"/>
      <c r="CF40" s="319">
        <f t="shared" si="153"/>
        <v>0</v>
      </c>
      <c r="CG40" s="894"/>
      <c r="CH40" s="319">
        <f t="shared" si="154"/>
        <v>0</v>
      </c>
      <c r="CI40" s="894"/>
      <c r="CJ40" s="319">
        <f t="shared" si="155"/>
        <v>0</v>
      </c>
      <c r="CK40" s="1102"/>
      <c r="CL40" s="40">
        <f t="shared" si="156"/>
        <v>0</v>
      </c>
      <c r="CM40" s="40">
        <f t="shared" si="157"/>
        <v>0</v>
      </c>
      <c r="CN40" s="40">
        <f t="shared" si="158"/>
        <v>0</v>
      </c>
      <c r="CO40" s="1105">
        <f t="shared" si="159"/>
        <v>0</v>
      </c>
      <c r="CP40" s="40">
        <f t="shared" si="160"/>
        <v>0</v>
      </c>
      <c r="CQ40" s="39">
        <f t="shared" si="161"/>
        <v>0</v>
      </c>
      <c r="CR40" s="40">
        <f t="shared" si="162"/>
        <v>0</v>
      </c>
      <c r="CS40" s="40">
        <f t="shared" si="163"/>
        <v>0</v>
      </c>
      <c r="CT40" s="1108"/>
      <c r="CU40" s="39">
        <f t="shared" si="164"/>
        <v>0</v>
      </c>
      <c r="CV40" s="39">
        <f t="shared" si="165"/>
        <v>0</v>
      </c>
      <c r="CW40" s="39">
        <f t="shared" si="67"/>
        <v>0</v>
      </c>
      <c r="CX40" s="1108"/>
      <c r="CY40" s="40">
        <f t="shared" si="166"/>
        <v>0</v>
      </c>
      <c r="CZ40" s="40">
        <f t="shared" si="167"/>
        <v>0</v>
      </c>
      <c r="DA40" s="40">
        <f t="shared" si="168"/>
        <v>0</v>
      </c>
      <c r="DB40" s="40">
        <f t="shared" si="169"/>
        <v>0</v>
      </c>
      <c r="DC40" s="40">
        <f t="shared" si="170"/>
        <v>0</v>
      </c>
      <c r="DD40" s="40">
        <f t="shared" si="171"/>
        <v>0</v>
      </c>
      <c r="DE40" s="40">
        <f t="shared" si="172"/>
        <v>0</v>
      </c>
      <c r="DF40" s="40">
        <f t="shared" si="173"/>
        <v>0</v>
      </c>
      <c r="DG40" s="40">
        <f t="shared" si="174"/>
        <v>0</v>
      </c>
      <c r="DH40" s="40">
        <f t="shared" si="175"/>
        <v>0</v>
      </c>
      <c r="DI40" s="40">
        <f t="shared" si="176"/>
        <v>0</v>
      </c>
      <c r="DJ40" s="40">
        <f t="shared" si="177"/>
        <v>0</v>
      </c>
      <c r="DK40" s="40">
        <f t="shared" si="178"/>
        <v>0</v>
      </c>
      <c r="DL40" s="40">
        <f t="shared" si="179"/>
        <v>0</v>
      </c>
      <c r="DM40" s="40">
        <f t="shared" si="180"/>
        <v>0</v>
      </c>
      <c r="DN40" s="1">
        <f t="shared" si="118"/>
        <v>0</v>
      </c>
    </row>
    <row r="41" spans="1:16325" s="7" customFormat="1" ht="65.25" customHeight="1" x14ac:dyDescent="0.2">
      <c r="B41" s="199"/>
      <c r="C41"/>
      <c r="D41" s="1267" t="s">
        <v>1006</v>
      </c>
      <c r="E41" s="1051" t="s">
        <v>71</v>
      </c>
      <c r="F41" s="1064" t="s">
        <v>1007</v>
      </c>
      <c r="G41" s="1052" t="s">
        <v>569</v>
      </c>
      <c r="H41" s="1053" t="s">
        <v>188</v>
      </c>
      <c r="I41" s="1052" t="s">
        <v>1024</v>
      </c>
      <c r="J41" s="1053">
        <v>1</v>
      </c>
      <c r="K41" s="1053"/>
      <c r="L41" s="1053" t="s">
        <v>876</v>
      </c>
      <c r="M41" s="1054">
        <v>175.1</v>
      </c>
      <c r="N41" s="1055"/>
      <c r="O41" s="1055"/>
      <c r="P41" s="1055"/>
      <c r="Q41" s="1055"/>
      <c r="R41" s="1055"/>
      <c r="S41" s="1055"/>
      <c r="T41" s="1055"/>
      <c r="U41" s="1056"/>
      <c r="V41" s="1057"/>
      <c r="W41" s="1057"/>
      <c r="X41" s="1057"/>
      <c r="Y41" s="1057"/>
      <c r="Z41" s="1057"/>
      <c r="AA41" s="1057"/>
      <c r="AB41" s="1058">
        <f t="shared" si="182"/>
        <v>0</v>
      </c>
      <c r="AC41" s="1059" t="str">
        <f t="shared" si="121"/>
        <v>No</v>
      </c>
      <c r="AD41" s="1060" t="str">
        <f t="shared" si="183"/>
        <v>No</v>
      </c>
      <c r="AF41" s="293">
        <f t="shared" si="64"/>
        <v>1</v>
      </c>
      <c r="AG41" s="294">
        <f t="shared" si="181"/>
        <v>0</v>
      </c>
      <c r="AH41" s="871"/>
      <c r="AI41" s="634">
        <v>4.05</v>
      </c>
      <c r="AJ41" s="445">
        <f t="shared" si="123"/>
        <v>0</v>
      </c>
      <c r="AK41" s="215">
        <f t="shared" si="124"/>
        <v>0</v>
      </c>
      <c r="AL41" s="215">
        <f t="shared" si="125"/>
        <v>0</v>
      </c>
      <c r="AM41" s="215">
        <f t="shared" si="126"/>
        <v>0</v>
      </c>
      <c r="AN41" s="215">
        <f t="shared" si="127"/>
        <v>0</v>
      </c>
      <c r="AO41" s="215">
        <f t="shared" si="128"/>
        <v>0</v>
      </c>
      <c r="AP41" s="215">
        <f t="shared" si="129"/>
        <v>0</v>
      </c>
      <c r="AQ41" s="215">
        <f t="shared" si="130"/>
        <v>0</v>
      </c>
      <c r="AR41" s="215">
        <f t="shared" si="131"/>
        <v>0</v>
      </c>
      <c r="AS41" s="215">
        <f t="shared" si="132"/>
        <v>0</v>
      </c>
      <c r="AT41" s="215">
        <f t="shared" si="133"/>
        <v>0</v>
      </c>
      <c r="AU41" s="215">
        <f t="shared" si="134"/>
        <v>0</v>
      </c>
      <c r="AV41" s="215">
        <f t="shared" si="135"/>
        <v>0</v>
      </c>
      <c r="AW41" s="215">
        <f t="shared" si="136"/>
        <v>0</v>
      </c>
      <c r="AX41" s="215">
        <f t="shared" si="137"/>
        <v>0</v>
      </c>
      <c r="AY41" s="448">
        <v>1</v>
      </c>
      <c r="AZ41" s="386">
        <f t="shared" si="68"/>
        <v>0</v>
      </c>
      <c r="BA41" s="891">
        <v>4</v>
      </c>
      <c r="BB41" s="319">
        <f t="shared" si="138"/>
        <v>0</v>
      </c>
      <c r="BC41" s="892"/>
      <c r="BD41" s="319">
        <f t="shared" si="139"/>
        <v>0</v>
      </c>
      <c r="BE41" s="893"/>
      <c r="BF41" s="319">
        <f t="shared" si="140"/>
        <v>0</v>
      </c>
      <c r="BG41" s="893"/>
      <c r="BH41" s="319">
        <f t="shared" si="141"/>
        <v>0</v>
      </c>
      <c r="BI41" s="893"/>
      <c r="BJ41" s="319">
        <f t="shared" si="142"/>
        <v>0</v>
      </c>
      <c r="BK41" s="893"/>
      <c r="BL41" s="319">
        <f t="shared" si="143"/>
        <v>0</v>
      </c>
      <c r="BM41" s="893"/>
      <c r="BN41" s="319">
        <f t="shared" si="144"/>
        <v>0</v>
      </c>
      <c r="BO41" s="894"/>
      <c r="BP41" s="319">
        <f t="shared" si="145"/>
        <v>0</v>
      </c>
      <c r="BQ41" s="894"/>
      <c r="BR41" s="319">
        <f t="shared" si="146"/>
        <v>0</v>
      </c>
      <c r="BS41" s="894"/>
      <c r="BT41" s="319">
        <f t="shared" si="147"/>
        <v>0</v>
      </c>
      <c r="BU41" s="894"/>
      <c r="BV41" s="319">
        <f t="shared" si="148"/>
        <v>0</v>
      </c>
      <c r="BW41" s="894"/>
      <c r="BX41" s="319">
        <f t="shared" si="149"/>
        <v>0</v>
      </c>
      <c r="BY41" s="894"/>
      <c r="BZ41" s="319">
        <f t="shared" si="150"/>
        <v>0</v>
      </c>
      <c r="CA41" s="894"/>
      <c r="CB41" s="319">
        <f t="shared" si="151"/>
        <v>0</v>
      </c>
      <c r="CC41" s="894"/>
      <c r="CD41" s="319">
        <f t="shared" si="152"/>
        <v>0</v>
      </c>
      <c r="CE41" s="894"/>
      <c r="CF41" s="319">
        <f t="shared" si="153"/>
        <v>0</v>
      </c>
      <c r="CG41" s="894"/>
      <c r="CH41" s="319">
        <f t="shared" si="154"/>
        <v>0</v>
      </c>
      <c r="CI41" s="894"/>
      <c r="CJ41" s="319">
        <f t="shared" si="155"/>
        <v>0</v>
      </c>
      <c r="CK41" s="1102"/>
      <c r="CL41" s="40">
        <f t="shared" si="156"/>
        <v>0</v>
      </c>
      <c r="CM41" s="40">
        <f t="shared" si="157"/>
        <v>0</v>
      </c>
      <c r="CN41" s="40">
        <f t="shared" si="158"/>
        <v>0</v>
      </c>
      <c r="CO41" s="1105">
        <f t="shared" si="159"/>
        <v>0</v>
      </c>
      <c r="CP41" s="40">
        <f t="shared" si="160"/>
        <v>0</v>
      </c>
      <c r="CQ41" s="39">
        <f t="shared" si="161"/>
        <v>0</v>
      </c>
      <c r="CR41" s="40">
        <f t="shared" si="162"/>
        <v>0</v>
      </c>
      <c r="CS41" s="40">
        <f t="shared" si="163"/>
        <v>0</v>
      </c>
      <c r="CT41" s="1108"/>
      <c r="CU41" s="39">
        <f t="shared" si="164"/>
        <v>0</v>
      </c>
      <c r="CV41" s="39">
        <f t="shared" si="165"/>
        <v>0</v>
      </c>
      <c r="CW41" s="39">
        <f t="shared" si="67"/>
        <v>0</v>
      </c>
      <c r="CX41" s="1108"/>
      <c r="CY41" s="40">
        <f t="shared" si="166"/>
        <v>0</v>
      </c>
      <c r="CZ41" s="40">
        <f t="shared" si="167"/>
        <v>0</v>
      </c>
      <c r="DA41" s="40">
        <f t="shared" si="168"/>
        <v>0</v>
      </c>
      <c r="DB41" s="40">
        <f t="shared" si="169"/>
        <v>0</v>
      </c>
      <c r="DC41" s="40">
        <f t="shared" si="170"/>
        <v>0</v>
      </c>
      <c r="DD41" s="40">
        <f t="shared" si="171"/>
        <v>0</v>
      </c>
      <c r="DE41" s="40">
        <f t="shared" si="172"/>
        <v>0</v>
      </c>
      <c r="DF41" s="40">
        <f t="shared" si="173"/>
        <v>0</v>
      </c>
      <c r="DG41" s="40">
        <f t="shared" si="174"/>
        <v>0</v>
      </c>
      <c r="DH41" s="40">
        <f t="shared" si="175"/>
        <v>0</v>
      </c>
      <c r="DI41" s="40">
        <f t="shared" si="176"/>
        <v>0</v>
      </c>
      <c r="DJ41" s="40">
        <f t="shared" si="177"/>
        <v>0</v>
      </c>
      <c r="DK41" s="40">
        <f t="shared" si="178"/>
        <v>0</v>
      </c>
      <c r="DL41" s="40">
        <f t="shared" si="179"/>
        <v>0</v>
      </c>
      <c r="DM41" s="40">
        <f t="shared" si="180"/>
        <v>0</v>
      </c>
      <c r="DN41" s="1">
        <f t="shared" si="118"/>
        <v>0</v>
      </c>
    </row>
    <row r="42" spans="1:16325" s="1" customFormat="1" ht="65.25" customHeight="1" x14ac:dyDescent="0.2">
      <c r="A42"/>
      <c r="B42" s="199"/>
      <c r="C42"/>
      <c r="D42" s="1164" t="s">
        <v>1008</v>
      </c>
      <c r="E42" s="617"/>
      <c r="F42" s="873" t="s">
        <v>1009</v>
      </c>
      <c r="G42" s="123" t="s">
        <v>36</v>
      </c>
      <c r="H42" s="36" t="s">
        <v>188</v>
      </c>
      <c r="I42" s="123" t="s">
        <v>1019</v>
      </c>
      <c r="J42" s="36">
        <v>1</v>
      </c>
      <c r="K42" s="36"/>
      <c r="L42" s="36" t="s">
        <v>876</v>
      </c>
      <c r="M42" s="640">
        <v>159.65</v>
      </c>
      <c r="N42" s="947"/>
      <c r="O42" s="947"/>
      <c r="P42" s="947"/>
      <c r="Q42" s="947"/>
      <c r="R42" s="947"/>
      <c r="S42" s="947"/>
      <c r="T42" s="947"/>
      <c r="U42" s="974"/>
      <c r="V42" s="948"/>
      <c r="W42" s="948"/>
      <c r="X42" s="948"/>
      <c r="Y42" s="948"/>
      <c r="Z42" s="948"/>
      <c r="AA42" s="948"/>
      <c r="AB42" s="496">
        <f t="shared" si="182"/>
        <v>0</v>
      </c>
      <c r="AC42" s="125" t="str">
        <f t="shared" si="121"/>
        <v>No</v>
      </c>
      <c r="AD42" s="126" t="str">
        <f t="shared" si="183"/>
        <v>No</v>
      </c>
      <c r="AF42" s="293">
        <f t="shared" si="64"/>
        <v>1</v>
      </c>
      <c r="AG42" s="294">
        <f t="shared" si="181"/>
        <v>0</v>
      </c>
      <c r="AH42" s="36"/>
      <c r="AI42" s="634">
        <v>1.8</v>
      </c>
      <c r="AJ42" s="445">
        <f t="shared" si="123"/>
        <v>0</v>
      </c>
      <c r="AK42" s="215">
        <f t="shared" si="124"/>
        <v>0</v>
      </c>
      <c r="AL42" s="215">
        <f t="shared" si="125"/>
        <v>0</v>
      </c>
      <c r="AM42" s="215">
        <f t="shared" si="126"/>
        <v>0</v>
      </c>
      <c r="AN42" s="215">
        <f t="shared" si="127"/>
        <v>0</v>
      </c>
      <c r="AO42" s="215">
        <f t="shared" si="128"/>
        <v>0</v>
      </c>
      <c r="AP42" s="215">
        <f t="shared" si="129"/>
        <v>0</v>
      </c>
      <c r="AQ42" s="215">
        <f t="shared" si="130"/>
        <v>0</v>
      </c>
      <c r="AR42" s="215">
        <f t="shared" si="131"/>
        <v>0</v>
      </c>
      <c r="AS42" s="215">
        <f t="shared" si="132"/>
        <v>0</v>
      </c>
      <c r="AT42" s="215">
        <f t="shared" si="133"/>
        <v>0</v>
      </c>
      <c r="AU42" s="215">
        <f t="shared" si="134"/>
        <v>0</v>
      </c>
      <c r="AV42" s="215">
        <f t="shared" si="135"/>
        <v>0</v>
      </c>
      <c r="AW42" s="215">
        <f t="shared" si="136"/>
        <v>0</v>
      </c>
      <c r="AX42" s="215">
        <f t="shared" si="137"/>
        <v>0</v>
      </c>
      <c r="AY42" s="448">
        <v>1</v>
      </c>
      <c r="AZ42" s="386">
        <f t="shared" si="68"/>
        <v>0</v>
      </c>
      <c r="BA42" s="891">
        <v>4</v>
      </c>
      <c r="BB42" s="319">
        <f t="shared" si="138"/>
        <v>0</v>
      </c>
      <c r="BC42" s="895"/>
      <c r="BD42" s="319">
        <f t="shared" si="139"/>
        <v>0</v>
      </c>
      <c r="BE42" s="896"/>
      <c r="BF42" s="319">
        <f t="shared" si="140"/>
        <v>0</v>
      </c>
      <c r="BG42" s="891"/>
      <c r="BH42" s="319">
        <f t="shared" si="141"/>
        <v>0</v>
      </c>
      <c r="BI42" s="891"/>
      <c r="BJ42" s="319">
        <f t="shared" si="142"/>
        <v>0</v>
      </c>
      <c r="BK42" s="891"/>
      <c r="BL42" s="319">
        <f t="shared" si="143"/>
        <v>0</v>
      </c>
      <c r="BM42" s="891"/>
      <c r="BN42" s="319">
        <f t="shared" si="144"/>
        <v>0</v>
      </c>
      <c r="BO42" s="897"/>
      <c r="BP42" s="319">
        <f t="shared" si="145"/>
        <v>0</v>
      </c>
      <c r="BQ42" s="897"/>
      <c r="BR42" s="319">
        <f t="shared" si="146"/>
        <v>0</v>
      </c>
      <c r="BS42" s="897"/>
      <c r="BT42" s="319">
        <f t="shared" si="147"/>
        <v>0</v>
      </c>
      <c r="BU42" s="897"/>
      <c r="BV42" s="319">
        <f t="shared" si="148"/>
        <v>0</v>
      </c>
      <c r="BW42" s="897"/>
      <c r="BX42" s="319">
        <f t="shared" si="149"/>
        <v>0</v>
      </c>
      <c r="BY42" s="897"/>
      <c r="BZ42" s="319">
        <f t="shared" si="150"/>
        <v>0</v>
      </c>
      <c r="CA42" s="897"/>
      <c r="CB42" s="319">
        <f t="shared" si="151"/>
        <v>0</v>
      </c>
      <c r="CC42" s="897"/>
      <c r="CD42" s="319">
        <f t="shared" si="152"/>
        <v>0</v>
      </c>
      <c r="CE42" s="897"/>
      <c r="CF42" s="319">
        <f t="shared" si="153"/>
        <v>0</v>
      </c>
      <c r="CG42" s="897"/>
      <c r="CH42" s="319">
        <f t="shared" si="154"/>
        <v>0</v>
      </c>
      <c r="CI42" s="897"/>
      <c r="CJ42" s="319">
        <f t="shared" si="155"/>
        <v>0</v>
      </c>
      <c r="CK42" s="1103"/>
      <c r="CL42" s="40">
        <f t="shared" si="156"/>
        <v>0</v>
      </c>
      <c r="CM42" s="40">
        <f t="shared" si="157"/>
        <v>0</v>
      </c>
      <c r="CN42" s="40">
        <f t="shared" si="158"/>
        <v>0</v>
      </c>
      <c r="CO42" s="1105">
        <f t="shared" si="159"/>
        <v>0</v>
      </c>
      <c r="CP42" s="40">
        <f t="shared" si="160"/>
        <v>0</v>
      </c>
      <c r="CQ42" s="39">
        <f t="shared" si="161"/>
        <v>0</v>
      </c>
      <c r="CR42" s="40">
        <f t="shared" si="162"/>
        <v>0</v>
      </c>
      <c r="CS42" s="40">
        <f t="shared" si="163"/>
        <v>0</v>
      </c>
      <c r="CT42" s="1108"/>
      <c r="CU42" s="39">
        <f t="shared" si="164"/>
        <v>0</v>
      </c>
      <c r="CV42" s="39">
        <f t="shared" si="165"/>
        <v>0</v>
      </c>
      <c r="CW42" s="39">
        <f t="shared" si="67"/>
        <v>0</v>
      </c>
      <c r="CX42" s="1108"/>
      <c r="CY42" s="40">
        <f t="shared" si="166"/>
        <v>0</v>
      </c>
      <c r="CZ42" s="40">
        <f t="shared" si="167"/>
        <v>0</v>
      </c>
      <c r="DA42" s="40">
        <f t="shared" si="168"/>
        <v>0</v>
      </c>
      <c r="DB42" s="40">
        <f t="shared" si="169"/>
        <v>0</v>
      </c>
      <c r="DC42" s="40">
        <f t="shared" si="170"/>
        <v>0</v>
      </c>
      <c r="DD42" s="40">
        <f t="shared" si="171"/>
        <v>0</v>
      </c>
      <c r="DE42" s="40">
        <f t="shared" si="172"/>
        <v>0</v>
      </c>
      <c r="DF42" s="40">
        <f t="shared" si="173"/>
        <v>0</v>
      </c>
      <c r="DG42" s="40">
        <f t="shared" si="174"/>
        <v>0</v>
      </c>
      <c r="DH42" s="40">
        <f t="shared" si="175"/>
        <v>0</v>
      </c>
      <c r="DI42" s="40">
        <f t="shared" si="176"/>
        <v>0</v>
      </c>
      <c r="DJ42" s="40">
        <f t="shared" si="177"/>
        <v>0</v>
      </c>
      <c r="DK42" s="40">
        <f t="shared" si="178"/>
        <v>0</v>
      </c>
      <c r="DL42" s="40">
        <f t="shared" si="179"/>
        <v>0</v>
      </c>
      <c r="DM42" s="40">
        <f t="shared" si="180"/>
        <v>0</v>
      </c>
      <c r="DN42" s="1">
        <f t="shared" si="118"/>
        <v>0</v>
      </c>
    </row>
    <row r="43" spans="1:16325" s="1" customFormat="1" ht="65.25" customHeight="1" x14ac:dyDescent="0.2">
      <c r="A43" s="872"/>
      <c r="B43" s="199"/>
      <c r="C43"/>
      <c r="D43" s="1267" t="s">
        <v>1010</v>
      </c>
      <c r="E43" s="1051"/>
      <c r="F43" s="1064" t="s">
        <v>1011</v>
      </c>
      <c r="G43" s="1052" t="s">
        <v>36</v>
      </c>
      <c r="H43" s="1053" t="s">
        <v>188</v>
      </c>
      <c r="I43" s="1052" t="s">
        <v>1020</v>
      </c>
      <c r="J43" s="1053">
        <v>1</v>
      </c>
      <c r="K43" s="1053"/>
      <c r="L43" s="1053" t="s">
        <v>876</v>
      </c>
      <c r="M43" s="1054">
        <v>169.95000000000002</v>
      </c>
      <c r="N43" s="1055"/>
      <c r="O43" s="1055"/>
      <c r="P43" s="1055"/>
      <c r="Q43" s="1055"/>
      <c r="R43" s="1055"/>
      <c r="S43" s="1055"/>
      <c r="T43" s="1055"/>
      <c r="U43" s="1056"/>
      <c r="V43" s="1057"/>
      <c r="W43" s="1057"/>
      <c r="X43" s="1057"/>
      <c r="Y43" s="1057"/>
      <c r="Z43" s="1057"/>
      <c r="AA43" s="1057"/>
      <c r="AB43" s="1058">
        <f t="shared" si="182"/>
        <v>0</v>
      </c>
      <c r="AC43" s="1059" t="str">
        <f t="shared" si="121"/>
        <v>No</v>
      </c>
      <c r="AD43" s="1060" t="str">
        <f t="shared" si="183"/>
        <v>No</v>
      </c>
      <c r="AF43" s="293">
        <f t="shared" si="64"/>
        <v>1</v>
      </c>
      <c r="AG43" s="294">
        <f t="shared" si="181"/>
        <v>0</v>
      </c>
      <c r="AH43" s="36"/>
      <c r="AI43" s="634">
        <v>1.8</v>
      </c>
      <c r="AJ43" s="445">
        <f t="shared" si="123"/>
        <v>0</v>
      </c>
      <c r="AK43" s="215">
        <f t="shared" si="124"/>
        <v>0</v>
      </c>
      <c r="AL43" s="215">
        <f t="shared" si="125"/>
        <v>0</v>
      </c>
      <c r="AM43" s="215">
        <f t="shared" si="126"/>
        <v>0</v>
      </c>
      <c r="AN43" s="215">
        <f t="shared" si="127"/>
        <v>0</v>
      </c>
      <c r="AO43" s="215">
        <f t="shared" si="128"/>
        <v>0</v>
      </c>
      <c r="AP43" s="215">
        <f t="shared" si="129"/>
        <v>0</v>
      </c>
      <c r="AQ43" s="215">
        <f t="shared" si="130"/>
        <v>0</v>
      </c>
      <c r="AR43" s="215">
        <f t="shared" si="131"/>
        <v>0</v>
      </c>
      <c r="AS43" s="215">
        <f t="shared" si="132"/>
        <v>0</v>
      </c>
      <c r="AT43" s="215">
        <f t="shared" si="133"/>
        <v>0</v>
      </c>
      <c r="AU43" s="215">
        <f t="shared" si="134"/>
        <v>0</v>
      </c>
      <c r="AV43" s="215">
        <f t="shared" si="135"/>
        <v>0</v>
      </c>
      <c r="AW43" s="215">
        <f t="shared" si="136"/>
        <v>0</v>
      </c>
      <c r="AX43" s="215">
        <f t="shared" si="137"/>
        <v>0</v>
      </c>
      <c r="AY43" s="448">
        <v>1</v>
      </c>
      <c r="AZ43" s="386">
        <f t="shared" si="68"/>
        <v>0</v>
      </c>
      <c r="BA43" s="891">
        <v>6</v>
      </c>
      <c r="BB43" s="319">
        <f t="shared" si="138"/>
        <v>0</v>
      </c>
      <c r="BC43" s="895"/>
      <c r="BD43" s="319">
        <f t="shared" si="139"/>
        <v>0</v>
      </c>
      <c r="BE43" s="896"/>
      <c r="BF43" s="319">
        <f t="shared" si="140"/>
        <v>0</v>
      </c>
      <c r="BG43" s="891"/>
      <c r="BH43" s="319">
        <f t="shared" si="141"/>
        <v>0</v>
      </c>
      <c r="BI43" s="891"/>
      <c r="BJ43" s="319">
        <f t="shared" si="142"/>
        <v>0</v>
      </c>
      <c r="BK43" s="891"/>
      <c r="BL43" s="319">
        <f t="shared" si="143"/>
        <v>0</v>
      </c>
      <c r="BM43" s="891"/>
      <c r="BN43" s="319">
        <f t="shared" si="144"/>
        <v>0</v>
      </c>
      <c r="BO43" s="897"/>
      <c r="BP43" s="319">
        <f t="shared" si="145"/>
        <v>0</v>
      </c>
      <c r="BQ43" s="897"/>
      <c r="BR43" s="319">
        <f t="shared" si="146"/>
        <v>0</v>
      </c>
      <c r="BS43" s="897"/>
      <c r="BT43" s="319">
        <f t="shared" si="147"/>
        <v>0</v>
      </c>
      <c r="BU43" s="897"/>
      <c r="BV43" s="319">
        <f t="shared" si="148"/>
        <v>0</v>
      </c>
      <c r="BW43" s="897"/>
      <c r="BX43" s="319">
        <f t="shared" si="149"/>
        <v>0</v>
      </c>
      <c r="BY43" s="897"/>
      <c r="BZ43" s="319">
        <f t="shared" si="150"/>
        <v>0</v>
      </c>
      <c r="CA43" s="897"/>
      <c r="CB43" s="319">
        <f t="shared" si="151"/>
        <v>0</v>
      </c>
      <c r="CC43" s="897"/>
      <c r="CD43" s="319">
        <f t="shared" si="152"/>
        <v>0</v>
      </c>
      <c r="CE43" s="897"/>
      <c r="CF43" s="319">
        <f t="shared" si="153"/>
        <v>0</v>
      </c>
      <c r="CG43" s="897"/>
      <c r="CH43" s="319">
        <f t="shared" si="154"/>
        <v>0</v>
      </c>
      <c r="CI43" s="897"/>
      <c r="CJ43" s="319">
        <f t="shared" si="155"/>
        <v>0</v>
      </c>
      <c r="CK43" s="1103"/>
      <c r="CL43" s="40">
        <f t="shared" si="156"/>
        <v>0</v>
      </c>
      <c r="CM43" s="40">
        <f t="shared" si="157"/>
        <v>0</v>
      </c>
      <c r="CN43" s="40">
        <f t="shared" si="158"/>
        <v>0</v>
      </c>
      <c r="CO43" s="1105">
        <f t="shared" si="159"/>
        <v>0</v>
      </c>
      <c r="CP43" s="40">
        <f t="shared" si="160"/>
        <v>0</v>
      </c>
      <c r="CQ43" s="39">
        <f t="shared" si="161"/>
        <v>0</v>
      </c>
      <c r="CR43" s="40">
        <f t="shared" si="162"/>
        <v>0</v>
      </c>
      <c r="CS43" s="40">
        <f t="shared" si="163"/>
        <v>0</v>
      </c>
      <c r="CT43" s="1108"/>
      <c r="CU43" s="39">
        <f t="shared" si="164"/>
        <v>0</v>
      </c>
      <c r="CV43" s="39">
        <f t="shared" si="165"/>
        <v>0</v>
      </c>
      <c r="CW43" s="39">
        <f t="shared" si="67"/>
        <v>0</v>
      </c>
      <c r="CX43" s="1108"/>
      <c r="CY43" s="40">
        <f t="shared" si="166"/>
        <v>0</v>
      </c>
      <c r="CZ43" s="40">
        <f t="shared" si="167"/>
        <v>0</v>
      </c>
      <c r="DA43" s="40">
        <f t="shared" si="168"/>
        <v>0</v>
      </c>
      <c r="DB43" s="40">
        <f t="shared" si="169"/>
        <v>0</v>
      </c>
      <c r="DC43" s="40">
        <f t="shared" si="170"/>
        <v>0</v>
      </c>
      <c r="DD43" s="40">
        <f t="shared" si="171"/>
        <v>0</v>
      </c>
      <c r="DE43" s="40">
        <f t="shared" si="172"/>
        <v>0</v>
      </c>
      <c r="DF43" s="40">
        <f t="shared" si="173"/>
        <v>0</v>
      </c>
      <c r="DG43" s="40">
        <f t="shared" si="174"/>
        <v>0</v>
      </c>
      <c r="DH43" s="40">
        <f t="shared" si="175"/>
        <v>0</v>
      </c>
      <c r="DI43" s="40">
        <f t="shared" si="176"/>
        <v>0</v>
      </c>
      <c r="DJ43" s="40">
        <f t="shared" si="177"/>
        <v>0</v>
      </c>
      <c r="DK43" s="40">
        <f t="shared" si="178"/>
        <v>0</v>
      </c>
      <c r="DL43" s="40">
        <f t="shared" si="179"/>
        <v>0</v>
      </c>
      <c r="DM43" s="40">
        <f t="shared" si="180"/>
        <v>0</v>
      </c>
      <c r="DN43" s="1">
        <f t="shared" si="118"/>
        <v>0</v>
      </c>
    </row>
    <row r="44" spans="1:16325" s="1" customFormat="1" ht="65.25" customHeight="1" x14ac:dyDescent="0.2">
      <c r="A44" s="872"/>
      <c r="B44" s="199"/>
      <c r="C44"/>
      <c r="D44" s="1164" t="s">
        <v>1012</v>
      </c>
      <c r="E44" s="617"/>
      <c r="F44" s="873" t="s">
        <v>1013</v>
      </c>
      <c r="G44" s="123" t="s">
        <v>36</v>
      </c>
      <c r="H44" s="36" t="s">
        <v>184</v>
      </c>
      <c r="I44" s="123" t="s">
        <v>1021</v>
      </c>
      <c r="J44" s="36">
        <v>1</v>
      </c>
      <c r="K44" s="36"/>
      <c r="L44" s="36" t="s">
        <v>876</v>
      </c>
      <c r="M44" s="640">
        <v>226.6</v>
      </c>
      <c r="N44" s="947"/>
      <c r="O44" s="947"/>
      <c r="P44" s="947"/>
      <c r="Q44" s="947"/>
      <c r="R44" s="947"/>
      <c r="S44" s="947"/>
      <c r="T44" s="947"/>
      <c r="U44" s="974"/>
      <c r="V44" s="948"/>
      <c r="W44" s="948"/>
      <c r="X44" s="948"/>
      <c r="Y44" s="948"/>
      <c r="Z44" s="948"/>
      <c r="AA44" s="948"/>
      <c r="AB44" s="496">
        <f>SUM(N44:AA44)*M44</f>
        <v>0</v>
      </c>
      <c r="AC44" s="125" t="str">
        <f t="shared" si="121"/>
        <v>No</v>
      </c>
      <c r="AD44" s="126" t="str">
        <f t="shared" si="183"/>
        <v>No</v>
      </c>
      <c r="AF44" s="293">
        <f t="shared" si="64"/>
        <v>1</v>
      </c>
      <c r="AG44" s="294">
        <f t="shared" si="181"/>
        <v>0</v>
      </c>
      <c r="AH44" s="36"/>
      <c r="AI44" s="634">
        <v>1.8</v>
      </c>
      <c r="AJ44" s="445">
        <f t="shared" si="123"/>
        <v>0</v>
      </c>
      <c r="AK44" s="215">
        <f t="shared" si="124"/>
        <v>0</v>
      </c>
      <c r="AL44" s="215">
        <f t="shared" si="125"/>
        <v>0</v>
      </c>
      <c r="AM44" s="215">
        <f t="shared" si="126"/>
        <v>0</v>
      </c>
      <c r="AN44" s="215">
        <f t="shared" si="127"/>
        <v>0</v>
      </c>
      <c r="AO44" s="215">
        <f t="shared" si="128"/>
        <v>0</v>
      </c>
      <c r="AP44" s="215">
        <f t="shared" si="129"/>
        <v>0</v>
      </c>
      <c r="AQ44" s="215">
        <f t="shared" si="130"/>
        <v>0</v>
      </c>
      <c r="AR44" s="215">
        <f t="shared" si="131"/>
        <v>0</v>
      </c>
      <c r="AS44" s="215">
        <f t="shared" si="132"/>
        <v>0</v>
      </c>
      <c r="AT44" s="215">
        <f t="shared" si="133"/>
        <v>0</v>
      </c>
      <c r="AU44" s="215">
        <f t="shared" si="134"/>
        <v>0</v>
      </c>
      <c r="AV44" s="215">
        <f t="shared" si="135"/>
        <v>0</v>
      </c>
      <c r="AW44" s="215">
        <f t="shared" si="136"/>
        <v>0</v>
      </c>
      <c r="AX44" s="215">
        <f t="shared" si="137"/>
        <v>0</v>
      </c>
      <c r="AY44" s="448">
        <v>1</v>
      </c>
      <c r="AZ44" s="386">
        <f t="shared" si="68"/>
        <v>0</v>
      </c>
      <c r="BA44" s="891">
        <v>7</v>
      </c>
      <c r="BB44" s="319">
        <f t="shared" si="138"/>
        <v>0</v>
      </c>
      <c r="BC44" s="895"/>
      <c r="BD44" s="319">
        <f t="shared" si="139"/>
        <v>0</v>
      </c>
      <c r="BE44" s="896"/>
      <c r="BF44" s="319">
        <f t="shared" si="140"/>
        <v>0</v>
      </c>
      <c r="BG44" s="891"/>
      <c r="BH44" s="319">
        <f t="shared" si="141"/>
        <v>0</v>
      </c>
      <c r="BI44" s="891"/>
      <c r="BJ44" s="319">
        <f t="shared" si="142"/>
        <v>0</v>
      </c>
      <c r="BK44" s="891"/>
      <c r="BL44" s="319">
        <f t="shared" si="143"/>
        <v>0</v>
      </c>
      <c r="BM44" s="891"/>
      <c r="BN44" s="319">
        <f t="shared" si="144"/>
        <v>0</v>
      </c>
      <c r="BO44" s="897"/>
      <c r="BP44" s="319">
        <f t="shared" si="145"/>
        <v>0</v>
      </c>
      <c r="BQ44" s="897"/>
      <c r="BR44" s="319">
        <f t="shared" si="146"/>
        <v>0</v>
      </c>
      <c r="BS44" s="897"/>
      <c r="BT44" s="319">
        <f t="shared" si="147"/>
        <v>0</v>
      </c>
      <c r="BU44" s="897"/>
      <c r="BV44" s="319">
        <f t="shared" si="148"/>
        <v>0</v>
      </c>
      <c r="BW44" s="897"/>
      <c r="BX44" s="319">
        <f t="shared" si="149"/>
        <v>0</v>
      </c>
      <c r="BY44" s="897"/>
      <c r="BZ44" s="319">
        <f t="shared" si="150"/>
        <v>0</v>
      </c>
      <c r="CA44" s="897"/>
      <c r="CB44" s="319">
        <f t="shared" si="151"/>
        <v>0</v>
      </c>
      <c r="CC44" s="897"/>
      <c r="CD44" s="319">
        <f t="shared" si="152"/>
        <v>0</v>
      </c>
      <c r="CE44" s="897"/>
      <c r="CF44" s="319">
        <f t="shared" si="153"/>
        <v>0</v>
      </c>
      <c r="CG44" s="897"/>
      <c r="CH44" s="319">
        <f t="shared" si="154"/>
        <v>0</v>
      </c>
      <c r="CI44" s="897"/>
      <c r="CJ44" s="319">
        <f t="shared" si="155"/>
        <v>0</v>
      </c>
      <c r="CK44" s="1103"/>
      <c r="CL44" s="40">
        <f t="shared" si="156"/>
        <v>0</v>
      </c>
      <c r="CM44" s="40">
        <f t="shared" si="157"/>
        <v>0</v>
      </c>
      <c r="CN44" s="40">
        <f t="shared" si="158"/>
        <v>0</v>
      </c>
      <c r="CO44" s="1105">
        <f t="shared" si="159"/>
        <v>0</v>
      </c>
      <c r="CP44" s="40">
        <f t="shared" si="160"/>
        <v>0</v>
      </c>
      <c r="CQ44" s="39">
        <f t="shared" si="161"/>
        <v>0</v>
      </c>
      <c r="CR44" s="40">
        <f t="shared" si="162"/>
        <v>0</v>
      </c>
      <c r="CS44" s="40">
        <f t="shared" si="163"/>
        <v>0</v>
      </c>
      <c r="CT44" s="1108"/>
      <c r="CU44" s="39">
        <f t="shared" si="164"/>
        <v>0</v>
      </c>
      <c r="CV44" s="39">
        <f t="shared" si="165"/>
        <v>0</v>
      </c>
      <c r="CW44" s="39">
        <f t="shared" si="67"/>
        <v>0</v>
      </c>
      <c r="CX44" s="1108"/>
      <c r="CY44" s="40">
        <f t="shared" si="166"/>
        <v>0</v>
      </c>
      <c r="CZ44" s="40">
        <f t="shared" si="167"/>
        <v>0</v>
      </c>
      <c r="DA44" s="40">
        <f t="shared" si="168"/>
        <v>0</v>
      </c>
      <c r="DB44" s="40">
        <f t="shared" si="169"/>
        <v>0</v>
      </c>
      <c r="DC44" s="40">
        <f t="shared" si="170"/>
        <v>0</v>
      </c>
      <c r="DD44" s="40">
        <f t="shared" si="171"/>
        <v>0</v>
      </c>
      <c r="DE44" s="40">
        <f t="shared" si="172"/>
        <v>0</v>
      </c>
      <c r="DF44" s="40">
        <f t="shared" si="173"/>
        <v>0</v>
      </c>
      <c r="DG44" s="40">
        <f t="shared" si="174"/>
        <v>0</v>
      </c>
      <c r="DH44" s="40">
        <f t="shared" si="175"/>
        <v>0</v>
      </c>
      <c r="DI44" s="40">
        <f t="shared" si="176"/>
        <v>0</v>
      </c>
      <c r="DJ44" s="40">
        <f t="shared" si="177"/>
        <v>0</v>
      </c>
      <c r="DK44" s="40">
        <f t="shared" si="178"/>
        <v>0</v>
      </c>
      <c r="DL44" s="40">
        <f t="shared" si="179"/>
        <v>0</v>
      </c>
      <c r="DM44" s="40">
        <f t="shared" si="180"/>
        <v>0</v>
      </c>
      <c r="DN44" s="1">
        <f t="shared" si="118"/>
        <v>0</v>
      </c>
    </row>
    <row r="45" spans="1:16325" s="1" customFormat="1" ht="65.25" customHeight="1" x14ac:dyDescent="0.2">
      <c r="A45" s="872"/>
      <c r="B45" s="502"/>
      <c r="C45" s="25"/>
      <c r="D45" s="1268" t="s">
        <v>1014</v>
      </c>
      <c r="E45" s="1065" t="s">
        <v>71</v>
      </c>
      <c r="F45" s="1066"/>
      <c r="G45" s="1067" t="s">
        <v>857</v>
      </c>
      <c r="H45" s="1068" t="s">
        <v>857</v>
      </c>
      <c r="I45" s="1067" t="s">
        <v>1025</v>
      </c>
      <c r="J45" s="1068">
        <v>12</v>
      </c>
      <c r="K45" s="1068">
        <v>6</v>
      </c>
      <c r="L45" s="1068" t="s">
        <v>876</v>
      </c>
      <c r="M45" s="1069">
        <v>2564.1849999999999</v>
      </c>
      <c r="N45" s="1070"/>
      <c r="O45" s="1070"/>
      <c r="P45" s="1070"/>
      <c r="Q45" s="1070"/>
      <c r="R45" s="1070"/>
      <c r="S45" s="1070"/>
      <c r="T45" s="1070"/>
      <c r="U45" s="1071"/>
      <c r="V45" s="1072"/>
      <c r="W45" s="1072"/>
      <c r="X45" s="1072"/>
      <c r="Y45" s="1072"/>
      <c r="Z45" s="1072"/>
      <c r="AA45" s="1072"/>
      <c r="AB45" s="1073">
        <f>SUM(N45:AA45)*M45</f>
        <v>0</v>
      </c>
      <c r="AC45" s="1074" t="str">
        <f t="shared" si="121"/>
        <v>No</v>
      </c>
      <c r="AD45" s="1075" t="str">
        <f t="shared" si="183"/>
        <v>No</v>
      </c>
      <c r="AF45" s="297">
        <f t="shared" si="64"/>
        <v>15.5</v>
      </c>
      <c r="AG45" s="1096">
        <f t="shared" si="181"/>
        <v>0</v>
      </c>
      <c r="AH45" s="36"/>
      <c r="AI45" s="634">
        <f>SUM(AI33:AI44)</f>
        <v>43.809999999999988</v>
      </c>
      <c r="AJ45" s="445">
        <f t="shared" si="123"/>
        <v>0</v>
      </c>
      <c r="AK45" s="215">
        <f t="shared" si="124"/>
        <v>0</v>
      </c>
      <c r="AL45" s="215">
        <f t="shared" si="125"/>
        <v>0</v>
      </c>
      <c r="AM45" s="215">
        <f t="shared" si="126"/>
        <v>0</v>
      </c>
      <c r="AN45" s="215">
        <f t="shared" si="127"/>
        <v>0</v>
      </c>
      <c r="AO45" s="215">
        <f t="shared" si="128"/>
        <v>0</v>
      </c>
      <c r="AP45" s="215">
        <f t="shared" ref="AP45:AX45" si="184">S45*$J$45</f>
        <v>0</v>
      </c>
      <c r="AQ45" s="215">
        <f t="shared" si="184"/>
        <v>0</v>
      </c>
      <c r="AR45" s="215">
        <f t="shared" si="184"/>
        <v>0</v>
      </c>
      <c r="AS45" s="215">
        <f t="shared" si="184"/>
        <v>0</v>
      </c>
      <c r="AT45" s="215">
        <f t="shared" si="184"/>
        <v>0</v>
      </c>
      <c r="AU45" s="215">
        <f t="shared" si="184"/>
        <v>0</v>
      </c>
      <c r="AV45" s="215">
        <f t="shared" si="184"/>
        <v>0</v>
      </c>
      <c r="AW45" s="215">
        <f t="shared" si="184"/>
        <v>0</v>
      </c>
      <c r="AX45" s="215">
        <f t="shared" si="184"/>
        <v>0</v>
      </c>
      <c r="AY45" s="448">
        <v>15.5</v>
      </c>
      <c r="AZ45" s="386">
        <f t="shared" si="68"/>
        <v>0</v>
      </c>
      <c r="BA45" s="891">
        <f>SUM(BA33:BA44)</f>
        <v>73</v>
      </c>
      <c r="BB45" s="319">
        <f t="shared" si="138"/>
        <v>0</v>
      </c>
      <c r="BC45" s="895"/>
      <c r="BD45" s="319">
        <f t="shared" si="139"/>
        <v>0</v>
      </c>
      <c r="BE45" s="896"/>
      <c r="BF45" s="319">
        <f t="shared" si="140"/>
        <v>0</v>
      </c>
      <c r="BG45" s="891"/>
      <c r="BH45" s="319">
        <f t="shared" si="141"/>
        <v>0</v>
      </c>
      <c r="BI45" s="891"/>
      <c r="BJ45" s="319">
        <f t="shared" si="142"/>
        <v>0</v>
      </c>
      <c r="BK45" s="891"/>
      <c r="BL45" s="319">
        <f t="shared" si="143"/>
        <v>0</v>
      </c>
      <c r="BM45" s="891"/>
      <c r="BN45" s="319">
        <f t="shared" si="144"/>
        <v>0</v>
      </c>
      <c r="BO45" s="897"/>
      <c r="BP45" s="319">
        <f t="shared" si="145"/>
        <v>0</v>
      </c>
      <c r="BQ45" s="897"/>
      <c r="BR45" s="319">
        <f t="shared" si="146"/>
        <v>0</v>
      </c>
      <c r="BS45" s="897"/>
      <c r="BT45" s="319">
        <f t="shared" si="147"/>
        <v>0</v>
      </c>
      <c r="BU45" s="897"/>
      <c r="BV45" s="319">
        <f t="shared" si="148"/>
        <v>0</v>
      </c>
      <c r="BW45" s="897">
        <v>1</v>
      </c>
      <c r="BX45" s="319">
        <f t="shared" si="149"/>
        <v>0</v>
      </c>
      <c r="BY45" s="897">
        <v>2</v>
      </c>
      <c r="BZ45" s="319">
        <f t="shared" si="150"/>
        <v>0</v>
      </c>
      <c r="CA45" s="897"/>
      <c r="CB45" s="319">
        <f t="shared" si="151"/>
        <v>0</v>
      </c>
      <c r="CC45" s="897"/>
      <c r="CD45" s="319">
        <f t="shared" si="152"/>
        <v>0</v>
      </c>
      <c r="CE45" s="897"/>
      <c r="CF45" s="319">
        <f t="shared" si="153"/>
        <v>0</v>
      </c>
      <c r="CG45" s="897"/>
      <c r="CH45" s="319">
        <f t="shared" si="154"/>
        <v>0</v>
      </c>
      <c r="CI45" s="897"/>
      <c r="CJ45" s="319">
        <f t="shared" si="155"/>
        <v>0</v>
      </c>
      <c r="CK45" s="1103"/>
      <c r="CL45" s="40">
        <f t="shared" si="156"/>
        <v>0</v>
      </c>
      <c r="CM45" s="40">
        <f t="shared" si="157"/>
        <v>0</v>
      </c>
      <c r="CN45" s="40">
        <f t="shared" si="158"/>
        <v>0</v>
      </c>
      <c r="CO45" s="1105">
        <f t="shared" si="159"/>
        <v>0</v>
      </c>
      <c r="CP45" s="40">
        <f t="shared" si="160"/>
        <v>0</v>
      </c>
      <c r="CQ45" s="39">
        <f t="shared" si="161"/>
        <v>0</v>
      </c>
      <c r="CR45" s="40">
        <f t="shared" si="162"/>
        <v>0</v>
      </c>
      <c r="CS45" s="40">
        <f t="shared" si="163"/>
        <v>0</v>
      </c>
      <c r="CT45" s="1108"/>
      <c r="CU45" s="39">
        <f t="shared" si="164"/>
        <v>0</v>
      </c>
      <c r="CV45" s="39">
        <f t="shared" si="165"/>
        <v>0</v>
      </c>
      <c r="CW45" s="39">
        <f t="shared" si="67"/>
        <v>0</v>
      </c>
      <c r="CX45" s="1108"/>
      <c r="CY45" s="40">
        <f t="shared" si="166"/>
        <v>0</v>
      </c>
      <c r="CZ45" s="40">
        <f t="shared" si="167"/>
        <v>0</v>
      </c>
      <c r="DA45" s="40">
        <f t="shared" si="168"/>
        <v>0</v>
      </c>
      <c r="DB45" s="40">
        <f t="shared" si="169"/>
        <v>0</v>
      </c>
      <c r="DC45" s="40">
        <f t="shared" si="170"/>
        <v>0</v>
      </c>
      <c r="DD45" s="40">
        <f t="shared" si="171"/>
        <v>0</v>
      </c>
      <c r="DE45" s="40">
        <f t="shared" si="172"/>
        <v>0</v>
      </c>
      <c r="DF45" s="40">
        <f t="shared" si="173"/>
        <v>0</v>
      </c>
      <c r="DG45" s="40">
        <f t="shared" si="174"/>
        <v>0</v>
      </c>
      <c r="DH45" s="40">
        <f t="shared" si="175"/>
        <v>0</v>
      </c>
      <c r="DI45" s="40">
        <f t="shared" si="176"/>
        <v>0</v>
      </c>
      <c r="DJ45" s="40">
        <f t="shared" si="177"/>
        <v>0</v>
      </c>
      <c r="DK45" s="40">
        <f t="shared" si="178"/>
        <v>0</v>
      </c>
      <c r="DL45" s="40">
        <f t="shared" si="179"/>
        <v>0</v>
      </c>
      <c r="DM45" s="40">
        <f t="shared" si="180"/>
        <v>0</v>
      </c>
      <c r="DN45" s="1">
        <f t="shared" si="118"/>
        <v>0</v>
      </c>
    </row>
    <row r="46" spans="1:16325" s="36" customFormat="1" ht="29.75" customHeight="1" x14ac:dyDescent="0.2">
      <c r="A46" s="1"/>
      <c r="B46" s="194"/>
      <c r="C46" s="7"/>
      <c r="D46" s="1164"/>
      <c r="E46" s="466"/>
      <c r="F46" s="466"/>
      <c r="G46" s="310"/>
      <c r="H46" s="7"/>
      <c r="I46" s="123"/>
      <c r="J46" s="7"/>
      <c r="K46" s="356"/>
      <c r="L46" s="870" t="s">
        <v>1108</v>
      </c>
      <c r="M46" s="559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  <c r="AA46" s="356"/>
      <c r="AB46" s="316"/>
      <c r="AC46" s="7"/>
      <c r="AD46" s="191"/>
      <c r="AE46" s="1"/>
      <c r="AF46" s="6">
        <f t="shared" si="64"/>
        <v>0</v>
      </c>
      <c r="AG46" s="139"/>
      <c r="AH46" s="7"/>
      <c r="AI46" s="637"/>
      <c r="AJ46" s="445"/>
      <c r="AK46" s="633"/>
      <c r="AL46" s="633"/>
      <c r="AM46" s="633"/>
      <c r="AN46" s="633"/>
      <c r="AO46" s="633"/>
      <c r="AP46" s="633"/>
      <c r="AQ46" s="633"/>
      <c r="AR46" s="633"/>
      <c r="AS46" s="633"/>
      <c r="AT46" s="633"/>
      <c r="AU46" s="633"/>
      <c r="AV46" s="633"/>
      <c r="AW46" s="633"/>
      <c r="AX46" s="633"/>
      <c r="AY46" s="448"/>
      <c r="AZ46" s="386">
        <f t="shared" si="68"/>
        <v>0</v>
      </c>
      <c r="BA46" s="899"/>
      <c r="BB46" s="319"/>
      <c r="BC46" s="899"/>
      <c r="BD46" s="319"/>
      <c r="BE46" s="899"/>
      <c r="BF46" s="319"/>
      <c r="BG46" s="899"/>
      <c r="BH46" s="319"/>
      <c r="BI46" s="899"/>
      <c r="BJ46" s="319"/>
      <c r="BK46" s="899"/>
      <c r="BL46" s="319"/>
      <c r="BM46" s="899"/>
      <c r="BN46" s="319"/>
      <c r="BO46" s="900"/>
      <c r="BP46" s="319"/>
      <c r="BQ46" s="900"/>
      <c r="BR46" s="319"/>
      <c r="BS46" s="900"/>
      <c r="BT46" s="319"/>
      <c r="BU46" s="900"/>
      <c r="BV46" s="319"/>
      <c r="BW46" s="900"/>
      <c r="BX46" s="319"/>
      <c r="BY46" s="900"/>
      <c r="BZ46" s="319"/>
      <c r="CA46" s="900"/>
      <c r="CB46" s="319"/>
      <c r="CC46" s="900"/>
      <c r="CD46" s="319"/>
      <c r="CE46" s="900"/>
      <c r="CF46" s="319"/>
      <c r="CG46" s="900"/>
      <c r="CH46" s="319"/>
      <c r="CI46" s="900"/>
      <c r="CJ46" s="319"/>
      <c r="CK46" s="1099"/>
      <c r="CL46" s="39"/>
      <c r="CM46" s="1250"/>
      <c r="CN46" s="1250"/>
      <c r="CO46" s="1250"/>
      <c r="CP46" s="1250"/>
      <c r="CQ46" s="1250"/>
      <c r="CR46" s="1250"/>
      <c r="CS46" s="1250"/>
      <c r="CT46" s="1250"/>
      <c r="CU46" s="1250"/>
      <c r="CV46" s="1250"/>
      <c r="CW46" s="39">
        <f t="shared" si="67"/>
        <v>0</v>
      </c>
      <c r="CX46" s="1250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1">
        <f t="shared" si="118"/>
        <v>0</v>
      </c>
    </row>
    <row r="47" spans="1:16325" s="1" customFormat="1" ht="65.25" customHeight="1" x14ac:dyDescent="0.2">
      <c r="B47" s="202"/>
      <c r="C47" s="139"/>
      <c r="D47" s="1168" t="s">
        <v>744</v>
      </c>
      <c r="E47" s="616" t="s">
        <v>71</v>
      </c>
      <c r="F47" s="616"/>
      <c r="G47" s="112" t="s">
        <v>1</v>
      </c>
      <c r="H47" s="111" t="s">
        <v>502</v>
      </c>
      <c r="I47" s="112" t="s">
        <v>522</v>
      </c>
      <c r="J47" s="111">
        <v>1</v>
      </c>
      <c r="K47" s="111"/>
      <c r="L47" s="111" t="s">
        <v>876</v>
      </c>
      <c r="M47" s="638">
        <v>432.18903</v>
      </c>
      <c r="N47" s="618"/>
      <c r="O47" s="618"/>
      <c r="P47" s="618"/>
      <c r="Q47" s="618"/>
      <c r="R47" s="618"/>
      <c r="S47" s="618"/>
      <c r="T47" s="975"/>
      <c r="U47" s="945"/>
      <c r="V47" s="945"/>
      <c r="W47" s="945"/>
      <c r="X47" s="945"/>
      <c r="Y47" s="945"/>
      <c r="Z47" s="945"/>
      <c r="AA47" s="1006"/>
      <c r="AB47" s="1007">
        <f>SUM(N47:AA47)*M47</f>
        <v>0</v>
      </c>
      <c r="AC47" s="115" t="str">
        <f t="shared" ref="AC47:AC62" si="185">IF(B47="New","Yes","No")</f>
        <v>No</v>
      </c>
      <c r="AD47" s="116" t="str">
        <f t="shared" ref="AD47:AD62" si="186">IF(SUM(N47:AA47)&gt;0,"Yes","No")</f>
        <v>No</v>
      </c>
      <c r="AF47" s="291">
        <f t="shared" si="64"/>
        <v>3</v>
      </c>
      <c r="AG47" s="292">
        <f>AF47*N47+AF47*O47+AF47*P47+AF47*Q47+AF47*R47+AF47*S47+AF47*U47+AF47*V47+AF47*W47+AF47*X47+AF47*Y47+AF47*Z47+AF47*AA47+AF47*T47</f>
        <v>0</v>
      </c>
      <c r="AH47" s="36"/>
      <c r="AI47" s="634">
        <v>15</v>
      </c>
      <c r="AJ47" s="445">
        <f t="shared" ref="AJ47:AJ62" si="187">SUM(N47:AA47)*AI47</f>
        <v>0</v>
      </c>
      <c r="AK47" s="215">
        <f t="shared" ref="AK47:AP47" si="188">N47*$J$47</f>
        <v>0</v>
      </c>
      <c r="AL47" s="215">
        <f t="shared" si="188"/>
        <v>0</v>
      </c>
      <c r="AM47" s="215">
        <f t="shared" si="188"/>
        <v>0</v>
      </c>
      <c r="AN47" s="215">
        <f t="shared" si="188"/>
        <v>0</v>
      </c>
      <c r="AO47" s="215">
        <f t="shared" si="188"/>
        <v>0</v>
      </c>
      <c r="AP47" s="215">
        <f t="shared" si="188"/>
        <v>0</v>
      </c>
      <c r="AQ47" s="215">
        <f t="shared" ref="AQ47:AQ62" si="189">T47*J47</f>
        <v>0</v>
      </c>
      <c r="AR47" s="215">
        <f t="shared" ref="AR47:AX47" si="190">U47*$J$47</f>
        <v>0</v>
      </c>
      <c r="AS47" s="215">
        <f t="shared" si="190"/>
        <v>0</v>
      </c>
      <c r="AT47" s="215">
        <f t="shared" si="190"/>
        <v>0</v>
      </c>
      <c r="AU47" s="215">
        <f t="shared" si="190"/>
        <v>0</v>
      </c>
      <c r="AV47" s="215">
        <f t="shared" si="190"/>
        <v>0</v>
      </c>
      <c r="AW47" s="215">
        <f t="shared" si="190"/>
        <v>0</v>
      </c>
      <c r="AX47" s="215">
        <f t="shared" si="190"/>
        <v>0</v>
      </c>
      <c r="AY47" s="448">
        <v>3</v>
      </c>
      <c r="AZ47" s="386">
        <f t="shared" si="68"/>
        <v>0</v>
      </c>
      <c r="BA47" s="891">
        <v>12</v>
      </c>
      <c r="BB47" s="319">
        <f t="shared" ref="BB47:BB76" si="191">SUM(N47:AA47)*BA47</f>
        <v>0</v>
      </c>
      <c r="BC47" s="891"/>
      <c r="BD47" s="319">
        <f t="shared" ref="BD47:BD76" si="192">SUM(N47:AA47)*BC47</f>
        <v>0</v>
      </c>
      <c r="BE47" s="891"/>
      <c r="BF47" s="319">
        <f t="shared" ref="BF47:BF76" si="193">SUM(N47:AA47)*BE47</f>
        <v>0</v>
      </c>
      <c r="BG47" s="891"/>
      <c r="BH47" s="319">
        <f t="shared" ref="BH47:BH76" si="194">SUM(N47:AA47)*BG47</f>
        <v>0</v>
      </c>
      <c r="BI47" s="891"/>
      <c r="BJ47" s="319">
        <f t="shared" ref="BJ47:BJ76" si="195">SUM(N47:AA47)*BI47</f>
        <v>0</v>
      </c>
      <c r="BK47" s="891"/>
      <c r="BL47" s="319">
        <f t="shared" ref="BL47:BL76" si="196">SUM(N47:AA47)*BK47</f>
        <v>0</v>
      </c>
      <c r="BM47" s="891"/>
      <c r="BN47" s="319">
        <f t="shared" ref="BN47:BN76" si="197">SUM(N47:AA47)*BM47</f>
        <v>0</v>
      </c>
      <c r="BO47" s="897"/>
      <c r="BP47" s="319">
        <f t="shared" ref="BP47:BP76" si="198">SUM(N47:AA47)*BO47</f>
        <v>0</v>
      </c>
      <c r="BQ47" s="897"/>
      <c r="BR47" s="319">
        <f t="shared" ref="BR47:BR76" si="199">SUM(N47:AA47)*BQ47</f>
        <v>0</v>
      </c>
      <c r="BS47" s="897"/>
      <c r="BT47" s="319">
        <f t="shared" ref="BT47:BT76" si="200">SUM(N47:AA47)*BS47</f>
        <v>0</v>
      </c>
      <c r="BU47" s="897"/>
      <c r="BV47" s="319">
        <f t="shared" ref="BV47:BV76" si="201">SUM(N47:AA47)*BU47</f>
        <v>0</v>
      </c>
      <c r="BW47" s="897"/>
      <c r="BX47" s="319">
        <f t="shared" ref="BX47:BX76" si="202">SUM(N47:AA47)*BW47</f>
        <v>0</v>
      </c>
      <c r="BY47" s="897"/>
      <c r="BZ47" s="319">
        <f t="shared" ref="BZ47:BZ76" si="203">SUM(N47:AA47)*BY47</f>
        <v>0</v>
      </c>
      <c r="CA47" s="897"/>
      <c r="CB47" s="319">
        <f t="shared" ref="CB47:CB76" si="204">SUM(N47:AA47)*CA47</f>
        <v>0</v>
      </c>
      <c r="CC47" s="897"/>
      <c r="CD47" s="319">
        <f t="shared" ref="CD47:CD76" si="205">SUM(N47:AA47)*CC47</f>
        <v>0</v>
      </c>
      <c r="CE47" s="897"/>
      <c r="CF47" s="319">
        <f t="shared" ref="CF47:CF76" si="206">SUM(N47:AA47)*CE47</f>
        <v>0</v>
      </c>
      <c r="CG47" s="897"/>
      <c r="CH47" s="319">
        <f t="shared" ref="CH47:CH76" si="207">SUM(N47:AA47)*CG47</f>
        <v>0</v>
      </c>
      <c r="CI47" s="897"/>
      <c r="CJ47" s="319">
        <f t="shared" ref="CJ47:CJ76" si="208">SUM(N47:AA47)*CI47</f>
        <v>0</v>
      </c>
      <c r="CK47" s="1099"/>
      <c r="CL47" s="40">
        <f t="shared" ref="CL47:CL76" si="209">IF(H47="XS",IF(SUM(N47:AA47)&gt;0,SUM(N47:AA47),0),0)*J47</f>
        <v>0</v>
      </c>
      <c r="CM47" s="40">
        <f t="shared" ref="CM47:CM76" si="210">IF(H47="S",IF(SUM(N47:AA47)&gt;0,SUM(N47:AA47),0),0)*J47</f>
        <v>0</v>
      </c>
      <c r="CN47" s="40">
        <f t="shared" ref="CN47:CN76" si="211">IF(H47="M",IF(SUM(N47:AA47)&gt;0,SUM(N47:AA47),0),0)*J47</f>
        <v>0</v>
      </c>
      <c r="CO47" s="1105">
        <f t="shared" ref="CO47:CO76" si="212">IF(H47="L",IF(SUM(N47:AA47)&gt;0,SUM(N47:AA47),0),0)*J47</f>
        <v>0</v>
      </c>
      <c r="CP47" s="40">
        <f t="shared" ref="CP47:CP76" si="213">IF(H47="XL",IF(SUM(N47:AA47)&gt;0,SUM(N47:AA47),0),0)*J47</f>
        <v>0</v>
      </c>
      <c r="CQ47" s="39">
        <f t="shared" ref="CQ47:CQ76" si="214">IF(H47="2XL",IF(SUM(N47:AA47)&gt;0,SUM(N47:AA47),0),0)*J47</f>
        <v>0</v>
      </c>
      <c r="CR47" s="40">
        <f t="shared" ref="CR47:CR76" si="215">IF(H47="3XL",IF(SUM(N47:AA47)&gt;0,SUM(N47:AA47),0),0)*J47</f>
        <v>0</v>
      </c>
      <c r="CS47" s="40">
        <f t="shared" ref="CS47:CS76" si="216">IF(H47="various",IF(SUM(N47:AA47)&gt;0,SUM(N47:AA47),0),0)*J47</f>
        <v>0</v>
      </c>
      <c r="CT47" s="1108"/>
      <c r="CU47" s="39">
        <f t="shared" ref="CU47:CU62" si="217">IF(E47="",IF(SUM(N47:AA47)&gt;0,SUM(N47:AA47),0),0)*J47</f>
        <v>0</v>
      </c>
      <c r="CV47" s="39">
        <f t="shared" ref="CV47:CV62" si="218">IF(E47="Dual Tex.",IF(SUM(N47:AA47)&gt;0,SUM(N47:AA47),0),0)*J47</f>
        <v>0</v>
      </c>
      <c r="CW47" s="39">
        <f t="shared" si="67"/>
        <v>0</v>
      </c>
      <c r="CX47" s="1108"/>
      <c r="CY47" s="40">
        <f t="shared" ref="CY47:CY76" si="219">IF(G47="sloper",IF(SUM(N47:AA47)&gt;0,SUM(N47:AA47),0),0)*J47</f>
        <v>0</v>
      </c>
      <c r="CZ47" s="40">
        <f t="shared" ref="CZ47:CZ76" si="220">IF(G47="footholds",IF(SUM(N47:AA47)&gt;0,SUM(N47:AA47),0),0)*J47</f>
        <v>0</v>
      </c>
      <c r="DA47" s="40">
        <f t="shared" ref="DA47:DA76" si="221">IF(G47="micros",IF(SUM(N47:AA47)&gt;0,SUM(N47:AA47),0),0)*J47</f>
        <v>0</v>
      </c>
      <c r="DB47" s="40">
        <f t="shared" ref="DB47:DB76" si="222">IF(G47="jug",IF(SUM(N47:AA47)&gt;0,SUM(N47:AA47),0),0)*J47</f>
        <v>0</v>
      </c>
      <c r="DC47" s="40">
        <f t="shared" ref="DC47:DC76" si="223">IF(G47="ledge",IF(SUM(N47:AA47)&gt;0,SUM(N47:AA47),0),0)*J47</f>
        <v>0</v>
      </c>
      <c r="DD47" s="40">
        <f t="shared" ref="DD47:DD76" si="224">IF(G47="edge",IF(SUM(N47:AA47)&gt;0,SUM(N47:AA47),0),0)*J47</f>
        <v>0</v>
      </c>
      <c r="DE47" s="40">
        <f t="shared" ref="DE47:DE76" si="225">IF(G47="crimp",IF(SUM(N47:AA47)&gt;0,SUM(N47:AA47),0),0)*J47</f>
        <v>0</v>
      </c>
      <c r="DF47" s="40">
        <f t="shared" ref="DF47:DF76" si="226">IF(G47="incut",IF(SUM(N47:AA47)&gt;0,SUM(N47:AA47),0),0)*J47</f>
        <v>0</v>
      </c>
      <c r="DG47" s="40">
        <f t="shared" ref="DG47:DG76" si="227">IF(G47="dish",IF(SUM(N47:AA47)&gt;0,SUM(N47:AA47),0),0)*J47</f>
        <v>0</v>
      </c>
      <c r="DH47" s="40">
        <f t="shared" ref="DH47:DH76" si="228">IF(G47="pinch",IF(SUM(N47:AA47)&gt;0,SUM(N47:AA47),0),0)*J47</f>
        <v>0</v>
      </c>
      <c r="DI47" s="40">
        <f t="shared" ref="DI47:DI76" si="229">IF(G47="pocket",IF(SUM(N47:AA47)&gt;0,SUM(N47:AA47),0),0)*J47</f>
        <v>0</v>
      </c>
      <c r="DJ47" s="40">
        <f t="shared" ref="DJ47:DJ76" si="230">IF(G47="insert",IF(SUM(N47:AA47)&gt;0,SUM(N47:AA47),0),0)*J47</f>
        <v>0</v>
      </c>
      <c r="DK47" s="40">
        <f t="shared" ref="DK47:DK76" si="231">IF(G47="feature",IF(SUM(N47:AA47)&gt;0,SUM(N47:AA47),0),0)*J47</f>
        <v>0</v>
      </c>
      <c r="DL47" s="40">
        <f t="shared" ref="DL47:DL76" si="232">IF(G47="scoop",IF(SUM(N47:AA47)&gt;0,SUM(N47:AA47),0),0)*J47</f>
        <v>0</v>
      </c>
      <c r="DM47" s="40">
        <f t="shared" ref="DM47:DM76" si="233">IF(G47="various",IF(SUM(N47:AA47)&gt;0,SUM(N47:AA47),0),0)*J47</f>
        <v>0</v>
      </c>
      <c r="DN47" s="1">
        <f t="shared" si="118"/>
        <v>0</v>
      </c>
    </row>
    <row r="48" spans="1:16325" s="1" customFormat="1" ht="65.25" customHeight="1" x14ac:dyDescent="0.2">
      <c r="B48" s="199"/>
      <c r="D48" s="1267" t="s">
        <v>758</v>
      </c>
      <c r="E48" s="1076"/>
      <c r="F48" s="1076"/>
      <c r="G48" s="1052" t="s">
        <v>1</v>
      </c>
      <c r="H48" s="1053" t="s">
        <v>132</v>
      </c>
      <c r="I48" s="1052" t="s">
        <v>743</v>
      </c>
      <c r="J48" s="1053">
        <v>1</v>
      </c>
      <c r="K48" s="1053"/>
      <c r="L48" s="1053" t="s">
        <v>876</v>
      </c>
      <c r="M48" s="1054">
        <v>110.81049</v>
      </c>
      <c r="N48" s="1055"/>
      <c r="O48" s="1055"/>
      <c r="P48" s="1055"/>
      <c r="Q48" s="1055"/>
      <c r="R48" s="1055"/>
      <c r="S48" s="1055"/>
      <c r="T48" s="1056"/>
      <c r="U48" s="1057"/>
      <c r="V48" s="1057"/>
      <c r="W48" s="1057"/>
      <c r="X48" s="1057"/>
      <c r="Y48" s="1057"/>
      <c r="Z48" s="1057"/>
      <c r="AA48" s="1077"/>
      <c r="AB48" s="1078">
        <f t="shared" ref="AB48:AB76" si="234">SUM(N48:AA48)*M48</f>
        <v>0</v>
      </c>
      <c r="AC48" s="1059" t="str">
        <f t="shared" si="185"/>
        <v>No</v>
      </c>
      <c r="AD48" s="1060" t="str">
        <f t="shared" si="186"/>
        <v>No</v>
      </c>
      <c r="AF48" s="293">
        <f t="shared" si="64"/>
        <v>1</v>
      </c>
      <c r="AG48" s="294">
        <f t="shared" ref="AG48:AG76" si="235">AF48*N48+AF48*O48+AF48*P48+AF48*Q48+AF48*R48+AF48*S48+AF48*U48+AF48*V48+AF48*W48+AF48*X48+AF48*Y48+AF48*Z48+AF48*AA48+AF48*T48</f>
        <v>0</v>
      </c>
      <c r="AH48" s="36"/>
      <c r="AI48" s="634">
        <v>0.6</v>
      </c>
      <c r="AJ48" s="445">
        <f t="shared" si="187"/>
        <v>0</v>
      </c>
      <c r="AK48" s="215">
        <f t="shared" ref="AK48:AP48" si="236">N48*$J$48</f>
        <v>0</v>
      </c>
      <c r="AL48" s="215">
        <f t="shared" si="236"/>
        <v>0</v>
      </c>
      <c r="AM48" s="215">
        <f t="shared" si="236"/>
        <v>0</v>
      </c>
      <c r="AN48" s="215">
        <f t="shared" si="236"/>
        <v>0</v>
      </c>
      <c r="AO48" s="215">
        <f t="shared" si="236"/>
        <v>0</v>
      </c>
      <c r="AP48" s="215">
        <f t="shared" si="236"/>
        <v>0</v>
      </c>
      <c r="AQ48" s="215">
        <f t="shared" si="189"/>
        <v>0</v>
      </c>
      <c r="AR48" s="215">
        <f t="shared" ref="AR48:AX48" si="237">U48*$J$48</f>
        <v>0</v>
      </c>
      <c r="AS48" s="215">
        <f t="shared" si="237"/>
        <v>0</v>
      </c>
      <c r="AT48" s="215">
        <f t="shared" si="237"/>
        <v>0</v>
      </c>
      <c r="AU48" s="215">
        <f t="shared" si="237"/>
        <v>0</v>
      </c>
      <c r="AV48" s="215">
        <f t="shared" si="237"/>
        <v>0</v>
      </c>
      <c r="AW48" s="215">
        <f t="shared" si="237"/>
        <v>0</v>
      </c>
      <c r="AX48" s="215">
        <f t="shared" si="237"/>
        <v>0</v>
      </c>
      <c r="AY48" s="448">
        <v>1</v>
      </c>
      <c r="AZ48" s="386">
        <f t="shared" si="68"/>
        <v>0</v>
      </c>
      <c r="BA48" s="891">
        <v>3</v>
      </c>
      <c r="BB48" s="319">
        <f t="shared" si="191"/>
        <v>0</v>
      </c>
      <c r="BC48" s="891"/>
      <c r="BD48" s="319">
        <f t="shared" si="192"/>
        <v>0</v>
      </c>
      <c r="BE48" s="891"/>
      <c r="BF48" s="319">
        <f t="shared" si="193"/>
        <v>0</v>
      </c>
      <c r="BG48" s="891"/>
      <c r="BH48" s="319">
        <f t="shared" si="194"/>
        <v>0</v>
      </c>
      <c r="BI48" s="891"/>
      <c r="BJ48" s="319">
        <f t="shared" si="195"/>
        <v>0</v>
      </c>
      <c r="BK48" s="891"/>
      <c r="BL48" s="319">
        <f t="shared" si="196"/>
        <v>0</v>
      </c>
      <c r="BM48" s="891"/>
      <c r="BN48" s="319">
        <f t="shared" si="197"/>
        <v>0</v>
      </c>
      <c r="BO48" s="897"/>
      <c r="BP48" s="319">
        <f t="shared" si="198"/>
        <v>0</v>
      </c>
      <c r="BQ48" s="897"/>
      <c r="BR48" s="319">
        <f t="shared" si="199"/>
        <v>0</v>
      </c>
      <c r="BS48" s="897"/>
      <c r="BT48" s="319">
        <f t="shared" si="200"/>
        <v>0</v>
      </c>
      <c r="BU48" s="897"/>
      <c r="BV48" s="319">
        <f t="shared" si="201"/>
        <v>0</v>
      </c>
      <c r="BW48" s="897"/>
      <c r="BX48" s="319">
        <f t="shared" si="202"/>
        <v>0</v>
      </c>
      <c r="BY48" s="897"/>
      <c r="BZ48" s="319">
        <f t="shared" si="203"/>
        <v>0</v>
      </c>
      <c r="CA48" s="897"/>
      <c r="CB48" s="319">
        <f t="shared" si="204"/>
        <v>0</v>
      </c>
      <c r="CC48" s="897"/>
      <c r="CD48" s="319">
        <f t="shared" si="205"/>
        <v>0</v>
      </c>
      <c r="CE48" s="897"/>
      <c r="CF48" s="319">
        <f t="shared" si="206"/>
        <v>0</v>
      </c>
      <c r="CG48" s="897"/>
      <c r="CH48" s="319">
        <f t="shared" si="207"/>
        <v>0</v>
      </c>
      <c r="CI48" s="897"/>
      <c r="CJ48" s="319">
        <f t="shared" si="208"/>
        <v>0</v>
      </c>
      <c r="CK48" s="1099"/>
      <c r="CL48" s="40">
        <f t="shared" si="209"/>
        <v>0</v>
      </c>
      <c r="CM48" s="40">
        <f t="shared" si="210"/>
        <v>0</v>
      </c>
      <c r="CN48" s="40">
        <f t="shared" si="211"/>
        <v>0</v>
      </c>
      <c r="CO48" s="1105">
        <f t="shared" si="212"/>
        <v>0</v>
      </c>
      <c r="CP48" s="40">
        <f t="shared" si="213"/>
        <v>0</v>
      </c>
      <c r="CQ48" s="39">
        <f t="shared" si="214"/>
        <v>0</v>
      </c>
      <c r="CR48" s="40">
        <f t="shared" si="215"/>
        <v>0</v>
      </c>
      <c r="CS48" s="40">
        <f t="shared" si="216"/>
        <v>0</v>
      </c>
      <c r="CT48" s="1108"/>
      <c r="CU48" s="39">
        <f t="shared" si="217"/>
        <v>0</v>
      </c>
      <c r="CV48" s="39">
        <f t="shared" si="218"/>
        <v>0</v>
      </c>
      <c r="CW48" s="39">
        <f t="shared" si="67"/>
        <v>0</v>
      </c>
      <c r="CX48" s="1108"/>
      <c r="CY48" s="40">
        <f t="shared" si="219"/>
        <v>0</v>
      </c>
      <c r="CZ48" s="40">
        <f t="shared" si="220"/>
        <v>0</v>
      </c>
      <c r="DA48" s="40">
        <f t="shared" si="221"/>
        <v>0</v>
      </c>
      <c r="DB48" s="40">
        <f t="shared" si="222"/>
        <v>0</v>
      </c>
      <c r="DC48" s="40">
        <f t="shared" si="223"/>
        <v>0</v>
      </c>
      <c r="DD48" s="40">
        <f t="shared" si="224"/>
        <v>0</v>
      </c>
      <c r="DE48" s="40">
        <f t="shared" si="225"/>
        <v>0</v>
      </c>
      <c r="DF48" s="40">
        <f t="shared" si="226"/>
        <v>0</v>
      </c>
      <c r="DG48" s="40">
        <f t="shared" si="227"/>
        <v>0</v>
      </c>
      <c r="DH48" s="40">
        <f t="shared" si="228"/>
        <v>0</v>
      </c>
      <c r="DI48" s="40">
        <f t="shared" si="229"/>
        <v>0</v>
      </c>
      <c r="DJ48" s="40">
        <f t="shared" si="230"/>
        <v>0</v>
      </c>
      <c r="DK48" s="40">
        <f t="shared" si="231"/>
        <v>0</v>
      </c>
      <c r="DL48" s="40">
        <f t="shared" si="232"/>
        <v>0</v>
      </c>
      <c r="DM48" s="40">
        <f t="shared" si="233"/>
        <v>0</v>
      </c>
      <c r="DN48" s="1">
        <f t="shared" si="118"/>
        <v>0</v>
      </c>
    </row>
    <row r="49" spans="2:118" s="1" customFormat="1" ht="65.25" customHeight="1" x14ac:dyDescent="0.2">
      <c r="B49" s="199"/>
      <c r="D49" s="1164" t="s">
        <v>745</v>
      </c>
      <c r="E49" s="617" t="s">
        <v>71</v>
      </c>
      <c r="F49" s="617"/>
      <c r="G49" s="123" t="s">
        <v>1</v>
      </c>
      <c r="H49" s="36" t="s">
        <v>188</v>
      </c>
      <c r="I49" s="123" t="s">
        <v>753</v>
      </c>
      <c r="J49" s="36">
        <v>1</v>
      </c>
      <c r="K49" s="36"/>
      <c r="L49" s="36" t="s">
        <v>876</v>
      </c>
      <c r="M49" s="640">
        <v>193.31812500000001</v>
      </c>
      <c r="N49" s="947"/>
      <c r="O49" s="947"/>
      <c r="P49" s="947"/>
      <c r="Q49" s="947"/>
      <c r="R49" s="947"/>
      <c r="S49" s="947"/>
      <c r="T49" s="974"/>
      <c r="U49" s="948"/>
      <c r="V49" s="948"/>
      <c r="W49" s="948"/>
      <c r="X49" s="948"/>
      <c r="Y49" s="948"/>
      <c r="Z49" s="948"/>
      <c r="AA49" s="973"/>
      <c r="AB49" s="1008">
        <f t="shared" si="234"/>
        <v>0</v>
      </c>
      <c r="AC49" s="125" t="str">
        <f t="shared" si="185"/>
        <v>No</v>
      </c>
      <c r="AD49" s="126" t="str">
        <f t="shared" si="186"/>
        <v>No</v>
      </c>
      <c r="AF49" s="293">
        <f t="shared" si="64"/>
        <v>1</v>
      </c>
      <c r="AG49" s="294">
        <f t="shared" si="235"/>
        <v>0</v>
      </c>
      <c r="AH49" s="36"/>
      <c r="AI49" s="634">
        <v>1.25</v>
      </c>
      <c r="AJ49" s="445">
        <f t="shared" si="187"/>
        <v>0</v>
      </c>
      <c r="AK49" s="215">
        <f t="shared" ref="AK49:AP49" si="238">N49*$J$49</f>
        <v>0</v>
      </c>
      <c r="AL49" s="215">
        <f t="shared" si="238"/>
        <v>0</v>
      </c>
      <c r="AM49" s="215">
        <f t="shared" si="238"/>
        <v>0</v>
      </c>
      <c r="AN49" s="215">
        <f t="shared" si="238"/>
        <v>0</v>
      </c>
      <c r="AO49" s="215">
        <f t="shared" si="238"/>
        <v>0</v>
      </c>
      <c r="AP49" s="215">
        <f t="shared" si="238"/>
        <v>0</v>
      </c>
      <c r="AQ49" s="215">
        <f t="shared" si="189"/>
        <v>0</v>
      </c>
      <c r="AR49" s="215">
        <f t="shared" ref="AR49:AX49" si="239">U49*$J$49</f>
        <v>0</v>
      </c>
      <c r="AS49" s="215">
        <f t="shared" si="239"/>
        <v>0</v>
      </c>
      <c r="AT49" s="215">
        <f t="shared" si="239"/>
        <v>0</v>
      </c>
      <c r="AU49" s="215">
        <f t="shared" si="239"/>
        <v>0</v>
      </c>
      <c r="AV49" s="215">
        <f t="shared" si="239"/>
        <v>0</v>
      </c>
      <c r="AW49" s="215">
        <f t="shared" si="239"/>
        <v>0</v>
      </c>
      <c r="AX49" s="215">
        <f t="shared" si="239"/>
        <v>0</v>
      </c>
      <c r="AY49" s="448">
        <v>1</v>
      </c>
      <c r="AZ49" s="386">
        <f t="shared" si="68"/>
        <v>0</v>
      </c>
      <c r="BA49" s="891">
        <v>4</v>
      </c>
      <c r="BB49" s="319">
        <f t="shared" si="191"/>
        <v>0</v>
      </c>
      <c r="BC49" s="891"/>
      <c r="BD49" s="319">
        <f t="shared" si="192"/>
        <v>0</v>
      </c>
      <c r="BE49" s="891"/>
      <c r="BF49" s="319">
        <f t="shared" si="193"/>
        <v>0</v>
      </c>
      <c r="BG49" s="891"/>
      <c r="BH49" s="319">
        <f t="shared" si="194"/>
        <v>0</v>
      </c>
      <c r="BI49" s="891"/>
      <c r="BJ49" s="319">
        <f t="shared" si="195"/>
        <v>0</v>
      </c>
      <c r="BK49" s="891"/>
      <c r="BL49" s="319">
        <f t="shared" si="196"/>
        <v>0</v>
      </c>
      <c r="BM49" s="891"/>
      <c r="BN49" s="319">
        <f t="shared" si="197"/>
        <v>0</v>
      </c>
      <c r="BO49" s="897"/>
      <c r="BP49" s="319">
        <f t="shared" si="198"/>
        <v>0</v>
      </c>
      <c r="BQ49" s="897"/>
      <c r="BR49" s="319">
        <f t="shared" si="199"/>
        <v>0</v>
      </c>
      <c r="BS49" s="897"/>
      <c r="BT49" s="319">
        <f t="shared" si="200"/>
        <v>0</v>
      </c>
      <c r="BU49" s="897"/>
      <c r="BV49" s="319">
        <f t="shared" si="201"/>
        <v>0</v>
      </c>
      <c r="BW49" s="897"/>
      <c r="BX49" s="319">
        <f t="shared" si="202"/>
        <v>0</v>
      </c>
      <c r="BY49" s="897"/>
      <c r="BZ49" s="319">
        <f t="shared" si="203"/>
        <v>0</v>
      </c>
      <c r="CA49" s="897"/>
      <c r="CB49" s="319">
        <f t="shared" si="204"/>
        <v>0</v>
      </c>
      <c r="CC49" s="897"/>
      <c r="CD49" s="319">
        <f t="shared" si="205"/>
        <v>0</v>
      </c>
      <c r="CE49" s="897"/>
      <c r="CF49" s="319">
        <f t="shared" si="206"/>
        <v>0</v>
      </c>
      <c r="CG49" s="897"/>
      <c r="CH49" s="319">
        <f t="shared" si="207"/>
        <v>0</v>
      </c>
      <c r="CI49" s="897"/>
      <c r="CJ49" s="319">
        <f t="shared" si="208"/>
        <v>0</v>
      </c>
      <c r="CK49" s="1099"/>
      <c r="CL49" s="40">
        <f t="shared" si="209"/>
        <v>0</v>
      </c>
      <c r="CM49" s="40">
        <f t="shared" si="210"/>
        <v>0</v>
      </c>
      <c r="CN49" s="40">
        <f t="shared" si="211"/>
        <v>0</v>
      </c>
      <c r="CO49" s="1105">
        <f t="shared" si="212"/>
        <v>0</v>
      </c>
      <c r="CP49" s="40">
        <f t="shared" si="213"/>
        <v>0</v>
      </c>
      <c r="CQ49" s="39">
        <f t="shared" si="214"/>
        <v>0</v>
      </c>
      <c r="CR49" s="40">
        <f t="shared" si="215"/>
        <v>0</v>
      </c>
      <c r="CS49" s="40">
        <f t="shared" si="216"/>
        <v>0</v>
      </c>
      <c r="CT49" s="1108"/>
      <c r="CU49" s="39">
        <f t="shared" si="217"/>
        <v>0</v>
      </c>
      <c r="CV49" s="39">
        <f t="shared" si="218"/>
        <v>0</v>
      </c>
      <c r="CW49" s="39">
        <f t="shared" si="67"/>
        <v>0</v>
      </c>
      <c r="CX49" s="1108"/>
      <c r="CY49" s="40">
        <f t="shared" si="219"/>
        <v>0</v>
      </c>
      <c r="CZ49" s="40">
        <f t="shared" si="220"/>
        <v>0</v>
      </c>
      <c r="DA49" s="40">
        <f t="shared" si="221"/>
        <v>0</v>
      </c>
      <c r="DB49" s="40">
        <f t="shared" si="222"/>
        <v>0</v>
      </c>
      <c r="DC49" s="40">
        <f t="shared" si="223"/>
        <v>0</v>
      </c>
      <c r="DD49" s="40">
        <f t="shared" si="224"/>
        <v>0</v>
      </c>
      <c r="DE49" s="40">
        <f t="shared" si="225"/>
        <v>0</v>
      </c>
      <c r="DF49" s="40">
        <f t="shared" si="226"/>
        <v>0</v>
      </c>
      <c r="DG49" s="40">
        <f t="shared" si="227"/>
        <v>0</v>
      </c>
      <c r="DH49" s="40">
        <f t="shared" si="228"/>
        <v>0</v>
      </c>
      <c r="DI49" s="40">
        <f t="shared" si="229"/>
        <v>0</v>
      </c>
      <c r="DJ49" s="40">
        <f t="shared" si="230"/>
        <v>0</v>
      </c>
      <c r="DK49" s="40">
        <f t="shared" si="231"/>
        <v>0</v>
      </c>
      <c r="DL49" s="40">
        <f t="shared" si="232"/>
        <v>0</v>
      </c>
      <c r="DM49" s="40">
        <f t="shared" si="233"/>
        <v>0</v>
      </c>
      <c r="DN49" s="1">
        <f t="shared" si="118"/>
        <v>0</v>
      </c>
    </row>
    <row r="50" spans="2:118" s="1" customFormat="1" ht="65.25" customHeight="1" x14ac:dyDescent="0.2">
      <c r="B50" s="199"/>
      <c r="D50" s="1267" t="s">
        <v>746</v>
      </c>
      <c r="E50" s="1051" t="s">
        <v>71</v>
      </c>
      <c r="F50" s="1051"/>
      <c r="G50" s="1052" t="s">
        <v>1</v>
      </c>
      <c r="H50" s="1053" t="s">
        <v>184</v>
      </c>
      <c r="I50" s="1052" t="s">
        <v>695</v>
      </c>
      <c r="J50" s="1053">
        <v>1</v>
      </c>
      <c r="K50" s="1053"/>
      <c r="L50" s="1053" t="s">
        <v>876</v>
      </c>
      <c r="M50" s="1054">
        <v>281.19</v>
      </c>
      <c r="N50" s="1055"/>
      <c r="O50" s="1055"/>
      <c r="P50" s="1055"/>
      <c r="Q50" s="1055"/>
      <c r="R50" s="1055"/>
      <c r="S50" s="1055"/>
      <c r="T50" s="1056"/>
      <c r="U50" s="1057"/>
      <c r="V50" s="1057"/>
      <c r="W50" s="1057"/>
      <c r="X50" s="1057"/>
      <c r="Y50" s="1057"/>
      <c r="Z50" s="1057"/>
      <c r="AA50" s="1077"/>
      <c r="AB50" s="1078">
        <f t="shared" si="234"/>
        <v>0</v>
      </c>
      <c r="AC50" s="1059" t="str">
        <f t="shared" si="185"/>
        <v>No</v>
      </c>
      <c r="AD50" s="1060" t="str">
        <f t="shared" si="186"/>
        <v>No</v>
      </c>
      <c r="AF50" s="293">
        <f t="shared" si="64"/>
        <v>2</v>
      </c>
      <c r="AG50" s="294">
        <f t="shared" si="235"/>
        <v>0</v>
      </c>
      <c r="AH50" s="36"/>
      <c r="AI50" s="634">
        <v>6.3</v>
      </c>
      <c r="AJ50" s="445">
        <f t="shared" si="187"/>
        <v>0</v>
      </c>
      <c r="AK50" s="215">
        <f t="shared" ref="AK50:AP50" si="240">N50*$J$50</f>
        <v>0</v>
      </c>
      <c r="AL50" s="215">
        <f t="shared" si="240"/>
        <v>0</v>
      </c>
      <c r="AM50" s="215">
        <f t="shared" si="240"/>
        <v>0</v>
      </c>
      <c r="AN50" s="215">
        <f t="shared" si="240"/>
        <v>0</v>
      </c>
      <c r="AO50" s="215">
        <f t="shared" si="240"/>
        <v>0</v>
      </c>
      <c r="AP50" s="215">
        <f t="shared" si="240"/>
        <v>0</v>
      </c>
      <c r="AQ50" s="215">
        <f t="shared" si="189"/>
        <v>0</v>
      </c>
      <c r="AR50" s="215">
        <f t="shared" ref="AR50:AX50" si="241">U50*$J$50</f>
        <v>0</v>
      </c>
      <c r="AS50" s="215">
        <f t="shared" si="241"/>
        <v>0</v>
      </c>
      <c r="AT50" s="215">
        <f t="shared" si="241"/>
        <v>0</v>
      </c>
      <c r="AU50" s="215">
        <f t="shared" si="241"/>
        <v>0</v>
      </c>
      <c r="AV50" s="215">
        <f t="shared" si="241"/>
        <v>0</v>
      </c>
      <c r="AW50" s="215">
        <f t="shared" si="241"/>
        <v>0</v>
      </c>
      <c r="AX50" s="215">
        <f t="shared" si="241"/>
        <v>0</v>
      </c>
      <c r="AY50" s="448">
        <v>2</v>
      </c>
      <c r="AZ50" s="386">
        <f t="shared" si="68"/>
        <v>0</v>
      </c>
      <c r="BA50" s="891">
        <v>8</v>
      </c>
      <c r="BB50" s="319">
        <f t="shared" si="191"/>
        <v>0</v>
      </c>
      <c r="BC50" s="891"/>
      <c r="BD50" s="319">
        <f t="shared" si="192"/>
        <v>0</v>
      </c>
      <c r="BE50" s="891"/>
      <c r="BF50" s="319">
        <f t="shared" si="193"/>
        <v>0</v>
      </c>
      <c r="BG50" s="891"/>
      <c r="BH50" s="319">
        <f t="shared" si="194"/>
        <v>0</v>
      </c>
      <c r="BI50" s="891"/>
      <c r="BJ50" s="319">
        <f t="shared" si="195"/>
        <v>0</v>
      </c>
      <c r="BK50" s="891"/>
      <c r="BL50" s="319">
        <f t="shared" si="196"/>
        <v>0</v>
      </c>
      <c r="BM50" s="891"/>
      <c r="BN50" s="319">
        <f t="shared" si="197"/>
        <v>0</v>
      </c>
      <c r="BO50" s="897"/>
      <c r="BP50" s="319">
        <f t="shared" si="198"/>
        <v>0</v>
      </c>
      <c r="BQ50" s="897"/>
      <c r="BR50" s="319">
        <f t="shared" si="199"/>
        <v>0</v>
      </c>
      <c r="BS50" s="897"/>
      <c r="BT50" s="319">
        <f t="shared" si="200"/>
        <v>0</v>
      </c>
      <c r="BU50" s="897"/>
      <c r="BV50" s="319">
        <f t="shared" si="201"/>
        <v>0</v>
      </c>
      <c r="BW50" s="897"/>
      <c r="BX50" s="319">
        <f t="shared" si="202"/>
        <v>0</v>
      </c>
      <c r="BY50" s="897"/>
      <c r="BZ50" s="319">
        <f t="shared" si="203"/>
        <v>0</v>
      </c>
      <c r="CA50" s="897"/>
      <c r="CB50" s="319">
        <f t="shared" si="204"/>
        <v>0</v>
      </c>
      <c r="CC50" s="897"/>
      <c r="CD50" s="319">
        <f t="shared" si="205"/>
        <v>0</v>
      </c>
      <c r="CE50" s="897"/>
      <c r="CF50" s="319">
        <f t="shared" si="206"/>
        <v>0</v>
      </c>
      <c r="CG50" s="897"/>
      <c r="CH50" s="319">
        <f t="shared" si="207"/>
        <v>0</v>
      </c>
      <c r="CI50" s="897"/>
      <c r="CJ50" s="319">
        <f t="shared" si="208"/>
        <v>0</v>
      </c>
      <c r="CK50" s="1099"/>
      <c r="CL50" s="40">
        <f t="shared" si="209"/>
        <v>0</v>
      </c>
      <c r="CM50" s="40">
        <f t="shared" si="210"/>
        <v>0</v>
      </c>
      <c r="CN50" s="40">
        <f t="shared" si="211"/>
        <v>0</v>
      </c>
      <c r="CO50" s="1105">
        <f t="shared" si="212"/>
        <v>0</v>
      </c>
      <c r="CP50" s="40">
        <f t="shared" si="213"/>
        <v>0</v>
      </c>
      <c r="CQ50" s="39">
        <f t="shared" si="214"/>
        <v>0</v>
      </c>
      <c r="CR50" s="40">
        <f t="shared" si="215"/>
        <v>0</v>
      </c>
      <c r="CS50" s="40">
        <f t="shared" si="216"/>
        <v>0</v>
      </c>
      <c r="CT50" s="1108"/>
      <c r="CU50" s="39">
        <f t="shared" si="217"/>
        <v>0</v>
      </c>
      <c r="CV50" s="39">
        <f t="shared" si="218"/>
        <v>0</v>
      </c>
      <c r="CW50" s="39">
        <f t="shared" si="67"/>
        <v>0</v>
      </c>
      <c r="CX50" s="1108"/>
      <c r="CY50" s="40">
        <f t="shared" si="219"/>
        <v>0</v>
      </c>
      <c r="CZ50" s="40">
        <f t="shared" si="220"/>
        <v>0</v>
      </c>
      <c r="DA50" s="40">
        <f t="shared" si="221"/>
        <v>0</v>
      </c>
      <c r="DB50" s="40">
        <f t="shared" si="222"/>
        <v>0</v>
      </c>
      <c r="DC50" s="40">
        <f t="shared" si="223"/>
        <v>0</v>
      </c>
      <c r="DD50" s="40">
        <f t="shared" si="224"/>
        <v>0</v>
      </c>
      <c r="DE50" s="40">
        <f t="shared" si="225"/>
        <v>0</v>
      </c>
      <c r="DF50" s="40">
        <f t="shared" si="226"/>
        <v>0</v>
      </c>
      <c r="DG50" s="40">
        <f t="shared" si="227"/>
        <v>0</v>
      </c>
      <c r="DH50" s="40">
        <f t="shared" si="228"/>
        <v>0</v>
      </c>
      <c r="DI50" s="40">
        <f t="shared" si="229"/>
        <v>0</v>
      </c>
      <c r="DJ50" s="40">
        <f t="shared" si="230"/>
        <v>0</v>
      </c>
      <c r="DK50" s="40">
        <f t="shared" si="231"/>
        <v>0</v>
      </c>
      <c r="DL50" s="40">
        <f t="shared" si="232"/>
        <v>0</v>
      </c>
      <c r="DM50" s="40">
        <f t="shared" si="233"/>
        <v>0</v>
      </c>
      <c r="DN50" s="1">
        <f t="shared" si="118"/>
        <v>0</v>
      </c>
    </row>
    <row r="51" spans="2:118" s="1" customFormat="1" ht="65.25" customHeight="1" x14ac:dyDescent="0.2">
      <c r="B51" s="199"/>
      <c r="D51" s="1164" t="s">
        <v>747</v>
      </c>
      <c r="E51" s="617" t="s">
        <v>71</v>
      </c>
      <c r="F51" s="617"/>
      <c r="G51" s="123" t="s">
        <v>1</v>
      </c>
      <c r="H51" s="36" t="s">
        <v>188</v>
      </c>
      <c r="I51" s="123" t="s">
        <v>760</v>
      </c>
      <c r="J51" s="36">
        <v>1</v>
      </c>
      <c r="K51" s="36"/>
      <c r="L51" s="36" t="s">
        <v>876</v>
      </c>
      <c r="M51" s="640">
        <v>147.62475000000003</v>
      </c>
      <c r="N51" s="947"/>
      <c r="O51" s="947"/>
      <c r="P51" s="947"/>
      <c r="Q51" s="947"/>
      <c r="R51" s="947"/>
      <c r="S51" s="947"/>
      <c r="T51" s="974"/>
      <c r="U51" s="948"/>
      <c r="V51" s="948"/>
      <c r="W51" s="948"/>
      <c r="X51" s="948"/>
      <c r="Y51" s="948"/>
      <c r="Z51" s="948"/>
      <c r="AA51" s="973"/>
      <c r="AB51" s="1008">
        <f t="shared" si="234"/>
        <v>0</v>
      </c>
      <c r="AC51" s="125" t="str">
        <f t="shared" si="185"/>
        <v>No</v>
      </c>
      <c r="AD51" s="126" t="str">
        <f t="shared" si="186"/>
        <v>No</v>
      </c>
      <c r="AF51" s="293">
        <f t="shared" si="64"/>
        <v>1</v>
      </c>
      <c r="AG51" s="294">
        <f t="shared" si="235"/>
        <v>0</v>
      </c>
      <c r="AH51" s="36"/>
      <c r="AI51" s="634">
        <v>0.9</v>
      </c>
      <c r="AJ51" s="445">
        <f t="shared" si="187"/>
        <v>0</v>
      </c>
      <c r="AK51" s="215">
        <f t="shared" ref="AK51:AP51" si="242">N51*$J$51</f>
        <v>0</v>
      </c>
      <c r="AL51" s="215">
        <f t="shared" si="242"/>
        <v>0</v>
      </c>
      <c r="AM51" s="215">
        <f t="shared" si="242"/>
        <v>0</v>
      </c>
      <c r="AN51" s="215">
        <f t="shared" si="242"/>
        <v>0</v>
      </c>
      <c r="AO51" s="215">
        <f t="shared" si="242"/>
        <v>0</v>
      </c>
      <c r="AP51" s="215">
        <f t="shared" si="242"/>
        <v>0</v>
      </c>
      <c r="AQ51" s="215">
        <f t="shared" si="189"/>
        <v>0</v>
      </c>
      <c r="AR51" s="215">
        <f t="shared" ref="AR51:AX51" si="243">U51*$J$51</f>
        <v>0</v>
      </c>
      <c r="AS51" s="215">
        <f t="shared" si="243"/>
        <v>0</v>
      </c>
      <c r="AT51" s="215">
        <f t="shared" si="243"/>
        <v>0</v>
      </c>
      <c r="AU51" s="215">
        <f t="shared" si="243"/>
        <v>0</v>
      </c>
      <c r="AV51" s="215">
        <f t="shared" si="243"/>
        <v>0</v>
      </c>
      <c r="AW51" s="215">
        <f t="shared" si="243"/>
        <v>0</v>
      </c>
      <c r="AX51" s="215">
        <f t="shared" si="243"/>
        <v>0</v>
      </c>
      <c r="AY51" s="448">
        <v>1</v>
      </c>
      <c r="AZ51" s="386">
        <f t="shared" si="68"/>
        <v>0</v>
      </c>
      <c r="BA51" s="891">
        <v>4</v>
      </c>
      <c r="BB51" s="319">
        <f t="shared" si="191"/>
        <v>0</v>
      </c>
      <c r="BC51" s="891"/>
      <c r="BD51" s="319">
        <f t="shared" si="192"/>
        <v>0</v>
      </c>
      <c r="BE51" s="891"/>
      <c r="BF51" s="319">
        <f t="shared" si="193"/>
        <v>0</v>
      </c>
      <c r="BG51" s="891"/>
      <c r="BH51" s="319">
        <f t="shared" si="194"/>
        <v>0</v>
      </c>
      <c r="BI51" s="891"/>
      <c r="BJ51" s="319">
        <f t="shared" si="195"/>
        <v>0</v>
      </c>
      <c r="BK51" s="891"/>
      <c r="BL51" s="319">
        <f t="shared" si="196"/>
        <v>0</v>
      </c>
      <c r="BM51" s="891"/>
      <c r="BN51" s="319">
        <f t="shared" si="197"/>
        <v>0</v>
      </c>
      <c r="BO51" s="897"/>
      <c r="BP51" s="319">
        <f t="shared" si="198"/>
        <v>0</v>
      </c>
      <c r="BQ51" s="897"/>
      <c r="BR51" s="319">
        <f t="shared" si="199"/>
        <v>0</v>
      </c>
      <c r="BS51" s="897"/>
      <c r="BT51" s="319">
        <f t="shared" si="200"/>
        <v>0</v>
      </c>
      <c r="BU51" s="897"/>
      <c r="BV51" s="319">
        <f t="shared" si="201"/>
        <v>0</v>
      </c>
      <c r="BW51" s="897"/>
      <c r="BX51" s="319">
        <f t="shared" si="202"/>
        <v>0</v>
      </c>
      <c r="BY51" s="897"/>
      <c r="BZ51" s="319">
        <f t="shared" si="203"/>
        <v>0</v>
      </c>
      <c r="CA51" s="897"/>
      <c r="CB51" s="319">
        <f t="shared" si="204"/>
        <v>0</v>
      </c>
      <c r="CC51" s="897"/>
      <c r="CD51" s="319">
        <f t="shared" si="205"/>
        <v>0</v>
      </c>
      <c r="CE51" s="897"/>
      <c r="CF51" s="319">
        <f t="shared" si="206"/>
        <v>0</v>
      </c>
      <c r="CG51" s="897"/>
      <c r="CH51" s="319">
        <f t="shared" si="207"/>
        <v>0</v>
      </c>
      <c r="CI51" s="897"/>
      <c r="CJ51" s="319">
        <f t="shared" si="208"/>
        <v>0</v>
      </c>
      <c r="CK51" s="1099"/>
      <c r="CL51" s="40">
        <f t="shared" si="209"/>
        <v>0</v>
      </c>
      <c r="CM51" s="40">
        <f t="shared" si="210"/>
        <v>0</v>
      </c>
      <c r="CN51" s="40">
        <f t="shared" si="211"/>
        <v>0</v>
      </c>
      <c r="CO51" s="1105">
        <f t="shared" si="212"/>
        <v>0</v>
      </c>
      <c r="CP51" s="40">
        <f t="shared" si="213"/>
        <v>0</v>
      </c>
      <c r="CQ51" s="39">
        <f t="shared" si="214"/>
        <v>0</v>
      </c>
      <c r="CR51" s="40">
        <f t="shared" si="215"/>
        <v>0</v>
      </c>
      <c r="CS51" s="40">
        <f t="shared" si="216"/>
        <v>0</v>
      </c>
      <c r="CT51" s="1108"/>
      <c r="CU51" s="39">
        <f t="shared" si="217"/>
        <v>0</v>
      </c>
      <c r="CV51" s="39">
        <f t="shared" si="218"/>
        <v>0</v>
      </c>
      <c r="CW51" s="39">
        <f t="shared" si="67"/>
        <v>0</v>
      </c>
      <c r="CX51" s="1108"/>
      <c r="CY51" s="40">
        <f t="shared" si="219"/>
        <v>0</v>
      </c>
      <c r="CZ51" s="40">
        <f t="shared" si="220"/>
        <v>0</v>
      </c>
      <c r="DA51" s="40">
        <f t="shared" si="221"/>
        <v>0</v>
      </c>
      <c r="DB51" s="40">
        <f t="shared" si="222"/>
        <v>0</v>
      </c>
      <c r="DC51" s="40">
        <f t="shared" si="223"/>
        <v>0</v>
      </c>
      <c r="DD51" s="40">
        <f t="shared" si="224"/>
        <v>0</v>
      </c>
      <c r="DE51" s="40">
        <f t="shared" si="225"/>
        <v>0</v>
      </c>
      <c r="DF51" s="40">
        <f t="shared" si="226"/>
        <v>0</v>
      </c>
      <c r="DG51" s="40">
        <f t="shared" si="227"/>
        <v>0</v>
      </c>
      <c r="DH51" s="40">
        <f t="shared" si="228"/>
        <v>0</v>
      </c>
      <c r="DI51" s="40">
        <f t="shared" si="229"/>
        <v>0</v>
      </c>
      <c r="DJ51" s="40">
        <f t="shared" si="230"/>
        <v>0</v>
      </c>
      <c r="DK51" s="40">
        <f t="shared" si="231"/>
        <v>0</v>
      </c>
      <c r="DL51" s="40">
        <f t="shared" si="232"/>
        <v>0</v>
      </c>
      <c r="DM51" s="40">
        <f t="shared" si="233"/>
        <v>0</v>
      </c>
      <c r="DN51" s="1">
        <f t="shared" si="118"/>
        <v>0</v>
      </c>
    </row>
    <row r="52" spans="2:118" s="1" customFormat="1" ht="65.25" customHeight="1" x14ac:dyDescent="0.2">
      <c r="B52" s="199"/>
      <c r="D52" s="1267" t="s">
        <v>748</v>
      </c>
      <c r="E52" s="1051" t="s">
        <v>71</v>
      </c>
      <c r="F52" s="1051"/>
      <c r="G52" s="1052" t="s">
        <v>1</v>
      </c>
      <c r="H52" s="1053" t="s">
        <v>188</v>
      </c>
      <c r="I52" s="1052" t="s">
        <v>759</v>
      </c>
      <c r="J52" s="1053">
        <v>1</v>
      </c>
      <c r="K52" s="1053"/>
      <c r="L52" s="1053" t="s">
        <v>876</v>
      </c>
      <c r="M52" s="1054">
        <v>147.62475000000003</v>
      </c>
      <c r="N52" s="1055"/>
      <c r="O52" s="1055"/>
      <c r="P52" s="1055"/>
      <c r="Q52" s="1055"/>
      <c r="R52" s="1055"/>
      <c r="S52" s="1055"/>
      <c r="T52" s="1056"/>
      <c r="U52" s="1057"/>
      <c r="V52" s="1057"/>
      <c r="W52" s="1057"/>
      <c r="X52" s="1057"/>
      <c r="Y52" s="1057"/>
      <c r="Z52" s="1057"/>
      <c r="AA52" s="1077"/>
      <c r="AB52" s="1078">
        <f t="shared" si="234"/>
        <v>0</v>
      </c>
      <c r="AC52" s="1059" t="str">
        <f t="shared" si="185"/>
        <v>No</v>
      </c>
      <c r="AD52" s="1060" t="str">
        <f t="shared" si="186"/>
        <v>No</v>
      </c>
      <c r="AF52" s="293">
        <f t="shared" si="64"/>
        <v>1</v>
      </c>
      <c r="AG52" s="294">
        <f t="shared" si="235"/>
        <v>0</v>
      </c>
      <c r="AH52" s="36"/>
      <c r="AI52" s="634">
        <v>0.9</v>
      </c>
      <c r="AJ52" s="445">
        <f t="shared" si="187"/>
        <v>0</v>
      </c>
      <c r="AK52" s="215">
        <f t="shared" ref="AK52:AP52" si="244">N52*$J$52</f>
        <v>0</v>
      </c>
      <c r="AL52" s="215">
        <f t="shared" si="244"/>
        <v>0</v>
      </c>
      <c r="AM52" s="215">
        <f t="shared" si="244"/>
        <v>0</v>
      </c>
      <c r="AN52" s="215">
        <f t="shared" si="244"/>
        <v>0</v>
      </c>
      <c r="AO52" s="215">
        <f t="shared" si="244"/>
        <v>0</v>
      </c>
      <c r="AP52" s="215">
        <f t="shared" si="244"/>
        <v>0</v>
      </c>
      <c r="AQ52" s="215">
        <f t="shared" si="189"/>
        <v>0</v>
      </c>
      <c r="AR52" s="215">
        <f t="shared" ref="AR52:AX52" si="245">U52*$J$52</f>
        <v>0</v>
      </c>
      <c r="AS52" s="215">
        <f t="shared" si="245"/>
        <v>0</v>
      </c>
      <c r="AT52" s="215">
        <f t="shared" si="245"/>
        <v>0</v>
      </c>
      <c r="AU52" s="215">
        <f t="shared" si="245"/>
        <v>0</v>
      </c>
      <c r="AV52" s="215">
        <f t="shared" si="245"/>
        <v>0</v>
      </c>
      <c r="AW52" s="215">
        <f t="shared" si="245"/>
        <v>0</v>
      </c>
      <c r="AX52" s="215">
        <f t="shared" si="245"/>
        <v>0</v>
      </c>
      <c r="AY52" s="448">
        <v>1</v>
      </c>
      <c r="AZ52" s="386">
        <f t="shared" si="68"/>
        <v>0</v>
      </c>
      <c r="BA52" s="891">
        <v>4</v>
      </c>
      <c r="BB52" s="319">
        <f t="shared" si="191"/>
        <v>0</v>
      </c>
      <c r="BC52" s="891"/>
      <c r="BD52" s="319">
        <f t="shared" si="192"/>
        <v>0</v>
      </c>
      <c r="BE52" s="891"/>
      <c r="BF52" s="319">
        <f t="shared" si="193"/>
        <v>0</v>
      </c>
      <c r="BG52" s="891"/>
      <c r="BH52" s="319">
        <f t="shared" si="194"/>
        <v>0</v>
      </c>
      <c r="BI52" s="891"/>
      <c r="BJ52" s="319">
        <f t="shared" si="195"/>
        <v>0</v>
      </c>
      <c r="BK52" s="891"/>
      <c r="BL52" s="319">
        <f t="shared" si="196"/>
        <v>0</v>
      </c>
      <c r="BM52" s="891"/>
      <c r="BN52" s="319">
        <f t="shared" si="197"/>
        <v>0</v>
      </c>
      <c r="BO52" s="897"/>
      <c r="BP52" s="319">
        <f t="shared" si="198"/>
        <v>0</v>
      </c>
      <c r="BQ52" s="897"/>
      <c r="BR52" s="319">
        <f t="shared" si="199"/>
        <v>0</v>
      </c>
      <c r="BS52" s="897"/>
      <c r="BT52" s="319">
        <f t="shared" si="200"/>
        <v>0</v>
      </c>
      <c r="BU52" s="897"/>
      <c r="BV52" s="319">
        <f t="shared" si="201"/>
        <v>0</v>
      </c>
      <c r="BW52" s="897"/>
      <c r="BX52" s="319">
        <f t="shared" si="202"/>
        <v>0</v>
      </c>
      <c r="BY52" s="897"/>
      <c r="BZ52" s="319">
        <f t="shared" si="203"/>
        <v>0</v>
      </c>
      <c r="CA52" s="897"/>
      <c r="CB52" s="319">
        <f t="shared" si="204"/>
        <v>0</v>
      </c>
      <c r="CC52" s="897"/>
      <c r="CD52" s="319">
        <f t="shared" si="205"/>
        <v>0</v>
      </c>
      <c r="CE52" s="897"/>
      <c r="CF52" s="319">
        <f t="shared" si="206"/>
        <v>0</v>
      </c>
      <c r="CG52" s="897"/>
      <c r="CH52" s="319">
        <f t="shared" si="207"/>
        <v>0</v>
      </c>
      <c r="CI52" s="897"/>
      <c r="CJ52" s="319">
        <f t="shared" si="208"/>
        <v>0</v>
      </c>
      <c r="CK52" s="1099"/>
      <c r="CL52" s="40">
        <f t="shared" si="209"/>
        <v>0</v>
      </c>
      <c r="CM52" s="40">
        <f t="shared" si="210"/>
        <v>0</v>
      </c>
      <c r="CN52" s="40">
        <f t="shared" si="211"/>
        <v>0</v>
      </c>
      <c r="CO52" s="1105">
        <f t="shared" si="212"/>
        <v>0</v>
      </c>
      <c r="CP52" s="40">
        <f t="shared" si="213"/>
        <v>0</v>
      </c>
      <c r="CQ52" s="39">
        <f t="shared" si="214"/>
        <v>0</v>
      </c>
      <c r="CR52" s="40">
        <f t="shared" si="215"/>
        <v>0</v>
      </c>
      <c r="CS52" s="40">
        <f t="shared" si="216"/>
        <v>0</v>
      </c>
      <c r="CT52" s="1108"/>
      <c r="CU52" s="39">
        <f t="shared" si="217"/>
        <v>0</v>
      </c>
      <c r="CV52" s="39">
        <f t="shared" si="218"/>
        <v>0</v>
      </c>
      <c r="CW52" s="39">
        <f t="shared" si="67"/>
        <v>0</v>
      </c>
      <c r="CX52" s="1108"/>
      <c r="CY52" s="40">
        <f t="shared" si="219"/>
        <v>0</v>
      </c>
      <c r="CZ52" s="40">
        <f t="shared" si="220"/>
        <v>0</v>
      </c>
      <c r="DA52" s="40">
        <f t="shared" si="221"/>
        <v>0</v>
      </c>
      <c r="DB52" s="40">
        <f t="shared" si="222"/>
        <v>0</v>
      </c>
      <c r="DC52" s="40">
        <f t="shared" si="223"/>
        <v>0</v>
      </c>
      <c r="DD52" s="40">
        <f t="shared" si="224"/>
        <v>0</v>
      </c>
      <c r="DE52" s="40">
        <f t="shared" si="225"/>
        <v>0</v>
      </c>
      <c r="DF52" s="40">
        <f t="shared" si="226"/>
        <v>0</v>
      </c>
      <c r="DG52" s="40">
        <f t="shared" si="227"/>
        <v>0</v>
      </c>
      <c r="DH52" s="40">
        <f t="shared" si="228"/>
        <v>0</v>
      </c>
      <c r="DI52" s="40">
        <f t="shared" si="229"/>
        <v>0</v>
      </c>
      <c r="DJ52" s="40">
        <f t="shared" si="230"/>
        <v>0</v>
      </c>
      <c r="DK52" s="40">
        <f t="shared" si="231"/>
        <v>0</v>
      </c>
      <c r="DL52" s="40">
        <f t="shared" si="232"/>
        <v>0</v>
      </c>
      <c r="DM52" s="40">
        <f t="shared" si="233"/>
        <v>0</v>
      </c>
      <c r="DN52" s="1">
        <f t="shared" si="118"/>
        <v>0</v>
      </c>
    </row>
    <row r="53" spans="2:118" s="1" customFormat="1" ht="65.25" customHeight="1" x14ac:dyDescent="0.2">
      <c r="B53" s="199"/>
      <c r="D53" s="1164" t="s">
        <v>754</v>
      </c>
      <c r="E53" s="463"/>
      <c r="F53" s="463"/>
      <c r="G53" s="123" t="s">
        <v>569</v>
      </c>
      <c r="H53" s="36" t="s">
        <v>184</v>
      </c>
      <c r="I53" s="123" t="s">
        <v>700</v>
      </c>
      <c r="J53" s="36">
        <v>1</v>
      </c>
      <c r="K53" s="36"/>
      <c r="L53" s="36" t="s">
        <v>876</v>
      </c>
      <c r="M53" s="640">
        <v>205.48500000000001</v>
      </c>
      <c r="N53" s="947"/>
      <c r="O53" s="947"/>
      <c r="P53" s="947"/>
      <c r="Q53" s="947"/>
      <c r="R53" s="947"/>
      <c r="S53" s="947"/>
      <c r="T53" s="974"/>
      <c r="U53" s="948"/>
      <c r="V53" s="948"/>
      <c r="W53" s="948"/>
      <c r="X53" s="948"/>
      <c r="Y53" s="948"/>
      <c r="Z53" s="948"/>
      <c r="AA53" s="973"/>
      <c r="AB53" s="1008">
        <f t="shared" si="234"/>
        <v>0</v>
      </c>
      <c r="AC53" s="125" t="str">
        <f t="shared" si="185"/>
        <v>No</v>
      </c>
      <c r="AD53" s="126" t="str">
        <f t="shared" si="186"/>
        <v>No</v>
      </c>
      <c r="AF53" s="293">
        <f t="shared" si="64"/>
        <v>1</v>
      </c>
      <c r="AG53" s="294">
        <f t="shared" si="235"/>
        <v>0</v>
      </c>
      <c r="AH53" s="36"/>
      <c r="AI53" s="634">
        <v>2.7</v>
      </c>
      <c r="AJ53" s="445">
        <f t="shared" si="187"/>
        <v>0</v>
      </c>
      <c r="AK53" s="215">
        <f t="shared" ref="AK53:AP53" si="246">N53*$J$53</f>
        <v>0</v>
      </c>
      <c r="AL53" s="215">
        <f t="shared" si="246"/>
        <v>0</v>
      </c>
      <c r="AM53" s="215">
        <f t="shared" si="246"/>
        <v>0</v>
      </c>
      <c r="AN53" s="215">
        <f t="shared" si="246"/>
        <v>0</v>
      </c>
      <c r="AO53" s="215">
        <f t="shared" si="246"/>
        <v>0</v>
      </c>
      <c r="AP53" s="215">
        <f t="shared" si="246"/>
        <v>0</v>
      </c>
      <c r="AQ53" s="215">
        <f t="shared" si="189"/>
        <v>0</v>
      </c>
      <c r="AR53" s="215">
        <f t="shared" ref="AR53:AX53" si="247">U53*$J$53</f>
        <v>0</v>
      </c>
      <c r="AS53" s="215">
        <f t="shared" si="247"/>
        <v>0</v>
      </c>
      <c r="AT53" s="215">
        <f t="shared" si="247"/>
        <v>0</v>
      </c>
      <c r="AU53" s="215">
        <f t="shared" si="247"/>
        <v>0</v>
      </c>
      <c r="AV53" s="215">
        <f t="shared" si="247"/>
        <v>0</v>
      </c>
      <c r="AW53" s="215">
        <f t="shared" si="247"/>
        <v>0</v>
      </c>
      <c r="AX53" s="215">
        <f t="shared" si="247"/>
        <v>0</v>
      </c>
      <c r="AY53" s="448">
        <v>1</v>
      </c>
      <c r="AZ53" s="386">
        <f t="shared" si="68"/>
        <v>0</v>
      </c>
      <c r="BA53" s="891">
        <v>6</v>
      </c>
      <c r="BB53" s="319">
        <f t="shared" si="191"/>
        <v>0</v>
      </c>
      <c r="BC53" s="891"/>
      <c r="BD53" s="319">
        <f t="shared" si="192"/>
        <v>0</v>
      </c>
      <c r="BE53" s="891"/>
      <c r="BF53" s="319">
        <f t="shared" si="193"/>
        <v>0</v>
      </c>
      <c r="BG53" s="891"/>
      <c r="BH53" s="319">
        <f t="shared" si="194"/>
        <v>0</v>
      </c>
      <c r="BI53" s="891"/>
      <c r="BJ53" s="319">
        <f t="shared" si="195"/>
        <v>0</v>
      </c>
      <c r="BK53" s="891"/>
      <c r="BL53" s="319">
        <f t="shared" si="196"/>
        <v>0</v>
      </c>
      <c r="BM53" s="891"/>
      <c r="BN53" s="319">
        <f t="shared" si="197"/>
        <v>0</v>
      </c>
      <c r="BO53" s="897"/>
      <c r="BP53" s="319">
        <f t="shared" si="198"/>
        <v>0</v>
      </c>
      <c r="BQ53" s="897"/>
      <c r="BR53" s="319">
        <f t="shared" si="199"/>
        <v>0</v>
      </c>
      <c r="BS53" s="897"/>
      <c r="BT53" s="319">
        <f t="shared" si="200"/>
        <v>0</v>
      </c>
      <c r="BU53" s="897"/>
      <c r="BV53" s="319">
        <f t="shared" si="201"/>
        <v>0</v>
      </c>
      <c r="BW53" s="897"/>
      <c r="BX53" s="319">
        <f t="shared" si="202"/>
        <v>0</v>
      </c>
      <c r="BY53" s="897"/>
      <c r="BZ53" s="319">
        <f t="shared" si="203"/>
        <v>0</v>
      </c>
      <c r="CA53" s="897"/>
      <c r="CB53" s="319">
        <f t="shared" si="204"/>
        <v>0</v>
      </c>
      <c r="CC53" s="897"/>
      <c r="CD53" s="319">
        <f t="shared" si="205"/>
        <v>0</v>
      </c>
      <c r="CE53" s="897"/>
      <c r="CF53" s="319">
        <f t="shared" si="206"/>
        <v>0</v>
      </c>
      <c r="CG53" s="897"/>
      <c r="CH53" s="319">
        <f t="shared" si="207"/>
        <v>0</v>
      </c>
      <c r="CI53" s="897"/>
      <c r="CJ53" s="319">
        <f t="shared" si="208"/>
        <v>0</v>
      </c>
      <c r="CK53" s="1099"/>
      <c r="CL53" s="40">
        <f t="shared" si="209"/>
        <v>0</v>
      </c>
      <c r="CM53" s="40">
        <f t="shared" si="210"/>
        <v>0</v>
      </c>
      <c r="CN53" s="40">
        <f t="shared" si="211"/>
        <v>0</v>
      </c>
      <c r="CO53" s="1105">
        <f t="shared" si="212"/>
        <v>0</v>
      </c>
      <c r="CP53" s="40">
        <f t="shared" si="213"/>
        <v>0</v>
      </c>
      <c r="CQ53" s="39">
        <f t="shared" si="214"/>
        <v>0</v>
      </c>
      <c r="CR53" s="40">
        <f t="shared" si="215"/>
        <v>0</v>
      </c>
      <c r="CS53" s="40">
        <f t="shared" si="216"/>
        <v>0</v>
      </c>
      <c r="CT53" s="1108"/>
      <c r="CU53" s="39">
        <f t="shared" si="217"/>
        <v>0</v>
      </c>
      <c r="CV53" s="39">
        <f t="shared" si="218"/>
        <v>0</v>
      </c>
      <c r="CW53" s="39">
        <f t="shared" si="67"/>
        <v>0</v>
      </c>
      <c r="CX53" s="1108"/>
      <c r="CY53" s="40">
        <f t="shared" si="219"/>
        <v>0</v>
      </c>
      <c r="CZ53" s="40">
        <f t="shared" si="220"/>
        <v>0</v>
      </c>
      <c r="DA53" s="40">
        <f t="shared" si="221"/>
        <v>0</v>
      </c>
      <c r="DB53" s="40">
        <f t="shared" si="222"/>
        <v>0</v>
      </c>
      <c r="DC53" s="40">
        <f t="shared" si="223"/>
        <v>0</v>
      </c>
      <c r="DD53" s="40">
        <f t="shared" si="224"/>
        <v>0</v>
      </c>
      <c r="DE53" s="40">
        <f t="shared" si="225"/>
        <v>0</v>
      </c>
      <c r="DF53" s="40">
        <f t="shared" si="226"/>
        <v>0</v>
      </c>
      <c r="DG53" s="40">
        <f t="shared" si="227"/>
        <v>0</v>
      </c>
      <c r="DH53" s="40">
        <f t="shared" si="228"/>
        <v>0</v>
      </c>
      <c r="DI53" s="40">
        <f t="shared" si="229"/>
        <v>0</v>
      </c>
      <c r="DJ53" s="40">
        <f t="shared" si="230"/>
        <v>0</v>
      </c>
      <c r="DK53" s="40">
        <f t="shared" si="231"/>
        <v>0</v>
      </c>
      <c r="DL53" s="40">
        <f t="shared" si="232"/>
        <v>0</v>
      </c>
      <c r="DM53" s="40">
        <f t="shared" si="233"/>
        <v>0</v>
      </c>
      <c r="DN53" s="1">
        <f t="shared" si="118"/>
        <v>0</v>
      </c>
    </row>
    <row r="54" spans="2:118" s="1" customFormat="1" ht="65.25" customHeight="1" x14ac:dyDescent="0.2">
      <c r="B54" s="199"/>
      <c r="D54" s="1267" t="s">
        <v>749</v>
      </c>
      <c r="E54" s="1051" t="s">
        <v>71</v>
      </c>
      <c r="F54" s="1051"/>
      <c r="G54" s="1052" t="s">
        <v>569</v>
      </c>
      <c r="H54" s="1053" t="s">
        <v>188</v>
      </c>
      <c r="I54" s="1052" t="s">
        <v>761</v>
      </c>
      <c r="J54" s="1053">
        <v>1</v>
      </c>
      <c r="K54" s="1053"/>
      <c r="L54" s="1053" t="s">
        <v>876</v>
      </c>
      <c r="M54" s="1054">
        <v>193.31812500000001</v>
      </c>
      <c r="N54" s="1055"/>
      <c r="O54" s="1055"/>
      <c r="P54" s="1055"/>
      <c r="Q54" s="1055"/>
      <c r="R54" s="1055"/>
      <c r="S54" s="1055"/>
      <c r="T54" s="1056"/>
      <c r="U54" s="1057"/>
      <c r="V54" s="1057"/>
      <c r="W54" s="1057"/>
      <c r="X54" s="1057"/>
      <c r="Y54" s="1057"/>
      <c r="Z54" s="1057"/>
      <c r="AA54" s="1077"/>
      <c r="AB54" s="1078">
        <f t="shared" si="234"/>
        <v>0</v>
      </c>
      <c r="AC54" s="1059" t="str">
        <f t="shared" si="185"/>
        <v>No</v>
      </c>
      <c r="AD54" s="1060" t="str">
        <f t="shared" si="186"/>
        <v>No</v>
      </c>
      <c r="AF54" s="293">
        <f t="shared" si="64"/>
        <v>1</v>
      </c>
      <c r="AG54" s="294">
        <f t="shared" si="235"/>
        <v>0</v>
      </c>
      <c r="AH54" s="36"/>
      <c r="AI54" s="634">
        <v>1.1499999999999999</v>
      </c>
      <c r="AJ54" s="445">
        <f t="shared" si="187"/>
        <v>0</v>
      </c>
      <c r="AK54" s="215">
        <f t="shared" ref="AK54:AP54" si="248">N54*$J$54</f>
        <v>0</v>
      </c>
      <c r="AL54" s="215">
        <f t="shared" si="248"/>
        <v>0</v>
      </c>
      <c r="AM54" s="215">
        <f t="shared" si="248"/>
        <v>0</v>
      </c>
      <c r="AN54" s="215">
        <f t="shared" si="248"/>
        <v>0</v>
      </c>
      <c r="AO54" s="215">
        <f t="shared" si="248"/>
        <v>0</v>
      </c>
      <c r="AP54" s="215">
        <f t="shared" si="248"/>
        <v>0</v>
      </c>
      <c r="AQ54" s="215">
        <f t="shared" si="189"/>
        <v>0</v>
      </c>
      <c r="AR54" s="215">
        <f t="shared" ref="AR54:AX54" si="249">U54*$J$54</f>
        <v>0</v>
      </c>
      <c r="AS54" s="215">
        <f t="shared" si="249"/>
        <v>0</v>
      </c>
      <c r="AT54" s="215">
        <f t="shared" si="249"/>
        <v>0</v>
      </c>
      <c r="AU54" s="215">
        <f t="shared" si="249"/>
        <v>0</v>
      </c>
      <c r="AV54" s="215">
        <f t="shared" si="249"/>
        <v>0</v>
      </c>
      <c r="AW54" s="215">
        <f t="shared" si="249"/>
        <v>0</v>
      </c>
      <c r="AX54" s="215">
        <f t="shared" si="249"/>
        <v>0</v>
      </c>
      <c r="AY54" s="448">
        <v>1</v>
      </c>
      <c r="AZ54" s="386">
        <f t="shared" si="68"/>
        <v>0</v>
      </c>
      <c r="BA54" s="891">
        <v>5</v>
      </c>
      <c r="BB54" s="319">
        <f t="shared" si="191"/>
        <v>0</v>
      </c>
      <c r="BC54" s="891"/>
      <c r="BD54" s="319">
        <f t="shared" si="192"/>
        <v>0</v>
      </c>
      <c r="BE54" s="891"/>
      <c r="BF54" s="319">
        <f t="shared" si="193"/>
        <v>0</v>
      </c>
      <c r="BG54" s="891"/>
      <c r="BH54" s="319">
        <f t="shared" si="194"/>
        <v>0</v>
      </c>
      <c r="BI54" s="891"/>
      <c r="BJ54" s="319">
        <f t="shared" si="195"/>
        <v>0</v>
      </c>
      <c r="BK54" s="891"/>
      <c r="BL54" s="319">
        <f t="shared" si="196"/>
        <v>0</v>
      </c>
      <c r="BM54" s="891"/>
      <c r="BN54" s="319">
        <f t="shared" si="197"/>
        <v>0</v>
      </c>
      <c r="BO54" s="897"/>
      <c r="BP54" s="319">
        <f t="shared" si="198"/>
        <v>0</v>
      </c>
      <c r="BQ54" s="897"/>
      <c r="BR54" s="319">
        <f t="shared" si="199"/>
        <v>0</v>
      </c>
      <c r="BS54" s="897"/>
      <c r="BT54" s="319">
        <f t="shared" si="200"/>
        <v>0</v>
      </c>
      <c r="BU54" s="897"/>
      <c r="BV54" s="319">
        <f t="shared" si="201"/>
        <v>0</v>
      </c>
      <c r="BW54" s="897"/>
      <c r="BX54" s="319">
        <f t="shared" si="202"/>
        <v>0</v>
      </c>
      <c r="BY54" s="897"/>
      <c r="BZ54" s="319">
        <f t="shared" si="203"/>
        <v>0</v>
      </c>
      <c r="CA54" s="897"/>
      <c r="CB54" s="319">
        <f t="shared" si="204"/>
        <v>0</v>
      </c>
      <c r="CC54" s="897"/>
      <c r="CD54" s="319">
        <f t="shared" si="205"/>
        <v>0</v>
      </c>
      <c r="CE54" s="897"/>
      <c r="CF54" s="319">
        <f t="shared" si="206"/>
        <v>0</v>
      </c>
      <c r="CG54" s="897"/>
      <c r="CH54" s="319">
        <f t="shared" si="207"/>
        <v>0</v>
      </c>
      <c r="CI54" s="897"/>
      <c r="CJ54" s="319">
        <f t="shared" si="208"/>
        <v>0</v>
      </c>
      <c r="CK54" s="1099"/>
      <c r="CL54" s="40">
        <f t="shared" si="209"/>
        <v>0</v>
      </c>
      <c r="CM54" s="40">
        <f t="shared" si="210"/>
        <v>0</v>
      </c>
      <c r="CN54" s="40">
        <f t="shared" si="211"/>
        <v>0</v>
      </c>
      <c r="CO54" s="1105">
        <f t="shared" si="212"/>
        <v>0</v>
      </c>
      <c r="CP54" s="40">
        <f t="shared" si="213"/>
        <v>0</v>
      </c>
      <c r="CQ54" s="39">
        <f t="shared" si="214"/>
        <v>0</v>
      </c>
      <c r="CR54" s="40">
        <f t="shared" si="215"/>
        <v>0</v>
      </c>
      <c r="CS54" s="40">
        <f t="shared" si="216"/>
        <v>0</v>
      </c>
      <c r="CT54" s="1108"/>
      <c r="CU54" s="39">
        <f t="shared" si="217"/>
        <v>0</v>
      </c>
      <c r="CV54" s="39">
        <f t="shared" si="218"/>
        <v>0</v>
      </c>
      <c r="CW54" s="39">
        <f t="shared" si="67"/>
        <v>0</v>
      </c>
      <c r="CX54" s="1108"/>
      <c r="CY54" s="40">
        <f t="shared" si="219"/>
        <v>0</v>
      </c>
      <c r="CZ54" s="40">
        <f t="shared" si="220"/>
        <v>0</v>
      </c>
      <c r="DA54" s="40">
        <f t="shared" si="221"/>
        <v>0</v>
      </c>
      <c r="DB54" s="40">
        <f t="shared" si="222"/>
        <v>0</v>
      </c>
      <c r="DC54" s="40">
        <f t="shared" si="223"/>
        <v>0</v>
      </c>
      <c r="DD54" s="40">
        <f t="shared" si="224"/>
        <v>0</v>
      </c>
      <c r="DE54" s="40">
        <f t="shared" si="225"/>
        <v>0</v>
      </c>
      <c r="DF54" s="40">
        <f t="shared" si="226"/>
        <v>0</v>
      </c>
      <c r="DG54" s="40">
        <f t="shared" si="227"/>
        <v>0</v>
      </c>
      <c r="DH54" s="40">
        <f t="shared" si="228"/>
        <v>0</v>
      </c>
      <c r="DI54" s="40">
        <f t="shared" si="229"/>
        <v>0</v>
      </c>
      <c r="DJ54" s="40">
        <f t="shared" si="230"/>
        <v>0</v>
      </c>
      <c r="DK54" s="40">
        <f t="shared" si="231"/>
        <v>0</v>
      </c>
      <c r="DL54" s="40">
        <f t="shared" si="232"/>
        <v>0</v>
      </c>
      <c r="DM54" s="40">
        <f t="shared" si="233"/>
        <v>0</v>
      </c>
      <c r="DN54" s="1">
        <f t="shared" si="118"/>
        <v>0</v>
      </c>
    </row>
    <row r="55" spans="2:118" s="1" customFormat="1" ht="65.25" customHeight="1" x14ac:dyDescent="0.2">
      <c r="B55" s="199"/>
      <c r="D55" s="1164" t="s">
        <v>750</v>
      </c>
      <c r="E55" s="617" t="s">
        <v>71</v>
      </c>
      <c r="F55" s="617"/>
      <c r="G55" s="123" t="s">
        <v>569</v>
      </c>
      <c r="H55" s="36" t="s">
        <v>188</v>
      </c>
      <c r="I55" s="123" t="s">
        <v>762</v>
      </c>
      <c r="J55" s="36">
        <v>1</v>
      </c>
      <c r="K55" s="36"/>
      <c r="L55" s="36" t="s">
        <v>876</v>
      </c>
      <c r="M55" s="640">
        <v>193.31812500000001</v>
      </c>
      <c r="N55" s="947"/>
      <c r="O55" s="947"/>
      <c r="P55" s="947"/>
      <c r="Q55" s="947"/>
      <c r="R55" s="947"/>
      <c r="S55" s="947"/>
      <c r="T55" s="974"/>
      <c r="U55" s="948"/>
      <c r="V55" s="948"/>
      <c r="W55" s="948"/>
      <c r="X55" s="948"/>
      <c r="Y55" s="948"/>
      <c r="Z55" s="948"/>
      <c r="AA55" s="973"/>
      <c r="AB55" s="1008">
        <f t="shared" si="234"/>
        <v>0</v>
      </c>
      <c r="AC55" s="125" t="str">
        <f t="shared" si="185"/>
        <v>No</v>
      </c>
      <c r="AD55" s="126" t="str">
        <f t="shared" si="186"/>
        <v>No</v>
      </c>
      <c r="AF55" s="293">
        <f t="shared" si="64"/>
        <v>1</v>
      </c>
      <c r="AG55" s="294">
        <f t="shared" si="235"/>
        <v>0</v>
      </c>
      <c r="AH55" s="36"/>
      <c r="AI55" s="634">
        <v>1.1499999999999999</v>
      </c>
      <c r="AJ55" s="445">
        <f t="shared" si="187"/>
        <v>0</v>
      </c>
      <c r="AK55" s="215">
        <f t="shared" ref="AK55:AP55" si="250">N55*$J$55</f>
        <v>0</v>
      </c>
      <c r="AL55" s="215">
        <f t="shared" si="250"/>
        <v>0</v>
      </c>
      <c r="AM55" s="215">
        <f t="shared" si="250"/>
        <v>0</v>
      </c>
      <c r="AN55" s="215">
        <f t="shared" si="250"/>
        <v>0</v>
      </c>
      <c r="AO55" s="215">
        <f t="shared" si="250"/>
        <v>0</v>
      </c>
      <c r="AP55" s="215">
        <f t="shared" si="250"/>
        <v>0</v>
      </c>
      <c r="AQ55" s="215">
        <f t="shared" si="189"/>
        <v>0</v>
      </c>
      <c r="AR55" s="215">
        <f t="shared" ref="AR55:AX55" si="251">U55*$J$55</f>
        <v>0</v>
      </c>
      <c r="AS55" s="215">
        <f t="shared" si="251"/>
        <v>0</v>
      </c>
      <c r="AT55" s="215">
        <f t="shared" si="251"/>
        <v>0</v>
      </c>
      <c r="AU55" s="215">
        <f t="shared" si="251"/>
        <v>0</v>
      </c>
      <c r="AV55" s="215">
        <f t="shared" si="251"/>
        <v>0</v>
      </c>
      <c r="AW55" s="215">
        <f t="shared" si="251"/>
        <v>0</v>
      </c>
      <c r="AX55" s="215">
        <f t="shared" si="251"/>
        <v>0</v>
      </c>
      <c r="AY55" s="448">
        <v>1</v>
      </c>
      <c r="AZ55" s="386">
        <f t="shared" si="68"/>
        <v>0</v>
      </c>
      <c r="BA55" s="891">
        <v>5</v>
      </c>
      <c r="BB55" s="319">
        <f t="shared" si="191"/>
        <v>0</v>
      </c>
      <c r="BC55" s="891"/>
      <c r="BD55" s="319">
        <f t="shared" si="192"/>
        <v>0</v>
      </c>
      <c r="BE55" s="891"/>
      <c r="BF55" s="319">
        <f t="shared" si="193"/>
        <v>0</v>
      </c>
      <c r="BG55" s="891"/>
      <c r="BH55" s="319">
        <f t="shared" si="194"/>
        <v>0</v>
      </c>
      <c r="BI55" s="891"/>
      <c r="BJ55" s="319">
        <f t="shared" si="195"/>
        <v>0</v>
      </c>
      <c r="BK55" s="891"/>
      <c r="BL55" s="319">
        <f t="shared" si="196"/>
        <v>0</v>
      </c>
      <c r="BM55" s="891"/>
      <c r="BN55" s="319">
        <f t="shared" si="197"/>
        <v>0</v>
      </c>
      <c r="BO55" s="897"/>
      <c r="BP55" s="319">
        <f t="shared" si="198"/>
        <v>0</v>
      </c>
      <c r="BQ55" s="897"/>
      <c r="BR55" s="319">
        <f t="shared" si="199"/>
        <v>0</v>
      </c>
      <c r="BS55" s="897"/>
      <c r="BT55" s="319">
        <f t="shared" si="200"/>
        <v>0</v>
      </c>
      <c r="BU55" s="897"/>
      <c r="BV55" s="319">
        <f t="shared" si="201"/>
        <v>0</v>
      </c>
      <c r="BW55" s="897"/>
      <c r="BX55" s="319">
        <f t="shared" si="202"/>
        <v>0</v>
      </c>
      <c r="BY55" s="897"/>
      <c r="BZ55" s="319">
        <f t="shared" si="203"/>
        <v>0</v>
      </c>
      <c r="CA55" s="897"/>
      <c r="CB55" s="319">
        <f t="shared" si="204"/>
        <v>0</v>
      </c>
      <c r="CC55" s="897"/>
      <c r="CD55" s="319">
        <f t="shared" si="205"/>
        <v>0</v>
      </c>
      <c r="CE55" s="897"/>
      <c r="CF55" s="319">
        <f t="shared" si="206"/>
        <v>0</v>
      </c>
      <c r="CG55" s="897"/>
      <c r="CH55" s="319">
        <f t="shared" si="207"/>
        <v>0</v>
      </c>
      <c r="CI55" s="897"/>
      <c r="CJ55" s="319">
        <f t="shared" si="208"/>
        <v>0</v>
      </c>
      <c r="CK55" s="1099"/>
      <c r="CL55" s="40">
        <f t="shared" si="209"/>
        <v>0</v>
      </c>
      <c r="CM55" s="40">
        <f t="shared" si="210"/>
        <v>0</v>
      </c>
      <c r="CN55" s="40">
        <f t="shared" si="211"/>
        <v>0</v>
      </c>
      <c r="CO55" s="1105">
        <f t="shared" si="212"/>
        <v>0</v>
      </c>
      <c r="CP55" s="40">
        <f t="shared" si="213"/>
        <v>0</v>
      </c>
      <c r="CQ55" s="39">
        <f t="shared" si="214"/>
        <v>0</v>
      </c>
      <c r="CR55" s="40">
        <f t="shared" si="215"/>
        <v>0</v>
      </c>
      <c r="CS55" s="40">
        <f t="shared" si="216"/>
        <v>0</v>
      </c>
      <c r="CT55" s="1108"/>
      <c r="CU55" s="39">
        <f t="shared" si="217"/>
        <v>0</v>
      </c>
      <c r="CV55" s="39">
        <f t="shared" si="218"/>
        <v>0</v>
      </c>
      <c r="CW55" s="39">
        <f t="shared" si="67"/>
        <v>0</v>
      </c>
      <c r="CX55" s="1108"/>
      <c r="CY55" s="40">
        <f t="shared" si="219"/>
        <v>0</v>
      </c>
      <c r="CZ55" s="40">
        <f t="shared" si="220"/>
        <v>0</v>
      </c>
      <c r="DA55" s="40">
        <f t="shared" si="221"/>
        <v>0</v>
      </c>
      <c r="DB55" s="40">
        <f t="shared" si="222"/>
        <v>0</v>
      </c>
      <c r="DC55" s="40">
        <f t="shared" si="223"/>
        <v>0</v>
      </c>
      <c r="DD55" s="40">
        <f t="shared" si="224"/>
        <v>0</v>
      </c>
      <c r="DE55" s="40">
        <f t="shared" si="225"/>
        <v>0</v>
      </c>
      <c r="DF55" s="40">
        <f t="shared" si="226"/>
        <v>0</v>
      </c>
      <c r="DG55" s="40">
        <f t="shared" si="227"/>
        <v>0</v>
      </c>
      <c r="DH55" s="40">
        <f t="shared" si="228"/>
        <v>0</v>
      </c>
      <c r="DI55" s="40">
        <f t="shared" si="229"/>
        <v>0</v>
      </c>
      <c r="DJ55" s="40">
        <f t="shared" si="230"/>
        <v>0</v>
      </c>
      <c r="DK55" s="40">
        <f t="shared" si="231"/>
        <v>0</v>
      </c>
      <c r="DL55" s="40">
        <f t="shared" si="232"/>
        <v>0</v>
      </c>
      <c r="DM55" s="40">
        <f t="shared" si="233"/>
        <v>0</v>
      </c>
      <c r="DN55" s="1">
        <f t="shared" si="118"/>
        <v>0</v>
      </c>
    </row>
    <row r="56" spans="2:118" s="1" customFormat="1" ht="65.25" customHeight="1" x14ac:dyDescent="0.2">
      <c r="B56" s="199"/>
      <c r="D56" s="1267" t="s">
        <v>752</v>
      </c>
      <c r="E56" s="1051" t="s">
        <v>71</v>
      </c>
      <c r="F56" s="1051"/>
      <c r="G56" s="1052" t="s">
        <v>569</v>
      </c>
      <c r="H56" s="1053" t="s">
        <v>132</v>
      </c>
      <c r="I56" s="1052" t="s">
        <v>764</v>
      </c>
      <c r="J56" s="1053">
        <v>1</v>
      </c>
      <c r="K56" s="1053"/>
      <c r="L56" s="1053" t="s">
        <v>876</v>
      </c>
      <c r="M56" s="1054">
        <v>149.89590000000001</v>
      </c>
      <c r="N56" s="1055"/>
      <c r="O56" s="1055"/>
      <c r="P56" s="1055"/>
      <c r="Q56" s="1055"/>
      <c r="R56" s="1055"/>
      <c r="S56" s="1055"/>
      <c r="T56" s="1056"/>
      <c r="U56" s="1057"/>
      <c r="V56" s="1057"/>
      <c r="W56" s="1057"/>
      <c r="X56" s="1057"/>
      <c r="Y56" s="1057"/>
      <c r="Z56" s="1057"/>
      <c r="AA56" s="1077"/>
      <c r="AB56" s="1078">
        <f t="shared" si="234"/>
        <v>0</v>
      </c>
      <c r="AC56" s="1059" t="str">
        <f t="shared" si="185"/>
        <v>No</v>
      </c>
      <c r="AD56" s="1060" t="str">
        <f t="shared" si="186"/>
        <v>No</v>
      </c>
      <c r="AF56" s="293">
        <f t="shared" si="64"/>
        <v>1</v>
      </c>
      <c r="AG56" s="294">
        <f t="shared" si="235"/>
        <v>0</v>
      </c>
      <c r="AH56" s="36"/>
      <c r="AI56" s="634">
        <v>0.6</v>
      </c>
      <c r="AJ56" s="445">
        <f t="shared" si="187"/>
        <v>0</v>
      </c>
      <c r="AK56" s="215">
        <f t="shared" ref="AK56:AP56" si="252">N56*$J$56</f>
        <v>0</v>
      </c>
      <c r="AL56" s="215">
        <f t="shared" si="252"/>
        <v>0</v>
      </c>
      <c r="AM56" s="215">
        <f t="shared" si="252"/>
        <v>0</v>
      </c>
      <c r="AN56" s="215">
        <f t="shared" si="252"/>
        <v>0</v>
      </c>
      <c r="AO56" s="215">
        <f t="shared" si="252"/>
        <v>0</v>
      </c>
      <c r="AP56" s="215">
        <f t="shared" si="252"/>
        <v>0</v>
      </c>
      <c r="AQ56" s="215">
        <f t="shared" si="189"/>
        <v>0</v>
      </c>
      <c r="AR56" s="215">
        <f t="shared" ref="AR56:AX56" si="253">U56*$J$56</f>
        <v>0</v>
      </c>
      <c r="AS56" s="215">
        <f t="shared" si="253"/>
        <v>0</v>
      </c>
      <c r="AT56" s="215">
        <f t="shared" si="253"/>
        <v>0</v>
      </c>
      <c r="AU56" s="215">
        <f t="shared" si="253"/>
        <v>0</v>
      </c>
      <c r="AV56" s="215">
        <f t="shared" si="253"/>
        <v>0</v>
      </c>
      <c r="AW56" s="215">
        <f t="shared" si="253"/>
        <v>0</v>
      </c>
      <c r="AX56" s="215">
        <f t="shared" si="253"/>
        <v>0</v>
      </c>
      <c r="AY56" s="448">
        <v>1</v>
      </c>
      <c r="AZ56" s="386">
        <f t="shared" si="68"/>
        <v>0</v>
      </c>
      <c r="BA56" s="891">
        <v>4</v>
      </c>
      <c r="BB56" s="319">
        <f t="shared" si="191"/>
        <v>0</v>
      </c>
      <c r="BC56" s="891"/>
      <c r="BD56" s="319">
        <f t="shared" si="192"/>
        <v>0</v>
      </c>
      <c r="BE56" s="891"/>
      <c r="BF56" s="319">
        <f t="shared" si="193"/>
        <v>0</v>
      </c>
      <c r="BG56" s="891"/>
      <c r="BH56" s="319">
        <f t="shared" si="194"/>
        <v>0</v>
      </c>
      <c r="BI56" s="891"/>
      <c r="BJ56" s="319">
        <f t="shared" si="195"/>
        <v>0</v>
      </c>
      <c r="BK56" s="891"/>
      <c r="BL56" s="319">
        <f t="shared" si="196"/>
        <v>0</v>
      </c>
      <c r="BM56" s="891"/>
      <c r="BN56" s="319">
        <f t="shared" si="197"/>
        <v>0</v>
      </c>
      <c r="BO56" s="897"/>
      <c r="BP56" s="319">
        <f t="shared" si="198"/>
        <v>0</v>
      </c>
      <c r="BQ56" s="897"/>
      <c r="BR56" s="319">
        <f t="shared" si="199"/>
        <v>0</v>
      </c>
      <c r="BS56" s="897"/>
      <c r="BT56" s="319">
        <f t="shared" si="200"/>
        <v>0</v>
      </c>
      <c r="BU56" s="897"/>
      <c r="BV56" s="319">
        <f t="shared" si="201"/>
        <v>0</v>
      </c>
      <c r="BW56" s="897"/>
      <c r="BX56" s="319">
        <f t="shared" si="202"/>
        <v>0</v>
      </c>
      <c r="BY56" s="897"/>
      <c r="BZ56" s="319">
        <f t="shared" si="203"/>
        <v>0</v>
      </c>
      <c r="CA56" s="897"/>
      <c r="CB56" s="319">
        <f t="shared" si="204"/>
        <v>0</v>
      </c>
      <c r="CC56" s="897"/>
      <c r="CD56" s="319">
        <f t="shared" si="205"/>
        <v>0</v>
      </c>
      <c r="CE56" s="897"/>
      <c r="CF56" s="319">
        <f t="shared" si="206"/>
        <v>0</v>
      </c>
      <c r="CG56" s="897"/>
      <c r="CH56" s="319">
        <f t="shared" si="207"/>
        <v>0</v>
      </c>
      <c r="CI56" s="897"/>
      <c r="CJ56" s="319">
        <f t="shared" si="208"/>
        <v>0</v>
      </c>
      <c r="CK56" s="1099"/>
      <c r="CL56" s="40">
        <f t="shared" si="209"/>
        <v>0</v>
      </c>
      <c r="CM56" s="40">
        <f t="shared" si="210"/>
        <v>0</v>
      </c>
      <c r="CN56" s="40">
        <f t="shared" si="211"/>
        <v>0</v>
      </c>
      <c r="CO56" s="1105">
        <f t="shared" si="212"/>
        <v>0</v>
      </c>
      <c r="CP56" s="40">
        <f t="shared" si="213"/>
        <v>0</v>
      </c>
      <c r="CQ56" s="39">
        <f t="shared" si="214"/>
        <v>0</v>
      </c>
      <c r="CR56" s="40">
        <f t="shared" si="215"/>
        <v>0</v>
      </c>
      <c r="CS56" s="40">
        <f t="shared" si="216"/>
        <v>0</v>
      </c>
      <c r="CT56" s="1108"/>
      <c r="CU56" s="39">
        <f t="shared" si="217"/>
        <v>0</v>
      </c>
      <c r="CV56" s="39">
        <f t="shared" si="218"/>
        <v>0</v>
      </c>
      <c r="CW56" s="39">
        <f t="shared" si="67"/>
        <v>0</v>
      </c>
      <c r="CX56" s="1108"/>
      <c r="CY56" s="40">
        <f t="shared" si="219"/>
        <v>0</v>
      </c>
      <c r="CZ56" s="40">
        <f t="shared" si="220"/>
        <v>0</v>
      </c>
      <c r="DA56" s="40">
        <f t="shared" si="221"/>
        <v>0</v>
      </c>
      <c r="DB56" s="40">
        <f t="shared" si="222"/>
        <v>0</v>
      </c>
      <c r="DC56" s="40">
        <f t="shared" si="223"/>
        <v>0</v>
      </c>
      <c r="DD56" s="40">
        <f t="shared" si="224"/>
        <v>0</v>
      </c>
      <c r="DE56" s="40">
        <f t="shared" si="225"/>
        <v>0</v>
      </c>
      <c r="DF56" s="40">
        <f t="shared" si="226"/>
        <v>0</v>
      </c>
      <c r="DG56" s="40">
        <f t="shared" si="227"/>
        <v>0</v>
      </c>
      <c r="DH56" s="40">
        <f t="shared" si="228"/>
        <v>0</v>
      </c>
      <c r="DI56" s="40">
        <f t="shared" si="229"/>
        <v>0</v>
      </c>
      <c r="DJ56" s="40">
        <f t="shared" si="230"/>
        <v>0</v>
      </c>
      <c r="DK56" s="40">
        <f t="shared" si="231"/>
        <v>0</v>
      </c>
      <c r="DL56" s="40">
        <f t="shared" si="232"/>
        <v>0</v>
      </c>
      <c r="DM56" s="40">
        <f t="shared" si="233"/>
        <v>0</v>
      </c>
      <c r="DN56" s="1">
        <f t="shared" si="118"/>
        <v>0</v>
      </c>
    </row>
    <row r="57" spans="2:118" s="1" customFormat="1" ht="65.25" customHeight="1" x14ac:dyDescent="0.2">
      <c r="B57" s="199"/>
      <c r="D57" s="1164" t="s">
        <v>751</v>
      </c>
      <c r="E57" s="617" t="s">
        <v>71</v>
      </c>
      <c r="F57" s="617"/>
      <c r="G57" s="123" t="s">
        <v>569</v>
      </c>
      <c r="H57" s="36" t="s">
        <v>132</v>
      </c>
      <c r="I57" s="123" t="s">
        <v>765</v>
      </c>
      <c r="J57" s="36">
        <v>1</v>
      </c>
      <c r="K57" s="36"/>
      <c r="L57" s="36" t="s">
        <v>876</v>
      </c>
      <c r="M57" s="640">
        <v>149.89590000000001</v>
      </c>
      <c r="N57" s="947"/>
      <c r="O57" s="947"/>
      <c r="P57" s="947"/>
      <c r="Q57" s="947"/>
      <c r="R57" s="947"/>
      <c r="S57" s="947"/>
      <c r="T57" s="974"/>
      <c r="U57" s="948"/>
      <c r="V57" s="948"/>
      <c r="W57" s="948"/>
      <c r="X57" s="948"/>
      <c r="Y57" s="948"/>
      <c r="Z57" s="948"/>
      <c r="AA57" s="973"/>
      <c r="AB57" s="1008">
        <f t="shared" si="234"/>
        <v>0</v>
      </c>
      <c r="AC57" s="125" t="str">
        <f t="shared" si="185"/>
        <v>No</v>
      </c>
      <c r="AD57" s="126" t="str">
        <f t="shared" si="186"/>
        <v>No</v>
      </c>
      <c r="AF57" s="293">
        <f t="shared" si="64"/>
        <v>1</v>
      </c>
      <c r="AG57" s="294">
        <f t="shared" si="235"/>
        <v>0</v>
      </c>
      <c r="AH57" s="36"/>
      <c r="AI57" s="634">
        <v>0.6</v>
      </c>
      <c r="AJ57" s="445">
        <f t="shared" si="187"/>
        <v>0</v>
      </c>
      <c r="AK57" s="215">
        <f t="shared" ref="AK57:AP57" si="254">N57*$J$57</f>
        <v>0</v>
      </c>
      <c r="AL57" s="215">
        <f t="shared" si="254"/>
        <v>0</v>
      </c>
      <c r="AM57" s="215">
        <f t="shared" si="254"/>
        <v>0</v>
      </c>
      <c r="AN57" s="215">
        <f t="shared" si="254"/>
        <v>0</v>
      </c>
      <c r="AO57" s="215">
        <f t="shared" si="254"/>
        <v>0</v>
      </c>
      <c r="AP57" s="215">
        <f t="shared" si="254"/>
        <v>0</v>
      </c>
      <c r="AQ57" s="215">
        <f t="shared" si="189"/>
        <v>0</v>
      </c>
      <c r="AR57" s="215">
        <f t="shared" ref="AR57:AX57" si="255">U57*$J$57</f>
        <v>0</v>
      </c>
      <c r="AS57" s="215">
        <f t="shared" si="255"/>
        <v>0</v>
      </c>
      <c r="AT57" s="215">
        <f t="shared" si="255"/>
        <v>0</v>
      </c>
      <c r="AU57" s="215">
        <f t="shared" si="255"/>
        <v>0</v>
      </c>
      <c r="AV57" s="215">
        <f t="shared" si="255"/>
        <v>0</v>
      </c>
      <c r="AW57" s="215">
        <f t="shared" si="255"/>
        <v>0</v>
      </c>
      <c r="AX57" s="215">
        <f t="shared" si="255"/>
        <v>0</v>
      </c>
      <c r="AY57" s="448">
        <v>1</v>
      </c>
      <c r="AZ57" s="386">
        <f t="shared" si="68"/>
        <v>0</v>
      </c>
      <c r="BA57" s="891">
        <v>4</v>
      </c>
      <c r="BB57" s="319">
        <f t="shared" si="191"/>
        <v>0</v>
      </c>
      <c r="BC57" s="891"/>
      <c r="BD57" s="319">
        <f t="shared" si="192"/>
        <v>0</v>
      </c>
      <c r="BE57" s="891"/>
      <c r="BF57" s="319">
        <f t="shared" si="193"/>
        <v>0</v>
      </c>
      <c r="BG57" s="891"/>
      <c r="BH57" s="319">
        <f t="shared" si="194"/>
        <v>0</v>
      </c>
      <c r="BI57" s="891"/>
      <c r="BJ57" s="319">
        <f t="shared" si="195"/>
        <v>0</v>
      </c>
      <c r="BK57" s="891"/>
      <c r="BL57" s="319">
        <f t="shared" si="196"/>
        <v>0</v>
      </c>
      <c r="BM57" s="891"/>
      <c r="BN57" s="319">
        <f t="shared" si="197"/>
        <v>0</v>
      </c>
      <c r="BO57" s="897"/>
      <c r="BP57" s="319">
        <f t="shared" si="198"/>
        <v>0</v>
      </c>
      <c r="BQ57" s="897"/>
      <c r="BR57" s="319">
        <f t="shared" si="199"/>
        <v>0</v>
      </c>
      <c r="BS57" s="897"/>
      <c r="BT57" s="319">
        <f t="shared" si="200"/>
        <v>0</v>
      </c>
      <c r="BU57" s="897"/>
      <c r="BV57" s="319">
        <f t="shared" si="201"/>
        <v>0</v>
      </c>
      <c r="BW57" s="897"/>
      <c r="BX57" s="319">
        <f t="shared" si="202"/>
        <v>0</v>
      </c>
      <c r="BY57" s="897"/>
      <c r="BZ57" s="319">
        <f t="shared" si="203"/>
        <v>0</v>
      </c>
      <c r="CA57" s="897"/>
      <c r="CB57" s="319">
        <f t="shared" si="204"/>
        <v>0</v>
      </c>
      <c r="CC57" s="897"/>
      <c r="CD57" s="319">
        <f t="shared" si="205"/>
        <v>0</v>
      </c>
      <c r="CE57" s="897"/>
      <c r="CF57" s="319">
        <f t="shared" si="206"/>
        <v>0</v>
      </c>
      <c r="CG57" s="897"/>
      <c r="CH57" s="319">
        <f t="shared" si="207"/>
        <v>0</v>
      </c>
      <c r="CI57" s="897"/>
      <c r="CJ57" s="319">
        <f t="shared" si="208"/>
        <v>0</v>
      </c>
      <c r="CK57" s="1099"/>
      <c r="CL57" s="40">
        <f t="shared" si="209"/>
        <v>0</v>
      </c>
      <c r="CM57" s="40">
        <f t="shared" si="210"/>
        <v>0</v>
      </c>
      <c r="CN57" s="40">
        <f t="shared" si="211"/>
        <v>0</v>
      </c>
      <c r="CO57" s="1105">
        <f t="shared" si="212"/>
        <v>0</v>
      </c>
      <c r="CP57" s="40">
        <f t="shared" si="213"/>
        <v>0</v>
      </c>
      <c r="CQ57" s="39">
        <f t="shared" si="214"/>
        <v>0</v>
      </c>
      <c r="CR57" s="40">
        <f t="shared" si="215"/>
        <v>0</v>
      </c>
      <c r="CS57" s="40">
        <f t="shared" si="216"/>
        <v>0</v>
      </c>
      <c r="CT57" s="1108"/>
      <c r="CU57" s="39">
        <f t="shared" si="217"/>
        <v>0</v>
      </c>
      <c r="CV57" s="39">
        <f t="shared" si="218"/>
        <v>0</v>
      </c>
      <c r="CW57" s="39">
        <f t="shared" si="67"/>
        <v>0</v>
      </c>
      <c r="CX57" s="1108"/>
      <c r="CY57" s="40">
        <f t="shared" si="219"/>
        <v>0</v>
      </c>
      <c r="CZ57" s="40">
        <f t="shared" si="220"/>
        <v>0</v>
      </c>
      <c r="DA57" s="40">
        <f t="shared" si="221"/>
        <v>0</v>
      </c>
      <c r="DB57" s="40">
        <f t="shared" si="222"/>
        <v>0</v>
      </c>
      <c r="DC57" s="40">
        <f t="shared" si="223"/>
        <v>0</v>
      </c>
      <c r="DD57" s="40">
        <f t="shared" si="224"/>
        <v>0</v>
      </c>
      <c r="DE57" s="40">
        <f t="shared" si="225"/>
        <v>0</v>
      </c>
      <c r="DF57" s="40">
        <f t="shared" si="226"/>
        <v>0</v>
      </c>
      <c r="DG57" s="40">
        <f t="shared" si="227"/>
        <v>0</v>
      </c>
      <c r="DH57" s="40">
        <f t="shared" si="228"/>
        <v>0</v>
      </c>
      <c r="DI57" s="40">
        <f t="shared" si="229"/>
        <v>0</v>
      </c>
      <c r="DJ57" s="40">
        <f t="shared" si="230"/>
        <v>0</v>
      </c>
      <c r="DK57" s="40">
        <f t="shared" si="231"/>
        <v>0</v>
      </c>
      <c r="DL57" s="40">
        <f t="shared" si="232"/>
        <v>0</v>
      </c>
      <c r="DM57" s="40">
        <f t="shared" si="233"/>
        <v>0</v>
      </c>
      <c r="DN57" s="1">
        <f t="shared" si="118"/>
        <v>0</v>
      </c>
    </row>
    <row r="58" spans="2:118" s="1" customFormat="1" ht="65.25" customHeight="1" x14ac:dyDescent="0.2">
      <c r="B58" s="199"/>
      <c r="D58" s="1267" t="s">
        <v>755</v>
      </c>
      <c r="E58" s="1051" t="s">
        <v>71</v>
      </c>
      <c r="F58" s="1051"/>
      <c r="G58" s="1052" t="s">
        <v>569</v>
      </c>
      <c r="H58" s="1053" t="s">
        <v>188</v>
      </c>
      <c r="I58" s="1052" t="s">
        <v>763</v>
      </c>
      <c r="J58" s="1053">
        <v>1</v>
      </c>
      <c r="K58" s="1053"/>
      <c r="L58" s="1053" t="s">
        <v>876</v>
      </c>
      <c r="M58" s="1054">
        <v>149.89590000000001</v>
      </c>
      <c r="N58" s="1055"/>
      <c r="O58" s="1055"/>
      <c r="P58" s="1055"/>
      <c r="Q58" s="1055"/>
      <c r="R58" s="1055"/>
      <c r="S58" s="1055"/>
      <c r="T58" s="1056"/>
      <c r="U58" s="1057"/>
      <c r="V58" s="1057"/>
      <c r="W58" s="1057"/>
      <c r="X58" s="1057"/>
      <c r="Y58" s="1057"/>
      <c r="Z58" s="1057"/>
      <c r="AA58" s="1077"/>
      <c r="AB58" s="1078">
        <f t="shared" si="234"/>
        <v>0</v>
      </c>
      <c r="AC58" s="1059" t="str">
        <f t="shared" si="185"/>
        <v>No</v>
      </c>
      <c r="AD58" s="1060" t="str">
        <f t="shared" si="186"/>
        <v>No</v>
      </c>
      <c r="AF58" s="293">
        <f t="shared" si="64"/>
        <v>1</v>
      </c>
      <c r="AG58" s="294">
        <f t="shared" si="235"/>
        <v>0</v>
      </c>
      <c r="AH58" s="36"/>
      <c r="AI58" s="634">
        <v>0.6</v>
      </c>
      <c r="AJ58" s="445">
        <f t="shared" si="187"/>
        <v>0</v>
      </c>
      <c r="AK58" s="215">
        <f t="shared" ref="AK58:AP58" si="256">N58*$J$58</f>
        <v>0</v>
      </c>
      <c r="AL58" s="215">
        <f t="shared" si="256"/>
        <v>0</v>
      </c>
      <c r="AM58" s="215">
        <f t="shared" si="256"/>
        <v>0</v>
      </c>
      <c r="AN58" s="215">
        <f t="shared" si="256"/>
        <v>0</v>
      </c>
      <c r="AO58" s="215">
        <f t="shared" si="256"/>
        <v>0</v>
      </c>
      <c r="AP58" s="215">
        <f t="shared" si="256"/>
        <v>0</v>
      </c>
      <c r="AQ58" s="215">
        <f t="shared" si="189"/>
        <v>0</v>
      </c>
      <c r="AR58" s="215">
        <f t="shared" ref="AR58:AX58" si="257">U58*$J$58</f>
        <v>0</v>
      </c>
      <c r="AS58" s="215">
        <f t="shared" si="257"/>
        <v>0</v>
      </c>
      <c r="AT58" s="215">
        <f t="shared" si="257"/>
        <v>0</v>
      </c>
      <c r="AU58" s="215">
        <f t="shared" si="257"/>
        <v>0</v>
      </c>
      <c r="AV58" s="215">
        <f t="shared" si="257"/>
        <v>0</v>
      </c>
      <c r="AW58" s="215">
        <f t="shared" si="257"/>
        <v>0</v>
      </c>
      <c r="AX58" s="215">
        <f t="shared" si="257"/>
        <v>0</v>
      </c>
      <c r="AY58" s="448">
        <v>1</v>
      </c>
      <c r="AZ58" s="386">
        <f t="shared" si="68"/>
        <v>0</v>
      </c>
      <c r="BA58" s="891">
        <v>4</v>
      </c>
      <c r="BB58" s="319">
        <f t="shared" si="191"/>
        <v>0</v>
      </c>
      <c r="BC58" s="891"/>
      <c r="BD58" s="319">
        <f t="shared" si="192"/>
        <v>0</v>
      </c>
      <c r="BE58" s="891"/>
      <c r="BF58" s="319">
        <f t="shared" si="193"/>
        <v>0</v>
      </c>
      <c r="BG58" s="891"/>
      <c r="BH58" s="319">
        <f t="shared" si="194"/>
        <v>0</v>
      </c>
      <c r="BI58" s="891"/>
      <c r="BJ58" s="319">
        <f t="shared" si="195"/>
        <v>0</v>
      </c>
      <c r="BK58" s="891"/>
      <c r="BL58" s="319">
        <f t="shared" si="196"/>
        <v>0</v>
      </c>
      <c r="BM58" s="891"/>
      <c r="BN58" s="319">
        <f t="shared" si="197"/>
        <v>0</v>
      </c>
      <c r="BO58" s="897"/>
      <c r="BP58" s="319">
        <f t="shared" si="198"/>
        <v>0</v>
      </c>
      <c r="BQ58" s="897"/>
      <c r="BR58" s="319">
        <f t="shared" si="199"/>
        <v>0</v>
      </c>
      <c r="BS58" s="897"/>
      <c r="BT58" s="319">
        <f t="shared" si="200"/>
        <v>0</v>
      </c>
      <c r="BU58" s="897"/>
      <c r="BV58" s="319">
        <f t="shared" si="201"/>
        <v>0</v>
      </c>
      <c r="BW58" s="897"/>
      <c r="BX58" s="319">
        <f t="shared" si="202"/>
        <v>0</v>
      </c>
      <c r="BY58" s="897"/>
      <c r="BZ58" s="319">
        <f t="shared" si="203"/>
        <v>0</v>
      </c>
      <c r="CA58" s="897"/>
      <c r="CB58" s="319">
        <f t="shared" si="204"/>
        <v>0</v>
      </c>
      <c r="CC58" s="897"/>
      <c r="CD58" s="319">
        <f t="shared" si="205"/>
        <v>0</v>
      </c>
      <c r="CE58" s="897"/>
      <c r="CF58" s="319">
        <f t="shared" si="206"/>
        <v>0</v>
      </c>
      <c r="CG58" s="897"/>
      <c r="CH58" s="319">
        <f t="shared" si="207"/>
        <v>0</v>
      </c>
      <c r="CI58" s="897"/>
      <c r="CJ58" s="319">
        <f t="shared" si="208"/>
        <v>0</v>
      </c>
      <c r="CK58" s="1099"/>
      <c r="CL58" s="40">
        <f t="shared" si="209"/>
        <v>0</v>
      </c>
      <c r="CM58" s="40">
        <f t="shared" si="210"/>
        <v>0</v>
      </c>
      <c r="CN58" s="40">
        <f t="shared" si="211"/>
        <v>0</v>
      </c>
      <c r="CO58" s="1105">
        <f t="shared" si="212"/>
        <v>0</v>
      </c>
      <c r="CP58" s="40">
        <f t="shared" si="213"/>
        <v>0</v>
      </c>
      <c r="CQ58" s="39">
        <f t="shared" si="214"/>
        <v>0</v>
      </c>
      <c r="CR58" s="40">
        <f t="shared" si="215"/>
        <v>0</v>
      </c>
      <c r="CS58" s="40">
        <f t="shared" si="216"/>
        <v>0</v>
      </c>
      <c r="CT58" s="1108"/>
      <c r="CU58" s="39">
        <f t="shared" si="217"/>
        <v>0</v>
      </c>
      <c r="CV58" s="39">
        <f t="shared" si="218"/>
        <v>0</v>
      </c>
      <c r="CW58" s="39">
        <f t="shared" si="67"/>
        <v>0</v>
      </c>
      <c r="CX58" s="1108"/>
      <c r="CY58" s="40">
        <f t="shared" si="219"/>
        <v>0</v>
      </c>
      <c r="CZ58" s="40">
        <f t="shared" si="220"/>
        <v>0</v>
      </c>
      <c r="DA58" s="40">
        <f t="shared" si="221"/>
        <v>0</v>
      </c>
      <c r="DB58" s="40">
        <f t="shared" si="222"/>
        <v>0</v>
      </c>
      <c r="DC58" s="40">
        <f t="shared" si="223"/>
        <v>0</v>
      </c>
      <c r="DD58" s="40">
        <f t="shared" si="224"/>
        <v>0</v>
      </c>
      <c r="DE58" s="40">
        <f t="shared" si="225"/>
        <v>0</v>
      </c>
      <c r="DF58" s="40">
        <f t="shared" si="226"/>
        <v>0</v>
      </c>
      <c r="DG58" s="40">
        <f t="shared" si="227"/>
        <v>0</v>
      </c>
      <c r="DH58" s="40">
        <f t="shared" si="228"/>
        <v>0</v>
      </c>
      <c r="DI58" s="40">
        <f t="shared" si="229"/>
        <v>0</v>
      </c>
      <c r="DJ58" s="40">
        <f t="shared" si="230"/>
        <v>0</v>
      </c>
      <c r="DK58" s="40">
        <f t="shared" si="231"/>
        <v>0</v>
      </c>
      <c r="DL58" s="40">
        <f t="shared" si="232"/>
        <v>0</v>
      </c>
      <c r="DM58" s="40">
        <f t="shared" si="233"/>
        <v>0</v>
      </c>
      <c r="DN58" s="1">
        <f t="shared" si="118"/>
        <v>0</v>
      </c>
    </row>
    <row r="59" spans="2:118" s="1" customFormat="1" ht="65.25" customHeight="1" x14ac:dyDescent="0.2">
      <c r="B59" s="199"/>
      <c r="D59" s="1164" t="s">
        <v>756</v>
      </c>
      <c r="E59" s="617" t="s">
        <v>71</v>
      </c>
      <c r="F59" s="617"/>
      <c r="G59" s="123" t="s">
        <v>1</v>
      </c>
      <c r="H59" s="36" t="s">
        <v>188</v>
      </c>
      <c r="I59" s="123" t="s">
        <v>766</v>
      </c>
      <c r="J59" s="36">
        <v>1</v>
      </c>
      <c r="K59" s="36"/>
      <c r="L59" s="36" t="s">
        <v>876</v>
      </c>
      <c r="M59" s="640">
        <v>146.54325</v>
      </c>
      <c r="N59" s="947"/>
      <c r="O59" s="947"/>
      <c r="P59" s="947"/>
      <c r="Q59" s="947"/>
      <c r="R59" s="947"/>
      <c r="S59" s="947"/>
      <c r="T59" s="974"/>
      <c r="U59" s="948"/>
      <c r="V59" s="948"/>
      <c r="W59" s="948"/>
      <c r="X59" s="948"/>
      <c r="Y59" s="948"/>
      <c r="Z59" s="948"/>
      <c r="AA59" s="973"/>
      <c r="AB59" s="1008">
        <f t="shared" si="234"/>
        <v>0</v>
      </c>
      <c r="AC59" s="125" t="str">
        <f t="shared" si="185"/>
        <v>No</v>
      </c>
      <c r="AD59" s="126" t="str">
        <f t="shared" si="186"/>
        <v>No</v>
      </c>
      <c r="AF59" s="293">
        <f t="shared" si="64"/>
        <v>1</v>
      </c>
      <c r="AG59" s="294">
        <f t="shared" si="235"/>
        <v>0</v>
      </c>
      <c r="AH59" s="36"/>
      <c r="AI59" s="634">
        <v>1</v>
      </c>
      <c r="AJ59" s="445">
        <f t="shared" si="187"/>
        <v>0</v>
      </c>
      <c r="AK59" s="215">
        <f t="shared" ref="AK59:AP59" si="258">N59*$J$59</f>
        <v>0</v>
      </c>
      <c r="AL59" s="215">
        <f t="shared" si="258"/>
        <v>0</v>
      </c>
      <c r="AM59" s="215">
        <f t="shared" si="258"/>
        <v>0</v>
      </c>
      <c r="AN59" s="215">
        <f t="shared" si="258"/>
        <v>0</v>
      </c>
      <c r="AO59" s="215">
        <f t="shared" si="258"/>
        <v>0</v>
      </c>
      <c r="AP59" s="215">
        <f t="shared" si="258"/>
        <v>0</v>
      </c>
      <c r="AQ59" s="215">
        <f t="shared" si="189"/>
        <v>0</v>
      </c>
      <c r="AR59" s="215">
        <f t="shared" ref="AR59:AX59" si="259">U59*$J$59</f>
        <v>0</v>
      </c>
      <c r="AS59" s="215">
        <f t="shared" si="259"/>
        <v>0</v>
      </c>
      <c r="AT59" s="215">
        <f t="shared" si="259"/>
        <v>0</v>
      </c>
      <c r="AU59" s="215">
        <f t="shared" si="259"/>
        <v>0</v>
      </c>
      <c r="AV59" s="215">
        <f t="shared" si="259"/>
        <v>0</v>
      </c>
      <c r="AW59" s="215">
        <f t="shared" si="259"/>
        <v>0</v>
      </c>
      <c r="AX59" s="215">
        <f t="shared" si="259"/>
        <v>0</v>
      </c>
      <c r="AY59" s="448">
        <v>1</v>
      </c>
      <c r="AZ59" s="386">
        <f t="shared" si="68"/>
        <v>0</v>
      </c>
      <c r="BA59" s="891">
        <v>4</v>
      </c>
      <c r="BB59" s="319">
        <f t="shared" si="191"/>
        <v>0</v>
      </c>
      <c r="BC59" s="891"/>
      <c r="BD59" s="319">
        <f t="shared" si="192"/>
        <v>0</v>
      </c>
      <c r="BE59" s="891"/>
      <c r="BF59" s="319">
        <f t="shared" si="193"/>
        <v>0</v>
      </c>
      <c r="BG59" s="891"/>
      <c r="BH59" s="319">
        <f t="shared" si="194"/>
        <v>0</v>
      </c>
      <c r="BI59" s="891"/>
      <c r="BJ59" s="319">
        <f t="shared" si="195"/>
        <v>0</v>
      </c>
      <c r="BK59" s="891"/>
      <c r="BL59" s="319">
        <f t="shared" si="196"/>
        <v>0</v>
      </c>
      <c r="BM59" s="891"/>
      <c r="BN59" s="319">
        <f t="shared" si="197"/>
        <v>0</v>
      </c>
      <c r="BO59" s="897"/>
      <c r="BP59" s="319">
        <f t="shared" si="198"/>
        <v>0</v>
      </c>
      <c r="BQ59" s="897"/>
      <c r="BR59" s="319">
        <f t="shared" si="199"/>
        <v>0</v>
      </c>
      <c r="BS59" s="897"/>
      <c r="BT59" s="319">
        <f t="shared" si="200"/>
        <v>0</v>
      </c>
      <c r="BU59" s="897"/>
      <c r="BV59" s="319">
        <f t="shared" si="201"/>
        <v>0</v>
      </c>
      <c r="BW59" s="897"/>
      <c r="BX59" s="319">
        <f t="shared" si="202"/>
        <v>0</v>
      </c>
      <c r="BY59" s="897"/>
      <c r="BZ59" s="319">
        <f t="shared" si="203"/>
        <v>0</v>
      </c>
      <c r="CA59" s="897"/>
      <c r="CB59" s="319">
        <f t="shared" si="204"/>
        <v>0</v>
      </c>
      <c r="CC59" s="897"/>
      <c r="CD59" s="319">
        <f t="shared" si="205"/>
        <v>0</v>
      </c>
      <c r="CE59" s="897"/>
      <c r="CF59" s="319">
        <f t="shared" si="206"/>
        <v>0</v>
      </c>
      <c r="CG59" s="897"/>
      <c r="CH59" s="319">
        <f t="shared" si="207"/>
        <v>0</v>
      </c>
      <c r="CI59" s="897"/>
      <c r="CJ59" s="319">
        <f t="shared" si="208"/>
        <v>0</v>
      </c>
      <c r="CK59" s="1099"/>
      <c r="CL59" s="40">
        <f t="shared" si="209"/>
        <v>0</v>
      </c>
      <c r="CM59" s="40">
        <f t="shared" si="210"/>
        <v>0</v>
      </c>
      <c r="CN59" s="40">
        <f t="shared" si="211"/>
        <v>0</v>
      </c>
      <c r="CO59" s="1105">
        <f t="shared" si="212"/>
        <v>0</v>
      </c>
      <c r="CP59" s="40">
        <f t="shared" si="213"/>
        <v>0</v>
      </c>
      <c r="CQ59" s="39">
        <f t="shared" si="214"/>
        <v>0</v>
      </c>
      <c r="CR59" s="40">
        <f t="shared" si="215"/>
        <v>0</v>
      </c>
      <c r="CS59" s="40">
        <f t="shared" si="216"/>
        <v>0</v>
      </c>
      <c r="CT59" s="1108"/>
      <c r="CU59" s="39">
        <f t="shared" si="217"/>
        <v>0</v>
      </c>
      <c r="CV59" s="39">
        <f t="shared" si="218"/>
        <v>0</v>
      </c>
      <c r="CW59" s="39">
        <f t="shared" si="67"/>
        <v>0</v>
      </c>
      <c r="CX59" s="1108"/>
      <c r="CY59" s="40">
        <f t="shared" si="219"/>
        <v>0</v>
      </c>
      <c r="CZ59" s="40">
        <f t="shared" si="220"/>
        <v>0</v>
      </c>
      <c r="DA59" s="40">
        <f t="shared" si="221"/>
        <v>0</v>
      </c>
      <c r="DB59" s="40">
        <f t="shared" si="222"/>
        <v>0</v>
      </c>
      <c r="DC59" s="40">
        <f t="shared" si="223"/>
        <v>0</v>
      </c>
      <c r="DD59" s="40">
        <f t="shared" si="224"/>
        <v>0</v>
      </c>
      <c r="DE59" s="40">
        <f t="shared" si="225"/>
        <v>0</v>
      </c>
      <c r="DF59" s="40">
        <f t="shared" si="226"/>
        <v>0</v>
      </c>
      <c r="DG59" s="40">
        <f t="shared" si="227"/>
        <v>0</v>
      </c>
      <c r="DH59" s="40">
        <f t="shared" si="228"/>
        <v>0</v>
      </c>
      <c r="DI59" s="40">
        <f t="shared" si="229"/>
        <v>0</v>
      </c>
      <c r="DJ59" s="40">
        <f t="shared" si="230"/>
        <v>0</v>
      </c>
      <c r="DK59" s="40">
        <f t="shared" si="231"/>
        <v>0</v>
      </c>
      <c r="DL59" s="40">
        <f t="shared" si="232"/>
        <v>0</v>
      </c>
      <c r="DM59" s="40">
        <f t="shared" si="233"/>
        <v>0</v>
      </c>
      <c r="DN59" s="1">
        <f t="shared" si="118"/>
        <v>0</v>
      </c>
    </row>
    <row r="60" spans="2:118" s="1" customFormat="1" ht="65.25" customHeight="1" x14ac:dyDescent="0.2">
      <c r="B60" s="199"/>
      <c r="D60" s="1267" t="s">
        <v>757</v>
      </c>
      <c r="E60" s="1051" t="s">
        <v>71</v>
      </c>
      <c r="F60" s="1051"/>
      <c r="G60" s="1052" t="s">
        <v>1</v>
      </c>
      <c r="H60" s="1053" t="s">
        <v>188</v>
      </c>
      <c r="I60" s="1052" t="s">
        <v>767</v>
      </c>
      <c r="J60" s="1053">
        <v>1</v>
      </c>
      <c r="K60" s="1053"/>
      <c r="L60" s="1053" t="s">
        <v>876</v>
      </c>
      <c r="M60" s="1054">
        <v>146.54325</v>
      </c>
      <c r="N60" s="1055"/>
      <c r="O60" s="1055"/>
      <c r="P60" s="1055"/>
      <c r="Q60" s="1055"/>
      <c r="R60" s="1055"/>
      <c r="S60" s="1055"/>
      <c r="T60" s="1056"/>
      <c r="U60" s="1057"/>
      <c r="V60" s="1057"/>
      <c r="W60" s="1057"/>
      <c r="X60" s="1057"/>
      <c r="Y60" s="1057"/>
      <c r="Z60" s="1057"/>
      <c r="AA60" s="1077"/>
      <c r="AB60" s="1078">
        <f t="shared" si="234"/>
        <v>0</v>
      </c>
      <c r="AC60" s="1059" t="str">
        <f t="shared" si="185"/>
        <v>No</v>
      </c>
      <c r="AD60" s="1060" t="str">
        <f t="shared" si="186"/>
        <v>No</v>
      </c>
      <c r="AF60" s="293">
        <f t="shared" si="64"/>
        <v>1</v>
      </c>
      <c r="AG60" s="294">
        <f t="shared" si="235"/>
        <v>0</v>
      </c>
      <c r="AH60" s="36"/>
      <c r="AI60" s="634">
        <v>1</v>
      </c>
      <c r="AJ60" s="445">
        <f t="shared" si="187"/>
        <v>0</v>
      </c>
      <c r="AK60" s="215">
        <f t="shared" ref="AK60:AP60" si="260">N60*$J$60</f>
        <v>0</v>
      </c>
      <c r="AL60" s="215">
        <f t="shared" si="260"/>
        <v>0</v>
      </c>
      <c r="AM60" s="215">
        <f t="shared" si="260"/>
        <v>0</v>
      </c>
      <c r="AN60" s="215">
        <f t="shared" si="260"/>
        <v>0</v>
      </c>
      <c r="AO60" s="215">
        <f t="shared" si="260"/>
        <v>0</v>
      </c>
      <c r="AP60" s="215">
        <f t="shared" si="260"/>
        <v>0</v>
      </c>
      <c r="AQ60" s="215">
        <f t="shared" si="189"/>
        <v>0</v>
      </c>
      <c r="AR60" s="215">
        <f t="shared" ref="AR60:AX60" si="261">U60*$J$60</f>
        <v>0</v>
      </c>
      <c r="AS60" s="215">
        <f t="shared" si="261"/>
        <v>0</v>
      </c>
      <c r="AT60" s="215">
        <f t="shared" si="261"/>
        <v>0</v>
      </c>
      <c r="AU60" s="215">
        <f t="shared" si="261"/>
        <v>0</v>
      </c>
      <c r="AV60" s="215">
        <f t="shared" si="261"/>
        <v>0</v>
      </c>
      <c r="AW60" s="215">
        <f t="shared" si="261"/>
        <v>0</v>
      </c>
      <c r="AX60" s="215">
        <f t="shared" si="261"/>
        <v>0</v>
      </c>
      <c r="AY60" s="448">
        <v>1</v>
      </c>
      <c r="AZ60" s="386">
        <f t="shared" si="68"/>
        <v>0</v>
      </c>
      <c r="BA60" s="891">
        <v>4</v>
      </c>
      <c r="BB60" s="319">
        <f t="shared" si="191"/>
        <v>0</v>
      </c>
      <c r="BC60" s="891"/>
      <c r="BD60" s="319">
        <f t="shared" si="192"/>
        <v>0</v>
      </c>
      <c r="BE60" s="891"/>
      <c r="BF60" s="319">
        <f t="shared" si="193"/>
        <v>0</v>
      </c>
      <c r="BG60" s="891"/>
      <c r="BH60" s="319">
        <f t="shared" si="194"/>
        <v>0</v>
      </c>
      <c r="BI60" s="891"/>
      <c r="BJ60" s="319">
        <f t="shared" si="195"/>
        <v>0</v>
      </c>
      <c r="BK60" s="891"/>
      <c r="BL60" s="319">
        <f t="shared" si="196"/>
        <v>0</v>
      </c>
      <c r="BM60" s="891"/>
      <c r="BN60" s="319">
        <f t="shared" si="197"/>
        <v>0</v>
      </c>
      <c r="BO60" s="897"/>
      <c r="BP60" s="319">
        <f t="shared" si="198"/>
        <v>0</v>
      </c>
      <c r="BQ60" s="897"/>
      <c r="BR60" s="319">
        <f t="shared" si="199"/>
        <v>0</v>
      </c>
      <c r="BS60" s="897"/>
      <c r="BT60" s="319">
        <f t="shared" si="200"/>
        <v>0</v>
      </c>
      <c r="BU60" s="897"/>
      <c r="BV60" s="319">
        <f t="shared" si="201"/>
        <v>0</v>
      </c>
      <c r="BW60" s="897"/>
      <c r="BX60" s="319">
        <f t="shared" si="202"/>
        <v>0</v>
      </c>
      <c r="BY60" s="897"/>
      <c r="BZ60" s="319">
        <f t="shared" si="203"/>
        <v>0</v>
      </c>
      <c r="CA60" s="897"/>
      <c r="CB60" s="319">
        <f t="shared" si="204"/>
        <v>0</v>
      </c>
      <c r="CC60" s="897"/>
      <c r="CD60" s="319">
        <f t="shared" si="205"/>
        <v>0</v>
      </c>
      <c r="CE60" s="897"/>
      <c r="CF60" s="319">
        <f t="shared" si="206"/>
        <v>0</v>
      </c>
      <c r="CG60" s="897"/>
      <c r="CH60" s="319">
        <f t="shared" si="207"/>
        <v>0</v>
      </c>
      <c r="CI60" s="897"/>
      <c r="CJ60" s="319">
        <f t="shared" si="208"/>
        <v>0</v>
      </c>
      <c r="CK60" s="1099"/>
      <c r="CL60" s="40">
        <f t="shared" si="209"/>
        <v>0</v>
      </c>
      <c r="CM60" s="40">
        <f t="shared" si="210"/>
        <v>0</v>
      </c>
      <c r="CN60" s="40">
        <f t="shared" si="211"/>
        <v>0</v>
      </c>
      <c r="CO60" s="1105">
        <f t="shared" si="212"/>
        <v>0</v>
      </c>
      <c r="CP60" s="40">
        <f t="shared" si="213"/>
        <v>0</v>
      </c>
      <c r="CQ60" s="39">
        <f t="shared" si="214"/>
        <v>0</v>
      </c>
      <c r="CR60" s="40">
        <f t="shared" si="215"/>
        <v>0</v>
      </c>
      <c r="CS60" s="40">
        <f t="shared" si="216"/>
        <v>0</v>
      </c>
      <c r="CT60" s="1108"/>
      <c r="CU60" s="39">
        <f t="shared" si="217"/>
        <v>0</v>
      </c>
      <c r="CV60" s="39">
        <f t="shared" si="218"/>
        <v>0</v>
      </c>
      <c r="CW60" s="39">
        <f t="shared" si="67"/>
        <v>0</v>
      </c>
      <c r="CX60" s="1108"/>
      <c r="CY60" s="40">
        <f t="shared" si="219"/>
        <v>0</v>
      </c>
      <c r="CZ60" s="40">
        <f t="shared" si="220"/>
        <v>0</v>
      </c>
      <c r="DA60" s="40">
        <f t="shared" si="221"/>
        <v>0</v>
      </c>
      <c r="DB60" s="40">
        <f t="shared" si="222"/>
        <v>0</v>
      </c>
      <c r="DC60" s="40">
        <f t="shared" si="223"/>
        <v>0</v>
      </c>
      <c r="DD60" s="40">
        <f t="shared" si="224"/>
        <v>0</v>
      </c>
      <c r="DE60" s="40">
        <f t="shared" si="225"/>
        <v>0</v>
      </c>
      <c r="DF60" s="40">
        <f t="shared" si="226"/>
        <v>0</v>
      </c>
      <c r="DG60" s="40">
        <f t="shared" si="227"/>
        <v>0</v>
      </c>
      <c r="DH60" s="40">
        <f t="shared" si="228"/>
        <v>0</v>
      </c>
      <c r="DI60" s="40">
        <f t="shared" si="229"/>
        <v>0</v>
      </c>
      <c r="DJ60" s="40">
        <f t="shared" si="230"/>
        <v>0</v>
      </c>
      <c r="DK60" s="40">
        <f t="shared" si="231"/>
        <v>0</v>
      </c>
      <c r="DL60" s="40">
        <f t="shared" si="232"/>
        <v>0</v>
      </c>
      <c r="DM60" s="40">
        <f t="shared" si="233"/>
        <v>0</v>
      </c>
      <c r="DN60" s="1">
        <f t="shared" si="118"/>
        <v>0</v>
      </c>
    </row>
    <row r="61" spans="2:118" s="1" customFormat="1" ht="65.25" customHeight="1" x14ac:dyDescent="0.2">
      <c r="B61" s="199"/>
      <c r="D61" s="1164" t="s">
        <v>769</v>
      </c>
      <c r="E61" s="463"/>
      <c r="F61" s="463"/>
      <c r="G61" s="123" t="s">
        <v>1</v>
      </c>
      <c r="H61" s="36" t="s">
        <v>188</v>
      </c>
      <c r="I61" s="123" t="s">
        <v>768</v>
      </c>
      <c r="J61" s="36">
        <v>1</v>
      </c>
      <c r="K61" s="36"/>
      <c r="L61" s="36" t="s">
        <v>876</v>
      </c>
      <c r="M61" s="640">
        <v>146.54325</v>
      </c>
      <c r="N61" s="947"/>
      <c r="O61" s="947"/>
      <c r="P61" s="947"/>
      <c r="Q61" s="947"/>
      <c r="R61" s="947"/>
      <c r="S61" s="947"/>
      <c r="T61" s="974"/>
      <c r="U61" s="948"/>
      <c r="V61" s="948"/>
      <c r="W61" s="948"/>
      <c r="X61" s="948"/>
      <c r="Y61" s="948"/>
      <c r="Z61" s="948"/>
      <c r="AA61" s="973"/>
      <c r="AB61" s="1008">
        <f t="shared" si="234"/>
        <v>0</v>
      </c>
      <c r="AC61" s="125" t="str">
        <f t="shared" si="185"/>
        <v>No</v>
      </c>
      <c r="AD61" s="126" t="str">
        <f t="shared" si="186"/>
        <v>No</v>
      </c>
      <c r="AF61" s="293">
        <f t="shared" si="64"/>
        <v>1</v>
      </c>
      <c r="AG61" s="296">
        <f t="shared" si="235"/>
        <v>0</v>
      </c>
      <c r="AH61" s="36"/>
      <c r="AI61" s="634">
        <v>1</v>
      </c>
      <c r="AJ61" s="445">
        <f t="shared" si="187"/>
        <v>0</v>
      </c>
      <c r="AK61" s="215">
        <f t="shared" ref="AK61:AP61" si="262">N61*$J$61</f>
        <v>0</v>
      </c>
      <c r="AL61" s="215">
        <f t="shared" si="262"/>
        <v>0</v>
      </c>
      <c r="AM61" s="215">
        <f t="shared" si="262"/>
        <v>0</v>
      </c>
      <c r="AN61" s="215">
        <f t="shared" si="262"/>
        <v>0</v>
      </c>
      <c r="AO61" s="215">
        <f t="shared" si="262"/>
        <v>0</v>
      </c>
      <c r="AP61" s="215">
        <f t="shared" si="262"/>
        <v>0</v>
      </c>
      <c r="AQ61" s="215">
        <f t="shared" si="189"/>
        <v>0</v>
      </c>
      <c r="AR61" s="215">
        <f t="shared" ref="AR61:AX61" si="263">U61*$J$61</f>
        <v>0</v>
      </c>
      <c r="AS61" s="215">
        <f t="shared" si="263"/>
        <v>0</v>
      </c>
      <c r="AT61" s="215">
        <f t="shared" si="263"/>
        <v>0</v>
      </c>
      <c r="AU61" s="215">
        <f t="shared" si="263"/>
        <v>0</v>
      </c>
      <c r="AV61" s="215">
        <f t="shared" si="263"/>
        <v>0</v>
      </c>
      <c r="AW61" s="215">
        <f t="shared" si="263"/>
        <v>0</v>
      </c>
      <c r="AX61" s="215">
        <f t="shared" si="263"/>
        <v>0</v>
      </c>
      <c r="AY61" s="448">
        <v>1</v>
      </c>
      <c r="AZ61" s="386">
        <f t="shared" si="68"/>
        <v>0</v>
      </c>
      <c r="BA61" s="891">
        <v>4</v>
      </c>
      <c r="BB61" s="319">
        <f t="shared" si="191"/>
        <v>0</v>
      </c>
      <c r="BC61" s="891"/>
      <c r="BD61" s="319">
        <f t="shared" si="192"/>
        <v>0</v>
      </c>
      <c r="BE61" s="891"/>
      <c r="BF61" s="319">
        <f t="shared" si="193"/>
        <v>0</v>
      </c>
      <c r="BG61" s="891"/>
      <c r="BH61" s="319">
        <f t="shared" si="194"/>
        <v>0</v>
      </c>
      <c r="BI61" s="891"/>
      <c r="BJ61" s="319">
        <f t="shared" si="195"/>
        <v>0</v>
      </c>
      <c r="BK61" s="891"/>
      <c r="BL61" s="319">
        <f t="shared" si="196"/>
        <v>0</v>
      </c>
      <c r="BM61" s="891"/>
      <c r="BN61" s="319">
        <f t="shared" si="197"/>
        <v>0</v>
      </c>
      <c r="BO61" s="897"/>
      <c r="BP61" s="319">
        <f t="shared" si="198"/>
        <v>0</v>
      </c>
      <c r="BQ61" s="897"/>
      <c r="BR61" s="319">
        <f t="shared" si="199"/>
        <v>0</v>
      </c>
      <c r="BS61" s="897"/>
      <c r="BT61" s="319">
        <f t="shared" si="200"/>
        <v>0</v>
      </c>
      <c r="BU61" s="897"/>
      <c r="BV61" s="319">
        <f t="shared" si="201"/>
        <v>0</v>
      </c>
      <c r="BW61" s="897"/>
      <c r="BX61" s="319">
        <f t="shared" si="202"/>
        <v>0</v>
      </c>
      <c r="BY61" s="897"/>
      <c r="BZ61" s="319">
        <f t="shared" si="203"/>
        <v>0</v>
      </c>
      <c r="CA61" s="897"/>
      <c r="CB61" s="319">
        <f t="shared" si="204"/>
        <v>0</v>
      </c>
      <c r="CC61" s="897"/>
      <c r="CD61" s="319">
        <f t="shared" si="205"/>
        <v>0</v>
      </c>
      <c r="CE61" s="897"/>
      <c r="CF61" s="319">
        <f t="shared" si="206"/>
        <v>0</v>
      </c>
      <c r="CG61" s="897"/>
      <c r="CH61" s="319">
        <f t="shared" si="207"/>
        <v>0</v>
      </c>
      <c r="CI61" s="897"/>
      <c r="CJ61" s="319">
        <f t="shared" si="208"/>
        <v>0</v>
      </c>
      <c r="CK61" s="1099"/>
      <c r="CL61" s="40">
        <f t="shared" si="209"/>
        <v>0</v>
      </c>
      <c r="CM61" s="40">
        <f t="shared" si="210"/>
        <v>0</v>
      </c>
      <c r="CN61" s="40">
        <f t="shared" si="211"/>
        <v>0</v>
      </c>
      <c r="CO61" s="1105">
        <f t="shared" si="212"/>
        <v>0</v>
      </c>
      <c r="CP61" s="40">
        <f t="shared" si="213"/>
        <v>0</v>
      </c>
      <c r="CQ61" s="39">
        <f t="shared" si="214"/>
        <v>0</v>
      </c>
      <c r="CR61" s="40">
        <f t="shared" si="215"/>
        <v>0</v>
      </c>
      <c r="CS61" s="40">
        <f t="shared" si="216"/>
        <v>0</v>
      </c>
      <c r="CT61" s="1108"/>
      <c r="CU61" s="39">
        <f t="shared" si="217"/>
        <v>0</v>
      </c>
      <c r="CV61" s="39">
        <f t="shared" si="218"/>
        <v>0</v>
      </c>
      <c r="CW61" s="39">
        <f t="shared" si="67"/>
        <v>0</v>
      </c>
      <c r="CX61" s="1108"/>
      <c r="CY61" s="40">
        <f t="shared" si="219"/>
        <v>0</v>
      </c>
      <c r="CZ61" s="40">
        <f t="shared" si="220"/>
        <v>0</v>
      </c>
      <c r="DA61" s="40">
        <f t="shared" si="221"/>
        <v>0</v>
      </c>
      <c r="DB61" s="40">
        <f t="shared" si="222"/>
        <v>0</v>
      </c>
      <c r="DC61" s="40">
        <f t="shared" si="223"/>
        <v>0</v>
      </c>
      <c r="DD61" s="40">
        <f t="shared" si="224"/>
        <v>0</v>
      </c>
      <c r="DE61" s="40">
        <f t="shared" si="225"/>
        <v>0</v>
      </c>
      <c r="DF61" s="40">
        <f t="shared" si="226"/>
        <v>0</v>
      </c>
      <c r="DG61" s="40">
        <f t="shared" si="227"/>
        <v>0</v>
      </c>
      <c r="DH61" s="40">
        <f t="shared" si="228"/>
        <v>0</v>
      </c>
      <c r="DI61" s="40">
        <f t="shared" si="229"/>
        <v>0</v>
      </c>
      <c r="DJ61" s="40">
        <f t="shared" si="230"/>
        <v>0</v>
      </c>
      <c r="DK61" s="40">
        <f t="shared" si="231"/>
        <v>0</v>
      </c>
      <c r="DL61" s="40">
        <f t="shared" si="232"/>
        <v>0</v>
      </c>
      <c r="DM61" s="40">
        <f t="shared" si="233"/>
        <v>0</v>
      </c>
      <c r="DN61" s="1">
        <f t="shared" si="118"/>
        <v>0</v>
      </c>
    </row>
    <row r="62" spans="2:118" s="1" customFormat="1" ht="65.25" customHeight="1" x14ac:dyDescent="0.2">
      <c r="B62" s="502"/>
      <c r="C62" s="609"/>
      <c r="D62" s="1268" t="s">
        <v>811</v>
      </c>
      <c r="E62" s="1079" t="s">
        <v>71</v>
      </c>
      <c r="F62" s="1079"/>
      <c r="G62" s="1067" t="s">
        <v>857</v>
      </c>
      <c r="H62" s="1068" t="s">
        <v>857</v>
      </c>
      <c r="I62" s="1067" t="s">
        <v>785</v>
      </c>
      <c r="J62" s="1068">
        <v>15</v>
      </c>
      <c r="K62" s="1068"/>
      <c r="L62" s="1068" t="s">
        <v>876</v>
      </c>
      <c r="M62" s="1069">
        <v>2794.1958450000002</v>
      </c>
      <c r="N62" s="1070"/>
      <c r="O62" s="1070"/>
      <c r="P62" s="1070"/>
      <c r="Q62" s="1070"/>
      <c r="R62" s="1070"/>
      <c r="S62" s="1070"/>
      <c r="T62" s="1071"/>
      <c r="U62" s="1072"/>
      <c r="V62" s="1072"/>
      <c r="W62" s="1072"/>
      <c r="X62" s="1072"/>
      <c r="Y62" s="1072"/>
      <c r="Z62" s="1072"/>
      <c r="AA62" s="1080"/>
      <c r="AB62" s="1084">
        <f>SUM(N62:AA62)*M62</f>
        <v>0</v>
      </c>
      <c r="AC62" s="1074" t="str">
        <f t="shared" si="185"/>
        <v>No</v>
      </c>
      <c r="AD62" s="1075" t="str">
        <f t="shared" si="186"/>
        <v>No</v>
      </c>
      <c r="AF62" s="291">
        <f t="shared" si="64"/>
        <v>18</v>
      </c>
      <c r="AG62" s="294">
        <f t="shared" si="235"/>
        <v>0</v>
      </c>
      <c r="AH62" s="36"/>
      <c r="AI62" s="634">
        <v>34.75</v>
      </c>
      <c r="AJ62" s="445">
        <f t="shared" si="187"/>
        <v>0</v>
      </c>
      <c r="AK62" s="215">
        <f t="shared" ref="AK62:AP62" si="264">N62*$J$62</f>
        <v>0</v>
      </c>
      <c r="AL62" s="215">
        <f t="shared" si="264"/>
        <v>0</v>
      </c>
      <c r="AM62" s="215">
        <f t="shared" si="264"/>
        <v>0</v>
      </c>
      <c r="AN62" s="215">
        <f t="shared" si="264"/>
        <v>0</v>
      </c>
      <c r="AO62" s="215">
        <f t="shared" si="264"/>
        <v>0</v>
      </c>
      <c r="AP62" s="215">
        <f t="shared" si="264"/>
        <v>0</v>
      </c>
      <c r="AQ62" s="215">
        <f t="shared" si="189"/>
        <v>0</v>
      </c>
      <c r="AR62" s="215">
        <f t="shared" ref="AR62:AX62" si="265">U62*$J$62</f>
        <v>0</v>
      </c>
      <c r="AS62" s="215">
        <f t="shared" si="265"/>
        <v>0</v>
      </c>
      <c r="AT62" s="215">
        <f t="shared" si="265"/>
        <v>0</v>
      </c>
      <c r="AU62" s="215">
        <f t="shared" si="265"/>
        <v>0</v>
      </c>
      <c r="AV62" s="215">
        <f t="shared" si="265"/>
        <v>0</v>
      </c>
      <c r="AW62" s="215">
        <f t="shared" si="265"/>
        <v>0</v>
      </c>
      <c r="AX62" s="215">
        <f t="shared" si="265"/>
        <v>0</v>
      </c>
      <c r="AY62" s="448">
        <v>18</v>
      </c>
      <c r="AZ62" s="386">
        <f t="shared" si="68"/>
        <v>0</v>
      </c>
      <c r="BA62" s="891">
        <v>75</v>
      </c>
      <c r="BB62" s="319">
        <f t="shared" si="191"/>
        <v>0</v>
      </c>
      <c r="BC62" s="891"/>
      <c r="BD62" s="319">
        <f t="shared" si="192"/>
        <v>0</v>
      </c>
      <c r="BE62" s="891"/>
      <c r="BF62" s="319">
        <f t="shared" si="193"/>
        <v>0</v>
      </c>
      <c r="BG62" s="891"/>
      <c r="BH62" s="319">
        <f t="shared" si="194"/>
        <v>0</v>
      </c>
      <c r="BI62" s="891"/>
      <c r="BJ62" s="319">
        <f t="shared" si="195"/>
        <v>0</v>
      </c>
      <c r="BK62" s="891"/>
      <c r="BL62" s="319">
        <f t="shared" si="196"/>
        <v>0</v>
      </c>
      <c r="BM62" s="891"/>
      <c r="BN62" s="319">
        <f t="shared" si="197"/>
        <v>0</v>
      </c>
      <c r="BO62" s="897"/>
      <c r="BP62" s="319">
        <f t="shared" si="198"/>
        <v>0</v>
      </c>
      <c r="BQ62" s="897"/>
      <c r="BR62" s="319">
        <f t="shared" si="199"/>
        <v>0</v>
      </c>
      <c r="BS62" s="897"/>
      <c r="BT62" s="319">
        <f t="shared" si="200"/>
        <v>0</v>
      </c>
      <c r="BU62" s="897"/>
      <c r="BV62" s="319">
        <f t="shared" si="201"/>
        <v>0</v>
      </c>
      <c r="BW62" s="897"/>
      <c r="BX62" s="319">
        <f t="shared" si="202"/>
        <v>0</v>
      </c>
      <c r="BY62" s="897"/>
      <c r="BZ62" s="319">
        <f t="shared" si="203"/>
        <v>0</v>
      </c>
      <c r="CA62" s="897"/>
      <c r="CB62" s="319">
        <f t="shared" si="204"/>
        <v>0</v>
      </c>
      <c r="CC62" s="897"/>
      <c r="CD62" s="319">
        <f t="shared" si="205"/>
        <v>0</v>
      </c>
      <c r="CE62" s="897"/>
      <c r="CF62" s="319">
        <f t="shared" si="206"/>
        <v>0</v>
      </c>
      <c r="CG62" s="897"/>
      <c r="CH62" s="319">
        <f t="shared" si="207"/>
        <v>0</v>
      </c>
      <c r="CI62" s="897"/>
      <c r="CJ62" s="319">
        <f t="shared" si="208"/>
        <v>0</v>
      </c>
      <c r="CK62" s="1099"/>
      <c r="CL62" s="40">
        <f t="shared" si="209"/>
        <v>0</v>
      </c>
      <c r="CM62" s="40">
        <f t="shared" si="210"/>
        <v>0</v>
      </c>
      <c r="CN62" s="40">
        <f t="shared" si="211"/>
        <v>0</v>
      </c>
      <c r="CO62" s="1105">
        <f t="shared" si="212"/>
        <v>0</v>
      </c>
      <c r="CP62" s="40">
        <f t="shared" si="213"/>
        <v>0</v>
      </c>
      <c r="CQ62" s="39">
        <f t="shared" si="214"/>
        <v>0</v>
      </c>
      <c r="CR62" s="40">
        <f t="shared" si="215"/>
        <v>0</v>
      </c>
      <c r="CS62" s="40">
        <f t="shared" si="216"/>
        <v>0</v>
      </c>
      <c r="CT62" s="1108"/>
      <c r="CU62" s="39">
        <f t="shared" si="217"/>
        <v>0</v>
      </c>
      <c r="CV62" s="39">
        <f t="shared" si="218"/>
        <v>0</v>
      </c>
      <c r="CW62" s="39">
        <f t="shared" si="67"/>
        <v>0</v>
      </c>
      <c r="CX62" s="1108"/>
      <c r="CY62" s="40">
        <f t="shared" si="219"/>
        <v>0</v>
      </c>
      <c r="CZ62" s="40">
        <f t="shared" si="220"/>
        <v>0</v>
      </c>
      <c r="DA62" s="40">
        <f t="shared" si="221"/>
        <v>0</v>
      </c>
      <c r="DB62" s="40">
        <f t="shared" si="222"/>
        <v>0</v>
      </c>
      <c r="DC62" s="40">
        <f t="shared" si="223"/>
        <v>0</v>
      </c>
      <c r="DD62" s="40">
        <f t="shared" si="224"/>
        <v>0</v>
      </c>
      <c r="DE62" s="40">
        <f t="shared" si="225"/>
        <v>0</v>
      </c>
      <c r="DF62" s="40">
        <f t="shared" si="226"/>
        <v>0</v>
      </c>
      <c r="DG62" s="40">
        <f t="shared" si="227"/>
        <v>0</v>
      </c>
      <c r="DH62" s="40">
        <f t="shared" si="228"/>
        <v>0</v>
      </c>
      <c r="DI62" s="40">
        <f t="shared" si="229"/>
        <v>0</v>
      </c>
      <c r="DJ62" s="40">
        <f t="shared" si="230"/>
        <v>0</v>
      </c>
      <c r="DK62" s="40">
        <f t="shared" si="231"/>
        <v>0</v>
      </c>
      <c r="DL62" s="40">
        <f t="shared" si="232"/>
        <v>0</v>
      </c>
      <c r="DM62" s="40">
        <f t="shared" si="233"/>
        <v>0</v>
      </c>
      <c r="DN62" s="1">
        <f t="shared" si="118"/>
        <v>0</v>
      </c>
    </row>
    <row r="63" spans="2:118" s="1" customFormat="1" ht="29.75" customHeight="1" x14ac:dyDescent="0.2">
      <c r="B63" s="190"/>
      <c r="D63" s="1164"/>
      <c r="E63" s="463"/>
      <c r="F63" s="463"/>
      <c r="G63" s="123"/>
      <c r="H63" s="36"/>
      <c r="I63" s="123"/>
      <c r="J63" s="36"/>
      <c r="K63" s="36"/>
      <c r="L63" s="870" t="s">
        <v>1109</v>
      </c>
      <c r="M63" s="559"/>
      <c r="N63" s="394"/>
      <c r="O63" s="394"/>
      <c r="P63" s="394"/>
      <c r="Q63" s="394"/>
      <c r="R63" s="394"/>
      <c r="S63" s="394"/>
      <c r="T63" s="394"/>
      <c r="U63" s="394"/>
      <c r="V63" s="394"/>
      <c r="W63" s="394"/>
      <c r="X63" s="394"/>
      <c r="Y63" s="394"/>
      <c r="Z63" s="394"/>
      <c r="AA63" s="394"/>
      <c r="AB63" s="1008"/>
      <c r="AC63" s="125"/>
      <c r="AD63" s="496"/>
      <c r="AF63" s="39">
        <f t="shared" si="64"/>
        <v>0</v>
      </c>
      <c r="AG63" s="39"/>
      <c r="AH63" s="36"/>
      <c r="AI63" s="634"/>
      <c r="AJ63" s="445"/>
      <c r="AK63" s="215"/>
      <c r="AL63" s="215"/>
      <c r="AM63" s="215"/>
      <c r="AN63" s="215"/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448"/>
      <c r="AZ63" s="386">
        <f t="shared" si="68"/>
        <v>0</v>
      </c>
      <c r="BA63" s="891"/>
      <c r="BB63" s="319">
        <f t="shared" si="191"/>
        <v>0</v>
      </c>
      <c r="BC63" s="891"/>
      <c r="BD63" s="319">
        <f t="shared" si="192"/>
        <v>0</v>
      </c>
      <c r="BE63" s="891"/>
      <c r="BF63" s="319">
        <f t="shared" si="193"/>
        <v>0</v>
      </c>
      <c r="BG63" s="891"/>
      <c r="BH63" s="319">
        <f t="shared" si="194"/>
        <v>0</v>
      </c>
      <c r="BI63" s="891"/>
      <c r="BJ63" s="319">
        <f t="shared" si="195"/>
        <v>0</v>
      </c>
      <c r="BK63" s="891"/>
      <c r="BL63" s="319">
        <f t="shared" si="196"/>
        <v>0</v>
      </c>
      <c r="BM63" s="891"/>
      <c r="BN63" s="319">
        <f t="shared" si="197"/>
        <v>0</v>
      </c>
      <c r="BO63" s="897"/>
      <c r="BP63" s="319">
        <f t="shared" si="198"/>
        <v>0</v>
      </c>
      <c r="BQ63" s="897"/>
      <c r="BR63" s="319">
        <f t="shared" si="199"/>
        <v>0</v>
      </c>
      <c r="BS63" s="897"/>
      <c r="BT63" s="319">
        <f t="shared" si="200"/>
        <v>0</v>
      </c>
      <c r="BU63" s="897"/>
      <c r="BV63" s="319">
        <f t="shared" si="201"/>
        <v>0</v>
      </c>
      <c r="BW63" s="897"/>
      <c r="BX63" s="319">
        <f t="shared" si="202"/>
        <v>0</v>
      </c>
      <c r="BY63" s="897"/>
      <c r="BZ63" s="319">
        <f t="shared" si="203"/>
        <v>0</v>
      </c>
      <c r="CA63" s="897"/>
      <c r="CB63" s="319">
        <f t="shared" si="204"/>
        <v>0</v>
      </c>
      <c r="CC63" s="897"/>
      <c r="CD63" s="319">
        <f t="shared" si="205"/>
        <v>0</v>
      </c>
      <c r="CE63" s="897"/>
      <c r="CF63" s="319">
        <f t="shared" si="206"/>
        <v>0</v>
      </c>
      <c r="CG63" s="897"/>
      <c r="CH63" s="319">
        <f t="shared" si="207"/>
        <v>0</v>
      </c>
      <c r="CI63" s="897"/>
      <c r="CJ63" s="319">
        <f t="shared" si="208"/>
        <v>0</v>
      </c>
      <c r="CK63" s="1099"/>
      <c r="CL63" s="40">
        <f t="shared" si="209"/>
        <v>0</v>
      </c>
      <c r="CM63" s="40">
        <f t="shared" si="210"/>
        <v>0</v>
      </c>
      <c r="CN63" s="40">
        <f t="shared" si="211"/>
        <v>0</v>
      </c>
      <c r="CO63" s="1105">
        <f t="shared" si="212"/>
        <v>0</v>
      </c>
      <c r="CP63" s="40">
        <f t="shared" si="213"/>
        <v>0</v>
      </c>
      <c r="CQ63" s="39">
        <f t="shared" si="214"/>
        <v>0</v>
      </c>
      <c r="CR63" s="40">
        <f t="shared" si="215"/>
        <v>0</v>
      </c>
      <c r="CS63" s="40">
        <f t="shared" si="216"/>
        <v>0</v>
      </c>
      <c r="CT63" s="1108"/>
      <c r="CU63" s="39"/>
      <c r="CV63" s="39"/>
      <c r="CW63" s="39">
        <f t="shared" si="67"/>
        <v>0</v>
      </c>
      <c r="CX63" s="1108"/>
      <c r="CY63" s="40">
        <f t="shared" si="219"/>
        <v>0</v>
      </c>
      <c r="CZ63" s="40">
        <f t="shared" si="220"/>
        <v>0</v>
      </c>
      <c r="DA63" s="40">
        <f t="shared" si="221"/>
        <v>0</v>
      </c>
      <c r="DB63" s="40">
        <f t="shared" si="222"/>
        <v>0</v>
      </c>
      <c r="DC63" s="40">
        <f t="shared" si="223"/>
        <v>0</v>
      </c>
      <c r="DD63" s="40">
        <f t="shared" si="224"/>
        <v>0</v>
      </c>
      <c r="DE63" s="40">
        <f t="shared" si="225"/>
        <v>0</v>
      </c>
      <c r="DF63" s="40">
        <f t="shared" si="226"/>
        <v>0</v>
      </c>
      <c r="DG63" s="40">
        <f t="shared" si="227"/>
        <v>0</v>
      </c>
      <c r="DH63" s="40">
        <f t="shared" si="228"/>
        <v>0</v>
      </c>
      <c r="DI63" s="40">
        <f t="shared" si="229"/>
        <v>0</v>
      </c>
      <c r="DJ63" s="40">
        <f t="shared" si="230"/>
        <v>0</v>
      </c>
      <c r="DK63" s="40">
        <f t="shared" si="231"/>
        <v>0</v>
      </c>
      <c r="DL63" s="40">
        <f t="shared" si="232"/>
        <v>0</v>
      </c>
      <c r="DM63" s="40">
        <f t="shared" si="233"/>
        <v>0</v>
      </c>
      <c r="DN63" s="1">
        <f t="shared" si="118"/>
        <v>0</v>
      </c>
    </row>
    <row r="64" spans="2:118" s="1" customFormat="1" ht="65.25" customHeight="1" x14ac:dyDescent="0.2">
      <c r="B64" s="202"/>
      <c r="C64" s="139"/>
      <c r="D64" s="1266" t="s">
        <v>810</v>
      </c>
      <c r="E64" s="1081" t="s">
        <v>71</v>
      </c>
      <c r="F64" s="1087" t="s">
        <v>860</v>
      </c>
      <c r="G64" s="1042" t="s">
        <v>1</v>
      </c>
      <c r="H64" s="1043" t="s">
        <v>184</v>
      </c>
      <c r="I64" s="1042" t="s">
        <v>548</v>
      </c>
      <c r="J64" s="1043">
        <v>1</v>
      </c>
      <c r="K64" s="1043"/>
      <c r="L64" s="1043" t="s">
        <v>876</v>
      </c>
      <c r="M64" s="1044">
        <v>298.06140000000005</v>
      </c>
      <c r="N64" s="1045"/>
      <c r="O64" s="1045"/>
      <c r="P64" s="1045"/>
      <c r="Q64" s="1045"/>
      <c r="R64" s="1045"/>
      <c r="S64" s="1045"/>
      <c r="T64" s="1045"/>
      <c r="U64" s="1046"/>
      <c r="V64" s="1047"/>
      <c r="W64" s="1047"/>
      <c r="X64" s="1047"/>
      <c r="Y64" s="1047"/>
      <c r="Z64" s="1047"/>
      <c r="AA64" s="1082"/>
      <c r="AB64" s="1083">
        <f t="shared" si="234"/>
        <v>0</v>
      </c>
      <c r="AC64" s="1049" t="str">
        <f t="shared" ref="AC64:AC76" si="266">IF(B64="New","Yes","No")</f>
        <v>No</v>
      </c>
      <c r="AD64" s="1050" t="str">
        <f>IF(SUM(N64:AA64)&gt;0,"Yes","No")</f>
        <v>No</v>
      </c>
      <c r="AF64" s="291">
        <f t="shared" si="64"/>
        <v>1</v>
      </c>
      <c r="AG64" s="292">
        <f t="shared" si="235"/>
        <v>0</v>
      </c>
      <c r="AH64" s="36"/>
      <c r="AI64" s="634">
        <v>6.2</v>
      </c>
      <c r="AJ64" s="445">
        <f t="shared" ref="AJ64:AJ76" si="267">SUM(N64:AA64)*AI64</f>
        <v>0</v>
      </c>
      <c r="AK64" s="215">
        <f t="shared" ref="AK64:AK75" si="268">N64*$J$64</f>
        <v>0</v>
      </c>
      <c r="AL64" s="215">
        <f t="shared" ref="AL64:AL75" si="269">O64*$J$64</f>
        <v>0</v>
      </c>
      <c r="AM64" s="215">
        <f t="shared" ref="AM64:AM75" si="270">P64*$J$64</f>
        <v>0</v>
      </c>
      <c r="AN64" s="215">
        <f t="shared" ref="AN64:AN75" si="271">Q64*$J$64</f>
        <v>0</v>
      </c>
      <c r="AO64" s="215">
        <f t="shared" ref="AO64:AO75" si="272">R64*$J$64</f>
        <v>0</v>
      </c>
      <c r="AP64" s="215">
        <f t="shared" ref="AP64:AP75" si="273">S64*$J$64</f>
        <v>0</v>
      </c>
      <c r="AQ64" s="215">
        <f t="shared" ref="AQ64:AQ76" si="274">T64*J64</f>
        <v>0</v>
      </c>
      <c r="AR64" s="215">
        <f t="shared" ref="AR64:AR75" si="275">U64*$J$64</f>
        <v>0</v>
      </c>
      <c r="AS64" s="215">
        <f t="shared" ref="AS64:AS75" si="276">V64*$J$64</f>
        <v>0</v>
      </c>
      <c r="AT64" s="215">
        <f t="shared" ref="AT64:AT75" si="277">W64*$J$64</f>
        <v>0</v>
      </c>
      <c r="AU64" s="215">
        <f t="shared" ref="AU64:AU75" si="278">X64*$J$64</f>
        <v>0</v>
      </c>
      <c r="AV64" s="215">
        <f t="shared" ref="AV64:AV75" si="279">Y64*$J$64</f>
        <v>0</v>
      </c>
      <c r="AW64" s="215">
        <f t="shared" ref="AW64:AW75" si="280">Z64*$J$64</f>
        <v>0</v>
      </c>
      <c r="AX64" s="215">
        <f t="shared" ref="AX64:AX75" si="281">AA64*$J$64</f>
        <v>0</v>
      </c>
      <c r="AY64" s="448">
        <v>1</v>
      </c>
      <c r="AZ64" s="386">
        <f t="shared" si="68"/>
        <v>0</v>
      </c>
      <c r="BA64" s="891">
        <v>6</v>
      </c>
      <c r="BB64" s="319">
        <f t="shared" si="191"/>
        <v>0</v>
      </c>
      <c r="BC64" s="891"/>
      <c r="BD64" s="319">
        <f t="shared" si="192"/>
        <v>0</v>
      </c>
      <c r="BE64" s="891"/>
      <c r="BF64" s="319">
        <f t="shared" si="193"/>
        <v>0</v>
      </c>
      <c r="BG64" s="891"/>
      <c r="BH64" s="319">
        <f t="shared" si="194"/>
        <v>0</v>
      </c>
      <c r="BI64" s="891"/>
      <c r="BJ64" s="319">
        <f t="shared" si="195"/>
        <v>0</v>
      </c>
      <c r="BK64" s="891"/>
      <c r="BL64" s="319">
        <f t="shared" si="196"/>
        <v>0</v>
      </c>
      <c r="BM64" s="891"/>
      <c r="BN64" s="319">
        <f t="shared" si="197"/>
        <v>0</v>
      </c>
      <c r="BO64" s="897"/>
      <c r="BP64" s="319">
        <f t="shared" si="198"/>
        <v>0</v>
      </c>
      <c r="BQ64" s="897"/>
      <c r="BR64" s="319">
        <f t="shared" si="199"/>
        <v>0</v>
      </c>
      <c r="BS64" s="897"/>
      <c r="BT64" s="319">
        <f t="shared" si="200"/>
        <v>0</v>
      </c>
      <c r="BU64" s="897"/>
      <c r="BV64" s="319">
        <f t="shared" si="201"/>
        <v>0</v>
      </c>
      <c r="BW64" s="897"/>
      <c r="BX64" s="319">
        <f t="shared" si="202"/>
        <v>0</v>
      </c>
      <c r="BY64" s="897"/>
      <c r="BZ64" s="319">
        <f t="shared" si="203"/>
        <v>0</v>
      </c>
      <c r="CA64" s="897"/>
      <c r="CB64" s="319">
        <f t="shared" si="204"/>
        <v>0</v>
      </c>
      <c r="CC64" s="897"/>
      <c r="CD64" s="319">
        <f t="shared" si="205"/>
        <v>0</v>
      </c>
      <c r="CE64" s="897"/>
      <c r="CF64" s="319">
        <f t="shared" si="206"/>
        <v>0</v>
      </c>
      <c r="CG64" s="897"/>
      <c r="CH64" s="319">
        <f t="shared" si="207"/>
        <v>0</v>
      </c>
      <c r="CI64" s="897"/>
      <c r="CJ64" s="319">
        <f t="shared" si="208"/>
        <v>0</v>
      </c>
      <c r="CK64" s="1099"/>
      <c r="CL64" s="40">
        <f t="shared" si="209"/>
        <v>0</v>
      </c>
      <c r="CM64" s="40">
        <f t="shared" si="210"/>
        <v>0</v>
      </c>
      <c r="CN64" s="40">
        <f t="shared" si="211"/>
        <v>0</v>
      </c>
      <c r="CO64" s="1105">
        <f t="shared" si="212"/>
        <v>0</v>
      </c>
      <c r="CP64" s="40">
        <f t="shared" si="213"/>
        <v>0</v>
      </c>
      <c r="CQ64" s="39">
        <f t="shared" si="214"/>
        <v>0</v>
      </c>
      <c r="CR64" s="40">
        <f t="shared" si="215"/>
        <v>0</v>
      </c>
      <c r="CS64" s="40">
        <f t="shared" si="216"/>
        <v>0</v>
      </c>
      <c r="CT64" s="1108"/>
      <c r="CU64" s="39">
        <f t="shared" ref="CU64:CU76" si="282">IF(E64="",IF(SUM(N64:AA64)&gt;0,SUM(N64:AA64),0),0)*J64</f>
        <v>0</v>
      </c>
      <c r="CV64" s="39">
        <f t="shared" ref="CV64:CV76" si="283">IF(E64="Dual Tex.",IF(SUM(N64:AA64)&gt;0,SUM(N64:AA64),0),0)*J64</f>
        <v>0</v>
      </c>
      <c r="CW64" s="39">
        <f t="shared" si="67"/>
        <v>0</v>
      </c>
      <c r="CX64" s="1108"/>
      <c r="CY64" s="40">
        <f t="shared" si="219"/>
        <v>0</v>
      </c>
      <c r="CZ64" s="40">
        <f t="shared" si="220"/>
        <v>0</v>
      </c>
      <c r="DA64" s="40">
        <f t="shared" si="221"/>
        <v>0</v>
      </c>
      <c r="DB64" s="40">
        <f t="shared" si="222"/>
        <v>0</v>
      </c>
      <c r="DC64" s="40">
        <f t="shared" si="223"/>
        <v>0</v>
      </c>
      <c r="DD64" s="40">
        <f t="shared" si="224"/>
        <v>0</v>
      </c>
      <c r="DE64" s="40">
        <f t="shared" si="225"/>
        <v>0</v>
      </c>
      <c r="DF64" s="40">
        <f t="shared" si="226"/>
        <v>0</v>
      </c>
      <c r="DG64" s="40">
        <f t="shared" si="227"/>
        <v>0</v>
      </c>
      <c r="DH64" s="40">
        <f t="shared" si="228"/>
        <v>0</v>
      </c>
      <c r="DI64" s="40">
        <f t="shared" si="229"/>
        <v>0</v>
      </c>
      <c r="DJ64" s="40">
        <f t="shared" si="230"/>
        <v>0</v>
      </c>
      <c r="DK64" s="40">
        <f t="shared" si="231"/>
        <v>0</v>
      </c>
      <c r="DL64" s="40">
        <f t="shared" si="232"/>
        <v>0</v>
      </c>
      <c r="DM64" s="40">
        <f t="shared" si="233"/>
        <v>0</v>
      </c>
      <c r="DN64" s="1">
        <f t="shared" si="118"/>
        <v>0</v>
      </c>
    </row>
    <row r="65" spans="1:244" s="1" customFormat="1" ht="65.25" customHeight="1" x14ac:dyDescent="0.2">
      <c r="B65" s="199"/>
      <c r="D65" s="1164" t="s">
        <v>813</v>
      </c>
      <c r="E65" s="654" t="s">
        <v>71</v>
      </c>
      <c r="F65" s="654"/>
      <c r="G65" s="123" t="s">
        <v>569</v>
      </c>
      <c r="H65" s="36" t="s">
        <v>132</v>
      </c>
      <c r="I65" s="123" t="s">
        <v>824</v>
      </c>
      <c r="J65" s="36">
        <v>1</v>
      </c>
      <c r="K65" s="36"/>
      <c r="L65" s="36" t="s">
        <v>876</v>
      </c>
      <c r="M65" s="640">
        <v>149.03070000000002</v>
      </c>
      <c r="N65" s="947"/>
      <c r="O65" s="947"/>
      <c r="P65" s="947"/>
      <c r="Q65" s="947"/>
      <c r="R65" s="947"/>
      <c r="S65" s="947"/>
      <c r="T65" s="947"/>
      <c r="U65" s="974"/>
      <c r="V65" s="948"/>
      <c r="W65" s="948"/>
      <c r="X65" s="948"/>
      <c r="Y65" s="948"/>
      <c r="Z65" s="948"/>
      <c r="AA65" s="973"/>
      <c r="AB65" s="1008">
        <f t="shared" si="234"/>
        <v>0</v>
      </c>
      <c r="AC65" s="125" t="str">
        <f t="shared" si="266"/>
        <v>No</v>
      </c>
      <c r="AD65" s="126" t="str">
        <f t="shared" ref="AD65:AD66" si="284">IF(SUM(N65:AA65)&gt;0,"Yes","No")</f>
        <v>No</v>
      </c>
      <c r="AF65" s="293">
        <f t="shared" si="64"/>
        <v>1</v>
      </c>
      <c r="AG65" s="294">
        <f t="shared" si="235"/>
        <v>0</v>
      </c>
      <c r="AH65" s="36"/>
      <c r="AI65" s="634">
        <v>0.45</v>
      </c>
      <c r="AJ65" s="445">
        <f t="shared" si="267"/>
        <v>0</v>
      </c>
      <c r="AK65" s="215">
        <f t="shared" si="268"/>
        <v>0</v>
      </c>
      <c r="AL65" s="215">
        <f t="shared" si="269"/>
        <v>0</v>
      </c>
      <c r="AM65" s="215">
        <f t="shared" si="270"/>
        <v>0</v>
      </c>
      <c r="AN65" s="215">
        <f t="shared" si="271"/>
        <v>0</v>
      </c>
      <c r="AO65" s="215">
        <f t="shared" si="272"/>
        <v>0</v>
      </c>
      <c r="AP65" s="215">
        <f t="shared" si="273"/>
        <v>0</v>
      </c>
      <c r="AQ65" s="215">
        <f t="shared" si="274"/>
        <v>0</v>
      </c>
      <c r="AR65" s="215">
        <f t="shared" si="275"/>
        <v>0</v>
      </c>
      <c r="AS65" s="215">
        <f t="shared" si="276"/>
        <v>0</v>
      </c>
      <c r="AT65" s="215">
        <f t="shared" si="277"/>
        <v>0</v>
      </c>
      <c r="AU65" s="215">
        <f t="shared" si="278"/>
        <v>0</v>
      </c>
      <c r="AV65" s="215">
        <f t="shared" si="279"/>
        <v>0</v>
      </c>
      <c r="AW65" s="215">
        <f t="shared" si="280"/>
        <v>0</v>
      </c>
      <c r="AX65" s="215">
        <f t="shared" si="281"/>
        <v>0</v>
      </c>
      <c r="AY65" s="448">
        <v>1</v>
      </c>
      <c r="AZ65" s="386">
        <f t="shared" si="68"/>
        <v>0</v>
      </c>
      <c r="BA65" s="891">
        <v>4</v>
      </c>
      <c r="BB65" s="319">
        <f t="shared" si="191"/>
        <v>0</v>
      </c>
      <c r="BC65" s="891"/>
      <c r="BD65" s="319">
        <f t="shared" si="192"/>
        <v>0</v>
      </c>
      <c r="BE65" s="891"/>
      <c r="BF65" s="319">
        <f t="shared" si="193"/>
        <v>0</v>
      </c>
      <c r="BG65" s="891"/>
      <c r="BH65" s="319">
        <f t="shared" si="194"/>
        <v>0</v>
      </c>
      <c r="BI65" s="891"/>
      <c r="BJ65" s="319">
        <f t="shared" si="195"/>
        <v>0</v>
      </c>
      <c r="BK65" s="891"/>
      <c r="BL65" s="319">
        <f t="shared" si="196"/>
        <v>0</v>
      </c>
      <c r="BM65" s="891"/>
      <c r="BN65" s="319">
        <f t="shared" si="197"/>
        <v>0</v>
      </c>
      <c r="BO65" s="897"/>
      <c r="BP65" s="319">
        <f t="shared" si="198"/>
        <v>0</v>
      </c>
      <c r="BQ65" s="897"/>
      <c r="BR65" s="319">
        <f t="shared" si="199"/>
        <v>0</v>
      </c>
      <c r="BS65" s="897"/>
      <c r="BT65" s="319">
        <f t="shared" si="200"/>
        <v>0</v>
      </c>
      <c r="BU65" s="897"/>
      <c r="BV65" s="319">
        <f t="shared" si="201"/>
        <v>0</v>
      </c>
      <c r="BW65" s="897"/>
      <c r="BX65" s="319">
        <f t="shared" si="202"/>
        <v>0</v>
      </c>
      <c r="BY65" s="897"/>
      <c r="BZ65" s="319">
        <f t="shared" si="203"/>
        <v>0</v>
      </c>
      <c r="CA65" s="897"/>
      <c r="CB65" s="319">
        <f t="shared" si="204"/>
        <v>0</v>
      </c>
      <c r="CC65" s="897"/>
      <c r="CD65" s="319">
        <f t="shared" si="205"/>
        <v>0</v>
      </c>
      <c r="CE65" s="897"/>
      <c r="CF65" s="319">
        <f t="shared" si="206"/>
        <v>0</v>
      </c>
      <c r="CG65" s="897"/>
      <c r="CH65" s="319">
        <f t="shared" si="207"/>
        <v>0</v>
      </c>
      <c r="CI65" s="897"/>
      <c r="CJ65" s="319">
        <f t="shared" si="208"/>
        <v>0</v>
      </c>
      <c r="CK65" s="1099"/>
      <c r="CL65" s="40">
        <f t="shared" si="209"/>
        <v>0</v>
      </c>
      <c r="CM65" s="40">
        <f t="shared" si="210"/>
        <v>0</v>
      </c>
      <c r="CN65" s="40">
        <f t="shared" si="211"/>
        <v>0</v>
      </c>
      <c r="CO65" s="1105">
        <f t="shared" si="212"/>
        <v>0</v>
      </c>
      <c r="CP65" s="40">
        <f t="shared" si="213"/>
        <v>0</v>
      </c>
      <c r="CQ65" s="39">
        <f t="shared" si="214"/>
        <v>0</v>
      </c>
      <c r="CR65" s="40">
        <f t="shared" si="215"/>
        <v>0</v>
      </c>
      <c r="CS65" s="40">
        <f t="shared" si="216"/>
        <v>0</v>
      </c>
      <c r="CT65" s="1108"/>
      <c r="CU65" s="39">
        <f t="shared" si="282"/>
        <v>0</v>
      </c>
      <c r="CV65" s="39">
        <f t="shared" si="283"/>
        <v>0</v>
      </c>
      <c r="CW65" s="39">
        <f t="shared" si="67"/>
        <v>0</v>
      </c>
      <c r="CX65" s="1108"/>
      <c r="CY65" s="40">
        <f t="shared" si="219"/>
        <v>0</v>
      </c>
      <c r="CZ65" s="40">
        <f t="shared" si="220"/>
        <v>0</v>
      </c>
      <c r="DA65" s="40">
        <f t="shared" si="221"/>
        <v>0</v>
      </c>
      <c r="DB65" s="40">
        <f t="shared" si="222"/>
        <v>0</v>
      </c>
      <c r="DC65" s="40">
        <f t="shared" si="223"/>
        <v>0</v>
      </c>
      <c r="DD65" s="40">
        <f t="shared" si="224"/>
        <v>0</v>
      </c>
      <c r="DE65" s="40">
        <f t="shared" si="225"/>
        <v>0</v>
      </c>
      <c r="DF65" s="40">
        <f t="shared" si="226"/>
        <v>0</v>
      </c>
      <c r="DG65" s="40">
        <f t="shared" si="227"/>
        <v>0</v>
      </c>
      <c r="DH65" s="40">
        <f t="shared" si="228"/>
        <v>0</v>
      </c>
      <c r="DI65" s="40">
        <f t="shared" si="229"/>
        <v>0</v>
      </c>
      <c r="DJ65" s="40">
        <f t="shared" si="230"/>
        <v>0</v>
      </c>
      <c r="DK65" s="40">
        <f t="shared" si="231"/>
        <v>0</v>
      </c>
      <c r="DL65" s="40">
        <f t="shared" si="232"/>
        <v>0</v>
      </c>
      <c r="DM65" s="40">
        <f t="shared" si="233"/>
        <v>0</v>
      </c>
      <c r="DN65" s="1">
        <f t="shared" si="118"/>
        <v>0</v>
      </c>
    </row>
    <row r="66" spans="1:244" s="1" customFormat="1" ht="65.25" customHeight="1" x14ac:dyDescent="0.2">
      <c r="B66" s="199"/>
      <c r="D66" s="1267" t="s">
        <v>814</v>
      </c>
      <c r="E66" s="1051" t="s">
        <v>71</v>
      </c>
      <c r="F66" s="1051"/>
      <c r="G66" s="1052" t="s">
        <v>466</v>
      </c>
      <c r="H66" s="1053" t="s">
        <v>184</v>
      </c>
      <c r="I66" s="1052" t="s">
        <v>516</v>
      </c>
      <c r="J66" s="1053">
        <v>1</v>
      </c>
      <c r="K66" s="1053"/>
      <c r="L66" s="1053" t="s">
        <v>876</v>
      </c>
      <c r="M66" s="1054">
        <v>275.70679500000006</v>
      </c>
      <c r="N66" s="1055"/>
      <c r="O66" s="1055"/>
      <c r="P66" s="1055"/>
      <c r="Q66" s="1055"/>
      <c r="R66" s="1055"/>
      <c r="S66" s="1055"/>
      <c r="T66" s="1055"/>
      <c r="U66" s="1056"/>
      <c r="V66" s="1057"/>
      <c r="W66" s="1057"/>
      <c r="X66" s="1057"/>
      <c r="Y66" s="1057"/>
      <c r="Z66" s="1057"/>
      <c r="AA66" s="1077"/>
      <c r="AB66" s="1078">
        <f t="shared" si="234"/>
        <v>0</v>
      </c>
      <c r="AC66" s="1059" t="str">
        <f t="shared" si="266"/>
        <v>No</v>
      </c>
      <c r="AD66" s="1060" t="str">
        <f t="shared" si="284"/>
        <v>No</v>
      </c>
      <c r="AF66" s="293">
        <f t="shared" si="64"/>
        <v>1</v>
      </c>
      <c r="AG66" s="294">
        <f t="shared" si="235"/>
        <v>0</v>
      </c>
      <c r="AH66" s="36"/>
      <c r="AI66" s="634">
        <v>4.3</v>
      </c>
      <c r="AJ66" s="445">
        <f t="shared" si="267"/>
        <v>0</v>
      </c>
      <c r="AK66" s="215">
        <f t="shared" si="268"/>
        <v>0</v>
      </c>
      <c r="AL66" s="215">
        <f t="shared" si="269"/>
        <v>0</v>
      </c>
      <c r="AM66" s="215">
        <f t="shared" si="270"/>
        <v>0</v>
      </c>
      <c r="AN66" s="215">
        <f t="shared" si="271"/>
        <v>0</v>
      </c>
      <c r="AO66" s="215">
        <f t="shared" si="272"/>
        <v>0</v>
      </c>
      <c r="AP66" s="215">
        <f t="shared" si="273"/>
        <v>0</v>
      </c>
      <c r="AQ66" s="215">
        <f t="shared" si="274"/>
        <v>0</v>
      </c>
      <c r="AR66" s="215">
        <f t="shared" si="275"/>
        <v>0</v>
      </c>
      <c r="AS66" s="215">
        <f t="shared" si="276"/>
        <v>0</v>
      </c>
      <c r="AT66" s="215">
        <f t="shared" si="277"/>
        <v>0</v>
      </c>
      <c r="AU66" s="215">
        <f t="shared" si="278"/>
        <v>0</v>
      </c>
      <c r="AV66" s="215">
        <f t="shared" si="279"/>
        <v>0</v>
      </c>
      <c r="AW66" s="215">
        <f t="shared" si="280"/>
        <v>0</v>
      </c>
      <c r="AX66" s="215">
        <f t="shared" si="281"/>
        <v>0</v>
      </c>
      <c r="AY66" s="448">
        <v>1</v>
      </c>
      <c r="AZ66" s="386">
        <f t="shared" si="68"/>
        <v>0</v>
      </c>
      <c r="BA66" s="891">
        <v>6</v>
      </c>
      <c r="BB66" s="319">
        <f t="shared" si="191"/>
        <v>0</v>
      </c>
      <c r="BC66" s="891"/>
      <c r="BD66" s="319">
        <f t="shared" si="192"/>
        <v>0</v>
      </c>
      <c r="BE66" s="891"/>
      <c r="BF66" s="319">
        <f t="shared" si="193"/>
        <v>0</v>
      </c>
      <c r="BG66" s="891"/>
      <c r="BH66" s="319">
        <f t="shared" si="194"/>
        <v>0</v>
      </c>
      <c r="BI66" s="891"/>
      <c r="BJ66" s="319">
        <f t="shared" si="195"/>
        <v>0</v>
      </c>
      <c r="BK66" s="891"/>
      <c r="BL66" s="319">
        <f t="shared" si="196"/>
        <v>0</v>
      </c>
      <c r="BM66" s="891"/>
      <c r="BN66" s="319">
        <f t="shared" si="197"/>
        <v>0</v>
      </c>
      <c r="BO66" s="897"/>
      <c r="BP66" s="319">
        <f t="shared" si="198"/>
        <v>0</v>
      </c>
      <c r="BQ66" s="897"/>
      <c r="BR66" s="319">
        <f t="shared" si="199"/>
        <v>0</v>
      </c>
      <c r="BS66" s="897"/>
      <c r="BT66" s="319">
        <f t="shared" si="200"/>
        <v>0</v>
      </c>
      <c r="BU66" s="897"/>
      <c r="BV66" s="319">
        <f t="shared" si="201"/>
        <v>0</v>
      </c>
      <c r="BW66" s="897"/>
      <c r="BX66" s="319">
        <f t="shared" si="202"/>
        <v>0</v>
      </c>
      <c r="BY66" s="897"/>
      <c r="BZ66" s="319">
        <f t="shared" si="203"/>
        <v>0</v>
      </c>
      <c r="CA66" s="897"/>
      <c r="CB66" s="319">
        <f t="shared" si="204"/>
        <v>0</v>
      </c>
      <c r="CC66" s="897"/>
      <c r="CD66" s="319">
        <f t="shared" si="205"/>
        <v>0</v>
      </c>
      <c r="CE66" s="897"/>
      <c r="CF66" s="319">
        <f t="shared" si="206"/>
        <v>0</v>
      </c>
      <c r="CG66" s="897"/>
      <c r="CH66" s="319">
        <f t="shared" si="207"/>
        <v>0</v>
      </c>
      <c r="CI66" s="897"/>
      <c r="CJ66" s="319">
        <f t="shared" si="208"/>
        <v>0</v>
      </c>
      <c r="CK66" s="1099"/>
      <c r="CL66" s="40">
        <f t="shared" si="209"/>
        <v>0</v>
      </c>
      <c r="CM66" s="40">
        <f t="shared" si="210"/>
        <v>0</v>
      </c>
      <c r="CN66" s="40">
        <f t="shared" si="211"/>
        <v>0</v>
      </c>
      <c r="CO66" s="1105">
        <f t="shared" si="212"/>
        <v>0</v>
      </c>
      <c r="CP66" s="40">
        <f t="shared" si="213"/>
        <v>0</v>
      </c>
      <c r="CQ66" s="39">
        <f t="shared" si="214"/>
        <v>0</v>
      </c>
      <c r="CR66" s="40">
        <f t="shared" si="215"/>
        <v>0</v>
      </c>
      <c r="CS66" s="40">
        <f t="shared" si="216"/>
        <v>0</v>
      </c>
      <c r="CT66" s="1108"/>
      <c r="CU66" s="39">
        <f t="shared" si="282"/>
        <v>0</v>
      </c>
      <c r="CV66" s="39">
        <f t="shared" si="283"/>
        <v>0</v>
      </c>
      <c r="CW66" s="39">
        <f t="shared" si="67"/>
        <v>0</v>
      </c>
      <c r="CX66" s="1108"/>
      <c r="CY66" s="40">
        <f t="shared" si="219"/>
        <v>0</v>
      </c>
      <c r="CZ66" s="40">
        <f t="shared" si="220"/>
        <v>0</v>
      </c>
      <c r="DA66" s="40">
        <f t="shared" si="221"/>
        <v>0</v>
      </c>
      <c r="DB66" s="40">
        <f t="shared" si="222"/>
        <v>0</v>
      </c>
      <c r="DC66" s="40">
        <f t="shared" si="223"/>
        <v>0</v>
      </c>
      <c r="DD66" s="40">
        <f t="shared" si="224"/>
        <v>0</v>
      </c>
      <c r="DE66" s="40">
        <f t="shared" si="225"/>
        <v>0</v>
      </c>
      <c r="DF66" s="40">
        <f t="shared" si="226"/>
        <v>0</v>
      </c>
      <c r="DG66" s="40">
        <f t="shared" si="227"/>
        <v>0</v>
      </c>
      <c r="DH66" s="40">
        <f t="shared" si="228"/>
        <v>0</v>
      </c>
      <c r="DI66" s="40">
        <f t="shared" si="229"/>
        <v>0</v>
      </c>
      <c r="DJ66" s="40">
        <f t="shared" si="230"/>
        <v>0</v>
      </c>
      <c r="DK66" s="40">
        <f t="shared" si="231"/>
        <v>0</v>
      </c>
      <c r="DL66" s="40">
        <f t="shared" si="232"/>
        <v>0</v>
      </c>
      <c r="DM66" s="40">
        <f t="shared" si="233"/>
        <v>0</v>
      </c>
      <c r="DN66" s="1">
        <f t="shared" si="118"/>
        <v>0</v>
      </c>
    </row>
    <row r="67" spans="1:244" s="1" customFormat="1" ht="65.25" customHeight="1" x14ac:dyDescent="0.2">
      <c r="B67" s="199"/>
      <c r="D67" s="1164" t="s">
        <v>815</v>
      </c>
      <c r="E67" s="617" t="s">
        <v>71</v>
      </c>
      <c r="F67" s="617"/>
      <c r="G67" s="123" t="s">
        <v>36</v>
      </c>
      <c r="H67" s="36" t="s">
        <v>184</v>
      </c>
      <c r="I67" s="123" t="s">
        <v>384</v>
      </c>
      <c r="J67" s="36">
        <v>1</v>
      </c>
      <c r="K67" s="36"/>
      <c r="L67" s="36" t="s">
        <v>876</v>
      </c>
      <c r="M67" s="640">
        <v>332.45310000000001</v>
      </c>
      <c r="N67" s="947"/>
      <c r="O67" s="947"/>
      <c r="P67" s="947"/>
      <c r="Q67" s="947"/>
      <c r="R67" s="947"/>
      <c r="S67" s="947"/>
      <c r="T67" s="947"/>
      <c r="U67" s="974"/>
      <c r="V67" s="948"/>
      <c r="W67" s="948"/>
      <c r="X67" s="948"/>
      <c r="Y67" s="948"/>
      <c r="Z67" s="948"/>
      <c r="AA67" s="973"/>
      <c r="AB67" s="1008">
        <f t="shared" si="234"/>
        <v>0</v>
      </c>
      <c r="AC67" s="125" t="str">
        <f t="shared" si="266"/>
        <v>No</v>
      </c>
      <c r="AD67" s="126" t="str">
        <f t="shared" ref="AD67:AD76" si="285">IF(SUM(N67:AA67)&gt;0,"Yes","No")</f>
        <v>No</v>
      </c>
      <c r="AF67" s="293">
        <f t="shared" si="64"/>
        <v>1</v>
      </c>
      <c r="AG67" s="294">
        <f t="shared" si="235"/>
        <v>0</v>
      </c>
      <c r="AH67" s="36"/>
      <c r="AI67" s="634">
        <v>6.7</v>
      </c>
      <c r="AJ67" s="445">
        <f t="shared" si="267"/>
        <v>0</v>
      </c>
      <c r="AK67" s="215">
        <f t="shared" si="268"/>
        <v>0</v>
      </c>
      <c r="AL67" s="215">
        <f t="shared" si="269"/>
        <v>0</v>
      </c>
      <c r="AM67" s="215">
        <f t="shared" si="270"/>
        <v>0</v>
      </c>
      <c r="AN67" s="215">
        <f t="shared" si="271"/>
        <v>0</v>
      </c>
      <c r="AO67" s="215">
        <f t="shared" si="272"/>
        <v>0</v>
      </c>
      <c r="AP67" s="215">
        <f t="shared" si="273"/>
        <v>0</v>
      </c>
      <c r="AQ67" s="215">
        <f t="shared" si="274"/>
        <v>0</v>
      </c>
      <c r="AR67" s="215">
        <f t="shared" si="275"/>
        <v>0</v>
      </c>
      <c r="AS67" s="215">
        <f t="shared" si="276"/>
        <v>0</v>
      </c>
      <c r="AT67" s="215">
        <f t="shared" si="277"/>
        <v>0</v>
      </c>
      <c r="AU67" s="215">
        <f t="shared" si="278"/>
        <v>0</v>
      </c>
      <c r="AV67" s="215">
        <f t="shared" si="279"/>
        <v>0</v>
      </c>
      <c r="AW67" s="215">
        <f t="shared" si="280"/>
        <v>0</v>
      </c>
      <c r="AX67" s="215">
        <f t="shared" si="281"/>
        <v>0</v>
      </c>
      <c r="AY67" s="448">
        <v>1</v>
      </c>
      <c r="AZ67" s="386">
        <f t="shared" si="68"/>
        <v>0</v>
      </c>
      <c r="BA67" s="891">
        <v>5</v>
      </c>
      <c r="BB67" s="319">
        <f t="shared" si="191"/>
        <v>0</v>
      </c>
      <c r="BC67" s="891"/>
      <c r="BD67" s="319">
        <f t="shared" si="192"/>
        <v>0</v>
      </c>
      <c r="BE67" s="891"/>
      <c r="BF67" s="319">
        <f t="shared" si="193"/>
        <v>0</v>
      </c>
      <c r="BG67" s="891"/>
      <c r="BH67" s="319">
        <f t="shared" si="194"/>
        <v>0</v>
      </c>
      <c r="BI67" s="891"/>
      <c r="BJ67" s="319">
        <f t="shared" si="195"/>
        <v>0</v>
      </c>
      <c r="BK67" s="891"/>
      <c r="BL67" s="319">
        <f t="shared" si="196"/>
        <v>0</v>
      </c>
      <c r="BM67" s="891"/>
      <c r="BN67" s="319">
        <f t="shared" si="197"/>
        <v>0</v>
      </c>
      <c r="BO67" s="897"/>
      <c r="BP67" s="319">
        <f t="shared" si="198"/>
        <v>0</v>
      </c>
      <c r="BQ67" s="897"/>
      <c r="BR67" s="319">
        <f t="shared" si="199"/>
        <v>0</v>
      </c>
      <c r="BS67" s="897"/>
      <c r="BT67" s="319">
        <f t="shared" si="200"/>
        <v>0</v>
      </c>
      <c r="BU67" s="897"/>
      <c r="BV67" s="319">
        <f t="shared" si="201"/>
        <v>0</v>
      </c>
      <c r="BW67" s="897"/>
      <c r="BX67" s="319">
        <f t="shared" si="202"/>
        <v>0</v>
      </c>
      <c r="BY67" s="897"/>
      <c r="BZ67" s="319">
        <f t="shared" si="203"/>
        <v>0</v>
      </c>
      <c r="CA67" s="897"/>
      <c r="CB67" s="319">
        <f t="shared" si="204"/>
        <v>0</v>
      </c>
      <c r="CC67" s="897"/>
      <c r="CD67" s="319">
        <f t="shared" si="205"/>
        <v>0</v>
      </c>
      <c r="CE67" s="897"/>
      <c r="CF67" s="319">
        <f t="shared" si="206"/>
        <v>0</v>
      </c>
      <c r="CG67" s="897"/>
      <c r="CH67" s="319">
        <f t="shared" si="207"/>
        <v>0</v>
      </c>
      <c r="CI67" s="897"/>
      <c r="CJ67" s="319">
        <f t="shared" si="208"/>
        <v>0</v>
      </c>
      <c r="CK67" s="1099"/>
      <c r="CL67" s="40">
        <f t="shared" si="209"/>
        <v>0</v>
      </c>
      <c r="CM67" s="40">
        <f t="shared" si="210"/>
        <v>0</v>
      </c>
      <c r="CN67" s="40">
        <f t="shared" si="211"/>
        <v>0</v>
      </c>
      <c r="CO67" s="1105">
        <f t="shared" si="212"/>
        <v>0</v>
      </c>
      <c r="CP67" s="40">
        <f t="shared" si="213"/>
        <v>0</v>
      </c>
      <c r="CQ67" s="39">
        <f t="shared" si="214"/>
        <v>0</v>
      </c>
      <c r="CR67" s="40">
        <f t="shared" si="215"/>
        <v>0</v>
      </c>
      <c r="CS67" s="40">
        <f t="shared" si="216"/>
        <v>0</v>
      </c>
      <c r="CT67" s="1108"/>
      <c r="CU67" s="39">
        <f t="shared" si="282"/>
        <v>0</v>
      </c>
      <c r="CV67" s="39">
        <f t="shared" si="283"/>
        <v>0</v>
      </c>
      <c r="CW67" s="39">
        <f t="shared" si="67"/>
        <v>0</v>
      </c>
      <c r="CX67" s="1108"/>
      <c r="CY67" s="40">
        <f t="shared" si="219"/>
        <v>0</v>
      </c>
      <c r="CZ67" s="40">
        <f t="shared" si="220"/>
        <v>0</v>
      </c>
      <c r="DA67" s="40">
        <f t="shared" si="221"/>
        <v>0</v>
      </c>
      <c r="DB67" s="40">
        <f t="shared" si="222"/>
        <v>0</v>
      </c>
      <c r="DC67" s="40">
        <f t="shared" si="223"/>
        <v>0</v>
      </c>
      <c r="DD67" s="40">
        <f t="shared" si="224"/>
        <v>0</v>
      </c>
      <c r="DE67" s="40">
        <f t="shared" si="225"/>
        <v>0</v>
      </c>
      <c r="DF67" s="40">
        <f t="shared" si="226"/>
        <v>0</v>
      </c>
      <c r="DG67" s="40">
        <f t="shared" si="227"/>
        <v>0</v>
      </c>
      <c r="DH67" s="40">
        <f t="shared" si="228"/>
        <v>0</v>
      </c>
      <c r="DI67" s="40">
        <f t="shared" si="229"/>
        <v>0</v>
      </c>
      <c r="DJ67" s="40">
        <f t="shared" si="230"/>
        <v>0</v>
      </c>
      <c r="DK67" s="40">
        <f t="shared" si="231"/>
        <v>0</v>
      </c>
      <c r="DL67" s="40">
        <f t="shared" si="232"/>
        <v>0</v>
      </c>
      <c r="DM67" s="40">
        <f t="shared" si="233"/>
        <v>0</v>
      </c>
      <c r="DN67" s="1">
        <f t="shared" si="118"/>
        <v>0</v>
      </c>
    </row>
    <row r="68" spans="1:244" s="1" customFormat="1" ht="65.25" customHeight="1" x14ac:dyDescent="0.2">
      <c r="B68" s="199"/>
      <c r="D68" s="1267" t="s">
        <v>816</v>
      </c>
      <c r="E68" s="1051"/>
      <c r="F68" s="1051"/>
      <c r="G68" s="1052" t="s">
        <v>36</v>
      </c>
      <c r="H68" s="1053" t="s">
        <v>188</v>
      </c>
      <c r="I68" s="1052" t="s">
        <v>825</v>
      </c>
      <c r="J68" s="1053">
        <v>1</v>
      </c>
      <c r="K68" s="1053"/>
      <c r="L68" s="1053" t="s">
        <v>876</v>
      </c>
      <c r="M68" s="1054">
        <v>120.37094999999999</v>
      </c>
      <c r="N68" s="1055"/>
      <c r="O68" s="1055"/>
      <c r="P68" s="1055"/>
      <c r="Q68" s="1055"/>
      <c r="R68" s="1055"/>
      <c r="S68" s="1055"/>
      <c r="T68" s="1055"/>
      <c r="U68" s="1056"/>
      <c r="V68" s="1057"/>
      <c r="W68" s="1057"/>
      <c r="X68" s="1057"/>
      <c r="Y68" s="1057"/>
      <c r="Z68" s="1057"/>
      <c r="AA68" s="1077"/>
      <c r="AB68" s="1078">
        <f t="shared" si="234"/>
        <v>0</v>
      </c>
      <c r="AC68" s="1059" t="str">
        <f t="shared" si="266"/>
        <v>No</v>
      </c>
      <c r="AD68" s="1060" t="str">
        <f t="shared" si="285"/>
        <v>No</v>
      </c>
      <c r="AF68" s="293">
        <f t="shared" si="64"/>
        <v>1</v>
      </c>
      <c r="AG68" s="294">
        <f t="shared" si="235"/>
        <v>0</v>
      </c>
      <c r="AH68" s="36"/>
      <c r="AI68" s="634">
        <v>2.6</v>
      </c>
      <c r="AJ68" s="445">
        <f t="shared" si="267"/>
        <v>0</v>
      </c>
      <c r="AK68" s="215">
        <f t="shared" si="268"/>
        <v>0</v>
      </c>
      <c r="AL68" s="215">
        <f t="shared" si="269"/>
        <v>0</v>
      </c>
      <c r="AM68" s="215">
        <f t="shared" si="270"/>
        <v>0</v>
      </c>
      <c r="AN68" s="215">
        <f t="shared" si="271"/>
        <v>0</v>
      </c>
      <c r="AO68" s="215">
        <f t="shared" si="272"/>
        <v>0</v>
      </c>
      <c r="AP68" s="215">
        <f t="shared" si="273"/>
        <v>0</v>
      </c>
      <c r="AQ68" s="215">
        <f t="shared" si="274"/>
        <v>0</v>
      </c>
      <c r="AR68" s="215">
        <f t="shared" si="275"/>
        <v>0</v>
      </c>
      <c r="AS68" s="215">
        <f t="shared" si="276"/>
        <v>0</v>
      </c>
      <c r="AT68" s="215">
        <f t="shared" si="277"/>
        <v>0</v>
      </c>
      <c r="AU68" s="215">
        <f t="shared" si="278"/>
        <v>0</v>
      </c>
      <c r="AV68" s="215">
        <f t="shared" si="279"/>
        <v>0</v>
      </c>
      <c r="AW68" s="215">
        <f t="shared" si="280"/>
        <v>0</v>
      </c>
      <c r="AX68" s="215">
        <f t="shared" si="281"/>
        <v>0</v>
      </c>
      <c r="AY68" s="448">
        <v>1</v>
      </c>
      <c r="AZ68" s="386">
        <f t="shared" si="68"/>
        <v>0</v>
      </c>
      <c r="BA68" s="891">
        <v>7</v>
      </c>
      <c r="BB68" s="319">
        <f t="shared" si="191"/>
        <v>0</v>
      </c>
      <c r="BC68" s="891"/>
      <c r="BD68" s="319">
        <f t="shared" si="192"/>
        <v>0</v>
      </c>
      <c r="BE68" s="891"/>
      <c r="BF68" s="319">
        <f t="shared" si="193"/>
        <v>0</v>
      </c>
      <c r="BG68" s="891"/>
      <c r="BH68" s="319">
        <f t="shared" si="194"/>
        <v>0</v>
      </c>
      <c r="BI68" s="891"/>
      <c r="BJ68" s="319">
        <f t="shared" si="195"/>
        <v>0</v>
      </c>
      <c r="BK68" s="891"/>
      <c r="BL68" s="319">
        <f t="shared" si="196"/>
        <v>0</v>
      </c>
      <c r="BM68" s="891"/>
      <c r="BN68" s="319">
        <f t="shared" si="197"/>
        <v>0</v>
      </c>
      <c r="BO68" s="897"/>
      <c r="BP68" s="319">
        <f t="shared" si="198"/>
        <v>0</v>
      </c>
      <c r="BQ68" s="897"/>
      <c r="BR68" s="319">
        <f t="shared" si="199"/>
        <v>0</v>
      </c>
      <c r="BS68" s="897"/>
      <c r="BT68" s="319">
        <f t="shared" si="200"/>
        <v>0</v>
      </c>
      <c r="BU68" s="897"/>
      <c r="BV68" s="319">
        <f t="shared" si="201"/>
        <v>0</v>
      </c>
      <c r="BW68" s="897"/>
      <c r="BX68" s="319">
        <f t="shared" si="202"/>
        <v>0</v>
      </c>
      <c r="BY68" s="897"/>
      <c r="BZ68" s="319">
        <f t="shared" si="203"/>
        <v>0</v>
      </c>
      <c r="CA68" s="897"/>
      <c r="CB68" s="319">
        <f t="shared" si="204"/>
        <v>0</v>
      </c>
      <c r="CC68" s="897"/>
      <c r="CD68" s="319">
        <f t="shared" si="205"/>
        <v>0</v>
      </c>
      <c r="CE68" s="897"/>
      <c r="CF68" s="319">
        <f t="shared" si="206"/>
        <v>0</v>
      </c>
      <c r="CG68" s="897"/>
      <c r="CH68" s="319">
        <f t="shared" si="207"/>
        <v>0</v>
      </c>
      <c r="CI68" s="897"/>
      <c r="CJ68" s="319">
        <f t="shared" si="208"/>
        <v>0</v>
      </c>
      <c r="CK68" s="1099"/>
      <c r="CL68" s="40">
        <f t="shared" si="209"/>
        <v>0</v>
      </c>
      <c r="CM68" s="40">
        <f t="shared" si="210"/>
        <v>0</v>
      </c>
      <c r="CN68" s="40">
        <f t="shared" si="211"/>
        <v>0</v>
      </c>
      <c r="CO68" s="1105">
        <f t="shared" si="212"/>
        <v>0</v>
      </c>
      <c r="CP68" s="40">
        <f t="shared" si="213"/>
        <v>0</v>
      </c>
      <c r="CQ68" s="39">
        <f t="shared" si="214"/>
        <v>0</v>
      </c>
      <c r="CR68" s="40">
        <f t="shared" si="215"/>
        <v>0</v>
      </c>
      <c r="CS68" s="40">
        <f t="shared" si="216"/>
        <v>0</v>
      </c>
      <c r="CT68" s="1108"/>
      <c r="CU68" s="39">
        <f t="shared" si="282"/>
        <v>0</v>
      </c>
      <c r="CV68" s="39">
        <f t="shared" si="283"/>
        <v>0</v>
      </c>
      <c r="CW68" s="39">
        <f t="shared" si="67"/>
        <v>0</v>
      </c>
      <c r="CX68" s="1108"/>
      <c r="CY68" s="40">
        <f t="shared" si="219"/>
        <v>0</v>
      </c>
      <c r="CZ68" s="40">
        <f t="shared" si="220"/>
        <v>0</v>
      </c>
      <c r="DA68" s="40">
        <f t="shared" si="221"/>
        <v>0</v>
      </c>
      <c r="DB68" s="40">
        <f t="shared" si="222"/>
        <v>0</v>
      </c>
      <c r="DC68" s="40">
        <f t="shared" si="223"/>
        <v>0</v>
      </c>
      <c r="DD68" s="40">
        <f t="shared" si="224"/>
        <v>0</v>
      </c>
      <c r="DE68" s="40">
        <f t="shared" si="225"/>
        <v>0</v>
      </c>
      <c r="DF68" s="40">
        <f t="shared" si="226"/>
        <v>0</v>
      </c>
      <c r="DG68" s="40">
        <f t="shared" si="227"/>
        <v>0</v>
      </c>
      <c r="DH68" s="40">
        <f t="shared" si="228"/>
        <v>0</v>
      </c>
      <c r="DI68" s="40">
        <f t="shared" si="229"/>
        <v>0</v>
      </c>
      <c r="DJ68" s="40">
        <f t="shared" si="230"/>
        <v>0</v>
      </c>
      <c r="DK68" s="40">
        <f t="shared" si="231"/>
        <v>0</v>
      </c>
      <c r="DL68" s="40">
        <f t="shared" si="232"/>
        <v>0</v>
      </c>
      <c r="DM68" s="40">
        <f t="shared" si="233"/>
        <v>0</v>
      </c>
      <c r="DN68" s="1">
        <f t="shared" si="118"/>
        <v>0</v>
      </c>
    </row>
    <row r="69" spans="1:244" s="1" customFormat="1" ht="65.25" customHeight="1" x14ac:dyDescent="0.2">
      <c r="B69" s="199"/>
      <c r="D69" s="1164" t="s">
        <v>817</v>
      </c>
      <c r="E69" s="617" t="s">
        <v>71</v>
      </c>
      <c r="F69" s="617"/>
      <c r="G69" s="123" t="s">
        <v>466</v>
      </c>
      <c r="H69" s="36" t="s">
        <v>185</v>
      </c>
      <c r="I69" s="123" t="s">
        <v>520</v>
      </c>
      <c r="J69" s="36">
        <v>1</v>
      </c>
      <c r="K69" s="36"/>
      <c r="L69" s="36" t="s">
        <v>876</v>
      </c>
      <c r="M69" s="640">
        <v>275.1336</v>
      </c>
      <c r="N69" s="947"/>
      <c r="O69" s="947"/>
      <c r="P69" s="947"/>
      <c r="Q69" s="947"/>
      <c r="R69" s="947"/>
      <c r="S69" s="947"/>
      <c r="T69" s="947"/>
      <c r="U69" s="974"/>
      <c r="V69" s="948"/>
      <c r="W69" s="948"/>
      <c r="X69" s="948"/>
      <c r="Y69" s="948"/>
      <c r="Z69" s="948"/>
      <c r="AA69" s="973"/>
      <c r="AB69" s="1008">
        <f t="shared" si="234"/>
        <v>0</v>
      </c>
      <c r="AC69" s="125" t="str">
        <f t="shared" si="266"/>
        <v>No</v>
      </c>
      <c r="AD69" s="126" t="str">
        <f t="shared" si="285"/>
        <v>No</v>
      </c>
      <c r="AF69" s="293">
        <f t="shared" si="64"/>
        <v>1</v>
      </c>
      <c r="AG69" s="294">
        <f t="shared" si="235"/>
        <v>0</v>
      </c>
      <c r="AH69" s="36"/>
      <c r="AI69" s="634">
        <v>3.7</v>
      </c>
      <c r="AJ69" s="445">
        <f t="shared" si="267"/>
        <v>0</v>
      </c>
      <c r="AK69" s="215">
        <f t="shared" si="268"/>
        <v>0</v>
      </c>
      <c r="AL69" s="215">
        <f t="shared" si="269"/>
        <v>0</v>
      </c>
      <c r="AM69" s="215">
        <f t="shared" si="270"/>
        <v>0</v>
      </c>
      <c r="AN69" s="215">
        <f t="shared" si="271"/>
        <v>0</v>
      </c>
      <c r="AO69" s="215">
        <f t="shared" si="272"/>
        <v>0</v>
      </c>
      <c r="AP69" s="215">
        <f t="shared" si="273"/>
        <v>0</v>
      </c>
      <c r="AQ69" s="215">
        <f t="shared" si="274"/>
        <v>0</v>
      </c>
      <c r="AR69" s="215">
        <f t="shared" si="275"/>
        <v>0</v>
      </c>
      <c r="AS69" s="215">
        <f t="shared" si="276"/>
        <v>0</v>
      </c>
      <c r="AT69" s="215">
        <f t="shared" si="277"/>
        <v>0</v>
      </c>
      <c r="AU69" s="215">
        <f t="shared" si="278"/>
        <v>0</v>
      </c>
      <c r="AV69" s="215">
        <f t="shared" si="279"/>
        <v>0</v>
      </c>
      <c r="AW69" s="215">
        <f t="shared" si="280"/>
        <v>0</v>
      </c>
      <c r="AX69" s="215">
        <f t="shared" si="281"/>
        <v>0</v>
      </c>
      <c r="AY69" s="448">
        <v>1</v>
      </c>
      <c r="AZ69" s="386">
        <f t="shared" si="68"/>
        <v>0</v>
      </c>
      <c r="BA69" s="891">
        <v>7</v>
      </c>
      <c r="BB69" s="319">
        <f t="shared" si="191"/>
        <v>0</v>
      </c>
      <c r="BC69" s="891"/>
      <c r="BD69" s="319">
        <f t="shared" si="192"/>
        <v>0</v>
      </c>
      <c r="BE69" s="891"/>
      <c r="BF69" s="319">
        <f t="shared" si="193"/>
        <v>0</v>
      </c>
      <c r="BG69" s="891"/>
      <c r="BH69" s="319">
        <f t="shared" si="194"/>
        <v>0</v>
      </c>
      <c r="BI69" s="891"/>
      <c r="BJ69" s="319">
        <f t="shared" si="195"/>
        <v>0</v>
      </c>
      <c r="BK69" s="891"/>
      <c r="BL69" s="319">
        <f t="shared" si="196"/>
        <v>0</v>
      </c>
      <c r="BM69" s="891"/>
      <c r="BN69" s="319">
        <f t="shared" si="197"/>
        <v>0</v>
      </c>
      <c r="BO69" s="897"/>
      <c r="BP69" s="319">
        <f t="shared" si="198"/>
        <v>0</v>
      </c>
      <c r="BQ69" s="897"/>
      <c r="BR69" s="319">
        <f t="shared" si="199"/>
        <v>0</v>
      </c>
      <c r="BS69" s="897"/>
      <c r="BT69" s="319">
        <f t="shared" si="200"/>
        <v>0</v>
      </c>
      <c r="BU69" s="897"/>
      <c r="BV69" s="319">
        <f t="shared" si="201"/>
        <v>0</v>
      </c>
      <c r="BW69" s="897"/>
      <c r="BX69" s="319">
        <f t="shared" si="202"/>
        <v>0</v>
      </c>
      <c r="BY69" s="897"/>
      <c r="BZ69" s="319">
        <f t="shared" si="203"/>
        <v>0</v>
      </c>
      <c r="CA69" s="897"/>
      <c r="CB69" s="319">
        <f t="shared" si="204"/>
        <v>0</v>
      </c>
      <c r="CC69" s="897"/>
      <c r="CD69" s="319">
        <f t="shared" si="205"/>
        <v>0</v>
      </c>
      <c r="CE69" s="897"/>
      <c r="CF69" s="319">
        <f t="shared" si="206"/>
        <v>0</v>
      </c>
      <c r="CG69" s="897"/>
      <c r="CH69" s="319">
        <f t="shared" si="207"/>
        <v>0</v>
      </c>
      <c r="CI69" s="897"/>
      <c r="CJ69" s="319">
        <f t="shared" si="208"/>
        <v>0</v>
      </c>
      <c r="CK69" s="1099"/>
      <c r="CL69" s="40">
        <f t="shared" si="209"/>
        <v>0</v>
      </c>
      <c r="CM69" s="40">
        <f t="shared" si="210"/>
        <v>0</v>
      </c>
      <c r="CN69" s="40">
        <f t="shared" si="211"/>
        <v>0</v>
      </c>
      <c r="CO69" s="1105">
        <f t="shared" si="212"/>
        <v>0</v>
      </c>
      <c r="CP69" s="40">
        <f t="shared" si="213"/>
        <v>0</v>
      </c>
      <c r="CQ69" s="39">
        <f t="shared" si="214"/>
        <v>0</v>
      </c>
      <c r="CR69" s="40">
        <f t="shared" si="215"/>
        <v>0</v>
      </c>
      <c r="CS69" s="40">
        <f t="shared" si="216"/>
        <v>0</v>
      </c>
      <c r="CT69" s="1108"/>
      <c r="CU69" s="39">
        <f t="shared" si="282"/>
        <v>0</v>
      </c>
      <c r="CV69" s="39">
        <f t="shared" si="283"/>
        <v>0</v>
      </c>
      <c r="CW69" s="39">
        <f t="shared" si="67"/>
        <v>0</v>
      </c>
      <c r="CX69" s="1108"/>
      <c r="CY69" s="40">
        <f t="shared" si="219"/>
        <v>0</v>
      </c>
      <c r="CZ69" s="40">
        <f t="shared" si="220"/>
        <v>0</v>
      </c>
      <c r="DA69" s="40">
        <f t="shared" si="221"/>
        <v>0</v>
      </c>
      <c r="DB69" s="40">
        <f t="shared" si="222"/>
        <v>0</v>
      </c>
      <c r="DC69" s="40">
        <f t="shared" si="223"/>
        <v>0</v>
      </c>
      <c r="DD69" s="40">
        <f t="shared" si="224"/>
        <v>0</v>
      </c>
      <c r="DE69" s="40">
        <f t="shared" si="225"/>
        <v>0</v>
      </c>
      <c r="DF69" s="40">
        <f t="shared" si="226"/>
        <v>0</v>
      </c>
      <c r="DG69" s="40">
        <f t="shared" si="227"/>
        <v>0</v>
      </c>
      <c r="DH69" s="40">
        <f t="shared" si="228"/>
        <v>0</v>
      </c>
      <c r="DI69" s="40">
        <f t="shared" si="229"/>
        <v>0</v>
      </c>
      <c r="DJ69" s="40">
        <f t="shared" si="230"/>
        <v>0</v>
      </c>
      <c r="DK69" s="40">
        <f t="shared" si="231"/>
        <v>0</v>
      </c>
      <c r="DL69" s="40">
        <f t="shared" si="232"/>
        <v>0</v>
      </c>
      <c r="DM69" s="40">
        <f t="shared" si="233"/>
        <v>0</v>
      </c>
      <c r="DN69" s="1">
        <f t="shared" si="118"/>
        <v>0</v>
      </c>
    </row>
    <row r="70" spans="1:244" s="1" customFormat="1" ht="65.25" customHeight="1" x14ac:dyDescent="0.2">
      <c r="B70" s="199"/>
      <c r="D70" s="1267" t="s">
        <v>818</v>
      </c>
      <c r="E70" s="1051"/>
      <c r="F70" s="1051"/>
      <c r="G70" s="1052" t="s">
        <v>36</v>
      </c>
      <c r="H70" s="1053" t="s">
        <v>185</v>
      </c>
      <c r="I70" s="1052" t="s">
        <v>826</v>
      </c>
      <c r="J70" s="1053">
        <v>1</v>
      </c>
      <c r="K70" s="1053"/>
      <c r="L70" s="1053" t="s">
        <v>876</v>
      </c>
      <c r="M70" s="1054">
        <v>206.35020000000003</v>
      </c>
      <c r="N70" s="1055"/>
      <c r="O70" s="1055"/>
      <c r="P70" s="1055"/>
      <c r="Q70" s="1055"/>
      <c r="R70" s="1055"/>
      <c r="S70" s="1055"/>
      <c r="T70" s="1055"/>
      <c r="U70" s="1056"/>
      <c r="V70" s="1057"/>
      <c r="W70" s="1057"/>
      <c r="X70" s="1057"/>
      <c r="Y70" s="1057"/>
      <c r="Z70" s="1057"/>
      <c r="AA70" s="1077"/>
      <c r="AB70" s="1078">
        <f t="shared" si="234"/>
        <v>0</v>
      </c>
      <c r="AC70" s="1059" t="str">
        <f t="shared" si="266"/>
        <v>No</v>
      </c>
      <c r="AD70" s="1060" t="str">
        <f t="shared" si="285"/>
        <v>No</v>
      </c>
      <c r="AF70" s="293">
        <f t="shared" si="64"/>
        <v>1</v>
      </c>
      <c r="AG70" s="294">
        <f t="shared" si="235"/>
        <v>0</v>
      </c>
      <c r="AH70" s="36"/>
      <c r="AI70" s="634">
        <v>2.7</v>
      </c>
      <c r="AJ70" s="445">
        <f t="shared" si="267"/>
        <v>0</v>
      </c>
      <c r="AK70" s="215">
        <f t="shared" si="268"/>
        <v>0</v>
      </c>
      <c r="AL70" s="215">
        <f t="shared" si="269"/>
        <v>0</v>
      </c>
      <c r="AM70" s="215">
        <f t="shared" si="270"/>
        <v>0</v>
      </c>
      <c r="AN70" s="215">
        <f t="shared" si="271"/>
        <v>0</v>
      </c>
      <c r="AO70" s="215">
        <f t="shared" si="272"/>
        <v>0</v>
      </c>
      <c r="AP70" s="215">
        <f t="shared" si="273"/>
        <v>0</v>
      </c>
      <c r="AQ70" s="215">
        <f t="shared" si="274"/>
        <v>0</v>
      </c>
      <c r="AR70" s="215">
        <f t="shared" si="275"/>
        <v>0</v>
      </c>
      <c r="AS70" s="215">
        <f t="shared" si="276"/>
        <v>0</v>
      </c>
      <c r="AT70" s="215">
        <f t="shared" si="277"/>
        <v>0</v>
      </c>
      <c r="AU70" s="215">
        <f t="shared" si="278"/>
        <v>0</v>
      </c>
      <c r="AV70" s="215">
        <f t="shared" si="279"/>
        <v>0</v>
      </c>
      <c r="AW70" s="215">
        <f t="shared" si="280"/>
        <v>0</v>
      </c>
      <c r="AX70" s="215">
        <f t="shared" si="281"/>
        <v>0</v>
      </c>
      <c r="AY70" s="448">
        <v>1</v>
      </c>
      <c r="AZ70" s="386">
        <f t="shared" si="68"/>
        <v>0</v>
      </c>
      <c r="BA70" s="891">
        <v>7</v>
      </c>
      <c r="BB70" s="319">
        <f t="shared" si="191"/>
        <v>0</v>
      </c>
      <c r="BC70" s="891"/>
      <c r="BD70" s="319">
        <f t="shared" si="192"/>
        <v>0</v>
      </c>
      <c r="BE70" s="891"/>
      <c r="BF70" s="319">
        <f t="shared" si="193"/>
        <v>0</v>
      </c>
      <c r="BG70" s="891"/>
      <c r="BH70" s="319">
        <f t="shared" si="194"/>
        <v>0</v>
      </c>
      <c r="BI70" s="891"/>
      <c r="BJ70" s="319">
        <f t="shared" si="195"/>
        <v>0</v>
      </c>
      <c r="BK70" s="891"/>
      <c r="BL70" s="319">
        <f t="shared" si="196"/>
        <v>0</v>
      </c>
      <c r="BM70" s="891"/>
      <c r="BN70" s="319">
        <f t="shared" si="197"/>
        <v>0</v>
      </c>
      <c r="BO70" s="897"/>
      <c r="BP70" s="319">
        <f t="shared" si="198"/>
        <v>0</v>
      </c>
      <c r="BQ70" s="897"/>
      <c r="BR70" s="319">
        <f t="shared" si="199"/>
        <v>0</v>
      </c>
      <c r="BS70" s="897"/>
      <c r="BT70" s="319">
        <f t="shared" si="200"/>
        <v>0</v>
      </c>
      <c r="BU70" s="897"/>
      <c r="BV70" s="319">
        <f t="shared" si="201"/>
        <v>0</v>
      </c>
      <c r="BW70" s="897"/>
      <c r="BX70" s="319">
        <f t="shared" si="202"/>
        <v>0</v>
      </c>
      <c r="BY70" s="897"/>
      <c r="BZ70" s="319">
        <f t="shared" si="203"/>
        <v>0</v>
      </c>
      <c r="CA70" s="897"/>
      <c r="CB70" s="319">
        <f t="shared" si="204"/>
        <v>0</v>
      </c>
      <c r="CC70" s="897"/>
      <c r="CD70" s="319">
        <f t="shared" si="205"/>
        <v>0</v>
      </c>
      <c r="CE70" s="897"/>
      <c r="CF70" s="319">
        <f t="shared" si="206"/>
        <v>0</v>
      </c>
      <c r="CG70" s="897"/>
      <c r="CH70" s="319">
        <f t="shared" si="207"/>
        <v>0</v>
      </c>
      <c r="CI70" s="897"/>
      <c r="CJ70" s="319">
        <f t="shared" si="208"/>
        <v>0</v>
      </c>
      <c r="CK70" s="1099"/>
      <c r="CL70" s="40">
        <f t="shared" si="209"/>
        <v>0</v>
      </c>
      <c r="CM70" s="40">
        <f t="shared" si="210"/>
        <v>0</v>
      </c>
      <c r="CN70" s="40">
        <f t="shared" si="211"/>
        <v>0</v>
      </c>
      <c r="CO70" s="1105">
        <f t="shared" si="212"/>
        <v>0</v>
      </c>
      <c r="CP70" s="40">
        <f t="shared" si="213"/>
        <v>0</v>
      </c>
      <c r="CQ70" s="39">
        <f t="shared" si="214"/>
        <v>0</v>
      </c>
      <c r="CR70" s="40">
        <f t="shared" si="215"/>
        <v>0</v>
      </c>
      <c r="CS70" s="40">
        <f t="shared" si="216"/>
        <v>0</v>
      </c>
      <c r="CT70" s="1108"/>
      <c r="CU70" s="39">
        <f t="shared" si="282"/>
        <v>0</v>
      </c>
      <c r="CV70" s="39">
        <f t="shared" si="283"/>
        <v>0</v>
      </c>
      <c r="CW70" s="39">
        <f t="shared" si="67"/>
        <v>0</v>
      </c>
      <c r="CX70" s="1108"/>
      <c r="CY70" s="40">
        <f t="shared" si="219"/>
        <v>0</v>
      </c>
      <c r="CZ70" s="40">
        <f t="shared" si="220"/>
        <v>0</v>
      </c>
      <c r="DA70" s="40">
        <f t="shared" si="221"/>
        <v>0</v>
      </c>
      <c r="DB70" s="40">
        <f t="shared" si="222"/>
        <v>0</v>
      </c>
      <c r="DC70" s="40">
        <f t="shared" si="223"/>
        <v>0</v>
      </c>
      <c r="DD70" s="40">
        <f t="shared" si="224"/>
        <v>0</v>
      </c>
      <c r="DE70" s="40">
        <f t="shared" si="225"/>
        <v>0</v>
      </c>
      <c r="DF70" s="40">
        <f t="shared" si="226"/>
        <v>0</v>
      </c>
      <c r="DG70" s="40">
        <f t="shared" si="227"/>
        <v>0</v>
      </c>
      <c r="DH70" s="40">
        <f t="shared" si="228"/>
        <v>0</v>
      </c>
      <c r="DI70" s="40">
        <f t="shared" si="229"/>
        <v>0</v>
      </c>
      <c r="DJ70" s="40">
        <f t="shared" si="230"/>
        <v>0</v>
      </c>
      <c r="DK70" s="40">
        <f t="shared" si="231"/>
        <v>0</v>
      </c>
      <c r="DL70" s="40">
        <f t="shared" si="232"/>
        <v>0</v>
      </c>
      <c r="DM70" s="40">
        <f t="shared" si="233"/>
        <v>0</v>
      </c>
      <c r="DN70" s="1">
        <f t="shared" si="118"/>
        <v>0</v>
      </c>
    </row>
    <row r="71" spans="1:244" s="1" customFormat="1" ht="65.25" customHeight="1" x14ac:dyDescent="0.2">
      <c r="B71" s="199"/>
      <c r="D71" s="1164" t="s">
        <v>819</v>
      </c>
      <c r="E71" s="617"/>
      <c r="F71" s="617"/>
      <c r="G71" s="123" t="s">
        <v>556</v>
      </c>
      <c r="H71" s="36" t="s">
        <v>190</v>
      </c>
      <c r="I71" s="123" t="s">
        <v>827</v>
      </c>
      <c r="J71" s="36">
        <v>1</v>
      </c>
      <c r="K71" s="36"/>
      <c r="L71" s="36" t="s">
        <v>876</v>
      </c>
      <c r="M71" s="640">
        <v>103.17510000000001</v>
      </c>
      <c r="N71" s="947"/>
      <c r="O71" s="947"/>
      <c r="P71" s="947"/>
      <c r="Q71" s="947"/>
      <c r="R71" s="947"/>
      <c r="S71" s="947"/>
      <c r="T71" s="947"/>
      <c r="U71" s="974"/>
      <c r="V71" s="948"/>
      <c r="W71" s="948"/>
      <c r="X71" s="948"/>
      <c r="Y71" s="948"/>
      <c r="Z71" s="948"/>
      <c r="AA71" s="973"/>
      <c r="AB71" s="1008">
        <f t="shared" si="234"/>
        <v>0</v>
      </c>
      <c r="AC71" s="125" t="str">
        <f t="shared" si="266"/>
        <v>No</v>
      </c>
      <c r="AD71" s="126" t="str">
        <f t="shared" si="285"/>
        <v>No</v>
      </c>
      <c r="AF71" s="293">
        <f t="shared" si="64"/>
        <v>1</v>
      </c>
      <c r="AG71" s="294">
        <f t="shared" si="235"/>
        <v>0</v>
      </c>
      <c r="AH71" s="36"/>
      <c r="AI71" s="634">
        <v>0.6</v>
      </c>
      <c r="AJ71" s="445">
        <f t="shared" si="267"/>
        <v>0</v>
      </c>
      <c r="AK71" s="215">
        <f t="shared" si="268"/>
        <v>0</v>
      </c>
      <c r="AL71" s="215">
        <f t="shared" si="269"/>
        <v>0</v>
      </c>
      <c r="AM71" s="215">
        <f t="shared" si="270"/>
        <v>0</v>
      </c>
      <c r="AN71" s="215">
        <f t="shared" si="271"/>
        <v>0</v>
      </c>
      <c r="AO71" s="215">
        <f t="shared" si="272"/>
        <v>0</v>
      </c>
      <c r="AP71" s="215">
        <f t="shared" si="273"/>
        <v>0</v>
      </c>
      <c r="AQ71" s="215">
        <f t="shared" si="274"/>
        <v>0</v>
      </c>
      <c r="AR71" s="215">
        <f t="shared" si="275"/>
        <v>0</v>
      </c>
      <c r="AS71" s="215">
        <f t="shared" si="276"/>
        <v>0</v>
      </c>
      <c r="AT71" s="215">
        <f t="shared" si="277"/>
        <v>0</v>
      </c>
      <c r="AU71" s="215">
        <f t="shared" si="278"/>
        <v>0</v>
      </c>
      <c r="AV71" s="215">
        <f t="shared" si="279"/>
        <v>0</v>
      </c>
      <c r="AW71" s="215">
        <f t="shared" si="280"/>
        <v>0</v>
      </c>
      <c r="AX71" s="215">
        <f t="shared" si="281"/>
        <v>0</v>
      </c>
      <c r="AY71" s="448">
        <v>1</v>
      </c>
      <c r="AZ71" s="386">
        <f t="shared" si="68"/>
        <v>0</v>
      </c>
      <c r="BA71" s="891">
        <v>3</v>
      </c>
      <c r="BB71" s="319">
        <f t="shared" si="191"/>
        <v>0</v>
      </c>
      <c r="BC71" s="891"/>
      <c r="BD71" s="319">
        <f t="shared" si="192"/>
        <v>0</v>
      </c>
      <c r="BE71" s="891"/>
      <c r="BF71" s="319">
        <f t="shared" si="193"/>
        <v>0</v>
      </c>
      <c r="BG71" s="891"/>
      <c r="BH71" s="319">
        <f t="shared" si="194"/>
        <v>0</v>
      </c>
      <c r="BI71" s="891"/>
      <c r="BJ71" s="319">
        <f t="shared" si="195"/>
        <v>0</v>
      </c>
      <c r="BK71" s="891"/>
      <c r="BL71" s="319">
        <f t="shared" si="196"/>
        <v>0</v>
      </c>
      <c r="BM71" s="891"/>
      <c r="BN71" s="319">
        <f t="shared" si="197"/>
        <v>0</v>
      </c>
      <c r="BO71" s="897"/>
      <c r="BP71" s="319">
        <f t="shared" si="198"/>
        <v>0</v>
      </c>
      <c r="BQ71" s="897"/>
      <c r="BR71" s="319">
        <f t="shared" si="199"/>
        <v>0</v>
      </c>
      <c r="BS71" s="897"/>
      <c r="BT71" s="319">
        <f t="shared" si="200"/>
        <v>0</v>
      </c>
      <c r="BU71" s="897"/>
      <c r="BV71" s="319">
        <f t="shared" si="201"/>
        <v>0</v>
      </c>
      <c r="BW71" s="897"/>
      <c r="BX71" s="319">
        <f t="shared" si="202"/>
        <v>0</v>
      </c>
      <c r="BY71" s="897"/>
      <c r="BZ71" s="319">
        <f t="shared" si="203"/>
        <v>0</v>
      </c>
      <c r="CA71" s="897"/>
      <c r="CB71" s="319">
        <f t="shared" si="204"/>
        <v>0</v>
      </c>
      <c r="CC71" s="897"/>
      <c r="CD71" s="319">
        <f t="shared" si="205"/>
        <v>0</v>
      </c>
      <c r="CE71" s="897"/>
      <c r="CF71" s="319">
        <f t="shared" si="206"/>
        <v>0</v>
      </c>
      <c r="CG71" s="897"/>
      <c r="CH71" s="319">
        <f t="shared" si="207"/>
        <v>0</v>
      </c>
      <c r="CI71" s="897"/>
      <c r="CJ71" s="319">
        <f t="shared" si="208"/>
        <v>0</v>
      </c>
      <c r="CK71" s="1099"/>
      <c r="CL71" s="40">
        <f t="shared" si="209"/>
        <v>0</v>
      </c>
      <c r="CM71" s="40">
        <f t="shared" si="210"/>
        <v>0</v>
      </c>
      <c r="CN71" s="40">
        <f t="shared" si="211"/>
        <v>0</v>
      </c>
      <c r="CO71" s="1105">
        <f t="shared" si="212"/>
        <v>0</v>
      </c>
      <c r="CP71" s="40">
        <f t="shared" si="213"/>
        <v>0</v>
      </c>
      <c r="CQ71" s="39">
        <f t="shared" si="214"/>
        <v>0</v>
      </c>
      <c r="CR71" s="40">
        <f t="shared" si="215"/>
        <v>0</v>
      </c>
      <c r="CS71" s="40">
        <f t="shared" si="216"/>
        <v>0</v>
      </c>
      <c r="CT71" s="1108"/>
      <c r="CU71" s="39">
        <f t="shared" si="282"/>
        <v>0</v>
      </c>
      <c r="CV71" s="39">
        <f t="shared" si="283"/>
        <v>0</v>
      </c>
      <c r="CW71" s="39">
        <f t="shared" si="67"/>
        <v>0</v>
      </c>
      <c r="CX71" s="1108"/>
      <c r="CY71" s="40">
        <f t="shared" si="219"/>
        <v>0</v>
      </c>
      <c r="CZ71" s="40">
        <f t="shared" si="220"/>
        <v>0</v>
      </c>
      <c r="DA71" s="40">
        <f t="shared" si="221"/>
        <v>0</v>
      </c>
      <c r="DB71" s="40">
        <f t="shared" si="222"/>
        <v>0</v>
      </c>
      <c r="DC71" s="40">
        <f t="shared" si="223"/>
        <v>0</v>
      </c>
      <c r="DD71" s="40">
        <f t="shared" si="224"/>
        <v>0</v>
      </c>
      <c r="DE71" s="40">
        <f t="shared" si="225"/>
        <v>0</v>
      </c>
      <c r="DF71" s="40">
        <f t="shared" si="226"/>
        <v>0</v>
      </c>
      <c r="DG71" s="40">
        <f t="shared" si="227"/>
        <v>0</v>
      </c>
      <c r="DH71" s="40">
        <f t="shared" si="228"/>
        <v>0</v>
      </c>
      <c r="DI71" s="40">
        <f t="shared" si="229"/>
        <v>0</v>
      </c>
      <c r="DJ71" s="40">
        <f t="shared" si="230"/>
        <v>0</v>
      </c>
      <c r="DK71" s="40">
        <f t="shared" si="231"/>
        <v>0</v>
      </c>
      <c r="DL71" s="40">
        <f t="shared" si="232"/>
        <v>0</v>
      </c>
      <c r="DM71" s="40">
        <f t="shared" si="233"/>
        <v>0</v>
      </c>
      <c r="DN71" s="1">
        <f t="shared" si="118"/>
        <v>0</v>
      </c>
    </row>
    <row r="72" spans="1:244" s="1" customFormat="1" ht="65.25" customHeight="1" x14ac:dyDescent="0.2">
      <c r="B72" s="199"/>
      <c r="D72" s="1267" t="s">
        <v>820</v>
      </c>
      <c r="E72" s="1051" t="s">
        <v>71</v>
      </c>
      <c r="F72" s="1051"/>
      <c r="G72" s="1052" t="s">
        <v>556</v>
      </c>
      <c r="H72" s="1053" t="s">
        <v>132</v>
      </c>
      <c r="I72" s="1052" t="s">
        <v>828</v>
      </c>
      <c r="J72" s="1053">
        <v>1</v>
      </c>
      <c r="K72" s="1053"/>
      <c r="L72" s="1053" t="s">
        <v>876</v>
      </c>
      <c r="M72" s="1054">
        <v>123.81012000000001</v>
      </c>
      <c r="N72" s="1055"/>
      <c r="O72" s="1055"/>
      <c r="P72" s="1055"/>
      <c r="Q72" s="1055"/>
      <c r="R72" s="1055"/>
      <c r="S72" s="1055"/>
      <c r="T72" s="1055"/>
      <c r="U72" s="1056"/>
      <c r="V72" s="1057"/>
      <c r="W72" s="1057"/>
      <c r="X72" s="1057"/>
      <c r="Y72" s="1057"/>
      <c r="Z72" s="1057"/>
      <c r="AA72" s="1077"/>
      <c r="AB72" s="1078">
        <f t="shared" si="234"/>
        <v>0</v>
      </c>
      <c r="AC72" s="1059" t="str">
        <f t="shared" si="266"/>
        <v>No</v>
      </c>
      <c r="AD72" s="1060" t="str">
        <f t="shared" si="285"/>
        <v>No</v>
      </c>
      <c r="AF72" s="293">
        <f t="shared" si="64"/>
        <v>1</v>
      </c>
      <c r="AG72" s="294">
        <f t="shared" si="235"/>
        <v>0</v>
      </c>
      <c r="AH72" s="36"/>
      <c r="AI72" s="634">
        <v>0.6</v>
      </c>
      <c r="AJ72" s="445">
        <f t="shared" si="267"/>
        <v>0</v>
      </c>
      <c r="AK72" s="215">
        <f t="shared" si="268"/>
        <v>0</v>
      </c>
      <c r="AL72" s="215">
        <f t="shared" si="269"/>
        <v>0</v>
      </c>
      <c r="AM72" s="215">
        <f t="shared" si="270"/>
        <v>0</v>
      </c>
      <c r="AN72" s="215">
        <f t="shared" si="271"/>
        <v>0</v>
      </c>
      <c r="AO72" s="215">
        <f t="shared" si="272"/>
        <v>0</v>
      </c>
      <c r="AP72" s="215">
        <f t="shared" si="273"/>
        <v>0</v>
      </c>
      <c r="AQ72" s="215">
        <f t="shared" si="274"/>
        <v>0</v>
      </c>
      <c r="AR72" s="215">
        <f t="shared" si="275"/>
        <v>0</v>
      </c>
      <c r="AS72" s="215">
        <f t="shared" si="276"/>
        <v>0</v>
      </c>
      <c r="AT72" s="215">
        <f t="shared" si="277"/>
        <v>0</v>
      </c>
      <c r="AU72" s="215">
        <f t="shared" si="278"/>
        <v>0</v>
      </c>
      <c r="AV72" s="215">
        <f t="shared" si="279"/>
        <v>0</v>
      </c>
      <c r="AW72" s="215">
        <f t="shared" si="280"/>
        <v>0</v>
      </c>
      <c r="AX72" s="215">
        <f t="shared" si="281"/>
        <v>0</v>
      </c>
      <c r="AY72" s="448">
        <v>1</v>
      </c>
      <c r="AZ72" s="386">
        <f t="shared" si="68"/>
        <v>0</v>
      </c>
      <c r="BA72" s="891">
        <v>3</v>
      </c>
      <c r="BB72" s="319">
        <f t="shared" si="191"/>
        <v>0</v>
      </c>
      <c r="BC72" s="891"/>
      <c r="BD72" s="319">
        <f t="shared" si="192"/>
        <v>0</v>
      </c>
      <c r="BE72" s="891"/>
      <c r="BF72" s="319">
        <f t="shared" si="193"/>
        <v>0</v>
      </c>
      <c r="BG72" s="891"/>
      <c r="BH72" s="319">
        <f t="shared" si="194"/>
        <v>0</v>
      </c>
      <c r="BI72" s="891"/>
      <c r="BJ72" s="319">
        <f t="shared" si="195"/>
        <v>0</v>
      </c>
      <c r="BK72" s="891"/>
      <c r="BL72" s="319">
        <f t="shared" si="196"/>
        <v>0</v>
      </c>
      <c r="BM72" s="891"/>
      <c r="BN72" s="319">
        <f t="shared" si="197"/>
        <v>0</v>
      </c>
      <c r="BO72" s="897"/>
      <c r="BP72" s="319">
        <f t="shared" si="198"/>
        <v>0</v>
      </c>
      <c r="BQ72" s="897"/>
      <c r="BR72" s="319">
        <f t="shared" si="199"/>
        <v>0</v>
      </c>
      <c r="BS72" s="897"/>
      <c r="BT72" s="319">
        <f t="shared" si="200"/>
        <v>0</v>
      </c>
      <c r="BU72" s="897"/>
      <c r="BV72" s="319">
        <f t="shared" si="201"/>
        <v>0</v>
      </c>
      <c r="BW72" s="897"/>
      <c r="BX72" s="319">
        <f t="shared" si="202"/>
        <v>0</v>
      </c>
      <c r="BY72" s="897"/>
      <c r="BZ72" s="319">
        <f t="shared" si="203"/>
        <v>0</v>
      </c>
      <c r="CA72" s="897"/>
      <c r="CB72" s="319">
        <f t="shared" si="204"/>
        <v>0</v>
      </c>
      <c r="CC72" s="897"/>
      <c r="CD72" s="319">
        <f t="shared" si="205"/>
        <v>0</v>
      </c>
      <c r="CE72" s="897"/>
      <c r="CF72" s="319">
        <f t="shared" si="206"/>
        <v>0</v>
      </c>
      <c r="CG72" s="897"/>
      <c r="CH72" s="319">
        <f t="shared" si="207"/>
        <v>0</v>
      </c>
      <c r="CI72" s="897"/>
      <c r="CJ72" s="319">
        <f t="shared" si="208"/>
        <v>0</v>
      </c>
      <c r="CK72" s="1099"/>
      <c r="CL72" s="40">
        <f t="shared" si="209"/>
        <v>0</v>
      </c>
      <c r="CM72" s="40">
        <f t="shared" si="210"/>
        <v>0</v>
      </c>
      <c r="CN72" s="40">
        <f t="shared" si="211"/>
        <v>0</v>
      </c>
      <c r="CO72" s="1105">
        <f t="shared" si="212"/>
        <v>0</v>
      </c>
      <c r="CP72" s="40">
        <f t="shared" si="213"/>
        <v>0</v>
      </c>
      <c r="CQ72" s="39">
        <f t="shared" si="214"/>
        <v>0</v>
      </c>
      <c r="CR72" s="40">
        <f t="shared" si="215"/>
        <v>0</v>
      </c>
      <c r="CS72" s="40">
        <f t="shared" si="216"/>
        <v>0</v>
      </c>
      <c r="CT72" s="1108"/>
      <c r="CU72" s="39">
        <f t="shared" si="282"/>
        <v>0</v>
      </c>
      <c r="CV72" s="39">
        <f t="shared" si="283"/>
        <v>0</v>
      </c>
      <c r="CW72" s="39">
        <f t="shared" si="67"/>
        <v>0</v>
      </c>
      <c r="CX72" s="1108"/>
      <c r="CY72" s="40">
        <f t="shared" si="219"/>
        <v>0</v>
      </c>
      <c r="CZ72" s="40">
        <f t="shared" si="220"/>
        <v>0</v>
      </c>
      <c r="DA72" s="40">
        <f t="shared" si="221"/>
        <v>0</v>
      </c>
      <c r="DB72" s="40">
        <f t="shared" si="222"/>
        <v>0</v>
      </c>
      <c r="DC72" s="40">
        <f t="shared" si="223"/>
        <v>0</v>
      </c>
      <c r="DD72" s="40">
        <f t="shared" si="224"/>
        <v>0</v>
      </c>
      <c r="DE72" s="40">
        <f t="shared" si="225"/>
        <v>0</v>
      </c>
      <c r="DF72" s="40">
        <f t="shared" si="226"/>
        <v>0</v>
      </c>
      <c r="DG72" s="40">
        <f t="shared" si="227"/>
        <v>0</v>
      </c>
      <c r="DH72" s="40">
        <f t="shared" si="228"/>
        <v>0</v>
      </c>
      <c r="DI72" s="40">
        <f t="shared" si="229"/>
        <v>0</v>
      </c>
      <c r="DJ72" s="40">
        <f t="shared" si="230"/>
        <v>0</v>
      </c>
      <c r="DK72" s="40">
        <f t="shared" si="231"/>
        <v>0</v>
      </c>
      <c r="DL72" s="40">
        <f t="shared" si="232"/>
        <v>0</v>
      </c>
      <c r="DM72" s="40">
        <f t="shared" si="233"/>
        <v>0</v>
      </c>
      <c r="DN72" s="1">
        <f t="shared" si="118"/>
        <v>0</v>
      </c>
    </row>
    <row r="73" spans="1:244" s="1" customFormat="1" ht="65.25" customHeight="1" x14ac:dyDescent="0.2">
      <c r="B73" s="199"/>
      <c r="D73" s="1164" t="s">
        <v>821</v>
      </c>
      <c r="E73" s="617" t="s">
        <v>71</v>
      </c>
      <c r="F73" s="617"/>
      <c r="G73" s="123" t="s">
        <v>436</v>
      </c>
      <c r="H73" s="36" t="s">
        <v>132</v>
      </c>
      <c r="I73" s="123" t="s">
        <v>829</v>
      </c>
      <c r="J73" s="36">
        <v>1</v>
      </c>
      <c r="K73" s="36"/>
      <c r="L73" s="36" t="s">
        <v>876</v>
      </c>
      <c r="M73" s="640">
        <v>96.296760000000006</v>
      </c>
      <c r="N73" s="947"/>
      <c r="O73" s="947"/>
      <c r="P73" s="947"/>
      <c r="Q73" s="947"/>
      <c r="R73" s="947"/>
      <c r="S73" s="947"/>
      <c r="T73" s="947"/>
      <c r="U73" s="974"/>
      <c r="V73" s="948"/>
      <c r="W73" s="948"/>
      <c r="X73" s="948"/>
      <c r="Y73" s="948"/>
      <c r="Z73" s="948"/>
      <c r="AA73" s="973"/>
      <c r="AB73" s="1008">
        <f t="shared" si="234"/>
        <v>0</v>
      </c>
      <c r="AC73" s="125" t="str">
        <f t="shared" si="266"/>
        <v>No</v>
      </c>
      <c r="AD73" s="126" t="str">
        <f t="shared" si="285"/>
        <v>No</v>
      </c>
      <c r="AF73" s="293">
        <f t="shared" si="64"/>
        <v>1</v>
      </c>
      <c r="AG73" s="294">
        <f t="shared" si="235"/>
        <v>0</v>
      </c>
      <c r="AH73" s="36"/>
      <c r="AI73" s="634">
        <v>1</v>
      </c>
      <c r="AJ73" s="445">
        <f t="shared" si="267"/>
        <v>0</v>
      </c>
      <c r="AK73" s="215">
        <f t="shared" si="268"/>
        <v>0</v>
      </c>
      <c r="AL73" s="215">
        <f t="shared" si="269"/>
        <v>0</v>
      </c>
      <c r="AM73" s="215">
        <f t="shared" si="270"/>
        <v>0</v>
      </c>
      <c r="AN73" s="215">
        <f t="shared" si="271"/>
        <v>0</v>
      </c>
      <c r="AO73" s="215">
        <f t="shared" si="272"/>
        <v>0</v>
      </c>
      <c r="AP73" s="215">
        <f t="shared" si="273"/>
        <v>0</v>
      </c>
      <c r="AQ73" s="215">
        <f t="shared" si="274"/>
        <v>0</v>
      </c>
      <c r="AR73" s="215">
        <f t="shared" si="275"/>
        <v>0</v>
      </c>
      <c r="AS73" s="215">
        <f t="shared" si="276"/>
        <v>0</v>
      </c>
      <c r="AT73" s="215">
        <f t="shared" si="277"/>
        <v>0</v>
      </c>
      <c r="AU73" s="215">
        <f t="shared" si="278"/>
        <v>0</v>
      </c>
      <c r="AV73" s="215">
        <f t="shared" si="279"/>
        <v>0</v>
      </c>
      <c r="AW73" s="215">
        <f t="shared" si="280"/>
        <v>0</v>
      </c>
      <c r="AX73" s="215">
        <f t="shared" si="281"/>
        <v>0</v>
      </c>
      <c r="AY73" s="448">
        <v>1</v>
      </c>
      <c r="AZ73" s="386">
        <f t="shared" si="68"/>
        <v>0</v>
      </c>
      <c r="BA73" s="891">
        <v>3</v>
      </c>
      <c r="BB73" s="319">
        <f t="shared" si="191"/>
        <v>0</v>
      </c>
      <c r="BC73" s="891"/>
      <c r="BD73" s="319">
        <f t="shared" si="192"/>
        <v>0</v>
      </c>
      <c r="BE73" s="891"/>
      <c r="BF73" s="319">
        <f t="shared" si="193"/>
        <v>0</v>
      </c>
      <c r="BG73" s="891"/>
      <c r="BH73" s="319">
        <f t="shared" si="194"/>
        <v>0</v>
      </c>
      <c r="BI73" s="891"/>
      <c r="BJ73" s="319">
        <f t="shared" si="195"/>
        <v>0</v>
      </c>
      <c r="BK73" s="891"/>
      <c r="BL73" s="319">
        <f t="shared" si="196"/>
        <v>0</v>
      </c>
      <c r="BM73" s="891"/>
      <c r="BN73" s="319">
        <f t="shared" si="197"/>
        <v>0</v>
      </c>
      <c r="BO73" s="897"/>
      <c r="BP73" s="319">
        <f t="shared" si="198"/>
        <v>0</v>
      </c>
      <c r="BQ73" s="897"/>
      <c r="BR73" s="319">
        <f t="shared" si="199"/>
        <v>0</v>
      </c>
      <c r="BS73" s="897"/>
      <c r="BT73" s="319">
        <f t="shared" si="200"/>
        <v>0</v>
      </c>
      <c r="BU73" s="897"/>
      <c r="BV73" s="319">
        <f t="shared" si="201"/>
        <v>0</v>
      </c>
      <c r="BW73" s="897"/>
      <c r="BX73" s="319">
        <f t="shared" si="202"/>
        <v>0</v>
      </c>
      <c r="BY73" s="897"/>
      <c r="BZ73" s="319">
        <f t="shared" si="203"/>
        <v>0</v>
      </c>
      <c r="CA73" s="897"/>
      <c r="CB73" s="319">
        <f t="shared" si="204"/>
        <v>0</v>
      </c>
      <c r="CC73" s="897"/>
      <c r="CD73" s="319">
        <f t="shared" si="205"/>
        <v>0</v>
      </c>
      <c r="CE73" s="897"/>
      <c r="CF73" s="319">
        <f t="shared" si="206"/>
        <v>0</v>
      </c>
      <c r="CG73" s="897"/>
      <c r="CH73" s="319">
        <f t="shared" si="207"/>
        <v>0</v>
      </c>
      <c r="CI73" s="897"/>
      <c r="CJ73" s="319">
        <f t="shared" si="208"/>
        <v>0</v>
      </c>
      <c r="CK73" s="1099"/>
      <c r="CL73" s="40">
        <f t="shared" si="209"/>
        <v>0</v>
      </c>
      <c r="CM73" s="40">
        <f t="shared" si="210"/>
        <v>0</v>
      </c>
      <c r="CN73" s="40">
        <f t="shared" si="211"/>
        <v>0</v>
      </c>
      <c r="CO73" s="1105">
        <f t="shared" si="212"/>
        <v>0</v>
      </c>
      <c r="CP73" s="40">
        <f t="shared" si="213"/>
        <v>0</v>
      </c>
      <c r="CQ73" s="39">
        <f t="shared" si="214"/>
        <v>0</v>
      </c>
      <c r="CR73" s="40">
        <f t="shared" si="215"/>
        <v>0</v>
      </c>
      <c r="CS73" s="40">
        <f t="shared" si="216"/>
        <v>0</v>
      </c>
      <c r="CT73" s="1108"/>
      <c r="CU73" s="39">
        <f t="shared" si="282"/>
        <v>0</v>
      </c>
      <c r="CV73" s="39">
        <f t="shared" si="283"/>
        <v>0</v>
      </c>
      <c r="CW73" s="39">
        <f t="shared" si="67"/>
        <v>0</v>
      </c>
      <c r="CX73" s="1108"/>
      <c r="CY73" s="40">
        <f t="shared" si="219"/>
        <v>0</v>
      </c>
      <c r="CZ73" s="40">
        <f t="shared" si="220"/>
        <v>0</v>
      </c>
      <c r="DA73" s="40">
        <f t="shared" si="221"/>
        <v>0</v>
      </c>
      <c r="DB73" s="40">
        <f t="shared" si="222"/>
        <v>0</v>
      </c>
      <c r="DC73" s="40">
        <f t="shared" si="223"/>
        <v>0</v>
      </c>
      <c r="DD73" s="40">
        <f t="shared" si="224"/>
        <v>0</v>
      </c>
      <c r="DE73" s="40">
        <f t="shared" si="225"/>
        <v>0</v>
      </c>
      <c r="DF73" s="40">
        <f t="shared" si="226"/>
        <v>0</v>
      </c>
      <c r="DG73" s="40">
        <f t="shared" si="227"/>
        <v>0</v>
      </c>
      <c r="DH73" s="40">
        <f t="shared" si="228"/>
        <v>0</v>
      </c>
      <c r="DI73" s="40">
        <f t="shared" si="229"/>
        <v>0</v>
      </c>
      <c r="DJ73" s="40">
        <f t="shared" si="230"/>
        <v>0</v>
      </c>
      <c r="DK73" s="40">
        <f t="shared" si="231"/>
        <v>0</v>
      </c>
      <c r="DL73" s="40">
        <f t="shared" si="232"/>
        <v>0</v>
      </c>
      <c r="DM73" s="40">
        <f t="shared" si="233"/>
        <v>0</v>
      </c>
      <c r="DN73" s="1">
        <f t="shared" si="118"/>
        <v>0</v>
      </c>
    </row>
    <row r="74" spans="1:244" s="1" customFormat="1" ht="65.25" customHeight="1" x14ac:dyDescent="0.2">
      <c r="B74" s="199"/>
      <c r="D74" s="1267" t="s">
        <v>822</v>
      </c>
      <c r="E74" s="1051" t="s">
        <v>71</v>
      </c>
      <c r="F74" s="1051"/>
      <c r="G74" s="1052" t="s">
        <v>436</v>
      </c>
      <c r="H74" s="1053" t="s">
        <v>188</v>
      </c>
      <c r="I74" s="1052" t="s">
        <v>830</v>
      </c>
      <c r="J74" s="1053">
        <v>1</v>
      </c>
      <c r="K74" s="1053"/>
      <c r="L74" s="1053" t="s">
        <v>876</v>
      </c>
      <c r="M74" s="1054">
        <v>144.20000000000002</v>
      </c>
      <c r="N74" s="1055"/>
      <c r="O74" s="1055"/>
      <c r="P74" s="1055"/>
      <c r="Q74" s="1055"/>
      <c r="R74" s="1055"/>
      <c r="S74" s="1055"/>
      <c r="T74" s="1055"/>
      <c r="U74" s="1056"/>
      <c r="V74" s="1057"/>
      <c r="W74" s="1057"/>
      <c r="X74" s="1057"/>
      <c r="Y74" s="1057"/>
      <c r="Z74" s="1057"/>
      <c r="AA74" s="1077"/>
      <c r="AB74" s="1078">
        <f t="shared" si="234"/>
        <v>0</v>
      </c>
      <c r="AC74" s="1059" t="str">
        <f t="shared" si="266"/>
        <v>No</v>
      </c>
      <c r="AD74" s="1060" t="str">
        <f>IF(SUM(N74:AA74)&gt;0,"Yes","No")</f>
        <v>No</v>
      </c>
      <c r="AF74" s="293">
        <f t="shared" si="64"/>
        <v>1</v>
      </c>
      <c r="AG74" s="294">
        <f t="shared" si="235"/>
        <v>0</v>
      </c>
      <c r="AH74" s="36"/>
      <c r="AI74" s="634">
        <v>1.2</v>
      </c>
      <c r="AJ74" s="445">
        <f t="shared" si="267"/>
        <v>0</v>
      </c>
      <c r="AK74" s="215">
        <f t="shared" si="268"/>
        <v>0</v>
      </c>
      <c r="AL74" s="215">
        <f t="shared" si="269"/>
        <v>0</v>
      </c>
      <c r="AM74" s="215">
        <f t="shared" si="270"/>
        <v>0</v>
      </c>
      <c r="AN74" s="215">
        <f t="shared" si="271"/>
        <v>0</v>
      </c>
      <c r="AO74" s="215">
        <f t="shared" si="272"/>
        <v>0</v>
      </c>
      <c r="AP74" s="215">
        <f t="shared" si="273"/>
        <v>0</v>
      </c>
      <c r="AQ74" s="215">
        <f t="shared" si="274"/>
        <v>0</v>
      </c>
      <c r="AR74" s="215">
        <f t="shared" si="275"/>
        <v>0</v>
      </c>
      <c r="AS74" s="215">
        <f t="shared" si="276"/>
        <v>0</v>
      </c>
      <c r="AT74" s="215">
        <f t="shared" si="277"/>
        <v>0</v>
      </c>
      <c r="AU74" s="215">
        <f t="shared" si="278"/>
        <v>0</v>
      </c>
      <c r="AV74" s="215">
        <f t="shared" si="279"/>
        <v>0</v>
      </c>
      <c r="AW74" s="215">
        <f t="shared" si="280"/>
        <v>0</v>
      </c>
      <c r="AX74" s="215">
        <f t="shared" si="281"/>
        <v>0</v>
      </c>
      <c r="AY74" s="448">
        <v>1</v>
      </c>
      <c r="AZ74" s="386">
        <f t="shared" si="68"/>
        <v>0</v>
      </c>
      <c r="BA74" s="891">
        <v>4</v>
      </c>
      <c r="BB74" s="319">
        <f t="shared" si="191"/>
        <v>0</v>
      </c>
      <c r="BC74" s="891"/>
      <c r="BD74" s="319">
        <f t="shared" si="192"/>
        <v>0</v>
      </c>
      <c r="BE74" s="891"/>
      <c r="BF74" s="319">
        <f t="shared" si="193"/>
        <v>0</v>
      </c>
      <c r="BG74" s="891"/>
      <c r="BH74" s="319">
        <f t="shared" si="194"/>
        <v>0</v>
      </c>
      <c r="BI74" s="891"/>
      <c r="BJ74" s="319">
        <f t="shared" si="195"/>
        <v>0</v>
      </c>
      <c r="BK74" s="891"/>
      <c r="BL74" s="319">
        <f t="shared" si="196"/>
        <v>0</v>
      </c>
      <c r="BM74" s="891"/>
      <c r="BN74" s="319">
        <f t="shared" si="197"/>
        <v>0</v>
      </c>
      <c r="BO74" s="897"/>
      <c r="BP74" s="319">
        <f t="shared" si="198"/>
        <v>0</v>
      </c>
      <c r="BQ74" s="897"/>
      <c r="BR74" s="319">
        <f t="shared" si="199"/>
        <v>0</v>
      </c>
      <c r="BS74" s="897"/>
      <c r="BT74" s="319">
        <f t="shared" si="200"/>
        <v>0</v>
      </c>
      <c r="BU74" s="897"/>
      <c r="BV74" s="319">
        <f t="shared" si="201"/>
        <v>0</v>
      </c>
      <c r="BW74" s="897"/>
      <c r="BX74" s="319">
        <f t="shared" si="202"/>
        <v>0</v>
      </c>
      <c r="BY74" s="897"/>
      <c r="BZ74" s="319">
        <f t="shared" si="203"/>
        <v>0</v>
      </c>
      <c r="CA74" s="897"/>
      <c r="CB74" s="319">
        <f t="shared" si="204"/>
        <v>0</v>
      </c>
      <c r="CC74" s="897"/>
      <c r="CD74" s="319">
        <f t="shared" si="205"/>
        <v>0</v>
      </c>
      <c r="CE74" s="897"/>
      <c r="CF74" s="319">
        <f t="shared" si="206"/>
        <v>0</v>
      </c>
      <c r="CG74" s="897"/>
      <c r="CH74" s="319">
        <f t="shared" si="207"/>
        <v>0</v>
      </c>
      <c r="CI74" s="897"/>
      <c r="CJ74" s="319">
        <f t="shared" si="208"/>
        <v>0</v>
      </c>
      <c r="CK74" s="1099"/>
      <c r="CL74" s="40">
        <f t="shared" si="209"/>
        <v>0</v>
      </c>
      <c r="CM74" s="40">
        <f t="shared" si="210"/>
        <v>0</v>
      </c>
      <c r="CN74" s="40">
        <f t="shared" si="211"/>
        <v>0</v>
      </c>
      <c r="CO74" s="1105">
        <f t="shared" si="212"/>
        <v>0</v>
      </c>
      <c r="CP74" s="40">
        <f t="shared" si="213"/>
        <v>0</v>
      </c>
      <c r="CQ74" s="39">
        <f t="shared" si="214"/>
        <v>0</v>
      </c>
      <c r="CR74" s="40">
        <f t="shared" si="215"/>
        <v>0</v>
      </c>
      <c r="CS74" s="40">
        <f t="shared" si="216"/>
        <v>0</v>
      </c>
      <c r="CT74" s="1108"/>
      <c r="CU74" s="39">
        <f t="shared" si="282"/>
        <v>0</v>
      </c>
      <c r="CV74" s="39">
        <f t="shared" si="283"/>
        <v>0</v>
      </c>
      <c r="CW74" s="39">
        <f t="shared" si="67"/>
        <v>0</v>
      </c>
      <c r="CX74" s="1108"/>
      <c r="CY74" s="40">
        <f t="shared" si="219"/>
        <v>0</v>
      </c>
      <c r="CZ74" s="40">
        <f t="shared" si="220"/>
        <v>0</v>
      </c>
      <c r="DA74" s="40">
        <f t="shared" si="221"/>
        <v>0</v>
      </c>
      <c r="DB74" s="40">
        <f t="shared" si="222"/>
        <v>0</v>
      </c>
      <c r="DC74" s="40">
        <f t="shared" si="223"/>
        <v>0</v>
      </c>
      <c r="DD74" s="40">
        <f t="shared" si="224"/>
        <v>0</v>
      </c>
      <c r="DE74" s="40">
        <f t="shared" si="225"/>
        <v>0</v>
      </c>
      <c r="DF74" s="40">
        <f t="shared" si="226"/>
        <v>0</v>
      </c>
      <c r="DG74" s="40">
        <f t="shared" si="227"/>
        <v>0</v>
      </c>
      <c r="DH74" s="40">
        <f t="shared" si="228"/>
        <v>0</v>
      </c>
      <c r="DI74" s="40">
        <f t="shared" si="229"/>
        <v>0</v>
      </c>
      <c r="DJ74" s="40">
        <f t="shared" si="230"/>
        <v>0</v>
      </c>
      <c r="DK74" s="40">
        <f t="shared" si="231"/>
        <v>0</v>
      </c>
      <c r="DL74" s="40">
        <f t="shared" si="232"/>
        <v>0</v>
      </c>
      <c r="DM74" s="40">
        <f t="shared" si="233"/>
        <v>0</v>
      </c>
      <c r="DN74" s="1">
        <f t="shared" si="118"/>
        <v>0</v>
      </c>
    </row>
    <row r="75" spans="1:244" s="1" customFormat="1" ht="65.25" customHeight="1" x14ac:dyDescent="0.2">
      <c r="B75" s="199"/>
      <c r="D75" s="1164" t="s">
        <v>823</v>
      </c>
      <c r="E75" s="655" t="s">
        <v>71</v>
      </c>
      <c r="F75" s="1088" t="s">
        <v>861</v>
      </c>
      <c r="G75" s="123" t="s">
        <v>466</v>
      </c>
      <c r="H75" s="36" t="s">
        <v>184</v>
      </c>
      <c r="I75" s="123" t="s">
        <v>831</v>
      </c>
      <c r="J75" s="36">
        <v>1</v>
      </c>
      <c r="K75" s="36"/>
      <c r="L75" s="36" t="s">
        <v>876</v>
      </c>
      <c r="M75" s="640">
        <v>325.96409999999997</v>
      </c>
      <c r="N75" s="947"/>
      <c r="O75" s="947"/>
      <c r="P75" s="947"/>
      <c r="Q75" s="947"/>
      <c r="R75" s="947"/>
      <c r="S75" s="947"/>
      <c r="T75" s="947"/>
      <c r="U75" s="974"/>
      <c r="V75" s="948"/>
      <c r="W75" s="948"/>
      <c r="X75" s="948"/>
      <c r="Y75" s="948"/>
      <c r="Z75" s="948"/>
      <c r="AA75" s="973"/>
      <c r="AB75" s="1008">
        <f t="shared" si="234"/>
        <v>0</v>
      </c>
      <c r="AC75" s="125" t="str">
        <f t="shared" si="266"/>
        <v>No</v>
      </c>
      <c r="AD75" s="126" t="str">
        <f t="shared" si="285"/>
        <v>No</v>
      </c>
      <c r="AF75" s="293">
        <f t="shared" si="64"/>
        <v>1</v>
      </c>
      <c r="AG75" s="294">
        <f t="shared" si="235"/>
        <v>0</v>
      </c>
      <c r="AH75" s="36"/>
      <c r="AI75" s="634">
        <v>5.7</v>
      </c>
      <c r="AJ75" s="445">
        <f t="shared" si="267"/>
        <v>0</v>
      </c>
      <c r="AK75" s="215">
        <f t="shared" si="268"/>
        <v>0</v>
      </c>
      <c r="AL75" s="215">
        <f t="shared" si="269"/>
        <v>0</v>
      </c>
      <c r="AM75" s="215">
        <f t="shared" si="270"/>
        <v>0</v>
      </c>
      <c r="AN75" s="215">
        <f t="shared" si="271"/>
        <v>0</v>
      </c>
      <c r="AO75" s="215">
        <f t="shared" si="272"/>
        <v>0</v>
      </c>
      <c r="AP75" s="215">
        <f t="shared" si="273"/>
        <v>0</v>
      </c>
      <c r="AQ75" s="215">
        <f t="shared" si="274"/>
        <v>0</v>
      </c>
      <c r="AR75" s="215">
        <f t="shared" si="275"/>
        <v>0</v>
      </c>
      <c r="AS75" s="215">
        <f t="shared" si="276"/>
        <v>0</v>
      </c>
      <c r="AT75" s="215">
        <f t="shared" si="277"/>
        <v>0</v>
      </c>
      <c r="AU75" s="215">
        <f t="shared" si="278"/>
        <v>0</v>
      </c>
      <c r="AV75" s="215">
        <f t="shared" si="279"/>
        <v>0</v>
      </c>
      <c r="AW75" s="215">
        <f t="shared" si="280"/>
        <v>0</v>
      </c>
      <c r="AX75" s="215">
        <f t="shared" si="281"/>
        <v>0</v>
      </c>
      <c r="AY75" s="448">
        <v>1</v>
      </c>
      <c r="AZ75" s="386">
        <f t="shared" si="68"/>
        <v>0</v>
      </c>
      <c r="BA75" s="891">
        <v>7</v>
      </c>
      <c r="BB75" s="319">
        <f t="shared" si="191"/>
        <v>0</v>
      </c>
      <c r="BC75" s="891"/>
      <c r="BD75" s="319">
        <f t="shared" si="192"/>
        <v>0</v>
      </c>
      <c r="BE75" s="891"/>
      <c r="BF75" s="319">
        <f t="shared" si="193"/>
        <v>0</v>
      </c>
      <c r="BG75" s="891"/>
      <c r="BH75" s="319">
        <f t="shared" si="194"/>
        <v>0</v>
      </c>
      <c r="BI75" s="891"/>
      <c r="BJ75" s="319">
        <f t="shared" si="195"/>
        <v>0</v>
      </c>
      <c r="BK75" s="891"/>
      <c r="BL75" s="319">
        <f t="shared" si="196"/>
        <v>0</v>
      </c>
      <c r="BM75" s="891"/>
      <c r="BN75" s="319">
        <f t="shared" si="197"/>
        <v>0</v>
      </c>
      <c r="BO75" s="897"/>
      <c r="BP75" s="319">
        <f t="shared" si="198"/>
        <v>0</v>
      </c>
      <c r="BQ75" s="897"/>
      <c r="BR75" s="319">
        <f t="shared" si="199"/>
        <v>0</v>
      </c>
      <c r="BS75" s="897"/>
      <c r="BT75" s="319">
        <f t="shared" si="200"/>
        <v>0</v>
      </c>
      <c r="BU75" s="897"/>
      <c r="BV75" s="319">
        <f t="shared" si="201"/>
        <v>0</v>
      </c>
      <c r="BW75" s="897"/>
      <c r="BX75" s="319">
        <f t="shared" si="202"/>
        <v>0</v>
      </c>
      <c r="BY75" s="897"/>
      <c r="BZ75" s="319">
        <f t="shared" si="203"/>
        <v>0</v>
      </c>
      <c r="CA75" s="897"/>
      <c r="CB75" s="319">
        <f t="shared" si="204"/>
        <v>0</v>
      </c>
      <c r="CC75" s="897"/>
      <c r="CD75" s="319">
        <f t="shared" si="205"/>
        <v>0</v>
      </c>
      <c r="CE75" s="897"/>
      <c r="CF75" s="319">
        <f t="shared" si="206"/>
        <v>0</v>
      </c>
      <c r="CG75" s="897"/>
      <c r="CH75" s="319">
        <f t="shared" si="207"/>
        <v>0</v>
      </c>
      <c r="CI75" s="897"/>
      <c r="CJ75" s="319">
        <f t="shared" si="208"/>
        <v>0</v>
      </c>
      <c r="CK75" s="1099"/>
      <c r="CL75" s="40">
        <f t="shared" si="209"/>
        <v>0</v>
      </c>
      <c r="CM75" s="40">
        <f t="shared" si="210"/>
        <v>0</v>
      </c>
      <c r="CN75" s="40">
        <f t="shared" si="211"/>
        <v>0</v>
      </c>
      <c r="CO75" s="1105">
        <f t="shared" si="212"/>
        <v>0</v>
      </c>
      <c r="CP75" s="40">
        <f t="shared" si="213"/>
        <v>0</v>
      </c>
      <c r="CQ75" s="39">
        <f t="shared" si="214"/>
        <v>0</v>
      </c>
      <c r="CR75" s="40">
        <f t="shared" si="215"/>
        <v>0</v>
      </c>
      <c r="CS75" s="40">
        <f t="shared" si="216"/>
        <v>0</v>
      </c>
      <c r="CT75" s="1108"/>
      <c r="CU75" s="39">
        <f t="shared" si="282"/>
        <v>0</v>
      </c>
      <c r="CV75" s="39">
        <f t="shared" si="283"/>
        <v>0</v>
      </c>
      <c r="CW75" s="39">
        <f t="shared" si="67"/>
        <v>0</v>
      </c>
      <c r="CX75" s="1108"/>
      <c r="CY75" s="40">
        <f t="shared" si="219"/>
        <v>0</v>
      </c>
      <c r="CZ75" s="40">
        <f t="shared" si="220"/>
        <v>0</v>
      </c>
      <c r="DA75" s="40">
        <f t="shared" si="221"/>
        <v>0</v>
      </c>
      <c r="DB75" s="40">
        <f t="shared" si="222"/>
        <v>0</v>
      </c>
      <c r="DC75" s="40">
        <f t="shared" si="223"/>
        <v>0</v>
      </c>
      <c r="DD75" s="40">
        <f t="shared" si="224"/>
        <v>0</v>
      </c>
      <c r="DE75" s="40">
        <f t="shared" si="225"/>
        <v>0</v>
      </c>
      <c r="DF75" s="40">
        <f t="shared" si="226"/>
        <v>0</v>
      </c>
      <c r="DG75" s="40">
        <f t="shared" si="227"/>
        <v>0</v>
      </c>
      <c r="DH75" s="40">
        <f t="shared" si="228"/>
        <v>0</v>
      </c>
      <c r="DI75" s="40">
        <f t="shared" si="229"/>
        <v>0</v>
      </c>
      <c r="DJ75" s="40">
        <f t="shared" si="230"/>
        <v>0</v>
      </c>
      <c r="DK75" s="40">
        <f t="shared" si="231"/>
        <v>0</v>
      </c>
      <c r="DL75" s="40">
        <f t="shared" si="232"/>
        <v>0</v>
      </c>
      <c r="DM75" s="40">
        <f t="shared" si="233"/>
        <v>0</v>
      </c>
      <c r="DN75" s="1">
        <f t="shared" si="118"/>
        <v>0</v>
      </c>
    </row>
    <row r="76" spans="1:244" s="1" customFormat="1" ht="65.25" customHeight="1" x14ac:dyDescent="0.2">
      <c r="B76" s="502"/>
      <c r="C76" s="492"/>
      <c r="D76" s="1268" t="s">
        <v>812</v>
      </c>
      <c r="E76" s="1065" t="s">
        <v>71</v>
      </c>
      <c r="F76" s="1089" t="s">
        <v>861</v>
      </c>
      <c r="G76" s="1067" t="s">
        <v>857</v>
      </c>
      <c r="H76" s="1068" t="s">
        <v>857</v>
      </c>
      <c r="I76" s="1067" t="s">
        <v>772</v>
      </c>
      <c r="J76" s="1068">
        <v>12</v>
      </c>
      <c r="K76" s="1068"/>
      <c r="L76" s="1068" t="s">
        <v>876</v>
      </c>
      <c r="M76" s="1069">
        <v>2450.5553999999997</v>
      </c>
      <c r="N76" s="1070"/>
      <c r="O76" s="1070"/>
      <c r="P76" s="1070"/>
      <c r="Q76" s="1070"/>
      <c r="R76" s="1070"/>
      <c r="S76" s="1070"/>
      <c r="T76" s="1070"/>
      <c r="U76" s="1071"/>
      <c r="V76" s="1072"/>
      <c r="W76" s="1072"/>
      <c r="X76" s="1072"/>
      <c r="Y76" s="1072"/>
      <c r="Z76" s="1072"/>
      <c r="AA76" s="1080"/>
      <c r="AB76" s="1084">
        <f t="shared" si="234"/>
        <v>0</v>
      </c>
      <c r="AC76" s="1074" t="str">
        <f t="shared" si="266"/>
        <v>No</v>
      </c>
      <c r="AD76" s="1075" t="str">
        <f t="shared" si="285"/>
        <v>No</v>
      </c>
      <c r="AF76" s="297">
        <f t="shared" ref="AF76" si="286">AY76</f>
        <v>12</v>
      </c>
      <c r="AG76" s="1096">
        <f t="shared" si="235"/>
        <v>0</v>
      </c>
      <c r="AH76" s="36"/>
      <c r="AI76" s="634">
        <v>35.700000000000003</v>
      </c>
      <c r="AJ76" s="445">
        <f t="shared" si="267"/>
        <v>0</v>
      </c>
      <c r="AK76" s="215">
        <f t="shared" ref="AK76:AP76" si="287">N76*$J$76</f>
        <v>0</v>
      </c>
      <c r="AL76" s="215">
        <f t="shared" si="287"/>
        <v>0</v>
      </c>
      <c r="AM76" s="215">
        <f t="shared" si="287"/>
        <v>0</v>
      </c>
      <c r="AN76" s="215">
        <f t="shared" si="287"/>
        <v>0</v>
      </c>
      <c r="AO76" s="215">
        <f t="shared" si="287"/>
        <v>0</v>
      </c>
      <c r="AP76" s="215">
        <f t="shared" si="287"/>
        <v>0</v>
      </c>
      <c r="AQ76" s="215">
        <f t="shared" si="274"/>
        <v>0</v>
      </c>
      <c r="AR76" s="215">
        <f t="shared" ref="AR76:AX76" si="288">U76*$J$76</f>
        <v>0</v>
      </c>
      <c r="AS76" s="215">
        <f t="shared" si="288"/>
        <v>0</v>
      </c>
      <c r="AT76" s="215">
        <f t="shared" si="288"/>
        <v>0</v>
      </c>
      <c r="AU76" s="215">
        <f t="shared" si="288"/>
        <v>0</v>
      </c>
      <c r="AV76" s="215">
        <f t="shared" si="288"/>
        <v>0</v>
      </c>
      <c r="AW76" s="215">
        <f t="shared" si="288"/>
        <v>0</v>
      </c>
      <c r="AX76" s="215">
        <f t="shared" si="288"/>
        <v>0</v>
      </c>
      <c r="AY76" s="448">
        <v>12</v>
      </c>
      <c r="AZ76" s="386">
        <f t="shared" si="68"/>
        <v>0</v>
      </c>
      <c r="BA76" s="891">
        <v>65</v>
      </c>
      <c r="BB76" s="319">
        <f t="shared" si="191"/>
        <v>0</v>
      </c>
      <c r="BC76" s="891"/>
      <c r="BD76" s="319">
        <f t="shared" si="192"/>
        <v>0</v>
      </c>
      <c r="BE76" s="891"/>
      <c r="BF76" s="319">
        <f t="shared" si="193"/>
        <v>0</v>
      </c>
      <c r="BG76" s="891"/>
      <c r="BH76" s="319">
        <f t="shared" si="194"/>
        <v>0</v>
      </c>
      <c r="BI76" s="891"/>
      <c r="BJ76" s="319">
        <f t="shared" si="195"/>
        <v>0</v>
      </c>
      <c r="BK76" s="891"/>
      <c r="BL76" s="319">
        <f t="shared" si="196"/>
        <v>0</v>
      </c>
      <c r="BM76" s="891"/>
      <c r="BN76" s="319">
        <f t="shared" si="197"/>
        <v>0</v>
      </c>
      <c r="BO76" s="897"/>
      <c r="BP76" s="319">
        <f t="shared" si="198"/>
        <v>0</v>
      </c>
      <c r="BQ76" s="897"/>
      <c r="BR76" s="319">
        <f t="shared" si="199"/>
        <v>0</v>
      </c>
      <c r="BS76" s="897"/>
      <c r="BT76" s="319">
        <f t="shared" si="200"/>
        <v>0</v>
      </c>
      <c r="BU76" s="897"/>
      <c r="BV76" s="319">
        <f t="shared" si="201"/>
        <v>0</v>
      </c>
      <c r="BW76" s="897"/>
      <c r="BX76" s="319">
        <f t="shared" si="202"/>
        <v>0</v>
      </c>
      <c r="BY76" s="897"/>
      <c r="BZ76" s="319">
        <f t="shared" si="203"/>
        <v>0</v>
      </c>
      <c r="CA76" s="897"/>
      <c r="CB76" s="319">
        <f t="shared" si="204"/>
        <v>0</v>
      </c>
      <c r="CC76" s="897"/>
      <c r="CD76" s="319">
        <f t="shared" si="205"/>
        <v>0</v>
      </c>
      <c r="CE76" s="897"/>
      <c r="CF76" s="319">
        <f t="shared" si="206"/>
        <v>0</v>
      </c>
      <c r="CG76" s="897"/>
      <c r="CH76" s="319">
        <f t="shared" si="207"/>
        <v>0</v>
      </c>
      <c r="CI76" s="897"/>
      <c r="CJ76" s="319">
        <f t="shared" si="208"/>
        <v>0</v>
      </c>
      <c r="CK76" s="1099"/>
      <c r="CL76" s="40">
        <f t="shared" si="209"/>
        <v>0</v>
      </c>
      <c r="CM76" s="40">
        <f t="shared" si="210"/>
        <v>0</v>
      </c>
      <c r="CN76" s="40">
        <f t="shared" si="211"/>
        <v>0</v>
      </c>
      <c r="CO76" s="1105">
        <f t="shared" si="212"/>
        <v>0</v>
      </c>
      <c r="CP76" s="40">
        <f t="shared" si="213"/>
        <v>0</v>
      </c>
      <c r="CQ76" s="39">
        <f t="shared" si="214"/>
        <v>0</v>
      </c>
      <c r="CR76" s="40">
        <f t="shared" si="215"/>
        <v>0</v>
      </c>
      <c r="CS76" s="40">
        <f t="shared" si="216"/>
        <v>0</v>
      </c>
      <c r="CT76" s="1108"/>
      <c r="CU76" s="39">
        <f t="shared" si="282"/>
        <v>0</v>
      </c>
      <c r="CV76" s="39">
        <f t="shared" si="283"/>
        <v>0</v>
      </c>
      <c r="CW76" s="39">
        <f t="shared" ref="CW76" si="289">IF(E76="No Tex.",IF(SUM(N76:AA76)&gt;0,SUM(N76:AA76),0),0)*J76</f>
        <v>0</v>
      </c>
      <c r="CX76" s="1108"/>
      <c r="CY76" s="40">
        <f t="shared" si="219"/>
        <v>0</v>
      </c>
      <c r="CZ76" s="40">
        <f t="shared" si="220"/>
        <v>0</v>
      </c>
      <c r="DA76" s="40">
        <f t="shared" si="221"/>
        <v>0</v>
      </c>
      <c r="DB76" s="40">
        <f t="shared" si="222"/>
        <v>0</v>
      </c>
      <c r="DC76" s="40">
        <f t="shared" si="223"/>
        <v>0</v>
      </c>
      <c r="DD76" s="40">
        <f t="shared" si="224"/>
        <v>0</v>
      </c>
      <c r="DE76" s="40">
        <f t="shared" si="225"/>
        <v>0</v>
      </c>
      <c r="DF76" s="40">
        <f t="shared" si="226"/>
        <v>0</v>
      </c>
      <c r="DG76" s="40">
        <f t="shared" si="227"/>
        <v>0</v>
      </c>
      <c r="DH76" s="40">
        <f t="shared" si="228"/>
        <v>0</v>
      </c>
      <c r="DI76" s="40">
        <f t="shared" si="229"/>
        <v>0</v>
      </c>
      <c r="DJ76" s="40">
        <f t="shared" si="230"/>
        <v>0</v>
      </c>
      <c r="DK76" s="40">
        <f t="shared" si="231"/>
        <v>0</v>
      </c>
      <c r="DL76" s="40">
        <f t="shared" si="232"/>
        <v>0</v>
      </c>
      <c r="DM76" s="40">
        <f t="shared" si="233"/>
        <v>0</v>
      </c>
      <c r="DN76" s="1">
        <f t="shared" si="118"/>
        <v>0</v>
      </c>
    </row>
    <row r="77" spans="1:244" s="398" customFormat="1" ht="19" x14ac:dyDescent="0.2">
      <c r="A77"/>
      <c r="B77" s="290"/>
      <c r="C77"/>
      <c r="D77" s="367"/>
      <c r="E77" s="463"/>
      <c r="F77" s="463"/>
      <c r="G77" s="271"/>
      <c r="H77"/>
      <c r="I77" s="99"/>
      <c r="J77"/>
      <c r="K77"/>
      <c r="L77"/>
      <c r="M77" s="275"/>
      <c r="N77" s="275"/>
      <c r="O77" s="275"/>
      <c r="P77" s="275"/>
      <c r="Q77" s="275"/>
      <c r="R77" s="275"/>
      <c r="S77" s="275"/>
      <c r="T77" s="275"/>
      <c r="U77" s="275"/>
      <c r="V77" s="275"/>
      <c r="W77" s="275"/>
      <c r="X77" s="275"/>
      <c r="Y77" s="275"/>
      <c r="Z77" s="275"/>
      <c r="AA77" s="275"/>
      <c r="AB77" s="23"/>
      <c r="AC77"/>
      <c r="AD77" s="92"/>
      <c r="AE77"/>
      <c r="AF77"/>
      <c r="AG77"/>
      <c r="AH77" s="96"/>
      <c r="AI77" s="394"/>
      <c r="AJ77" s="215"/>
      <c r="AK77" s="215"/>
      <c r="AL77" s="215"/>
      <c r="AM77" s="215"/>
      <c r="AN77" s="215"/>
      <c r="AO77" s="215"/>
      <c r="AP77" s="215"/>
      <c r="AQ77" s="215"/>
      <c r="AR77" s="215"/>
      <c r="AS77" s="215"/>
      <c r="AT77" s="215"/>
      <c r="AU77" s="215"/>
      <c r="AV77" s="215"/>
      <c r="AW77" s="215"/>
      <c r="AX77" s="215"/>
      <c r="AY77" s="394"/>
      <c r="AZ77" s="386"/>
      <c r="BA77" s="717"/>
      <c r="BB77" s="1"/>
      <c r="BC77" s="715"/>
      <c r="BD77"/>
      <c r="BE77" s="715"/>
      <c r="BF77"/>
      <c r="BG77" s="715"/>
      <c r="BH77"/>
      <c r="BI77" s="715"/>
      <c r="BJ77"/>
      <c r="BK77" s="715"/>
      <c r="BL77"/>
      <c r="BM77" s="715"/>
      <c r="BN77"/>
      <c r="BO77" s="387"/>
      <c r="BP77"/>
      <c r="BQ77" s="387"/>
      <c r="BR77"/>
      <c r="BS77" s="387"/>
      <c r="BT77"/>
      <c r="BU77" s="387"/>
      <c r="BV77"/>
      <c r="BW77" s="387"/>
      <c r="BX77"/>
      <c r="BY77" s="387"/>
      <c r="BZ77"/>
      <c r="CA77" s="387"/>
      <c r="CB77"/>
      <c r="CC77" s="387"/>
      <c r="CD77"/>
      <c r="CE77" s="387"/>
      <c r="CF77"/>
      <c r="CG77" s="387"/>
      <c r="CH77"/>
      <c r="CI77" s="387"/>
      <c r="CJ77"/>
      <c r="CK77" s="1099"/>
      <c r="CL77" s="507"/>
      <c r="CM77" s="507"/>
      <c r="CN77" s="507"/>
      <c r="CO77" s="507"/>
      <c r="CP77" s="507"/>
      <c r="CQ77" s="507"/>
      <c r="CR77" s="507"/>
      <c r="CS77" s="507"/>
      <c r="CT77" s="1109"/>
      <c r="CU77" s="36"/>
      <c r="CV77" s="36"/>
      <c r="CW77" s="36"/>
      <c r="CX77" s="1109"/>
      <c r="CY77" s="507"/>
      <c r="CZ77" s="507"/>
      <c r="DN77" s="507"/>
      <c r="DO77" s="507"/>
      <c r="DP77" s="507"/>
      <c r="DQ77" s="507"/>
      <c r="DR77" s="507"/>
      <c r="DS77" s="507"/>
      <c r="DT77" s="507"/>
      <c r="DU77" s="507"/>
      <c r="DV77" s="507"/>
      <c r="DW77" s="507"/>
      <c r="DX77" s="507"/>
      <c r="DY77" s="507"/>
      <c r="DZ77" s="507"/>
      <c r="EA77" s="507"/>
      <c r="EB77" s="507"/>
      <c r="EC77" s="507"/>
      <c r="ED77" s="507"/>
      <c r="EE77" s="507"/>
      <c r="EF77" s="507"/>
      <c r="EG77" s="507"/>
      <c r="EH77" s="507"/>
      <c r="EI77" s="507"/>
      <c r="EJ77" s="507"/>
      <c r="EK77" s="507"/>
      <c r="EL77" s="507"/>
      <c r="EM77" s="507"/>
      <c r="EN77" s="507"/>
      <c r="EO77" s="507"/>
      <c r="EP77" s="507"/>
      <c r="EQ77" s="507"/>
      <c r="ER77" s="507"/>
      <c r="ES77" s="507"/>
      <c r="ET77" s="507"/>
      <c r="EU77" s="507"/>
      <c r="EV77" s="507"/>
      <c r="EW77" s="507"/>
      <c r="EX77" s="507"/>
      <c r="EY77" s="507"/>
      <c r="EZ77" s="507"/>
      <c r="FA77" s="507"/>
      <c r="FB77" s="507"/>
      <c r="FC77" s="507"/>
      <c r="FD77" s="507"/>
      <c r="FE77" s="507"/>
      <c r="FF77" s="507"/>
      <c r="FG77" s="507"/>
      <c r="FH77" s="507"/>
      <c r="FI77" s="507"/>
      <c r="FJ77" s="507"/>
      <c r="FK77" s="507"/>
      <c r="FL77" s="507"/>
      <c r="FM77" s="507"/>
      <c r="FN77" s="507"/>
      <c r="FO77" s="507"/>
      <c r="FP77" s="507"/>
      <c r="FQ77" s="507"/>
      <c r="FR77" s="507"/>
      <c r="FS77" s="507"/>
      <c r="FT77" s="507"/>
      <c r="FU77" s="507"/>
      <c r="FV77" s="507"/>
      <c r="FW77" s="507"/>
      <c r="FX77" s="507"/>
      <c r="FY77" s="507"/>
      <c r="FZ77" s="507"/>
      <c r="GA77" s="507"/>
      <c r="GB77" s="507"/>
      <c r="GC77" s="507"/>
      <c r="GD77" s="507"/>
      <c r="GE77" s="507"/>
      <c r="GF77" s="507"/>
      <c r="GG77" s="507"/>
      <c r="GH77" s="507"/>
      <c r="GI77" s="507"/>
      <c r="GJ77" s="507"/>
      <c r="GK77" s="507"/>
      <c r="GL77" s="507"/>
      <c r="GM77" s="507"/>
      <c r="GN77" s="507"/>
      <c r="GO77" s="507"/>
      <c r="GP77" s="507"/>
      <c r="GQ77" s="507"/>
      <c r="GR77" s="507"/>
      <c r="GS77" s="507"/>
      <c r="GT77" s="507"/>
      <c r="GU77" s="507"/>
      <c r="GV77" s="507"/>
      <c r="GW77" s="507"/>
      <c r="GX77" s="507"/>
      <c r="GY77" s="507"/>
      <c r="GZ77" s="507"/>
      <c r="HA77" s="507"/>
      <c r="HB77" s="507"/>
      <c r="HC77" s="507"/>
      <c r="HD77" s="507"/>
      <c r="HE77" s="507"/>
      <c r="HF77" s="507"/>
      <c r="HG77" s="507"/>
      <c r="HH77" s="507"/>
      <c r="HI77" s="507"/>
      <c r="HJ77" s="507"/>
      <c r="HK77" s="507"/>
      <c r="HL77" s="507"/>
      <c r="HM77" s="507"/>
      <c r="HN77" s="507"/>
      <c r="HO77" s="507"/>
      <c r="HP77" s="507"/>
      <c r="HQ77" s="507"/>
      <c r="HR77" s="507"/>
      <c r="HS77" s="507"/>
      <c r="HT77" s="507"/>
      <c r="HU77" s="507"/>
      <c r="HV77" s="507"/>
      <c r="HW77" s="507"/>
      <c r="HX77" s="507"/>
      <c r="HY77" s="507"/>
      <c r="HZ77" s="507"/>
      <c r="IA77" s="507"/>
      <c r="IB77" s="507"/>
      <c r="IC77" s="507"/>
      <c r="ID77" s="507"/>
      <c r="IE77" s="507"/>
      <c r="IF77" s="507"/>
      <c r="IG77" s="507"/>
      <c r="IH77" s="507"/>
      <c r="II77" s="507"/>
      <c r="IJ77" s="507"/>
    </row>
    <row r="78" spans="1:244" s="398" customFormat="1" ht="19" x14ac:dyDescent="0.2">
      <c r="A78"/>
      <c r="B78" s="290"/>
      <c r="C78"/>
      <c r="D78" s="367"/>
      <c r="E78" s="463"/>
      <c r="F78" s="463"/>
      <c r="G78" s="271"/>
      <c r="H78"/>
      <c r="I78" s="99"/>
      <c r="J78"/>
      <c r="K78"/>
      <c r="L78"/>
      <c r="M78" s="275"/>
      <c r="N78" s="275"/>
      <c r="O78" s="275"/>
      <c r="P78" s="275"/>
      <c r="Q78" s="275"/>
      <c r="R78" s="275"/>
      <c r="S78" s="275"/>
      <c r="T78" s="275"/>
      <c r="U78" s="275"/>
      <c r="V78" s="275"/>
      <c r="W78" s="275"/>
      <c r="X78" s="275"/>
      <c r="Y78" s="275"/>
      <c r="Z78" s="275"/>
      <c r="AA78" s="275"/>
      <c r="AB78" s="23"/>
      <c r="AC78"/>
      <c r="AD78" s="92"/>
      <c r="AE78"/>
      <c r="AF78"/>
      <c r="AG78"/>
      <c r="AH78" s="96"/>
      <c r="AI78" s="394"/>
      <c r="AJ78" s="215"/>
      <c r="AK78" s="215"/>
      <c r="AL78" s="215"/>
      <c r="AM78" s="215"/>
      <c r="AN78" s="215"/>
      <c r="AO78" s="215"/>
      <c r="AP78" s="215"/>
      <c r="AQ78" s="215"/>
      <c r="AR78" s="215"/>
      <c r="AS78" s="215"/>
      <c r="AT78" s="215"/>
      <c r="AU78" s="215"/>
      <c r="AV78" s="215"/>
      <c r="AW78" s="215"/>
      <c r="AX78" s="215"/>
      <c r="AY78" s="394"/>
      <c r="AZ78" s="386"/>
      <c r="BA78" s="717"/>
      <c r="BB78" s="1"/>
      <c r="BC78" s="715"/>
      <c r="BD78"/>
      <c r="BE78" s="715"/>
      <c r="BF78"/>
      <c r="BG78" s="715"/>
      <c r="BH78"/>
      <c r="BI78" s="715"/>
      <c r="BJ78"/>
      <c r="BK78" s="715"/>
      <c r="BL78"/>
      <c r="BM78" s="715"/>
      <c r="BN78"/>
      <c r="BO78" s="387"/>
      <c r="BP78"/>
      <c r="BQ78" s="387"/>
      <c r="BR78"/>
      <c r="BS78" s="387"/>
      <c r="BT78"/>
      <c r="BU78" s="387"/>
      <c r="BV78"/>
      <c r="BW78" s="387"/>
      <c r="BX78"/>
      <c r="BY78" s="387"/>
      <c r="BZ78"/>
      <c r="CA78" s="387"/>
      <c r="CB78"/>
      <c r="CC78" s="387"/>
      <c r="CD78"/>
      <c r="CE78" s="387"/>
      <c r="CF78"/>
      <c r="CG78" s="387"/>
      <c r="CH78"/>
      <c r="CI78" s="387"/>
      <c r="CJ78"/>
      <c r="CK78" s="1099"/>
      <c r="CL78" s="507"/>
      <c r="CM78" s="507"/>
      <c r="CN78" s="507"/>
      <c r="CO78" s="507"/>
      <c r="CP78" s="507"/>
      <c r="CQ78" s="507"/>
      <c r="CR78" s="507"/>
      <c r="CS78" s="507"/>
      <c r="CT78" s="1109"/>
      <c r="CU78" s="36"/>
      <c r="CV78" s="36"/>
      <c r="CW78" s="36"/>
      <c r="CX78" s="1109"/>
      <c r="CY78" s="507"/>
      <c r="CZ78" s="507"/>
      <c r="DN78" s="507"/>
      <c r="DO78" s="507"/>
      <c r="DP78" s="507"/>
      <c r="DQ78" s="507"/>
      <c r="DR78" s="507"/>
      <c r="DS78" s="507"/>
      <c r="DT78" s="507"/>
      <c r="DU78" s="507"/>
      <c r="DV78" s="507"/>
      <c r="DW78" s="507"/>
      <c r="DX78" s="507"/>
      <c r="DY78" s="507"/>
      <c r="DZ78" s="507"/>
      <c r="EA78" s="507"/>
      <c r="EB78" s="507"/>
      <c r="EC78" s="507"/>
      <c r="ED78" s="507"/>
      <c r="EE78" s="507"/>
      <c r="EF78" s="507"/>
      <c r="EG78" s="507"/>
      <c r="EH78" s="507"/>
      <c r="EI78" s="507"/>
      <c r="EJ78" s="507"/>
      <c r="EK78" s="507"/>
      <c r="EL78" s="507"/>
      <c r="EM78" s="507"/>
      <c r="EN78" s="507"/>
      <c r="EO78" s="507"/>
      <c r="EP78" s="507"/>
      <c r="EQ78" s="507"/>
      <c r="ER78" s="507"/>
      <c r="ES78" s="507"/>
      <c r="ET78" s="507"/>
      <c r="EU78" s="507"/>
      <c r="EV78" s="507"/>
      <c r="EW78" s="507"/>
      <c r="EX78" s="507"/>
      <c r="EY78" s="507"/>
      <c r="EZ78" s="507"/>
      <c r="FA78" s="507"/>
      <c r="FB78" s="507"/>
      <c r="FC78" s="507"/>
      <c r="FD78" s="507"/>
      <c r="FE78" s="507"/>
      <c r="FF78" s="507"/>
      <c r="FG78" s="507"/>
      <c r="FH78" s="507"/>
      <c r="FI78" s="507"/>
      <c r="FJ78" s="507"/>
      <c r="FK78" s="507"/>
      <c r="FL78" s="507"/>
      <c r="FM78" s="507"/>
      <c r="FN78" s="507"/>
      <c r="FO78" s="507"/>
      <c r="FP78" s="507"/>
      <c r="FQ78" s="507"/>
      <c r="FR78" s="507"/>
      <c r="FS78" s="507"/>
      <c r="FT78" s="507"/>
      <c r="FU78" s="507"/>
      <c r="FV78" s="507"/>
      <c r="FW78" s="507"/>
      <c r="FX78" s="507"/>
      <c r="FY78" s="507"/>
      <c r="FZ78" s="507"/>
      <c r="GA78" s="507"/>
      <c r="GB78" s="507"/>
      <c r="GC78" s="507"/>
      <c r="GD78" s="507"/>
      <c r="GE78" s="507"/>
      <c r="GF78" s="507"/>
      <c r="GG78" s="507"/>
      <c r="GH78" s="507"/>
      <c r="GI78" s="507"/>
      <c r="GJ78" s="507"/>
      <c r="GK78" s="507"/>
      <c r="GL78" s="507"/>
      <c r="GM78" s="507"/>
      <c r="GN78" s="507"/>
      <c r="GO78" s="507"/>
      <c r="GP78" s="507"/>
      <c r="GQ78" s="507"/>
      <c r="GR78" s="507"/>
      <c r="GS78" s="507"/>
      <c r="GT78" s="507"/>
      <c r="GU78" s="507"/>
      <c r="GV78" s="507"/>
      <c r="GW78" s="507"/>
      <c r="GX78" s="507"/>
      <c r="GY78" s="507"/>
      <c r="GZ78" s="507"/>
      <c r="HA78" s="507"/>
      <c r="HB78" s="507"/>
      <c r="HC78" s="507"/>
      <c r="HD78" s="507"/>
      <c r="HE78" s="507"/>
      <c r="HF78" s="507"/>
      <c r="HG78" s="507"/>
      <c r="HH78" s="507"/>
      <c r="HI78" s="507"/>
      <c r="HJ78" s="507"/>
      <c r="HK78" s="507"/>
      <c r="HL78" s="507"/>
      <c r="HM78" s="507"/>
      <c r="HN78" s="507"/>
      <c r="HO78" s="507"/>
      <c r="HP78" s="507"/>
      <c r="HQ78" s="507"/>
      <c r="HR78" s="507"/>
      <c r="HS78" s="507"/>
      <c r="HT78" s="507"/>
      <c r="HU78" s="507"/>
      <c r="HV78" s="507"/>
      <c r="HW78" s="507"/>
      <c r="HX78" s="507"/>
      <c r="HY78" s="507"/>
      <c r="HZ78" s="507"/>
      <c r="IA78" s="507"/>
      <c r="IB78" s="507"/>
      <c r="IC78" s="507"/>
      <c r="ID78" s="507"/>
      <c r="IE78" s="507"/>
      <c r="IF78" s="507"/>
      <c r="IG78" s="507"/>
      <c r="IH78" s="507"/>
      <c r="II78" s="507"/>
      <c r="IJ78" s="507"/>
    </row>
    <row r="79" spans="1:244" s="398" customFormat="1" ht="19" x14ac:dyDescent="0.2">
      <c r="A79"/>
      <c r="B79" s="290"/>
      <c r="C79"/>
      <c r="D79" s="367"/>
      <c r="E79" s="463"/>
      <c r="F79" s="463"/>
      <c r="G79" s="271"/>
      <c r="H79"/>
      <c r="I79" s="99"/>
      <c r="J79"/>
      <c r="K79"/>
      <c r="L79"/>
      <c r="M79" s="275"/>
      <c r="N79" s="275"/>
      <c r="O79" s="275"/>
      <c r="P79" s="275"/>
      <c r="Q79" s="275"/>
      <c r="R79" s="275"/>
      <c r="S79" s="275"/>
      <c r="T79" s="275"/>
      <c r="U79" s="275"/>
      <c r="V79" s="275"/>
      <c r="W79" s="275"/>
      <c r="X79" s="275"/>
      <c r="Y79" s="275"/>
      <c r="Z79" s="275"/>
      <c r="AA79" s="275"/>
      <c r="AB79" s="23"/>
      <c r="AC79"/>
      <c r="AD79" s="92"/>
      <c r="AE79"/>
      <c r="AF79"/>
      <c r="AG79"/>
      <c r="AH79" s="96"/>
      <c r="AI79" s="394"/>
      <c r="AJ79" s="215"/>
      <c r="AK79" s="215"/>
      <c r="AL79" s="215"/>
      <c r="AM79" s="215"/>
      <c r="AN79" s="215"/>
      <c r="AO79" s="215"/>
      <c r="AP79" s="215"/>
      <c r="AQ79" s="215"/>
      <c r="AR79" s="215"/>
      <c r="AS79" s="215"/>
      <c r="AT79" s="215"/>
      <c r="AU79" s="215"/>
      <c r="AV79" s="215"/>
      <c r="AW79" s="215"/>
      <c r="AX79" s="215"/>
      <c r="AY79" s="394"/>
      <c r="AZ79" s="386"/>
      <c r="BA79" s="717"/>
      <c r="BB79" s="1"/>
      <c r="BC79" s="715"/>
      <c r="BD79"/>
      <c r="BE79" s="715"/>
      <c r="BF79"/>
      <c r="BG79" s="715"/>
      <c r="BH79"/>
      <c r="BI79" s="715"/>
      <c r="BJ79"/>
      <c r="BK79" s="715"/>
      <c r="BL79"/>
      <c r="BM79" s="715"/>
      <c r="BN79"/>
      <c r="BO79" s="387"/>
      <c r="BP79"/>
      <c r="BQ79" s="387"/>
      <c r="BR79"/>
      <c r="BS79" s="387"/>
      <c r="BT79"/>
      <c r="BU79" s="387"/>
      <c r="BV79"/>
      <c r="BW79" s="387"/>
      <c r="BX79"/>
      <c r="BY79" s="387"/>
      <c r="BZ79"/>
      <c r="CA79" s="387"/>
      <c r="CB79"/>
      <c r="CC79" s="387"/>
      <c r="CD79"/>
      <c r="CE79" s="387"/>
      <c r="CF79"/>
      <c r="CG79" s="387"/>
      <c r="CH79"/>
      <c r="CI79" s="387"/>
      <c r="CJ79"/>
      <c r="CK79" s="1099"/>
      <c r="CL79" s="507"/>
      <c r="CM79" s="507"/>
      <c r="CN79" s="507"/>
      <c r="CO79" s="507"/>
      <c r="CP79" s="507"/>
      <c r="CQ79" s="507"/>
      <c r="CR79" s="507"/>
      <c r="CS79" s="507"/>
      <c r="CT79" s="1109"/>
      <c r="CU79" s="36"/>
      <c r="CV79" s="36"/>
      <c r="CW79" s="36"/>
      <c r="CX79" s="1109"/>
      <c r="CY79" s="507"/>
      <c r="CZ79" s="507"/>
      <c r="DN79" s="507"/>
      <c r="DO79" s="507"/>
      <c r="DP79" s="507"/>
      <c r="DQ79" s="507"/>
      <c r="DR79" s="507"/>
      <c r="DS79" s="507"/>
      <c r="DT79" s="507"/>
      <c r="DU79" s="507"/>
      <c r="DV79" s="507"/>
      <c r="DW79" s="507"/>
      <c r="DX79" s="507"/>
      <c r="DY79" s="507"/>
      <c r="DZ79" s="507"/>
      <c r="EA79" s="507"/>
      <c r="EB79" s="507"/>
      <c r="EC79" s="507"/>
      <c r="ED79" s="507"/>
      <c r="EE79" s="507"/>
      <c r="EF79" s="507"/>
      <c r="EG79" s="507"/>
      <c r="EH79" s="507"/>
      <c r="EI79" s="507"/>
      <c r="EJ79" s="507"/>
      <c r="EK79" s="507"/>
      <c r="EL79" s="507"/>
      <c r="EM79" s="507"/>
      <c r="EN79" s="507"/>
      <c r="EO79" s="507"/>
      <c r="EP79" s="507"/>
      <c r="EQ79" s="507"/>
      <c r="ER79" s="507"/>
      <c r="ES79" s="507"/>
      <c r="ET79" s="507"/>
      <c r="EU79" s="507"/>
      <c r="EV79" s="507"/>
      <c r="EW79" s="507"/>
      <c r="EX79" s="507"/>
      <c r="EY79" s="507"/>
      <c r="EZ79" s="507"/>
      <c r="FA79" s="507"/>
      <c r="FB79" s="507"/>
      <c r="FC79" s="507"/>
      <c r="FD79" s="507"/>
      <c r="FE79" s="507"/>
      <c r="FF79" s="507"/>
      <c r="FG79" s="507"/>
      <c r="FH79" s="507"/>
      <c r="FI79" s="507"/>
      <c r="FJ79" s="507"/>
      <c r="FK79" s="507"/>
      <c r="FL79" s="507"/>
      <c r="FM79" s="507"/>
      <c r="FN79" s="507"/>
      <c r="FO79" s="507"/>
      <c r="FP79" s="507"/>
      <c r="FQ79" s="507"/>
      <c r="FR79" s="507"/>
      <c r="FS79" s="507"/>
      <c r="FT79" s="507"/>
      <c r="FU79" s="507"/>
      <c r="FV79" s="507"/>
      <c r="FW79" s="507"/>
      <c r="FX79" s="507"/>
      <c r="FY79" s="507"/>
      <c r="FZ79" s="507"/>
      <c r="GA79" s="507"/>
      <c r="GB79" s="507"/>
      <c r="GC79" s="507"/>
      <c r="GD79" s="507"/>
      <c r="GE79" s="507"/>
      <c r="GF79" s="507"/>
      <c r="GG79" s="507"/>
      <c r="GH79" s="507"/>
      <c r="GI79" s="507"/>
      <c r="GJ79" s="507"/>
      <c r="GK79" s="507"/>
      <c r="GL79" s="507"/>
      <c r="GM79" s="507"/>
      <c r="GN79" s="507"/>
      <c r="GO79" s="507"/>
      <c r="GP79" s="507"/>
      <c r="GQ79" s="507"/>
      <c r="GR79" s="507"/>
      <c r="GS79" s="507"/>
      <c r="GT79" s="507"/>
      <c r="GU79" s="507"/>
      <c r="GV79" s="507"/>
      <c r="GW79" s="507"/>
      <c r="GX79" s="507"/>
      <c r="GY79" s="507"/>
      <c r="GZ79" s="507"/>
      <c r="HA79" s="507"/>
      <c r="HB79" s="507"/>
      <c r="HC79" s="507"/>
      <c r="HD79" s="507"/>
      <c r="HE79" s="507"/>
      <c r="HF79" s="507"/>
      <c r="HG79" s="507"/>
      <c r="HH79" s="507"/>
      <c r="HI79" s="507"/>
      <c r="HJ79" s="507"/>
      <c r="HK79" s="507"/>
      <c r="HL79" s="507"/>
      <c r="HM79" s="507"/>
      <c r="HN79" s="507"/>
      <c r="HO79" s="507"/>
      <c r="HP79" s="507"/>
      <c r="HQ79" s="507"/>
      <c r="HR79" s="507"/>
      <c r="HS79" s="507"/>
      <c r="HT79" s="507"/>
      <c r="HU79" s="507"/>
      <c r="HV79" s="507"/>
      <c r="HW79" s="507"/>
      <c r="HX79" s="507"/>
      <c r="HY79" s="507"/>
      <c r="HZ79" s="507"/>
      <c r="IA79" s="507"/>
      <c r="IB79" s="507"/>
      <c r="IC79" s="507"/>
      <c r="ID79" s="507"/>
      <c r="IE79" s="507"/>
      <c r="IF79" s="507"/>
      <c r="IG79" s="507"/>
      <c r="IH79" s="507"/>
      <c r="II79" s="507"/>
      <c r="IJ79" s="507"/>
    </row>
    <row r="80" spans="1:244" s="398" customFormat="1" ht="19" x14ac:dyDescent="0.2">
      <c r="A80"/>
      <c r="B80" s="290"/>
      <c r="C80"/>
      <c r="D80" s="367"/>
      <c r="E80" s="463"/>
      <c r="F80" s="463"/>
      <c r="G80" s="271"/>
      <c r="H80"/>
      <c r="I80" s="99"/>
      <c r="J80"/>
      <c r="K80"/>
      <c r="L80"/>
      <c r="M80" s="275"/>
      <c r="N80" s="275"/>
      <c r="O80" s="275"/>
      <c r="P80" s="275"/>
      <c r="Q80" s="275"/>
      <c r="R80" s="275"/>
      <c r="S80" s="275"/>
      <c r="T80" s="275"/>
      <c r="U80" s="275"/>
      <c r="V80" s="275"/>
      <c r="W80" s="275"/>
      <c r="X80" s="275"/>
      <c r="Y80" s="275"/>
      <c r="Z80" s="275"/>
      <c r="AA80" s="275"/>
      <c r="AB80" s="23"/>
      <c r="AC80"/>
      <c r="AD80" s="92"/>
      <c r="AE80"/>
      <c r="AF80"/>
      <c r="AG80"/>
      <c r="AH80" s="96"/>
      <c r="AI80" s="394"/>
      <c r="AJ80" s="215"/>
      <c r="AK80" s="215"/>
      <c r="AL80" s="215"/>
      <c r="AM80" s="215"/>
      <c r="AN80" s="215"/>
      <c r="AO80" s="215"/>
      <c r="AP80" s="215"/>
      <c r="AQ80" s="215"/>
      <c r="AR80" s="215"/>
      <c r="AS80" s="215"/>
      <c r="AT80" s="215"/>
      <c r="AU80" s="215"/>
      <c r="AV80" s="215"/>
      <c r="AW80" s="215"/>
      <c r="AX80" s="215"/>
      <c r="AY80" s="394"/>
      <c r="AZ80" s="386"/>
      <c r="BA80" s="717"/>
      <c r="BB80" s="1"/>
      <c r="BC80" s="715"/>
      <c r="BD80"/>
      <c r="BE80" s="715"/>
      <c r="BF80"/>
      <c r="BG80" s="715"/>
      <c r="BH80"/>
      <c r="BI80" s="715"/>
      <c r="BJ80"/>
      <c r="BK80" s="715"/>
      <c r="BL80"/>
      <c r="BM80" s="715"/>
      <c r="BN80"/>
      <c r="BO80" s="387"/>
      <c r="BP80"/>
      <c r="BQ80" s="387"/>
      <c r="BR80"/>
      <c r="BS80" s="387"/>
      <c r="BT80"/>
      <c r="BU80" s="387"/>
      <c r="BV80"/>
      <c r="BW80" s="387"/>
      <c r="BX80"/>
      <c r="BY80" s="387"/>
      <c r="BZ80"/>
      <c r="CA80" s="387"/>
      <c r="CB80"/>
      <c r="CC80" s="387"/>
      <c r="CD80"/>
      <c r="CE80" s="387"/>
      <c r="CF80"/>
      <c r="CG80" s="387"/>
      <c r="CH80"/>
      <c r="CI80" s="387"/>
      <c r="CJ80"/>
      <c r="CK80" s="1099"/>
      <c r="CL80" s="507"/>
      <c r="CM80" s="507"/>
      <c r="CN80" s="507"/>
      <c r="CO80" s="507"/>
      <c r="CP80" s="507"/>
      <c r="CQ80" s="507"/>
      <c r="CR80" s="507"/>
      <c r="CS80" s="507"/>
      <c r="CT80" s="1109"/>
      <c r="CU80" s="36"/>
      <c r="CV80" s="36"/>
      <c r="CW80" s="36"/>
      <c r="CX80" s="1109"/>
      <c r="CY80" s="507"/>
      <c r="CZ80" s="507"/>
      <c r="DN80" s="507"/>
      <c r="DO80" s="507"/>
      <c r="DP80" s="507"/>
      <c r="DQ80" s="507"/>
      <c r="DR80" s="507"/>
      <c r="DS80" s="507"/>
      <c r="DT80" s="507"/>
      <c r="DU80" s="507"/>
      <c r="DV80" s="507"/>
      <c r="DW80" s="507"/>
      <c r="DX80" s="507"/>
      <c r="DY80" s="507"/>
      <c r="DZ80" s="507"/>
      <c r="EA80" s="507"/>
      <c r="EB80" s="507"/>
      <c r="EC80" s="507"/>
      <c r="ED80" s="507"/>
      <c r="EE80" s="507"/>
      <c r="EF80" s="507"/>
      <c r="EG80" s="507"/>
      <c r="EH80" s="507"/>
      <c r="EI80" s="507"/>
      <c r="EJ80" s="507"/>
      <c r="EK80" s="507"/>
      <c r="EL80" s="507"/>
      <c r="EM80" s="507"/>
      <c r="EN80" s="507"/>
      <c r="EO80" s="507"/>
      <c r="EP80" s="507"/>
      <c r="EQ80" s="507"/>
      <c r="ER80" s="507"/>
      <c r="ES80" s="507"/>
      <c r="ET80" s="507"/>
      <c r="EU80" s="507"/>
      <c r="EV80" s="507"/>
      <c r="EW80" s="507"/>
      <c r="EX80" s="507"/>
      <c r="EY80" s="507"/>
      <c r="EZ80" s="507"/>
      <c r="FA80" s="507"/>
      <c r="FB80" s="507"/>
      <c r="FC80" s="507"/>
      <c r="FD80" s="507"/>
      <c r="FE80" s="507"/>
      <c r="FF80" s="507"/>
      <c r="FG80" s="507"/>
      <c r="FH80" s="507"/>
      <c r="FI80" s="507"/>
      <c r="FJ80" s="507"/>
      <c r="FK80" s="507"/>
      <c r="FL80" s="507"/>
      <c r="FM80" s="507"/>
      <c r="FN80" s="507"/>
      <c r="FO80" s="507"/>
      <c r="FP80" s="507"/>
      <c r="FQ80" s="507"/>
      <c r="FR80" s="507"/>
      <c r="FS80" s="507"/>
      <c r="FT80" s="507"/>
      <c r="FU80" s="507"/>
      <c r="FV80" s="507"/>
      <c r="FW80" s="507"/>
      <c r="FX80" s="507"/>
      <c r="FY80" s="507"/>
      <c r="FZ80" s="507"/>
      <c r="GA80" s="507"/>
      <c r="GB80" s="507"/>
      <c r="GC80" s="507"/>
      <c r="GD80" s="507"/>
      <c r="GE80" s="507"/>
      <c r="GF80" s="507"/>
      <c r="GG80" s="507"/>
      <c r="GH80" s="507"/>
      <c r="GI80" s="507"/>
      <c r="GJ80" s="507"/>
      <c r="GK80" s="507"/>
      <c r="GL80" s="507"/>
      <c r="GM80" s="507"/>
      <c r="GN80" s="507"/>
      <c r="GO80" s="507"/>
      <c r="GP80" s="507"/>
      <c r="GQ80" s="507"/>
      <c r="GR80" s="507"/>
      <c r="GS80" s="507"/>
      <c r="GT80" s="507"/>
      <c r="GU80" s="507"/>
      <c r="GV80" s="507"/>
      <c r="GW80" s="507"/>
      <c r="GX80" s="507"/>
      <c r="GY80" s="507"/>
      <c r="GZ80" s="507"/>
      <c r="HA80" s="507"/>
      <c r="HB80" s="507"/>
      <c r="HC80" s="507"/>
      <c r="HD80" s="507"/>
      <c r="HE80" s="507"/>
      <c r="HF80" s="507"/>
      <c r="HG80" s="507"/>
      <c r="HH80" s="507"/>
      <c r="HI80" s="507"/>
      <c r="HJ80" s="507"/>
      <c r="HK80" s="507"/>
      <c r="HL80" s="507"/>
      <c r="HM80" s="507"/>
      <c r="HN80" s="507"/>
      <c r="HO80" s="507"/>
      <c r="HP80" s="507"/>
      <c r="HQ80" s="507"/>
      <c r="HR80" s="507"/>
      <c r="HS80" s="507"/>
      <c r="HT80" s="507"/>
      <c r="HU80" s="507"/>
      <c r="HV80" s="507"/>
      <c r="HW80" s="507"/>
      <c r="HX80" s="507"/>
      <c r="HY80" s="507"/>
      <c r="HZ80" s="507"/>
      <c r="IA80" s="507"/>
      <c r="IB80" s="507"/>
      <c r="IC80" s="507"/>
      <c r="ID80" s="507"/>
      <c r="IE80" s="507"/>
      <c r="IF80" s="507"/>
      <c r="IG80" s="507"/>
      <c r="IH80" s="507"/>
      <c r="II80" s="507"/>
      <c r="IJ80" s="507"/>
    </row>
    <row r="81" spans="1:244" s="398" customFormat="1" ht="19" x14ac:dyDescent="0.2">
      <c r="A81"/>
      <c r="B81" s="290"/>
      <c r="C81"/>
      <c r="D81" s="367"/>
      <c r="E81" s="463"/>
      <c r="F81" s="463"/>
      <c r="G81" s="271"/>
      <c r="H81"/>
      <c r="I81" s="99"/>
      <c r="J81"/>
      <c r="K81"/>
      <c r="L81"/>
      <c r="M81" s="275"/>
      <c r="N81" s="275"/>
      <c r="O81" s="275"/>
      <c r="P81" s="275"/>
      <c r="Q81" s="275"/>
      <c r="R81" s="275"/>
      <c r="S81" s="275"/>
      <c r="T81" s="275"/>
      <c r="U81" s="275"/>
      <c r="V81" s="275"/>
      <c r="W81" s="275"/>
      <c r="X81" s="275"/>
      <c r="Y81" s="275"/>
      <c r="Z81" s="275"/>
      <c r="AA81" s="275"/>
      <c r="AB81" s="23"/>
      <c r="AC81"/>
      <c r="AD81" s="92"/>
      <c r="AE81"/>
      <c r="AF81"/>
      <c r="AG81"/>
      <c r="AH81" s="96"/>
      <c r="AI81" s="394"/>
      <c r="AJ81" s="215"/>
      <c r="AK81" s="215"/>
      <c r="AL81" s="215"/>
      <c r="AM81" s="215"/>
      <c r="AN81" s="215"/>
      <c r="AO81" s="215"/>
      <c r="AP81" s="215"/>
      <c r="AQ81" s="215"/>
      <c r="AR81" s="215"/>
      <c r="AS81" s="215"/>
      <c r="AT81" s="215"/>
      <c r="AU81" s="215"/>
      <c r="AV81" s="215"/>
      <c r="AW81" s="215"/>
      <c r="AX81" s="215"/>
      <c r="AY81" s="394"/>
      <c r="AZ81" s="386"/>
      <c r="BA81" s="717"/>
      <c r="BB81" s="1"/>
      <c r="BC81" s="715"/>
      <c r="BD81"/>
      <c r="BE81" s="715"/>
      <c r="BF81"/>
      <c r="BG81" s="715"/>
      <c r="BH81"/>
      <c r="BI81" s="715"/>
      <c r="BJ81"/>
      <c r="BK81" s="715"/>
      <c r="BL81"/>
      <c r="BM81" s="715"/>
      <c r="BN81"/>
      <c r="BO81" s="387"/>
      <c r="BP81"/>
      <c r="BQ81" s="387"/>
      <c r="BR81"/>
      <c r="BS81" s="387"/>
      <c r="BT81"/>
      <c r="BU81" s="387"/>
      <c r="BV81"/>
      <c r="BW81" s="387"/>
      <c r="BX81"/>
      <c r="BY81" s="387"/>
      <c r="BZ81"/>
      <c r="CA81" s="387"/>
      <c r="CB81"/>
      <c r="CC81" s="387"/>
      <c r="CD81"/>
      <c r="CE81" s="387"/>
      <c r="CF81"/>
      <c r="CG81" s="387"/>
      <c r="CH81"/>
      <c r="CI81" s="387"/>
      <c r="CJ81"/>
      <c r="CK81" s="1099"/>
      <c r="CL81" s="507"/>
      <c r="CM81" s="507"/>
      <c r="CN81" s="507"/>
      <c r="CO81" s="507"/>
      <c r="CP81" s="507"/>
      <c r="CQ81" s="507"/>
      <c r="CR81" s="507"/>
      <c r="CS81" s="507"/>
      <c r="CT81" s="1109"/>
      <c r="CU81" s="36"/>
      <c r="CV81" s="36"/>
      <c r="CW81" s="36"/>
      <c r="CX81" s="1109"/>
      <c r="CY81" s="507"/>
      <c r="CZ81" s="507"/>
      <c r="DN81" s="507"/>
      <c r="DO81" s="507"/>
      <c r="DP81" s="507"/>
      <c r="DQ81" s="507"/>
      <c r="DR81" s="507"/>
      <c r="DS81" s="507"/>
      <c r="DT81" s="507"/>
      <c r="DU81" s="507"/>
      <c r="DV81" s="507"/>
      <c r="DW81" s="507"/>
      <c r="DX81" s="507"/>
      <c r="DY81" s="507"/>
      <c r="DZ81" s="507"/>
      <c r="EA81" s="507"/>
      <c r="EB81" s="507"/>
      <c r="EC81" s="507"/>
      <c r="ED81" s="507"/>
      <c r="EE81" s="507"/>
      <c r="EF81" s="507"/>
      <c r="EG81" s="507"/>
      <c r="EH81" s="507"/>
      <c r="EI81" s="507"/>
      <c r="EJ81" s="507"/>
      <c r="EK81" s="507"/>
      <c r="EL81" s="507"/>
      <c r="EM81" s="507"/>
      <c r="EN81" s="507"/>
      <c r="EO81" s="507"/>
      <c r="EP81" s="507"/>
      <c r="EQ81" s="507"/>
      <c r="ER81" s="507"/>
      <c r="ES81" s="507"/>
      <c r="ET81" s="507"/>
      <c r="EU81" s="507"/>
      <c r="EV81" s="507"/>
      <c r="EW81" s="507"/>
      <c r="EX81" s="507"/>
      <c r="EY81" s="507"/>
      <c r="EZ81" s="507"/>
      <c r="FA81" s="507"/>
      <c r="FB81" s="507"/>
      <c r="FC81" s="507"/>
      <c r="FD81" s="507"/>
      <c r="FE81" s="507"/>
      <c r="FF81" s="507"/>
      <c r="FG81" s="507"/>
      <c r="FH81" s="507"/>
      <c r="FI81" s="507"/>
      <c r="FJ81" s="507"/>
      <c r="FK81" s="507"/>
      <c r="FL81" s="507"/>
      <c r="FM81" s="507"/>
      <c r="FN81" s="507"/>
      <c r="FO81" s="507"/>
      <c r="FP81" s="507"/>
      <c r="FQ81" s="507"/>
      <c r="FR81" s="507"/>
      <c r="FS81" s="507"/>
      <c r="FT81" s="507"/>
      <c r="FU81" s="507"/>
      <c r="FV81" s="507"/>
      <c r="FW81" s="507"/>
      <c r="FX81" s="507"/>
      <c r="FY81" s="507"/>
      <c r="FZ81" s="507"/>
      <c r="GA81" s="507"/>
      <c r="GB81" s="507"/>
      <c r="GC81" s="507"/>
      <c r="GD81" s="507"/>
      <c r="GE81" s="507"/>
      <c r="GF81" s="507"/>
      <c r="GG81" s="507"/>
      <c r="GH81" s="507"/>
      <c r="GI81" s="507"/>
      <c r="GJ81" s="507"/>
      <c r="GK81" s="507"/>
      <c r="GL81" s="507"/>
      <c r="GM81" s="507"/>
      <c r="GN81" s="507"/>
      <c r="GO81" s="507"/>
      <c r="GP81" s="507"/>
      <c r="GQ81" s="507"/>
      <c r="GR81" s="507"/>
      <c r="GS81" s="507"/>
      <c r="GT81" s="507"/>
      <c r="GU81" s="507"/>
      <c r="GV81" s="507"/>
      <c r="GW81" s="507"/>
      <c r="GX81" s="507"/>
      <c r="GY81" s="507"/>
      <c r="GZ81" s="507"/>
      <c r="HA81" s="507"/>
      <c r="HB81" s="507"/>
      <c r="HC81" s="507"/>
      <c r="HD81" s="507"/>
      <c r="HE81" s="507"/>
      <c r="HF81" s="507"/>
      <c r="HG81" s="507"/>
      <c r="HH81" s="507"/>
      <c r="HI81" s="507"/>
      <c r="HJ81" s="507"/>
      <c r="HK81" s="507"/>
      <c r="HL81" s="507"/>
      <c r="HM81" s="507"/>
      <c r="HN81" s="507"/>
      <c r="HO81" s="507"/>
      <c r="HP81" s="507"/>
      <c r="HQ81" s="507"/>
      <c r="HR81" s="507"/>
      <c r="HS81" s="507"/>
      <c r="HT81" s="507"/>
      <c r="HU81" s="507"/>
      <c r="HV81" s="507"/>
      <c r="HW81" s="507"/>
      <c r="HX81" s="507"/>
      <c r="HY81" s="507"/>
      <c r="HZ81" s="507"/>
      <c r="IA81" s="507"/>
      <c r="IB81" s="507"/>
      <c r="IC81" s="507"/>
      <c r="ID81" s="507"/>
      <c r="IE81" s="507"/>
      <c r="IF81" s="507"/>
      <c r="IG81" s="507"/>
      <c r="IH81" s="507"/>
      <c r="II81" s="507"/>
      <c r="IJ81" s="507"/>
    </row>
    <row r="82" spans="1:244" s="398" customFormat="1" ht="19" x14ac:dyDescent="0.2">
      <c r="A82"/>
      <c r="B82" s="290"/>
      <c r="C82"/>
      <c r="D82" s="367"/>
      <c r="E82" s="463"/>
      <c r="F82" s="463"/>
      <c r="G82" s="271"/>
      <c r="H82"/>
      <c r="I82" s="99"/>
      <c r="J82"/>
      <c r="K82"/>
      <c r="L82"/>
      <c r="M82" s="275"/>
      <c r="N82" s="275"/>
      <c r="O82" s="275"/>
      <c r="P82" s="275"/>
      <c r="Q82" s="275"/>
      <c r="R82" s="275"/>
      <c r="S82" s="275"/>
      <c r="T82" s="275"/>
      <c r="U82" s="275"/>
      <c r="V82" s="275"/>
      <c r="W82" s="275"/>
      <c r="X82" s="275"/>
      <c r="Y82" s="275"/>
      <c r="Z82" s="275"/>
      <c r="AA82" s="275"/>
      <c r="AB82" s="23"/>
      <c r="AC82"/>
      <c r="AD82" s="92"/>
      <c r="AE82"/>
      <c r="AF82"/>
      <c r="AG82"/>
      <c r="AH82" s="96"/>
      <c r="AI82" s="394"/>
      <c r="AJ82" s="215"/>
      <c r="AK82" s="215"/>
      <c r="AL82" s="215"/>
      <c r="AM82" s="215"/>
      <c r="AN82" s="215"/>
      <c r="AO82" s="215"/>
      <c r="AP82" s="215"/>
      <c r="AQ82" s="215"/>
      <c r="AR82" s="215"/>
      <c r="AS82" s="215"/>
      <c r="AT82" s="215"/>
      <c r="AU82" s="215"/>
      <c r="AV82" s="215"/>
      <c r="AW82" s="215"/>
      <c r="AX82" s="215"/>
      <c r="AY82" s="394"/>
      <c r="AZ82" s="386"/>
      <c r="BA82" s="717"/>
      <c r="BB82" s="1"/>
      <c r="BC82" s="715"/>
      <c r="BD82"/>
      <c r="BE82" s="715"/>
      <c r="BF82"/>
      <c r="BG82" s="715"/>
      <c r="BH82"/>
      <c r="BI82" s="715"/>
      <c r="BJ82"/>
      <c r="BK82" s="715"/>
      <c r="BL82"/>
      <c r="BM82" s="715"/>
      <c r="BN82"/>
      <c r="BO82" s="387"/>
      <c r="BP82"/>
      <c r="BQ82" s="387"/>
      <c r="BR82"/>
      <c r="BS82" s="387"/>
      <c r="BT82"/>
      <c r="BU82" s="387"/>
      <c r="BV82"/>
      <c r="BW82" s="387"/>
      <c r="BX82"/>
      <c r="BY82" s="387"/>
      <c r="BZ82"/>
      <c r="CA82" s="387"/>
      <c r="CB82"/>
      <c r="CC82" s="387"/>
      <c r="CD82"/>
      <c r="CE82" s="387"/>
      <c r="CF82"/>
      <c r="CG82" s="387"/>
      <c r="CH82"/>
      <c r="CI82" s="387"/>
      <c r="CJ82"/>
      <c r="CK82" s="1099"/>
      <c r="CL82" s="507"/>
      <c r="CM82" s="507"/>
      <c r="CN82" s="507"/>
      <c r="CO82" s="507"/>
      <c r="CP82" s="507"/>
      <c r="CQ82" s="507"/>
      <c r="CR82" s="507"/>
      <c r="CS82" s="507"/>
      <c r="CT82" s="1109"/>
      <c r="CU82" s="36"/>
      <c r="CV82" s="36"/>
      <c r="CW82" s="36"/>
      <c r="CX82" s="1109"/>
      <c r="CY82" s="507"/>
      <c r="CZ82" s="507"/>
      <c r="DN82" s="507"/>
      <c r="DO82" s="507"/>
      <c r="DP82" s="507"/>
      <c r="DQ82" s="507"/>
      <c r="DR82" s="507"/>
      <c r="DS82" s="507"/>
      <c r="DT82" s="507"/>
      <c r="DU82" s="507"/>
      <c r="DV82" s="507"/>
      <c r="DW82" s="507"/>
      <c r="DX82" s="507"/>
      <c r="DY82" s="507"/>
      <c r="DZ82" s="507"/>
      <c r="EA82" s="507"/>
      <c r="EB82" s="507"/>
      <c r="EC82" s="507"/>
      <c r="ED82" s="507"/>
      <c r="EE82" s="507"/>
      <c r="EF82" s="507"/>
      <c r="EG82" s="507"/>
      <c r="EH82" s="507"/>
      <c r="EI82" s="507"/>
      <c r="EJ82" s="507"/>
      <c r="EK82" s="507"/>
      <c r="EL82" s="507"/>
      <c r="EM82" s="507"/>
      <c r="EN82" s="507"/>
      <c r="EO82" s="507"/>
      <c r="EP82" s="507"/>
      <c r="EQ82" s="507"/>
      <c r="ER82" s="507"/>
      <c r="ES82" s="507"/>
      <c r="ET82" s="507"/>
      <c r="EU82" s="507"/>
      <c r="EV82" s="507"/>
      <c r="EW82" s="507"/>
      <c r="EX82" s="507"/>
      <c r="EY82" s="507"/>
      <c r="EZ82" s="507"/>
      <c r="FA82" s="507"/>
      <c r="FB82" s="507"/>
      <c r="FC82" s="507"/>
      <c r="FD82" s="507"/>
      <c r="FE82" s="507"/>
      <c r="FF82" s="507"/>
      <c r="FG82" s="507"/>
      <c r="FH82" s="507"/>
      <c r="FI82" s="507"/>
      <c r="FJ82" s="507"/>
      <c r="FK82" s="507"/>
      <c r="FL82" s="507"/>
      <c r="FM82" s="507"/>
      <c r="FN82" s="507"/>
      <c r="FO82" s="507"/>
      <c r="FP82" s="507"/>
      <c r="FQ82" s="507"/>
      <c r="FR82" s="507"/>
      <c r="FS82" s="507"/>
      <c r="FT82" s="507"/>
      <c r="FU82" s="507"/>
      <c r="FV82" s="507"/>
      <c r="FW82" s="507"/>
      <c r="FX82" s="507"/>
      <c r="FY82" s="507"/>
      <c r="FZ82" s="507"/>
      <c r="GA82" s="507"/>
      <c r="GB82" s="507"/>
      <c r="GC82" s="507"/>
      <c r="GD82" s="507"/>
      <c r="GE82" s="507"/>
      <c r="GF82" s="507"/>
      <c r="GG82" s="507"/>
      <c r="GH82" s="507"/>
      <c r="GI82" s="507"/>
      <c r="GJ82" s="507"/>
      <c r="GK82" s="507"/>
      <c r="GL82" s="507"/>
      <c r="GM82" s="507"/>
      <c r="GN82" s="507"/>
      <c r="GO82" s="507"/>
      <c r="GP82" s="507"/>
      <c r="GQ82" s="507"/>
      <c r="GR82" s="507"/>
      <c r="GS82" s="507"/>
      <c r="GT82" s="507"/>
      <c r="GU82" s="507"/>
      <c r="GV82" s="507"/>
      <c r="GW82" s="507"/>
      <c r="GX82" s="507"/>
      <c r="GY82" s="507"/>
      <c r="GZ82" s="507"/>
      <c r="HA82" s="507"/>
      <c r="HB82" s="507"/>
      <c r="HC82" s="507"/>
      <c r="HD82" s="507"/>
      <c r="HE82" s="507"/>
      <c r="HF82" s="507"/>
      <c r="HG82" s="507"/>
      <c r="HH82" s="507"/>
      <c r="HI82" s="507"/>
      <c r="HJ82" s="507"/>
      <c r="HK82" s="507"/>
      <c r="HL82" s="507"/>
      <c r="HM82" s="507"/>
      <c r="HN82" s="507"/>
      <c r="HO82" s="507"/>
      <c r="HP82" s="507"/>
      <c r="HQ82" s="507"/>
      <c r="HR82" s="507"/>
      <c r="HS82" s="507"/>
      <c r="HT82" s="507"/>
      <c r="HU82" s="507"/>
      <c r="HV82" s="507"/>
      <c r="HW82" s="507"/>
      <c r="HX82" s="507"/>
      <c r="HY82" s="507"/>
      <c r="HZ82" s="507"/>
      <c r="IA82" s="507"/>
      <c r="IB82" s="507"/>
      <c r="IC82" s="507"/>
      <c r="ID82" s="507"/>
      <c r="IE82" s="507"/>
      <c r="IF82" s="507"/>
      <c r="IG82" s="507"/>
      <c r="IH82" s="507"/>
      <c r="II82" s="507"/>
      <c r="IJ82" s="507"/>
    </row>
    <row r="83" spans="1:244" s="398" customFormat="1" ht="19" x14ac:dyDescent="0.2">
      <c r="A83"/>
      <c r="B83" s="290"/>
      <c r="C83"/>
      <c r="D83" s="367"/>
      <c r="E83" s="463"/>
      <c r="F83" s="463"/>
      <c r="G83" s="271"/>
      <c r="H83"/>
      <c r="I83" s="99"/>
      <c r="J83"/>
      <c r="K83"/>
      <c r="L83"/>
      <c r="M83" s="275"/>
      <c r="N83" s="275"/>
      <c r="O83" s="275"/>
      <c r="P83" s="275"/>
      <c r="Q83" s="275"/>
      <c r="R83" s="275"/>
      <c r="S83" s="275"/>
      <c r="T83" s="275"/>
      <c r="U83" s="275"/>
      <c r="V83" s="275"/>
      <c r="W83" s="275"/>
      <c r="X83" s="275"/>
      <c r="Y83" s="275"/>
      <c r="Z83" s="275"/>
      <c r="AA83" s="275"/>
      <c r="AB83" s="23"/>
      <c r="AC83"/>
      <c r="AD83" s="92"/>
      <c r="AE83"/>
      <c r="AF83"/>
      <c r="AG83"/>
      <c r="AH83" s="96"/>
      <c r="AI83" s="394"/>
      <c r="AJ83" s="215"/>
      <c r="AK83" s="215"/>
      <c r="AL83" s="215"/>
      <c r="AM83" s="215"/>
      <c r="AN83" s="215"/>
      <c r="AO83" s="215"/>
      <c r="AP83" s="215"/>
      <c r="AQ83" s="215"/>
      <c r="AR83" s="215"/>
      <c r="AS83" s="215"/>
      <c r="AT83" s="215"/>
      <c r="AU83" s="215"/>
      <c r="AV83" s="215"/>
      <c r="AW83" s="215"/>
      <c r="AX83" s="215"/>
      <c r="AY83" s="394"/>
      <c r="AZ83" s="386"/>
      <c r="BA83" s="717"/>
      <c r="BB83" s="1"/>
      <c r="BC83" s="715"/>
      <c r="BD83"/>
      <c r="BE83" s="715"/>
      <c r="BF83"/>
      <c r="BG83" s="715"/>
      <c r="BH83"/>
      <c r="BI83" s="715"/>
      <c r="BJ83"/>
      <c r="BK83" s="715"/>
      <c r="BL83"/>
      <c r="BM83" s="715"/>
      <c r="BN83"/>
      <c r="BO83" s="387"/>
      <c r="BP83"/>
      <c r="BQ83" s="387"/>
      <c r="BR83"/>
      <c r="BS83" s="387"/>
      <c r="BT83"/>
      <c r="BU83" s="387"/>
      <c r="BV83"/>
      <c r="BW83" s="387"/>
      <c r="BX83"/>
      <c r="BY83" s="387"/>
      <c r="BZ83"/>
      <c r="CA83" s="387"/>
      <c r="CB83"/>
      <c r="CC83" s="387"/>
      <c r="CD83"/>
      <c r="CE83" s="387"/>
      <c r="CF83"/>
      <c r="CG83" s="387"/>
      <c r="CH83"/>
      <c r="CI83" s="387"/>
      <c r="CJ83"/>
      <c r="CK83" s="1099"/>
      <c r="CL83" s="507"/>
      <c r="CM83" s="507"/>
      <c r="CN83" s="507"/>
      <c r="CO83" s="507"/>
      <c r="CP83" s="507"/>
      <c r="CQ83" s="507"/>
      <c r="CR83" s="507"/>
      <c r="CS83" s="507"/>
      <c r="CT83" s="1109"/>
      <c r="CU83" s="36"/>
      <c r="CV83" s="36"/>
      <c r="CW83" s="36"/>
      <c r="CX83" s="1109"/>
      <c r="CY83" s="507"/>
      <c r="CZ83" s="507"/>
      <c r="DN83" s="507"/>
      <c r="DO83" s="507"/>
      <c r="DP83" s="507"/>
      <c r="DQ83" s="507"/>
      <c r="DR83" s="507"/>
      <c r="DS83" s="507"/>
      <c r="DT83" s="507"/>
      <c r="DU83" s="507"/>
      <c r="DV83" s="507"/>
      <c r="DW83" s="507"/>
      <c r="DX83" s="507"/>
      <c r="DY83" s="507"/>
      <c r="DZ83" s="507"/>
      <c r="EA83" s="507"/>
      <c r="EB83" s="507"/>
      <c r="EC83" s="507"/>
      <c r="ED83" s="507"/>
      <c r="EE83" s="507"/>
      <c r="EF83" s="507"/>
      <c r="EG83" s="507"/>
      <c r="EH83" s="507"/>
      <c r="EI83" s="507"/>
      <c r="EJ83" s="507"/>
      <c r="EK83" s="507"/>
      <c r="EL83" s="507"/>
      <c r="EM83" s="507"/>
      <c r="EN83" s="507"/>
      <c r="EO83" s="507"/>
      <c r="EP83" s="507"/>
      <c r="EQ83" s="507"/>
      <c r="ER83" s="507"/>
      <c r="ES83" s="507"/>
      <c r="ET83" s="507"/>
      <c r="EU83" s="507"/>
      <c r="EV83" s="507"/>
      <c r="EW83" s="507"/>
      <c r="EX83" s="507"/>
      <c r="EY83" s="507"/>
      <c r="EZ83" s="507"/>
      <c r="FA83" s="507"/>
      <c r="FB83" s="507"/>
      <c r="FC83" s="507"/>
      <c r="FD83" s="507"/>
      <c r="FE83" s="507"/>
      <c r="FF83" s="507"/>
      <c r="FG83" s="507"/>
      <c r="FH83" s="507"/>
      <c r="FI83" s="507"/>
      <c r="FJ83" s="507"/>
      <c r="FK83" s="507"/>
      <c r="FL83" s="507"/>
      <c r="FM83" s="507"/>
      <c r="FN83" s="507"/>
      <c r="FO83" s="507"/>
      <c r="FP83" s="507"/>
      <c r="FQ83" s="507"/>
      <c r="FR83" s="507"/>
      <c r="FS83" s="507"/>
      <c r="FT83" s="507"/>
      <c r="FU83" s="507"/>
      <c r="FV83" s="507"/>
      <c r="FW83" s="507"/>
      <c r="FX83" s="507"/>
      <c r="FY83" s="507"/>
      <c r="FZ83" s="507"/>
      <c r="GA83" s="507"/>
      <c r="GB83" s="507"/>
      <c r="GC83" s="507"/>
      <c r="GD83" s="507"/>
      <c r="GE83" s="507"/>
      <c r="GF83" s="507"/>
      <c r="GG83" s="507"/>
      <c r="GH83" s="507"/>
      <c r="GI83" s="507"/>
      <c r="GJ83" s="507"/>
      <c r="GK83" s="507"/>
      <c r="GL83" s="507"/>
      <c r="GM83" s="507"/>
      <c r="GN83" s="507"/>
      <c r="GO83" s="507"/>
      <c r="GP83" s="507"/>
      <c r="GQ83" s="507"/>
      <c r="GR83" s="507"/>
      <c r="GS83" s="507"/>
      <c r="GT83" s="507"/>
      <c r="GU83" s="507"/>
      <c r="GV83" s="507"/>
      <c r="GW83" s="507"/>
      <c r="GX83" s="507"/>
      <c r="GY83" s="507"/>
      <c r="GZ83" s="507"/>
      <c r="HA83" s="507"/>
      <c r="HB83" s="507"/>
      <c r="HC83" s="507"/>
      <c r="HD83" s="507"/>
      <c r="HE83" s="507"/>
      <c r="HF83" s="507"/>
      <c r="HG83" s="507"/>
      <c r="HH83" s="507"/>
      <c r="HI83" s="507"/>
      <c r="HJ83" s="507"/>
      <c r="HK83" s="507"/>
      <c r="HL83" s="507"/>
      <c r="HM83" s="507"/>
      <c r="HN83" s="507"/>
      <c r="HO83" s="507"/>
      <c r="HP83" s="507"/>
      <c r="HQ83" s="507"/>
      <c r="HR83" s="507"/>
      <c r="HS83" s="507"/>
      <c r="HT83" s="507"/>
      <c r="HU83" s="507"/>
      <c r="HV83" s="507"/>
      <c r="HW83" s="507"/>
      <c r="HX83" s="507"/>
      <c r="HY83" s="507"/>
      <c r="HZ83" s="507"/>
      <c r="IA83" s="507"/>
      <c r="IB83" s="507"/>
      <c r="IC83" s="507"/>
      <c r="ID83" s="507"/>
      <c r="IE83" s="507"/>
      <c r="IF83" s="507"/>
      <c r="IG83" s="507"/>
      <c r="IH83" s="507"/>
      <c r="II83" s="507"/>
      <c r="IJ83" s="507"/>
    </row>
    <row r="84" spans="1:244" s="398" customFormat="1" ht="19" x14ac:dyDescent="0.2">
      <c r="A84"/>
      <c r="B84" s="290"/>
      <c r="C84"/>
      <c r="D84" s="367"/>
      <c r="E84" s="463"/>
      <c r="F84" s="463"/>
      <c r="G84" s="271"/>
      <c r="H84"/>
      <c r="I84" s="99"/>
      <c r="J84"/>
      <c r="K84"/>
      <c r="L84"/>
      <c r="M84" s="275"/>
      <c r="N84" s="275"/>
      <c r="O84" s="275"/>
      <c r="P84" s="275"/>
      <c r="Q84" s="275"/>
      <c r="R84" s="275"/>
      <c r="S84" s="275"/>
      <c r="T84" s="275"/>
      <c r="U84" s="275"/>
      <c r="V84" s="275"/>
      <c r="W84" s="275"/>
      <c r="X84" s="275"/>
      <c r="Y84" s="275"/>
      <c r="Z84" s="275"/>
      <c r="AA84" s="275"/>
      <c r="AB84" s="23"/>
      <c r="AC84"/>
      <c r="AD84" s="92"/>
      <c r="AE84"/>
      <c r="AF84"/>
      <c r="AG84"/>
      <c r="AH84" s="96"/>
      <c r="AI84" s="394"/>
      <c r="AJ84" s="215"/>
      <c r="AK84" s="215"/>
      <c r="AL84" s="215"/>
      <c r="AM84" s="215"/>
      <c r="AN84" s="215"/>
      <c r="AO84" s="215"/>
      <c r="AP84" s="215"/>
      <c r="AQ84" s="215"/>
      <c r="AR84" s="215"/>
      <c r="AS84" s="215"/>
      <c r="AT84" s="215"/>
      <c r="AU84" s="215"/>
      <c r="AV84" s="215"/>
      <c r="AW84" s="215"/>
      <c r="AX84" s="215"/>
      <c r="AY84" s="394"/>
      <c r="AZ84" s="386"/>
      <c r="BA84" s="717"/>
      <c r="BB84" s="1"/>
      <c r="BC84" s="715"/>
      <c r="BD84"/>
      <c r="BE84" s="715"/>
      <c r="BF84"/>
      <c r="BG84" s="715"/>
      <c r="BH84"/>
      <c r="BI84" s="715"/>
      <c r="BJ84"/>
      <c r="BK84" s="715"/>
      <c r="BL84"/>
      <c r="BM84" s="715"/>
      <c r="BN84"/>
      <c r="BO84" s="387"/>
      <c r="BP84"/>
      <c r="BQ84" s="387"/>
      <c r="BR84"/>
      <c r="BS84" s="387"/>
      <c r="BT84"/>
      <c r="BU84" s="387"/>
      <c r="BV84"/>
      <c r="BW84" s="387"/>
      <c r="BX84"/>
      <c r="BY84" s="387"/>
      <c r="BZ84"/>
      <c r="CA84" s="387"/>
      <c r="CB84"/>
      <c r="CC84" s="387"/>
      <c r="CD84"/>
      <c r="CE84" s="387"/>
      <c r="CF84"/>
      <c r="CG84" s="387"/>
      <c r="CH84"/>
      <c r="CI84" s="387"/>
      <c r="CJ84"/>
      <c r="CK84" s="1099"/>
      <c r="CL84" s="507"/>
      <c r="CM84" s="507"/>
      <c r="CN84" s="507"/>
      <c r="CO84" s="507"/>
      <c r="CP84" s="507"/>
      <c r="CQ84" s="507"/>
      <c r="CR84" s="507"/>
      <c r="CS84" s="507"/>
      <c r="CT84" s="1109"/>
      <c r="CU84" s="36"/>
      <c r="CV84" s="36"/>
      <c r="CW84" s="36"/>
      <c r="CX84" s="1109"/>
      <c r="CY84" s="507"/>
      <c r="CZ84" s="507"/>
      <c r="DN84" s="507"/>
      <c r="DO84" s="507"/>
      <c r="DP84" s="507"/>
      <c r="DQ84" s="507"/>
      <c r="DR84" s="507"/>
      <c r="DS84" s="507"/>
      <c r="DT84" s="507"/>
      <c r="DU84" s="507"/>
      <c r="DV84" s="507"/>
      <c r="DW84" s="507"/>
      <c r="DX84" s="507"/>
      <c r="DY84" s="507"/>
      <c r="DZ84" s="507"/>
      <c r="EA84" s="507"/>
      <c r="EB84" s="507"/>
      <c r="EC84" s="507"/>
      <c r="ED84" s="507"/>
      <c r="EE84" s="507"/>
      <c r="EF84" s="507"/>
      <c r="EG84" s="507"/>
      <c r="EH84" s="507"/>
      <c r="EI84" s="507"/>
      <c r="EJ84" s="507"/>
      <c r="EK84" s="507"/>
      <c r="EL84" s="507"/>
      <c r="EM84" s="507"/>
      <c r="EN84" s="507"/>
      <c r="EO84" s="507"/>
      <c r="EP84" s="507"/>
      <c r="EQ84" s="507"/>
      <c r="ER84" s="507"/>
      <c r="ES84" s="507"/>
      <c r="ET84" s="507"/>
      <c r="EU84" s="507"/>
      <c r="EV84" s="507"/>
      <c r="EW84" s="507"/>
      <c r="EX84" s="507"/>
      <c r="EY84" s="507"/>
      <c r="EZ84" s="507"/>
      <c r="FA84" s="507"/>
      <c r="FB84" s="507"/>
      <c r="FC84" s="507"/>
      <c r="FD84" s="507"/>
      <c r="FE84" s="507"/>
      <c r="FF84" s="507"/>
      <c r="FG84" s="507"/>
      <c r="FH84" s="507"/>
      <c r="FI84" s="507"/>
      <c r="FJ84" s="507"/>
      <c r="FK84" s="507"/>
      <c r="FL84" s="507"/>
      <c r="FM84" s="507"/>
      <c r="FN84" s="507"/>
      <c r="FO84" s="507"/>
      <c r="FP84" s="507"/>
      <c r="FQ84" s="507"/>
      <c r="FR84" s="507"/>
      <c r="FS84" s="507"/>
      <c r="FT84" s="507"/>
      <c r="FU84" s="507"/>
      <c r="FV84" s="507"/>
      <c r="FW84" s="507"/>
      <c r="FX84" s="507"/>
      <c r="FY84" s="507"/>
      <c r="FZ84" s="507"/>
      <c r="GA84" s="507"/>
      <c r="GB84" s="507"/>
      <c r="GC84" s="507"/>
      <c r="GD84" s="507"/>
      <c r="GE84" s="507"/>
      <c r="GF84" s="507"/>
      <c r="GG84" s="507"/>
      <c r="GH84" s="507"/>
      <c r="GI84" s="507"/>
      <c r="GJ84" s="507"/>
      <c r="GK84" s="507"/>
      <c r="GL84" s="507"/>
      <c r="GM84" s="507"/>
      <c r="GN84" s="507"/>
      <c r="GO84" s="507"/>
      <c r="GP84" s="507"/>
      <c r="GQ84" s="507"/>
      <c r="GR84" s="507"/>
      <c r="GS84" s="507"/>
      <c r="GT84" s="507"/>
      <c r="GU84" s="507"/>
      <c r="GV84" s="507"/>
      <c r="GW84" s="507"/>
      <c r="GX84" s="507"/>
      <c r="GY84" s="507"/>
      <c r="GZ84" s="507"/>
      <c r="HA84" s="507"/>
      <c r="HB84" s="507"/>
      <c r="HC84" s="507"/>
      <c r="HD84" s="507"/>
      <c r="HE84" s="507"/>
      <c r="HF84" s="507"/>
      <c r="HG84" s="507"/>
      <c r="HH84" s="507"/>
      <c r="HI84" s="507"/>
      <c r="HJ84" s="507"/>
      <c r="HK84" s="507"/>
      <c r="HL84" s="507"/>
      <c r="HM84" s="507"/>
      <c r="HN84" s="507"/>
      <c r="HO84" s="507"/>
      <c r="HP84" s="507"/>
      <c r="HQ84" s="507"/>
      <c r="HR84" s="507"/>
      <c r="HS84" s="507"/>
      <c r="HT84" s="507"/>
      <c r="HU84" s="507"/>
      <c r="HV84" s="507"/>
      <c r="HW84" s="507"/>
      <c r="HX84" s="507"/>
      <c r="HY84" s="507"/>
      <c r="HZ84" s="507"/>
      <c r="IA84" s="507"/>
      <c r="IB84" s="507"/>
      <c r="IC84" s="507"/>
      <c r="ID84" s="507"/>
      <c r="IE84" s="507"/>
      <c r="IF84" s="507"/>
      <c r="IG84" s="507"/>
      <c r="IH84" s="507"/>
      <c r="II84" s="507"/>
      <c r="IJ84" s="507"/>
    </row>
    <row r="85" spans="1:244" s="398" customFormat="1" ht="19" x14ac:dyDescent="0.2">
      <c r="A85"/>
      <c r="B85" s="290"/>
      <c r="C85"/>
      <c r="D85" s="367"/>
      <c r="E85" s="463"/>
      <c r="F85" s="463"/>
      <c r="G85" s="271"/>
      <c r="H85"/>
      <c r="I85" s="99"/>
      <c r="J85"/>
      <c r="K85"/>
      <c r="L85"/>
      <c r="M85" s="275"/>
      <c r="N85" s="275"/>
      <c r="O85" s="275"/>
      <c r="P85" s="275"/>
      <c r="Q85" s="275"/>
      <c r="R85" s="275"/>
      <c r="S85" s="275"/>
      <c r="T85" s="275"/>
      <c r="U85" s="275"/>
      <c r="V85" s="275"/>
      <c r="W85" s="275"/>
      <c r="X85" s="275"/>
      <c r="Y85" s="275"/>
      <c r="Z85" s="275"/>
      <c r="AA85" s="275"/>
      <c r="AB85" s="23"/>
      <c r="AC85"/>
      <c r="AD85" s="92"/>
      <c r="AE85"/>
      <c r="AF85"/>
      <c r="AG85"/>
      <c r="AH85" s="96"/>
      <c r="AI85" s="394"/>
      <c r="AJ85" s="215"/>
      <c r="AK85" s="215"/>
      <c r="AL85" s="215"/>
      <c r="AM85" s="215"/>
      <c r="AN85" s="215"/>
      <c r="AO85" s="215"/>
      <c r="AP85" s="215"/>
      <c r="AQ85" s="215"/>
      <c r="AR85" s="215"/>
      <c r="AS85" s="215"/>
      <c r="AT85" s="215"/>
      <c r="AU85" s="215"/>
      <c r="AV85" s="215"/>
      <c r="AW85" s="215"/>
      <c r="AX85" s="215"/>
      <c r="AY85" s="394"/>
      <c r="AZ85" s="386"/>
      <c r="BA85" s="717"/>
      <c r="BB85" s="1"/>
      <c r="BC85" s="715"/>
      <c r="BD85"/>
      <c r="BE85" s="715"/>
      <c r="BF85"/>
      <c r="BG85" s="715"/>
      <c r="BH85"/>
      <c r="BI85" s="715"/>
      <c r="BJ85"/>
      <c r="BK85" s="715"/>
      <c r="BL85"/>
      <c r="BM85" s="715"/>
      <c r="BN85"/>
      <c r="BO85" s="387"/>
      <c r="BP85"/>
      <c r="BQ85" s="387"/>
      <c r="BR85"/>
      <c r="BS85" s="387"/>
      <c r="BT85"/>
      <c r="BU85" s="387"/>
      <c r="BV85"/>
      <c r="BW85" s="387"/>
      <c r="BX85"/>
      <c r="BY85" s="387"/>
      <c r="BZ85"/>
      <c r="CA85" s="387"/>
      <c r="CB85"/>
      <c r="CC85" s="387"/>
      <c r="CD85"/>
      <c r="CE85" s="387"/>
      <c r="CF85"/>
      <c r="CG85" s="387"/>
      <c r="CH85"/>
      <c r="CI85" s="387"/>
      <c r="CJ85"/>
      <c r="CK85" s="1099"/>
      <c r="CL85" s="507"/>
      <c r="CM85" s="507"/>
      <c r="CN85" s="507"/>
      <c r="CO85" s="507"/>
      <c r="CP85" s="507"/>
      <c r="CQ85" s="507"/>
      <c r="CR85" s="507"/>
      <c r="CS85" s="507"/>
      <c r="CT85" s="1109"/>
      <c r="CU85" s="36"/>
      <c r="CV85" s="36"/>
      <c r="CW85" s="36"/>
      <c r="CX85" s="1109"/>
      <c r="CY85" s="507"/>
      <c r="CZ85" s="507"/>
      <c r="DN85" s="507"/>
      <c r="DO85" s="507"/>
      <c r="DP85" s="507"/>
      <c r="DQ85" s="507"/>
      <c r="DR85" s="507"/>
      <c r="DS85" s="507"/>
      <c r="DT85" s="507"/>
      <c r="DU85" s="507"/>
      <c r="DV85" s="507"/>
      <c r="DW85" s="507"/>
      <c r="DX85" s="507"/>
      <c r="DY85" s="507"/>
      <c r="DZ85" s="507"/>
      <c r="EA85" s="507"/>
      <c r="EB85" s="507"/>
      <c r="EC85" s="507"/>
      <c r="ED85" s="507"/>
      <c r="EE85" s="507"/>
      <c r="EF85" s="507"/>
      <c r="EG85" s="507"/>
      <c r="EH85" s="507"/>
      <c r="EI85" s="507"/>
      <c r="EJ85" s="507"/>
      <c r="EK85" s="507"/>
      <c r="EL85" s="507"/>
      <c r="EM85" s="507"/>
      <c r="EN85" s="507"/>
      <c r="EO85" s="507"/>
      <c r="EP85" s="507"/>
      <c r="EQ85" s="507"/>
      <c r="ER85" s="507"/>
      <c r="ES85" s="507"/>
      <c r="ET85" s="507"/>
      <c r="EU85" s="507"/>
      <c r="EV85" s="507"/>
      <c r="EW85" s="507"/>
      <c r="EX85" s="507"/>
      <c r="EY85" s="507"/>
      <c r="EZ85" s="507"/>
      <c r="FA85" s="507"/>
      <c r="FB85" s="507"/>
      <c r="FC85" s="507"/>
      <c r="FD85" s="507"/>
      <c r="FE85" s="507"/>
      <c r="FF85" s="507"/>
      <c r="FG85" s="507"/>
      <c r="FH85" s="507"/>
      <c r="FI85" s="507"/>
      <c r="FJ85" s="507"/>
      <c r="FK85" s="507"/>
      <c r="FL85" s="507"/>
      <c r="FM85" s="507"/>
      <c r="FN85" s="507"/>
      <c r="FO85" s="507"/>
      <c r="FP85" s="507"/>
      <c r="FQ85" s="507"/>
      <c r="FR85" s="507"/>
      <c r="FS85" s="507"/>
      <c r="FT85" s="507"/>
      <c r="FU85" s="507"/>
      <c r="FV85" s="507"/>
      <c r="FW85" s="507"/>
      <c r="FX85" s="507"/>
      <c r="FY85" s="507"/>
      <c r="FZ85" s="507"/>
      <c r="GA85" s="507"/>
      <c r="GB85" s="507"/>
      <c r="GC85" s="507"/>
      <c r="GD85" s="507"/>
      <c r="GE85" s="507"/>
      <c r="GF85" s="507"/>
      <c r="GG85" s="507"/>
      <c r="GH85" s="507"/>
      <c r="GI85" s="507"/>
      <c r="GJ85" s="507"/>
      <c r="GK85" s="507"/>
      <c r="GL85" s="507"/>
      <c r="GM85" s="507"/>
      <c r="GN85" s="507"/>
      <c r="GO85" s="507"/>
      <c r="GP85" s="507"/>
      <c r="GQ85" s="507"/>
      <c r="GR85" s="507"/>
      <c r="GS85" s="507"/>
      <c r="GT85" s="507"/>
      <c r="GU85" s="507"/>
      <c r="GV85" s="507"/>
      <c r="GW85" s="507"/>
      <c r="GX85" s="507"/>
      <c r="GY85" s="507"/>
      <c r="GZ85" s="507"/>
      <c r="HA85" s="507"/>
      <c r="HB85" s="507"/>
      <c r="HC85" s="507"/>
      <c r="HD85" s="507"/>
      <c r="HE85" s="507"/>
      <c r="HF85" s="507"/>
      <c r="HG85" s="507"/>
      <c r="HH85" s="507"/>
      <c r="HI85" s="507"/>
      <c r="HJ85" s="507"/>
      <c r="HK85" s="507"/>
      <c r="HL85" s="507"/>
      <c r="HM85" s="507"/>
      <c r="HN85" s="507"/>
      <c r="HO85" s="507"/>
      <c r="HP85" s="507"/>
      <c r="HQ85" s="507"/>
      <c r="HR85" s="507"/>
      <c r="HS85" s="507"/>
      <c r="HT85" s="507"/>
      <c r="HU85" s="507"/>
      <c r="HV85" s="507"/>
      <c r="HW85" s="507"/>
      <c r="HX85" s="507"/>
      <c r="HY85" s="507"/>
      <c r="HZ85" s="507"/>
      <c r="IA85" s="507"/>
      <c r="IB85" s="507"/>
      <c r="IC85" s="507"/>
      <c r="ID85" s="507"/>
      <c r="IE85" s="507"/>
      <c r="IF85" s="507"/>
      <c r="IG85" s="507"/>
      <c r="IH85" s="507"/>
      <c r="II85" s="507"/>
      <c r="IJ85" s="507"/>
    </row>
    <row r="86" spans="1:244" s="398" customFormat="1" ht="19" x14ac:dyDescent="0.2">
      <c r="A86"/>
      <c r="B86" s="290"/>
      <c r="C86"/>
      <c r="D86" s="367"/>
      <c r="E86" s="463"/>
      <c r="F86" s="463"/>
      <c r="G86" s="271"/>
      <c r="H86"/>
      <c r="I86" s="99"/>
      <c r="J86"/>
      <c r="K86"/>
      <c r="L86"/>
      <c r="M86" s="275"/>
      <c r="N86" s="275"/>
      <c r="O86" s="275"/>
      <c r="P86" s="275"/>
      <c r="Q86" s="275"/>
      <c r="R86" s="275"/>
      <c r="S86" s="275"/>
      <c r="T86" s="275"/>
      <c r="U86" s="275"/>
      <c r="V86" s="275"/>
      <c r="W86" s="275"/>
      <c r="X86" s="275"/>
      <c r="Y86" s="275"/>
      <c r="Z86" s="275"/>
      <c r="AA86" s="275"/>
      <c r="AB86" s="23"/>
      <c r="AC86"/>
      <c r="AD86" s="92"/>
      <c r="AE86"/>
      <c r="AF86"/>
      <c r="AG86"/>
      <c r="AH86" s="96"/>
      <c r="AI86" s="394"/>
      <c r="AJ86" s="215"/>
      <c r="AK86" s="215"/>
      <c r="AL86" s="215"/>
      <c r="AM86" s="215"/>
      <c r="AN86" s="215"/>
      <c r="AO86" s="215"/>
      <c r="AP86" s="215"/>
      <c r="AQ86" s="215"/>
      <c r="AR86" s="215"/>
      <c r="AS86" s="215"/>
      <c r="AT86" s="215"/>
      <c r="AU86" s="215"/>
      <c r="AV86" s="215"/>
      <c r="AW86" s="215"/>
      <c r="AX86" s="215"/>
      <c r="AY86" s="394"/>
      <c r="AZ86" s="386"/>
      <c r="BA86" s="717"/>
      <c r="BB86" s="1"/>
      <c r="BC86" s="715"/>
      <c r="BD86"/>
      <c r="BE86" s="715"/>
      <c r="BF86"/>
      <c r="BG86" s="715"/>
      <c r="BH86"/>
      <c r="BI86" s="715"/>
      <c r="BJ86"/>
      <c r="BK86" s="715"/>
      <c r="BL86"/>
      <c r="BM86" s="715"/>
      <c r="BN86"/>
      <c r="BO86" s="387"/>
      <c r="BP86"/>
      <c r="BQ86" s="387"/>
      <c r="BR86"/>
      <c r="BS86" s="387"/>
      <c r="BT86"/>
      <c r="BU86" s="387"/>
      <c r="BV86"/>
      <c r="BW86" s="387"/>
      <c r="BX86"/>
      <c r="BY86" s="387"/>
      <c r="BZ86"/>
      <c r="CA86" s="387"/>
      <c r="CB86"/>
      <c r="CC86" s="387"/>
      <c r="CD86"/>
      <c r="CE86" s="387"/>
      <c r="CF86"/>
      <c r="CG86" s="387"/>
      <c r="CH86"/>
      <c r="CI86" s="387"/>
      <c r="CJ86"/>
      <c r="CK86" s="1099"/>
      <c r="CL86" s="507"/>
      <c r="CM86" s="507"/>
      <c r="CN86" s="507"/>
      <c r="CO86" s="507"/>
      <c r="CP86" s="507"/>
      <c r="CQ86" s="507"/>
      <c r="CR86" s="507"/>
      <c r="CS86" s="507"/>
      <c r="CT86" s="1109"/>
      <c r="CU86" s="36"/>
      <c r="CV86" s="36"/>
      <c r="CW86" s="36"/>
      <c r="CX86" s="1109"/>
      <c r="CY86" s="507"/>
      <c r="CZ86" s="507"/>
      <c r="DN86" s="507"/>
      <c r="DO86" s="507"/>
      <c r="DP86" s="507"/>
      <c r="DQ86" s="507"/>
      <c r="DR86" s="507"/>
      <c r="DS86" s="507"/>
      <c r="DT86" s="507"/>
      <c r="DU86" s="507"/>
      <c r="DV86" s="507"/>
      <c r="DW86" s="507"/>
      <c r="DX86" s="507"/>
      <c r="DY86" s="507"/>
      <c r="DZ86" s="507"/>
      <c r="EA86" s="507"/>
      <c r="EB86" s="507"/>
      <c r="EC86" s="507"/>
      <c r="ED86" s="507"/>
      <c r="EE86" s="507"/>
      <c r="EF86" s="507"/>
      <c r="EG86" s="507"/>
      <c r="EH86" s="507"/>
      <c r="EI86" s="507"/>
      <c r="EJ86" s="507"/>
      <c r="EK86" s="507"/>
      <c r="EL86" s="507"/>
      <c r="EM86" s="507"/>
      <c r="EN86" s="507"/>
      <c r="EO86" s="507"/>
      <c r="EP86" s="507"/>
      <c r="EQ86" s="507"/>
      <c r="ER86" s="507"/>
      <c r="ES86" s="507"/>
      <c r="ET86" s="507"/>
      <c r="EU86" s="507"/>
      <c r="EV86" s="507"/>
      <c r="EW86" s="507"/>
      <c r="EX86" s="507"/>
      <c r="EY86" s="507"/>
      <c r="EZ86" s="507"/>
      <c r="FA86" s="507"/>
      <c r="FB86" s="507"/>
      <c r="FC86" s="507"/>
      <c r="FD86" s="507"/>
      <c r="FE86" s="507"/>
      <c r="FF86" s="507"/>
      <c r="FG86" s="507"/>
      <c r="FH86" s="507"/>
      <c r="FI86" s="507"/>
      <c r="FJ86" s="507"/>
      <c r="FK86" s="507"/>
      <c r="FL86" s="507"/>
      <c r="FM86" s="507"/>
      <c r="FN86" s="507"/>
      <c r="FO86" s="507"/>
      <c r="FP86" s="507"/>
      <c r="FQ86" s="507"/>
      <c r="FR86" s="507"/>
      <c r="FS86" s="507"/>
      <c r="FT86" s="507"/>
      <c r="FU86" s="507"/>
      <c r="FV86" s="507"/>
      <c r="FW86" s="507"/>
      <c r="FX86" s="507"/>
      <c r="FY86" s="507"/>
      <c r="FZ86" s="507"/>
      <c r="GA86" s="507"/>
      <c r="GB86" s="507"/>
      <c r="GC86" s="507"/>
      <c r="GD86" s="507"/>
      <c r="GE86" s="507"/>
      <c r="GF86" s="507"/>
      <c r="GG86" s="507"/>
      <c r="GH86" s="507"/>
      <c r="GI86" s="507"/>
      <c r="GJ86" s="507"/>
      <c r="GK86" s="507"/>
      <c r="GL86" s="507"/>
      <c r="GM86" s="507"/>
      <c r="GN86" s="507"/>
      <c r="GO86" s="507"/>
      <c r="GP86" s="507"/>
      <c r="GQ86" s="507"/>
      <c r="GR86" s="507"/>
      <c r="GS86" s="507"/>
      <c r="GT86" s="507"/>
      <c r="GU86" s="507"/>
      <c r="GV86" s="507"/>
      <c r="GW86" s="507"/>
      <c r="GX86" s="507"/>
      <c r="GY86" s="507"/>
      <c r="GZ86" s="507"/>
      <c r="HA86" s="507"/>
      <c r="HB86" s="507"/>
      <c r="HC86" s="507"/>
      <c r="HD86" s="507"/>
      <c r="HE86" s="507"/>
      <c r="HF86" s="507"/>
      <c r="HG86" s="507"/>
      <c r="HH86" s="507"/>
      <c r="HI86" s="507"/>
      <c r="HJ86" s="507"/>
      <c r="HK86" s="507"/>
      <c r="HL86" s="507"/>
      <c r="HM86" s="507"/>
      <c r="HN86" s="507"/>
      <c r="HO86" s="507"/>
      <c r="HP86" s="507"/>
      <c r="HQ86" s="507"/>
      <c r="HR86" s="507"/>
      <c r="HS86" s="507"/>
      <c r="HT86" s="507"/>
      <c r="HU86" s="507"/>
      <c r="HV86" s="507"/>
      <c r="HW86" s="507"/>
      <c r="HX86" s="507"/>
      <c r="HY86" s="507"/>
      <c r="HZ86" s="507"/>
      <c r="IA86" s="507"/>
      <c r="IB86" s="507"/>
      <c r="IC86" s="507"/>
      <c r="ID86" s="507"/>
      <c r="IE86" s="507"/>
      <c r="IF86" s="507"/>
      <c r="IG86" s="507"/>
      <c r="IH86" s="507"/>
      <c r="II86" s="507"/>
      <c r="IJ86" s="507"/>
    </row>
    <row r="87" spans="1:244" s="398" customFormat="1" ht="19" x14ac:dyDescent="0.2">
      <c r="A87"/>
      <c r="B87" s="290"/>
      <c r="C87"/>
      <c r="D87" s="367"/>
      <c r="E87" s="463"/>
      <c r="F87" s="463"/>
      <c r="G87" s="271"/>
      <c r="H87"/>
      <c r="I87" s="99"/>
      <c r="J87"/>
      <c r="K87"/>
      <c r="L87"/>
      <c r="M87" s="275"/>
      <c r="N87" s="275"/>
      <c r="O87" s="275"/>
      <c r="P87" s="275"/>
      <c r="Q87" s="275"/>
      <c r="R87" s="275"/>
      <c r="S87" s="275"/>
      <c r="T87" s="275"/>
      <c r="U87" s="275"/>
      <c r="V87" s="275"/>
      <c r="W87" s="275"/>
      <c r="X87" s="275"/>
      <c r="Y87" s="275"/>
      <c r="Z87" s="275"/>
      <c r="AA87" s="275"/>
      <c r="AB87" s="23"/>
      <c r="AC87"/>
      <c r="AD87" s="92"/>
      <c r="AE87"/>
      <c r="AF87"/>
      <c r="AG87"/>
      <c r="AH87" s="96"/>
      <c r="AI87" s="394"/>
      <c r="AJ87" s="215"/>
      <c r="AK87" s="215"/>
      <c r="AL87" s="215"/>
      <c r="AM87" s="215"/>
      <c r="AN87" s="215"/>
      <c r="AO87" s="215"/>
      <c r="AP87" s="215"/>
      <c r="AQ87" s="215"/>
      <c r="AR87" s="215"/>
      <c r="AS87" s="215"/>
      <c r="AT87" s="215"/>
      <c r="AU87" s="215"/>
      <c r="AV87" s="215"/>
      <c r="AW87" s="215"/>
      <c r="AX87" s="215"/>
      <c r="AY87" s="394"/>
      <c r="AZ87" s="386"/>
      <c r="BA87" s="717"/>
      <c r="BB87" s="1"/>
      <c r="BC87" s="715"/>
      <c r="BD87"/>
      <c r="BE87" s="715"/>
      <c r="BF87"/>
      <c r="BG87" s="715"/>
      <c r="BH87"/>
      <c r="BI87" s="715"/>
      <c r="BJ87"/>
      <c r="BK87" s="715"/>
      <c r="BL87"/>
      <c r="BM87" s="715"/>
      <c r="BN87"/>
      <c r="BO87" s="387"/>
      <c r="BP87"/>
      <c r="BQ87" s="387"/>
      <c r="BR87"/>
      <c r="BS87" s="387"/>
      <c r="BT87"/>
      <c r="BU87" s="387"/>
      <c r="BV87"/>
      <c r="BW87" s="387"/>
      <c r="BX87"/>
      <c r="BY87" s="387"/>
      <c r="BZ87"/>
      <c r="CA87" s="387"/>
      <c r="CB87"/>
      <c r="CC87" s="387"/>
      <c r="CD87"/>
      <c r="CE87" s="387"/>
      <c r="CF87"/>
      <c r="CG87" s="387"/>
      <c r="CH87"/>
      <c r="CI87" s="387"/>
      <c r="CJ87"/>
      <c r="CK87" s="1099"/>
      <c r="CL87" s="507"/>
      <c r="CM87" s="507"/>
      <c r="CN87" s="507"/>
      <c r="CO87" s="507"/>
      <c r="CP87" s="507"/>
      <c r="CQ87" s="507"/>
      <c r="CR87" s="507"/>
      <c r="CS87" s="507"/>
      <c r="CT87" s="1109"/>
      <c r="CU87" s="36"/>
      <c r="CV87" s="36"/>
      <c r="CW87" s="36"/>
      <c r="CX87" s="1109"/>
      <c r="CY87" s="507"/>
      <c r="CZ87" s="507"/>
      <c r="DN87" s="507"/>
      <c r="DO87" s="507"/>
      <c r="DP87" s="507"/>
      <c r="DQ87" s="507"/>
      <c r="DR87" s="507"/>
      <c r="DS87" s="507"/>
      <c r="DT87" s="507"/>
      <c r="DU87" s="507"/>
      <c r="DV87" s="507"/>
      <c r="DW87" s="507"/>
      <c r="DX87" s="507"/>
      <c r="DY87" s="507"/>
      <c r="DZ87" s="507"/>
      <c r="EA87" s="507"/>
      <c r="EB87" s="507"/>
      <c r="EC87" s="507"/>
      <c r="ED87" s="507"/>
      <c r="EE87" s="507"/>
      <c r="EF87" s="507"/>
      <c r="EG87" s="507"/>
      <c r="EH87" s="507"/>
      <c r="EI87" s="507"/>
      <c r="EJ87" s="507"/>
      <c r="EK87" s="507"/>
      <c r="EL87" s="507"/>
      <c r="EM87" s="507"/>
      <c r="EN87" s="507"/>
      <c r="EO87" s="507"/>
      <c r="EP87" s="507"/>
      <c r="EQ87" s="507"/>
      <c r="ER87" s="507"/>
      <c r="ES87" s="507"/>
      <c r="ET87" s="507"/>
      <c r="EU87" s="507"/>
      <c r="EV87" s="507"/>
      <c r="EW87" s="507"/>
      <c r="EX87" s="507"/>
      <c r="EY87" s="507"/>
      <c r="EZ87" s="507"/>
      <c r="FA87" s="507"/>
      <c r="FB87" s="507"/>
      <c r="FC87" s="507"/>
      <c r="FD87" s="507"/>
      <c r="FE87" s="507"/>
      <c r="FF87" s="507"/>
      <c r="FG87" s="507"/>
      <c r="FH87" s="507"/>
      <c r="FI87" s="507"/>
      <c r="FJ87" s="507"/>
      <c r="FK87" s="507"/>
      <c r="FL87" s="507"/>
      <c r="FM87" s="507"/>
      <c r="FN87" s="507"/>
      <c r="FO87" s="507"/>
      <c r="FP87" s="507"/>
      <c r="FQ87" s="507"/>
      <c r="FR87" s="507"/>
      <c r="FS87" s="507"/>
      <c r="FT87" s="507"/>
      <c r="FU87" s="507"/>
      <c r="FV87" s="507"/>
      <c r="FW87" s="507"/>
      <c r="FX87" s="507"/>
      <c r="FY87" s="507"/>
      <c r="FZ87" s="507"/>
      <c r="GA87" s="507"/>
      <c r="GB87" s="507"/>
      <c r="GC87" s="507"/>
      <c r="GD87" s="507"/>
      <c r="GE87" s="507"/>
      <c r="GF87" s="507"/>
      <c r="GG87" s="507"/>
      <c r="GH87" s="507"/>
      <c r="GI87" s="507"/>
      <c r="GJ87" s="507"/>
      <c r="GK87" s="507"/>
      <c r="GL87" s="507"/>
      <c r="GM87" s="507"/>
      <c r="GN87" s="507"/>
      <c r="GO87" s="507"/>
      <c r="GP87" s="507"/>
      <c r="GQ87" s="507"/>
      <c r="GR87" s="507"/>
      <c r="GS87" s="507"/>
      <c r="GT87" s="507"/>
      <c r="GU87" s="507"/>
      <c r="GV87" s="507"/>
      <c r="GW87" s="507"/>
      <c r="GX87" s="507"/>
      <c r="GY87" s="507"/>
      <c r="GZ87" s="507"/>
      <c r="HA87" s="507"/>
      <c r="HB87" s="507"/>
      <c r="HC87" s="507"/>
      <c r="HD87" s="507"/>
      <c r="HE87" s="507"/>
      <c r="HF87" s="507"/>
      <c r="HG87" s="507"/>
      <c r="HH87" s="507"/>
      <c r="HI87" s="507"/>
      <c r="HJ87" s="507"/>
      <c r="HK87" s="507"/>
      <c r="HL87" s="507"/>
      <c r="HM87" s="507"/>
      <c r="HN87" s="507"/>
      <c r="HO87" s="507"/>
      <c r="HP87" s="507"/>
      <c r="HQ87" s="507"/>
      <c r="HR87" s="507"/>
      <c r="HS87" s="507"/>
      <c r="HT87" s="507"/>
      <c r="HU87" s="507"/>
      <c r="HV87" s="507"/>
      <c r="HW87" s="507"/>
      <c r="HX87" s="507"/>
      <c r="HY87" s="507"/>
      <c r="HZ87" s="507"/>
      <c r="IA87" s="507"/>
      <c r="IB87" s="507"/>
      <c r="IC87" s="507"/>
      <c r="ID87" s="507"/>
      <c r="IE87" s="507"/>
      <c r="IF87" s="507"/>
      <c r="IG87" s="507"/>
      <c r="IH87" s="507"/>
      <c r="II87" s="507"/>
      <c r="IJ87" s="507"/>
    </row>
    <row r="88" spans="1:244" s="398" customFormat="1" ht="19" x14ac:dyDescent="0.2">
      <c r="A88"/>
      <c r="B88" s="290"/>
      <c r="C88"/>
      <c r="D88" s="367"/>
      <c r="E88" s="463"/>
      <c r="F88" s="463"/>
      <c r="G88" s="271"/>
      <c r="H88"/>
      <c r="I88" s="99"/>
      <c r="J88"/>
      <c r="K88"/>
      <c r="L88"/>
      <c r="M88" s="275"/>
      <c r="N88" s="275"/>
      <c r="O88" s="275"/>
      <c r="P88" s="275"/>
      <c r="Q88" s="275"/>
      <c r="R88" s="275"/>
      <c r="S88" s="275"/>
      <c r="T88" s="275"/>
      <c r="U88" s="275"/>
      <c r="V88" s="275"/>
      <c r="W88" s="275"/>
      <c r="X88" s="275"/>
      <c r="Y88" s="275"/>
      <c r="Z88" s="275"/>
      <c r="AA88" s="275"/>
      <c r="AB88" s="23"/>
      <c r="AC88"/>
      <c r="AD88" s="92"/>
      <c r="AE88"/>
      <c r="AF88"/>
      <c r="AG88"/>
      <c r="AH88" s="96"/>
      <c r="AI88" s="394"/>
      <c r="AJ88" s="215"/>
      <c r="AK88" s="215"/>
      <c r="AL88" s="215"/>
      <c r="AM88" s="215"/>
      <c r="AN88" s="215"/>
      <c r="AO88" s="215"/>
      <c r="AP88" s="215"/>
      <c r="AQ88" s="215"/>
      <c r="AR88" s="215"/>
      <c r="AS88" s="215"/>
      <c r="AT88" s="215"/>
      <c r="AU88" s="215"/>
      <c r="AV88" s="215"/>
      <c r="AW88" s="215"/>
      <c r="AX88" s="215"/>
      <c r="AY88" s="394"/>
      <c r="AZ88" s="386"/>
      <c r="BA88" s="717"/>
      <c r="BB88" s="1"/>
      <c r="BC88" s="715"/>
      <c r="BD88"/>
      <c r="BE88" s="715"/>
      <c r="BF88"/>
      <c r="BG88" s="715"/>
      <c r="BH88"/>
      <c r="BI88" s="715"/>
      <c r="BJ88"/>
      <c r="BK88" s="715"/>
      <c r="BL88"/>
      <c r="BM88" s="715"/>
      <c r="BN88"/>
      <c r="BO88" s="387"/>
      <c r="BP88"/>
      <c r="BQ88" s="387"/>
      <c r="BR88"/>
      <c r="BS88" s="387"/>
      <c r="BT88"/>
      <c r="BU88" s="387"/>
      <c r="BV88"/>
      <c r="BW88" s="387"/>
      <c r="BX88"/>
      <c r="BY88" s="387"/>
      <c r="BZ88"/>
      <c r="CA88" s="387"/>
      <c r="CB88"/>
      <c r="CC88" s="387"/>
      <c r="CD88"/>
      <c r="CE88" s="387"/>
      <c r="CF88"/>
      <c r="CG88" s="387"/>
      <c r="CH88"/>
      <c r="CI88" s="387"/>
      <c r="CJ88"/>
      <c r="CK88" s="1099"/>
      <c r="CL88" s="507"/>
      <c r="CM88" s="507"/>
      <c r="CN88" s="507"/>
      <c r="CO88" s="507"/>
      <c r="CP88" s="507"/>
      <c r="CQ88" s="507"/>
      <c r="CR88" s="507"/>
      <c r="CS88" s="507"/>
      <c r="CT88" s="1109"/>
      <c r="CU88" s="36"/>
      <c r="CV88" s="36"/>
      <c r="CW88" s="36"/>
      <c r="CX88" s="1109"/>
      <c r="CY88" s="507"/>
      <c r="CZ88" s="507"/>
      <c r="DN88" s="507"/>
      <c r="DO88" s="507"/>
      <c r="DP88" s="507"/>
      <c r="DQ88" s="507"/>
      <c r="DR88" s="507"/>
      <c r="DS88" s="507"/>
      <c r="DT88" s="507"/>
      <c r="DU88" s="507"/>
      <c r="DV88" s="507"/>
      <c r="DW88" s="507"/>
      <c r="DX88" s="507"/>
      <c r="DY88" s="507"/>
      <c r="DZ88" s="507"/>
      <c r="EA88" s="507"/>
      <c r="EB88" s="507"/>
      <c r="EC88" s="507"/>
      <c r="ED88" s="507"/>
      <c r="EE88" s="507"/>
      <c r="EF88" s="507"/>
      <c r="EG88" s="507"/>
      <c r="EH88" s="507"/>
      <c r="EI88" s="507"/>
      <c r="EJ88" s="507"/>
      <c r="EK88" s="507"/>
      <c r="EL88" s="507"/>
      <c r="EM88" s="507"/>
      <c r="EN88" s="507"/>
      <c r="EO88" s="507"/>
      <c r="EP88" s="507"/>
      <c r="EQ88" s="507"/>
      <c r="ER88" s="507"/>
      <c r="ES88" s="507"/>
      <c r="ET88" s="507"/>
      <c r="EU88" s="507"/>
      <c r="EV88" s="507"/>
      <c r="EW88" s="507"/>
      <c r="EX88" s="507"/>
      <c r="EY88" s="507"/>
      <c r="EZ88" s="507"/>
      <c r="FA88" s="507"/>
      <c r="FB88" s="507"/>
      <c r="FC88" s="507"/>
      <c r="FD88" s="507"/>
      <c r="FE88" s="507"/>
      <c r="FF88" s="507"/>
      <c r="FG88" s="507"/>
      <c r="FH88" s="507"/>
      <c r="FI88" s="507"/>
      <c r="FJ88" s="507"/>
      <c r="FK88" s="507"/>
      <c r="FL88" s="507"/>
      <c r="FM88" s="507"/>
      <c r="FN88" s="507"/>
      <c r="FO88" s="507"/>
      <c r="FP88" s="507"/>
      <c r="FQ88" s="507"/>
      <c r="FR88" s="507"/>
      <c r="FS88" s="507"/>
      <c r="FT88" s="507"/>
      <c r="FU88" s="507"/>
      <c r="FV88" s="507"/>
      <c r="FW88" s="507"/>
      <c r="FX88" s="507"/>
      <c r="FY88" s="507"/>
      <c r="FZ88" s="507"/>
      <c r="GA88" s="507"/>
      <c r="GB88" s="507"/>
      <c r="GC88" s="507"/>
      <c r="GD88" s="507"/>
      <c r="GE88" s="507"/>
      <c r="GF88" s="507"/>
      <c r="GG88" s="507"/>
      <c r="GH88" s="507"/>
      <c r="GI88" s="507"/>
      <c r="GJ88" s="507"/>
      <c r="GK88" s="507"/>
      <c r="GL88" s="507"/>
      <c r="GM88" s="507"/>
      <c r="GN88" s="507"/>
      <c r="GO88" s="507"/>
      <c r="GP88" s="507"/>
      <c r="GQ88" s="507"/>
      <c r="GR88" s="507"/>
      <c r="GS88" s="507"/>
      <c r="GT88" s="507"/>
      <c r="GU88" s="507"/>
      <c r="GV88" s="507"/>
      <c r="GW88" s="507"/>
      <c r="GX88" s="507"/>
      <c r="GY88" s="507"/>
      <c r="GZ88" s="507"/>
      <c r="HA88" s="507"/>
      <c r="HB88" s="507"/>
      <c r="HC88" s="507"/>
      <c r="HD88" s="507"/>
      <c r="HE88" s="507"/>
      <c r="HF88" s="507"/>
      <c r="HG88" s="507"/>
      <c r="HH88" s="507"/>
      <c r="HI88" s="507"/>
      <c r="HJ88" s="507"/>
      <c r="HK88" s="507"/>
      <c r="HL88" s="507"/>
      <c r="HM88" s="507"/>
      <c r="HN88" s="507"/>
      <c r="HO88" s="507"/>
      <c r="HP88" s="507"/>
      <c r="HQ88" s="507"/>
      <c r="HR88" s="507"/>
      <c r="HS88" s="507"/>
      <c r="HT88" s="507"/>
      <c r="HU88" s="507"/>
      <c r="HV88" s="507"/>
      <c r="HW88" s="507"/>
      <c r="HX88" s="507"/>
      <c r="HY88" s="507"/>
      <c r="HZ88" s="507"/>
      <c r="IA88" s="507"/>
      <c r="IB88" s="507"/>
      <c r="IC88" s="507"/>
      <c r="ID88" s="507"/>
      <c r="IE88" s="507"/>
      <c r="IF88" s="507"/>
      <c r="IG88" s="507"/>
      <c r="IH88" s="507"/>
      <c r="II88" s="507"/>
      <c r="IJ88" s="507"/>
    </row>
    <row r="89" spans="1:244" s="398" customFormat="1" ht="19" x14ac:dyDescent="0.2">
      <c r="A89"/>
      <c r="B89" s="290"/>
      <c r="C89"/>
      <c r="D89" s="367"/>
      <c r="E89" s="463"/>
      <c r="F89" s="463"/>
      <c r="G89" s="271"/>
      <c r="H89"/>
      <c r="I89" s="99"/>
      <c r="J89"/>
      <c r="K89"/>
      <c r="L89"/>
      <c r="M89" s="275"/>
      <c r="N89" s="275"/>
      <c r="O89" s="275"/>
      <c r="P89" s="275"/>
      <c r="Q89" s="275"/>
      <c r="R89" s="275"/>
      <c r="S89" s="275"/>
      <c r="T89" s="275"/>
      <c r="U89" s="275"/>
      <c r="V89" s="275"/>
      <c r="W89" s="275"/>
      <c r="X89" s="275"/>
      <c r="Y89" s="275"/>
      <c r="Z89" s="275"/>
      <c r="AA89" s="275"/>
      <c r="AB89" s="23"/>
      <c r="AC89"/>
      <c r="AD89" s="92"/>
      <c r="AE89"/>
      <c r="AF89"/>
      <c r="AG89"/>
      <c r="AH89" s="96"/>
      <c r="AI89" s="394"/>
      <c r="AJ89" s="215"/>
      <c r="AK89" s="215"/>
      <c r="AL89" s="215"/>
      <c r="AM89" s="215"/>
      <c r="AN89" s="215"/>
      <c r="AO89" s="215"/>
      <c r="AP89" s="215"/>
      <c r="AQ89" s="215"/>
      <c r="AR89" s="215"/>
      <c r="AS89" s="215"/>
      <c r="AT89" s="215"/>
      <c r="AU89" s="215"/>
      <c r="AV89" s="215"/>
      <c r="AW89" s="215"/>
      <c r="AX89" s="215"/>
      <c r="AY89" s="394"/>
      <c r="AZ89" s="386"/>
      <c r="BA89" s="717"/>
      <c r="BB89" s="1"/>
      <c r="BC89" s="715"/>
      <c r="BD89"/>
      <c r="BE89" s="715"/>
      <c r="BF89"/>
      <c r="BG89" s="715"/>
      <c r="BH89"/>
      <c r="BI89" s="715"/>
      <c r="BJ89"/>
      <c r="BK89" s="715"/>
      <c r="BL89"/>
      <c r="BM89" s="715"/>
      <c r="BN89"/>
      <c r="BO89" s="387"/>
      <c r="BP89"/>
      <c r="BQ89" s="387"/>
      <c r="BR89"/>
      <c r="BS89" s="387"/>
      <c r="BT89"/>
      <c r="BU89" s="387"/>
      <c r="BV89"/>
      <c r="BW89" s="387"/>
      <c r="BX89"/>
      <c r="BY89" s="387"/>
      <c r="BZ89"/>
      <c r="CA89" s="387"/>
      <c r="CB89"/>
      <c r="CC89" s="387"/>
      <c r="CD89"/>
      <c r="CE89" s="387"/>
      <c r="CF89"/>
      <c r="CG89" s="387"/>
      <c r="CH89"/>
      <c r="CI89" s="387"/>
      <c r="CJ89"/>
      <c r="CK89" s="1099"/>
      <c r="CL89" s="507"/>
      <c r="CM89" s="507"/>
      <c r="CN89" s="507"/>
      <c r="CO89" s="507"/>
      <c r="CP89" s="507"/>
      <c r="CQ89" s="507"/>
      <c r="CR89" s="507"/>
      <c r="CS89" s="507"/>
      <c r="CT89" s="1109"/>
      <c r="CU89" s="36"/>
      <c r="CV89" s="36"/>
      <c r="CW89" s="36"/>
      <c r="CX89" s="1109"/>
      <c r="CY89" s="507"/>
      <c r="CZ89" s="507"/>
      <c r="DN89" s="507"/>
      <c r="DO89" s="507"/>
      <c r="DP89" s="507"/>
      <c r="DQ89" s="507"/>
      <c r="DR89" s="507"/>
      <c r="DS89" s="507"/>
      <c r="DT89" s="507"/>
      <c r="DU89" s="507"/>
      <c r="DV89" s="507"/>
      <c r="DW89" s="507"/>
      <c r="DX89" s="507"/>
      <c r="DY89" s="507"/>
      <c r="DZ89" s="507"/>
      <c r="EA89" s="507"/>
      <c r="EB89" s="507"/>
      <c r="EC89" s="507"/>
      <c r="ED89" s="507"/>
      <c r="EE89" s="507"/>
      <c r="EF89" s="507"/>
      <c r="EG89" s="507"/>
      <c r="EH89" s="507"/>
      <c r="EI89" s="507"/>
      <c r="EJ89" s="507"/>
      <c r="EK89" s="507"/>
      <c r="EL89" s="507"/>
      <c r="EM89" s="507"/>
      <c r="EN89" s="507"/>
      <c r="EO89" s="507"/>
      <c r="EP89" s="507"/>
      <c r="EQ89" s="507"/>
      <c r="ER89" s="507"/>
      <c r="ES89" s="507"/>
      <c r="ET89" s="507"/>
      <c r="EU89" s="507"/>
      <c r="EV89" s="507"/>
      <c r="EW89" s="507"/>
      <c r="EX89" s="507"/>
      <c r="EY89" s="507"/>
      <c r="EZ89" s="507"/>
      <c r="FA89" s="507"/>
      <c r="FB89" s="507"/>
      <c r="FC89" s="507"/>
      <c r="FD89" s="507"/>
      <c r="FE89" s="507"/>
      <c r="FF89" s="507"/>
      <c r="FG89" s="507"/>
      <c r="FH89" s="507"/>
      <c r="FI89" s="507"/>
      <c r="FJ89" s="507"/>
      <c r="FK89" s="507"/>
      <c r="FL89" s="507"/>
      <c r="FM89" s="507"/>
      <c r="FN89" s="507"/>
      <c r="FO89" s="507"/>
      <c r="FP89" s="507"/>
      <c r="FQ89" s="507"/>
      <c r="FR89" s="507"/>
      <c r="FS89" s="507"/>
      <c r="FT89" s="507"/>
      <c r="FU89" s="507"/>
      <c r="FV89" s="507"/>
      <c r="FW89" s="507"/>
      <c r="FX89" s="507"/>
      <c r="FY89" s="507"/>
      <c r="FZ89" s="507"/>
      <c r="GA89" s="507"/>
      <c r="GB89" s="507"/>
      <c r="GC89" s="507"/>
      <c r="GD89" s="507"/>
      <c r="GE89" s="507"/>
      <c r="GF89" s="507"/>
      <c r="GG89" s="507"/>
      <c r="GH89" s="507"/>
      <c r="GI89" s="507"/>
      <c r="GJ89" s="507"/>
      <c r="GK89" s="507"/>
      <c r="GL89" s="507"/>
      <c r="GM89" s="507"/>
      <c r="GN89" s="507"/>
      <c r="GO89" s="507"/>
      <c r="GP89" s="507"/>
      <c r="GQ89" s="507"/>
      <c r="GR89" s="507"/>
      <c r="GS89" s="507"/>
      <c r="GT89" s="507"/>
      <c r="GU89" s="507"/>
      <c r="GV89" s="507"/>
      <c r="GW89" s="507"/>
      <c r="GX89" s="507"/>
      <c r="GY89" s="507"/>
      <c r="GZ89" s="507"/>
      <c r="HA89" s="507"/>
      <c r="HB89" s="507"/>
      <c r="HC89" s="507"/>
      <c r="HD89" s="507"/>
      <c r="HE89" s="507"/>
      <c r="HF89" s="507"/>
      <c r="HG89" s="507"/>
      <c r="HH89" s="507"/>
      <c r="HI89" s="507"/>
      <c r="HJ89" s="507"/>
      <c r="HK89" s="507"/>
      <c r="HL89" s="507"/>
      <c r="HM89" s="507"/>
      <c r="HN89" s="507"/>
      <c r="HO89" s="507"/>
      <c r="HP89" s="507"/>
      <c r="HQ89" s="507"/>
      <c r="HR89" s="507"/>
      <c r="HS89" s="507"/>
      <c r="HT89" s="507"/>
      <c r="HU89" s="507"/>
      <c r="HV89" s="507"/>
      <c r="HW89" s="507"/>
      <c r="HX89" s="507"/>
      <c r="HY89" s="507"/>
      <c r="HZ89" s="507"/>
      <c r="IA89" s="507"/>
      <c r="IB89" s="507"/>
      <c r="IC89" s="507"/>
      <c r="ID89" s="507"/>
      <c r="IE89" s="507"/>
      <c r="IF89" s="507"/>
      <c r="IG89" s="507"/>
      <c r="IH89" s="507"/>
      <c r="II89" s="507"/>
      <c r="IJ89" s="507"/>
    </row>
    <row r="90" spans="1:244" s="398" customFormat="1" ht="19" x14ac:dyDescent="0.2">
      <c r="A90"/>
      <c r="B90" s="290"/>
      <c r="C90"/>
      <c r="D90" s="367"/>
      <c r="E90" s="463"/>
      <c r="F90" s="463"/>
      <c r="G90" s="271"/>
      <c r="H90"/>
      <c r="I90" s="99"/>
      <c r="J90"/>
      <c r="K90"/>
      <c r="L90"/>
      <c r="M90" s="275"/>
      <c r="N90" s="275"/>
      <c r="O90" s="275"/>
      <c r="P90" s="275"/>
      <c r="Q90" s="275"/>
      <c r="R90" s="275"/>
      <c r="S90" s="275"/>
      <c r="T90" s="275"/>
      <c r="U90" s="275"/>
      <c r="V90" s="275"/>
      <c r="W90" s="275"/>
      <c r="X90" s="275"/>
      <c r="Y90" s="275"/>
      <c r="Z90" s="275"/>
      <c r="AA90" s="275"/>
      <c r="AB90" s="23"/>
      <c r="AC90"/>
      <c r="AD90" s="92"/>
      <c r="AE90"/>
      <c r="AF90"/>
      <c r="AG90"/>
      <c r="AH90" s="96"/>
      <c r="AI90" s="394"/>
      <c r="AJ90" s="215"/>
      <c r="AK90" s="215"/>
      <c r="AL90" s="215"/>
      <c r="AM90" s="215"/>
      <c r="AN90" s="215"/>
      <c r="AO90" s="215"/>
      <c r="AP90" s="215"/>
      <c r="AQ90" s="215"/>
      <c r="AR90" s="215"/>
      <c r="AS90" s="215"/>
      <c r="AT90" s="215"/>
      <c r="AU90" s="215"/>
      <c r="AV90" s="215"/>
      <c r="AW90" s="215"/>
      <c r="AX90" s="215"/>
      <c r="AY90" s="394"/>
      <c r="AZ90" s="386"/>
      <c r="BA90" s="717"/>
      <c r="BB90" s="1"/>
      <c r="BC90" s="715"/>
      <c r="BD90"/>
      <c r="BE90" s="715"/>
      <c r="BF90"/>
      <c r="BG90" s="715"/>
      <c r="BH90"/>
      <c r="BI90" s="715"/>
      <c r="BJ90"/>
      <c r="BK90" s="715"/>
      <c r="BL90"/>
      <c r="BM90" s="715"/>
      <c r="BN90"/>
      <c r="BO90" s="387"/>
      <c r="BP90"/>
      <c r="BQ90" s="387"/>
      <c r="BR90"/>
      <c r="BS90" s="387"/>
      <c r="BT90"/>
      <c r="BU90" s="387"/>
      <c r="BV90"/>
      <c r="BW90" s="387"/>
      <c r="BX90"/>
      <c r="BY90" s="387"/>
      <c r="BZ90"/>
      <c r="CA90" s="387"/>
      <c r="CB90"/>
      <c r="CC90" s="387"/>
      <c r="CD90"/>
      <c r="CE90" s="387"/>
      <c r="CF90"/>
      <c r="CG90" s="387"/>
      <c r="CH90"/>
      <c r="CI90" s="387"/>
      <c r="CJ90"/>
      <c r="CK90" s="1099"/>
      <c r="CL90" s="507"/>
      <c r="CM90" s="507"/>
      <c r="CN90" s="507"/>
      <c r="CO90" s="507"/>
      <c r="CP90" s="507"/>
      <c r="CQ90" s="507"/>
      <c r="CR90" s="507"/>
      <c r="CS90" s="507"/>
      <c r="CT90" s="1109"/>
      <c r="CU90" s="36"/>
      <c r="CV90" s="36"/>
      <c r="CW90" s="36"/>
      <c r="CX90" s="1109"/>
      <c r="CY90" s="507"/>
      <c r="CZ90" s="507"/>
      <c r="DN90" s="507"/>
      <c r="DO90" s="507"/>
      <c r="DP90" s="507"/>
      <c r="DQ90" s="507"/>
      <c r="DR90" s="507"/>
      <c r="DS90" s="507"/>
      <c r="DT90" s="507"/>
      <c r="DU90" s="507"/>
      <c r="DV90" s="507"/>
      <c r="DW90" s="507"/>
      <c r="DX90" s="507"/>
      <c r="DY90" s="507"/>
      <c r="DZ90" s="507"/>
      <c r="EA90" s="507"/>
      <c r="EB90" s="507"/>
      <c r="EC90" s="507"/>
      <c r="ED90" s="507"/>
      <c r="EE90" s="507"/>
      <c r="EF90" s="507"/>
      <c r="EG90" s="507"/>
      <c r="EH90" s="507"/>
      <c r="EI90" s="507"/>
      <c r="EJ90" s="507"/>
      <c r="EK90" s="507"/>
      <c r="EL90" s="507"/>
      <c r="EM90" s="507"/>
      <c r="EN90" s="507"/>
      <c r="EO90" s="507"/>
      <c r="EP90" s="507"/>
      <c r="EQ90" s="507"/>
      <c r="ER90" s="507"/>
      <c r="ES90" s="507"/>
      <c r="ET90" s="507"/>
      <c r="EU90" s="507"/>
      <c r="EV90" s="507"/>
      <c r="EW90" s="507"/>
      <c r="EX90" s="507"/>
      <c r="EY90" s="507"/>
      <c r="EZ90" s="507"/>
      <c r="FA90" s="507"/>
      <c r="FB90" s="507"/>
      <c r="FC90" s="507"/>
      <c r="FD90" s="507"/>
      <c r="FE90" s="507"/>
      <c r="FF90" s="507"/>
      <c r="FG90" s="507"/>
      <c r="FH90" s="507"/>
      <c r="FI90" s="507"/>
      <c r="FJ90" s="507"/>
      <c r="FK90" s="507"/>
      <c r="FL90" s="507"/>
      <c r="FM90" s="507"/>
      <c r="FN90" s="507"/>
      <c r="FO90" s="507"/>
      <c r="FP90" s="507"/>
      <c r="FQ90" s="507"/>
      <c r="FR90" s="507"/>
      <c r="FS90" s="507"/>
      <c r="FT90" s="507"/>
      <c r="FU90" s="507"/>
      <c r="FV90" s="507"/>
      <c r="FW90" s="507"/>
      <c r="FX90" s="507"/>
      <c r="FY90" s="507"/>
      <c r="FZ90" s="507"/>
      <c r="GA90" s="507"/>
      <c r="GB90" s="507"/>
      <c r="GC90" s="507"/>
      <c r="GD90" s="507"/>
      <c r="GE90" s="507"/>
      <c r="GF90" s="507"/>
      <c r="GG90" s="507"/>
      <c r="GH90" s="507"/>
      <c r="GI90" s="507"/>
      <c r="GJ90" s="507"/>
      <c r="GK90" s="507"/>
      <c r="GL90" s="507"/>
      <c r="GM90" s="507"/>
      <c r="GN90" s="507"/>
      <c r="GO90" s="507"/>
      <c r="GP90" s="507"/>
      <c r="GQ90" s="507"/>
      <c r="GR90" s="507"/>
      <c r="GS90" s="507"/>
      <c r="GT90" s="507"/>
      <c r="GU90" s="507"/>
      <c r="GV90" s="507"/>
      <c r="GW90" s="507"/>
      <c r="GX90" s="507"/>
      <c r="GY90" s="507"/>
      <c r="GZ90" s="507"/>
      <c r="HA90" s="507"/>
      <c r="HB90" s="507"/>
      <c r="HC90" s="507"/>
      <c r="HD90" s="507"/>
      <c r="HE90" s="507"/>
      <c r="HF90" s="507"/>
      <c r="HG90" s="507"/>
      <c r="HH90" s="507"/>
      <c r="HI90" s="507"/>
      <c r="HJ90" s="507"/>
      <c r="HK90" s="507"/>
      <c r="HL90" s="507"/>
      <c r="HM90" s="507"/>
      <c r="HN90" s="507"/>
      <c r="HO90" s="507"/>
      <c r="HP90" s="507"/>
      <c r="HQ90" s="507"/>
      <c r="HR90" s="507"/>
      <c r="HS90" s="507"/>
      <c r="HT90" s="507"/>
      <c r="HU90" s="507"/>
      <c r="HV90" s="507"/>
      <c r="HW90" s="507"/>
      <c r="HX90" s="507"/>
      <c r="HY90" s="507"/>
      <c r="HZ90" s="507"/>
      <c r="IA90" s="507"/>
      <c r="IB90" s="507"/>
      <c r="IC90" s="507"/>
      <c r="ID90" s="507"/>
      <c r="IE90" s="507"/>
      <c r="IF90" s="507"/>
      <c r="IG90" s="507"/>
      <c r="IH90" s="507"/>
      <c r="II90" s="507"/>
      <c r="IJ90" s="507"/>
    </row>
    <row r="91" spans="1:244" s="398" customFormat="1" ht="19" x14ac:dyDescent="0.2">
      <c r="A91"/>
      <c r="B91" s="290"/>
      <c r="C91"/>
      <c r="D91" s="367"/>
      <c r="E91" s="463"/>
      <c r="F91" s="463"/>
      <c r="G91" s="271"/>
      <c r="H91"/>
      <c r="I91" s="99"/>
      <c r="J91"/>
      <c r="K91"/>
      <c r="L91"/>
      <c r="M91" s="275"/>
      <c r="N91" s="275"/>
      <c r="O91" s="275"/>
      <c r="P91" s="275"/>
      <c r="Q91" s="275"/>
      <c r="R91" s="275"/>
      <c r="S91" s="275"/>
      <c r="T91" s="275"/>
      <c r="U91" s="275"/>
      <c r="V91" s="275"/>
      <c r="W91" s="275"/>
      <c r="X91" s="275"/>
      <c r="Y91" s="275"/>
      <c r="Z91" s="275"/>
      <c r="AA91" s="275"/>
      <c r="AB91" s="23"/>
      <c r="AC91"/>
      <c r="AD91" s="92"/>
      <c r="AE91"/>
      <c r="AF91"/>
      <c r="AG91"/>
      <c r="AH91" s="96"/>
      <c r="AI91" s="394"/>
      <c r="AJ91" s="215"/>
      <c r="AK91" s="215"/>
      <c r="AL91" s="215"/>
      <c r="AM91" s="215"/>
      <c r="AN91" s="215"/>
      <c r="AO91" s="215"/>
      <c r="AP91" s="215"/>
      <c r="AQ91" s="215"/>
      <c r="AR91" s="215"/>
      <c r="AS91" s="215"/>
      <c r="AT91" s="215"/>
      <c r="AU91" s="215"/>
      <c r="AV91" s="215"/>
      <c r="AW91" s="215"/>
      <c r="AX91" s="215"/>
      <c r="AY91" s="394"/>
      <c r="AZ91" s="386"/>
      <c r="BA91" s="717"/>
      <c r="BB91" s="1"/>
      <c r="BC91" s="715"/>
      <c r="BD91"/>
      <c r="BE91" s="715"/>
      <c r="BF91"/>
      <c r="BG91" s="715"/>
      <c r="BH91"/>
      <c r="BI91" s="715"/>
      <c r="BJ91"/>
      <c r="BK91" s="715"/>
      <c r="BL91"/>
      <c r="BM91" s="715"/>
      <c r="BN91"/>
      <c r="BO91" s="387"/>
      <c r="BP91"/>
      <c r="BQ91" s="387"/>
      <c r="BR91"/>
      <c r="BS91" s="387"/>
      <c r="BT91"/>
      <c r="BU91" s="387"/>
      <c r="BV91"/>
      <c r="BW91" s="387"/>
      <c r="BX91"/>
      <c r="BY91" s="387"/>
      <c r="BZ91"/>
      <c r="CA91" s="387"/>
      <c r="CB91"/>
      <c r="CC91" s="387"/>
      <c r="CD91"/>
      <c r="CE91" s="387"/>
      <c r="CF91"/>
      <c r="CG91" s="387"/>
      <c r="CH91"/>
      <c r="CI91" s="387"/>
      <c r="CJ91"/>
      <c r="CK91" s="1099"/>
      <c r="CL91" s="507"/>
      <c r="CM91" s="507"/>
      <c r="CN91" s="507"/>
      <c r="CO91" s="507"/>
      <c r="CP91" s="507"/>
      <c r="CQ91" s="507"/>
      <c r="CR91" s="507"/>
      <c r="CS91" s="507"/>
      <c r="CT91" s="1109"/>
      <c r="CU91" s="36"/>
      <c r="CV91" s="36"/>
      <c r="CW91" s="36"/>
      <c r="CX91" s="1109"/>
      <c r="CY91" s="507"/>
      <c r="CZ91" s="507"/>
      <c r="DN91" s="507"/>
      <c r="DO91" s="507"/>
      <c r="DP91" s="507"/>
      <c r="DQ91" s="507"/>
      <c r="DR91" s="507"/>
      <c r="DS91" s="507"/>
      <c r="DT91" s="507"/>
      <c r="DU91" s="507"/>
      <c r="DV91" s="507"/>
      <c r="DW91" s="507"/>
      <c r="DX91" s="507"/>
      <c r="DY91" s="507"/>
      <c r="DZ91" s="507"/>
      <c r="EA91" s="507"/>
      <c r="EB91" s="507"/>
      <c r="EC91" s="507"/>
      <c r="ED91" s="507"/>
      <c r="EE91" s="507"/>
      <c r="EF91" s="507"/>
      <c r="EG91" s="507"/>
      <c r="EH91" s="507"/>
      <c r="EI91" s="507"/>
      <c r="EJ91" s="507"/>
      <c r="EK91" s="507"/>
      <c r="EL91" s="507"/>
      <c r="EM91" s="507"/>
      <c r="EN91" s="507"/>
      <c r="EO91" s="507"/>
      <c r="EP91" s="507"/>
      <c r="EQ91" s="507"/>
      <c r="ER91" s="507"/>
      <c r="ES91" s="507"/>
      <c r="ET91" s="507"/>
      <c r="EU91" s="507"/>
      <c r="EV91" s="507"/>
      <c r="EW91" s="507"/>
      <c r="EX91" s="507"/>
      <c r="EY91" s="507"/>
      <c r="EZ91" s="507"/>
      <c r="FA91" s="507"/>
      <c r="FB91" s="507"/>
      <c r="FC91" s="507"/>
      <c r="FD91" s="507"/>
      <c r="FE91" s="507"/>
      <c r="FF91" s="507"/>
      <c r="FG91" s="507"/>
      <c r="FH91" s="507"/>
      <c r="FI91" s="507"/>
      <c r="FJ91" s="507"/>
      <c r="FK91" s="507"/>
      <c r="FL91" s="507"/>
      <c r="FM91" s="507"/>
      <c r="FN91" s="507"/>
      <c r="FO91" s="507"/>
      <c r="FP91" s="507"/>
      <c r="FQ91" s="507"/>
      <c r="FR91" s="507"/>
      <c r="FS91" s="507"/>
      <c r="FT91" s="507"/>
      <c r="FU91" s="507"/>
      <c r="FV91" s="507"/>
      <c r="FW91" s="507"/>
      <c r="FX91" s="507"/>
      <c r="FY91" s="507"/>
      <c r="FZ91" s="507"/>
      <c r="GA91" s="507"/>
      <c r="GB91" s="507"/>
      <c r="GC91" s="507"/>
      <c r="GD91" s="507"/>
      <c r="GE91" s="507"/>
      <c r="GF91" s="507"/>
      <c r="GG91" s="507"/>
      <c r="GH91" s="507"/>
      <c r="GI91" s="507"/>
      <c r="GJ91" s="507"/>
      <c r="GK91" s="507"/>
      <c r="GL91" s="507"/>
      <c r="GM91" s="507"/>
      <c r="GN91" s="507"/>
      <c r="GO91" s="507"/>
      <c r="GP91" s="507"/>
      <c r="GQ91" s="507"/>
      <c r="GR91" s="507"/>
      <c r="GS91" s="507"/>
      <c r="GT91" s="507"/>
      <c r="GU91" s="507"/>
      <c r="GV91" s="507"/>
      <c r="GW91" s="507"/>
      <c r="GX91" s="507"/>
      <c r="GY91" s="507"/>
      <c r="GZ91" s="507"/>
      <c r="HA91" s="507"/>
      <c r="HB91" s="507"/>
      <c r="HC91" s="507"/>
      <c r="HD91" s="507"/>
      <c r="HE91" s="507"/>
      <c r="HF91" s="507"/>
      <c r="HG91" s="507"/>
      <c r="HH91" s="507"/>
      <c r="HI91" s="507"/>
      <c r="HJ91" s="507"/>
      <c r="HK91" s="507"/>
      <c r="HL91" s="507"/>
      <c r="HM91" s="507"/>
      <c r="HN91" s="507"/>
      <c r="HO91" s="507"/>
      <c r="HP91" s="507"/>
      <c r="HQ91" s="507"/>
      <c r="HR91" s="507"/>
      <c r="HS91" s="507"/>
      <c r="HT91" s="507"/>
      <c r="HU91" s="507"/>
      <c r="HV91" s="507"/>
      <c r="HW91" s="507"/>
      <c r="HX91" s="507"/>
      <c r="HY91" s="507"/>
      <c r="HZ91" s="507"/>
      <c r="IA91" s="507"/>
      <c r="IB91" s="507"/>
      <c r="IC91" s="507"/>
      <c r="ID91" s="507"/>
      <c r="IE91" s="507"/>
      <c r="IF91" s="507"/>
      <c r="IG91" s="507"/>
      <c r="IH91" s="507"/>
      <c r="II91" s="507"/>
      <c r="IJ91" s="507"/>
    </row>
    <row r="92" spans="1:244" s="398" customFormat="1" ht="19" x14ac:dyDescent="0.2">
      <c r="A92"/>
      <c r="B92" s="290"/>
      <c r="C92"/>
      <c r="D92" s="367"/>
      <c r="E92" s="463"/>
      <c r="F92" s="463"/>
      <c r="G92" s="271"/>
      <c r="H92"/>
      <c r="I92" s="99"/>
      <c r="J92"/>
      <c r="K92"/>
      <c r="L92"/>
      <c r="M92" s="275"/>
      <c r="N92" s="275"/>
      <c r="O92" s="275"/>
      <c r="P92" s="275"/>
      <c r="Q92" s="275"/>
      <c r="R92" s="275"/>
      <c r="S92" s="275"/>
      <c r="T92" s="275"/>
      <c r="U92" s="275"/>
      <c r="V92" s="275"/>
      <c r="W92" s="275"/>
      <c r="X92" s="275"/>
      <c r="Y92" s="275"/>
      <c r="Z92" s="275"/>
      <c r="AA92" s="275"/>
      <c r="AB92" s="23"/>
      <c r="AC92"/>
      <c r="AD92" s="92"/>
      <c r="AE92"/>
      <c r="AF92"/>
      <c r="AG92"/>
      <c r="AH92" s="96"/>
      <c r="AI92" s="394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394"/>
      <c r="AZ92" s="386"/>
      <c r="BA92" s="717"/>
      <c r="BB92" s="1"/>
      <c r="BC92" s="715"/>
      <c r="BD92"/>
      <c r="BE92" s="715"/>
      <c r="BF92"/>
      <c r="BG92" s="715"/>
      <c r="BH92"/>
      <c r="BI92" s="715"/>
      <c r="BJ92"/>
      <c r="BK92" s="715"/>
      <c r="BL92"/>
      <c r="BM92" s="715"/>
      <c r="BN92"/>
      <c r="BO92" s="387"/>
      <c r="BP92"/>
      <c r="BQ92" s="387"/>
      <c r="BR92"/>
      <c r="BS92" s="387"/>
      <c r="BT92"/>
      <c r="BU92" s="387"/>
      <c r="BV92"/>
      <c r="BW92" s="387"/>
      <c r="BX92"/>
      <c r="BY92" s="387"/>
      <c r="BZ92"/>
      <c r="CA92" s="387"/>
      <c r="CB92"/>
      <c r="CC92" s="387"/>
      <c r="CD92"/>
      <c r="CE92" s="387"/>
      <c r="CF92"/>
      <c r="CG92" s="387"/>
      <c r="CH92"/>
      <c r="CI92" s="387"/>
      <c r="CJ92"/>
      <c r="CK92" s="1099"/>
      <c r="CL92" s="507"/>
      <c r="CM92" s="507"/>
      <c r="CN92" s="507"/>
      <c r="CO92" s="507"/>
      <c r="CP92" s="507"/>
      <c r="CQ92" s="507"/>
      <c r="CR92" s="507"/>
      <c r="CS92" s="507"/>
      <c r="CT92" s="1109"/>
      <c r="CU92" s="36"/>
      <c r="CV92" s="36"/>
      <c r="CW92" s="36"/>
      <c r="CX92" s="1109"/>
      <c r="CY92" s="507"/>
      <c r="CZ92" s="507"/>
      <c r="DN92" s="507"/>
      <c r="DO92" s="507"/>
      <c r="DP92" s="507"/>
      <c r="DQ92" s="507"/>
      <c r="DR92" s="507"/>
      <c r="DS92" s="507"/>
      <c r="DT92" s="507"/>
      <c r="DU92" s="507"/>
      <c r="DV92" s="507"/>
      <c r="DW92" s="507"/>
      <c r="DX92" s="507"/>
      <c r="DY92" s="507"/>
      <c r="DZ92" s="507"/>
      <c r="EA92" s="507"/>
      <c r="EB92" s="507"/>
      <c r="EC92" s="507"/>
      <c r="ED92" s="507"/>
      <c r="EE92" s="507"/>
      <c r="EF92" s="507"/>
      <c r="EG92" s="507"/>
      <c r="EH92" s="507"/>
      <c r="EI92" s="507"/>
      <c r="EJ92" s="507"/>
      <c r="EK92" s="507"/>
      <c r="EL92" s="507"/>
      <c r="EM92" s="507"/>
      <c r="EN92" s="507"/>
      <c r="EO92" s="507"/>
      <c r="EP92" s="507"/>
      <c r="EQ92" s="507"/>
      <c r="ER92" s="507"/>
      <c r="ES92" s="507"/>
      <c r="ET92" s="507"/>
      <c r="EU92" s="507"/>
      <c r="EV92" s="507"/>
      <c r="EW92" s="507"/>
      <c r="EX92" s="507"/>
      <c r="EY92" s="507"/>
      <c r="EZ92" s="507"/>
      <c r="FA92" s="507"/>
      <c r="FB92" s="507"/>
      <c r="FC92" s="507"/>
      <c r="FD92" s="507"/>
      <c r="FE92" s="507"/>
      <c r="FF92" s="507"/>
      <c r="FG92" s="507"/>
      <c r="FH92" s="507"/>
      <c r="FI92" s="507"/>
      <c r="FJ92" s="507"/>
      <c r="FK92" s="507"/>
      <c r="FL92" s="507"/>
      <c r="FM92" s="507"/>
      <c r="FN92" s="507"/>
      <c r="FO92" s="507"/>
      <c r="FP92" s="507"/>
      <c r="FQ92" s="507"/>
      <c r="FR92" s="507"/>
      <c r="FS92" s="507"/>
      <c r="FT92" s="507"/>
      <c r="FU92" s="507"/>
      <c r="FV92" s="507"/>
      <c r="FW92" s="507"/>
      <c r="FX92" s="507"/>
      <c r="FY92" s="507"/>
      <c r="FZ92" s="507"/>
      <c r="GA92" s="507"/>
      <c r="GB92" s="507"/>
      <c r="GC92" s="507"/>
      <c r="GD92" s="507"/>
      <c r="GE92" s="507"/>
      <c r="GF92" s="507"/>
      <c r="GG92" s="507"/>
      <c r="GH92" s="507"/>
      <c r="GI92" s="507"/>
      <c r="GJ92" s="507"/>
      <c r="GK92" s="507"/>
      <c r="GL92" s="507"/>
      <c r="GM92" s="507"/>
      <c r="GN92" s="507"/>
      <c r="GO92" s="507"/>
      <c r="GP92" s="507"/>
      <c r="GQ92" s="507"/>
      <c r="GR92" s="507"/>
      <c r="GS92" s="507"/>
      <c r="GT92" s="507"/>
      <c r="GU92" s="507"/>
      <c r="GV92" s="507"/>
      <c r="GW92" s="507"/>
      <c r="GX92" s="507"/>
      <c r="GY92" s="507"/>
      <c r="GZ92" s="507"/>
      <c r="HA92" s="507"/>
      <c r="HB92" s="507"/>
      <c r="HC92" s="507"/>
      <c r="HD92" s="507"/>
      <c r="HE92" s="507"/>
      <c r="HF92" s="507"/>
      <c r="HG92" s="507"/>
      <c r="HH92" s="507"/>
      <c r="HI92" s="507"/>
      <c r="HJ92" s="507"/>
      <c r="HK92" s="507"/>
      <c r="HL92" s="507"/>
      <c r="HM92" s="507"/>
      <c r="HN92" s="507"/>
      <c r="HO92" s="507"/>
      <c r="HP92" s="507"/>
      <c r="HQ92" s="507"/>
      <c r="HR92" s="507"/>
      <c r="HS92" s="507"/>
      <c r="HT92" s="507"/>
      <c r="HU92" s="507"/>
      <c r="HV92" s="507"/>
      <c r="HW92" s="507"/>
      <c r="HX92" s="507"/>
      <c r="HY92" s="507"/>
      <c r="HZ92" s="507"/>
      <c r="IA92" s="507"/>
      <c r="IB92" s="507"/>
      <c r="IC92" s="507"/>
      <c r="ID92" s="507"/>
      <c r="IE92" s="507"/>
      <c r="IF92" s="507"/>
      <c r="IG92" s="507"/>
      <c r="IH92" s="507"/>
      <c r="II92" s="507"/>
      <c r="IJ92" s="507"/>
    </row>
    <row r="93" spans="1:244" s="398" customFormat="1" ht="19" x14ac:dyDescent="0.2">
      <c r="A93"/>
      <c r="B93" s="290"/>
      <c r="C93"/>
      <c r="D93" s="367"/>
      <c r="E93" s="463"/>
      <c r="F93" s="463"/>
      <c r="G93" s="271"/>
      <c r="H93"/>
      <c r="I93" s="99"/>
      <c r="J93"/>
      <c r="K93"/>
      <c r="L93"/>
      <c r="M93" s="275"/>
      <c r="N93" s="275"/>
      <c r="O93" s="275"/>
      <c r="P93" s="275"/>
      <c r="Q93" s="275"/>
      <c r="R93" s="275"/>
      <c r="S93" s="275"/>
      <c r="T93" s="275"/>
      <c r="U93" s="275"/>
      <c r="V93" s="275"/>
      <c r="W93" s="275"/>
      <c r="X93" s="275"/>
      <c r="Y93" s="275"/>
      <c r="Z93" s="275"/>
      <c r="AA93" s="275"/>
      <c r="AB93" s="23"/>
      <c r="AC93"/>
      <c r="AD93" s="92"/>
      <c r="AE93"/>
      <c r="AF93"/>
      <c r="AG93"/>
      <c r="AH93" s="96"/>
      <c r="AI93" s="394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394"/>
      <c r="AZ93" s="386"/>
      <c r="BA93" s="717"/>
      <c r="BB93" s="1"/>
      <c r="BC93" s="715"/>
      <c r="BD93"/>
      <c r="BE93" s="715"/>
      <c r="BF93"/>
      <c r="BG93" s="715"/>
      <c r="BH93"/>
      <c r="BI93" s="715"/>
      <c r="BJ93"/>
      <c r="BK93" s="715"/>
      <c r="BL93"/>
      <c r="BM93" s="715"/>
      <c r="BN93"/>
      <c r="BO93" s="387"/>
      <c r="BP93"/>
      <c r="BQ93" s="387"/>
      <c r="BR93"/>
      <c r="BS93" s="387"/>
      <c r="BT93"/>
      <c r="BU93" s="387"/>
      <c r="BV93"/>
      <c r="BW93" s="387"/>
      <c r="BX93"/>
      <c r="BY93" s="387"/>
      <c r="BZ93"/>
      <c r="CA93" s="387"/>
      <c r="CB93"/>
      <c r="CC93" s="387"/>
      <c r="CD93"/>
      <c r="CE93" s="387"/>
      <c r="CF93"/>
      <c r="CG93" s="387"/>
      <c r="CH93"/>
      <c r="CI93" s="387"/>
      <c r="CJ93"/>
      <c r="CK93" s="1099"/>
      <c r="CL93" s="507"/>
      <c r="CM93" s="507"/>
      <c r="CN93" s="507"/>
      <c r="CO93" s="507"/>
      <c r="CP93" s="507"/>
      <c r="CQ93" s="507"/>
      <c r="CR93" s="507"/>
      <c r="CS93" s="507"/>
      <c r="CT93" s="1109"/>
      <c r="CU93" s="36"/>
      <c r="CV93" s="36"/>
      <c r="CW93" s="36"/>
      <c r="CX93" s="1109"/>
      <c r="CY93" s="507"/>
      <c r="CZ93" s="507"/>
      <c r="DN93" s="507"/>
      <c r="DO93" s="507"/>
      <c r="DP93" s="507"/>
      <c r="DQ93" s="507"/>
      <c r="DR93" s="507"/>
      <c r="DS93" s="507"/>
      <c r="DT93" s="507"/>
      <c r="DU93" s="507"/>
      <c r="DV93" s="507"/>
      <c r="DW93" s="507"/>
      <c r="DX93" s="507"/>
      <c r="DY93" s="507"/>
      <c r="DZ93" s="507"/>
      <c r="EA93" s="507"/>
      <c r="EB93" s="507"/>
      <c r="EC93" s="507"/>
      <c r="ED93" s="507"/>
      <c r="EE93" s="507"/>
      <c r="EF93" s="507"/>
      <c r="EG93" s="507"/>
      <c r="EH93" s="507"/>
      <c r="EI93" s="507"/>
      <c r="EJ93" s="507"/>
      <c r="EK93" s="507"/>
      <c r="EL93" s="507"/>
      <c r="EM93" s="507"/>
      <c r="EN93" s="507"/>
      <c r="EO93" s="507"/>
      <c r="EP93" s="507"/>
      <c r="EQ93" s="507"/>
      <c r="ER93" s="507"/>
      <c r="ES93" s="507"/>
      <c r="ET93" s="507"/>
      <c r="EU93" s="507"/>
      <c r="EV93" s="507"/>
      <c r="EW93" s="507"/>
      <c r="EX93" s="507"/>
      <c r="EY93" s="507"/>
      <c r="EZ93" s="507"/>
      <c r="FA93" s="507"/>
      <c r="FB93" s="507"/>
      <c r="FC93" s="507"/>
      <c r="FD93" s="507"/>
      <c r="FE93" s="507"/>
      <c r="FF93" s="507"/>
      <c r="FG93" s="507"/>
      <c r="FH93" s="507"/>
      <c r="FI93" s="507"/>
      <c r="FJ93" s="507"/>
      <c r="FK93" s="507"/>
      <c r="FL93" s="507"/>
      <c r="FM93" s="507"/>
      <c r="FN93" s="507"/>
      <c r="FO93" s="507"/>
      <c r="FP93" s="507"/>
      <c r="FQ93" s="507"/>
      <c r="FR93" s="507"/>
      <c r="FS93" s="507"/>
      <c r="FT93" s="507"/>
      <c r="FU93" s="507"/>
      <c r="FV93" s="507"/>
      <c r="FW93" s="507"/>
      <c r="FX93" s="507"/>
      <c r="FY93" s="507"/>
      <c r="FZ93" s="507"/>
      <c r="GA93" s="507"/>
      <c r="GB93" s="507"/>
      <c r="GC93" s="507"/>
      <c r="GD93" s="507"/>
      <c r="GE93" s="507"/>
      <c r="GF93" s="507"/>
      <c r="GG93" s="507"/>
      <c r="GH93" s="507"/>
      <c r="GI93" s="507"/>
      <c r="GJ93" s="507"/>
      <c r="GK93" s="507"/>
      <c r="GL93" s="507"/>
      <c r="GM93" s="507"/>
      <c r="GN93" s="507"/>
      <c r="GO93" s="507"/>
      <c r="GP93" s="507"/>
      <c r="GQ93" s="507"/>
      <c r="GR93" s="507"/>
      <c r="GS93" s="507"/>
      <c r="GT93" s="507"/>
      <c r="GU93" s="507"/>
      <c r="GV93" s="507"/>
      <c r="GW93" s="507"/>
      <c r="GX93" s="507"/>
      <c r="GY93" s="507"/>
      <c r="GZ93" s="507"/>
      <c r="HA93" s="507"/>
      <c r="HB93" s="507"/>
      <c r="HC93" s="507"/>
      <c r="HD93" s="507"/>
      <c r="HE93" s="507"/>
      <c r="HF93" s="507"/>
      <c r="HG93" s="507"/>
      <c r="HH93" s="507"/>
      <c r="HI93" s="507"/>
      <c r="HJ93" s="507"/>
      <c r="HK93" s="507"/>
      <c r="HL93" s="507"/>
      <c r="HM93" s="507"/>
      <c r="HN93" s="507"/>
      <c r="HO93" s="507"/>
      <c r="HP93" s="507"/>
      <c r="HQ93" s="507"/>
      <c r="HR93" s="507"/>
      <c r="HS93" s="507"/>
      <c r="HT93" s="507"/>
      <c r="HU93" s="507"/>
      <c r="HV93" s="507"/>
      <c r="HW93" s="507"/>
      <c r="HX93" s="507"/>
      <c r="HY93" s="507"/>
      <c r="HZ93" s="507"/>
      <c r="IA93" s="507"/>
      <c r="IB93" s="507"/>
      <c r="IC93" s="507"/>
      <c r="ID93" s="507"/>
      <c r="IE93" s="507"/>
      <c r="IF93" s="507"/>
      <c r="IG93" s="507"/>
      <c r="IH93" s="507"/>
      <c r="II93" s="507"/>
      <c r="IJ93" s="507"/>
    </row>
    <row r="94" spans="1:244" s="398" customFormat="1" ht="19" x14ac:dyDescent="0.2">
      <c r="A94"/>
      <c r="B94" s="290"/>
      <c r="C94"/>
      <c r="D94" s="367"/>
      <c r="E94" s="463"/>
      <c r="F94" s="463"/>
      <c r="G94" s="271"/>
      <c r="H94"/>
      <c r="I94" s="99"/>
      <c r="J94"/>
      <c r="K94"/>
      <c r="L94"/>
      <c r="M94" s="275"/>
      <c r="N94" s="275"/>
      <c r="O94" s="275"/>
      <c r="P94" s="275"/>
      <c r="Q94" s="275"/>
      <c r="R94" s="275"/>
      <c r="S94" s="275"/>
      <c r="T94" s="275"/>
      <c r="U94" s="275"/>
      <c r="V94" s="275"/>
      <c r="W94" s="275"/>
      <c r="X94" s="275"/>
      <c r="Y94" s="275"/>
      <c r="Z94" s="275"/>
      <c r="AA94" s="275"/>
      <c r="AB94" s="23"/>
      <c r="AC94"/>
      <c r="AD94" s="92"/>
      <c r="AE94"/>
      <c r="AF94"/>
      <c r="AG94"/>
      <c r="AH94" s="96"/>
      <c r="AI94" s="394"/>
      <c r="AJ94" s="215"/>
      <c r="AK94" s="215"/>
      <c r="AL94" s="215"/>
      <c r="AM94" s="215"/>
      <c r="AN94" s="215"/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394"/>
      <c r="AZ94" s="386"/>
      <c r="BA94" s="717"/>
      <c r="BB94" s="1"/>
      <c r="BC94" s="715"/>
      <c r="BD94"/>
      <c r="BE94" s="715"/>
      <c r="BF94"/>
      <c r="BG94" s="715"/>
      <c r="BH94"/>
      <c r="BI94" s="715"/>
      <c r="BJ94"/>
      <c r="BK94" s="715"/>
      <c r="BL94"/>
      <c r="BM94" s="715"/>
      <c r="BN94"/>
      <c r="BO94" s="387"/>
      <c r="BP94"/>
      <c r="BQ94" s="387"/>
      <c r="BR94"/>
      <c r="BS94" s="387"/>
      <c r="BT94"/>
      <c r="BU94" s="387"/>
      <c r="BV94"/>
      <c r="BW94" s="387"/>
      <c r="BX94"/>
      <c r="BY94" s="387"/>
      <c r="BZ94"/>
      <c r="CA94" s="387"/>
      <c r="CB94"/>
      <c r="CC94" s="387"/>
      <c r="CD94"/>
      <c r="CE94" s="387"/>
      <c r="CF94"/>
      <c r="CG94" s="387"/>
      <c r="CH94"/>
      <c r="CI94" s="387"/>
      <c r="CJ94"/>
      <c r="CK94" s="1099"/>
      <c r="CL94" s="507"/>
      <c r="CM94" s="507"/>
      <c r="CN94" s="507"/>
      <c r="CO94" s="507"/>
      <c r="CP94" s="507"/>
      <c r="CQ94" s="507"/>
      <c r="CR94" s="507"/>
      <c r="CS94" s="507"/>
      <c r="CT94" s="1109"/>
      <c r="CU94" s="36"/>
      <c r="CV94" s="36"/>
      <c r="CW94" s="36"/>
      <c r="CX94" s="1109"/>
      <c r="CY94" s="507"/>
      <c r="CZ94" s="507"/>
      <c r="DN94" s="507"/>
      <c r="DO94" s="507"/>
      <c r="DP94" s="507"/>
      <c r="DQ94" s="507"/>
      <c r="DR94" s="507"/>
      <c r="DS94" s="507"/>
      <c r="DT94" s="507"/>
      <c r="DU94" s="507"/>
      <c r="DV94" s="507"/>
      <c r="DW94" s="507"/>
      <c r="DX94" s="507"/>
      <c r="DY94" s="507"/>
      <c r="DZ94" s="507"/>
      <c r="EA94" s="507"/>
      <c r="EB94" s="507"/>
      <c r="EC94" s="507"/>
      <c r="ED94" s="507"/>
      <c r="EE94" s="507"/>
      <c r="EF94" s="507"/>
      <c r="EG94" s="507"/>
      <c r="EH94" s="507"/>
      <c r="EI94" s="507"/>
      <c r="EJ94" s="507"/>
      <c r="EK94" s="507"/>
      <c r="EL94" s="507"/>
      <c r="EM94" s="507"/>
      <c r="EN94" s="507"/>
      <c r="EO94" s="507"/>
      <c r="EP94" s="507"/>
      <c r="EQ94" s="507"/>
      <c r="ER94" s="507"/>
      <c r="ES94" s="507"/>
      <c r="ET94" s="507"/>
      <c r="EU94" s="507"/>
      <c r="EV94" s="507"/>
      <c r="EW94" s="507"/>
      <c r="EX94" s="507"/>
      <c r="EY94" s="507"/>
      <c r="EZ94" s="507"/>
      <c r="FA94" s="507"/>
      <c r="FB94" s="507"/>
      <c r="FC94" s="507"/>
      <c r="FD94" s="507"/>
      <c r="FE94" s="507"/>
      <c r="FF94" s="507"/>
      <c r="FG94" s="507"/>
      <c r="FH94" s="507"/>
      <c r="FI94" s="507"/>
      <c r="FJ94" s="507"/>
      <c r="FK94" s="507"/>
      <c r="FL94" s="507"/>
      <c r="FM94" s="507"/>
      <c r="FN94" s="507"/>
      <c r="FO94" s="507"/>
      <c r="FP94" s="507"/>
      <c r="FQ94" s="507"/>
      <c r="FR94" s="507"/>
      <c r="FS94" s="507"/>
      <c r="FT94" s="507"/>
      <c r="FU94" s="507"/>
      <c r="FV94" s="507"/>
      <c r="FW94" s="507"/>
      <c r="FX94" s="507"/>
      <c r="FY94" s="507"/>
      <c r="FZ94" s="507"/>
      <c r="GA94" s="507"/>
      <c r="GB94" s="507"/>
      <c r="GC94" s="507"/>
      <c r="GD94" s="507"/>
      <c r="GE94" s="507"/>
      <c r="GF94" s="507"/>
      <c r="GG94" s="507"/>
      <c r="GH94" s="507"/>
      <c r="GI94" s="507"/>
      <c r="GJ94" s="507"/>
      <c r="GK94" s="507"/>
      <c r="GL94" s="507"/>
      <c r="GM94" s="507"/>
      <c r="GN94" s="507"/>
      <c r="GO94" s="507"/>
      <c r="GP94" s="507"/>
      <c r="GQ94" s="507"/>
      <c r="GR94" s="507"/>
      <c r="GS94" s="507"/>
      <c r="GT94" s="507"/>
      <c r="GU94" s="507"/>
      <c r="GV94" s="507"/>
      <c r="GW94" s="507"/>
      <c r="GX94" s="507"/>
      <c r="GY94" s="507"/>
      <c r="GZ94" s="507"/>
      <c r="HA94" s="507"/>
      <c r="HB94" s="507"/>
      <c r="HC94" s="507"/>
      <c r="HD94" s="507"/>
      <c r="HE94" s="507"/>
      <c r="HF94" s="507"/>
      <c r="HG94" s="507"/>
      <c r="HH94" s="507"/>
      <c r="HI94" s="507"/>
      <c r="HJ94" s="507"/>
      <c r="HK94" s="507"/>
      <c r="HL94" s="507"/>
      <c r="HM94" s="507"/>
      <c r="HN94" s="507"/>
      <c r="HO94" s="507"/>
      <c r="HP94" s="507"/>
      <c r="HQ94" s="507"/>
      <c r="HR94" s="507"/>
      <c r="HS94" s="507"/>
      <c r="HT94" s="507"/>
      <c r="HU94" s="507"/>
      <c r="HV94" s="507"/>
      <c r="HW94" s="507"/>
      <c r="HX94" s="507"/>
      <c r="HY94" s="507"/>
      <c r="HZ94" s="507"/>
      <c r="IA94" s="507"/>
      <c r="IB94" s="507"/>
      <c r="IC94" s="507"/>
      <c r="ID94" s="507"/>
      <c r="IE94" s="507"/>
      <c r="IF94" s="507"/>
      <c r="IG94" s="507"/>
      <c r="IH94" s="507"/>
      <c r="II94" s="507"/>
      <c r="IJ94" s="507"/>
    </row>
    <row r="95" spans="1:244" s="398" customFormat="1" ht="19" x14ac:dyDescent="0.2">
      <c r="A95"/>
      <c r="B95" s="290"/>
      <c r="C95"/>
      <c r="D95" s="367"/>
      <c r="E95" s="463"/>
      <c r="F95" s="463"/>
      <c r="G95" s="271"/>
      <c r="H95"/>
      <c r="I95" s="99"/>
      <c r="J95"/>
      <c r="K95"/>
      <c r="L95"/>
      <c r="M95" s="275"/>
      <c r="N95" s="275"/>
      <c r="O95" s="275"/>
      <c r="P95" s="275"/>
      <c r="Q95" s="275"/>
      <c r="R95" s="275"/>
      <c r="S95" s="275"/>
      <c r="T95" s="275"/>
      <c r="U95" s="275"/>
      <c r="V95" s="275"/>
      <c r="W95" s="275"/>
      <c r="X95" s="275"/>
      <c r="Y95" s="275"/>
      <c r="Z95" s="275"/>
      <c r="AA95" s="275"/>
      <c r="AB95" s="23"/>
      <c r="AC95"/>
      <c r="AD95" s="92"/>
      <c r="AE95"/>
      <c r="AF95"/>
      <c r="AG95"/>
      <c r="AH95" s="96"/>
      <c r="AI95" s="394"/>
      <c r="AJ95" s="215"/>
      <c r="AK95" s="215"/>
      <c r="AL95" s="215"/>
      <c r="AM95" s="215"/>
      <c r="AN95" s="215"/>
      <c r="AO95" s="215"/>
      <c r="AP95" s="215"/>
      <c r="AQ95" s="215"/>
      <c r="AR95" s="215"/>
      <c r="AS95" s="215"/>
      <c r="AT95" s="215"/>
      <c r="AU95" s="215"/>
      <c r="AV95" s="215"/>
      <c r="AW95" s="215"/>
      <c r="AX95" s="215"/>
      <c r="AY95" s="394"/>
      <c r="AZ95" s="386"/>
      <c r="BA95" s="717"/>
      <c r="BB95" s="1"/>
      <c r="BC95" s="715"/>
      <c r="BD95"/>
      <c r="BE95" s="715"/>
      <c r="BF95"/>
      <c r="BG95" s="715"/>
      <c r="BH95"/>
      <c r="BI95" s="715"/>
      <c r="BJ95"/>
      <c r="BK95" s="715"/>
      <c r="BL95"/>
      <c r="BM95" s="715"/>
      <c r="BN95"/>
      <c r="BO95" s="387"/>
      <c r="BP95"/>
      <c r="BQ95" s="387"/>
      <c r="BR95"/>
      <c r="BS95" s="387"/>
      <c r="BT95"/>
      <c r="BU95" s="387"/>
      <c r="BV95"/>
      <c r="BW95" s="387"/>
      <c r="BX95"/>
      <c r="BY95" s="387"/>
      <c r="BZ95"/>
      <c r="CA95" s="387"/>
      <c r="CB95"/>
      <c r="CC95" s="387"/>
      <c r="CD95"/>
      <c r="CE95" s="387"/>
      <c r="CF95"/>
      <c r="CG95" s="387"/>
      <c r="CH95"/>
      <c r="CI95" s="387"/>
      <c r="CJ95"/>
      <c r="CK95" s="1099"/>
      <c r="CL95" s="507"/>
      <c r="CM95" s="507"/>
      <c r="CN95" s="507"/>
      <c r="CO95" s="507"/>
      <c r="CP95" s="507"/>
      <c r="CQ95" s="507"/>
      <c r="CR95" s="507"/>
      <c r="CS95" s="507"/>
      <c r="CT95" s="1109"/>
      <c r="CU95" s="36"/>
      <c r="CV95" s="36"/>
      <c r="CW95" s="36"/>
      <c r="CX95" s="1109"/>
      <c r="CY95" s="507"/>
      <c r="CZ95" s="507"/>
      <c r="DN95" s="507"/>
      <c r="DO95" s="507"/>
      <c r="DP95" s="507"/>
      <c r="DQ95" s="507"/>
      <c r="DR95" s="507"/>
      <c r="DS95" s="507"/>
      <c r="DT95" s="507"/>
      <c r="DU95" s="507"/>
      <c r="DV95" s="507"/>
      <c r="DW95" s="507"/>
      <c r="DX95" s="507"/>
      <c r="DY95" s="507"/>
      <c r="DZ95" s="507"/>
      <c r="EA95" s="507"/>
      <c r="EB95" s="507"/>
      <c r="EC95" s="507"/>
      <c r="ED95" s="507"/>
      <c r="EE95" s="507"/>
      <c r="EF95" s="507"/>
      <c r="EG95" s="507"/>
      <c r="EH95" s="507"/>
      <c r="EI95" s="507"/>
      <c r="EJ95" s="507"/>
      <c r="EK95" s="507"/>
      <c r="EL95" s="507"/>
      <c r="EM95" s="507"/>
      <c r="EN95" s="507"/>
      <c r="EO95" s="507"/>
      <c r="EP95" s="507"/>
      <c r="EQ95" s="507"/>
      <c r="ER95" s="507"/>
      <c r="ES95" s="507"/>
      <c r="ET95" s="507"/>
      <c r="EU95" s="507"/>
      <c r="EV95" s="507"/>
      <c r="EW95" s="507"/>
      <c r="EX95" s="507"/>
      <c r="EY95" s="507"/>
      <c r="EZ95" s="507"/>
      <c r="FA95" s="507"/>
      <c r="FB95" s="507"/>
      <c r="FC95" s="507"/>
      <c r="FD95" s="507"/>
      <c r="FE95" s="507"/>
      <c r="FF95" s="507"/>
      <c r="FG95" s="507"/>
      <c r="FH95" s="507"/>
      <c r="FI95" s="507"/>
      <c r="FJ95" s="507"/>
      <c r="FK95" s="507"/>
      <c r="FL95" s="507"/>
      <c r="FM95" s="507"/>
      <c r="FN95" s="507"/>
      <c r="FO95" s="507"/>
      <c r="FP95" s="507"/>
      <c r="FQ95" s="507"/>
      <c r="FR95" s="507"/>
      <c r="FS95" s="507"/>
      <c r="FT95" s="507"/>
      <c r="FU95" s="507"/>
      <c r="FV95" s="507"/>
      <c r="FW95" s="507"/>
      <c r="FX95" s="507"/>
      <c r="FY95" s="507"/>
      <c r="FZ95" s="507"/>
      <c r="GA95" s="507"/>
      <c r="GB95" s="507"/>
      <c r="GC95" s="507"/>
      <c r="GD95" s="507"/>
      <c r="GE95" s="507"/>
      <c r="GF95" s="507"/>
      <c r="GG95" s="507"/>
      <c r="GH95" s="507"/>
      <c r="GI95" s="507"/>
      <c r="GJ95" s="507"/>
      <c r="GK95" s="507"/>
      <c r="GL95" s="507"/>
      <c r="GM95" s="507"/>
      <c r="GN95" s="507"/>
      <c r="GO95" s="507"/>
      <c r="GP95" s="507"/>
      <c r="GQ95" s="507"/>
      <c r="GR95" s="507"/>
      <c r="GS95" s="507"/>
      <c r="GT95" s="507"/>
      <c r="GU95" s="507"/>
      <c r="GV95" s="507"/>
      <c r="GW95" s="507"/>
      <c r="GX95" s="507"/>
      <c r="GY95" s="507"/>
      <c r="GZ95" s="507"/>
      <c r="HA95" s="507"/>
      <c r="HB95" s="507"/>
      <c r="HC95" s="507"/>
      <c r="HD95" s="507"/>
      <c r="HE95" s="507"/>
      <c r="HF95" s="507"/>
      <c r="HG95" s="507"/>
      <c r="HH95" s="507"/>
      <c r="HI95" s="507"/>
      <c r="HJ95" s="507"/>
      <c r="HK95" s="507"/>
      <c r="HL95" s="507"/>
      <c r="HM95" s="507"/>
      <c r="HN95" s="507"/>
      <c r="HO95" s="507"/>
      <c r="HP95" s="507"/>
      <c r="HQ95" s="507"/>
      <c r="HR95" s="507"/>
      <c r="HS95" s="507"/>
      <c r="HT95" s="507"/>
      <c r="HU95" s="507"/>
      <c r="HV95" s="507"/>
      <c r="HW95" s="507"/>
      <c r="HX95" s="507"/>
      <c r="HY95" s="507"/>
      <c r="HZ95" s="507"/>
      <c r="IA95" s="507"/>
      <c r="IB95" s="507"/>
      <c r="IC95" s="507"/>
      <c r="ID95" s="507"/>
      <c r="IE95" s="507"/>
      <c r="IF95" s="507"/>
      <c r="IG95" s="507"/>
      <c r="IH95" s="507"/>
      <c r="II95" s="507"/>
      <c r="IJ95" s="507"/>
    </row>
    <row r="96" spans="1:244" s="398" customFormat="1" ht="19" x14ac:dyDescent="0.2">
      <c r="A96"/>
      <c r="B96" s="290"/>
      <c r="C96"/>
      <c r="D96" s="367"/>
      <c r="E96" s="463"/>
      <c r="F96" s="463"/>
      <c r="G96" s="271"/>
      <c r="H96"/>
      <c r="I96" s="99"/>
      <c r="J96"/>
      <c r="K96"/>
      <c r="L96"/>
      <c r="M96" s="275"/>
      <c r="N96" s="275"/>
      <c r="O96" s="275"/>
      <c r="P96" s="275"/>
      <c r="Q96" s="275"/>
      <c r="R96" s="275"/>
      <c r="S96" s="275"/>
      <c r="T96" s="275"/>
      <c r="U96" s="275"/>
      <c r="V96" s="275"/>
      <c r="W96" s="275"/>
      <c r="X96" s="275"/>
      <c r="Y96" s="275"/>
      <c r="Z96" s="275"/>
      <c r="AA96" s="275"/>
      <c r="AB96" s="23"/>
      <c r="AC96"/>
      <c r="AD96" s="92"/>
      <c r="AE96"/>
      <c r="AF96"/>
      <c r="AG96"/>
      <c r="AH96" s="96"/>
      <c r="AI96" s="394"/>
      <c r="AJ96" s="215"/>
      <c r="AK96" s="215"/>
      <c r="AL96" s="215"/>
      <c r="AM96" s="215"/>
      <c r="AN96" s="215"/>
      <c r="AO96" s="215"/>
      <c r="AP96" s="215"/>
      <c r="AQ96" s="215"/>
      <c r="AR96" s="215"/>
      <c r="AS96" s="215"/>
      <c r="AT96" s="215"/>
      <c r="AU96" s="215"/>
      <c r="AV96" s="215"/>
      <c r="AW96" s="215"/>
      <c r="AX96" s="215"/>
      <c r="AY96" s="394"/>
      <c r="AZ96" s="386"/>
      <c r="BA96" s="717"/>
      <c r="BB96" s="1"/>
      <c r="BC96" s="715"/>
      <c r="BD96"/>
      <c r="BE96" s="715"/>
      <c r="BF96"/>
      <c r="BG96" s="715"/>
      <c r="BH96"/>
      <c r="BI96" s="715"/>
      <c r="BJ96"/>
      <c r="BK96" s="715"/>
      <c r="BL96"/>
      <c r="BM96" s="715"/>
      <c r="BN96"/>
      <c r="BO96" s="387"/>
      <c r="BP96"/>
      <c r="BQ96" s="387"/>
      <c r="BR96"/>
      <c r="BS96" s="387"/>
      <c r="BT96"/>
      <c r="BU96" s="387"/>
      <c r="BV96"/>
      <c r="BW96" s="387"/>
      <c r="BX96"/>
      <c r="BY96" s="387"/>
      <c r="BZ96"/>
      <c r="CA96" s="387"/>
      <c r="CB96"/>
      <c r="CC96" s="387"/>
      <c r="CD96"/>
      <c r="CE96" s="387"/>
      <c r="CF96"/>
      <c r="CG96" s="387"/>
      <c r="CH96"/>
      <c r="CI96" s="387"/>
      <c r="CJ96"/>
      <c r="CK96" s="1099"/>
      <c r="CL96" s="507"/>
      <c r="CM96" s="507"/>
      <c r="CN96" s="507"/>
      <c r="CO96" s="507"/>
      <c r="CP96" s="507"/>
      <c r="CQ96" s="507"/>
      <c r="CR96" s="507"/>
      <c r="CS96" s="507"/>
      <c r="CT96" s="1109"/>
      <c r="CU96" s="36"/>
      <c r="CV96" s="36"/>
      <c r="CW96" s="36"/>
      <c r="CX96" s="1109"/>
      <c r="CY96" s="507"/>
      <c r="CZ96" s="507"/>
      <c r="DN96" s="507"/>
      <c r="DO96" s="507"/>
      <c r="DP96" s="507"/>
      <c r="DQ96" s="507"/>
      <c r="DR96" s="507"/>
      <c r="DS96" s="507"/>
      <c r="DT96" s="507"/>
      <c r="DU96" s="507"/>
      <c r="DV96" s="507"/>
      <c r="DW96" s="507"/>
      <c r="DX96" s="507"/>
      <c r="DY96" s="507"/>
      <c r="DZ96" s="507"/>
      <c r="EA96" s="507"/>
      <c r="EB96" s="507"/>
      <c r="EC96" s="507"/>
      <c r="ED96" s="507"/>
      <c r="EE96" s="507"/>
      <c r="EF96" s="507"/>
      <c r="EG96" s="507"/>
      <c r="EH96" s="507"/>
      <c r="EI96" s="507"/>
      <c r="EJ96" s="507"/>
      <c r="EK96" s="507"/>
      <c r="EL96" s="507"/>
      <c r="EM96" s="507"/>
      <c r="EN96" s="507"/>
      <c r="EO96" s="507"/>
      <c r="EP96" s="507"/>
      <c r="EQ96" s="507"/>
      <c r="ER96" s="507"/>
      <c r="ES96" s="507"/>
      <c r="ET96" s="507"/>
      <c r="EU96" s="507"/>
      <c r="EV96" s="507"/>
      <c r="EW96" s="507"/>
      <c r="EX96" s="507"/>
      <c r="EY96" s="507"/>
      <c r="EZ96" s="507"/>
      <c r="FA96" s="507"/>
      <c r="FB96" s="507"/>
      <c r="FC96" s="507"/>
      <c r="FD96" s="507"/>
      <c r="FE96" s="507"/>
      <c r="FF96" s="507"/>
      <c r="FG96" s="507"/>
      <c r="FH96" s="507"/>
      <c r="FI96" s="507"/>
      <c r="FJ96" s="507"/>
      <c r="FK96" s="507"/>
      <c r="FL96" s="507"/>
      <c r="FM96" s="507"/>
      <c r="FN96" s="507"/>
      <c r="FO96" s="507"/>
      <c r="FP96" s="507"/>
      <c r="FQ96" s="507"/>
      <c r="FR96" s="507"/>
      <c r="FS96" s="507"/>
      <c r="FT96" s="507"/>
      <c r="FU96" s="507"/>
      <c r="FV96" s="507"/>
      <c r="FW96" s="507"/>
      <c r="FX96" s="507"/>
      <c r="FY96" s="507"/>
      <c r="FZ96" s="507"/>
      <c r="GA96" s="507"/>
      <c r="GB96" s="507"/>
      <c r="GC96" s="507"/>
      <c r="GD96" s="507"/>
      <c r="GE96" s="507"/>
      <c r="GF96" s="507"/>
      <c r="GG96" s="507"/>
      <c r="GH96" s="507"/>
      <c r="GI96" s="507"/>
      <c r="GJ96" s="507"/>
      <c r="GK96" s="507"/>
      <c r="GL96" s="507"/>
      <c r="GM96" s="507"/>
      <c r="GN96" s="507"/>
      <c r="GO96" s="507"/>
      <c r="GP96" s="507"/>
      <c r="GQ96" s="507"/>
      <c r="GR96" s="507"/>
      <c r="GS96" s="507"/>
      <c r="GT96" s="507"/>
      <c r="GU96" s="507"/>
      <c r="GV96" s="507"/>
      <c r="GW96" s="507"/>
      <c r="GX96" s="507"/>
      <c r="GY96" s="507"/>
      <c r="GZ96" s="507"/>
      <c r="HA96" s="507"/>
      <c r="HB96" s="507"/>
      <c r="HC96" s="507"/>
      <c r="HD96" s="507"/>
      <c r="HE96" s="507"/>
      <c r="HF96" s="507"/>
      <c r="HG96" s="507"/>
      <c r="HH96" s="507"/>
      <c r="HI96" s="507"/>
      <c r="HJ96" s="507"/>
      <c r="HK96" s="507"/>
      <c r="HL96" s="507"/>
      <c r="HM96" s="507"/>
      <c r="HN96" s="507"/>
      <c r="HO96" s="507"/>
      <c r="HP96" s="507"/>
      <c r="HQ96" s="507"/>
      <c r="HR96" s="507"/>
      <c r="HS96" s="507"/>
      <c r="HT96" s="507"/>
      <c r="HU96" s="507"/>
      <c r="HV96" s="507"/>
      <c r="HW96" s="507"/>
      <c r="HX96" s="507"/>
      <c r="HY96" s="507"/>
      <c r="HZ96" s="507"/>
      <c r="IA96" s="507"/>
      <c r="IB96" s="507"/>
      <c r="IC96" s="507"/>
      <c r="ID96" s="507"/>
      <c r="IE96" s="507"/>
      <c r="IF96" s="507"/>
      <c r="IG96" s="507"/>
      <c r="IH96" s="507"/>
      <c r="II96" s="507"/>
      <c r="IJ96" s="507"/>
    </row>
    <row r="97" spans="1:244" s="398" customFormat="1" ht="19" x14ac:dyDescent="0.2">
      <c r="A97"/>
      <c r="B97" s="290"/>
      <c r="C97"/>
      <c r="D97" s="367"/>
      <c r="E97" s="463"/>
      <c r="F97" s="463"/>
      <c r="G97" s="271"/>
      <c r="H97"/>
      <c r="I97" s="99"/>
      <c r="J97"/>
      <c r="K97"/>
      <c r="L97"/>
      <c r="M97" s="275"/>
      <c r="N97" s="275"/>
      <c r="O97" s="275"/>
      <c r="P97" s="275"/>
      <c r="Q97" s="275"/>
      <c r="R97" s="275"/>
      <c r="S97" s="275"/>
      <c r="T97" s="275"/>
      <c r="U97" s="275"/>
      <c r="V97" s="275"/>
      <c r="W97" s="275"/>
      <c r="X97" s="275"/>
      <c r="Y97" s="275"/>
      <c r="Z97" s="275"/>
      <c r="AA97" s="275"/>
      <c r="AB97" s="23"/>
      <c r="AC97"/>
      <c r="AD97" s="92"/>
      <c r="AE97"/>
      <c r="AF97"/>
      <c r="AG97"/>
      <c r="AH97" s="96"/>
      <c r="AI97" s="394"/>
      <c r="AJ97" s="215"/>
      <c r="AK97" s="215"/>
      <c r="AL97" s="215"/>
      <c r="AM97" s="215"/>
      <c r="AN97" s="215"/>
      <c r="AO97" s="215"/>
      <c r="AP97" s="215"/>
      <c r="AQ97" s="215"/>
      <c r="AR97" s="215"/>
      <c r="AS97" s="215"/>
      <c r="AT97" s="215"/>
      <c r="AU97" s="215"/>
      <c r="AV97" s="215"/>
      <c r="AW97" s="215"/>
      <c r="AX97" s="215"/>
      <c r="AY97" s="394"/>
      <c r="AZ97" s="386"/>
      <c r="BA97" s="717"/>
      <c r="BB97" s="1"/>
      <c r="BC97" s="715"/>
      <c r="BD97"/>
      <c r="BE97" s="715"/>
      <c r="BF97"/>
      <c r="BG97" s="715"/>
      <c r="BH97"/>
      <c r="BI97" s="715"/>
      <c r="BJ97"/>
      <c r="BK97" s="715"/>
      <c r="BL97"/>
      <c r="BM97" s="715"/>
      <c r="BN97"/>
      <c r="BO97" s="387"/>
      <c r="BP97"/>
      <c r="BQ97" s="387"/>
      <c r="BR97"/>
      <c r="BS97" s="387"/>
      <c r="BT97"/>
      <c r="BU97" s="387"/>
      <c r="BV97"/>
      <c r="BW97" s="387"/>
      <c r="BX97"/>
      <c r="BY97" s="387"/>
      <c r="BZ97"/>
      <c r="CA97" s="387"/>
      <c r="CB97"/>
      <c r="CC97" s="387"/>
      <c r="CD97"/>
      <c r="CE97" s="387"/>
      <c r="CF97"/>
      <c r="CG97" s="387"/>
      <c r="CH97"/>
      <c r="CI97" s="387"/>
      <c r="CJ97"/>
      <c r="CK97" s="1099"/>
      <c r="CL97" s="507"/>
      <c r="CM97" s="507"/>
      <c r="CN97" s="507"/>
      <c r="CO97" s="507"/>
      <c r="CP97" s="507"/>
      <c r="CQ97" s="507"/>
      <c r="CR97" s="507"/>
      <c r="CS97" s="507"/>
      <c r="CT97" s="1109"/>
      <c r="CU97" s="36"/>
      <c r="CV97" s="36"/>
      <c r="CW97" s="36"/>
      <c r="CX97" s="1109"/>
      <c r="CY97" s="507"/>
      <c r="CZ97" s="507"/>
      <c r="DN97" s="507"/>
      <c r="DO97" s="507"/>
      <c r="DP97" s="507"/>
      <c r="DQ97" s="507"/>
      <c r="DR97" s="507"/>
      <c r="DS97" s="507"/>
      <c r="DT97" s="507"/>
      <c r="DU97" s="507"/>
      <c r="DV97" s="507"/>
      <c r="DW97" s="507"/>
      <c r="DX97" s="507"/>
      <c r="DY97" s="507"/>
      <c r="DZ97" s="507"/>
      <c r="EA97" s="507"/>
      <c r="EB97" s="507"/>
      <c r="EC97" s="507"/>
      <c r="ED97" s="507"/>
      <c r="EE97" s="507"/>
      <c r="EF97" s="507"/>
      <c r="EG97" s="507"/>
      <c r="EH97" s="507"/>
      <c r="EI97" s="507"/>
      <c r="EJ97" s="507"/>
      <c r="EK97" s="507"/>
      <c r="EL97" s="507"/>
      <c r="EM97" s="507"/>
      <c r="EN97" s="507"/>
      <c r="EO97" s="507"/>
      <c r="EP97" s="507"/>
      <c r="EQ97" s="507"/>
      <c r="ER97" s="507"/>
      <c r="ES97" s="507"/>
      <c r="ET97" s="507"/>
      <c r="EU97" s="507"/>
      <c r="EV97" s="507"/>
      <c r="EW97" s="507"/>
      <c r="EX97" s="507"/>
      <c r="EY97" s="507"/>
      <c r="EZ97" s="507"/>
      <c r="FA97" s="507"/>
      <c r="FB97" s="507"/>
      <c r="FC97" s="507"/>
      <c r="FD97" s="507"/>
      <c r="FE97" s="507"/>
      <c r="FF97" s="507"/>
      <c r="FG97" s="507"/>
      <c r="FH97" s="507"/>
      <c r="FI97" s="507"/>
      <c r="FJ97" s="507"/>
      <c r="FK97" s="507"/>
      <c r="FL97" s="507"/>
      <c r="FM97" s="507"/>
      <c r="FN97" s="507"/>
      <c r="FO97" s="507"/>
      <c r="FP97" s="507"/>
      <c r="FQ97" s="507"/>
      <c r="FR97" s="507"/>
      <c r="FS97" s="507"/>
      <c r="FT97" s="507"/>
      <c r="FU97" s="507"/>
      <c r="FV97" s="507"/>
      <c r="FW97" s="507"/>
      <c r="FX97" s="507"/>
      <c r="FY97" s="507"/>
      <c r="FZ97" s="507"/>
      <c r="GA97" s="507"/>
      <c r="GB97" s="507"/>
      <c r="GC97" s="507"/>
      <c r="GD97" s="507"/>
      <c r="GE97" s="507"/>
      <c r="GF97" s="507"/>
      <c r="GG97" s="507"/>
      <c r="GH97" s="507"/>
      <c r="GI97" s="507"/>
      <c r="GJ97" s="507"/>
      <c r="GK97" s="507"/>
      <c r="GL97" s="507"/>
      <c r="GM97" s="507"/>
      <c r="GN97" s="507"/>
      <c r="GO97" s="507"/>
      <c r="GP97" s="507"/>
      <c r="GQ97" s="507"/>
      <c r="GR97" s="507"/>
      <c r="GS97" s="507"/>
      <c r="GT97" s="507"/>
      <c r="GU97" s="507"/>
      <c r="GV97" s="507"/>
      <c r="GW97" s="507"/>
      <c r="GX97" s="507"/>
      <c r="GY97" s="507"/>
      <c r="GZ97" s="507"/>
      <c r="HA97" s="507"/>
      <c r="HB97" s="507"/>
      <c r="HC97" s="507"/>
      <c r="HD97" s="507"/>
      <c r="HE97" s="507"/>
      <c r="HF97" s="507"/>
      <c r="HG97" s="507"/>
      <c r="HH97" s="507"/>
      <c r="HI97" s="507"/>
      <c r="HJ97" s="507"/>
      <c r="HK97" s="507"/>
      <c r="HL97" s="507"/>
      <c r="HM97" s="507"/>
      <c r="HN97" s="507"/>
      <c r="HO97" s="507"/>
      <c r="HP97" s="507"/>
      <c r="HQ97" s="507"/>
      <c r="HR97" s="507"/>
      <c r="HS97" s="507"/>
      <c r="HT97" s="507"/>
      <c r="HU97" s="507"/>
      <c r="HV97" s="507"/>
      <c r="HW97" s="507"/>
      <c r="HX97" s="507"/>
      <c r="HY97" s="507"/>
      <c r="HZ97" s="507"/>
      <c r="IA97" s="507"/>
      <c r="IB97" s="507"/>
      <c r="IC97" s="507"/>
      <c r="ID97" s="507"/>
      <c r="IE97" s="507"/>
      <c r="IF97" s="507"/>
      <c r="IG97" s="507"/>
      <c r="IH97" s="507"/>
      <c r="II97" s="507"/>
      <c r="IJ97" s="507"/>
    </row>
    <row r="98" spans="1:244" s="398" customFormat="1" ht="19" x14ac:dyDescent="0.2">
      <c r="A98"/>
      <c r="B98" s="290"/>
      <c r="C98"/>
      <c r="D98" s="367"/>
      <c r="E98" s="463"/>
      <c r="F98" s="463"/>
      <c r="G98" s="271"/>
      <c r="H98"/>
      <c r="I98" s="99"/>
      <c r="J98"/>
      <c r="K98"/>
      <c r="L98"/>
      <c r="M98" s="275"/>
      <c r="N98" s="275"/>
      <c r="O98" s="275"/>
      <c r="P98" s="275"/>
      <c r="Q98" s="275"/>
      <c r="R98" s="275"/>
      <c r="S98" s="275"/>
      <c r="T98" s="275"/>
      <c r="U98" s="275"/>
      <c r="V98" s="275"/>
      <c r="W98" s="275"/>
      <c r="X98" s="275"/>
      <c r="Y98" s="275"/>
      <c r="Z98" s="275"/>
      <c r="AA98" s="275"/>
      <c r="AB98" s="23"/>
      <c r="AC98"/>
      <c r="AD98" s="92"/>
      <c r="AE98"/>
      <c r="AF98"/>
      <c r="AG98"/>
      <c r="AH98" s="96"/>
      <c r="AI98" s="394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394"/>
      <c r="AZ98" s="386"/>
      <c r="BA98" s="717"/>
      <c r="BB98" s="1"/>
      <c r="BC98" s="715"/>
      <c r="BD98"/>
      <c r="BE98" s="715"/>
      <c r="BF98"/>
      <c r="BG98" s="715"/>
      <c r="BH98"/>
      <c r="BI98" s="715"/>
      <c r="BJ98"/>
      <c r="BK98" s="715"/>
      <c r="BL98"/>
      <c r="BM98" s="715"/>
      <c r="BN98"/>
      <c r="BO98" s="387"/>
      <c r="BP98"/>
      <c r="BQ98" s="387"/>
      <c r="BR98"/>
      <c r="BS98" s="387"/>
      <c r="BT98"/>
      <c r="BU98" s="387"/>
      <c r="BV98"/>
      <c r="BW98" s="387"/>
      <c r="BX98"/>
      <c r="BY98" s="387"/>
      <c r="BZ98"/>
      <c r="CA98" s="387"/>
      <c r="CB98"/>
      <c r="CC98" s="387"/>
      <c r="CD98"/>
      <c r="CE98" s="387"/>
      <c r="CF98"/>
      <c r="CG98" s="387"/>
      <c r="CH98"/>
      <c r="CI98" s="387"/>
      <c r="CJ98"/>
      <c r="CK98" s="1099"/>
      <c r="CL98" s="507"/>
      <c r="CM98" s="507"/>
      <c r="CN98" s="507"/>
      <c r="CO98" s="507"/>
      <c r="CP98" s="507"/>
      <c r="CQ98" s="507"/>
      <c r="CR98" s="507"/>
      <c r="CS98" s="507"/>
      <c r="CT98" s="1109"/>
      <c r="CU98" s="36"/>
      <c r="CV98" s="36"/>
      <c r="CW98" s="36"/>
      <c r="CX98" s="1109"/>
      <c r="CY98" s="507"/>
      <c r="CZ98" s="507"/>
      <c r="DN98" s="507"/>
      <c r="DO98" s="507"/>
      <c r="DP98" s="507"/>
      <c r="DQ98" s="507"/>
      <c r="DR98" s="507"/>
      <c r="DS98" s="507"/>
      <c r="DT98" s="507"/>
      <c r="DU98" s="507"/>
      <c r="DV98" s="507"/>
      <c r="DW98" s="507"/>
      <c r="DX98" s="507"/>
      <c r="DY98" s="507"/>
      <c r="DZ98" s="507"/>
      <c r="EA98" s="507"/>
      <c r="EB98" s="507"/>
      <c r="EC98" s="507"/>
      <c r="ED98" s="507"/>
      <c r="EE98" s="507"/>
      <c r="EF98" s="507"/>
      <c r="EG98" s="507"/>
      <c r="EH98" s="507"/>
      <c r="EI98" s="507"/>
      <c r="EJ98" s="507"/>
      <c r="EK98" s="507"/>
      <c r="EL98" s="507"/>
      <c r="EM98" s="507"/>
      <c r="EN98" s="507"/>
      <c r="EO98" s="507"/>
      <c r="EP98" s="507"/>
      <c r="EQ98" s="507"/>
      <c r="ER98" s="507"/>
      <c r="ES98" s="507"/>
      <c r="ET98" s="507"/>
      <c r="EU98" s="507"/>
      <c r="EV98" s="507"/>
      <c r="EW98" s="507"/>
      <c r="EX98" s="507"/>
      <c r="EY98" s="507"/>
      <c r="EZ98" s="507"/>
      <c r="FA98" s="507"/>
      <c r="FB98" s="507"/>
      <c r="FC98" s="507"/>
      <c r="FD98" s="507"/>
      <c r="FE98" s="507"/>
      <c r="FF98" s="507"/>
      <c r="FG98" s="507"/>
      <c r="FH98" s="507"/>
      <c r="FI98" s="507"/>
      <c r="FJ98" s="507"/>
      <c r="FK98" s="507"/>
      <c r="FL98" s="507"/>
      <c r="FM98" s="507"/>
      <c r="FN98" s="507"/>
      <c r="FO98" s="507"/>
      <c r="FP98" s="507"/>
      <c r="FQ98" s="507"/>
      <c r="FR98" s="507"/>
      <c r="FS98" s="507"/>
      <c r="FT98" s="507"/>
      <c r="FU98" s="507"/>
      <c r="FV98" s="507"/>
      <c r="FW98" s="507"/>
      <c r="FX98" s="507"/>
      <c r="FY98" s="507"/>
      <c r="FZ98" s="507"/>
      <c r="GA98" s="507"/>
      <c r="GB98" s="507"/>
      <c r="GC98" s="507"/>
      <c r="GD98" s="507"/>
      <c r="GE98" s="507"/>
      <c r="GF98" s="507"/>
      <c r="GG98" s="507"/>
      <c r="GH98" s="507"/>
      <c r="GI98" s="507"/>
      <c r="GJ98" s="507"/>
      <c r="GK98" s="507"/>
      <c r="GL98" s="507"/>
      <c r="GM98" s="507"/>
      <c r="GN98" s="507"/>
      <c r="GO98" s="507"/>
      <c r="GP98" s="507"/>
      <c r="GQ98" s="507"/>
      <c r="GR98" s="507"/>
      <c r="GS98" s="507"/>
      <c r="GT98" s="507"/>
      <c r="GU98" s="507"/>
      <c r="GV98" s="507"/>
      <c r="GW98" s="507"/>
      <c r="GX98" s="507"/>
      <c r="GY98" s="507"/>
      <c r="GZ98" s="507"/>
      <c r="HA98" s="507"/>
      <c r="HB98" s="507"/>
      <c r="HC98" s="507"/>
      <c r="HD98" s="507"/>
      <c r="HE98" s="507"/>
      <c r="HF98" s="507"/>
      <c r="HG98" s="507"/>
      <c r="HH98" s="507"/>
      <c r="HI98" s="507"/>
      <c r="HJ98" s="507"/>
      <c r="HK98" s="507"/>
      <c r="HL98" s="507"/>
      <c r="HM98" s="507"/>
      <c r="HN98" s="507"/>
      <c r="HO98" s="507"/>
      <c r="HP98" s="507"/>
      <c r="HQ98" s="507"/>
      <c r="HR98" s="507"/>
      <c r="HS98" s="507"/>
      <c r="HT98" s="507"/>
      <c r="HU98" s="507"/>
      <c r="HV98" s="507"/>
      <c r="HW98" s="507"/>
      <c r="HX98" s="507"/>
      <c r="HY98" s="507"/>
      <c r="HZ98" s="507"/>
      <c r="IA98" s="507"/>
      <c r="IB98" s="507"/>
      <c r="IC98" s="507"/>
      <c r="ID98" s="507"/>
      <c r="IE98" s="507"/>
      <c r="IF98" s="507"/>
      <c r="IG98" s="507"/>
      <c r="IH98" s="507"/>
      <c r="II98" s="507"/>
      <c r="IJ98" s="507"/>
    </row>
    <row r="99" spans="1:244" s="398" customFormat="1" ht="19" x14ac:dyDescent="0.2">
      <c r="A99"/>
      <c r="B99" s="290"/>
      <c r="C99"/>
      <c r="D99" s="367"/>
      <c r="E99" s="463"/>
      <c r="F99" s="463"/>
      <c r="G99" s="271"/>
      <c r="H99"/>
      <c r="I99" s="99"/>
      <c r="J99"/>
      <c r="K99"/>
      <c r="L99"/>
      <c r="M99" s="275"/>
      <c r="N99" s="275"/>
      <c r="O99" s="275"/>
      <c r="P99" s="275"/>
      <c r="Q99" s="275"/>
      <c r="R99" s="275"/>
      <c r="S99" s="275"/>
      <c r="T99" s="275"/>
      <c r="U99" s="275"/>
      <c r="V99" s="275"/>
      <c r="W99" s="275"/>
      <c r="X99" s="275"/>
      <c r="Y99" s="275"/>
      <c r="Z99" s="275"/>
      <c r="AA99" s="275"/>
      <c r="AB99" s="23"/>
      <c r="AC99"/>
      <c r="AD99" s="92"/>
      <c r="AE99"/>
      <c r="AF99"/>
      <c r="AG99"/>
      <c r="AH99" s="96"/>
      <c r="AI99" s="394"/>
      <c r="AJ99" s="215"/>
      <c r="AK99" s="215"/>
      <c r="AL99" s="215"/>
      <c r="AM99" s="215"/>
      <c r="AN99" s="215"/>
      <c r="AO99" s="215"/>
      <c r="AP99" s="215"/>
      <c r="AQ99" s="215"/>
      <c r="AR99" s="215"/>
      <c r="AS99" s="215"/>
      <c r="AT99" s="215"/>
      <c r="AU99" s="215"/>
      <c r="AV99" s="215"/>
      <c r="AW99" s="215"/>
      <c r="AX99" s="215"/>
      <c r="AY99" s="394"/>
      <c r="AZ99" s="386"/>
      <c r="BA99" s="717"/>
      <c r="BB99" s="1"/>
      <c r="BC99" s="715"/>
      <c r="BD99"/>
      <c r="BE99" s="715"/>
      <c r="BF99"/>
      <c r="BG99" s="715"/>
      <c r="BH99"/>
      <c r="BI99" s="715"/>
      <c r="BJ99"/>
      <c r="BK99" s="715"/>
      <c r="BL99"/>
      <c r="BM99" s="715"/>
      <c r="BN99"/>
      <c r="BO99" s="387"/>
      <c r="BP99"/>
      <c r="BQ99" s="387"/>
      <c r="BR99"/>
      <c r="BS99" s="387"/>
      <c r="BT99"/>
      <c r="BU99" s="387"/>
      <c r="BV99"/>
      <c r="BW99" s="387"/>
      <c r="BX99"/>
      <c r="BY99" s="387"/>
      <c r="BZ99"/>
      <c r="CA99" s="387"/>
      <c r="CB99"/>
      <c r="CC99" s="387"/>
      <c r="CD99"/>
      <c r="CE99" s="387"/>
      <c r="CF99"/>
      <c r="CG99" s="387"/>
      <c r="CH99"/>
      <c r="CI99" s="387"/>
      <c r="CJ99"/>
      <c r="CK99" s="1099"/>
      <c r="CL99" s="507"/>
      <c r="CM99" s="507"/>
      <c r="CN99" s="507"/>
      <c r="CO99" s="507"/>
      <c r="CP99" s="507"/>
      <c r="CQ99" s="507"/>
      <c r="CR99" s="507"/>
      <c r="CS99" s="507"/>
      <c r="CT99" s="1109"/>
      <c r="CU99" s="36"/>
      <c r="CV99" s="36"/>
      <c r="CW99" s="36"/>
      <c r="CX99" s="1109"/>
      <c r="CY99" s="507"/>
      <c r="CZ99" s="507"/>
      <c r="DN99" s="507"/>
      <c r="DO99" s="507"/>
      <c r="DP99" s="507"/>
      <c r="DQ99" s="507"/>
      <c r="DR99" s="507"/>
      <c r="DS99" s="507"/>
      <c r="DT99" s="507"/>
      <c r="DU99" s="507"/>
      <c r="DV99" s="507"/>
      <c r="DW99" s="507"/>
      <c r="DX99" s="507"/>
      <c r="DY99" s="507"/>
      <c r="DZ99" s="507"/>
      <c r="EA99" s="507"/>
      <c r="EB99" s="507"/>
      <c r="EC99" s="507"/>
      <c r="ED99" s="507"/>
      <c r="EE99" s="507"/>
      <c r="EF99" s="507"/>
      <c r="EG99" s="507"/>
      <c r="EH99" s="507"/>
      <c r="EI99" s="507"/>
      <c r="EJ99" s="507"/>
      <c r="EK99" s="507"/>
      <c r="EL99" s="507"/>
      <c r="EM99" s="507"/>
      <c r="EN99" s="507"/>
      <c r="EO99" s="507"/>
      <c r="EP99" s="507"/>
      <c r="EQ99" s="507"/>
      <c r="ER99" s="507"/>
      <c r="ES99" s="507"/>
      <c r="ET99" s="507"/>
      <c r="EU99" s="507"/>
      <c r="EV99" s="507"/>
      <c r="EW99" s="507"/>
      <c r="EX99" s="507"/>
      <c r="EY99" s="507"/>
      <c r="EZ99" s="507"/>
      <c r="FA99" s="507"/>
      <c r="FB99" s="507"/>
      <c r="FC99" s="507"/>
      <c r="FD99" s="507"/>
      <c r="FE99" s="507"/>
      <c r="FF99" s="507"/>
      <c r="FG99" s="507"/>
      <c r="FH99" s="507"/>
      <c r="FI99" s="507"/>
      <c r="FJ99" s="507"/>
      <c r="FK99" s="507"/>
      <c r="FL99" s="507"/>
      <c r="FM99" s="507"/>
      <c r="FN99" s="507"/>
      <c r="FO99" s="507"/>
      <c r="FP99" s="507"/>
      <c r="FQ99" s="507"/>
      <c r="FR99" s="507"/>
      <c r="FS99" s="507"/>
      <c r="FT99" s="507"/>
      <c r="FU99" s="507"/>
      <c r="FV99" s="507"/>
      <c r="FW99" s="507"/>
      <c r="FX99" s="507"/>
      <c r="FY99" s="507"/>
      <c r="FZ99" s="507"/>
      <c r="GA99" s="507"/>
      <c r="GB99" s="507"/>
      <c r="GC99" s="507"/>
      <c r="GD99" s="507"/>
      <c r="GE99" s="507"/>
      <c r="GF99" s="507"/>
      <c r="GG99" s="507"/>
      <c r="GH99" s="507"/>
      <c r="GI99" s="507"/>
      <c r="GJ99" s="507"/>
      <c r="GK99" s="507"/>
      <c r="GL99" s="507"/>
      <c r="GM99" s="507"/>
      <c r="GN99" s="507"/>
      <c r="GO99" s="507"/>
      <c r="GP99" s="507"/>
      <c r="GQ99" s="507"/>
      <c r="GR99" s="507"/>
      <c r="GS99" s="507"/>
      <c r="GT99" s="507"/>
      <c r="GU99" s="507"/>
      <c r="GV99" s="507"/>
      <c r="GW99" s="507"/>
      <c r="GX99" s="507"/>
      <c r="GY99" s="507"/>
      <c r="GZ99" s="507"/>
      <c r="HA99" s="507"/>
      <c r="HB99" s="507"/>
      <c r="HC99" s="507"/>
      <c r="HD99" s="507"/>
      <c r="HE99" s="507"/>
      <c r="HF99" s="507"/>
      <c r="HG99" s="507"/>
      <c r="HH99" s="507"/>
      <c r="HI99" s="507"/>
      <c r="HJ99" s="507"/>
      <c r="HK99" s="507"/>
      <c r="HL99" s="507"/>
      <c r="HM99" s="507"/>
      <c r="HN99" s="507"/>
      <c r="HO99" s="507"/>
      <c r="HP99" s="507"/>
      <c r="HQ99" s="507"/>
      <c r="HR99" s="507"/>
      <c r="HS99" s="507"/>
      <c r="HT99" s="507"/>
      <c r="HU99" s="507"/>
      <c r="HV99" s="507"/>
      <c r="HW99" s="507"/>
      <c r="HX99" s="507"/>
      <c r="HY99" s="507"/>
      <c r="HZ99" s="507"/>
      <c r="IA99" s="507"/>
      <c r="IB99" s="507"/>
      <c r="IC99" s="507"/>
      <c r="ID99" s="507"/>
      <c r="IE99" s="507"/>
      <c r="IF99" s="507"/>
      <c r="IG99" s="507"/>
      <c r="IH99" s="507"/>
      <c r="II99" s="507"/>
      <c r="IJ99" s="507"/>
    </row>
    <row r="100" spans="1:244" s="398" customFormat="1" ht="19" x14ac:dyDescent="0.2">
      <c r="A100"/>
      <c r="B100" s="290"/>
      <c r="C100"/>
      <c r="D100" s="367"/>
      <c r="E100" s="463"/>
      <c r="F100" s="463"/>
      <c r="G100" s="271"/>
      <c r="H100"/>
      <c r="I100" s="99"/>
      <c r="J100"/>
      <c r="K100"/>
      <c r="L100"/>
      <c r="M100" s="275"/>
      <c r="N100" s="275"/>
      <c r="O100" s="275"/>
      <c r="P100" s="275"/>
      <c r="Q100" s="275"/>
      <c r="R100" s="275"/>
      <c r="S100" s="275"/>
      <c r="T100" s="275"/>
      <c r="U100" s="275"/>
      <c r="V100" s="275"/>
      <c r="W100" s="275"/>
      <c r="X100" s="275"/>
      <c r="Y100" s="275"/>
      <c r="Z100" s="275"/>
      <c r="AA100" s="275"/>
      <c r="AB100" s="23"/>
      <c r="AC100"/>
      <c r="AD100" s="92"/>
      <c r="AE100"/>
      <c r="AF100"/>
      <c r="AG100"/>
      <c r="AH100" s="96"/>
      <c r="AI100" s="394"/>
      <c r="AJ100" s="215"/>
      <c r="AK100" s="215"/>
      <c r="AL100" s="215"/>
      <c r="AM100" s="215"/>
      <c r="AN100" s="215"/>
      <c r="AO100" s="215"/>
      <c r="AP100" s="215"/>
      <c r="AQ100" s="215"/>
      <c r="AR100" s="215"/>
      <c r="AS100" s="215"/>
      <c r="AT100" s="215"/>
      <c r="AU100" s="215"/>
      <c r="AV100" s="215"/>
      <c r="AW100" s="215"/>
      <c r="AX100" s="215"/>
      <c r="AY100" s="394"/>
      <c r="AZ100" s="386"/>
      <c r="BA100" s="717"/>
      <c r="BB100" s="1"/>
      <c r="BC100" s="715"/>
      <c r="BD100"/>
      <c r="BE100" s="715"/>
      <c r="BF100"/>
      <c r="BG100" s="715"/>
      <c r="BH100"/>
      <c r="BI100" s="715"/>
      <c r="BJ100"/>
      <c r="BK100" s="715"/>
      <c r="BL100"/>
      <c r="BM100" s="715"/>
      <c r="BN100"/>
      <c r="BO100" s="387"/>
      <c r="BP100"/>
      <c r="BQ100" s="387"/>
      <c r="BR100"/>
      <c r="BS100" s="387"/>
      <c r="BT100"/>
      <c r="BU100" s="387"/>
      <c r="BV100"/>
      <c r="BW100" s="387"/>
      <c r="BX100"/>
      <c r="BY100" s="387"/>
      <c r="BZ100"/>
      <c r="CA100" s="387"/>
      <c r="CB100"/>
      <c r="CC100" s="387"/>
      <c r="CD100"/>
      <c r="CE100" s="387"/>
      <c r="CF100"/>
      <c r="CG100" s="387"/>
      <c r="CH100"/>
      <c r="CI100" s="387"/>
      <c r="CJ100"/>
      <c r="CK100" s="1099"/>
      <c r="CL100" s="507"/>
      <c r="CM100" s="507"/>
      <c r="CN100" s="507"/>
      <c r="CO100" s="507"/>
      <c r="CP100" s="507"/>
      <c r="CQ100" s="507"/>
      <c r="CR100" s="507"/>
      <c r="CS100" s="507"/>
      <c r="CT100" s="1109"/>
      <c r="CU100" s="36"/>
      <c r="CV100" s="36"/>
      <c r="CW100" s="36"/>
      <c r="CX100" s="1109"/>
      <c r="CY100" s="507"/>
      <c r="CZ100" s="507"/>
      <c r="DN100" s="507"/>
      <c r="DO100" s="507"/>
      <c r="DP100" s="507"/>
      <c r="DQ100" s="507"/>
      <c r="DR100" s="507"/>
      <c r="DS100" s="507"/>
      <c r="DT100" s="507"/>
      <c r="DU100" s="507"/>
      <c r="DV100" s="507"/>
      <c r="DW100" s="507"/>
      <c r="DX100" s="507"/>
      <c r="DY100" s="507"/>
      <c r="DZ100" s="507"/>
      <c r="EA100" s="507"/>
      <c r="EB100" s="507"/>
      <c r="EC100" s="507"/>
      <c r="ED100" s="507"/>
      <c r="EE100" s="507"/>
      <c r="EF100" s="507"/>
      <c r="EG100" s="507"/>
      <c r="EH100" s="507"/>
      <c r="EI100" s="507"/>
      <c r="EJ100" s="507"/>
      <c r="EK100" s="507"/>
      <c r="EL100" s="507"/>
      <c r="EM100" s="507"/>
      <c r="EN100" s="507"/>
      <c r="EO100" s="507"/>
      <c r="EP100" s="507"/>
      <c r="EQ100" s="507"/>
      <c r="ER100" s="507"/>
      <c r="ES100" s="507"/>
      <c r="ET100" s="507"/>
      <c r="EU100" s="507"/>
      <c r="EV100" s="507"/>
      <c r="EW100" s="507"/>
      <c r="EX100" s="507"/>
      <c r="EY100" s="507"/>
      <c r="EZ100" s="507"/>
      <c r="FA100" s="507"/>
      <c r="FB100" s="507"/>
      <c r="FC100" s="507"/>
      <c r="FD100" s="507"/>
      <c r="FE100" s="507"/>
      <c r="FF100" s="507"/>
      <c r="FG100" s="507"/>
      <c r="FH100" s="507"/>
      <c r="FI100" s="507"/>
      <c r="FJ100" s="507"/>
      <c r="FK100" s="507"/>
      <c r="FL100" s="507"/>
      <c r="FM100" s="507"/>
      <c r="FN100" s="507"/>
      <c r="FO100" s="507"/>
      <c r="FP100" s="507"/>
      <c r="FQ100" s="507"/>
      <c r="FR100" s="507"/>
      <c r="FS100" s="507"/>
      <c r="FT100" s="507"/>
      <c r="FU100" s="507"/>
      <c r="FV100" s="507"/>
      <c r="FW100" s="507"/>
      <c r="FX100" s="507"/>
      <c r="FY100" s="507"/>
      <c r="FZ100" s="507"/>
      <c r="GA100" s="507"/>
      <c r="GB100" s="507"/>
      <c r="GC100" s="507"/>
      <c r="GD100" s="507"/>
      <c r="GE100" s="507"/>
      <c r="GF100" s="507"/>
      <c r="GG100" s="507"/>
      <c r="GH100" s="507"/>
      <c r="GI100" s="507"/>
      <c r="GJ100" s="507"/>
      <c r="GK100" s="507"/>
      <c r="GL100" s="507"/>
      <c r="GM100" s="507"/>
      <c r="GN100" s="507"/>
      <c r="GO100" s="507"/>
      <c r="GP100" s="507"/>
      <c r="GQ100" s="507"/>
      <c r="GR100" s="507"/>
      <c r="GS100" s="507"/>
      <c r="GT100" s="507"/>
      <c r="GU100" s="507"/>
      <c r="GV100" s="507"/>
      <c r="GW100" s="507"/>
      <c r="GX100" s="507"/>
      <c r="GY100" s="507"/>
      <c r="GZ100" s="507"/>
      <c r="HA100" s="507"/>
      <c r="HB100" s="507"/>
      <c r="HC100" s="507"/>
      <c r="HD100" s="507"/>
      <c r="HE100" s="507"/>
      <c r="HF100" s="507"/>
      <c r="HG100" s="507"/>
      <c r="HH100" s="507"/>
      <c r="HI100" s="507"/>
      <c r="HJ100" s="507"/>
      <c r="HK100" s="507"/>
      <c r="HL100" s="507"/>
      <c r="HM100" s="507"/>
      <c r="HN100" s="507"/>
      <c r="HO100" s="507"/>
      <c r="HP100" s="507"/>
      <c r="HQ100" s="507"/>
      <c r="HR100" s="507"/>
      <c r="HS100" s="507"/>
      <c r="HT100" s="507"/>
      <c r="HU100" s="507"/>
      <c r="HV100" s="507"/>
      <c r="HW100" s="507"/>
      <c r="HX100" s="507"/>
      <c r="HY100" s="507"/>
      <c r="HZ100" s="507"/>
      <c r="IA100" s="507"/>
      <c r="IB100" s="507"/>
      <c r="IC100" s="507"/>
      <c r="ID100" s="507"/>
      <c r="IE100" s="507"/>
      <c r="IF100" s="507"/>
      <c r="IG100" s="507"/>
      <c r="IH100" s="507"/>
      <c r="II100" s="507"/>
      <c r="IJ100" s="507"/>
    </row>
    <row r="101" spans="1:244" s="398" customFormat="1" ht="19" x14ac:dyDescent="0.2">
      <c r="A101"/>
      <c r="B101" s="290"/>
      <c r="C101"/>
      <c r="D101" s="367"/>
      <c r="E101" s="463"/>
      <c r="F101" s="463"/>
      <c r="G101" s="271"/>
      <c r="H101"/>
      <c r="I101" s="99"/>
      <c r="J101"/>
      <c r="K101"/>
      <c r="L101"/>
      <c r="M101" s="275"/>
      <c r="N101" s="275"/>
      <c r="O101" s="275"/>
      <c r="P101" s="275"/>
      <c r="Q101" s="275"/>
      <c r="R101" s="275"/>
      <c r="S101" s="275"/>
      <c r="T101" s="275"/>
      <c r="U101" s="275"/>
      <c r="V101" s="275"/>
      <c r="W101" s="275"/>
      <c r="X101" s="275"/>
      <c r="Y101" s="275"/>
      <c r="Z101" s="275"/>
      <c r="AA101" s="275"/>
      <c r="AB101" s="23"/>
      <c r="AC101"/>
      <c r="AD101" s="92"/>
      <c r="AE101"/>
      <c r="AF101"/>
      <c r="AG101"/>
      <c r="AH101" s="96"/>
      <c r="AI101" s="394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394"/>
      <c r="AZ101" s="386"/>
      <c r="BA101" s="717"/>
      <c r="BB101" s="1"/>
      <c r="BC101" s="715"/>
      <c r="BD101"/>
      <c r="BE101" s="715"/>
      <c r="BF101"/>
      <c r="BG101" s="715"/>
      <c r="BH101"/>
      <c r="BI101" s="715"/>
      <c r="BJ101"/>
      <c r="BK101" s="715"/>
      <c r="BL101"/>
      <c r="BM101" s="715"/>
      <c r="BN101"/>
      <c r="BO101" s="387"/>
      <c r="BP101"/>
      <c r="BQ101" s="387"/>
      <c r="BR101"/>
      <c r="BS101" s="387"/>
      <c r="BT101"/>
      <c r="BU101" s="387"/>
      <c r="BV101"/>
      <c r="BW101" s="387"/>
      <c r="BX101"/>
      <c r="BY101" s="387"/>
      <c r="BZ101"/>
      <c r="CA101" s="387"/>
      <c r="CB101"/>
      <c r="CC101" s="387"/>
      <c r="CD101"/>
      <c r="CE101" s="387"/>
      <c r="CF101"/>
      <c r="CG101" s="387"/>
      <c r="CH101"/>
      <c r="CI101" s="387"/>
      <c r="CJ101"/>
      <c r="CK101" s="1099"/>
      <c r="CL101" s="507"/>
      <c r="CM101" s="507"/>
      <c r="CN101" s="507"/>
      <c r="CO101" s="507"/>
      <c r="CP101" s="507"/>
      <c r="CQ101" s="507"/>
      <c r="CR101" s="507"/>
      <c r="CS101" s="507"/>
      <c r="CT101" s="1109"/>
      <c r="CU101" s="36"/>
      <c r="CV101" s="36"/>
      <c r="CW101" s="36"/>
      <c r="CX101" s="1109"/>
      <c r="CY101" s="507"/>
      <c r="CZ101" s="507"/>
      <c r="DN101" s="507"/>
      <c r="DO101" s="507"/>
      <c r="DP101" s="507"/>
      <c r="DQ101" s="507"/>
      <c r="DR101" s="507"/>
      <c r="DS101" s="507"/>
      <c r="DT101" s="507"/>
      <c r="DU101" s="507"/>
      <c r="DV101" s="507"/>
      <c r="DW101" s="507"/>
      <c r="DX101" s="507"/>
      <c r="DY101" s="507"/>
      <c r="DZ101" s="507"/>
      <c r="EA101" s="507"/>
      <c r="EB101" s="507"/>
      <c r="EC101" s="507"/>
      <c r="ED101" s="507"/>
      <c r="EE101" s="507"/>
      <c r="EF101" s="507"/>
      <c r="EG101" s="507"/>
      <c r="EH101" s="507"/>
      <c r="EI101" s="507"/>
      <c r="EJ101" s="507"/>
      <c r="EK101" s="507"/>
      <c r="EL101" s="507"/>
      <c r="EM101" s="507"/>
      <c r="EN101" s="507"/>
      <c r="EO101" s="507"/>
      <c r="EP101" s="507"/>
      <c r="EQ101" s="507"/>
      <c r="ER101" s="507"/>
      <c r="ES101" s="507"/>
      <c r="ET101" s="507"/>
      <c r="EU101" s="507"/>
      <c r="EV101" s="507"/>
      <c r="EW101" s="507"/>
      <c r="EX101" s="507"/>
      <c r="EY101" s="507"/>
      <c r="EZ101" s="507"/>
      <c r="FA101" s="507"/>
      <c r="FB101" s="507"/>
      <c r="FC101" s="507"/>
      <c r="FD101" s="507"/>
      <c r="FE101" s="507"/>
      <c r="FF101" s="507"/>
      <c r="FG101" s="507"/>
      <c r="FH101" s="507"/>
      <c r="FI101" s="507"/>
      <c r="FJ101" s="507"/>
      <c r="FK101" s="507"/>
      <c r="FL101" s="507"/>
      <c r="FM101" s="507"/>
      <c r="FN101" s="507"/>
      <c r="FO101" s="507"/>
      <c r="FP101" s="507"/>
      <c r="FQ101" s="507"/>
      <c r="FR101" s="507"/>
      <c r="FS101" s="507"/>
      <c r="FT101" s="507"/>
      <c r="FU101" s="507"/>
      <c r="FV101" s="507"/>
      <c r="FW101" s="507"/>
      <c r="FX101" s="507"/>
      <c r="FY101" s="507"/>
      <c r="FZ101" s="507"/>
      <c r="GA101" s="507"/>
      <c r="GB101" s="507"/>
      <c r="GC101" s="507"/>
      <c r="GD101" s="507"/>
      <c r="GE101" s="507"/>
      <c r="GF101" s="507"/>
      <c r="GG101" s="507"/>
      <c r="GH101" s="507"/>
      <c r="GI101" s="507"/>
      <c r="GJ101" s="507"/>
      <c r="GK101" s="507"/>
      <c r="GL101" s="507"/>
      <c r="GM101" s="507"/>
      <c r="GN101" s="507"/>
      <c r="GO101" s="507"/>
      <c r="GP101" s="507"/>
      <c r="GQ101" s="507"/>
      <c r="GR101" s="507"/>
      <c r="GS101" s="507"/>
      <c r="GT101" s="507"/>
      <c r="GU101" s="507"/>
      <c r="GV101" s="507"/>
      <c r="GW101" s="507"/>
      <c r="GX101" s="507"/>
      <c r="GY101" s="507"/>
      <c r="GZ101" s="507"/>
      <c r="HA101" s="507"/>
      <c r="HB101" s="507"/>
      <c r="HC101" s="507"/>
      <c r="HD101" s="507"/>
      <c r="HE101" s="507"/>
      <c r="HF101" s="507"/>
      <c r="HG101" s="507"/>
      <c r="HH101" s="507"/>
      <c r="HI101" s="507"/>
      <c r="HJ101" s="507"/>
      <c r="HK101" s="507"/>
      <c r="HL101" s="507"/>
      <c r="HM101" s="507"/>
      <c r="HN101" s="507"/>
      <c r="HO101" s="507"/>
      <c r="HP101" s="507"/>
      <c r="HQ101" s="507"/>
      <c r="HR101" s="507"/>
      <c r="HS101" s="507"/>
      <c r="HT101" s="507"/>
      <c r="HU101" s="507"/>
      <c r="HV101" s="507"/>
      <c r="HW101" s="507"/>
      <c r="HX101" s="507"/>
      <c r="HY101" s="507"/>
      <c r="HZ101" s="507"/>
      <c r="IA101" s="507"/>
      <c r="IB101" s="507"/>
      <c r="IC101" s="507"/>
      <c r="ID101" s="507"/>
      <c r="IE101" s="507"/>
      <c r="IF101" s="507"/>
      <c r="IG101" s="507"/>
      <c r="IH101" s="507"/>
      <c r="II101" s="507"/>
      <c r="IJ101" s="507"/>
    </row>
    <row r="102" spans="1:244" s="398" customFormat="1" ht="19" x14ac:dyDescent="0.2">
      <c r="A102"/>
      <c r="B102" s="290"/>
      <c r="C102"/>
      <c r="D102" s="367"/>
      <c r="E102" s="463"/>
      <c r="F102" s="463"/>
      <c r="G102" s="271"/>
      <c r="H102"/>
      <c r="I102" s="99"/>
      <c r="J102"/>
      <c r="K102"/>
      <c r="L102"/>
      <c r="M102" s="275"/>
      <c r="N102" s="275"/>
      <c r="O102" s="275"/>
      <c r="P102" s="275"/>
      <c r="Q102" s="275"/>
      <c r="R102" s="275"/>
      <c r="S102" s="275"/>
      <c r="T102" s="275"/>
      <c r="U102" s="275"/>
      <c r="V102" s="275"/>
      <c r="W102" s="275"/>
      <c r="X102" s="275"/>
      <c r="Y102" s="275"/>
      <c r="Z102" s="275"/>
      <c r="AA102" s="275"/>
      <c r="AB102" s="23"/>
      <c r="AC102"/>
      <c r="AD102" s="92"/>
      <c r="AE102"/>
      <c r="AF102"/>
      <c r="AG102"/>
      <c r="AH102" s="96"/>
      <c r="AI102" s="394"/>
      <c r="AJ102" s="215"/>
      <c r="AK102" s="215"/>
      <c r="AL102" s="215"/>
      <c r="AM102" s="215"/>
      <c r="AN102" s="215"/>
      <c r="AO102" s="215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394"/>
      <c r="AZ102" s="386"/>
      <c r="BA102" s="717"/>
      <c r="BB102" s="1"/>
      <c r="BC102" s="715"/>
      <c r="BD102"/>
      <c r="BE102" s="715"/>
      <c r="BF102"/>
      <c r="BG102" s="715"/>
      <c r="BH102"/>
      <c r="BI102" s="715"/>
      <c r="BJ102"/>
      <c r="BK102" s="715"/>
      <c r="BL102"/>
      <c r="BM102" s="715"/>
      <c r="BN102"/>
      <c r="BO102" s="387"/>
      <c r="BP102"/>
      <c r="BQ102" s="387"/>
      <c r="BR102"/>
      <c r="BS102" s="387"/>
      <c r="BT102"/>
      <c r="BU102" s="387"/>
      <c r="BV102"/>
      <c r="BW102" s="387"/>
      <c r="BX102"/>
      <c r="BY102" s="387"/>
      <c r="BZ102"/>
      <c r="CA102" s="387"/>
      <c r="CB102"/>
      <c r="CC102" s="387"/>
      <c r="CD102"/>
      <c r="CE102" s="387"/>
      <c r="CF102"/>
      <c r="CG102" s="387"/>
      <c r="CH102"/>
      <c r="CI102" s="387"/>
      <c r="CJ102"/>
      <c r="CK102" s="1099"/>
      <c r="CL102" s="507"/>
      <c r="CM102" s="507"/>
      <c r="CN102" s="507"/>
      <c r="CO102" s="507"/>
      <c r="CP102" s="507"/>
      <c r="CQ102" s="507"/>
      <c r="CR102" s="507"/>
      <c r="CS102" s="507"/>
      <c r="CT102" s="1109"/>
      <c r="CU102" s="36"/>
      <c r="CV102" s="36"/>
      <c r="CW102" s="36"/>
      <c r="CX102" s="1109"/>
      <c r="CY102" s="507"/>
      <c r="CZ102" s="507"/>
      <c r="DN102" s="507"/>
      <c r="DO102" s="507"/>
      <c r="DP102" s="507"/>
      <c r="DQ102" s="507"/>
      <c r="DR102" s="507"/>
      <c r="DS102" s="507"/>
      <c r="DT102" s="507"/>
      <c r="DU102" s="507"/>
      <c r="DV102" s="507"/>
      <c r="DW102" s="507"/>
      <c r="DX102" s="507"/>
      <c r="DY102" s="507"/>
      <c r="DZ102" s="507"/>
      <c r="EA102" s="507"/>
      <c r="EB102" s="507"/>
      <c r="EC102" s="507"/>
      <c r="ED102" s="507"/>
      <c r="EE102" s="507"/>
      <c r="EF102" s="507"/>
      <c r="EG102" s="507"/>
      <c r="EH102" s="507"/>
      <c r="EI102" s="507"/>
      <c r="EJ102" s="507"/>
      <c r="EK102" s="507"/>
      <c r="EL102" s="507"/>
      <c r="EM102" s="507"/>
      <c r="EN102" s="507"/>
      <c r="EO102" s="507"/>
      <c r="EP102" s="507"/>
      <c r="EQ102" s="507"/>
      <c r="ER102" s="507"/>
      <c r="ES102" s="507"/>
      <c r="ET102" s="507"/>
      <c r="EU102" s="507"/>
      <c r="EV102" s="507"/>
      <c r="EW102" s="507"/>
      <c r="EX102" s="507"/>
      <c r="EY102" s="507"/>
      <c r="EZ102" s="507"/>
      <c r="FA102" s="507"/>
      <c r="FB102" s="507"/>
      <c r="FC102" s="507"/>
      <c r="FD102" s="507"/>
      <c r="FE102" s="507"/>
      <c r="FF102" s="507"/>
      <c r="FG102" s="507"/>
      <c r="FH102" s="507"/>
      <c r="FI102" s="507"/>
      <c r="FJ102" s="507"/>
      <c r="FK102" s="507"/>
      <c r="FL102" s="507"/>
      <c r="FM102" s="507"/>
      <c r="FN102" s="507"/>
      <c r="FO102" s="507"/>
      <c r="FP102" s="507"/>
      <c r="FQ102" s="507"/>
      <c r="FR102" s="507"/>
      <c r="FS102" s="507"/>
      <c r="FT102" s="507"/>
      <c r="FU102" s="507"/>
      <c r="FV102" s="507"/>
      <c r="FW102" s="507"/>
      <c r="FX102" s="507"/>
      <c r="FY102" s="507"/>
      <c r="FZ102" s="507"/>
      <c r="GA102" s="507"/>
      <c r="GB102" s="507"/>
      <c r="GC102" s="507"/>
      <c r="GD102" s="507"/>
      <c r="GE102" s="507"/>
      <c r="GF102" s="507"/>
      <c r="GG102" s="507"/>
      <c r="GH102" s="507"/>
      <c r="GI102" s="507"/>
      <c r="GJ102" s="507"/>
      <c r="GK102" s="507"/>
      <c r="GL102" s="507"/>
      <c r="GM102" s="507"/>
      <c r="GN102" s="507"/>
      <c r="GO102" s="507"/>
      <c r="GP102" s="507"/>
      <c r="GQ102" s="507"/>
      <c r="GR102" s="507"/>
      <c r="GS102" s="507"/>
      <c r="GT102" s="507"/>
      <c r="GU102" s="507"/>
      <c r="GV102" s="507"/>
      <c r="GW102" s="507"/>
      <c r="GX102" s="507"/>
      <c r="GY102" s="507"/>
      <c r="GZ102" s="507"/>
      <c r="HA102" s="507"/>
      <c r="HB102" s="507"/>
      <c r="HC102" s="507"/>
      <c r="HD102" s="507"/>
      <c r="HE102" s="507"/>
      <c r="HF102" s="507"/>
      <c r="HG102" s="507"/>
      <c r="HH102" s="507"/>
      <c r="HI102" s="507"/>
      <c r="HJ102" s="507"/>
      <c r="HK102" s="507"/>
      <c r="HL102" s="507"/>
      <c r="HM102" s="507"/>
      <c r="HN102" s="507"/>
      <c r="HO102" s="507"/>
      <c r="HP102" s="507"/>
      <c r="HQ102" s="507"/>
      <c r="HR102" s="507"/>
      <c r="HS102" s="507"/>
      <c r="HT102" s="507"/>
      <c r="HU102" s="507"/>
      <c r="HV102" s="507"/>
      <c r="HW102" s="507"/>
      <c r="HX102" s="507"/>
      <c r="HY102" s="507"/>
      <c r="HZ102" s="507"/>
      <c r="IA102" s="507"/>
      <c r="IB102" s="507"/>
      <c r="IC102" s="507"/>
      <c r="ID102" s="507"/>
      <c r="IE102" s="507"/>
      <c r="IF102" s="507"/>
      <c r="IG102" s="507"/>
      <c r="IH102" s="507"/>
      <c r="II102" s="507"/>
      <c r="IJ102" s="507"/>
    </row>
    <row r="103" spans="1:244" s="398" customFormat="1" ht="19" x14ac:dyDescent="0.2">
      <c r="A103"/>
      <c r="B103" s="290"/>
      <c r="C103"/>
      <c r="D103" s="367"/>
      <c r="E103" s="463"/>
      <c r="F103" s="463"/>
      <c r="G103" s="271"/>
      <c r="H103"/>
      <c r="I103" s="99"/>
      <c r="J103"/>
      <c r="K103"/>
      <c r="L103"/>
      <c r="M103" s="275"/>
      <c r="N103" s="275"/>
      <c r="O103" s="275"/>
      <c r="P103" s="275"/>
      <c r="Q103" s="275"/>
      <c r="R103" s="275"/>
      <c r="S103" s="275"/>
      <c r="T103" s="275"/>
      <c r="U103" s="275"/>
      <c r="V103" s="275"/>
      <c r="W103" s="275"/>
      <c r="X103" s="275"/>
      <c r="Y103" s="275"/>
      <c r="Z103" s="275"/>
      <c r="AA103" s="275"/>
      <c r="AB103" s="23"/>
      <c r="AC103"/>
      <c r="AD103" s="92"/>
      <c r="AE103"/>
      <c r="AF103"/>
      <c r="AG103"/>
      <c r="AH103" s="96"/>
      <c r="AI103" s="394"/>
      <c r="AJ103" s="215"/>
      <c r="AK103" s="215"/>
      <c r="AL103" s="215"/>
      <c r="AM103" s="215"/>
      <c r="AN103" s="215"/>
      <c r="AO103" s="215"/>
      <c r="AP103" s="215"/>
      <c r="AQ103" s="215"/>
      <c r="AR103" s="215"/>
      <c r="AS103" s="215"/>
      <c r="AT103" s="215"/>
      <c r="AU103" s="215"/>
      <c r="AV103" s="215"/>
      <c r="AW103" s="215"/>
      <c r="AX103" s="215"/>
      <c r="AY103" s="394"/>
      <c r="AZ103" s="386"/>
      <c r="BA103" s="717"/>
      <c r="BB103" s="1"/>
      <c r="BC103" s="715"/>
      <c r="BD103"/>
      <c r="BE103" s="715"/>
      <c r="BF103"/>
      <c r="BG103" s="715"/>
      <c r="BH103"/>
      <c r="BI103" s="715"/>
      <c r="BJ103"/>
      <c r="BK103" s="715"/>
      <c r="BL103"/>
      <c r="BM103" s="715"/>
      <c r="BN103"/>
      <c r="BO103" s="387"/>
      <c r="BP103"/>
      <c r="BQ103" s="387"/>
      <c r="BR103"/>
      <c r="BS103" s="387"/>
      <c r="BT103"/>
      <c r="BU103" s="387"/>
      <c r="BV103"/>
      <c r="BW103" s="387"/>
      <c r="BX103"/>
      <c r="BY103" s="387"/>
      <c r="BZ103"/>
      <c r="CA103" s="387"/>
      <c r="CB103"/>
      <c r="CC103" s="387"/>
      <c r="CD103"/>
      <c r="CE103" s="387"/>
      <c r="CF103"/>
      <c r="CG103" s="387"/>
      <c r="CH103"/>
      <c r="CI103" s="387"/>
      <c r="CJ103"/>
      <c r="CK103" s="1099"/>
      <c r="CL103" s="507"/>
      <c r="CM103" s="507"/>
      <c r="CN103" s="507"/>
      <c r="CO103" s="507"/>
      <c r="CP103" s="507"/>
      <c r="CQ103" s="507"/>
      <c r="CR103" s="507"/>
      <c r="CS103" s="507"/>
      <c r="CT103" s="1109"/>
      <c r="CU103" s="36"/>
      <c r="CV103" s="36"/>
      <c r="CW103" s="36"/>
      <c r="CX103" s="1109"/>
      <c r="CY103" s="507"/>
      <c r="CZ103" s="507"/>
      <c r="DN103" s="507"/>
      <c r="DO103" s="507"/>
      <c r="DP103" s="507"/>
      <c r="DQ103" s="507"/>
      <c r="DR103" s="507"/>
      <c r="DS103" s="507"/>
      <c r="DT103" s="507"/>
      <c r="DU103" s="507"/>
      <c r="DV103" s="507"/>
      <c r="DW103" s="507"/>
      <c r="DX103" s="507"/>
      <c r="DY103" s="507"/>
      <c r="DZ103" s="507"/>
      <c r="EA103" s="507"/>
      <c r="EB103" s="507"/>
      <c r="EC103" s="507"/>
      <c r="ED103" s="507"/>
      <c r="EE103" s="507"/>
      <c r="EF103" s="507"/>
      <c r="EG103" s="507"/>
      <c r="EH103" s="507"/>
      <c r="EI103" s="507"/>
      <c r="EJ103" s="507"/>
      <c r="EK103" s="507"/>
      <c r="EL103" s="507"/>
      <c r="EM103" s="507"/>
      <c r="EN103" s="507"/>
      <c r="EO103" s="507"/>
      <c r="EP103" s="507"/>
      <c r="EQ103" s="507"/>
      <c r="ER103" s="507"/>
      <c r="ES103" s="507"/>
      <c r="ET103" s="507"/>
      <c r="EU103" s="507"/>
      <c r="EV103" s="507"/>
      <c r="EW103" s="507"/>
      <c r="EX103" s="507"/>
      <c r="EY103" s="507"/>
      <c r="EZ103" s="507"/>
      <c r="FA103" s="507"/>
      <c r="FB103" s="507"/>
      <c r="FC103" s="507"/>
      <c r="FD103" s="507"/>
      <c r="FE103" s="507"/>
      <c r="FF103" s="507"/>
      <c r="FG103" s="507"/>
      <c r="FH103" s="507"/>
      <c r="FI103" s="507"/>
      <c r="FJ103" s="507"/>
      <c r="FK103" s="507"/>
      <c r="FL103" s="507"/>
      <c r="FM103" s="507"/>
      <c r="FN103" s="507"/>
      <c r="FO103" s="507"/>
      <c r="FP103" s="507"/>
      <c r="FQ103" s="507"/>
      <c r="FR103" s="507"/>
      <c r="FS103" s="507"/>
      <c r="FT103" s="507"/>
      <c r="FU103" s="507"/>
      <c r="FV103" s="507"/>
      <c r="FW103" s="507"/>
      <c r="FX103" s="507"/>
      <c r="FY103" s="507"/>
      <c r="FZ103" s="507"/>
      <c r="GA103" s="507"/>
      <c r="GB103" s="507"/>
      <c r="GC103" s="507"/>
      <c r="GD103" s="507"/>
      <c r="GE103" s="507"/>
      <c r="GF103" s="507"/>
      <c r="GG103" s="507"/>
      <c r="GH103" s="507"/>
      <c r="GI103" s="507"/>
      <c r="GJ103" s="507"/>
      <c r="GK103" s="507"/>
      <c r="GL103" s="507"/>
      <c r="GM103" s="507"/>
      <c r="GN103" s="507"/>
      <c r="GO103" s="507"/>
      <c r="GP103" s="507"/>
      <c r="GQ103" s="507"/>
      <c r="GR103" s="507"/>
      <c r="GS103" s="507"/>
      <c r="GT103" s="507"/>
      <c r="GU103" s="507"/>
      <c r="GV103" s="507"/>
      <c r="GW103" s="507"/>
      <c r="GX103" s="507"/>
      <c r="GY103" s="507"/>
      <c r="GZ103" s="507"/>
      <c r="HA103" s="507"/>
      <c r="HB103" s="507"/>
      <c r="HC103" s="507"/>
      <c r="HD103" s="507"/>
      <c r="HE103" s="507"/>
      <c r="HF103" s="507"/>
      <c r="HG103" s="507"/>
      <c r="HH103" s="507"/>
      <c r="HI103" s="507"/>
      <c r="HJ103" s="507"/>
      <c r="HK103" s="507"/>
      <c r="HL103" s="507"/>
      <c r="HM103" s="507"/>
      <c r="HN103" s="507"/>
      <c r="HO103" s="507"/>
      <c r="HP103" s="507"/>
      <c r="HQ103" s="507"/>
      <c r="HR103" s="507"/>
      <c r="HS103" s="507"/>
      <c r="HT103" s="507"/>
      <c r="HU103" s="507"/>
      <c r="HV103" s="507"/>
      <c r="HW103" s="507"/>
      <c r="HX103" s="507"/>
      <c r="HY103" s="507"/>
      <c r="HZ103" s="507"/>
      <c r="IA103" s="507"/>
      <c r="IB103" s="507"/>
      <c r="IC103" s="507"/>
      <c r="ID103" s="507"/>
      <c r="IE103" s="507"/>
      <c r="IF103" s="507"/>
      <c r="IG103" s="507"/>
      <c r="IH103" s="507"/>
      <c r="II103" s="507"/>
      <c r="IJ103" s="507"/>
    </row>
    <row r="104" spans="1:244" s="398" customFormat="1" ht="19" x14ac:dyDescent="0.2">
      <c r="A104"/>
      <c r="B104" s="290"/>
      <c r="C104"/>
      <c r="D104" s="367"/>
      <c r="E104" s="463"/>
      <c r="F104" s="463"/>
      <c r="G104" s="271"/>
      <c r="H104"/>
      <c r="I104" s="99"/>
      <c r="J104"/>
      <c r="K104"/>
      <c r="L104"/>
      <c r="M104" s="275"/>
      <c r="N104" s="275"/>
      <c r="O104" s="275"/>
      <c r="P104" s="275"/>
      <c r="Q104" s="275"/>
      <c r="R104" s="275"/>
      <c r="S104" s="275"/>
      <c r="T104" s="275"/>
      <c r="U104" s="275"/>
      <c r="V104" s="275"/>
      <c r="W104" s="275"/>
      <c r="X104" s="275"/>
      <c r="Y104" s="275"/>
      <c r="Z104" s="275"/>
      <c r="AA104" s="275"/>
      <c r="AB104" s="23"/>
      <c r="AC104"/>
      <c r="AD104" s="92"/>
      <c r="AE104"/>
      <c r="AF104"/>
      <c r="AG104"/>
      <c r="AH104" s="96"/>
      <c r="AI104" s="394"/>
      <c r="AJ104" s="215"/>
      <c r="AK104" s="215"/>
      <c r="AL104" s="215"/>
      <c r="AM104" s="215"/>
      <c r="AN104" s="215"/>
      <c r="AO104" s="215"/>
      <c r="AP104" s="215"/>
      <c r="AQ104" s="215"/>
      <c r="AR104" s="215"/>
      <c r="AS104" s="215"/>
      <c r="AT104" s="215"/>
      <c r="AU104" s="215"/>
      <c r="AV104" s="215"/>
      <c r="AW104" s="215"/>
      <c r="AX104" s="215"/>
      <c r="AY104" s="394"/>
      <c r="AZ104" s="386"/>
      <c r="BA104" s="717"/>
      <c r="BB104" s="1"/>
      <c r="BC104" s="715"/>
      <c r="BD104"/>
      <c r="BE104" s="715"/>
      <c r="BF104"/>
      <c r="BG104" s="715"/>
      <c r="BH104"/>
      <c r="BI104" s="715"/>
      <c r="BJ104"/>
      <c r="BK104" s="715"/>
      <c r="BL104"/>
      <c r="BM104" s="715"/>
      <c r="BN104"/>
      <c r="BO104" s="387"/>
      <c r="BP104"/>
      <c r="BQ104" s="387"/>
      <c r="BR104"/>
      <c r="BS104" s="387"/>
      <c r="BT104"/>
      <c r="BU104" s="387"/>
      <c r="BV104"/>
      <c r="BW104" s="387"/>
      <c r="BX104"/>
      <c r="BY104" s="387"/>
      <c r="BZ104"/>
      <c r="CA104" s="387"/>
      <c r="CB104"/>
      <c r="CC104" s="387"/>
      <c r="CD104"/>
      <c r="CE104" s="387"/>
      <c r="CF104"/>
      <c r="CG104" s="387"/>
      <c r="CH104"/>
      <c r="CI104" s="387"/>
      <c r="CJ104"/>
      <c r="CK104" s="1099"/>
      <c r="CL104" s="507"/>
      <c r="CM104" s="507"/>
      <c r="CN104" s="507"/>
      <c r="CO104" s="507"/>
      <c r="CP104" s="507"/>
      <c r="CQ104" s="507"/>
      <c r="CR104" s="507"/>
      <c r="CS104" s="507"/>
      <c r="CT104" s="1109"/>
      <c r="CU104" s="36"/>
      <c r="CV104" s="36"/>
      <c r="CW104" s="36"/>
      <c r="CX104" s="1109"/>
      <c r="CY104" s="507"/>
      <c r="CZ104" s="507"/>
      <c r="DN104" s="507"/>
      <c r="DO104" s="507"/>
      <c r="DP104" s="507"/>
      <c r="DQ104" s="507"/>
      <c r="DR104" s="507"/>
      <c r="DS104" s="507"/>
      <c r="DT104" s="507"/>
      <c r="DU104" s="507"/>
      <c r="DV104" s="507"/>
      <c r="DW104" s="507"/>
      <c r="DX104" s="507"/>
      <c r="DY104" s="507"/>
      <c r="DZ104" s="507"/>
      <c r="EA104" s="507"/>
      <c r="EB104" s="507"/>
      <c r="EC104" s="507"/>
      <c r="ED104" s="507"/>
      <c r="EE104" s="507"/>
      <c r="EF104" s="507"/>
      <c r="EG104" s="507"/>
      <c r="EH104" s="507"/>
      <c r="EI104" s="507"/>
      <c r="EJ104" s="507"/>
      <c r="EK104" s="507"/>
      <c r="EL104" s="507"/>
      <c r="EM104" s="507"/>
      <c r="EN104" s="507"/>
      <c r="EO104" s="507"/>
      <c r="EP104" s="507"/>
      <c r="EQ104" s="507"/>
      <c r="ER104" s="507"/>
      <c r="ES104" s="507"/>
      <c r="ET104" s="507"/>
      <c r="EU104" s="507"/>
      <c r="EV104" s="507"/>
      <c r="EW104" s="507"/>
      <c r="EX104" s="507"/>
      <c r="EY104" s="507"/>
      <c r="EZ104" s="507"/>
      <c r="FA104" s="507"/>
      <c r="FB104" s="507"/>
      <c r="FC104" s="507"/>
      <c r="FD104" s="507"/>
      <c r="FE104" s="507"/>
      <c r="FF104" s="507"/>
      <c r="FG104" s="507"/>
      <c r="FH104" s="507"/>
      <c r="FI104" s="507"/>
      <c r="FJ104" s="507"/>
      <c r="FK104" s="507"/>
      <c r="FL104" s="507"/>
      <c r="FM104" s="507"/>
      <c r="FN104" s="507"/>
      <c r="FO104" s="507"/>
      <c r="FP104" s="507"/>
      <c r="FQ104" s="507"/>
      <c r="FR104" s="507"/>
      <c r="FS104" s="507"/>
      <c r="FT104" s="507"/>
      <c r="FU104" s="507"/>
      <c r="FV104" s="507"/>
      <c r="FW104" s="507"/>
      <c r="FX104" s="507"/>
      <c r="FY104" s="507"/>
      <c r="FZ104" s="507"/>
      <c r="GA104" s="507"/>
      <c r="GB104" s="507"/>
      <c r="GC104" s="507"/>
      <c r="GD104" s="507"/>
      <c r="GE104" s="507"/>
      <c r="GF104" s="507"/>
      <c r="GG104" s="507"/>
      <c r="GH104" s="507"/>
      <c r="GI104" s="507"/>
      <c r="GJ104" s="507"/>
      <c r="GK104" s="507"/>
      <c r="GL104" s="507"/>
      <c r="GM104" s="507"/>
      <c r="GN104" s="507"/>
      <c r="GO104" s="507"/>
      <c r="GP104" s="507"/>
      <c r="GQ104" s="507"/>
      <c r="GR104" s="507"/>
      <c r="GS104" s="507"/>
      <c r="GT104" s="507"/>
      <c r="GU104" s="507"/>
      <c r="GV104" s="507"/>
      <c r="GW104" s="507"/>
      <c r="GX104" s="507"/>
      <c r="GY104" s="507"/>
      <c r="GZ104" s="507"/>
      <c r="HA104" s="507"/>
      <c r="HB104" s="507"/>
      <c r="HC104" s="507"/>
      <c r="HD104" s="507"/>
      <c r="HE104" s="507"/>
      <c r="HF104" s="507"/>
      <c r="HG104" s="507"/>
      <c r="HH104" s="507"/>
      <c r="HI104" s="507"/>
      <c r="HJ104" s="507"/>
      <c r="HK104" s="507"/>
      <c r="HL104" s="507"/>
      <c r="HM104" s="507"/>
      <c r="HN104" s="507"/>
      <c r="HO104" s="507"/>
      <c r="HP104" s="507"/>
      <c r="HQ104" s="507"/>
      <c r="HR104" s="507"/>
      <c r="HS104" s="507"/>
      <c r="HT104" s="507"/>
      <c r="HU104" s="507"/>
      <c r="HV104" s="507"/>
      <c r="HW104" s="507"/>
      <c r="HX104" s="507"/>
      <c r="HY104" s="507"/>
      <c r="HZ104" s="507"/>
      <c r="IA104" s="507"/>
      <c r="IB104" s="507"/>
      <c r="IC104" s="507"/>
      <c r="ID104" s="507"/>
      <c r="IE104" s="507"/>
      <c r="IF104" s="507"/>
      <c r="IG104" s="507"/>
      <c r="IH104" s="507"/>
      <c r="II104" s="507"/>
      <c r="IJ104" s="507"/>
    </row>
    <row r="105" spans="1:244" s="398" customFormat="1" ht="19" x14ac:dyDescent="0.2">
      <c r="A105"/>
      <c r="B105" s="290"/>
      <c r="C105"/>
      <c r="D105" s="367"/>
      <c r="E105" s="463"/>
      <c r="F105" s="463"/>
      <c r="G105" s="271"/>
      <c r="H105"/>
      <c r="I105" s="99"/>
      <c r="J105"/>
      <c r="K105"/>
      <c r="L105"/>
      <c r="M105" s="275"/>
      <c r="N105" s="275"/>
      <c r="O105" s="275"/>
      <c r="P105" s="275"/>
      <c r="Q105" s="275"/>
      <c r="R105" s="275"/>
      <c r="S105" s="275"/>
      <c r="T105" s="275"/>
      <c r="U105" s="275"/>
      <c r="V105" s="275"/>
      <c r="W105" s="275"/>
      <c r="X105" s="275"/>
      <c r="Y105" s="275"/>
      <c r="Z105" s="275"/>
      <c r="AA105" s="275"/>
      <c r="AB105" s="23"/>
      <c r="AC105"/>
      <c r="AD105" s="92"/>
      <c r="AE105"/>
      <c r="AF105"/>
      <c r="AG105"/>
      <c r="AH105" s="96"/>
      <c r="AI105" s="394"/>
      <c r="AJ105" s="215"/>
      <c r="AK105" s="215"/>
      <c r="AL105" s="215"/>
      <c r="AM105" s="215"/>
      <c r="AN105" s="215"/>
      <c r="AO105" s="215"/>
      <c r="AP105" s="215"/>
      <c r="AQ105" s="215"/>
      <c r="AR105" s="215"/>
      <c r="AS105" s="215"/>
      <c r="AT105" s="215"/>
      <c r="AU105" s="215"/>
      <c r="AV105" s="215"/>
      <c r="AW105" s="215"/>
      <c r="AX105" s="215"/>
      <c r="AY105" s="394"/>
      <c r="AZ105" s="386"/>
      <c r="BA105" s="717"/>
      <c r="BB105" s="1"/>
      <c r="BC105" s="715"/>
      <c r="BD105"/>
      <c r="BE105" s="715"/>
      <c r="BF105"/>
      <c r="BG105" s="715"/>
      <c r="BH105"/>
      <c r="BI105" s="715"/>
      <c r="BJ105"/>
      <c r="BK105" s="715"/>
      <c r="BL105"/>
      <c r="BM105" s="715"/>
      <c r="BN105"/>
      <c r="BO105" s="387"/>
      <c r="BP105"/>
      <c r="BQ105" s="387"/>
      <c r="BR105"/>
      <c r="BS105" s="387"/>
      <c r="BT105"/>
      <c r="BU105" s="387"/>
      <c r="BV105"/>
      <c r="BW105" s="387"/>
      <c r="BX105"/>
      <c r="BY105" s="387"/>
      <c r="BZ105"/>
      <c r="CA105" s="387"/>
      <c r="CB105"/>
      <c r="CC105" s="387"/>
      <c r="CD105"/>
      <c r="CE105" s="387"/>
      <c r="CF105"/>
      <c r="CG105" s="387"/>
      <c r="CH105"/>
      <c r="CI105" s="387"/>
      <c r="CJ105"/>
      <c r="CK105" s="1099"/>
      <c r="CL105" s="507"/>
      <c r="CM105" s="507"/>
      <c r="CN105" s="507"/>
      <c r="CO105" s="507"/>
      <c r="CP105" s="507"/>
      <c r="CQ105" s="507"/>
      <c r="CR105" s="507"/>
      <c r="CS105" s="507"/>
      <c r="CT105" s="1109"/>
      <c r="CU105" s="36"/>
      <c r="CV105" s="36"/>
      <c r="CW105" s="36"/>
      <c r="CX105" s="1109"/>
      <c r="CY105" s="507"/>
      <c r="CZ105" s="507"/>
      <c r="DN105" s="507"/>
      <c r="DO105" s="507"/>
      <c r="DP105" s="507"/>
      <c r="DQ105" s="507"/>
      <c r="DR105" s="507"/>
      <c r="DS105" s="507"/>
      <c r="DT105" s="507"/>
      <c r="DU105" s="507"/>
      <c r="DV105" s="507"/>
      <c r="DW105" s="507"/>
      <c r="DX105" s="507"/>
      <c r="DY105" s="507"/>
      <c r="DZ105" s="507"/>
      <c r="EA105" s="507"/>
      <c r="EB105" s="507"/>
      <c r="EC105" s="507"/>
      <c r="ED105" s="507"/>
      <c r="EE105" s="507"/>
      <c r="EF105" s="507"/>
      <c r="EG105" s="507"/>
      <c r="EH105" s="507"/>
      <c r="EI105" s="507"/>
      <c r="EJ105" s="507"/>
      <c r="EK105" s="507"/>
      <c r="EL105" s="507"/>
      <c r="EM105" s="507"/>
      <c r="EN105" s="507"/>
      <c r="EO105" s="507"/>
      <c r="EP105" s="507"/>
      <c r="EQ105" s="507"/>
      <c r="ER105" s="507"/>
      <c r="ES105" s="507"/>
      <c r="ET105" s="507"/>
      <c r="EU105" s="507"/>
      <c r="EV105" s="507"/>
      <c r="EW105" s="507"/>
      <c r="EX105" s="507"/>
      <c r="EY105" s="507"/>
      <c r="EZ105" s="507"/>
      <c r="FA105" s="507"/>
      <c r="FB105" s="507"/>
      <c r="FC105" s="507"/>
      <c r="FD105" s="507"/>
      <c r="FE105" s="507"/>
      <c r="FF105" s="507"/>
      <c r="FG105" s="507"/>
      <c r="FH105" s="507"/>
      <c r="FI105" s="507"/>
      <c r="FJ105" s="507"/>
      <c r="FK105" s="507"/>
      <c r="FL105" s="507"/>
      <c r="FM105" s="507"/>
      <c r="FN105" s="507"/>
      <c r="FO105" s="507"/>
      <c r="FP105" s="507"/>
      <c r="FQ105" s="507"/>
      <c r="FR105" s="507"/>
      <c r="FS105" s="507"/>
      <c r="FT105" s="507"/>
      <c r="FU105" s="507"/>
      <c r="FV105" s="507"/>
      <c r="FW105" s="507"/>
      <c r="FX105" s="507"/>
      <c r="FY105" s="507"/>
      <c r="FZ105" s="507"/>
      <c r="GA105" s="507"/>
      <c r="GB105" s="507"/>
      <c r="GC105" s="507"/>
      <c r="GD105" s="507"/>
      <c r="GE105" s="507"/>
      <c r="GF105" s="507"/>
      <c r="GG105" s="507"/>
      <c r="GH105" s="507"/>
      <c r="GI105" s="507"/>
      <c r="GJ105" s="507"/>
      <c r="GK105" s="507"/>
      <c r="GL105" s="507"/>
      <c r="GM105" s="507"/>
      <c r="GN105" s="507"/>
      <c r="GO105" s="507"/>
      <c r="GP105" s="507"/>
      <c r="GQ105" s="507"/>
      <c r="GR105" s="507"/>
      <c r="GS105" s="507"/>
      <c r="GT105" s="507"/>
      <c r="GU105" s="507"/>
      <c r="GV105" s="507"/>
      <c r="GW105" s="507"/>
      <c r="GX105" s="507"/>
      <c r="GY105" s="507"/>
      <c r="GZ105" s="507"/>
      <c r="HA105" s="507"/>
      <c r="HB105" s="507"/>
      <c r="HC105" s="507"/>
      <c r="HD105" s="507"/>
      <c r="HE105" s="507"/>
      <c r="HF105" s="507"/>
      <c r="HG105" s="507"/>
      <c r="HH105" s="507"/>
      <c r="HI105" s="507"/>
      <c r="HJ105" s="507"/>
      <c r="HK105" s="507"/>
      <c r="HL105" s="507"/>
      <c r="HM105" s="507"/>
      <c r="HN105" s="507"/>
      <c r="HO105" s="507"/>
      <c r="HP105" s="507"/>
      <c r="HQ105" s="507"/>
      <c r="HR105" s="507"/>
      <c r="HS105" s="507"/>
      <c r="HT105" s="507"/>
      <c r="HU105" s="507"/>
      <c r="HV105" s="507"/>
      <c r="HW105" s="507"/>
      <c r="HX105" s="507"/>
      <c r="HY105" s="507"/>
      <c r="HZ105" s="507"/>
      <c r="IA105" s="507"/>
      <c r="IB105" s="507"/>
      <c r="IC105" s="507"/>
      <c r="ID105" s="507"/>
      <c r="IE105" s="507"/>
      <c r="IF105" s="507"/>
      <c r="IG105" s="507"/>
      <c r="IH105" s="507"/>
      <c r="II105" s="507"/>
      <c r="IJ105" s="507"/>
    </row>
    <row r="106" spans="1:244" s="398" customFormat="1" ht="19" x14ac:dyDescent="0.2">
      <c r="A106"/>
      <c r="B106" s="290"/>
      <c r="C106"/>
      <c r="D106" s="367"/>
      <c r="E106" s="463"/>
      <c r="F106" s="463"/>
      <c r="G106" s="271"/>
      <c r="H106"/>
      <c r="I106" s="99"/>
      <c r="J106"/>
      <c r="K106"/>
      <c r="L106"/>
      <c r="M106" s="275"/>
      <c r="N106" s="275"/>
      <c r="O106" s="275"/>
      <c r="P106" s="275"/>
      <c r="Q106" s="275"/>
      <c r="R106" s="275"/>
      <c r="S106" s="275"/>
      <c r="T106" s="275"/>
      <c r="U106" s="275"/>
      <c r="V106" s="275"/>
      <c r="W106" s="275"/>
      <c r="X106" s="275"/>
      <c r="Y106" s="275"/>
      <c r="Z106" s="275"/>
      <c r="AA106" s="275"/>
      <c r="AB106" s="23"/>
      <c r="AC106"/>
      <c r="AD106" s="92"/>
      <c r="AE106"/>
      <c r="AF106"/>
      <c r="AG106"/>
      <c r="AH106" s="96"/>
      <c r="AI106" s="394"/>
      <c r="AJ106" s="215"/>
      <c r="AK106" s="215"/>
      <c r="AL106" s="215"/>
      <c r="AM106" s="215"/>
      <c r="AN106" s="215"/>
      <c r="AO106" s="215"/>
      <c r="AP106" s="215"/>
      <c r="AQ106" s="215"/>
      <c r="AR106" s="215"/>
      <c r="AS106" s="215"/>
      <c r="AT106" s="215"/>
      <c r="AU106" s="215"/>
      <c r="AV106" s="215"/>
      <c r="AW106" s="215"/>
      <c r="AX106" s="215"/>
      <c r="AY106" s="394"/>
      <c r="AZ106" s="386"/>
      <c r="BA106" s="717"/>
      <c r="BB106" s="1"/>
      <c r="BC106" s="715"/>
      <c r="BD106"/>
      <c r="BE106" s="715"/>
      <c r="BF106"/>
      <c r="BG106" s="715"/>
      <c r="BH106"/>
      <c r="BI106" s="715"/>
      <c r="BJ106"/>
      <c r="BK106" s="715"/>
      <c r="BL106"/>
      <c r="BM106" s="715"/>
      <c r="BN106"/>
      <c r="BO106" s="387"/>
      <c r="BP106"/>
      <c r="BQ106" s="387"/>
      <c r="BR106"/>
      <c r="BS106" s="387"/>
      <c r="BT106"/>
      <c r="BU106" s="387"/>
      <c r="BV106"/>
      <c r="BW106" s="387"/>
      <c r="BX106"/>
      <c r="BY106" s="387"/>
      <c r="BZ106"/>
      <c r="CA106" s="387"/>
      <c r="CB106"/>
      <c r="CC106" s="387"/>
      <c r="CD106"/>
      <c r="CE106" s="387"/>
      <c r="CF106"/>
      <c r="CG106" s="387"/>
      <c r="CH106"/>
      <c r="CI106" s="387"/>
      <c r="CJ106"/>
      <c r="CK106" s="1099"/>
      <c r="CL106" s="507"/>
      <c r="CM106" s="507"/>
      <c r="CN106" s="507"/>
      <c r="CO106" s="507"/>
      <c r="CP106" s="507"/>
      <c r="CQ106" s="507"/>
      <c r="CR106" s="507"/>
      <c r="CS106" s="507"/>
      <c r="CT106" s="1109"/>
      <c r="CU106" s="36"/>
      <c r="CV106" s="36"/>
      <c r="CW106" s="36"/>
      <c r="CX106" s="1109"/>
      <c r="CY106" s="507"/>
      <c r="CZ106" s="507"/>
      <c r="DN106" s="507"/>
      <c r="DO106" s="507"/>
      <c r="DP106" s="507"/>
      <c r="DQ106" s="507"/>
      <c r="DR106" s="507"/>
      <c r="DS106" s="507"/>
      <c r="DT106" s="507"/>
      <c r="DU106" s="507"/>
      <c r="DV106" s="507"/>
      <c r="DW106" s="507"/>
      <c r="DX106" s="507"/>
      <c r="DY106" s="507"/>
      <c r="DZ106" s="507"/>
      <c r="EA106" s="507"/>
      <c r="EB106" s="507"/>
      <c r="EC106" s="507"/>
      <c r="ED106" s="507"/>
      <c r="EE106" s="507"/>
      <c r="EF106" s="507"/>
      <c r="EG106" s="507"/>
      <c r="EH106" s="507"/>
      <c r="EI106" s="507"/>
      <c r="EJ106" s="507"/>
      <c r="EK106" s="507"/>
      <c r="EL106" s="507"/>
      <c r="EM106" s="507"/>
      <c r="EN106" s="507"/>
      <c r="EO106" s="507"/>
      <c r="EP106" s="507"/>
      <c r="EQ106" s="507"/>
      <c r="ER106" s="507"/>
      <c r="ES106" s="507"/>
      <c r="ET106" s="507"/>
      <c r="EU106" s="507"/>
      <c r="EV106" s="507"/>
      <c r="EW106" s="507"/>
      <c r="EX106" s="507"/>
      <c r="EY106" s="507"/>
      <c r="EZ106" s="507"/>
      <c r="FA106" s="507"/>
      <c r="FB106" s="507"/>
      <c r="FC106" s="507"/>
      <c r="FD106" s="507"/>
      <c r="FE106" s="507"/>
      <c r="FF106" s="507"/>
      <c r="FG106" s="507"/>
      <c r="FH106" s="507"/>
      <c r="FI106" s="507"/>
      <c r="FJ106" s="507"/>
      <c r="FK106" s="507"/>
      <c r="FL106" s="507"/>
      <c r="FM106" s="507"/>
      <c r="FN106" s="507"/>
      <c r="FO106" s="507"/>
      <c r="FP106" s="507"/>
      <c r="FQ106" s="507"/>
      <c r="FR106" s="507"/>
      <c r="FS106" s="507"/>
      <c r="FT106" s="507"/>
      <c r="FU106" s="507"/>
      <c r="FV106" s="507"/>
      <c r="FW106" s="507"/>
      <c r="FX106" s="507"/>
      <c r="FY106" s="507"/>
      <c r="FZ106" s="507"/>
      <c r="GA106" s="507"/>
      <c r="GB106" s="507"/>
      <c r="GC106" s="507"/>
      <c r="GD106" s="507"/>
      <c r="GE106" s="507"/>
      <c r="GF106" s="507"/>
      <c r="GG106" s="507"/>
      <c r="GH106" s="507"/>
      <c r="GI106" s="507"/>
      <c r="GJ106" s="507"/>
      <c r="GK106" s="507"/>
      <c r="GL106" s="507"/>
      <c r="GM106" s="507"/>
      <c r="GN106" s="507"/>
      <c r="GO106" s="507"/>
      <c r="GP106" s="507"/>
      <c r="GQ106" s="507"/>
      <c r="GR106" s="507"/>
      <c r="GS106" s="507"/>
      <c r="GT106" s="507"/>
      <c r="GU106" s="507"/>
      <c r="GV106" s="507"/>
      <c r="GW106" s="507"/>
      <c r="GX106" s="507"/>
      <c r="GY106" s="507"/>
      <c r="GZ106" s="507"/>
      <c r="HA106" s="507"/>
      <c r="HB106" s="507"/>
      <c r="HC106" s="507"/>
      <c r="HD106" s="507"/>
      <c r="HE106" s="507"/>
      <c r="HF106" s="507"/>
      <c r="HG106" s="507"/>
      <c r="HH106" s="507"/>
      <c r="HI106" s="507"/>
      <c r="HJ106" s="507"/>
      <c r="HK106" s="507"/>
      <c r="HL106" s="507"/>
      <c r="HM106" s="507"/>
      <c r="HN106" s="507"/>
      <c r="HO106" s="507"/>
      <c r="HP106" s="507"/>
      <c r="HQ106" s="507"/>
      <c r="HR106" s="507"/>
      <c r="HS106" s="507"/>
      <c r="HT106" s="507"/>
      <c r="HU106" s="507"/>
      <c r="HV106" s="507"/>
      <c r="HW106" s="507"/>
      <c r="HX106" s="507"/>
      <c r="HY106" s="507"/>
      <c r="HZ106" s="507"/>
      <c r="IA106" s="507"/>
      <c r="IB106" s="507"/>
      <c r="IC106" s="507"/>
      <c r="ID106" s="507"/>
      <c r="IE106" s="507"/>
      <c r="IF106" s="507"/>
      <c r="IG106" s="507"/>
      <c r="IH106" s="507"/>
      <c r="II106" s="507"/>
      <c r="IJ106" s="507"/>
    </row>
    <row r="107" spans="1:244" s="398" customFormat="1" ht="19" x14ac:dyDescent="0.2">
      <c r="A107"/>
      <c r="B107" s="290"/>
      <c r="C107"/>
      <c r="D107" s="367"/>
      <c r="E107" s="463"/>
      <c r="F107" s="463"/>
      <c r="G107" s="271"/>
      <c r="H107"/>
      <c r="I107" s="99"/>
      <c r="J107"/>
      <c r="K107"/>
      <c r="L107"/>
      <c r="M107" s="275"/>
      <c r="N107" s="275"/>
      <c r="O107" s="275"/>
      <c r="P107" s="275"/>
      <c r="Q107" s="275"/>
      <c r="R107" s="275"/>
      <c r="S107" s="275"/>
      <c r="T107" s="275"/>
      <c r="U107" s="275"/>
      <c r="V107" s="275"/>
      <c r="W107" s="275"/>
      <c r="X107" s="275"/>
      <c r="Y107" s="275"/>
      <c r="Z107" s="275"/>
      <c r="AA107" s="275"/>
      <c r="AB107" s="23"/>
      <c r="AC107"/>
      <c r="AD107" s="92"/>
      <c r="AE107"/>
      <c r="AF107"/>
      <c r="AG107"/>
      <c r="AH107" s="96"/>
      <c r="AI107" s="394"/>
      <c r="AJ107" s="215"/>
      <c r="AK107" s="215"/>
      <c r="AL107" s="215"/>
      <c r="AM107" s="215"/>
      <c r="AN107" s="215"/>
      <c r="AO107" s="215"/>
      <c r="AP107" s="215"/>
      <c r="AQ107" s="215"/>
      <c r="AR107" s="215"/>
      <c r="AS107" s="215"/>
      <c r="AT107" s="215"/>
      <c r="AU107" s="215"/>
      <c r="AV107" s="215"/>
      <c r="AW107" s="215"/>
      <c r="AX107" s="215"/>
      <c r="AY107" s="394"/>
      <c r="AZ107" s="386"/>
      <c r="BA107" s="717"/>
      <c r="BB107" s="1"/>
      <c r="BC107" s="715"/>
      <c r="BD107"/>
      <c r="BE107" s="715"/>
      <c r="BF107"/>
      <c r="BG107" s="715"/>
      <c r="BH107"/>
      <c r="BI107" s="715"/>
      <c r="BJ107"/>
      <c r="BK107" s="715"/>
      <c r="BL107"/>
      <c r="BM107" s="715"/>
      <c r="BN107"/>
      <c r="BO107" s="387"/>
      <c r="BP107"/>
      <c r="BQ107" s="387"/>
      <c r="BR107"/>
      <c r="BS107" s="387"/>
      <c r="BT107"/>
      <c r="BU107" s="387"/>
      <c r="BV107"/>
      <c r="BW107" s="387"/>
      <c r="BX107"/>
      <c r="BY107" s="387"/>
      <c r="BZ107"/>
      <c r="CA107" s="387"/>
      <c r="CB107"/>
      <c r="CC107" s="387"/>
      <c r="CD107"/>
      <c r="CE107" s="387"/>
      <c r="CF107"/>
      <c r="CG107" s="387"/>
      <c r="CH107"/>
      <c r="CI107" s="387"/>
      <c r="CJ107"/>
      <c r="CK107" s="1099"/>
      <c r="CL107" s="507"/>
      <c r="CM107" s="507"/>
      <c r="CN107" s="507"/>
      <c r="CO107" s="507"/>
      <c r="CP107" s="507"/>
      <c r="CQ107" s="507"/>
      <c r="CR107" s="507"/>
      <c r="CS107" s="507"/>
      <c r="CT107" s="1109"/>
      <c r="CU107" s="36"/>
      <c r="CV107" s="36"/>
      <c r="CW107" s="36"/>
      <c r="CX107" s="1109"/>
      <c r="CY107" s="507"/>
      <c r="CZ107" s="507"/>
      <c r="DN107" s="507"/>
      <c r="DO107" s="507"/>
      <c r="DP107" s="507"/>
      <c r="DQ107" s="507"/>
      <c r="DR107" s="507"/>
      <c r="DS107" s="507"/>
      <c r="DT107" s="507"/>
      <c r="DU107" s="507"/>
      <c r="DV107" s="507"/>
      <c r="DW107" s="507"/>
      <c r="DX107" s="507"/>
      <c r="DY107" s="507"/>
      <c r="DZ107" s="507"/>
      <c r="EA107" s="507"/>
      <c r="EB107" s="507"/>
      <c r="EC107" s="507"/>
      <c r="ED107" s="507"/>
      <c r="EE107" s="507"/>
      <c r="EF107" s="507"/>
      <c r="EG107" s="507"/>
      <c r="EH107" s="507"/>
      <c r="EI107" s="507"/>
      <c r="EJ107" s="507"/>
      <c r="EK107" s="507"/>
      <c r="EL107" s="507"/>
      <c r="EM107" s="507"/>
      <c r="EN107" s="507"/>
      <c r="EO107" s="507"/>
      <c r="EP107" s="507"/>
      <c r="EQ107" s="507"/>
      <c r="ER107" s="507"/>
      <c r="ES107" s="507"/>
      <c r="ET107" s="507"/>
      <c r="EU107" s="507"/>
      <c r="EV107" s="507"/>
      <c r="EW107" s="507"/>
      <c r="EX107" s="507"/>
      <c r="EY107" s="507"/>
      <c r="EZ107" s="507"/>
      <c r="FA107" s="507"/>
      <c r="FB107" s="507"/>
      <c r="FC107" s="507"/>
      <c r="FD107" s="507"/>
      <c r="FE107" s="507"/>
      <c r="FF107" s="507"/>
      <c r="FG107" s="507"/>
      <c r="FH107" s="507"/>
      <c r="FI107" s="507"/>
      <c r="FJ107" s="507"/>
      <c r="FK107" s="507"/>
      <c r="FL107" s="507"/>
      <c r="FM107" s="507"/>
      <c r="FN107" s="507"/>
      <c r="FO107" s="507"/>
      <c r="FP107" s="507"/>
      <c r="FQ107" s="507"/>
      <c r="FR107" s="507"/>
      <c r="FS107" s="507"/>
      <c r="FT107" s="507"/>
      <c r="FU107" s="507"/>
      <c r="FV107" s="507"/>
      <c r="FW107" s="507"/>
      <c r="FX107" s="507"/>
      <c r="FY107" s="507"/>
      <c r="FZ107" s="507"/>
      <c r="GA107" s="507"/>
      <c r="GB107" s="507"/>
      <c r="GC107" s="507"/>
      <c r="GD107" s="507"/>
      <c r="GE107" s="507"/>
      <c r="GF107" s="507"/>
      <c r="GG107" s="507"/>
      <c r="GH107" s="507"/>
      <c r="GI107" s="507"/>
      <c r="GJ107" s="507"/>
      <c r="GK107" s="507"/>
      <c r="GL107" s="507"/>
      <c r="GM107" s="507"/>
      <c r="GN107" s="507"/>
      <c r="GO107" s="507"/>
      <c r="GP107" s="507"/>
      <c r="GQ107" s="507"/>
      <c r="GR107" s="507"/>
      <c r="GS107" s="507"/>
      <c r="GT107" s="507"/>
      <c r="GU107" s="507"/>
      <c r="GV107" s="507"/>
      <c r="GW107" s="507"/>
      <c r="GX107" s="507"/>
      <c r="GY107" s="507"/>
      <c r="GZ107" s="507"/>
      <c r="HA107" s="507"/>
      <c r="HB107" s="507"/>
      <c r="HC107" s="507"/>
      <c r="HD107" s="507"/>
      <c r="HE107" s="507"/>
      <c r="HF107" s="507"/>
      <c r="HG107" s="507"/>
      <c r="HH107" s="507"/>
      <c r="HI107" s="507"/>
      <c r="HJ107" s="507"/>
      <c r="HK107" s="507"/>
      <c r="HL107" s="507"/>
      <c r="HM107" s="507"/>
      <c r="HN107" s="507"/>
      <c r="HO107" s="507"/>
      <c r="HP107" s="507"/>
      <c r="HQ107" s="507"/>
      <c r="HR107" s="507"/>
      <c r="HS107" s="507"/>
      <c r="HT107" s="507"/>
      <c r="HU107" s="507"/>
      <c r="HV107" s="507"/>
      <c r="HW107" s="507"/>
      <c r="HX107" s="507"/>
      <c r="HY107" s="507"/>
      <c r="HZ107" s="507"/>
      <c r="IA107" s="507"/>
      <c r="IB107" s="507"/>
      <c r="IC107" s="507"/>
      <c r="ID107" s="507"/>
      <c r="IE107" s="507"/>
      <c r="IF107" s="507"/>
      <c r="IG107" s="507"/>
      <c r="IH107" s="507"/>
      <c r="II107" s="507"/>
      <c r="IJ107" s="507"/>
    </row>
    <row r="108" spans="1:244" s="398" customFormat="1" ht="19" x14ac:dyDescent="0.2">
      <c r="A108"/>
      <c r="B108" s="290"/>
      <c r="C108"/>
      <c r="D108" s="367"/>
      <c r="E108" s="463"/>
      <c r="F108" s="463"/>
      <c r="G108" s="271"/>
      <c r="H108"/>
      <c r="I108" s="99"/>
      <c r="J108"/>
      <c r="K108"/>
      <c r="L108"/>
      <c r="M108" s="275"/>
      <c r="N108" s="275"/>
      <c r="O108" s="275"/>
      <c r="P108" s="275"/>
      <c r="Q108" s="275"/>
      <c r="R108" s="275"/>
      <c r="S108" s="275"/>
      <c r="T108" s="275"/>
      <c r="U108" s="275"/>
      <c r="V108" s="275"/>
      <c r="W108" s="275"/>
      <c r="X108" s="275"/>
      <c r="Y108" s="275"/>
      <c r="Z108" s="275"/>
      <c r="AA108" s="275"/>
      <c r="AB108" s="23"/>
      <c r="AC108"/>
      <c r="AD108" s="92"/>
      <c r="AE108"/>
      <c r="AF108"/>
      <c r="AG108"/>
      <c r="AH108" s="96"/>
      <c r="AI108" s="394"/>
      <c r="AJ108" s="215"/>
      <c r="AK108" s="215"/>
      <c r="AL108" s="215"/>
      <c r="AM108" s="215"/>
      <c r="AN108" s="215"/>
      <c r="AO108" s="215"/>
      <c r="AP108" s="215"/>
      <c r="AQ108" s="215"/>
      <c r="AR108" s="215"/>
      <c r="AS108" s="215"/>
      <c r="AT108" s="215"/>
      <c r="AU108" s="215"/>
      <c r="AV108" s="215"/>
      <c r="AW108" s="215"/>
      <c r="AX108" s="215"/>
      <c r="AY108" s="394"/>
      <c r="AZ108" s="386"/>
      <c r="BA108" s="717"/>
      <c r="BB108" s="1"/>
      <c r="BC108" s="715"/>
      <c r="BD108"/>
      <c r="BE108" s="715"/>
      <c r="BF108"/>
      <c r="BG108" s="715"/>
      <c r="BH108"/>
      <c r="BI108" s="715"/>
      <c r="BJ108"/>
      <c r="BK108" s="715"/>
      <c r="BL108"/>
      <c r="BM108" s="715"/>
      <c r="BN108"/>
      <c r="BO108" s="387"/>
      <c r="BP108"/>
      <c r="BQ108" s="387"/>
      <c r="BR108"/>
      <c r="BS108" s="387"/>
      <c r="BT108"/>
      <c r="BU108" s="387"/>
      <c r="BV108"/>
      <c r="BW108" s="387"/>
      <c r="BX108"/>
      <c r="BY108" s="387"/>
      <c r="BZ108"/>
      <c r="CA108" s="387"/>
      <c r="CB108"/>
      <c r="CC108" s="387"/>
      <c r="CD108"/>
      <c r="CE108" s="387"/>
      <c r="CF108"/>
      <c r="CG108" s="387"/>
      <c r="CH108"/>
      <c r="CI108" s="387"/>
      <c r="CJ108"/>
      <c r="CK108" s="1099"/>
      <c r="CL108" s="507"/>
      <c r="CM108" s="507"/>
      <c r="CN108" s="507"/>
      <c r="CO108" s="507"/>
      <c r="CP108" s="507"/>
      <c r="CQ108" s="507"/>
      <c r="CR108" s="507"/>
      <c r="CS108" s="507"/>
      <c r="CT108" s="1109"/>
      <c r="CU108" s="36"/>
      <c r="CV108" s="36"/>
      <c r="CW108" s="36"/>
      <c r="CX108" s="1109"/>
      <c r="CY108" s="507"/>
      <c r="CZ108" s="507"/>
      <c r="DN108" s="507"/>
      <c r="DO108" s="507"/>
      <c r="DP108" s="507"/>
      <c r="DQ108" s="507"/>
      <c r="DR108" s="507"/>
      <c r="DS108" s="507"/>
      <c r="DT108" s="507"/>
      <c r="DU108" s="507"/>
      <c r="DV108" s="507"/>
      <c r="DW108" s="507"/>
      <c r="DX108" s="507"/>
      <c r="DY108" s="507"/>
      <c r="DZ108" s="507"/>
      <c r="EA108" s="507"/>
      <c r="EB108" s="507"/>
      <c r="EC108" s="507"/>
      <c r="ED108" s="507"/>
      <c r="EE108" s="507"/>
      <c r="EF108" s="507"/>
      <c r="EG108" s="507"/>
      <c r="EH108" s="507"/>
      <c r="EI108" s="507"/>
      <c r="EJ108" s="507"/>
      <c r="EK108" s="507"/>
      <c r="EL108" s="507"/>
      <c r="EM108" s="507"/>
      <c r="EN108" s="507"/>
      <c r="EO108" s="507"/>
      <c r="EP108" s="507"/>
      <c r="EQ108" s="507"/>
      <c r="ER108" s="507"/>
      <c r="ES108" s="507"/>
      <c r="ET108" s="507"/>
      <c r="EU108" s="507"/>
      <c r="EV108" s="507"/>
      <c r="EW108" s="507"/>
      <c r="EX108" s="507"/>
      <c r="EY108" s="507"/>
      <c r="EZ108" s="507"/>
      <c r="FA108" s="507"/>
      <c r="FB108" s="507"/>
      <c r="FC108" s="507"/>
      <c r="FD108" s="507"/>
      <c r="FE108" s="507"/>
      <c r="FF108" s="507"/>
      <c r="FG108" s="507"/>
      <c r="FH108" s="507"/>
      <c r="FI108" s="507"/>
      <c r="FJ108" s="507"/>
      <c r="FK108" s="507"/>
      <c r="FL108" s="507"/>
      <c r="FM108" s="507"/>
      <c r="FN108" s="507"/>
      <c r="FO108" s="507"/>
      <c r="FP108" s="507"/>
      <c r="FQ108" s="507"/>
      <c r="FR108" s="507"/>
      <c r="FS108" s="507"/>
      <c r="FT108" s="507"/>
      <c r="FU108" s="507"/>
      <c r="FV108" s="507"/>
      <c r="FW108" s="507"/>
      <c r="FX108" s="507"/>
      <c r="FY108" s="507"/>
      <c r="FZ108" s="507"/>
      <c r="GA108" s="507"/>
      <c r="GB108" s="507"/>
      <c r="GC108" s="507"/>
      <c r="GD108" s="507"/>
      <c r="GE108" s="507"/>
      <c r="GF108" s="507"/>
      <c r="GG108" s="507"/>
      <c r="GH108" s="507"/>
      <c r="GI108" s="507"/>
      <c r="GJ108" s="507"/>
      <c r="GK108" s="507"/>
      <c r="GL108" s="507"/>
      <c r="GM108" s="507"/>
      <c r="GN108" s="507"/>
      <c r="GO108" s="507"/>
      <c r="GP108" s="507"/>
      <c r="GQ108" s="507"/>
      <c r="GR108" s="507"/>
      <c r="GS108" s="507"/>
      <c r="GT108" s="507"/>
      <c r="GU108" s="507"/>
      <c r="GV108" s="507"/>
      <c r="GW108" s="507"/>
      <c r="GX108" s="507"/>
      <c r="GY108" s="507"/>
      <c r="GZ108" s="507"/>
      <c r="HA108" s="507"/>
      <c r="HB108" s="507"/>
      <c r="HC108" s="507"/>
      <c r="HD108" s="507"/>
      <c r="HE108" s="507"/>
      <c r="HF108" s="507"/>
      <c r="HG108" s="507"/>
      <c r="HH108" s="507"/>
      <c r="HI108" s="507"/>
      <c r="HJ108" s="507"/>
      <c r="HK108" s="507"/>
      <c r="HL108" s="507"/>
      <c r="HM108" s="507"/>
      <c r="HN108" s="507"/>
      <c r="HO108" s="507"/>
      <c r="HP108" s="507"/>
      <c r="HQ108" s="507"/>
      <c r="HR108" s="507"/>
      <c r="HS108" s="507"/>
      <c r="HT108" s="507"/>
      <c r="HU108" s="507"/>
      <c r="HV108" s="507"/>
      <c r="HW108" s="507"/>
      <c r="HX108" s="507"/>
      <c r="HY108" s="507"/>
      <c r="HZ108" s="507"/>
      <c r="IA108" s="507"/>
      <c r="IB108" s="507"/>
      <c r="IC108" s="507"/>
      <c r="ID108" s="507"/>
      <c r="IE108" s="507"/>
      <c r="IF108" s="507"/>
      <c r="IG108" s="507"/>
      <c r="IH108" s="507"/>
      <c r="II108" s="507"/>
      <c r="IJ108" s="507"/>
    </row>
    <row r="109" spans="1:244" s="398" customFormat="1" ht="19" x14ac:dyDescent="0.2">
      <c r="A109"/>
      <c r="B109" s="290"/>
      <c r="C109"/>
      <c r="D109" s="367"/>
      <c r="E109" s="463"/>
      <c r="F109" s="463"/>
      <c r="G109" s="271"/>
      <c r="H109"/>
      <c r="I109" s="99"/>
      <c r="J109"/>
      <c r="K109"/>
      <c r="L109"/>
      <c r="M109" s="275"/>
      <c r="N109" s="275"/>
      <c r="O109" s="275"/>
      <c r="P109" s="275"/>
      <c r="Q109" s="275"/>
      <c r="R109" s="275"/>
      <c r="S109" s="275"/>
      <c r="T109" s="275"/>
      <c r="U109" s="275"/>
      <c r="V109" s="275"/>
      <c r="W109" s="275"/>
      <c r="X109" s="275"/>
      <c r="Y109" s="275"/>
      <c r="Z109" s="275"/>
      <c r="AA109" s="275"/>
      <c r="AB109" s="23"/>
      <c r="AC109"/>
      <c r="AD109" s="92"/>
      <c r="AE109"/>
      <c r="AF109"/>
      <c r="AG109"/>
      <c r="AH109" s="96"/>
      <c r="AI109" s="394"/>
      <c r="AJ109" s="215"/>
      <c r="AK109" s="215"/>
      <c r="AL109" s="215"/>
      <c r="AM109" s="215"/>
      <c r="AN109" s="215"/>
      <c r="AO109" s="215"/>
      <c r="AP109" s="215"/>
      <c r="AQ109" s="215"/>
      <c r="AR109" s="215"/>
      <c r="AS109" s="215"/>
      <c r="AT109" s="215"/>
      <c r="AU109" s="215"/>
      <c r="AV109" s="215"/>
      <c r="AW109" s="215"/>
      <c r="AX109" s="215"/>
      <c r="AY109" s="394"/>
      <c r="AZ109" s="386"/>
      <c r="BA109" s="717"/>
      <c r="BB109" s="1"/>
      <c r="BC109" s="715"/>
      <c r="BD109"/>
      <c r="BE109" s="715"/>
      <c r="BF109"/>
      <c r="BG109" s="715"/>
      <c r="BH109"/>
      <c r="BI109" s="715"/>
      <c r="BJ109"/>
      <c r="BK109" s="715"/>
      <c r="BL109"/>
      <c r="BM109" s="715"/>
      <c r="BN109"/>
      <c r="BO109" s="387"/>
      <c r="BP109"/>
      <c r="BQ109" s="387"/>
      <c r="BR109"/>
      <c r="BS109" s="387"/>
      <c r="BT109"/>
      <c r="BU109" s="387"/>
      <c r="BV109"/>
      <c r="BW109" s="387"/>
      <c r="BX109"/>
      <c r="BY109" s="387"/>
      <c r="BZ109"/>
      <c r="CA109" s="387"/>
      <c r="CB109"/>
      <c r="CC109" s="387"/>
      <c r="CD109"/>
      <c r="CE109" s="387"/>
      <c r="CF109"/>
      <c r="CG109" s="387"/>
      <c r="CH109"/>
      <c r="CI109" s="387"/>
      <c r="CJ109"/>
      <c r="CK109" s="1099"/>
      <c r="CL109" s="507"/>
      <c r="CM109" s="507"/>
      <c r="CN109" s="507"/>
      <c r="CO109" s="507"/>
      <c r="CP109" s="507"/>
      <c r="CQ109" s="507"/>
      <c r="CR109" s="507"/>
      <c r="CS109" s="507"/>
      <c r="CT109" s="1109"/>
      <c r="CU109" s="36"/>
      <c r="CV109" s="36"/>
      <c r="CW109" s="36"/>
      <c r="CX109" s="1109"/>
      <c r="CY109" s="507"/>
      <c r="CZ109" s="507"/>
      <c r="DN109" s="507"/>
      <c r="DO109" s="507"/>
      <c r="DP109" s="507"/>
      <c r="DQ109" s="507"/>
      <c r="DR109" s="507"/>
      <c r="DS109" s="507"/>
      <c r="DT109" s="507"/>
      <c r="DU109" s="507"/>
      <c r="DV109" s="507"/>
      <c r="DW109" s="507"/>
      <c r="DX109" s="507"/>
      <c r="DY109" s="507"/>
      <c r="DZ109" s="507"/>
      <c r="EA109" s="507"/>
      <c r="EB109" s="507"/>
      <c r="EC109" s="507"/>
      <c r="ED109" s="507"/>
      <c r="EE109" s="507"/>
      <c r="EF109" s="507"/>
      <c r="EG109" s="507"/>
      <c r="EH109" s="507"/>
      <c r="EI109" s="507"/>
      <c r="EJ109" s="507"/>
      <c r="EK109" s="507"/>
      <c r="EL109" s="507"/>
      <c r="EM109" s="507"/>
      <c r="EN109" s="507"/>
      <c r="EO109" s="507"/>
      <c r="EP109" s="507"/>
      <c r="EQ109" s="507"/>
      <c r="ER109" s="507"/>
      <c r="ES109" s="507"/>
      <c r="ET109" s="507"/>
      <c r="EU109" s="507"/>
      <c r="EV109" s="507"/>
      <c r="EW109" s="507"/>
      <c r="EX109" s="507"/>
      <c r="EY109" s="507"/>
      <c r="EZ109" s="507"/>
      <c r="FA109" s="507"/>
      <c r="FB109" s="507"/>
      <c r="FC109" s="507"/>
      <c r="FD109" s="507"/>
      <c r="FE109" s="507"/>
      <c r="FF109" s="507"/>
      <c r="FG109" s="507"/>
      <c r="FH109" s="507"/>
      <c r="FI109" s="507"/>
      <c r="FJ109" s="507"/>
      <c r="FK109" s="507"/>
      <c r="FL109" s="507"/>
      <c r="FM109" s="507"/>
      <c r="FN109" s="507"/>
      <c r="FO109" s="507"/>
      <c r="FP109" s="507"/>
      <c r="FQ109" s="507"/>
      <c r="FR109" s="507"/>
      <c r="FS109" s="507"/>
      <c r="FT109" s="507"/>
      <c r="FU109" s="507"/>
      <c r="FV109" s="507"/>
      <c r="FW109" s="507"/>
      <c r="FX109" s="507"/>
      <c r="FY109" s="507"/>
      <c r="FZ109" s="507"/>
      <c r="GA109" s="507"/>
      <c r="GB109" s="507"/>
      <c r="GC109" s="507"/>
      <c r="GD109" s="507"/>
      <c r="GE109" s="507"/>
      <c r="GF109" s="507"/>
      <c r="GG109" s="507"/>
      <c r="GH109" s="507"/>
      <c r="GI109" s="507"/>
      <c r="GJ109" s="507"/>
      <c r="GK109" s="507"/>
      <c r="GL109" s="507"/>
      <c r="GM109" s="507"/>
      <c r="GN109" s="507"/>
      <c r="GO109" s="507"/>
      <c r="GP109" s="507"/>
      <c r="GQ109" s="507"/>
      <c r="GR109" s="507"/>
      <c r="GS109" s="507"/>
      <c r="GT109" s="507"/>
      <c r="GU109" s="507"/>
      <c r="GV109" s="507"/>
      <c r="GW109" s="507"/>
      <c r="GX109" s="507"/>
      <c r="GY109" s="507"/>
      <c r="GZ109" s="507"/>
      <c r="HA109" s="507"/>
      <c r="HB109" s="507"/>
      <c r="HC109" s="507"/>
      <c r="HD109" s="507"/>
      <c r="HE109" s="507"/>
      <c r="HF109" s="507"/>
      <c r="HG109" s="507"/>
      <c r="HH109" s="507"/>
      <c r="HI109" s="507"/>
      <c r="HJ109" s="507"/>
      <c r="HK109" s="507"/>
      <c r="HL109" s="507"/>
      <c r="HM109" s="507"/>
      <c r="HN109" s="507"/>
      <c r="HO109" s="507"/>
      <c r="HP109" s="507"/>
      <c r="HQ109" s="507"/>
      <c r="HR109" s="507"/>
      <c r="HS109" s="507"/>
      <c r="HT109" s="507"/>
      <c r="HU109" s="507"/>
      <c r="HV109" s="507"/>
      <c r="HW109" s="507"/>
      <c r="HX109" s="507"/>
      <c r="HY109" s="507"/>
      <c r="HZ109" s="507"/>
      <c r="IA109" s="507"/>
      <c r="IB109" s="507"/>
      <c r="IC109" s="507"/>
      <c r="ID109" s="507"/>
      <c r="IE109" s="507"/>
      <c r="IF109" s="507"/>
      <c r="IG109" s="507"/>
      <c r="IH109" s="507"/>
      <c r="II109" s="507"/>
      <c r="IJ109" s="507"/>
    </row>
    <row r="110" spans="1:244" s="398" customFormat="1" ht="19" x14ac:dyDescent="0.2">
      <c r="A110"/>
      <c r="B110" s="290"/>
      <c r="C110"/>
      <c r="D110" s="367"/>
      <c r="E110" s="463"/>
      <c r="F110" s="463"/>
      <c r="G110" s="271"/>
      <c r="H110"/>
      <c r="I110" s="99"/>
      <c r="J110"/>
      <c r="K110"/>
      <c r="L110"/>
      <c r="M110" s="275"/>
      <c r="N110" s="275"/>
      <c r="O110" s="275"/>
      <c r="P110" s="275"/>
      <c r="Q110" s="275"/>
      <c r="R110" s="275"/>
      <c r="S110" s="275"/>
      <c r="T110" s="275"/>
      <c r="U110" s="275"/>
      <c r="V110" s="275"/>
      <c r="W110" s="275"/>
      <c r="X110" s="275"/>
      <c r="Y110" s="275"/>
      <c r="Z110" s="275"/>
      <c r="AA110" s="275"/>
      <c r="AB110" s="23"/>
      <c r="AC110"/>
      <c r="AD110" s="92"/>
      <c r="AE110"/>
      <c r="AF110"/>
      <c r="AG110"/>
      <c r="AH110" s="96"/>
      <c r="AI110" s="394"/>
      <c r="AJ110" s="215"/>
      <c r="AK110" s="215"/>
      <c r="AL110" s="215"/>
      <c r="AM110" s="215"/>
      <c r="AN110" s="215"/>
      <c r="AO110" s="215"/>
      <c r="AP110" s="215"/>
      <c r="AQ110" s="215"/>
      <c r="AR110" s="215"/>
      <c r="AS110" s="215"/>
      <c r="AT110" s="215"/>
      <c r="AU110" s="215"/>
      <c r="AV110" s="215"/>
      <c r="AW110" s="215"/>
      <c r="AX110" s="215"/>
      <c r="AY110" s="394"/>
      <c r="AZ110" s="386"/>
      <c r="BA110" s="717"/>
      <c r="BB110" s="1"/>
      <c r="BC110" s="715"/>
      <c r="BD110"/>
      <c r="BE110" s="715"/>
      <c r="BF110"/>
      <c r="BG110" s="715"/>
      <c r="BH110"/>
      <c r="BI110" s="715"/>
      <c r="BJ110"/>
      <c r="BK110" s="715"/>
      <c r="BL110"/>
      <c r="BM110" s="715"/>
      <c r="BN110"/>
      <c r="BO110" s="387"/>
      <c r="BP110"/>
      <c r="BQ110" s="387"/>
      <c r="BR110"/>
      <c r="BS110" s="387"/>
      <c r="BT110"/>
      <c r="BU110" s="387"/>
      <c r="BV110"/>
      <c r="BW110" s="387"/>
      <c r="BX110"/>
      <c r="BY110" s="387"/>
      <c r="BZ110"/>
      <c r="CA110" s="387"/>
      <c r="CB110"/>
      <c r="CC110" s="387"/>
      <c r="CD110"/>
      <c r="CE110" s="387"/>
      <c r="CF110"/>
      <c r="CG110" s="387"/>
      <c r="CH110"/>
      <c r="CI110" s="387"/>
      <c r="CJ110"/>
      <c r="CK110" s="1099"/>
      <c r="CL110" s="507"/>
      <c r="CM110" s="507"/>
      <c r="CN110" s="507"/>
      <c r="CO110" s="507"/>
      <c r="CP110" s="507"/>
      <c r="CQ110" s="507"/>
      <c r="CR110" s="507"/>
      <c r="CS110" s="507"/>
      <c r="CT110" s="1109"/>
      <c r="CU110" s="36"/>
      <c r="CV110" s="36"/>
      <c r="CW110" s="36"/>
      <c r="CX110" s="1109"/>
      <c r="CY110" s="507"/>
      <c r="CZ110" s="507"/>
      <c r="DN110" s="507"/>
      <c r="DO110" s="507"/>
      <c r="DP110" s="507"/>
      <c r="DQ110" s="507"/>
      <c r="DR110" s="507"/>
      <c r="DS110" s="507"/>
      <c r="DT110" s="507"/>
      <c r="DU110" s="507"/>
      <c r="DV110" s="507"/>
      <c r="DW110" s="507"/>
      <c r="DX110" s="507"/>
      <c r="DY110" s="507"/>
      <c r="DZ110" s="507"/>
      <c r="EA110" s="507"/>
      <c r="EB110" s="507"/>
      <c r="EC110" s="507"/>
      <c r="ED110" s="507"/>
      <c r="EE110" s="507"/>
      <c r="EF110" s="507"/>
      <c r="EG110" s="507"/>
      <c r="EH110" s="507"/>
      <c r="EI110" s="507"/>
      <c r="EJ110" s="507"/>
      <c r="EK110" s="507"/>
      <c r="EL110" s="507"/>
      <c r="EM110" s="507"/>
      <c r="EN110" s="507"/>
      <c r="EO110" s="507"/>
      <c r="EP110" s="507"/>
      <c r="EQ110" s="507"/>
      <c r="ER110" s="507"/>
      <c r="ES110" s="507"/>
      <c r="ET110" s="507"/>
      <c r="EU110" s="507"/>
      <c r="EV110" s="507"/>
      <c r="EW110" s="507"/>
      <c r="EX110" s="507"/>
      <c r="EY110" s="507"/>
      <c r="EZ110" s="507"/>
      <c r="FA110" s="507"/>
      <c r="FB110" s="507"/>
      <c r="FC110" s="507"/>
      <c r="FD110" s="507"/>
      <c r="FE110" s="507"/>
      <c r="FF110" s="507"/>
      <c r="FG110" s="507"/>
      <c r="FH110" s="507"/>
      <c r="FI110" s="507"/>
      <c r="FJ110" s="507"/>
      <c r="FK110" s="507"/>
      <c r="FL110" s="507"/>
      <c r="FM110" s="507"/>
      <c r="FN110" s="507"/>
      <c r="FO110" s="507"/>
      <c r="FP110" s="507"/>
      <c r="FQ110" s="507"/>
      <c r="FR110" s="507"/>
      <c r="FS110" s="507"/>
      <c r="FT110" s="507"/>
      <c r="FU110" s="507"/>
      <c r="FV110" s="507"/>
      <c r="FW110" s="507"/>
      <c r="FX110" s="507"/>
      <c r="FY110" s="507"/>
      <c r="FZ110" s="507"/>
      <c r="GA110" s="507"/>
      <c r="GB110" s="507"/>
      <c r="GC110" s="507"/>
      <c r="GD110" s="507"/>
      <c r="GE110" s="507"/>
      <c r="GF110" s="507"/>
      <c r="GG110" s="507"/>
      <c r="GH110" s="507"/>
      <c r="GI110" s="507"/>
      <c r="GJ110" s="507"/>
      <c r="GK110" s="507"/>
      <c r="GL110" s="507"/>
      <c r="GM110" s="507"/>
      <c r="GN110" s="507"/>
      <c r="GO110" s="507"/>
      <c r="GP110" s="507"/>
      <c r="GQ110" s="507"/>
      <c r="GR110" s="507"/>
      <c r="GS110" s="507"/>
      <c r="GT110" s="507"/>
      <c r="GU110" s="507"/>
      <c r="GV110" s="507"/>
      <c r="GW110" s="507"/>
      <c r="GX110" s="507"/>
      <c r="GY110" s="507"/>
      <c r="GZ110" s="507"/>
      <c r="HA110" s="507"/>
      <c r="HB110" s="507"/>
      <c r="HC110" s="507"/>
      <c r="HD110" s="507"/>
      <c r="HE110" s="507"/>
      <c r="HF110" s="507"/>
      <c r="HG110" s="507"/>
      <c r="HH110" s="507"/>
      <c r="HI110" s="507"/>
      <c r="HJ110" s="507"/>
      <c r="HK110" s="507"/>
      <c r="HL110" s="507"/>
      <c r="HM110" s="507"/>
      <c r="HN110" s="507"/>
      <c r="HO110" s="507"/>
      <c r="HP110" s="507"/>
      <c r="HQ110" s="507"/>
      <c r="HR110" s="507"/>
      <c r="HS110" s="507"/>
      <c r="HT110" s="507"/>
      <c r="HU110" s="507"/>
      <c r="HV110" s="507"/>
      <c r="HW110" s="507"/>
      <c r="HX110" s="507"/>
      <c r="HY110" s="507"/>
      <c r="HZ110" s="507"/>
      <c r="IA110" s="507"/>
      <c r="IB110" s="507"/>
      <c r="IC110" s="507"/>
      <c r="ID110" s="507"/>
      <c r="IE110" s="507"/>
      <c r="IF110" s="507"/>
      <c r="IG110" s="507"/>
      <c r="IH110" s="507"/>
      <c r="II110" s="507"/>
      <c r="IJ110" s="507"/>
    </row>
    <row r="111" spans="1:244" s="398" customFormat="1" ht="19" x14ac:dyDescent="0.2">
      <c r="A111"/>
      <c r="B111" s="290"/>
      <c r="C111"/>
      <c r="D111" s="367"/>
      <c r="E111" s="463"/>
      <c r="F111" s="463"/>
      <c r="G111" s="271"/>
      <c r="H111"/>
      <c r="I111" s="99"/>
      <c r="J111"/>
      <c r="K111"/>
      <c r="L111"/>
      <c r="M111" s="275"/>
      <c r="N111" s="275"/>
      <c r="O111" s="275"/>
      <c r="P111" s="275"/>
      <c r="Q111" s="275"/>
      <c r="R111" s="275"/>
      <c r="S111" s="275"/>
      <c r="T111" s="275"/>
      <c r="U111" s="275"/>
      <c r="V111" s="275"/>
      <c r="W111" s="275"/>
      <c r="X111" s="275"/>
      <c r="Y111" s="275"/>
      <c r="Z111" s="275"/>
      <c r="AA111" s="275"/>
      <c r="AB111" s="23"/>
      <c r="AC111"/>
      <c r="AD111" s="92"/>
      <c r="AE111"/>
      <c r="AF111"/>
      <c r="AG111"/>
      <c r="AH111" s="96"/>
      <c r="AI111" s="394"/>
      <c r="AJ111" s="215"/>
      <c r="AK111" s="215"/>
      <c r="AL111" s="215"/>
      <c r="AM111" s="215"/>
      <c r="AN111" s="215"/>
      <c r="AO111" s="215"/>
      <c r="AP111" s="215"/>
      <c r="AQ111" s="215"/>
      <c r="AR111" s="215"/>
      <c r="AS111" s="215"/>
      <c r="AT111" s="215"/>
      <c r="AU111" s="215"/>
      <c r="AV111" s="215"/>
      <c r="AW111" s="215"/>
      <c r="AX111" s="215"/>
      <c r="AY111" s="394"/>
      <c r="AZ111" s="386"/>
      <c r="BA111" s="717"/>
      <c r="BB111" s="1"/>
      <c r="BC111" s="715"/>
      <c r="BD111"/>
      <c r="BE111" s="715"/>
      <c r="BF111"/>
      <c r="BG111" s="715"/>
      <c r="BH111"/>
      <c r="BI111" s="715"/>
      <c r="BJ111"/>
      <c r="BK111" s="715"/>
      <c r="BL111"/>
      <c r="BM111" s="715"/>
      <c r="BN111"/>
      <c r="BO111" s="387"/>
      <c r="BP111"/>
      <c r="BQ111" s="387"/>
      <c r="BR111"/>
      <c r="BS111" s="387"/>
      <c r="BT111"/>
      <c r="BU111" s="387"/>
      <c r="BV111"/>
      <c r="BW111" s="387"/>
      <c r="BX111"/>
      <c r="BY111" s="387"/>
      <c r="BZ111"/>
      <c r="CA111" s="387"/>
      <c r="CB111"/>
      <c r="CC111" s="387"/>
      <c r="CD111"/>
      <c r="CE111" s="387"/>
      <c r="CF111"/>
      <c r="CG111" s="387"/>
      <c r="CH111"/>
      <c r="CI111" s="387"/>
      <c r="CJ111"/>
      <c r="CK111" s="1099"/>
      <c r="CL111" s="507"/>
      <c r="CM111" s="507"/>
      <c r="CN111" s="507"/>
      <c r="CO111" s="507"/>
      <c r="CP111" s="507"/>
      <c r="CQ111" s="507"/>
      <c r="CR111" s="507"/>
      <c r="CS111" s="507"/>
      <c r="CT111" s="1109"/>
      <c r="CU111" s="36"/>
      <c r="CV111" s="36"/>
      <c r="CW111" s="36"/>
      <c r="CX111" s="1109"/>
      <c r="CY111" s="507"/>
      <c r="CZ111" s="507"/>
      <c r="DN111" s="507"/>
      <c r="DO111" s="507"/>
      <c r="DP111" s="507"/>
      <c r="DQ111" s="507"/>
      <c r="DR111" s="507"/>
      <c r="DS111" s="507"/>
      <c r="DT111" s="507"/>
      <c r="DU111" s="507"/>
      <c r="DV111" s="507"/>
      <c r="DW111" s="507"/>
      <c r="DX111" s="507"/>
      <c r="DY111" s="507"/>
      <c r="DZ111" s="507"/>
      <c r="EA111" s="507"/>
      <c r="EB111" s="507"/>
      <c r="EC111" s="507"/>
      <c r="ED111" s="507"/>
      <c r="EE111" s="507"/>
      <c r="EF111" s="507"/>
      <c r="EG111" s="507"/>
      <c r="EH111" s="507"/>
      <c r="EI111" s="507"/>
      <c r="EJ111" s="507"/>
      <c r="EK111" s="507"/>
      <c r="EL111" s="507"/>
      <c r="EM111" s="507"/>
      <c r="EN111" s="507"/>
      <c r="EO111" s="507"/>
      <c r="EP111" s="507"/>
      <c r="EQ111" s="507"/>
      <c r="ER111" s="507"/>
      <c r="ES111" s="507"/>
      <c r="ET111" s="507"/>
      <c r="EU111" s="507"/>
      <c r="EV111" s="507"/>
      <c r="EW111" s="507"/>
      <c r="EX111" s="507"/>
      <c r="EY111" s="507"/>
      <c r="EZ111" s="507"/>
      <c r="FA111" s="507"/>
      <c r="FB111" s="507"/>
      <c r="FC111" s="507"/>
      <c r="FD111" s="507"/>
      <c r="FE111" s="507"/>
      <c r="FF111" s="507"/>
      <c r="FG111" s="507"/>
      <c r="FH111" s="507"/>
      <c r="FI111" s="507"/>
      <c r="FJ111" s="507"/>
      <c r="FK111" s="507"/>
      <c r="FL111" s="507"/>
      <c r="FM111" s="507"/>
      <c r="FN111" s="507"/>
      <c r="FO111" s="507"/>
      <c r="FP111" s="507"/>
      <c r="FQ111" s="507"/>
      <c r="FR111" s="507"/>
      <c r="FS111" s="507"/>
      <c r="FT111" s="507"/>
      <c r="FU111" s="507"/>
      <c r="FV111" s="507"/>
      <c r="FW111" s="507"/>
      <c r="FX111" s="507"/>
      <c r="FY111" s="507"/>
      <c r="FZ111" s="507"/>
      <c r="GA111" s="507"/>
      <c r="GB111" s="507"/>
      <c r="GC111" s="507"/>
      <c r="GD111" s="507"/>
      <c r="GE111" s="507"/>
      <c r="GF111" s="507"/>
      <c r="GG111" s="507"/>
      <c r="GH111" s="507"/>
      <c r="GI111" s="507"/>
      <c r="GJ111" s="507"/>
      <c r="GK111" s="507"/>
      <c r="GL111" s="507"/>
      <c r="GM111" s="507"/>
      <c r="GN111" s="507"/>
      <c r="GO111" s="507"/>
      <c r="GP111" s="507"/>
      <c r="GQ111" s="507"/>
      <c r="GR111" s="507"/>
      <c r="GS111" s="507"/>
      <c r="GT111" s="507"/>
      <c r="GU111" s="507"/>
      <c r="GV111" s="507"/>
      <c r="GW111" s="507"/>
      <c r="GX111" s="507"/>
      <c r="GY111" s="507"/>
      <c r="GZ111" s="507"/>
      <c r="HA111" s="507"/>
      <c r="HB111" s="507"/>
      <c r="HC111" s="507"/>
      <c r="HD111" s="507"/>
      <c r="HE111" s="507"/>
      <c r="HF111" s="507"/>
      <c r="HG111" s="507"/>
      <c r="HH111" s="507"/>
      <c r="HI111" s="507"/>
      <c r="HJ111" s="507"/>
      <c r="HK111" s="507"/>
      <c r="HL111" s="507"/>
      <c r="HM111" s="507"/>
      <c r="HN111" s="507"/>
      <c r="HO111" s="507"/>
      <c r="HP111" s="507"/>
      <c r="HQ111" s="507"/>
      <c r="HR111" s="507"/>
      <c r="HS111" s="507"/>
      <c r="HT111" s="507"/>
      <c r="HU111" s="507"/>
      <c r="HV111" s="507"/>
      <c r="HW111" s="507"/>
      <c r="HX111" s="507"/>
      <c r="HY111" s="507"/>
      <c r="HZ111" s="507"/>
      <c r="IA111" s="507"/>
      <c r="IB111" s="507"/>
      <c r="IC111" s="507"/>
      <c r="ID111" s="507"/>
      <c r="IE111" s="507"/>
      <c r="IF111" s="507"/>
      <c r="IG111" s="507"/>
      <c r="IH111" s="507"/>
      <c r="II111" s="507"/>
      <c r="IJ111" s="507"/>
    </row>
    <row r="112" spans="1:244" s="398" customFormat="1" ht="19" x14ac:dyDescent="0.2">
      <c r="A112"/>
      <c r="B112" s="290"/>
      <c r="C112"/>
      <c r="D112" s="367"/>
      <c r="E112" s="463"/>
      <c r="F112" s="463"/>
      <c r="G112" s="271"/>
      <c r="H112"/>
      <c r="I112" s="99"/>
      <c r="J112"/>
      <c r="K112"/>
      <c r="L112"/>
      <c r="M112" s="275"/>
      <c r="N112" s="275"/>
      <c r="O112" s="275"/>
      <c r="P112" s="275"/>
      <c r="Q112" s="275"/>
      <c r="R112" s="275"/>
      <c r="S112" s="275"/>
      <c r="T112" s="275"/>
      <c r="U112" s="275"/>
      <c r="V112" s="275"/>
      <c r="W112" s="275"/>
      <c r="X112" s="275"/>
      <c r="Y112" s="275"/>
      <c r="Z112" s="275"/>
      <c r="AA112" s="275"/>
      <c r="AB112" s="23"/>
      <c r="AC112"/>
      <c r="AD112" s="92"/>
      <c r="AE112"/>
      <c r="AF112"/>
      <c r="AG112"/>
      <c r="AH112" s="96"/>
      <c r="AI112" s="394"/>
      <c r="AJ112" s="215"/>
      <c r="AK112" s="215"/>
      <c r="AL112" s="215"/>
      <c r="AM112" s="215"/>
      <c r="AN112" s="215"/>
      <c r="AO112" s="215"/>
      <c r="AP112" s="215"/>
      <c r="AQ112" s="215"/>
      <c r="AR112" s="215"/>
      <c r="AS112" s="215"/>
      <c r="AT112" s="215"/>
      <c r="AU112" s="215"/>
      <c r="AV112" s="215"/>
      <c r="AW112" s="215"/>
      <c r="AX112" s="215"/>
      <c r="AY112" s="394"/>
      <c r="AZ112" s="386"/>
      <c r="BA112" s="717"/>
      <c r="BB112" s="1"/>
      <c r="BC112" s="715"/>
      <c r="BD112"/>
      <c r="BE112" s="715"/>
      <c r="BF112"/>
      <c r="BG112" s="715"/>
      <c r="BH112"/>
      <c r="BI112" s="715"/>
      <c r="BJ112"/>
      <c r="BK112" s="715"/>
      <c r="BL112"/>
      <c r="BM112" s="715"/>
      <c r="BN112"/>
      <c r="BO112" s="387"/>
      <c r="BP112"/>
      <c r="BQ112" s="387"/>
      <c r="BR112"/>
      <c r="BS112" s="387"/>
      <c r="BT112"/>
      <c r="BU112" s="387"/>
      <c r="BV112"/>
      <c r="BW112" s="387"/>
      <c r="BX112"/>
      <c r="BY112" s="387"/>
      <c r="BZ112"/>
      <c r="CA112" s="387"/>
      <c r="CB112"/>
      <c r="CC112" s="387"/>
      <c r="CD112"/>
      <c r="CE112" s="387"/>
      <c r="CF112"/>
      <c r="CG112" s="387"/>
      <c r="CH112"/>
      <c r="CI112" s="387"/>
      <c r="CJ112"/>
      <c r="CK112" s="1099"/>
      <c r="CL112" s="507"/>
      <c r="CM112" s="507"/>
      <c r="CN112" s="507"/>
      <c r="CO112" s="507"/>
      <c r="CP112" s="507"/>
      <c r="CQ112" s="507"/>
      <c r="CR112" s="507"/>
      <c r="CS112" s="507"/>
      <c r="CT112" s="1109"/>
      <c r="CU112" s="36"/>
      <c r="CV112" s="36"/>
      <c r="CW112" s="36"/>
      <c r="CX112" s="1109"/>
      <c r="CY112" s="507"/>
      <c r="CZ112" s="507"/>
      <c r="DN112" s="507"/>
      <c r="DO112" s="507"/>
      <c r="DP112" s="507"/>
      <c r="DQ112" s="507"/>
      <c r="DR112" s="507"/>
      <c r="DS112" s="507"/>
      <c r="DT112" s="507"/>
      <c r="DU112" s="507"/>
      <c r="DV112" s="507"/>
      <c r="DW112" s="507"/>
      <c r="DX112" s="507"/>
      <c r="DY112" s="507"/>
      <c r="DZ112" s="507"/>
      <c r="EA112" s="507"/>
      <c r="EB112" s="507"/>
      <c r="EC112" s="507"/>
      <c r="ED112" s="507"/>
      <c r="EE112" s="507"/>
      <c r="EF112" s="507"/>
      <c r="EG112" s="507"/>
      <c r="EH112" s="507"/>
      <c r="EI112" s="507"/>
      <c r="EJ112" s="507"/>
      <c r="EK112" s="507"/>
      <c r="EL112" s="507"/>
      <c r="EM112" s="507"/>
      <c r="EN112" s="507"/>
      <c r="EO112" s="507"/>
      <c r="EP112" s="507"/>
      <c r="EQ112" s="507"/>
      <c r="ER112" s="507"/>
      <c r="ES112" s="507"/>
      <c r="ET112" s="507"/>
      <c r="EU112" s="507"/>
      <c r="EV112" s="507"/>
      <c r="EW112" s="507"/>
      <c r="EX112" s="507"/>
      <c r="EY112" s="507"/>
      <c r="EZ112" s="507"/>
      <c r="FA112" s="507"/>
      <c r="FB112" s="507"/>
      <c r="FC112" s="507"/>
      <c r="FD112" s="507"/>
      <c r="FE112" s="507"/>
      <c r="FF112" s="507"/>
      <c r="FG112" s="507"/>
      <c r="FH112" s="507"/>
      <c r="FI112" s="507"/>
      <c r="FJ112" s="507"/>
      <c r="FK112" s="507"/>
      <c r="FL112" s="507"/>
      <c r="FM112" s="507"/>
      <c r="FN112" s="507"/>
      <c r="FO112" s="507"/>
      <c r="FP112" s="507"/>
      <c r="FQ112" s="507"/>
      <c r="FR112" s="507"/>
      <c r="FS112" s="507"/>
      <c r="FT112" s="507"/>
      <c r="FU112" s="507"/>
      <c r="FV112" s="507"/>
      <c r="FW112" s="507"/>
      <c r="FX112" s="507"/>
      <c r="FY112" s="507"/>
      <c r="FZ112" s="507"/>
      <c r="GA112" s="507"/>
      <c r="GB112" s="507"/>
      <c r="GC112" s="507"/>
      <c r="GD112" s="507"/>
      <c r="GE112" s="507"/>
      <c r="GF112" s="507"/>
      <c r="GG112" s="507"/>
      <c r="GH112" s="507"/>
      <c r="GI112" s="507"/>
      <c r="GJ112" s="507"/>
      <c r="GK112" s="507"/>
      <c r="GL112" s="507"/>
      <c r="GM112" s="507"/>
      <c r="GN112" s="507"/>
      <c r="GO112" s="507"/>
      <c r="GP112" s="507"/>
      <c r="GQ112" s="507"/>
      <c r="GR112" s="507"/>
      <c r="GS112" s="507"/>
      <c r="GT112" s="507"/>
      <c r="GU112" s="507"/>
      <c r="GV112" s="507"/>
      <c r="GW112" s="507"/>
      <c r="GX112" s="507"/>
      <c r="GY112" s="507"/>
      <c r="GZ112" s="507"/>
      <c r="HA112" s="507"/>
      <c r="HB112" s="507"/>
      <c r="HC112" s="507"/>
      <c r="HD112" s="507"/>
      <c r="HE112" s="507"/>
      <c r="HF112" s="507"/>
      <c r="HG112" s="507"/>
      <c r="HH112" s="507"/>
      <c r="HI112" s="507"/>
      <c r="HJ112" s="507"/>
      <c r="HK112" s="507"/>
      <c r="HL112" s="507"/>
      <c r="HM112" s="507"/>
      <c r="HN112" s="507"/>
      <c r="HO112" s="507"/>
      <c r="HP112" s="507"/>
      <c r="HQ112" s="507"/>
      <c r="HR112" s="507"/>
      <c r="HS112" s="507"/>
      <c r="HT112" s="507"/>
      <c r="HU112" s="507"/>
      <c r="HV112" s="507"/>
      <c r="HW112" s="507"/>
      <c r="HX112" s="507"/>
      <c r="HY112" s="507"/>
      <c r="HZ112" s="507"/>
      <c r="IA112" s="507"/>
      <c r="IB112" s="507"/>
      <c r="IC112" s="507"/>
      <c r="ID112" s="507"/>
      <c r="IE112" s="507"/>
      <c r="IF112" s="507"/>
      <c r="IG112" s="507"/>
      <c r="IH112" s="507"/>
      <c r="II112" s="507"/>
      <c r="IJ112" s="507"/>
    </row>
    <row r="113" spans="1:244" s="398" customFormat="1" ht="19" x14ac:dyDescent="0.2">
      <c r="A113"/>
      <c r="B113" s="290"/>
      <c r="C113"/>
      <c r="D113" s="367"/>
      <c r="E113" s="463"/>
      <c r="F113" s="463"/>
      <c r="G113" s="271"/>
      <c r="H113"/>
      <c r="I113" s="99"/>
      <c r="J113"/>
      <c r="K113"/>
      <c r="L113"/>
      <c r="M113" s="275"/>
      <c r="N113" s="275"/>
      <c r="O113" s="275"/>
      <c r="P113" s="275"/>
      <c r="Q113" s="275"/>
      <c r="R113" s="275"/>
      <c r="S113" s="275"/>
      <c r="T113" s="275"/>
      <c r="U113" s="275"/>
      <c r="V113" s="275"/>
      <c r="W113" s="275"/>
      <c r="X113" s="275"/>
      <c r="Y113" s="275"/>
      <c r="Z113" s="275"/>
      <c r="AA113" s="275"/>
      <c r="AB113" s="23"/>
      <c r="AC113"/>
      <c r="AD113" s="92"/>
      <c r="AE113"/>
      <c r="AF113"/>
      <c r="AG113"/>
      <c r="AH113" s="96"/>
      <c r="AI113" s="394"/>
      <c r="AJ113" s="215"/>
      <c r="AK113" s="215"/>
      <c r="AL113" s="215"/>
      <c r="AM113" s="215"/>
      <c r="AN113" s="215"/>
      <c r="AO113" s="215"/>
      <c r="AP113" s="215"/>
      <c r="AQ113" s="215"/>
      <c r="AR113" s="215"/>
      <c r="AS113" s="215"/>
      <c r="AT113" s="215"/>
      <c r="AU113" s="215"/>
      <c r="AV113" s="215"/>
      <c r="AW113" s="215"/>
      <c r="AX113" s="215"/>
      <c r="AY113" s="394"/>
      <c r="AZ113" s="386"/>
      <c r="BA113" s="715"/>
      <c r="BB113"/>
      <c r="BC113" s="715"/>
      <c r="BD113"/>
      <c r="BE113" s="715"/>
      <c r="BF113"/>
      <c r="BG113" s="715"/>
      <c r="BH113"/>
      <c r="BI113" s="715"/>
      <c r="BJ113"/>
      <c r="BK113" s="715"/>
      <c r="BL113"/>
      <c r="BM113" s="715"/>
      <c r="BN113"/>
      <c r="BO113" s="387"/>
      <c r="BP113"/>
      <c r="BQ113" s="387"/>
      <c r="BR113"/>
      <c r="BS113" s="387"/>
      <c r="BT113"/>
      <c r="BU113" s="387"/>
      <c r="BV113"/>
      <c r="BW113" s="387"/>
      <c r="BX113"/>
      <c r="BY113" s="387"/>
      <c r="BZ113"/>
      <c r="CA113" s="387"/>
      <c r="CB113"/>
      <c r="CC113" s="387"/>
      <c r="CD113"/>
      <c r="CE113" s="387"/>
      <c r="CF113"/>
      <c r="CG113" s="387"/>
      <c r="CH113"/>
      <c r="CI113" s="387"/>
      <c r="CJ113"/>
      <c r="CK113" s="1099"/>
      <c r="CL113" s="507"/>
      <c r="CM113" s="507"/>
      <c r="CN113" s="507"/>
      <c r="CO113" s="507"/>
      <c r="CP113" s="507"/>
      <c r="CQ113" s="507"/>
      <c r="CR113" s="507"/>
      <c r="CS113" s="507"/>
      <c r="CT113" s="1109"/>
      <c r="CU113" s="36"/>
      <c r="CV113" s="36"/>
      <c r="CW113" s="36"/>
      <c r="CX113" s="1109"/>
      <c r="CY113" s="507"/>
      <c r="CZ113" s="507"/>
      <c r="DN113" s="507"/>
      <c r="DO113" s="507"/>
      <c r="DP113" s="507"/>
      <c r="DQ113" s="507"/>
      <c r="DR113" s="507"/>
      <c r="DS113" s="507"/>
      <c r="DT113" s="507"/>
      <c r="DU113" s="507"/>
      <c r="DV113" s="507"/>
      <c r="DW113" s="507"/>
      <c r="DX113" s="507"/>
      <c r="DY113" s="507"/>
      <c r="DZ113" s="507"/>
      <c r="EA113" s="507"/>
      <c r="EB113" s="507"/>
      <c r="EC113" s="507"/>
      <c r="ED113" s="507"/>
      <c r="EE113" s="507"/>
      <c r="EF113" s="507"/>
      <c r="EG113" s="507"/>
      <c r="EH113" s="507"/>
      <c r="EI113" s="507"/>
      <c r="EJ113" s="507"/>
      <c r="EK113" s="507"/>
      <c r="EL113" s="507"/>
      <c r="EM113" s="507"/>
      <c r="EN113" s="507"/>
      <c r="EO113" s="507"/>
      <c r="EP113" s="507"/>
      <c r="EQ113" s="507"/>
      <c r="ER113" s="507"/>
      <c r="ES113" s="507"/>
      <c r="ET113" s="507"/>
      <c r="EU113" s="507"/>
      <c r="EV113" s="507"/>
      <c r="EW113" s="507"/>
      <c r="EX113" s="507"/>
      <c r="EY113" s="507"/>
      <c r="EZ113" s="507"/>
      <c r="FA113" s="507"/>
      <c r="FB113" s="507"/>
      <c r="FC113" s="507"/>
      <c r="FD113" s="507"/>
      <c r="FE113" s="507"/>
      <c r="FF113" s="507"/>
      <c r="FG113" s="507"/>
      <c r="FH113" s="507"/>
      <c r="FI113" s="507"/>
      <c r="FJ113" s="507"/>
      <c r="FK113" s="507"/>
      <c r="FL113" s="507"/>
      <c r="FM113" s="507"/>
      <c r="FN113" s="507"/>
      <c r="FO113" s="507"/>
      <c r="FP113" s="507"/>
      <c r="FQ113" s="507"/>
      <c r="FR113" s="507"/>
      <c r="FS113" s="507"/>
      <c r="FT113" s="507"/>
      <c r="FU113" s="507"/>
      <c r="FV113" s="507"/>
      <c r="FW113" s="507"/>
      <c r="FX113" s="507"/>
      <c r="FY113" s="507"/>
      <c r="FZ113" s="507"/>
      <c r="GA113" s="507"/>
      <c r="GB113" s="507"/>
      <c r="GC113" s="507"/>
      <c r="GD113" s="507"/>
      <c r="GE113" s="507"/>
      <c r="GF113" s="507"/>
      <c r="GG113" s="507"/>
      <c r="GH113" s="507"/>
      <c r="GI113" s="507"/>
      <c r="GJ113" s="507"/>
      <c r="GK113" s="507"/>
      <c r="GL113" s="507"/>
      <c r="GM113" s="507"/>
      <c r="GN113" s="507"/>
      <c r="GO113" s="507"/>
      <c r="GP113" s="507"/>
      <c r="GQ113" s="507"/>
      <c r="GR113" s="507"/>
      <c r="GS113" s="507"/>
      <c r="GT113" s="507"/>
      <c r="GU113" s="507"/>
      <c r="GV113" s="507"/>
      <c r="GW113" s="507"/>
      <c r="GX113" s="507"/>
      <c r="GY113" s="507"/>
      <c r="GZ113" s="507"/>
      <c r="HA113" s="507"/>
      <c r="HB113" s="507"/>
      <c r="HC113" s="507"/>
      <c r="HD113" s="507"/>
      <c r="HE113" s="507"/>
      <c r="HF113" s="507"/>
      <c r="HG113" s="507"/>
      <c r="HH113" s="507"/>
      <c r="HI113" s="507"/>
      <c r="HJ113" s="507"/>
      <c r="HK113" s="507"/>
      <c r="HL113" s="507"/>
      <c r="HM113" s="507"/>
      <c r="HN113" s="507"/>
      <c r="HO113" s="507"/>
      <c r="HP113" s="507"/>
      <c r="HQ113" s="507"/>
      <c r="HR113" s="507"/>
      <c r="HS113" s="507"/>
      <c r="HT113" s="507"/>
      <c r="HU113" s="507"/>
      <c r="HV113" s="507"/>
      <c r="HW113" s="507"/>
      <c r="HX113" s="507"/>
      <c r="HY113" s="507"/>
      <c r="HZ113" s="507"/>
      <c r="IA113" s="507"/>
      <c r="IB113" s="507"/>
      <c r="IC113" s="507"/>
      <c r="ID113" s="507"/>
      <c r="IE113" s="507"/>
      <c r="IF113" s="507"/>
      <c r="IG113" s="507"/>
      <c r="IH113" s="507"/>
      <c r="II113" s="507"/>
      <c r="IJ113" s="507"/>
    </row>
    <row r="114" spans="1:244" s="398" customFormat="1" ht="19" x14ac:dyDescent="0.2">
      <c r="A114"/>
      <c r="B114" s="290"/>
      <c r="C114"/>
      <c r="D114" s="367"/>
      <c r="E114" s="463"/>
      <c r="F114" s="463"/>
      <c r="G114" s="271"/>
      <c r="H114"/>
      <c r="I114" s="99"/>
      <c r="J114"/>
      <c r="K114"/>
      <c r="L114"/>
      <c r="M114" s="275"/>
      <c r="N114" s="275"/>
      <c r="O114" s="275"/>
      <c r="P114" s="275"/>
      <c r="Q114" s="275"/>
      <c r="R114" s="275"/>
      <c r="S114" s="275"/>
      <c r="T114" s="275"/>
      <c r="U114" s="275"/>
      <c r="V114" s="275"/>
      <c r="W114" s="275"/>
      <c r="X114" s="275"/>
      <c r="Y114" s="275"/>
      <c r="Z114" s="275"/>
      <c r="AA114" s="275"/>
      <c r="AB114" s="23"/>
      <c r="AC114"/>
      <c r="AD114" s="92"/>
      <c r="AE114"/>
      <c r="AF114"/>
      <c r="AG114"/>
      <c r="AH114" s="96"/>
      <c r="AI114" s="394"/>
      <c r="AJ114" s="215"/>
      <c r="AK114" s="215"/>
      <c r="AL114" s="215"/>
      <c r="AM114" s="215"/>
      <c r="AN114" s="215"/>
      <c r="AO114" s="215"/>
      <c r="AP114" s="215"/>
      <c r="AQ114" s="215"/>
      <c r="AR114" s="215"/>
      <c r="AS114" s="215"/>
      <c r="AT114" s="215"/>
      <c r="AU114" s="215"/>
      <c r="AV114" s="215"/>
      <c r="AW114" s="215"/>
      <c r="AX114" s="215"/>
      <c r="AY114" s="394"/>
      <c r="AZ114" s="386"/>
      <c r="BA114" s="715"/>
      <c r="BB114"/>
      <c r="BC114" s="715"/>
      <c r="BD114"/>
      <c r="BE114" s="715"/>
      <c r="BF114"/>
      <c r="BG114" s="715"/>
      <c r="BH114"/>
      <c r="BI114" s="715"/>
      <c r="BJ114"/>
      <c r="BK114" s="715"/>
      <c r="BL114"/>
      <c r="BM114" s="715"/>
      <c r="BN114"/>
      <c r="BO114" s="387"/>
      <c r="BP114"/>
      <c r="BQ114" s="387"/>
      <c r="BR114"/>
      <c r="BS114" s="387"/>
      <c r="BT114"/>
      <c r="BU114" s="387"/>
      <c r="BV114"/>
      <c r="BW114" s="387"/>
      <c r="BX114"/>
      <c r="BY114" s="387"/>
      <c r="BZ114"/>
      <c r="CA114" s="387"/>
      <c r="CB114"/>
      <c r="CC114" s="387"/>
      <c r="CD114"/>
      <c r="CE114" s="387"/>
      <c r="CF114"/>
      <c r="CG114" s="387"/>
      <c r="CH114"/>
      <c r="CI114" s="387"/>
      <c r="CJ114"/>
      <c r="CK114" s="1099"/>
      <c r="CL114" s="507"/>
      <c r="CM114" s="507"/>
      <c r="CN114" s="507"/>
      <c r="CO114" s="507"/>
      <c r="CP114" s="507"/>
      <c r="CQ114" s="507"/>
      <c r="CR114" s="507"/>
      <c r="CS114" s="507"/>
      <c r="CT114" s="1109"/>
      <c r="CU114" s="36"/>
      <c r="CV114" s="36"/>
      <c r="CW114" s="36"/>
      <c r="CX114" s="1109"/>
      <c r="CY114" s="507"/>
      <c r="CZ114" s="507"/>
      <c r="DN114" s="507"/>
      <c r="DO114" s="507"/>
      <c r="DP114" s="507"/>
      <c r="DQ114" s="507"/>
      <c r="DR114" s="507"/>
      <c r="DS114" s="507"/>
      <c r="DT114" s="507"/>
      <c r="DU114" s="507"/>
      <c r="DV114" s="507"/>
      <c r="DW114" s="507"/>
      <c r="DX114" s="507"/>
      <c r="DY114" s="507"/>
      <c r="DZ114" s="507"/>
      <c r="EA114" s="507"/>
      <c r="EB114" s="507"/>
      <c r="EC114" s="507"/>
      <c r="ED114" s="507"/>
      <c r="EE114" s="507"/>
      <c r="EF114" s="507"/>
      <c r="EG114" s="507"/>
      <c r="EH114" s="507"/>
      <c r="EI114" s="507"/>
      <c r="EJ114" s="507"/>
      <c r="EK114" s="507"/>
      <c r="EL114" s="507"/>
      <c r="EM114" s="507"/>
      <c r="EN114" s="507"/>
      <c r="EO114" s="507"/>
      <c r="EP114" s="507"/>
      <c r="EQ114" s="507"/>
      <c r="ER114" s="507"/>
      <c r="ES114" s="507"/>
      <c r="ET114" s="507"/>
      <c r="EU114" s="507"/>
      <c r="EV114" s="507"/>
      <c r="EW114" s="507"/>
      <c r="EX114" s="507"/>
      <c r="EY114" s="507"/>
      <c r="EZ114" s="507"/>
      <c r="FA114" s="507"/>
      <c r="FB114" s="507"/>
      <c r="FC114" s="507"/>
      <c r="FD114" s="507"/>
      <c r="FE114" s="507"/>
      <c r="FF114" s="507"/>
      <c r="FG114" s="507"/>
      <c r="FH114" s="507"/>
      <c r="FI114" s="507"/>
      <c r="FJ114" s="507"/>
      <c r="FK114" s="507"/>
      <c r="FL114" s="507"/>
      <c r="FM114" s="507"/>
      <c r="FN114" s="507"/>
      <c r="FO114" s="507"/>
      <c r="FP114" s="507"/>
      <c r="FQ114" s="507"/>
      <c r="FR114" s="507"/>
      <c r="FS114" s="507"/>
      <c r="FT114" s="507"/>
      <c r="FU114" s="507"/>
      <c r="FV114" s="507"/>
      <c r="FW114" s="507"/>
      <c r="FX114" s="507"/>
      <c r="FY114" s="507"/>
      <c r="FZ114" s="507"/>
      <c r="GA114" s="507"/>
      <c r="GB114" s="507"/>
      <c r="GC114" s="507"/>
      <c r="GD114" s="507"/>
      <c r="GE114" s="507"/>
      <c r="GF114" s="507"/>
      <c r="GG114" s="507"/>
      <c r="GH114" s="507"/>
      <c r="GI114" s="507"/>
      <c r="GJ114" s="507"/>
      <c r="GK114" s="507"/>
      <c r="GL114" s="507"/>
      <c r="GM114" s="507"/>
      <c r="GN114" s="507"/>
      <c r="GO114" s="507"/>
      <c r="GP114" s="507"/>
      <c r="GQ114" s="507"/>
      <c r="GR114" s="507"/>
      <c r="GS114" s="507"/>
      <c r="GT114" s="507"/>
      <c r="GU114" s="507"/>
      <c r="GV114" s="507"/>
      <c r="GW114" s="507"/>
      <c r="GX114" s="507"/>
      <c r="GY114" s="507"/>
      <c r="GZ114" s="507"/>
      <c r="HA114" s="507"/>
      <c r="HB114" s="507"/>
      <c r="HC114" s="507"/>
      <c r="HD114" s="507"/>
      <c r="HE114" s="507"/>
      <c r="HF114" s="507"/>
      <c r="HG114" s="507"/>
      <c r="HH114" s="507"/>
      <c r="HI114" s="507"/>
      <c r="HJ114" s="507"/>
      <c r="HK114" s="507"/>
      <c r="HL114" s="507"/>
      <c r="HM114" s="507"/>
      <c r="HN114" s="507"/>
      <c r="HO114" s="507"/>
      <c r="HP114" s="507"/>
      <c r="HQ114" s="507"/>
      <c r="HR114" s="507"/>
      <c r="HS114" s="507"/>
      <c r="HT114" s="507"/>
      <c r="HU114" s="507"/>
      <c r="HV114" s="507"/>
      <c r="HW114" s="507"/>
      <c r="HX114" s="507"/>
      <c r="HY114" s="507"/>
      <c r="HZ114" s="507"/>
      <c r="IA114" s="507"/>
      <c r="IB114" s="507"/>
      <c r="IC114" s="507"/>
      <c r="ID114" s="507"/>
      <c r="IE114" s="507"/>
      <c r="IF114" s="507"/>
      <c r="IG114" s="507"/>
      <c r="IH114" s="507"/>
      <c r="II114" s="507"/>
      <c r="IJ114" s="507"/>
    </row>
    <row r="115" spans="1:244" s="398" customFormat="1" ht="19" x14ac:dyDescent="0.2">
      <c r="A115"/>
      <c r="B115" s="290"/>
      <c r="C115"/>
      <c r="D115" s="367"/>
      <c r="E115" s="463"/>
      <c r="F115" s="463"/>
      <c r="G115" s="271"/>
      <c r="H115"/>
      <c r="I115" s="99"/>
      <c r="J115"/>
      <c r="K115"/>
      <c r="L115"/>
      <c r="M115" s="275"/>
      <c r="N115" s="275"/>
      <c r="O115" s="275"/>
      <c r="P115" s="275"/>
      <c r="Q115" s="275"/>
      <c r="R115" s="275"/>
      <c r="S115" s="275"/>
      <c r="T115" s="275"/>
      <c r="U115" s="275"/>
      <c r="V115" s="275"/>
      <c r="W115" s="275"/>
      <c r="X115" s="275"/>
      <c r="Y115" s="275"/>
      <c r="Z115" s="275"/>
      <c r="AA115" s="275"/>
      <c r="AB115" s="23"/>
      <c r="AC115"/>
      <c r="AD115" s="92"/>
      <c r="AE115"/>
      <c r="AF115"/>
      <c r="AG115"/>
      <c r="AH115" s="96"/>
      <c r="AI115" s="394"/>
      <c r="AJ115" s="215"/>
      <c r="AK115" s="215"/>
      <c r="AL115" s="215"/>
      <c r="AM115" s="215"/>
      <c r="AN115" s="215"/>
      <c r="AO115" s="215"/>
      <c r="AP115" s="215"/>
      <c r="AQ115" s="215"/>
      <c r="AR115" s="215"/>
      <c r="AS115" s="215"/>
      <c r="AT115" s="215"/>
      <c r="AU115" s="215"/>
      <c r="AV115" s="215"/>
      <c r="AW115" s="215"/>
      <c r="AX115" s="215"/>
      <c r="AY115" s="394"/>
      <c r="AZ115" s="386"/>
      <c r="BA115" s="715"/>
      <c r="BB115"/>
      <c r="BC115" s="715"/>
      <c r="BD115"/>
      <c r="BE115" s="715"/>
      <c r="BF115"/>
      <c r="BG115" s="715"/>
      <c r="BH115"/>
      <c r="BI115" s="715"/>
      <c r="BJ115"/>
      <c r="BK115" s="715"/>
      <c r="BL115"/>
      <c r="BM115" s="715"/>
      <c r="BN115"/>
      <c r="BO115" s="387"/>
      <c r="BP115"/>
      <c r="BQ115" s="387"/>
      <c r="BR115"/>
      <c r="BS115" s="387"/>
      <c r="BT115"/>
      <c r="BU115" s="387"/>
      <c r="BV115"/>
      <c r="BW115" s="387"/>
      <c r="BX115"/>
      <c r="BY115" s="387"/>
      <c r="BZ115"/>
      <c r="CA115" s="387"/>
      <c r="CB115"/>
      <c r="CC115" s="387"/>
      <c r="CD115"/>
      <c r="CE115" s="387"/>
      <c r="CF115"/>
      <c r="CG115" s="387"/>
      <c r="CH115"/>
      <c r="CI115" s="387"/>
      <c r="CJ115"/>
      <c r="CK115" s="1099"/>
      <c r="CL115" s="507"/>
      <c r="CM115" s="507"/>
      <c r="CN115" s="507"/>
      <c r="CO115" s="507"/>
      <c r="CP115" s="507"/>
      <c r="CQ115" s="507"/>
      <c r="CR115" s="507"/>
      <c r="CS115" s="507"/>
      <c r="CT115" s="1109"/>
      <c r="CU115" s="36"/>
      <c r="CV115" s="36"/>
      <c r="CW115" s="36"/>
      <c r="CX115" s="1109"/>
      <c r="CY115" s="507"/>
      <c r="CZ115" s="507"/>
      <c r="DN115" s="507"/>
      <c r="DO115" s="507"/>
      <c r="DP115" s="507"/>
      <c r="DQ115" s="507"/>
      <c r="DR115" s="507"/>
      <c r="DS115" s="507"/>
      <c r="DT115" s="507"/>
      <c r="DU115" s="507"/>
      <c r="DV115" s="507"/>
      <c r="DW115" s="507"/>
      <c r="DX115" s="507"/>
      <c r="DY115" s="507"/>
      <c r="DZ115" s="507"/>
      <c r="EA115" s="507"/>
      <c r="EB115" s="507"/>
      <c r="EC115" s="507"/>
      <c r="ED115" s="507"/>
      <c r="EE115" s="507"/>
      <c r="EF115" s="507"/>
      <c r="EG115" s="507"/>
      <c r="EH115" s="507"/>
      <c r="EI115" s="507"/>
      <c r="EJ115" s="507"/>
      <c r="EK115" s="507"/>
      <c r="EL115" s="507"/>
      <c r="EM115" s="507"/>
      <c r="EN115" s="507"/>
      <c r="EO115" s="507"/>
      <c r="EP115" s="507"/>
      <c r="EQ115" s="507"/>
      <c r="ER115" s="507"/>
      <c r="ES115" s="507"/>
      <c r="ET115" s="507"/>
      <c r="EU115" s="507"/>
      <c r="EV115" s="507"/>
      <c r="EW115" s="507"/>
      <c r="EX115" s="507"/>
      <c r="EY115" s="507"/>
      <c r="EZ115" s="507"/>
      <c r="FA115" s="507"/>
      <c r="FB115" s="507"/>
      <c r="FC115" s="507"/>
      <c r="FD115" s="507"/>
      <c r="FE115" s="507"/>
      <c r="FF115" s="507"/>
      <c r="FG115" s="507"/>
      <c r="FH115" s="507"/>
      <c r="FI115" s="507"/>
      <c r="FJ115" s="507"/>
      <c r="FK115" s="507"/>
      <c r="FL115" s="507"/>
      <c r="FM115" s="507"/>
      <c r="FN115" s="507"/>
      <c r="FO115" s="507"/>
      <c r="FP115" s="507"/>
      <c r="FQ115" s="507"/>
      <c r="FR115" s="507"/>
      <c r="FS115" s="507"/>
      <c r="FT115" s="507"/>
      <c r="FU115" s="507"/>
      <c r="FV115" s="507"/>
      <c r="FW115" s="507"/>
      <c r="FX115" s="507"/>
      <c r="FY115" s="507"/>
      <c r="FZ115" s="507"/>
      <c r="GA115" s="507"/>
      <c r="GB115" s="507"/>
      <c r="GC115" s="507"/>
      <c r="GD115" s="507"/>
      <c r="GE115" s="507"/>
      <c r="GF115" s="507"/>
      <c r="GG115" s="507"/>
      <c r="GH115" s="507"/>
      <c r="GI115" s="507"/>
      <c r="GJ115" s="507"/>
      <c r="GK115" s="507"/>
      <c r="GL115" s="507"/>
      <c r="GM115" s="507"/>
      <c r="GN115" s="507"/>
      <c r="GO115" s="507"/>
      <c r="GP115" s="507"/>
      <c r="GQ115" s="507"/>
      <c r="GR115" s="507"/>
      <c r="GS115" s="507"/>
      <c r="GT115" s="507"/>
      <c r="GU115" s="507"/>
      <c r="GV115" s="507"/>
      <c r="GW115" s="507"/>
      <c r="GX115" s="507"/>
      <c r="GY115" s="507"/>
      <c r="GZ115" s="507"/>
      <c r="HA115" s="507"/>
      <c r="HB115" s="507"/>
      <c r="HC115" s="507"/>
      <c r="HD115" s="507"/>
      <c r="HE115" s="507"/>
      <c r="HF115" s="507"/>
      <c r="HG115" s="507"/>
      <c r="HH115" s="507"/>
      <c r="HI115" s="507"/>
      <c r="HJ115" s="507"/>
      <c r="HK115" s="507"/>
      <c r="HL115" s="507"/>
      <c r="HM115" s="507"/>
      <c r="HN115" s="507"/>
      <c r="HO115" s="507"/>
      <c r="HP115" s="507"/>
      <c r="HQ115" s="507"/>
      <c r="HR115" s="507"/>
      <c r="HS115" s="507"/>
      <c r="HT115" s="507"/>
      <c r="HU115" s="507"/>
      <c r="HV115" s="507"/>
      <c r="HW115" s="507"/>
      <c r="HX115" s="507"/>
      <c r="HY115" s="507"/>
      <c r="HZ115" s="507"/>
      <c r="IA115" s="507"/>
      <c r="IB115" s="507"/>
      <c r="IC115" s="507"/>
      <c r="ID115" s="507"/>
      <c r="IE115" s="507"/>
      <c r="IF115" s="507"/>
      <c r="IG115" s="507"/>
      <c r="IH115" s="507"/>
      <c r="II115" s="507"/>
      <c r="IJ115" s="507"/>
    </row>
    <row r="116" spans="1:244" s="398" customFormat="1" ht="19" x14ac:dyDescent="0.2">
      <c r="A116"/>
      <c r="B116" s="290"/>
      <c r="C116"/>
      <c r="D116" s="367"/>
      <c r="E116" s="463"/>
      <c r="F116" s="463"/>
      <c r="G116" s="271"/>
      <c r="H116"/>
      <c r="I116" s="99"/>
      <c r="J116"/>
      <c r="K116"/>
      <c r="L116"/>
      <c r="M116" s="275"/>
      <c r="N116" s="275"/>
      <c r="O116" s="275"/>
      <c r="P116" s="275"/>
      <c r="Q116" s="275"/>
      <c r="R116" s="275"/>
      <c r="S116" s="275"/>
      <c r="T116" s="275"/>
      <c r="U116" s="275"/>
      <c r="V116" s="275"/>
      <c r="W116" s="275"/>
      <c r="X116" s="275"/>
      <c r="Y116" s="275"/>
      <c r="Z116" s="275"/>
      <c r="AA116" s="275"/>
      <c r="AB116" s="23"/>
      <c r="AC116"/>
      <c r="AD116" s="92"/>
      <c r="AE116"/>
      <c r="AF116"/>
      <c r="AG116"/>
      <c r="AH116" s="96"/>
      <c r="AI116" s="394"/>
      <c r="AJ116" s="215"/>
      <c r="AK116" s="215"/>
      <c r="AL116" s="215"/>
      <c r="AM116" s="215"/>
      <c r="AN116" s="215"/>
      <c r="AO116" s="215"/>
      <c r="AP116" s="215"/>
      <c r="AQ116" s="215"/>
      <c r="AR116" s="215"/>
      <c r="AS116" s="215"/>
      <c r="AT116" s="215"/>
      <c r="AU116" s="215"/>
      <c r="AV116" s="215"/>
      <c r="AW116" s="215"/>
      <c r="AX116" s="215"/>
      <c r="AY116" s="394"/>
      <c r="AZ116" s="386"/>
      <c r="BA116" s="715"/>
      <c r="BB116"/>
      <c r="BC116" s="715"/>
      <c r="BD116"/>
      <c r="BE116" s="715"/>
      <c r="BF116"/>
      <c r="BG116" s="715"/>
      <c r="BH116"/>
      <c r="BI116" s="715"/>
      <c r="BJ116"/>
      <c r="BK116" s="715"/>
      <c r="BL116"/>
      <c r="BM116" s="715"/>
      <c r="BN116"/>
      <c r="BO116" s="387"/>
      <c r="BP116"/>
      <c r="BQ116" s="387"/>
      <c r="BR116"/>
      <c r="BS116" s="387"/>
      <c r="BT116"/>
      <c r="BU116" s="387"/>
      <c r="BV116"/>
      <c r="BW116" s="387"/>
      <c r="BX116"/>
      <c r="BY116" s="387"/>
      <c r="BZ116"/>
      <c r="CA116" s="387"/>
      <c r="CB116"/>
      <c r="CC116" s="387"/>
      <c r="CD116"/>
      <c r="CE116" s="387"/>
      <c r="CF116"/>
      <c r="CG116" s="387"/>
      <c r="CH116"/>
      <c r="CI116" s="387"/>
      <c r="CJ116"/>
      <c r="CK116" s="1099"/>
      <c r="CL116" s="507"/>
      <c r="CM116" s="507"/>
      <c r="CN116" s="507"/>
      <c r="CO116" s="507"/>
      <c r="CP116" s="507"/>
      <c r="CQ116" s="507"/>
      <c r="CR116" s="507"/>
      <c r="CS116" s="507"/>
      <c r="CT116" s="1109"/>
      <c r="CU116" s="36"/>
      <c r="CV116" s="36"/>
      <c r="CW116" s="36"/>
      <c r="CX116" s="1109"/>
      <c r="CY116" s="507"/>
      <c r="CZ116" s="507"/>
      <c r="DN116" s="507"/>
      <c r="DO116" s="507"/>
      <c r="DP116" s="507"/>
      <c r="DQ116" s="507"/>
      <c r="DR116" s="507"/>
      <c r="DS116" s="507"/>
      <c r="DT116" s="507"/>
      <c r="DU116" s="507"/>
      <c r="DV116" s="507"/>
      <c r="DW116" s="507"/>
      <c r="DX116" s="507"/>
      <c r="DY116" s="507"/>
      <c r="DZ116" s="507"/>
      <c r="EA116" s="507"/>
      <c r="EB116" s="507"/>
      <c r="EC116" s="507"/>
      <c r="ED116" s="507"/>
      <c r="EE116" s="507"/>
      <c r="EF116" s="507"/>
      <c r="EG116" s="507"/>
      <c r="EH116" s="507"/>
      <c r="EI116" s="507"/>
      <c r="EJ116" s="507"/>
      <c r="EK116" s="507"/>
      <c r="EL116" s="507"/>
      <c r="EM116" s="507"/>
      <c r="EN116" s="507"/>
      <c r="EO116" s="507"/>
      <c r="EP116" s="507"/>
      <c r="EQ116" s="507"/>
      <c r="ER116" s="507"/>
      <c r="ES116" s="507"/>
      <c r="ET116" s="507"/>
      <c r="EU116" s="507"/>
      <c r="EV116" s="507"/>
      <c r="EW116" s="507"/>
      <c r="EX116" s="507"/>
      <c r="EY116" s="507"/>
      <c r="EZ116" s="507"/>
      <c r="FA116" s="507"/>
      <c r="FB116" s="507"/>
      <c r="FC116" s="507"/>
      <c r="FD116" s="507"/>
      <c r="FE116" s="507"/>
      <c r="FF116" s="507"/>
      <c r="FG116" s="507"/>
      <c r="FH116" s="507"/>
      <c r="FI116" s="507"/>
      <c r="FJ116" s="507"/>
      <c r="FK116" s="507"/>
      <c r="FL116" s="507"/>
      <c r="FM116" s="507"/>
      <c r="FN116" s="507"/>
      <c r="FO116" s="507"/>
      <c r="FP116" s="507"/>
      <c r="FQ116" s="507"/>
      <c r="FR116" s="507"/>
      <c r="FS116" s="507"/>
      <c r="FT116" s="507"/>
      <c r="FU116" s="507"/>
      <c r="FV116" s="507"/>
      <c r="FW116" s="507"/>
      <c r="FX116" s="507"/>
      <c r="FY116" s="507"/>
      <c r="FZ116" s="507"/>
      <c r="GA116" s="507"/>
      <c r="GB116" s="507"/>
      <c r="GC116" s="507"/>
      <c r="GD116" s="507"/>
      <c r="GE116" s="507"/>
      <c r="GF116" s="507"/>
      <c r="GG116" s="507"/>
      <c r="GH116" s="507"/>
      <c r="GI116" s="507"/>
      <c r="GJ116" s="507"/>
      <c r="GK116" s="507"/>
      <c r="GL116" s="507"/>
      <c r="GM116" s="507"/>
      <c r="GN116" s="507"/>
      <c r="GO116" s="507"/>
      <c r="GP116" s="507"/>
      <c r="GQ116" s="507"/>
      <c r="GR116" s="507"/>
      <c r="GS116" s="507"/>
      <c r="GT116" s="507"/>
      <c r="GU116" s="507"/>
      <c r="GV116" s="507"/>
      <c r="GW116" s="507"/>
      <c r="GX116" s="507"/>
      <c r="GY116" s="507"/>
      <c r="GZ116" s="507"/>
      <c r="HA116" s="507"/>
      <c r="HB116" s="507"/>
      <c r="HC116" s="507"/>
      <c r="HD116" s="507"/>
      <c r="HE116" s="507"/>
      <c r="HF116" s="507"/>
      <c r="HG116" s="507"/>
      <c r="HH116" s="507"/>
      <c r="HI116" s="507"/>
      <c r="HJ116" s="507"/>
      <c r="HK116" s="507"/>
      <c r="HL116" s="507"/>
      <c r="HM116" s="507"/>
      <c r="HN116" s="507"/>
      <c r="HO116" s="507"/>
      <c r="HP116" s="507"/>
      <c r="HQ116" s="507"/>
      <c r="HR116" s="507"/>
      <c r="HS116" s="507"/>
      <c r="HT116" s="507"/>
      <c r="HU116" s="507"/>
      <c r="HV116" s="507"/>
      <c r="HW116" s="507"/>
      <c r="HX116" s="507"/>
      <c r="HY116" s="507"/>
      <c r="HZ116" s="507"/>
      <c r="IA116" s="507"/>
      <c r="IB116" s="507"/>
      <c r="IC116" s="507"/>
      <c r="ID116" s="507"/>
      <c r="IE116" s="507"/>
      <c r="IF116" s="507"/>
      <c r="IG116" s="507"/>
      <c r="IH116" s="507"/>
      <c r="II116" s="507"/>
      <c r="IJ116" s="507"/>
    </row>
    <row r="117" spans="1:244" s="398" customFormat="1" ht="19" x14ac:dyDescent="0.2">
      <c r="A117"/>
      <c r="B117" s="290"/>
      <c r="C117"/>
      <c r="D117" s="367"/>
      <c r="E117" s="463"/>
      <c r="F117" s="463"/>
      <c r="G117" s="271"/>
      <c r="H117"/>
      <c r="I117" s="99"/>
      <c r="J117"/>
      <c r="K117"/>
      <c r="L117"/>
      <c r="M117" s="275"/>
      <c r="N117" s="275"/>
      <c r="O117" s="275"/>
      <c r="P117" s="275"/>
      <c r="Q117" s="275"/>
      <c r="R117" s="275"/>
      <c r="S117" s="275"/>
      <c r="T117" s="275"/>
      <c r="U117" s="275"/>
      <c r="V117" s="275"/>
      <c r="W117" s="275"/>
      <c r="X117" s="275"/>
      <c r="Y117" s="275"/>
      <c r="Z117" s="275"/>
      <c r="AA117" s="275"/>
      <c r="AB117" s="23"/>
      <c r="AC117"/>
      <c r="AD117" s="92"/>
      <c r="AE117"/>
      <c r="AF117"/>
      <c r="AG117"/>
      <c r="AH117" s="96"/>
      <c r="AI117" s="394"/>
      <c r="AJ117" s="215"/>
      <c r="AK117" s="215"/>
      <c r="AL117" s="215"/>
      <c r="AM117" s="215"/>
      <c r="AN117" s="215"/>
      <c r="AO117" s="215"/>
      <c r="AP117" s="215"/>
      <c r="AQ117" s="215"/>
      <c r="AR117" s="215"/>
      <c r="AS117" s="215"/>
      <c r="AT117" s="215"/>
      <c r="AU117" s="215"/>
      <c r="AV117" s="215"/>
      <c r="AW117" s="215"/>
      <c r="AX117" s="215"/>
      <c r="AY117" s="394"/>
      <c r="AZ117" s="386"/>
      <c r="BA117" s="715"/>
      <c r="BB117"/>
      <c r="BC117" s="715"/>
      <c r="BD117"/>
      <c r="BE117" s="715"/>
      <c r="BF117"/>
      <c r="BG117" s="715"/>
      <c r="BH117"/>
      <c r="BI117" s="715"/>
      <c r="BJ117"/>
      <c r="BK117" s="715"/>
      <c r="BL117"/>
      <c r="BM117" s="715"/>
      <c r="BN117"/>
      <c r="BO117" s="387"/>
      <c r="BP117"/>
      <c r="BQ117" s="387"/>
      <c r="BR117"/>
      <c r="BS117" s="387"/>
      <c r="BT117"/>
      <c r="BU117" s="387"/>
      <c r="BV117"/>
      <c r="BW117" s="387"/>
      <c r="BX117"/>
      <c r="BY117" s="387"/>
      <c r="BZ117"/>
      <c r="CA117" s="387"/>
      <c r="CB117"/>
      <c r="CC117" s="387"/>
      <c r="CD117"/>
      <c r="CE117" s="387"/>
      <c r="CF117"/>
      <c r="CG117" s="387"/>
      <c r="CH117"/>
      <c r="CI117" s="387"/>
      <c r="CJ117"/>
      <c r="CK117" s="1099"/>
      <c r="CL117" s="507"/>
      <c r="CM117" s="507"/>
      <c r="CN117" s="507"/>
      <c r="CO117" s="507"/>
      <c r="CP117" s="507"/>
      <c r="CQ117" s="507"/>
      <c r="CR117" s="507"/>
      <c r="CS117" s="507"/>
      <c r="CT117" s="1109"/>
      <c r="CU117" s="36"/>
      <c r="CV117" s="36"/>
      <c r="CW117" s="36"/>
      <c r="CX117" s="1109"/>
      <c r="CY117" s="507"/>
      <c r="CZ117" s="507"/>
      <c r="DN117" s="507"/>
      <c r="DO117" s="507"/>
      <c r="DP117" s="507"/>
      <c r="DQ117" s="507"/>
      <c r="DR117" s="507"/>
      <c r="DS117" s="507"/>
      <c r="DT117" s="507"/>
      <c r="DU117" s="507"/>
      <c r="DV117" s="507"/>
      <c r="DW117" s="507"/>
      <c r="DX117" s="507"/>
      <c r="DY117" s="507"/>
      <c r="DZ117" s="507"/>
      <c r="EA117" s="507"/>
      <c r="EB117" s="507"/>
      <c r="EC117" s="507"/>
      <c r="ED117" s="507"/>
      <c r="EE117" s="507"/>
      <c r="EF117" s="507"/>
      <c r="EG117" s="507"/>
      <c r="EH117" s="507"/>
      <c r="EI117" s="507"/>
      <c r="EJ117" s="507"/>
      <c r="EK117" s="507"/>
      <c r="EL117" s="507"/>
      <c r="EM117" s="507"/>
      <c r="EN117" s="507"/>
      <c r="EO117" s="507"/>
      <c r="EP117" s="507"/>
      <c r="EQ117" s="507"/>
      <c r="ER117" s="507"/>
      <c r="ES117" s="507"/>
      <c r="ET117" s="507"/>
      <c r="EU117" s="507"/>
      <c r="EV117" s="507"/>
      <c r="EW117" s="507"/>
      <c r="EX117" s="507"/>
      <c r="EY117" s="507"/>
      <c r="EZ117" s="507"/>
      <c r="FA117" s="507"/>
      <c r="FB117" s="507"/>
      <c r="FC117" s="507"/>
      <c r="FD117" s="507"/>
      <c r="FE117" s="507"/>
      <c r="FF117" s="507"/>
      <c r="FG117" s="507"/>
      <c r="FH117" s="507"/>
      <c r="FI117" s="507"/>
      <c r="FJ117" s="507"/>
      <c r="FK117" s="507"/>
      <c r="FL117" s="507"/>
      <c r="FM117" s="507"/>
      <c r="FN117" s="507"/>
      <c r="FO117" s="507"/>
      <c r="FP117" s="507"/>
      <c r="FQ117" s="507"/>
      <c r="FR117" s="507"/>
      <c r="FS117" s="507"/>
      <c r="FT117" s="507"/>
      <c r="FU117" s="507"/>
      <c r="FV117" s="507"/>
      <c r="FW117" s="507"/>
      <c r="FX117" s="507"/>
      <c r="FY117" s="507"/>
      <c r="FZ117" s="507"/>
      <c r="GA117" s="507"/>
      <c r="GB117" s="507"/>
      <c r="GC117" s="507"/>
      <c r="GD117" s="507"/>
      <c r="GE117" s="507"/>
      <c r="GF117" s="507"/>
      <c r="GG117" s="507"/>
      <c r="GH117" s="507"/>
      <c r="GI117" s="507"/>
      <c r="GJ117" s="507"/>
      <c r="GK117" s="507"/>
      <c r="GL117" s="507"/>
      <c r="GM117" s="507"/>
      <c r="GN117" s="507"/>
      <c r="GO117" s="507"/>
      <c r="GP117" s="507"/>
      <c r="GQ117" s="507"/>
      <c r="GR117" s="507"/>
      <c r="GS117" s="507"/>
      <c r="GT117" s="507"/>
      <c r="GU117" s="507"/>
      <c r="GV117" s="507"/>
      <c r="GW117" s="507"/>
      <c r="GX117" s="507"/>
      <c r="GY117" s="507"/>
      <c r="GZ117" s="507"/>
      <c r="HA117" s="507"/>
      <c r="HB117" s="507"/>
      <c r="HC117" s="507"/>
      <c r="HD117" s="507"/>
      <c r="HE117" s="507"/>
      <c r="HF117" s="507"/>
      <c r="HG117" s="507"/>
      <c r="HH117" s="507"/>
      <c r="HI117" s="507"/>
      <c r="HJ117" s="507"/>
      <c r="HK117" s="507"/>
      <c r="HL117" s="507"/>
      <c r="HM117" s="507"/>
      <c r="HN117" s="507"/>
      <c r="HO117" s="507"/>
      <c r="HP117" s="507"/>
      <c r="HQ117" s="507"/>
      <c r="HR117" s="507"/>
      <c r="HS117" s="507"/>
      <c r="HT117" s="507"/>
      <c r="HU117" s="507"/>
      <c r="HV117" s="507"/>
      <c r="HW117" s="507"/>
      <c r="HX117" s="507"/>
      <c r="HY117" s="507"/>
      <c r="HZ117" s="507"/>
      <c r="IA117" s="507"/>
      <c r="IB117" s="507"/>
      <c r="IC117" s="507"/>
      <c r="ID117" s="507"/>
      <c r="IE117" s="507"/>
      <c r="IF117" s="507"/>
      <c r="IG117" s="507"/>
      <c r="IH117" s="507"/>
      <c r="II117" s="507"/>
      <c r="IJ117" s="507"/>
    </row>
    <row r="118" spans="1:244" s="398" customFormat="1" ht="19" x14ac:dyDescent="0.2">
      <c r="A118"/>
      <c r="B118" s="290"/>
      <c r="C118"/>
      <c r="D118" s="367"/>
      <c r="E118" s="463"/>
      <c r="F118" s="463"/>
      <c r="G118" s="271"/>
      <c r="H118"/>
      <c r="I118" s="99"/>
      <c r="J118"/>
      <c r="K118"/>
      <c r="L118"/>
      <c r="M118" s="275"/>
      <c r="N118" s="275"/>
      <c r="O118" s="275"/>
      <c r="P118" s="275"/>
      <c r="Q118" s="275"/>
      <c r="R118" s="275"/>
      <c r="S118" s="275"/>
      <c r="T118" s="275"/>
      <c r="U118" s="275"/>
      <c r="V118" s="275"/>
      <c r="W118" s="275"/>
      <c r="X118" s="275"/>
      <c r="Y118" s="275"/>
      <c r="Z118" s="275"/>
      <c r="AA118" s="275"/>
      <c r="AB118" s="23"/>
      <c r="AC118"/>
      <c r="AD118" s="92"/>
      <c r="AE118"/>
      <c r="AF118"/>
      <c r="AG118"/>
      <c r="AH118" s="96"/>
      <c r="AI118" s="394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394"/>
      <c r="AZ118" s="386"/>
      <c r="BA118" s="715"/>
      <c r="BB118"/>
      <c r="BC118" s="715"/>
      <c r="BD118"/>
      <c r="BE118" s="715"/>
      <c r="BF118"/>
      <c r="BG118" s="715"/>
      <c r="BH118"/>
      <c r="BI118" s="715"/>
      <c r="BJ118"/>
      <c r="BK118" s="715"/>
      <c r="BL118"/>
      <c r="BM118" s="715"/>
      <c r="BN118"/>
      <c r="BO118" s="387"/>
      <c r="BP118"/>
      <c r="BQ118" s="387"/>
      <c r="BR118"/>
      <c r="BS118" s="387"/>
      <c r="BT118"/>
      <c r="BU118" s="387"/>
      <c r="BV118"/>
      <c r="BW118" s="387"/>
      <c r="BX118"/>
      <c r="BY118" s="387"/>
      <c r="BZ118"/>
      <c r="CA118" s="387"/>
      <c r="CB118"/>
      <c r="CC118" s="387"/>
      <c r="CD118"/>
      <c r="CE118" s="387"/>
      <c r="CF118"/>
      <c r="CG118" s="387"/>
      <c r="CH118"/>
      <c r="CI118" s="387"/>
      <c r="CJ118"/>
      <c r="CK118" s="1099"/>
      <c r="CL118" s="507"/>
      <c r="CM118" s="507"/>
      <c r="CN118" s="507"/>
      <c r="CO118" s="507"/>
      <c r="CP118" s="507"/>
      <c r="CQ118" s="507"/>
      <c r="CR118" s="507"/>
      <c r="CS118" s="507"/>
      <c r="CT118" s="1109"/>
      <c r="CU118" s="36"/>
      <c r="CV118" s="36"/>
      <c r="CW118" s="36"/>
      <c r="CX118" s="1109"/>
      <c r="CY118" s="507"/>
      <c r="CZ118" s="507"/>
      <c r="DN118" s="507"/>
      <c r="DO118" s="507"/>
      <c r="DP118" s="507"/>
      <c r="DQ118" s="507"/>
      <c r="DR118" s="507"/>
      <c r="DS118" s="507"/>
      <c r="DT118" s="507"/>
      <c r="DU118" s="507"/>
      <c r="DV118" s="507"/>
      <c r="DW118" s="507"/>
      <c r="DX118" s="507"/>
      <c r="DY118" s="507"/>
      <c r="DZ118" s="507"/>
      <c r="EA118" s="507"/>
      <c r="EB118" s="507"/>
      <c r="EC118" s="507"/>
      <c r="ED118" s="507"/>
      <c r="EE118" s="507"/>
      <c r="EF118" s="507"/>
      <c r="EG118" s="507"/>
      <c r="EH118" s="507"/>
      <c r="EI118" s="507"/>
      <c r="EJ118" s="507"/>
      <c r="EK118" s="507"/>
      <c r="EL118" s="507"/>
      <c r="EM118" s="507"/>
      <c r="EN118" s="507"/>
      <c r="EO118" s="507"/>
      <c r="EP118" s="507"/>
      <c r="EQ118" s="507"/>
      <c r="ER118" s="507"/>
      <c r="ES118" s="507"/>
      <c r="ET118" s="507"/>
      <c r="EU118" s="507"/>
      <c r="EV118" s="507"/>
      <c r="EW118" s="507"/>
      <c r="EX118" s="507"/>
      <c r="EY118" s="507"/>
      <c r="EZ118" s="507"/>
      <c r="FA118" s="507"/>
      <c r="FB118" s="507"/>
      <c r="FC118" s="507"/>
      <c r="FD118" s="507"/>
      <c r="FE118" s="507"/>
      <c r="FF118" s="507"/>
      <c r="FG118" s="507"/>
      <c r="FH118" s="507"/>
      <c r="FI118" s="507"/>
      <c r="FJ118" s="507"/>
      <c r="FK118" s="507"/>
      <c r="FL118" s="507"/>
      <c r="FM118" s="507"/>
      <c r="FN118" s="507"/>
      <c r="FO118" s="507"/>
      <c r="FP118" s="507"/>
      <c r="FQ118" s="507"/>
      <c r="FR118" s="507"/>
      <c r="FS118" s="507"/>
      <c r="FT118" s="507"/>
      <c r="FU118" s="507"/>
      <c r="FV118" s="507"/>
      <c r="FW118" s="507"/>
      <c r="FX118" s="507"/>
      <c r="FY118" s="507"/>
      <c r="FZ118" s="507"/>
      <c r="GA118" s="507"/>
      <c r="GB118" s="507"/>
      <c r="GC118" s="507"/>
      <c r="GD118" s="507"/>
      <c r="GE118" s="507"/>
      <c r="GF118" s="507"/>
      <c r="GG118" s="507"/>
      <c r="GH118" s="507"/>
      <c r="GI118" s="507"/>
      <c r="GJ118" s="507"/>
      <c r="GK118" s="507"/>
      <c r="GL118" s="507"/>
      <c r="GM118" s="507"/>
      <c r="GN118" s="507"/>
      <c r="GO118" s="507"/>
      <c r="GP118" s="507"/>
      <c r="GQ118" s="507"/>
      <c r="GR118" s="507"/>
      <c r="GS118" s="507"/>
      <c r="GT118" s="507"/>
      <c r="GU118" s="507"/>
      <c r="GV118" s="507"/>
      <c r="GW118" s="507"/>
      <c r="GX118" s="507"/>
      <c r="GY118" s="507"/>
      <c r="GZ118" s="507"/>
      <c r="HA118" s="507"/>
      <c r="HB118" s="507"/>
      <c r="HC118" s="507"/>
      <c r="HD118" s="507"/>
      <c r="HE118" s="507"/>
      <c r="HF118" s="507"/>
      <c r="HG118" s="507"/>
      <c r="HH118" s="507"/>
      <c r="HI118" s="507"/>
      <c r="HJ118" s="507"/>
      <c r="HK118" s="507"/>
      <c r="HL118" s="507"/>
      <c r="HM118" s="507"/>
      <c r="HN118" s="507"/>
      <c r="HO118" s="507"/>
      <c r="HP118" s="507"/>
      <c r="HQ118" s="507"/>
      <c r="HR118" s="507"/>
      <c r="HS118" s="507"/>
      <c r="HT118" s="507"/>
      <c r="HU118" s="507"/>
      <c r="HV118" s="507"/>
      <c r="HW118" s="507"/>
      <c r="HX118" s="507"/>
      <c r="HY118" s="507"/>
      <c r="HZ118" s="507"/>
      <c r="IA118" s="507"/>
      <c r="IB118" s="507"/>
      <c r="IC118" s="507"/>
      <c r="ID118" s="507"/>
      <c r="IE118" s="507"/>
      <c r="IF118" s="507"/>
      <c r="IG118" s="507"/>
      <c r="IH118" s="507"/>
      <c r="II118" s="507"/>
      <c r="IJ118" s="507"/>
    </row>
    <row r="119" spans="1:244" s="398" customFormat="1" ht="19" x14ac:dyDescent="0.2">
      <c r="A119"/>
      <c r="B119" s="290"/>
      <c r="C119"/>
      <c r="D119" s="367"/>
      <c r="E119" s="463"/>
      <c r="F119" s="463"/>
      <c r="G119" s="271"/>
      <c r="H119"/>
      <c r="I119" s="99"/>
      <c r="J119"/>
      <c r="K119"/>
      <c r="L119"/>
      <c r="M119" s="275"/>
      <c r="N119" s="275"/>
      <c r="O119" s="275"/>
      <c r="P119" s="275"/>
      <c r="Q119" s="275"/>
      <c r="R119" s="275"/>
      <c r="S119" s="275"/>
      <c r="T119" s="275"/>
      <c r="U119" s="275"/>
      <c r="V119" s="275"/>
      <c r="W119" s="275"/>
      <c r="X119" s="275"/>
      <c r="Y119" s="275"/>
      <c r="Z119" s="275"/>
      <c r="AA119" s="275"/>
      <c r="AB119" s="23"/>
      <c r="AC119"/>
      <c r="AD119" s="92"/>
      <c r="AE119"/>
      <c r="AF119"/>
      <c r="AG119"/>
      <c r="AH119" s="96"/>
      <c r="AI119" s="394"/>
      <c r="AJ119" s="215"/>
      <c r="AK119" s="215"/>
      <c r="AL119" s="215"/>
      <c r="AM119" s="215"/>
      <c r="AN119" s="215"/>
      <c r="AO119" s="215"/>
      <c r="AP119" s="215"/>
      <c r="AQ119" s="215"/>
      <c r="AR119" s="215"/>
      <c r="AS119" s="215"/>
      <c r="AT119" s="215"/>
      <c r="AU119" s="215"/>
      <c r="AV119" s="215"/>
      <c r="AW119" s="215"/>
      <c r="AX119" s="215"/>
      <c r="AY119" s="394"/>
      <c r="AZ119" s="386"/>
      <c r="BA119" s="715"/>
      <c r="BB119"/>
      <c r="BC119" s="715"/>
      <c r="BD119"/>
      <c r="BE119" s="715"/>
      <c r="BF119"/>
      <c r="BG119" s="715"/>
      <c r="BH119"/>
      <c r="BI119" s="715"/>
      <c r="BJ119"/>
      <c r="BK119" s="715"/>
      <c r="BL119"/>
      <c r="BM119" s="715"/>
      <c r="BN119"/>
      <c r="BO119" s="387"/>
      <c r="BP119"/>
      <c r="BQ119" s="387"/>
      <c r="BR119"/>
      <c r="BS119" s="387"/>
      <c r="BT119"/>
      <c r="BU119" s="387"/>
      <c r="BV119"/>
      <c r="BW119" s="387"/>
      <c r="BX119"/>
      <c r="BY119" s="387"/>
      <c r="BZ119"/>
      <c r="CA119" s="387"/>
      <c r="CB119"/>
      <c r="CC119" s="387"/>
      <c r="CD119"/>
      <c r="CE119" s="387"/>
      <c r="CF119"/>
      <c r="CG119" s="387"/>
      <c r="CH119"/>
      <c r="CI119" s="387"/>
      <c r="CJ119"/>
      <c r="CK119" s="1099"/>
      <c r="CL119" s="507"/>
      <c r="CM119" s="507"/>
      <c r="CN119" s="507"/>
      <c r="CO119" s="507"/>
      <c r="CP119" s="507"/>
      <c r="CQ119" s="507"/>
      <c r="CR119" s="507"/>
      <c r="CS119" s="507"/>
      <c r="CT119" s="1109"/>
      <c r="CU119" s="36"/>
      <c r="CV119" s="36"/>
      <c r="CW119" s="36"/>
      <c r="CX119" s="1109"/>
      <c r="CY119" s="507"/>
      <c r="CZ119" s="507"/>
      <c r="DN119" s="507"/>
      <c r="DO119" s="507"/>
      <c r="DP119" s="507"/>
      <c r="DQ119" s="507"/>
      <c r="DR119" s="507"/>
      <c r="DS119" s="507"/>
      <c r="DT119" s="507"/>
      <c r="DU119" s="507"/>
      <c r="DV119" s="507"/>
      <c r="DW119" s="507"/>
      <c r="DX119" s="507"/>
      <c r="DY119" s="507"/>
      <c r="DZ119" s="507"/>
      <c r="EA119" s="507"/>
      <c r="EB119" s="507"/>
      <c r="EC119" s="507"/>
      <c r="ED119" s="507"/>
      <c r="EE119" s="507"/>
      <c r="EF119" s="507"/>
      <c r="EG119" s="507"/>
      <c r="EH119" s="507"/>
      <c r="EI119" s="507"/>
      <c r="EJ119" s="507"/>
      <c r="EK119" s="507"/>
      <c r="EL119" s="507"/>
      <c r="EM119" s="507"/>
      <c r="EN119" s="507"/>
      <c r="EO119" s="507"/>
      <c r="EP119" s="507"/>
      <c r="EQ119" s="507"/>
      <c r="ER119" s="507"/>
      <c r="ES119" s="507"/>
      <c r="ET119" s="507"/>
      <c r="EU119" s="507"/>
      <c r="EV119" s="507"/>
      <c r="EW119" s="507"/>
      <c r="EX119" s="507"/>
      <c r="EY119" s="507"/>
      <c r="EZ119" s="507"/>
      <c r="FA119" s="507"/>
      <c r="FB119" s="507"/>
      <c r="FC119" s="507"/>
      <c r="FD119" s="507"/>
      <c r="FE119" s="507"/>
      <c r="FF119" s="507"/>
      <c r="FG119" s="507"/>
      <c r="FH119" s="507"/>
      <c r="FI119" s="507"/>
      <c r="FJ119" s="507"/>
      <c r="FK119" s="507"/>
      <c r="FL119" s="507"/>
      <c r="FM119" s="507"/>
      <c r="FN119" s="507"/>
      <c r="FO119" s="507"/>
      <c r="FP119" s="507"/>
      <c r="FQ119" s="507"/>
      <c r="FR119" s="507"/>
      <c r="FS119" s="507"/>
      <c r="FT119" s="507"/>
      <c r="FU119" s="507"/>
      <c r="FV119" s="507"/>
      <c r="FW119" s="507"/>
      <c r="FX119" s="507"/>
      <c r="FY119" s="507"/>
      <c r="FZ119" s="507"/>
      <c r="GA119" s="507"/>
      <c r="GB119" s="507"/>
      <c r="GC119" s="507"/>
      <c r="GD119" s="507"/>
      <c r="GE119" s="507"/>
      <c r="GF119" s="507"/>
      <c r="GG119" s="507"/>
      <c r="GH119" s="507"/>
      <c r="GI119" s="507"/>
      <c r="GJ119" s="507"/>
      <c r="GK119" s="507"/>
      <c r="GL119" s="507"/>
      <c r="GM119" s="507"/>
      <c r="GN119" s="507"/>
      <c r="GO119" s="507"/>
      <c r="GP119" s="507"/>
      <c r="GQ119" s="507"/>
      <c r="GR119" s="507"/>
      <c r="GS119" s="507"/>
      <c r="GT119" s="507"/>
      <c r="GU119" s="507"/>
      <c r="GV119" s="507"/>
      <c r="GW119" s="507"/>
      <c r="GX119" s="507"/>
      <c r="GY119" s="507"/>
      <c r="GZ119" s="507"/>
      <c r="HA119" s="507"/>
      <c r="HB119" s="507"/>
      <c r="HC119" s="507"/>
      <c r="HD119" s="507"/>
      <c r="HE119" s="507"/>
      <c r="HF119" s="507"/>
      <c r="HG119" s="507"/>
      <c r="HH119" s="507"/>
      <c r="HI119" s="507"/>
      <c r="HJ119" s="507"/>
      <c r="HK119" s="507"/>
      <c r="HL119" s="507"/>
      <c r="HM119" s="507"/>
      <c r="HN119" s="507"/>
      <c r="HO119" s="507"/>
      <c r="HP119" s="507"/>
      <c r="HQ119" s="507"/>
      <c r="HR119" s="507"/>
      <c r="HS119" s="507"/>
      <c r="HT119" s="507"/>
      <c r="HU119" s="507"/>
      <c r="HV119" s="507"/>
      <c r="HW119" s="507"/>
      <c r="HX119" s="507"/>
      <c r="HY119" s="507"/>
      <c r="HZ119" s="507"/>
      <c r="IA119" s="507"/>
      <c r="IB119" s="507"/>
      <c r="IC119" s="507"/>
      <c r="ID119" s="507"/>
      <c r="IE119" s="507"/>
      <c r="IF119" s="507"/>
      <c r="IG119" s="507"/>
      <c r="IH119" s="507"/>
      <c r="II119" s="507"/>
      <c r="IJ119" s="507"/>
    </row>
    <row r="120" spans="1:244" s="398" customFormat="1" ht="19" x14ac:dyDescent="0.2">
      <c r="A120"/>
      <c r="B120" s="290"/>
      <c r="C120"/>
      <c r="D120" s="367"/>
      <c r="E120" s="463"/>
      <c r="F120" s="463"/>
      <c r="G120" s="271"/>
      <c r="H120"/>
      <c r="I120" s="99"/>
      <c r="J120"/>
      <c r="K120"/>
      <c r="L120"/>
      <c r="M120" s="275"/>
      <c r="N120" s="275"/>
      <c r="O120" s="275"/>
      <c r="P120" s="275"/>
      <c r="Q120" s="275"/>
      <c r="R120" s="275"/>
      <c r="S120" s="275"/>
      <c r="T120" s="275"/>
      <c r="U120" s="275"/>
      <c r="V120" s="275"/>
      <c r="W120" s="275"/>
      <c r="X120" s="275"/>
      <c r="Y120" s="275"/>
      <c r="Z120" s="275"/>
      <c r="AA120" s="275"/>
      <c r="AB120" s="23"/>
      <c r="AC120"/>
      <c r="AD120" s="92"/>
      <c r="AE120"/>
      <c r="AF120"/>
      <c r="AG120"/>
      <c r="AH120" s="96"/>
      <c r="AI120" s="394"/>
      <c r="AJ120" s="215"/>
      <c r="AK120" s="215"/>
      <c r="AL120" s="215"/>
      <c r="AM120" s="215"/>
      <c r="AN120" s="215"/>
      <c r="AO120" s="215"/>
      <c r="AP120" s="215"/>
      <c r="AQ120" s="215"/>
      <c r="AR120" s="215"/>
      <c r="AS120" s="215"/>
      <c r="AT120" s="215"/>
      <c r="AU120" s="215"/>
      <c r="AV120" s="215"/>
      <c r="AW120" s="215"/>
      <c r="AX120" s="215"/>
      <c r="AY120" s="394"/>
      <c r="AZ120" s="386"/>
      <c r="BA120" s="715"/>
      <c r="BB120"/>
      <c r="BC120" s="715"/>
      <c r="BD120"/>
      <c r="BE120" s="715"/>
      <c r="BF120"/>
      <c r="BG120" s="715"/>
      <c r="BH120"/>
      <c r="BI120" s="715"/>
      <c r="BJ120"/>
      <c r="BK120" s="715"/>
      <c r="BL120"/>
      <c r="BM120" s="715"/>
      <c r="BN120"/>
      <c r="BO120" s="387"/>
      <c r="BP120"/>
      <c r="BQ120" s="387"/>
      <c r="BR120"/>
      <c r="BS120" s="387"/>
      <c r="BT120"/>
      <c r="BU120" s="387"/>
      <c r="BV120"/>
      <c r="BW120" s="387"/>
      <c r="BX120"/>
      <c r="BY120" s="387"/>
      <c r="BZ120"/>
      <c r="CA120" s="387"/>
      <c r="CB120"/>
      <c r="CC120" s="387"/>
      <c r="CD120"/>
      <c r="CE120" s="387"/>
      <c r="CF120"/>
      <c r="CG120" s="387"/>
      <c r="CH120"/>
      <c r="CI120" s="387"/>
      <c r="CJ120"/>
      <c r="CK120" s="1099"/>
      <c r="CL120" s="507"/>
      <c r="CM120" s="507"/>
      <c r="CN120" s="507"/>
      <c r="CO120" s="507"/>
      <c r="CP120" s="507"/>
      <c r="CQ120" s="507"/>
      <c r="CR120" s="507"/>
      <c r="CS120" s="507"/>
      <c r="CT120" s="1109"/>
      <c r="CU120" s="36"/>
      <c r="CV120" s="36"/>
      <c r="CW120" s="36"/>
      <c r="CX120" s="1109"/>
      <c r="CY120" s="507"/>
      <c r="CZ120" s="507"/>
      <c r="DN120" s="507"/>
      <c r="DO120" s="507"/>
      <c r="DP120" s="507"/>
      <c r="DQ120" s="507"/>
      <c r="DR120" s="507"/>
      <c r="DS120" s="507"/>
      <c r="DT120" s="507"/>
      <c r="DU120" s="507"/>
      <c r="DV120" s="507"/>
      <c r="DW120" s="507"/>
      <c r="DX120" s="507"/>
      <c r="DY120" s="507"/>
      <c r="DZ120" s="507"/>
      <c r="EA120" s="507"/>
      <c r="EB120" s="507"/>
      <c r="EC120" s="507"/>
      <c r="ED120" s="507"/>
      <c r="EE120" s="507"/>
      <c r="EF120" s="507"/>
      <c r="EG120" s="507"/>
      <c r="EH120" s="507"/>
      <c r="EI120" s="507"/>
      <c r="EJ120" s="507"/>
      <c r="EK120" s="507"/>
      <c r="EL120" s="507"/>
      <c r="EM120" s="507"/>
      <c r="EN120" s="507"/>
      <c r="EO120" s="507"/>
      <c r="EP120" s="507"/>
      <c r="EQ120" s="507"/>
      <c r="ER120" s="507"/>
      <c r="ES120" s="507"/>
      <c r="ET120" s="507"/>
      <c r="EU120" s="507"/>
      <c r="EV120" s="507"/>
      <c r="EW120" s="507"/>
      <c r="EX120" s="507"/>
      <c r="EY120" s="507"/>
      <c r="EZ120" s="507"/>
      <c r="FA120" s="507"/>
      <c r="FB120" s="507"/>
      <c r="FC120" s="507"/>
      <c r="FD120" s="507"/>
      <c r="FE120" s="507"/>
      <c r="FF120" s="507"/>
      <c r="FG120" s="507"/>
      <c r="FH120" s="507"/>
      <c r="FI120" s="507"/>
      <c r="FJ120" s="507"/>
      <c r="FK120" s="507"/>
      <c r="FL120" s="507"/>
      <c r="FM120" s="507"/>
      <c r="FN120" s="507"/>
      <c r="FO120" s="507"/>
      <c r="FP120" s="507"/>
      <c r="FQ120" s="507"/>
      <c r="FR120" s="507"/>
      <c r="FS120" s="507"/>
      <c r="FT120" s="507"/>
      <c r="FU120" s="507"/>
      <c r="FV120" s="507"/>
      <c r="FW120" s="507"/>
      <c r="FX120" s="507"/>
      <c r="FY120" s="507"/>
      <c r="FZ120" s="507"/>
      <c r="GA120" s="507"/>
      <c r="GB120" s="507"/>
      <c r="GC120" s="507"/>
      <c r="GD120" s="507"/>
      <c r="GE120" s="507"/>
      <c r="GF120" s="507"/>
      <c r="GG120" s="507"/>
      <c r="GH120" s="507"/>
      <c r="GI120" s="507"/>
      <c r="GJ120" s="507"/>
      <c r="GK120" s="507"/>
      <c r="GL120" s="507"/>
      <c r="GM120" s="507"/>
      <c r="GN120" s="507"/>
      <c r="GO120" s="507"/>
      <c r="GP120" s="507"/>
      <c r="GQ120" s="507"/>
      <c r="GR120" s="507"/>
      <c r="GS120" s="507"/>
      <c r="GT120" s="507"/>
      <c r="GU120" s="507"/>
      <c r="GV120" s="507"/>
      <c r="GW120" s="507"/>
      <c r="GX120" s="507"/>
      <c r="GY120" s="507"/>
      <c r="GZ120" s="507"/>
      <c r="HA120" s="507"/>
      <c r="HB120" s="507"/>
      <c r="HC120" s="507"/>
      <c r="HD120" s="507"/>
      <c r="HE120" s="507"/>
      <c r="HF120" s="507"/>
      <c r="HG120" s="507"/>
      <c r="HH120" s="507"/>
      <c r="HI120" s="507"/>
      <c r="HJ120" s="507"/>
      <c r="HK120" s="507"/>
      <c r="HL120" s="507"/>
      <c r="HM120" s="507"/>
      <c r="HN120" s="507"/>
      <c r="HO120" s="507"/>
      <c r="HP120" s="507"/>
      <c r="HQ120" s="507"/>
      <c r="HR120" s="507"/>
      <c r="HS120" s="507"/>
      <c r="HT120" s="507"/>
      <c r="HU120" s="507"/>
      <c r="HV120" s="507"/>
      <c r="HW120" s="507"/>
      <c r="HX120" s="507"/>
      <c r="HY120" s="507"/>
      <c r="HZ120" s="507"/>
      <c r="IA120" s="507"/>
      <c r="IB120" s="507"/>
      <c r="IC120" s="507"/>
      <c r="ID120" s="507"/>
      <c r="IE120" s="507"/>
      <c r="IF120" s="507"/>
      <c r="IG120" s="507"/>
      <c r="IH120" s="507"/>
      <c r="II120" s="507"/>
      <c r="IJ120" s="507"/>
    </row>
    <row r="121" spans="1:244" s="398" customFormat="1" ht="19" x14ac:dyDescent="0.2">
      <c r="A121"/>
      <c r="B121" s="290"/>
      <c r="C121"/>
      <c r="D121" s="367"/>
      <c r="E121" s="463"/>
      <c r="F121" s="463"/>
      <c r="G121" s="271"/>
      <c r="H121"/>
      <c r="I121" s="99"/>
      <c r="J121"/>
      <c r="K121"/>
      <c r="L121"/>
      <c r="M121" s="275"/>
      <c r="N121" s="275"/>
      <c r="O121" s="275"/>
      <c r="P121" s="275"/>
      <c r="Q121" s="275"/>
      <c r="R121" s="275"/>
      <c r="S121" s="275"/>
      <c r="T121" s="275"/>
      <c r="U121" s="275"/>
      <c r="V121" s="275"/>
      <c r="W121" s="275"/>
      <c r="X121" s="275"/>
      <c r="Y121" s="275"/>
      <c r="Z121" s="275"/>
      <c r="AA121" s="275"/>
      <c r="AB121" s="23"/>
      <c r="AC121"/>
      <c r="AD121" s="92"/>
      <c r="AE121"/>
      <c r="AF121"/>
      <c r="AG121"/>
      <c r="AH121" s="96"/>
      <c r="AI121" s="394"/>
      <c r="AJ121" s="215"/>
      <c r="AK121" s="215"/>
      <c r="AL121" s="215"/>
      <c r="AM121" s="215"/>
      <c r="AN121" s="215"/>
      <c r="AO121" s="215"/>
      <c r="AP121" s="215"/>
      <c r="AQ121" s="215"/>
      <c r="AR121" s="215"/>
      <c r="AS121" s="215"/>
      <c r="AT121" s="215"/>
      <c r="AU121" s="215"/>
      <c r="AV121" s="215"/>
      <c r="AW121" s="215"/>
      <c r="AX121" s="215"/>
      <c r="AY121" s="394"/>
      <c r="AZ121" s="386"/>
      <c r="BA121" s="715"/>
      <c r="BB121"/>
      <c r="BC121" s="715"/>
      <c r="BD121"/>
      <c r="BE121" s="715"/>
      <c r="BF121"/>
      <c r="BG121" s="715"/>
      <c r="BH121"/>
      <c r="BI121" s="715"/>
      <c r="BJ121"/>
      <c r="BK121" s="715"/>
      <c r="BL121"/>
      <c r="BM121" s="715"/>
      <c r="BN121"/>
      <c r="BO121" s="387"/>
      <c r="BP121"/>
      <c r="BQ121" s="387"/>
      <c r="BR121"/>
      <c r="BS121" s="387"/>
      <c r="BT121"/>
      <c r="BU121" s="387"/>
      <c r="BV121"/>
      <c r="BW121" s="387"/>
      <c r="BX121"/>
      <c r="BY121" s="387"/>
      <c r="BZ121"/>
      <c r="CA121" s="387"/>
      <c r="CB121"/>
      <c r="CC121" s="387"/>
      <c r="CD121"/>
      <c r="CE121" s="387"/>
      <c r="CF121"/>
      <c r="CG121" s="387"/>
      <c r="CH121"/>
      <c r="CI121" s="387"/>
      <c r="CJ121"/>
      <c r="CK121" s="1099"/>
      <c r="CL121" s="507"/>
      <c r="CM121" s="507"/>
      <c r="CN121" s="507"/>
      <c r="CO121" s="507"/>
      <c r="CP121" s="507"/>
      <c r="CQ121" s="507"/>
      <c r="CR121" s="507"/>
      <c r="CS121" s="507"/>
      <c r="CT121" s="1109"/>
      <c r="CU121" s="36"/>
      <c r="CV121" s="36"/>
      <c r="CW121" s="36"/>
      <c r="CX121" s="1109"/>
      <c r="CY121" s="507"/>
      <c r="CZ121" s="507"/>
      <c r="DN121" s="507"/>
      <c r="DO121" s="507"/>
      <c r="DP121" s="507"/>
      <c r="DQ121" s="507"/>
      <c r="DR121" s="507"/>
      <c r="DS121" s="507"/>
      <c r="DT121" s="507"/>
      <c r="DU121" s="507"/>
      <c r="DV121" s="507"/>
      <c r="DW121" s="507"/>
      <c r="DX121" s="507"/>
      <c r="DY121" s="507"/>
      <c r="DZ121" s="507"/>
      <c r="EA121" s="507"/>
      <c r="EB121" s="507"/>
      <c r="EC121" s="507"/>
      <c r="ED121" s="507"/>
      <c r="EE121" s="507"/>
      <c r="EF121" s="507"/>
      <c r="EG121" s="507"/>
      <c r="EH121" s="507"/>
      <c r="EI121" s="507"/>
      <c r="EJ121" s="507"/>
      <c r="EK121" s="507"/>
      <c r="EL121" s="507"/>
      <c r="EM121" s="507"/>
      <c r="EN121" s="507"/>
      <c r="EO121" s="507"/>
      <c r="EP121" s="507"/>
      <c r="EQ121" s="507"/>
      <c r="ER121" s="507"/>
      <c r="ES121" s="507"/>
      <c r="ET121" s="507"/>
      <c r="EU121" s="507"/>
      <c r="EV121" s="507"/>
      <c r="EW121" s="507"/>
      <c r="EX121" s="507"/>
      <c r="EY121" s="507"/>
      <c r="EZ121" s="507"/>
      <c r="FA121" s="507"/>
      <c r="FB121" s="507"/>
      <c r="FC121" s="507"/>
      <c r="FD121" s="507"/>
      <c r="FE121" s="507"/>
      <c r="FF121" s="507"/>
      <c r="FG121" s="507"/>
      <c r="FH121" s="507"/>
      <c r="FI121" s="507"/>
      <c r="FJ121" s="507"/>
      <c r="FK121" s="507"/>
      <c r="FL121" s="507"/>
      <c r="FM121" s="507"/>
      <c r="FN121" s="507"/>
      <c r="FO121" s="507"/>
      <c r="FP121" s="507"/>
      <c r="FQ121" s="507"/>
      <c r="FR121" s="507"/>
      <c r="FS121" s="507"/>
      <c r="FT121" s="507"/>
      <c r="FU121" s="507"/>
      <c r="FV121" s="507"/>
      <c r="FW121" s="507"/>
      <c r="FX121" s="507"/>
      <c r="FY121" s="507"/>
      <c r="FZ121" s="507"/>
      <c r="GA121" s="507"/>
      <c r="GB121" s="507"/>
      <c r="GC121" s="507"/>
      <c r="GD121" s="507"/>
      <c r="GE121" s="507"/>
      <c r="GF121" s="507"/>
      <c r="GG121" s="507"/>
      <c r="GH121" s="507"/>
      <c r="GI121" s="507"/>
      <c r="GJ121" s="507"/>
      <c r="GK121" s="507"/>
      <c r="GL121" s="507"/>
      <c r="GM121" s="507"/>
      <c r="GN121" s="507"/>
      <c r="GO121" s="507"/>
      <c r="GP121" s="507"/>
      <c r="GQ121" s="507"/>
      <c r="GR121" s="507"/>
      <c r="GS121" s="507"/>
      <c r="GT121" s="507"/>
      <c r="GU121" s="507"/>
      <c r="GV121" s="507"/>
      <c r="GW121" s="507"/>
      <c r="GX121" s="507"/>
      <c r="GY121" s="507"/>
      <c r="GZ121" s="507"/>
      <c r="HA121" s="507"/>
      <c r="HB121" s="507"/>
      <c r="HC121" s="507"/>
      <c r="HD121" s="507"/>
      <c r="HE121" s="507"/>
      <c r="HF121" s="507"/>
      <c r="HG121" s="507"/>
      <c r="HH121" s="507"/>
      <c r="HI121" s="507"/>
      <c r="HJ121" s="507"/>
      <c r="HK121" s="507"/>
      <c r="HL121" s="507"/>
      <c r="HM121" s="507"/>
      <c r="HN121" s="507"/>
      <c r="HO121" s="507"/>
      <c r="HP121" s="507"/>
      <c r="HQ121" s="507"/>
      <c r="HR121" s="507"/>
      <c r="HS121" s="507"/>
      <c r="HT121" s="507"/>
      <c r="HU121" s="507"/>
      <c r="HV121" s="507"/>
      <c r="HW121" s="507"/>
      <c r="HX121" s="507"/>
      <c r="HY121" s="507"/>
      <c r="HZ121" s="507"/>
      <c r="IA121" s="507"/>
      <c r="IB121" s="507"/>
      <c r="IC121" s="507"/>
      <c r="ID121" s="507"/>
      <c r="IE121" s="507"/>
      <c r="IF121" s="507"/>
      <c r="IG121" s="507"/>
      <c r="IH121" s="507"/>
      <c r="II121" s="507"/>
      <c r="IJ121" s="507"/>
    </row>
    <row r="122" spans="1:244" s="398" customFormat="1" ht="19" x14ac:dyDescent="0.2">
      <c r="A122"/>
      <c r="B122" s="290"/>
      <c r="C122"/>
      <c r="D122" s="367"/>
      <c r="E122" s="463"/>
      <c r="F122" s="463"/>
      <c r="G122" s="271"/>
      <c r="H122"/>
      <c r="I122" s="99"/>
      <c r="J122"/>
      <c r="K122"/>
      <c r="L122"/>
      <c r="M122" s="275"/>
      <c r="N122" s="275"/>
      <c r="O122" s="275"/>
      <c r="P122" s="275"/>
      <c r="Q122" s="275"/>
      <c r="R122" s="275"/>
      <c r="S122" s="275"/>
      <c r="T122" s="275"/>
      <c r="U122" s="275"/>
      <c r="V122" s="275"/>
      <c r="W122" s="275"/>
      <c r="X122" s="275"/>
      <c r="Y122" s="275"/>
      <c r="Z122" s="275"/>
      <c r="AA122" s="275"/>
      <c r="AB122" s="23"/>
      <c r="AC122"/>
      <c r="AD122" s="92"/>
      <c r="AE122"/>
      <c r="AF122"/>
      <c r="AG122"/>
      <c r="AH122" s="96"/>
      <c r="AI122" s="394"/>
      <c r="AJ122" s="215"/>
      <c r="AK122" s="215"/>
      <c r="AL122" s="215"/>
      <c r="AM122" s="215"/>
      <c r="AN122" s="215"/>
      <c r="AO122" s="215"/>
      <c r="AP122" s="215"/>
      <c r="AQ122" s="215"/>
      <c r="AR122" s="215"/>
      <c r="AS122" s="215"/>
      <c r="AT122" s="215"/>
      <c r="AU122" s="215"/>
      <c r="AV122" s="215"/>
      <c r="AW122" s="215"/>
      <c r="AX122" s="215"/>
      <c r="AY122" s="394"/>
      <c r="AZ122" s="386"/>
      <c r="BA122" s="715"/>
      <c r="BB122"/>
      <c r="BC122" s="715"/>
      <c r="BD122"/>
      <c r="BE122" s="715"/>
      <c r="BF122"/>
      <c r="BG122" s="715"/>
      <c r="BH122"/>
      <c r="BI122" s="715"/>
      <c r="BJ122"/>
      <c r="BK122" s="715"/>
      <c r="BL122"/>
      <c r="BM122" s="715"/>
      <c r="BN122"/>
      <c r="BO122" s="387"/>
      <c r="BP122"/>
      <c r="BQ122" s="387"/>
      <c r="BR122"/>
      <c r="BS122" s="387"/>
      <c r="BT122"/>
      <c r="BU122" s="387"/>
      <c r="BV122"/>
      <c r="BW122" s="387"/>
      <c r="BX122"/>
      <c r="BY122" s="387"/>
      <c r="BZ122"/>
      <c r="CA122" s="387"/>
      <c r="CB122"/>
      <c r="CC122" s="387"/>
      <c r="CD122"/>
      <c r="CE122" s="387"/>
      <c r="CF122"/>
      <c r="CG122" s="387"/>
      <c r="CH122"/>
      <c r="CI122" s="387"/>
      <c r="CJ122"/>
      <c r="CK122" s="1099"/>
      <c r="CL122" s="507"/>
      <c r="CM122" s="507"/>
      <c r="CN122" s="507"/>
      <c r="CO122" s="507"/>
      <c r="CP122" s="507"/>
      <c r="CQ122" s="507"/>
      <c r="CR122" s="507"/>
      <c r="CS122" s="507"/>
      <c r="CT122" s="1109"/>
      <c r="CU122" s="36"/>
      <c r="CV122" s="36"/>
      <c r="CW122" s="36"/>
      <c r="CX122" s="1109"/>
      <c r="CY122" s="507"/>
      <c r="CZ122" s="507"/>
      <c r="DN122" s="507"/>
      <c r="DO122" s="507"/>
      <c r="DP122" s="507"/>
      <c r="DQ122" s="507"/>
      <c r="DR122" s="507"/>
      <c r="DS122" s="507"/>
      <c r="DT122" s="507"/>
      <c r="DU122" s="507"/>
      <c r="DV122" s="507"/>
      <c r="DW122" s="507"/>
      <c r="DX122" s="507"/>
      <c r="DY122" s="507"/>
      <c r="DZ122" s="507"/>
      <c r="EA122" s="507"/>
      <c r="EB122" s="507"/>
      <c r="EC122" s="507"/>
      <c r="ED122" s="507"/>
      <c r="EE122" s="507"/>
      <c r="EF122" s="507"/>
      <c r="EG122" s="507"/>
      <c r="EH122" s="507"/>
      <c r="EI122" s="507"/>
      <c r="EJ122" s="507"/>
      <c r="EK122" s="507"/>
      <c r="EL122" s="507"/>
      <c r="EM122" s="507"/>
      <c r="EN122" s="507"/>
      <c r="EO122" s="507"/>
      <c r="EP122" s="507"/>
      <c r="EQ122" s="507"/>
      <c r="ER122" s="507"/>
      <c r="ES122" s="507"/>
      <c r="ET122" s="507"/>
      <c r="EU122" s="507"/>
      <c r="EV122" s="507"/>
      <c r="EW122" s="507"/>
      <c r="EX122" s="507"/>
      <c r="EY122" s="507"/>
      <c r="EZ122" s="507"/>
      <c r="FA122" s="507"/>
      <c r="FB122" s="507"/>
      <c r="FC122" s="507"/>
      <c r="FD122" s="507"/>
      <c r="FE122" s="507"/>
      <c r="FF122" s="507"/>
      <c r="FG122" s="507"/>
      <c r="FH122" s="507"/>
      <c r="FI122" s="507"/>
      <c r="FJ122" s="507"/>
      <c r="FK122" s="507"/>
      <c r="FL122" s="507"/>
      <c r="FM122" s="507"/>
      <c r="FN122" s="507"/>
      <c r="FO122" s="507"/>
      <c r="FP122" s="507"/>
      <c r="FQ122" s="507"/>
      <c r="FR122" s="507"/>
      <c r="FS122" s="507"/>
      <c r="FT122" s="507"/>
      <c r="FU122" s="507"/>
      <c r="FV122" s="507"/>
      <c r="FW122" s="507"/>
      <c r="FX122" s="507"/>
      <c r="FY122" s="507"/>
      <c r="FZ122" s="507"/>
      <c r="GA122" s="507"/>
      <c r="GB122" s="507"/>
      <c r="GC122" s="507"/>
      <c r="GD122" s="507"/>
      <c r="GE122" s="507"/>
      <c r="GF122" s="507"/>
      <c r="GG122" s="507"/>
      <c r="GH122" s="507"/>
      <c r="GI122" s="507"/>
      <c r="GJ122" s="507"/>
      <c r="GK122" s="507"/>
      <c r="GL122" s="507"/>
      <c r="GM122" s="507"/>
      <c r="GN122" s="507"/>
      <c r="GO122" s="507"/>
      <c r="GP122" s="507"/>
      <c r="GQ122" s="507"/>
      <c r="GR122" s="507"/>
      <c r="GS122" s="507"/>
      <c r="GT122" s="507"/>
      <c r="GU122" s="507"/>
      <c r="GV122" s="507"/>
      <c r="GW122" s="507"/>
      <c r="GX122" s="507"/>
      <c r="GY122" s="507"/>
      <c r="GZ122" s="507"/>
      <c r="HA122" s="507"/>
      <c r="HB122" s="507"/>
      <c r="HC122" s="507"/>
      <c r="HD122" s="507"/>
      <c r="HE122" s="507"/>
      <c r="HF122" s="507"/>
      <c r="HG122" s="507"/>
      <c r="HH122" s="507"/>
      <c r="HI122" s="507"/>
      <c r="HJ122" s="507"/>
      <c r="HK122" s="507"/>
      <c r="HL122" s="507"/>
      <c r="HM122" s="507"/>
      <c r="HN122" s="507"/>
      <c r="HO122" s="507"/>
      <c r="HP122" s="507"/>
      <c r="HQ122" s="507"/>
      <c r="HR122" s="507"/>
      <c r="HS122" s="507"/>
      <c r="HT122" s="507"/>
      <c r="HU122" s="507"/>
      <c r="HV122" s="507"/>
      <c r="HW122" s="507"/>
      <c r="HX122" s="507"/>
      <c r="HY122" s="507"/>
      <c r="HZ122" s="507"/>
      <c r="IA122" s="507"/>
      <c r="IB122" s="507"/>
      <c r="IC122" s="507"/>
      <c r="ID122" s="507"/>
      <c r="IE122" s="507"/>
      <c r="IF122" s="507"/>
      <c r="IG122" s="507"/>
      <c r="IH122" s="507"/>
      <c r="II122" s="507"/>
      <c r="IJ122" s="507"/>
    </row>
    <row r="123" spans="1:244" s="398" customFormat="1" ht="19" x14ac:dyDescent="0.2">
      <c r="A123"/>
      <c r="B123" s="290"/>
      <c r="C123"/>
      <c r="D123" s="367"/>
      <c r="E123" s="463"/>
      <c r="F123" s="463"/>
      <c r="G123" s="271"/>
      <c r="H123"/>
      <c r="I123" s="99"/>
      <c r="J123"/>
      <c r="K123"/>
      <c r="L123"/>
      <c r="M123" s="275"/>
      <c r="N123" s="275"/>
      <c r="O123" s="275"/>
      <c r="P123" s="275"/>
      <c r="Q123" s="275"/>
      <c r="R123" s="275"/>
      <c r="S123" s="275"/>
      <c r="T123" s="275"/>
      <c r="U123" s="275"/>
      <c r="V123" s="275"/>
      <c r="W123" s="275"/>
      <c r="X123" s="275"/>
      <c r="Y123" s="275"/>
      <c r="Z123" s="275"/>
      <c r="AA123" s="275"/>
      <c r="AB123" s="23"/>
      <c r="AC123"/>
      <c r="AD123" s="92"/>
      <c r="AE123"/>
      <c r="AF123"/>
      <c r="AG123"/>
      <c r="AH123" s="96"/>
      <c r="AI123" s="394"/>
      <c r="AJ123" s="215"/>
      <c r="AK123" s="215"/>
      <c r="AL123" s="215"/>
      <c r="AM123" s="215"/>
      <c r="AN123" s="215"/>
      <c r="AO123" s="215"/>
      <c r="AP123" s="215"/>
      <c r="AQ123" s="215"/>
      <c r="AR123" s="215"/>
      <c r="AS123" s="215"/>
      <c r="AT123" s="215"/>
      <c r="AU123" s="215"/>
      <c r="AV123" s="215"/>
      <c r="AW123" s="215"/>
      <c r="AX123" s="215"/>
      <c r="AY123" s="394"/>
      <c r="AZ123" s="386"/>
      <c r="BA123" s="715"/>
      <c r="BB123"/>
      <c r="BC123" s="715"/>
      <c r="BD123"/>
      <c r="BE123" s="715"/>
      <c r="BF123"/>
      <c r="BG123" s="715"/>
      <c r="BH123"/>
      <c r="BI123" s="715"/>
      <c r="BJ123"/>
      <c r="BK123" s="715"/>
      <c r="BL123"/>
      <c r="BM123" s="715"/>
      <c r="BN123"/>
      <c r="BO123" s="387"/>
      <c r="BP123"/>
      <c r="BQ123" s="387"/>
      <c r="BR123"/>
      <c r="BS123" s="387"/>
      <c r="BT123"/>
      <c r="BU123" s="387"/>
      <c r="BV123"/>
      <c r="BW123" s="387"/>
      <c r="BX123"/>
      <c r="BY123" s="387"/>
      <c r="BZ123"/>
      <c r="CA123" s="387"/>
      <c r="CB123"/>
      <c r="CC123" s="387"/>
      <c r="CD123"/>
      <c r="CE123" s="387"/>
      <c r="CF123"/>
      <c r="CG123" s="387"/>
      <c r="CH123"/>
      <c r="CI123" s="387"/>
      <c r="CJ123"/>
      <c r="CK123" s="1099"/>
      <c r="CL123" s="507"/>
      <c r="CM123" s="507"/>
      <c r="CN123" s="507"/>
      <c r="CO123" s="507"/>
      <c r="CP123" s="507"/>
      <c r="CQ123" s="507"/>
      <c r="CR123" s="507"/>
      <c r="CS123" s="507"/>
      <c r="CT123" s="1109"/>
      <c r="CU123" s="36"/>
      <c r="CV123" s="36"/>
      <c r="CW123" s="36"/>
      <c r="CX123" s="1109"/>
      <c r="CY123" s="507"/>
      <c r="CZ123" s="507"/>
      <c r="DN123" s="507"/>
      <c r="DO123" s="507"/>
      <c r="DP123" s="507"/>
      <c r="DQ123" s="507"/>
      <c r="DR123" s="507"/>
      <c r="DS123" s="507"/>
      <c r="DT123" s="507"/>
      <c r="DU123" s="507"/>
      <c r="DV123" s="507"/>
      <c r="DW123" s="507"/>
      <c r="DX123" s="507"/>
      <c r="DY123" s="507"/>
      <c r="DZ123" s="507"/>
      <c r="EA123" s="507"/>
      <c r="EB123" s="507"/>
      <c r="EC123" s="507"/>
      <c r="ED123" s="507"/>
      <c r="EE123" s="507"/>
      <c r="EF123" s="507"/>
      <c r="EG123" s="507"/>
      <c r="EH123" s="507"/>
      <c r="EI123" s="507"/>
      <c r="EJ123" s="507"/>
      <c r="EK123" s="507"/>
      <c r="EL123" s="507"/>
      <c r="EM123" s="507"/>
      <c r="EN123" s="507"/>
      <c r="EO123" s="507"/>
      <c r="EP123" s="507"/>
      <c r="EQ123" s="507"/>
      <c r="ER123" s="507"/>
      <c r="ES123" s="507"/>
      <c r="ET123" s="507"/>
      <c r="EU123" s="507"/>
      <c r="EV123" s="507"/>
      <c r="EW123" s="507"/>
      <c r="EX123" s="507"/>
      <c r="EY123" s="507"/>
      <c r="EZ123" s="507"/>
      <c r="FA123" s="507"/>
      <c r="FB123" s="507"/>
      <c r="FC123" s="507"/>
      <c r="FD123" s="507"/>
      <c r="FE123" s="507"/>
      <c r="FF123" s="507"/>
      <c r="FG123" s="507"/>
      <c r="FH123" s="507"/>
      <c r="FI123" s="507"/>
      <c r="FJ123" s="507"/>
      <c r="FK123" s="507"/>
      <c r="FL123" s="507"/>
      <c r="FM123" s="507"/>
      <c r="FN123" s="507"/>
      <c r="FO123" s="507"/>
      <c r="FP123" s="507"/>
      <c r="FQ123" s="507"/>
      <c r="FR123" s="507"/>
      <c r="FS123" s="507"/>
      <c r="FT123" s="507"/>
      <c r="FU123" s="507"/>
      <c r="FV123" s="507"/>
      <c r="FW123" s="507"/>
      <c r="FX123" s="507"/>
      <c r="FY123" s="507"/>
      <c r="FZ123" s="507"/>
      <c r="GA123" s="507"/>
      <c r="GB123" s="507"/>
      <c r="GC123" s="507"/>
      <c r="GD123" s="507"/>
      <c r="GE123" s="507"/>
      <c r="GF123" s="507"/>
      <c r="GG123" s="507"/>
      <c r="GH123" s="507"/>
      <c r="GI123" s="507"/>
      <c r="GJ123" s="507"/>
      <c r="GK123" s="507"/>
      <c r="GL123" s="507"/>
      <c r="GM123" s="507"/>
      <c r="GN123" s="507"/>
      <c r="GO123" s="507"/>
      <c r="GP123" s="507"/>
      <c r="GQ123" s="507"/>
      <c r="GR123" s="507"/>
      <c r="GS123" s="507"/>
      <c r="GT123" s="507"/>
      <c r="GU123" s="507"/>
      <c r="GV123" s="507"/>
      <c r="GW123" s="507"/>
      <c r="GX123" s="507"/>
      <c r="GY123" s="507"/>
      <c r="GZ123" s="507"/>
      <c r="HA123" s="507"/>
      <c r="HB123" s="507"/>
      <c r="HC123" s="507"/>
      <c r="HD123" s="507"/>
      <c r="HE123" s="507"/>
      <c r="HF123" s="507"/>
      <c r="HG123" s="507"/>
      <c r="HH123" s="507"/>
      <c r="HI123" s="507"/>
      <c r="HJ123" s="507"/>
      <c r="HK123" s="507"/>
      <c r="HL123" s="507"/>
      <c r="HM123" s="507"/>
      <c r="HN123" s="507"/>
      <c r="HO123" s="507"/>
      <c r="HP123" s="507"/>
      <c r="HQ123" s="507"/>
      <c r="HR123" s="507"/>
      <c r="HS123" s="507"/>
      <c r="HT123" s="507"/>
      <c r="HU123" s="507"/>
      <c r="HV123" s="507"/>
      <c r="HW123" s="507"/>
      <c r="HX123" s="507"/>
      <c r="HY123" s="507"/>
      <c r="HZ123" s="507"/>
      <c r="IA123" s="507"/>
      <c r="IB123" s="507"/>
      <c r="IC123" s="507"/>
      <c r="ID123" s="507"/>
      <c r="IE123" s="507"/>
      <c r="IF123" s="507"/>
      <c r="IG123" s="507"/>
      <c r="IH123" s="507"/>
      <c r="II123" s="507"/>
      <c r="IJ123" s="507"/>
    </row>
    <row r="124" spans="1:244" s="398" customFormat="1" ht="19" x14ac:dyDescent="0.2">
      <c r="A124"/>
      <c r="B124" s="290"/>
      <c r="C124"/>
      <c r="D124" s="367"/>
      <c r="E124" s="463"/>
      <c r="F124" s="463"/>
      <c r="G124" s="271"/>
      <c r="H124"/>
      <c r="I124" s="99"/>
      <c r="J124"/>
      <c r="K124"/>
      <c r="L124"/>
      <c r="M124" s="275"/>
      <c r="N124" s="275"/>
      <c r="O124" s="275"/>
      <c r="P124" s="275"/>
      <c r="Q124" s="275"/>
      <c r="R124" s="275"/>
      <c r="S124" s="275"/>
      <c r="T124" s="275"/>
      <c r="U124" s="275"/>
      <c r="V124" s="275"/>
      <c r="W124" s="275"/>
      <c r="X124" s="275"/>
      <c r="Y124" s="275"/>
      <c r="Z124" s="275"/>
      <c r="AA124" s="275"/>
      <c r="AB124" s="23"/>
      <c r="AC124"/>
      <c r="AD124" s="92"/>
      <c r="AE124"/>
      <c r="AF124"/>
      <c r="AG124"/>
      <c r="AH124" s="96"/>
      <c r="AI124" s="394"/>
      <c r="AJ124" s="215"/>
      <c r="AK124" s="215"/>
      <c r="AL124" s="215"/>
      <c r="AM124" s="215"/>
      <c r="AN124" s="215"/>
      <c r="AO124" s="215"/>
      <c r="AP124" s="215"/>
      <c r="AQ124" s="215"/>
      <c r="AR124" s="215"/>
      <c r="AS124" s="215"/>
      <c r="AT124" s="215"/>
      <c r="AU124" s="215"/>
      <c r="AV124" s="215"/>
      <c r="AW124" s="215"/>
      <c r="AX124" s="215"/>
      <c r="AY124" s="394"/>
      <c r="AZ124" s="386"/>
      <c r="BA124" s="715"/>
      <c r="BB124"/>
      <c r="BC124" s="715"/>
      <c r="BD124"/>
      <c r="BE124" s="715"/>
      <c r="BF124"/>
      <c r="BG124" s="715"/>
      <c r="BH124"/>
      <c r="BI124" s="715"/>
      <c r="BJ124"/>
      <c r="BK124" s="715"/>
      <c r="BL124"/>
      <c r="BM124" s="715"/>
      <c r="BN124"/>
      <c r="BO124" s="387"/>
      <c r="BP124"/>
      <c r="BQ124" s="387"/>
      <c r="BR124"/>
      <c r="BS124" s="387"/>
      <c r="BT124"/>
      <c r="BU124" s="387"/>
      <c r="BV124"/>
      <c r="BW124" s="387"/>
      <c r="BX124"/>
      <c r="BY124" s="387"/>
      <c r="BZ124"/>
      <c r="CA124" s="387"/>
      <c r="CB124"/>
      <c r="CC124" s="387"/>
      <c r="CD124"/>
      <c r="CE124" s="387"/>
      <c r="CF124"/>
      <c r="CG124" s="387"/>
      <c r="CH124"/>
      <c r="CI124" s="387"/>
      <c r="CJ124"/>
      <c r="CK124" s="1099"/>
      <c r="CL124" s="507"/>
      <c r="CM124" s="507"/>
      <c r="CN124" s="507"/>
      <c r="CO124" s="507"/>
      <c r="CP124" s="507"/>
      <c r="CQ124" s="507"/>
      <c r="CR124" s="507"/>
      <c r="CS124" s="507"/>
      <c r="CT124" s="1109"/>
      <c r="CU124" s="36"/>
      <c r="CV124" s="36"/>
      <c r="CW124" s="36"/>
      <c r="CX124" s="1109"/>
      <c r="CY124" s="507"/>
      <c r="CZ124" s="507"/>
      <c r="DN124" s="507"/>
      <c r="DO124" s="507"/>
      <c r="DP124" s="507"/>
      <c r="DQ124" s="507"/>
      <c r="DR124" s="507"/>
      <c r="DS124" s="507"/>
      <c r="DT124" s="507"/>
      <c r="DU124" s="507"/>
      <c r="DV124" s="507"/>
      <c r="DW124" s="507"/>
      <c r="DX124" s="507"/>
      <c r="DY124" s="507"/>
      <c r="DZ124" s="507"/>
      <c r="EA124" s="507"/>
      <c r="EB124" s="507"/>
      <c r="EC124" s="507"/>
      <c r="ED124" s="507"/>
      <c r="EE124" s="507"/>
      <c r="EF124" s="507"/>
      <c r="EG124" s="507"/>
      <c r="EH124" s="507"/>
      <c r="EI124" s="507"/>
      <c r="EJ124" s="507"/>
      <c r="EK124" s="507"/>
      <c r="EL124" s="507"/>
      <c r="EM124" s="507"/>
      <c r="EN124" s="507"/>
      <c r="EO124" s="507"/>
      <c r="EP124" s="507"/>
      <c r="EQ124" s="507"/>
      <c r="ER124" s="507"/>
      <c r="ES124" s="507"/>
      <c r="ET124" s="507"/>
      <c r="EU124" s="507"/>
      <c r="EV124" s="507"/>
      <c r="EW124" s="507"/>
      <c r="EX124" s="507"/>
      <c r="EY124" s="507"/>
      <c r="EZ124" s="507"/>
      <c r="FA124" s="507"/>
      <c r="FB124" s="507"/>
      <c r="FC124" s="507"/>
      <c r="FD124" s="507"/>
      <c r="FE124" s="507"/>
      <c r="FF124" s="507"/>
      <c r="FG124" s="507"/>
      <c r="FH124" s="507"/>
      <c r="FI124" s="507"/>
      <c r="FJ124" s="507"/>
      <c r="FK124" s="507"/>
      <c r="FL124" s="507"/>
      <c r="FM124" s="507"/>
      <c r="FN124" s="507"/>
      <c r="FO124" s="507"/>
      <c r="FP124" s="507"/>
      <c r="FQ124" s="507"/>
      <c r="FR124" s="507"/>
      <c r="FS124" s="507"/>
      <c r="FT124" s="507"/>
      <c r="FU124" s="507"/>
      <c r="FV124" s="507"/>
      <c r="FW124" s="507"/>
      <c r="FX124" s="507"/>
      <c r="FY124" s="507"/>
      <c r="FZ124" s="507"/>
      <c r="GA124" s="507"/>
      <c r="GB124" s="507"/>
      <c r="GC124" s="507"/>
      <c r="GD124" s="507"/>
      <c r="GE124" s="507"/>
      <c r="GF124" s="507"/>
      <c r="GG124" s="507"/>
      <c r="GH124" s="507"/>
      <c r="GI124" s="507"/>
      <c r="GJ124" s="507"/>
      <c r="GK124" s="507"/>
      <c r="GL124" s="507"/>
      <c r="GM124" s="507"/>
      <c r="GN124" s="507"/>
      <c r="GO124" s="507"/>
      <c r="GP124" s="507"/>
      <c r="GQ124" s="507"/>
      <c r="GR124" s="507"/>
      <c r="GS124" s="507"/>
      <c r="GT124" s="507"/>
      <c r="GU124" s="507"/>
      <c r="GV124" s="507"/>
      <c r="GW124" s="507"/>
      <c r="GX124" s="507"/>
      <c r="GY124" s="507"/>
      <c r="GZ124" s="507"/>
      <c r="HA124" s="507"/>
      <c r="HB124" s="507"/>
      <c r="HC124" s="507"/>
      <c r="HD124" s="507"/>
      <c r="HE124" s="507"/>
      <c r="HF124" s="507"/>
      <c r="HG124" s="507"/>
      <c r="HH124" s="507"/>
      <c r="HI124" s="507"/>
      <c r="HJ124" s="507"/>
      <c r="HK124" s="507"/>
      <c r="HL124" s="507"/>
      <c r="HM124" s="507"/>
      <c r="HN124" s="507"/>
      <c r="HO124" s="507"/>
      <c r="HP124" s="507"/>
      <c r="HQ124" s="507"/>
      <c r="HR124" s="507"/>
      <c r="HS124" s="507"/>
      <c r="HT124" s="507"/>
      <c r="HU124" s="507"/>
      <c r="HV124" s="507"/>
      <c r="HW124" s="507"/>
      <c r="HX124" s="507"/>
      <c r="HY124" s="507"/>
      <c r="HZ124" s="507"/>
      <c r="IA124" s="507"/>
      <c r="IB124" s="507"/>
      <c r="IC124" s="507"/>
      <c r="ID124" s="507"/>
      <c r="IE124" s="507"/>
      <c r="IF124" s="507"/>
      <c r="IG124" s="507"/>
      <c r="IH124" s="507"/>
      <c r="II124" s="507"/>
      <c r="IJ124" s="507"/>
    </row>
    <row r="125" spans="1:244" s="398" customFormat="1" ht="19" x14ac:dyDescent="0.2">
      <c r="A125"/>
      <c r="B125" s="290"/>
      <c r="C125"/>
      <c r="D125" s="367"/>
      <c r="E125" s="463"/>
      <c r="F125" s="463"/>
      <c r="G125" s="271"/>
      <c r="H125"/>
      <c r="I125" s="99"/>
      <c r="J125"/>
      <c r="K125"/>
      <c r="L125"/>
      <c r="M125" s="275"/>
      <c r="N125" s="275"/>
      <c r="O125" s="275"/>
      <c r="P125" s="275"/>
      <c r="Q125" s="275"/>
      <c r="R125" s="275"/>
      <c r="S125" s="275"/>
      <c r="T125" s="275"/>
      <c r="U125" s="275"/>
      <c r="V125" s="275"/>
      <c r="W125" s="275"/>
      <c r="X125" s="275"/>
      <c r="Y125" s="275"/>
      <c r="Z125" s="275"/>
      <c r="AA125" s="275"/>
      <c r="AB125" s="23"/>
      <c r="AC125"/>
      <c r="AD125" s="92"/>
      <c r="AE125"/>
      <c r="AF125"/>
      <c r="AG125"/>
      <c r="AH125" s="96"/>
      <c r="AI125" s="394"/>
      <c r="AJ125" s="215"/>
      <c r="AK125" s="215"/>
      <c r="AL125" s="215"/>
      <c r="AM125" s="215"/>
      <c r="AN125" s="215"/>
      <c r="AO125" s="215"/>
      <c r="AP125" s="215"/>
      <c r="AQ125" s="215"/>
      <c r="AR125" s="215"/>
      <c r="AS125" s="215"/>
      <c r="AT125" s="215"/>
      <c r="AU125" s="215"/>
      <c r="AV125" s="215"/>
      <c r="AW125" s="215"/>
      <c r="AX125" s="215"/>
      <c r="AY125" s="394"/>
      <c r="AZ125" s="386"/>
      <c r="BA125" s="715"/>
      <c r="BB125"/>
      <c r="BC125" s="715"/>
      <c r="BD125"/>
      <c r="BE125" s="715"/>
      <c r="BF125"/>
      <c r="BG125" s="715"/>
      <c r="BH125"/>
      <c r="BI125" s="715"/>
      <c r="BJ125"/>
      <c r="BK125" s="715"/>
      <c r="BL125"/>
      <c r="BM125" s="715"/>
      <c r="BN125"/>
      <c r="BO125" s="387"/>
      <c r="BP125"/>
      <c r="BQ125" s="387"/>
      <c r="BR125"/>
      <c r="BS125" s="387"/>
      <c r="BT125"/>
      <c r="BU125" s="387"/>
      <c r="BV125"/>
      <c r="BW125" s="387"/>
      <c r="BX125"/>
      <c r="BY125" s="387"/>
      <c r="BZ125"/>
      <c r="CA125" s="387"/>
      <c r="CB125"/>
      <c r="CC125" s="387"/>
      <c r="CD125"/>
      <c r="CE125" s="387"/>
      <c r="CF125"/>
      <c r="CG125" s="387"/>
      <c r="CH125"/>
      <c r="CI125" s="387"/>
      <c r="CJ125"/>
      <c r="CK125" s="1099"/>
      <c r="CL125" s="507"/>
      <c r="CM125" s="507"/>
      <c r="CN125" s="507"/>
      <c r="CO125" s="507"/>
      <c r="CP125" s="507"/>
      <c r="CQ125" s="507"/>
      <c r="CR125" s="507"/>
      <c r="CS125" s="507"/>
      <c r="CT125" s="1109"/>
      <c r="CU125" s="36"/>
      <c r="CV125" s="36"/>
      <c r="CW125" s="36"/>
      <c r="CX125" s="1109"/>
      <c r="CY125" s="507"/>
      <c r="CZ125" s="507"/>
      <c r="DN125" s="507"/>
      <c r="DO125" s="507"/>
      <c r="DP125" s="507"/>
      <c r="DQ125" s="507"/>
      <c r="DR125" s="507"/>
      <c r="DS125" s="507"/>
      <c r="DT125" s="507"/>
      <c r="DU125" s="507"/>
      <c r="DV125" s="507"/>
      <c r="DW125" s="507"/>
      <c r="DX125" s="507"/>
      <c r="DY125" s="507"/>
      <c r="DZ125" s="507"/>
      <c r="EA125" s="507"/>
      <c r="EB125" s="507"/>
      <c r="EC125" s="507"/>
      <c r="ED125" s="507"/>
      <c r="EE125" s="507"/>
      <c r="EF125" s="507"/>
      <c r="EG125" s="507"/>
      <c r="EH125" s="507"/>
      <c r="EI125" s="507"/>
      <c r="EJ125" s="507"/>
      <c r="EK125" s="507"/>
      <c r="EL125" s="507"/>
      <c r="EM125" s="507"/>
      <c r="EN125" s="507"/>
      <c r="EO125" s="507"/>
      <c r="EP125" s="507"/>
      <c r="EQ125" s="507"/>
      <c r="ER125" s="507"/>
      <c r="ES125" s="507"/>
      <c r="ET125" s="507"/>
      <c r="EU125" s="507"/>
      <c r="EV125" s="507"/>
      <c r="EW125" s="507"/>
      <c r="EX125" s="507"/>
      <c r="EY125" s="507"/>
      <c r="EZ125" s="507"/>
      <c r="FA125" s="507"/>
      <c r="FB125" s="507"/>
      <c r="FC125" s="507"/>
      <c r="FD125" s="507"/>
      <c r="FE125" s="507"/>
      <c r="FF125" s="507"/>
      <c r="FG125" s="507"/>
      <c r="FH125" s="507"/>
      <c r="FI125" s="507"/>
      <c r="FJ125" s="507"/>
      <c r="FK125" s="507"/>
      <c r="FL125" s="507"/>
      <c r="FM125" s="507"/>
      <c r="FN125" s="507"/>
      <c r="FO125" s="507"/>
      <c r="FP125" s="507"/>
      <c r="FQ125" s="507"/>
      <c r="FR125" s="507"/>
      <c r="FS125" s="507"/>
      <c r="FT125" s="507"/>
      <c r="FU125" s="507"/>
      <c r="FV125" s="507"/>
      <c r="FW125" s="507"/>
      <c r="FX125" s="507"/>
      <c r="FY125" s="507"/>
      <c r="FZ125" s="507"/>
      <c r="GA125" s="507"/>
      <c r="GB125" s="507"/>
      <c r="GC125" s="507"/>
      <c r="GD125" s="507"/>
      <c r="GE125" s="507"/>
      <c r="GF125" s="507"/>
      <c r="GG125" s="507"/>
      <c r="GH125" s="507"/>
      <c r="GI125" s="507"/>
      <c r="GJ125" s="507"/>
      <c r="GK125" s="507"/>
      <c r="GL125" s="507"/>
      <c r="GM125" s="507"/>
      <c r="GN125" s="507"/>
      <c r="GO125" s="507"/>
      <c r="GP125" s="507"/>
      <c r="GQ125" s="507"/>
      <c r="GR125" s="507"/>
      <c r="GS125" s="507"/>
      <c r="GT125" s="507"/>
      <c r="GU125" s="507"/>
      <c r="GV125" s="507"/>
      <c r="GW125" s="507"/>
      <c r="GX125" s="507"/>
      <c r="GY125" s="507"/>
      <c r="GZ125" s="507"/>
      <c r="HA125" s="507"/>
      <c r="HB125" s="507"/>
      <c r="HC125" s="507"/>
      <c r="HD125" s="507"/>
      <c r="HE125" s="507"/>
      <c r="HF125" s="507"/>
      <c r="HG125" s="507"/>
      <c r="HH125" s="507"/>
      <c r="HI125" s="507"/>
      <c r="HJ125" s="507"/>
      <c r="HK125" s="507"/>
      <c r="HL125" s="507"/>
      <c r="HM125" s="507"/>
      <c r="HN125" s="507"/>
      <c r="HO125" s="507"/>
      <c r="HP125" s="507"/>
      <c r="HQ125" s="507"/>
      <c r="HR125" s="507"/>
      <c r="HS125" s="507"/>
      <c r="HT125" s="507"/>
      <c r="HU125" s="507"/>
      <c r="HV125" s="507"/>
      <c r="HW125" s="507"/>
      <c r="HX125" s="507"/>
      <c r="HY125" s="507"/>
      <c r="HZ125" s="507"/>
      <c r="IA125" s="507"/>
      <c r="IB125" s="507"/>
      <c r="IC125" s="507"/>
      <c r="ID125" s="507"/>
      <c r="IE125" s="507"/>
      <c r="IF125" s="507"/>
      <c r="IG125" s="507"/>
      <c r="IH125" s="507"/>
      <c r="II125" s="507"/>
      <c r="IJ125" s="507"/>
    </row>
    <row r="126" spans="1:244" s="398" customFormat="1" ht="19" x14ac:dyDescent="0.2">
      <c r="A126"/>
      <c r="B126" s="290"/>
      <c r="C126"/>
      <c r="D126" s="367"/>
      <c r="E126" s="463"/>
      <c r="F126" s="463"/>
      <c r="G126" s="271"/>
      <c r="H126"/>
      <c r="I126" s="99"/>
      <c r="J126"/>
      <c r="K126"/>
      <c r="L126"/>
      <c r="M126" s="275"/>
      <c r="N126" s="275"/>
      <c r="O126" s="275"/>
      <c r="P126" s="275"/>
      <c r="Q126" s="275"/>
      <c r="R126" s="275"/>
      <c r="S126" s="275"/>
      <c r="T126" s="275"/>
      <c r="U126" s="275"/>
      <c r="V126" s="275"/>
      <c r="W126" s="275"/>
      <c r="X126" s="275"/>
      <c r="Y126" s="275"/>
      <c r="Z126" s="275"/>
      <c r="AA126" s="275"/>
      <c r="AB126" s="23"/>
      <c r="AC126"/>
      <c r="AD126" s="92"/>
      <c r="AE126"/>
      <c r="AF126"/>
      <c r="AG126"/>
      <c r="AH126" s="96"/>
      <c r="AI126" s="394"/>
      <c r="AJ126" s="215"/>
      <c r="AK126" s="215"/>
      <c r="AL126" s="215"/>
      <c r="AM126" s="215"/>
      <c r="AN126" s="215"/>
      <c r="AO126" s="215"/>
      <c r="AP126" s="215"/>
      <c r="AQ126" s="215"/>
      <c r="AR126" s="215"/>
      <c r="AS126" s="215"/>
      <c r="AT126" s="215"/>
      <c r="AU126" s="215"/>
      <c r="AV126" s="215"/>
      <c r="AW126" s="215"/>
      <c r="AX126" s="215"/>
      <c r="AY126" s="394"/>
      <c r="AZ126" s="386"/>
      <c r="BA126" s="715"/>
      <c r="BB126"/>
      <c r="BC126" s="715"/>
      <c r="BD126"/>
      <c r="BE126" s="715"/>
      <c r="BF126"/>
      <c r="BG126" s="715"/>
      <c r="BH126"/>
      <c r="BI126" s="715"/>
      <c r="BJ126"/>
      <c r="BK126" s="715"/>
      <c r="BL126"/>
      <c r="BM126" s="715"/>
      <c r="BN126"/>
      <c r="BO126" s="387"/>
      <c r="BP126"/>
      <c r="BQ126" s="387"/>
      <c r="BR126"/>
      <c r="BS126" s="387"/>
      <c r="BT126"/>
      <c r="BU126" s="387"/>
      <c r="BV126"/>
      <c r="BW126" s="387"/>
      <c r="BX126"/>
      <c r="BY126" s="387"/>
      <c r="BZ126"/>
      <c r="CA126" s="387"/>
      <c r="CB126"/>
      <c r="CC126" s="387"/>
      <c r="CD126"/>
      <c r="CE126" s="387"/>
      <c r="CF126"/>
      <c r="CG126" s="387"/>
      <c r="CH126"/>
      <c r="CI126" s="387"/>
      <c r="CJ126"/>
      <c r="CK126" s="1099"/>
      <c r="CL126" s="507"/>
      <c r="CM126" s="507"/>
      <c r="CN126" s="507"/>
      <c r="CO126" s="507"/>
      <c r="CP126" s="507"/>
      <c r="CQ126" s="507"/>
      <c r="CR126" s="507"/>
      <c r="CS126" s="507"/>
      <c r="CT126" s="1109"/>
      <c r="CU126" s="36"/>
      <c r="CV126" s="36"/>
      <c r="CW126" s="36"/>
      <c r="CX126" s="1109"/>
      <c r="CY126" s="507"/>
      <c r="CZ126" s="507"/>
      <c r="DN126" s="507"/>
      <c r="DO126" s="507"/>
      <c r="DP126" s="507"/>
      <c r="DQ126" s="507"/>
      <c r="DR126" s="507"/>
      <c r="DS126" s="507"/>
      <c r="DT126" s="507"/>
      <c r="DU126" s="507"/>
      <c r="DV126" s="507"/>
      <c r="DW126" s="507"/>
      <c r="DX126" s="507"/>
      <c r="DY126" s="507"/>
      <c r="DZ126" s="507"/>
      <c r="EA126" s="507"/>
      <c r="EB126" s="507"/>
      <c r="EC126" s="507"/>
      <c r="ED126" s="507"/>
      <c r="EE126" s="507"/>
      <c r="EF126" s="507"/>
      <c r="EG126" s="507"/>
      <c r="EH126" s="507"/>
      <c r="EI126" s="507"/>
      <c r="EJ126" s="507"/>
      <c r="EK126" s="507"/>
      <c r="EL126" s="507"/>
      <c r="EM126" s="507"/>
      <c r="EN126" s="507"/>
      <c r="EO126" s="507"/>
      <c r="EP126" s="507"/>
      <c r="EQ126" s="507"/>
      <c r="ER126" s="507"/>
      <c r="ES126" s="507"/>
      <c r="ET126" s="507"/>
      <c r="EU126" s="507"/>
      <c r="EV126" s="507"/>
      <c r="EW126" s="507"/>
      <c r="EX126" s="507"/>
      <c r="EY126" s="507"/>
      <c r="EZ126" s="507"/>
      <c r="FA126" s="507"/>
      <c r="FB126" s="507"/>
      <c r="FC126" s="507"/>
      <c r="FD126" s="507"/>
      <c r="FE126" s="507"/>
      <c r="FF126" s="507"/>
      <c r="FG126" s="507"/>
      <c r="FH126" s="507"/>
      <c r="FI126" s="507"/>
      <c r="FJ126" s="507"/>
      <c r="FK126" s="507"/>
      <c r="FL126" s="507"/>
      <c r="FM126" s="507"/>
      <c r="FN126" s="507"/>
      <c r="FO126" s="507"/>
      <c r="FP126" s="507"/>
      <c r="FQ126" s="507"/>
      <c r="FR126" s="507"/>
      <c r="FS126" s="507"/>
      <c r="FT126" s="507"/>
      <c r="FU126" s="507"/>
      <c r="FV126" s="507"/>
      <c r="FW126" s="507"/>
      <c r="FX126" s="507"/>
      <c r="FY126" s="507"/>
      <c r="FZ126" s="507"/>
      <c r="GA126" s="507"/>
      <c r="GB126" s="507"/>
      <c r="GC126" s="507"/>
      <c r="GD126" s="507"/>
      <c r="GE126" s="507"/>
      <c r="GF126" s="507"/>
      <c r="GG126" s="507"/>
      <c r="GH126" s="507"/>
      <c r="GI126" s="507"/>
      <c r="GJ126" s="507"/>
      <c r="GK126" s="507"/>
      <c r="GL126" s="507"/>
      <c r="GM126" s="507"/>
      <c r="GN126" s="507"/>
      <c r="GO126" s="507"/>
      <c r="GP126" s="507"/>
      <c r="GQ126" s="507"/>
      <c r="GR126" s="507"/>
      <c r="GS126" s="507"/>
      <c r="GT126" s="507"/>
      <c r="GU126" s="507"/>
      <c r="GV126" s="507"/>
      <c r="GW126" s="507"/>
      <c r="GX126" s="507"/>
      <c r="GY126" s="507"/>
      <c r="GZ126" s="507"/>
      <c r="HA126" s="507"/>
      <c r="HB126" s="507"/>
      <c r="HC126" s="507"/>
      <c r="HD126" s="507"/>
      <c r="HE126" s="507"/>
      <c r="HF126" s="507"/>
      <c r="HG126" s="507"/>
      <c r="HH126" s="507"/>
      <c r="HI126" s="507"/>
      <c r="HJ126" s="507"/>
      <c r="HK126" s="507"/>
      <c r="HL126" s="507"/>
      <c r="HM126" s="507"/>
      <c r="HN126" s="507"/>
      <c r="HO126" s="507"/>
      <c r="HP126" s="507"/>
      <c r="HQ126" s="507"/>
      <c r="HR126" s="507"/>
      <c r="HS126" s="507"/>
      <c r="HT126" s="507"/>
      <c r="HU126" s="507"/>
      <c r="HV126" s="507"/>
      <c r="HW126" s="507"/>
      <c r="HX126" s="507"/>
      <c r="HY126" s="507"/>
      <c r="HZ126" s="507"/>
      <c r="IA126" s="507"/>
      <c r="IB126" s="507"/>
      <c r="IC126" s="507"/>
      <c r="ID126" s="507"/>
      <c r="IE126" s="507"/>
      <c r="IF126" s="507"/>
      <c r="IG126" s="507"/>
      <c r="IH126" s="507"/>
      <c r="II126" s="507"/>
      <c r="IJ126" s="507"/>
    </row>
    <row r="127" spans="1:244" s="398" customFormat="1" ht="19" x14ac:dyDescent="0.2">
      <c r="A127"/>
      <c r="B127" s="290"/>
      <c r="C127"/>
      <c r="D127" s="367"/>
      <c r="E127" s="463"/>
      <c r="F127" s="463"/>
      <c r="G127" s="271"/>
      <c r="H127"/>
      <c r="I127" s="99"/>
      <c r="J127"/>
      <c r="K127"/>
      <c r="L127"/>
      <c r="M127" s="275"/>
      <c r="N127" s="275"/>
      <c r="O127" s="275"/>
      <c r="P127" s="275"/>
      <c r="Q127" s="275"/>
      <c r="R127" s="275"/>
      <c r="S127" s="275"/>
      <c r="T127" s="275"/>
      <c r="U127" s="275"/>
      <c r="V127" s="275"/>
      <c r="W127" s="275"/>
      <c r="X127" s="275"/>
      <c r="Y127" s="275"/>
      <c r="Z127" s="275"/>
      <c r="AA127" s="275"/>
      <c r="AB127" s="23"/>
      <c r="AC127"/>
      <c r="AD127" s="92"/>
      <c r="AE127"/>
      <c r="AF127"/>
      <c r="AG127"/>
      <c r="AH127" s="96"/>
      <c r="AI127" s="394"/>
      <c r="AJ127" s="215"/>
      <c r="AK127" s="215"/>
      <c r="AL127" s="215"/>
      <c r="AM127" s="215"/>
      <c r="AN127" s="215"/>
      <c r="AO127" s="215"/>
      <c r="AP127" s="215"/>
      <c r="AQ127" s="215"/>
      <c r="AR127" s="215"/>
      <c r="AS127" s="215"/>
      <c r="AT127" s="215"/>
      <c r="AU127" s="215"/>
      <c r="AV127" s="215"/>
      <c r="AW127" s="215"/>
      <c r="AX127" s="215"/>
      <c r="AY127" s="394"/>
      <c r="AZ127" s="386"/>
      <c r="BA127" s="715"/>
      <c r="BB127"/>
      <c r="BC127" s="715"/>
      <c r="BD127"/>
      <c r="BE127" s="715"/>
      <c r="BF127"/>
      <c r="BG127" s="715"/>
      <c r="BH127"/>
      <c r="BI127" s="715"/>
      <c r="BJ127"/>
      <c r="BK127" s="715"/>
      <c r="BL127"/>
      <c r="BM127" s="715"/>
      <c r="BN127"/>
      <c r="BO127" s="387"/>
      <c r="BP127"/>
      <c r="BQ127" s="387"/>
      <c r="BR127"/>
      <c r="BS127" s="387"/>
      <c r="BT127"/>
      <c r="BU127" s="387"/>
      <c r="BV127"/>
      <c r="BW127" s="387"/>
      <c r="BX127"/>
      <c r="BY127" s="387"/>
      <c r="BZ127"/>
      <c r="CA127" s="387"/>
      <c r="CB127"/>
      <c r="CC127" s="387"/>
      <c r="CD127"/>
      <c r="CE127" s="387"/>
      <c r="CF127"/>
      <c r="CG127" s="387"/>
      <c r="CH127"/>
      <c r="CI127" s="387"/>
      <c r="CJ127"/>
      <c r="CK127" s="1099"/>
      <c r="CL127" s="507"/>
      <c r="CM127" s="507"/>
      <c r="CN127" s="507"/>
      <c r="CO127" s="507"/>
      <c r="CP127" s="507"/>
      <c r="CQ127" s="507"/>
      <c r="CR127" s="507"/>
      <c r="CS127" s="507"/>
      <c r="CT127" s="1109"/>
      <c r="CU127" s="36"/>
      <c r="CV127" s="36"/>
      <c r="CW127" s="36"/>
      <c r="CX127" s="1109"/>
      <c r="CY127" s="507"/>
      <c r="CZ127" s="507"/>
      <c r="DN127" s="507"/>
      <c r="DO127" s="507"/>
      <c r="DP127" s="507"/>
      <c r="DQ127" s="507"/>
      <c r="DR127" s="507"/>
      <c r="DS127" s="507"/>
      <c r="DT127" s="507"/>
      <c r="DU127" s="507"/>
      <c r="DV127" s="507"/>
      <c r="DW127" s="507"/>
      <c r="DX127" s="507"/>
      <c r="DY127" s="507"/>
      <c r="DZ127" s="507"/>
      <c r="EA127" s="507"/>
      <c r="EB127" s="507"/>
      <c r="EC127" s="507"/>
      <c r="ED127" s="507"/>
      <c r="EE127" s="507"/>
      <c r="EF127" s="507"/>
      <c r="EG127" s="507"/>
      <c r="EH127" s="507"/>
      <c r="EI127" s="507"/>
      <c r="EJ127" s="507"/>
      <c r="EK127" s="507"/>
      <c r="EL127" s="507"/>
      <c r="EM127" s="507"/>
      <c r="EN127" s="507"/>
      <c r="EO127" s="507"/>
      <c r="EP127" s="507"/>
      <c r="EQ127" s="507"/>
      <c r="ER127" s="507"/>
      <c r="ES127" s="507"/>
      <c r="ET127" s="507"/>
      <c r="EU127" s="507"/>
      <c r="EV127" s="507"/>
      <c r="EW127" s="507"/>
      <c r="EX127" s="507"/>
      <c r="EY127" s="507"/>
      <c r="EZ127" s="507"/>
      <c r="FA127" s="507"/>
      <c r="FB127" s="507"/>
      <c r="FC127" s="507"/>
      <c r="FD127" s="507"/>
      <c r="FE127" s="507"/>
      <c r="FF127" s="507"/>
      <c r="FG127" s="507"/>
      <c r="FH127" s="507"/>
      <c r="FI127" s="507"/>
      <c r="FJ127" s="507"/>
      <c r="FK127" s="507"/>
      <c r="FL127" s="507"/>
      <c r="FM127" s="507"/>
      <c r="FN127" s="507"/>
      <c r="FO127" s="507"/>
      <c r="FP127" s="507"/>
      <c r="FQ127" s="507"/>
      <c r="FR127" s="507"/>
      <c r="FS127" s="507"/>
      <c r="FT127" s="507"/>
      <c r="FU127" s="507"/>
      <c r="FV127" s="507"/>
      <c r="FW127" s="507"/>
      <c r="FX127" s="507"/>
      <c r="FY127" s="507"/>
      <c r="FZ127" s="507"/>
      <c r="GA127" s="507"/>
      <c r="GB127" s="507"/>
      <c r="GC127" s="507"/>
      <c r="GD127" s="507"/>
      <c r="GE127" s="507"/>
      <c r="GF127" s="507"/>
      <c r="GG127" s="507"/>
      <c r="GH127" s="507"/>
      <c r="GI127" s="507"/>
      <c r="GJ127" s="507"/>
      <c r="GK127" s="507"/>
      <c r="GL127" s="507"/>
      <c r="GM127" s="507"/>
      <c r="GN127" s="507"/>
      <c r="GO127" s="507"/>
      <c r="GP127" s="507"/>
      <c r="GQ127" s="507"/>
      <c r="GR127" s="507"/>
      <c r="GS127" s="507"/>
      <c r="GT127" s="507"/>
      <c r="GU127" s="507"/>
      <c r="GV127" s="507"/>
      <c r="GW127" s="507"/>
      <c r="GX127" s="507"/>
      <c r="GY127" s="507"/>
      <c r="GZ127" s="507"/>
      <c r="HA127" s="507"/>
      <c r="HB127" s="507"/>
      <c r="HC127" s="507"/>
      <c r="HD127" s="507"/>
      <c r="HE127" s="507"/>
      <c r="HF127" s="507"/>
      <c r="HG127" s="507"/>
      <c r="HH127" s="507"/>
      <c r="HI127" s="507"/>
      <c r="HJ127" s="507"/>
      <c r="HK127" s="507"/>
      <c r="HL127" s="507"/>
      <c r="HM127" s="507"/>
      <c r="HN127" s="507"/>
      <c r="HO127" s="507"/>
      <c r="HP127" s="507"/>
      <c r="HQ127" s="507"/>
      <c r="HR127" s="507"/>
      <c r="HS127" s="507"/>
      <c r="HT127" s="507"/>
      <c r="HU127" s="507"/>
      <c r="HV127" s="507"/>
      <c r="HW127" s="507"/>
      <c r="HX127" s="507"/>
      <c r="HY127" s="507"/>
      <c r="HZ127" s="507"/>
      <c r="IA127" s="507"/>
      <c r="IB127" s="507"/>
      <c r="IC127" s="507"/>
      <c r="ID127" s="507"/>
      <c r="IE127" s="507"/>
      <c r="IF127" s="507"/>
      <c r="IG127" s="507"/>
      <c r="IH127" s="507"/>
      <c r="II127" s="507"/>
      <c r="IJ127" s="507"/>
    </row>
    <row r="128" spans="1:244" s="398" customFormat="1" ht="19" x14ac:dyDescent="0.2">
      <c r="A128"/>
      <c r="B128" s="290"/>
      <c r="C128"/>
      <c r="D128" s="367"/>
      <c r="E128" s="463"/>
      <c r="F128" s="463"/>
      <c r="G128" s="271"/>
      <c r="H128"/>
      <c r="I128" s="99"/>
      <c r="J128"/>
      <c r="K128"/>
      <c r="L128"/>
      <c r="M128" s="275"/>
      <c r="N128" s="275"/>
      <c r="O128" s="275"/>
      <c r="P128" s="275"/>
      <c r="Q128" s="275"/>
      <c r="R128" s="275"/>
      <c r="S128" s="275"/>
      <c r="T128" s="275"/>
      <c r="U128" s="275"/>
      <c r="V128" s="275"/>
      <c r="W128" s="275"/>
      <c r="X128" s="275"/>
      <c r="Y128" s="275"/>
      <c r="Z128" s="275"/>
      <c r="AA128" s="275"/>
      <c r="AB128" s="23"/>
      <c r="AC128"/>
      <c r="AD128" s="92"/>
      <c r="AE128"/>
      <c r="AF128"/>
      <c r="AG128"/>
      <c r="AH128" s="96"/>
      <c r="AI128" s="394"/>
      <c r="AJ128" s="215"/>
      <c r="AK128" s="215"/>
      <c r="AL128" s="215"/>
      <c r="AM128" s="215"/>
      <c r="AN128" s="215"/>
      <c r="AO128" s="215"/>
      <c r="AP128" s="215"/>
      <c r="AQ128" s="215"/>
      <c r="AR128" s="215"/>
      <c r="AS128" s="215"/>
      <c r="AT128" s="215"/>
      <c r="AU128" s="215"/>
      <c r="AV128" s="215"/>
      <c r="AW128" s="215"/>
      <c r="AX128" s="215"/>
      <c r="AY128" s="394"/>
      <c r="AZ128" s="386"/>
      <c r="BA128" s="715"/>
      <c r="BB128"/>
      <c r="BC128" s="715"/>
      <c r="BD128"/>
      <c r="BE128" s="715"/>
      <c r="BF128"/>
      <c r="BG128" s="715"/>
      <c r="BH128"/>
      <c r="BI128" s="715"/>
      <c r="BJ128"/>
      <c r="BK128" s="715"/>
      <c r="BL128"/>
      <c r="BM128" s="715"/>
      <c r="BN128"/>
      <c r="BO128" s="387"/>
      <c r="BP128"/>
      <c r="BQ128" s="387"/>
      <c r="BR128"/>
      <c r="BS128" s="387"/>
      <c r="BT128"/>
      <c r="BU128" s="387"/>
      <c r="BV128"/>
      <c r="BW128" s="387"/>
      <c r="BX128"/>
      <c r="BY128" s="387"/>
      <c r="BZ128"/>
      <c r="CA128" s="387"/>
      <c r="CB128"/>
      <c r="CC128" s="387"/>
      <c r="CD128"/>
      <c r="CE128" s="387"/>
      <c r="CF128"/>
      <c r="CG128" s="387"/>
      <c r="CH128"/>
      <c r="CI128" s="387"/>
      <c r="CJ128"/>
      <c r="CK128" s="1099"/>
      <c r="CL128" s="507"/>
      <c r="CM128" s="507"/>
      <c r="CN128" s="507"/>
      <c r="CO128" s="507"/>
      <c r="CP128" s="507"/>
      <c r="CQ128" s="507"/>
      <c r="CR128" s="507"/>
      <c r="CS128" s="507"/>
      <c r="CT128" s="1109"/>
      <c r="CU128" s="36"/>
      <c r="CV128" s="36"/>
      <c r="CW128" s="36"/>
      <c r="CX128" s="1109"/>
      <c r="CY128" s="507"/>
      <c r="CZ128" s="507"/>
      <c r="DN128" s="507"/>
      <c r="DO128" s="507"/>
      <c r="DP128" s="507"/>
      <c r="DQ128" s="507"/>
      <c r="DR128" s="507"/>
      <c r="DS128" s="507"/>
      <c r="DT128" s="507"/>
      <c r="DU128" s="507"/>
      <c r="DV128" s="507"/>
      <c r="DW128" s="507"/>
      <c r="DX128" s="507"/>
      <c r="DY128" s="507"/>
      <c r="DZ128" s="507"/>
      <c r="EA128" s="507"/>
      <c r="EB128" s="507"/>
      <c r="EC128" s="507"/>
      <c r="ED128" s="507"/>
      <c r="EE128" s="507"/>
      <c r="EF128" s="507"/>
      <c r="EG128" s="507"/>
      <c r="EH128" s="507"/>
      <c r="EI128" s="507"/>
      <c r="EJ128" s="507"/>
      <c r="EK128" s="507"/>
      <c r="EL128" s="507"/>
      <c r="EM128" s="507"/>
      <c r="EN128" s="507"/>
      <c r="EO128" s="507"/>
      <c r="EP128" s="507"/>
      <c r="EQ128" s="507"/>
      <c r="ER128" s="507"/>
      <c r="ES128" s="507"/>
      <c r="ET128" s="507"/>
      <c r="EU128" s="507"/>
      <c r="EV128" s="507"/>
      <c r="EW128" s="507"/>
      <c r="EX128" s="507"/>
      <c r="EY128" s="507"/>
      <c r="EZ128" s="507"/>
      <c r="FA128" s="507"/>
      <c r="FB128" s="507"/>
      <c r="FC128" s="507"/>
      <c r="FD128" s="507"/>
      <c r="FE128" s="507"/>
      <c r="FF128" s="507"/>
      <c r="FG128" s="507"/>
      <c r="FH128" s="507"/>
      <c r="FI128" s="507"/>
      <c r="FJ128" s="507"/>
      <c r="FK128" s="507"/>
      <c r="FL128" s="507"/>
      <c r="FM128" s="507"/>
      <c r="FN128" s="507"/>
      <c r="FO128" s="507"/>
      <c r="FP128" s="507"/>
      <c r="FQ128" s="507"/>
      <c r="FR128" s="507"/>
      <c r="FS128" s="507"/>
      <c r="FT128" s="507"/>
      <c r="FU128" s="507"/>
      <c r="FV128" s="507"/>
      <c r="FW128" s="507"/>
      <c r="FX128" s="507"/>
      <c r="FY128" s="507"/>
      <c r="FZ128" s="507"/>
      <c r="GA128" s="507"/>
      <c r="GB128" s="507"/>
      <c r="GC128" s="507"/>
      <c r="GD128" s="507"/>
      <c r="GE128" s="507"/>
      <c r="GF128" s="507"/>
      <c r="GG128" s="507"/>
      <c r="GH128" s="507"/>
      <c r="GI128" s="507"/>
      <c r="GJ128" s="507"/>
      <c r="GK128" s="507"/>
      <c r="GL128" s="507"/>
      <c r="GM128" s="507"/>
      <c r="GN128" s="507"/>
      <c r="GO128" s="507"/>
      <c r="GP128" s="507"/>
      <c r="GQ128" s="507"/>
      <c r="GR128" s="507"/>
      <c r="GS128" s="507"/>
      <c r="GT128" s="507"/>
      <c r="GU128" s="507"/>
      <c r="GV128" s="507"/>
      <c r="GW128" s="507"/>
      <c r="GX128" s="507"/>
      <c r="GY128" s="507"/>
      <c r="GZ128" s="507"/>
      <c r="HA128" s="507"/>
      <c r="HB128" s="507"/>
      <c r="HC128" s="507"/>
      <c r="HD128" s="507"/>
      <c r="HE128" s="507"/>
      <c r="HF128" s="507"/>
      <c r="HG128" s="507"/>
      <c r="HH128" s="507"/>
      <c r="HI128" s="507"/>
      <c r="HJ128" s="507"/>
      <c r="HK128" s="507"/>
      <c r="HL128" s="507"/>
      <c r="HM128" s="507"/>
      <c r="HN128" s="507"/>
      <c r="HO128" s="507"/>
      <c r="HP128" s="507"/>
      <c r="HQ128" s="507"/>
      <c r="HR128" s="507"/>
      <c r="HS128" s="507"/>
      <c r="HT128" s="507"/>
      <c r="HU128" s="507"/>
      <c r="HV128" s="507"/>
      <c r="HW128" s="507"/>
      <c r="HX128" s="507"/>
      <c r="HY128" s="507"/>
      <c r="HZ128" s="507"/>
      <c r="IA128" s="507"/>
      <c r="IB128" s="507"/>
      <c r="IC128" s="507"/>
      <c r="ID128" s="507"/>
      <c r="IE128" s="507"/>
      <c r="IF128" s="507"/>
      <c r="IG128" s="507"/>
      <c r="IH128" s="507"/>
      <c r="II128" s="507"/>
      <c r="IJ128" s="507"/>
    </row>
    <row r="129" spans="1:244" s="398" customFormat="1" ht="19" x14ac:dyDescent="0.2">
      <c r="A129"/>
      <c r="B129" s="290"/>
      <c r="C129"/>
      <c r="D129" s="367"/>
      <c r="E129" s="463"/>
      <c r="F129" s="463"/>
      <c r="G129" s="271"/>
      <c r="H129"/>
      <c r="I129" s="99"/>
      <c r="J129"/>
      <c r="K129"/>
      <c r="L129"/>
      <c r="M129" s="275"/>
      <c r="N129" s="275"/>
      <c r="O129" s="275"/>
      <c r="P129" s="275"/>
      <c r="Q129" s="275"/>
      <c r="R129" s="275"/>
      <c r="S129" s="275"/>
      <c r="T129" s="275"/>
      <c r="U129" s="275"/>
      <c r="V129" s="275"/>
      <c r="W129" s="275"/>
      <c r="X129" s="275"/>
      <c r="Y129" s="275"/>
      <c r="Z129" s="275"/>
      <c r="AA129" s="275"/>
      <c r="AB129" s="23"/>
      <c r="AC129"/>
      <c r="AD129" s="92"/>
      <c r="AE129"/>
      <c r="AF129"/>
      <c r="AG129"/>
      <c r="AH129" s="96"/>
      <c r="AI129" s="394"/>
      <c r="AJ129" s="215"/>
      <c r="AK129" s="215"/>
      <c r="AL129" s="215"/>
      <c r="AM129" s="215"/>
      <c r="AN129" s="215"/>
      <c r="AO129" s="215"/>
      <c r="AP129" s="215"/>
      <c r="AQ129" s="215"/>
      <c r="AR129" s="215"/>
      <c r="AS129" s="215"/>
      <c r="AT129" s="215"/>
      <c r="AU129" s="215"/>
      <c r="AV129" s="215"/>
      <c r="AW129" s="215"/>
      <c r="AX129" s="215"/>
      <c r="AY129" s="394"/>
      <c r="AZ129" s="386"/>
      <c r="BA129" s="715"/>
      <c r="BB129"/>
      <c r="BC129" s="715"/>
      <c r="BD129"/>
      <c r="BE129" s="715"/>
      <c r="BF129"/>
      <c r="BG129" s="715"/>
      <c r="BH129"/>
      <c r="BI129" s="715"/>
      <c r="BJ129"/>
      <c r="BK129" s="715"/>
      <c r="BL129"/>
      <c r="BM129" s="715"/>
      <c r="BN129"/>
      <c r="BO129" s="387"/>
      <c r="BP129"/>
      <c r="BQ129" s="387"/>
      <c r="BR129"/>
      <c r="BS129" s="387"/>
      <c r="BT129"/>
      <c r="BU129" s="387"/>
      <c r="BV129"/>
      <c r="BW129" s="387"/>
      <c r="BX129"/>
      <c r="BY129" s="387"/>
      <c r="BZ129"/>
      <c r="CA129" s="387"/>
      <c r="CB129"/>
      <c r="CC129" s="387"/>
      <c r="CD129"/>
      <c r="CE129" s="387"/>
      <c r="CF129"/>
      <c r="CG129" s="387"/>
      <c r="CH129"/>
      <c r="CI129" s="387"/>
      <c r="CJ129"/>
      <c r="CK129" s="1099"/>
      <c r="CL129" s="507"/>
      <c r="CM129" s="507"/>
      <c r="CN129" s="507"/>
      <c r="CO129" s="507"/>
      <c r="CP129" s="507"/>
      <c r="CQ129" s="507"/>
      <c r="CR129" s="507"/>
      <c r="CS129" s="507"/>
      <c r="CT129" s="1109"/>
      <c r="CU129" s="36"/>
      <c r="CV129" s="36"/>
      <c r="CW129" s="36"/>
      <c r="CX129" s="1109"/>
      <c r="CY129" s="507"/>
      <c r="CZ129" s="507"/>
      <c r="DN129" s="507"/>
      <c r="DO129" s="507"/>
      <c r="DP129" s="507"/>
      <c r="DQ129" s="507"/>
      <c r="DR129" s="507"/>
      <c r="DS129" s="507"/>
      <c r="DT129" s="507"/>
      <c r="DU129" s="507"/>
      <c r="DV129" s="507"/>
      <c r="DW129" s="507"/>
      <c r="DX129" s="507"/>
      <c r="DY129" s="507"/>
      <c r="DZ129" s="507"/>
      <c r="EA129" s="507"/>
      <c r="EB129" s="507"/>
      <c r="EC129" s="507"/>
      <c r="ED129" s="507"/>
      <c r="EE129" s="507"/>
      <c r="EF129" s="507"/>
      <c r="EG129" s="507"/>
      <c r="EH129" s="507"/>
      <c r="EI129" s="507"/>
      <c r="EJ129" s="507"/>
      <c r="EK129" s="507"/>
      <c r="EL129" s="507"/>
      <c r="EM129" s="507"/>
      <c r="EN129" s="507"/>
      <c r="EO129" s="507"/>
      <c r="EP129" s="507"/>
      <c r="EQ129" s="507"/>
      <c r="ER129" s="507"/>
      <c r="ES129" s="507"/>
      <c r="ET129" s="507"/>
      <c r="EU129" s="507"/>
      <c r="EV129" s="507"/>
      <c r="EW129" s="507"/>
      <c r="EX129" s="507"/>
      <c r="EY129" s="507"/>
      <c r="EZ129" s="507"/>
      <c r="FA129" s="507"/>
      <c r="FB129" s="507"/>
      <c r="FC129" s="507"/>
      <c r="FD129" s="507"/>
      <c r="FE129" s="507"/>
      <c r="FF129" s="507"/>
      <c r="FG129" s="507"/>
      <c r="FH129" s="507"/>
      <c r="FI129" s="507"/>
      <c r="FJ129" s="507"/>
      <c r="FK129" s="507"/>
      <c r="FL129" s="507"/>
      <c r="FM129" s="507"/>
      <c r="FN129" s="507"/>
      <c r="FO129" s="507"/>
      <c r="FP129" s="507"/>
      <c r="FQ129" s="507"/>
      <c r="FR129" s="507"/>
      <c r="FS129" s="507"/>
      <c r="FT129" s="507"/>
      <c r="FU129" s="507"/>
      <c r="FV129" s="507"/>
      <c r="FW129" s="507"/>
      <c r="FX129" s="507"/>
      <c r="FY129" s="507"/>
      <c r="FZ129" s="507"/>
      <c r="GA129" s="507"/>
      <c r="GB129" s="507"/>
      <c r="GC129" s="507"/>
      <c r="GD129" s="507"/>
      <c r="GE129" s="507"/>
      <c r="GF129" s="507"/>
      <c r="GG129" s="507"/>
      <c r="GH129" s="507"/>
      <c r="GI129" s="507"/>
      <c r="GJ129" s="507"/>
      <c r="GK129" s="507"/>
      <c r="GL129" s="507"/>
      <c r="GM129" s="507"/>
      <c r="GN129" s="507"/>
      <c r="GO129" s="507"/>
      <c r="GP129" s="507"/>
      <c r="GQ129" s="507"/>
      <c r="GR129" s="507"/>
      <c r="GS129" s="507"/>
      <c r="GT129" s="507"/>
      <c r="GU129" s="507"/>
      <c r="GV129" s="507"/>
      <c r="GW129" s="507"/>
      <c r="GX129" s="507"/>
      <c r="GY129" s="507"/>
      <c r="GZ129" s="507"/>
      <c r="HA129" s="507"/>
      <c r="HB129" s="507"/>
      <c r="HC129" s="507"/>
      <c r="HD129" s="507"/>
      <c r="HE129" s="507"/>
      <c r="HF129" s="507"/>
      <c r="HG129" s="507"/>
      <c r="HH129" s="507"/>
      <c r="HI129" s="507"/>
      <c r="HJ129" s="507"/>
      <c r="HK129" s="507"/>
      <c r="HL129" s="507"/>
      <c r="HM129" s="507"/>
      <c r="HN129" s="507"/>
      <c r="HO129" s="507"/>
      <c r="HP129" s="507"/>
      <c r="HQ129" s="507"/>
      <c r="HR129" s="507"/>
      <c r="HS129" s="507"/>
      <c r="HT129" s="507"/>
      <c r="HU129" s="507"/>
      <c r="HV129" s="507"/>
      <c r="HW129" s="507"/>
      <c r="HX129" s="507"/>
      <c r="HY129" s="507"/>
      <c r="HZ129" s="507"/>
      <c r="IA129" s="507"/>
      <c r="IB129" s="507"/>
      <c r="IC129" s="507"/>
      <c r="ID129" s="507"/>
      <c r="IE129" s="507"/>
      <c r="IF129" s="507"/>
      <c r="IG129" s="507"/>
      <c r="IH129" s="507"/>
      <c r="II129" s="507"/>
      <c r="IJ129" s="507"/>
    </row>
    <row r="130" spans="1:244" s="398" customFormat="1" ht="19" x14ac:dyDescent="0.2">
      <c r="A130"/>
      <c r="B130" s="290"/>
      <c r="C130"/>
      <c r="D130" s="367"/>
      <c r="E130" s="463"/>
      <c r="F130" s="463"/>
      <c r="G130" s="271"/>
      <c r="H130"/>
      <c r="I130" s="99"/>
      <c r="J130"/>
      <c r="K130"/>
      <c r="L130"/>
      <c r="M130" s="275"/>
      <c r="N130" s="275"/>
      <c r="O130" s="275"/>
      <c r="P130" s="275"/>
      <c r="Q130" s="275"/>
      <c r="R130" s="275"/>
      <c r="S130" s="275"/>
      <c r="T130" s="275"/>
      <c r="U130" s="275"/>
      <c r="V130" s="275"/>
      <c r="W130" s="275"/>
      <c r="X130" s="275"/>
      <c r="Y130" s="275"/>
      <c r="Z130" s="275"/>
      <c r="AA130" s="275"/>
      <c r="AB130" s="23"/>
      <c r="AC130"/>
      <c r="AD130" s="92"/>
      <c r="AE130"/>
      <c r="AF130"/>
      <c r="AG130"/>
      <c r="AH130" s="96"/>
      <c r="AI130" s="394"/>
      <c r="AJ130" s="215"/>
      <c r="AK130" s="215"/>
      <c r="AL130" s="215"/>
      <c r="AM130" s="215"/>
      <c r="AN130" s="215"/>
      <c r="AO130" s="215"/>
      <c r="AP130" s="215"/>
      <c r="AQ130" s="215"/>
      <c r="AR130" s="215"/>
      <c r="AS130" s="215"/>
      <c r="AT130" s="215"/>
      <c r="AU130" s="215"/>
      <c r="AV130" s="215"/>
      <c r="AW130" s="215"/>
      <c r="AX130" s="215"/>
      <c r="AY130" s="394"/>
      <c r="AZ130" s="386"/>
      <c r="BA130" s="715"/>
      <c r="BB130"/>
      <c r="BC130" s="715"/>
      <c r="BD130"/>
      <c r="BE130" s="715"/>
      <c r="BF130"/>
      <c r="BG130" s="715"/>
      <c r="BH130"/>
      <c r="BI130" s="715"/>
      <c r="BJ130"/>
      <c r="BK130" s="715"/>
      <c r="BL130"/>
      <c r="BM130" s="715"/>
      <c r="BN130"/>
      <c r="BO130" s="387"/>
      <c r="BP130"/>
      <c r="BQ130" s="387"/>
      <c r="BR130"/>
      <c r="BS130" s="387"/>
      <c r="BT130"/>
      <c r="BU130" s="387"/>
      <c r="BV130"/>
      <c r="BW130" s="387"/>
      <c r="BX130"/>
      <c r="BY130" s="387"/>
      <c r="BZ130"/>
      <c r="CA130" s="387"/>
      <c r="CB130"/>
      <c r="CC130" s="387"/>
      <c r="CD130"/>
      <c r="CE130" s="387"/>
      <c r="CF130"/>
      <c r="CG130" s="387"/>
      <c r="CH130"/>
      <c r="CI130" s="387"/>
      <c r="CJ130"/>
      <c r="CK130" s="1099"/>
      <c r="CL130" s="507"/>
      <c r="CM130" s="507"/>
      <c r="CN130" s="507"/>
      <c r="CO130" s="507"/>
      <c r="CP130" s="507"/>
      <c r="CQ130" s="507"/>
      <c r="CR130" s="507"/>
      <c r="CS130" s="507"/>
      <c r="CT130" s="1109"/>
      <c r="CU130" s="36"/>
      <c r="CV130" s="36"/>
      <c r="CW130" s="36"/>
      <c r="CX130" s="1109"/>
      <c r="CY130" s="507"/>
      <c r="CZ130" s="507"/>
      <c r="DN130" s="507"/>
      <c r="DO130" s="507"/>
      <c r="DP130" s="507"/>
      <c r="DQ130" s="507"/>
      <c r="DR130" s="507"/>
      <c r="DS130" s="507"/>
      <c r="DT130" s="507"/>
      <c r="DU130" s="507"/>
      <c r="DV130" s="507"/>
      <c r="DW130" s="507"/>
      <c r="DX130" s="507"/>
      <c r="DY130" s="507"/>
      <c r="DZ130" s="507"/>
      <c r="EA130" s="507"/>
      <c r="EB130" s="507"/>
      <c r="EC130" s="507"/>
      <c r="ED130" s="507"/>
      <c r="EE130" s="507"/>
      <c r="EF130" s="507"/>
      <c r="EG130" s="507"/>
      <c r="EH130" s="507"/>
      <c r="EI130" s="507"/>
      <c r="EJ130" s="507"/>
      <c r="EK130" s="507"/>
      <c r="EL130" s="507"/>
      <c r="EM130" s="507"/>
      <c r="EN130" s="507"/>
      <c r="EO130" s="507"/>
      <c r="EP130" s="507"/>
      <c r="EQ130" s="507"/>
      <c r="ER130" s="507"/>
      <c r="ES130" s="507"/>
      <c r="ET130" s="507"/>
      <c r="EU130" s="507"/>
      <c r="EV130" s="507"/>
      <c r="EW130" s="507"/>
      <c r="EX130" s="507"/>
      <c r="EY130" s="507"/>
      <c r="EZ130" s="507"/>
      <c r="FA130" s="507"/>
      <c r="FB130" s="507"/>
      <c r="FC130" s="507"/>
      <c r="FD130" s="507"/>
      <c r="FE130" s="507"/>
      <c r="FF130" s="507"/>
      <c r="FG130" s="507"/>
      <c r="FH130" s="507"/>
      <c r="FI130" s="507"/>
      <c r="FJ130" s="507"/>
      <c r="FK130" s="507"/>
      <c r="FL130" s="507"/>
      <c r="FM130" s="507"/>
      <c r="FN130" s="507"/>
      <c r="FO130" s="507"/>
      <c r="FP130" s="507"/>
      <c r="FQ130" s="507"/>
      <c r="FR130" s="507"/>
      <c r="FS130" s="507"/>
      <c r="FT130" s="507"/>
      <c r="FU130" s="507"/>
      <c r="FV130" s="507"/>
      <c r="FW130" s="507"/>
      <c r="FX130" s="507"/>
      <c r="FY130" s="507"/>
      <c r="FZ130" s="507"/>
      <c r="GA130" s="507"/>
      <c r="GB130" s="507"/>
      <c r="GC130" s="507"/>
      <c r="GD130" s="507"/>
      <c r="GE130" s="507"/>
      <c r="GF130" s="507"/>
      <c r="GG130" s="507"/>
      <c r="GH130" s="507"/>
      <c r="GI130" s="507"/>
      <c r="GJ130" s="507"/>
      <c r="GK130" s="507"/>
      <c r="GL130" s="507"/>
      <c r="GM130" s="507"/>
      <c r="GN130" s="507"/>
      <c r="GO130" s="507"/>
      <c r="GP130" s="507"/>
      <c r="GQ130" s="507"/>
      <c r="GR130" s="507"/>
      <c r="GS130" s="507"/>
      <c r="GT130" s="507"/>
      <c r="GU130" s="507"/>
      <c r="GV130" s="507"/>
      <c r="GW130" s="507"/>
      <c r="GX130" s="507"/>
      <c r="GY130" s="507"/>
      <c r="GZ130" s="507"/>
      <c r="HA130" s="507"/>
      <c r="HB130" s="507"/>
      <c r="HC130" s="507"/>
      <c r="HD130" s="507"/>
      <c r="HE130" s="507"/>
      <c r="HF130" s="507"/>
      <c r="HG130" s="507"/>
      <c r="HH130" s="507"/>
      <c r="HI130" s="507"/>
      <c r="HJ130" s="507"/>
      <c r="HK130" s="507"/>
      <c r="HL130" s="507"/>
      <c r="HM130" s="507"/>
      <c r="HN130" s="507"/>
      <c r="HO130" s="507"/>
      <c r="HP130" s="507"/>
      <c r="HQ130" s="507"/>
      <c r="HR130" s="507"/>
      <c r="HS130" s="507"/>
      <c r="HT130" s="507"/>
      <c r="HU130" s="507"/>
      <c r="HV130" s="507"/>
      <c r="HW130" s="507"/>
      <c r="HX130" s="507"/>
      <c r="HY130" s="507"/>
      <c r="HZ130" s="507"/>
      <c r="IA130" s="507"/>
      <c r="IB130" s="507"/>
      <c r="IC130" s="507"/>
      <c r="ID130" s="507"/>
      <c r="IE130" s="507"/>
      <c r="IF130" s="507"/>
      <c r="IG130" s="507"/>
      <c r="IH130" s="507"/>
      <c r="II130" s="507"/>
      <c r="IJ130" s="507"/>
    </row>
    <row r="131" spans="1:244" s="398" customFormat="1" ht="19" x14ac:dyDescent="0.2">
      <c r="A131"/>
      <c r="B131" s="290"/>
      <c r="C131"/>
      <c r="D131" s="367"/>
      <c r="E131" s="463"/>
      <c r="F131" s="463"/>
      <c r="G131" s="271"/>
      <c r="H131"/>
      <c r="I131" s="99"/>
      <c r="J131"/>
      <c r="K131"/>
      <c r="L131"/>
      <c r="M131" s="275"/>
      <c r="N131" s="275"/>
      <c r="O131" s="275"/>
      <c r="P131" s="275"/>
      <c r="Q131" s="275"/>
      <c r="R131" s="275"/>
      <c r="S131" s="275"/>
      <c r="T131" s="275"/>
      <c r="U131" s="275"/>
      <c r="V131" s="275"/>
      <c r="W131" s="275"/>
      <c r="X131" s="275"/>
      <c r="Y131" s="275"/>
      <c r="Z131" s="275"/>
      <c r="AA131" s="275"/>
      <c r="AB131" s="23"/>
      <c r="AC131"/>
      <c r="AD131" s="92"/>
      <c r="AE131"/>
      <c r="AF131"/>
      <c r="AG131"/>
      <c r="AH131" s="96"/>
      <c r="AI131" s="394"/>
      <c r="AJ131" s="215"/>
      <c r="AK131" s="215"/>
      <c r="AL131" s="215"/>
      <c r="AM131" s="215"/>
      <c r="AN131" s="215"/>
      <c r="AO131" s="215"/>
      <c r="AP131" s="215"/>
      <c r="AQ131" s="215"/>
      <c r="AR131" s="215"/>
      <c r="AS131" s="215"/>
      <c r="AT131" s="215"/>
      <c r="AU131" s="215"/>
      <c r="AV131" s="215"/>
      <c r="AW131" s="215"/>
      <c r="AX131" s="215"/>
      <c r="AY131" s="394"/>
      <c r="AZ131" s="386"/>
      <c r="BA131" s="715"/>
      <c r="BB131"/>
      <c r="BC131" s="715"/>
      <c r="BD131"/>
      <c r="BE131" s="715"/>
      <c r="BF131"/>
      <c r="BG131" s="715"/>
      <c r="BH131"/>
      <c r="BI131" s="715"/>
      <c r="BJ131"/>
      <c r="BK131" s="715"/>
      <c r="BL131"/>
      <c r="BM131" s="715"/>
      <c r="BN131"/>
      <c r="BO131" s="387"/>
      <c r="BP131"/>
      <c r="BQ131" s="387"/>
      <c r="BR131"/>
      <c r="BS131" s="387"/>
      <c r="BT131"/>
      <c r="BU131" s="387"/>
      <c r="BV131"/>
      <c r="BW131" s="387"/>
      <c r="BX131"/>
      <c r="BY131" s="387"/>
      <c r="BZ131"/>
      <c r="CA131" s="387"/>
      <c r="CB131"/>
      <c r="CC131" s="387"/>
      <c r="CD131"/>
      <c r="CE131" s="387"/>
      <c r="CF131"/>
      <c r="CG131" s="387"/>
      <c r="CH131"/>
      <c r="CI131" s="387"/>
      <c r="CJ131"/>
      <c r="CK131" s="1099"/>
      <c r="CL131" s="507"/>
      <c r="CM131" s="507"/>
      <c r="CN131" s="507"/>
      <c r="CO131" s="507"/>
      <c r="CP131" s="507"/>
      <c r="CQ131" s="507"/>
      <c r="CR131" s="507"/>
      <c r="CS131" s="507"/>
      <c r="CT131" s="1109"/>
      <c r="CU131" s="36"/>
      <c r="CV131" s="36"/>
      <c r="CW131" s="36"/>
      <c r="CX131" s="1109"/>
      <c r="CY131" s="507"/>
      <c r="CZ131" s="507"/>
      <c r="DN131" s="507"/>
      <c r="DO131" s="507"/>
      <c r="DP131" s="507"/>
      <c r="DQ131" s="507"/>
      <c r="DR131" s="507"/>
      <c r="DS131" s="507"/>
      <c r="DT131" s="507"/>
      <c r="DU131" s="507"/>
      <c r="DV131" s="507"/>
      <c r="DW131" s="507"/>
      <c r="DX131" s="507"/>
      <c r="DY131" s="507"/>
      <c r="DZ131" s="507"/>
      <c r="EA131" s="507"/>
      <c r="EB131" s="507"/>
      <c r="EC131" s="507"/>
      <c r="ED131" s="507"/>
      <c r="EE131" s="507"/>
      <c r="EF131" s="507"/>
      <c r="EG131" s="507"/>
      <c r="EH131" s="507"/>
      <c r="EI131" s="507"/>
      <c r="EJ131" s="507"/>
      <c r="EK131" s="507"/>
      <c r="EL131" s="507"/>
      <c r="EM131" s="507"/>
      <c r="EN131" s="507"/>
      <c r="EO131" s="507"/>
      <c r="EP131" s="507"/>
      <c r="EQ131" s="507"/>
      <c r="ER131" s="507"/>
      <c r="ES131" s="507"/>
      <c r="ET131" s="507"/>
      <c r="EU131" s="507"/>
      <c r="EV131" s="507"/>
      <c r="EW131" s="507"/>
      <c r="EX131" s="507"/>
      <c r="EY131" s="507"/>
      <c r="EZ131" s="507"/>
      <c r="FA131" s="507"/>
      <c r="FB131" s="507"/>
      <c r="FC131" s="507"/>
      <c r="FD131" s="507"/>
      <c r="FE131" s="507"/>
      <c r="FF131" s="507"/>
      <c r="FG131" s="507"/>
      <c r="FH131" s="507"/>
      <c r="FI131" s="507"/>
      <c r="FJ131" s="507"/>
      <c r="FK131" s="507"/>
      <c r="FL131" s="507"/>
      <c r="FM131" s="507"/>
      <c r="FN131" s="507"/>
      <c r="FO131" s="507"/>
      <c r="FP131" s="507"/>
      <c r="FQ131" s="507"/>
      <c r="FR131" s="507"/>
      <c r="FS131" s="507"/>
      <c r="FT131" s="507"/>
      <c r="FU131" s="507"/>
      <c r="FV131" s="507"/>
      <c r="FW131" s="507"/>
      <c r="FX131" s="507"/>
      <c r="FY131" s="507"/>
      <c r="FZ131" s="507"/>
      <c r="GA131" s="507"/>
      <c r="GB131" s="507"/>
      <c r="GC131" s="507"/>
      <c r="GD131" s="507"/>
      <c r="GE131" s="507"/>
      <c r="GF131" s="507"/>
      <c r="GG131" s="507"/>
      <c r="GH131" s="507"/>
      <c r="GI131" s="507"/>
      <c r="GJ131" s="507"/>
      <c r="GK131" s="507"/>
      <c r="GL131" s="507"/>
      <c r="GM131" s="507"/>
      <c r="GN131" s="507"/>
      <c r="GO131" s="507"/>
      <c r="GP131" s="507"/>
      <c r="GQ131" s="507"/>
      <c r="GR131" s="507"/>
      <c r="GS131" s="507"/>
      <c r="GT131" s="507"/>
      <c r="GU131" s="507"/>
      <c r="GV131" s="507"/>
      <c r="GW131" s="507"/>
      <c r="GX131" s="507"/>
      <c r="GY131" s="507"/>
      <c r="GZ131" s="507"/>
      <c r="HA131" s="507"/>
      <c r="HB131" s="507"/>
      <c r="HC131" s="507"/>
      <c r="HD131" s="507"/>
      <c r="HE131" s="507"/>
      <c r="HF131" s="507"/>
      <c r="HG131" s="507"/>
      <c r="HH131" s="507"/>
      <c r="HI131" s="507"/>
      <c r="HJ131" s="507"/>
      <c r="HK131" s="507"/>
      <c r="HL131" s="507"/>
      <c r="HM131" s="507"/>
      <c r="HN131" s="507"/>
      <c r="HO131" s="507"/>
      <c r="HP131" s="507"/>
      <c r="HQ131" s="507"/>
      <c r="HR131" s="507"/>
      <c r="HS131" s="507"/>
      <c r="HT131" s="507"/>
      <c r="HU131" s="507"/>
      <c r="HV131" s="507"/>
      <c r="HW131" s="507"/>
      <c r="HX131" s="507"/>
      <c r="HY131" s="507"/>
      <c r="HZ131" s="507"/>
      <c r="IA131" s="507"/>
      <c r="IB131" s="507"/>
      <c r="IC131" s="507"/>
      <c r="ID131" s="507"/>
      <c r="IE131" s="507"/>
      <c r="IF131" s="507"/>
      <c r="IG131" s="507"/>
      <c r="IH131" s="507"/>
      <c r="II131" s="507"/>
      <c r="IJ131" s="507"/>
    </row>
    <row r="132" spans="1:244" s="398" customFormat="1" ht="19" x14ac:dyDescent="0.2">
      <c r="A132"/>
      <c r="B132" s="290"/>
      <c r="C132"/>
      <c r="D132" s="367"/>
      <c r="E132" s="463"/>
      <c r="F132" s="463"/>
      <c r="G132" s="271"/>
      <c r="H132"/>
      <c r="I132" s="99"/>
      <c r="J132"/>
      <c r="K132"/>
      <c r="L132"/>
      <c r="M132" s="275"/>
      <c r="N132" s="275"/>
      <c r="O132" s="275"/>
      <c r="P132" s="275"/>
      <c r="Q132" s="275"/>
      <c r="R132" s="275"/>
      <c r="S132" s="275"/>
      <c r="T132" s="275"/>
      <c r="U132" s="275"/>
      <c r="V132" s="275"/>
      <c r="W132" s="275"/>
      <c r="X132" s="275"/>
      <c r="Y132" s="275"/>
      <c r="Z132" s="275"/>
      <c r="AA132" s="275"/>
      <c r="AB132" s="23"/>
      <c r="AC132"/>
      <c r="AD132" s="92"/>
      <c r="AE132"/>
      <c r="AF132"/>
      <c r="AG132"/>
      <c r="AH132" s="96"/>
      <c r="AI132" s="394"/>
      <c r="AJ132" s="215"/>
      <c r="AK132" s="215"/>
      <c r="AL132" s="215"/>
      <c r="AM132" s="215"/>
      <c r="AN132" s="215"/>
      <c r="AO132" s="215"/>
      <c r="AP132" s="215"/>
      <c r="AQ132" s="215"/>
      <c r="AR132" s="215"/>
      <c r="AS132" s="215"/>
      <c r="AT132" s="215"/>
      <c r="AU132" s="215"/>
      <c r="AV132" s="215"/>
      <c r="AW132" s="215"/>
      <c r="AX132" s="215"/>
      <c r="AY132" s="394"/>
      <c r="AZ132" s="386"/>
      <c r="BA132" s="715"/>
      <c r="BB132"/>
      <c r="BC132" s="715"/>
      <c r="BD132"/>
      <c r="BE132" s="715"/>
      <c r="BF132"/>
      <c r="BG132" s="715"/>
      <c r="BH132"/>
      <c r="BI132" s="715"/>
      <c r="BJ132"/>
      <c r="BK132" s="715"/>
      <c r="BL132"/>
      <c r="BM132" s="715"/>
      <c r="BN132"/>
      <c r="BO132" s="387"/>
      <c r="BP132"/>
      <c r="BQ132" s="387"/>
      <c r="BR132"/>
      <c r="BS132" s="387"/>
      <c r="BT132"/>
      <c r="BU132" s="387"/>
      <c r="BV132"/>
      <c r="BW132" s="387"/>
      <c r="BX132"/>
      <c r="BY132" s="387"/>
      <c r="BZ132"/>
      <c r="CA132" s="387"/>
      <c r="CB132"/>
      <c r="CC132" s="387"/>
      <c r="CD132"/>
      <c r="CE132" s="387"/>
      <c r="CF132"/>
      <c r="CG132" s="387"/>
      <c r="CH132"/>
      <c r="CI132" s="387"/>
      <c r="CJ132"/>
      <c r="CK132" s="1099"/>
      <c r="CL132" s="507"/>
      <c r="CM132" s="507"/>
      <c r="CN132" s="507"/>
      <c r="CO132" s="507"/>
      <c r="CP132" s="507"/>
      <c r="CQ132" s="507"/>
      <c r="CR132" s="507"/>
      <c r="CS132" s="507"/>
      <c r="CT132" s="1109"/>
      <c r="CU132" s="36"/>
      <c r="CV132" s="36"/>
      <c r="CW132" s="36"/>
      <c r="CX132" s="1109"/>
      <c r="CY132" s="507"/>
      <c r="CZ132" s="507"/>
      <c r="DN132" s="507"/>
      <c r="DO132" s="507"/>
      <c r="DP132" s="507"/>
      <c r="DQ132" s="507"/>
      <c r="DR132" s="507"/>
      <c r="DS132" s="507"/>
      <c r="DT132" s="507"/>
      <c r="DU132" s="507"/>
      <c r="DV132" s="507"/>
      <c r="DW132" s="507"/>
      <c r="DX132" s="507"/>
      <c r="DY132" s="507"/>
      <c r="DZ132" s="507"/>
      <c r="EA132" s="507"/>
      <c r="EB132" s="507"/>
      <c r="EC132" s="507"/>
      <c r="ED132" s="507"/>
      <c r="EE132" s="507"/>
      <c r="EF132" s="507"/>
      <c r="EG132" s="507"/>
      <c r="EH132" s="507"/>
      <c r="EI132" s="507"/>
      <c r="EJ132" s="507"/>
      <c r="EK132" s="507"/>
      <c r="EL132" s="507"/>
      <c r="EM132" s="507"/>
      <c r="EN132" s="507"/>
      <c r="EO132" s="507"/>
      <c r="EP132" s="507"/>
      <c r="EQ132" s="507"/>
      <c r="ER132" s="507"/>
      <c r="ES132" s="507"/>
      <c r="ET132" s="507"/>
      <c r="EU132" s="507"/>
      <c r="EV132" s="507"/>
      <c r="EW132" s="507"/>
      <c r="EX132" s="507"/>
      <c r="EY132" s="507"/>
      <c r="EZ132" s="507"/>
      <c r="FA132" s="507"/>
      <c r="FB132" s="507"/>
      <c r="FC132" s="507"/>
      <c r="FD132" s="507"/>
      <c r="FE132" s="507"/>
      <c r="FF132" s="507"/>
      <c r="FG132" s="507"/>
      <c r="FH132" s="507"/>
      <c r="FI132" s="507"/>
      <c r="FJ132" s="507"/>
      <c r="FK132" s="507"/>
      <c r="FL132" s="507"/>
      <c r="FM132" s="507"/>
      <c r="FN132" s="507"/>
      <c r="FO132" s="507"/>
      <c r="FP132" s="507"/>
      <c r="FQ132" s="507"/>
      <c r="FR132" s="507"/>
      <c r="FS132" s="507"/>
      <c r="FT132" s="507"/>
      <c r="FU132" s="507"/>
      <c r="FV132" s="507"/>
      <c r="FW132" s="507"/>
      <c r="FX132" s="507"/>
      <c r="FY132" s="507"/>
      <c r="FZ132" s="507"/>
      <c r="GA132" s="507"/>
      <c r="GB132" s="507"/>
      <c r="GC132" s="507"/>
      <c r="GD132" s="507"/>
      <c r="GE132" s="507"/>
      <c r="GF132" s="507"/>
      <c r="GG132" s="507"/>
      <c r="GH132" s="507"/>
      <c r="GI132" s="507"/>
      <c r="GJ132" s="507"/>
      <c r="GK132" s="507"/>
      <c r="GL132" s="507"/>
      <c r="GM132" s="507"/>
      <c r="GN132" s="507"/>
      <c r="GO132" s="507"/>
      <c r="GP132" s="507"/>
      <c r="GQ132" s="507"/>
      <c r="GR132" s="507"/>
      <c r="GS132" s="507"/>
      <c r="GT132" s="507"/>
      <c r="GU132" s="507"/>
      <c r="GV132" s="507"/>
      <c r="GW132" s="507"/>
      <c r="GX132" s="507"/>
      <c r="GY132" s="507"/>
      <c r="GZ132" s="507"/>
      <c r="HA132" s="507"/>
      <c r="HB132" s="507"/>
      <c r="HC132" s="507"/>
      <c r="HD132" s="507"/>
      <c r="HE132" s="507"/>
      <c r="HF132" s="507"/>
      <c r="HG132" s="507"/>
      <c r="HH132" s="507"/>
      <c r="HI132" s="507"/>
      <c r="HJ132" s="507"/>
      <c r="HK132" s="507"/>
      <c r="HL132" s="507"/>
      <c r="HM132" s="507"/>
      <c r="HN132" s="507"/>
      <c r="HO132" s="507"/>
      <c r="HP132" s="507"/>
      <c r="HQ132" s="507"/>
      <c r="HR132" s="507"/>
      <c r="HS132" s="507"/>
      <c r="HT132" s="507"/>
      <c r="HU132" s="507"/>
      <c r="HV132" s="507"/>
      <c r="HW132" s="507"/>
      <c r="HX132" s="507"/>
      <c r="HY132" s="507"/>
      <c r="HZ132" s="507"/>
      <c r="IA132" s="507"/>
      <c r="IB132" s="507"/>
      <c r="IC132" s="507"/>
      <c r="ID132" s="507"/>
      <c r="IE132" s="507"/>
      <c r="IF132" s="507"/>
      <c r="IG132" s="507"/>
      <c r="IH132" s="507"/>
      <c r="II132" s="507"/>
      <c r="IJ132" s="507"/>
    </row>
    <row r="133" spans="1:244" s="398" customFormat="1" ht="19" x14ac:dyDescent="0.2">
      <c r="A133"/>
      <c r="B133" s="290"/>
      <c r="C133"/>
      <c r="D133" s="367"/>
      <c r="E133" s="463"/>
      <c r="F133" s="463"/>
      <c r="G133" s="271"/>
      <c r="H133"/>
      <c r="I133" s="99"/>
      <c r="J133"/>
      <c r="K133"/>
      <c r="L133"/>
      <c r="M133" s="275"/>
      <c r="N133" s="275"/>
      <c r="O133" s="275"/>
      <c r="P133" s="275"/>
      <c r="Q133" s="275"/>
      <c r="R133" s="275"/>
      <c r="S133" s="275"/>
      <c r="T133" s="275"/>
      <c r="U133" s="275"/>
      <c r="V133" s="275"/>
      <c r="W133" s="275"/>
      <c r="X133" s="275"/>
      <c r="Y133" s="275"/>
      <c r="Z133" s="275"/>
      <c r="AA133" s="275"/>
      <c r="AB133" s="23"/>
      <c r="AC133"/>
      <c r="AD133" s="92"/>
      <c r="AE133"/>
      <c r="AF133"/>
      <c r="AG133"/>
      <c r="AH133" s="96"/>
      <c r="AI133" s="394"/>
      <c r="AJ133" s="215"/>
      <c r="AK133" s="215"/>
      <c r="AL133" s="215"/>
      <c r="AM133" s="215"/>
      <c r="AN133" s="215"/>
      <c r="AO133" s="215"/>
      <c r="AP133" s="215"/>
      <c r="AQ133" s="215"/>
      <c r="AR133" s="215"/>
      <c r="AS133" s="215"/>
      <c r="AT133" s="215"/>
      <c r="AU133" s="215"/>
      <c r="AV133" s="215"/>
      <c r="AW133" s="215"/>
      <c r="AX133" s="215"/>
      <c r="AY133" s="394"/>
      <c r="AZ133" s="386"/>
      <c r="BA133" s="715"/>
      <c r="BB133"/>
      <c r="BC133" s="715"/>
      <c r="BD133"/>
      <c r="BE133" s="715"/>
      <c r="BF133"/>
      <c r="BG133" s="715"/>
      <c r="BH133"/>
      <c r="BI133" s="715"/>
      <c r="BJ133"/>
      <c r="BK133" s="715"/>
      <c r="BL133"/>
      <c r="BM133" s="715"/>
      <c r="BN133"/>
      <c r="BO133" s="387"/>
      <c r="BP133"/>
      <c r="BQ133" s="387"/>
      <c r="BR133"/>
      <c r="BS133" s="387"/>
      <c r="BT133"/>
      <c r="BU133" s="387"/>
      <c r="BV133"/>
      <c r="BW133" s="387"/>
      <c r="BX133"/>
      <c r="BY133" s="387"/>
      <c r="BZ133"/>
      <c r="CA133" s="387"/>
      <c r="CB133"/>
      <c r="CC133" s="387"/>
      <c r="CD133"/>
      <c r="CE133" s="387"/>
      <c r="CF133"/>
      <c r="CG133" s="387"/>
      <c r="CH133"/>
      <c r="CI133" s="387"/>
      <c r="CJ133"/>
      <c r="CK133" s="1099"/>
      <c r="CL133" s="507"/>
      <c r="CM133" s="507"/>
      <c r="CN133" s="507"/>
      <c r="CO133" s="507"/>
      <c r="CP133" s="507"/>
      <c r="CQ133" s="507"/>
      <c r="CR133" s="507"/>
      <c r="CS133" s="507"/>
      <c r="CT133" s="1109"/>
      <c r="CU133" s="36"/>
      <c r="CV133" s="36"/>
      <c r="CW133" s="36"/>
      <c r="CX133" s="1109"/>
      <c r="CY133" s="507"/>
      <c r="CZ133" s="507"/>
      <c r="DN133" s="507"/>
      <c r="DO133" s="507"/>
      <c r="DP133" s="507"/>
      <c r="DQ133" s="507"/>
      <c r="DR133" s="507"/>
      <c r="DS133" s="507"/>
      <c r="DT133" s="507"/>
      <c r="DU133" s="507"/>
      <c r="DV133" s="507"/>
      <c r="DW133" s="507"/>
      <c r="DX133" s="507"/>
      <c r="DY133" s="507"/>
      <c r="DZ133" s="507"/>
      <c r="EA133" s="507"/>
      <c r="EB133" s="507"/>
      <c r="EC133" s="507"/>
      <c r="ED133" s="507"/>
      <c r="EE133" s="507"/>
      <c r="EF133" s="507"/>
      <c r="EG133" s="507"/>
      <c r="EH133" s="507"/>
      <c r="EI133" s="507"/>
      <c r="EJ133" s="507"/>
      <c r="EK133" s="507"/>
      <c r="EL133" s="507"/>
      <c r="EM133" s="507"/>
      <c r="EN133" s="507"/>
      <c r="EO133" s="507"/>
      <c r="EP133" s="507"/>
      <c r="EQ133" s="507"/>
      <c r="ER133" s="507"/>
      <c r="ES133" s="507"/>
      <c r="ET133" s="507"/>
      <c r="EU133" s="507"/>
      <c r="EV133" s="507"/>
      <c r="EW133" s="507"/>
      <c r="EX133" s="507"/>
      <c r="EY133" s="507"/>
      <c r="EZ133" s="507"/>
      <c r="FA133" s="507"/>
      <c r="FB133" s="507"/>
      <c r="FC133" s="507"/>
      <c r="FD133" s="507"/>
      <c r="FE133" s="507"/>
      <c r="FF133" s="507"/>
      <c r="FG133" s="507"/>
      <c r="FH133" s="507"/>
      <c r="FI133" s="507"/>
      <c r="FJ133" s="507"/>
      <c r="FK133" s="507"/>
      <c r="FL133" s="507"/>
      <c r="FM133" s="507"/>
      <c r="FN133" s="507"/>
      <c r="FO133" s="507"/>
      <c r="FP133" s="507"/>
      <c r="FQ133" s="507"/>
      <c r="FR133" s="507"/>
      <c r="FS133" s="507"/>
      <c r="FT133" s="507"/>
      <c r="FU133" s="507"/>
      <c r="FV133" s="507"/>
      <c r="FW133" s="507"/>
      <c r="FX133" s="507"/>
      <c r="FY133" s="507"/>
      <c r="FZ133" s="507"/>
      <c r="GA133" s="507"/>
      <c r="GB133" s="507"/>
      <c r="GC133" s="507"/>
      <c r="GD133" s="507"/>
      <c r="GE133" s="507"/>
      <c r="GF133" s="507"/>
      <c r="GG133" s="507"/>
      <c r="GH133" s="507"/>
      <c r="GI133" s="507"/>
      <c r="GJ133" s="507"/>
      <c r="GK133" s="507"/>
      <c r="GL133" s="507"/>
      <c r="GM133" s="507"/>
      <c r="GN133" s="507"/>
      <c r="GO133" s="507"/>
      <c r="GP133" s="507"/>
      <c r="GQ133" s="507"/>
      <c r="GR133" s="507"/>
      <c r="GS133" s="507"/>
      <c r="GT133" s="507"/>
      <c r="GU133" s="507"/>
      <c r="GV133" s="507"/>
      <c r="GW133" s="507"/>
      <c r="GX133" s="507"/>
      <c r="GY133" s="507"/>
      <c r="GZ133" s="507"/>
      <c r="HA133" s="507"/>
      <c r="HB133" s="507"/>
      <c r="HC133" s="507"/>
      <c r="HD133" s="507"/>
      <c r="HE133" s="507"/>
      <c r="HF133" s="507"/>
      <c r="HG133" s="507"/>
      <c r="HH133" s="507"/>
      <c r="HI133" s="507"/>
      <c r="HJ133" s="507"/>
      <c r="HK133" s="507"/>
      <c r="HL133" s="507"/>
      <c r="HM133" s="507"/>
      <c r="HN133" s="507"/>
      <c r="HO133" s="507"/>
      <c r="HP133" s="507"/>
      <c r="HQ133" s="507"/>
      <c r="HR133" s="507"/>
      <c r="HS133" s="507"/>
      <c r="HT133" s="507"/>
      <c r="HU133" s="507"/>
      <c r="HV133" s="507"/>
      <c r="HW133" s="507"/>
      <c r="HX133" s="507"/>
      <c r="HY133" s="507"/>
      <c r="HZ133" s="507"/>
      <c r="IA133" s="507"/>
      <c r="IB133" s="507"/>
      <c r="IC133" s="507"/>
      <c r="ID133" s="507"/>
      <c r="IE133" s="507"/>
      <c r="IF133" s="507"/>
      <c r="IG133" s="507"/>
      <c r="IH133" s="507"/>
      <c r="II133" s="507"/>
      <c r="IJ133" s="507"/>
    </row>
    <row r="134" spans="1:244" s="398" customFormat="1" ht="19" x14ac:dyDescent="0.2">
      <c r="A134"/>
      <c r="B134" s="290"/>
      <c r="C134"/>
      <c r="D134" s="367"/>
      <c r="E134" s="463"/>
      <c r="F134" s="463"/>
      <c r="G134" s="271"/>
      <c r="H134"/>
      <c r="I134" s="99"/>
      <c r="J134"/>
      <c r="K134"/>
      <c r="L134"/>
      <c r="M134" s="275"/>
      <c r="N134" s="275"/>
      <c r="O134" s="275"/>
      <c r="P134" s="275"/>
      <c r="Q134" s="275"/>
      <c r="R134" s="275"/>
      <c r="S134" s="275"/>
      <c r="T134" s="275"/>
      <c r="U134" s="275"/>
      <c r="V134" s="275"/>
      <c r="W134" s="275"/>
      <c r="X134" s="275"/>
      <c r="Y134" s="275"/>
      <c r="Z134" s="275"/>
      <c r="AA134" s="275"/>
      <c r="AB134" s="23"/>
      <c r="AC134"/>
      <c r="AD134" s="92"/>
      <c r="AE134"/>
      <c r="AF134"/>
      <c r="AG134"/>
      <c r="AH134" s="96"/>
      <c r="AI134" s="394"/>
      <c r="AJ134" s="215"/>
      <c r="AK134" s="215"/>
      <c r="AL134" s="215"/>
      <c r="AM134" s="215"/>
      <c r="AN134" s="215"/>
      <c r="AO134" s="215"/>
      <c r="AP134" s="215"/>
      <c r="AQ134" s="215"/>
      <c r="AR134" s="215"/>
      <c r="AS134" s="215"/>
      <c r="AT134" s="215"/>
      <c r="AU134" s="215"/>
      <c r="AV134" s="215"/>
      <c r="AW134" s="215"/>
      <c r="AX134" s="215"/>
      <c r="AY134" s="394"/>
      <c r="AZ134" s="386"/>
      <c r="BA134" s="715"/>
      <c r="BB134"/>
      <c r="BC134" s="715"/>
      <c r="BD134"/>
      <c r="BE134" s="715"/>
      <c r="BF134"/>
      <c r="BG134" s="715"/>
      <c r="BH134"/>
      <c r="BI134" s="715"/>
      <c r="BJ134"/>
      <c r="BK134" s="715"/>
      <c r="BL134"/>
      <c r="BM134" s="715"/>
      <c r="BN134"/>
      <c r="BO134" s="387"/>
      <c r="BP134"/>
      <c r="BQ134" s="387"/>
      <c r="BR134"/>
      <c r="BS134" s="387"/>
      <c r="BT134"/>
      <c r="BU134" s="387"/>
      <c r="BV134"/>
      <c r="BW134" s="387"/>
      <c r="BX134"/>
      <c r="BY134" s="387"/>
      <c r="BZ134"/>
      <c r="CA134" s="387"/>
      <c r="CB134"/>
      <c r="CC134" s="387"/>
      <c r="CD134"/>
      <c r="CE134" s="387"/>
      <c r="CF134"/>
      <c r="CG134" s="387"/>
      <c r="CH134"/>
      <c r="CI134" s="387"/>
      <c r="CJ134"/>
      <c r="CK134" s="1099"/>
      <c r="CL134" s="507"/>
      <c r="CM134" s="507"/>
      <c r="CN134" s="507"/>
      <c r="CO134" s="507"/>
      <c r="CP134" s="507"/>
      <c r="CQ134" s="507"/>
      <c r="CR134" s="507"/>
      <c r="CS134" s="507"/>
      <c r="CT134" s="1109"/>
      <c r="CU134" s="36"/>
      <c r="CV134" s="36"/>
      <c r="CW134" s="36"/>
      <c r="CX134" s="1109"/>
      <c r="CY134" s="507"/>
      <c r="CZ134" s="507"/>
      <c r="DN134" s="507"/>
      <c r="DO134" s="507"/>
      <c r="DP134" s="507"/>
      <c r="DQ134" s="507"/>
      <c r="DR134" s="507"/>
      <c r="DS134" s="507"/>
      <c r="DT134" s="507"/>
      <c r="DU134" s="507"/>
      <c r="DV134" s="507"/>
      <c r="DW134" s="507"/>
      <c r="DX134" s="507"/>
      <c r="DY134" s="507"/>
      <c r="DZ134" s="507"/>
      <c r="EA134" s="507"/>
      <c r="EB134" s="507"/>
      <c r="EC134" s="507"/>
      <c r="ED134" s="507"/>
      <c r="EE134" s="507"/>
      <c r="EF134" s="507"/>
      <c r="EG134" s="507"/>
      <c r="EH134" s="507"/>
      <c r="EI134" s="507"/>
      <c r="EJ134" s="507"/>
      <c r="EK134" s="507"/>
      <c r="EL134" s="507"/>
      <c r="EM134" s="507"/>
      <c r="EN134" s="507"/>
      <c r="EO134" s="507"/>
      <c r="EP134" s="507"/>
      <c r="EQ134" s="507"/>
      <c r="ER134" s="507"/>
      <c r="ES134" s="507"/>
      <c r="ET134" s="507"/>
      <c r="EU134" s="507"/>
      <c r="EV134" s="507"/>
      <c r="EW134" s="507"/>
      <c r="EX134" s="507"/>
      <c r="EY134" s="507"/>
      <c r="EZ134" s="507"/>
      <c r="FA134" s="507"/>
      <c r="FB134" s="507"/>
      <c r="FC134" s="507"/>
      <c r="FD134" s="507"/>
      <c r="FE134" s="507"/>
      <c r="FF134" s="507"/>
      <c r="FG134" s="507"/>
      <c r="FH134" s="507"/>
      <c r="FI134" s="507"/>
      <c r="FJ134" s="507"/>
      <c r="FK134" s="507"/>
      <c r="FL134" s="507"/>
      <c r="FM134" s="507"/>
      <c r="FN134" s="507"/>
      <c r="FO134" s="507"/>
      <c r="FP134" s="507"/>
      <c r="FQ134" s="507"/>
      <c r="FR134" s="507"/>
      <c r="FS134" s="507"/>
      <c r="FT134" s="507"/>
      <c r="FU134" s="507"/>
      <c r="FV134" s="507"/>
      <c r="FW134" s="507"/>
      <c r="FX134" s="507"/>
      <c r="FY134" s="507"/>
      <c r="FZ134" s="507"/>
      <c r="GA134" s="507"/>
      <c r="GB134" s="507"/>
      <c r="GC134" s="507"/>
      <c r="GD134" s="507"/>
      <c r="GE134" s="507"/>
      <c r="GF134" s="507"/>
      <c r="GG134" s="507"/>
      <c r="GH134" s="507"/>
      <c r="GI134" s="507"/>
      <c r="GJ134" s="507"/>
      <c r="GK134" s="507"/>
      <c r="GL134" s="507"/>
      <c r="GM134" s="507"/>
      <c r="GN134" s="507"/>
      <c r="GO134" s="507"/>
      <c r="GP134" s="507"/>
      <c r="GQ134" s="507"/>
      <c r="GR134" s="507"/>
      <c r="GS134" s="507"/>
      <c r="GT134" s="507"/>
      <c r="GU134" s="507"/>
      <c r="GV134" s="507"/>
      <c r="GW134" s="507"/>
      <c r="GX134" s="507"/>
      <c r="GY134" s="507"/>
      <c r="GZ134" s="507"/>
      <c r="HA134" s="507"/>
      <c r="HB134" s="507"/>
      <c r="HC134" s="507"/>
      <c r="HD134" s="507"/>
      <c r="HE134" s="507"/>
      <c r="HF134" s="507"/>
      <c r="HG134" s="507"/>
      <c r="HH134" s="507"/>
      <c r="HI134" s="507"/>
      <c r="HJ134" s="507"/>
      <c r="HK134" s="507"/>
      <c r="HL134" s="507"/>
      <c r="HM134" s="507"/>
      <c r="HN134" s="507"/>
      <c r="HO134" s="507"/>
      <c r="HP134" s="507"/>
      <c r="HQ134" s="507"/>
      <c r="HR134" s="507"/>
      <c r="HS134" s="507"/>
      <c r="HT134" s="507"/>
      <c r="HU134" s="507"/>
      <c r="HV134" s="507"/>
      <c r="HW134" s="507"/>
      <c r="HX134" s="507"/>
      <c r="HY134" s="507"/>
      <c r="HZ134" s="507"/>
      <c r="IA134" s="507"/>
      <c r="IB134" s="507"/>
      <c r="IC134" s="507"/>
      <c r="ID134" s="507"/>
      <c r="IE134" s="507"/>
      <c r="IF134" s="507"/>
      <c r="IG134" s="507"/>
      <c r="IH134" s="507"/>
      <c r="II134" s="507"/>
      <c r="IJ134" s="507"/>
    </row>
    <row r="135" spans="1:244" s="398" customFormat="1" ht="19" x14ac:dyDescent="0.2">
      <c r="A135"/>
      <c r="B135" s="290"/>
      <c r="C135"/>
      <c r="D135" s="367"/>
      <c r="E135" s="463"/>
      <c r="F135" s="463"/>
      <c r="G135" s="271"/>
      <c r="H135"/>
      <c r="I135" s="99"/>
      <c r="J135"/>
      <c r="K135"/>
      <c r="L135"/>
      <c r="M135" s="275"/>
      <c r="N135" s="275"/>
      <c r="O135" s="275"/>
      <c r="P135" s="275"/>
      <c r="Q135" s="275"/>
      <c r="R135" s="275"/>
      <c r="S135" s="275"/>
      <c r="T135" s="275"/>
      <c r="U135" s="275"/>
      <c r="V135" s="275"/>
      <c r="W135" s="275"/>
      <c r="X135" s="275"/>
      <c r="Y135" s="275"/>
      <c r="Z135" s="275"/>
      <c r="AA135" s="275"/>
      <c r="AB135" s="23"/>
      <c r="AC135"/>
      <c r="AD135" s="92"/>
      <c r="AE135"/>
      <c r="AF135"/>
      <c r="AG135"/>
      <c r="AH135" s="96"/>
      <c r="AI135" s="394"/>
      <c r="AJ135" s="215"/>
      <c r="AK135" s="215"/>
      <c r="AL135" s="215"/>
      <c r="AM135" s="215"/>
      <c r="AN135" s="215"/>
      <c r="AO135" s="215"/>
      <c r="AP135" s="215"/>
      <c r="AQ135" s="215"/>
      <c r="AR135" s="215"/>
      <c r="AS135" s="215"/>
      <c r="AT135" s="215"/>
      <c r="AU135" s="215"/>
      <c r="AV135" s="215"/>
      <c r="AW135" s="215"/>
      <c r="AX135" s="215"/>
      <c r="AY135" s="394"/>
      <c r="AZ135" s="386"/>
      <c r="BA135" s="715"/>
      <c r="BB135"/>
      <c r="BC135" s="715"/>
      <c r="BD135"/>
      <c r="BE135" s="715"/>
      <c r="BF135"/>
      <c r="BG135" s="715"/>
      <c r="BH135"/>
      <c r="BI135" s="715"/>
      <c r="BJ135"/>
      <c r="BK135" s="715"/>
      <c r="BL135"/>
      <c r="BM135" s="715"/>
      <c r="BN135"/>
      <c r="BO135" s="387"/>
      <c r="BP135"/>
      <c r="BQ135" s="387"/>
      <c r="BR135"/>
      <c r="BS135" s="387"/>
      <c r="BT135"/>
      <c r="BU135" s="387"/>
      <c r="BV135"/>
      <c r="BW135" s="387"/>
      <c r="BX135"/>
      <c r="BY135" s="387"/>
      <c r="BZ135"/>
      <c r="CA135" s="387"/>
      <c r="CB135"/>
      <c r="CC135" s="387"/>
      <c r="CD135"/>
      <c r="CE135" s="387"/>
      <c r="CF135"/>
      <c r="CG135" s="387"/>
      <c r="CH135"/>
      <c r="CI135" s="387"/>
      <c r="CJ135"/>
      <c r="CK135" s="1099"/>
      <c r="CL135" s="507"/>
      <c r="CM135" s="507"/>
      <c r="CN135" s="507"/>
      <c r="CO135" s="507"/>
      <c r="CP135" s="507"/>
      <c r="CQ135" s="507"/>
      <c r="CR135" s="507"/>
      <c r="CS135" s="507"/>
      <c r="CT135" s="1109"/>
      <c r="CU135" s="36"/>
      <c r="CV135" s="36"/>
      <c r="CW135" s="36"/>
      <c r="CX135" s="1109"/>
      <c r="CY135" s="507"/>
      <c r="CZ135" s="507"/>
      <c r="DN135" s="507"/>
      <c r="DO135" s="507"/>
      <c r="DP135" s="507"/>
      <c r="DQ135" s="507"/>
      <c r="DR135" s="507"/>
      <c r="DS135" s="507"/>
      <c r="DT135" s="507"/>
      <c r="DU135" s="507"/>
      <c r="DV135" s="507"/>
      <c r="DW135" s="507"/>
      <c r="DX135" s="507"/>
      <c r="DY135" s="507"/>
      <c r="DZ135" s="507"/>
      <c r="EA135" s="507"/>
      <c r="EB135" s="507"/>
      <c r="EC135" s="507"/>
      <c r="ED135" s="507"/>
      <c r="EE135" s="507"/>
      <c r="EF135" s="507"/>
      <c r="EG135" s="507"/>
      <c r="EH135" s="507"/>
      <c r="EI135" s="507"/>
      <c r="EJ135" s="507"/>
      <c r="EK135" s="507"/>
      <c r="EL135" s="507"/>
      <c r="EM135" s="507"/>
      <c r="EN135" s="507"/>
      <c r="EO135" s="507"/>
      <c r="EP135" s="507"/>
      <c r="EQ135" s="507"/>
      <c r="ER135" s="507"/>
      <c r="ES135" s="507"/>
      <c r="ET135" s="507"/>
      <c r="EU135" s="507"/>
      <c r="EV135" s="507"/>
      <c r="EW135" s="507"/>
      <c r="EX135" s="507"/>
      <c r="EY135" s="507"/>
      <c r="EZ135" s="507"/>
      <c r="FA135" s="507"/>
      <c r="FB135" s="507"/>
      <c r="FC135" s="507"/>
      <c r="FD135" s="507"/>
      <c r="FE135" s="507"/>
      <c r="FF135" s="507"/>
      <c r="FG135" s="507"/>
      <c r="FH135" s="507"/>
      <c r="FI135" s="507"/>
      <c r="FJ135" s="507"/>
      <c r="FK135" s="507"/>
      <c r="FL135" s="507"/>
      <c r="FM135" s="507"/>
      <c r="FN135" s="507"/>
      <c r="FO135" s="507"/>
      <c r="FP135" s="507"/>
      <c r="FQ135" s="507"/>
      <c r="FR135" s="507"/>
      <c r="FS135" s="507"/>
      <c r="FT135" s="507"/>
      <c r="FU135" s="507"/>
      <c r="FV135" s="507"/>
      <c r="FW135" s="507"/>
      <c r="FX135" s="507"/>
      <c r="FY135" s="507"/>
      <c r="FZ135" s="507"/>
      <c r="GA135" s="507"/>
      <c r="GB135" s="507"/>
      <c r="GC135" s="507"/>
      <c r="GD135" s="507"/>
      <c r="GE135" s="507"/>
      <c r="GF135" s="507"/>
      <c r="GG135" s="507"/>
      <c r="GH135" s="507"/>
      <c r="GI135" s="507"/>
      <c r="GJ135" s="507"/>
      <c r="GK135" s="507"/>
      <c r="GL135" s="507"/>
      <c r="GM135" s="507"/>
      <c r="GN135" s="507"/>
      <c r="GO135" s="507"/>
      <c r="GP135" s="507"/>
      <c r="GQ135" s="507"/>
      <c r="GR135" s="507"/>
      <c r="GS135" s="507"/>
      <c r="GT135" s="507"/>
      <c r="GU135" s="507"/>
      <c r="GV135" s="507"/>
      <c r="GW135" s="507"/>
      <c r="GX135" s="507"/>
      <c r="GY135" s="507"/>
      <c r="GZ135" s="507"/>
      <c r="HA135" s="507"/>
      <c r="HB135" s="507"/>
      <c r="HC135" s="507"/>
      <c r="HD135" s="507"/>
      <c r="HE135" s="507"/>
      <c r="HF135" s="507"/>
      <c r="HG135" s="507"/>
      <c r="HH135" s="507"/>
      <c r="HI135" s="507"/>
      <c r="HJ135" s="507"/>
      <c r="HK135" s="507"/>
      <c r="HL135" s="507"/>
      <c r="HM135" s="507"/>
      <c r="HN135" s="507"/>
      <c r="HO135" s="507"/>
      <c r="HP135" s="507"/>
      <c r="HQ135" s="507"/>
      <c r="HR135" s="507"/>
      <c r="HS135" s="507"/>
      <c r="HT135" s="507"/>
      <c r="HU135" s="507"/>
      <c r="HV135" s="507"/>
      <c r="HW135" s="507"/>
      <c r="HX135" s="507"/>
      <c r="HY135" s="507"/>
      <c r="HZ135" s="507"/>
      <c r="IA135" s="507"/>
      <c r="IB135" s="507"/>
      <c r="IC135" s="507"/>
      <c r="ID135" s="507"/>
      <c r="IE135" s="507"/>
      <c r="IF135" s="507"/>
      <c r="IG135" s="507"/>
      <c r="IH135" s="507"/>
      <c r="II135" s="507"/>
      <c r="IJ135" s="507"/>
    </row>
    <row r="136" spans="1:244" s="398" customFormat="1" ht="19" x14ac:dyDescent="0.2">
      <c r="A136"/>
      <c r="B136" s="290"/>
      <c r="C136"/>
      <c r="D136" s="367"/>
      <c r="E136" s="463"/>
      <c r="F136" s="463"/>
      <c r="G136" s="271"/>
      <c r="H136"/>
      <c r="I136" s="99"/>
      <c r="J136"/>
      <c r="K136"/>
      <c r="L136"/>
      <c r="M136" s="275"/>
      <c r="N136" s="275"/>
      <c r="O136" s="275"/>
      <c r="P136" s="275"/>
      <c r="Q136" s="275"/>
      <c r="R136" s="275"/>
      <c r="S136" s="275"/>
      <c r="T136" s="275"/>
      <c r="U136" s="275"/>
      <c r="V136" s="275"/>
      <c r="W136" s="275"/>
      <c r="X136" s="275"/>
      <c r="Y136" s="275"/>
      <c r="Z136" s="275"/>
      <c r="AA136" s="275"/>
      <c r="AB136" s="23"/>
      <c r="AC136"/>
      <c r="AD136" s="92"/>
      <c r="AE136"/>
      <c r="AF136"/>
      <c r="AG136"/>
      <c r="AH136" s="96"/>
      <c r="AI136" s="394"/>
      <c r="AJ136" s="215"/>
      <c r="AK136" s="215"/>
      <c r="AL136" s="215"/>
      <c r="AM136" s="215"/>
      <c r="AN136" s="215"/>
      <c r="AO136" s="215"/>
      <c r="AP136" s="215"/>
      <c r="AQ136" s="215"/>
      <c r="AR136" s="215"/>
      <c r="AS136" s="215"/>
      <c r="AT136" s="215"/>
      <c r="AU136" s="215"/>
      <c r="AV136" s="215"/>
      <c r="AW136" s="215"/>
      <c r="AX136" s="215"/>
      <c r="AY136" s="394"/>
      <c r="AZ136" s="386"/>
      <c r="BA136" s="715"/>
      <c r="BB136"/>
      <c r="BC136" s="715"/>
      <c r="BD136"/>
      <c r="BE136" s="715"/>
      <c r="BF136"/>
      <c r="BG136" s="715"/>
      <c r="BH136"/>
      <c r="BI136" s="715"/>
      <c r="BJ136"/>
      <c r="BK136" s="715"/>
      <c r="BL136"/>
      <c r="BM136" s="715"/>
      <c r="BN136"/>
      <c r="BO136" s="387"/>
      <c r="BP136"/>
      <c r="BQ136" s="387"/>
      <c r="BR136"/>
      <c r="BS136" s="387"/>
      <c r="BT136"/>
      <c r="BU136" s="387"/>
      <c r="BV136"/>
      <c r="BW136" s="387"/>
      <c r="BX136"/>
      <c r="BY136" s="387"/>
      <c r="BZ136"/>
      <c r="CA136" s="387"/>
      <c r="CB136"/>
      <c r="CC136" s="387"/>
      <c r="CD136"/>
      <c r="CE136" s="387"/>
      <c r="CF136"/>
      <c r="CG136" s="387"/>
      <c r="CH136"/>
      <c r="CI136" s="387"/>
      <c r="CJ136"/>
      <c r="CK136" s="1099"/>
      <c r="CL136" s="507"/>
      <c r="CM136" s="507"/>
      <c r="CN136" s="507"/>
      <c r="CO136" s="507"/>
      <c r="CP136" s="507"/>
      <c r="CQ136" s="507"/>
      <c r="CR136" s="507"/>
      <c r="CS136" s="507"/>
      <c r="CT136" s="1109"/>
      <c r="CU136" s="36"/>
      <c r="CV136" s="36"/>
      <c r="CW136" s="36"/>
      <c r="CX136" s="1109"/>
      <c r="CY136" s="507"/>
      <c r="CZ136" s="507"/>
      <c r="DN136" s="507"/>
      <c r="DO136" s="507"/>
      <c r="DP136" s="507"/>
      <c r="DQ136" s="507"/>
      <c r="DR136" s="507"/>
      <c r="DS136" s="507"/>
      <c r="DT136" s="507"/>
      <c r="DU136" s="507"/>
      <c r="DV136" s="507"/>
      <c r="DW136" s="507"/>
      <c r="DX136" s="507"/>
      <c r="DY136" s="507"/>
      <c r="DZ136" s="507"/>
      <c r="EA136" s="507"/>
      <c r="EB136" s="507"/>
      <c r="EC136" s="507"/>
      <c r="ED136" s="507"/>
      <c r="EE136" s="507"/>
      <c r="EF136" s="507"/>
      <c r="EG136" s="507"/>
      <c r="EH136" s="507"/>
      <c r="EI136" s="507"/>
      <c r="EJ136" s="507"/>
      <c r="EK136" s="507"/>
      <c r="EL136" s="507"/>
      <c r="EM136" s="507"/>
      <c r="EN136" s="507"/>
      <c r="EO136" s="507"/>
      <c r="EP136" s="507"/>
      <c r="EQ136" s="507"/>
      <c r="ER136" s="507"/>
      <c r="ES136" s="507"/>
      <c r="ET136" s="507"/>
      <c r="EU136" s="507"/>
      <c r="EV136" s="507"/>
      <c r="EW136" s="507"/>
      <c r="EX136" s="507"/>
      <c r="EY136" s="507"/>
      <c r="EZ136" s="507"/>
      <c r="FA136" s="507"/>
      <c r="FB136" s="507"/>
      <c r="FC136" s="507"/>
      <c r="FD136" s="507"/>
      <c r="FE136" s="507"/>
      <c r="FF136" s="507"/>
      <c r="FG136" s="507"/>
      <c r="FH136" s="507"/>
      <c r="FI136" s="507"/>
      <c r="FJ136" s="507"/>
      <c r="FK136" s="507"/>
      <c r="FL136" s="507"/>
      <c r="FM136" s="507"/>
      <c r="FN136" s="507"/>
      <c r="FO136" s="507"/>
      <c r="FP136" s="507"/>
      <c r="FQ136" s="507"/>
      <c r="FR136" s="507"/>
      <c r="FS136" s="507"/>
      <c r="FT136" s="507"/>
      <c r="FU136" s="507"/>
      <c r="FV136" s="507"/>
      <c r="FW136" s="507"/>
      <c r="FX136" s="507"/>
      <c r="FY136" s="507"/>
      <c r="FZ136" s="507"/>
      <c r="GA136" s="507"/>
      <c r="GB136" s="507"/>
      <c r="GC136" s="507"/>
      <c r="GD136" s="507"/>
      <c r="GE136" s="507"/>
      <c r="GF136" s="507"/>
      <c r="GG136" s="507"/>
      <c r="GH136" s="507"/>
      <c r="GI136" s="507"/>
      <c r="GJ136" s="507"/>
      <c r="GK136" s="507"/>
      <c r="GL136" s="507"/>
      <c r="GM136" s="507"/>
      <c r="GN136" s="507"/>
      <c r="GO136" s="507"/>
      <c r="GP136" s="507"/>
      <c r="GQ136" s="507"/>
      <c r="GR136" s="507"/>
      <c r="GS136" s="507"/>
      <c r="GT136" s="507"/>
      <c r="GU136" s="507"/>
      <c r="GV136" s="507"/>
      <c r="GW136" s="507"/>
      <c r="GX136" s="507"/>
      <c r="GY136" s="507"/>
      <c r="GZ136" s="507"/>
      <c r="HA136" s="507"/>
      <c r="HB136" s="507"/>
      <c r="HC136" s="507"/>
      <c r="HD136" s="507"/>
      <c r="HE136" s="507"/>
      <c r="HF136" s="507"/>
      <c r="HG136" s="507"/>
      <c r="HH136" s="507"/>
      <c r="HI136" s="507"/>
      <c r="HJ136" s="507"/>
      <c r="HK136" s="507"/>
      <c r="HL136" s="507"/>
      <c r="HM136" s="507"/>
      <c r="HN136" s="507"/>
      <c r="HO136" s="507"/>
      <c r="HP136" s="507"/>
      <c r="HQ136" s="507"/>
      <c r="HR136" s="507"/>
      <c r="HS136" s="507"/>
      <c r="HT136" s="507"/>
      <c r="HU136" s="507"/>
      <c r="HV136" s="507"/>
      <c r="HW136" s="507"/>
      <c r="HX136" s="507"/>
      <c r="HY136" s="507"/>
      <c r="HZ136" s="507"/>
      <c r="IA136" s="507"/>
      <c r="IB136" s="507"/>
      <c r="IC136" s="507"/>
      <c r="ID136" s="507"/>
      <c r="IE136" s="507"/>
      <c r="IF136" s="507"/>
      <c r="IG136" s="507"/>
      <c r="IH136" s="507"/>
      <c r="II136" s="507"/>
      <c r="IJ136" s="507"/>
    </row>
    <row r="137" spans="1:244" s="398" customFormat="1" ht="19" x14ac:dyDescent="0.2">
      <c r="A137"/>
      <c r="B137" s="290"/>
      <c r="C137"/>
      <c r="D137" s="367"/>
      <c r="E137" s="463"/>
      <c r="F137" s="463"/>
      <c r="G137" s="271"/>
      <c r="H137"/>
      <c r="I137" s="99"/>
      <c r="J137"/>
      <c r="K137"/>
      <c r="L137"/>
      <c r="M137" s="275"/>
      <c r="N137" s="275"/>
      <c r="O137" s="275"/>
      <c r="P137" s="275"/>
      <c r="Q137" s="275"/>
      <c r="R137" s="275"/>
      <c r="S137" s="275"/>
      <c r="T137" s="275"/>
      <c r="U137" s="275"/>
      <c r="V137" s="275"/>
      <c r="W137" s="275"/>
      <c r="X137" s="275"/>
      <c r="Y137" s="275"/>
      <c r="Z137" s="275"/>
      <c r="AA137" s="275"/>
      <c r="AB137" s="23"/>
      <c r="AC137"/>
      <c r="AD137" s="92"/>
      <c r="AE137"/>
      <c r="AF137"/>
      <c r="AG137"/>
      <c r="AH137" s="96"/>
      <c r="AI137" s="394"/>
      <c r="AJ137" s="215"/>
      <c r="AK137" s="215"/>
      <c r="AL137" s="215"/>
      <c r="AM137" s="215"/>
      <c r="AN137" s="215"/>
      <c r="AO137" s="215"/>
      <c r="AP137" s="215"/>
      <c r="AQ137" s="215"/>
      <c r="AR137" s="215"/>
      <c r="AS137" s="215"/>
      <c r="AT137" s="215"/>
      <c r="AU137" s="215"/>
      <c r="AV137" s="215"/>
      <c r="AW137" s="215"/>
      <c r="AX137" s="215"/>
      <c r="AY137" s="394"/>
      <c r="AZ137" s="386"/>
      <c r="BA137" s="715"/>
      <c r="BB137"/>
      <c r="BC137" s="715"/>
      <c r="BD137"/>
      <c r="BE137" s="715"/>
      <c r="BF137"/>
      <c r="BG137" s="715"/>
      <c r="BH137"/>
      <c r="BI137" s="715"/>
      <c r="BJ137"/>
      <c r="BK137" s="715"/>
      <c r="BL137"/>
      <c r="BM137" s="715"/>
      <c r="BN137"/>
      <c r="BO137" s="387"/>
      <c r="BP137"/>
      <c r="BQ137" s="387"/>
      <c r="BR137"/>
      <c r="BS137" s="387"/>
      <c r="BT137"/>
      <c r="BU137" s="387"/>
      <c r="BV137"/>
      <c r="BW137" s="387"/>
      <c r="BX137"/>
      <c r="BY137" s="387"/>
      <c r="BZ137"/>
      <c r="CA137" s="387"/>
      <c r="CB137"/>
      <c r="CC137" s="387"/>
      <c r="CD137"/>
      <c r="CE137" s="387"/>
      <c r="CF137"/>
      <c r="CG137" s="387"/>
      <c r="CH137"/>
      <c r="CI137" s="387"/>
      <c r="CJ137"/>
      <c r="CK137" s="1099"/>
      <c r="CL137" s="507"/>
      <c r="CM137" s="507"/>
      <c r="CN137" s="507"/>
      <c r="CO137" s="507"/>
      <c r="CP137" s="507"/>
      <c r="CQ137" s="507"/>
      <c r="CR137" s="507"/>
      <c r="CS137" s="507"/>
      <c r="CT137" s="1109"/>
      <c r="CU137" s="36"/>
      <c r="CV137" s="36"/>
      <c r="CW137" s="36"/>
      <c r="CX137" s="1109"/>
      <c r="CY137" s="507"/>
      <c r="CZ137" s="507"/>
      <c r="DN137" s="507"/>
      <c r="DO137" s="507"/>
      <c r="DP137" s="507"/>
      <c r="DQ137" s="507"/>
      <c r="DR137" s="507"/>
      <c r="DS137" s="507"/>
      <c r="DT137" s="507"/>
      <c r="DU137" s="507"/>
      <c r="DV137" s="507"/>
      <c r="DW137" s="507"/>
      <c r="DX137" s="507"/>
      <c r="DY137" s="507"/>
      <c r="DZ137" s="507"/>
      <c r="EA137" s="507"/>
      <c r="EB137" s="507"/>
      <c r="EC137" s="507"/>
      <c r="ED137" s="507"/>
      <c r="EE137" s="507"/>
      <c r="EF137" s="507"/>
      <c r="EG137" s="507"/>
      <c r="EH137" s="507"/>
      <c r="EI137" s="507"/>
      <c r="EJ137" s="507"/>
      <c r="EK137" s="507"/>
      <c r="EL137" s="507"/>
      <c r="EM137" s="507"/>
      <c r="EN137" s="507"/>
      <c r="EO137" s="507"/>
      <c r="EP137" s="507"/>
      <c r="EQ137" s="507"/>
      <c r="ER137" s="507"/>
      <c r="ES137" s="507"/>
      <c r="ET137" s="507"/>
      <c r="EU137" s="507"/>
      <c r="EV137" s="507"/>
      <c r="EW137" s="507"/>
      <c r="EX137" s="507"/>
      <c r="EY137" s="507"/>
      <c r="EZ137" s="507"/>
      <c r="FA137" s="507"/>
      <c r="FB137" s="507"/>
      <c r="FC137" s="507"/>
      <c r="FD137" s="507"/>
      <c r="FE137" s="507"/>
      <c r="FF137" s="507"/>
      <c r="FG137" s="507"/>
      <c r="FH137" s="507"/>
      <c r="FI137" s="507"/>
      <c r="FJ137" s="507"/>
      <c r="FK137" s="507"/>
      <c r="FL137" s="507"/>
      <c r="FM137" s="507"/>
      <c r="FN137" s="507"/>
      <c r="FO137" s="507"/>
      <c r="FP137" s="507"/>
      <c r="FQ137" s="507"/>
      <c r="FR137" s="507"/>
      <c r="FS137" s="507"/>
      <c r="FT137" s="507"/>
      <c r="FU137" s="507"/>
      <c r="FV137" s="507"/>
      <c r="FW137" s="507"/>
      <c r="FX137" s="507"/>
      <c r="FY137" s="507"/>
      <c r="FZ137" s="507"/>
      <c r="GA137" s="507"/>
      <c r="GB137" s="507"/>
      <c r="GC137" s="507"/>
      <c r="GD137" s="507"/>
      <c r="GE137" s="507"/>
      <c r="GF137" s="507"/>
      <c r="GG137" s="507"/>
      <c r="GH137" s="507"/>
      <c r="GI137" s="507"/>
      <c r="GJ137" s="507"/>
      <c r="GK137" s="507"/>
      <c r="GL137" s="507"/>
      <c r="GM137" s="507"/>
      <c r="GN137" s="507"/>
      <c r="GO137" s="507"/>
      <c r="GP137" s="507"/>
      <c r="GQ137" s="507"/>
      <c r="GR137" s="507"/>
      <c r="GS137" s="507"/>
      <c r="GT137" s="507"/>
      <c r="GU137" s="507"/>
      <c r="GV137" s="507"/>
      <c r="GW137" s="507"/>
      <c r="GX137" s="507"/>
      <c r="GY137" s="507"/>
      <c r="GZ137" s="507"/>
      <c r="HA137" s="507"/>
      <c r="HB137" s="507"/>
      <c r="HC137" s="507"/>
      <c r="HD137" s="507"/>
      <c r="HE137" s="507"/>
      <c r="HF137" s="507"/>
      <c r="HG137" s="507"/>
      <c r="HH137" s="507"/>
      <c r="HI137" s="507"/>
      <c r="HJ137" s="507"/>
      <c r="HK137" s="507"/>
      <c r="HL137" s="507"/>
      <c r="HM137" s="507"/>
      <c r="HN137" s="507"/>
      <c r="HO137" s="507"/>
      <c r="HP137" s="507"/>
      <c r="HQ137" s="507"/>
      <c r="HR137" s="507"/>
      <c r="HS137" s="507"/>
      <c r="HT137" s="507"/>
      <c r="HU137" s="507"/>
      <c r="HV137" s="507"/>
      <c r="HW137" s="507"/>
      <c r="HX137" s="507"/>
      <c r="HY137" s="507"/>
      <c r="HZ137" s="507"/>
      <c r="IA137" s="507"/>
      <c r="IB137" s="507"/>
      <c r="IC137" s="507"/>
      <c r="ID137" s="507"/>
      <c r="IE137" s="507"/>
      <c r="IF137" s="507"/>
      <c r="IG137" s="507"/>
      <c r="IH137" s="507"/>
      <c r="II137" s="507"/>
      <c r="IJ137" s="507"/>
    </row>
    <row r="138" spans="1:244" s="398" customFormat="1" ht="19" x14ac:dyDescent="0.2">
      <c r="A138"/>
      <c r="B138" s="290"/>
      <c r="C138"/>
      <c r="D138" s="367"/>
      <c r="E138" s="463"/>
      <c r="F138" s="463"/>
      <c r="G138" s="271"/>
      <c r="H138"/>
      <c r="I138" s="99"/>
      <c r="J138"/>
      <c r="K138"/>
      <c r="L138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3"/>
      <c r="AC138"/>
      <c r="AD138" s="92"/>
      <c r="AE138"/>
      <c r="AF138"/>
      <c r="AG138"/>
      <c r="AH138" s="96"/>
      <c r="AI138" s="394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394"/>
      <c r="AZ138" s="386"/>
      <c r="BA138" s="715"/>
      <c r="BB138"/>
      <c r="BC138" s="715"/>
      <c r="BD138"/>
      <c r="BE138" s="715"/>
      <c r="BF138"/>
      <c r="BG138" s="715"/>
      <c r="BH138"/>
      <c r="BI138" s="715"/>
      <c r="BJ138"/>
      <c r="BK138" s="715"/>
      <c r="BL138"/>
      <c r="BM138" s="715"/>
      <c r="BN138"/>
      <c r="BO138" s="387"/>
      <c r="BP138"/>
      <c r="BQ138" s="387"/>
      <c r="BR138"/>
      <c r="BS138" s="387"/>
      <c r="BT138"/>
      <c r="BU138" s="387"/>
      <c r="BV138"/>
      <c r="BW138" s="387"/>
      <c r="BX138"/>
      <c r="BY138" s="387"/>
      <c r="BZ138"/>
      <c r="CA138" s="387"/>
      <c r="CB138"/>
      <c r="CC138" s="387"/>
      <c r="CD138"/>
      <c r="CE138" s="387"/>
      <c r="CF138"/>
      <c r="CG138" s="387"/>
      <c r="CH138"/>
      <c r="CI138" s="387"/>
      <c r="CJ138"/>
      <c r="CK138" s="1099"/>
      <c r="CL138" s="507"/>
      <c r="CM138" s="507"/>
      <c r="CN138" s="507"/>
      <c r="CO138" s="507"/>
      <c r="CP138" s="507"/>
      <c r="CQ138" s="507"/>
      <c r="CR138" s="507"/>
      <c r="CS138" s="507"/>
      <c r="CT138" s="1109"/>
      <c r="CU138" s="36"/>
      <c r="CV138" s="36"/>
      <c r="CW138" s="36"/>
      <c r="CX138" s="1109"/>
      <c r="CY138" s="507"/>
      <c r="CZ138" s="507"/>
      <c r="DN138" s="507"/>
      <c r="DO138" s="507"/>
      <c r="DP138" s="507"/>
      <c r="DQ138" s="507"/>
      <c r="DR138" s="507"/>
      <c r="DS138" s="507"/>
      <c r="DT138" s="507"/>
      <c r="DU138" s="507"/>
      <c r="DV138" s="507"/>
      <c r="DW138" s="507"/>
      <c r="DX138" s="507"/>
      <c r="DY138" s="507"/>
      <c r="DZ138" s="507"/>
      <c r="EA138" s="507"/>
      <c r="EB138" s="507"/>
      <c r="EC138" s="507"/>
      <c r="ED138" s="507"/>
      <c r="EE138" s="507"/>
      <c r="EF138" s="507"/>
      <c r="EG138" s="507"/>
      <c r="EH138" s="507"/>
      <c r="EI138" s="507"/>
      <c r="EJ138" s="507"/>
      <c r="EK138" s="507"/>
      <c r="EL138" s="507"/>
      <c r="EM138" s="507"/>
      <c r="EN138" s="507"/>
      <c r="EO138" s="507"/>
      <c r="EP138" s="507"/>
      <c r="EQ138" s="507"/>
      <c r="ER138" s="507"/>
      <c r="ES138" s="507"/>
      <c r="ET138" s="507"/>
      <c r="EU138" s="507"/>
      <c r="EV138" s="507"/>
      <c r="EW138" s="507"/>
      <c r="EX138" s="507"/>
      <c r="EY138" s="507"/>
      <c r="EZ138" s="507"/>
      <c r="FA138" s="507"/>
      <c r="FB138" s="507"/>
      <c r="FC138" s="507"/>
      <c r="FD138" s="507"/>
      <c r="FE138" s="507"/>
      <c r="FF138" s="507"/>
      <c r="FG138" s="507"/>
      <c r="FH138" s="507"/>
      <c r="FI138" s="507"/>
      <c r="FJ138" s="507"/>
      <c r="FK138" s="507"/>
      <c r="FL138" s="507"/>
      <c r="FM138" s="507"/>
      <c r="FN138" s="507"/>
      <c r="FO138" s="507"/>
      <c r="FP138" s="507"/>
      <c r="FQ138" s="507"/>
      <c r="FR138" s="507"/>
      <c r="FS138" s="507"/>
      <c r="FT138" s="507"/>
      <c r="FU138" s="507"/>
      <c r="FV138" s="507"/>
      <c r="FW138" s="507"/>
      <c r="FX138" s="507"/>
      <c r="FY138" s="507"/>
      <c r="FZ138" s="507"/>
      <c r="GA138" s="507"/>
      <c r="GB138" s="507"/>
      <c r="GC138" s="507"/>
      <c r="GD138" s="507"/>
      <c r="GE138" s="507"/>
      <c r="GF138" s="507"/>
      <c r="GG138" s="507"/>
      <c r="GH138" s="507"/>
      <c r="GI138" s="507"/>
      <c r="GJ138" s="507"/>
      <c r="GK138" s="507"/>
      <c r="GL138" s="507"/>
      <c r="GM138" s="507"/>
      <c r="GN138" s="507"/>
      <c r="GO138" s="507"/>
      <c r="GP138" s="507"/>
      <c r="GQ138" s="507"/>
      <c r="GR138" s="507"/>
      <c r="GS138" s="507"/>
      <c r="GT138" s="507"/>
      <c r="GU138" s="507"/>
      <c r="GV138" s="507"/>
      <c r="GW138" s="507"/>
      <c r="GX138" s="507"/>
      <c r="GY138" s="507"/>
      <c r="GZ138" s="507"/>
      <c r="HA138" s="507"/>
      <c r="HB138" s="507"/>
      <c r="HC138" s="507"/>
      <c r="HD138" s="507"/>
      <c r="HE138" s="507"/>
      <c r="HF138" s="507"/>
      <c r="HG138" s="507"/>
      <c r="HH138" s="507"/>
      <c r="HI138" s="507"/>
      <c r="HJ138" s="507"/>
      <c r="HK138" s="507"/>
      <c r="HL138" s="507"/>
      <c r="HM138" s="507"/>
      <c r="HN138" s="507"/>
      <c r="HO138" s="507"/>
      <c r="HP138" s="507"/>
      <c r="HQ138" s="507"/>
      <c r="HR138" s="507"/>
      <c r="HS138" s="507"/>
      <c r="HT138" s="507"/>
      <c r="HU138" s="507"/>
      <c r="HV138" s="507"/>
      <c r="HW138" s="507"/>
      <c r="HX138" s="507"/>
      <c r="HY138" s="507"/>
      <c r="HZ138" s="507"/>
      <c r="IA138" s="507"/>
      <c r="IB138" s="507"/>
      <c r="IC138" s="507"/>
      <c r="ID138" s="507"/>
      <c r="IE138" s="507"/>
      <c r="IF138" s="507"/>
      <c r="IG138" s="507"/>
      <c r="IH138" s="507"/>
      <c r="II138" s="507"/>
      <c r="IJ138" s="507"/>
    </row>
    <row r="139" spans="1:244" s="398" customFormat="1" ht="19" x14ac:dyDescent="0.2">
      <c r="A139"/>
      <c r="B139" s="290"/>
      <c r="C139"/>
      <c r="D139" s="367"/>
      <c r="E139" s="463"/>
      <c r="F139" s="463"/>
      <c r="G139" s="271"/>
      <c r="H139"/>
      <c r="I139" s="99"/>
      <c r="J139"/>
      <c r="K139"/>
      <c r="L139"/>
      <c r="M139" s="275"/>
      <c r="N139" s="275"/>
      <c r="O139" s="275"/>
      <c r="P139" s="275"/>
      <c r="Q139" s="275"/>
      <c r="R139" s="275"/>
      <c r="S139" s="275"/>
      <c r="T139" s="275"/>
      <c r="U139" s="275"/>
      <c r="V139" s="275"/>
      <c r="W139" s="275"/>
      <c r="X139" s="275"/>
      <c r="Y139" s="275"/>
      <c r="Z139" s="275"/>
      <c r="AA139" s="275"/>
      <c r="AB139" s="23"/>
      <c r="AC139"/>
      <c r="AD139" s="92"/>
      <c r="AE139"/>
      <c r="AF139"/>
      <c r="AG139"/>
      <c r="AH139" s="96"/>
      <c r="AI139" s="394"/>
      <c r="AJ139" s="215"/>
      <c r="AK139" s="215"/>
      <c r="AL139" s="215"/>
      <c r="AM139" s="215"/>
      <c r="AN139" s="215"/>
      <c r="AO139" s="215"/>
      <c r="AP139" s="215"/>
      <c r="AQ139" s="215"/>
      <c r="AR139" s="215"/>
      <c r="AS139" s="215"/>
      <c r="AT139" s="215"/>
      <c r="AU139" s="215"/>
      <c r="AV139" s="215"/>
      <c r="AW139" s="215"/>
      <c r="AX139" s="215"/>
      <c r="AY139" s="394"/>
      <c r="AZ139" s="386"/>
      <c r="BA139" s="715"/>
      <c r="BB139"/>
      <c r="BC139" s="715"/>
      <c r="BD139"/>
      <c r="BE139" s="715"/>
      <c r="BF139"/>
      <c r="BG139" s="715"/>
      <c r="BH139"/>
      <c r="BI139" s="715"/>
      <c r="BJ139"/>
      <c r="BK139" s="715"/>
      <c r="BL139"/>
      <c r="BM139" s="715"/>
      <c r="BN139"/>
      <c r="BO139" s="387"/>
      <c r="BP139"/>
      <c r="BQ139" s="387"/>
      <c r="BR139"/>
      <c r="BS139" s="387"/>
      <c r="BT139"/>
      <c r="BU139" s="387"/>
      <c r="BV139"/>
      <c r="BW139" s="387"/>
      <c r="BX139"/>
      <c r="BY139" s="387"/>
      <c r="BZ139"/>
      <c r="CA139" s="387"/>
      <c r="CB139"/>
      <c r="CC139" s="387"/>
      <c r="CD139"/>
      <c r="CE139" s="387"/>
      <c r="CF139"/>
      <c r="CG139" s="387"/>
      <c r="CH139"/>
      <c r="CI139" s="387"/>
      <c r="CJ139"/>
      <c r="CK139" s="1099"/>
      <c r="CL139" s="507"/>
      <c r="CM139" s="507"/>
      <c r="CN139" s="507"/>
      <c r="CO139" s="507"/>
      <c r="CP139" s="507"/>
      <c r="CQ139" s="507"/>
      <c r="CR139" s="507"/>
      <c r="CS139" s="507"/>
      <c r="CT139" s="1109"/>
      <c r="CU139" s="36"/>
      <c r="CV139" s="36"/>
      <c r="CW139" s="36"/>
      <c r="CX139" s="1109"/>
      <c r="CY139" s="507"/>
      <c r="CZ139" s="507"/>
      <c r="DN139" s="507"/>
      <c r="DO139" s="507"/>
      <c r="DP139" s="507"/>
      <c r="DQ139" s="507"/>
      <c r="DR139" s="507"/>
      <c r="DS139" s="507"/>
      <c r="DT139" s="507"/>
      <c r="DU139" s="507"/>
      <c r="DV139" s="507"/>
      <c r="DW139" s="507"/>
      <c r="DX139" s="507"/>
      <c r="DY139" s="507"/>
      <c r="DZ139" s="507"/>
      <c r="EA139" s="507"/>
      <c r="EB139" s="507"/>
      <c r="EC139" s="507"/>
      <c r="ED139" s="507"/>
      <c r="EE139" s="507"/>
      <c r="EF139" s="507"/>
      <c r="EG139" s="507"/>
      <c r="EH139" s="507"/>
      <c r="EI139" s="507"/>
      <c r="EJ139" s="507"/>
      <c r="EK139" s="507"/>
      <c r="EL139" s="507"/>
      <c r="EM139" s="507"/>
      <c r="EN139" s="507"/>
      <c r="EO139" s="507"/>
      <c r="EP139" s="507"/>
      <c r="EQ139" s="507"/>
      <c r="ER139" s="507"/>
      <c r="ES139" s="507"/>
      <c r="ET139" s="507"/>
      <c r="EU139" s="507"/>
      <c r="EV139" s="507"/>
      <c r="EW139" s="507"/>
      <c r="EX139" s="507"/>
      <c r="EY139" s="507"/>
      <c r="EZ139" s="507"/>
      <c r="FA139" s="507"/>
      <c r="FB139" s="507"/>
      <c r="FC139" s="507"/>
      <c r="FD139" s="507"/>
      <c r="FE139" s="507"/>
      <c r="FF139" s="507"/>
      <c r="FG139" s="507"/>
      <c r="FH139" s="507"/>
      <c r="FI139" s="507"/>
      <c r="FJ139" s="507"/>
      <c r="FK139" s="507"/>
      <c r="FL139" s="507"/>
      <c r="FM139" s="507"/>
      <c r="FN139" s="507"/>
      <c r="FO139" s="507"/>
      <c r="FP139" s="507"/>
      <c r="FQ139" s="507"/>
      <c r="FR139" s="507"/>
      <c r="FS139" s="507"/>
      <c r="FT139" s="507"/>
      <c r="FU139" s="507"/>
      <c r="FV139" s="507"/>
      <c r="FW139" s="507"/>
      <c r="FX139" s="507"/>
      <c r="FY139" s="507"/>
      <c r="FZ139" s="507"/>
      <c r="GA139" s="507"/>
      <c r="GB139" s="507"/>
      <c r="GC139" s="507"/>
      <c r="GD139" s="507"/>
      <c r="GE139" s="507"/>
      <c r="GF139" s="507"/>
      <c r="GG139" s="507"/>
      <c r="GH139" s="507"/>
      <c r="GI139" s="507"/>
      <c r="GJ139" s="507"/>
      <c r="GK139" s="507"/>
      <c r="GL139" s="507"/>
      <c r="GM139" s="507"/>
      <c r="GN139" s="507"/>
      <c r="GO139" s="507"/>
      <c r="GP139" s="507"/>
      <c r="GQ139" s="507"/>
      <c r="GR139" s="507"/>
      <c r="GS139" s="507"/>
      <c r="GT139" s="507"/>
      <c r="GU139" s="507"/>
      <c r="GV139" s="507"/>
      <c r="GW139" s="507"/>
      <c r="GX139" s="507"/>
      <c r="GY139" s="507"/>
      <c r="GZ139" s="507"/>
      <c r="HA139" s="507"/>
      <c r="HB139" s="507"/>
      <c r="HC139" s="507"/>
      <c r="HD139" s="507"/>
      <c r="HE139" s="507"/>
      <c r="HF139" s="507"/>
      <c r="HG139" s="507"/>
      <c r="HH139" s="507"/>
      <c r="HI139" s="507"/>
      <c r="HJ139" s="507"/>
      <c r="HK139" s="507"/>
      <c r="HL139" s="507"/>
      <c r="HM139" s="507"/>
      <c r="HN139" s="507"/>
      <c r="HO139" s="507"/>
      <c r="HP139" s="507"/>
      <c r="HQ139" s="507"/>
      <c r="HR139" s="507"/>
      <c r="HS139" s="507"/>
      <c r="HT139" s="507"/>
      <c r="HU139" s="507"/>
      <c r="HV139" s="507"/>
      <c r="HW139" s="507"/>
      <c r="HX139" s="507"/>
      <c r="HY139" s="507"/>
      <c r="HZ139" s="507"/>
      <c r="IA139" s="507"/>
      <c r="IB139" s="507"/>
      <c r="IC139" s="507"/>
      <c r="ID139" s="507"/>
      <c r="IE139" s="507"/>
      <c r="IF139" s="507"/>
      <c r="IG139" s="507"/>
      <c r="IH139" s="507"/>
      <c r="II139" s="507"/>
      <c r="IJ139" s="507"/>
    </row>
    <row r="140" spans="1:244" s="398" customFormat="1" ht="19" x14ac:dyDescent="0.2">
      <c r="A140"/>
      <c r="B140" s="290"/>
      <c r="C140"/>
      <c r="D140" s="367"/>
      <c r="E140" s="463"/>
      <c r="F140" s="463"/>
      <c r="G140" s="271"/>
      <c r="H140"/>
      <c r="I140" s="99"/>
      <c r="J140"/>
      <c r="K140"/>
      <c r="L140"/>
      <c r="M140" s="275"/>
      <c r="N140" s="275"/>
      <c r="O140" s="275"/>
      <c r="P140" s="275"/>
      <c r="Q140" s="275"/>
      <c r="R140" s="275"/>
      <c r="S140" s="275"/>
      <c r="T140" s="275"/>
      <c r="U140" s="275"/>
      <c r="V140" s="275"/>
      <c r="W140" s="275"/>
      <c r="X140" s="275"/>
      <c r="Y140" s="275"/>
      <c r="Z140" s="275"/>
      <c r="AA140" s="275"/>
      <c r="AB140" s="23"/>
      <c r="AC140"/>
      <c r="AD140" s="92"/>
      <c r="AE140"/>
      <c r="AF140"/>
      <c r="AG140"/>
      <c r="AH140" s="96"/>
      <c r="AI140" s="394"/>
      <c r="AJ140" s="215"/>
      <c r="AK140" s="215"/>
      <c r="AL140" s="215"/>
      <c r="AM140" s="215"/>
      <c r="AN140" s="215"/>
      <c r="AO140" s="215"/>
      <c r="AP140" s="215"/>
      <c r="AQ140" s="215"/>
      <c r="AR140" s="215"/>
      <c r="AS140" s="215"/>
      <c r="AT140" s="215"/>
      <c r="AU140" s="215"/>
      <c r="AV140" s="215"/>
      <c r="AW140" s="215"/>
      <c r="AX140" s="215"/>
      <c r="AY140" s="394"/>
      <c r="AZ140" s="386"/>
      <c r="BA140" s="715"/>
      <c r="BB140"/>
      <c r="BC140" s="715"/>
      <c r="BD140"/>
      <c r="BE140" s="715"/>
      <c r="BF140"/>
      <c r="BG140" s="715"/>
      <c r="BH140"/>
      <c r="BI140" s="715"/>
      <c r="BJ140"/>
      <c r="BK140" s="715"/>
      <c r="BL140"/>
      <c r="BM140" s="715"/>
      <c r="BN140"/>
      <c r="BO140" s="387"/>
      <c r="BP140"/>
      <c r="BQ140" s="387"/>
      <c r="BR140"/>
      <c r="BS140" s="387"/>
      <c r="BT140"/>
      <c r="BU140" s="387"/>
      <c r="BV140"/>
      <c r="BW140" s="387"/>
      <c r="BX140"/>
      <c r="BY140" s="387"/>
      <c r="BZ140"/>
      <c r="CA140" s="387"/>
      <c r="CB140"/>
      <c r="CC140" s="387"/>
      <c r="CD140"/>
      <c r="CE140" s="387"/>
      <c r="CF140"/>
      <c r="CG140" s="387"/>
      <c r="CH140"/>
      <c r="CI140" s="387"/>
      <c r="CJ140"/>
      <c r="CK140" s="1099"/>
      <c r="CL140" s="507"/>
      <c r="CM140" s="507"/>
      <c r="CN140" s="507"/>
      <c r="CO140" s="507"/>
      <c r="CP140" s="507"/>
      <c r="CQ140" s="507"/>
      <c r="CR140" s="507"/>
      <c r="CS140" s="507"/>
      <c r="CT140" s="1109"/>
      <c r="CU140" s="36"/>
      <c r="CV140" s="36"/>
      <c r="CW140" s="36"/>
      <c r="CX140" s="1109"/>
      <c r="CY140" s="507"/>
      <c r="CZ140" s="507"/>
      <c r="DN140" s="507"/>
      <c r="DO140" s="507"/>
      <c r="DP140" s="507"/>
      <c r="DQ140" s="507"/>
      <c r="DR140" s="507"/>
      <c r="DS140" s="507"/>
      <c r="DT140" s="507"/>
      <c r="DU140" s="507"/>
      <c r="DV140" s="507"/>
      <c r="DW140" s="507"/>
      <c r="DX140" s="507"/>
      <c r="DY140" s="507"/>
      <c r="DZ140" s="507"/>
      <c r="EA140" s="507"/>
      <c r="EB140" s="507"/>
      <c r="EC140" s="507"/>
      <c r="ED140" s="507"/>
      <c r="EE140" s="507"/>
      <c r="EF140" s="507"/>
      <c r="EG140" s="507"/>
      <c r="EH140" s="507"/>
      <c r="EI140" s="507"/>
      <c r="EJ140" s="507"/>
      <c r="EK140" s="507"/>
      <c r="EL140" s="507"/>
      <c r="EM140" s="507"/>
      <c r="EN140" s="507"/>
      <c r="EO140" s="507"/>
      <c r="EP140" s="507"/>
      <c r="EQ140" s="507"/>
      <c r="ER140" s="507"/>
      <c r="ES140" s="507"/>
      <c r="ET140" s="507"/>
      <c r="EU140" s="507"/>
      <c r="EV140" s="507"/>
      <c r="EW140" s="507"/>
      <c r="EX140" s="507"/>
      <c r="EY140" s="507"/>
      <c r="EZ140" s="507"/>
      <c r="FA140" s="507"/>
      <c r="FB140" s="507"/>
      <c r="FC140" s="507"/>
      <c r="FD140" s="507"/>
      <c r="FE140" s="507"/>
      <c r="FF140" s="507"/>
      <c r="FG140" s="507"/>
      <c r="FH140" s="507"/>
      <c r="FI140" s="507"/>
      <c r="FJ140" s="507"/>
      <c r="FK140" s="507"/>
      <c r="FL140" s="507"/>
      <c r="FM140" s="507"/>
      <c r="FN140" s="507"/>
      <c r="FO140" s="507"/>
      <c r="FP140" s="507"/>
      <c r="FQ140" s="507"/>
      <c r="FR140" s="507"/>
      <c r="FS140" s="507"/>
      <c r="FT140" s="507"/>
      <c r="FU140" s="507"/>
      <c r="FV140" s="507"/>
      <c r="FW140" s="507"/>
      <c r="FX140" s="507"/>
      <c r="FY140" s="507"/>
      <c r="FZ140" s="507"/>
      <c r="GA140" s="507"/>
      <c r="GB140" s="507"/>
      <c r="GC140" s="507"/>
      <c r="GD140" s="507"/>
      <c r="GE140" s="507"/>
      <c r="GF140" s="507"/>
      <c r="GG140" s="507"/>
      <c r="GH140" s="507"/>
      <c r="GI140" s="507"/>
      <c r="GJ140" s="507"/>
      <c r="GK140" s="507"/>
      <c r="GL140" s="507"/>
      <c r="GM140" s="507"/>
      <c r="GN140" s="507"/>
      <c r="GO140" s="507"/>
      <c r="GP140" s="507"/>
      <c r="GQ140" s="507"/>
      <c r="GR140" s="507"/>
      <c r="GS140" s="507"/>
      <c r="GT140" s="507"/>
      <c r="GU140" s="507"/>
      <c r="GV140" s="507"/>
      <c r="GW140" s="507"/>
      <c r="GX140" s="507"/>
      <c r="GY140" s="507"/>
      <c r="GZ140" s="507"/>
      <c r="HA140" s="507"/>
      <c r="HB140" s="507"/>
      <c r="HC140" s="507"/>
      <c r="HD140" s="507"/>
      <c r="HE140" s="507"/>
      <c r="HF140" s="507"/>
      <c r="HG140" s="507"/>
      <c r="HH140" s="507"/>
      <c r="HI140" s="507"/>
      <c r="HJ140" s="507"/>
      <c r="HK140" s="507"/>
      <c r="HL140" s="507"/>
      <c r="HM140" s="507"/>
      <c r="HN140" s="507"/>
      <c r="HO140" s="507"/>
      <c r="HP140" s="507"/>
      <c r="HQ140" s="507"/>
      <c r="HR140" s="507"/>
      <c r="HS140" s="507"/>
      <c r="HT140" s="507"/>
      <c r="HU140" s="507"/>
      <c r="HV140" s="507"/>
      <c r="HW140" s="507"/>
      <c r="HX140" s="507"/>
      <c r="HY140" s="507"/>
      <c r="HZ140" s="507"/>
      <c r="IA140" s="507"/>
      <c r="IB140" s="507"/>
      <c r="IC140" s="507"/>
      <c r="ID140" s="507"/>
      <c r="IE140" s="507"/>
      <c r="IF140" s="507"/>
      <c r="IG140" s="507"/>
      <c r="IH140" s="507"/>
      <c r="II140" s="507"/>
      <c r="IJ140" s="507"/>
    </row>
    <row r="141" spans="1:244" s="398" customFormat="1" ht="19" x14ac:dyDescent="0.2">
      <c r="A141"/>
      <c r="B141" s="290"/>
      <c r="C141"/>
      <c r="D141" s="367"/>
      <c r="E141" s="463"/>
      <c r="F141" s="463"/>
      <c r="G141" s="271"/>
      <c r="H141"/>
      <c r="I141" s="99"/>
      <c r="J141"/>
      <c r="K141"/>
      <c r="L141"/>
      <c r="M141" s="275"/>
      <c r="N141" s="275"/>
      <c r="O141" s="275"/>
      <c r="P141" s="275"/>
      <c r="Q141" s="275"/>
      <c r="R141" s="275"/>
      <c r="S141" s="275"/>
      <c r="T141" s="275"/>
      <c r="U141" s="275"/>
      <c r="V141" s="275"/>
      <c r="W141" s="275"/>
      <c r="X141" s="275"/>
      <c r="Y141" s="275"/>
      <c r="Z141" s="275"/>
      <c r="AA141" s="275"/>
      <c r="AB141" s="23"/>
      <c r="AC141"/>
      <c r="AD141" s="92"/>
      <c r="AE141"/>
      <c r="AF141"/>
      <c r="AG141"/>
      <c r="AH141" s="96"/>
      <c r="AI141" s="394"/>
      <c r="AJ141" s="215"/>
      <c r="AK141" s="215"/>
      <c r="AL141" s="215"/>
      <c r="AM141" s="215"/>
      <c r="AN141" s="215"/>
      <c r="AO141" s="215"/>
      <c r="AP141" s="215"/>
      <c r="AQ141" s="215"/>
      <c r="AR141" s="215"/>
      <c r="AS141" s="215"/>
      <c r="AT141" s="215"/>
      <c r="AU141" s="215"/>
      <c r="AV141" s="215"/>
      <c r="AW141" s="215"/>
      <c r="AX141" s="215"/>
      <c r="AY141" s="394"/>
      <c r="AZ141" s="386"/>
      <c r="BA141" s="715"/>
      <c r="BB141"/>
      <c r="BC141" s="715"/>
      <c r="BD141"/>
      <c r="BE141" s="715"/>
      <c r="BF141"/>
      <c r="BG141" s="715"/>
      <c r="BH141"/>
      <c r="BI141" s="715"/>
      <c r="BJ141"/>
      <c r="BK141" s="715"/>
      <c r="BL141"/>
      <c r="BM141" s="715"/>
      <c r="BN141"/>
      <c r="BO141" s="387"/>
      <c r="BP141"/>
      <c r="BQ141" s="387"/>
      <c r="BR141"/>
      <c r="BS141" s="387"/>
      <c r="BT141"/>
      <c r="BU141" s="387"/>
      <c r="BV141"/>
      <c r="BW141" s="387"/>
      <c r="BX141"/>
      <c r="BY141" s="387"/>
      <c r="BZ141"/>
      <c r="CA141" s="387"/>
      <c r="CB141"/>
      <c r="CC141" s="387"/>
      <c r="CD141"/>
      <c r="CE141" s="387"/>
      <c r="CF141"/>
      <c r="CG141" s="387"/>
      <c r="CH141"/>
      <c r="CI141" s="387"/>
      <c r="CJ141"/>
      <c r="CK141" s="1099"/>
      <c r="CL141" s="507"/>
      <c r="CM141" s="507"/>
      <c r="CN141" s="507"/>
      <c r="CO141" s="507"/>
      <c r="CP141" s="507"/>
      <c r="CQ141" s="507"/>
      <c r="CR141" s="507"/>
      <c r="CS141" s="507"/>
      <c r="CT141" s="1109"/>
      <c r="CU141" s="36"/>
      <c r="CV141" s="36"/>
      <c r="CW141" s="36"/>
      <c r="CX141" s="1109"/>
      <c r="CY141" s="507"/>
      <c r="CZ141" s="507"/>
      <c r="DN141" s="507"/>
      <c r="DO141" s="507"/>
      <c r="DP141" s="507"/>
      <c r="DQ141" s="507"/>
      <c r="DR141" s="507"/>
      <c r="DS141" s="507"/>
      <c r="DT141" s="507"/>
      <c r="DU141" s="507"/>
      <c r="DV141" s="507"/>
      <c r="DW141" s="507"/>
      <c r="DX141" s="507"/>
      <c r="DY141" s="507"/>
      <c r="DZ141" s="507"/>
      <c r="EA141" s="507"/>
      <c r="EB141" s="507"/>
      <c r="EC141" s="507"/>
      <c r="ED141" s="507"/>
      <c r="EE141" s="507"/>
      <c r="EF141" s="507"/>
      <c r="EG141" s="507"/>
      <c r="EH141" s="507"/>
      <c r="EI141" s="507"/>
      <c r="EJ141" s="507"/>
      <c r="EK141" s="507"/>
      <c r="EL141" s="507"/>
      <c r="EM141" s="507"/>
      <c r="EN141" s="507"/>
      <c r="EO141" s="507"/>
      <c r="EP141" s="507"/>
      <c r="EQ141" s="507"/>
      <c r="ER141" s="507"/>
      <c r="ES141" s="507"/>
      <c r="ET141" s="507"/>
      <c r="EU141" s="507"/>
      <c r="EV141" s="507"/>
      <c r="EW141" s="507"/>
      <c r="EX141" s="507"/>
      <c r="EY141" s="507"/>
      <c r="EZ141" s="507"/>
      <c r="FA141" s="507"/>
      <c r="FB141" s="507"/>
      <c r="FC141" s="507"/>
      <c r="FD141" s="507"/>
      <c r="FE141" s="507"/>
      <c r="FF141" s="507"/>
      <c r="FG141" s="507"/>
      <c r="FH141" s="507"/>
      <c r="FI141" s="507"/>
      <c r="FJ141" s="507"/>
      <c r="FK141" s="507"/>
      <c r="FL141" s="507"/>
      <c r="FM141" s="507"/>
      <c r="FN141" s="507"/>
      <c r="FO141" s="507"/>
      <c r="FP141" s="507"/>
      <c r="FQ141" s="507"/>
      <c r="FR141" s="507"/>
      <c r="FS141" s="507"/>
      <c r="FT141" s="507"/>
      <c r="FU141" s="507"/>
      <c r="FV141" s="507"/>
      <c r="FW141" s="507"/>
      <c r="FX141" s="507"/>
      <c r="FY141" s="507"/>
      <c r="FZ141" s="507"/>
      <c r="GA141" s="507"/>
      <c r="GB141" s="507"/>
      <c r="GC141" s="507"/>
      <c r="GD141" s="507"/>
      <c r="GE141" s="507"/>
      <c r="GF141" s="507"/>
      <c r="GG141" s="507"/>
      <c r="GH141" s="507"/>
      <c r="GI141" s="507"/>
      <c r="GJ141" s="507"/>
      <c r="GK141" s="507"/>
      <c r="GL141" s="507"/>
      <c r="GM141" s="507"/>
      <c r="GN141" s="507"/>
      <c r="GO141" s="507"/>
      <c r="GP141" s="507"/>
      <c r="GQ141" s="507"/>
      <c r="GR141" s="507"/>
      <c r="GS141" s="507"/>
      <c r="GT141" s="507"/>
      <c r="GU141" s="507"/>
      <c r="GV141" s="507"/>
      <c r="GW141" s="507"/>
      <c r="GX141" s="507"/>
      <c r="GY141" s="507"/>
      <c r="GZ141" s="507"/>
      <c r="HA141" s="507"/>
      <c r="HB141" s="507"/>
      <c r="HC141" s="507"/>
      <c r="HD141" s="507"/>
      <c r="HE141" s="507"/>
      <c r="HF141" s="507"/>
      <c r="HG141" s="507"/>
      <c r="HH141" s="507"/>
      <c r="HI141" s="507"/>
      <c r="HJ141" s="507"/>
      <c r="HK141" s="507"/>
      <c r="HL141" s="507"/>
      <c r="HM141" s="507"/>
      <c r="HN141" s="507"/>
      <c r="HO141" s="507"/>
      <c r="HP141" s="507"/>
      <c r="HQ141" s="507"/>
      <c r="HR141" s="507"/>
      <c r="HS141" s="507"/>
      <c r="HT141" s="507"/>
      <c r="HU141" s="507"/>
      <c r="HV141" s="507"/>
      <c r="HW141" s="507"/>
      <c r="HX141" s="507"/>
      <c r="HY141" s="507"/>
      <c r="HZ141" s="507"/>
      <c r="IA141" s="507"/>
      <c r="IB141" s="507"/>
      <c r="IC141" s="507"/>
      <c r="ID141" s="507"/>
      <c r="IE141" s="507"/>
      <c r="IF141" s="507"/>
      <c r="IG141" s="507"/>
      <c r="IH141" s="507"/>
      <c r="II141" s="507"/>
      <c r="IJ141" s="507"/>
    </row>
    <row r="142" spans="1:244" s="398" customFormat="1" ht="19" x14ac:dyDescent="0.2">
      <c r="A142"/>
      <c r="B142" s="290"/>
      <c r="C142"/>
      <c r="D142" s="367"/>
      <c r="E142" s="463"/>
      <c r="F142" s="463"/>
      <c r="G142" s="271"/>
      <c r="H142"/>
      <c r="I142" s="99"/>
      <c r="J142"/>
      <c r="K142"/>
      <c r="L142"/>
      <c r="M142" s="275"/>
      <c r="N142" s="275"/>
      <c r="O142" s="275"/>
      <c r="P142" s="275"/>
      <c r="Q142" s="275"/>
      <c r="R142" s="275"/>
      <c r="S142" s="275"/>
      <c r="T142" s="275"/>
      <c r="U142" s="275"/>
      <c r="V142" s="275"/>
      <c r="W142" s="275"/>
      <c r="X142" s="275"/>
      <c r="Y142" s="275"/>
      <c r="Z142" s="275"/>
      <c r="AA142" s="275"/>
      <c r="AB142" s="23"/>
      <c r="AC142"/>
      <c r="AD142" s="92"/>
      <c r="AE142"/>
      <c r="AF142"/>
      <c r="AG142"/>
      <c r="AH142" s="96"/>
      <c r="AI142" s="394"/>
      <c r="AJ142" s="215"/>
      <c r="AK142" s="215"/>
      <c r="AL142" s="215"/>
      <c r="AM142" s="215"/>
      <c r="AN142" s="215"/>
      <c r="AO142" s="215"/>
      <c r="AP142" s="215"/>
      <c r="AQ142" s="215"/>
      <c r="AR142" s="215"/>
      <c r="AS142" s="215"/>
      <c r="AT142" s="215"/>
      <c r="AU142" s="215"/>
      <c r="AV142" s="215"/>
      <c r="AW142" s="215"/>
      <c r="AX142" s="215"/>
      <c r="AY142" s="394"/>
      <c r="AZ142" s="386"/>
      <c r="BA142" s="715"/>
      <c r="BB142"/>
      <c r="BC142" s="715"/>
      <c r="BD142"/>
      <c r="BE142" s="715"/>
      <c r="BF142"/>
      <c r="BG142" s="715"/>
      <c r="BH142"/>
      <c r="BI142" s="715"/>
      <c r="BJ142"/>
      <c r="BK142" s="715"/>
      <c r="BL142"/>
      <c r="BM142" s="715"/>
      <c r="BN142"/>
      <c r="BO142" s="387"/>
      <c r="BP142"/>
      <c r="BQ142" s="387"/>
      <c r="BR142"/>
      <c r="BS142" s="387"/>
      <c r="BT142"/>
      <c r="BU142" s="387"/>
      <c r="BV142"/>
      <c r="BW142" s="387"/>
      <c r="BX142"/>
      <c r="BY142" s="387"/>
      <c r="BZ142"/>
      <c r="CA142" s="387"/>
      <c r="CB142"/>
      <c r="CC142" s="387"/>
      <c r="CD142"/>
      <c r="CE142" s="387"/>
      <c r="CF142"/>
      <c r="CG142" s="387"/>
      <c r="CH142"/>
      <c r="CI142" s="387"/>
      <c r="CJ142"/>
      <c r="CK142" s="1099"/>
      <c r="CL142" s="507"/>
      <c r="CM142" s="507"/>
      <c r="CN142" s="507"/>
      <c r="CO142" s="507"/>
      <c r="CP142" s="507"/>
      <c r="CQ142" s="507"/>
      <c r="CR142" s="507"/>
      <c r="CS142" s="507"/>
      <c r="CT142" s="1109"/>
      <c r="CU142" s="36"/>
      <c r="CV142" s="36"/>
      <c r="CW142" s="36"/>
      <c r="CX142" s="1109"/>
      <c r="CY142" s="507"/>
      <c r="CZ142" s="507"/>
      <c r="DN142" s="507"/>
      <c r="DO142" s="507"/>
      <c r="DP142" s="507"/>
      <c r="DQ142" s="507"/>
      <c r="DR142" s="507"/>
      <c r="DS142" s="507"/>
      <c r="DT142" s="507"/>
      <c r="DU142" s="507"/>
      <c r="DV142" s="507"/>
      <c r="DW142" s="507"/>
      <c r="DX142" s="507"/>
      <c r="DY142" s="507"/>
      <c r="DZ142" s="507"/>
      <c r="EA142" s="507"/>
      <c r="EB142" s="507"/>
      <c r="EC142" s="507"/>
      <c r="ED142" s="507"/>
      <c r="EE142" s="507"/>
      <c r="EF142" s="507"/>
      <c r="EG142" s="507"/>
      <c r="EH142" s="507"/>
      <c r="EI142" s="507"/>
      <c r="EJ142" s="507"/>
      <c r="EK142" s="507"/>
      <c r="EL142" s="507"/>
      <c r="EM142" s="507"/>
      <c r="EN142" s="507"/>
      <c r="EO142" s="507"/>
      <c r="EP142" s="507"/>
      <c r="EQ142" s="507"/>
      <c r="ER142" s="507"/>
      <c r="ES142" s="507"/>
      <c r="ET142" s="507"/>
      <c r="EU142" s="507"/>
      <c r="EV142" s="507"/>
      <c r="EW142" s="507"/>
      <c r="EX142" s="507"/>
      <c r="EY142" s="507"/>
      <c r="EZ142" s="507"/>
      <c r="FA142" s="507"/>
      <c r="FB142" s="507"/>
      <c r="FC142" s="507"/>
      <c r="FD142" s="507"/>
      <c r="FE142" s="507"/>
      <c r="FF142" s="507"/>
      <c r="FG142" s="507"/>
      <c r="FH142" s="507"/>
      <c r="FI142" s="507"/>
      <c r="FJ142" s="507"/>
      <c r="FK142" s="507"/>
      <c r="FL142" s="507"/>
      <c r="FM142" s="507"/>
      <c r="FN142" s="507"/>
      <c r="FO142" s="507"/>
      <c r="FP142" s="507"/>
      <c r="FQ142" s="507"/>
      <c r="FR142" s="507"/>
      <c r="FS142" s="507"/>
      <c r="FT142" s="507"/>
      <c r="FU142" s="507"/>
      <c r="FV142" s="507"/>
      <c r="FW142" s="507"/>
      <c r="FX142" s="507"/>
      <c r="FY142" s="507"/>
      <c r="FZ142" s="507"/>
      <c r="GA142" s="507"/>
      <c r="GB142" s="507"/>
      <c r="GC142" s="507"/>
      <c r="GD142" s="507"/>
      <c r="GE142" s="507"/>
      <c r="GF142" s="507"/>
      <c r="GG142" s="507"/>
      <c r="GH142" s="507"/>
      <c r="GI142" s="507"/>
      <c r="GJ142" s="507"/>
      <c r="GK142" s="507"/>
      <c r="GL142" s="507"/>
      <c r="GM142" s="507"/>
      <c r="GN142" s="507"/>
      <c r="GO142" s="507"/>
      <c r="GP142" s="507"/>
      <c r="GQ142" s="507"/>
      <c r="GR142" s="507"/>
      <c r="GS142" s="507"/>
      <c r="GT142" s="507"/>
      <c r="GU142" s="507"/>
      <c r="GV142" s="507"/>
      <c r="GW142" s="507"/>
      <c r="GX142" s="507"/>
      <c r="GY142" s="507"/>
      <c r="GZ142" s="507"/>
      <c r="HA142" s="507"/>
      <c r="HB142" s="507"/>
      <c r="HC142" s="507"/>
      <c r="HD142" s="507"/>
      <c r="HE142" s="507"/>
      <c r="HF142" s="507"/>
      <c r="HG142" s="507"/>
      <c r="HH142" s="507"/>
      <c r="HI142" s="507"/>
      <c r="HJ142" s="507"/>
      <c r="HK142" s="507"/>
      <c r="HL142" s="507"/>
      <c r="HM142" s="507"/>
      <c r="HN142" s="507"/>
      <c r="HO142" s="507"/>
      <c r="HP142" s="507"/>
      <c r="HQ142" s="507"/>
      <c r="HR142" s="507"/>
      <c r="HS142" s="507"/>
      <c r="HT142" s="507"/>
      <c r="HU142" s="507"/>
      <c r="HV142" s="507"/>
      <c r="HW142" s="507"/>
      <c r="HX142" s="507"/>
      <c r="HY142" s="507"/>
      <c r="HZ142" s="507"/>
      <c r="IA142" s="507"/>
      <c r="IB142" s="507"/>
      <c r="IC142" s="507"/>
      <c r="ID142" s="507"/>
      <c r="IE142" s="507"/>
      <c r="IF142" s="507"/>
      <c r="IG142" s="507"/>
      <c r="IH142" s="507"/>
      <c r="II142" s="507"/>
      <c r="IJ142" s="507"/>
    </row>
    <row r="143" spans="1:244" s="398" customFormat="1" ht="19" x14ac:dyDescent="0.2">
      <c r="A143"/>
      <c r="B143" s="290"/>
      <c r="C143"/>
      <c r="D143" s="367"/>
      <c r="E143" s="463"/>
      <c r="F143" s="463"/>
      <c r="G143" s="271"/>
      <c r="H143"/>
      <c r="I143" s="99"/>
      <c r="J143"/>
      <c r="K143"/>
      <c r="L143"/>
      <c r="M143" s="275"/>
      <c r="N143" s="275"/>
      <c r="O143" s="275"/>
      <c r="P143" s="275"/>
      <c r="Q143" s="275"/>
      <c r="R143" s="275"/>
      <c r="S143" s="275"/>
      <c r="T143" s="275"/>
      <c r="U143" s="275"/>
      <c r="V143" s="275"/>
      <c r="W143" s="275"/>
      <c r="X143" s="275"/>
      <c r="Y143" s="275"/>
      <c r="Z143" s="275"/>
      <c r="AA143" s="275"/>
      <c r="AB143" s="23"/>
      <c r="AC143"/>
      <c r="AD143" s="92"/>
      <c r="AE143"/>
      <c r="AF143"/>
      <c r="AG143"/>
      <c r="AH143" s="96"/>
      <c r="AI143" s="394"/>
      <c r="AJ143" s="215"/>
      <c r="AK143" s="215"/>
      <c r="AL143" s="215"/>
      <c r="AM143" s="215"/>
      <c r="AN143" s="215"/>
      <c r="AO143" s="215"/>
      <c r="AP143" s="215"/>
      <c r="AQ143" s="215"/>
      <c r="AR143" s="215"/>
      <c r="AS143" s="215"/>
      <c r="AT143" s="215"/>
      <c r="AU143" s="215"/>
      <c r="AV143" s="215"/>
      <c r="AW143" s="215"/>
      <c r="AX143" s="215"/>
      <c r="AY143" s="394"/>
      <c r="AZ143" s="386"/>
      <c r="BA143" s="715"/>
      <c r="BB143"/>
      <c r="BC143" s="715"/>
      <c r="BD143"/>
      <c r="BE143" s="715"/>
      <c r="BF143"/>
      <c r="BG143" s="715"/>
      <c r="BH143"/>
      <c r="BI143" s="715"/>
      <c r="BJ143"/>
      <c r="BK143" s="715"/>
      <c r="BL143"/>
      <c r="BM143" s="715"/>
      <c r="BN143"/>
      <c r="BO143" s="387"/>
      <c r="BP143"/>
      <c r="BQ143" s="387"/>
      <c r="BR143"/>
      <c r="BS143" s="387"/>
      <c r="BT143"/>
      <c r="BU143" s="387"/>
      <c r="BV143"/>
      <c r="BW143" s="387"/>
      <c r="BX143"/>
      <c r="BY143" s="387"/>
      <c r="BZ143"/>
      <c r="CA143" s="387"/>
      <c r="CB143"/>
      <c r="CC143" s="387"/>
      <c r="CD143"/>
      <c r="CE143" s="387"/>
      <c r="CF143"/>
      <c r="CG143" s="387"/>
      <c r="CH143"/>
      <c r="CI143" s="387"/>
      <c r="CJ143"/>
      <c r="CK143" s="1099"/>
      <c r="CL143" s="507"/>
      <c r="CM143" s="507"/>
      <c r="CN143" s="507"/>
      <c r="CO143" s="507"/>
      <c r="CP143" s="507"/>
      <c r="CQ143" s="507"/>
      <c r="CR143" s="507"/>
      <c r="CS143" s="507"/>
      <c r="CT143" s="1109"/>
      <c r="CU143" s="36"/>
      <c r="CV143" s="36"/>
      <c r="CW143" s="36"/>
      <c r="CX143" s="1109"/>
      <c r="CY143" s="507"/>
      <c r="CZ143" s="507"/>
      <c r="DN143" s="507"/>
      <c r="DO143" s="507"/>
      <c r="DP143" s="507"/>
      <c r="DQ143" s="507"/>
      <c r="DR143" s="507"/>
      <c r="DS143" s="507"/>
      <c r="DT143" s="507"/>
      <c r="DU143" s="507"/>
      <c r="DV143" s="507"/>
      <c r="DW143" s="507"/>
      <c r="DX143" s="507"/>
      <c r="DY143" s="507"/>
      <c r="DZ143" s="507"/>
      <c r="EA143" s="507"/>
      <c r="EB143" s="507"/>
      <c r="EC143" s="507"/>
      <c r="ED143" s="507"/>
      <c r="EE143" s="507"/>
      <c r="EF143" s="507"/>
      <c r="EG143" s="507"/>
      <c r="EH143" s="507"/>
      <c r="EI143" s="507"/>
      <c r="EJ143" s="507"/>
      <c r="EK143" s="507"/>
      <c r="EL143" s="507"/>
      <c r="EM143" s="507"/>
      <c r="EN143" s="507"/>
      <c r="EO143" s="507"/>
      <c r="EP143" s="507"/>
      <c r="EQ143" s="507"/>
      <c r="ER143" s="507"/>
      <c r="ES143" s="507"/>
      <c r="ET143" s="507"/>
      <c r="EU143" s="507"/>
      <c r="EV143" s="507"/>
      <c r="EW143" s="507"/>
      <c r="EX143" s="507"/>
      <c r="EY143" s="507"/>
      <c r="EZ143" s="507"/>
      <c r="FA143" s="507"/>
      <c r="FB143" s="507"/>
      <c r="FC143" s="507"/>
      <c r="FD143" s="507"/>
      <c r="FE143" s="507"/>
      <c r="FF143" s="507"/>
      <c r="FG143" s="507"/>
      <c r="FH143" s="507"/>
      <c r="FI143" s="507"/>
      <c r="FJ143" s="507"/>
      <c r="FK143" s="507"/>
      <c r="FL143" s="507"/>
      <c r="FM143" s="507"/>
      <c r="FN143" s="507"/>
      <c r="FO143" s="507"/>
      <c r="FP143" s="507"/>
      <c r="FQ143" s="507"/>
      <c r="FR143" s="507"/>
      <c r="FS143" s="507"/>
      <c r="FT143" s="507"/>
      <c r="FU143" s="507"/>
      <c r="FV143" s="507"/>
      <c r="FW143" s="507"/>
      <c r="FX143" s="507"/>
      <c r="FY143" s="507"/>
      <c r="FZ143" s="507"/>
      <c r="GA143" s="507"/>
      <c r="GB143" s="507"/>
      <c r="GC143" s="507"/>
      <c r="GD143" s="507"/>
      <c r="GE143" s="507"/>
      <c r="GF143" s="507"/>
      <c r="GG143" s="507"/>
      <c r="GH143" s="507"/>
      <c r="GI143" s="507"/>
      <c r="GJ143" s="507"/>
      <c r="GK143" s="507"/>
      <c r="GL143" s="507"/>
      <c r="GM143" s="507"/>
      <c r="GN143" s="507"/>
      <c r="GO143" s="507"/>
      <c r="GP143" s="507"/>
      <c r="GQ143" s="507"/>
      <c r="GR143" s="507"/>
      <c r="GS143" s="507"/>
      <c r="GT143" s="507"/>
      <c r="GU143" s="507"/>
      <c r="GV143" s="507"/>
      <c r="GW143" s="507"/>
      <c r="GX143" s="507"/>
      <c r="GY143" s="507"/>
      <c r="GZ143" s="507"/>
      <c r="HA143" s="507"/>
      <c r="HB143" s="507"/>
      <c r="HC143" s="507"/>
      <c r="HD143" s="507"/>
      <c r="HE143" s="507"/>
      <c r="HF143" s="507"/>
      <c r="HG143" s="507"/>
      <c r="HH143" s="507"/>
      <c r="HI143" s="507"/>
      <c r="HJ143" s="507"/>
      <c r="HK143" s="507"/>
      <c r="HL143" s="507"/>
      <c r="HM143" s="507"/>
      <c r="HN143" s="507"/>
      <c r="HO143" s="507"/>
      <c r="HP143" s="507"/>
      <c r="HQ143" s="507"/>
      <c r="HR143" s="507"/>
      <c r="HS143" s="507"/>
      <c r="HT143" s="507"/>
      <c r="HU143" s="507"/>
      <c r="HV143" s="507"/>
      <c r="HW143" s="507"/>
      <c r="HX143" s="507"/>
      <c r="HY143" s="507"/>
      <c r="HZ143" s="507"/>
      <c r="IA143" s="507"/>
      <c r="IB143" s="507"/>
      <c r="IC143" s="507"/>
      <c r="ID143" s="507"/>
      <c r="IE143" s="507"/>
      <c r="IF143" s="507"/>
      <c r="IG143" s="507"/>
      <c r="IH143" s="507"/>
      <c r="II143" s="507"/>
      <c r="IJ143" s="507"/>
    </row>
    <row r="144" spans="1:244" s="398" customFormat="1" ht="19" x14ac:dyDescent="0.2">
      <c r="A144"/>
      <c r="B144" s="290"/>
      <c r="C144"/>
      <c r="D144" s="367"/>
      <c r="E144" s="463"/>
      <c r="F144" s="463"/>
      <c r="G144" s="271"/>
      <c r="H144"/>
      <c r="I144" s="99"/>
      <c r="J144"/>
      <c r="K144"/>
      <c r="L144"/>
      <c r="M144" s="275"/>
      <c r="N144" s="275"/>
      <c r="O144" s="275"/>
      <c r="P144" s="275"/>
      <c r="Q144" s="275"/>
      <c r="R144" s="275"/>
      <c r="S144" s="275"/>
      <c r="T144" s="275"/>
      <c r="U144" s="275"/>
      <c r="V144" s="275"/>
      <c r="W144" s="275"/>
      <c r="X144" s="275"/>
      <c r="Y144" s="275"/>
      <c r="Z144" s="275"/>
      <c r="AA144" s="275"/>
      <c r="AB144" s="23"/>
      <c r="AC144"/>
      <c r="AD144" s="92"/>
      <c r="AE144"/>
      <c r="AF144"/>
      <c r="AG144"/>
      <c r="AH144" s="96"/>
      <c r="AI144" s="394"/>
      <c r="AJ144" s="215"/>
      <c r="AK144" s="215"/>
      <c r="AL144" s="215"/>
      <c r="AM144" s="215"/>
      <c r="AN144" s="215"/>
      <c r="AO144" s="215"/>
      <c r="AP144" s="215"/>
      <c r="AQ144" s="215"/>
      <c r="AR144" s="215"/>
      <c r="AS144" s="215"/>
      <c r="AT144" s="215"/>
      <c r="AU144" s="215"/>
      <c r="AV144" s="215"/>
      <c r="AW144" s="215"/>
      <c r="AX144" s="215"/>
      <c r="AY144" s="394"/>
      <c r="AZ144" s="386"/>
      <c r="BA144" s="715"/>
      <c r="BB144"/>
      <c r="BC144" s="715"/>
      <c r="BD144"/>
      <c r="BE144" s="715"/>
      <c r="BF144"/>
      <c r="BG144" s="715"/>
      <c r="BH144"/>
      <c r="BI144" s="715"/>
      <c r="BJ144"/>
      <c r="BK144" s="715"/>
      <c r="BL144"/>
      <c r="BM144" s="715"/>
      <c r="BN144"/>
      <c r="BO144" s="387"/>
      <c r="BP144"/>
      <c r="BQ144" s="387"/>
      <c r="BR144"/>
      <c r="BS144" s="387"/>
      <c r="BT144"/>
      <c r="BU144" s="387"/>
      <c r="BV144"/>
      <c r="BW144" s="387"/>
      <c r="BX144"/>
      <c r="BY144" s="387"/>
      <c r="BZ144"/>
      <c r="CA144" s="387"/>
      <c r="CB144"/>
      <c r="CC144" s="387"/>
      <c r="CD144"/>
      <c r="CE144" s="387"/>
      <c r="CF144"/>
      <c r="CG144" s="387"/>
      <c r="CH144"/>
      <c r="CI144" s="387"/>
      <c r="CJ144"/>
      <c r="CK144" s="1099"/>
      <c r="CL144" s="507"/>
      <c r="CM144" s="507"/>
      <c r="CN144" s="507"/>
      <c r="CO144" s="507"/>
      <c r="CP144" s="507"/>
      <c r="CQ144" s="507"/>
      <c r="CR144" s="507"/>
      <c r="CS144" s="507"/>
      <c r="CT144" s="1109"/>
      <c r="CU144" s="36"/>
      <c r="CV144" s="36"/>
      <c r="CW144" s="36"/>
      <c r="CX144" s="1109"/>
      <c r="CY144" s="507"/>
      <c r="CZ144" s="507"/>
      <c r="DN144" s="507"/>
      <c r="DO144" s="507"/>
      <c r="DP144" s="507"/>
      <c r="DQ144" s="507"/>
      <c r="DR144" s="507"/>
      <c r="DS144" s="507"/>
      <c r="DT144" s="507"/>
      <c r="DU144" s="507"/>
      <c r="DV144" s="507"/>
      <c r="DW144" s="507"/>
      <c r="DX144" s="507"/>
      <c r="DY144" s="507"/>
      <c r="DZ144" s="507"/>
      <c r="EA144" s="507"/>
      <c r="EB144" s="507"/>
      <c r="EC144" s="507"/>
      <c r="ED144" s="507"/>
      <c r="EE144" s="507"/>
      <c r="EF144" s="507"/>
      <c r="EG144" s="507"/>
      <c r="EH144" s="507"/>
      <c r="EI144" s="507"/>
      <c r="EJ144" s="507"/>
      <c r="EK144" s="507"/>
      <c r="EL144" s="507"/>
      <c r="EM144" s="507"/>
      <c r="EN144" s="507"/>
      <c r="EO144" s="507"/>
      <c r="EP144" s="507"/>
      <c r="EQ144" s="507"/>
      <c r="ER144" s="507"/>
      <c r="ES144" s="507"/>
      <c r="ET144" s="507"/>
      <c r="EU144" s="507"/>
      <c r="EV144" s="507"/>
      <c r="EW144" s="507"/>
      <c r="EX144" s="507"/>
      <c r="EY144" s="507"/>
      <c r="EZ144" s="507"/>
      <c r="FA144" s="507"/>
      <c r="FB144" s="507"/>
      <c r="FC144" s="507"/>
      <c r="FD144" s="507"/>
      <c r="FE144" s="507"/>
      <c r="FF144" s="507"/>
      <c r="FG144" s="507"/>
      <c r="FH144" s="507"/>
      <c r="FI144" s="507"/>
      <c r="FJ144" s="507"/>
      <c r="FK144" s="507"/>
      <c r="FL144" s="507"/>
      <c r="FM144" s="507"/>
      <c r="FN144" s="507"/>
      <c r="FO144" s="507"/>
      <c r="FP144" s="507"/>
      <c r="FQ144" s="507"/>
      <c r="FR144" s="507"/>
      <c r="FS144" s="507"/>
      <c r="FT144" s="507"/>
      <c r="FU144" s="507"/>
      <c r="FV144" s="507"/>
      <c r="FW144" s="507"/>
      <c r="FX144" s="507"/>
      <c r="FY144" s="507"/>
      <c r="FZ144" s="507"/>
      <c r="GA144" s="507"/>
      <c r="GB144" s="507"/>
      <c r="GC144" s="507"/>
      <c r="GD144" s="507"/>
      <c r="GE144" s="507"/>
      <c r="GF144" s="507"/>
      <c r="GG144" s="507"/>
      <c r="GH144" s="507"/>
      <c r="GI144" s="507"/>
      <c r="GJ144" s="507"/>
      <c r="GK144" s="507"/>
      <c r="GL144" s="507"/>
      <c r="GM144" s="507"/>
      <c r="GN144" s="507"/>
      <c r="GO144" s="507"/>
      <c r="GP144" s="507"/>
      <c r="GQ144" s="507"/>
      <c r="GR144" s="507"/>
      <c r="GS144" s="507"/>
      <c r="GT144" s="507"/>
      <c r="GU144" s="507"/>
      <c r="GV144" s="507"/>
      <c r="GW144" s="507"/>
      <c r="GX144" s="507"/>
      <c r="GY144" s="507"/>
      <c r="GZ144" s="507"/>
      <c r="HA144" s="507"/>
      <c r="HB144" s="507"/>
      <c r="HC144" s="507"/>
      <c r="HD144" s="507"/>
      <c r="HE144" s="507"/>
      <c r="HF144" s="507"/>
      <c r="HG144" s="507"/>
      <c r="HH144" s="507"/>
      <c r="HI144" s="507"/>
      <c r="HJ144" s="507"/>
      <c r="HK144" s="507"/>
      <c r="HL144" s="507"/>
      <c r="HM144" s="507"/>
      <c r="HN144" s="507"/>
      <c r="HO144" s="507"/>
      <c r="HP144" s="507"/>
      <c r="HQ144" s="507"/>
      <c r="HR144" s="507"/>
      <c r="HS144" s="507"/>
      <c r="HT144" s="507"/>
      <c r="HU144" s="507"/>
      <c r="HV144" s="507"/>
      <c r="HW144" s="507"/>
      <c r="HX144" s="507"/>
      <c r="HY144" s="507"/>
      <c r="HZ144" s="507"/>
      <c r="IA144" s="507"/>
      <c r="IB144" s="507"/>
      <c r="IC144" s="507"/>
      <c r="ID144" s="507"/>
      <c r="IE144" s="507"/>
      <c r="IF144" s="507"/>
      <c r="IG144" s="507"/>
      <c r="IH144" s="507"/>
      <c r="II144" s="507"/>
      <c r="IJ144" s="507"/>
    </row>
    <row r="145" spans="1:244" s="398" customFormat="1" ht="19" x14ac:dyDescent="0.2">
      <c r="A145"/>
      <c r="B145" s="290"/>
      <c r="C145"/>
      <c r="D145" s="367"/>
      <c r="E145" s="463"/>
      <c r="F145" s="463"/>
      <c r="G145" s="271"/>
      <c r="H145"/>
      <c r="I145" s="99"/>
      <c r="J145"/>
      <c r="K145"/>
      <c r="L145"/>
      <c r="M145" s="275"/>
      <c r="N145" s="275"/>
      <c r="O145" s="275"/>
      <c r="P145" s="275"/>
      <c r="Q145" s="275"/>
      <c r="R145" s="275"/>
      <c r="S145" s="275"/>
      <c r="T145" s="275"/>
      <c r="U145" s="275"/>
      <c r="V145" s="275"/>
      <c r="W145" s="275"/>
      <c r="X145" s="275"/>
      <c r="Y145" s="275"/>
      <c r="Z145" s="275"/>
      <c r="AA145" s="275"/>
      <c r="AB145" s="23"/>
      <c r="AC145"/>
      <c r="AD145" s="92"/>
      <c r="AE145"/>
      <c r="AF145"/>
      <c r="AG145"/>
      <c r="AH145" s="96"/>
      <c r="AI145" s="394"/>
      <c r="AJ145" s="215"/>
      <c r="AK145" s="215"/>
      <c r="AL145" s="215"/>
      <c r="AM145" s="215"/>
      <c r="AN145" s="215"/>
      <c r="AO145" s="215"/>
      <c r="AP145" s="215"/>
      <c r="AQ145" s="215"/>
      <c r="AR145" s="215"/>
      <c r="AS145" s="215"/>
      <c r="AT145" s="215"/>
      <c r="AU145" s="215"/>
      <c r="AV145" s="215"/>
      <c r="AW145" s="215"/>
      <c r="AX145" s="215"/>
      <c r="AY145" s="394"/>
      <c r="AZ145" s="386"/>
      <c r="BA145" s="715"/>
      <c r="BB145"/>
      <c r="BC145" s="715"/>
      <c r="BD145"/>
      <c r="BE145" s="715"/>
      <c r="BF145"/>
      <c r="BG145" s="715"/>
      <c r="BH145"/>
      <c r="BI145" s="715"/>
      <c r="BJ145"/>
      <c r="BK145" s="715"/>
      <c r="BL145"/>
      <c r="BM145" s="715"/>
      <c r="BN145"/>
      <c r="BO145" s="387"/>
      <c r="BP145"/>
      <c r="BQ145" s="387"/>
      <c r="BR145"/>
      <c r="BS145" s="387"/>
      <c r="BT145"/>
      <c r="BU145" s="387"/>
      <c r="BV145"/>
      <c r="BW145" s="387"/>
      <c r="BX145"/>
      <c r="BY145" s="387"/>
      <c r="BZ145"/>
      <c r="CA145" s="387"/>
      <c r="CB145"/>
      <c r="CC145" s="387"/>
      <c r="CD145"/>
      <c r="CE145" s="387"/>
      <c r="CF145"/>
      <c r="CG145" s="387"/>
      <c r="CH145"/>
      <c r="CI145" s="387"/>
      <c r="CJ145"/>
      <c r="CK145" s="1099"/>
      <c r="CL145" s="507"/>
      <c r="CM145" s="507"/>
      <c r="CN145" s="507"/>
      <c r="CO145" s="507"/>
      <c r="CP145" s="507"/>
      <c r="CQ145" s="507"/>
      <c r="CR145" s="507"/>
      <c r="CS145" s="507"/>
      <c r="CT145" s="1109"/>
      <c r="CU145" s="36"/>
      <c r="CV145" s="36"/>
      <c r="CW145" s="36"/>
      <c r="CX145" s="1109"/>
      <c r="CY145" s="507"/>
      <c r="CZ145" s="507"/>
      <c r="DN145" s="507"/>
      <c r="DO145" s="507"/>
      <c r="DP145" s="507"/>
      <c r="DQ145" s="507"/>
      <c r="DR145" s="507"/>
      <c r="DS145" s="507"/>
      <c r="DT145" s="507"/>
      <c r="DU145" s="507"/>
      <c r="DV145" s="507"/>
      <c r="DW145" s="507"/>
      <c r="DX145" s="507"/>
      <c r="DY145" s="507"/>
      <c r="DZ145" s="507"/>
      <c r="EA145" s="507"/>
      <c r="EB145" s="507"/>
      <c r="EC145" s="507"/>
      <c r="ED145" s="507"/>
      <c r="EE145" s="507"/>
      <c r="EF145" s="507"/>
      <c r="EG145" s="507"/>
      <c r="EH145" s="507"/>
      <c r="EI145" s="507"/>
      <c r="EJ145" s="507"/>
      <c r="EK145" s="507"/>
      <c r="EL145" s="507"/>
      <c r="EM145" s="507"/>
      <c r="EN145" s="507"/>
      <c r="EO145" s="507"/>
      <c r="EP145" s="507"/>
      <c r="EQ145" s="507"/>
      <c r="ER145" s="507"/>
      <c r="ES145" s="507"/>
      <c r="ET145" s="507"/>
      <c r="EU145" s="507"/>
      <c r="EV145" s="507"/>
      <c r="EW145" s="507"/>
      <c r="EX145" s="507"/>
      <c r="EY145" s="507"/>
      <c r="EZ145" s="507"/>
      <c r="FA145" s="507"/>
      <c r="FB145" s="507"/>
      <c r="FC145" s="507"/>
      <c r="FD145" s="507"/>
      <c r="FE145" s="507"/>
      <c r="FF145" s="507"/>
      <c r="FG145" s="507"/>
      <c r="FH145" s="507"/>
      <c r="FI145" s="507"/>
      <c r="FJ145" s="507"/>
      <c r="FK145" s="507"/>
      <c r="FL145" s="507"/>
      <c r="FM145" s="507"/>
      <c r="FN145" s="507"/>
      <c r="FO145" s="507"/>
      <c r="FP145" s="507"/>
      <c r="FQ145" s="507"/>
      <c r="FR145" s="507"/>
      <c r="FS145" s="507"/>
      <c r="FT145" s="507"/>
      <c r="FU145" s="507"/>
      <c r="FV145" s="507"/>
      <c r="FW145" s="507"/>
      <c r="FX145" s="507"/>
      <c r="FY145" s="507"/>
      <c r="FZ145" s="507"/>
      <c r="GA145" s="507"/>
      <c r="GB145" s="507"/>
      <c r="GC145" s="507"/>
      <c r="GD145" s="507"/>
      <c r="GE145" s="507"/>
      <c r="GF145" s="507"/>
      <c r="GG145" s="507"/>
      <c r="GH145" s="507"/>
      <c r="GI145" s="507"/>
      <c r="GJ145" s="507"/>
      <c r="GK145" s="507"/>
      <c r="GL145" s="507"/>
      <c r="GM145" s="507"/>
      <c r="GN145" s="507"/>
      <c r="GO145" s="507"/>
      <c r="GP145" s="507"/>
      <c r="GQ145" s="507"/>
      <c r="GR145" s="507"/>
      <c r="GS145" s="507"/>
      <c r="GT145" s="507"/>
      <c r="GU145" s="507"/>
      <c r="GV145" s="507"/>
      <c r="GW145" s="507"/>
      <c r="GX145" s="507"/>
      <c r="GY145" s="507"/>
      <c r="GZ145" s="507"/>
      <c r="HA145" s="507"/>
      <c r="HB145" s="507"/>
      <c r="HC145" s="507"/>
      <c r="HD145" s="507"/>
      <c r="HE145" s="507"/>
      <c r="HF145" s="507"/>
      <c r="HG145" s="507"/>
      <c r="HH145" s="507"/>
      <c r="HI145" s="507"/>
      <c r="HJ145" s="507"/>
      <c r="HK145" s="507"/>
      <c r="HL145" s="507"/>
      <c r="HM145" s="507"/>
      <c r="HN145" s="507"/>
      <c r="HO145" s="507"/>
      <c r="HP145" s="507"/>
      <c r="HQ145" s="507"/>
      <c r="HR145" s="507"/>
      <c r="HS145" s="507"/>
      <c r="HT145" s="507"/>
      <c r="HU145" s="507"/>
      <c r="HV145" s="507"/>
      <c r="HW145" s="507"/>
      <c r="HX145" s="507"/>
      <c r="HY145" s="507"/>
      <c r="HZ145" s="507"/>
      <c r="IA145" s="507"/>
      <c r="IB145" s="507"/>
      <c r="IC145" s="507"/>
      <c r="ID145" s="507"/>
      <c r="IE145" s="507"/>
      <c r="IF145" s="507"/>
      <c r="IG145" s="507"/>
      <c r="IH145" s="507"/>
      <c r="II145" s="507"/>
      <c r="IJ145" s="507"/>
    </row>
    <row r="146" spans="1:244" s="398" customFormat="1" ht="19" x14ac:dyDescent="0.2">
      <c r="A146"/>
      <c r="B146" s="290"/>
      <c r="C146"/>
      <c r="D146" s="367"/>
      <c r="E146" s="463"/>
      <c r="F146" s="463"/>
      <c r="G146" s="271"/>
      <c r="H146"/>
      <c r="I146" s="99"/>
      <c r="J146"/>
      <c r="K146"/>
      <c r="L146"/>
      <c r="M146" s="275"/>
      <c r="N146" s="275"/>
      <c r="O146" s="275"/>
      <c r="P146" s="275"/>
      <c r="Q146" s="275"/>
      <c r="R146" s="275"/>
      <c r="S146" s="275"/>
      <c r="T146" s="275"/>
      <c r="U146" s="275"/>
      <c r="V146" s="275"/>
      <c r="W146" s="275"/>
      <c r="X146" s="275"/>
      <c r="Y146" s="275"/>
      <c r="Z146" s="275"/>
      <c r="AA146" s="275"/>
      <c r="AB146" s="23"/>
      <c r="AC146"/>
      <c r="AD146" s="92"/>
      <c r="AE146"/>
      <c r="AF146"/>
      <c r="AG146"/>
      <c r="AH146" s="96"/>
      <c r="AI146" s="394"/>
      <c r="AJ146" s="215"/>
      <c r="AK146" s="215"/>
      <c r="AL146" s="215"/>
      <c r="AM146" s="215"/>
      <c r="AN146" s="215"/>
      <c r="AO146" s="215"/>
      <c r="AP146" s="215"/>
      <c r="AQ146" s="215"/>
      <c r="AR146" s="215"/>
      <c r="AS146" s="215"/>
      <c r="AT146" s="215"/>
      <c r="AU146" s="215"/>
      <c r="AV146" s="215"/>
      <c r="AW146" s="215"/>
      <c r="AX146" s="215"/>
      <c r="AY146" s="394"/>
      <c r="AZ146" s="386"/>
      <c r="BA146" s="715"/>
      <c r="BB146"/>
      <c r="BC146" s="715"/>
      <c r="BD146"/>
      <c r="BE146" s="715"/>
      <c r="BF146"/>
      <c r="BG146" s="715"/>
      <c r="BH146"/>
      <c r="BI146" s="715"/>
      <c r="BJ146"/>
      <c r="BK146" s="715"/>
      <c r="BL146"/>
      <c r="BM146" s="715"/>
      <c r="BN146"/>
      <c r="BO146" s="387"/>
      <c r="BP146"/>
      <c r="BQ146" s="387"/>
      <c r="BR146"/>
      <c r="BS146" s="387"/>
      <c r="BT146"/>
      <c r="BU146" s="387"/>
      <c r="BV146"/>
      <c r="BW146" s="387"/>
      <c r="BX146"/>
      <c r="BY146" s="387"/>
      <c r="BZ146"/>
      <c r="CA146" s="387"/>
      <c r="CB146"/>
      <c r="CC146" s="387"/>
      <c r="CD146"/>
      <c r="CE146" s="387"/>
      <c r="CF146"/>
      <c r="CG146" s="387"/>
      <c r="CH146"/>
      <c r="CI146" s="387"/>
      <c r="CJ146"/>
      <c r="CK146" s="1099"/>
      <c r="CL146" s="507"/>
      <c r="CM146" s="507"/>
      <c r="CN146" s="507"/>
      <c r="CO146" s="507"/>
      <c r="CP146" s="507"/>
      <c r="CQ146" s="507"/>
      <c r="CR146" s="507"/>
      <c r="CS146" s="507"/>
      <c r="CT146" s="1109"/>
      <c r="CU146" s="36"/>
      <c r="CV146" s="36"/>
      <c r="CW146" s="36"/>
      <c r="CX146" s="1109"/>
      <c r="CY146" s="507"/>
      <c r="CZ146" s="507"/>
      <c r="DN146" s="507"/>
      <c r="DO146" s="507"/>
      <c r="DP146" s="507"/>
      <c r="DQ146" s="507"/>
      <c r="DR146" s="507"/>
      <c r="DS146" s="507"/>
      <c r="DT146" s="507"/>
      <c r="DU146" s="507"/>
      <c r="DV146" s="507"/>
      <c r="DW146" s="507"/>
      <c r="DX146" s="507"/>
      <c r="DY146" s="507"/>
      <c r="DZ146" s="507"/>
      <c r="EA146" s="507"/>
      <c r="EB146" s="507"/>
      <c r="EC146" s="507"/>
      <c r="ED146" s="507"/>
      <c r="EE146" s="507"/>
      <c r="EF146" s="507"/>
      <c r="EG146" s="507"/>
      <c r="EH146" s="507"/>
      <c r="EI146" s="507"/>
      <c r="EJ146" s="507"/>
      <c r="EK146" s="507"/>
      <c r="EL146" s="507"/>
      <c r="EM146" s="507"/>
      <c r="EN146" s="507"/>
      <c r="EO146" s="507"/>
      <c r="EP146" s="507"/>
      <c r="EQ146" s="507"/>
      <c r="ER146" s="507"/>
      <c r="ES146" s="507"/>
      <c r="ET146" s="507"/>
      <c r="EU146" s="507"/>
      <c r="EV146" s="507"/>
      <c r="EW146" s="507"/>
      <c r="EX146" s="507"/>
      <c r="EY146" s="507"/>
      <c r="EZ146" s="507"/>
      <c r="FA146" s="507"/>
      <c r="FB146" s="507"/>
      <c r="FC146" s="507"/>
      <c r="FD146" s="507"/>
      <c r="FE146" s="507"/>
      <c r="FF146" s="507"/>
      <c r="FG146" s="507"/>
      <c r="FH146" s="507"/>
      <c r="FI146" s="507"/>
      <c r="FJ146" s="507"/>
      <c r="FK146" s="507"/>
      <c r="FL146" s="507"/>
      <c r="FM146" s="507"/>
      <c r="FN146" s="507"/>
      <c r="FO146" s="507"/>
      <c r="FP146" s="507"/>
      <c r="FQ146" s="507"/>
      <c r="FR146" s="507"/>
      <c r="FS146" s="507"/>
      <c r="FT146" s="507"/>
      <c r="FU146" s="507"/>
      <c r="FV146" s="507"/>
      <c r="FW146" s="507"/>
      <c r="FX146" s="507"/>
      <c r="FY146" s="507"/>
      <c r="FZ146" s="507"/>
      <c r="GA146" s="507"/>
      <c r="GB146" s="507"/>
      <c r="GC146" s="507"/>
      <c r="GD146" s="507"/>
      <c r="GE146" s="507"/>
      <c r="GF146" s="507"/>
      <c r="GG146" s="507"/>
      <c r="GH146" s="507"/>
      <c r="GI146" s="507"/>
      <c r="GJ146" s="507"/>
      <c r="GK146" s="507"/>
      <c r="GL146" s="507"/>
      <c r="GM146" s="507"/>
      <c r="GN146" s="507"/>
      <c r="GO146" s="507"/>
      <c r="GP146" s="507"/>
      <c r="GQ146" s="507"/>
      <c r="GR146" s="507"/>
      <c r="GS146" s="507"/>
      <c r="GT146" s="507"/>
      <c r="GU146" s="507"/>
      <c r="GV146" s="507"/>
      <c r="GW146" s="507"/>
      <c r="GX146" s="507"/>
      <c r="GY146" s="507"/>
      <c r="GZ146" s="507"/>
      <c r="HA146" s="507"/>
      <c r="HB146" s="507"/>
      <c r="HC146" s="507"/>
      <c r="HD146" s="507"/>
      <c r="HE146" s="507"/>
      <c r="HF146" s="507"/>
      <c r="HG146" s="507"/>
      <c r="HH146" s="507"/>
      <c r="HI146" s="507"/>
      <c r="HJ146" s="507"/>
      <c r="HK146" s="507"/>
      <c r="HL146" s="507"/>
      <c r="HM146" s="507"/>
      <c r="HN146" s="507"/>
      <c r="HO146" s="507"/>
      <c r="HP146" s="507"/>
      <c r="HQ146" s="507"/>
      <c r="HR146" s="507"/>
      <c r="HS146" s="507"/>
      <c r="HT146" s="507"/>
      <c r="HU146" s="507"/>
      <c r="HV146" s="507"/>
      <c r="HW146" s="507"/>
      <c r="HX146" s="507"/>
      <c r="HY146" s="507"/>
      <c r="HZ146" s="507"/>
      <c r="IA146" s="507"/>
      <c r="IB146" s="507"/>
      <c r="IC146" s="507"/>
      <c r="ID146" s="507"/>
      <c r="IE146" s="507"/>
      <c r="IF146" s="507"/>
      <c r="IG146" s="507"/>
      <c r="IH146" s="507"/>
      <c r="II146" s="507"/>
      <c r="IJ146" s="507"/>
    </row>
    <row r="147" spans="1:244" s="398" customFormat="1" ht="19" x14ac:dyDescent="0.2">
      <c r="A147"/>
      <c r="B147" s="290"/>
      <c r="C147"/>
      <c r="D147" s="367"/>
      <c r="E147" s="463"/>
      <c r="F147" s="463"/>
      <c r="G147" s="271"/>
      <c r="H147"/>
      <c r="I147" s="99"/>
      <c r="J147"/>
      <c r="K147"/>
      <c r="L147"/>
      <c r="M147" s="275"/>
      <c r="N147" s="275"/>
      <c r="O147" s="275"/>
      <c r="P147" s="275"/>
      <c r="Q147" s="275"/>
      <c r="R147" s="275"/>
      <c r="S147" s="275"/>
      <c r="T147" s="275"/>
      <c r="U147" s="275"/>
      <c r="V147" s="275"/>
      <c r="W147" s="275"/>
      <c r="X147" s="275"/>
      <c r="Y147" s="275"/>
      <c r="Z147" s="275"/>
      <c r="AA147" s="275"/>
      <c r="AB147" s="23"/>
      <c r="AC147"/>
      <c r="AD147" s="92"/>
      <c r="AE147"/>
      <c r="AF147"/>
      <c r="AG147"/>
      <c r="AH147" s="96"/>
      <c r="AI147" s="394"/>
      <c r="AJ147" s="215"/>
      <c r="AK147" s="215"/>
      <c r="AL147" s="215"/>
      <c r="AM147" s="215"/>
      <c r="AN147" s="215"/>
      <c r="AO147" s="215"/>
      <c r="AP147" s="215"/>
      <c r="AQ147" s="215"/>
      <c r="AR147" s="215"/>
      <c r="AS147" s="215"/>
      <c r="AT147" s="215"/>
      <c r="AU147" s="215"/>
      <c r="AV147" s="215"/>
      <c r="AW147" s="215"/>
      <c r="AX147" s="215"/>
      <c r="AY147" s="394"/>
      <c r="AZ147" s="386"/>
      <c r="BA147" s="715"/>
      <c r="BB147"/>
      <c r="BC147" s="715"/>
      <c r="BD147"/>
      <c r="BE147" s="715"/>
      <c r="BF147"/>
      <c r="BG147" s="715"/>
      <c r="BH147"/>
      <c r="BI147" s="715"/>
      <c r="BJ147"/>
      <c r="BK147" s="715"/>
      <c r="BL147"/>
      <c r="BM147" s="715"/>
      <c r="BN147"/>
      <c r="BO147" s="387"/>
      <c r="BP147"/>
      <c r="BQ147" s="387"/>
      <c r="BR147"/>
      <c r="BS147" s="387"/>
      <c r="BT147"/>
      <c r="BU147" s="387"/>
      <c r="BV147"/>
      <c r="BW147" s="387"/>
      <c r="BX147"/>
      <c r="BY147" s="387"/>
      <c r="BZ147"/>
      <c r="CA147" s="387"/>
      <c r="CB147"/>
      <c r="CC147" s="387"/>
      <c r="CD147"/>
      <c r="CE147" s="387"/>
      <c r="CF147"/>
      <c r="CG147" s="387"/>
      <c r="CH147"/>
      <c r="CI147" s="387"/>
      <c r="CJ147"/>
      <c r="CK147" s="1099"/>
      <c r="CL147" s="507"/>
      <c r="CM147" s="507"/>
      <c r="CN147" s="507"/>
      <c r="CO147" s="507"/>
      <c r="CP147" s="507"/>
      <c r="CQ147" s="507"/>
      <c r="CR147" s="507"/>
      <c r="CS147" s="507"/>
      <c r="CT147" s="1109"/>
      <c r="CU147" s="36"/>
      <c r="CV147" s="36"/>
      <c r="CW147" s="36"/>
      <c r="CX147" s="1109"/>
      <c r="CY147" s="507"/>
      <c r="CZ147" s="507"/>
      <c r="DN147" s="507"/>
      <c r="DO147" s="507"/>
      <c r="DP147" s="507"/>
      <c r="DQ147" s="507"/>
      <c r="DR147" s="507"/>
      <c r="DS147" s="507"/>
      <c r="DT147" s="507"/>
      <c r="DU147" s="507"/>
      <c r="DV147" s="507"/>
      <c r="DW147" s="507"/>
      <c r="DX147" s="507"/>
      <c r="DY147" s="507"/>
      <c r="DZ147" s="507"/>
      <c r="EA147" s="507"/>
      <c r="EB147" s="507"/>
      <c r="EC147" s="507"/>
      <c r="ED147" s="507"/>
      <c r="EE147" s="507"/>
      <c r="EF147" s="507"/>
      <c r="EG147" s="507"/>
      <c r="EH147" s="507"/>
      <c r="EI147" s="507"/>
      <c r="EJ147" s="507"/>
      <c r="EK147" s="507"/>
      <c r="EL147" s="507"/>
      <c r="EM147" s="507"/>
      <c r="EN147" s="507"/>
      <c r="EO147" s="507"/>
      <c r="EP147" s="507"/>
      <c r="EQ147" s="507"/>
      <c r="ER147" s="507"/>
      <c r="ES147" s="507"/>
      <c r="ET147" s="507"/>
      <c r="EU147" s="507"/>
      <c r="EV147" s="507"/>
      <c r="EW147" s="507"/>
      <c r="EX147" s="507"/>
      <c r="EY147" s="507"/>
      <c r="EZ147" s="507"/>
      <c r="FA147" s="507"/>
      <c r="FB147" s="507"/>
      <c r="FC147" s="507"/>
      <c r="FD147" s="507"/>
      <c r="FE147" s="507"/>
      <c r="FF147" s="507"/>
      <c r="FG147" s="507"/>
      <c r="FH147" s="507"/>
      <c r="FI147" s="507"/>
      <c r="FJ147" s="507"/>
      <c r="FK147" s="507"/>
      <c r="FL147" s="507"/>
      <c r="FM147" s="507"/>
      <c r="FN147" s="507"/>
      <c r="FO147" s="507"/>
      <c r="FP147" s="507"/>
      <c r="FQ147" s="507"/>
      <c r="FR147" s="507"/>
      <c r="FS147" s="507"/>
      <c r="FT147" s="507"/>
      <c r="FU147" s="507"/>
      <c r="FV147" s="507"/>
      <c r="FW147" s="507"/>
      <c r="FX147" s="507"/>
      <c r="FY147" s="507"/>
      <c r="FZ147" s="507"/>
      <c r="GA147" s="507"/>
      <c r="GB147" s="507"/>
      <c r="GC147" s="507"/>
      <c r="GD147" s="507"/>
      <c r="GE147" s="507"/>
      <c r="GF147" s="507"/>
      <c r="GG147" s="507"/>
      <c r="GH147" s="507"/>
      <c r="GI147" s="507"/>
      <c r="GJ147" s="507"/>
      <c r="GK147" s="507"/>
      <c r="GL147" s="507"/>
      <c r="GM147" s="507"/>
      <c r="GN147" s="507"/>
      <c r="GO147" s="507"/>
      <c r="GP147" s="507"/>
      <c r="GQ147" s="507"/>
      <c r="GR147" s="507"/>
      <c r="GS147" s="507"/>
      <c r="GT147" s="507"/>
      <c r="GU147" s="507"/>
      <c r="GV147" s="507"/>
      <c r="GW147" s="507"/>
      <c r="GX147" s="507"/>
      <c r="GY147" s="507"/>
      <c r="GZ147" s="507"/>
      <c r="HA147" s="507"/>
      <c r="HB147" s="507"/>
      <c r="HC147" s="507"/>
      <c r="HD147" s="507"/>
      <c r="HE147" s="507"/>
      <c r="HF147" s="507"/>
      <c r="HG147" s="507"/>
      <c r="HH147" s="507"/>
      <c r="HI147" s="507"/>
      <c r="HJ147" s="507"/>
      <c r="HK147" s="507"/>
      <c r="HL147" s="507"/>
      <c r="HM147" s="507"/>
      <c r="HN147" s="507"/>
      <c r="HO147" s="507"/>
      <c r="HP147" s="507"/>
      <c r="HQ147" s="507"/>
      <c r="HR147" s="507"/>
      <c r="HS147" s="507"/>
      <c r="HT147" s="507"/>
      <c r="HU147" s="507"/>
      <c r="HV147" s="507"/>
      <c r="HW147" s="507"/>
      <c r="HX147" s="507"/>
      <c r="HY147" s="507"/>
      <c r="HZ147" s="507"/>
      <c r="IA147" s="507"/>
      <c r="IB147" s="507"/>
      <c r="IC147" s="507"/>
      <c r="ID147" s="507"/>
      <c r="IE147" s="507"/>
      <c r="IF147" s="507"/>
      <c r="IG147" s="507"/>
      <c r="IH147" s="507"/>
      <c r="II147" s="507"/>
      <c r="IJ147" s="507"/>
    </row>
    <row r="148" spans="1:244" s="398" customFormat="1" ht="19" x14ac:dyDescent="0.2">
      <c r="A148"/>
      <c r="B148" s="290"/>
      <c r="C148"/>
      <c r="D148" s="367"/>
      <c r="E148" s="463"/>
      <c r="F148" s="463"/>
      <c r="G148" s="271"/>
      <c r="H148"/>
      <c r="I148" s="99"/>
      <c r="J148"/>
      <c r="K148"/>
      <c r="L148"/>
      <c r="M148" s="275"/>
      <c r="N148" s="275"/>
      <c r="O148" s="275"/>
      <c r="P148" s="275"/>
      <c r="Q148" s="275"/>
      <c r="R148" s="275"/>
      <c r="S148" s="275"/>
      <c r="T148" s="275"/>
      <c r="U148" s="275"/>
      <c r="V148" s="275"/>
      <c r="W148" s="275"/>
      <c r="X148" s="275"/>
      <c r="Y148" s="275"/>
      <c r="Z148" s="275"/>
      <c r="AA148" s="275"/>
      <c r="AB148" s="23"/>
      <c r="AC148"/>
      <c r="AD148" s="92"/>
      <c r="AE148"/>
      <c r="AF148"/>
      <c r="AG148"/>
      <c r="AH148" s="96"/>
      <c r="AI148" s="394"/>
      <c r="AJ148" s="215"/>
      <c r="AK148" s="215"/>
      <c r="AL148" s="215"/>
      <c r="AM148" s="215"/>
      <c r="AN148" s="215"/>
      <c r="AO148" s="215"/>
      <c r="AP148" s="215"/>
      <c r="AQ148" s="215"/>
      <c r="AR148" s="215"/>
      <c r="AS148" s="215"/>
      <c r="AT148" s="215"/>
      <c r="AU148" s="215"/>
      <c r="AV148" s="215"/>
      <c r="AW148" s="215"/>
      <c r="AX148" s="215"/>
      <c r="AY148" s="394"/>
      <c r="AZ148" s="386"/>
      <c r="BA148" s="715"/>
      <c r="BB148"/>
      <c r="BC148" s="715"/>
      <c r="BD148"/>
      <c r="BE148" s="715"/>
      <c r="BF148"/>
      <c r="BG148" s="715"/>
      <c r="BH148"/>
      <c r="BI148" s="715"/>
      <c r="BJ148"/>
      <c r="BK148" s="715"/>
      <c r="BL148"/>
      <c r="BM148" s="715"/>
      <c r="BN148"/>
      <c r="BO148" s="387"/>
      <c r="BP148"/>
      <c r="BQ148" s="387"/>
      <c r="BR148"/>
      <c r="BS148" s="387"/>
      <c r="BT148"/>
      <c r="BU148" s="387"/>
      <c r="BV148"/>
      <c r="BW148" s="387"/>
      <c r="BX148"/>
      <c r="BY148" s="387"/>
      <c r="BZ148"/>
      <c r="CA148" s="387"/>
      <c r="CB148"/>
      <c r="CC148" s="387"/>
      <c r="CD148"/>
      <c r="CE148" s="387"/>
      <c r="CF148"/>
      <c r="CG148" s="387"/>
      <c r="CH148"/>
      <c r="CI148" s="387"/>
      <c r="CJ148"/>
      <c r="CK148" s="1099"/>
      <c r="CL148" s="507"/>
      <c r="CM148" s="507"/>
      <c r="CN148" s="507"/>
      <c r="CO148" s="507"/>
      <c r="CP148" s="507"/>
      <c r="CQ148" s="507"/>
      <c r="CR148" s="507"/>
      <c r="CS148" s="507"/>
      <c r="CT148" s="1109"/>
      <c r="CU148" s="36"/>
      <c r="CV148" s="36"/>
      <c r="CW148" s="36"/>
      <c r="CX148" s="1109"/>
      <c r="CY148" s="507"/>
      <c r="CZ148" s="507"/>
      <c r="DN148" s="507"/>
      <c r="DO148" s="507"/>
      <c r="DP148" s="507"/>
      <c r="DQ148" s="507"/>
      <c r="DR148" s="507"/>
      <c r="DS148" s="507"/>
      <c r="DT148" s="507"/>
      <c r="DU148" s="507"/>
      <c r="DV148" s="507"/>
      <c r="DW148" s="507"/>
      <c r="DX148" s="507"/>
      <c r="DY148" s="507"/>
      <c r="DZ148" s="507"/>
      <c r="EA148" s="507"/>
      <c r="EB148" s="507"/>
      <c r="EC148" s="507"/>
      <c r="ED148" s="507"/>
      <c r="EE148" s="507"/>
      <c r="EF148" s="507"/>
      <c r="EG148" s="507"/>
      <c r="EH148" s="507"/>
      <c r="EI148" s="507"/>
      <c r="EJ148" s="507"/>
      <c r="EK148" s="507"/>
      <c r="EL148" s="507"/>
      <c r="EM148" s="507"/>
      <c r="EN148" s="507"/>
      <c r="EO148" s="507"/>
      <c r="EP148" s="507"/>
      <c r="EQ148" s="507"/>
      <c r="ER148" s="507"/>
      <c r="ES148" s="507"/>
      <c r="ET148" s="507"/>
      <c r="EU148" s="507"/>
      <c r="EV148" s="507"/>
      <c r="EW148" s="507"/>
      <c r="EX148" s="507"/>
      <c r="EY148" s="507"/>
      <c r="EZ148" s="507"/>
      <c r="FA148" s="507"/>
      <c r="FB148" s="507"/>
      <c r="FC148" s="507"/>
      <c r="FD148" s="507"/>
      <c r="FE148" s="507"/>
      <c r="FF148" s="507"/>
      <c r="FG148" s="507"/>
      <c r="FH148" s="507"/>
      <c r="FI148" s="507"/>
      <c r="FJ148" s="507"/>
      <c r="FK148" s="507"/>
      <c r="FL148" s="507"/>
      <c r="FM148" s="507"/>
      <c r="FN148" s="507"/>
      <c r="FO148" s="507"/>
      <c r="FP148" s="507"/>
      <c r="FQ148" s="507"/>
      <c r="FR148" s="507"/>
      <c r="FS148" s="507"/>
      <c r="FT148" s="507"/>
      <c r="FU148" s="507"/>
      <c r="FV148" s="507"/>
      <c r="FW148" s="507"/>
      <c r="FX148" s="507"/>
      <c r="FY148" s="507"/>
      <c r="FZ148" s="507"/>
      <c r="GA148" s="507"/>
      <c r="GB148" s="507"/>
      <c r="GC148" s="507"/>
      <c r="GD148" s="507"/>
      <c r="GE148" s="507"/>
      <c r="GF148" s="507"/>
      <c r="GG148" s="507"/>
      <c r="GH148" s="507"/>
      <c r="GI148" s="507"/>
      <c r="GJ148" s="507"/>
      <c r="GK148" s="507"/>
      <c r="GL148" s="507"/>
      <c r="GM148" s="507"/>
      <c r="GN148" s="507"/>
      <c r="GO148" s="507"/>
      <c r="GP148" s="507"/>
      <c r="GQ148" s="507"/>
      <c r="GR148" s="507"/>
      <c r="GS148" s="507"/>
      <c r="GT148" s="507"/>
      <c r="GU148" s="507"/>
      <c r="GV148" s="507"/>
      <c r="GW148" s="507"/>
      <c r="GX148" s="507"/>
      <c r="GY148" s="507"/>
      <c r="GZ148" s="507"/>
      <c r="HA148" s="507"/>
      <c r="HB148" s="507"/>
      <c r="HC148" s="507"/>
      <c r="HD148" s="507"/>
      <c r="HE148" s="507"/>
      <c r="HF148" s="507"/>
      <c r="HG148" s="507"/>
      <c r="HH148" s="507"/>
      <c r="HI148" s="507"/>
      <c r="HJ148" s="507"/>
      <c r="HK148" s="507"/>
      <c r="HL148" s="507"/>
      <c r="HM148" s="507"/>
      <c r="HN148" s="507"/>
      <c r="HO148" s="507"/>
      <c r="HP148" s="507"/>
      <c r="HQ148" s="507"/>
      <c r="HR148" s="507"/>
      <c r="HS148" s="507"/>
      <c r="HT148" s="507"/>
      <c r="HU148" s="507"/>
      <c r="HV148" s="507"/>
      <c r="HW148" s="507"/>
      <c r="HX148" s="507"/>
      <c r="HY148" s="507"/>
      <c r="HZ148" s="507"/>
      <c r="IA148" s="507"/>
      <c r="IB148" s="507"/>
      <c r="IC148" s="507"/>
      <c r="ID148" s="507"/>
      <c r="IE148" s="507"/>
      <c r="IF148" s="507"/>
      <c r="IG148" s="507"/>
      <c r="IH148" s="507"/>
      <c r="II148" s="507"/>
      <c r="IJ148" s="507"/>
    </row>
    <row r="149" spans="1:244" s="398" customFormat="1" ht="19" x14ac:dyDescent="0.2">
      <c r="A149"/>
      <c r="B149" s="290"/>
      <c r="C149"/>
      <c r="D149" s="367"/>
      <c r="E149" s="463"/>
      <c r="F149" s="463"/>
      <c r="G149" s="271"/>
      <c r="H149"/>
      <c r="I149" s="99"/>
      <c r="J149"/>
      <c r="K149"/>
      <c r="L149"/>
      <c r="M149" s="275"/>
      <c r="N149" s="275"/>
      <c r="O149" s="275"/>
      <c r="P149" s="275"/>
      <c r="Q149" s="275"/>
      <c r="R149" s="275"/>
      <c r="S149" s="275"/>
      <c r="T149" s="275"/>
      <c r="U149" s="275"/>
      <c r="V149" s="275"/>
      <c r="W149" s="275"/>
      <c r="X149" s="275"/>
      <c r="Y149" s="275"/>
      <c r="Z149" s="275"/>
      <c r="AA149" s="275"/>
      <c r="AB149" s="23"/>
      <c r="AC149"/>
      <c r="AD149" s="92"/>
      <c r="AE149"/>
      <c r="AF149"/>
      <c r="AG149"/>
      <c r="AH149" s="96"/>
      <c r="AI149" s="394"/>
      <c r="AJ149" s="215"/>
      <c r="AK149" s="215"/>
      <c r="AL149" s="215"/>
      <c r="AM149" s="215"/>
      <c r="AN149" s="215"/>
      <c r="AO149" s="215"/>
      <c r="AP149" s="215"/>
      <c r="AQ149" s="215"/>
      <c r="AR149" s="215"/>
      <c r="AS149" s="215"/>
      <c r="AT149" s="215"/>
      <c r="AU149" s="215"/>
      <c r="AV149" s="215"/>
      <c r="AW149" s="215"/>
      <c r="AX149" s="215"/>
      <c r="AY149" s="394"/>
      <c r="AZ149" s="386"/>
      <c r="BA149" s="715"/>
      <c r="BB149"/>
      <c r="BC149" s="715"/>
      <c r="BD149"/>
      <c r="BE149" s="715"/>
      <c r="BF149"/>
      <c r="BG149" s="715"/>
      <c r="BH149"/>
      <c r="BI149" s="715"/>
      <c r="BJ149"/>
      <c r="BK149" s="715"/>
      <c r="BL149"/>
      <c r="BM149" s="715"/>
      <c r="BN149"/>
      <c r="BO149" s="387"/>
      <c r="BP149"/>
      <c r="BQ149" s="387"/>
      <c r="BR149"/>
      <c r="BS149" s="387"/>
      <c r="BT149"/>
      <c r="BU149" s="387"/>
      <c r="BV149"/>
      <c r="BW149" s="387"/>
      <c r="BX149"/>
      <c r="BY149" s="387"/>
      <c r="BZ149"/>
      <c r="CA149" s="387"/>
      <c r="CB149"/>
      <c r="CC149" s="387"/>
      <c r="CD149"/>
      <c r="CE149" s="387"/>
      <c r="CF149"/>
      <c r="CG149" s="387"/>
      <c r="CH149"/>
      <c r="CI149" s="387"/>
      <c r="CJ149"/>
      <c r="CK149" s="1099"/>
      <c r="CL149" s="507"/>
      <c r="CM149" s="507"/>
      <c r="CN149" s="507"/>
      <c r="CO149" s="507"/>
      <c r="CP149" s="507"/>
      <c r="CQ149" s="507"/>
      <c r="CR149" s="507"/>
      <c r="CS149" s="507"/>
      <c r="CT149" s="1109"/>
      <c r="CU149" s="36"/>
      <c r="CV149" s="36"/>
      <c r="CW149" s="36"/>
      <c r="CX149" s="1109"/>
      <c r="CY149" s="507"/>
      <c r="CZ149" s="507"/>
      <c r="DN149" s="507"/>
      <c r="DO149" s="507"/>
      <c r="DP149" s="507"/>
      <c r="DQ149" s="507"/>
      <c r="DR149" s="507"/>
      <c r="DS149" s="507"/>
      <c r="DT149" s="507"/>
      <c r="DU149" s="507"/>
      <c r="DV149" s="507"/>
      <c r="DW149" s="507"/>
      <c r="DX149" s="507"/>
      <c r="DY149" s="507"/>
      <c r="DZ149" s="507"/>
      <c r="EA149" s="507"/>
      <c r="EB149" s="507"/>
      <c r="EC149" s="507"/>
      <c r="ED149" s="507"/>
      <c r="EE149" s="507"/>
      <c r="EF149" s="507"/>
      <c r="EG149" s="507"/>
      <c r="EH149" s="507"/>
      <c r="EI149" s="507"/>
      <c r="EJ149" s="507"/>
      <c r="EK149" s="507"/>
      <c r="EL149" s="507"/>
      <c r="EM149" s="507"/>
      <c r="EN149" s="507"/>
      <c r="EO149" s="507"/>
      <c r="EP149" s="507"/>
      <c r="EQ149" s="507"/>
      <c r="ER149" s="507"/>
      <c r="ES149" s="507"/>
      <c r="ET149" s="507"/>
      <c r="EU149" s="507"/>
      <c r="EV149" s="507"/>
      <c r="EW149" s="507"/>
      <c r="EX149" s="507"/>
      <c r="EY149" s="507"/>
      <c r="EZ149" s="507"/>
      <c r="FA149" s="507"/>
      <c r="FB149" s="507"/>
      <c r="FC149" s="507"/>
      <c r="FD149" s="507"/>
      <c r="FE149" s="507"/>
      <c r="FF149" s="507"/>
      <c r="FG149" s="507"/>
      <c r="FH149" s="507"/>
      <c r="FI149" s="507"/>
      <c r="FJ149" s="507"/>
      <c r="FK149" s="507"/>
      <c r="FL149" s="507"/>
      <c r="FM149" s="507"/>
      <c r="FN149" s="507"/>
      <c r="FO149" s="507"/>
      <c r="FP149" s="507"/>
      <c r="FQ149" s="507"/>
      <c r="FR149" s="507"/>
      <c r="FS149" s="507"/>
      <c r="FT149" s="507"/>
      <c r="FU149" s="507"/>
      <c r="FV149" s="507"/>
      <c r="FW149" s="507"/>
      <c r="FX149" s="507"/>
      <c r="FY149" s="507"/>
      <c r="FZ149" s="507"/>
      <c r="GA149" s="507"/>
      <c r="GB149" s="507"/>
      <c r="GC149" s="507"/>
      <c r="GD149" s="507"/>
      <c r="GE149" s="507"/>
      <c r="GF149" s="507"/>
      <c r="GG149" s="507"/>
      <c r="GH149" s="507"/>
      <c r="GI149" s="507"/>
      <c r="GJ149" s="507"/>
      <c r="GK149" s="507"/>
      <c r="GL149" s="507"/>
      <c r="GM149" s="507"/>
      <c r="GN149" s="507"/>
      <c r="GO149" s="507"/>
      <c r="GP149" s="507"/>
      <c r="GQ149" s="507"/>
      <c r="GR149" s="507"/>
      <c r="GS149" s="507"/>
      <c r="GT149" s="507"/>
      <c r="GU149" s="507"/>
      <c r="GV149" s="507"/>
      <c r="GW149" s="507"/>
      <c r="GX149" s="507"/>
      <c r="GY149" s="507"/>
      <c r="GZ149" s="507"/>
      <c r="HA149" s="507"/>
      <c r="HB149" s="507"/>
      <c r="HC149" s="507"/>
      <c r="HD149" s="507"/>
      <c r="HE149" s="507"/>
      <c r="HF149" s="507"/>
      <c r="HG149" s="507"/>
      <c r="HH149" s="507"/>
      <c r="HI149" s="507"/>
      <c r="HJ149" s="507"/>
      <c r="HK149" s="507"/>
      <c r="HL149" s="507"/>
      <c r="HM149" s="507"/>
      <c r="HN149" s="507"/>
      <c r="HO149" s="507"/>
      <c r="HP149" s="507"/>
      <c r="HQ149" s="507"/>
      <c r="HR149" s="507"/>
      <c r="HS149" s="507"/>
      <c r="HT149" s="507"/>
      <c r="HU149" s="507"/>
      <c r="HV149" s="507"/>
      <c r="HW149" s="507"/>
      <c r="HX149" s="507"/>
      <c r="HY149" s="507"/>
      <c r="HZ149" s="507"/>
      <c r="IA149" s="507"/>
      <c r="IB149" s="507"/>
      <c r="IC149" s="507"/>
      <c r="ID149" s="507"/>
      <c r="IE149" s="507"/>
      <c r="IF149" s="507"/>
      <c r="IG149" s="507"/>
      <c r="IH149" s="507"/>
      <c r="II149" s="507"/>
      <c r="IJ149" s="507"/>
    </row>
    <row r="150" spans="1:244" s="398" customFormat="1" ht="19" x14ac:dyDescent="0.2">
      <c r="A150"/>
      <c r="B150" s="290"/>
      <c r="C150"/>
      <c r="D150" s="367"/>
      <c r="E150" s="463"/>
      <c r="F150" s="463"/>
      <c r="G150" s="271"/>
      <c r="H150"/>
      <c r="I150" s="99"/>
      <c r="J150"/>
      <c r="K150"/>
      <c r="L150"/>
      <c r="M150" s="275"/>
      <c r="N150" s="275"/>
      <c r="O150" s="275"/>
      <c r="P150" s="275"/>
      <c r="Q150" s="275"/>
      <c r="R150" s="275"/>
      <c r="S150" s="275"/>
      <c r="T150" s="275"/>
      <c r="U150" s="275"/>
      <c r="V150" s="275"/>
      <c r="W150" s="275"/>
      <c r="X150" s="275"/>
      <c r="Y150" s="275"/>
      <c r="Z150" s="275"/>
      <c r="AA150" s="275"/>
      <c r="AB150" s="23"/>
      <c r="AC150"/>
      <c r="AD150" s="92"/>
      <c r="AE150"/>
      <c r="AF150"/>
      <c r="AG150"/>
      <c r="AH150" s="96"/>
      <c r="AI150" s="394"/>
      <c r="AJ150" s="215"/>
      <c r="AK150" s="215"/>
      <c r="AL150" s="215"/>
      <c r="AM150" s="215"/>
      <c r="AN150" s="215"/>
      <c r="AO150" s="215"/>
      <c r="AP150" s="215"/>
      <c r="AQ150" s="215"/>
      <c r="AR150" s="215"/>
      <c r="AS150" s="215"/>
      <c r="AT150" s="215"/>
      <c r="AU150" s="215"/>
      <c r="AV150" s="215"/>
      <c r="AW150" s="215"/>
      <c r="AX150" s="215"/>
      <c r="AY150" s="394"/>
      <c r="AZ150" s="386"/>
      <c r="BA150" s="715"/>
      <c r="BB150"/>
      <c r="BC150" s="715"/>
      <c r="BD150"/>
      <c r="BE150" s="715"/>
      <c r="BF150"/>
      <c r="BG150" s="715"/>
      <c r="BH150"/>
      <c r="BI150" s="715"/>
      <c r="BJ150"/>
      <c r="BK150" s="715"/>
      <c r="BL150"/>
      <c r="BM150" s="715"/>
      <c r="BN150"/>
      <c r="BO150" s="387"/>
      <c r="BP150"/>
      <c r="BQ150" s="387"/>
      <c r="BR150"/>
      <c r="BS150" s="387"/>
      <c r="BT150"/>
      <c r="BU150" s="387"/>
      <c r="BV150"/>
      <c r="BW150" s="387"/>
      <c r="BX150"/>
      <c r="BY150" s="387"/>
      <c r="BZ150"/>
      <c r="CA150" s="387"/>
      <c r="CB150"/>
      <c r="CC150" s="387"/>
      <c r="CD150"/>
      <c r="CE150" s="387"/>
      <c r="CF150"/>
      <c r="CG150" s="387"/>
      <c r="CH150"/>
      <c r="CI150" s="387"/>
      <c r="CJ150"/>
      <c r="CK150" s="1099"/>
      <c r="CL150" s="507"/>
      <c r="CM150" s="507"/>
      <c r="CN150" s="507"/>
      <c r="CO150" s="507"/>
      <c r="CP150" s="507"/>
      <c r="CQ150" s="507"/>
      <c r="CR150" s="507"/>
      <c r="CS150" s="507"/>
      <c r="CT150" s="1109"/>
      <c r="CU150" s="36"/>
      <c r="CV150" s="36"/>
      <c r="CW150" s="36"/>
      <c r="CX150" s="1109"/>
      <c r="CY150" s="507"/>
      <c r="CZ150" s="507"/>
      <c r="DN150" s="507"/>
      <c r="DO150" s="507"/>
      <c r="DP150" s="507"/>
      <c r="DQ150" s="507"/>
      <c r="DR150" s="507"/>
      <c r="DS150" s="507"/>
      <c r="DT150" s="507"/>
      <c r="DU150" s="507"/>
      <c r="DV150" s="507"/>
      <c r="DW150" s="507"/>
      <c r="DX150" s="507"/>
      <c r="DY150" s="507"/>
      <c r="DZ150" s="507"/>
      <c r="EA150" s="507"/>
      <c r="EB150" s="507"/>
      <c r="EC150" s="507"/>
      <c r="ED150" s="507"/>
      <c r="EE150" s="507"/>
      <c r="EF150" s="507"/>
      <c r="EG150" s="507"/>
      <c r="EH150" s="507"/>
      <c r="EI150" s="507"/>
      <c r="EJ150" s="507"/>
      <c r="EK150" s="507"/>
      <c r="EL150" s="507"/>
      <c r="EM150" s="507"/>
      <c r="EN150" s="507"/>
      <c r="EO150" s="507"/>
      <c r="EP150" s="507"/>
      <c r="EQ150" s="507"/>
      <c r="ER150" s="507"/>
      <c r="ES150" s="507"/>
      <c r="ET150" s="507"/>
      <c r="EU150" s="507"/>
      <c r="EV150" s="507"/>
      <c r="EW150" s="507"/>
      <c r="EX150" s="507"/>
      <c r="EY150" s="507"/>
      <c r="EZ150" s="507"/>
      <c r="FA150" s="507"/>
      <c r="FB150" s="507"/>
      <c r="FC150" s="507"/>
      <c r="FD150" s="507"/>
      <c r="FE150" s="507"/>
      <c r="FF150" s="507"/>
      <c r="FG150" s="507"/>
      <c r="FH150" s="507"/>
      <c r="FI150" s="507"/>
      <c r="FJ150" s="507"/>
      <c r="FK150" s="507"/>
      <c r="FL150" s="507"/>
      <c r="FM150" s="507"/>
      <c r="FN150" s="507"/>
      <c r="FO150" s="507"/>
      <c r="FP150" s="507"/>
      <c r="FQ150" s="507"/>
      <c r="FR150" s="507"/>
      <c r="FS150" s="507"/>
      <c r="FT150" s="507"/>
      <c r="FU150" s="507"/>
      <c r="FV150" s="507"/>
      <c r="FW150" s="507"/>
      <c r="FX150" s="507"/>
      <c r="FY150" s="507"/>
      <c r="FZ150" s="507"/>
      <c r="GA150" s="507"/>
      <c r="GB150" s="507"/>
      <c r="GC150" s="507"/>
      <c r="GD150" s="507"/>
      <c r="GE150" s="507"/>
      <c r="GF150" s="507"/>
      <c r="GG150" s="507"/>
      <c r="GH150" s="507"/>
      <c r="GI150" s="507"/>
      <c r="GJ150" s="507"/>
      <c r="GK150" s="507"/>
      <c r="GL150" s="507"/>
      <c r="GM150" s="507"/>
      <c r="GN150" s="507"/>
      <c r="GO150" s="507"/>
      <c r="GP150" s="507"/>
      <c r="GQ150" s="507"/>
      <c r="GR150" s="507"/>
      <c r="GS150" s="507"/>
      <c r="GT150" s="507"/>
      <c r="GU150" s="507"/>
      <c r="GV150" s="507"/>
      <c r="GW150" s="507"/>
      <c r="GX150" s="507"/>
      <c r="GY150" s="507"/>
      <c r="GZ150" s="507"/>
      <c r="HA150" s="507"/>
      <c r="HB150" s="507"/>
      <c r="HC150" s="507"/>
      <c r="HD150" s="507"/>
      <c r="HE150" s="507"/>
      <c r="HF150" s="507"/>
      <c r="HG150" s="507"/>
      <c r="HH150" s="507"/>
      <c r="HI150" s="507"/>
      <c r="HJ150" s="507"/>
      <c r="HK150" s="507"/>
      <c r="HL150" s="507"/>
      <c r="HM150" s="507"/>
      <c r="HN150" s="507"/>
      <c r="HO150" s="507"/>
      <c r="HP150" s="507"/>
      <c r="HQ150" s="507"/>
      <c r="HR150" s="507"/>
      <c r="HS150" s="507"/>
      <c r="HT150" s="507"/>
      <c r="HU150" s="507"/>
      <c r="HV150" s="507"/>
      <c r="HW150" s="507"/>
      <c r="HX150" s="507"/>
      <c r="HY150" s="507"/>
      <c r="HZ150" s="507"/>
      <c r="IA150" s="507"/>
      <c r="IB150" s="507"/>
      <c r="IC150" s="507"/>
      <c r="ID150" s="507"/>
      <c r="IE150" s="507"/>
      <c r="IF150" s="507"/>
      <c r="IG150" s="507"/>
      <c r="IH150" s="507"/>
      <c r="II150" s="507"/>
      <c r="IJ150" s="507"/>
    </row>
    <row r="151" spans="1:244" s="398" customFormat="1" ht="19" x14ac:dyDescent="0.2">
      <c r="A151"/>
      <c r="B151" s="290"/>
      <c r="C151"/>
      <c r="D151" s="367"/>
      <c r="E151" s="463"/>
      <c r="F151" s="463"/>
      <c r="G151" s="271"/>
      <c r="H151"/>
      <c r="I151" s="99"/>
      <c r="J151"/>
      <c r="K151"/>
      <c r="L151"/>
      <c r="M151" s="275"/>
      <c r="N151" s="275"/>
      <c r="O151" s="275"/>
      <c r="P151" s="275"/>
      <c r="Q151" s="275"/>
      <c r="R151" s="275"/>
      <c r="S151" s="275"/>
      <c r="T151" s="275"/>
      <c r="U151" s="275"/>
      <c r="V151" s="275"/>
      <c r="W151" s="275"/>
      <c r="X151" s="275"/>
      <c r="Y151" s="275"/>
      <c r="Z151" s="275"/>
      <c r="AA151" s="275"/>
      <c r="AB151" s="23"/>
      <c r="AC151"/>
      <c r="AD151" s="92"/>
      <c r="AE151"/>
      <c r="AF151"/>
      <c r="AG151"/>
      <c r="AH151" s="96"/>
      <c r="AI151" s="394"/>
      <c r="AJ151" s="215"/>
      <c r="AK151" s="215"/>
      <c r="AL151" s="215"/>
      <c r="AM151" s="215"/>
      <c r="AN151" s="215"/>
      <c r="AO151" s="215"/>
      <c r="AP151" s="215"/>
      <c r="AQ151" s="215"/>
      <c r="AR151" s="215"/>
      <c r="AS151" s="215"/>
      <c r="AT151" s="215"/>
      <c r="AU151" s="215"/>
      <c r="AV151" s="215"/>
      <c r="AW151" s="215"/>
      <c r="AX151" s="215"/>
      <c r="AY151" s="394"/>
      <c r="AZ151" s="386"/>
      <c r="BA151" s="715"/>
      <c r="BB151"/>
      <c r="BC151" s="715"/>
      <c r="BD151"/>
      <c r="BE151" s="715"/>
      <c r="BF151"/>
      <c r="BG151" s="715"/>
      <c r="BH151"/>
      <c r="BI151" s="715"/>
      <c r="BJ151"/>
      <c r="BK151" s="715"/>
      <c r="BL151"/>
      <c r="BM151" s="715"/>
      <c r="BN151"/>
      <c r="BO151" s="387"/>
      <c r="BP151"/>
      <c r="BQ151" s="387"/>
      <c r="BR151"/>
      <c r="BS151" s="387"/>
      <c r="BT151"/>
      <c r="BU151" s="387"/>
      <c r="BV151"/>
      <c r="BW151" s="387"/>
      <c r="BX151"/>
      <c r="BY151" s="387"/>
      <c r="BZ151"/>
      <c r="CA151" s="387"/>
      <c r="CB151"/>
      <c r="CC151" s="387"/>
      <c r="CD151"/>
      <c r="CE151" s="387"/>
      <c r="CF151"/>
      <c r="CG151" s="387"/>
      <c r="CH151"/>
      <c r="CI151" s="387"/>
      <c r="CJ151"/>
      <c r="CK151" s="1099"/>
      <c r="CL151" s="507"/>
      <c r="CM151" s="507"/>
      <c r="CN151" s="507"/>
      <c r="CO151" s="507"/>
      <c r="CP151" s="507"/>
      <c r="CQ151" s="507"/>
      <c r="CR151" s="507"/>
      <c r="CS151" s="507"/>
      <c r="CT151" s="1109"/>
      <c r="CU151" s="36"/>
      <c r="CV151" s="36"/>
      <c r="CW151" s="36"/>
      <c r="CX151" s="1109"/>
      <c r="CY151" s="507"/>
      <c r="CZ151" s="507"/>
      <c r="DN151" s="507"/>
      <c r="DO151" s="507"/>
      <c r="DP151" s="507"/>
      <c r="DQ151" s="507"/>
      <c r="DR151" s="507"/>
      <c r="DS151" s="507"/>
      <c r="DT151" s="507"/>
      <c r="DU151" s="507"/>
      <c r="DV151" s="507"/>
      <c r="DW151" s="507"/>
      <c r="DX151" s="507"/>
      <c r="DY151" s="507"/>
      <c r="DZ151" s="507"/>
      <c r="EA151" s="507"/>
      <c r="EB151" s="507"/>
      <c r="EC151" s="507"/>
      <c r="ED151" s="507"/>
      <c r="EE151" s="507"/>
      <c r="EF151" s="507"/>
      <c r="EG151" s="507"/>
      <c r="EH151" s="507"/>
      <c r="EI151" s="507"/>
      <c r="EJ151" s="507"/>
      <c r="EK151" s="507"/>
      <c r="EL151" s="507"/>
      <c r="EM151" s="507"/>
      <c r="EN151" s="507"/>
      <c r="EO151" s="507"/>
      <c r="EP151" s="507"/>
      <c r="EQ151" s="507"/>
      <c r="ER151" s="507"/>
      <c r="ES151" s="507"/>
      <c r="ET151" s="507"/>
      <c r="EU151" s="507"/>
      <c r="EV151" s="507"/>
      <c r="EW151" s="507"/>
      <c r="EX151" s="507"/>
      <c r="EY151" s="507"/>
      <c r="EZ151" s="507"/>
      <c r="FA151" s="507"/>
      <c r="FB151" s="507"/>
      <c r="FC151" s="507"/>
      <c r="FD151" s="507"/>
      <c r="FE151" s="507"/>
      <c r="FF151" s="507"/>
      <c r="FG151" s="507"/>
      <c r="FH151" s="507"/>
      <c r="FI151" s="507"/>
      <c r="FJ151" s="507"/>
      <c r="FK151" s="507"/>
      <c r="FL151" s="507"/>
      <c r="FM151" s="507"/>
      <c r="FN151" s="507"/>
      <c r="FO151" s="507"/>
      <c r="FP151" s="507"/>
      <c r="FQ151" s="507"/>
      <c r="FR151" s="507"/>
      <c r="FS151" s="507"/>
      <c r="FT151" s="507"/>
      <c r="FU151" s="507"/>
      <c r="FV151" s="507"/>
      <c r="FW151" s="507"/>
      <c r="FX151" s="507"/>
      <c r="FY151" s="507"/>
      <c r="FZ151" s="507"/>
      <c r="GA151" s="507"/>
      <c r="GB151" s="507"/>
      <c r="GC151" s="507"/>
      <c r="GD151" s="507"/>
      <c r="GE151" s="507"/>
      <c r="GF151" s="507"/>
      <c r="GG151" s="507"/>
      <c r="GH151" s="507"/>
      <c r="GI151" s="507"/>
      <c r="GJ151" s="507"/>
      <c r="GK151" s="507"/>
      <c r="GL151" s="507"/>
      <c r="GM151" s="507"/>
      <c r="GN151" s="507"/>
      <c r="GO151" s="507"/>
      <c r="GP151" s="507"/>
      <c r="GQ151" s="507"/>
      <c r="GR151" s="507"/>
      <c r="GS151" s="507"/>
      <c r="GT151" s="507"/>
      <c r="GU151" s="507"/>
      <c r="GV151" s="507"/>
      <c r="GW151" s="507"/>
      <c r="GX151" s="507"/>
      <c r="GY151" s="507"/>
      <c r="GZ151" s="507"/>
      <c r="HA151" s="507"/>
      <c r="HB151" s="507"/>
      <c r="HC151" s="507"/>
      <c r="HD151" s="507"/>
      <c r="HE151" s="507"/>
      <c r="HF151" s="507"/>
      <c r="HG151" s="507"/>
      <c r="HH151" s="507"/>
      <c r="HI151" s="507"/>
      <c r="HJ151" s="507"/>
      <c r="HK151" s="507"/>
      <c r="HL151" s="507"/>
      <c r="HM151" s="507"/>
      <c r="HN151" s="507"/>
      <c r="HO151" s="507"/>
      <c r="HP151" s="507"/>
      <c r="HQ151" s="507"/>
      <c r="HR151" s="507"/>
      <c r="HS151" s="507"/>
      <c r="HT151" s="507"/>
      <c r="HU151" s="507"/>
      <c r="HV151" s="507"/>
      <c r="HW151" s="507"/>
      <c r="HX151" s="507"/>
      <c r="HY151" s="507"/>
      <c r="HZ151" s="507"/>
      <c r="IA151" s="507"/>
      <c r="IB151" s="507"/>
      <c r="IC151" s="507"/>
      <c r="ID151" s="507"/>
      <c r="IE151" s="507"/>
      <c r="IF151" s="507"/>
      <c r="IG151" s="507"/>
      <c r="IH151" s="507"/>
      <c r="II151" s="507"/>
      <c r="IJ151" s="507"/>
    </row>
    <row r="152" spans="1:244" s="398" customFormat="1" ht="19" x14ac:dyDescent="0.2">
      <c r="A152"/>
      <c r="B152" s="290"/>
      <c r="C152"/>
      <c r="D152" s="367"/>
      <c r="E152" s="463"/>
      <c r="F152" s="463"/>
      <c r="G152" s="271"/>
      <c r="H152"/>
      <c r="I152" s="99"/>
      <c r="J152"/>
      <c r="K152"/>
      <c r="L152"/>
      <c r="M152" s="275"/>
      <c r="N152" s="275"/>
      <c r="O152" s="275"/>
      <c r="P152" s="275"/>
      <c r="Q152" s="275"/>
      <c r="R152" s="275"/>
      <c r="S152" s="275"/>
      <c r="T152" s="275"/>
      <c r="U152" s="275"/>
      <c r="V152" s="275"/>
      <c r="W152" s="275"/>
      <c r="X152" s="275"/>
      <c r="Y152" s="275"/>
      <c r="Z152" s="275"/>
      <c r="AA152" s="275"/>
      <c r="AB152" s="23"/>
      <c r="AC152"/>
      <c r="AD152" s="92"/>
      <c r="AE152"/>
      <c r="AF152"/>
      <c r="AG152"/>
      <c r="AH152" s="96"/>
      <c r="AI152" s="394"/>
      <c r="AJ152" s="215"/>
      <c r="AK152" s="215"/>
      <c r="AL152" s="215"/>
      <c r="AM152" s="215"/>
      <c r="AN152" s="215"/>
      <c r="AO152" s="215"/>
      <c r="AP152" s="215"/>
      <c r="AQ152" s="215"/>
      <c r="AR152" s="215"/>
      <c r="AS152" s="215"/>
      <c r="AT152" s="215"/>
      <c r="AU152" s="215"/>
      <c r="AV152" s="215"/>
      <c r="AW152" s="215"/>
      <c r="AX152" s="215"/>
      <c r="AY152" s="394"/>
      <c r="AZ152" s="386"/>
      <c r="BA152" s="715"/>
      <c r="BB152"/>
      <c r="BC152" s="715"/>
      <c r="BD152"/>
      <c r="BE152" s="715"/>
      <c r="BF152"/>
      <c r="BG152" s="715"/>
      <c r="BH152"/>
      <c r="BI152" s="715"/>
      <c r="BJ152"/>
      <c r="BK152" s="715"/>
      <c r="BL152"/>
      <c r="BM152" s="715"/>
      <c r="BN152"/>
      <c r="BO152" s="387"/>
      <c r="BP152"/>
      <c r="BQ152" s="387"/>
      <c r="BR152"/>
      <c r="BS152" s="387"/>
      <c r="BT152"/>
      <c r="BU152" s="387"/>
      <c r="BV152"/>
      <c r="BW152" s="387"/>
      <c r="BX152"/>
      <c r="BY152" s="387"/>
      <c r="BZ152"/>
      <c r="CA152" s="387"/>
      <c r="CB152"/>
      <c r="CC152" s="387"/>
      <c r="CD152"/>
      <c r="CE152" s="387"/>
      <c r="CF152"/>
      <c r="CG152" s="387"/>
      <c r="CH152"/>
      <c r="CI152" s="387"/>
      <c r="CJ152"/>
      <c r="CK152" s="1099"/>
      <c r="CL152" s="507"/>
      <c r="CM152" s="507"/>
      <c r="CN152" s="507"/>
      <c r="CO152" s="507"/>
      <c r="CP152" s="507"/>
      <c r="CQ152" s="507"/>
      <c r="CR152" s="507"/>
      <c r="CS152" s="507"/>
      <c r="CT152" s="1109"/>
      <c r="CU152" s="36"/>
      <c r="CV152" s="36"/>
      <c r="CW152" s="36"/>
      <c r="CX152" s="1109"/>
      <c r="CY152" s="507"/>
      <c r="CZ152" s="507"/>
      <c r="DN152" s="507"/>
      <c r="DO152" s="507"/>
      <c r="DP152" s="507"/>
      <c r="DQ152" s="507"/>
      <c r="DR152" s="507"/>
      <c r="DS152" s="507"/>
      <c r="DT152" s="507"/>
      <c r="DU152" s="507"/>
      <c r="DV152" s="507"/>
      <c r="DW152" s="507"/>
      <c r="DX152" s="507"/>
      <c r="DY152" s="507"/>
      <c r="DZ152" s="507"/>
      <c r="EA152" s="507"/>
      <c r="EB152" s="507"/>
      <c r="EC152" s="507"/>
      <c r="ED152" s="507"/>
      <c r="EE152" s="507"/>
      <c r="EF152" s="507"/>
      <c r="EG152" s="507"/>
      <c r="EH152" s="507"/>
      <c r="EI152" s="507"/>
      <c r="EJ152" s="507"/>
      <c r="EK152" s="507"/>
      <c r="EL152" s="507"/>
      <c r="EM152" s="507"/>
      <c r="EN152" s="507"/>
      <c r="EO152" s="507"/>
      <c r="EP152" s="507"/>
      <c r="EQ152" s="507"/>
      <c r="ER152" s="507"/>
      <c r="ES152" s="507"/>
      <c r="ET152" s="507"/>
      <c r="EU152" s="507"/>
      <c r="EV152" s="507"/>
      <c r="EW152" s="507"/>
      <c r="EX152" s="507"/>
      <c r="EY152" s="507"/>
      <c r="EZ152" s="507"/>
      <c r="FA152" s="507"/>
      <c r="FB152" s="507"/>
      <c r="FC152" s="507"/>
      <c r="FD152" s="507"/>
      <c r="FE152" s="507"/>
      <c r="FF152" s="507"/>
      <c r="FG152" s="507"/>
      <c r="FH152" s="507"/>
      <c r="FI152" s="507"/>
      <c r="FJ152" s="507"/>
      <c r="FK152" s="507"/>
      <c r="FL152" s="507"/>
      <c r="FM152" s="507"/>
      <c r="FN152" s="507"/>
      <c r="FO152" s="507"/>
      <c r="FP152" s="507"/>
      <c r="FQ152" s="507"/>
      <c r="FR152" s="507"/>
      <c r="FS152" s="507"/>
      <c r="FT152" s="507"/>
      <c r="FU152" s="507"/>
      <c r="FV152" s="507"/>
      <c r="FW152" s="507"/>
      <c r="FX152" s="507"/>
      <c r="FY152" s="507"/>
      <c r="FZ152" s="507"/>
      <c r="GA152" s="507"/>
      <c r="GB152" s="507"/>
      <c r="GC152" s="507"/>
      <c r="GD152" s="507"/>
      <c r="GE152" s="507"/>
      <c r="GF152" s="507"/>
      <c r="GG152" s="507"/>
      <c r="GH152" s="507"/>
      <c r="GI152" s="507"/>
      <c r="GJ152" s="507"/>
      <c r="GK152" s="507"/>
      <c r="GL152" s="507"/>
      <c r="GM152" s="507"/>
      <c r="GN152" s="507"/>
      <c r="GO152" s="507"/>
      <c r="GP152" s="507"/>
      <c r="GQ152" s="507"/>
      <c r="GR152" s="507"/>
      <c r="GS152" s="507"/>
      <c r="GT152" s="507"/>
      <c r="GU152" s="507"/>
      <c r="GV152" s="507"/>
      <c r="GW152" s="507"/>
      <c r="GX152" s="507"/>
      <c r="GY152" s="507"/>
      <c r="GZ152" s="507"/>
      <c r="HA152" s="507"/>
      <c r="HB152" s="507"/>
      <c r="HC152" s="507"/>
      <c r="HD152" s="507"/>
      <c r="HE152" s="507"/>
      <c r="HF152" s="507"/>
      <c r="HG152" s="507"/>
      <c r="HH152" s="507"/>
      <c r="HI152" s="507"/>
      <c r="HJ152" s="507"/>
      <c r="HK152" s="507"/>
      <c r="HL152" s="507"/>
      <c r="HM152" s="507"/>
      <c r="HN152" s="507"/>
      <c r="HO152" s="507"/>
      <c r="HP152" s="507"/>
      <c r="HQ152" s="507"/>
      <c r="HR152" s="507"/>
      <c r="HS152" s="507"/>
      <c r="HT152" s="507"/>
      <c r="HU152" s="507"/>
      <c r="HV152" s="507"/>
      <c r="HW152" s="507"/>
      <c r="HX152" s="507"/>
      <c r="HY152" s="507"/>
      <c r="HZ152" s="507"/>
      <c r="IA152" s="507"/>
      <c r="IB152" s="507"/>
      <c r="IC152" s="507"/>
      <c r="ID152" s="507"/>
      <c r="IE152" s="507"/>
      <c r="IF152" s="507"/>
      <c r="IG152" s="507"/>
      <c r="IH152" s="507"/>
      <c r="II152" s="507"/>
      <c r="IJ152" s="507"/>
    </row>
    <row r="153" spans="1:244" s="398" customFormat="1" ht="19" x14ac:dyDescent="0.2">
      <c r="A153"/>
      <c r="B153" s="290"/>
      <c r="C153"/>
      <c r="D153" s="367"/>
      <c r="E153" s="463"/>
      <c r="F153" s="463"/>
      <c r="G153" s="271"/>
      <c r="H153"/>
      <c r="I153" s="99"/>
      <c r="J153"/>
      <c r="K153"/>
      <c r="L153"/>
      <c r="M153" s="275"/>
      <c r="N153" s="275"/>
      <c r="O153" s="275"/>
      <c r="P153" s="275"/>
      <c r="Q153" s="275"/>
      <c r="R153" s="275"/>
      <c r="S153" s="275"/>
      <c r="T153" s="275"/>
      <c r="U153" s="275"/>
      <c r="V153" s="275"/>
      <c r="W153" s="275"/>
      <c r="X153" s="275"/>
      <c r="Y153" s="275"/>
      <c r="Z153" s="275"/>
      <c r="AA153" s="275"/>
      <c r="AB153" s="23"/>
      <c r="AC153"/>
      <c r="AD153" s="92"/>
      <c r="AE153"/>
      <c r="AF153"/>
      <c r="AG153"/>
      <c r="AH153" s="96"/>
      <c r="AI153" s="394"/>
      <c r="AJ153" s="215"/>
      <c r="AK153" s="215"/>
      <c r="AL153" s="215"/>
      <c r="AM153" s="215"/>
      <c r="AN153" s="215"/>
      <c r="AO153" s="215"/>
      <c r="AP153" s="215"/>
      <c r="AQ153" s="215"/>
      <c r="AR153" s="215"/>
      <c r="AS153" s="215"/>
      <c r="AT153" s="215"/>
      <c r="AU153" s="215"/>
      <c r="AV153" s="215"/>
      <c r="AW153" s="215"/>
      <c r="AX153" s="215"/>
      <c r="AY153" s="394"/>
      <c r="AZ153" s="386"/>
      <c r="BA153" s="715"/>
      <c r="BB153"/>
      <c r="BC153" s="715"/>
      <c r="BD153"/>
      <c r="BE153" s="715"/>
      <c r="BF153"/>
      <c r="BG153" s="715"/>
      <c r="BH153"/>
      <c r="BI153" s="715"/>
      <c r="BJ153"/>
      <c r="BK153" s="715"/>
      <c r="BL153"/>
      <c r="BM153" s="715"/>
      <c r="BN153"/>
      <c r="BO153" s="387"/>
      <c r="BP153"/>
      <c r="BQ153" s="387"/>
      <c r="BR153"/>
      <c r="BS153" s="387"/>
      <c r="BT153"/>
      <c r="BU153" s="387"/>
      <c r="BV153"/>
      <c r="BW153" s="387"/>
      <c r="BX153"/>
      <c r="BY153" s="387"/>
      <c r="BZ153"/>
      <c r="CA153" s="387"/>
      <c r="CB153"/>
      <c r="CC153" s="387"/>
      <c r="CD153"/>
      <c r="CE153" s="387"/>
      <c r="CF153"/>
      <c r="CG153" s="387"/>
      <c r="CH153"/>
      <c r="CI153" s="387"/>
      <c r="CJ153"/>
      <c r="CK153" s="1099"/>
      <c r="CL153" s="507"/>
      <c r="CM153" s="507"/>
      <c r="CN153" s="507"/>
      <c r="CO153" s="507"/>
      <c r="CP153" s="507"/>
      <c r="CQ153" s="507"/>
      <c r="CR153" s="507"/>
      <c r="CS153" s="507"/>
      <c r="CT153" s="1109"/>
      <c r="CU153" s="36"/>
      <c r="CV153" s="36"/>
      <c r="CW153" s="36"/>
      <c r="CX153" s="1109"/>
      <c r="CY153" s="507"/>
      <c r="CZ153" s="507"/>
      <c r="DN153" s="507"/>
      <c r="DO153" s="507"/>
      <c r="DP153" s="507"/>
      <c r="DQ153" s="507"/>
      <c r="DR153" s="507"/>
      <c r="DS153" s="507"/>
      <c r="DT153" s="507"/>
      <c r="DU153" s="507"/>
      <c r="DV153" s="507"/>
      <c r="DW153" s="507"/>
      <c r="DX153" s="507"/>
      <c r="DY153" s="507"/>
      <c r="DZ153" s="507"/>
      <c r="EA153" s="507"/>
      <c r="EB153" s="507"/>
      <c r="EC153" s="507"/>
      <c r="ED153" s="507"/>
      <c r="EE153" s="507"/>
      <c r="EF153" s="507"/>
      <c r="EG153" s="507"/>
      <c r="EH153" s="507"/>
      <c r="EI153" s="507"/>
      <c r="EJ153" s="507"/>
      <c r="EK153" s="507"/>
      <c r="EL153" s="507"/>
      <c r="EM153" s="507"/>
      <c r="EN153" s="507"/>
      <c r="EO153" s="507"/>
      <c r="EP153" s="507"/>
      <c r="EQ153" s="507"/>
      <c r="ER153" s="507"/>
      <c r="ES153" s="507"/>
      <c r="ET153" s="507"/>
      <c r="EU153" s="507"/>
      <c r="EV153" s="507"/>
      <c r="EW153" s="507"/>
      <c r="EX153" s="507"/>
      <c r="EY153" s="507"/>
      <c r="EZ153" s="507"/>
      <c r="FA153" s="507"/>
      <c r="FB153" s="507"/>
      <c r="FC153" s="507"/>
      <c r="FD153" s="507"/>
      <c r="FE153" s="507"/>
      <c r="FF153" s="507"/>
      <c r="FG153" s="507"/>
      <c r="FH153" s="507"/>
      <c r="FI153" s="507"/>
      <c r="FJ153" s="507"/>
      <c r="FK153" s="507"/>
      <c r="FL153" s="507"/>
      <c r="FM153" s="507"/>
      <c r="FN153" s="507"/>
      <c r="FO153" s="507"/>
      <c r="FP153" s="507"/>
      <c r="FQ153" s="507"/>
      <c r="FR153" s="507"/>
      <c r="FS153" s="507"/>
      <c r="FT153" s="507"/>
      <c r="FU153" s="507"/>
      <c r="FV153" s="507"/>
      <c r="FW153" s="507"/>
      <c r="FX153" s="507"/>
      <c r="FY153" s="507"/>
      <c r="FZ153" s="507"/>
      <c r="GA153" s="507"/>
      <c r="GB153" s="507"/>
      <c r="GC153" s="507"/>
      <c r="GD153" s="507"/>
      <c r="GE153" s="507"/>
      <c r="GF153" s="507"/>
      <c r="GG153" s="507"/>
      <c r="GH153" s="507"/>
      <c r="GI153" s="507"/>
      <c r="GJ153" s="507"/>
      <c r="GK153" s="507"/>
      <c r="GL153" s="507"/>
      <c r="GM153" s="507"/>
      <c r="GN153" s="507"/>
      <c r="GO153" s="507"/>
      <c r="GP153" s="507"/>
      <c r="GQ153" s="507"/>
      <c r="GR153" s="507"/>
      <c r="GS153" s="507"/>
      <c r="GT153" s="507"/>
      <c r="GU153" s="507"/>
      <c r="GV153" s="507"/>
      <c r="GW153" s="507"/>
      <c r="GX153" s="507"/>
      <c r="GY153" s="507"/>
      <c r="GZ153" s="507"/>
      <c r="HA153" s="507"/>
      <c r="HB153" s="507"/>
      <c r="HC153" s="507"/>
      <c r="HD153" s="507"/>
      <c r="HE153" s="507"/>
      <c r="HF153" s="507"/>
      <c r="HG153" s="507"/>
      <c r="HH153" s="507"/>
      <c r="HI153" s="507"/>
      <c r="HJ153" s="507"/>
      <c r="HK153" s="507"/>
      <c r="HL153" s="507"/>
      <c r="HM153" s="507"/>
      <c r="HN153" s="507"/>
      <c r="HO153" s="507"/>
      <c r="HP153" s="507"/>
      <c r="HQ153" s="507"/>
      <c r="HR153" s="507"/>
      <c r="HS153" s="507"/>
      <c r="HT153" s="507"/>
      <c r="HU153" s="507"/>
      <c r="HV153" s="507"/>
      <c r="HW153" s="507"/>
      <c r="HX153" s="507"/>
      <c r="HY153" s="507"/>
      <c r="HZ153" s="507"/>
      <c r="IA153" s="507"/>
      <c r="IB153" s="507"/>
      <c r="IC153" s="507"/>
      <c r="ID153" s="507"/>
      <c r="IE153" s="507"/>
      <c r="IF153" s="507"/>
      <c r="IG153" s="507"/>
      <c r="IH153" s="507"/>
      <c r="II153" s="507"/>
      <c r="IJ153" s="507"/>
    </row>
    <row r="154" spans="1:244" s="398" customFormat="1" ht="19" x14ac:dyDescent="0.2">
      <c r="A154"/>
      <c r="B154" s="290"/>
      <c r="C154"/>
      <c r="D154" s="367"/>
      <c r="E154" s="463"/>
      <c r="F154" s="463"/>
      <c r="G154" s="271"/>
      <c r="H154"/>
      <c r="I154" s="99"/>
      <c r="J154"/>
      <c r="K154"/>
      <c r="L154"/>
      <c r="M154" s="275"/>
      <c r="N154" s="275"/>
      <c r="O154" s="275"/>
      <c r="P154" s="275"/>
      <c r="Q154" s="275"/>
      <c r="R154" s="275"/>
      <c r="S154" s="275"/>
      <c r="T154" s="275"/>
      <c r="U154" s="275"/>
      <c r="V154" s="275"/>
      <c r="W154" s="275"/>
      <c r="X154" s="275"/>
      <c r="Y154" s="275"/>
      <c r="Z154" s="275"/>
      <c r="AA154" s="275"/>
      <c r="AB154" s="23"/>
      <c r="AC154"/>
      <c r="AD154" s="92"/>
      <c r="AE154"/>
      <c r="AF154"/>
      <c r="AG154"/>
      <c r="AH154" s="96"/>
      <c r="AI154" s="394"/>
      <c r="AJ154" s="215"/>
      <c r="AK154" s="215"/>
      <c r="AL154" s="215"/>
      <c r="AM154" s="215"/>
      <c r="AN154" s="215"/>
      <c r="AO154" s="215"/>
      <c r="AP154" s="215"/>
      <c r="AQ154" s="215"/>
      <c r="AR154" s="215"/>
      <c r="AS154" s="215"/>
      <c r="AT154" s="215"/>
      <c r="AU154" s="215"/>
      <c r="AV154" s="215"/>
      <c r="AW154" s="215"/>
      <c r="AX154" s="215"/>
      <c r="AY154" s="394"/>
      <c r="AZ154" s="386"/>
      <c r="BA154" s="715"/>
      <c r="BB154"/>
      <c r="BC154" s="715"/>
      <c r="BD154"/>
      <c r="BE154" s="715"/>
      <c r="BF154"/>
      <c r="BG154" s="715"/>
      <c r="BH154"/>
      <c r="BI154" s="715"/>
      <c r="BJ154"/>
      <c r="BK154" s="715"/>
      <c r="BL154"/>
      <c r="BM154" s="715"/>
      <c r="BN154"/>
      <c r="BO154" s="387"/>
      <c r="BP154"/>
      <c r="BQ154" s="387"/>
      <c r="BR154"/>
      <c r="BS154" s="387"/>
      <c r="BT154"/>
      <c r="BU154" s="387"/>
      <c r="BV154"/>
      <c r="BW154" s="387"/>
      <c r="BX154"/>
      <c r="BY154" s="387"/>
      <c r="BZ154"/>
      <c r="CA154" s="387"/>
      <c r="CB154"/>
      <c r="CC154" s="387"/>
      <c r="CD154"/>
      <c r="CE154" s="387"/>
      <c r="CF154"/>
      <c r="CG154" s="387"/>
      <c r="CH154"/>
      <c r="CI154" s="387"/>
      <c r="CJ154"/>
      <c r="CK154" s="1099"/>
      <c r="CL154" s="507"/>
      <c r="CM154" s="507"/>
      <c r="CN154" s="507"/>
      <c r="CO154" s="507"/>
      <c r="CP154" s="507"/>
      <c r="CQ154" s="507"/>
      <c r="CR154" s="507"/>
      <c r="CS154" s="507"/>
      <c r="CT154" s="1109"/>
      <c r="CU154" s="36"/>
      <c r="CV154" s="36"/>
      <c r="CW154" s="36"/>
      <c r="CX154" s="1109"/>
      <c r="CY154" s="507"/>
      <c r="CZ154" s="507"/>
      <c r="DN154" s="507"/>
      <c r="DO154" s="507"/>
      <c r="DP154" s="507"/>
      <c r="DQ154" s="507"/>
      <c r="DR154" s="507"/>
      <c r="DS154" s="507"/>
      <c r="DT154" s="507"/>
      <c r="DU154" s="507"/>
      <c r="DV154" s="507"/>
      <c r="DW154" s="507"/>
      <c r="DX154" s="507"/>
      <c r="DY154" s="507"/>
      <c r="DZ154" s="507"/>
      <c r="EA154" s="507"/>
      <c r="EB154" s="507"/>
      <c r="EC154" s="507"/>
      <c r="ED154" s="507"/>
      <c r="EE154" s="507"/>
      <c r="EF154" s="507"/>
      <c r="EG154" s="507"/>
      <c r="EH154" s="507"/>
      <c r="EI154" s="507"/>
      <c r="EJ154" s="507"/>
      <c r="EK154" s="507"/>
      <c r="EL154" s="507"/>
      <c r="EM154" s="507"/>
      <c r="EN154" s="507"/>
      <c r="EO154" s="507"/>
      <c r="EP154" s="507"/>
      <c r="EQ154" s="507"/>
      <c r="ER154" s="507"/>
      <c r="ES154" s="507"/>
      <c r="ET154" s="507"/>
      <c r="EU154" s="507"/>
      <c r="EV154" s="507"/>
      <c r="EW154" s="507"/>
      <c r="EX154" s="507"/>
      <c r="EY154" s="507"/>
      <c r="EZ154" s="507"/>
      <c r="FA154" s="507"/>
      <c r="FB154" s="507"/>
      <c r="FC154" s="507"/>
      <c r="FD154" s="507"/>
      <c r="FE154" s="507"/>
      <c r="FF154" s="507"/>
      <c r="FG154" s="507"/>
      <c r="FH154" s="507"/>
      <c r="FI154" s="507"/>
      <c r="FJ154" s="507"/>
      <c r="FK154" s="507"/>
      <c r="FL154" s="507"/>
      <c r="FM154" s="507"/>
      <c r="FN154" s="507"/>
      <c r="FO154" s="507"/>
      <c r="FP154" s="507"/>
      <c r="FQ154" s="507"/>
      <c r="FR154" s="507"/>
      <c r="FS154" s="507"/>
      <c r="FT154" s="507"/>
      <c r="FU154" s="507"/>
      <c r="FV154" s="507"/>
      <c r="FW154" s="507"/>
      <c r="FX154" s="507"/>
      <c r="FY154" s="507"/>
      <c r="FZ154" s="507"/>
      <c r="GA154" s="507"/>
      <c r="GB154" s="507"/>
      <c r="GC154" s="507"/>
      <c r="GD154" s="507"/>
      <c r="GE154" s="507"/>
      <c r="GF154" s="507"/>
      <c r="GG154" s="507"/>
      <c r="GH154" s="507"/>
      <c r="GI154" s="507"/>
      <c r="GJ154" s="507"/>
      <c r="GK154" s="507"/>
      <c r="GL154" s="507"/>
      <c r="GM154" s="507"/>
      <c r="GN154" s="507"/>
      <c r="GO154" s="507"/>
      <c r="GP154" s="507"/>
      <c r="GQ154" s="507"/>
      <c r="GR154" s="507"/>
      <c r="GS154" s="507"/>
      <c r="GT154" s="507"/>
      <c r="GU154" s="507"/>
      <c r="GV154" s="507"/>
      <c r="GW154" s="507"/>
      <c r="GX154" s="507"/>
      <c r="GY154" s="507"/>
      <c r="GZ154" s="507"/>
      <c r="HA154" s="507"/>
      <c r="HB154" s="507"/>
      <c r="HC154" s="507"/>
      <c r="HD154" s="507"/>
      <c r="HE154" s="507"/>
      <c r="HF154" s="507"/>
      <c r="HG154" s="507"/>
      <c r="HH154" s="507"/>
      <c r="HI154" s="507"/>
      <c r="HJ154" s="507"/>
      <c r="HK154" s="507"/>
      <c r="HL154" s="507"/>
      <c r="HM154" s="507"/>
      <c r="HN154" s="507"/>
      <c r="HO154" s="507"/>
      <c r="HP154" s="507"/>
      <c r="HQ154" s="507"/>
      <c r="HR154" s="507"/>
      <c r="HS154" s="507"/>
      <c r="HT154" s="507"/>
      <c r="HU154" s="507"/>
      <c r="HV154" s="507"/>
      <c r="HW154" s="507"/>
      <c r="HX154" s="507"/>
      <c r="HY154" s="507"/>
      <c r="HZ154" s="507"/>
      <c r="IA154" s="507"/>
      <c r="IB154" s="507"/>
      <c r="IC154" s="507"/>
      <c r="ID154" s="507"/>
      <c r="IE154" s="507"/>
      <c r="IF154" s="507"/>
      <c r="IG154" s="507"/>
      <c r="IH154" s="507"/>
      <c r="II154" s="507"/>
      <c r="IJ154" s="507"/>
    </row>
    <row r="155" spans="1:244" s="398" customFormat="1" ht="19" x14ac:dyDescent="0.2">
      <c r="A155"/>
      <c r="B155" s="290"/>
      <c r="C155"/>
      <c r="D155" s="367"/>
      <c r="E155" s="463"/>
      <c r="F155" s="463"/>
      <c r="G155" s="271"/>
      <c r="H155"/>
      <c r="I155" s="99"/>
      <c r="J155"/>
      <c r="K155"/>
      <c r="L155"/>
      <c r="M155" s="275"/>
      <c r="N155" s="275"/>
      <c r="O155" s="275"/>
      <c r="P155" s="275"/>
      <c r="Q155" s="275"/>
      <c r="R155" s="275"/>
      <c r="S155" s="275"/>
      <c r="T155" s="275"/>
      <c r="U155" s="275"/>
      <c r="V155" s="275"/>
      <c r="W155" s="275"/>
      <c r="X155" s="275"/>
      <c r="Y155" s="275"/>
      <c r="Z155" s="275"/>
      <c r="AA155" s="275"/>
      <c r="AB155" s="23"/>
      <c r="AC155"/>
      <c r="AD155" s="92"/>
      <c r="AE155"/>
      <c r="AF155"/>
      <c r="AG155"/>
      <c r="AH155" s="96"/>
      <c r="AI155" s="394"/>
      <c r="AJ155" s="215"/>
      <c r="AK155" s="215"/>
      <c r="AL155" s="215"/>
      <c r="AM155" s="215"/>
      <c r="AN155" s="215"/>
      <c r="AO155" s="215"/>
      <c r="AP155" s="215"/>
      <c r="AQ155" s="215"/>
      <c r="AR155" s="215"/>
      <c r="AS155" s="215"/>
      <c r="AT155" s="215"/>
      <c r="AU155" s="215"/>
      <c r="AV155" s="215"/>
      <c r="AW155" s="215"/>
      <c r="AX155" s="215"/>
      <c r="AY155" s="394"/>
      <c r="AZ155" s="386"/>
      <c r="BA155" s="715"/>
      <c r="BB155"/>
      <c r="BC155" s="715"/>
      <c r="BD155"/>
      <c r="BE155" s="715"/>
      <c r="BF155"/>
      <c r="BG155" s="715"/>
      <c r="BH155"/>
      <c r="BI155" s="715"/>
      <c r="BJ155"/>
      <c r="BK155" s="715"/>
      <c r="BL155"/>
      <c r="BM155" s="715"/>
      <c r="BN155"/>
      <c r="BO155" s="387"/>
      <c r="BP155"/>
      <c r="BQ155" s="387"/>
      <c r="BR155"/>
      <c r="BS155" s="387"/>
      <c r="BT155"/>
      <c r="BU155" s="387"/>
      <c r="BV155"/>
      <c r="BW155" s="387"/>
      <c r="BX155"/>
      <c r="BY155" s="387"/>
      <c r="BZ155"/>
      <c r="CA155" s="387"/>
      <c r="CB155"/>
      <c r="CC155" s="387"/>
      <c r="CD155"/>
      <c r="CE155" s="387"/>
      <c r="CF155"/>
      <c r="CG155" s="387"/>
      <c r="CH155"/>
      <c r="CI155" s="387"/>
      <c r="CJ155"/>
      <c r="CK155" s="1099"/>
      <c r="CL155" s="507"/>
      <c r="CM155" s="507"/>
      <c r="CN155" s="507"/>
      <c r="CO155" s="507"/>
      <c r="CP155" s="507"/>
      <c r="CQ155" s="507"/>
      <c r="CR155" s="507"/>
      <c r="CS155" s="507"/>
      <c r="CT155" s="1109"/>
      <c r="CU155" s="36"/>
      <c r="CV155" s="36"/>
      <c r="CW155" s="36"/>
      <c r="CX155" s="1109"/>
      <c r="CY155" s="507"/>
      <c r="CZ155" s="507"/>
      <c r="DN155" s="507"/>
      <c r="DO155" s="507"/>
      <c r="DP155" s="507"/>
      <c r="DQ155" s="507"/>
      <c r="DR155" s="507"/>
      <c r="DS155" s="507"/>
      <c r="DT155" s="507"/>
      <c r="DU155" s="507"/>
      <c r="DV155" s="507"/>
      <c r="DW155" s="507"/>
      <c r="DX155" s="507"/>
      <c r="DY155" s="507"/>
      <c r="DZ155" s="507"/>
      <c r="EA155" s="507"/>
      <c r="EB155" s="507"/>
      <c r="EC155" s="507"/>
      <c r="ED155" s="507"/>
      <c r="EE155" s="507"/>
      <c r="EF155" s="507"/>
      <c r="EG155" s="507"/>
      <c r="EH155" s="507"/>
      <c r="EI155" s="507"/>
      <c r="EJ155" s="507"/>
      <c r="EK155" s="507"/>
      <c r="EL155" s="507"/>
      <c r="EM155" s="507"/>
      <c r="EN155" s="507"/>
      <c r="EO155" s="507"/>
      <c r="EP155" s="507"/>
      <c r="EQ155" s="507"/>
      <c r="ER155" s="507"/>
      <c r="ES155" s="507"/>
      <c r="ET155" s="507"/>
      <c r="EU155" s="507"/>
      <c r="EV155" s="507"/>
      <c r="EW155" s="507"/>
      <c r="EX155" s="507"/>
      <c r="EY155" s="507"/>
      <c r="EZ155" s="507"/>
      <c r="FA155" s="507"/>
      <c r="FB155" s="507"/>
      <c r="FC155" s="507"/>
      <c r="FD155" s="507"/>
      <c r="FE155" s="507"/>
      <c r="FF155" s="507"/>
      <c r="FG155" s="507"/>
      <c r="FH155" s="507"/>
      <c r="FI155" s="507"/>
      <c r="FJ155" s="507"/>
      <c r="FK155" s="507"/>
      <c r="FL155" s="507"/>
      <c r="FM155" s="507"/>
      <c r="FN155" s="507"/>
      <c r="FO155" s="507"/>
      <c r="FP155" s="507"/>
      <c r="FQ155" s="507"/>
      <c r="FR155" s="507"/>
      <c r="FS155" s="507"/>
      <c r="FT155" s="507"/>
      <c r="FU155" s="507"/>
      <c r="FV155" s="507"/>
      <c r="FW155" s="507"/>
      <c r="FX155" s="507"/>
      <c r="FY155" s="507"/>
      <c r="FZ155" s="507"/>
      <c r="GA155" s="507"/>
      <c r="GB155" s="507"/>
      <c r="GC155" s="507"/>
      <c r="GD155" s="507"/>
      <c r="GE155" s="507"/>
      <c r="GF155" s="507"/>
      <c r="GG155" s="507"/>
      <c r="GH155" s="507"/>
      <c r="GI155" s="507"/>
      <c r="GJ155" s="507"/>
      <c r="GK155" s="507"/>
      <c r="GL155" s="507"/>
      <c r="GM155" s="507"/>
      <c r="GN155" s="507"/>
      <c r="GO155" s="507"/>
      <c r="GP155" s="507"/>
      <c r="GQ155" s="507"/>
      <c r="GR155" s="507"/>
      <c r="GS155" s="507"/>
      <c r="GT155" s="507"/>
      <c r="GU155" s="507"/>
      <c r="GV155" s="507"/>
      <c r="GW155" s="507"/>
      <c r="GX155" s="507"/>
      <c r="GY155" s="507"/>
      <c r="GZ155" s="507"/>
      <c r="HA155" s="507"/>
      <c r="HB155" s="507"/>
      <c r="HC155" s="507"/>
      <c r="HD155" s="507"/>
      <c r="HE155" s="507"/>
      <c r="HF155" s="507"/>
      <c r="HG155" s="507"/>
      <c r="HH155" s="507"/>
      <c r="HI155" s="507"/>
      <c r="HJ155" s="507"/>
      <c r="HK155" s="507"/>
      <c r="HL155" s="507"/>
      <c r="HM155" s="507"/>
      <c r="HN155" s="507"/>
      <c r="HO155" s="507"/>
      <c r="HP155" s="507"/>
      <c r="HQ155" s="507"/>
      <c r="HR155" s="507"/>
      <c r="HS155" s="507"/>
      <c r="HT155" s="507"/>
      <c r="HU155" s="507"/>
      <c r="HV155" s="507"/>
      <c r="HW155" s="507"/>
      <c r="HX155" s="507"/>
      <c r="HY155" s="507"/>
      <c r="HZ155" s="507"/>
      <c r="IA155" s="507"/>
      <c r="IB155" s="507"/>
      <c r="IC155" s="507"/>
      <c r="ID155" s="507"/>
      <c r="IE155" s="507"/>
      <c r="IF155" s="507"/>
      <c r="IG155" s="507"/>
      <c r="IH155" s="507"/>
      <c r="II155" s="507"/>
      <c r="IJ155" s="507"/>
    </row>
    <row r="156" spans="1:244" s="398" customFormat="1" ht="19" x14ac:dyDescent="0.2">
      <c r="A156"/>
      <c r="B156" s="290"/>
      <c r="C156"/>
      <c r="D156" s="367"/>
      <c r="E156" s="463"/>
      <c r="F156" s="463"/>
      <c r="G156" s="271"/>
      <c r="H156"/>
      <c r="I156" s="99"/>
      <c r="J156"/>
      <c r="K156"/>
      <c r="L156"/>
      <c r="M156" s="275"/>
      <c r="N156" s="275"/>
      <c r="O156" s="275"/>
      <c r="P156" s="275"/>
      <c r="Q156" s="275"/>
      <c r="R156" s="275"/>
      <c r="S156" s="275"/>
      <c r="T156" s="275"/>
      <c r="U156" s="275"/>
      <c r="V156" s="275"/>
      <c r="W156" s="275"/>
      <c r="X156" s="275"/>
      <c r="Y156" s="275"/>
      <c r="Z156" s="275"/>
      <c r="AA156" s="275"/>
      <c r="AB156" s="23"/>
      <c r="AC156"/>
      <c r="AD156" s="92"/>
      <c r="AE156"/>
      <c r="AF156"/>
      <c r="AG156"/>
      <c r="AH156" s="96"/>
      <c r="AI156" s="394"/>
      <c r="AJ156" s="215"/>
      <c r="AK156" s="215"/>
      <c r="AL156" s="215"/>
      <c r="AM156" s="215"/>
      <c r="AN156" s="215"/>
      <c r="AO156" s="215"/>
      <c r="AP156" s="215"/>
      <c r="AQ156" s="215"/>
      <c r="AR156" s="215"/>
      <c r="AS156" s="215"/>
      <c r="AT156" s="215"/>
      <c r="AU156" s="215"/>
      <c r="AV156" s="215"/>
      <c r="AW156" s="215"/>
      <c r="AX156" s="215"/>
      <c r="AY156" s="394"/>
      <c r="AZ156" s="386"/>
      <c r="BA156" s="715"/>
      <c r="BB156"/>
      <c r="BC156" s="715"/>
      <c r="BD156"/>
      <c r="BE156" s="715"/>
      <c r="BF156"/>
      <c r="BG156" s="715"/>
      <c r="BH156"/>
      <c r="BI156" s="715"/>
      <c r="BJ156"/>
      <c r="BK156" s="715"/>
      <c r="BL156"/>
      <c r="BM156" s="715"/>
      <c r="BN156"/>
      <c r="BO156" s="387"/>
      <c r="BP156"/>
      <c r="BQ156" s="387"/>
      <c r="BR156"/>
      <c r="BS156" s="387"/>
      <c r="BT156"/>
      <c r="BU156" s="387"/>
      <c r="BV156"/>
      <c r="BW156" s="387"/>
      <c r="BX156"/>
      <c r="BY156" s="387"/>
      <c r="BZ156"/>
      <c r="CA156" s="387"/>
      <c r="CB156"/>
      <c r="CC156" s="387"/>
      <c r="CD156"/>
      <c r="CE156" s="387"/>
      <c r="CF156"/>
      <c r="CG156" s="387"/>
      <c r="CH156"/>
      <c r="CI156" s="387"/>
      <c r="CJ156"/>
      <c r="CK156" s="1099"/>
      <c r="CL156" s="507"/>
      <c r="CM156" s="507"/>
      <c r="CN156" s="507"/>
      <c r="CO156" s="507"/>
      <c r="CP156" s="507"/>
      <c r="CQ156" s="507"/>
      <c r="CR156" s="507"/>
      <c r="CS156" s="507"/>
      <c r="CT156" s="1109"/>
      <c r="CU156" s="36"/>
      <c r="CV156" s="36"/>
      <c r="CW156" s="36"/>
      <c r="CX156" s="1109"/>
      <c r="CY156" s="507"/>
      <c r="CZ156" s="507"/>
      <c r="DN156" s="507"/>
      <c r="DO156" s="507"/>
      <c r="DP156" s="507"/>
      <c r="DQ156" s="507"/>
      <c r="DR156" s="507"/>
      <c r="DS156" s="507"/>
      <c r="DT156" s="507"/>
      <c r="DU156" s="507"/>
      <c r="DV156" s="507"/>
      <c r="DW156" s="507"/>
      <c r="DX156" s="507"/>
      <c r="DY156" s="507"/>
      <c r="DZ156" s="507"/>
      <c r="EA156" s="507"/>
      <c r="EB156" s="507"/>
      <c r="EC156" s="507"/>
      <c r="ED156" s="507"/>
      <c r="EE156" s="507"/>
      <c r="EF156" s="507"/>
      <c r="EG156" s="507"/>
      <c r="EH156" s="507"/>
      <c r="EI156" s="507"/>
      <c r="EJ156" s="507"/>
      <c r="EK156" s="507"/>
      <c r="EL156" s="507"/>
      <c r="EM156" s="507"/>
      <c r="EN156" s="507"/>
      <c r="EO156" s="507"/>
      <c r="EP156" s="507"/>
      <c r="EQ156" s="507"/>
      <c r="ER156" s="507"/>
      <c r="ES156" s="507"/>
      <c r="ET156" s="507"/>
      <c r="EU156" s="507"/>
      <c r="EV156" s="507"/>
      <c r="EW156" s="507"/>
      <c r="EX156" s="507"/>
      <c r="EY156" s="507"/>
      <c r="EZ156" s="507"/>
      <c r="FA156" s="507"/>
      <c r="FB156" s="507"/>
      <c r="FC156" s="507"/>
      <c r="FD156" s="507"/>
      <c r="FE156" s="507"/>
      <c r="FF156" s="507"/>
      <c r="FG156" s="507"/>
      <c r="FH156" s="507"/>
      <c r="FI156" s="507"/>
      <c r="FJ156" s="507"/>
      <c r="FK156" s="507"/>
      <c r="FL156" s="507"/>
      <c r="FM156" s="507"/>
      <c r="FN156" s="507"/>
      <c r="FO156" s="507"/>
      <c r="FP156" s="507"/>
      <c r="FQ156" s="507"/>
      <c r="FR156" s="507"/>
      <c r="FS156" s="507"/>
      <c r="FT156" s="507"/>
      <c r="FU156" s="507"/>
      <c r="FV156" s="507"/>
      <c r="FW156" s="507"/>
      <c r="FX156" s="507"/>
      <c r="FY156" s="507"/>
      <c r="FZ156" s="507"/>
      <c r="GA156" s="507"/>
      <c r="GB156" s="507"/>
      <c r="GC156" s="507"/>
      <c r="GD156" s="507"/>
      <c r="GE156" s="507"/>
      <c r="GF156" s="507"/>
      <c r="GG156" s="507"/>
      <c r="GH156" s="507"/>
      <c r="GI156" s="507"/>
      <c r="GJ156" s="507"/>
      <c r="GK156" s="507"/>
      <c r="GL156" s="507"/>
      <c r="GM156" s="507"/>
      <c r="GN156" s="507"/>
      <c r="GO156" s="507"/>
      <c r="GP156" s="507"/>
      <c r="GQ156" s="507"/>
      <c r="GR156" s="507"/>
      <c r="GS156" s="507"/>
      <c r="GT156" s="507"/>
      <c r="GU156" s="507"/>
      <c r="GV156" s="507"/>
      <c r="GW156" s="507"/>
      <c r="GX156" s="507"/>
      <c r="GY156" s="507"/>
      <c r="GZ156" s="507"/>
      <c r="HA156" s="507"/>
      <c r="HB156" s="507"/>
      <c r="HC156" s="507"/>
      <c r="HD156" s="507"/>
      <c r="HE156" s="507"/>
      <c r="HF156" s="507"/>
      <c r="HG156" s="507"/>
      <c r="HH156" s="507"/>
      <c r="HI156" s="507"/>
      <c r="HJ156" s="507"/>
      <c r="HK156" s="507"/>
      <c r="HL156" s="507"/>
      <c r="HM156" s="507"/>
      <c r="HN156" s="507"/>
      <c r="HO156" s="507"/>
      <c r="HP156" s="507"/>
      <c r="HQ156" s="507"/>
      <c r="HR156" s="507"/>
      <c r="HS156" s="507"/>
      <c r="HT156" s="507"/>
      <c r="HU156" s="507"/>
      <c r="HV156" s="507"/>
      <c r="HW156" s="507"/>
      <c r="HX156" s="507"/>
      <c r="HY156" s="507"/>
      <c r="HZ156" s="507"/>
      <c r="IA156" s="507"/>
      <c r="IB156" s="507"/>
      <c r="IC156" s="507"/>
      <c r="ID156" s="507"/>
      <c r="IE156" s="507"/>
      <c r="IF156" s="507"/>
      <c r="IG156" s="507"/>
      <c r="IH156" s="507"/>
      <c r="II156" s="507"/>
      <c r="IJ156" s="507"/>
    </row>
    <row r="157" spans="1:244" s="398" customFormat="1" ht="19" x14ac:dyDescent="0.2">
      <c r="A157"/>
      <c r="B157" s="290"/>
      <c r="C157"/>
      <c r="D157" s="367"/>
      <c r="E157" s="463"/>
      <c r="F157" s="463"/>
      <c r="G157" s="271"/>
      <c r="H157"/>
      <c r="I157" s="99"/>
      <c r="J157"/>
      <c r="K157"/>
      <c r="L157"/>
      <c r="M157" s="275"/>
      <c r="N157" s="275"/>
      <c r="O157" s="275"/>
      <c r="P157" s="275"/>
      <c r="Q157" s="275"/>
      <c r="R157" s="275"/>
      <c r="S157" s="275"/>
      <c r="T157" s="275"/>
      <c r="U157" s="275"/>
      <c r="V157" s="275"/>
      <c r="W157" s="275"/>
      <c r="X157" s="275"/>
      <c r="Y157" s="275"/>
      <c r="Z157" s="275"/>
      <c r="AA157" s="275"/>
      <c r="AB157" s="23"/>
      <c r="AC157"/>
      <c r="AD157" s="92"/>
      <c r="AE157"/>
      <c r="AF157"/>
      <c r="AG157"/>
      <c r="AH157" s="96"/>
      <c r="AI157" s="394"/>
      <c r="AJ157" s="215"/>
      <c r="AK157" s="215"/>
      <c r="AL157" s="215"/>
      <c r="AM157" s="215"/>
      <c r="AN157" s="215"/>
      <c r="AO157" s="215"/>
      <c r="AP157" s="215"/>
      <c r="AQ157" s="215"/>
      <c r="AR157" s="215"/>
      <c r="AS157" s="215"/>
      <c r="AT157" s="215"/>
      <c r="AU157" s="215"/>
      <c r="AV157" s="215"/>
      <c r="AW157" s="215"/>
      <c r="AX157" s="215"/>
      <c r="AY157" s="394"/>
      <c r="AZ157" s="386"/>
      <c r="BA157" s="715"/>
      <c r="BB157"/>
      <c r="BC157" s="715"/>
      <c r="BD157"/>
      <c r="BE157" s="715"/>
      <c r="BF157"/>
      <c r="BG157" s="715"/>
      <c r="BH157"/>
      <c r="BI157" s="715"/>
      <c r="BJ157"/>
      <c r="BK157" s="715"/>
      <c r="BL157"/>
      <c r="BM157" s="715"/>
      <c r="BN157"/>
      <c r="BO157" s="387"/>
      <c r="BP157"/>
      <c r="BQ157" s="387"/>
      <c r="BR157"/>
      <c r="BS157" s="387"/>
      <c r="BT157"/>
      <c r="BU157" s="387"/>
      <c r="BV157"/>
      <c r="BW157" s="387"/>
      <c r="BX157"/>
      <c r="BY157" s="387"/>
      <c r="BZ157"/>
      <c r="CA157" s="387"/>
      <c r="CB157"/>
      <c r="CC157" s="387"/>
      <c r="CD157"/>
      <c r="CE157" s="387"/>
      <c r="CF157"/>
      <c r="CG157" s="387"/>
      <c r="CH157"/>
      <c r="CI157" s="387"/>
      <c r="CJ157"/>
      <c r="CK157" s="1099"/>
      <c r="CL157" s="507"/>
      <c r="CM157" s="507"/>
      <c r="CN157" s="507"/>
      <c r="CO157" s="507"/>
      <c r="CP157" s="507"/>
      <c r="CQ157" s="507"/>
      <c r="CR157" s="507"/>
      <c r="CS157" s="507"/>
      <c r="CT157" s="1109"/>
      <c r="CU157" s="36"/>
      <c r="CV157" s="36"/>
      <c r="CW157" s="36"/>
      <c r="CX157" s="1109"/>
      <c r="CY157" s="507"/>
      <c r="CZ157" s="507"/>
      <c r="DN157" s="507"/>
      <c r="DO157" s="507"/>
      <c r="DP157" s="507"/>
      <c r="DQ157" s="507"/>
      <c r="DR157" s="507"/>
      <c r="DS157" s="507"/>
      <c r="DT157" s="507"/>
      <c r="DU157" s="507"/>
      <c r="DV157" s="507"/>
      <c r="DW157" s="507"/>
      <c r="DX157" s="507"/>
      <c r="DY157" s="507"/>
      <c r="DZ157" s="507"/>
      <c r="EA157" s="507"/>
      <c r="EB157" s="507"/>
      <c r="EC157" s="507"/>
      <c r="ED157" s="507"/>
      <c r="EE157" s="507"/>
      <c r="EF157" s="507"/>
      <c r="EG157" s="507"/>
      <c r="EH157" s="507"/>
      <c r="EI157" s="507"/>
      <c r="EJ157" s="507"/>
      <c r="EK157" s="507"/>
      <c r="EL157" s="507"/>
      <c r="EM157" s="507"/>
      <c r="EN157" s="507"/>
      <c r="EO157" s="507"/>
      <c r="EP157" s="507"/>
      <c r="EQ157" s="507"/>
      <c r="ER157" s="507"/>
      <c r="ES157" s="507"/>
      <c r="ET157" s="507"/>
      <c r="EU157" s="507"/>
      <c r="EV157" s="507"/>
      <c r="EW157" s="507"/>
      <c r="EX157" s="507"/>
      <c r="EY157" s="507"/>
      <c r="EZ157" s="507"/>
      <c r="FA157" s="507"/>
      <c r="FB157" s="507"/>
      <c r="FC157" s="507"/>
      <c r="FD157" s="507"/>
      <c r="FE157" s="507"/>
      <c r="FF157" s="507"/>
      <c r="FG157" s="507"/>
      <c r="FH157" s="507"/>
      <c r="FI157" s="507"/>
      <c r="FJ157" s="507"/>
      <c r="FK157" s="507"/>
      <c r="FL157" s="507"/>
      <c r="FM157" s="507"/>
      <c r="FN157" s="507"/>
      <c r="FO157" s="507"/>
      <c r="FP157" s="507"/>
      <c r="FQ157" s="507"/>
      <c r="FR157" s="507"/>
      <c r="FS157" s="507"/>
      <c r="FT157" s="507"/>
      <c r="FU157" s="507"/>
      <c r="FV157" s="507"/>
      <c r="FW157" s="507"/>
      <c r="FX157" s="507"/>
      <c r="FY157" s="507"/>
      <c r="FZ157" s="507"/>
      <c r="GA157" s="507"/>
      <c r="GB157" s="507"/>
      <c r="GC157" s="507"/>
      <c r="GD157" s="507"/>
      <c r="GE157" s="507"/>
      <c r="GF157" s="507"/>
      <c r="GG157" s="507"/>
      <c r="GH157" s="507"/>
      <c r="GI157" s="507"/>
      <c r="GJ157" s="507"/>
      <c r="GK157" s="507"/>
      <c r="GL157" s="507"/>
      <c r="GM157" s="507"/>
      <c r="GN157" s="507"/>
      <c r="GO157" s="507"/>
      <c r="GP157" s="507"/>
      <c r="GQ157" s="507"/>
      <c r="GR157" s="507"/>
      <c r="GS157" s="507"/>
      <c r="GT157" s="507"/>
      <c r="GU157" s="507"/>
      <c r="GV157" s="507"/>
      <c r="GW157" s="507"/>
      <c r="GX157" s="507"/>
      <c r="GY157" s="507"/>
      <c r="GZ157" s="507"/>
      <c r="HA157" s="507"/>
      <c r="HB157" s="507"/>
      <c r="HC157" s="507"/>
      <c r="HD157" s="507"/>
      <c r="HE157" s="507"/>
      <c r="HF157" s="507"/>
      <c r="HG157" s="507"/>
      <c r="HH157" s="507"/>
      <c r="HI157" s="507"/>
      <c r="HJ157" s="507"/>
      <c r="HK157" s="507"/>
      <c r="HL157" s="507"/>
      <c r="HM157" s="507"/>
      <c r="HN157" s="507"/>
      <c r="HO157" s="507"/>
      <c r="HP157" s="507"/>
      <c r="HQ157" s="507"/>
      <c r="HR157" s="507"/>
      <c r="HS157" s="507"/>
      <c r="HT157" s="507"/>
      <c r="HU157" s="507"/>
      <c r="HV157" s="507"/>
      <c r="HW157" s="507"/>
      <c r="HX157" s="507"/>
      <c r="HY157" s="507"/>
      <c r="HZ157" s="507"/>
      <c r="IA157" s="507"/>
      <c r="IB157" s="507"/>
      <c r="IC157" s="507"/>
      <c r="ID157" s="507"/>
      <c r="IE157" s="507"/>
      <c r="IF157" s="507"/>
      <c r="IG157" s="507"/>
      <c r="IH157" s="507"/>
      <c r="II157" s="507"/>
      <c r="IJ157" s="507"/>
    </row>
    <row r="158" spans="1:244" s="398" customFormat="1" ht="19" x14ac:dyDescent="0.2">
      <c r="A158"/>
      <c r="B158" s="290"/>
      <c r="C158"/>
      <c r="D158" s="367"/>
      <c r="E158" s="463"/>
      <c r="F158" s="463"/>
      <c r="G158" s="271"/>
      <c r="H158"/>
      <c r="I158" s="99"/>
      <c r="J158"/>
      <c r="K158"/>
      <c r="L158"/>
      <c r="M158" s="275"/>
      <c r="N158" s="275"/>
      <c r="O158" s="275"/>
      <c r="P158" s="275"/>
      <c r="Q158" s="275"/>
      <c r="R158" s="275"/>
      <c r="S158" s="275"/>
      <c r="T158" s="275"/>
      <c r="U158" s="275"/>
      <c r="V158" s="275"/>
      <c r="W158" s="275"/>
      <c r="X158" s="275"/>
      <c r="Y158" s="275"/>
      <c r="Z158" s="275"/>
      <c r="AA158" s="275"/>
      <c r="AB158" s="23"/>
      <c r="AC158"/>
      <c r="AD158" s="92"/>
      <c r="AE158"/>
      <c r="AF158"/>
      <c r="AG158"/>
      <c r="AH158" s="96"/>
      <c r="AI158" s="394"/>
      <c r="AJ158" s="215"/>
      <c r="AK158" s="215"/>
      <c r="AL158" s="215"/>
      <c r="AM158" s="215"/>
      <c r="AN158" s="215"/>
      <c r="AO158" s="215"/>
      <c r="AP158" s="215"/>
      <c r="AQ158" s="215"/>
      <c r="AR158" s="215"/>
      <c r="AS158" s="215"/>
      <c r="AT158" s="215"/>
      <c r="AU158" s="215"/>
      <c r="AV158" s="215"/>
      <c r="AW158" s="215"/>
      <c r="AX158" s="215"/>
      <c r="AY158" s="394"/>
      <c r="AZ158" s="386"/>
      <c r="BA158" s="715"/>
      <c r="BB158"/>
      <c r="BC158" s="715"/>
      <c r="BD158"/>
      <c r="BE158" s="715"/>
      <c r="BF158"/>
      <c r="BG158" s="715"/>
      <c r="BH158"/>
      <c r="BI158" s="715"/>
      <c r="BJ158"/>
      <c r="BK158" s="715"/>
      <c r="BL158"/>
      <c r="BM158" s="715"/>
      <c r="BN158"/>
      <c r="BO158" s="387"/>
      <c r="BP158"/>
      <c r="BQ158" s="387"/>
      <c r="BR158"/>
      <c r="BS158" s="387"/>
      <c r="BT158"/>
      <c r="BU158" s="387"/>
      <c r="BV158"/>
      <c r="BW158" s="387"/>
      <c r="BX158"/>
      <c r="BY158" s="387"/>
      <c r="BZ158"/>
      <c r="CA158" s="387"/>
      <c r="CB158"/>
      <c r="CC158" s="387"/>
      <c r="CD158"/>
      <c r="CE158" s="387"/>
      <c r="CF158"/>
      <c r="CG158" s="387"/>
      <c r="CH158"/>
      <c r="CI158" s="387"/>
      <c r="CJ158"/>
      <c r="CK158" s="1099"/>
      <c r="CL158" s="507"/>
      <c r="CM158" s="507"/>
      <c r="CN158" s="507"/>
      <c r="CO158" s="507"/>
      <c r="CP158" s="507"/>
      <c r="CQ158" s="507"/>
      <c r="CR158" s="507"/>
      <c r="CS158" s="507"/>
      <c r="CT158" s="1109"/>
      <c r="CU158" s="36"/>
      <c r="CV158" s="36"/>
      <c r="CW158" s="36"/>
      <c r="CX158" s="1109"/>
      <c r="CY158" s="507"/>
      <c r="CZ158" s="507"/>
      <c r="DN158" s="507"/>
      <c r="DO158" s="507"/>
      <c r="DP158" s="507"/>
      <c r="DQ158" s="507"/>
      <c r="DR158" s="507"/>
      <c r="DS158" s="507"/>
      <c r="DT158" s="507"/>
      <c r="DU158" s="507"/>
      <c r="DV158" s="507"/>
      <c r="DW158" s="507"/>
      <c r="DX158" s="507"/>
      <c r="DY158" s="507"/>
      <c r="DZ158" s="507"/>
      <c r="EA158" s="507"/>
      <c r="EB158" s="507"/>
      <c r="EC158" s="507"/>
      <c r="ED158" s="507"/>
      <c r="EE158" s="507"/>
      <c r="EF158" s="507"/>
      <c r="EG158" s="507"/>
      <c r="EH158" s="507"/>
      <c r="EI158" s="507"/>
      <c r="EJ158" s="507"/>
      <c r="EK158" s="507"/>
      <c r="EL158" s="507"/>
      <c r="EM158" s="507"/>
      <c r="EN158" s="507"/>
      <c r="EO158" s="507"/>
      <c r="EP158" s="507"/>
      <c r="EQ158" s="507"/>
      <c r="ER158" s="507"/>
      <c r="ES158" s="507"/>
      <c r="ET158" s="507"/>
      <c r="EU158" s="507"/>
      <c r="EV158" s="507"/>
      <c r="EW158" s="507"/>
      <c r="EX158" s="507"/>
      <c r="EY158" s="507"/>
      <c r="EZ158" s="507"/>
      <c r="FA158" s="507"/>
      <c r="FB158" s="507"/>
      <c r="FC158" s="507"/>
      <c r="FD158" s="507"/>
      <c r="FE158" s="507"/>
      <c r="FF158" s="507"/>
      <c r="FG158" s="507"/>
      <c r="FH158" s="507"/>
      <c r="FI158" s="507"/>
      <c r="FJ158" s="507"/>
      <c r="FK158" s="507"/>
      <c r="FL158" s="507"/>
      <c r="FM158" s="507"/>
      <c r="FN158" s="507"/>
      <c r="FO158" s="507"/>
      <c r="FP158" s="507"/>
      <c r="FQ158" s="507"/>
      <c r="FR158" s="507"/>
      <c r="FS158" s="507"/>
      <c r="FT158" s="507"/>
      <c r="FU158" s="507"/>
      <c r="FV158" s="507"/>
      <c r="FW158" s="507"/>
      <c r="FX158" s="507"/>
      <c r="FY158" s="507"/>
      <c r="FZ158" s="507"/>
      <c r="GA158" s="507"/>
      <c r="GB158" s="507"/>
      <c r="GC158" s="507"/>
      <c r="GD158" s="507"/>
      <c r="GE158" s="507"/>
      <c r="GF158" s="507"/>
      <c r="GG158" s="507"/>
      <c r="GH158" s="507"/>
      <c r="GI158" s="507"/>
      <c r="GJ158" s="507"/>
      <c r="GK158" s="507"/>
      <c r="GL158" s="507"/>
      <c r="GM158" s="507"/>
      <c r="GN158" s="507"/>
      <c r="GO158" s="507"/>
      <c r="GP158" s="507"/>
      <c r="GQ158" s="507"/>
      <c r="GR158" s="507"/>
      <c r="GS158" s="507"/>
      <c r="GT158" s="507"/>
      <c r="GU158" s="507"/>
      <c r="GV158" s="507"/>
      <c r="GW158" s="507"/>
      <c r="GX158" s="507"/>
      <c r="GY158" s="507"/>
      <c r="GZ158" s="507"/>
      <c r="HA158" s="507"/>
      <c r="HB158" s="507"/>
      <c r="HC158" s="507"/>
      <c r="HD158" s="507"/>
      <c r="HE158" s="507"/>
      <c r="HF158" s="507"/>
      <c r="HG158" s="507"/>
      <c r="HH158" s="507"/>
      <c r="HI158" s="507"/>
      <c r="HJ158" s="507"/>
      <c r="HK158" s="507"/>
      <c r="HL158" s="507"/>
      <c r="HM158" s="507"/>
      <c r="HN158" s="507"/>
      <c r="HO158" s="507"/>
      <c r="HP158" s="507"/>
      <c r="HQ158" s="507"/>
      <c r="HR158" s="507"/>
      <c r="HS158" s="507"/>
      <c r="HT158" s="507"/>
      <c r="HU158" s="507"/>
      <c r="HV158" s="507"/>
      <c r="HW158" s="507"/>
      <c r="HX158" s="507"/>
      <c r="HY158" s="507"/>
      <c r="HZ158" s="507"/>
      <c r="IA158" s="507"/>
      <c r="IB158" s="507"/>
      <c r="IC158" s="507"/>
      <c r="ID158" s="507"/>
      <c r="IE158" s="507"/>
      <c r="IF158" s="507"/>
      <c r="IG158" s="507"/>
      <c r="IH158" s="507"/>
      <c r="II158" s="507"/>
      <c r="IJ158" s="507"/>
    </row>
    <row r="159" spans="1:244" s="398" customFormat="1" ht="19" x14ac:dyDescent="0.2">
      <c r="A159"/>
      <c r="B159" s="290"/>
      <c r="C159"/>
      <c r="D159" s="367"/>
      <c r="E159" s="463"/>
      <c r="F159" s="463"/>
      <c r="G159" s="271"/>
      <c r="H159"/>
      <c r="I159" s="99"/>
      <c r="J159"/>
      <c r="K159"/>
      <c r="L159"/>
      <c r="M159" s="275"/>
      <c r="N159" s="275"/>
      <c r="O159" s="275"/>
      <c r="P159" s="275"/>
      <c r="Q159" s="275"/>
      <c r="R159" s="275"/>
      <c r="S159" s="275"/>
      <c r="T159" s="275"/>
      <c r="U159" s="275"/>
      <c r="V159" s="275"/>
      <c r="W159" s="275"/>
      <c r="X159" s="275"/>
      <c r="Y159" s="275"/>
      <c r="Z159" s="275"/>
      <c r="AA159" s="275"/>
      <c r="AB159" s="23"/>
      <c r="AC159"/>
      <c r="AD159" s="92"/>
      <c r="AE159"/>
      <c r="AF159"/>
      <c r="AG159"/>
      <c r="AH159" s="96"/>
      <c r="AI159" s="394"/>
      <c r="AJ159" s="215"/>
      <c r="AK159" s="215"/>
      <c r="AL159" s="215"/>
      <c r="AM159" s="215"/>
      <c r="AN159" s="215"/>
      <c r="AO159" s="215"/>
      <c r="AP159" s="215"/>
      <c r="AQ159" s="215"/>
      <c r="AR159" s="215"/>
      <c r="AS159" s="215"/>
      <c r="AT159" s="215"/>
      <c r="AU159" s="215"/>
      <c r="AV159" s="215"/>
      <c r="AW159" s="215"/>
      <c r="AX159" s="215"/>
      <c r="AY159" s="394"/>
      <c r="AZ159" s="386"/>
      <c r="BA159" s="715"/>
      <c r="BB159"/>
      <c r="BC159" s="715"/>
      <c r="BD159"/>
      <c r="BE159" s="715"/>
      <c r="BF159"/>
      <c r="BG159" s="715"/>
      <c r="BH159"/>
      <c r="BI159" s="715"/>
      <c r="BJ159"/>
      <c r="BK159" s="715"/>
      <c r="BL159"/>
      <c r="BM159" s="715"/>
      <c r="BN159"/>
      <c r="BO159" s="387"/>
      <c r="BP159"/>
      <c r="BQ159" s="387"/>
      <c r="BR159"/>
      <c r="BS159" s="387"/>
      <c r="BT159"/>
      <c r="BU159" s="387"/>
      <c r="BV159"/>
      <c r="BW159" s="387"/>
      <c r="BX159"/>
      <c r="BY159" s="387"/>
      <c r="BZ159"/>
      <c r="CA159" s="387"/>
      <c r="CB159"/>
      <c r="CC159" s="387"/>
      <c r="CD159"/>
      <c r="CE159" s="387"/>
      <c r="CF159"/>
      <c r="CG159" s="387"/>
      <c r="CH159"/>
      <c r="CI159" s="387"/>
      <c r="CJ159"/>
      <c r="CK159" s="1099"/>
      <c r="CL159" s="507"/>
      <c r="CM159" s="507"/>
      <c r="CN159" s="507"/>
      <c r="CO159" s="507"/>
      <c r="CP159" s="507"/>
      <c r="CQ159" s="507"/>
      <c r="CR159" s="507"/>
      <c r="CS159" s="507"/>
      <c r="CT159" s="1109"/>
      <c r="CU159" s="36"/>
      <c r="CV159" s="36"/>
      <c r="CW159" s="36"/>
      <c r="CX159" s="1109"/>
      <c r="CY159" s="507"/>
      <c r="CZ159" s="507"/>
      <c r="DN159" s="507"/>
      <c r="DO159" s="507"/>
      <c r="DP159" s="507"/>
      <c r="DQ159" s="507"/>
      <c r="DR159" s="507"/>
      <c r="DS159" s="507"/>
      <c r="DT159" s="507"/>
      <c r="DU159" s="507"/>
      <c r="DV159" s="507"/>
      <c r="DW159" s="507"/>
      <c r="DX159" s="507"/>
      <c r="DY159" s="507"/>
      <c r="DZ159" s="507"/>
      <c r="EA159" s="507"/>
      <c r="EB159" s="507"/>
      <c r="EC159" s="507"/>
      <c r="ED159" s="507"/>
      <c r="EE159" s="507"/>
      <c r="EF159" s="507"/>
      <c r="EG159" s="507"/>
      <c r="EH159" s="507"/>
      <c r="EI159" s="507"/>
      <c r="EJ159" s="507"/>
      <c r="EK159" s="507"/>
      <c r="EL159" s="507"/>
      <c r="EM159" s="507"/>
      <c r="EN159" s="507"/>
      <c r="EO159" s="507"/>
      <c r="EP159" s="507"/>
      <c r="EQ159" s="507"/>
      <c r="ER159" s="507"/>
      <c r="ES159" s="507"/>
      <c r="ET159" s="507"/>
      <c r="EU159" s="507"/>
      <c r="EV159" s="507"/>
      <c r="EW159" s="507"/>
      <c r="EX159" s="507"/>
      <c r="EY159" s="507"/>
      <c r="EZ159" s="507"/>
      <c r="FA159" s="507"/>
      <c r="FB159" s="507"/>
      <c r="FC159" s="507"/>
      <c r="FD159" s="507"/>
      <c r="FE159" s="507"/>
      <c r="FF159" s="507"/>
      <c r="FG159" s="507"/>
      <c r="FH159" s="507"/>
      <c r="FI159" s="507"/>
      <c r="FJ159" s="507"/>
      <c r="FK159" s="507"/>
      <c r="FL159" s="507"/>
      <c r="FM159" s="507"/>
      <c r="FN159" s="507"/>
      <c r="FO159" s="507"/>
      <c r="FP159" s="507"/>
      <c r="FQ159" s="507"/>
      <c r="FR159" s="507"/>
      <c r="FS159" s="507"/>
      <c r="FT159" s="507"/>
      <c r="FU159" s="507"/>
      <c r="FV159" s="507"/>
      <c r="FW159" s="507"/>
      <c r="FX159" s="507"/>
      <c r="FY159" s="507"/>
      <c r="FZ159" s="507"/>
      <c r="GA159" s="507"/>
      <c r="GB159" s="507"/>
      <c r="GC159" s="507"/>
      <c r="GD159" s="507"/>
      <c r="GE159" s="507"/>
      <c r="GF159" s="507"/>
      <c r="GG159" s="507"/>
      <c r="GH159" s="507"/>
      <c r="GI159" s="507"/>
      <c r="GJ159" s="507"/>
      <c r="GK159" s="507"/>
      <c r="GL159" s="507"/>
      <c r="GM159" s="507"/>
      <c r="GN159" s="507"/>
      <c r="GO159" s="507"/>
      <c r="GP159" s="507"/>
      <c r="GQ159" s="507"/>
      <c r="GR159" s="507"/>
      <c r="GS159" s="507"/>
      <c r="GT159" s="507"/>
      <c r="GU159" s="507"/>
      <c r="GV159" s="507"/>
      <c r="GW159" s="507"/>
      <c r="GX159" s="507"/>
      <c r="GY159" s="507"/>
      <c r="GZ159" s="507"/>
      <c r="HA159" s="507"/>
      <c r="HB159" s="507"/>
      <c r="HC159" s="507"/>
      <c r="HD159" s="507"/>
      <c r="HE159" s="507"/>
      <c r="HF159" s="507"/>
      <c r="HG159" s="507"/>
      <c r="HH159" s="507"/>
      <c r="HI159" s="507"/>
      <c r="HJ159" s="507"/>
      <c r="HK159" s="507"/>
      <c r="HL159" s="507"/>
      <c r="HM159" s="507"/>
      <c r="HN159" s="507"/>
      <c r="HO159" s="507"/>
      <c r="HP159" s="507"/>
      <c r="HQ159" s="507"/>
      <c r="HR159" s="507"/>
      <c r="HS159" s="507"/>
      <c r="HT159" s="507"/>
      <c r="HU159" s="507"/>
      <c r="HV159" s="507"/>
      <c r="HW159" s="507"/>
      <c r="HX159" s="507"/>
      <c r="HY159" s="507"/>
      <c r="HZ159" s="507"/>
      <c r="IA159" s="507"/>
      <c r="IB159" s="507"/>
      <c r="IC159" s="507"/>
      <c r="ID159" s="507"/>
      <c r="IE159" s="507"/>
      <c r="IF159" s="507"/>
      <c r="IG159" s="507"/>
      <c r="IH159" s="507"/>
      <c r="II159" s="507"/>
      <c r="IJ159" s="507"/>
    </row>
    <row r="160" spans="1:244" s="398" customFormat="1" ht="19" x14ac:dyDescent="0.2">
      <c r="A160"/>
      <c r="B160" s="290"/>
      <c r="C160"/>
      <c r="D160" s="367"/>
      <c r="E160" s="463"/>
      <c r="F160" s="463"/>
      <c r="G160" s="271"/>
      <c r="H160"/>
      <c r="I160" s="99"/>
      <c r="J160"/>
      <c r="K160"/>
      <c r="L160"/>
      <c r="M160" s="275"/>
      <c r="N160" s="275"/>
      <c r="O160" s="275"/>
      <c r="P160" s="275"/>
      <c r="Q160" s="275"/>
      <c r="R160" s="275"/>
      <c r="S160" s="275"/>
      <c r="T160" s="275"/>
      <c r="U160" s="275"/>
      <c r="V160" s="275"/>
      <c r="W160" s="275"/>
      <c r="X160" s="275"/>
      <c r="Y160" s="275"/>
      <c r="Z160" s="275"/>
      <c r="AA160" s="275"/>
      <c r="AB160" s="23"/>
      <c r="AC160"/>
      <c r="AD160" s="92"/>
      <c r="AE160"/>
      <c r="AF160"/>
      <c r="AG160"/>
      <c r="AH160" s="96"/>
      <c r="AI160" s="394"/>
      <c r="AJ160" s="215"/>
      <c r="AK160" s="215"/>
      <c r="AL160" s="215"/>
      <c r="AM160" s="215"/>
      <c r="AN160" s="215"/>
      <c r="AO160" s="215"/>
      <c r="AP160" s="215"/>
      <c r="AQ160" s="215"/>
      <c r="AR160" s="215"/>
      <c r="AS160" s="215"/>
      <c r="AT160" s="215"/>
      <c r="AU160" s="215"/>
      <c r="AV160" s="215"/>
      <c r="AW160" s="215"/>
      <c r="AX160" s="215"/>
      <c r="AY160" s="394"/>
      <c r="AZ160" s="386"/>
      <c r="BA160" s="715"/>
      <c r="BB160"/>
      <c r="BC160" s="715"/>
      <c r="BD160"/>
      <c r="BE160" s="715"/>
      <c r="BF160"/>
      <c r="BG160" s="715"/>
      <c r="BH160"/>
      <c r="BI160" s="715"/>
      <c r="BJ160"/>
      <c r="BK160" s="715"/>
      <c r="BL160"/>
      <c r="BM160" s="715"/>
      <c r="BN160"/>
      <c r="BO160" s="387"/>
      <c r="BP160"/>
      <c r="BQ160" s="387"/>
      <c r="BR160"/>
      <c r="BS160" s="387"/>
      <c r="BT160"/>
      <c r="BU160" s="387"/>
      <c r="BV160"/>
      <c r="BW160" s="387"/>
      <c r="BX160"/>
      <c r="BY160" s="387"/>
      <c r="BZ160"/>
      <c r="CA160" s="387"/>
      <c r="CB160"/>
      <c r="CC160" s="387"/>
      <c r="CD160"/>
      <c r="CE160" s="387"/>
      <c r="CF160"/>
      <c r="CG160" s="387"/>
      <c r="CH160"/>
      <c r="CI160" s="387"/>
      <c r="CJ160"/>
      <c r="CK160" s="1099"/>
      <c r="CL160" s="507"/>
      <c r="CM160" s="507"/>
      <c r="CN160" s="507"/>
      <c r="CO160" s="507"/>
      <c r="CP160" s="507"/>
      <c r="CQ160" s="507"/>
      <c r="CR160" s="507"/>
      <c r="CS160" s="507"/>
      <c r="CT160" s="1109"/>
      <c r="CU160" s="36"/>
      <c r="CV160" s="36"/>
      <c r="CW160" s="36"/>
      <c r="CX160" s="1109"/>
      <c r="CY160" s="507"/>
      <c r="CZ160" s="507"/>
      <c r="DN160" s="507"/>
      <c r="DO160" s="507"/>
      <c r="DP160" s="507"/>
      <c r="DQ160" s="507"/>
      <c r="DR160" s="507"/>
      <c r="DS160" s="507"/>
      <c r="DT160" s="507"/>
      <c r="DU160" s="507"/>
      <c r="DV160" s="507"/>
      <c r="DW160" s="507"/>
      <c r="DX160" s="507"/>
      <c r="DY160" s="507"/>
      <c r="DZ160" s="507"/>
      <c r="EA160" s="507"/>
      <c r="EB160" s="507"/>
      <c r="EC160" s="507"/>
      <c r="ED160" s="507"/>
      <c r="EE160" s="507"/>
      <c r="EF160" s="507"/>
      <c r="EG160" s="507"/>
      <c r="EH160" s="507"/>
      <c r="EI160" s="507"/>
      <c r="EJ160" s="507"/>
      <c r="EK160" s="507"/>
      <c r="EL160" s="507"/>
      <c r="EM160" s="507"/>
      <c r="EN160" s="507"/>
      <c r="EO160" s="507"/>
      <c r="EP160" s="507"/>
      <c r="EQ160" s="507"/>
      <c r="ER160" s="507"/>
      <c r="ES160" s="507"/>
      <c r="ET160" s="507"/>
      <c r="EU160" s="507"/>
      <c r="EV160" s="507"/>
      <c r="EW160" s="507"/>
      <c r="EX160" s="507"/>
      <c r="EY160" s="507"/>
      <c r="EZ160" s="507"/>
      <c r="FA160" s="507"/>
      <c r="FB160" s="507"/>
      <c r="FC160" s="507"/>
      <c r="FD160" s="507"/>
      <c r="FE160" s="507"/>
      <c r="FF160" s="507"/>
      <c r="FG160" s="507"/>
      <c r="FH160" s="507"/>
      <c r="FI160" s="507"/>
      <c r="FJ160" s="507"/>
      <c r="FK160" s="507"/>
      <c r="FL160" s="507"/>
      <c r="FM160" s="507"/>
      <c r="FN160" s="507"/>
      <c r="FO160" s="507"/>
      <c r="FP160" s="507"/>
      <c r="FQ160" s="507"/>
      <c r="FR160" s="507"/>
      <c r="FS160" s="507"/>
      <c r="FT160" s="507"/>
      <c r="FU160" s="507"/>
      <c r="FV160" s="507"/>
      <c r="FW160" s="507"/>
      <c r="FX160" s="507"/>
      <c r="FY160" s="507"/>
      <c r="FZ160" s="507"/>
      <c r="GA160" s="507"/>
      <c r="GB160" s="507"/>
      <c r="GC160" s="507"/>
      <c r="GD160" s="507"/>
      <c r="GE160" s="507"/>
      <c r="GF160" s="507"/>
      <c r="GG160" s="507"/>
      <c r="GH160" s="507"/>
      <c r="GI160" s="507"/>
      <c r="GJ160" s="507"/>
      <c r="GK160" s="507"/>
      <c r="GL160" s="507"/>
      <c r="GM160" s="507"/>
      <c r="GN160" s="507"/>
      <c r="GO160" s="507"/>
      <c r="GP160" s="507"/>
      <c r="GQ160" s="507"/>
      <c r="GR160" s="507"/>
      <c r="GS160" s="507"/>
      <c r="GT160" s="507"/>
      <c r="GU160" s="507"/>
      <c r="GV160" s="507"/>
      <c r="GW160" s="507"/>
      <c r="GX160" s="507"/>
      <c r="GY160" s="507"/>
      <c r="GZ160" s="507"/>
      <c r="HA160" s="507"/>
      <c r="HB160" s="507"/>
      <c r="HC160" s="507"/>
      <c r="HD160" s="507"/>
      <c r="HE160" s="507"/>
      <c r="HF160" s="507"/>
      <c r="HG160" s="507"/>
      <c r="HH160" s="507"/>
      <c r="HI160" s="507"/>
      <c r="HJ160" s="507"/>
      <c r="HK160" s="507"/>
      <c r="HL160" s="507"/>
      <c r="HM160" s="507"/>
      <c r="HN160" s="507"/>
      <c r="HO160" s="507"/>
      <c r="HP160" s="507"/>
      <c r="HQ160" s="507"/>
      <c r="HR160" s="507"/>
      <c r="HS160" s="507"/>
      <c r="HT160" s="507"/>
      <c r="HU160" s="507"/>
      <c r="HV160" s="507"/>
      <c r="HW160" s="507"/>
      <c r="HX160" s="507"/>
      <c r="HY160" s="507"/>
      <c r="HZ160" s="507"/>
      <c r="IA160" s="507"/>
      <c r="IB160" s="507"/>
      <c r="IC160" s="507"/>
      <c r="ID160" s="507"/>
      <c r="IE160" s="507"/>
      <c r="IF160" s="507"/>
      <c r="IG160" s="507"/>
      <c r="IH160" s="507"/>
      <c r="II160" s="507"/>
      <c r="IJ160" s="507"/>
    </row>
    <row r="161" spans="1:244" s="398" customFormat="1" ht="19" x14ac:dyDescent="0.2">
      <c r="A161"/>
      <c r="B161" s="290"/>
      <c r="C161"/>
      <c r="D161" s="367"/>
      <c r="E161" s="463"/>
      <c r="F161" s="463"/>
      <c r="G161" s="271"/>
      <c r="H161"/>
      <c r="I161" s="99"/>
      <c r="J161"/>
      <c r="K161"/>
      <c r="L161"/>
      <c r="M161" s="275"/>
      <c r="N161" s="275"/>
      <c r="O161" s="275"/>
      <c r="P161" s="275"/>
      <c r="Q161" s="275"/>
      <c r="R161" s="275"/>
      <c r="S161" s="275"/>
      <c r="T161" s="275"/>
      <c r="U161" s="275"/>
      <c r="V161" s="275"/>
      <c r="W161" s="275"/>
      <c r="X161" s="275"/>
      <c r="Y161" s="275"/>
      <c r="Z161" s="275"/>
      <c r="AA161" s="275"/>
      <c r="AB161" s="23"/>
      <c r="AC161"/>
      <c r="AD161" s="92"/>
      <c r="AE161"/>
      <c r="AF161"/>
      <c r="AG161"/>
      <c r="AH161" s="96"/>
      <c r="AI161" s="394"/>
      <c r="AJ161" s="215"/>
      <c r="AK161" s="215"/>
      <c r="AL161" s="215"/>
      <c r="AM161" s="215"/>
      <c r="AN161" s="215"/>
      <c r="AO161" s="215"/>
      <c r="AP161" s="215"/>
      <c r="AQ161" s="215"/>
      <c r="AR161" s="215"/>
      <c r="AS161" s="215"/>
      <c r="AT161" s="215"/>
      <c r="AU161" s="215"/>
      <c r="AV161" s="215"/>
      <c r="AW161" s="215"/>
      <c r="AX161" s="215"/>
      <c r="AY161" s="394"/>
      <c r="AZ161" s="386"/>
      <c r="BA161" s="715"/>
      <c r="BB161"/>
      <c r="BC161" s="715"/>
      <c r="BD161"/>
      <c r="BE161" s="715"/>
      <c r="BF161"/>
      <c r="BG161" s="715"/>
      <c r="BH161"/>
      <c r="BI161" s="715"/>
      <c r="BJ161"/>
      <c r="BK161" s="715"/>
      <c r="BL161"/>
      <c r="BM161" s="715"/>
      <c r="BN161"/>
      <c r="BO161" s="387"/>
      <c r="BP161"/>
      <c r="BQ161" s="387"/>
      <c r="BR161"/>
      <c r="BS161" s="387"/>
      <c r="BT161"/>
      <c r="BU161" s="387"/>
      <c r="BV161"/>
      <c r="BW161" s="387"/>
      <c r="BX161"/>
      <c r="BY161" s="387"/>
      <c r="BZ161"/>
      <c r="CA161" s="387"/>
      <c r="CB161"/>
      <c r="CC161" s="387"/>
      <c r="CD161"/>
      <c r="CE161" s="387"/>
      <c r="CF161"/>
      <c r="CG161" s="387"/>
      <c r="CH161"/>
      <c r="CI161" s="387"/>
      <c r="CJ161"/>
      <c r="CK161" s="1099"/>
      <c r="CL161" s="507"/>
      <c r="CM161" s="507"/>
      <c r="CN161" s="507"/>
      <c r="CO161" s="507"/>
      <c r="CP161" s="507"/>
      <c r="CQ161" s="507"/>
      <c r="CR161" s="507"/>
      <c r="CS161" s="507"/>
      <c r="CT161" s="1109"/>
      <c r="CU161" s="36"/>
      <c r="CV161" s="36"/>
      <c r="CW161" s="36"/>
      <c r="CX161" s="1109"/>
      <c r="CY161" s="507"/>
      <c r="CZ161" s="507"/>
      <c r="DN161" s="507"/>
      <c r="DO161" s="507"/>
      <c r="DP161" s="507"/>
      <c r="DQ161" s="507"/>
      <c r="DR161" s="507"/>
      <c r="DS161" s="507"/>
      <c r="DT161" s="507"/>
      <c r="DU161" s="507"/>
      <c r="DV161" s="507"/>
      <c r="DW161" s="507"/>
      <c r="DX161" s="507"/>
      <c r="DY161" s="507"/>
      <c r="DZ161" s="507"/>
      <c r="EA161" s="507"/>
      <c r="EB161" s="507"/>
      <c r="EC161" s="507"/>
      <c r="ED161" s="507"/>
      <c r="EE161" s="507"/>
      <c r="EF161" s="507"/>
      <c r="EG161" s="507"/>
      <c r="EH161" s="507"/>
      <c r="EI161" s="507"/>
      <c r="EJ161" s="507"/>
      <c r="EK161" s="507"/>
      <c r="EL161" s="507"/>
      <c r="EM161" s="507"/>
      <c r="EN161" s="507"/>
      <c r="EO161" s="507"/>
      <c r="EP161" s="507"/>
      <c r="EQ161" s="507"/>
      <c r="ER161" s="507"/>
      <c r="ES161" s="507"/>
      <c r="ET161" s="507"/>
      <c r="EU161" s="507"/>
      <c r="EV161" s="507"/>
      <c r="EW161" s="507"/>
      <c r="EX161" s="507"/>
      <c r="EY161" s="507"/>
      <c r="EZ161" s="507"/>
      <c r="FA161" s="507"/>
      <c r="FB161" s="507"/>
      <c r="FC161" s="507"/>
      <c r="FD161" s="507"/>
      <c r="FE161" s="507"/>
      <c r="FF161" s="507"/>
      <c r="FG161" s="507"/>
      <c r="FH161" s="507"/>
      <c r="FI161" s="507"/>
      <c r="FJ161" s="507"/>
      <c r="FK161" s="507"/>
      <c r="FL161" s="507"/>
      <c r="FM161" s="507"/>
      <c r="FN161" s="507"/>
      <c r="FO161" s="507"/>
      <c r="FP161" s="507"/>
      <c r="FQ161" s="507"/>
      <c r="FR161" s="507"/>
      <c r="FS161" s="507"/>
      <c r="FT161" s="507"/>
      <c r="FU161" s="507"/>
      <c r="FV161" s="507"/>
      <c r="FW161" s="507"/>
      <c r="FX161" s="507"/>
      <c r="FY161" s="507"/>
      <c r="FZ161" s="507"/>
      <c r="GA161" s="507"/>
      <c r="GB161" s="507"/>
      <c r="GC161" s="507"/>
      <c r="GD161" s="507"/>
      <c r="GE161" s="507"/>
      <c r="GF161" s="507"/>
      <c r="GG161" s="507"/>
      <c r="GH161" s="507"/>
      <c r="GI161" s="507"/>
      <c r="GJ161" s="507"/>
      <c r="GK161" s="507"/>
      <c r="GL161" s="507"/>
      <c r="GM161" s="507"/>
      <c r="GN161" s="507"/>
      <c r="GO161" s="507"/>
      <c r="GP161" s="507"/>
      <c r="GQ161" s="507"/>
      <c r="GR161" s="507"/>
      <c r="GS161" s="507"/>
      <c r="GT161" s="507"/>
      <c r="GU161" s="507"/>
      <c r="GV161" s="507"/>
      <c r="GW161" s="507"/>
      <c r="GX161" s="507"/>
      <c r="GY161" s="507"/>
      <c r="GZ161" s="507"/>
      <c r="HA161" s="507"/>
      <c r="HB161" s="507"/>
      <c r="HC161" s="507"/>
      <c r="HD161" s="507"/>
      <c r="HE161" s="507"/>
      <c r="HF161" s="507"/>
      <c r="HG161" s="507"/>
      <c r="HH161" s="507"/>
      <c r="HI161" s="507"/>
      <c r="HJ161" s="507"/>
      <c r="HK161" s="507"/>
      <c r="HL161" s="507"/>
      <c r="HM161" s="507"/>
      <c r="HN161" s="507"/>
      <c r="HO161" s="507"/>
      <c r="HP161" s="507"/>
      <c r="HQ161" s="507"/>
      <c r="HR161" s="507"/>
      <c r="HS161" s="507"/>
      <c r="HT161" s="507"/>
      <c r="HU161" s="507"/>
      <c r="HV161" s="507"/>
      <c r="HW161" s="507"/>
      <c r="HX161" s="507"/>
      <c r="HY161" s="507"/>
      <c r="HZ161" s="507"/>
      <c r="IA161" s="507"/>
      <c r="IB161" s="507"/>
      <c r="IC161" s="507"/>
      <c r="ID161" s="507"/>
      <c r="IE161" s="507"/>
      <c r="IF161" s="507"/>
      <c r="IG161" s="507"/>
      <c r="IH161" s="507"/>
      <c r="II161" s="507"/>
      <c r="IJ161" s="507"/>
    </row>
    <row r="162" spans="1:244" s="398" customFormat="1" ht="19" x14ac:dyDescent="0.2">
      <c r="A162"/>
      <c r="B162" s="290"/>
      <c r="C162"/>
      <c r="D162" s="367"/>
      <c r="E162" s="463"/>
      <c r="F162" s="463"/>
      <c r="G162" s="271"/>
      <c r="H162"/>
      <c r="I162" s="99"/>
      <c r="J162"/>
      <c r="K162"/>
      <c r="L162"/>
      <c r="M162" s="275"/>
      <c r="N162" s="275"/>
      <c r="O162" s="275"/>
      <c r="P162" s="275"/>
      <c r="Q162" s="275"/>
      <c r="R162" s="275"/>
      <c r="S162" s="275"/>
      <c r="T162" s="275"/>
      <c r="U162" s="275"/>
      <c r="V162" s="275"/>
      <c r="W162" s="275"/>
      <c r="X162" s="275"/>
      <c r="Y162" s="275"/>
      <c r="Z162" s="275"/>
      <c r="AA162" s="275"/>
      <c r="AB162" s="23"/>
      <c r="AC162"/>
      <c r="AD162" s="92"/>
      <c r="AE162"/>
      <c r="AF162"/>
      <c r="AG162"/>
      <c r="AH162" s="96"/>
      <c r="AI162" s="394"/>
      <c r="AJ162" s="215"/>
      <c r="AK162" s="215"/>
      <c r="AL162" s="215"/>
      <c r="AM162" s="215"/>
      <c r="AN162" s="215"/>
      <c r="AO162" s="215"/>
      <c r="AP162" s="215"/>
      <c r="AQ162" s="215"/>
      <c r="AR162" s="215"/>
      <c r="AS162" s="215"/>
      <c r="AT162" s="215"/>
      <c r="AU162" s="215"/>
      <c r="AV162" s="215"/>
      <c r="AW162" s="215"/>
      <c r="AX162" s="215"/>
      <c r="AY162" s="394"/>
      <c r="AZ162" s="386"/>
      <c r="BA162" s="715"/>
      <c r="BB162"/>
      <c r="BC162" s="715"/>
      <c r="BD162"/>
      <c r="BE162" s="715"/>
      <c r="BF162"/>
      <c r="BG162" s="715"/>
      <c r="BH162"/>
      <c r="BI162" s="715"/>
      <c r="BJ162"/>
      <c r="BK162" s="715"/>
      <c r="BL162"/>
      <c r="BM162" s="715"/>
      <c r="BN162"/>
      <c r="BO162" s="387"/>
      <c r="BP162"/>
      <c r="BQ162" s="387"/>
      <c r="BR162"/>
      <c r="BS162" s="387"/>
      <c r="BT162"/>
      <c r="BU162" s="387"/>
      <c r="BV162"/>
      <c r="BW162" s="387"/>
      <c r="BX162"/>
      <c r="BY162" s="387"/>
      <c r="BZ162"/>
      <c r="CA162" s="387"/>
      <c r="CB162"/>
      <c r="CC162" s="387"/>
      <c r="CD162"/>
      <c r="CE162" s="387"/>
      <c r="CF162"/>
      <c r="CG162" s="387"/>
      <c r="CH162"/>
      <c r="CI162" s="387"/>
      <c r="CJ162"/>
      <c r="CK162" s="1099"/>
      <c r="CL162" s="507"/>
      <c r="CM162" s="507"/>
      <c r="CN162" s="507"/>
      <c r="CO162" s="507"/>
      <c r="CP162" s="507"/>
      <c r="CQ162" s="507"/>
      <c r="CR162" s="507"/>
      <c r="CS162" s="507"/>
      <c r="CT162" s="1109"/>
      <c r="CU162" s="36"/>
      <c r="CV162" s="36"/>
      <c r="CW162" s="36"/>
      <c r="CX162" s="1109"/>
      <c r="CY162" s="507"/>
      <c r="CZ162" s="507"/>
      <c r="DN162" s="507"/>
      <c r="DO162" s="507"/>
      <c r="DP162" s="507"/>
      <c r="DQ162" s="507"/>
      <c r="DR162" s="507"/>
      <c r="DS162" s="507"/>
      <c r="DT162" s="507"/>
      <c r="DU162" s="507"/>
      <c r="DV162" s="507"/>
      <c r="DW162" s="507"/>
      <c r="DX162" s="507"/>
      <c r="DY162" s="507"/>
      <c r="DZ162" s="507"/>
      <c r="EA162" s="507"/>
      <c r="EB162" s="507"/>
      <c r="EC162" s="507"/>
      <c r="ED162" s="507"/>
      <c r="EE162" s="507"/>
      <c r="EF162" s="507"/>
      <c r="EG162" s="507"/>
      <c r="EH162" s="507"/>
      <c r="EI162" s="507"/>
      <c r="EJ162" s="507"/>
      <c r="EK162" s="507"/>
      <c r="EL162" s="507"/>
      <c r="EM162" s="507"/>
      <c r="EN162" s="507"/>
      <c r="EO162" s="507"/>
      <c r="EP162" s="507"/>
      <c r="EQ162" s="507"/>
      <c r="ER162" s="507"/>
      <c r="ES162" s="507"/>
      <c r="ET162" s="507"/>
      <c r="EU162" s="507"/>
      <c r="EV162" s="507"/>
      <c r="EW162" s="507"/>
      <c r="EX162" s="507"/>
      <c r="EY162" s="507"/>
      <c r="EZ162" s="507"/>
      <c r="FA162" s="507"/>
      <c r="FB162" s="507"/>
      <c r="FC162" s="507"/>
      <c r="FD162" s="507"/>
      <c r="FE162" s="507"/>
      <c r="FF162" s="507"/>
      <c r="FG162" s="507"/>
      <c r="FH162" s="507"/>
      <c r="FI162" s="507"/>
      <c r="FJ162" s="507"/>
      <c r="FK162" s="507"/>
      <c r="FL162" s="507"/>
      <c r="FM162" s="507"/>
      <c r="FN162" s="507"/>
      <c r="FO162" s="507"/>
      <c r="FP162" s="507"/>
      <c r="FQ162" s="507"/>
      <c r="FR162" s="507"/>
      <c r="FS162" s="507"/>
      <c r="FT162" s="507"/>
      <c r="FU162" s="507"/>
      <c r="FV162" s="507"/>
      <c r="FW162" s="507"/>
      <c r="FX162" s="507"/>
      <c r="FY162" s="507"/>
      <c r="FZ162" s="507"/>
      <c r="GA162" s="507"/>
      <c r="GB162" s="507"/>
      <c r="GC162" s="507"/>
      <c r="GD162" s="507"/>
      <c r="GE162" s="507"/>
      <c r="GF162" s="507"/>
      <c r="GG162" s="507"/>
      <c r="GH162" s="507"/>
      <c r="GI162" s="507"/>
      <c r="GJ162" s="507"/>
      <c r="GK162" s="507"/>
      <c r="GL162" s="507"/>
      <c r="GM162" s="507"/>
      <c r="GN162" s="507"/>
      <c r="GO162" s="507"/>
      <c r="GP162" s="507"/>
      <c r="GQ162" s="507"/>
      <c r="GR162" s="507"/>
      <c r="GS162" s="507"/>
      <c r="GT162" s="507"/>
      <c r="GU162" s="507"/>
      <c r="GV162" s="507"/>
      <c r="GW162" s="507"/>
      <c r="GX162" s="507"/>
      <c r="GY162" s="507"/>
      <c r="GZ162" s="507"/>
      <c r="HA162" s="507"/>
      <c r="HB162" s="507"/>
      <c r="HC162" s="507"/>
      <c r="HD162" s="507"/>
      <c r="HE162" s="507"/>
      <c r="HF162" s="507"/>
      <c r="HG162" s="507"/>
      <c r="HH162" s="507"/>
      <c r="HI162" s="507"/>
      <c r="HJ162" s="507"/>
      <c r="HK162" s="507"/>
      <c r="HL162" s="507"/>
      <c r="HM162" s="507"/>
      <c r="HN162" s="507"/>
      <c r="HO162" s="507"/>
      <c r="HP162" s="507"/>
      <c r="HQ162" s="507"/>
      <c r="HR162" s="507"/>
      <c r="HS162" s="507"/>
      <c r="HT162" s="507"/>
      <c r="HU162" s="507"/>
      <c r="HV162" s="507"/>
      <c r="HW162" s="507"/>
      <c r="HX162" s="507"/>
      <c r="HY162" s="507"/>
      <c r="HZ162" s="507"/>
      <c r="IA162" s="507"/>
      <c r="IB162" s="507"/>
      <c r="IC162" s="507"/>
      <c r="ID162" s="507"/>
      <c r="IE162" s="507"/>
      <c r="IF162" s="507"/>
      <c r="IG162" s="507"/>
      <c r="IH162" s="507"/>
      <c r="II162" s="507"/>
      <c r="IJ162" s="507"/>
    </row>
    <row r="163" spans="1:244" s="398" customFormat="1" ht="19" x14ac:dyDescent="0.2">
      <c r="A163"/>
      <c r="B163" s="290"/>
      <c r="C163"/>
      <c r="D163" s="367"/>
      <c r="E163" s="463"/>
      <c r="F163" s="463"/>
      <c r="G163" s="271"/>
      <c r="H163"/>
      <c r="I163" s="99"/>
      <c r="J163"/>
      <c r="K163"/>
      <c r="L163"/>
      <c r="M163" s="275"/>
      <c r="N163" s="275"/>
      <c r="O163" s="275"/>
      <c r="P163" s="275"/>
      <c r="Q163" s="275"/>
      <c r="R163" s="275"/>
      <c r="S163" s="275"/>
      <c r="T163" s="275"/>
      <c r="U163" s="275"/>
      <c r="V163" s="275"/>
      <c r="W163" s="275"/>
      <c r="X163" s="275"/>
      <c r="Y163" s="275"/>
      <c r="Z163" s="275"/>
      <c r="AA163" s="275"/>
      <c r="AB163" s="23"/>
      <c r="AC163"/>
      <c r="AD163" s="92"/>
      <c r="AE163"/>
      <c r="AF163"/>
      <c r="AG163"/>
      <c r="AH163" s="96"/>
      <c r="AI163" s="394"/>
      <c r="AJ163" s="215"/>
      <c r="AK163" s="215"/>
      <c r="AL163" s="215"/>
      <c r="AM163" s="215"/>
      <c r="AN163" s="215"/>
      <c r="AO163" s="215"/>
      <c r="AP163" s="215"/>
      <c r="AQ163" s="215"/>
      <c r="AR163" s="215"/>
      <c r="AS163" s="215"/>
      <c r="AT163" s="215"/>
      <c r="AU163" s="215"/>
      <c r="AV163" s="215"/>
      <c r="AW163" s="215"/>
      <c r="AX163" s="215"/>
      <c r="AY163" s="394"/>
      <c r="AZ163" s="386"/>
      <c r="BA163" s="715"/>
      <c r="BB163"/>
      <c r="BC163" s="715"/>
      <c r="BD163"/>
      <c r="BE163" s="715"/>
      <c r="BF163"/>
      <c r="BG163" s="715"/>
      <c r="BH163"/>
      <c r="BI163" s="715"/>
      <c r="BJ163"/>
      <c r="BK163" s="715"/>
      <c r="BL163"/>
      <c r="BM163" s="715"/>
      <c r="BN163"/>
      <c r="BO163" s="387"/>
      <c r="BP163"/>
      <c r="BQ163" s="387"/>
      <c r="BR163"/>
      <c r="BS163" s="387"/>
      <c r="BT163"/>
      <c r="BU163" s="387"/>
      <c r="BV163"/>
      <c r="BW163" s="387"/>
      <c r="BX163"/>
      <c r="BY163" s="387"/>
      <c r="BZ163"/>
      <c r="CA163" s="387"/>
      <c r="CB163"/>
      <c r="CC163" s="387"/>
      <c r="CD163"/>
      <c r="CE163" s="387"/>
      <c r="CF163"/>
      <c r="CG163" s="387"/>
      <c r="CH163"/>
      <c r="CI163" s="387"/>
      <c r="CJ163"/>
      <c r="CK163" s="1099"/>
      <c r="CL163" s="507"/>
      <c r="CM163" s="507"/>
      <c r="CN163" s="507"/>
      <c r="CO163" s="507"/>
      <c r="CP163" s="507"/>
      <c r="CQ163" s="507"/>
      <c r="CR163" s="507"/>
      <c r="CS163" s="507"/>
      <c r="CT163" s="1109"/>
      <c r="CU163" s="36"/>
      <c r="CV163" s="36"/>
      <c r="CW163" s="36"/>
      <c r="CX163" s="1109"/>
      <c r="CY163" s="507"/>
      <c r="CZ163" s="507"/>
      <c r="DN163" s="507"/>
      <c r="DO163" s="507"/>
      <c r="DP163" s="507"/>
      <c r="DQ163" s="507"/>
      <c r="DR163" s="507"/>
      <c r="DS163" s="507"/>
      <c r="DT163" s="507"/>
      <c r="DU163" s="507"/>
      <c r="DV163" s="507"/>
      <c r="DW163" s="507"/>
      <c r="DX163" s="507"/>
      <c r="DY163" s="507"/>
      <c r="DZ163" s="507"/>
      <c r="EA163" s="507"/>
      <c r="EB163" s="507"/>
      <c r="EC163" s="507"/>
      <c r="ED163" s="507"/>
      <c r="EE163" s="507"/>
      <c r="EF163" s="507"/>
      <c r="EG163" s="507"/>
      <c r="EH163" s="507"/>
      <c r="EI163" s="507"/>
      <c r="EJ163" s="507"/>
      <c r="EK163" s="507"/>
      <c r="EL163" s="507"/>
      <c r="EM163" s="507"/>
      <c r="EN163" s="507"/>
      <c r="EO163" s="507"/>
      <c r="EP163" s="507"/>
      <c r="EQ163" s="507"/>
      <c r="ER163" s="507"/>
      <c r="ES163" s="507"/>
      <c r="ET163" s="507"/>
      <c r="EU163" s="507"/>
      <c r="EV163" s="507"/>
      <c r="EW163" s="507"/>
      <c r="EX163" s="507"/>
      <c r="EY163" s="507"/>
      <c r="EZ163" s="507"/>
      <c r="FA163" s="507"/>
      <c r="FB163" s="507"/>
      <c r="FC163" s="507"/>
      <c r="FD163" s="507"/>
      <c r="FE163" s="507"/>
      <c r="FF163" s="507"/>
      <c r="FG163" s="507"/>
      <c r="FH163" s="507"/>
      <c r="FI163" s="507"/>
      <c r="FJ163" s="507"/>
      <c r="FK163" s="507"/>
      <c r="FL163" s="507"/>
      <c r="FM163" s="507"/>
      <c r="FN163" s="507"/>
      <c r="FO163" s="507"/>
      <c r="FP163" s="507"/>
      <c r="FQ163" s="507"/>
      <c r="FR163" s="507"/>
      <c r="FS163" s="507"/>
      <c r="FT163" s="507"/>
      <c r="FU163" s="507"/>
      <c r="FV163" s="507"/>
      <c r="FW163" s="507"/>
      <c r="FX163" s="507"/>
      <c r="FY163" s="507"/>
      <c r="FZ163" s="507"/>
      <c r="GA163" s="507"/>
      <c r="GB163" s="507"/>
      <c r="GC163" s="507"/>
      <c r="GD163" s="507"/>
      <c r="GE163" s="507"/>
      <c r="GF163" s="507"/>
      <c r="GG163" s="507"/>
      <c r="GH163" s="507"/>
      <c r="GI163" s="507"/>
      <c r="GJ163" s="507"/>
      <c r="GK163" s="507"/>
      <c r="GL163" s="507"/>
      <c r="GM163" s="507"/>
      <c r="GN163" s="507"/>
      <c r="GO163" s="507"/>
      <c r="GP163" s="507"/>
      <c r="GQ163" s="507"/>
      <c r="GR163" s="507"/>
      <c r="GS163" s="507"/>
      <c r="GT163" s="507"/>
      <c r="GU163" s="507"/>
      <c r="GV163" s="507"/>
      <c r="GW163" s="507"/>
      <c r="GX163" s="507"/>
      <c r="GY163" s="507"/>
      <c r="GZ163" s="507"/>
      <c r="HA163" s="507"/>
      <c r="HB163" s="507"/>
      <c r="HC163" s="507"/>
      <c r="HD163" s="507"/>
      <c r="HE163" s="507"/>
      <c r="HF163" s="507"/>
      <c r="HG163" s="507"/>
      <c r="HH163" s="507"/>
      <c r="HI163" s="507"/>
      <c r="HJ163" s="507"/>
      <c r="HK163" s="507"/>
      <c r="HL163" s="507"/>
      <c r="HM163" s="507"/>
      <c r="HN163" s="507"/>
      <c r="HO163" s="507"/>
      <c r="HP163" s="507"/>
      <c r="HQ163" s="507"/>
      <c r="HR163" s="507"/>
      <c r="HS163" s="507"/>
      <c r="HT163" s="507"/>
      <c r="HU163" s="507"/>
      <c r="HV163" s="507"/>
      <c r="HW163" s="507"/>
      <c r="HX163" s="507"/>
      <c r="HY163" s="507"/>
      <c r="HZ163" s="507"/>
      <c r="IA163" s="507"/>
      <c r="IB163" s="507"/>
      <c r="IC163" s="507"/>
      <c r="ID163" s="507"/>
      <c r="IE163" s="507"/>
      <c r="IF163" s="507"/>
      <c r="IG163" s="507"/>
      <c r="IH163" s="507"/>
      <c r="II163" s="507"/>
      <c r="IJ163" s="507"/>
    </row>
    <row r="164" spans="1:244" s="398" customFormat="1" ht="19" x14ac:dyDescent="0.2">
      <c r="A164"/>
      <c r="B164" s="290"/>
      <c r="C164"/>
      <c r="D164" s="367"/>
      <c r="E164" s="463"/>
      <c r="F164" s="463"/>
      <c r="G164" s="271"/>
      <c r="H164"/>
      <c r="I164" s="99"/>
      <c r="J164"/>
      <c r="K164"/>
      <c r="L164"/>
      <c r="M164" s="275"/>
      <c r="N164" s="275"/>
      <c r="O164" s="275"/>
      <c r="P164" s="275"/>
      <c r="Q164" s="275"/>
      <c r="R164" s="275"/>
      <c r="S164" s="275"/>
      <c r="T164" s="275"/>
      <c r="U164" s="275"/>
      <c r="V164" s="275"/>
      <c r="W164" s="275"/>
      <c r="X164" s="275"/>
      <c r="Y164" s="275"/>
      <c r="Z164" s="275"/>
      <c r="AA164" s="275"/>
      <c r="AB164" s="23"/>
      <c r="AC164"/>
      <c r="AD164" s="92"/>
      <c r="AE164"/>
      <c r="AF164"/>
      <c r="AG164"/>
      <c r="AH164" s="96"/>
      <c r="AI164" s="394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394"/>
      <c r="AZ164" s="386"/>
      <c r="BA164" s="715"/>
      <c r="BB164"/>
      <c r="BC164" s="715"/>
      <c r="BD164"/>
      <c r="BE164" s="715"/>
      <c r="BF164"/>
      <c r="BG164" s="715"/>
      <c r="BH164"/>
      <c r="BI164" s="715"/>
      <c r="BJ164"/>
      <c r="BK164" s="715"/>
      <c r="BL164"/>
      <c r="BM164" s="715"/>
      <c r="BN164"/>
      <c r="BO164" s="387"/>
      <c r="BP164"/>
      <c r="BQ164" s="387"/>
      <c r="BR164"/>
      <c r="BS164" s="387"/>
      <c r="BT164"/>
      <c r="BU164" s="387"/>
      <c r="BV164"/>
      <c r="BW164" s="387"/>
      <c r="BX164"/>
      <c r="BY164" s="387"/>
      <c r="BZ164"/>
      <c r="CA164" s="387"/>
      <c r="CB164"/>
      <c r="CC164" s="387"/>
      <c r="CD164"/>
      <c r="CE164" s="387"/>
      <c r="CF164"/>
      <c r="CG164" s="387"/>
      <c r="CH164"/>
      <c r="CI164" s="387"/>
      <c r="CJ164"/>
      <c r="CK164" s="1099"/>
      <c r="CL164" s="507"/>
      <c r="CM164" s="507"/>
      <c r="CN164" s="507"/>
      <c r="CO164" s="507"/>
      <c r="CP164" s="507"/>
      <c r="CQ164" s="507"/>
      <c r="CR164" s="507"/>
      <c r="CS164" s="507"/>
      <c r="CT164" s="1109"/>
      <c r="CU164" s="36"/>
      <c r="CV164" s="36"/>
      <c r="CW164" s="36"/>
      <c r="CX164" s="1109"/>
      <c r="CY164" s="507"/>
      <c r="CZ164" s="507"/>
      <c r="DN164" s="507"/>
      <c r="DO164" s="507"/>
      <c r="DP164" s="507"/>
      <c r="DQ164" s="507"/>
      <c r="DR164" s="507"/>
      <c r="DS164" s="507"/>
      <c r="DT164" s="507"/>
      <c r="DU164" s="507"/>
      <c r="DV164" s="507"/>
      <c r="DW164" s="507"/>
      <c r="DX164" s="507"/>
      <c r="DY164" s="507"/>
      <c r="DZ164" s="507"/>
      <c r="EA164" s="507"/>
      <c r="EB164" s="507"/>
      <c r="EC164" s="507"/>
      <c r="ED164" s="507"/>
      <c r="EE164" s="507"/>
      <c r="EF164" s="507"/>
      <c r="EG164" s="507"/>
      <c r="EH164" s="507"/>
      <c r="EI164" s="507"/>
      <c r="EJ164" s="507"/>
      <c r="EK164" s="507"/>
      <c r="EL164" s="507"/>
      <c r="EM164" s="507"/>
      <c r="EN164" s="507"/>
      <c r="EO164" s="507"/>
      <c r="EP164" s="507"/>
      <c r="EQ164" s="507"/>
      <c r="ER164" s="507"/>
      <c r="ES164" s="507"/>
      <c r="ET164" s="507"/>
      <c r="EU164" s="507"/>
      <c r="EV164" s="507"/>
      <c r="EW164" s="507"/>
      <c r="EX164" s="507"/>
      <c r="EY164" s="507"/>
      <c r="EZ164" s="507"/>
      <c r="FA164" s="507"/>
      <c r="FB164" s="507"/>
      <c r="FC164" s="507"/>
      <c r="FD164" s="507"/>
      <c r="FE164" s="507"/>
      <c r="FF164" s="507"/>
      <c r="FG164" s="507"/>
      <c r="FH164" s="507"/>
      <c r="FI164" s="507"/>
      <c r="FJ164" s="507"/>
      <c r="FK164" s="507"/>
      <c r="FL164" s="507"/>
      <c r="FM164" s="507"/>
      <c r="FN164" s="507"/>
      <c r="FO164" s="507"/>
      <c r="FP164" s="507"/>
      <c r="FQ164" s="507"/>
      <c r="FR164" s="507"/>
      <c r="FS164" s="507"/>
      <c r="FT164" s="507"/>
      <c r="FU164" s="507"/>
      <c r="FV164" s="507"/>
      <c r="FW164" s="507"/>
      <c r="FX164" s="507"/>
      <c r="FY164" s="507"/>
      <c r="FZ164" s="507"/>
      <c r="GA164" s="507"/>
      <c r="GB164" s="507"/>
      <c r="GC164" s="507"/>
      <c r="GD164" s="507"/>
      <c r="GE164" s="507"/>
      <c r="GF164" s="507"/>
      <c r="GG164" s="507"/>
      <c r="GH164" s="507"/>
      <c r="GI164" s="507"/>
      <c r="GJ164" s="507"/>
      <c r="GK164" s="507"/>
      <c r="GL164" s="507"/>
      <c r="GM164" s="507"/>
      <c r="GN164" s="507"/>
      <c r="GO164" s="507"/>
      <c r="GP164" s="507"/>
      <c r="GQ164" s="507"/>
      <c r="GR164" s="507"/>
      <c r="GS164" s="507"/>
      <c r="GT164" s="507"/>
      <c r="GU164" s="507"/>
      <c r="GV164" s="507"/>
      <c r="GW164" s="507"/>
      <c r="GX164" s="507"/>
      <c r="GY164" s="507"/>
      <c r="GZ164" s="507"/>
      <c r="HA164" s="507"/>
      <c r="HB164" s="507"/>
      <c r="HC164" s="507"/>
      <c r="HD164" s="507"/>
      <c r="HE164" s="507"/>
      <c r="HF164" s="507"/>
      <c r="HG164" s="507"/>
      <c r="HH164" s="507"/>
      <c r="HI164" s="507"/>
      <c r="HJ164" s="507"/>
      <c r="HK164" s="507"/>
      <c r="HL164" s="507"/>
      <c r="HM164" s="507"/>
      <c r="HN164" s="507"/>
      <c r="HO164" s="507"/>
      <c r="HP164" s="507"/>
      <c r="HQ164" s="507"/>
      <c r="HR164" s="507"/>
      <c r="HS164" s="507"/>
      <c r="HT164" s="507"/>
      <c r="HU164" s="507"/>
      <c r="HV164" s="507"/>
      <c r="HW164" s="507"/>
      <c r="HX164" s="507"/>
      <c r="HY164" s="507"/>
      <c r="HZ164" s="507"/>
      <c r="IA164" s="507"/>
      <c r="IB164" s="507"/>
      <c r="IC164" s="507"/>
      <c r="ID164" s="507"/>
      <c r="IE164" s="507"/>
      <c r="IF164" s="507"/>
      <c r="IG164" s="507"/>
      <c r="IH164" s="507"/>
      <c r="II164" s="507"/>
      <c r="IJ164" s="507"/>
    </row>
    <row r="165" spans="1:244" s="398" customFormat="1" ht="19" x14ac:dyDescent="0.2">
      <c r="A165"/>
      <c r="B165" s="290"/>
      <c r="C165"/>
      <c r="D165" s="367"/>
      <c r="E165" s="463"/>
      <c r="F165" s="463"/>
      <c r="G165" s="271"/>
      <c r="H165"/>
      <c r="I165" s="99"/>
      <c r="J165"/>
      <c r="K165"/>
      <c r="L165"/>
      <c r="M165" s="275"/>
      <c r="N165" s="275"/>
      <c r="O165" s="275"/>
      <c r="P165" s="275"/>
      <c r="Q165" s="275"/>
      <c r="R165" s="275"/>
      <c r="S165" s="275"/>
      <c r="T165" s="275"/>
      <c r="U165" s="275"/>
      <c r="V165" s="275"/>
      <c r="W165" s="275"/>
      <c r="X165" s="275"/>
      <c r="Y165" s="275"/>
      <c r="Z165" s="275"/>
      <c r="AA165" s="275"/>
      <c r="AB165" s="23"/>
      <c r="AC165"/>
      <c r="AD165" s="92"/>
      <c r="AE165"/>
      <c r="AF165"/>
      <c r="AG165"/>
      <c r="AH165" s="96"/>
      <c r="AI165" s="394"/>
      <c r="AJ165" s="215"/>
      <c r="AK165" s="215"/>
      <c r="AL165" s="215"/>
      <c r="AM165" s="215"/>
      <c r="AN165" s="215"/>
      <c r="AO165" s="215"/>
      <c r="AP165" s="215"/>
      <c r="AQ165" s="215"/>
      <c r="AR165" s="215"/>
      <c r="AS165" s="215"/>
      <c r="AT165" s="215"/>
      <c r="AU165" s="215"/>
      <c r="AV165" s="215"/>
      <c r="AW165" s="215"/>
      <c r="AX165" s="215"/>
      <c r="AY165" s="394"/>
      <c r="AZ165" s="386"/>
      <c r="BA165" s="715"/>
      <c r="BB165"/>
      <c r="BC165" s="715"/>
      <c r="BD165"/>
      <c r="BE165" s="715"/>
      <c r="BF165"/>
      <c r="BG165" s="715"/>
      <c r="BH165"/>
      <c r="BI165" s="715"/>
      <c r="BJ165"/>
      <c r="BK165" s="715"/>
      <c r="BL165"/>
      <c r="BM165" s="715"/>
      <c r="BN165"/>
      <c r="BO165" s="387"/>
      <c r="BP165"/>
      <c r="BQ165" s="387"/>
      <c r="BR165"/>
      <c r="BS165" s="387"/>
      <c r="BT165"/>
      <c r="BU165" s="387"/>
      <c r="BV165"/>
      <c r="BW165" s="387"/>
      <c r="BX165"/>
      <c r="BY165" s="387"/>
      <c r="BZ165"/>
      <c r="CA165" s="387"/>
      <c r="CB165"/>
      <c r="CC165" s="387"/>
      <c r="CD165"/>
      <c r="CE165" s="387"/>
      <c r="CF165"/>
      <c r="CG165" s="387"/>
      <c r="CH165"/>
      <c r="CI165" s="387"/>
      <c r="CJ165"/>
      <c r="CK165" s="1099"/>
      <c r="CL165" s="507"/>
      <c r="CM165" s="507"/>
      <c r="CN165" s="507"/>
      <c r="CO165" s="507"/>
      <c r="CP165" s="507"/>
      <c r="CQ165" s="507"/>
      <c r="CR165" s="507"/>
      <c r="CS165" s="507"/>
      <c r="CT165" s="1109"/>
      <c r="CU165" s="36"/>
      <c r="CV165" s="36"/>
      <c r="CW165" s="36"/>
      <c r="CX165" s="1109"/>
      <c r="CY165" s="507"/>
      <c r="CZ165" s="507"/>
      <c r="DN165" s="507"/>
      <c r="DO165" s="507"/>
      <c r="DP165" s="507"/>
      <c r="DQ165" s="507"/>
      <c r="DR165" s="507"/>
      <c r="DS165" s="507"/>
      <c r="DT165" s="507"/>
      <c r="DU165" s="507"/>
      <c r="DV165" s="507"/>
      <c r="DW165" s="507"/>
      <c r="DX165" s="507"/>
      <c r="DY165" s="507"/>
      <c r="DZ165" s="507"/>
      <c r="EA165" s="507"/>
      <c r="EB165" s="507"/>
      <c r="EC165" s="507"/>
      <c r="ED165" s="507"/>
      <c r="EE165" s="507"/>
      <c r="EF165" s="507"/>
      <c r="EG165" s="507"/>
      <c r="EH165" s="507"/>
      <c r="EI165" s="507"/>
      <c r="EJ165" s="507"/>
      <c r="EK165" s="507"/>
      <c r="EL165" s="507"/>
      <c r="EM165" s="507"/>
      <c r="EN165" s="507"/>
      <c r="EO165" s="507"/>
      <c r="EP165" s="507"/>
      <c r="EQ165" s="507"/>
      <c r="ER165" s="507"/>
      <c r="ES165" s="507"/>
      <c r="ET165" s="507"/>
      <c r="EU165" s="507"/>
      <c r="EV165" s="507"/>
      <c r="EW165" s="507"/>
      <c r="EX165" s="507"/>
      <c r="EY165" s="507"/>
      <c r="EZ165" s="507"/>
      <c r="FA165" s="507"/>
      <c r="FB165" s="507"/>
      <c r="FC165" s="507"/>
      <c r="FD165" s="507"/>
      <c r="FE165" s="507"/>
      <c r="FF165" s="507"/>
      <c r="FG165" s="507"/>
      <c r="FH165" s="507"/>
      <c r="FI165" s="507"/>
      <c r="FJ165" s="507"/>
      <c r="FK165" s="507"/>
      <c r="FL165" s="507"/>
      <c r="FM165" s="507"/>
      <c r="FN165" s="507"/>
      <c r="FO165" s="507"/>
      <c r="FP165" s="507"/>
      <c r="FQ165" s="507"/>
      <c r="FR165" s="507"/>
      <c r="FS165" s="507"/>
      <c r="FT165" s="507"/>
      <c r="FU165" s="507"/>
      <c r="FV165" s="507"/>
      <c r="FW165" s="507"/>
      <c r="FX165" s="507"/>
      <c r="FY165" s="507"/>
      <c r="FZ165" s="507"/>
      <c r="GA165" s="507"/>
      <c r="GB165" s="507"/>
      <c r="GC165" s="507"/>
      <c r="GD165" s="507"/>
      <c r="GE165" s="507"/>
      <c r="GF165" s="507"/>
      <c r="GG165" s="507"/>
      <c r="GH165" s="507"/>
      <c r="GI165" s="507"/>
      <c r="GJ165" s="507"/>
      <c r="GK165" s="507"/>
      <c r="GL165" s="507"/>
      <c r="GM165" s="507"/>
      <c r="GN165" s="507"/>
      <c r="GO165" s="507"/>
      <c r="GP165" s="507"/>
      <c r="GQ165" s="507"/>
      <c r="GR165" s="507"/>
      <c r="GS165" s="507"/>
      <c r="GT165" s="507"/>
      <c r="GU165" s="507"/>
      <c r="GV165" s="507"/>
      <c r="GW165" s="507"/>
      <c r="GX165" s="507"/>
      <c r="GY165" s="507"/>
      <c r="GZ165" s="507"/>
      <c r="HA165" s="507"/>
      <c r="HB165" s="507"/>
      <c r="HC165" s="507"/>
      <c r="HD165" s="507"/>
      <c r="HE165" s="507"/>
      <c r="HF165" s="507"/>
      <c r="HG165" s="507"/>
      <c r="HH165" s="507"/>
      <c r="HI165" s="507"/>
      <c r="HJ165" s="507"/>
      <c r="HK165" s="507"/>
      <c r="HL165" s="507"/>
      <c r="HM165" s="507"/>
      <c r="HN165" s="507"/>
      <c r="HO165" s="507"/>
      <c r="HP165" s="507"/>
      <c r="HQ165" s="507"/>
      <c r="HR165" s="507"/>
      <c r="HS165" s="507"/>
      <c r="HT165" s="507"/>
      <c r="HU165" s="507"/>
      <c r="HV165" s="507"/>
      <c r="HW165" s="507"/>
      <c r="HX165" s="507"/>
      <c r="HY165" s="507"/>
      <c r="HZ165" s="507"/>
      <c r="IA165" s="507"/>
      <c r="IB165" s="507"/>
      <c r="IC165" s="507"/>
      <c r="ID165" s="507"/>
      <c r="IE165" s="507"/>
      <c r="IF165" s="507"/>
      <c r="IG165" s="507"/>
      <c r="IH165" s="507"/>
      <c r="II165" s="507"/>
      <c r="IJ165" s="507"/>
    </row>
    <row r="166" spans="1:244" s="398" customFormat="1" ht="19" x14ac:dyDescent="0.2">
      <c r="A166"/>
      <c r="B166" s="290"/>
      <c r="C166"/>
      <c r="D166" s="367"/>
      <c r="E166" s="463"/>
      <c r="F166" s="463"/>
      <c r="G166" s="271"/>
      <c r="H166"/>
      <c r="I166" s="99"/>
      <c r="J166"/>
      <c r="K166"/>
      <c r="L166"/>
      <c r="M166" s="275"/>
      <c r="N166" s="275"/>
      <c r="O166" s="275"/>
      <c r="P166" s="275"/>
      <c r="Q166" s="275"/>
      <c r="R166" s="275"/>
      <c r="S166" s="275"/>
      <c r="T166" s="275"/>
      <c r="U166" s="275"/>
      <c r="V166" s="275"/>
      <c r="W166" s="275"/>
      <c r="X166" s="275"/>
      <c r="Y166" s="275"/>
      <c r="Z166" s="275"/>
      <c r="AA166" s="275"/>
      <c r="AB166" s="23"/>
      <c r="AC166"/>
      <c r="AD166" s="92"/>
      <c r="AE166"/>
      <c r="AF166"/>
      <c r="AG166"/>
      <c r="AH166" s="96"/>
      <c r="AI166" s="394"/>
      <c r="AJ166" s="215"/>
      <c r="AK166" s="215"/>
      <c r="AL166" s="215"/>
      <c r="AM166" s="215"/>
      <c r="AN166" s="215"/>
      <c r="AO166" s="215"/>
      <c r="AP166" s="215"/>
      <c r="AQ166" s="215"/>
      <c r="AR166" s="215"/>
      <c r="AS166" s="215"/>
      <c r="AT166" s="215"/>
      <c r="AU166" s="215"/>
      <c r="AV166" s="215"/>
      <c r="AW166" s="215"/>
      <c r="AX166" s="215"/>
      <c r="AY166" s="394"/>
      <c r="AZ166" s="386"/>
      <c r="BA166" s="715"/>
      <c r="BB166"/>
      <c r="BC166" s="715"/>
      <c r="BD166"/>
      <c r="BE166" s="715"/>
      <c r="BF166"/>
      <c r="BG166" s="715"/>
      <c r="BH166"/>
      <c r="BI166" s="715"/>
      <c r="BJ166"/>
      <c r="BK166" s="715"/>
      <c r="BL166"/>
      <c r="BM166" s="715"/>
      <c r="BN166"/>
      <c r="BO166" s="387"/>
      <c r="BP166"/>
      <c r="BQ166" s="387"/>
      <c r="BR166"/>
      <c r="BS166" s="387"/>
      <c r="BT166"/>
      <c r="BU166" s="387"/>
      <c r="BV166"/>
      <c r="BW166" s="387"/>
      <c r="BX166"/>
      <c r="BY166" s="387"/>
      <c r="BZ166"/>
      <c r="CA166" s="387"/>
      <c r="CB166"/>
      <c r="CC166" s="387"/>
      <c r="CD166"/>
      <c r="CE166" s="387"/>
      <c r="CF166"/>
      <c r="CG166" s="387"/>
      <c r="CH166"/>
      <c r="CI166" s="387"/>
      <c r="CJ166"/>
      <c r="CK166" s="1099"/>
      <c r="CL166" s="507"/>
      <c r="CM166" s="507"/>
      <c r="CN166" s="507"/>
      <c r="CO166" s="507"/>
      <c r="CP166" s="507"/>
      <c r="CQ166" s="507"/>
      <c r="CR166" s="507"/>
      <c r="CS166" s="507"/>
      <c r="CT166" s="1109"/>
      <c r="CU166" s="36"/>
      <c r="CV166" s="36"/>
      <c r="CW166" s="36"/>
      <c r="CX166" s="1109"/>
      <c r="CY166" s="507"/>
      <c r="CZ166" s="507"/>
      <c r="DN166" s="507"/>
      <c r="DO166" s="507"/>
      <c r="DP166" s="507"/>
      <c r="DQ166" s="507"/>
      <c r="DR166" s="507"/>
      <c r="DS166" s="507"/>
      <c r="DT166" s="507"/>
      <c r="DU166" s="507"/>
      <c r="DV166" s="507"/>
      <c r="DW166" s="507"/>
      <c r="DX166" s="507"/>
      <c r="DY166" s="507"/>
      <c r="DZ166" s="507"/>
      <c r="EA166" s="507"/>
      <c r="EB166" s="507"/>
      <c r="EC166" s="507"/>
      <c r="ED166" s="507"/>
      <c r="EE166" s="507"/>
      <c r="EF166" s="507"/>
      <c r="EG166" s="507"/>
      <c r="EH166" s="507"/>
      <c r="EI166" s="507"/>
      <c r="EJ166" s="507"/>
      <c r="EK166" s="507"/>
      <c r="EL166" s="507"/>
      <c r="EM166" s="507"/>
      <c r="EN166" s="507"/>
      <c r="EO166" s="507"/>
      <c r="EP166" s="507"/>
      <c r="EQ166" s="507"/>
      <c r="ER166" s="507"/>
      <c r="ES166" s="507"/>
      <c r="ET166" s="507"/>
      <c r="EU166" s="507"/>
      <c r="EV166" s="507"/>
      <c r="EW166" s="507"/>
      <c r="EX166" s="507"/>
      <c r="EY166" s="507"/>
      <c r="EZ166" s="507"/>
      <c r="FA166" s="507"/>
      <c r="FB166" s="507"/>
      <c r="FC166" s="507"/>
      <c r="FD166" s="507"/>
      <c r="FE166" s="507"/>
      <c r="FF166" s="507"/>
      <c r="FG166" s="507"/>
      <c r="FH166" s="507"/>
      <c r="FI166" s="507"/>
      <c r="FJ166" s="507"/>
      <c r="FK166" s="507"/>
      <c r="FL166" s="507"/>
      <c r="FM166" s="507"/>
      <c r="FN166" s="507"/>
      <c r="FO166" s="507"/>
      <c r="FP166" s="507"/>
      <c r="FQ166" s="507"/>
      <c r="FR166" s="507"/>
      <c r="FS166" s="507"/>
      <c r="FT166" s="507"/>
      <c r="FU166" s="507"/>
      <c r="FV166" s="507"/>
      <c r="FW166" s="507"/>
      <c r="FX166" s="507"/>
      <c r="FY166" s="507"/>
      <c r="FZ166" s="507"/>
      <c r="GA166" s="507"/>
      <c r="GB166" s="507"/>
      <c r="GC166" s="507"/>
      <c r="GD166" s="507"/>
      <c r="GE166" s="507"/>
      <c r="GF166" s="507"/>
      <c r="GG166" s="507"/>
      <c r="GH166" s="507"/>
      <c r="GI166" s="507"/>
      <c r="GJ166" s="507"/>
      <c r="GK166" s="507"/>
      <c r="GL166" s="507"/>
      <c r="GM166" s="507"/>
      <c r="GN166" s="507"/>
      <c r="GO166" s="507"/>
      <c r="GP166" s="507"/>
      <c r="GQ166" s="507"/>
      <c r="GR166" s="507"/>
      <c r="GS166" s="507"/>
      <c r="GT166" s="507"/>
      <c r="GU166" s="507"/>
      <c r="GV166" s="507"/>
      <c r="GW166" s="507"/>
      <c r="GX166" s="507"/>
      <c r="GY166" s="507"/>
      <c r="GZ166" s="507"/>
      <c r="HA166" s="507"/>
      <c r="HB166" s="507"/>
      <c r="HC166" s="507"/>
      <c r="HD166" s="507"/>
      <c r="HE166" s="507"/>
      <c r="HF166" s="507"/>
      <c r="HG166" s="507"/>
      <c r="HH166" s="507"/>
      <c r="HI166" s="507"/>
      <c r="HJ166" s="507"/>
      <c r="HK166" s="507"/>
      <c r="HL166" s="507"/>
      <c r="HM166" s="507"/>
      <c r="HN166" s="507"/>
      <c r="HO166" s="507"/>
      <c r="HP166" s="507"/>
      <c r="HQ166" s="507"/>
      <c r="HR166" s="507"/>
      <c r="HS166" s="507"/>
      <c r="HT166" s="507"/>
      <c r="HU166" s="507"/>
      <c r="HV166" s="507"/>
      <c r="HW166" s="507"/>
      <c r="HX166" s="507"/>
      <c r="HY166" s="507"/>
      <c r="HZ166" s="507"/>
      <c r="IA166" s="507"/>
      <c r="IB166" s="507"/>
      <c r="IC166" s="507"/>
      <c r="ID166" s="507"/>
      <c r="IE166" s="507"/>
      <c r="IF166" s="507"/>
      <c r="IG166" s="507"/>
      <c r="IH166" s="507"/>
      <c r="II166" s="507"/>
      <c r="IJ166" s="507"/>
    </row>
    <row r="167" spans="1:244" s="398" customFormat="1" ht="19" x14ac:dyDescent="0.2">
      <c r="A167"/>
      <c r="B167" s="290"/>
      <c r="C167"/>
      <c r="D167" s="367"/>
      <c r="E167" s="463"/>
      <c r="F167" s="463"/>
      <c r="G167" s="271"/>
      <c r="H167"/>
      <c r="I167" s="99"/>
      <c r="J167"/>
      <c r="K167"/>
      <c r="L167"/>
      <c r="M167" s="275"/>
      <c r="N167" s="275"/>
      <c r="O167" s="275"/>
      <c r="P167" s="275"/>
      <c r="Q167" s="275"/>
      <c r="R167" s="275"/>
      <c r="S167" s="275"/>
      <c r="T167" s="275"/>
      <c r="U167" s="275"/>
      <c r="V167" s="275"/>
      <c r="W167" s="275"/>
      <c r="X167" s="275"/>
      <c r="Y167" s="275"/>
      <c r="Z167" s="275"/>
      <c r="AA167" s="275"/>
      <c r="AB167" s="23"/>
      <c r="AC167"/>
      <c r="AD167" s="92"/>
      <c r="AE167"/>
      <c r="AF167"/>
      <c r="AG167"/>
      <c r="AH167" s="96"/>
      <c r="AI167" s="394"/>
      <c r="AJ167" s="215"/>
      <c r="AK167" s="215"/>
      <c r="AL167" s="215"/>
      <c r="AM167" s="215"/>
      <c r="AN167" s="215"/>
      <c r="AO167" s="215"/>
      <c r="AP167" s="215"/>
      <c r="AQ167" s="215"/>
      <c r="AR167" s="215"/>
      <c r="AS167" s="215"/>
      <c r="AT167" s="215"/>
      <c r="AU167" s="215"/>
      <c r="AV167" s="215"/>
      <c r="AW167" s="215"/>
      <c r="AX167" s="215"/>
      <c r="AY167" s="394"/>
      <c r="AZ167" s="386"/>
      <c r="BA167" s="715"/>
      <c r="BB167"/>
      <c r="BC167" s="715"/>
      <c r="BD167"/>
      <c r="BE167" s="715"/>
      <c r="BF167"/>
      <c r="BG167" s="715"/>
      <c r="BH167"/>
      <c r="BI167" s="715"/>
      <c r="BJ167"/>
      <c r="BK167" s="715"/>
      <c r="BL167"/>
      <c r="BM167" s="715"/>
      <c r="BN167"/>
      <c r="BO167" s="387"/>
      <c r="BP167"/>
      <c r="BQ167" s="387"/>
      <c r="BR167"/>
      <c r="BS167" s="387"/>
      <c r="BT167"/>
      <c r="BU167" s="387"/>
      <c r="BV167"/>
      <c r="BW167" s="387"/>
      <c r="BX167"/>
      <c r="BY167" s="387"/>
      <c r="BZ167"/>
      <c r="CA167" s="387"/>
      <c r="CB167"/>
      <c r="CC167" s="387"/>
      <c r="CD167"/>
      <c r="CE167" s="387"/>
      <c r="CF167"/>
      <c r="CG167" s="387"/>
      <c r="CH167"/>
      <c r="CI167" s="387"/>
      <c r="CJ167"/>
      <c r="CK167" s="1099"/>
      <c r="CL167" s="507"/>
      <c r="CM167" s="507"/>
      <c r="CN167" s="507"/>
      <c r="CO167" s="507"/>
      <c r="CP167" s="507"/>
      <c r="CQ167" s="507"/>
      <c r="CR167" s="507"/>
      <c r="CS167" s="507"/>
      <c r="CT167" s="1109"/>
      <c r="CU167" s="36"/>
      <c r="CV167" s="36"/>
      <c r="CW167" s="36"/>
      <c r="CX167" s="1109"/>
      <c r="CY167" s="507"/>
      <c r="CZ167" s="507"/>
      <c r="DN167" s="507"/>
      <c r="DO167" s="507"/>
      <c r="DP167" s="507"/>
      <c r="DQ167" s="507"/>
      <c r="DR167" s="507"/>
      <c r="DS167" s="507"/>
      <c r="DT167" s="507"/>
      <c r="DU167" s="507"/>
      <c r="DV167" s="507"/>
      <c r="DW167" s="507"/>
      <c r="DX167" s="507"/>
      <c r="DY167" s="507"/>
      <c r="DZ167" s="507"/>
      <c r="EA167" s="507"/>
      <c r="EB167" s="507"/>
      <c r="EC167" s="507"/>
      <c r="ED167" s="507"/>
      <c r="EE167" s="507"/>
      <c r="EF167" s="507"/>
      <c r="EG167" s="507"/>
      <c r="EH167" s="507"/>
      <c r="EI167" s="507"/>
      <c r="EJ167" s="507"/>
      <c r="EK167" s="507"/>
      <c r="EL167" s="507"/>
      <c r="EM167" s="507"/>
      <c r="EN167" s="507"/>
      <c r="EO167" s="507"/>
      <c r="EP167" s="507"/>
      <c r="EQ167" s="507"/>
      <c r="ER167" s="507"/>
      <c r="ES167" s="507"/>
      <c r="ET167" s="507"/>
      <c r="EU167" s="507"/>
      <c r="EV167" s="507"/>
      <c r="EW167" s="507"/>
      <c r="EX167" s="507"/>
      <c r="EY167" s="507"/>
      <c r="EZ167" s="507"/>
      <c r="FA167" s="507"/>
      <c r="FB167" s="507"/>
      <c r="FC167" s="507"/>
      <c r="FD167" s="507"/>
      <c r="FE167" s="507"/>
      <c r="FF167" s="507"/>
      <c r="FG167" s="507"/>
      <c r="FH167" s="507"/>
      <c r="FI167" s="507"/>
      <c r="FJ167" s="507"/>
      <c r="FK167" s="507"/>
      <c r="FL167" s="507"/>
      <c r="FM167" s="507"/>
      <c r="FN167" s="507"/>
      <c r="FO167" s="507"/>
      <c r="FP167" s="507"/>
      <c r="FQ167" s="507"/>
      <c r="FR167" s="507"/>
      <c r="FS167" s="507"/>
      <c r="FT167" s="507"/>
      <c r="FU167" s="507"/>
      <c r="FV167" s="507"/>
      <c r="FW167" s="507"/>
      <c r="FX167" s="507"/>
      <c r="FY167" s="507"/>
      <c r="FZ167" s="507"/>
      <c r="GA167" s="507"/>
      <c r="GB167" s="507"/>
      <c r="GC167" s="507"/>
      <c r="GD167" s="507"/>
      <c r="GE167" s="507"/>
      <c r="GF167" s="507"/>
      <c r="GG167" s="507"/>
      <c r="GH167" s="507"/>
      <c r="GI167" s="507"/>
      <c r="GJ167" s="507"/>
      <c r="GK167" s="507"/>
      <c r="GL167" s="507"/>
      <c r="GM167" s="507"/>
      <c r="GN167" s="507"/>
      <c r="GO167" s="507"/>
      <c r="GP167" s="507"/>
      <c r="GQ167" s="507"/>
      <c r="GR167" s="507"/>
      <c r="GS167" s="507"/>
      <c r="GT167" s="507"/>
      <c r="GU167" s="507"/>
      <c r="GV167" s="507"/>
      <c r="GW167" s="507"/>
      <c r="GX167" s="507"/>
      <c r="GY167" s="507"/>
      <c r="GZ167" s="507"/>
      <c r="HA167" s="507"/>
      <c r="HB167" s="507"/>
      <c r="HC167" s="507"/>
      <c r="HD167" s="507"/>
      <c r="HE167" s="507"/>
      <c r="HF167" s="507"/>
      <c r="HG167" s="507"/>
      <c r="HH167" s="507"/>
      <c r="HI167" s="507"/>
      <c r="HJ167" s="507"/>
      <c r="HK167" s="507"/>
      <c r="HL167" s="507"/>
      <c r="HM167" s="507"/>
      <c r="HN167" s="507"/>
      <c r="HO167" s="507"/>
      <c r="HP167" s="507"/>
      <c r="HQ167" s="507"/>
      <c r="HR167" s="507"/>
      <c r="HS167" s="507"/>
      <c r="HT167" s="507"/>
      <c r="HU167" s="507"/>
      <c r="HV167" s="507"/>
      <c r="HW167" s="507"/>
      <c r="HX167" s="507"/>
      <c r="HY167" s="507"/>
      <c r="HZ167" s="507"/>
      <c r="IA167" s="507"/>
      <c r="IB167" s="507"/>
      <c r="IC167" s="507"/>
      <c r="ID167" s="507"/>
      <c r="IE167" s="507"/>
      <c r="IF167" s="507"/>
      <c r="IG167" s="507"/>
      <c r="IH167" s="507"/>
      <c r="II167" s="507"/>
      <c r="IJ167" s="507"/>
    </row>
    <row r="168" spans="1:244" s="398" customFormat="1" ht="19" x14ac:dyDescent="0.2">
      <c r="A168"/>
      <c r="B168" s="290"/>
      <c r="C168"/>
      <c r="D168" s="367"/>
      <c r="E168" s="463"/>
      <c r="F168" s="463"/>
      <c r="G168" s="271"/>
      <c r="H168"/>
      <c r="I168" s="99"/>
      <c r="J168"/>
      <c r="K168"/>
      <c r="L168"/>
      <c r="M168" s="275"/>
      <c r="N168" s="275"/>
      <c r="O168" s="275"/>
      <c r="P168" s="275"/>
      <c r="Q168" s="275"/>
      <c r="R168" s="275"/>
      <c r="S168" s="275"/>
      <c r="T168" s="275"/>
      <c r="U168" s="275"/>
      <c r="V168" s="275"/>
      <c r="W168" s="275"/>
      <c r="X168" s="275"/>
      <c r="Y168" s="275"/>
      <c r="Z168" s="275"/>
      <c r="AA168" s="275"/>
      <c r="AB168" s="23"/>
      <c r="AC168"/>
      <c r="AD168" s="92"/>
      <c r="AE168"/>
      <c r="AF168"/>
      <c r="AG168"/>
      <c r="AH168" s="96"/>
      <c r="AI168" s="394"/>
      <c r="AJ168" s="215"/>
      <c r="AK168" s="215"/>
      <c r="AL168" s="215"/>
      <c r="AM168" s="215"/>
      <c r="AN168" s="215"/>
      <c r="AO168" s="215"/>
      <c r="AP168" s="215"/>
      <c r="AQ168" s="215"/>
      <c r="AR168" s="215"/>
      <c r="AS168" s="215"/>
      <c r="AT168" s="215"/>
      <c r="AU168" s="215"/>
      <c r="AV168" s="215"/>
      <c r="AW168" s="215"/>
      <c r="AX168" s="215"/>
      <c r="AY168" s="394"/>
      <c r="AZ168" s="386"/>
      <c r="BA168" s="715"/>
      <c r="BB168"/>
      <c r="BC168" s="715"/>
      <c r="BD168"/>
      <c r="BE168" s="715"/>
      <c r="BF168"/>
      <c r="BG168" s="715"/>
      <c r="BH168"/>
      <c r="BI168" s="715"/>
      <c r="BJ168"/>
      <c r="BK168" s="715"/>
      <c r="BL168"/>
      <c r="BM168" s="715"/>
      <c r="BN168"/>
      <c r="BO168" s="387"/>
      <c r="BP168"/>
      <c r="BQ168" s="387"/>
      <c r="BR168"/>
      <c r="BS168" s="387"/>
      <c r="BT168"/>
      <c r="BU168" s="387"/>
      <c r="BV168"/>
      <c r="BW168" s="387"/>
      <c r="BX168"/>
      <c r="BY168" s="387"/>
      <c r="BZ168"/>
      <c r="CA168" s="387"/>
      <c r="CB168"/>
      <c r="CC168" s="387"/>
      <c r="CD168"/>
      <c r="CE168" s="387"/>
      <c r="CF168"/>
      <c r="CG168" s="387"/>
      <c r="CH168"/>
      <c r="CI168" s="387"/>
      <c r="CJ168"/>
      <c r="CK168" s="1099"/>
      <c r="CL168" s="507"/>
      <c r="CM168" s="507"/>
      <c r="CN168" s="507"/>
      <c r="CO168" s="507"/>
      <c r="CP168" s="507"/>
      <c r="CQ168" s="507"/>
      <c r="CR168" s="507"/>
      <c r="CS168" s="507"/>
      <c r="CT168" s="1109"/>
      <c r="CU168" s="36"/>
      <c r="CV168" s="36"/>
      <c r="CW168" s="36"/>
      <c r="CX168" s="1109"/>
      <c r="CY168" s="507"/>
      <c r="CZ168" s="507"/>
      <c r="DN168" s="507"/>
      <c r="DO168" s="507"/>
      <c r="DP168" s="507"/>
      <c r="DQ168" s="507"/>
      <c r="DR168" s="507"/>
      <c r="DS168" s="507"/>
      <c r="DT168" s="507"/>
      <c r="DU168" s="507"/>
      <c r="DV168" s="507"/>
      <c r="DW168" s="507"/>
      <c r="DX168" s="507"/>
      <c r="DY168" s="507"/>
      <c r="DZ168" s="507"/>
      <c r="EA168" s="507"/>
      <c r="EB168" s="507"/>
      <c r="EC168" s="507"/>
      <c r="ED168" s="507"/>
      <c r="EE168" s="507"/>
      <c r="EF168" s="507"/>
      <c r="EG168" s="507"/>
      <c r="EH168" s="507"/>
      <c r="EI168" s="507"/>
      <c r="EJ168" s="507"/>
      <c r="EK168" s="507"/>
      <c r="EL168" s="507"/>
      <c r="EM168" s="507"/>
      <c r="EN168" s="507"/>
      <c r="EO168" s="507"/>
      <c r="EP168" s="507"/>
      <c r="EQ168" s="507"/>
      <c r="ER168" s="507"/>
      <c r="ES168" s="507"/>
      <c r="ET168" s="507"/>
      <c r="EU168" s="507"/>
      <c r="EV168" s="507"/>
      <c r="EW168" s="507"/>
      <c r="EX168" s="507"/>
      <c r="EY168" s="507"/>
      <c r="EZ168" s="507"/>
      <c r="FA168" s="507"/>
      <c r="FB168" s="507"/>
      <c r="FC168" s="507"/>
      <c r="FD168" s="507"/>
      <c r="FE168" s="507"/>
      <c r="FF168" s="507"/>
      <c r="FG168" s="507"/>
      <c r="FH168" s="507"/>
      <c r="FI168" s="507"/>
      <c r="FJ168" s="507"/>
      <c r="FK168" s="507"/>
      <c r="FL168" s="507"/>
      <c r="FM168" s="507"/>
      <c r="FN168" s="507"/>
      <c r="FO168" s="507"/>
      <c r="FP168" s="507"/>
      <c r="FQ168" s="507"/>
      <c r="FR168" s="507"/>
      <c r="FS168" s="507"/>
      <c r="FT168" s="507"/>
      <c r="FU168" s="507"/>
      <c r="FV168" s="507"/>
      <c r="FW168" s="507"/>
      <c r="FX168" s="507"/>
      <c r="FY168" s="507"/>
      <c r="FZ168" s="507"/>
      <c r="GA168" s="507"/>
      <c r="GB168" s="507"/>
      <c r="GC168" s="507"/>
      <c r="GD168" s="507"/>
      <c r="GE168" s="507"/>
      <c r="GF168" s="507"/>
      <c r="GG168" s="507"/>
      <c r="GH168" s="507"/>
      <c r="GI168" s="507"/>
      <c r="GJ168" s="507"/>
      <c r="GK168" s="507"/>
      <c r="GL168" s="507"/>
      <c r="GM168" s="507"/>
      <c r="GN168" s="507"/>
      <c r="GO168" s="507"/>
      <c r="GP168" s="507"/>
      <c r="GQ168" s="507"/>
      <c r="GR168" s="507"/>
      <c r="GS168" s="507"/>
      <c r="GT168" s="507"/>
      <c r="GU168" s="507"/>
      <c r="GV168" s="507"/>
      <c r="GW168" s="507"/>
      <c r="GX168" s="507"/>
      <c r="GY168" s="507"/>
      <c r="GZ168" s="507"/>
      <c r="HA168" s="507"/>
      <c r="HB168" s="507"/>
      <c r="HC168" s="507"/>
      <c r="HD168" s="507"/>
      <c r="HE168" s="507"/>
      <c r="HF168" s="507"/>
      <c r="HG168" s="507"/>
      <c r="HH168" s="507"/>
      <c r="HI168" s="507"/>
      <c r="HJ168" s="507"/>
      <c r="HK168" s="507"/>
      <c r="HL168" s="507"/>
      <c r="HM168" s="507"/>
      <c r="HN168" s="507"/>
      <c r="HO168" s="507"/>
      <c r="HP168" s="507"/>
      <c r="HQ168" s="507"/>
      <c r="HR168" s="507"/>
      <c r="HS168" s="507"/>
      <c r="HT168" s="507"/>
      <c r="HU168" s="507"/>
      <c r="HV168" s="507"/>
      <c r="HW168" s="507"/>
      <c r="HX168" s="507"/>
      <c r="HY168" s="507"/>
      <c r="HZ168" s="507"/>
      <c r="IA168" s="507"/>
      <c r="IB168" s="507"/>
      <c r="IC168" s="507"/>
      <c r="ID168" s="507"/>
      <c r="IE168" s="507"/>
      <c r="IF168" s="507"/>
      <c r="IG168" s="507"/>
      <c r="IH168" s="507"/>
      <c r="II168" s="507"/>
      <c r="IJ168" s="507"/>
    </row>
    <row r="169" spans="1:244" s="398" customFormat="1" ht="19" x14ac:dyDescent="0.2">
      <c r="A169"/>
      <c r="B169" s="290"/>
      <c r="C169"/>
      <c r="D169" s="367"/>
      <c r="E169" s="463"/>
      <c r="F169" s="463"/>
      <c r="G169" s="271"/>
      <c r="H169"/>
      <c r="I169" s="99"/>
      <c r="J169"/>
      <c r="K169"/>
      <c r="L169"/>
      <c r="M169" s="275"/>
      <c r="N169" s="275"/>
      <c r="O169" s="275"/>
      <c r="P169" s="275"/>
      <c r="Q169" s="275"/>
      <c r="R169" s="275"/>
      <c r="S169" s="275"/>
      <c r="T169" s="275"/>
      <c r="U169" s="275"/>
      <c r="V169" s="275"/>
      <c r="W169" s="275"/>
      <c r="X169" s="275"/>
      <c r="Y169" s="275"/>
      <c r="Z169" s="275"/>
      <c r="AA169" s="275"/>
      <c r="AB169" s="23"/>
      <c r="AC169"/>
      <c r="AD169" s="92"/>
      <c r="AE169"/>
      <c r="AF169"/>
      <c r="AG169"/>
      <c r="AH169" s="96"/>
      <c r="AI169" s="394"/>
      <c r="AJ169" s="215"/>
      <c r="AK169" s="215"/>
      <c r="AL169" s="215"/>
      <c r="AM169" s="215"/>
      <c r="AN169" s="215"/>
      <c r="AO169" s="215"/>
      <c r="AP169" s="215"/>
      <c r="AQ169" s="215"/>
      <c r="AR169" s="215"/>
      <c r="AS169" s="215"/>
      <c r="AT169" s="215"/>
      <c r="AU169" s="215"/>
      <c r="AV169" s="215"/>
      <c r="AW169" s="215"/>
      <c r="AX169" s="215"/>
      <c r="AY169" s="394"/>
      <c r="AZ169" s="386"/>
      <c r="BA169" s="715"/>
      <c r="BB169"/>
      <c r="BC169" s="715"/>
      <c r="BD169"/>
      <c r="BE169" s="715"/>
      <c r="BF169"/>
      <c r="BG169" s="715"/>
      <c r="BH169"/>
      <c r="BI169" s="715"/>
      <c r="BJ169"/>
      <c r="BK169" s="715"/>
      <c r="BL169"/>
      <c r="BM169" s="715"/>
      <c r="BN169"/>
      <c r="BO169" s="387"/>
      <c r="BP169"/>
      <c r="BQ169" s="387"/>
      <c r="BR169"/>
      <c r="BS169" s="387"/>
      <c r="BT169"/>
      <c r="BU169" s="387"/>
      <c r="BV169"/>
      <c r="BW169" s="387"/>
      <c r="BX169"/>
      <c r="BY169" s="387"/>
      <c r="BZ169"/>
      <c r="CA169" s="387"/>
      <c r="CB169"/>
      <c r="CC169" s="387"/>
      <c r="CD169"/>
      <c r="CE169" s="387"/>
      <c r="CF169"/>
      <c r="CG169" s="387"/>
      <c r="CH169"/>
      <c r="CI169" s="387"/>
      <c r="CJ169"/>
      <c r="CK169" s="1099"/>
      <c r="CL169" s="507"/>
      <c r="CM169" s="507"/>
      <c r="CN169" s="507"/>
      <c r="CO169" s="507"/>
      <c r="CP169" s="507"/>
      <c r="CQ169" s="507"/>
      <c r="CR169" s="507"/>
      <c r="CS169" s="507"/>
      <c r="CT169" s="1109"/>
      <c r="CU169" s="36"/>
      <c r="CV169" s="36"/>
      <c r="CW169" s="36"/>
      <c r="CX169" s="1109"/>
      <c r="CY169" s="507"/>
      <c r="CZ169" s="507"/>
      <c r="DN169" s="507"/>
      <c r="DO169" s="507"/>
      <c r="DP169" s="507"/>
      <c r="DQ169" s="507"/>
      <c r="DR169" s="507"/>
      <c r="DS169" s="507"/>
      <c r="DT169" s="507"/>
      <c r="DU169" s="507"/>
      <c r="DV169" s="507"/>
      <c r="DW169" s="507"/>
      <c r="DX169" s="507"/>
      <c r="DY169" s="507"/>
      <c r="DZ169" s="507"/>
      <c r="EA169" s="507"/>
      <c r="EB169" s="507"/>
      <c r="EC169" s="507"/>
      <c r="ED169" s="507"/>
      <c r="EE169" s="507"/>
      <c r="EF169" s="507"/>
      <c r="EG169" s="507"/>
      <c r="EH169" s="507"/>
      <c r="EI169" s="507"/>
      <c r="EJ169" s="507"/>
      <c r="EK169" s="507"/>
      <c r="EL169" s="507"/>
      <c r="EM169" s="507"/>
      <c r="EN169" s="507"/>
      <c r="EO169" s="507"/>
      <c r="EP169" s="507"/>
      <c r="EQ169" s="507"/>
      <c r="ER169" s="507"/>
      <c r="ES169" s="507"/>
      <c r="ET169" s="507"/>
      <c r="EU169" s="507"/>
      <c r="EV169" s="507"/>
      <c r="EW169" s="507"/>
      <c r="EX169" s="507"/>
      <c r="EY169" s="507"/>
      <c r="EZ169" s="507"/>
      <c r="FA169" s="507"/>
      <c r="FB169" s="507"/>
      <c r="FC169" s="507"/>
      <c r="FD169" s="507"/>
      <c r="FE169" s="507"/>
      <c r="FF169" s="507"/>
      <c r="FG169" s="507"/>
      <c r="FH169" s="507"/>
      <c r="FI169" s="507"/>
      <c r="FJ169" s="507"/>
      <c r="FK169" s="507"/>
      <c r="FL169" s="507"/>
      <c r="FM169" s="507"/>
      <c r="FN169" s="507"/>
      <c r="FO169" s="507"/>
      <c r="FP169" s="507"/>
      <c r="FQ169" s="507"/>
      <c r="FR169" s="507"/>
      <c r="FS169" s="507"/>
      <c r="FT169" s="507"/>
      <c r="FU169" s="507"/>
      <c r="FV169" s="507"/>
      <c r="FW169" s="507"/>
      <c r="FX169" s="507"/>
      <c r="FY169" s="507"/>
      <c r="FZ169" s="507"/>
      <c r="GA169" s="507"/>
      <c r="GB169" s="507"/>
      <c r="GC169" s="507"/>
      <c r="GD169" s="507"/>
      <c r="GE169" s="507"/>
      <c r="GF169" s="507"/>
      <c r="GG169" s="507"/>
      <c r="GH169" s="507"/>
      <c r="GI169" s="507"/>
      <c r="GJ169" s="507"/>
      <c r="GK169" s="507"/>
      <c r="GL169" s="507"/>
      <c r="GM169" s="507"/>
      <c r="GN169" s="507"/>
      <c r="GO169" s="507"/>
      <c r="GP169" s="507"/>
      <c r="GQ169" s="507"/>
      <c r="GR169" s="507"/>
      <c r="GS169" s="507"/>
      <c r="GT169" s="507"/>
      <c r="GU169" s="507"/>
      <c r="GV169" s="507"/>
      <c r="GW169" s="507"/>
      <c r="GX169" s="507"/>
      <c r="GY169" s="507"/>
      <c r="GZ169" s="507"/>
      <c r="HA169" s="507"/>
      <c r="HB169" s="507"/>
      <c r="HC169" s="507"/>
      <c r="HD169" s="507"/>
      <c r="HE169" s="507"/>
      <c r="HF169" s="507"/>
      <c r="HG169" s="507"/>
      <c r="HH169" s="507"/>
      <c r="HI169" s="507"/>
      <c r="HJ169" s="507"/>
      <c r="HK169" s="507"/>
      <c r="HL169" s="507"/>
      <c r="HM169" s="507"/>
      <c r="HN169" s="507"/>
      <c r="HO169" s="507"/>
      <c r="HP169" s="507"/>
      <c r="HQ169" s="507"/>
      <c r="HR169" s="507"/>
      <c r="HS169" s="507"/>
      <c r="HT169" s="507"/>
      <c r="HU169" s="507"/>
      <c r="HV169" s="507"/>
      <c r="HW169" s="507"/>
      <c r="HX169" s="507"/>
      <c r="HY169" s="507"/>
      <c r="HZ169" s="507"/>
      <c r="IA169" s="507"/>
      <c r="IB169" s="507"/>
      <c r="IC169" s="507"/>
      <c r="ID169" s="507"/>
      <c r="IE169" s="507"/>
      <c r="IF169" s="507"/>
      <c r="IG169" s="507"/>
      <c r="IH169" s="507"/>
      <c r="II169" s="507"/>
      <c r="IJ169" s="507"/>
    </row>
    <row r="170" spans="1:244" s="398" customFormat="1" ht="19" x14ac:dyDescent="0.2">
      <c r="A170"/>
      <c r="B170" s="290"/>
      <c r="C170"/>
      <c r="D170" s="367"/>
      <c r="E170" s="463"/>
      <c r="F170" s="463"/>
      <c r="G170" s="271"/>
      <c r="H170"/>
      <c r="I170" s="99"/>
      <c r="J170"/>
      <c r="K170"/>
      <c r="L170"/>
      <c r="M170" s="275"/>
      <c r="N170" s="275"/>
      <c r="O170" s="275"/>
      <c r="P170" s="275"/>
      <c r="Q170" s="275"/>
      <c r="R170" s="275"/>
      <c r="S170" s="275"/>
      <c r="T170" s="275"/>
      <c r="U170" s="275"/>
      <c r="V170" s="275"/>
      <c r="W170" s="275"/>
      <c r="X170" s="275"/>
      <c r="Y170" s="275"/>
      <c r="Z170" s="275"/>
      <c r="AA170" s="275"/>
      <c r="AB170" s="23"/>
      <c r="AC170"/>
      <c r="AD170" s="92"/>
      <c r="AE170"/>
      <c r="AF170"/>
      <c r="AG170"/>
      <c r="AH170" s="96"/>
      <c r="AI170" s="394"/>
      <c r="AJ170" s="215"/>
      <c r="AK170" s="215"/>
      <c r="AL170" s="215"/>
      <c r="AM170" s="215"/>
      <c r="AN170" s="215"/>
      <c r="AO170" s="215"/>
      <c r="AP170" s="215"/>
      <c r="AQ170" s="215"/>
      <c r="AR170" s="215"/>
      <c r="AS170" s="215"/>
      <c r="AT170" s="215"/>
      <c r="AU170" s="215"/>
      <c r="AV170" s="215"/>
      <c r="AW170" s="215"/>
      <c r="AX170" s="215"/>
      <c r="AY170" s="394"/>
      <c r="AZ170" s="386"/>
      <c r="BA170" s="715"/>
      <c r="BB170"/>
      <c r="BC170" s="715"/>
      <c r="BD170"/>
      <c r="BE170" s="715"/>
      <c r="BF170"/>
      <c r="BG170" s="715"/>
      <c r="BH170"/>
      <c r="BI170" s="715"/>
      <c r="BJ170"/>
      <c r="BK170" s="715"/>
      <c r="BL170"/>
      <c r="BM170" s="715"/>
      <c r="BN170"/>
      <c r="BO170" s="387"/>
      <c r="BP170"/>
      <c r="BQ170" s="387"/>
      <c r="BR170"/>
      <c r="BS170" s="387"/>
      <c r="BT170"/>
      <c r="BU170" s="387"/>
      <c r="BV170"/>
      <c r="BW170" s="387"/>
      <c r="BX170"/>
      <c r="BY170" s="387"/>
      <c r="BZ170"/>
      <c r="CA170" s="387"/>
      <c r="CB170"/>
      <c r="CC170" s="387"/>
      <c r="CD170"/>
      <c r="CE170" s="387"/>
      <c r="CF170"/>
      <c r="CG170" s="387"/>
      <c r="CH170"/>
      <c r="CI170" s="387"/>
      <c r="CJ170"/>
      <c r="CK170" s="1099"/>
      <c r="CL170" s="507"/>
      <c r="CM170" s="507"/>
      <c r="CN170" s="507"/>
      <c r="CO170" s="507"/>
      <c r="CP170" s="507"/>
      <c r="CQ170" s="507"/>
      <c r="CR170" s="507"/>
      <c r="CS170" s="507"/>
      <c r="CT170" s="1109"/>
      <c r="CU170" s="36"/>
      <c r="CV170" s="36"/>
      <c r="CW170" s="36"/>
      <c r="CX170" s="1109"/>
      <c r="CY170" s="507"/>
      <c r="CZ170" s="507"/>
      <c r="DN170" s="507"/>
      <c r="DO170" s="507"/>
      <c r="DP170" s="507"/>
      <c r="DQ170" s="507"/>
      <c r="DR170" s="507"/>
      <c r="DS170" s="507"/>
      <c r="DT170" s="507"/>
      <c r="DU170" s="507"/>
      <c r="DV170" s="507"/>
      <c r="DW170" s="507"/>
      <c r="DX170" s="507"/>
      <c r="DY170" s="507"/>
      <c r="DZ170" s="507"/>
      <c r="EA170" s="507"/>
      <c r="EB170" s="507"/>
      <c r="EC170" s="507"/>
      <c r="ED170" s="507"/>
      <c r="EE170" s="507"/>
      <c r="EF170" s="507"/>
      <c r="EG170" s="507"/>
      <c r="EH170" s="507"/>
      <c r="EI170" s="507"/>
      <c r="EJ170" s="507"/>
      <c r="EK170" s="507"/>
      <c r="EL170" s="507"/>
      <c r="EM170" s="507"/>
      <c r="EN170" s="507"/>
      <c r="EO170" s="507"/>
      <c r="EP170" s="507"/>
      <c r="EQ170" s="507"/>
      <c r="ER170" s="507"/>
      <c r="ES170" s="507"/>
      <c r="ET170" s="507"/>
      <c r="EU170" s="507"/>
      <c r="EV170" s="507"/>
      <c r="EW170" s="507"/>
      <c r="EX170" s="507"/>
      <c r="EY170" s="507"/>
      <c r="EZ170" s="507"/>
      <c r="FA170" s="507"/>
      <c r="FB170" s="507"/>
      <c r="FC170" s="507"/>
      <c r="FD170" s="507"/>
      <c r="FE170" s="507"/>
      <c r="FF170" s="507"/>
      <c r="FG170" s="507"/>
      <c r="FH170" s="507"/>
      <c r="FI170" s="507"/>
      <c r="FJ170" s="507"/>
      <c r="FK170" s="507"/>
      <c r="FL170" s="507"/>
      <c r="FM170" s="507"/>
      <c r="FN170" s="507"/>
      <c r="FO170" s="507"/>
      <c r="FP170" s="507"/>
      <c r="FQ170" s="507"/>
      <c r="FR170" s="507"/>
      <c r="FS170" s="507"/>
      <c r="FT170" s="507"/>
      <c r="FU170" s="507"/>
      <c r="FV170" s="507"/>
      <c r="FW170" s="507"/>
      <c r="FX170" s="507"/>
      <c r="FY170" s="507"/>
      <c r="FZ170" s="507"/>
      <c r="GA170" s="507"/>
      <c r="GB170" s="507"/>
      <c r="GC170" s="507"/>
      <c r="GD170" s="507"/>
      <c r="GE170" s="507"/>
      <c r="GF170" s="507"/>
      <c r="GG170" s="507"/>
      <c r="GH170" s="507"/>
      <c r="GI170" s="507"/>
      <c r="GJ170" s="507"/>
      <c r="GK170" s="507"/>
      <c r="GL170" s="507"/>
      <c r="GM170" s="507"/>
      <c r="GN170" s="507"/>
      <c r="GO170" s="507"/>
      <c r="GP170" s="507"/>
      <c r="GQ170" s="507"/>
      <c r="GR170" s="507"/>
      <c r="GS170" s="507"/>
      <c r="GT170" s="507"/>
      <c r="GU170" s="507"/>
      <c r="GV170" s="507"/>
      <c r="GW170" s="507"/>
      <c r="GX170" s="507"/>
      <c r="GY170" s="507"/>
      <c r="GZ170" s="507"/>
      <c r="HA170" s="507"/>
      <c r="HB170" s="507"/>
      <c r="HC170" s="507"/>
      <c r="HD170" s="507"/>
      <c r="HE170" s="507"/>
      <c r="HF170" s="507"/>
      <c r="HG170" s="507"/>
      <c r="HH170" s="507"/>
      <c r="HI170" s="507"/>
      <c r="HJ170" s="507"/>
      <c r="HK170" s="507"/>
      <c r="HL170" s="507"/>
      <c r="HM170" s="507"/>
      <c r="HN170" s="507"/>
      <c r="HO170" s="507"/>
      <c r="HP170" s="507"/>
      <c r="HQ170" s="507"/>
      <c r="HR170" s="507"/>
      <c r="HS170" s="507"/>
      <c r="HT170" s="507"/>
      <c r="HU170" s="507"/>
      <c r="HV170" s="507"/>
      <c r="HW170" s="507"/>
      <c r="HX170" s="507"/>
      <c r="HY170" s="507"/>
      <c r="HZ170" s="507"/>
      <c r="IA170" s="507"/>
      <c r="IB170" s="507"/>
      <c r="IC170" s="507"/>
      <c r="ID170" s="507"/>
      <c r="IE170" s="507"/>
      <c r="IF170" s="507"/>
      <c r="IG170" s="507"/>
      <c r="IH170" s="507"/>
      <c r="II170" s="507"/>
      <c r="IJ170" s="507"/>
    </row>
    <row r="171" spans="1:244" s="398" customFormat="1" ht="19" x14ac:dyDescent="0.2">
      <c r="A171"/>
      <c r="B171" s="290"/>
      <c r="C171"/>
      <c r="D171" s="367"/>
      <c r="E171" s="463"/>
      <c r="F171" s="463"/>
      <c r="G171" s="271"/>
      <c r="H171"/>
      <c r="I171" s="99"/>
      <c r="J171"/>
      <c r="K171"/>
      <c r="L171"/>
      <c r="M171" s="275"/>
      <c r="N171" s="275"/>
      <c r="O171" s="275"/>
      <c r="P171" s="275"/>
      <c r="Q171" s="275"/>
      <c r="R171" s="275"/>
      <c r="S171" s="275"/>
      <c r="T171" s="275"/>
      <c r="U171" s="275"/>
      <c r="V171" s="275"/>
      <c r="W171" s="275"/>
      <c r="X171" s="275"/>
      <c r="Y171" s="275"/>
      <c r="Z171" s="275"/>
      <c r="AA171" s="275"/>
      <c r="AB171" s="23"/>
      <c r="AC171"/>
      <c r="AD171" s="92"/>
      <c r="AE171"/>
      <c r="AF171"/>
      <c r="AG171"/>
      <c r="AH171" s="96"/>
      <c r="AI171" s="394"/>
      <c r="AJ171" s="215"/>
      <c r="AK171" s="215"/>
      <c r="AL171" s="215"/>
      <c r="AM171" s="215"/>
      <c r="AN171" s="215"/>
      <c r="AO171" s="215"/>
      <c r="AP171" s="215"/>
      <c r="AQ171" s="215"/>
      <c r="AR171" s="215"/>
      <c r="AS171" s="215"/>
      <c r="AT171" s="215"/>
      <c r="AU171" s="215"/>
      <c r="AV171" s="215"/>
      <c r="AW171" s="215"/>
      <c r="AX171" s="215"/>
      <c r="AY171" s="394"/>
      <c r="AZ171" s="386"/>
      <c r="BA171" s="715"/>
      <c r="BB171"/>
      <c r="BC171" s="715"/>
      <c r="BD171"/>
      <c r="BE171" s="715"/>
      <c r="BF171"/>
      <c r="BG171" s="715"/>
      <c r="BH171"/>
      <c r="BI171" s="715"/>
      <c r="BJ171"/>
      <c r="BK171" s="715"/>
      <c r="BL171"/>
      <c r="BM171" s="715"/>
      <c r="BN171"/>
      <c r="BO171" s="387"/>
      <c r="BP171"/>
      <c r="BQ171" s="387"/>
      <c r="BR171"/>
      <c r="BS171" s="387"/>
      <c r="BT171"/>
      <c r="BU171" s="387"/>
      <c r="BV171"/>
      <c r="BW171" s="387"/>
      <c r="BX171"/>
      <c r="BY171" s="387"/>
      <c r="BZ171"/>
      <c r="CA171" s="387"/>
      <c r="CB171"/>
      <c r="CC171" s="387"/>
      <c r="CD171"/>
      <c r="CE171" s="387"/>
      <c r="CF171"/>
      <c r="CG171" s="387"/>
      <c r="CH171"/>
      <c r="CI171" s="387"/>
      <c r="CJ171"/>
      <c r="CK171" s="1099"/>
      <c r="CL171" s="507"/>
      <c r="CM171" s="507"/>
      <c r="CN171" s="507"/>
      <c r="CO171" s="507"/>
      <c r="CP171" s="507"/>
      <c r="CQ171" s="507"/>
      <c r="CR171" s="507"/>
      <c r="CS171" s="507"/>
      <c r="CT171" s="1109"/>
      <c r="CU171" s="36"/>
      <c r="CV171" s="36"/>
      <c r="CW171" s="36"/>
      <c r="CX171" s="1109"/>
      <c r="CY171" s="507"/>
      <c r="CZ171" s="507"/>
      <c r="DN171" s="507"/>
      <c r="DO171" s="507"/>
      <c r="DP171" s="507"/>
      <c r="DQ171" s="507"/>
      <c r="DR171" s="507"/>
      <c r="DS171" s="507"/>
      <c r="DT171" s="507"/>
      <c r="DU171" s="507"/>
      <c r="DV171" s="507"/>
      <c r="DW171" s="507"/>
      <c r="DX171" s="507"/>
      <c r="DY171" s="507"/>
      <c r="DZ171" s="507"/>
      <c r="EA171" s="507"/>
      <c r="EB171" s="507"/>
      <c r="EC171" s="507"/>
      <c r="ED171" s="507"/>
      <c r="EE171" s="507"/>
      <c r="EF171" s="507"/>
      <c r="EG171" s="507"/>
      <c r="EH171" s="507"/>
      <c r="EI171" s="507"/>
      <c r="EJ171" s="507"/>
      <c r="EK171" s="507"/>
      <c r="EL171" s="507"/>
      <c r="EM171" s="507"/>
      <c r="EN171" s="507"/>
      <c r="EO171" s="507"/>
      <c r="EP171" s="507"/>
      <c r="EQ171" s="507"/>
      <c r="ER171" s="507"/>
      <c r="ES171" s="507"/>
      <c r="ET171" s="507"/>
      <c r="EU171" s="507"/>
      <c r="EV171" s="507"/>
      <c r="EW171" s="507"/>
      <c r="EX171" s="507"/>
      <c r="EY171" s="507"/>
      <c r="EZ171" s="507"/>
      <c r="FA171" s="507"/>
      <c r="FB171" s="507"/>
      <c r="FC171" s="507"/>
      <c r="FD171" s="507"/>
      <c r="FE171" s="507"/>
      <c r="FF171" s="507"/>
      <c r="FG171" s="507"/>
      <c r="FH171" s="507"/>
      <c r="FI171" s="507"/>
      <c r="FJ171" s="507"/>
      <c r="FK171" s="507"/>
      <c r="FL171" s="507"/>
      <c r="FM171" s="507"/>
      <c r="FN171" s="507"/>
      <c r="FO171" s="507"/>
      <c r="FP171" s="507"/>
      <c r="FQ171" s="507"/>
      <c r="FR171" s="507"/>
      <c r="FS171" s="507"/>
      <c r="FT171" s="507"/>
      <c r="FU171" s="507"/>
      <c r="FV171" s="507"/>
      <c r="FW171" s="507"/>
      <c r="FX171" s="507"/>
      <c r="FY171" s="507"/>
      <c r="FZ171" s="507"/>
      <c r="GA171" s="507"/>
      <c r="GB171" s="507"/>
      <c r="GC171" s="507"/>
      <c r="GD171" s="507"/>
      <c r="GE171" s="507"/>
      <c r="GF171" s="507"/>
      <c r="GG171" s="507"/>
      <c r="GH171" s="507"/>
      <c r="GI171" s="507"/>
      <c r="GJ171" s="507"/>
      <c r="GK171" s="507"/>
      <c r="GL171" s="507"/>
      <c r="GM171" s="507"/>
      <c r="GN171" s="507"/>
      <c r="GO171" s="507"/>
      <c r="GP171" s="507"/>
      <c r="GQ171" s="507"/>
      <c r="GR171" s="507"/>
      <c r="GS171" s="507"/>
      <c r="GT171" s="507"/>
      <c r="GU171" s="507"/>
      <c r="GV171" s="507"/>
      <c r="GW171" s="507"/>
      <c r="GX171" s="507"/>
      <c r="GY171" s="507"/>
      <c r="GZ171" s="507"/>
      <c r="HA171" s="507"/>
      <c r="HB171" s="507"/>
      <c r="HC171" s="507"/>
      <c r="HD171" s="507"/>
      <c r="HE171" s="507"/>
      <c r="HF171" s="507"/>
      <c r="HG171" s="507"/>
      <c r="HH171" s="507"/>
      <c r="HI171" s="507"/>
      <c r="HJ171" s="507"/>
      <c r="HK171" s="507"/>
      <c r="HL171" s="507"/>
      <c r="HM171" s="507"/>
      <c r="HN171" s="507"/>
      <c r="HO171" s="507"/>
      <c r="HP171" s="507"/>
      <c r="HQ171" s="507"/>
      <c r="HR171" s="507"/>
      <c r="HS171" s="507"/>
      <c r="HT171" s="507"/>
      <c r="HU171" s="507"/>
      <c r="HV171" s="507"/>
      <c r="HW171" s="507"/>
      <c r="HX171" s="507"/>
      <c r="HY171" s="507"/>
      <c r="HZ171" s="507"/>
      <c r="IA171" s="507"/>
      <c r="IB171" s="507"/>
      <c r="IC171" s="507"/>
      <c r="ID171" s="507"/>
      <c r="IE171" s="507"/>
      <c r="IF171" s="507"/>
      <c r="IG171" s="507"/>
      <c r="IH171" s="507"/>
      <c r="II171" s="507"/>
      <c r="IJ171" s="507"/>
    </row>
    <row r="172" spans="1:244" s="398" customFormat="1" ht="19" x14ac:dyDescent="0.2">
      <c r="A172"/>
      <c r="B172" s="290"/>
      <c r="C172"/>
      <c r="D172" s="367"/>
      <c r="E172" s="463"/>
      <c r="F172" s="463"/>
      <c r="G172" s="271"/>
      <c r="H172"/>
      <c r="I172" s="99"/>
      <c r="J172"/>
      <c r="K172"/>
      <c r="L172"/>
      <c r="M172" s="275"/>
      <c r="N172" s="275"/>
      <c r="O172" s="275"/>
      <c r="P172" s="275"/>
      <c r="Q172" s="275"/>
      <c r="R172" s="275"/>
      <c r="S172" s="275"/>
      <c r="T172" s="275"/>
      <c r="U172" s="275"/>
      <c r="V172" s="275"/>
      <c r="W172" s="275"/>
      <c r="X172" s="275"/>
      <c r="Y172" s="275"/>
      <c r="Z172" s="275"/>
      <c r="AA172" s="275"/>
      <c r="AB172" s="23"/>
      <c r="AC172"/>
      <c r="AD172" s="92"/>
      <c r="AE172"/>
      <c r="AF172"/>
      <c r="AG172"/>
      <c r="AH172" s="96"/>
      <c r="AI172" s="394"/>
      <c r="AJ172" s="215"/>
      <c r="AK172" s="215"/>
      <c r="AL172" s="215"/>
      <c r="AM172" s="215"/>
      <c r="AN172" s="215"/>
      <c r="AO172" s="215"/>
      <c r="AP172" s="215"/>
      <c r="AQ172" s="215"/>
      <c r="AR172" s="215"/>
      <c r="AS172" s="215"/>
      <c r="AT172" s="215"/>
      <c r="AU172" s="215"/>
      <c r="AV172" s="215"/>
      <c r="AW172" s="215"/>
      <c r="AX172" s="215"/>
      <c r="AY172" s="394"/>
      <c r="AZ172" s="386"/>
      <c r="BA172" s="715"/>
      <c r="BB172"/>
      <c r="BC172" s="715"/>
      <c r="BD172"/>
      <c r="BE172" s="715"/>
      <c r="BF172"/>
      <c r="BG172" s="715"/>
      <c r="BH172"/>
      <c r="BI172" s="715"/>
      <c r="BJ172"/>
      <c r="BK172" s="715"/>
      <c r="BL172"/>
      <c r="BM172" s="715"/>
      <c r="BN172"/>
      <c r="BO172" s="387"/>
      <c r="BP172"/>
      <c r="BQ172" s="387"/>
      <c r="BR172"/>
      <c r="BS172" s="387"/>
      <c r="BT172"/>
      <c r="BU172" s="387"/>
      <c r="BV172"/>
      <c r="BW172" s="387"/>
      <c r="BX172"/>
      <c r="BY172" s="387"/>
      <c r="BZ172"/>
      <c r="CA172" s="387"/>
      <c r="CB172"/>
      <c r="CC172" s="387"/>
      <c r="CD172"/>
      <c r="CE172" s="387"/>
      <c r="CF172"/>
      <c r="CG172" s="387"/>
      <c r="CH172"/>
      <c r="CI172" s="387"/>
      <c r="CJ172"/>
      <c r="CK172" s="1099"/>
      <c r="CL172" s="507"/>
      <c r="CM172" s="507"/>
      <c r="CN172" s="507"/>
      <c r="CO172" s="507"/>
      <c r="CP172" s="507"/>
      <c r="CQ172" s="507"/>
      <c r="CR172" s="507"/>
      <c r="CS172" s="507"/>
      <c r="CT172" s="1109"/>
      <c r="CU172" s="36"/>
      <c r="CV172" s="36"/>
      <c r="CW172" s="36"/>
      <c r="CX172" s="1109"/>
      <c r="CY172" s="507"/>
      <c r="CZ172" s="507"/>
      <c r="DN172" s="507"/>
      <c r="DO172" s="507"/>
      <c r="DP172" s="507"/>
      <c r="DQ172" s="507"/>
      <c r="DR172" s="507"/>
      <c r="DS172" s="507"/>
      <c r="DT172" s="507"/>
      <c r="DU172" s="507"/>
      <c r="DV172" s="507"/>
      <c r="DW172" s="507"/>
      <c r="DX172" s="507"/>
      <c r="DY172" s="507"/>
      <c r="DZ172" s="507"/>
      <c r="EA172" s="507"/>
      <c r="EB172" s="507"/>
      <c r="EC172" s="507"/>
      <c r="ED172" s="507"/>
      <c r="EE172" s="507"/>
      <c r="EF172" s="507"/>
      <c r="EG172" s="507"/>
      <c r="EH172" s="507"/>
      <c r="EI172" s="507"/>
      <c r="EJ172" s="507"/>
      <c r="EK172" s="507"/>
      <c r="EL172" s="507"/>
      <c r="EM172" s="507"/>
      <c r="EN172" s="507"/>
      <c r="EO172" s="507"/>
      <c r="EP172" s="507"/>
      <c r="EQ172" s="507"/>
      <c r="ER172" s="507"/>
      <c r="ES172" s="507"/>
      <c r="ET172" s="507"/>
      <c r="EU172" s="507"/>
      <c r="EV172" s="507"/>
      <c r="EW172" s="507"/>
      <c r="EX172" s="507"/>
      <c r="EY172" s="507"/>
      <c r="EZ172" s="507"/>
      <c r="FA172" s="507"/>
      <c r="FB172" s="507"/>
      <c r="FC172" s="507"/>
      <c r="FD172" s="507"/>
      <c r="FE172" s="507"/>
      <c r="FF172" s="507"/>
      <c r="FG172" s="507"/>
      <c r="FH172" s="507"/>
      <c r="FI172" s="507"/>
      <c r="FJ172" s="507"/>
      <c r="FK172" s="507"/>
      <c r="FL172" s="507"/>
      <c r="FM172" s="507"/>
      <c r="FN172" s="507"/>
      <c r="FO172" s="507"/>
      <c r="FP172" s="507"/>
      <c r="FQ172" s="507"/>
      <c r="FR172" s="507"/>
      <c r="FS172" s="507"/>
      <c r="FT172" s="507"/>
      <c r="FU172" s="507"/>
      <c r="FV172" s="507"/>
      <c r="FW172" s="507"/>
      <c r="FX172" s="507"/>
      <c r="FY172" s="507"/>
      <c r="FZ172" s="507"/>
      <c r="GA172" s="507"/>
      <c r="GB172" s="507"/>
      <c r="GC172" s="507"/>
      <c r="GD172" s="507"/>
      <c r="GE172" s="507"/>
      <c r="GF172" s="507"/>
      <c r="GG172" s="507"/>
      <c r="GH172" s="507"/>
      <c r="GI172" s="507"/>
      <c r="GJ172" s="507"/>
      <c r="GK172" s="507"/>
      <c r="GL172" s="507"/>
      <c r="GM172" s="507"/>
      <c r="GN172" s="507"/>
      <c r="GO172" s="507"/>
      <c r="GP172" s="507"/>
      <c r="GQ172" s="507"/>
      <c r="GR172" s="507"/>
      <c r="GS172" s="507"/>
      <c r="GT172" s="507"/>
      <c r="GU172" s="507"/>
      <c r="GV172" s="507"/>
      <c r="GW172" s="507"/>
      <c r="GX172" s="507"/>
      <c r="GY172" s="507"/>
      <c r="GZ172" s="507"/>
      <c r="HA172" s="507"/>
      <c r="HB172" s="507"/>
      <c r="HC172" s="507"/>
      <c r="HD172" s="507"/>
      <c r="HE172" s="507"/>
      <c r="HF172" s="507"/>
      <c r="HG172" s="507"/>
      <c r="HH172" s="507"/>
      <c r="HI172" s="507"/>
      <c r="HJ172" s="507"/>
      <c r="HK172" s="507"/>
      <c r="HL172" s="507"/>
      <c r="HM172" s="507"/>
      <c r="HN172" s="507"/>
      <c r="HO172" s="507"/>
      <c r="HP172" s="507"/>
      <c r="HQ172" s="507"/>
      <c r="HR172" s="507"/>
      <c r="HS172" s="507"/>
      <c r="HT172" s="507"/>
      <c r="HU172" s="507"/>
      <c r="HV172" s="507"/>
      <c r="HW172" s="507"/>
      <c r="HX172" s="507"/>
      <c r="HY172" s="507"/>
      <c r="HZ172" s="507"/>
      <c r="IA172" s="507"/>
      <c r="IB172" s="507"/>
      <c r="IC172" s="507"/>
      <c r="ID172" s="507"/>
      <c r="IE172" s="507"/>
      <c r="IF172" s="507"/>
      <c r="IG172" s="507"/>
      <c r="IH172" s="507"/>
      <c r="II172" s="507"/>
      <c r="IJ172" s="507"/>
    </row>
    <row r="173" spans="1:244" s="398" customFormat="1" ht="19" x14ac:dyDescent="0.2">
      <c r="A173"/>
      <c r="B173" s="290"/>
      <c r="C173"/>
      <c r="D173" s="367"/>
      <c r="E173" s="463"/>
      <c r="F173" s="463"/>
      <c r="G173" s="271"/>
      <c r="H173"/>
      <c r="I173" s="99"/>
      <c r="J173"/>
      <c r="K173"/>
      <c r="L173"/>
      <c r="M173" s="275"/>
      <c r="N173" s="275"/>
      <c r="O173" s="275"/>
      <c r="P173" s="275"/>
      <c r="Q173" s="275"/>
      <c r="R173" s="275"/>
      <c r="S173" s="275"/>
      <c r="T173" s="275"/>
      <c r="U173" s="275"/>
      <c r="V173" s="275"/>
      <c r="W173" s="275"/>
      <c r="X173" s="275"/>
      <c r="Y173" s="275"/>
      <c r="Z173" s="275"/>
      <c r="AA173" s="275"/>
      <c r="AB173" s="23"/>
      <c r="AC173"/>
      <c r="AD173" s="92"/>
      <c r="AE173"/>
      <c r="AF173"/>
      <c r="AG173"/>
      <c r="AH173" s="96"/>
      <c r="AI173" s="394"/>
      <c r="AJ173" s="215"/>
      <c r="AK173" s="215"/>
      <c r="AL173" s="215"/>
      <c r="AM173" s="215"/>
      <c r="AN173" s="215"/>
      <c r="AO173" s="215"/>
      <c r="AP173" s="215"/>
      <c r="AQ173" s="215"/>
      <c r="AR173" s="215"/>
      <c r="AS173" s="215"/>
      <c r="AT173" s="215"/>
      <c r="AU173" s="215"/>
      <c r="AV173" s="215"/>
      <c r="AW173" s="215"/>
      <c r="AX173" s="215"/>
      <c r="AY173" s="394"/>
      <c r="AZ173" s="386"/>
      <c r="BA173" s="715"/>
      <c r="BB173"/>
      <c r="BC173" s="715"/>
      <c r="BD173"/>
      <c r="BE173" s="715"/>
      <c r="BF173"/>
      <c r="BG173" s="715"/>
      <c r="BH173"/>
      <c r="BI173" s="715"/>
      <c r="BJ173"/>
      <c r="BK173" s="715"/>
      <c r="BL173"/>
      <c r="BM173" s="715"/>
      <c r="BN173"/>
      <c r="BO173" s="387"/>
      <c r="BP173"/>
      <c r="BQ173" s="387"/>
      <c r="BR173"/>
      <c r="BS173" s="387"/>
      <c r="BT173"/>
      <c r="BU173" s="387"/>
      <c r="BV173"/>
      <c r="BW173" s="387"/>
      <c r="BX173"/>
      <c r="BY173" s="387"/>
      <c r="BZ173"/>
      <c r="CA173" s="387"/>
      <c r="CB173"/>
      <c r="CC173" s="387"/>
      <c r="CD173"/>
      <c r="CE173" s="387"/>
      <c r="CF173"/>
      <c r="CG173" s="387"/>
      <c r="CH173"/>
      <c r="CI173" s="387"/>
      <c r="CJ173"/>
      <c r="CK173" s="1099"/>
      <c r="CL173" s="507"/>
      <c r="CM173" s="507"/>
      <c r="CN173" s="507"/>
      <c r="CO173" s="507"/>
      <c r="CP173" s="507"/>
      <c r="CQ173" s="507"/>
      <c r="CR173" s="507"/>
      <c r="CS173" s="507"/>
      <c r="CT173" s="1109"/>
      <c r="CU173" s="36"/>
      <c r="CV173" s="36"/>
      <c r="CW173" s="36"/>
      <c r="CX173" s="1109"/>
      <c r="CY173" s="507"/>
      <c r="CZ173" s="507"/>
      <c r="DN173" s="507"/>
      <c r="DO173" s="507"/>
      <c r="DP173" s="507"/>
      <c r="DQ173" s="507"/>
      <c r="DR173" s="507"/>
      <c r="DS173" s="507"/>
      <c r="DT173" s="507"/>
      <c r="DU173" s="507"/>
      <c r="DV173" s="507"/>
      <c r="DW173" s="507"/>
      <c r="DX173" s="507"/>
      <c r="DY173" s="507"/>
      <c r="DZ173" s="507"/>
      <c r="EA173" s="507"/>
      <c r="EB173" s="507"/>
      <c r="EC173" s="507"/>
      <c r="ED173" s="507"/>
      <c r="EE173" s="507"/>
      <c r="EF173" s="507"/>
      <c r="EG173" s="507"/>
      <c r="EH173" s="507"/>
      <c r="EI173" s="507"/>
      <c r="EJ173" s="507"/>
      <c r="EK173" s="507"/>
      <c r="EL173" s="507"/>
      <c r="EM173" s="507"/>
      <c r="EN173" s="507"/>
      <c r="EO173" s="507"/>
      <c r="EP173" s="507"/>
      <c r="EQ173" s="507"/>
      <c r="ER173" s="507"/>
      <c r="ES173" s="507"/>
      <c r="ET173" s="507"/>
      <c r="EU173" s="507"/>
      <c r="EV173" s="507"/>
      <c r="EW173" s="507"/>
      <c r="EX173" s="507"/>
      <c r="EY173" s="507"/>
      <c r="EZ173" s="507"/>
      <c r="FA173" s="507"/>
      <c r="FB173" s="507"/>
      <c r="FC173" s="507"/>
      <c r="FD173" s="507"/>
      <c r="FE173" s="507"/>
      <c r="FF173" s="507"/>
      <c r="FG173" s="507"/>
      <c r="FH173" s="507"/>
      <c r="FI173" s="507"/>
      <c r="FJ173" s="507"/>
      <c r="FK173" s="507"/>
      <c r="FL173" s="507"/>
      <c r="FM173" s="507"/>
      <c r="FN173" s="507"/>
      <c r="FO173" s="507"/>
      <c r="FP173" s="507"/>
      <c r="FQ173" s="507"/>
      <c r="FR173" s="507"/>
      <c r="FS173" s="507"/>
      <c r="FT173" s="507"/>
      <c r="FU173" s="507"/>
      <c r="FV173" s="507"/>
      <c r="FW173" s="507"/>
      <c r="FX173" s="507"/>
      <c r="FY173" s="507"/>
      <c r="FZ173" s="507"/>
      <c r="GA173" s="507"/>
      <c r="GB173" s="507"/>
      <c r="GC173" s="507"/>
      <c r="GD173" s="507"/>
      <c r="GE173" s="507"/>
      <c r="GF173" s="507"/>
      <c r="GG173" s="507"/>
      <c r="GH173" s="507"/>
      <c r="GI173" s="507"/>
      <c r="GJ173" s="507"/>
      <c r="GK173" s="507"/>
      <c r="GL173" s="507"/>
      <c r="GM173" s="507"/>
      <c r="GN173" s="507"/>
      <c r="GO173" s="507"/>
      <c r="GP173" s="507"/>
      <c r="GQ173" s="507"/>
      <c r="GR173" s="507"/>
      <c r="GS173" s="507"/>
      <c r="GT173" s="507"/>
      <c r="GU173" s="507"/>
      <c r="GV173" s="507"/>
      <c r="GW173" s="507"/>
      <c r="GX173" s="507"/>
      <c r="GY173" s="507"/>
      <c r="GZ173" s="507"/>
      <c r="HA173" s="507"/>
      <c r="HB173" s="507"/>
      <c r="HC173" s="507"/>
      <c r="HD173" s="507"/>
      <c r="HE173" s="507"/>
      <c r="HF173" s="507"/>
      <c r="HG173" s="507"/>
      <c r="HH173" s="507"/>
      <c r="HI173" s="507"/>
      <c r="HJ173" s="507"/>
      <c r="HK173" s="507"/>
      <c r="HL173" s="507"/>
      <c r="HM173" s="507"/>
      <c r="HN173" s="507"/>
      <c r="HO173" s="507"/>
      <c r="HP173" s="507"/>
      <c r="HQ173" s="507"/>
      <c r="HR173" s="507"/>
      <c r="HS173" s="507"/>
      <c r="HT173" s="507"/>
      <c r="HU173" s="507"/>
      <c r="HV173" s="507"/>
      <c r="HW173" s="507"/>
      <c r="HX173" s="507"/>
      <c r="HY173" s="507"/>
      <c r="HZ173" s="507"/>
      <c r="IA173" s="507"/>
      <c r="IB173" s="507"/>
      <c r="IC173" s="507"/>
      <c r="ID173" s="507"/>
      <c r="IE173" s="507"/>
      <c r="IF173" s="507"/>
      <c r="IG173" s="507"/>
      <c r="IH173" s="507"/>
      <c r="II173" s="507"/>
      <c r="IJ173" s="507"/>
    </row>
    <row r="174" spans="1:244" s="398" customFormat="1" ht="19" x14ac:dyDescent="0.2">
      <c r="A174"/>
      <c r="B174" s="290"/>
      <c r="C174"/>
      <c r="D174" s="367"/>
      <c r="E174" s="463"/>
      <c r="F174" s="463"/>
      <c r="G174" s="271"/>
      <c r="H174"/>
      <c r="I174" s="99"/>
      <c r="J174"/>
      <c r="K174"/>
      <c r="L174"/>
      <c r="M174" s="275"/>
      <c r="N174" s="275"/>
      <c r="O174" s="275"/>
      <c r="P174" s="275"/>
      <c r="Q174" s="275"/>
      <c r="R174" s="275"/>
      <c r="S174" s="275"/>
      <c r="T174" s="275"/>
      <c r="U174" s="275"/>
      <c r="V174" s="275"/>
      <c r="W174" s="275"/>
      <c r="X174" s="275"/>
      <c r="Y174" s="275"/>
      <c r="Z174" s="275"/>
      <c r="AA174" s="275"/>
      <c r="AB174" s="23"/>
      <c r="AC174"/>
      <c r="AD174" s="92"/>
      <c r="AE174"/>
      <c r="AF174"/>
      <c r="AG174"/>
      <c r="AH174" s="96"/>
      <c r="AI174" s="394"/>
      <c r="AJ174" s="215"/>
      <c r="AK174" s="215"/>
      <c r="AL174" s="215"/>
      <c r="AM174" s="215"/>
      <c r="AN174" s="215"/>
      <c r="AO174" s="215"/>
      <c r="AP174" s="215"/>
      <c r="AQ174" s="215"/>
      <c r="AR174" s="215"/>
      <c r="AS174" s="215"/>
      <c r="AT174" s="215"/>
      <c r="AU174" s="215"/>
      <c r="AV174" s="215"/>
      <c r="AW174" s="215"/>
      <c r="AX174" s="215"/>
      <c r="AY174" s="394"/>
      <c r="AZ174" s="386"/>
      <c r="BA174" s="715"/>
      <c r="BB174"/>
      <c r="BC174" s="715"/>
      <c r="BD174"/>
      <c r="BE174" s="715"/>
      <c r="BF174"/>
      <c r="BG174" s="715"/>
      <c r="BH174"/>
      <c r="BI174" s="715"/>
      <c r="BJ174"/>
      <c r="BK174" s="715"/>
      <c r="BL174"/>
      <c r="BM174" s="715"/>
      <c r="BN174"/>
      <c r="BO174" s="387"/>
      <c r="BP174"/>
      <c r="BQ174" s="387"/>
      <c r="BR174"/>
      <c r="BS174" s="387"/>
      <c r="BT174"/>
      <c r="BU174" s="387"/>
      <c r="BV174"/>
      <c r="BW174" s="387"/>
      <c r="BX174"/>
      <c r="BY174" s="387"/>
      <c r="BZ174"/>
      <c r="CA174" s="387"/>
      <c r="CB174"/>
      <c r="CC174" s="387"/>
      <c r="CD174"/>
      <c r="CE174" s="387"/>
      <c r="CF174"/>
      <c r="CG174" s="387"/>
      <c r="CH174"/>
      <c r="CI174" s="387"/>
      <c r="CJ174"/>
      <c r="CK174" s="1099"/>
      <c r="CL174" s="507"/>
      <c r="CM174" s="507"/>
      <c r="CN174" s="507"/>
      <c r="CO174" s="507"/>
      <c r="CP174" s="507"/>
      <c r="CQ174" s="507"/>
      <c r="CR174" s="507"/>
      <c r="CS174" s="507"/>
      <c r="CT174" s="1109"/>
      <c r="CU174" s="36"/>
      <c r="CV174" s="36"/>
      <c r="CW174" s="36"/>
      <c r="CX174" s="1109"/>
      <c r="CY174" s="507"/>
      <c r="CZ174" s="507"/>
      <c r="DN174" s="507"/>
      <c r="DO174" s="507"/>
      <c r="DP174" s="507"/>
      <c r="DQ174" s="507"/>
      <c r="DR174" s="507"/>
      <c r="DS174" s="507"/>
      <c r="DT174" s="507"/>
      <c r="DU174" s="507"/>
      <c r="DV174" s="507"/>
      <c r="DW174" s="507"/>
      <c r="DX174" s="507"/>
      <c r="DY174" s="507"/>
      <c r="DZ174" s="507"/>
      <c r="EA174" s="507"/>
      <c r="EB174" s="507"/>
      <c r="EC174" s="507"/>
      <c r="ED174" s="507"/>
      <c r="EE174" s="507"/>
      <c r="EF174" s="507"/>
      <c r="EG174" s="507"/>
      <c r="EH174" s="507"/>
      <c r="EI174" s="507"/>
      <c r="EJ174" s="507"/>
      <c r="EK174" s="507"/>
      <c r="EL174" s="507"/>
      <c r="EM174" s="507"/>
      <c r="EN174" s="507"/>
      <c r="EO174" s="507"/>
      <c r="EP174" s="507"/>
      <c r="EQ174" s="507"/>
      <c r="ER174" s="507"/>
      <c r="ES174" s="507"/>
      <c r="ET174" s="507"/>
      <c r="EU174" s="507"/>
      <c r="EV174" s="507"/>
      <c r="EW174" s="507"/>
      <c r="EX174" s="507"/>
      <c r="EY174" s="507"/>
      <c r="EZ174" s="507"/>
      <c r="FA174" s="507"/>
      <c r="FB174" s="507"/>
      <c r="FC174" s="507"/>
      <c r="FD174" s="507"/>
      <c r="FE174" s="507"/>
      <c r="FF174" s="507"/>
      <c r="FG174" s="507"/>
      <c r="FH174" s="507"/>
      <c r="FI174" s="507"/>
      <c r="FJ174" s="507"/>
      <c r="FK174" s="507"/>
      <c r="FL174" s="507"/>
      <c r="FM174" s="507"/>
      <c r="FN174" s="507"/>
      <c r="FO174" s="507"/>
      <c r="FP174" s="507"/>
      <c r="FQ174" s="507"/>
      <c r="FR174" s="507"/>
      <c r="FS174" s="507"/>
      <c r="FT174" s="507"/>
      <c r="FU174" s="507"/>
      <c r="FV174" s="507"/>
      <c r="FW174" s="507"/>
      <c r="FX174" s="507"/>
      <c r="FY174" s="507"/>
      <c r="FZ174" s="507"/>
      <c r="GA174" s="507"/>
      <c r="GB174" s="507"/>
      <c r="GC174" s="507"/>
      <c r="GD174" s="507"/>
      <c r="GE174" s="507"/>
      <c r="GF174" s="507"/>
      <c r="GG174" s="507"/>
      <c r="GH174" s="507"/>
      <c r="GI174" s="507"/>
      <c r="GJ174" s="507"/>
      <c r="GK174" s="507"/>
      <c r="GL174" s="507"/>
      <c r="GM174" s="507"/>
      <c r="GN174" s="507"/>
      <c r="GO174" s="507"/>
      <c r="GP174" s="507"/>
      <c r="GQ174" s="507"/>
      <c r="GR174" s="507"/>
      <c r="GS174" s="507"/>
      <c r="GT174" s="507"/>
      <c r="GU174" s="507"/>
      <c r="GV174" s="507"/>
      <c r="GW174" s="507"/>
      <c r="GX174" s="507"/>
      <c r="GY174" s="507"/>
      <c r="GZ174" s="507"/>
      <c r="HA174" s="507"/>
      <c r="HB174" s="507"/>
      <c r="HC174" s="507"/>
      <c r="HD174" s="507"/>
      <c r="HE174" s="507"/>
      <c r="HF174" s="507"/>
      <c r="HG174" s="507"/>
      <c r="HH174" s="507"/>
      <c r="HI174" s="507"/>
      <c r="HJ174" s="507"/>
      <c r="HK174" s="507"/>
      <c r="HL174" s="507"/>
      <c r="HM174" s="507"/>
      <c r="HN174" s="507"/>
      <c r="HO174" s="507"/>
      <c r="HP174" s="507"/>
      <c r="HQ174" s="507"/>
      <c r="HR174" s="507"/>
      <c r="HS174" s="507"/>
      <c r="HT174" s="507"/>
      <c r="HU174" s="507"/>
      <c r="HV174" s="507"/>
      <c r="HW174" s="507"/>
      <c r="HX174" s="507"/>
      <c r="HY174" s="507"/>
      <c r="HZ174" s="507"/>
      <c r="IA174" s="507"/>
      <c r="IB174" s="507"/>
      <c r="IC174" s="507"/>
      <c r="ID174" s="507"/>
      <c r="IE174" s="507"/>
      <c r="IF174" s="507"/>
      <c r="IG174" s="507"/>
      <c r="IH174" s="507"/>
      <c r="II174" s="507"/>
      <c r="IJ174" s="507"/>
    </row>
    <row r="175" spans="1:244" s="398" customFormat="1" ht="19" x14ac:dyDescent="0.2">
      <c r="A175"/>
      <c r="B175" s="290"/>
      <c r="C175"/>
      <c r="D175" s="367"/>
      <c r="E175" s="463"/>
      <c r="F175" s="463"/>
      <c r="G175" s="271"/>
      <c r="H175"/>
      <c r="I175" s="99"/>
      <c r="J175"/>
      <c r="K175"/>
      <c r="L175"/>
      <c r="M175" s="275"/>
      <c r="N175" s="275"/>
      <c r="O175" s="275"/>
      <c r="P175" s="275"/>
      <c r="Q175" s="275"/>
      <c r="R175" s="275"/>
      <c r="S175" s="275"/>
      <c r="T175" s="275"/>
      <c r="U175" s="275"/>
      <c r="V175" s="275"/>
      <c r="W175" s="275"/>
      <c r="X175" s="275"/>
      <c r="Y175" s="275"/>
      <c r="Z175" s="275"/>
      <c r="AA175" s="275"/>
      <c r="AB175" s="23"/>
      <c r="AC175"/>
      <c r="AD175" s="92"/>
      <c r="AE175"/>
      <c r="AF175"/>
      <c r="AG175"/>
      <c r="AH175" s="96"/>
      <c r="AI175" s="394"/>
      <c r="AJ175" s="215"/>
      <c r="AK175" s="215"/>
      <c r="AL175" s="215"/>
      <c r="AM175" s="215"/>
      <c r="AN175" s="215"/>
      <c r="AO175" s="215"/>
      <c r="AP175" s="215"/>
      <c r="AQ175" s="215"/>
      <c r="AR175" s="215"/>
      <c r="AS175" s="215"/>
      <c r="AT175" s="215"/>
      <c r="AU175" s="215"/>
      <c r="AV175" s="215"/>
      <c r="AW175" s="215"/>
      <c r="AX175" s="215"/>
      <c r="AY175" s="394"/>
      <c r="AZ175" s="386"/>
      <c r="BA175" s="715"/>
      <c r="BB175"/>
      <c r="BC175" s="715"/>
      <c r="BD175"/>
      <c r="BE175" s="715"/>
      <c r="BF175"/>
      <c r="BG175" s="715"/>
      <c r="BH175"/>
      <c r="BI175" s="715"/>
      <c r="BJ175"/>
      <c r="BK175" s="715"/>
      <c r="BL175"/>
      <c r="BM175" s="715"/>
      <c r="BN175"/>
      <c r="BO175" s="387"/>
      <c r="BP175"/>
      <c r="BQ175" s="387"/>
      <c r="BR175"/>
      <c r="BS175" s="387"/>
      <c r="BT175"/>
      <c r="BU175" s="387"/>
      <c r="BV175"/>
      <c r="BW175" s="387"/>
      <c r="BX175"/>
      <c r="BY175" s="387"/>
      <c r="BZ175"/>
      <c r="CA175" s="387"/>
      <c r="CB175"/>
      <c r="CC175" s="387"/>
      <c r="CD175"/>
      <c r="CE175" s="387"/>
      <c r="CF175"/>
      <c r="CG175" s="387"/>
      <c r="CH175"/>
      <c r="CI175" s="387"/>
      <c r="CJ175"/>
      <c r="CK175" s="1099"/>
      <c r="CL175" s="507"/>
      <c r="CM175" s="507"/>
      <c r="CN175" s="507"/>
      <c r="CO175" s="507"/>
      <c r="CP175" s="507"/>
      <c r="CQ175" s="507"/>
      <c r="CR175" s="507"/>
      <c r="CS175" s="507"/>
      <c r="CT175" s="1109"/>
      <c r="CU175" s="36"/>
      <c r="CV175" s="36"/>
      <c r="CW175" s="36"/>
      <c r="CX175" s="1109"/>
      <c r="CY175" s="507"/>
      <c r="CZ175" s="507"/>
      <c r="DN175" s="507"/>
      <c r="DO175" s="507"/>
      <c r="DP175" s="507"/>
      <c r="DQ175" s="507"/>
      <c r="DR175" s="507"/>
      <c r="DS175" s="507"/>
      <c r="DT175" s="507"/>
      <c r="DU175" s="507"/>
      <c r="DV175" s="507"/>
      <c r="DW175" s="507"/>
      <c r="DX175" s="507"/>
      <c r="DY175" s="507"/>
      <c r="DZ175" s="507"/>
      <c r="EA175" s="507"/>
      <c r="EB175" s="507"/>
      <c r="EC175" s="507"/>
      <c r="ED175" s="507"/>
      <c r="EE175" s="507"/>
      <c r="EF175" s="507"/>
      <c r="EG175" s="507"/>
      <c r="EH175" s="507"/>
      <c r="EI175" s="507"/>
      <c r="EJ175" s="507"/>
      <c r="EK175" s="507"/>
      <c r="EL175" s="507"/>
      <c r="EM175" s="507"/>
      <c r="EN175" s="507"/>
      <c r="EO175" s="507"/>
      <c r="EP175" s="507"/>
      <c r="EQ175" s="507"/>
      <c r="ER175" s="507"/>
      <c r="ES175" s="507"/>
      <c r="ET175" s="507"/>
      <c r="EU175" s="507"/>
      <c r="EV175" s="507"/>
      <c r="EW175" s="507"/>
      <c r="EX175" s="507"/>
      <c r="EY175" s="507"/>
      <c r="EZ175" s="507"/>
      <c r="FA175" s="507"/>
      <c r="FB175" s="507"/>
      <c r="FC175" s="507"/>
      <c r="FD175" s="507"/>
      <c r="FE175" s="507"/>
      <c r="FF175" s="507"/>
      <c r="FG175" s="507"/>
      <c r="FH175" s="507"/>
      <c r="FI175" s="507"/>
      <c r="FJ175" s="507"/>
      <c r="FK175" s="507"/>
      <c r="FL175" s="507"/>
      <c r="FM175" s="507"/>
      <c r="FN175" s="507"/>
      <c r="FO175" s="507"/>
      <c r="FP175" s="507"/>
      <c r="FQ175" s="507"/>
      <c r="FR175" s="507"/>
      <c r="FS175" s="507"/>
      <c r="FT175" s="507"/>
      <c r="FU175" s="507"/>
      <c r="FV175" s="507"/>
      <c r="FW175" s="507"/>
      <c r="FX175" s="507"/>
      <c r="FY175" s="507"/>
      <c r="FZ175" s="507"/>
      <c r="GA175" s="507"/>
      <c r="GB175" s="507"/>
      <c r="GC175" s="507"/>
      <c r="GD175" s="507"/>
      <c r="GE175" s="507"/>
      <c r="GF175" s="507"/>
      <c r="GG175" s="507"/>
      <c r="GH175" s="507"/>
      <c r="GI175" s="507"/>
      <c r="GJ175" s="507"/>
      <c r="GK175" s="507"/>
      <c r="GL175" s="507"/>
      <c r="GM175" s="507"/>
      <c r="GN175" s="507"/>
      <c r="GO175" s="507"/>
      <c r="GP175" s="507"/>
      <c r="GQ175" s="507"/>
      <c r="GR175" s="507"/>
      <c r="GS175" s="507"/>
      <c r="GT175" s="507"/>
      <c r="GU175" s="507"/>
      <c r="GV175" s="507"/>
      <c r="GW175" s="507"/>
      <c r="GX175" s="507"/>
      <c r="GY175" s="507"/>
      <c r="GZ175" s="507"/>
      <c r="HA175" s="507"/>
      <c r="HB175" s="507"/>
      <c r="HC175" s="507"/>
      <c r="HD175" s="507"/>
      <c r="HE175" s="507"/>
      <c r="HF175" s="507"/>
      <c r="HG175" s="507"/>
      <c r="HH175" s="507"/>
      <c r="HI175" s="507"/>
      <c r="HJ175" s="507"/>
      <c r="HK175" s="507"/>
      <c r="HL175" s="507"/>
      <c r="HM175" s="507"/>
      <c r="HN175" s="507"/>
      <c r="HO175" s="507"/>
      <c r="HP175" s="507"/>
      <c r="HQ175" s="507"/>
      <c r="HR175" s="507"/>
      <c r="HS175" s="507"/>
      <c r="HT175" s="507"/>
      <c r="HU175" s="507"/>
      <c r="HV175" s="507"/>
      <c r="HW175" s="507"/>
      <c r="HX175" s="507"/>
      <c r="HY175" s="507"/>
      <c r="HZ175" s="507"/>
      <c r="IA175" s="507"/>
      <c r="IB175" s="507"/>
      <c r="IC175" s="507"/>
      <c r="ID175" s="507"/>
      <c r="IE175" s="507"/>
      <c r="IF175" s="507"/>
      <c r="IG175" s="507"/>
      <c r="IH175" s="507"/>
      <c r="II175" s="507"/>
      <c r="IJ175" s="507"/>
    </row>
    <row r="176" spans="1:244" s="398" customFormat="1" ht="19" x14ac:dyDescent="0.2">
      <c r="A176"/>
      <c r="B176" s="290"/>
      <c r="C176"/>
      <c r="D176" s="367"/>
      <c r="E176" s="463"/>
      <c r="F176" s="463"/>
      <c r="G176" s="271"/>
      <c r="H176"/>
      <c r="I176" s="99"/>
      <c r="J176"/>
      <c r="K176"/>
      <c r="L176"/>
      <c r="M176" s="275"/>
      <c r="N176" s="275"/>
      <c r="O176" s="275"/>
      <c r="P176" s="275"/>
      <c r="Q176" s="275"/>
      <c r="R176" s="275"/>
      <c r="S176" s="275"/>
      <c r="T176" s="275"/>
      <c r="U176" s="275"/>
      <c r="V176" s="275"/>
      <c r="W176" s="275"/>
      <c r="X176" s="275"/>
      <c r="Y176" s="275"/>
      <c r="Z176" s="275"/>
      <c r="AA176" s="275"/>
      <c r="AB176" s="23"/>
      <c r="AC176"/>
      <c r="AD176" s="92"/>
      <c r="AE176"/>
      <c r="AF176"/>
      <c r="AG176"/>
      <c r="AH176" s="96"/>
      <c r="AI176" s="394"/>
      <c r="AJ176" s="215"/>
      <c r="AK176" s="215"/>
      <c r="AL176" s="215"/>
      <c r="AM176" s="215"/>
      <c r="AN176" s="215"/>
      <c r="AO176" s="215"/>
      <c r="AP176" s="215"/>
      <c r="AQ176" s="215"/>
      <c r="AR176" s="215"/>
      <c r="AS176" s="215"/>
      <c r="AT176" s="215"/>
      <c r="AU176" s="215"/>
      <c r="AV176" s="215"/>
      <c r="AW176" s="215"/>
      <c r="AX176" s="215"/>
      <c r="AY176" s="394"/>
      <c r="AZ176" s="386"/>
      <c r="BA176" s="715"/>
      <c r="BB176"/>
      <c r="BC176" s="715"/>
      <c r="BD176"/>
      <c r="BE176" s="715"/>
      <c r="BF176"/>
      <c r="BG176" s="715"/>
      <c r="BH176"/>
      <c r="BI176" s="715"/>
      <c r="BJ176"/>
      <c r="BK176" s="715"/>
      <c r="BL176"/>
      <c r="BM176" s="715"/>
      <c r="BN176"/>
      <c r="BO176" s="387"/>
      <c r="BP176"/>
      <c r="BQ176" s="387"/>
      <c r="BR176"/>
      <c r="BS176" s="387"/>
      <c r="BT176"/>
      <c r="BU176" s="387"/>
      <c r="BV176"/>
      <c r="BW176" s="387"/>
      <c r="BX176"/>
      <c r="BY176" s="387"/>
      <c r="BZ176"/>
      <c r="CA176" s="387"/>
      <c r="CB176"/>
      <c r="CC176" s="387"/>
      <c r="CD176"/>
      <c r="CE176" s="387"/>
      <c r="CF176"/>
      <c r="CG176" s="387"/>
      <c r="CH176"/>
      <c r="CI176" s="387"/>
      <c r="CJ176"/>
      <c r="CK176" s="1099"/>
      <c r="CL176" s="507"/>
      <c r="CM176" s="507"/>
      <c r="CN176" s="507"/>
      <c r="CO176" s="507"/>
      <c r="CP176" s="507"/>
      <c r="CQ176" s="507"/>
      <c r="CR176" s="507"/>
      <c r="CS176" s="507"/>
      <c r="CT176" s="1109"/>
      <c r="CU176" s="36"/>
      <c r="CV176" s="36"/>
      <c r="CW176" s="36"/>
      <c r="CX176" s="1109"/>
      <c r="CY176" s="507"/>
      <c r="CZ176" s="507"/>
      <c r="DN176" s="507"/>
      <c r="DO176" s="507"/>
      <c r="DP176" s="507"/>
      <c r="DQ176" s="507"/>
      <c r="DR176" s="507"/>
      <c r="DS176" s="507"/>
      <c r="DT176" s="507"/>
      <c r="DU176" s="507"/>
      <c r="DV176" s="507"/>
      <c r="DW176" s="507"/>
      <c r="DX176" s="507"/>
      <c r="DY176" s="507"/>
      <c r="DZ176" s="507"/>
      <c r="EA176" s="507"/>
      <c r="EB176" s="507"/>
      <c r="EC176" s="507"/>
      <c r="ED176" s="507"/>
      <c r="EE176" s="507"/>
      <c r="EF176" s="507"/>
      <c r="EG176" s="507"/>
      <c r="EH176" s="507"/>
      <c r="EI176" s="507"/>
      <c r="EJ176" s="507"/>
      <c r="EK176" s="507"/>
      <c r="EL176" s="507"/>
      <c r="EM176" s="507"/>
      <c r="EN176" s="507"/>
      <c r="EO176" s="507"/>
      <c r="EP176" s="507"/>
      <c r="EQ176" s="507"/>
      <c r="ER176" s="507"/>
      <c r="ES176" s="507"/>
      <c r="ET176" s="507"/>
      <c r="EU176" s="507"/>
      <c r="EV176" s="507"/>
      <c r="EW176" s="507"/>
      <c r="EX176" s="507"/>
      <c r="EY176" s="507"/>
      <c r="EZ176" s="507"/>
      <c r="FA176" s="507"/>
      <c r="FB176" s="507"/>
      <c r="FC176" s="507"/>
      <c r="FD176" s="507"/>
      <c r="FE176" s="507"/>
      <c r="FF176" s="507"/>
      <c r="FG176" s="507"/>
      <c r="FH176" s="507"/>
      <c r="FI176" s="507"/>
      <c r="FJ176" s="507"/>
      <c r="FK176" s="507"/>
      <c r="FL176" s="507"/>
      <c r="FM176" s="507"/>
      <c r="FN176" s="507"/>
      <c r="FO176" s="507"/>
      <c r="FP176" s="507"/>
      <c r="FQ176" s="507"/>
      <c r="FR176" s="507"/>
      <c r="FS176" s="507"/>
      <c r="FT176" s="507"/>
      <c r="FU176" s="507"/>
      <c r="FV176" s="507"/>
      <c r="FW176" s="507"/>
      <c r="FX176" s="507"/>
      <c r="FY176" s="507"/>
      <c r="FZ176" s="507"/>
      <c r="GA176" s="507"/>
      <c r="GB176" s="507"/>
      <c r="GC176" s="507"/>
      <c r="GD176" s="507"/>
      <c r="GE176" s="507"/>
      <c r="GF176" s="507"/>
      <c r="GG176" s="507"/>
      <c r="GH176" s="507"/>
      <c r="GI176" s="507"/>
      <c r="GJ176" s="507"/>
      <c r="GK176" s="507"/>
      <c r="GL176" s="507"/>
      <c r="GM176" s="507"/>
      <c r="GN176" s="507"/>
      <c r="GO176" s="507"/>
      <c r="GP176" s="507"/>
      <c r="GQ176" s="507"/>
      <c r="GR176" s="507"/>
      <c r="GS176" s="507"/>
      <c r="GT176" s="507"/>
      <c r="GU176" s="507"/>
      <c r="GV176" s="507"/>
      <c r="GW176" s="507"/>
      <c r="GX176" s="507"/>
      <c r="GY176" s="507"/>
      <c r="GZ176" s="507"/>
      <c r="HA176" s="507"/>
      <c r="HB176" s="507"/>
      <c r="HC176" s="507"/>
      <c r="HD176" s="507"/>
      <c r="HE176" s="507"/>
      <c r="HF176" s="507"/>
      <c r="HG176" s="507"/>
      <c r="HH176" s="507"/>
      <c r="HI176" s="507"/>
      <c r="HJ176" s="507"/>
      <c r="HK176" s="507"/>
      <c r="HL176" s="507"/>
      <c r="HM176" s="507"/>
      <c r="HN176" s="507"/>
      <c r="HO176" s="507"/>
      <c r="HP176" s="507"/>
      <c r="HQ176" s="507"/>
      <c r="HR176" s="507"/>
      <c r="HS176" s="507"/>
      <c r="HT176" s="507"/>
      <c r="HU176" s="507"/>
      <c r="HV176" s="507"/>
      <c r="HW176" s="507"/>
      <c r="HX176" s="507"/>
      <c r="HY176" s="507"/>
      <c r="HZ176" s="507"/>
      <c r="IA176" s="507"/>
      <c r="IB176" s="507"/>
      <c r="IC176" s="507"/>
      <c r="ID176" s="507"/>
      <c r="IE176" s="507"/>
      <c r="IF176" s="507"/>
      <c r="IG176" s="507"/>
      <c r="IH176" s="507"/>
      <c r="II176" s="507"/>
      <c r="IJ176" s="507"/>
    </row>
    <row r="177" spans="1:244" s="398" customFormat="1" ht="19" x14ac:dyDescent="0.2">
      <c r="A177"/>
      <c r="B177" s="290"/>
      <c r="C177"/>
      <c r="D177" s="367"/>
      <c r="E177" s="463"/>
      <c r="F177" s="463"/>
      <c r="G177" s="271"/>
      <c r="H177"/>
      <c r="I177" s="99"/>
      <c r="J177"/>
      <c r="K177"/>
      <c r="L177"/>
      <c r="M177" s="275"/>
      <c r="N177" s="275"/>
      <c r="O177" s="275"/>
      <c r="P177" s="275"/>
      <c r="Q177" s="275"/>
      <c r="R177" s="275"/>
      <c r="S177" s="275"/>
      <c r="T177" s="275"/>
      <c r="U177" s="275"/>
      <c r="V177" s="275"/>
      <c r="W177" s="275"/>
      <c r="X177" s="275"/>
      <c r="Y177" s="275"/>
      <c r="Z177" s="275"/>
      <c r="AA177" s="275"/>
      <c r="AB177" s="23"/>
      <c r="AC177"/>
      <c r="AD177" s="92"/>
      <c r="AE177"/>
      <c r="AF177"/>
      <c r="AG177"/>
      <c r="AH177" s="96"/>
      <c r="AI177" s="394"/>
      <c r="AJ177" s="215"/>
      <c r="AK177" s="215"/>
      <c r="AL177" s="215"/>
      <c r="AM177" s="215"/>
      <c r="AN177" s="215"/>
      <c r="AO177" s="215"/>
      <c r="AP177" s="215"/>
      <c r="AQ177" s="215"/>
      <c r="AR177" s="215"/>
      <c r="AS177" s="215"/>
      <c r="AT177" s="215"/>
      <c r="AU177" s="215"/>
      <c r="AV177" s="215"/>
      <c r="AW177" s="215"/>
      <c r="AX177" s="215"/>
      <c r="AY177" s="394"/>
      <c r="AZ177" s="386"/>
      <c r="BA177" s="715"/>
      <c r="BB177"/>
      <c r="BC177" s="715"/>
      <c r="BD177"/>
      <c r="BE177" s="715"/>
      <c r="BF177"/>
      <c r="BG177" s="715"/>
      <c r="BH177"/>
      <c r="BI177" s="715"/>
      <c r="BJ177"/>
      <c r="BK177" s="715"/>
      <c r="BL177"/>
      <c r="BM177" s="715"/>
      <c r="BN177"/>
      <c r="BO177" s="387"/>
      <c r="BP177"/>
      <c r="BQ177" s="387"/>
      <c r="BR177"/>
      <c r="BS177" s="387"/>
      <c r="BT177"/>
      <c r="BU177" s="387"/>
      <c r="BV177"/>
      <c r="BW177" s="387"/>
      <c r="BX177"/>
      <c r="BY177" s="387"/>
      <c r="BZ177"/>
      <c r="CA177" s="387"/>
      <c r="CB177"/>
      <c r="CC177" s="387"/>
      <c r="CD177"/>
      <c r="CE177" s="387"/>
      <c r="CF177"/>
      <c r="CG177" s="387"/>
      <c r="CH177"/>
      <c r="CI177" s="387"/>
      <c r="CJ177"/>
      <c r="CK177" s="1099"/>
      <c r="CL177" s="507"/>
      <c r="CM177" s="507"/>
      <c r="CN177" s="507"/>
      <c r="CO177" s="507"/>
      <c r="CP177" s="507"/>
      <c r="CQ177" s="507"/>
      <c r="CR177" s="507"/>
      <c r="CS177" s="507"/>
      <c r="CT177" s="1109"/>
      <c r="CU177" s="36"/>
      <c r="CV177" s="36"/>
      <c r="CW177" s="36"/>
      <c r="CX177" s="1109"/>
      <c r="CY177" s="507"/>
      <c r="CZ177" s="507"/>
      <c r="DN177" s="507"/>
      <c r="DO177" s="507"/>
      <c r="DP177" s="507"/>
      <c r="DQ177" s="507"/>
      <c r="DR177" s="507"/>
      <c r="DS177" s="507"/>
      <c r="DT177" s="507"/>
      <c r="DU177" s="507"/>
      <c r="DV177" s="507"/>
      <c r="DW177" s="507"/>
      <c r="DX177" s="507"/>
      <c r="DY177" s="507"/>
      <c r="DZ177" s="507"/>
      <c r="EA177" s="507"/>
      <c r="EB177" s="507"/>
      <c r="EC177" s="507"/>
      <c r="ED177" s="507"/>
      <c r="EE177" s="507"/>
      <c r="EF177" s="507"/>
      <c r="EG177" s="507"/>
      <c r="EH177" s="507"/>
      <c r="EI177" s="507"/>
      <c r="EJ177" s="507"/>
      <c r="EK177" s="507"/>
      <c r="EL177" s="507"/>
      <c r="EM177" s="507"/>
      <c r="EN177" s="507"/>
      <c r="EO177" s="507"/>
      <c r="EP177" s="507"/>
      <c r="EQ177" s="507"/>
      <c r="ER177" s="507"/>
      <c r="ES177" s="507"/>
      <c r="ET177" s="507"/>
      <c r="EU177" s="507"/>
      <c r="EV177" s="507"/>
      <c r="EW177" s="507"/>
      <c r="EX177" s="507"/>
      <c r="EY177" s="507"/>
      <c r="EZ177" s="507"/>
      <c r="FA177" s="507"/>
      <c r="FB177" s="507"/>
      <c r="FC177" s="507"/>
      <c r="FD177" s="507"/>
      <c r="FE177" s="507"/>
      <c r="FF177" s="507"/>
      <c r="FG177" s="507"/>
      <c r="FH177" s="507"/>
      <c r="FI177" s="507"/>
      <c r="FJ177" s="507"/>
      <c r="FK177" s="507"/>
      <c r="FL177" s="507"/>
      <c r="FM177" s="507"/>
      <c r="FN177" s="507"/>
      <c r="FO177" s="507"/>
      <c r="FP177" s="507"/>
      <c r="FQ177" s="507"/>
      <c r="FR177" s="507"/>
      <c r="FS177" s="507"/>
      <c r="FT177" s="507"/>
      <c r="FU177" s="507"/>
      <c r="FV177" s="507"/>
      <c r="FW177" s="507"/>
      <c r="FX177" s="507"/>
      <c r="FY177" s="507"/>
      <c r="FZ177" s="507"/>
      <c r="GA177" s="507"/>
      <c r="GB177" s="507"/>
      <c r="GC177" s="507"/>
      <c r="GD177" s="507"/>
      <c r="GE177" s="507"/>
      <c r="GF177" s="507"/>
      <c r="GG177" s="507"/>
      <c r="GH177" s="507"/>
      <c r="GI177" s="507"/>
      <c r="GJ177" s="507"/>
      <c r="GK177" s="507"/>
      <c r="GL177" s="507"/>
      <c r="GM177" s="507"/>
      <c r="GN177" s="507"/>
      <c r="GO177" s="507"/>
      <c r="GP177" s="507"/>
      <c r="GQ177" s="507"/>
      <c r="GR177" s="507"/>
      <c r="GS177" s="507"/>
      <c r="GT177" s="507"/>
      <c r="GU177" s="507"/>
      <c r="GV177" s="507"/>
      <c r="GW177" s="507"/>
      <c r="GX177" s="507"/>
      <c r="GY177" s="507"/>
      <c r="GZ177" s="507"/>
      <c r="HA177" s="507"/>
      <c r="HB177" s="507"/>
      <c r="HC177" s="507"/>
      <c r="HD177" s="507"/>
      <c r="HE177" s="507"/>
      <c r="HF177" s="507"/>
      <c r="HG177" s="507"/>
      <c r="HH177" s="507"/>
      <c r="HI177" s="507"/>
      <c r="HJ177" s="507"/>
      <c r="HK177" s="507"/>
      <c r="HL177" s="507"/>
      <c r="HM177" s="507"/>
      <c r="HN177" s="507"/>
      <c r="HO177" s="507"/>
      <c r="HP177" s="507"/>
      <c r="HQ177" s="507"/>
      <c r="HR177" s="507"/>
      <c r="HS177" s="507"/>
      <c r="HT177" s="507"/>
      <c r="HU177" s="507"/>
      <c r="HV177" s="507"/>
      <c r="HW177" s="507"/>
      <c r="HX177" s="507"/>
      <c r="HY177" s="507"/>
      <c r="HZ177" s="507"/>
      <c r="IA177" s="507"/>
      <c r="IB177" s="507"/>
      <c r="IC177" s="507"/>
      <c r="ID177" s="507"/>
      <c r="IE177" s="507"/>
      <c r="IF177" s="507"/>
      <c r="IG177" s="507"/>
      <c r="IH177" s="507"/>
      <c r="II177" s="507"/>
      <c r="IJ177" s="507"/>
    </row>
    <row r="178" spans="1:244" s="398" customFormat="1" ht="19" x14ac:dyDescent="0.2">
      <c r="A178"/>
      <c r="B178" s="290"/>
      <c r="C178"/>
      <c r="D178" s="367"/>
      <c r="E178" s="463"/>
      <c r="F178" s="463"/>
      <c r="G178" s="271"/>
      <c r="H178"/>
      <c r="I178" s="99"/>
      <c r="J178"/>
      <c r="K178"/>
      <c r="L178"/>
      <c r="M178" s="275"/>
      <c r="N178" s="275"/>
      <c r="O178" s="275"/>
      <c r="P178" s="275"/>
      <c r="Q178" s="275"/>
      <c r="R178" s="275"/>
      <c r="S178" s="275"/>
      <c r="T178" s="275"/>
      <c r="U178" s="275"/>
      <c r="V178" s="275"/>
      <c r="W178" s="275"/>
      <c r="X178" s="275"/>
      <c r="Y178" s="275"/>
      <c r="Z178" s="275"/>
      <c r="AA178" s="275"/>
      <c r="AB178" s="23"/>
      <c r="AC178"/>
      <c r="AD178" s="92"/>
      <c r="AE178"/>
      <c r="AF178"/>
      <c r="AG178"/>
      <c r="AH178" s="96"/>
      <c r="AI178" s="394"/>
      <c r="AJ178" s="215"/>
      <c r="AK178" s="215"/>
      <c r="AL178" s="215"/>
      <c r="AM178" s="215"/>
      <c r="AN178" s="215"/>
      <c r="AO178" s="215"/>
      <c r="AP178" s="215"/>
      <c r="AQ178" s="215"/>
      <c r="AR178" s="215"/>
      <c r="AS178" s="215"/>
      <c r="AT178" s="215"/>
      <c r="AU178" s="215"/>
      <c r="AV178" s="215"/>
      <c r="AW178" s="215"/>
      <c r="AX178" s="215"/>
      <c r="AY178" s="394"/>
      <c r="AZ178" s="386"/>
      <c r="BA178" s="715"/>
      <c r="BB178"/>
      <c r="BC178" s="715"/>
      <c r="BD178"/>
      <c r="BE178" s="715"/>
      <c r="BF178"/>
      <c r="BG178" s="715"/>
      <c r="BH178"/>
      <c r="BI178" s="715"/>
      <c r="BJ178"/>
      <c r="BK178" s="715"/>
      <c r="BL178"/>
      <c r="BM178" s="715"/>
      <c r="BN178"/>
      <c r="BO178" s="387"/>
      <c r="BP178"/>
      <c r="BQ178" s="387"/>
      <c r="BR178"/>
      <c r="BS178" s="387"/>
      <c r="BT178"/>
      <c r="BU178" s="387"/>
      <c r="BV178"/>
      <c r="BW178" s="387"/>
      <c r="BX178"/>
      <c r="BY178" s="387"/>
      <c r="BZ178"/>
      <c r="CA178" s="387"/>
      <c r="CB178"/>
      <c r="CC178" s="387"/>
      <c r="CD178"/>
      <c r="CE178" s="387"/>
      <c r="CF178"/>
      <c r="CG178" s="387"/>
      <c r="CH178"/>
      <c r="CI178" s="387"/>
      <c r="CJ178"/>
      <c r="CK178" s="1099"/>
      <c r="CL178" s="507"/>
      <c r="CM178" s="507"/>
      <c r="CN178" s="507"/>
      <c r="CO178" s="507"/>
      <c r="CP178" s="507"/>
      <c r="CQ178" s="507"/>
      <c r="CR178" s="507"/>
      <c r="CS178" s="507"/>
      <c r="CT178" s="1109"/>
      <c r="CU178" s="36"/>
      <c r="CV178" s="36"/>
      <c r="CW178" s="36"/>
      <c r="CX178" s="1109"/>
      <c r="CY178" s="507"/>
      <c r="CZ178" s="507"/>
      <c r="DN178" s="507"/>
      <c r="DO178" s="507"/>
      <c r="DP178" s="507"/>
      <c r="DQ178" s="507"/>
      <c r="DR178" s="507"/>
      <c r="DS178" s="507"/>
      <c r="DT178" s="507"/>
      <c r="DU178" s="507"/>
      <c r="DV178" s="507"/>
      <c r="DW178" s="507"/>
      <c r="DX178" s="507"/>
      <c r="DY178" s="507"/>
      <c r="DZ178" s="507"/>
      <c r="EA178" s="507"/>
      <c r="EB178" s="507"/>
      <c r="EC178" s="507"/>
      <c r="ED178" s="507"/>
      <c r="EE178" s="507"/>
      <c r="EF178" s="507"/>
      <c r="EG178" s="507"/>
      <c r="EH178" s="507"/>
      <c r="EI178" s="507"/>
      <c r="EJ178" s="507"/>
      <c r="EK178" s="507"/>
      <c r="EL178" s="507"/>
      <c r="EM178" s="507"/>
      <c r="EN178" s="507"/>
      <c r="EO178" s="507"/>
      <c r="EP178" s="507"/>
      <c r="EQ178" s="507"/>
      <c r="ER178" s="507"/>
      <c r="ES178" s="507"/>
      <c r="ET178" s="507"/>
      <c r="EU178" s="507"/>
      <c r="EV178" s="507"/>
      <c r="EW178" s="507"/>
      <c r="EX178" s="507"/>
      <c r="EY178" s="507"/>
      <c r="EZ178" s="507"/>
      <c r="FA178" s="507"/>
      <c r="FB178" s="507"/>
      <c r="FC178" s="507"/>
      <c r="FD178" s="507"/>
      <c r="FE178" s="507"/>
      <c r="FF178" s="507"/>
      <c r="FG178" s="507"/>
      <c r="FH178" s="507"/>
      <c r="FI178" s="507"/>
      <c r="FJ178" s="507"/>
      <c r="FK178" s="507"/>
      <c r="FL178" s="507"/>
      <c r="FM178" s="507"/>
      <c r="FN178" s="507"/>
      <c r="FO178" s="507"/>
      <c r="FP178" s="507"/>
      <c r="FQ178" s="507"/>
      <c r="FR178" s="507"/>
      <c r="FS178" s="507"/>
      <c r="FT178" s="507"/>
      <c r="FU178" s="507"/>
      <c r="FV178" s="507"/>
      <c r="FW178" s="507"/>
      <c r="FX178" s="507"/>
      <c r="FY178" s="507"/>
      <c r="FZ178" s="507"/>
      <c r="GA178" s="507"/>
      <c r="GB178" s="507"/>
      <c r="GC178" s="507"/>
      <c r="GD178" s="507"/>
      <c r="GE178" s="507"/>
      <c r="GF178" s="507"/>
      <c r="GG178" s="507"/>
      <c r="GH178" s="507"/>
      <c r="GI178" s="507"/>
      <c r="GJ178" s="507"/>
      <c r="GK178" s="507"/>
      <c r="GL178" s="507"/>
      <c r="GM178" s="507"/>
      <c r="GN178" s="507"/>
      <c r="GO178" s="507"/>
      <c r="GP178" s="507"/>
      <c r="GQ178" s="507"/>
      <c r="GR178" s="507"/>
      <c r="GS178" s="507"/>
      <c r="GT178" s="507"/>
      <c r="GU178" s="507"/>
      <c r="GV178" s="507"/>
      <c r="GW178" s="507"/>
      <c r="GX178" s="507"/>
      <c r="GY178" s="507"/>
      <c r="GZ178" s="507"/>
      <c r="HA178" s="507"/>
      <c r="HB178" s="507"/>
      <c r="HC178" s="507"/>
      <c r="HD178" s="507"/>
      <c r="HE178" s="507"/>
      <c r="HF178" s="507"/>
      <c r="HG178" s="507"/>
      <c r="HH178" s="507"/>
      <c r="HI178" s="507"/>
      <c r="HJ178" s="507"/>
      <c r="HK178" s="507"/>
      <c r="HL178" s="507"/>
      <c r="HM178" s="507"/>
      <c r="HN178" s="507"/>
      <c r="HO178" s="507"/>
      <c r="HP178" s="507"/>
      <c r="HQ178" s="507"/>
      <c r="HR178" s="507"/>
      <c r="HS178" s="507"/>
      <c r="HT178" s="507"/>
      <c r="HU178" s="507"/>
      <c r="HV178" s="507"/>
      <c r="HW178" s="507"/>
      <c r="HX178" s="507"/>
      <c r="HY178" s="507"/>
      <c r="HZ178" s="507"/>
      <c r="IA178" s="507"/>
      <c r="IB178" s="507"/>
      <c r="IC178" s="507"/>
      <c r="ID178" s="507"/>
      <c r="IE178" s="507"/>
      <c r="IF178" s="507"/>
      <c r="IG178" s="507"/>
      <c r="IH178" s="507"/>
      <c r="II178" s="507"/>
      <c r="IJ178" s="507"/>
    </row>
    <row r="179" spans="1:244" s="398" customFormat="1" ht="19" x14ac:dyDescent="0.2">
      <c r="A179"/>
      <c r="B179" s="290"/>
      <c r="C179"/>
      <c r="D179" s="367"/>
      <c r="E179" s="463"/>
      <c r="F179" s="463"/>
      <c r="G179" s="271"/>
      <c r="H179"/>
      <c r="I179" s="99"/>
      <c r="J179"/>
      <c r="K179"/>
      <c r="L179"/>
      <c r="M179" s="275"/>
      <c r="N179" s="275"/>
      <c r="O179" s="275"/>
      <c r="P179" s="275"/>
      <c r="Q179" s="275"/>
      <c r="R179" s="275"/>
      <c r="S179" s="275"/>
      <c r="T179" s="275"/>
      <c r="U179" s="275"/>
      <c r="V179" s="275"/>
      <c r="W179" s="275"/>
      <c r="X179" s="275"/>
      <c r="Y179" s="275"/>
      <c r="Z179" s="275"/>
      <c r="AA179" s="275"/>
      <c r="AB179" s="23"/>
      <c r="AC179"/>
      <c r="AD179" s="92"/>
      <c r="AE179"/>
      <c r="AF179"/>
      <c r="AG179"/>
      <c r="AH179" s="96"/>
      <c r="AI179" s="394"/>
      <c r="AJ179" s="215"/>
      <c r="AK179" s="215"/>
      <c r="AL179" s="215"/>
      <c r="AM179" s="215"/>
      <c r="AN179" s="215"/>
      <c r="AO179" s="215"/>
      <c r="AP179" s="215"/>
      <c r="AQ179" s="215"/>
      <c r="AR179" s="215"/>
      <c r="AS179" s="215"/>
      <c r="AT179" s="215"/>
      <c r="AU179" s="215"/>
      <c r="AV179" s="215"/>
      <c r="AW179" s="215"/>
      <c r="AX179" s="215"/>
      <c r="AY179" s="394"/>
      <c r="AZ179" s="386"/>
      <c r="BA179" s="715"/>
      <c r="BB179"/>
      <c r="BC179" s="715"/>
      <c r="BD179"/>
      <c r="BE179" s="715"/>
      <c r="BF179"/>
      <c r="BG179" s="715"/>
      <c r="BH179"/>
      <c r="BI179" s="715"/>
      <c r="BJ179"/>
      <c r="BK179" s="715"/>
      <c r="BL179"/>
      <c r="BM179" s="715"/>
      <c r="BN179"/>
      <c r="BO179" s="387"/>
      <c r="BP179"/>
      <c r="BQ179" s="387"/>
      <c r="BR179"/>
      <c r="BS179" s="387"/>
      <c r="BT179"/>
      <c r="BU179" s="387"/>
      <c r="BV179"/>
      <c r="BW179" s="387"/>
      <c r="BX179"/>
      <c r="BY179" s="387"/>
      <c r="BZ179"/>
      <c r="CA179" s="387"/>
      <c r="CB179"/>
      <c r="CC179" s="387"/>
      <c r="CD179"/>
      <c r="CE179" s="387"/>
      <c r="CF179"/>
      <c r="CG179" s="387"/>
      <c r="CH179"/>
      <c r="CI179" s="387"/>
      <c r="CJ179"/>
      <c r="CK179" s="1099"/>
      <c r="CL179" s="507"/>
      <c r="CM179" s="507"/>
      <c r="CN179" s="507"/>
      <c r="CO179" s="507"/>
      <c r="CP179" s="507"/>
      <c r="CQ179" s="507"/>
      <c r="CR179" s="507"/>
      <c r="CS179" s="507"/>
      <c r="CT179" s="1109"/>
      <c r="CU179" s="36"/>
      <c r="CV179" s="36"/>
      <c r="CW179" s="36"/>
      <c r="CX179" s="1109"/>
      <c r="CY179" s="507"/>
      <c r="CZ179" s="507"/>
      <c r="DN179" s="507"/>
      <c r="DO179" s="507"/>
      <c r="DP179" s="507"/>
      <c r="DQ179" s="507"/>
      <c r="DR179" s="507"/>
      <c r="DS179" s="507"/>
      <c r="DT179" s="507"/>
      <c r="DU179" s="507"/>
      <c r="DV179" s="507"/>
      <c r="DW179" s="507"/>
      <c r="DX179" s="507"/>
      <c r="DY179" s="507"/>
      <c r="DZ179" s="507"/>
      <c r="EA179" s="507"/>
      <c r="EB179" s="507"/>
      <c r="EC179" s="507"/>
      <c r="ED179" s="507"/>
      <c r="EE179" s="507"/>
      <c r="EF179" s="507"/>
      <c r="EG179" s="507"/>
      <c r="EH179" s="507"/>
      <c r="EI179" s="507"/>
      <c r="EJ179" s="507"/>
      <c r="EK179" s="507"/>
      <c r="EL179" s="507"/>
      <c r="EM179" s="507"/>
      <c r="EN179" s="507"/>
      <c r="EO179" s="507"/>
      <c r="EP179" s="507"/>
      <c r="EQ179" s="507"/>
      <c r="ER179" s="507"/>
      <c r="ES179" s="507"/>
      <c r="ET179" s="507"/>
      <c r="EU179" s="507"/>
      <c r="EV179" s="507"/>
      <c r="EW179" s="507"/>
      <c r="EX179" s="507"/>
      <c r="EY179" s="507"/>
      <c r="EZ179" s="507"/>
      <c r="FA179" s="507"/>
      <c r="FB179" s="507"/>
      <c r="FC179" s="507"/>
      <c r="FD179" s="507"/>
      <c r="FE179" s="507"/>
      <c r="FF179" s="507"/>
      <c r="FG179" s="507"/>
      <c r="FH179" s="507"/>
      <c r="FI179" s="507"/>
      <c r="FJ179" s="507"/>
      <c r="FK179" s="507"/>
      <c r="FL179" s="507"/>
      <c r="FM179" s="507"/>
      <c r="FN179" s="507"/>
      <c r="FO179" s="507"/>
      <c r="FP179" s="507"/>
      <c r="FQ179" s="507"/>
      <c r="FR179" s="507"/>
      <c r="FS179" s="507"/>
      <c r="FT179" s="507"/>
      <c r="FU179" s="507"/>
      <c r="FV179" s="507"/>
      <c r="FW179" s="507"/>
      <c r="FX179" s="507"/>
      <c r="FY179" s="507"/>
      <c r="FZ179" s="507"/>
      <c r="GA179" s="507"/>
      <c r="GB179" s="507"/>
      <c r="GC179" s="507"/>
      <c r="GD179" s="507"/>
      <c r="GE179" s="507"/>
      <c r="GF179" s="507"/>
      <c r="GG179" s="507"/>
      <c r="GH179" s="507"/>
      <c r="GI179" s="507"/>
      <c r="GJ179" s="507"/>
      <c r="GK179" s="507"/>
      <c r="GL179" s="507"/>
      <c r="GM179" s="507"/>
      <c r="GN179" s="507"/>
      <c r="GO179" s="507"/>
      <c r="GP179" s="507"/>
      <c r="GQ179" s="507"/>
      <c r="GR179" s="507"/>
      <c r="GS179" s="507"/>
      <c r="GT179" s="507"/>
      <c r="GU179" s="507"/>
      <c r="GV179" s="507"/>
      <c r="GW179" s="507"/>
      <c r="GX179" s="507"/>
      <c r="GY179" s="507"/>
      <c r="GZ179" s="507"/>
      <c r="HA179" s="507"/>
      <c r="HB179" s="507"/>
      <c r="HC179" s="507"/>
      <c r="HD179" s="507"/>
      <c r="HE179" s="507"/>
      <c r="HF179" s="507"/>
      <c r="HG179" s="507"/>
      <c r="HH179" s="507"/>
      <c r="HI179" s="507"/>
      <c r="HJ179" s="507"/>
      <c r="HK179" s="507"/>
      <c r="HL179" s="507"/>
      <c r="HM179" s="507"/>
      <c r="HN179" s="507"/>
      <c r="HO179" s="507"/>
      <c r="HP179" s="507"/>
      <c r="HQ179" s="507"/>
      <c r="HR179" s="507"/>
      <c r="HS179" s="507"/>
      <c r="HT179" s="507"/>
      <c r="HU179" s="507"/>
      <c r="HV179" s="507"/>
      <c r="HW179" s="507"/>
      <c r="HX179" s="507"/>
      <c r="HY179" s="507"/>
      <c r="HZ179" s="507"/>
      <c r="IA179" s="507"/>
      <c r="IB179" s="507"/>
      <c r="IC179" s="507"/>
      <c r="ID179" s="507"/>
      <c r="IE179" s="507"/>
      <c r="IF179" s="507"/>
      <c r="IG179" s="507"/>
      <c r="IH179" s="507"/>
      <c r="II179" s="507"/>
      <c r="IJ179" s="507"/>
    </row>
    <row r="180" spans="1:244" s="398" customFormat="1" ht="19" x14ac:dyDescent="0.2">
      <c r="A180"/>
      <c r="B180" s="290"/>
      <c r="C180"/>
      <c r="D180" s="367"/>
      <c r="E180" s="463"/>
      <c r="F180" s="463"/>
      <c r="G180" s="271"/>
      <c r="H180"/>
      <c r="I180" s="99"/>
      <c r="J180"/>
      <c r="K180"/>
      <c r="L180"/>
      <c r="M180" s="275"/>
      <c r="N180" s="275"/>
      <c r="O180" s="275"/>
      <c r="P180" s="275"/>
      <c r="Q180" s="275"/>
      <c r="R180" s="275"/>
      <c r="S180" s="275"/>
      <c r="T180" s="275"/>
      <c r="U180" s="275"/>
      <c r="V180" s="275"/>
      <c r="W180" s="275"/>
      <c r="X180" s="275"/>
      <c r="Y180" s="275"/>
      <c r="Z180" s="275"/>
      <c r="AA180" s="275"/>
      <c r="AB180" s="23"/>
      <c r="AC180"/>
      <c r="AD180" s="92"/>
      <c r="AE180"/>
      <c r="AF180"/>
      <c r="AG180"/>
      <c r="AH180" s="96"/>
      <c r="AI180" s="394"/>
      <c r="AJ180" s="215"/>
      <c r="AK180" s="215"/>
      <c r="AL180" s="215"/>
      <c r="AM180" s="215"/>
      <c r="AN180" s="215"/>
      <c r="AO180" s="215"/>
      <c r="AP180" s="215"/>
      <c r="AQ180" s="215"/>
      <c r="AR180" s="215"/>
      <c r="AS180" s="215"/>
      <c r="AT180" s="215"/>
      <c r="AU180" s="215"/>
      <c r="AV180" s="215"/>
      <c r="AW180" s="215"/>
      <c r="AX180" s="215"/>
      <c r="AY180" s="394"/>
      <c r="AZ180" s="386"/>
      <c r="BA180" s="715"/>
      <c r="BB180"/>
      <c r="BC180" s="715"/>
      <c r="BD180"/>
      <c r="BE180" s="715"/>
      <c r="BF180"/>
      <c r="BG180" s="715"/>
      <c r="BH180"/>
      <c r="BI180" s="715"/>
      <c r="BJ180"/>
      <c r="BK180" s="715"/>
      <c r="BL180"/>
      <c r="BM180" s="715"/>
      <c r="BN180"/>
      <c r="BO180" s="387"/>
      <c r="BP180"/>
      <c r="BQ180" s="387"/>
      <c r="BR180"/>
      <c r="BS180" s="387"/>
      <c r="BT180"/>
      <c r="BU180" s="387"/>
      <c r="BV180"/>
      <c r="BW180" s="387"/>
      <c r="BX180"/>
      <c r="BY180" s="387"/>
      <c r="BZ180"/>
      <c r="CA180" s="387"/>
      <c r="CB180"/>
      <c r="CC180" s="387"/>
      <c r="CD180"/>
      <c r="CE180" s="387"/>
      <c r="CF180"/>
      <c r="CG180" s="387"/>
      <c r="CH180"/>
      <c r="CI180" s="387"/>
      <c r="CJ180"/>
      <c r="CK180" s="1099"/>
      <c r="CL180" s="507"/>
      <c r="CM180" s="507"/>
      <c r="CN180" s="507"/>
      <c r="CO180" s="507"/>
      <c r="CP180" s="507"/>
      <c r="CQ180" s="507"/>
      <c r="CR180" s="507"/>
      <c r="CS180" s="507"/>
      <c r="CT180" s="1109"/>
      <c r="CU180" s="36"/>
      <c r="CV180" s="36"/>
      <c r="CW180" s="36"/>
      <c r="CX180" s="1109"/>
      <c r="CY180" s="507"/>
      <c r="CZ180" s="507"/>
      <c r="DN180" s="507"/>
      <c r="DO180" s="507"/>
      <c r="DP180" s="507"/>
      <c r="DQ180" s="507"/>
      <c r="DR180" s="507"/>
      <c r="DS180" s="507"/>
      <c r="DT180" s="507"/>
      <c r="DU180" s="507"/>
      <c r="DV180" s="507"/>
      <c r="DW180" s="507"/>
      <c r="DX180" s="507"/>
      <c r="DY180" s="507"/>
      <c r="DZ180" s="507"/>
      <c r="EA180" s="507"/>
      <c r="EB180" s="507"/>
      <c r="EC180" s="507"/>
      <c r="ED180" s="507"/>
      <c r="EE180" s="507"/>
      <c r="EF180" s="507"/>
      <c r="EG180" s="507"/>
      <c r="EH180" s="507"/>
      <c r="EI180" s="507"/>
      <c r="EJ180" s="507"/>
      <c r="EK180" s="507"/>
      <c r="EL180" s="507"/>
      <c r="EM180" s="507"/>
      <c r="EN180" s="507"/>
      <c r="EO180" s="507"/>
      <c r="EP180" s="507"/>
      <c r="EQ180" s="507"/>
      <c r="ER180" s="507"/>
      <c r="ES180" s="507"/>
      <c r="ET180" s="507"/>
      <c r="EU180" s="507"/>
      <c r="EV180" s="507"/>
      <c r="EW180" s="507"/>
      <c r="EX180" s="507"/>
      <c r="EY180" s="507"/>
      <c r="EZ180" s="507"/>
      <c r="FA180" s="507"/>
      <c r="FB180" s="507"/>
      <c r="FC180" s="507"/>
      <c r="FD180" s="507"/>
      <c r="FE180" s="507"/>
      <c r="FF180" s="507"/>
      <c r="FG180" s="507"/>
      <c r="FH180" s="507"/>
      <c r="FI180" s="507"/>
      <c r="FJ180" s="507"/>
      <c r="FK180" s="507"/>
      <c r="FL180" s="507"/>
      <c r="FM180" s="507"/>
      <c r="FN180" s="507"/>
      <c r="FO180" s="507"/>
      <c r="FP180" s="507"/>
      <c r="FQ180" s="507"/>
      <c r="FR180" s="507"/>
      <c r="FS180" s="507"/>
      <c r="FT180" s="507"/>
      <c r="FU180" s="507"/>
      <c r="FV180" s="507"/>
      <c r="FW180" s="507"/>
      <c r="FX180" s="507"/>
      <c r="FY180" s="507"/>
      <c r="FZ180" s="507"/>
      <c r="GA180" s="507"/>
      <c r="GB180" s="507"/>
      <c r="GC180" s="507"/>
      <c r="GD180" s="507"/>
      <c r="GE180" s="507"/>
      <c r="GF180" s="507"/>
      <c r="GG180" s="507"/>
      <c r="GH180" s="507"/>
      <c r="GI180" s="507"/>
      <c r="GJ180" s="507"/>
      <c r="GK180" s="507"/>
      <c r="GL180" s="507"/>
      <c r="GM180" s="507"/>
      <c r="GN180" s="507"/>
      <c r="GO180" s="507"/>
      <c r="GP180" s="507"/>
      <c r="GQ180" s="507"/>
      <c r="GR180" s="507"/>
      <c r="GS180" s="507"/>
      <c r="GT180" s="507"/>
      <c r="GU180" s="507"/>
      <c r="GV180" s="507"/>
      <c r="GW180" s="507"/>
      <c r="GX180" s="507"/>
      <c r="GY180" s="507"/>
      <c r="GZ180" s="507"/>
      <c r="HA180" s="507"/>
      <c r="HB180" s="507"/>
      <c r="HC180" s="507"/>
      <c r="HD180" s="507"/>
      <c r="HE180" s="507"/>
      <c r="HF180" s="507"/>
      <c r="HG180" s="507"/>
      <c r="HH180" s="507"/>
      <c r="HI180" s="507"/>
      <c r="HJ180" s="507"/>
      <c r="HK180" s="507"/>
      <c r="HL180" s="507"/>
      <c r="HM180" s="507"/>
      <c r="HN180" s="507"/>
      <c r="HO180" s="507"/>
      <c r="HP180" s="507"/>
      <c r="HQ180" s="507"/>
      <c r="HR180" s="507"/>
      <c r="HS180" s="507"/>
      <c r="HT180" s="507"/>
      <c r="HU180" s="507"/>
      <c r="HV180" s="507"/>
      <c r="HW180" s="507"/>
      <c r="HX180" s="507"/>
      <c r="HY180" s="507"/>
      <c r="HZ180" s="507"/>
      <c r="IA180" s="507"/>
      <c r="IB180" s="507"/>
      <c r="IC180" s="507"/>
      <c r="ID180" s="507"/>
      <c r="IE180" s="507"/>
      <c r="IF180" s="507"/>
      <c r="IG180" s="507"/>
      <c r="IH180" s="507"/>
      <c r="II180" s="507"/>
      <c r="IJ180" s="507"/>
    </row>
    <row r="181" spans="1:244" s="398" customFormat="1" ht="19" x14ac:dyDescent="0.2">
      <c r="A181"/>
      <c r="B181" s="290"/>
      <c r="C181"/>
      <c r="D181" s="367"/>
      <c r="E181" s="463"/>
      <c r="F181" s="463"/>
      <c r="G181" s="271"/>
      <c r="H181"/>
      <c r="I181" s="99"/>
      <c r="J181"/>
      <c r="K181"/>
      <c r="L181"/>
      <c r="M181" s="275"/>
      <c r="N181" s="275"/>
      <c r="O181" s="275"/>
      <c r="P181" s="275"/>
      <c r="Q181" s="275"/>
      <c r="R181" s="275"/>
      <c r="S181" s="275"/>
      <c r="T181" s="275"/>
      <c r="U181" s="275"/>
      <c r="V181" s="275"/>
      <c r="W181" s="275"/>
      <c r="X181" s="275"/>
      <c r="Y181" s="275"/>
      <c r="Z181" s="275"/>
      <c r="AA181" s="275"/>
      <c r="AB181" s="23"/>
      <c r="AC181"/>
      <c r="AD181" s="92"/>
      <c r="AE181"/>
      <c r="AF181"/>
      <c r="AG181"/>
      <c r="AH181" s="96"/>
      <c r="AI181" s="394"/>
      <c r="AJ181" s="215"/>
      <c r="AK181" s="215"/>
      <c r="AL181" s="215"/>
      <c r="AM181" s="215"/>
      <c r="AN181" s="215"/>
      <c r="AO181" s="215"/>
      <c r="AP181" s="215"/>
      <c r="AQ181" s="215"/>
      <c r="AR181" s="215"/>
      <c r="AS181" s="215"/>
      <c r="AT181" s="215"/>
      <c r="AU181" s="215"/>
      <c r="AV181" s="215"/>
      <c r="AW181" s="215"/>
      <c r="AX181" s="215"/>
      <c r="AY181" s="394"/>
      <c r="AZ181" s="386"/>
      <c r="BA181" s="715"/>
      <c r="BB181"/>
      <c r="BC181" s="715"/>
      <c r="BD181"/>
      <c r="BE181" s="715"/>
      <c r="BF181"/>
      <c r="BG181" s="715"/>
      <c r="BH181"/>
      <c r="BI181" s="715"/>
      <c r="BJ181"/>
      <c r="BK181" s="715"/>
      <c r="BL181"/>
      <c r="BM181" s="715"/>
      <c r="BN181"/>
      <c r="BO181" s="387"/>
      <c r="BP181"/>
      <c r="BQ181" s="387"/>
      <c r="BR181"/>
      <c r="BS181" s="387"/>
      <c r="BT181"/>
      <c r="BU181" s="387"/>
      <c r="BV181"/>
      <c r="BW181" s="387"/>
      <c r="BX181"/>
      <c r="BY181" s="387"/>
      <c r="BZ181"/>
      <c r="CA181" s="387"/>
      <c r="CB181"/>
      <c r="CC181" s="387"/>
      <c r="CD181"/>
      <c r="CE181" s="387"/>
      <c r="CF181"/>
      <c r="CG181" s="387"/>
      <c r="CH181"/>
      <c r="CI181" s="387"/>
      <c r="CJ181"/>
      <c r="CK181" s="1099"/>
      <c r="CL181" s="507"/>
      <c r="CM181" s="507"/>
      <c r="CN181" s="507"/>
      <c r="CO181" s="507"/>
      <c r="CP181" s="507"/>
      <c r="CQ181" s="507"/>
      <c r="CR181" s="507"/>
      <c r="CS181" s="507"/>
      <c r="CT181" s="1109"/>
      <c r="CU181" s="36"/>
      <c r="CV181" s="36"/>
      <c r="CW181" s="36"/>
      <c r="CX181" s="1109"/>
      <c r="CY181" s="507"/>
      <c r="CZ181" s="507"/>
      <c r="DN181" s="507"/>
      <c r="DO181" s="507"/>
      <c r="DP181" s="507"/>
      <c r="DQ181" s="507"/>
      <c r="DR181" s="507"/>
      <c r="DS181" s="507"/>
      <c r="DT181" s="507"/>
      <c r="DU181" s="507"/>
      <c r="DV181" s="507"/>
      <c r="DW181" s="507"/>
      <c r="DX181" s="507"/>
      <c r="DY181" s="507"/>
      <c r="DZ181" s="507"/>
      <c r="EA181" s="507"/>
      <c r="EB181" s="507"/>
      <c r="EC181" s="507"/>
      <c r="ED181" s="507"/>
      <c r="EE181" s="507"/>
      <c r="EF181" s="507"/>
      <c r="EG181" s="507"/>
      <c r="EH181" s="507"/>
      <c r="EI181" s="507"/>
      <c r="EJ181" s="507"/>
      <c r="EK181" s="507"/>
      <c r="EL181" s="507"/>
      <c r="EM181" s="507"/>
      <c r="EN181" s="507"/>
      <c r="EO181" s="507"/>
      <c r="EP181" s="507"/>
      <c r="EQ181" s="507"/>
      <c r="ER181" s="507"/>
      <c r="ES181" s="507"/>
      <c r="ET181" s="507"/>
      <c r="EU181" s="507"/>
      <c r="EV181" s="507"/>
      <c r="EW181" s="507"/>
      <c r="EX181" s="507"/>
      <c r="EY181" s="507"/>
      <c r="EZ181" s="507"/>
      <c r="FA181" s="507"/>
      <c r="FB181" s="507"/>
      <c r="FC181" s="507"/>
      <c r="FD181" s="507"/>
      <c r="FE181" s="507"/>
      <c r="FF181" s="507"/>
      <c r="FG181" s="507"/>
      <c r="FH181" s="507"/>
      <c r="FI181" s="507"/>
      <c r="FJ181" s="507"/>
      <c r="FK181" s="507"/>
      <c r="FL181" s="507"/>
      <c r="FM181" s="507"/>
      <c r="FN181" s="507"/>
      <c r="FO181" s="507"/>
      <c r="FP181" s="507"/>
      <c r="FQ181" s="507"/>
      <c r="FR181" s="507"/>
      <c r="FS181" s="507"/>
      <c r="FT181" s="507"/>
      <c r="FU181" s="507"/>
      <c r="FV181" s="507"/>
      <c r="FW181" s="507"/>
      <c r="FX181" s="507"/>
      <c r="FY181" s="507"/>
      <c r="FZ181" s="507"/>
      <c r="GA181" s="507"/>
      <c r="GB181" s="507"/>
      <c r="GC181" s="507"/>
      <c r="GD181" s="507"/>
      <c r="GE181" s="507"/>
      <c r="GF181" s="507"/>
      <c r="GG181" s="507"/>
      <c r="GH181" s="507"/>
      <c r="GI181" s="507"/>
      <c r="GJ181" s="507"/>
      <c r="GK181" s="507"/>
      <c r="GL181" s="507"/>
      <c r="GM181" s="507"/>
      <c r="GN181" s="507"/>
      <c r="GO181" s="507"/>
      <c r="GP181" s="507"/>
      <c r="GQ181" s="507"/>
      <c r="GR181" s="507"/>
      <c r="GS181" s="507"/>
      <c r="GT181" s="507"/>
      <c r="GU181" s="507"/>
      <c r="GV181" s="507"/>
      <c r="GW181" s="507"/>
      <c r="GX181" s="507"/>
      <c r="GY181" s="507"/>
      <c r="GZ181" s="507"/>
      <c r="HA181" s="507"/>
      <c r="HB181" s="507"/>
      <c r="HC181" s="507"/>
      <c r="HD181" s="507"/>
      <c r="HE181" s="507"/>
      <c r="HF181" s="507"/>
      <c r="HG181" s="507"/>
      <c r="HH181" s="507"/>
      <c r="HI181" s="507"/>
      <c r="HJ181" s="507"/>
      <c r="HK181" s="507"/>
      <c r="HL181" s="507"/>
      <c r="HM181" s="507"/>
      <c r="HN181" s="507"/>
      <c r="HO181" s="507"/>
      <c r="HP181" s="507"/>
      <c r="HQ181" s="507"/>
      <c r="HR181" s="507"/>
      <c r="HS181" s="507"/>
      <c r="HT181" s="507"/>
      <c r="HU181" s="507"/>
      <c r="HV181" s="507"/>
      <c r="HW181" s="507"/>
      <c r="HX181" s="507"/>
      <c r="HY181" s="507"/>
      <c r="HZ181" s="507"/>
      <c r="IA181" s="507"/>
      <c r="IB181" s="507"/>
      <c r="IC181" s="507"/>
      <c r="ID181" s="507"/>
      <c r="IE181" s="507"/>
      <c r="IF181" s="507"/>
      <c r="IG181" s="507"/>
      <c r="IH181" s="507"/>
      <c r="II181" s="507"/>
      <c r="IJ181" s="507"/>
    </row>
    <row r="182" spans="1:244" s="398" customFormat="1" ht="19" x14ac:dyDescent="0.2">
      <c r="A182"/>
      <c r="B182" s="290"/>
      <c r="C182"/>
      <c r="D182" s="367"/>
      <c r="E182" s="463"/>
      <c r="F182" s="463"/>
      <c r="G182" s="271"/>
      <c r="H182"/>
      <c r="I182" s="99"/>
      <c r="J182"/>
      <c r="K182"/>
      <c r="L182"/>
      <c r="M182" s="275"/>
      <c r="N182" s="275"/>
      <c r="O182" s="275"/>
      <c r="P182" s="275"/>
      <c r="Q182" s="275"/>
      <c r="R182" s="275"/>
      <c r="S182" s="275"/>
      <c r="T182" s="275"/>
      <c r="U182" s="275"/>
      <c r="V182" s="275"/>
      <c r="W182" s="275"/>
      <c r="X182" s="275"/>
      <c r="Y182" s="275"/>
      <c r="Z182" s="275"/>
      <c r="AA182" s="275"/>
      <c r="AB182" s="23"/>
      <c r="AC182"/>
      <c r="AD182" s="92"/>
      <c r="AE182"/>
      <c r="AF182"/>
      <c r="AG182"/>
      <c r="AH182" s="96"/>
      <c r="AI182" s="394"/>
      <c r="AJ182" s="215"/>
      <c r="AK182" s="215"/>
      <c r="AL182" s="215"/>
      <c r="AM182" s="215"/>
      <c r="AN182" s="215"/>
      <c r="AO182" s="215"/>
      <c r="AP182" s="215"/>
      <c r="AQ182" s="215"/>
      <c r="AR182" s="215"/>
      <c r="AS182" s="215"/>
      <c r="AT182" s="215"/>
      <c r="AU182" s="215"/>
      <c r="AV182" s="215"/>
      <c r="AW182" s="215"/>
      <c r="AX182" s="215"/>
      <c r="AY182" s="394"/>
      <c r="AZ182" s="386"/>
      <c r="BA182" s="715"/>
      <c r="BB182"/>
      <c r="BC182" s="715"/>
      <c r="BD182"/>
      <c r="BE182" s="715"/>
      <c r="BF182"/>
      <c r="BG182" s="715"/>
      <c r="BH182"/>
      <c r="BI182" s="715"/>
      <c r="BJ182"/>
      <c r="BK182" s="715"/>
      <c r="BL182"/>
      <c r="BM182" s="715"/>
      <c r="BN182"/>
      <c r="BO182" s="387"/>
      <c r="BP182"/>
      <c r="BQ182" s="387"/>
      <c r="BR182"/>
      <c r="BS182" s="387"/>
      <c r="BT182"/>
      <c r="BU182" s="387"/>
      <c r="BV182"/>
      <c r="BW182" s="387"/>
      <c r="BX182"/>
      <c r="BY182" s="387"/>
      <c r="BZ182"/>
      <c r="CA182" s="387"/>
      <c r="CB182"/>
      <c r="CC182" s="387"/>
      <c r="CD182"/>
      <c r="CE182" s="387"/>
      <c r="CF182"/>
      <c r="CG182" s="387"/>
      <c r="CH182"/>
      <c r="CI182" s="387"/>
      <c r="CJ182"/>
      <c r="CK182" s="1099"/>
      <c r="CL182" s="507"/>
      <c r="CM182" s="507"/>
      <c r="CN182" s="507"/>
      <c r="CO182" s="507"/>
      <c r="CP182" s="507"/>
      <c r="CQ182" s="507"/>
      <c r="CR182" s="507"/>
      <c r="CS182" s="507"/>
      <c r="CT182" s="1109"/>
      <c r="CU182" s="507"/>
      <c r="CV182" s="507"/>
      <c r="CW182" s="507"/>
      <c r="CX182" s="1109"/>
      <c r="CY182" s="507"/>
      <c r="CZ182" s="507"/>
      <c r="DN182" s="507"/>
      <c r="DO182" s="507"/>
      <c r="DP182" s="507"/>
      <c r="DQ182" s="507"/>
      <c r="DR182" s="507"/>
      <c r="DS182" s="507"/>
      <c r="DT182" s="507"/>
      <c r="DU182" s="507"/>
      <c r="DV182" s="507"/>
      <c r="DW182" s="507"/>
      <c r="DX182" s="507"/>
      <c r="DY182" s="507"/>
      <c r="DZ182" s="507"/>
      <c r="EA182" s="507"/>
      <c r="EB182" s="507"/>
      <c r="EC182" s="507"/>
      <c r="ED182" s="507"/>
      <c r="EE182" s="507"/>
      <c r="EF182" s="507"/>
      <c r="EG182" s="507"/>
      <c r="EH182" s="507"/>
      <c r="EI182" s="507"/>
      <c r="EJ182" s="507"/>
      <c r="EK182" s="507"/>
      <c r="EL182" s="507"/>
      <c r="EM182" s="507"/>
      <c r="EN182" s="507"/>
      <c r="EO182" s="507"/>
      <c r="EP182" s="507"/>
      <c r="EQ182" s="507"/>
      <c r="ER182" s="507"/>
      <c r="ES182" s="507"/>
      <c r="ET182" s="507"/>
      <c r="EU182" s="507"/>
      <c r="EV182" s="507"/>
      <c r="EW182" s="507"/>
      <c r="EX182" s="507"/>
      <c r="EY182" s="507"/>
      <c r="EZ182" s="507"/>
      <c r="FA182" s="507"/>
      <c r="FB182" s="507"/>
      <c r="FC182" s="507"/>
      <c r="FD182" s="507"/>
      <c r="FE182" s="507"/>
      <c r="FF182" s="507"/>
      <c r="FG182" s="507"/>
      <c r="FH182" s="507"/>
      <c r="FI182" s="507"/>
      <c r="FJ182" s="507"/>
      <c r="FK182" s="507"/>
      <c r="FL182" s="507"/>
      <c r="FM182" s="507"/>
      <c r="FN182" s="507"/>
      <c r="FO182" s="507"/>
      <c r="FP182" s="507"/>
      <c r="FQ182" s="507"/>
      <c r="FR182" s="507"/>
      <c r="FS182" s="507"/>
      <c r="FT182" s="507"/>
      <c r="FU182" s="507"/>
      <c r="FV182" s="507"/>
      <c r="FW182" s="507"/>
      <c r="FX182" s="507"/>
      <c r="FY182" s="507"/>
      <c r="FZ182" s="507"/>
      <c r="GA182" s="507"/>
      <c r="GB182" s="507"/>
      <c r="GC182" s="507"/>
      <c r="GD182" s="507"/>
      <c r="GE182" s="507"/>
      <c r="GF182" s="507"/>
      <c r="GG182" s="507"/>
      <c r="GH182" s="507"/>
      <c r="GI182" s="507"/>
      <c r="GJ182" s="507"/>
      <c r="GK182" s="507"/>
      <c r="GL182" s="507"/>
      <c r="GM182" s="507"/>
      <c r="GN182" s="507"/>
      <c r="GO182" s="507"/>
      <c r="GP182" s="507"/>
      <c r="GQ182" s="507"/>
      <c r="GR182" s="507"/>
      <c r="GS182" s="507"/>
      <c r="GT182" s="507"/>
      <c r="GU182" s="507"/>
      <c r="GV182" s="507"/>
      <c r="GW182" s="507"/>
      <c r="GX182" s="507"/>
      <c r="GY182" s="507"/>
      <c r="GZ182" s="507"/>
      <c r="HA182" s="507"/>
      <c r="HB182" s="507"/>
      <c r="HC182" s="507"/>
      <c r="HD182" s="507"/>
      <c r="HE182" s="507"/>
      <c r="HF182" s="507"/>
      <c r="HG182" s="507"/>
      <c r="HH182" s="507"/>
      <c r="HI182" s="507"/>
      <c r="HJ182" s="507"/>
      <c r="HK182" s="507"/>
      <c r="HL182" s="507"/>
      <c r="HM182" s="507"/>
      <c r="HN182" s="507"/>
      <c r="HO182" s="507"/>
      <c r="HP182" s="507"/>
      <c r="HQ182" s="507"/>
      <c r="HR182" s="507"/>
      <c r="HS182" s="507"/>
      <c r="HT182" s="507"/>
      <c r="HU182" s="507"/>
      <c r="HV182" s="507"/>
      <c r="HW182" s="507"/>
      <c r="HX182" s="507"/>
      <c r="HY182" s="507"/>
      <c r="HZ182" s="507"/>
      <c r="IA182" s="507"/>
      <c r="IB182" s="507"/>
      <c r="IC182" s="507"/>
      <c r="ID182" s="507"/>
      <c r="IE182" s="507"/>
      <c r="IF182" s="507"/>
      <c r="IG182" s="507"/>
      <c r="IH182" s="507"/>
      <c r="II182" s="507"/>
      <c r="IJ182" s="507"/>
    </row>
    <row r="183" spans="1:244" s="398" customFormat="1" ht="19" x14ac:dyDescent="0.2">
      <c r="A183"/>
      <c r="B183" s="290"/>
      <c r="C183"/>
      <c r="D183" s="367"/>
      <c r="E183" s="463"/>
      <c r="F183" s="463"/>
      <c r="G183" s="271"/>
      <c r="H183"/>
      <c r="I183" s="99"/>
      <c r="J183"/>
      <c r="K183"/>
      <c r="L183"/>
      <c r="M183" s="275"/>
      <c r="N183" s="275"/>
      <c r="O183" s="275"/>
      <c r="P183" s="275"/>
      <c r="Q183" s="275"/>
      <c r="R183" s="275"/>
      <c r="S183" s="275"/>
      <c r="T183" s="275"/>
      <c r="U183" s="275"/>
      <c r="V183" s="275"/>
      <c r="W183" s="275"/>
      <c r="X183" s="275"/>
      <c r="Y183" s="275"/>
      <c r="Z183" s="275"/>
      <c r="AA183" s="275"/>
      <c r="AB183" s="23"/>
      <c r="AC183"/>
      <c r="AD183" s="92"/>
      <c r="AE183"/>
      <c r="AF183"/>
      <c r="AG183"/>
      <c r="AH183" s="96"/>
      <c r="AI183" s="394"/>
      <c r="AJ183" s="215"/>
      <c r="AK183" s="215"/>
      <c r="AL183" s="215"/>
      <c r="AM183" s="215"/>
      <c r="AN183" s="215"/>
      <c r="AO183" s="215"/>
      <c r="AP183" s="215"/>
      <c r="AQ183" s="215"/>
      <c r="AR183" s="215"/>
      <c r="AS183" s="215"/>
      <c r="AT183" s="215"/>
      <c r="AU183" s="215"/>
      <c r="AV183" s="215"/>
      <c r="AW183" s="215"/>
      <c r="AX183" s="215"/>
      <c r="AY183" s="394"/>
      <c r="AZ183" s="386"/>
      <c r="BA183" s="715"/>
      <c r="BB183"/>
      <c r="BC183" s="715"/>
      <c r="BD183"/>
      <c r="BE183" s="715"/>
      <c r="BF183"/>
      <c r="BG183" s="715"/>
      <c r="BH183"/>
      <c r="BI183" s="715"/>
      <c r="BJ183"/>
      <c r="BK183" s="715"/>
      <c r="BL183"/>
      <c r="BM183" s="715"/>
      <c r="BN183"/>
      <c r="BO183" s="387"/>
      <c r="BP183"/>
      <c r="BQ183" s="387"/>
      <c r="BR183"/>
      <c r="BS183" s="387"/>
      <c r="BT183"/>
      <c r="BU183" s="387"/>
      <c r="BV183"/>
      <c r="BW183" s="387"/>
      <c r="BX183"/>
      <c r="BY183" s="387"/>
      <c r="BZ183"/>
      <c r="CA183" s="387"/>
      <c r="CB183"/>
      <c r="CC183" s="387"/>
      <c r="CD183"/>
      <c r="CE183" s="387"/>
      <c r="CF183"/>
      <c r="CG183" s="387"/>
      <c r="CH183"/>
      <c r="CI183" s="387"/>
      <c r="CJ183"/>
      <c r="CK183" s="1099"/>
      <c r="CL183" s="507"/>
      <c r="CM183" s="507"/>
      <c r="CN183" s="507"/>
      <c r="CO183" s="507"/>
      <c r="CP183" s="507"/>
      <c r="CQ183" s="507"/>
      <c r="CR183" s="507"/>
      <c r="CS183" s="507"/>
      <c r="CT183" s="1109"/>
      <c r="CU183" s="507"/>
      <c r="CV183" s="507"/>
      <c r="CW183" s="507"/>
      <c r="CX183" s="1109"/>
      <c r="CY183" s="507"/>
      <c r="CZ183" s="507"/>
      <c r="DN183" s="507"/>
      <c r="DO183" s="507"/>
      <c r="DP183" s="507"/>
      <c r="DQ183" s="507"/>
      <c r="DR183" s="507"/>
      <c r="DS183" s="507"/>
      <c r="DT183" s="507"/>
      <c r="DU183" s="507"/>
      <c r="DV183" s="507"/>
      <c r="DW183" s="507"/>
      <c r="DX183" s="507"/>
      <c r="DY183" s="507"/>
      <c r="DZ183" s="507"/>
      <c r="EA183" s="507"/>
      <c r="EB183" s="507"/>
      <c r="EC183" s="507"/>
      <c r="ED183" s="507"/>
      <c r="EE183" s="507"/>
      <c r="EF183" s="507"/>
      <c r="EG183" s="507"/>
      <c r="EH183" s="507"/>
      <c r="EI183" s="507"/>
      <c r="EJ183" s="507"/>
      <c r="EK183" s="507"/>
      <c r="EL183" s="507"/>
      <c r="EM183" s="507"/>
      <c r="EN183" s="507"/>
      <c r="EO183" s="507"/>
      <c r="EP183" s="507"/>
      <c r="EQ183" s="507"/>
      <c r="ER183" s="507"/>
      <c r="ES183" s="507"/>
      <c r="ET183" s="507"/>
      <c r="EU183" s="507"/>
      <c r="EV183" s="507"/>
      <c r="EW183" s="507"/>
      <c r="EX183" s="507"/>
      <c r="EY183" s="507"/>
      <c r="EZ183" s="507"/>
      <c r="FA183" s="507"/>
      <c r="FB183" s="507"/>
      <c r="FC183" s="507"/>
      <c r="FD183" s="507"/>
      <c r="FE183" s="507"/>
      <c r="FF183" s="507"/>
      <c r="FG183" s="507"/>
      <c r="FH183" s="507"/>
      <c r="FI183" s="507"/>
      <c r="FJ183" s="507"/>
      <c r="FK183" s="507"/>
      <c r="FL183" s="507"/>
      <c r="FM183" s="507"/>
      <c r="FN183" s="507"/>
      <c r="FO183" s="507"/>
      <c r="FP183" s="507"/>
      <c r="FQ183" s="507"/>
      <c r="FR183" s="507"/>
      <c r="FS183" s="507"/>
      <c r="FT183" s="507"/>
      <c r="FU183" s="507"/>
      <c r="FV183" s="507"/>
      <c r="FW183" s="507"/>
      <c r="FX183" s="507"/>
      <c r="FY183" s="507"/>
      <c r="FZ183" s="507"/>
      <c r="GA183" s="507"/>
      <c r="GB183" s="507"/>
      <c r="GC183" s="507"/>
      <c r="GD183" s="507"/>
      <c r="GE183" s="507"/>
      <c r="GF183" s="507"/>
      <c r="GG183" s="507"/>
      <c r="GH183" s="507"/>
      <c r="GI183" s="507"/>
      <c r="GJ183" s="507"/>
      <c r="GK183" s="507"/>
      <c r="GL183" s="507"/>
      <c r="GM183" s="507"/>
      <c r="GN183" s="507"/>
      <c r="GO183" s="507"/>
      <c r="GP183" s="507"/>
      <c r="GQ183" s="507"/>
      <c r="GR183" s="507"/>
      <c r="GS183" s="507"/>
      <c r="GT183" s="507"/>
      <c r="GU183" s="507"/>
      <c r="GV183" s="507"/>
      <c r="GW183" s="507"/>
      <c r="GX183" s="507"/>
      <c r="GY183" s="507"/>
      <c r="GZ183" s="507"/>
      <c r="HA183" s="507"/>
      <c r="HB183" s="507"/>
      <c r="HC183" s="507"/>
      <c r="HD183" s="507"/>
      <c r="HE183" s="507"/>
      <c r="HF183" s="507"/>
      <c r="HG183" s="507"/>
      <c r="HH183" s="507"/>
      <c r="HI183" s="507"/>
      <c r="HJ183" s="507"/>
      <c r="HK183" s="507"/>
      <c r="HL183" s="507"/>
      <c r="HM183" s="507"/>
      <c r="HN183" s="507"/>
      <c r="HO183" s="507"/>
      <c r="HP183" s="507"/>
      <c r="HQ183" s="507"/>
      <c r="HR183" s="507"/>
      <c r="HS183" s="507"/>
      <c r="HT183" s="507"/>
      <c r="HU183" s="507"/>
      <c r="HV183" s="507"/>
      <c r="HW183" s="507"/>
      <c r="HX183" s="507"/>
      <c r="HY183" s="507"/>
      <c r="HZ183" s="507"/>
      <c r="IA183" s="507"/>
      <c r="IB183" s="507"/>
      <c r="IC183" s="507"/>
      <c r="ID183" s="507"/>
      <c r="IE183" s="507"/>
      <c r="IF183" s="507"/>
      <c r="IG183" s="507"/>
      <c r="IH183" s="507"/>
      <c r="II183" s="507"/>
      <c r="IJ183" s="507"/>
    </row>
    <row r="184" spans="1:244" s="398" customFormat="1" ht="19" x14ac:dyDescent="0.2">
      <c r="A184"/>
      <c r="B184" s="290"/>
      <c r="C184"/>
      <c r="D184" s="367"/>
      <c r="E184" s="463"/>
      <c r="F184" s="463"/>
      <c r="G184" s="271"/>
      <c r="H184"/>
      <c r="I184" s="99"/>
      <c r="J184"/>
      <c r="K184"/>
      <c r="L184"/>
      <c r="M184" s="275"/>
      <c r="N184" s="275"/>
      <c r="O184" s="275"/>
      <c r="P184" s="275"/>
      <c r="Q184" s="275"/>
      <c r="R184" s="275"/>
      <c r="S184" s="275"/>
      <c r="T184" s="275"/>
      <c r="U184" s="275"/>
      <c r="V184" s="275"/>
      <c r="W184" s="275"/>
      <c r="X184" s="275"/>
      <c r="Y184" s="275"/>
      <c r="Z184" s="275"/>
      <c r="AA184" s="275"/>
      <c r="AB184" s="23"/>
      <c r="AC184"/>
      <c r="AD184" s="92"/>
      <c r="AE184"/>
      <c r="AF184"/>
      <c r="AG184"/>
      <c r="AH184" s="96"/>
      <c r="AI184" s="394"/>
      <c r="AJ184" s="215"/>
      <c r="AK184" s="215"/>
      <c r="AL184" s="215"/>
      <c r="AM184" s="215"/>
      <c r="AN184" s="215"/>
      <c r="AO184" s="215"/>
      <c r="AP184" s="215"/>
      <c r="AQ184" s="215"/>
      <c r="AR184" s="215"/>
      <c r="AS184" s="215"/>
      <c r="AT184" s="215"/>
      <c r="AU184" s="215"/>
      <c r="AV184" s="215"/>
      <c r="AW184" s="215"/>
      <c r="AX184" s="215"/>
      <c r="AY184" s="394"/>
      <c r="AZ184" s="386"/>
      <c r="BA184" s="715"/>
      <c r="BB184"/>
      <c r="BC184" s="715"/>
      <c r="BD184"/>
      <c r="BE184" s="715"/>
      <c r="BF184"/>
      <c r="BG184" s="715"/>
      <c r="BH184"/>
      <c r="BI184" s="715"/>
      <c r="BJ184"/>
      <c r="BK184" s="715"/>
      <c r="BL184"/>
      <c r="BM184" s="715"/>
      <c r="BN184"/>
      <c r="BO184" s="387"/>
      <c r="BP184"/>
      <c r="BQ184" s="387"/>
      <c r="BR184"/>
      <c r="BS184" s="387"/>
      <c r="BT184"/>
      <c r="BU184" s="387"/>
      <c r="BV184"/>
      <c r="BW184" s="387"/>
      <c r="BX184"/>
      <c r="BY184" s="387"/>
      <c r="BZ184"/>
      <c r="CA184" s="387"/>
      <c r="CB184"/>
      <c r="CC184" s="387"/>
      <c r="CD184"/>
      <c r="CE184" s="387"/>
      <c r="CF184"/>
      <c r="CG184" s="387"/>
      <c r="CH184"/>
      <c r="CI184" s="387"/>
      <c r="CJ184"/>
      <c r="CK184" s="1099"/>
      <c r="CL184" s="507"/>
      <c r="CM184" s="507"/>
      <c r="CN184" s="507"/>
      <c r="CO184" s="507"/>
      <c r="CP184" s="507"/>
      <c r="CQ184" s="507"/>
      <c r="CR184" s="507"/>
      <c r="CS184" s="507"/>
      <c r="CT184" s="1109"/>
      <c r="CU184" s="507"/>
      <c r="CV184" s="507"/>
      <c r="CW184" s="507"/>
      <c r="CX184" s="1109"/>
      <c r="CY184" s="507"/>
      <c r="CZ184" s="507"/>
      <c r="DN184" s="507"/>
      <c r="DO184" s="507"/>
      <c r="DP184" s="507"/>
      <c r="DQ184" s="507"/>
      <c r="DR184" s="507"/>
      <c r="DS184" s="507"/>
      <c r="DT184" s="507"/>
      <c r="DU184" s="507"/>
      <c r="DV184" s="507"/>
      <c r="DW184" s="507"/>
      <c r="DX184" s="507"/>
      <c r="DY184" s="507"/>
      <c r="DZ184" s="507"/>
      <c r="EA184" s="507"/>
      <c r="EB184" s="507"/>
      <c r="EC184" s="507"/>
      <c r="ED184" s="507"/>
      <c r="EE184" s="507"/>
      <c r="EF184" s="507"/>
      <c r="EG184" s="507"/>
      <c r="EH184" s="507"/>
      <c r="EI184" s="507"/>
      <c r="EJ184" s="507"/>
      <c r="EK184" s="507"/>
      <c r="EL184" s="507"/>
      <c r="EM184" s="507"/>
      <c r="EN184" s="507"/>
      <c r="EO184" s="507"/>
      <c r="EP184" s="507"/>
      <c r="EQ184" s="507"/>
      <c r="ER184" s="507"/>
      <c r="ES184" s="507"/>
      <c r="ET184" s="507"/>
      <c r="EU184" s="507"/>
      <c r="EV184" s="507"/>
      <c r="EW184" s="507"/>
      <c r="EX184" s="507"/>
      <c r="EY184" s="507"/>
      <c r="EZ184" s="507"/>
      <c r="FA184" s="507"/>
      <c r="FB184" s="507"/>
      <c r="FC184" s="507"/>
      <c r="FD184" s="507"/>
      <c r="FE184" s="507"/>
      <c r="FF184" s="507"/>
      <c r="FG184" s="507"/>
      <c r="FH184" s="507"/>
      <c r="FI184" s="507"/>
      <c r="FJ184" s="507"/>
      <c r="FK184" s="507"/>
      <c r="FL184" s="507"/>
      <c r="FM184" s="507"/>
      <c r="FN184" s="507"/>
      <c r="FO184" s="507"/>
      <c r="FP184" s="507"/>
      <c r="FQ184" s="507"/>
      <c r="FR184" s="507"/>
      <c r="FS184" s="507"/>
      <c r="FT184" s="507"/>
      <c r="FU184" s="507"/>
      <c r="FV184" s="507"/>
      <c r="FW184" s="507"/>
      <c r="FX184" s="507"/>
      <c r="FY184" s="507"/>
      <c r="FZ184" s="507"/>
      <c r="GA184" s="507"/>
      <c r="GB184" s="507"/>
      <c r="GC184" s="507"/>
      <c r="GD184" s="507"/>
      <c r="GE184" s="507"/>
      <c r="GF184" s="507"/>
      <c r="GG184" s="507"/>
      <c r="GH184" s="507"/>
      <c r="GI184" s="507"/>
      <c r="GJ184" s="507"/>
      <c r="GK184" s="507"/>
      <c r="GL184" s="507"/>
      <c r="GM184" s="507"/>
      <c r="GN184" s="507"/>
      <c r="GO184" s="507"/>
      <c r="GP184" s="507"/>
      <c r="GQ184" s="507"/>
      <c r="GR184" s="507"/>
      <c r="GS184" s="507"/>
      <c r="GT184" s="507"/>
      <c r="GU184" s="507"/>
      <c r="GV184" s="507"/>
      <c r="GW184" s="507"/>
      <c r="GX184" s="507"/>
      <c r="GY184" s="507"/>
      <c r="GZ184" s="507"/>
      <c r="HA184" s="507"/>
      <c r="HB184" s="507"/>
      <c r="HC184" s="507"/>
      <c r="HD184" s="507"/>
      <c r="HE184" s="507"/>
      <c r="HF184" s="507"/>
      <c r="HG184" s="507"/>
      <c r="HH184" s="507"/>
      <c r="HI184" s="507"/>
      <c r="HJ184" s="507"/>
      <c r="HK184" s="507"/>
      <c r="HL184" s="507"/>
      <c r="HM184" s="507"/>
      <c r="HN184" s="507"/>
      <c r="HO184" s="507"/>
      <c r="HP184" s="507"/>
      <c r="HQ184" s="507"/>
      <c r="HR184" s="507"/>
      <c r="HS184" s="507"/>
      <c r="HT184" s="507"/>
      <c r="HU184" s="507"/>
      <c r="HV184" s="507"/>
      <c r="HW184" s="507"/>
      <c r="HX184" s="507"/>
      <c r="HY184" s="507"/>
      <c r="HZ184" s="507"/>
      <c r="IA184" s="507"/>
      <c r="IB184" s="507"/>
      <c r="IC184" s="507"/>
      <c r="ID184" s="507"/>
      <c r="IE184" s="507"/>
      <c r="IF184" s="507"/>
      <c r="IG184" s="507"/>
      <c r="IH184" s="507"/>
      <c r="II184" s="507"/>
      <c r="IJ184" s="507"/>
    </row>
    <row r="185" spans="1:244" s="398" customFormat="1" ht="19" x14ac:dyDescent="0.2">
      <c r="A185"/>
      <c r="B185" s="290"/>
      <c r="C185"/>
      <c r="D185" s="367"/>
      <c r="E185" s="463"/>
      <c r="F185" s="463"/>
      <c r="G185" s="271"/>
      <c r="H185"/>
      <c r="I185" s="99"/>
      <c r="J185"/>
      <c r="K185"/>
      <c r="L185"/>
      <c r="M185" s="275"/>
      <c r="N185" s="275"/>
      <c r="O185" s="275"/>
      <c r="P185" s="275"/>
      <c r="Q185" s="275"/>
      <c r="R185" s="275"/>
      <c r="S185" s="275"/>
      <c r="T185" s="275"/>
      <c r="U185" s="275"/>
      <c r="V185" s="275"/>
      <c r="W185" s="275"/>
      <c r="X185" s="275"/>
      <c r="Y185" s="275"/>
      <c r="Z185" s="275"/>
      <c r="AA185" s="275"/>
      <c r="AB185" s="23"/>
      <c r="AC185"/>
      <c r="AD185" s="92"/>
      <c r="AE185"/>
      <c r="AF185"/>
      <c r="AG185"/>
      <c r="AH185" s="96"/>
      <c r="AI185" s="394"/>
      <c r="AJ185" s="215"/>
      <c r="AK185" s="215"/>
      <c r="AL185" s="215"/>
      <c r="AM185" s="215"/>
      <c r="AN185" s="215"/>
      <c r="AO185" s="215"/>
      <c r="AP185" s="215"/>
      <c r="AQ185" s="215"/>
      <c r="AR185" s="215"/>
      <c r="AS185" s="215"/>
      <c r="AT185" s="215"/>
      <c r="AU185" s="215"/>
      <c r="AV185" s="215"/>
      <c r="AW185" s="215"/>
      <c r="AX185" s="215"/>
      <c r="AY185" s="394"/>
      <c r="AZ185" s="386"/>
      <c r="BA185" s="715"/>
      <c r="BB185"/>
      <c r="BC185" s="715"/>
      <c r="BD185"/>
      <c r="BE185" s="715"/>
      <c r="BF185"/>
      <c r="BG185" s="715"/>
      <c r="BH185"/>
      <c r="BI185" s="715"/>
      <c r="BJ185"/>
      <c r="BK185" s="715"/>
      <c r="BL185"/>
      <c r="BM185" s="715"/>
      <c r="BN185"/>
      <c r="BO185" s="387"/>
      <c r="BP185"/>
      <c r="BQ185" s="387"/>
      <c r="BR185"/>
      <c r="BS185" s="387"/>
      <c r="BT185"/>
      <c r="BU185" s="387"/>
      <c r="BV185"/>
      <c r="BW185" s="387"/>
      <c r="BX185"/>
      <c r="BY185" s="387"/>
      <c r="BZ185"/>
      <c r="CA185" s="387"/>
      <c r="CB185"/>
      <c r="CC185" s="387"/>
      <c r="CD185"/>
      <c r="CE185" s="387"/>
      <c r="CF185"/>
      <c r="CG185" s="387"/>
      <c r="CH185"/>
      <c r="CI185" s="387"/>
      <c r="CJ185"/>
      <c r="CK185" s="1099"/>
      <c r="CL185" s="507"/>
      <c r="CM185" s="507"/>
      <c r="CN185" s="507"/>
      <c r="CO185" s="507"/>
      <c r="CP185" s="507"/>
      <c r="CQ185" s="507"/>
      <c r="CR185" s="507"/>
      <c r="CS185" s="507"/>
      <c r="CT185" s="1109"/>
      <c r="CU185" s="507"/>
      <c r="CV185" s="507"/>
      <c r="CW185" s="507"/>
      <c r="CX185" s="1109"/>
      <c r="CY185" s="507"/>
      <c r="CZ185" s="507"/>
      <c r="DN185" s="507"/>
      <c r="DO185" s="507"/>
      <c r="DP185" s="507"/>
      <c r="DQ185" s="507"/>
      <c r="DR185" s="507"/>
      <c r="DS185" s="507"/>
      <c r="DT185" s="507"/>
      <c r="DU185" s="507"/>
      <c r="DV185" s="507"/>
      <c r="DW185" s="507"/>
      <c r="DX185" s="507"/>
      <c r="DY185" s="507"/>
      <c r="DZ185" s="507"/>
      <c r="EA185" s="507"/>
      <c r="EB185" s="507"/>
      <c r="EC185" s="507"/>
      <c r="ED185" s="507"/>
      <c r="EE185" s="507"/>
      <c r="EF185" s="507"/>
      <c r="EG185" s="507"/>
      <c r="EH185" s="507"/>
      <c r="EI185" s="507"/>
      <c r="EJ185" s="507"/>
      <c r="EK185" s="507"/>
      <c r="EL185" s="507"/>
      <c r="EM185" s="507"/>
      <c r="EN185" s="507"/>
      <c r="EO185" s="507"/>
      <c r="EP185" s="507"/>
      <c r="EQ185" s="507"/>
      <c r="ER185" s="507"/>
      <c r="ES185" s="507"/>
      <c r="ET185" s="507"/>
      <c r="EU185" s="507"/>
      <c r="EV185" s="507"/>
      <c r="EW185" s="507"/>
      <c r="EX185" s="507"/>
      <c r="EY185" s="507"/>
      <c r="EZ185" s="507"/>
      <c r="FA185" s="507"/>
      <c r="FB185" s="507"/>
      <c r="FC185" s="507"/>
      <c r="FD185" s="507"/>
      <c r="FE185" s="507"/>
      <c r="FF185" s="507"/>
      <c r="FG185" s="507"/>
      <c r="FH185" s="507"/>
      <c r="FI185" s="507"/>
      <c r="FJ185" s="507"/>
      <c r="FK185" s="507"/>
      <c r="FL185" s="507"/>
      <c r="FM185" s="507"/>
      <c r="FN185" s="507"/>
      <c r="FO185" s="507"/>
      <c r="FP185" s="507"/>
      <c r="FQ185" s="507"/>
      <c r="FR185" s="507"/>
      <c r="FS185" s="507"/>
      <c r="FT185" s="507"/>
      <c r="FU185" s="507"/>
      <c r="FV185" s="507"/>
      <c r="FW185" s="507"/>
      <c r="FX185" s="507"/>
      <c r="FY185" s="507"/>
      <c r="FZ185" s="507"/>
      <c r="GA185" s="507"/>
      <c r="GB185" s="507"/>
      <c r="GC185" s="507"/>
      <c r="GD185" s="507"/>
      <c r="GE185" s="507"/>
      <c r="GF185" s="507"/>
      <c r="GG185" s="507"/>
      <c r="GH185" s="507"/>
      <c r="GI185" s="507"/>
      <c r="GJ185" s="507"/>
      <c r="GK185" s="507"/>
      <c r="GL185" s="507"/>
      <c r="GM185" s="507"/>
      <c r="GN185" s="507"/>
      <c r="GO185" s="507"/>
      <c r="GP185" s="507"/>
      <c r="GQ185" s="507"/>
      <c r="GR185" s="507"/>
      <c r="GS185" s="507"/>
      <c r="GT185" s="507"/>
      <c r="GU185" s="507"/>
      <c r="GV185" s="507"/>
      <c r="GW185" s="507"/>
      <c r="GX185" s="507"/>
      <c r="GY185" s="507"/>
      <c r="GZ185" s="507"/>
      <c r="HA185" s="507"/>
      <c r="HB185" s="507"/>
      <c r="HC185" s="507"/>
      <c r="HD185" s="507"/>
      <c r="HE185" s="507"/>
      <c r="HF185" s="507"/>
      <c r="HG185" s="507"/>
      <c r="HH185" s="507"/>
      <c r="HI185" s="507"/>
      <c r="HJ185" s="507"/>
      <c r="HK185" s="507"/>
      <c r="HL185" s="507"/>
      <c r="HM185" s="507"/>
      <c r="HN185" s="507"/>
      <c r="HO185" s="507"/>
      <c r="HP185" s="507"/>
      <c r="HQ185" s="507"/>
      <c r="HR185" s="507"/>
      <c r="HS185" s="507"/>
      <c r="HT185" s="507"/>
      <c r="HU185" s="507"/>
      <c r="HV185" s="507"/>
      <c r="HW185" s="507"/>
      <c r="HX185" s="507"/>
      <c r="HY185" s="507"/>
      <c r="HZ185" s="507"/>
      <c r="IA185" s="507"/>
      <c r="IB185" s="507"/>
      <c r="IC185" s="507"/>
      <c r="ID185" s="507"/>
      <c r="IE185" s="507"/>
      <c r="IF185" s="507"/>
      <c r="IG185" s="507"/>
      <c r="IH185" s="507"/>
      <c r="II185" s="507"/>
      <c r="IJ185" s="507"/>
    </row>
    <row r="186" spans="1:244" s="398" customFormat="1" ht="19" x14ac:dyDescent="0.2">
      <c r="A186"/>
      <c r="B186" s="290"/>
      <c r="C186"/>
      <c r="D186" s="367"/>
      <c r="E186" s="463"/>
      <c r="F186" s="463"/>
      <c r="G186" s="271"/>
      <c r="H186"/>
      <c r="I186" s="99"/>
      <c r="J186"/>
      <c r="K186"/>
      <c r="L186"/>
      <c r="M186" s="275"/>
      <c r="N186" s="275"/>
      <c r="O186" s="275"/>
      <c r="P186" s="275"/>
      <c r="Q186" s="275"/>
      <c r="R186" s="275"/>
      <c r="S186" s="275"/>
      <c r="T186" s="275"/>
      <c r="U186" s="275"/>
      <c r="V186" s="275"/>
      <c r="W186" s="275"/>
      <c r="X186" s="275"/>
      <c r="Y186" s="275"/>
      <c r="Z186" s="275"/>
      <c r="AA186" s="275"/>
      <c r="AB186" s="23"/>
      <c r="AC186"/>
      <c r="AD186" s="92"/>
      <c r="AE186"/>
      <c r="AF186"/>
      <c r="AG186"/>
      <c r="AH186" s="96"/>
      <c r="AI186" s="394"/>
      <c r="AJ186" s="215"/>
      <c r="AK186" s="215"/>
      <c r="AL186" s="215"/>
      <c r="AM186" s="215"/>
      <c r="AN186" s="215"/>
      <c r="AO186" s="215"/>
      <c r="AP186" s="215"/>
      <c r="AQ186" s="215"/>
      <c r="AR186" s="215"/>
      <c r="AS186" s="215"/>
      <c r="AT186" s="215"/>
      <c r="AU186" s="215"/>
      <c r="AV186" s="215"/>
      <c r="AW186" s="215"/>
      <c r="AX186" s="215"/>
      <c r="AY186" s="394"/>
      <c r="AZ186" s="386"/>
      <c r="BA186" s="715"/>
      <c r="BB186"/>
      <c r="BC186" s="715"/>
      <c r="BD186"/>
      <c r="BE186" s="715"/>
      <c r="BF186"/>
      <c r="BG186" s="715"/>
      <c r="BH186"/>
      <c r="BI186" s="715"/>
      <c r="BJ186"/>
      <c r="BK186" s="715"/>
      <c r="BL186"/>
      <c r="BM186" s="715"/>
      <c r="BN186"/>
      <c r="BO186" s="387"/>
      <c r="BP186"/>
      <c r="BQ186" s="387"/>
      <c r="BR186"/>
      <c r="BS186" s="387"/>
      <c r="BT186"/>
      <c r="BU186" s="387"/>
      <c r="BV186"/>
      <c r="BW186" s="387"/>
      <c r="BX186"/>
      <c r="BY186" s="387"/>
      <c r="BZ186"/>
      <c r="CA186" s="387"/>
      <c r="CB186"/>
      <c r="CC186" s="387"/>
      <c r="CD186"/>
      <c r="CE186" s="387"/>
      <c r="CF186"/>
      <c r="CG186" s="387"/>
      <c r="CH186"/>
      <c r="CI186" s="387"/>
      <c r="CJ186"/>
      <c r="CK186" s="1099"/>
      <c r="CL186" s="507"/>
      <c r="CM186" s="507"/>
      <c r="CN186" s="507"/>
      <c r="CO186" s="507"/>
      <c r="CP186" s="507"/>
      <c r="CQ186" s="507"/>
      <c r="CR186" s="507"/>
      <c r="CS186" s="507"/>
      <c r="CT186" s="1109"/>
      <c r="CU186" s="507"/>
      <c r="CV186" s="507"/>
      <c r="CW186" s="507"/>
      <c r="CX186" s="1109"/>
      <c r="CY186" s="507"/>
      <c r="CZ186" s="507"/>
      <c r="DN186" s="507"/>
      <c r="DO186" s="507"/>
      <c r="DP186" s="507"/>
      <c r="DQ186" s="507"/>
      <c r="DR186" s="507"/>
      <c r="DS186" s="507"/>
      <c r="DT186" s="507"/>
      <c r="DU186" s="507"/>
      <c r="DV186" s="507"/>
      <c r="DW186" s="507"/>
      <c r="DX186" s="507"/>
      <c r="DY186" s="507"/>
      <c r="DZ186" s="507"/>
      <c r="EA186" s="507"/>
      <c r="EB186" s="507"/>
      <c r="EC186" s="507"/>
      <c r="ED186" s="507"/>
      <c r="EE186" s="507"/>
      <c r="EF186" s="507"/>
      <c r="EG186" s="507"/>
      <c r="EH186" s="507"/>
      <c r="EI186" s="507"/>
      <c r="EJ186" s="507"/>
      <c r="EK186" s="507"/>
      <c r="EL186" s="507"/>
      <c r="EM186" s="507"/>
      <c r="EN186" s="507"/>
      <c r="EO186" s="507"/>
      <c r="EP186" s="507"/>
      <c r="EQ186" s="507"/>
      <c r="ER186" s="507"/>
      <c r="ES186" s="507"/>
      <c r="ET186" s="507"/>
      <c r="EU186" s="507"/>
      <c r="EV186" s="507"/>
      <c r="EW186" s="507"/>
      <c r="EX186" s="507"/>
      <c r="EY186" s="507"/>
      <c r="EZ186" s="507"/>
      <c r="FA186" s="507"/>
      <c r="FB186" s="507"/>
      <c r="FC186" s="507"/>
      <c r="FD186" s="507"/>
      <c r="FE186" s="507"/>
      <c r="FF186" s="507"/>
      <c r="FG186" s="507"/>
      <c r="FH186" s="507"/>
      <c r="FI186" s="507"/>
      <c r="FJ186" s="507"/>
      <c r="FK186" s="507"/>
      <c r="FL186" s="507"/>
      <c r="FM186" s="507"/>
      <c r="FN186" s="507"/>
      <c r="FO186" s="507"/>
      <c r="FP186" s="507"/>
      <c r="FQ186" s="507"/>
      <c r="FR186" s="507"/>
      <c r="FS186" s="507"/>
      <c r="FT186" s="507"/>
      <c r="FU186" s="507"/>
      <c r="FV186" s="507"/>
      <c r="FW186" s="507"/>
      <c r="FX186" s="507"/>
      <c r="FY186" s="507"/>
      <c r="FZ186" s="507"/>
      <c r="GA186" s="507"/>
      <c r="GB186" s="507"/>
      <c r="GC186" s="507"/>
      <c r="GD186" s="507"/>
      <c r="GE186" s="507"/>
      <c r="GF186" s="507"/>
      <c r="GG186" s="507"/>
      <c r="GH186" s="507"/>
      <c r="GI186" s="507"/>
      <c r="GJ186" s="507"/>
      <c r="GK186" s="507"/>
      <c r="GL186" s="507"/>
      <c r="GM186" s="507"/>
      <c r="GN186" s="507"/>
      <c r="GO186" s="507"/>
      <c r="GP186" s="507"/>
      <c r="GQ186" s="507"/>
      <c r="GR186" s="507"/>
      <c r="GS186" s="507"/>
      <c r="GT186" s="507"/>
      <c r="GU186" s="507"/>
      <c r="GV186" s="507"/>
      <c r="GW186" s="507"/>
      <c r="GX186" s="507"/>
      <c r="GY186" s="507"/>
      <c r="GZ186" s="507"/>
      <c r="HA186" s="507"/>
      <c r="HB186" s="507"/>
      <c r="HC186" s="507"/>
      <c r="HD186" s="507"/>
      <c r="HE186" s="507"/>
      <c r="HF186" s="507"/>
      <c r="HG186" s="507"/>
      <c r="HH186" s="507"/>
      <c r="HI186" s="507"/>
      <c r="HJ186" s="507"/>
      <c r="HK186" s="507"/>
      <c r="HL186" s="507"/>
      <c r="HM186" s="507"/>
      <c r="HN186" s="507"/>
      <c r="HO186" s="507"/>
      <c r="HP186" s="507"/>
      <c r="HQ186" s="507"/>
      <c r="HR186" s="507"/>
      <c r="HS186" s="507"/>
      <c r="HT186" s="507"/>
      <c r="HU186" s="507"/>
      <c r="HV186" s="507"/>
      <c r="HW186" s="507"/>
      <c r="HX186" s="507"/>
      <c r="HY186" s="507"/>
      <c r="HZ186" s="507"/>
      <c r="IA186" s="507"/>
      <c r="IB186" s="507"/>
      <c r="IC186" s="507"/>
      <c r="ID186" s="507"/>
      <c r="IE186" s="507"/>
      <c r="IF186" s="507"/>
      <c r="IG186" s="507"/>
      <c r="IH186" s="507"/>
      <c r="II186" s="507"/>
      <c r="IJ186" s="507"/>
    </row>
    <row r="187" spans="1:244" s="398" customFormat="1" ht="19" x14ac:dyDescent="0.2">
      <c r="A187"/>
      <c r="B187" s="290"/>
      <c r="C187"/>
      <c r="D187" s="367"/>
      <c r="E187" s="463"/>
      <c r="F187" s="463"/>
      <c r="G187" s="271"/>
      <c r="H187"/>
      <c r="I187" s="99"/>
      <c r="J187"/>
      <c r="K187"/>
      <c r="L187"/>
      <c r="M187" s="275"/>
      <c r="N187" s="275"/>
      <c r="O187" s="275"/>
      <c r="P187" s="275"/>
      <c r="Q187" s="275"/>
      <c r="R187" s="275"/>
      <c r="S187" s="275"/>
      <c r="T187" s="275"/>
      <c r="U187" s="275"/>
      <c r="V187" s="275"/>
      <c r="W187" s="275"/>
      <c r="X187" s="275"/>
      <c r="Y187" s="275"/>
      <c r="Z187" s="275"/>
      <c r="AA187" s="275"/>
      <c r="AB187" s="23"/>
      <c r="AC187"/>
      <c r="AD187" s="92"/>
      <c r="AE187"/>
      <c r="AF187"/>
      <c r="AG187"/>
      <c r="AH187" s="96"/>
      <c r="AI187" s="394"/>
      <c r="AJ187" s="215"/>
      <c r="AK187" s="215"/>
      <c r="AL187" s="215"/>
      <c r="AM187" s="215"/>
      <c r="AN187" s="215"/>
      <c r="AO187" s="215"/>
      <c r="AP187" s="215"/>
      <c r="AQ187" s="215"/>
      <c r="AR187" s="215"/>
      <c r="AS187" s="215"/>
      <c r="AT187" s="215"/>
      <c r="AU187" s="215"/>
      <c r="AV187" s="215"/>
      <c r="AW187" s="215"/>
      <c r="AX187" s="215"/>
      <c r="AY187" s="394"/>
      <c r="AZ187" s="386"/>
      <c r="BA187" s="715"/>
      <c r="BB187"/>
      <c r="BC187" s="715"/>
      <c r="BD187"/>
      <c r="BE187" s="715"/>
      <c r="BF187"/>
      <c r="BG187" s="715"/>
      <c r="BH187"/>
      <c r="BI187" s="715"/>
      <c r="BJ187"/>
      <c r="BK187" s="715"/>
      <c r="BL187"/>
      <c r="BM187" s="715"/>
      <c r="BN187"/>
      <c r="BO187" s="387"/>
      <c r="BP187"/>
      <c r="BQ187" s="387"/>
      <c r="BR187"/>
      <c r="BS187" s="387"/>
      <c r="BT187"/>
      <c r="BU187" s="387"/>
      <c r="BV187"/>
      <c r="BW187" s="387"/>
      <c r="BX187"/>
      <c r="BY187" s="387"/>
      <c r="BZ187"/>
      <c r="CA187" s="387"/>
      <c r="CB187"/>
      <c r="CC187" s="387"/>
      <c r="CD187"/>
      <c r="CE187" s="387"/>
      <c r="CF187"/>
      <c r="CG187" s="387"/>
      <c r="CH187"/>
      <c r="CI187" s="387"/>
      <c r="CJ187"/>
      <c r="CK187" s="1099"/>
      <c r="CL187" s="507"/>
      <c r="CM187" s="507"/>
      <c r="CN187" s="507"/>
      <c r="CO187" s="507"/>
      <c r="CP187" s="507"/>
      <c r="CQ187" s="507"/>
      <c r="CR187" s="507"/>
      <c r="CS187" s="507"/>
      <c r="CT187" s="1109"/>
      <c r="CU187" s="507"/>
      <c r="CV187" s="507"/>
      <c r="CW187" s="507"/>
      <c r="CX187" s="1109"/>
      <c r="CY187" s="507"/>
      <c r="CZ187" s="507"/>
      <c r="DN187" s="507"/>
      <c r="DO187" s="507"/>
      <c r="DP187" s="507"/>
      <c r="DQ187" s="507"/>
      <c r="DR187" s="507"/>
      <c r="DS187" s="507"/>
      <c r="DT187" s="507"/>
      <c r="DU187" s="507"/>
      <c r="DV187" s="507"/>
      <c r="DW187" s="507"/>
      <c r="DX187" s="507"/>
      <c r="DY187" s="507"/>
      <c r="DZ187" s="507"/>
      <c r="EA187" s="507"/>
      <c r="EB187" s="507"/>
      <c r="EC187" s="507"/>
      <c r="ED187" s="507"/>
      <c r="EE187" s="507"/>
      <c r="EF187" s="507"/>
      <c r="EG187" s="507"/>
      <c r="EH187" s="507"/>
      <c r="EI187" s="507"/>
      <c r="EJ187" s="507"/>
      <c r="EK187" s="507"/>
      <c r="EL187" s="507"/>
      <c r="EM187" s="507"/>
      <c r="EN187" s="507"/>
      <c r="EO187" s="507"/>
      <c r="EP187" s="507"/>
      <c r="EQ187" s="507"/>
      <c r="ER187" s="507"/>
      <c r="ES187" s="507"/>
      <c r="ET187" s="507"/>
      <c r="EU187" s="507"/>
      <c r="EV187" s="507"/>
      <c r="EW187" s="507"/>
      <c r="EX187" s="507"/>
      <c r="EY187" s="507"/>
      <c r="EZ187" s="507"/>
      <c r="FA187" s="507"/>
      <c r="FB187" s="507"/>
      <c r="FC187" s="507"/>
      <c r="FD187" s="507"/>
      <c r="FE187" s="507"/>
      <c r="FF187" s="507"/>
      <c r="FG187" s="507"/>
      <c r="FH187" s="507"/>
      <c r="FI187" s="507"/>
      <c r="FJ187" s="507"/>
      <c r="FK187" s="507"/>
      <c r="FL187" s="507"/>
      <c r="FM187" s="507"/>
      <c r="FN187" s="507"/>
      <c r="FO187" s="507"/>
      <c r="FP187" s="507"/>
      <c r="FQ187" s="507"/>
      <c r="FR187" s="507"/>
      <c r="FS187" s="507"/>
      <c r="FT187" s="507"/>
      <c r="FU187" s="507"/>
      <c r="FV187" s="507"/>
      <c r="FW187" s="507"/>
      <c r="FX187" s="507"/>
      <c r="FY187" s="507"/>
      <c r="FZ187" s="507"/>
      <c r="GA187" s="507"/>
      <c r="GB187" s="507"/>
      <c r="GC187" s="507"/>
      <c r="GD187" s="507"/>
      <c r="GE187" s="507"/>
      <c r="GF187" s="507"/>
      <c r="GG187" s="507"/>
      <c r="GH187" s="507"/>
      <c r="GI187" s="507"/>
      <c r="GJ187" s="507"/>
      <c r="GK187" s="507"/>
      <c r="GL187" s="507"/>
      <c r="GM187" s="507"/>
      <c r="GN187" s="507"/>
      <c r="GO187" s="507"/>
      <c r="GP187" s="507"/>
      <c r="GQ187" s="507"/>
      <c r="GR187" s="507"/>
      <c r="GS187" s="507"/>
      <c r="GT187" s="507"/>
      <c r="GU187" s="507"/>
      <c r="GV187" s="507"/>
      <c r="GW187" s="507"/>
      <c r="GX187" s="507"/>
      <c r="GY187" s="507"/>
      <c r="GZ187" s="507"/>
      <c r="HA187" s="507"/>
      <c r="HB187" s="507"/>
      <c r="HC187" s="507"/>
      <c r="HD187" s="507"/>
      <c r="HE187" s="507"/>
      <c r="HF187" s="507"/>
      <c r="HG187" s="507"/>
      <c r="HH187" s="507"/>
      <c r="HI187" s="507"/>
      <c r="HJ187" s="507"/>
      <c r="HK187" s="507"/>
      <c r="HL187" s="507"/>
      <c r="HM187" s="507"/>
      <c r="HN187" s="507"/>
      <c r="HO187" s="507"/>
      <c r="HP187" s="507"/>
      <c r="HQ187" s="507"/>
      <c r="HR187" s="507"/>
      <c r="HS187" s="507"/>
      <c r="HT187" s="507"/>
      <c r="HU187" s="507"/>
      <c r="HV187" s="507"/>
      <c r="HW187" s="507"/>
      <c r="HX187" s="507"/>
      <c r="HY187" s="507"/>
      <c r="HZ187" s="507"/>
      <c r="IA187" s="507"/>
      <c r="IB187" s="507"/>
      <c r="IC187" s="507"/>
      <c r="ID187" s="507"/>
      <c r="IE187" s="507"/>
      <c r="IF187" s="507"/>
      <c r="IG187" s="507"/>
      <c r="IH187" s="507"/>
      <c r="II187" s="507"/>
      <c r="IJ187" s="507"/>
    </row>
    <row r="188" spans="1:244" s="398" customFormat="1" ht="19" x14ac:dyDescent="0.2">
      <c r="A188"/>
      <c r="B188" s="290"/>
      <c r="C188"/>
      <c r="D188" s="367"/>
      <c r="E188" s="463"/>
      <c r="F188" s="463"/>
      <c r="G188" s="271"/>
      <c r="H188"/>
      <c r="I188" s="99"/>
      <c r="J188"/>
      <c r="K188"/>
      <c r="L188"/>
      <c r="M188" s="275"/>
      <c r="N188" s="275"/>
      <c r="O188" s="275"/>
      <c r="P188" s="275"/>
      <c r="Q188" s="275"/>
      <c r="R188" s="275"/>
      <c r="S188" s="275"/>
      <c r="T188" s="275"/>
      <c r="U188" s="275"/>
      <c r="V188" s="275"/>
      <c r="W188" s="275"/>
      <c r="X188" s="275"/>
      <c r="Y188" s="275"/>
      <c r="Z188" s="275"/>
      <c r="AA188" s="275"/>
      <c r="AB188" s="23"/>
      <c r="AC188"/>
      <c r="AD188" s="92"/>
      <c r="AE188"/>
      <c r="AF188"/>
      <c r="AG188"/>
      <c r="AH188" s="96"/>
      <c r="AI188" s="394"/>
      <c r="AJ188" s="215"/>
      <c r="AK188" s="215"/>
      <c r="AL188" s="215"/>
      <c r="AM188" s="215"/>
      <c r="AN188" s="215"/>
      <c r="AO188" s="215"/>
      <c r="AP188" s="215"/>
      <c r="AQ188" s="215"/>
      <c r="AR188" s="215"/>
      <c r="AS188" s="215"/>
      <c r="AT188" s="215"/>
      <c r="AU188" s="215"/>
      <c r="AV188" s="215"/>
      <c r="AW188" s="215"/>
      <c r="AX188" s="215"/>
      <c r="AY188" s="394"/>
      <c r="AZ188" s="386"/>
      <c r="BA188" s="715"/>
      <c r="BB188"/>
      <c r="BC188" s="715"/>
      <c r="BD188"/>
      <c r="BE188" s="715"/>
      <c r="BF188"/>
      <c r="BG188" s="715"/>
      <c r="BH188"/>
      <c r="BI188" s="715"/>
      <c r="BJ188"/>
      <c r="BK188" s="715"/>
      <c r="BL188"/>
      <c r="BM188" s="715"/>
      <c r="BN188"/>
      <c r="BO188" s="387"/>
      <c r="BP188"/>
      <c r="BQ188" s="387"/>
      <c r="BR188"/>
      <c r="BS188" s="387"/>
      <c r="BT188"/>
      <c r="BU188" s="387"/>
      <c r="BV188"/>
      <c r="BW188" s="387"/>
      <c r="BX188"/>
      <c r="BY188" s="387"/>
      <c r="BZ188"/>
      <c r="CA188" s="387"/>
      <c r="CB188"/>
      <c r="CC188" s="387"/>
      <c r="CD188"/>
      <c r="CE188" s="387"/>
      <c r="CF188"/>
      <c r="CG188" s="387"/>
      <c r="CH188"/>
      <c r="CI188" s="387"/>
      <c r="CJ188"/>
      <c r="CK188" s="1099"/>
      <c r="CL188" s="507"/>
      <c r="CM188" s="507"/>
      <c r="CN188" s="507"/>
      <c r="CO188" s="507"/>
      <c r="CP188" s="507"/>
      <c r="CQ188" s="507"/>
      <c r="CR188" s="507"/>
      <c r="CS188" s="507"/>
      <c r="CT188" s="1109"/>
      <c r="CU188" s="507"/>
      <c r="CV188" s="507"/>
      <c r="CW188" s="507"/>
      <c r="CX188" s="1109"/>
      <c r="CY188" s="507"/>
      <c r="CZ188" s="507"/>
      <c r="DN188" s="507"/>
      <c r="DO188" s="507"/>
      <c r="DP188" s="507"/>
      <c r="DQ188" s="507"/>
      <c r="DR188" s="507"/>
      <c r="DS188" s="507"/>
      <c r="DT188" s="507"/>
      <c r="DU188" s="507"/>
      <c r="DV188" s="507"/>
      <c r="DW188" s="507"/>
      <c r="DX188" s="507"/>
      <c r="DY188" s="507"/>
      <c r="DZ188" s="507"/>
      <c r="EA188" s="507"/>
      <c r="EB188" s="507"/>
      <c r="EC188" s="507"/>
      <c r="ED188" s="507"/>
      <c r="EE188" s="507"/>
      <c r="EF188" s="507"/>
      <c r="EG188" s="507"/>
      <c r="EH188" s="507"/>
      <c r="EI188" s="507"/>
      <c r="EJ188" s="507"/>
      <c r="EK188" s="507"/>
      <c r="EL188" s="507"/>
      <c r="EM188" s="507"/>
      <c r="EN188" s="507"/>
      <c r="EO188" s="507"/>
      <c r="EP188" s="507"/>
      <c r="EQ188" s="507"/>
      <c r="ER188" s="507"/>
      <c r="ES188" s="507"/>
      <c r="ET188" s="507"/>
      <c r="EU188" s="507"/>
      <c r="EV188" s="507"/>
      <c r="EW188" s="507"/>
      <c r="EX188" s="507"/>
      <c r="EY188" s="507"/>
      <c r="EZ188" s="507"/>
      <c r="FA188" s="507"/>
      <c r="FB188" s="507"/>
      <c r="FC188" s="507"/>
      <c r="FD188" s="507"/>
      <c r="FE188" s="507"/>
      <c r="FF188" s="507"/>
      <c r="FG188" s="507"/>
      <c r="FH188" s="507"/>
      <c r="FI188" s="507"/>
      <c r="FJ188" s="507"/>
      <c r="FK188" s="507"/>
      <c r="FL188" s="507"/>
      <c r="FM188" s="507"/>
      <c r="FN188" s="507"/>
      <c r="FO188" s="507"/>
      <c r="FP188" s="507"/>
      <c r="FQ188" s="507"/>
      <c r="FR188" s="507"/>
      <c r="FS188" s="507"/>
      <c r="FT188" s="507"/>
      <c r="FU188" s="507"/>
      <c r="FV188" s="507"/>
      <c r="FW188" s="507"/>
      <c r="FX188" s="507"/>
      <c r="FY188" s="507"/>
      <c r="FZ188" s="507"/>
      <c r="GA188" s="507"/>
      <c r="GB188" s="507"/>
      <c r="GC188" s="507"/>
      <c r="GD188" s="507"/>
      <c r="GE188" s="507"/>
      <c r="GF188" s="507"/>
      <c r="GG188" s="507"/>
      <c r="GH188" s="507"/>
      <c r="GI188" s="507"/>
      <c r="GJ188" s="507"/>
      <c r="GK188" s="507"/>
      <c r="GL188" s="507"/>
      <c r="GM188" s="507"/>
      <c r="GN188" s="507"/>
      <c r="GO188" s="507"/>
      <c r="GP188" s="507"/>
      <c r="GQ188" s="507"/>
      <c r="GR188" s="507"/>
      <c r="GS188" s="507"/>
      <c r="GT188" s="507"/>
      <c r="GU188" s="507"/>
      <c r="GV188" s="507"/>
      <c r="GW188" s="507"/>
      <c r="GX188" s="507"/>
      <c r="GY188" s="507"/>
      <c r="GZ188" s="507"/>
      <c r="HA188" s="507"/>
      <c r="HB188" s="507"/>
      <c r="HC188" s="507"/>
      <c r="HD188" s="507"/>
      <c r="HE188" s="507"/>
      <c r="HF188" s="507"/>
      <c r="HG188" s="507"/>
      <c r="HH188" s="507"/>
      <c r="HI188" s="507"/>
      <c r="HJ188" s="507"/>
      <c r="HK188" s="507"/>
      <c r="HL188" s="507"/>
      <c r="HM188" s="507"/>
      <c r="HN188" s="507"/>
      <c r="HO188" s="507"/>
      <c r="HP188" s="507"/>
      <c r="HQ188" s="507"/>
      <c r="HR188" s="507"/>
      <c r="HS188" s="507"/>
      <c r="HT188" s="507"/>
      <c r="HU188" s="507"/>
      <c r="HV188" s="507"/>
      <c r="HW188" s="507"/>
      <c r="HX188" s="507"/>
      <c r="HY188" s="507"/>
      <c r="HZ188" s="507"/>
      <c r="IA188" s="507"/>
      <c r="IB188" s="507"/>
      <c r="IC188" s="507"/>
      <c r="ID188" s="507"/>
      <c r="IE188" s="507"/>
      <c r="IF188" s="507"/>
      <c r="IG188" s="507"/>
      <c r="IH188" s="507"/>
      <c r="II188" s="507"/>
      <c r="IJ188" s="507"/>
    </row>
    <row r="189" spans="1:244" s="398" customFormat="1" ht="19" x14ac:dyDescent="0.2">
      <c r="A189"/>
      <c r="B189" s="290"/>
      <c r="C189"/>
      <c r="D189" s="367"/>
      <c r="E189" s="463"/>
      <c r="F189" s="463"/>
      <c r="G189" s="271"/>
      <c r="H189"/>
      <c r="I189" s="99"/>
      <c r="J189"/>
      <c r="K189"/>
      <c r="L189"/>
      <c r="M189" s="275"/>
      <c r="N189" s="275"/>
      <c r="O189" s="275"/>
      <c r="P189" s="275"/>
      <c r="Q189" s="275"/>
      <c r="R189" s="275"/>
      <c r="S189" s="275"/>
      <c r="T189" s="275"/>
      <c r="U189" s="275"/>
      <c r="V189" s="275"/>
      <c r="W189" s="275"/>
      <c r="X189" s="275"/>
      <c r="Y189" s="275"/>
      <c r="Z189" s="275"/>
      <c r="AA189" s="275"/>
      <c r="AB189" s="23"/>
      <c r="AC189"/>
      <c r="AD189" s="92"/>
      <c r="AE189"/>
      <c r="AF189"/>
      <c r="AG189"/>
      <c r="AH189" s="96"/>
      <c r="AI189" s="394"/>
      <c r="AJ189" s="215"/>
      <c r="AK189" s="215"/>
      <c r="AL189" s="215"/>
      <c r="AM189" s="215"/>
      <c r="AN189" s="215"/>
      <c r="AO189" s="215"/>
      <c r="AP189" s="215"/>
      <c r="AQ189" s="215"/>
      <c r="AR189" s="215"/>
      <c r="AS189" s="215"/>
      <c r="AT189" s="215"/>
      <c r="AU189" s="215"/>
      <c r="AV189" s="215"/>
      <c r="AW189" s="215"/>
      <c r="AX189" s="215"/>
      <c r="AY189" s="394"/>
      <c r="AZ189" s="386"/>
      <c r="BA189" s="715"/>
      <c r="BB189"/>
      <c r="BC189" s="715"/>
      <c r="BD189"/>
      <c r="BE189" s="715"/>
      <c r="BF189"/>
      <c r="BG189" s="715"/>
      <c r="BH189"/>
      <c r="BI189" s="715"/>
      <c r="BJ189"/>
      <c r="BK189" s="715"/>
      <c r="BL189"/>
      <c r="BM189" s="715"/>
      <c r="BN189"/>
      <c r="BO189" s="387"/>
      <c r="BP189"/>
      <c r="BQ189" s="387"/>
      <c r="BR189"/>
      <c r="BS189" s="387"/>
      <c r="BT189"/>
      <c r="BU189" s="387"/>
      <c r="BV189"/>
      <c r="BW189" s="387"/>
      <c r="BX189"/>
      <c r="BY189" s="387"/>
      <c r="BZ189"/>
      <c r="CA189" s="387"/>
      <c r="CB189"/>
      <c r="CC189" s="387"/>
      <c r="CD189"/>
      <c r="CE189" s="387"/>
      <c r="CF189"/>
      <c r="CG189" s="387"/>
      <c r="CH189"/>
      <c r="CI189" s="387"/>
      <c r="CJ189"/>
      <c r="CK189" s="1099"/>
      <c r="CL189" s="507"/>
      <c r="CM189" s="507"/>
      <c r="CN189" s="507"/>
      <c r="CO189" s="507"/>
      <c r="CP189" s="507"/>
      <c r="CQ189" s="507"/>
      <c r="CR189" s="507"/>
      <c r="CS189" s="507"/>
      <c r="CT189" s="1109"/>
      <c r="CU189" s="507"/>
      <c r="CV189" s="507"/>
      <c r="CW189" s="507"/>
      <c r="CX189" s="1109"/>
      <c r="CY189" s="507"/>
      <c r="CZ189" s="507"/>
      <c r="DN189" s="507"/>
      <c r="DO189" s="507"/>
      <c r="DP189" s="507"/>
      <c r="DQ189" s="507"/>
      <c r="DR189" s="507"/>
      <c r="DS189" s="507"/>
      <c r="DT189" s="507"/>
      <c r="DU189" s="507"/>
      <c r="DV189" s="507"/>
      <c r="DW189" s="507"/>
      <c r="DX189" s="507"/>
      <c r="DY189" s="507"/>
      <c r="DZ189" s="507"/>
      <c r="EA189" s="507"/>
      <c r="EB189" s="507"/>
      <c r="EC189" s="507"/>
      <c r="ED189" s="507"/>
      <c r="EE189" s="507"/>
      <c r="EF189" s="507"/>
      <c r="EG189" s="507"/>
      <c r="EH189" s="507"/>
      <c r="EI189" s="507"/>
      <c r="EJ189" s="507"/>
      <c r="EK189" s="507"/>
      <c r="EL189" s="507"/>
      <c r="EM189" s="507"/>
      <c r="EN189" s="507"/>
      <c r="EO189" s="507"/>
      <c r="EP189" s="507"/>
      <c r="EQ189" s="507"/>
      <c r="ER189" s="507"/>
      <c r="ES189" s="507"/>
      <c r="ET189" s="507"/>
      <c r="EU189" s="507"/>
      <c r="EV189" s="507"/>
      <c r="EW189" s="507"/>
      <c r="EX189" s="507"/>
      <c r="EY189" s="507"/>
      <c r="EZ189" s="507"/>
      <c r="FA189" s="507"/>
      <c r="FB189" s="507"/>
      <c r="FC189" s="507"/>
      <c r="FD189" s="507"/>
      <c r="FE189" s="507"/>
      <c r="FF189" s="507"/>
      <c r="FG189" s="507"/>
      <c r="FH189" s="507"/>
      <c r="FI189" s="507"/>
      <c r="FJ189" s="507"/>
      <c r="FK189" s="507"/>
      <c r="FL189" s="507"/>
      <c r="FM189" s="507"/>
      <c r="FN189" s="507"/>
      <c r="FO189" s="507"/>
      <c r="FP189" s="507"/>
      <c r="FQ189" s="507"/>
      <c r="FR189" s="507"/>
      <c r="FS189" s="507"/>
      <c r="FT189" s="507"/>
      <c r="FU189" s="507"/>
      <c r="FV189" s="507"/>
      <c r="FW189" s="507"/>
      <c r="FX189" s="507"/>
      <c r="FY189" s="507"/>
      <c r="FZ189" s="507"/>
      <c r="GA189" s="507"/>
      <c r="GB189" s="507"/>
      <c r="GC189" s="507"/>
      <c r="GD189" s="507"/>
      <c r="GE189" s="507"/>
      <c r="GF189" s="507"/>
      <c r="GG189" s="507"/>
      <c r="GH189" s="507"/>
      <c r="GI189" s="507"/>
      <c r="GJ189" s="507"/>
      <c r="GK189" s="507"/>
      <c r="GL189" s="507"/>
      <c r="GM189" s="507"/>
      <c r="GN189" s="507"/>
      <c r="GO189" s="507"/>
      <c r="GP189" s="507"/>
      <c r="GQ189" s="507"/>
      <c r="GR189" s="507"/>
      <c r="GS189" s="507"/>
      <c r="GT189" s="507"/>
      <c r="GU189" s="507"/>
      <c r="GV189" s="507"/>
      <c r="GW189" s="507"/>
      <c r="GX189" s="507"/>
      <c r="GY189" s="507"/>
      <c r="GZ189" s="507"/>
      <c r="HA189" s="507"/>
      <c r="HB189" s="507"/>
      <c r="HC189" s="507"/>
      <c r="HD189" s="507"/>
      <c r="HE189" s="507"/>
      <c r="HF189" s="507"/>
      <c r="HG189" s="507"/>
      <c r="HH189" s="507"/>
      <c r="HI189" s="507"/>
      <c r="HJ189" s="507"/>
      <c r="HK189" s="507"/>
      <c r="HL189" s="507"/>
      <c r="HM189" s="507"/>
      <c r="HN189" s="507"/>
      <c r="HO189" s="507"/>
      <c r="HP189" s="507"/>
      <c r="HQ189" s="507"/>
      <c r="HR189" s="507"/>
      <c r="HS189" s="507"/>
      <c r="HT189" s="507"/>
      <c r="HU189" s="507"/>
      <c r="HV189" s="507"/>
      <c r="HW189" s="507"/>
      <c r="HX189" s="507"/>
      <c r="HY189" s="507"/>
      <c r="HZ189" s="507"/>
      <c r="IA189" s="507"/>
      <c r="IB189" s="507"/>
      <c r="IC189" s="507"/>
      <c r="ID189" s="507"/>
      <c r="IE189" s="507"/>
      <c r="IF189" s="507"/>
      <c r="IG189" s="507"/>
      <c r="IH189" s="507"/>
      <c r="II189" s="507"/>
      <c r="IJ189" s="507"/>
    </row>
    <row r="190" spans="1:244" s="398" customFormat="1" ht="19" x14ac:dyDescent="0.2">
      <c r="A190"/>
      <c r="B190" s="290"/>
      <c r="C190"/>
      <c r="D190" s="367"/>
      <c r="E190" s="463"/>
      <c r="F190" s="463"/>
      <c r="G190" s="271"/>
      <c r="H190"/>
      <c r="I190" s="99"/>
      <c r="J190"/>
      <c r="K190"/>
      <c r="L190"/>
      <c r="M190" s="275"/>
      <c r="N190" s="275"/>
      <c r="O190" s="275"/>
      <c r="P190" s="275"/>
      <c r="Q190" s="275"/>
      <c r="R190" s="275"/>
      <c r="S190" s="275"/>
      <c r="T190" s="275"/>
      <c r="U190" s="275"/>
      <c r="V190" s="275"/>
      <c r="W190" s="275"/>
      <c r="X190" s="275"/>
      <c r="Y190" s="275"/>
      <c r="Z190" s="275"/>
      <c r="AA190" s="275"/>
      <c r="AB190" s="23"/>
      <c r="AC190"/>
      <c r="AD190" s="92"/>
      <c r="AE190"/>
      <c r="AF190"/>
      <c r="AG190"/>
      <c r="AH190" s="96"/>
      <c r="AI190" s="394"/>
      <c r="AJ190" s="215"/>
      <c r="AK190" s="215"/>
      <c r="AL190" s="215"/>
      <c r="AM190" s="215"/>
      <c r="AN190" s="215"/>
      <c r="AO190" s="215"/>
      <c r="AP190" s="215"/>
      <c r="AQ190" s="215"/>
      <c r="AR190" s="215"/>
      <c r="AS190" s="215"/>
      <c r="AT190" s="215"/>
      <c r="AU190" s="215"/>
      <c r="AV190" s="215"/>
      <c r="AW190" s="215"/>
      <c r="AX190" s="215"/>
      <c r="AY190" s="394"/>
      <c r="AZ190" s="386"/>
      <c r="BA190" s="715"/>
      <c r="BB190"/>
      <c r="BC190" s="715"/>
      <c r="BD190"/>
      <c r="BE190" s="715"/>
      <c r="BF190"/>
      <c r="BG190" s="715"/>
      <c r="BH190"/>
      <c r="BI190" s="715"/>
      <c r="BJ190"/>
      <c r="BK190" s="715"/>
      <c r="BL190"/>
      <c r="BM190" s="715"/>
      <c r="BN190"/>
      <c r="BO190" s="387"/>
      <c r="BP190"/>
      <c r="BQ190" s="387"/>
      <c r="BR190"/>
      <c r="BS190" s="387"/>
      <c r="BT190"/>
      <c r="BU190" s="387"/>
      <c r="BV190"/>
      <c r="BW190" s="387"/>
      <c r="BX190"/>
      <c r="BY190" s="387"/>
      <c r="BZ190"/>
      <c r="CA190" s="387"/>
      <c r="CB190"/>
      <c r="CC190" s="387"/>
      <c r="CD190"/>
      <c r="CE190" s="387"/>
      <c r="CF190"/>
      <c r="CG190" s="387"/>
      <c r="CH190"/>
      <c r="CI190" s="387"/>
      <c r="CJ190"/>
      <c r="CK190" s="1099"/>
      <c r="CL190" s="507"/>
      <c r="CM190" s="507"/>
      <c r="CN190" s="507"/>
      <c r="CO190" s="507"/>
      <c r="CP190" s="507"/>
      <c r="CQ190" s="507"/>
      <c r="CR190" s="507"/>
      <c r="CS190" s="507"/>
      <c r="CT190" s="1109"/>
      <c r="CU190" s="507"/>
      <c r="CV190" s="507"/>
      <c r="CW190" s="507"/>
      <c r="CX190" s="1109"/>
      <c r="CY190" s="507"/>
      <c r="CZ190" s="507"/>
      <c r="DN190" s="507"/>
      <c r="DO190" s="507"/>
      <c r="DP190" s="507"/>
      <c r="DQ190" s="507"/>
      <c r="DR190" s="507"/>
      <c r="DS190" s="507"/>
      <c r="DT190" s="507"/>
      <c r="DU190" s="507"/>
      <c r="DV190" s="507"/>
      <c r="DW190" s="507"/>
      <c r="DX190" s="507"/>
      <c r="DY190" s="507"/>
      <c r="DZ190" s="507"/>
      <c r="EA190" s="507"/>
      <c r="EB190" s="507"/>
      <c r="EC190" s="507"/>
      <c r="ED190" s="507"/>
      <c r="EE190" s="507"/>
      <c r="EF190" s="507"/>
      <c r="EG190" s="507"/>
      <c r="EH190" s="507"/>
      <c r="EI190" s="507"/>
      <c r="EJ190" s="507"/>
      <c r="EK190" s="507"/>
      <c r="EL190" s="507"/>
      <c r="EM190" s="507"/>
      <c r="EN190" s="507"/>
      <c r="EO190" s="507"/>
      <c r="EP190" s="507"/>
      <c r="EQ190" s="507"/>
      <c r="ER190" s="507"/>
      <c r="ES190" s="507"/>
      <c r="ET190" s="507"/>
      <c r="EU190" s="507"/>
      <c r="EV190" s="507"/>
      <c r="EW190" s="507"/>
      <c r="EX190" s="507"/>
      <c r="EY190" s="507"/>
      <c r="EZ190" s="507"/>
      <c r="FA190" s="507"/>
      <c r="FB190" s="507"/>
      <c r="FC190" s="507"/>
      <c r="FD190" s="507"/>
      <c r="FE190" s="507"/>
      <c r="FF190" s="507"/>
      <c r="FG190" s="507"/>
      <c r="FH190" s="507"/>
      <c r="FI190" s="507"/>
      <c r="FJ190" s="507"/>
      <c r="FK190" s="507"/>
      <c r="FL190" s="507"/>
      <c r="FM190" s="507"/>
      <c r="FN190" s="507"/>
      <c r="FO190" s="507"/>
      <c r="FP190" s="507"/>
      <c r="FQ190" s="507"/>
      <c r="FR190" s="507"/>
      <c r="FS190" s="507"/>
      <c r="FT190" s="507"/>
      <c r="FU190" s="507"/>
      <c r="FV190" s="507"/>
      <c r="FW190" s="507"/>
      <c r="FX190" s="507"/>
      <c r="FY190" s="507"/>
      <c r="FZ190" s="507"/>
      <c r="GA190" s="507"/>
      <c r="GB190" s="507"/>
      <c r="GC190" s="507"/>
      <c r="GD190" s="507"/>
      <c r="GE190" s="507"/>
      <c r="GF190" s="507"/>
      <c r="GG190" s="507"/>
      <c r="GH190" s="507"/>
      <c r="GI190" s="507"/>
      <c r="GJ190" s="507"/>
      <c r="GK190" s="507"/>
      <c r="GL190" s="507"/>
      <c r="GM190" s="507"/>
      <c r="GN190" s="507"/>
      <c r="GO190" s="507"/>
      <c r="GP190" s="507"/>
      <c r="GQ190" s="507"/>
      <c r="GR190" s="507"/>
      <c r="GS190" s="507"/>
      <c r="GT190" s="507"/>
      <c r="GU190" s="507"/>
      <c r="GV190" s="507"/>
      <c r="GW190" s="507"/>
      <c r="GX190" s="507"/>
      <c r="GY190" s="507"/>
      <c r="GZ190" s="507"/>
      <c r="HA190" s="507"/>
      <c r="HB190" s="507"/>
      <c r="HC190" s="507"/>
      <c r="HD190" s="507"/>
      <c r="HE190" s="507"/>
      <c r="HF190" s="507"/>
      <c r="HG190" s="507"/>
      <c r="HH190" s="507"/>
      <c r="HI190" s="507"/>
      <c r="HJ190" s="507"/>
      <c r="HK190" s="507"/>
      <c r="HL190" s="507"/>
      <c r="HM190" s="507"/>
      <c r="HN190" s="507"/>
      <c r="HO190" s="507"/>
      <c r="HP190" s="507"/>
      <c r="HQ190" s="507"/>
      <c r="HR190" s="507"/>
      <c r="HS190" s="507"/>
      <c r="HT190" s="507"/>
      <c r="HU190" s="507"/>
      <c r="HV190" s="507"/>
      <c r="HW190" s="507"/>
      <c r="HX190" s="507"/>
      <c r="HY190" s="507"/>
      <c r="HZ190" s="507"/>
      <c r="IA190" s="507"/>
      <c r="IB190" s="507"/>
      <c r="IC190" s="507"/>
      <c r="ID190" s="507"/>
      <c r="IE190" s="507"/>
      <c r="IF190" s="507"/>
      <c r="IG190" s="507"/>
      <c r="IH190" s="507"/>
      <c r="II190" s="507"/>
      <c r="IJ190" s="507"/>
    </row>
    <row r="191" spans="1:244" s="398" customFormat="1" ht="19" x14ac:dyDescent="0.2">
      <c r="A191"/>
      <c r="B191" s="290"/>
      <c r="C191"/>
      <c r="D191" s="367"/>
      <c r="E191" s="463"/>
      <c r="F191" s="463"/>
      <c r="G191" s="271"/>
      <c r="H191"/>
      <c r="I191" s="99"/>
      <c r="J191"/>
      <c r="K191"/>
      <c r="L191"/>
      <c r="M191" s="275"/>
      <c r="N191" s="275"/>
      <c r="O191" s="275"/>
      <c r="P191" s="275"/>
      <c r="Q191" s="275"/>
      <c r="R191" s="275"/>
      <c r="S191" s="275"/>
      <c r="T191" s="275"/>
      <c r="U191" s="275"/>
      <c r="V191" s="275"/>
      <c r="W191" s="275"/>
      <c r="X191" s="275"/>
      <c r="Y191" s="275"/>
      <c r="Z191" s="275"/>
      <c r="AA191" s="275"/>
      <c r="AB191" s="23"/>
      <c r="AC191"/>
      <c r="AD191" s="92"/>
      <c r="AE191"/>
      <c r="AF191"/>
      <c r="AG191"/>
      <c r="AH191" s="96"/>
      <c r="AI191" s="394"/>
      <c r="AJ191" s="215"/>
      <c r="AK191" s="215"/>
      <c r="AL191" s="215"/>
      <c r="AM191" s="215"/>
      <c r="AN191" s="215"/>
      <c r="AO191" s="215"/>
      <c r="AP191" s="215"/>
      <c r="AQ191" s="215"/>
      <c r="AR191" s="215"/>
      <c r="AS191" s="215"/>
      <c r="AT191" s="215"/>
      <c r="AU191" s="215"/>
      <c r="AV191" s="215"/>
      <c r="AW191" s="215"/>
      <c r="AX191" s="215"/>
      <c r="AY191" s="394"/>
      <c r="AZ191" s="386"/>
      <c r="BA191" s="715"/>
      <c r="BB191"/>
      <c r="BC191" s="715"/>
      <c r="BD191"/>
      <c r="BE191" s="715"/>
      <c r="BF191"/>
      <c r="BG191" s="715"/>
      <c r="BH191"/>
      <c r="BI191" s="715"/>
      <c r="BJ191"/>
      <c r="BK191" s="715"/>
      <c r="BL191"/>
      <c r="BM191" s="715"/>
      <c r="BN191"/>
      <c r="BO191" s="387"/>
      <c r="BP191"/>
      <c r="BQ191" s="387"/>
      <c r="BR191"/>
      <c r="BS191" s="387"/>
      <c r="BT191"/>
      <c r="BU191" s="387"/>
      <c r="BV191"/>
      <c r="BW191" s="387"/>
      <c r="BX191"/>
      <c r="BY191" s="387"/>
      <c r="BZ191"/>
      <c r="CA191" s="387"/>
      <c r="CB191"/>
      <c r="CC191" s="387"/>
      <c r="CD191"/>
      <c r="CE191" s="387"/>
      <c r="CF191"/>
      <c r="CG191" s="387"/>
      <c r="CH191"/>
      <c r="CI191" s="387"/>
      <c r="CJ191"/>
      <c r="CK191" s="1099"/>
      <c r="CL191" s="507"/>
      <c r="CM191" s="507"/>
      <c r="CN191" s="507"/>
      <c r="CO191" s="507"/>
      <c r="CP191" s="507"/>
      <c r="CQ191" s="507"/>
      <c r="CR191" s="507"/>
      <c r="CS191" s="507"/>
      <c r="CT191" s="1109"/>
      <c r="CU191" s="507"/>
      <c r="CV191" s="507"/>
      <c r="CW191" s="507"/>
      <c r="CX191" s="1109"/>
      <c r="CY191" s="507"/>
      <c r="CZ191" s="507"/>
      <c r="DN191" s="507"/>
      <c r="DO191" s="507"/>
      <c r="DP191" s="507"/>
      <c r="DQ191" s="507"/>
      <c r="DR191" s="507"/>
      <c r="DS191" s="507"/>
      <c r="DT191" s="507"/>
      <c r="DU191" s="507"/>
      <c r="DV191" s="507"/>
      <c r="DW191" s="507"/>
      <c r="DX191" s="507"/>
      <c r="DY191" s="507"/>
      <c r="DZ191" s="507"/>
      <c r="EA191" s="507"/>
      <c r="EB191" s="507"/>
      <c r="EC191" s="507"/>
      <c r="ED191" s="507"/>
      <c r="EE191" s="507"/>
      <c r="EF191" s="507"/>
      <c r="EG191" s="507"/>
      <c r="EH191" s="507"/>
      <c r="EI191" s="507"/>
      <c r="EJ191" s="507"/>
      <c r="EK191" s="507"/>
      <c r="EL191" s="507"/>
      <c r="EM191" s="507"/>
      <c r="EN191" s="507"/>
      <c r="EO191" s="507"/>
      <c r="EP191" s="507"/>
      <c r="EQ191" s="507"/>
      <c r="ER191" s="507"/>
      <c r="ES191" s="507"/>
      <c r="ET191" s="507"/>
      <c r="EU191" s="507"/>
      <c r="EV191" s="507"/>
      <c r="EW191" s="507"/>
      <c r="EX191" s="507"/>
      <c r="EY191" s="507"/>
      <c r="EZ191" s="507"/>
      <c r="FA191" s="507"/>
      <c r="FB191" s="507"/>
      <c r="FC191" s="507"/>
      <c r="FD191" s="507"/>
      <c r="FE191" s="507"/>
      <c r="FF191" s="507"/>
      <c r="FG191" s="507"/>
      <c r="FH191" s="507"/>
      <c r="FI191" s="507"/>
      <c r="FJ191" s="507"/>
      <c r="FK191" s="507"/>
      <c r="FL191" s="507"/>
      <c r="FM191" s="507"/>
      <c r="FN191" s="507"/>
      <c r="FO191" s="507"/>
      <c r="FP191" s="507"/>
      <c r="FQ191" s="507"/>
      <c r="FR191" s="507"/>
      <c r="FS191" s="507"/>
      <c r="FT191" s="507"/>
      <c r="FU191" s="507"/>
      <c r="FV191" s="507"/>
      <c r="FW191" s="507"/>
      <c r="FX191" s="507"/>
      <c r="FY191" s="507"/>
      <c r="FZ191" s="507"/>
      <c r="GA191" s="507"/>
      <c r="GB191" s="507"/>
      <c r="GC191" s="507"/>
      <c r="GD191" s="507"/>
      <c r="GE191" s="507"/>
      <c r="GF191" s="507"/>
      <c r="GG191" s="507"/>
      <c r="GH191" s="507"/>
      <c r="GI191" s="507"/>
      <c r="GJ191" s="507"/>
      <c r="GK191" s="507"/>
      <c r="GL191" s="507"/>
      <c r="GM191" s="507"/>
      <c r="GN191" s="507"/>
      <c r="GO191" s="507"/>
      <c r="GP191" s="507"/>
      <c r="GQ191" s="507"/>
      <c r="GR191" s="507"/>
      <c r="GS191" s="507"/>
      <c r="GT191" s="507"/>
      <c r="GU191" s="507"/>
      <c r="GV191" s="507"/>
      <c r="GW191" s="507"/>
      <c r="GX191" s="507"/>
      <c r="GY191" s="507"/>
      <c r="GZ191" s="507"/>
      <c r="HA191" s="507"/>
      <c r="HB191" s="507"/>
      <c r="HC191" s="507"/>
      <c r="HD191" s="507"/>
      <c r="HE191" s="507"/>
      <c r="HF191" s="507"/>
      <c r="HG191" s="507"/>
      <c r="HH191" s="507"/>
      <c r="HI191" s="507"/>
      <c r="HJ191" s="507"/>
      <c r="HK191" s="507"/>
      <c r="HL191" s="507"/>
      <c r="HM191" s="507"/>
      <c r="HN191" s="507"/>
      <c r="HO191" s="507"/>
      <c r="HP191" s="507"/>
      <c r="HQ191" s="507"/>
      <c r="HR191" s="507"/>
      <c r="HS191" s="507"/>
      <c r="HT191" s="507"/>
      <c r="HU191" s="507"/>
      <c r="HV191" s="507"/>
      <c r="HW191" s="507"/>
      <c r="HX191" s="507"/>
      <c r="HY191" s="507"/>
      <c r="HZ191" s="507"/>
      <c r="IA191" s="507"/>
      <c r="IB191" s="507"/>
      <c r="IC191" s="507"/>
      <c r="ID191" s="507"/>
      <c r="IE191" s="507"/>
      <c r="IF191" s="507"/>
      <c r="IG191" s="507"/>
      <c r="IH191" s="507"/>
      <c r="II191" s="507"/>
      <c r="IJ191" s="507"/>
    </row>
    <row r="192" spans="1:244" s="398" customFormat="1" ht="19" x14ac:dyDescent="0.2">
      <c r="A192"/>
      <c r="B192" s="290"/>
      <c r="C192"/>
      <c r="D192" s="367"/>
      <c r="E192" s="463"/>
      <c r="F192" s="463"/>
      <c r="G192" s="271"/>
      <c r="H192"/>
      <c r="I192" s="99"/>
      <c r="J192"/>
      <c r="K192"/>
      <c r="L192"/>
      <c r="M192" s="275"/>
      <c r="N192" s="275"/>
      <c r="O192" s="275"/>
      <c r="P192" s="275"/>
      <c r="Q192" s="275"/>
      <c r="R192" s="275"/>
      <c r="S192" s="275"/>
      <c r="T192" s="275"/>
      <c r="U192" s="275"/>
      <c r="V192" s="275"/>
      <c r="W192" s="275"/>
      <c r="X192" s="275"/>
      <c r="Y192" s="275"/>
      <c r="Z192" s="275"/>
      <c r="AA192" s="275"/>
      <c r="AB192" s="23"/>
      <c r="AC192"/>
      <c r="AD192" s="92"/>
      <c r="AE192"/>
      <c r="AF192"/>
      <c r="AG192"/>
      <c r="AH192" s="96"/>
      <c r="AI192" s="394"/>
      <c r="AJ192" s="215"/>
      <c r="AK192" s="215"/>
      <c r="AL192" s="215"/>
      <c r="AM192" s="215"/>
      <c r="AN192" s="215"/>
      <c r="AO192" s="215"/>
      <c r="AP192" s="215"/>
      <c r="AQ192" s="215"/>
      <c r="AR192" s="215"/>
      <c r="AS192" s="215"/>
      <c r="AT192" s="215"/>
      <c r="AU192" s="215"/>
      <c r="AV192" s="215"/>
      <c r="AW192" s="215"/>
      <c r="AX192" s="215"/>
      <c r="AY192" s="394"/>
      <c r="AZ192" s="386"/>
      <c r="BA192" s="715"/>
      <c r="BB192"/>
      <c r="BC192" s="715"/>
      <c r="BD192"/>
      <c r="BE192" s="715"/>
      <c r="BF192"/>
      <c r="BG192" s="715"/>
      <c r="BH192"/>
      <c r="BI192" s="715"/>
      <c r="BJ192"/>
      <c r="BK192" s="715"/>
      <c r="BL192"/>
      <c r="BM192" s="715"/>
      <c r="BN192"/>
      <c r="BO192" s="387"/>
      <c r="BP192"/>
      <c r="BQ192" s="387"/>
      <c r="BR192"/>
      <c r="BS192" s="387"/>
      <c r="BT192"/>
      <c r="BU192" s="387"/>
      <c r="BV192"/>
      <c r="BW192" s="387"/>
      <c r="BX192"/>
      <c r="BY192" s="387"/>
      <c r="BZ192"/>
      <c r="CA192" s="387"/>
      <c r="CB192"/>
      <c r="CC192" s="387"/>
      <c r="CD192"/>
      <c r="CE192" s="387"/>
      <c r="CF192"/>
      <c r="CG192" s="387"/>
      <c r="CH192"/>
      <c r="CI192" s="387"/>
      <c r="CJ192"/>
      <c r="CK192" s="1099"/>
      <c r="CL192" s="507"/>
      <c r="CM192" s="507"/>
      <c r="CN192" s="507"/>
      <c r="CO192" s="507"/>
      <c r="CP192" s="507"/>
      <c r="CQ192" s="507"/>
      <c r="CR192" s="507"/>
      <c r="CS192" s="507"/>
      <c r="CT192" s="1109"/>
      <c r="CU192" s="507"/>
      <c r="CV192" s="507"/>
      <c r="CW192" s="507"/>
      <c r="CX192" s="1109"/>
      <c r="CY192" s="507"/>
      <c r="CZ192" s="507"/>
      <c r="DN192" s="507"/>
      <c r="DO192" s="507"/>
      <c r="DP192" s="507"/>
      <c r="DQ192" s="507"/>
      <c r="DR192" s="507"/>
      <c r="DS192" s="507"/>
      <c r="DT192" s="507"/>
      <c r="DU192" s="507"/>
      <c r="DV192" s="507"/>
      <c r="DW192" s="507"/>
      <c r="DX192" s="507"/>
      <c r="DY192" s="507"/>
      <c r="DZ192" s="507"/>
      <c r="EA192" s="507"/>
      <c r="EB192" s="507"/>
      <c r="EC192" s="507"/>
      <c r="ED192" s="507"/>
      <c r="EE192" s="507"/>
      <c r="EF192" s="507"/>
      <c r="EG192" s="507"/>
      <c r="EH192" s="507"/>
      <c r="EI192" s="507"/>
      <c r="EJ192" s="507"/>
      <c r="EK192" s="507"/>
      <c r="EL192" s="507"/>
      <c r="EM192" s="507"/>
      <c r="EN192" s="507"/>
      <c r="EO192" s="507"/>
      <c r="EP192" s="507"/>
      <c r="EQ192" s="507"/>
      <c r="ER192" s="507"/>
      <c r="ES192" s="507"/>
      <c r="ET192" s="507"/>
      <c r="EU192" s="507"/>
      <c r="EV192" s="507"/>
      <c r="EW192" s="507"/>
      <c r="EX192" s="507"/>
      <c r="EY192" s="507"/>
      <c r="EZ192" s="507"/>
      <c r="FA192" s="507"/>
      <c r="FB192" s="507"/>
      <c r="FC192" s="507"/>
      <c r="FD192" s="507"/>
      <c r="FE192" s="507"/>
      <c r="FF192" s="507"/>
      <c r="FG192" s="507"/>
      <c r="FH192" s="507"/>
      <c r="FI192" s="507"/>
      <c r="FJ192" s="507"/>
      <c r="FK192" s="507"/>
      <c r="FL192" s="507"/>
      <c r="FM192" s="507"/>
      <c r="FN192" s="507"/>
      <c r="FO192" s="507"/>
      <c r="FP192" s="507"/>
      <c r="FQ192" s="507"/>
      <c r="FR192" s="507"/>
      <c r="FS192" s="507"/>
      <c r="FT192" s="507"/>
      <c r="FU192" s="507"/>
      <c r="FV192" s="507"/>
      <c r="FW192" s="507"/>
      <c r="FX192" s="507"/>
      <c r="FY192" s="507"/>
      <c r="FZ192" s="507"/>
      <c r="GA192" s="507"/>
      <c r="GB192" s="507"/>
      <c r="GC192" s="507"/>
      <c r="GD192" s="507"/>
      <c r="GE192" s="507"/>
      <c r="GF192" s="507"/>
      <c r="GG192" s="507"/>
      <c r="GH192" s="507"/>
      <c r="GI192" s="507"/>
      <c r="GJ192" s="507"/>
      <c r="GK192" s="507"/>
      <c r="GL192" s="507"/>
      <c r="GM192" s="507"/>
      <c r="GN192" s="507"/>
      <c r="GO192" s="507"/>
      <c r="GP192" s="507"/>
      <c r="GQ192" s="507"/>
      <c r="GR192" s="507"/>
      <c r="GS192" s="507"/>
      <c r="GT192" s="507"/>
      <c r="GU192" s="507"/>
      <c r="GV192" s="507"/>
      <c r="GW192" s="507"/>
      <c r="GX192" s="507"/>
      <c r="GY192" s="507"/>
      <c r="GZ192" s="507"/>
      <c r="HA192" s="507"/>
      <c r="HB192" s="507"/>
      <c r="HC192" s="507"/>
      <c r="HD192" s="507"/>
      <c r="HE192" s="507"/>
      <c r="HF192" s="507"/>
      <c r="HG192" s="507"/>
      <c r="HH192" s="507"/>
      <c r="HI192" s="507"/>
      <c r="HJ192" s="507"/>
      <c r="HK192" s="507"/>
      <c r="HL192" s="507"/>
      <c r="HM192" s="507"/>
      <c r="HN192" s="507"/>
      <c r="HO192" s="507"/>
      <c r="HP192" s="507"/>
      <c r="HQ192" s="507"/>
      <c r="HR192" s="507"/>
      <c r="HS192" s="507"/>
      <c r="HT192" s="507"/>
      <c r="HU192" s="507"/>
      <c r="HV192" s="507"/>
      <c r="HW192" s="507"/>
      <c r="HX192" s="507"/>
      <c r="HY192" s="507"/>
      <c r="HZ192" s="507"/>
      <c r="IA192" s="507"/>
      <c r="IB192" s="507"/>
      <c r="IC192" s="507"/>
      <c r="ID192" s="507"/>
      <c r="IE192" s="507"/>
      <c r="IF192" s="507"/>
      <c r="IG192" s="507"/>
      <c r="IH192" s="507"/>
      <c r="II192" s="507"/>
      <c r="IJ192" s="507"/>
    </row>
    <row r="193" spans="1:244" s="398" customFormat="1" ht="19" x14ac:dyDescent="0.2">
      <c r="A193"/>
      <c r="B193" s="290"/>
      <c r="C193"/>
      <c r="D193" s="367"/>
      <c r="E193" s="463"/>
      <c r="F193" s="463"/>
      <c r="G193" s="271"/>
      <c r="H193"/>
      <c r="I193" s="99"/>
      <c r="J193"/>
      <c r="K193"/>
      <c r="L193"/>
      <c r="M193" s="275"/>
      <c r="N193" s="275"/>
      <c r="O193" s="275"/>
      <c r="P193" s="275"/>
      <c r="Q193" s="275"/>
      <c r="R193" s="275"/>
      <c r="S193" s="275"/>
      <c r="T193" s="275"/>
      <c r="U193" s="275"/>
      <c r="V193" s="275"/>
      <c r="W193" s="275"/>
      <c r="X193" s="275"/>
      <c r="Y193" s="275"/>
      <c r="Z193" s="275"/>
      <c r="AA193" s="275"/>
      <c r="AB193" s="23"/>
      <c r="AC193"/>
      <c r="AD193" s="92"/>
      <c r="AE193"/>
      <c r="AF193"/>
      <c r="AG193"/>
      <c r="AH193" s="96"/>
      <c r="AI193" s="394"/>
      <c r="AJ193" s="215"/>
      <c r="AK193" s="215"/>
      <c r="AL193" s="215"/>
      <c r="AM193" s="215"/>
      <c r="AN193" s="215"/>
      <c r="AO193" s="215"/>
      <c r="AP193" s="215"/>
      <c r="AQ193" s="215"/>
      <c r="AR193" s="215"/>
      <c r="AS193" s="215"/>
      <c r="AT193" s="215"/>
      <c r="AU193" s="215"/>
      <c r="AV193" s="215"/>
      <c r="AW193" s="215"/>
      <c r="AX193" s="215"/>
      <c r="AY193" s="394"/>
      <c r="AZ193" s="386"/>
      <c r="BA193" s="715"/>
      <c r="BB193"/>
      <c r="BC193" s="715"/>
      <c r="BD193"/>
      <c r="BE193" s="715"/>
      <c r="BF193"/>
      <c r="BG193" s="715"/>
      <c r="BH193"/>
      <c r="BI193" s="715"/>
      <c r="BJ193"/>
      <c r="BK193" s="715"/>
      <c r="BL193"/>
      <c r="BM193" s="715"/>
      <c r="BN193"/>
      <c r="BO193" s="387"/>
      <c r="BP193"/>
      <c r="BQ193" s="387"/>
      <c r="BR193"/>
      <c r="BS193" s="387"/>
      <c r="BT193"/>
      <c r="BU193" s="387"/>
      <c r="BV193"/>
      <c r="BW193" s="387"/>
      <c r="BX193"/>
      <c r="BY193" s="387"/>
      <c r="BZ193"/>
      <c r="CA193" s="387"/>
      <c r="CB193"/>
      <c r="CC193" s="387"/>
      <c r="CD193"/>
      <c r="CE193" s="387"/>
      <c r="CF193"/>
      <c r="CG193" s="387"/>
      <c r="CH193"/>
      <c r="CI193" s="387"/>
      <c r="CJ193"/>
      <c r="CK193" s="1099"/>
      <c r="CL193" s="507"/>
      <c r="CM193" s="507"/>
      <c r="CN193" s="507"/>
      <c r="CO193" s="507"/>
      <c r="CP193" s="507"/>
      <c r="CQ193" s="507"/>
      <c r="CR193" s="507"/>
      <c r="CS193" s="507"/>
      <c r="CT193" s="1109"/>
      <c r="CU193" s="507"/>
      <c r="CV193" s="507"/>
      <c r="CW193" s="507"/>
      <c r="CX193" s="1109"/>
      <c r="CY193" s="507"/>
      <c r="CZ193" s="507"/>
      <c r="DN193" s="507"/>
      <c r="DO193" s="507"/>
      <c r="DP193" s="507"/>
      <c r="DQ193" s="507"/>
      <c r="DR193" s="507"/>
      <c r="DS193" s="507"/>
      <c r="DT193" s="507"/>
      <c r="DU193" s="507"/>
      <c r="DV193" s="507"/>
      <c r="DW193" s="507"/>
      <c r="DX193" s="507"/>
      <c r="DY193" s="507"/>
      <c r="DZ193" s="507"/>
      <c r="EA193" s="507"/>
      <c r="EB193" s="507"/>
      <c r="EC193" s="507"/>
      <c r="ED193" s="507"/>
      <c r="EE193" s="507"/>
      <c r="EF193" s="507"/>
      <c r="EG193" s="507"/>
      <c r="EH193" s="507"/>
      <c r="EI193" s="507"/>
      <c r="EJ193" s="507"/>
      <c r="EK193" s="507"/>
      <c r="EL193" s="507"/>
      <c r="EM193" s="507"/>
      <c r="EN193" s="507"/>
      <c r="EO193" s="507"/>
      <c r="EP193" s="507"/>
      <c r="EQ193" s="507"/>
      <c r="ER193" s="507"/>
      <c r="ES193" s="507"/>
      <c r="ET193" s="507"/>
      <c r="EU193" s="507"/>
      <c r="EV193" s="507"/>
      <c r="EW193" s="507"/>
      <c r="EX193" s="507"/>
      <c r="EY193" s="507"/>
      <c r="EZ193" s="507"/>
      <c r="FA193" s="507"/>
      <c r="FB193" s="507"/>
      <c r="FC193" s="507"/>
      <c r="FD193" s="507"/>
      <c r="FE193" s="507"/>
      <c r="FF193" s="507"/>
      <c r="FG193" s="507"/>
      <c r="FH193" s="507"/>
      <c r="FI193" s="507"/>
      <c r="FJ193" s="507"/>
      <c r="FK193" s="507"/>
      <c r="FL193" s="507"/>
      <c r="FM193" s="507"/>
      <c r="FN193" s="507"/>
      <c r="FO193" s="507"/>
      <c r="FP193" s="507"/>
      <c r="FQ193" s="507"/>
      <c r="FR193" s="507"/>
      <c r="FS193" s="507"/>
      <c r="FT193" s="507"/>
      <c r="FU193" s="507"/>
      <c r="FV193" s="507"/>
      <c r="FW193" s="507"/>
      <c r="FX193" s="507"/>
      <c r="FY193" s="507"/>
      <c r="FZ193" s="507"/>
      <c r="GA193" s="507"/>
      <c r="GB193" s="507"/>
      <c r="GC193" s="507"/>
      <c r="GD193" s="507"/>
      <c r="GE193" s="507"/>
      <c r="GF193" s="507"/>
      <c r="GG193" s="507"/>
      <c r="GH193" s="507"/>
      <c r="GI193" s="507"/>
      <c r="GJ193" s="507"/>
      <c r="GK193" s="507"/>
      <c r="GL193" s="507"/>
      <c r="GM193" s="507"/>
      <c r="GN193" s="507"/>
      <c r="GO193" s="507"/>
      <c r="GP193" s="507"/>
      <c r="GQ193" s="507"/>
      <c r="GR193" s="507"/>
      <c r="GS193" s="507"/>
      <c r="GT193" s="507"/>
      <c r="GU193" s="507"/>
      <c r="GV193" s="507"/>
      <c r="GW193" s="507"/>
      <c r="GX193" s="507"/>
      <c r="GY193" s="507"/>
      <c r="GZ193" s="507"/>
      <c r="HA193" s="507"/>
      <c r="HB193" s="507"/>
      <c r="HC193" s="507"/>
      <c r="HD193" s="507"/>
      <c r="HE193" s="507"/>
      <c r="HF193" s="507"/>
      <c r="HG193" s="507"/>
      <c r="HH193" s="507"/>
      <c r="HI193" s="507"/>
      <c r="HJ193" s="507"/>
      <c r="HK193" s="507"/>
      <c r="HL193" s="507"/>
      <c r="HM193" s="507"/>
      <c r="HN193" s="507"/>
      <c r="HO193" s="507"/>
      <c r="HP193" s="507"/>
      <c r="HQ193" s="507"/>
      <c r="HR193" s="507"/>
      <c r="HS193" s="507"/>
      <c r="HT193" s="507"/>
      <c r="HU193" s="507"/>
      <c r="HV193" s="507"/>
      <c r="HW193" s="507"/>
      <c r="HX193" s="507"/>
      <c r="HY193" s="507"/>
      <c r="HZ193" s="507"/>
      <c r="IA193" s="507"/>
      <c r="IB193" s="507"/>
      <c r="IC193" s="507"/>
      <c r="ID193" s="507"/>
      <c r="IE193" s="507"/>
      <c r="IF193" s="507"/>
      <c r="IG193" s="507"/>
      <c r="IH193" s="507"/>
      <c r="II193" s="507"/>
      <c r="IJ193" s="507"/>
    </row>
    <row r="194" spans="1:244" s="398" customFormat="1" ht="19" x14ac:dyDescent="0.2">
      <c r="A194"/>
      <c r="B194" s="290"/>
      <c r="C194"/>
      <c r="D194" s="367"/>
      <c r="E194" s="463"/>
      <c r="F194" s="463"/>
      <c r="G194" s="271"/>
      <c r="H194"/>
      <c r="I194" s="99"/>
      <c r="J194"/>
      <c r="K194"/>
      <c r="L194"/>
      <c r="M194" s="275"/>
      <c r="N194" s="275"/>
      <c r="O194" s="275"/>
      <c r="P194" s="275"/>
      <c r="Q194" s="275"/>
      <c r="R194" s="275"/>
      <c r="S194" s="275"/>
      <c r="T194" s="275"/>
      <c r="U194" s="275"/>
      <c r="V194" s="275"/>
      <c r="W194" s="275"/>
      <c r="X194" s="275"/>
      <c r="Y194" s="275"/>
      <c r="Z194" s="275"/>
      <c r="AA194" s="275"/>
      <c r="AB194" s="23"/>
      <c r="AC194"/>
      <c r="AD194" s="92"/>
      <c r="AE194"/>
      <c r="AF194"/>
      <c r="AG194"/>
      <c r="AH194" s="96"/>
      <c r="AI194" s="394"/>
      <c r="AJ194" s="215"/>
      <c r="AK194" s="215"/>
      <c r="AL194" s="215"/>
      <c r="AM194" s="215"/>
      <c r="AN194" s="215"/>
      <c r="AO194" s="215"/>
      <c r="AP194" s="215"/>
      <c r="AQ194" s="215"/>
      <c r="AR194" s="215"/>
      <c r="AS194" s="215"/>
      <c r="AT194" s="215"/>
      <c r="AU194" s="215"/>
      <c r="AV194" s="215"/>
      <c r="AW194" s="215"/>
      <c r="AX194" s="215"/>
      <c r="AY194" s="394"/>
      <c r="AZ194" s="386"/>
      <c r="BA194" s="715"/>
      <c r="BB194"/>
      <c r="BC194" s="715"/>
      <c r="BD194"/>
      <c r="BE194" s="715"/>
      <c r="BF194"/>
      <c r="BG194" s="715"/>
      <c r="BH194"/>
      <c r="BI194" s="715"/>
      <c r="BJ194"/>
      <c r="BK194" s="715"/>
      <c r="BL194"/>
      <c r="BM194" s="715"/>
      <c r="BN194"/>
      <c r="BO194" s="387"/>
      <c r="BP194"/>
      <c r="BQ194" s="387"/>
      <c r="BR194"/>
      <c r="BS194" s="387"/>
      <c r="BT194"/>
      <c r="BU194" s="387"/>
      <c r="BV194"/>
      <c r="BW194" s="387"/>
      <c r="BX194"/>
      <c r="BY194" s="387"/>
      <c r="BZ194"/>
      <c r="CA194" s="387"/>
      <c r="CB194"/>
      <c r="CC194" s="387"/>
      <c r="CD194"/>
      <c r="CE194" s="387"/>
      <c r="CF194"/>
      <c r="CG194" s="387"/>
      <c r="CH194"/>
      <c r="CI194" s="387"/>
      <c r="CJ194"/>
      <c r="CK194" s="1099"/>
      <c r="CL194" s="507"/>
      <c r="CM194" s="507"/>
      <c r="CN194" s="507"/>
      <c r="CO194" s="507"/>
      <c r="CP194" s="507"/>
      <c r="CQ194" s="507"/>
      <c r="CR194" s="507"/>
      <c r="CS194" s="507"/>
      <c r="CT194" s="1109"/>
      <c r="CU194" s="507"/>
      <c r="CV194" s="507"/>
      <c r="CW194" s="507"/>
      <c r="CX194" s="1109"/>
      <c r="CY194" s="507"/>
      <c r="CZ194" s="507"/>
      <c r="DN194" s="507"/>
      <c r="DO194" s="507"/>
      <c r="DP194" s="507"/>
      <c r="DQ194" s="507"/>
      <c r="DR194" s="507"/>
      <c r="DS194" s="507"/>
      <c r="DT194" s="507"/>
      <c r="DU194" s="507"/>
      <c r="DV194" s="507"/>
      <c r="DW194" s="507"/>
      <c r="DX194" s="507"/>
      <c r="DY194" s="507"/>
      <c r="DZ194" s="507"/>
      <c r="EA194" s="507"/>
      <c r="EB194" s="507"/>
      <c r="EC194" s="507"/>
      <c r="ED194" s="507"/>
      <c r="EE194" s="507"/>
      <c r="EF194" s="507"/>
      <c r="EG194" s="507"/>
      <c r="EH194" s="507"/>
      <c r="EI194" s="507"/>
      <c r="EJ194" s="507"/>
      <c r="EK194" s="507"/>
      <c r="EL194" s="507"/>
      <c r="EM194" s="507"/>
      <c r="EN194" s="507"/>
      <c r="EO194" s="507"/>
      <c r="EP194" s="507"/>
      <c r="EQ194" s="507"/>
      <c r="ER194" s="507"/>
      <c r="ES194" s="507"/>
      <c r="ET194" s="507"/>
      <c r="EU194" s="507"/>
      <c r="EV194" s="507"/>
      <c r="EW194" s="507"/>
      <c r="EX194" s="507"/>
      <c r="EY194" s="507"/>
      <c r="EZ194" s="507"/>
      <c r="FA194" s="507"/>
      <c r="FB194" s="507"/>
      <c r="FC194" s="507"/>
      <c r="FD194" s="507"/>
      <c r="FE194" s="507"/>
      <c r="FF194" s="507"/>
      <c r="FG194" s="507"/>
      <c r="FH194" s="507"/>
      <c r="FI194" s="507"/>
      <c r="FJ194" s="507"/>
      <c r="FK194" s="507"/>
      <c r="FL194" s="507"/>
      <c r="FM194" s="507"/>
      <c r="FN194" s="507"/>
      <c r="FO194" s="507"/>
      <c r="FP194" s="507"/>
      <c r="FQ194" s="507"/>
      <c r="FR194" s="507"/>
      <c r="FS194" s="507"/>
      <c r="FT194" s="507"/>
      <c r="FU194" s="507"/>
      <c r="FV194" s="507"/>
      <c r="FW194" s="507"/>
      <c r="FX194" s="507"/>
      <c r="FY194" s="507"/>
      <c r="FZ194" s="507"/>
      <c r="GA194" s="507"/>
      <c r="GB194" s="507"/>
      <c r="GC194" s="507"/>
      <c r="GD194" s="507"/>
      <c r="GE194" s="507"/>
      <c r="GF194" s="507"/>
      <c r="GG194" s="507"/>
      <c r="GH194" s="507"/>
      <c r="GI194" s="507"/>
      <c r="GJ194" s="507"/>
      <c r="GK194" s="507"/>
      <c r="GL194" s="507"/>
      <c r="GM194" s="507"/>
      <c r="GN194" s="507"/>
      <c r="GO194" s="507"/>
      <c r="GP194" s="507"/>
      <c r="GQ194" s="507"/>
      <c r="GR194" s="507"/>
      <c r="GS194" s="507"/>
      <c r="GT194" s="507"/>
      <c r="GU194" s="507"/>
      <c r="GV194" s="507"/>
      <c r="GW194" s="507"/>
      <c r="GX194" s="507"/>
      <c r="GY194" s="507"/>
      <c r="GZ194" s="507"/>
      <c r="HA194" s="507"/>
      <c r="HB194" s="507"/>
      <c r="HC194" s="507"/>
      <c r="HD194" s="507"/>
      <c r="HE194" s="507"/>
      <c r="HF194" s="507"/>
      <c r="HG194" s="507"/>
      <c r="HH194" s="507"/>
      <c r="HI194" s="507"/>
      <c r="HJ194" s="507"/>
      <c r="HK194" s="507"/>
      <c r="HL194" s="507"/>
      <c r="HM194" s="507"/>
      <c r="HN194" s="507"/>
      <c r="HO194" s="507"/>
      <c r="HP194" s="507"/>
      <c r="HQ194" s="507"/>
      <c r="HR194" s="507"/>
      <c r="HS194" s="507"/>
      <c r="HT194" s="507"/>
      <c r="HU194" s="507"/>
      <c r="HV194" s="507"/>
      <c r="HW194" s="507"/>
      <c r="HX194" s="507"/>
      <c r="HY194" s="507"/>
      <c r="HZ194" s="507"/>
      <c r="IA194" s="507"/>
      <c r="IB194" s="507"/>
      <c r="IC194" s="507"/>
      <c r="ID194" s="507"/>
      <c r="IE194" s="507"/>
      <c r="IF194" s="507"/>
      <c r="IG194" s="507"/>
      <c r="IH194" s="507"/>
      <c r="II194" s="507"/>
      <c r="IJ194" s="507"/>
    </row>
    <row r="195" spans="1:244" s="398" customFormat="1" ht="19" x14ac:dyDescent="0.2">
      <c r="A195"/>
      <c r="B195" s="290"/>
      <c r="C195"/>
      <c r="D195" s="367"/>
      <c r="E195" s="463"/>
      <c r="F195" s="463"/>
      <c r="G195" s="271"/>
      <c r="H195"/>
      <c r="I195" s="99"/>
      <c r="J195"/>
      <c r="K195"/>
      <c r="L195"/>
      <c r="M195" s="275"/>
      <c r="N195" s="275"/>
      <c r="O195" s="275"/>
      <c r="P195" s="275"/>
      <c r="Q195" s="275"/>
      <c r="R195" s="275"/>
      <c r="S195" s="275"/>
      <c r="T195" s="275"/>
      <c r="U195" s="275"/>
      <c r="V195" s="275"/>
      <c r="W195" s="275"/>
      <c r="X195" s="275"/>
      <c r="Y195" s="275"/>
      <c r="Z195" s="275"/>
      <c r="AA195" s="275"/>
      <c r="AB195" s="23"/>
      <c r="AC195"/>
      <c r="AD195" s="92"/>
      <c r="AE195"/>
      <c r="AF195"/>
      <c r="AG195"/>
      <c r="AH195" s="96"/>
      <c r="AI195" s="394"/>
      <c r="AJ195" s="215"/>
      <c r="AK195" s="215"/>
      <c r="AL195" s="215"/>
      <c r="AM195" s="215"/>
      <c r="AN195" s="215"/>
      <c r="AO195" s="215"/>
      <c r="AP195" s="215"/>
      <c r="AQ195" s="215"/>
      <c r="AR195" s="215"/>
      <c r="AS195" s="215"/>
      <c r="AT195" s="215"/>
      <c r="AU195" s="215"/>
      <c r="AV195" s="215"/>
      <c r="AW195" s="215"/>
      <c r="AX195" s="215"/>
      <c r="AY195" s="394"/>
      <c r="AZ195" s="386"/>
      <c r="BA195" s="715"/>
      <c r="BB195"/>
      <c r="BC195" s="715"/>
      <c r="BD195"/>
      <c r="BE195" s="715"/>
      <c r="BF195"/>
      <c r="BG195" s="715"/>
      <c r="BH195"/>
      <c r="BI195" s="715"/>
      <c r="BJ195"/>
      <c r="BK195" s="715"/>
      <c r="BL195"/>
      <c r="BM195" s="715"/>
      <c r="BN195"/>
      <c r="BO195" s="387"/>
      <c r="BP195"/>
      <c r="BQ195" s="387"/>
      <c r="BR195"/>
      <c r="BS195" s="387"/>
      <c r="BT195"/>
      <c r="BU195" s="387"/>
      <c r="BV195"/>
      <c r="BW195" s="387"/>
      <c r="BX195"/>
      <c r="BY195" s="387"/>
      <c r="BZ195"/>
      <c r="CA195" s="387"/>
      <c r="CB195"/>
      <c r="CC195" s="387"/>
      <c r="CD195"/>
      <c r="CE195" s="387"/>
      <c r="CF195"/>
      <c r="CG195" s="387"/>
      <c r="CH195"/>
      <c r="CI195" s="387"/>
      <c r="CJ195"/>
      <c r="CK195" s="1099"/>
      <c r="CL195" s="507"/>
      <c r="CM195" s="507"/>
      <c r="CN195" s="507"/>
      <c r="CO195" s="507"/>
      <c r="CP195" s="507"/>
      <c r="CQ195" s="507"/>
      <c r="CR195" s="507"/>
      <c r="CS195" s="507"/>
      <c r="CT195" s="1109"/>
      <c r="CU195" s="507"/>
      <c r="CV195" s="507"/>
      <c r="CW195" s="507"/>
      <c r="CX195" s="1109"/>
      <c r="CY195" s="507"/>
      <c r="CZ195" s="507"/>
      <c r="DN195" s="507"/>
      <c r="DO195" s="507"/>
      <c r="DP195" s="507"/>
      <c r="DQ195" s="507"/>
      <c r="DR195" s="507"/>
      <c r="DS195" s="507"/>
      <c r="DT195" s="507"/>
      <c r="DU195" s="507"/>
      <c r="DV195" s="507"/>
      <c r="DW195" s="507"/>
      <c r="DX195" s="507"/>
      <c r="DY195" s="507"/>
      <c r="DZ195" s="507"/>
      <c r="EA195" s="507"/>
      <c r="EB195" s="507"/>
      <c r="EC195" s="507"/>
      <c r="ED195" s="507"/>
      <c r="EE195" s="507"/>
      <c r="EF195" s="507"/>
      <c r="EG195" s="507"/>
      <c r="EH195" s="507"/>
      <c r="EI195" s="507"/>
      <c r="EJ195" s="507"/>
      <c r="EK195" s="507"/>
      <c r="EL195" s="507"/>
      <c r="EM195" s="507"/>
      <c r="EN195" s="507"/>
      <c r="EO195" s="507"/>
      <c r="EP195" s="507"/>
      <c r="EQ195" s="507"/>
      <c r="ER195" s="507"/>
      <c r="ES195" s="507"/>
      <c r="ET195" s="507"/>
      <c r="EU195" s="507"/>
      <c r="EV195" s="507"/>
      <c r="EW195" s="507"/>
      <c r="EX195" s="507"/>
      <c r="EY195" s="507"/>
      <c r="EZ195" s="507"/>
      <c r="FA195" s="507"/>
      <c r="FB195" s="507"/>
      <c r="FC195" s="507"/>
      <c r="FD195" s="507"/>
      <c r="FE195" s="507"/>
      <c r="FF195" s="507"/>
      <c r="FG195" s="507"/>
      <c r="FH195" s="507"/>
      <c r="FI195" s="507"/>
      <c r="FJ195" s="507"/>
      <c r="FK195" s="507"/>
      <c r="FL195" s="507"/>
      <c r="FM195" s="507"/>
      <c r="FN195" s="507"/>
      <c r="FO195" s="507"/>
      <c r="FP195" s="507"/>
      <c r="FQ195" s="507"/>
      <c r="FR195" s="507"/>
      <c r="FS195" s="507"/>
      <c r="FT195" s="507"/>
      <c r="FU195" s="507"/>
      <c r="FV195" s="507"/>
      <c r="FW195" s="507"/>
      <c r="FX195" s="507"/>
      <c r="FY195" s="507"/>
      <c r="FZ195" s="507"/>
      <c r="GA195" s="507"/>
      <c r="GB195" s="507"/>
      <c r="GC195" s="507"/>
      <c r="GD195" s="507"/>
      <c r="GE195" s="507"/>
      <c r="GF195" s="507"/>
      <c r="GG195" s="507"/>
      <c r="GH195" s="507"/>
      <c r="GI195" s="507"/>
      <c r="GJ195" s="507"/>
      <c r="GK195" s="507"/>
      <c r="GL195" s="507"/>
      <c r="GM195" s="507"/>
      <c r="GN195" s="507"/>
      <c r="GO195" s="507"/>
      <c r="GP195" s="507"/>
      <c r="GQ195" s="507"/>
      <c r="GR195" s="507"/>
      <c r="GS195" s="507"/>
      <c r="GT195" s="507"/>
      <c r="GU195" s="507"/>
      <c r="GV195" s="507"/>
      <c r="GW195" s="507"/>
      <c r="GX195" s="507"/>
      <c r="GY195" s="507"/>
      <c r="GZ195" s="507"/>
      <c r="HA195" s="507"/>
      <c r="HB195" s="507"/>
      <c r="HC195" s="507"/>
      <c r="HD195" s="507"/>
      <c r="HE195" s="507"/>
      <c r="HF195" s="507"/>
      <c r="HG195" s="507"/>
      <c r="HH195" s="507"/>
      <c r="HI195" s="507"/>
      <c r="HJ195" s="507"/>
      <c r="HK195" s="507"/>
      <c r="HL195" s="507"/>
      <c r="HM195" s="507"/>
      <c r="HN195" s="507"/>
      <c r="HO195" s="507"/>
      <c r="HP195" s="507"/>
      <c r="HQ195" s="507"/>
      <c r="HR195" s="507"/>
      <c r="HS195" s="507"/>
      <c r="HT195" s="507"/>
      <c r="HU195" s="507"/>
      <c r="HV195" s="507"/>
      <c r="HW195" s="507"/>
      <c r="HX195" s="507"/>
      <c r="HY195" s="507"/>
      <c r="HZ195" s="507"/>
      <c r="IA195" s="507"/>
      <c r="IB195" s="507"/>
      <c r="IC195" s="507"/>
      <c r="ID195" s="507"/>
      <c r="IE195" s="507"/>
      <c r="IF195" s="507"/>
      <c r="IG195" s="507"/>
      <c r="IH195" s="507"/>
      <c r="II195" s="507"/>
      <c r="IJ195" s="507"/>
    </row>
    <row r="196" spans="1:244" s="398" customFormat="1" ht="19" x14ac:dyDescent="0.2">
      <c r="A196"/>
      <c r="B196" s="290"/>
      <c r="C196"/>
      <c r="D196" s="367"/>
      <c r="E196" s="463"/>
      <c r="F196" s="463"/>
      <c r="G196" s="271"/>
      <c r="H196"/>
      <c r="I196" s="99"/>
      <c r="J196"/>
      <c r="K196"/>
      <c r="L196"/>
      <c r="M196" s="275"/>
      <c r="N196" s="275"/>
      <c r="O196" s="275"/>
      <c r="P196" s="275"/>
      <c r="Q196" s="275"/>
      <c r="R196" s="275"/>
      <c r="S196" s="275"/>
      <c r="T196" s="275"/>
      <c r="U196" s="275"/>
      <c r="V196" s="275"/>
      <c r="W196" s="275"/>
      <c r="X196" s="275"/>
      <c r="Y196" s="275"/>
      <c r="Z196" s="275"/>
      <c r="AA196" s="275"/>
      <c r="AB196" s="23"/>
      <c r="AC196"/>
      <c r="AD196" s="92"/>
      <c r="AE196"/>
      <c r="AF196"/>
      <c r="AG196"/>
      <c r="AH196" s="96"/>
      <c r="AI196" s="394"/>
      <c r="AJ196" s="215"/>
      <c r="AK196" s="215"/>
      <c r="AL196" s="215"/>
      <c r="AM196" s="215"/>
      <c r="AN196" s="215"/>
      <c r="AO196" s="215"/>
      <c r="AP196" s="215"/>
      <c r="AQ196" s="215"/>
      <c r="AR196" s="215"/>
      <c r="AS196" s="215"/>
      <c r="AT196" s="215"/>
      <c r="AU196" s="215"/>
      <c r="AV196" s="215"/>
      <c r="AW196" s="215"/>
      <c r="AX196" s="215"/>
      <c r="AY196" s="394"/>
      <c r="AZ196" s="386"/>
      <c r="BA196" s="715"/>
      <c r="BB196"/>
      <c r="BC196" s="715"/>
      <c r="BD196"/>
      <c r="BE196" s="715"/>
      <c r="BF196"/>
      <c r="BG196" s="715"/>
      <c r="BH196"/>
      <c r="BI196" s="715"/>
      <c r="BJ196"/>
      <c r="BK196" s="715"/>
      <c r="BL196"/>
      <c r="BM196" s="715"/>
      <c r="BN196"/>
      <c r="BO196" s="387"/>
      <c r="BP196"/>
      <c r="BQ196" s="387"/>
      <c r="BR196"/>
      <c r="BS196" s="387"/>
      <c r="BT196"/>
      <c r="BU196" s="387"/>
      <c r="BV196"/>
      <c r="BW196" s="387"/>
      <c r="BX196"/>
      <c r="BY196" s="387"/>
      <c r="BZ196"/>
      <c r="CA196" s="387"/>
      <c r="CB196"/>
      <c r="CC196" s="387"/>
      <c r="CD196"/>
      <c r="CE196" s="387"/>
      <c r="CF196"/>
      <c r="CG196" s="387"/>
      <c r="CH196"/>
      <c r="CI196" s="387"/>
      <c r="CJ196"/>
      <c r="CK196" s="1099"/>
      <c r="CL196" s="507"/>
      <c r="CM196" s="507"/>
      <c r="CN196" s="507"/>
      <c r="CO196" s="507"/>
      <c r="CP196" s="507"/>
      <c r="CQ196" s="507"/>
      <c r="CR196" s="507"/>
      <c r="CS196" s="507"/>
      <c r="CT196" s="1109"/>
      <c r="CU196" s="507"/>
      <c r="CV196" s="507"/>
      <c r="CW196" s="507"/>
      <c r="CX196" s="1109"/>
      <c r="CY196" s="507"/>
      <c r="CZ196" s="507"/>
      <c r="DN196" s="507"/>
      <c r="DO196" s="507"/>
      <c r="DP196" s="507"/>
      <c r="DQ196" s="507"/>
      <c r="DR196" s="507"/>
      <c r="DS196" s="507"/>
      <c r="DT196" s="507"/>
      <c r="DU196" s="507"/>
      <c r="DV196" s="507"/>
      <c r="DW196" s="507"/>
      <c r="DX196" s="507"/>
      <c r="DY196" s="507"/>
      <c r="DZ196" s="507"/>
      <c r="EA196" s="507"/>
      <c r="EB196" s="507"/>
      <c r="EC196" s="507"/>
      <c r="ED196" s="507"/>
      <c r="EE196" s="507"/>
      <c r="EF196" s="507"/>
      <c r="EG196" s="507"/>
      <c r="EH196" s="507"/>
      <c r="EI196" s="507"/>
      <c r="EJ196" s="507"/>
      <c r="EK196" s="507"/>
      <c r="EL196" s="507"/>
      <c r="EM196" s="507"/>
      <c r="EN196" s="507"/>
      <c r="EO196" s="507"/>
      <c r="EP196" s="507"/>
      <c r="EQ196" s="507"/>
      <c r="ER196" s="507"/>
      <c r="ES196" s="507"/>
      <c r="ET196" s="507"/>
      <c r="EU196" s="507"/>
      <c r="EV196" s="507"/>
      <c r="EW196" s="507"/>
      <c r="EX196" s="507"/>
      <c r="EY196" s="507"/>
      <c r="EZ196" s="507"/>
      <c r="FA196" s="507"/>
      <c r="FB196" s="507"/>
      <c r="FC196" s="507"/>
      <c r="FD196" s="507"/>
      <c r="FE196" s="507"/>
      <c r="FF196" s="507"/>
      <c r="FG196" s="507"/>
      <c r="FH196" s="507"/>
      <c r="FI196" s="507"/>
      <c r="FJ196" s="507"/>
      <c r="FK196" s="507"/>
      <c r="FL196" s="507"/>
      <c r="FM196" s="507"/>
      <c r="FN196" s="507"/>
      <c r="FO196" s="507"/>
      <c r="FP196" s="507"/>
      <c r="FQ196" s="507"/>
      <c r="FR196" s="507"/>
      <c r="FS196" s="507"/>
      <c r="FT196" s="507"/>
      <c r="FU196" s="507"/>
      <c r="FV196" s="507"/>
      <c r="FW196" s="507"/>
      <c r="FX196" s="507"/>
      <c r="FY196" s="507"/>
      <c r="FZ196" s="507"/>
      <c r="GA196" s="507"/>
      <c r="GB196" s="507"/>
      <c r="GC196" s="507"/>
      <c r="GD196" s="507"/>
      <c r="GE196" s="507"/>
      <c r="GF196" s="507"/>
      <c r="GG196" s="507"/>
      <c r="GH196" s="507"/>
      <c r="GI196" s="507"/>
      <c r="GJ196" s="507"/>
      <c r="GK196" s="507"/>
      <c r="GL196" s="507"/>
      <c r="GM196" s="507"/>
      <c r="GN196" s="507"/>
      <c r="GO196" s="507"/>
      <c r="GP196" s="507"/>
      <c r="GQ196" s="507"/>
      <c r="GR196" s="507"/>
      <c r="GS196" s="507"/>
      <c r="GT196" s="507"/>
      <c r="GU196" s="507"/>
      <c r="GV196" s="507"/>
      <c r="GW196" s="507"/>
      <c r="GX196" s="507"/>
      <c r="GY196" s="507"/>
      <c r="GZ196" s="507"/>
      <c r="HA196" s="507"/>
      <c r="HB196" s="507"/>
      <c r="HC196" s="507"/>
      <c r="HD196" s="507"/>
      <c r="HE196" s="507"/>
      <c r="HF196" s="507"/>
      <c r="HG196" s="507"/>
      <c r="HH196" s="507"/>
      <c r="HI196" s="507"/>
      <c r="HJ196" s="507"/>
      <c r="HK196" s="507"/>
      <c r="HL196" s="507"/>
      <c r="HM196" s="507"/>
      <c r="HN196" s="507"/>
      <c r="HO196" s="507"/>
      <c r="HP196" s="507"/>
      <c r="HQ196" s="507"/>
      <c r="HR196" s="507"/>
      <c r="HS196" s="507"/>
      <c r="HT196" s="507"/>
      <c r="HU196" s="507"/>
      <c r="HV196" s="507"/>
      <c r="HW196" s="507"/>
      <c r="HX196" s="507"/>
      <c r="HY196" s="507"/>
      <c r="HZ196" s="507"/>
      <c r="IA196" s="507"/>
      <c r="IB196" s="507"/>
      <c r="IC196" s="507"/>
      <c r="ID196" s="507"/>
      <c r="IE196" s="507"/>
      <c r="IF196" s="507"/>
      <c r="IG196" s="507"/>
      <c r="IH196" s="507"/>
      <c r="II196" s="507"/>
      <c r="IJ196" s="507"/>
    </row>
    <row r="197" spans="1:244" s="398" customFormat="1" ht="19" x14ac:dyDescent="0.2">
      <c r="A197"/>
      <c r="B197" s="290"/>
      <c r="C197"/>
      <c r="D197" s="367"/>
      <c r="E197" s="463"/>
      <c r="F197" s="463"/>
      <c r="G197" s="271"/>
      <c r="H197"/>
      <c r="I197" s="99"/>
      <c r="J197"/>
      <c r="K197"/>
      <c r="L197"/>
      <c r="M197" s="275"/>
      <c r="N197" s="275"/>
      <c r="O197" s="275"/>
      <c r="P197" s="275"/>
      <c r="Q197" s="275"/>
      <c r="R197" s="275"/>
      <c r="S197" s="275"/>
      <c r="T197" s="275"/>
      <c r="U197" s="275"/>
      <c r="V197" s="275"/>
      <c r="W197" s="275"/>
      <c r="X197" s="275"/>
      <c r="Y197" s="275"/>
      <c r="Z197" s="275"/>
      <c r="AA197" s="275"/>
      <c r="AB197" s="23"/>
      <c r="AC197"/>
      <c r="AD197" s="92"/>
      <c r="AE197"/>
      <c r="AF197"/>
      <c r="AG197"/>
      <c r="AH197" s="96"/>
      <c r="AI197" s="394"/>
      <c r="AJ197" s="215"/>
      <c r="AK197" s="215"/>
      <c r="AL197" s="215"/>
      <c r="AM197" s="215"/>
      <c r="AN197" s="215"/>
      <c r="AO197" s="215"/>
      <c r="AP197" s="215"/>
      <c r="AQ197" s="215"/>
      <c r="AR197" s="215"/>
      <c r="AS197" s="215"/>
      <c r="AT197" s="215"/>
      <c r="AU197" s="215"/>
      <c r="AV197" s="215"/>
      <c r="AW197" s="215"/>
      <c r="AX197" s="215"/>
      <c r="AY197" s="394"/>
      <c r="AZ197" s="386"/>
      <c r="BA197" s="715"/>
      <c r="BB197"/>
      <c r="BC197" s="715"/>
      <c r="BD197"/>
      <c r="BE197" s="715"/>
      <c r="BF197"/>
      <c r="BG197" s="715"/>
      <c r="BH197"/>
      <c r="BI197" s="715"/>
      <c r="BJ197"/>
      <c r="BK197" s="715"/>
      <c r="BL197"/>
      <c r="BM197" s="715"/>
      <c r="BN197"/>
      <c r="BO197" s="387"/>
      <c r="BP197"/>
      <c r="BQ197" s="387"/>
      <c r="BR197"/>
      <c r="BS197" s="387"/>
      <c r="BT197"/>
      <c r="BU197" s="387"/>
      <c r="BV197"/>
      <c r="BW197" s="387"/>
      <c r="BX197"/>
      <c r="BY197" s="387"/>
      <c r="BZ197"/>
      <c r="CA197" s="387"/>
      <c r="CB197"/>
      <c r="CC197" s="387"/>
      <c r="CD197"/>
      <c r="CE197" s="387"/>
      <c r="CF197"/>
      <c r="CG197" s="387"/>
      <c r="CH197"/>
      <c r="CI197" s="387"/>
      <c r="CJ197"/>
      <c r="CK197" s="1099"/>
      <c r="CL197" s="507"/>
      <c r="CM197" s="507"/>
      <c r="CN197" s="507"/>
      <c r="CO197" s="507"/>
      <c r="CP197" s="507"/>
      <c r="CQ197" s="507"/>
      <c r="CR197" s="507"/>
      <c r="CS197" s="507"/>
      <c r="CT197" s="1109"/>
      <c r="CU197" s="507"/>
      <c r="CV197" s="507"/>
      <c r="CW197" s="507"/>
      <c r="CX197" s="1109"/>
      <c r="CY197" s="507"/>
      <c r="CZ197" s="507"/>
      <c r="DN197" s="507"/>
      <c r="DO197" s="507"/>
      <c r="DP197" s="507"/>
      <c r="DQ197" s="507"/>
      <c r="DR197" s="507"/>
      <c r="DS197" s="507"/>
      <c r="DT197" s="507"/>
      <c r="DU197" s="507"/>
      <c r="DV197" s="507"/>
      <c r="DW197" s="507"/>
      <c r="DX197" s="507"/>
      <c r="DY197" s="507"/>
      <c r="DZ197" s="507"/>
      <c r="EA197" s="507"/>
      <c r="EB197" s="507"/>
      <c r="EC197" s="507"/>
      <c r="ED197" s="507"/>
      <c r="EE197" s="507"/>
      <c r="EF197" s="507"/>
      <c r="EG197" s="507"/>
      <c r="EH197" s="507"/>
      <c r="EI197" s="507"/>
      <c r="EJ197" s="507"/>
      <c r="EK197" s="507"/>
      <c r="EL197" s="507"/>
      <c r="EM197" s="507"/>
      <c r="EN197" s="507"/>
      <c r="EO197" s="507"/>
      <c r="EP197" s="507"/>
      <c r="EQ197" s="507"/>
      <c r="ER197" s="507"/>
      <c r="ES197" s="507"/>
      <c r="ET197" s="507"/>
      <c r="EU197" s="507"/>
      <c r="EV197" s="507"/>
      <c r="EW197" s="507"/>
      <c r="EX197" s="507"/>
      <c r="EY197" s="507"/>
      <c r="EZ197" s="507"/>
      <c r="FA197" s="507"/>
      <c r="FB197" s="507"/>
      <c r="FC197" s="507"/>
      <c r="FD197" s="507"/>
      <c r="FE197" s="507"/>
      <c r="FF197" s="507"/>
      <c r="FG197" s="507"/>
      <c r="FH197" s="507"/>
      <c r="FI197" s="507"/>
      <c r="FJ197" s="507"/>
      <c r="FK197" s="507"/>
      <c r="FL197" s="507"/>
      <c r="FM197" s="507"/>
      <c r="FN197" s="507"/>
      <c r="FO197" s="507"/>
      <c r="FP197" s="507"/>
      <c r="FQ197" s="507"/>
      <c r="FR197" s="507"/>
      <c r="FS197" s="507"/>
      <c r="FT197" s="507"/>
      <c r="FU197" s="507"/>
      <c r="FV197" s="507"/>
      <c r="FW197" s="507"/>
      <c r="FX197" s="507"/>
      <c r="FY197" s="507"/>
      <c r="FZ197" s="507"/>
      <c r="GA197" s="507"/>
      <c r="GB197" s="507"/>
      <c r="GC197" s="507"/>
      <c r="GD197" s="507"/>
      <c r="GE197" s="507"/>
      <c r="GF197" s="507"/>
      <c r="GG197" s="507"/>
      <c r="GH197" s="507"/>
      <c r="GI197" s="507"/>
      <c r="GJ197" s="507"/>
      <c r="GK197" s="507"/>
      <c r="GL197" s="507"/>
      <c r="GM197" s="507"/>
      <c r="GN197" s="507"/>
      <c r="GO197" s="507"/>
      <c r="GP197" s="507"/>
      <c r="GQ197" s="507"/>
      <c r="GR197" s="507"/>
      <c r="GS197" s="507"/>
      <c r="GT197" s="507"/>
      <c r="GU197" s="507"/>
      <c r="GV197" s="507"/>
      <c r="GW197" s="507"/>
      <c r="GX197" s="507"/>
      <c r="GY197" s="507"/>
      <c r="GZ197" s="507"/>
      <c r="HA197" s="507"/>
      <c r="HB197" s="507"/>
      <c r="HC197" s="507"/>
      <c r="HD197" s="507"/>
      <c r="HE197" s="507"/>
      <c r="HF197" s="507"/>
      <c r="HG197" s="507"/>
      <c r="HH197" s="507"/>
      <c r="HI197" s="507"/>
      <c r="HJ197" s="507"/>
      <c r="HK197" s="507"/>
      <c r="HL197" s="507"/>
      <c r="HM197" s="507"/>
      <c r="HN197" s="507"/>
      <c r="HO197" s="507"/>
      <c r="HP197" s="507"/>
      <c r="HQ197" s="507"/>
      <c r="HR197" s="507"/>
      <c r="HS197" s="507"/>
      <c r="HT197" s="507"/>
      <c r="HU197" s="507"/>
      <c r="HV197" s="507"/>
      <c r="HW197" s="507"/>
      <c r="HX197" s="507"/>
      <c r="HY197" s="507"/>
      <c r="HZ197" s="507"/>
      <c r="IA197" s="507"/>
      <c r="IB197" s="507"/>
      <c r="IC197" s="507"/>
      <c r="ID197" s="507"/>
      <c r="IE197" s="507"/>
      <c r="IF197" s="507"/>
      <c r="IG197" s="507"/>
      <c r="IH197" s="507"/>
      <c r="II197" s="507"/>
      <c r="IJ197" s="507"/>
    </row>
    <row r="198" spans="1:244" s="398" customFormat="1" ht="19" x14ac:dyDescent="0.2">
      <c r="A198"/>
      <c r="B198" s="290"/>
      <c r="C198"/>
      <c r="D198" s="367"/>
      <c r="E198" s="463"/>
      <c r="F198" s="463"/>
      <c r="G198" s="271"/>
      <c r="H198"/>
      <c r="I198" s="99"/>
      <c r="J198"/>
      <c r="K198"/>
      <c r="L198"/>
      <c r="M198" s="275"/>
      <c r="N198" s="275"/>
      <c r="O198" s="275"/>
      <c r="P198" s="275"/>
      <c r="Q198" s="275"/>
      <c r="R198" s="275"/>
      <c r="S198" s="275"/>
      <c r="T198" s="275"/>
      <c r="U198" s="275"/>
      <c r="V198" s="275"/>
      <c r="W198" s="275"/>
      <c r="X198" s="275"/>
      <c r="Y198" s="275"/>
      <c r="Z198" s="275"/>
      <c r="AA198" s="275"/>
      <c r="AB198" s="23"/>
      <c r="AC198"/>
      <c r="AD198" s="92"/>
      <c r="AE198"/>
      <c r="AF198"/>
      <c r="AG198"/>
      <c r="AH198" s="96"/>
      <c r="AI198" s="394"/>
      <c r="AJ198" s="215"/>
      <c r="AK198" s="215"/>
      <c r="AL198" s="215"/>
      <c r="AM198" s="215"/>
      <c r="AN198" s="215"/>
      <c r="AO198" s="215"/>
      <c r="AP198" s="215"/>
      <c r="AQ198" s="215"/>
      <c r="AR198" s="215"/>
      <c r="AS198" s="215"/>
      <c r="AT198" s="215"/>
      <c r="AU198" s="215"/>
      <c r="AV198" s="215"/>
      <c r="AW198" s="215"/>
      <c r="AX198" s="215"/>
      <c r="AY198" s="394"/>
      <c r="AZ198" s="386"/>
      <c r="BA198" s="715"/>
      <c r="BB198"/>
      <c r="BC198" s="715"/>
      <c r="BD198"/>
      <c r="BE198" s="715"/>
      <c r="BF198"/>
      <c r="BG198" s="715"/>
      <c r="BH198"/>
      <c r="BI198" s="715"/>
      <c r="BJ198"/>
      <c r="BK198" s="715"/>
      <c r="BL198"/>
      <c r="BM198" s="715"/>
      <c r="BN198"/>
      <c r="BO198" s="387"/>
      <c r="BP198"/>
      <c r="BQ198" s="387"/>
      <c r="BR198"/>
      <c r="BS198" s="387"/>
      <c r="BT198"/>
      <c r="BU198" s="387"/>
      <c r="BV198"/>
      <c r="BW198" s="387"/>
      <c r="BX198"/>
      <c r="BY198" s="387"/>
      <c r="BZ198"/>
      <c r="CA198" s="387"/>
      <c r="CB198"/>
      <c r="CC198" s="387"/>
      <c r="CD198"/>
      <c r="CE198" s="387"/>
      <c r="CF198"/>
      <c r="CG198" s="387"/>
      <c r="CH198"/>
      <c r="CI198" s="387"/>
      <c r="CJ198"/>
      <c r="CK198" s="1099"/>
      <c r="CL198" s="507"/>
      <c r="CM198" s="507"/>
      <c r="CN198" s="507"/>
      <c r="CO198" s="507"/>
      <c r="CP198" s="507"/>
      <c r="CQ198" s="507"/>
      <c r="CR198" s="507"/>
      <c r="CS198" s="507"/>
      <c r="CT198" s="1109"/>
      <c r="CU198" s="507"/>
      <c r="CV198" s="507"/>
      <c r="CW198" s="507"/>
      <c r="CX198" s="1109"/>
      <c r="CY198" s="507"/>
      <c r="CZ198" s="507"/>
      <c r="DN198" s="507"/>
      <c r="DO198" s="507"/>
      <c r="DP198" s="507"/>
      <c r="DQ198" s="507"/>
      <c r="DR198" s="507"/>
      <c r="DS198" s="507"/>
      <c r="DT198" s="507"/>
      <c r="DU198" s="507"/>
      <c r="DV198" s="507"/>
      <c r="DW198" s="507"/>
      <c r="DX198" s="507"/>
      <c r="DY198" s="507"/>
      <c r="DZ198" s="507"/>
      <c r="EA198" s="507"/>
      <c r="EB198" s="507"/>
      <c r="EC198" s="507"/>
      <c r="ED198" s="507"/>
      <c r="EE198" s="507"/>
      <c r="EF198" s="507"/>
      <c r="EG198" s="507"/>
      <c r="EH198" s="507"/>
      <c r="EI198" s="507"/>
      <c r="EJ198" s="507"/>
      <c r="EK198" s="507"/>
      <c r="EL198" s="507"/>
      <c r="EM198" s="507"/>
      <c r="EN198" s="507"/>
      <c r="EO198" s="507"/>
      <c r="EP198" s="507"/>
      <c r="EQ198" s="507"/>
      <c r="ER198" s="507"/>
      <c r="ES198" s="507"/>
      <c r="ET198" s="507"/>
      <c r="EU198" s="507"/>
      <c r="EV198" s="507"/>
      <c r="EW198" s="507"/>
      <c r="EX198" s="507"/>
      <c r="EY198" s="507"/>
      <c r="EZ198" s="507"/>
      <c r="FA198" s="507"/>
      <c r="FB198" s="507"/>
      <c r="FC198" s="507"/>
      <c r="FD198" s="507"/>
      <c r="FE198" s="507"/>
      <c r="FF198" s="507"/>
      <c r="FG198" s="507"/>
      <c r="FH198" s="507"/>
      <c r="FI198" s="507"/>
      <c r="FJ198" s="507"/>
      <c r="FK198" s="507"/>
      <c r="FL198" s="507"/>
      <c r="FM198" s="507"/>
      <c r="FN198" s="507"/>
      <c r="FO198" s="507"/>
      <c r="FP198" s="507"/>
      <c r="FQ198" s="507"/>
      <c r="FR198" s="507"/>
      <c r="FS198" s="507"/>
      <c r="FT198" s="507"/>
      <c r="FU198" s="507"/>
      <c r="FV198" s="507"/>
      <c r="FW198" s="507"/>
      <c r="FX198" s="507"/>
      <c r="FY198" s="507"/>
      <c r="FZ198" s="507"/>
      <c r="GA198" s="507"/>
      <c r="GB198" s="507"/>
      <c r="GC198" s="507"/>
      <c r="GD198" s="507"/>
      <c r="GE198" s="507"/>
      <c r="GF198" s="507"/>
      <c r="GG198" s="507"/>
      <c r="GH198" s="507"/>
      <c r="GI198" s="507"/>
      <c r="GJ198" s="507"/>
      <c r="GK198" s="507"/>
      <c r="GL198" s="507"/>
      <c r="GM198" s="507"/>
      <c r="GN198" s="507"/>
      <c r="GO198" s="507"/>
      <c r="GP198" s="507"/>
      <c r="GQ198" s="507"/>
      <c r="GR198" s="507"/>
      <c r="GS198" s="507"/>
      <c r="GT198" s="507"/>
      <c r="GU198" s="507"/>
      <c r="GV198" s="507"/>
      <c r="GW198" s="507"/>
      <c r="GX198" s="507"/>
      <c r="GY198" s="507"/>
      <c r="GZ198" s="507"/>
      <c r="HA198" s="507"/>
      <c r="HB198" s="507"/>
      <c r="HC198" s="507"/>
      <c r="HD198" s="507"/>
      <c r="HE198" s="507"/>
      <c r="HF198" s="507"/>
      <c r="HG198" s="507"/>
      <c r="HH198" s="507"/>
      <c r="HI198" s="507"/>
      <c r="HJ198" s="507"/>
      <c r="HK198" s="507"/>
      <c r="HL198" s="507"/>
      <c r="HM198" s="507"/>
      <c r="HN198" s="507"/>
      <c r="HO198" s="507"/>
      <c r="HP198" s="507"/>
      <c r="HQ198" s="507"/>
      <c r="HR198" s="507"/>
      <c r="HS198" s="507"/>
      <c r="HT198" s="507"/>
      <c r="HU198" s="507"/>
      <c r="HV198" s="507"/>
      <c r="HW198" s="507"/>
      <c r="HX198" s="507"/>
      <c r="HY198" s="507"/>
      <c r="HZ198" s="507"/>
      <c r="IA198" s="507"/>
      <c r="IB198" s="507"/>
      <c r="IC198" s="507"/>
      <c r="ID198" s="507"/>
      <c r="IE198" s="507"/>
      <c r="IF198" s="507"/>
      <c r="IG198" s="507"/>
      <c r="IH198" s="507"/>
      <c r="II198" s="507"/>
      <c r="IJ198" s="507"/>
    </row>
    <row r="199" spans="1:244" s="398" customFormat="1" ht="19" x14ac:dyDescent="0.2">
      <c r="A199"/>
      <c r="B199" s="290"/>
      <c r="C199"/>
      <c r="D199" s="367"/>
      <c r="E199" s="463"/>
      <c r="F199" s="463"/>
      <c r="G199" s="271"/>
      <c r="H199"/>
      <c r="I199" s="99"/>
      <c r="J199"/>
      <c r="K199"/>
      <c r="L199"/>
      <c r="M199" s="275"/>
      <c r="N199" s="275"/>
      <c r="O199" s="275"/>
      <c r="P199" s="275"/>
      <c r="Q199" s="275"/>
      <c r="R199" s="275"/>
      <c r="S199" s="275"/>
      <c r="T199" s="275"/>
      <c r="U199" s="275"/>
      <c r="V199" s="275"/>
      <c r="W199" s="275"/>
      <c r="X199" s="275"/>
      <c r="Y199" s="275"/>
      <c r="Z199" s="275"/>
      <c r="AA199" s="275"/>
      <c r="AB199" s="23"/>
      <c r="AC199"/>
      <c r="AD199" s="92"/>
      <c r="AE199"/>
      <c r="AF199"/>
      <c r="AG199"/>
      <c r="AH199" s="96"/>
      <c r="AI199" s="394"/>
      <c r="AJ199" s="215"/>
      <c r="AK199" s="215"/>
      <c r="AL199" s="215"/>
      <c r="AM199" s="215"/>
      <c r="AN199" s="215"/>
      <c r="AO199" s="215"/>
      <c r="AP199" s="215"/>
      <c r="AQ199" s="215"/>
      <c r="AR199" s="215"/>
      <c r="AS199" s="215"/>
      <c r="AT199" s="215"/>
      <c r="AU199" s="215"/>
      <c r="AV199" s="215"/>
      <c r="AW199" s="215"/>
      <c r="AX199" s="215"/>
      <c r="AY199" s="394"/>
      <c r="AZ199" s="386"/>
      <c r="BA199" s="715"/>
      <c r="BB199"/>
      <c r="BC199" s="715"/>
      <c r="BD199"/>
      <c r="BE199" s="715"/>
      <c r="BF199"/>
      <c r="BG199" s="715"/>
      <c r="BH199"/>
      <c r="BI199" s="715"/>
      <c r="BJ199"/>
      <c r="BK199" s="715"/>
      <c r="BL199"/>
      <c r="BM199" s="715"/>
      <c r="BN199"/>
      <c r="BO199" s="387"/>
      <c r="BP199"/>
      <c r="BQ199" s="387"/>
      <c r="BR199"/>
      <c r="BS199" s="387"/>
      <c r="BT199"/>
      <c r="BU199" s="387"/>
      <c r="BV199"/>
      <c r="BW199" s="387"/>
      <c r="BX199"/>
      <c r="BY199" s="387"/>
      <c r="BZ199"/>
      <c r="CA199" s="387"/>
      <c r="CB199"/>
      <c r="CC199" s="387"/>
      <c r="CD199"/>
      <c r="CE199" s="387"/>
      <c r="CF199"/>
      <c r="CG199" s="387"/>
      <c r="CH199"/>
      <c r="CI199" s="387"/>
      <c r="CJ199"/>
      <c r="CK199" s="1099"/>
      <c r="CL199" s="507"/>
      <c r="CM199" s="507"/>
      <c r="CN199" s="507"/>
      <c r="CO199" s="507"/>
      <c r="CP199" s="507"/>
      <c r="CQ199" s="507"/>
      <c r="CR199" s="507"/>
      <c r="CS199" s="507"/>
      <c r="CT199" s="1109"/>
      <c r="CU199" s="507"/>
      <c r="CV199" s="507"/>
      <c r="CW199" s="507"/>
      <c r="CX199" s="1109"/>
      <c r="CY199" s="507"/>
      <c r="CZ199" s="507"/>
      <c r="DN199" s="507"/>
      <c r="DO199" s="507"/>
      <c r="DP199" s="507"/>
      <c r="DQ199" s="507"/>
      <c r="DR199" s="507"/>
      <c r="DS199" s="507"/>
      <c r="DT199" s="507"/>
      <c r="DU199" s="507"/>
      <c r="DV199" s="507"/>
      <c r="DW199" s="507"/>
      <c r="DX199" s="507"/>
      <c r="DY199" s="507"/>
      <c r="DZ199" s="507"/>
      <c r="EA199" s="507"/>
      <c r="EB199" s="507"/>
      <c r="EC199" s="507"/>
      <c r="ED199" s="507"/>
      <c r="EE199" s="507"/>
      <c r="EF199" s="507"/>
      <c r="EG199" s="507"/>
      <c r="EH199" s="507"/>
      <c r="EI199" s="507"/>
      <c r="EJ199" s="507"/>
      <c r="EK199" s="507"/>
      <c r="EL199" s="507"/>
      <c r="EM199" s="507"/>
      <c r="EN199" s="507"/>
      <c r="EO199" s="507"/>
      <c r="EP199" s="507"/>
      <c r="EQ199" s="507"/>
      <c r="ER199" s="507"/>
      <c r="ES199" s="507"/>
      <c r="ET199" s="507"/>
      <c r="EU199" s="507"/>
      <c r="EV199" s="507"/>
      <c r="EW199" s="507"/>
      <c r="EX199" s="507"/>
      <c r="EY199" s="507"/>
      <c r="EZ199" s="507"/>
      <c r="FA199" s="507"/>
      <c r="FB199" s="507"/>
      <c r="FC199" s="507"/>
      <c r="FD199" s="507"/>
      <c r="FE199" s="507"/>
      <c r="FF199" s="507"/>
      <c r="FG199" s="507"/>
      <c r="FH199" s="507"/>
      <c r="FI199" s="507"/>
      <c r="FJ199" s="507"/>
      <c r="FK199" s="507"/>
      <c r="FL199" s="507"/>
      <c r="FM199" s="507"/>
      <c r="FN199" s="507"/>
      <c r="FO199" s="507"/>
      <c r="FP199" s="507"/>
      <c r="FQ199" s="507"/>
      <c r="FR199" s="507"/>
      <c r="FS199" s="507"/>
      <c r="FT199" s="507"/>
      <c r="FU199" s="507"/>
      <c r="FV199" s="507"/>
      <c r="FW199" s="507"/>
      <c r="FX199" s="507"/>
      <c r="FY199" s="507"/>
      <c r="FZ199" s="507"/>
      <c r="GA199" s="507"/>
      <c r="GB199" s="507"/>
      <c r="GC199" s="507"/>
      <c r="GD199" s="507"/>
      <c r="GE199" s="507"/>
      <c r="GF199" s="507"/>
      <c r="GG199" s="507"/>
      <c r="GH199" s="507"/>
      <c r="GI199" s="507"/>
      <c r="GJ199" s="507"/>
      <c r="GK199" s="507"/>
      <c r="GL199" s="507"/>
      <c r="GM199" s="507"/>
      <c r="GN199" s="507"/>
      <c r="GO199" s="507"/>
      <c r="GP199" s="507"/>
      <c r="GQ199" s="507"/>
      <c r="GR199" s="507"/>
      <c r="GS199" s="507"/>
      <c r="GT199" s="507"/>
      <c r="GU199" s="507"/>
      <c r="GV199" s="507"/>
      <c r="GW199" s="507"/>
      <c r="GX199" s="507"/>
      <c r="GY199" s="507"/>
      <c r="GZ199" s="507"/>
      <c r="HA199" s="507"/>
      <c r="HB199" s="507"/>
      <c r="HC199" s="507"/>
      <c r="HD199" s="507"/>
      <c r="HE199" s="507"/>
      <c r="HF199" s="507"/>
      <c r="HG199" s="507"/>
      <c r="HH199" s="507"/>
      <c r="HI199" s="507"/>
      <c r="HJ199" s="507"/>
      <c r="HK199" s="507"/>
      <c r="HL199" s="507"/>
      <c r="HM199" s="507"/>
      <c r="HN199" s="507"/>
      <c r="HO199" s="507"/>
      <c r="HP199" s="507"/>
      <c r="HQ199" s="507"/>
      <c r="HR199" s="507"/>
      <c r="HS199" s="507"/>
      <c r="HT199" s="507"/>
      <c r="HU199" s="507"/>
      <c r="HV199" s="507"/>
      <c r="HW199" s="507"/>
      <c r="HX199" s="507"/>
      <c r="HY199" s="507"/>
      <c r="HZ199" s="507"/>
      <c r="IA199" s="507"/>
      <c r="IB199" s="507"/>
      <c r="IC199" s="507"/>
      <c r="ID199" s="507"/>
      <c r="IE199" s="507"/>
      <c r="IF199" s="507"/>
      <c r="IG199" s="507"/>
      <c r="IH199" s="507"/>
      <c r="II199" s="507"/>
      <c r="IJ199" s="507"/>
    </row>
    <row r="200" spans="1:244" s="398" customFormat="1" ht="19" x14ac:dyDescent="0.2">
      <c r="A200"/>
      <c r="B200" s="290"/>
      <c r="C200"/>
      <c r="D200" s="367"/>
      <c r="E200" s="463"/>
      <c r="F200" s="463"/>
      <c r="G200" s="271"/>
      <c r="H200"/>
      <c r="I200" s="99"/>
      <c r="J200"/>
      <c r="K200"/>
      <c r="L200"/>
      <c r="M200" s="275"/>
      <c r="N200" s="275"/>
      <c r="O200" s="275"/>
      <c r="P200" s="275"/>
      <c r="Q200" s="275"/>
      <c r="R200" s="275"/>
      <c r="S200" s="275"/>
      <c r="T200" s="275"/>
      <c r="U200" s="275"/>
      <c r="V200" s="275"/>
      <c r="W200" s="275"/>
      <c r="X200" s="275"/>
      <c r="Y200" s="275"/>
      <c r="Z200" s="275"/>
      <c r="AA200" s="275"/>
      <c r="AB200" s="23"/>
      <c r="AC200"/>
      <c r="AD200" s="92"/>
      <c r="AE200"/>
      <c r="AF200"/>
      <c r="AG200"/>
      <c r="AH200" s="96"/>
      <c r="AI200" s="394"/>
      <c r="AJ200" s="215"/>
      <c r="AK200" s="215"/>
      <c r="AL200" s="215"/>
      <c r="AM200" s="215"/>
      <c r="AN200" s="215"/>
      <c r="AO200" s="215"/>
      <c r="AP200" s="215"/>
      <c r="AQ200" s="215"/>
      <c r="AR200" s="215"/>
      <c r="AS200" s="215"/>
      <c r="AT200" s="215"/>
      <c r="AU200" s="215"/>
      <c r="AV200" s="215"/>
      <c r="AW200" s="215"/>
      <c r="AX200" s="215"/>
      <c r="AY200" s="394"/>
      <c r="AZ200" s="386"/>
      <c r="BA200" s="715"/>
      <c r="BB200"/>
      <c r="BC200" s="715"/>
      <c r="BD200"/>
      <c r="BE200" s="715"/>
      <c r="BF200"/>
      <c r="BG200" s="715"/>
      <c r="BH200"/>
      <c r="BI200" s="715"/>
      <c r="BJ200"/>
      <c r="BK200" s="715"/>
      <c r="BL200"/>
      <c r="BM200" s="715"/>
      <c r="BN200"/>
      <c r="BO200" s="387"/>
      <c r="BP200"/>
      <c r="BQ200" s="387"/>
      <c r="BR200"/>
      <c r="BS200" s="387"/>
      <c r="BT200"/>
      <c r="BU200" s="387"/>
      <c r="BV200"/>
      <c r="BW200" s="387"/>
      <c r="BX200"/>
      <c r="BY200" s="387"/>
      <c r="BZ200"/>
      <c r="CA200" s="387"/>
      <c r="CB200"/>
      <c r="CC200" s="387"/>
      <c r="CD200"/>
      <c r="CE200" s="387"/>
      <c r="CF200"/>
      <c r="CG200" s="387"/>
      <c r="CH200"/>
      <c r="CI200" s="387"/>
      <c r="CJ200"/>
      <c r="CK200" s="1099"/>
      <c r="CL200" s="507"/>
      <c r="CM200" s="507"/>
      <c r="CN200" s="507"/>
      <c r="CO200" s="507"/>
      <c r="CP200" s="507"/>
      <c r="CQ200" s="507"/>
      <c r="CR200" s="507"/>
      <c r="CS200" s="507"/>
      <c r="CT200" s="1109"/>
      <c r="CU200" s="507"/>
      <c r="CV200" s="507"/>
      <c r="CW200" s="507"/>
      <c r="CX200" s="1109"/>
      <c r="CY200" s="507"/>
      <c r="CZ200" s="507"/>
      <c r="DN200" s="507"/>
      <c r="DO200" s="507"/>
      <c r="DP200" s="507"/>
      <c r="DQ200" s="507"/>
      <c r="DR200" s="507"/>
      <c r="DS200" s="507"/>
      <c r="DT200" s="507"/>
      <c r="DU200" s="507"/>
      <c r="DV200" s="507"/>
      <c r="DW200" s="507"/>
      <c r="DX200" s="507"/>
      <c r="DY200" s="507"/>
      <c r="DZ200" s="507"/>
      <c r="EA200" s="507"/>
      <c r="EB200" s="507"/>
      <c r="EC200" s="507"/>
      <c r="ED200" s="507"/>
      <c r="EE200" s="507"/>
      <c r="EF200" s="507"/>
      <c r="EG200" s="507"/>
      <c r="EH200" s="507"/>
      <c r="EI200" s="507"/>
      <c r="EJ200" s="507"/>
      <c r="EK200" s="507"/>
      <c r="EL200" s="507"/>
      <c r="EM200" s="507"/>
      <c r="EN200" s="507"/>
      <c r="EO200" s="507"/>
      <c r="EP200" s="507"/>
      <c r="EQ200" s="507"/>
      <c r="ER200" s="507"/>
      <c r="ES200" s="507"/>
      <c r="ET200" s="507"/>
      <c r="EU200" s="507"/>
      <c r="EV200" s="507"/>
      <c r="EW200" s="507"/>
      <c r="EX200" s="507"/>
      <c r="EY200" s="507"/>
      <c r="EZ200" s="507"/>
      <c r="FA200" s="507"/>
      <c r="FB200" s="507"/>
      <c r="FC200" s="507"/>
      <c r="FD200" s="507"/>
      <c r="FE200" s="507"/>
      <c r="FF200" s="507"/>
      <c r="FG200" s="507"/>
      <c r="FH200" s="507"/>
      <c r="FI200" s="507"/>
      <c r="FJ200" s="507"/>
      <c r="FK200" s="507"/>
      <c r="FL200" s="507"/>
      <c r="FM200" s="507"/>
      <c r="FN200" s="507"/>
      <c r="FO200" s="507"/>
      <c r="FP200" s="507"/>
      <c r="FQ200" s="507"/>
      <c r="FR200" s="507"/>
      <c r="FS200" s="507"/>
      <c r="FT200" s="507"/>
      <c r="FU200" s="507"/>
      <c r="FV200" s="507"/>
      <c r="FW200" s="507"/>
      <c r="FX200" s="507"/>
      <c r="FY200" s="507"/>
      <c r="FZ200" s="507"/>
      <c r="GA200" s="507"/>
      <c r="GB200" s="507"/>
      <c r="GC200" s="507"/>
      <c r="GD200" s="507"/>
      <c r="GE200" s="507"/>
      <c r="GF200" s="507"/>
      <c r="GG200" s="507"/>
      <c r="GH200" s="507"/>
      <c r="GI200" s="507"/>
      <c r="GJ200" s="507"/>
      <c r="GK200" s="507"/>
      <c r="GL200" s="507"/>
      <c r="GM200" s="507"/>
      <c r="GN200" s="507"/>
      <c r="GO200" s="507"/>
      <c r="GP200" s="507"/>
      <c r="GQ200" s="507"/>
      <c r="GR200" s="507"/>
      <c r="GS200" s="507"/>
      <c r="GT200" s="507"/>
      <c r="GU200" s="507"/>
      <c r="GV200" s="507"/>
      <c r="GW200" s="507"/>
      <c r="GX200" s="507"/>
      <c r="GY200" s="507"/>
      <c r="GZ200" s="507"/>
      <c r="HA200" s="507"/>
      <c r="HB200" s="507"/>
      <c r="HC200" s="507"/>
      <c r="HD200" s="507"/>
      <c r="HE200" s="507"/>
      <c r="HF200" s="507"/>
      <c r="HG200" s="507"/>
      <c r="HH200" s="507"/>
      <c r="HI200" s="507"/>
      <c r="HJ200" s="507"/>
      <c r="HK200" s="507"/>
      <c r="HL200" s="507"/>
      <c r="HM200" s="507"/>
      <c r="HN200" s="507"/>
      <c r="HO200" s="507"/>
      <c r="HP200" s="507"/>
      <c r="HQ200" s="507"/>
      <c r="HR200" s="507"/>
      <c r="HS200" s="507"/>
      <c r="HT200" s="507"/>
      <c r="HU200" s="507"/>
      <c r="HV200" s="507"/>
      <c r="HW200" s="507"/>
      <c r="HX200" s="507"/>
      <c r="HY200" s="507"/>
      <c r="HZ200" s="507"/>
      <c r="IA200" s="507"/>
      <c r="IB200" s="507"/>
      <c r="IC200" s="507"/>
      <c r="ID200" s="507"/>
      <c r="IE200" s="507"/>
      <c r="IF200" s="507"/>
      <c r="IG200" s="507"/>
      <c r="IH200" s="507"/>
      <c r="II200" s="507"/>
      <c r="IJ200" s="507"/>
    </row>
    <row r="201" spans="1:244" s="398" customFormat="1" ht="19" x14ac:dyDescent="0.2">
      <c r="A201"/>
      <c r="B201" s="290"/>
      <c r="C201"/>
      <c r="D201" s="367"/>
      <c r="E201" s="463"/>
      <c r="F201" s="463"/>
      <c r="G201" s="271"/>
      <c r="H201"/>
      <c r="I201" s="99"/>
      <c r="J201"/>
      <c r="K201"/>
      <c r="L201"/>
      <c r="M201" s="275"/>
      <c r="N201" s="275"/>
      <c r="O201" s="275"/>
      <c r="P201" s="275"/>
      <c r="Q201" s="275"/>
      <c r="R201" s="275"/>
      <c r="S201" s="275"/>
      <c r="T201" s="275"/>
      <c r="U201" s="275"/>
      <c r="V201" s="275"/>
      <c r="W201" s="275"/>
      <c r="X201" s="275"/>
      <c r="Y201" s="275"/>
      <c r="Z201" s="275"/>
      <c r="AA201" s="275"/>
      <c r="AB201" s="23"/>
      <c r="AC201"/>
      <c r="AD201" s="92"/>
      <c r="AE201"/>
      <c r="AF201"/>
      <c r="AG201"/>
      <c r="AH201" s="96"/>
      <c r="AI201" s="394"/>
      <c r="AJ201" s="215"/>
      <c r="AK201" s="215"/>
      <c r="AL201" s="215"/>
      <c r="AM201" s="215"/>
      <c r="AN201" s="215"/>
      <c r="AO201" s="215"/>
      <c r="AP201" s="215"/>
      <c r="AQ201" s="215"/>
      <c r="AR201" s="215"/>
      <c r="AS201" s="215"/>
      <c r="AT201" s="215"/>
      <c r="AU201" s="215"/>
      <c r="AV201" s="215"/>
      <c r="AW201" s="215"/>
      <c r="AX201" s="215"/>
      <c r="AY201" s="394"/>
      <c r="AZ201" s="386"/>
      <c r="BA201" s="715"/>
      <c r="BB201"/>
      <c r="BC201" s="715"/>
      <c r="BD201"/>
      <c r="BE201" s="715"/>
      <c r="BF201"/>
      <c r="BG201" s="715"/>
      <c r="BH201"/>
      <c r="BI201" s="715"/>
      <c r="BJ201"/>
      <c r="BK201" s="715"/>
      <c r="BL201"/>
      <c r="BM201" s="715"/>
      <c r="BN201"/>
      <c r="BO201" s="387"/>
      <c r="BP201"/>
      <c r="BQ201" s="387"/>
      <c r="BR201"/>
      <c r="BS201" s="387"/>
      <c r="BT201"/>
      <c r="BU201" s="387"/>
      <c r="BV201"/>
      <c r="BW201" s="387"/>
      <c r="BX201"/>
      <c r="BY201" s="387"/>
      <c r="BZ201"/>
      <c r="CA201" s="387"/>
      <c r="CB201"/>
      <c r="CC201" s="387"/>
      <c r="CD201"/>
      <c r="CE201" s="387"/>
      <c r="CF201"/>
      <c r="CG201" s="387"/>
      <c r="CH201"/>
      <c r="CI201" s="387"/>
      <c r="CJ201"/>
      <c r="CK201" s="1099"/>
      <c r="CL201" s="507"/>
      <c r="CM201" s="507"/>
      <c r="CN201" s="507"/>
      <c r="CO201" s="507"/>
      <c r="CP201" s="507"/>
      <c r="CQ201" s="507"/>
      <c r="CR201" s="507"/>
      <c r="CS201" s="507"/>
      <c r="CT201" s="1109"/>
      <c r="CU201" s="507"/>
      <c r="CV201" s="507"/>
      <c r="CW201" s="507"/>
      <c r="CX201" s="1109"/>
      <c r="CY201" s="507"/>
      <c r="CZ201" s="507"/>
      <c r="DN201" s="507"/>
      <c r="DO201" s="507"/>
      <c r="DP201" s="507"/>
      <c r="DQ201" s="507"/>
      <c r="DR201" s="507"/>
      <c r="DS201" s="507"/>
      <c r="DT201" s="507"/>
      <c r="DU201" s="507"/>
      <c r="DV201" s="507"/>
      <c r="DW201" s="507"/>
      <c r="DX201" s="507"/>
      <c r="DY201" s="507"/>
      <c r="DZ201" s="507"/>
      <c r="EA201" s="507"/>
      <c r="EB201" s="507"/>
      <c r="EC201" s="507"/>
      <c r="ED201" s="507"/>
      <c r="EE201" s="507"/>
      <c r="EF201" s="507"/>
      <c r="EG201" s="507"/>
      <c r="EH201" s="507"/>
      <c r="EI201" s="507"/>
      <c r="EJ201" s="507"/>
      <c r="EK201" s="507"/>
      <c r="EL201" s="507"/>
      <c r="EM201" s="507"/>
      <c r="EN201" s="507"/>
      <c r="EO201" s="507"/>
      <c r="EP201" s="507"/>
      <c r="EQ201" s="507"/>
      <c r="ER201" s="507"/>
      <c r="ES201" s="507"/>
      <c r="ET201" s="507"/>
      <c r="EU201" s="507"/>
      <c r="EV201" s="507"/>
      <c r="EW201" s="507"/>
      <c r="EX201" s="507"/>
      <c r="EY201" s="507"/>
      <c r="EZ201" s="507"/>
      <c r="FA201" s="507"/>
      <c r="FB201" s="507"/>
      <c r="FC201" s="507"/>
      <c r="FD201" s="507"/>
      <c r="FE201" s="507"/>
      <c r="FF201" s="507"/>
      <c r="FG201" s="507"/>
      <c r="FH201" s="507"/>
      <c r="FI201" s="507"/>
      <c r="FJ201" s="507"/>
      <c r="FK201" s="507"/>
      <c r="FL201" s="507"/>
      <c r="FM201" s="507"/>
      <c r="FN201" s="507"/>
      <c r="FO201" s="507"/>
      <c r="FP201" s="507"/>
      <c r="FQ201" s="507"/>
      <c r="FR201" s="507"/>
      <c r="FS201" s="507"/>
      <c r="FT201" s="507"/>
      <c r="FU201" s="507"/>
      <c r="FV201" s="507"/>
      <c r="FW201" s="507"/>
      <c r="FX201" s="507"/>
      <c r="FY201" s="507"/>
      <c r="FZ201" s="507"/>
      <c r="GA201" s="507"/>
      <c r="GB201" s="507"/>
      <c r="GC201" s="507"/>
      <c r="GD201" s="507"/>
      <c r="GE201" s="507"/>
      <c r="GF201" s="507"/>
      <c r="GG201" s="507"/>
      <c r="GH201" s="507"/>
      <c r="GI201" s="507"/>
      <c r="GJ201" s="507"/>
      <c r="GK201" s="507"/>
      <c r="GL201" s="507"/>
      <c r="GM201" s="507"/>
      <c r="GN201" s="507"/>
      <c r="GO201" s="507"/>
      <c r="GP201" s="507"/>
      <c r="GQ201" s="507"/>
      <c r="GR201" s="507"/>
      <c r="GS201" s="507"/>
      <c r="GT201" s="507"/>
      <c r="GU201" s="507"/>
      <c r="GV201" s="507"/>
      <c r="GW201" s="507"/>
      <c r="GX201" s="507"/>
      <c r="GY201" s="507"/>
      <c r="GZ201" s="507"/>
      <c r="HA201" s="507"/>
      <c r="HB201" s="507"/>
      <c r="HC201" s="507"/>
      <c r="HD201" s="507"/>
      <c r="HE201" s="507"/>
      <c r="HF201" s="507"/>
      <c r="HG201" s="507"/>
      <c r="HH201" s="507"/>
      <c r="HI201" s="507"/>
      <c r="HJ201" s="507"/>
      <c r="HK201" s="507"/>
      <c r="HL201" s="507"/>
      <c r="HM201" s="507"/>
      <c r="HN201" s="507"/>
      <c r="HO201" s="507"/>
      <c r="HP201" s="507"/>
      <c r="HQ201" s="507"/>
      <c r="HR201" s="507"/>
      <c r="HS201" s="507"/>
      <c r="HT201" s="507"/>
      <c r="HU201" s="507"/>
      <c r="HV201" s="507"/>
      <c r="HW201" s="507"/>
      <c r="HX201" s="507"/>
      <c r="HY201" s="507"/>
      <c r="HZ201" s="507"/>
      <c r="IA201" s="507"/>
      <c r="IB201" s="507"/>
      <c r="IC201" s="507"/>
      <c r="ID201" s="507"/>
      <c r="IE201" s="507"/>
      <c r="IF201" s="507"/>
      <c r="IG201" s="507"/>
      <c r="IH201" s="507"/>
      <c r="II201" s="507"/>
      <c r="IJ201" s="507"/>
    </row>
    <row r="202" spans="1:244" s="398" customFormat="1" ht="19" x14ac:dyDescent="0.2">
      <c r="A202"/>
      <c r="B202" s="290"/>
      <c r="C202"/>
      <c r="D202" s="367"/>
      <c r="E202" s="463"/>
      <c r="F202" s="463"/>
      <c r="G202" s="271"/>
      <c r="H202"/>
      <c r="I202" s="99"/>
      <c r="J202"/>
      <c r="K202"/>
      <c r="L202"/>
      <c r="M202" s="275"/>
      <c r="N202" s="275"/>
      <c r="O202" s="275"/>
      <c r="P202" s="275"/>
      <c r="Q202" s="275"/>
      <c r="R202" s="275"/>
      <c r="S202" s="275"/>
      <c r="T202" s="275"/>
      <c r="U202" s="275"/>
      <c r="V202" s="275"/>
      <c r="W202" s="275"/>
      <c r="X202" s="275"/>
      <c r="Y202" s="275"/>
      <c r="Z202" s="275"/>
      <c r="AA202" s="275"/>
      <c r="AB202" s="23"/>
      <c r="AC202"/>
      <c r="AD202" s="92"/>
      <c r="AE202"/>
      <c r="AF202"/>
      <c r="AG202"/>
      <c r="AH202" s="96"/>
      <c r="AI202" s="394"/>
      <c r="AJ202" s="215"/>
      <c r="AK202" s="215"/>
      <c r="AL202" s="215"/>
      <c r="AM202" s="215"/>
      <c r="AN202" s="215"/>
      <c r="AO202" s="215"/>
      <c r="AP202" s="215"/>
      <c r="AQ202" s="215"/>
      <c r="AR202" s="215"/>
      <c r="AS202" s="215"/>
      <c r="AT202" s="215"/>
      <c r="AU202" s="215"/>
      <c r="AV202" s="215"/>
      <c r="AW202" s="215"/>
      <c r="AX202" s="215"/>
      <c r="AY202" s="394"/>
      <c r="AZ202" s="386"/>
      <c r="BA202" s="715"/>
      <c r="BB202"/>
      <c r="BC202" s="715"/>
      <c r="BD202"/>
      <c r="BE202" s="715"/>
      <c r="BF202"/>
      <c r="BG202" s="715"/>
      <c r="BH202"/>
      <c r="BI202" s="715"/>
      <c r="BJ202"/>
      <c r="BK202" s="715"/>
      <c r="BL202"/>
      <c r="BM202" s="715"/>
      <c r="BN202"/>
      <c r="BO202" s="387"/>
      <c r="BP202"/>
      <c r="BQ202" s="387"/>
      <c r="BR202"/>
      <c r="BS202" s="387"/>
      <c r="BT202"/>
      <c r="BU202" s="387"/>
      <c r="BV202"/>
      <c r="BW202" s="387"/>
      <c r="BX202"/>
      <c r="BY202" s="387"/>
      <c r="BZ202"/>
      <c r="CA202" s="387"/>
      <c r="CB202"/>
      <c r="CC202" s="387"/>
      <c r="CD202"/>
      <c r="CE202" s="387"/>
      <c r="CF202"/>
      <c r="CG202" s="387"/>
      <c r="CH202"/>
      <c r="CI202" s="387"/>
      <c r="CJ202"/>
      <c r="CK202" s="1099"/>
      <c r="CL202" s="507"/>
      <c r="CM202" s="507"/>
      <c r="CN202" s="507"/>
      <c r="CO202" s="507"/>
      <c r="CP202" s="507"/>
      <c r="CQ202" s="507"/>
      <c r="CR202" s="507"/>
      <c r="CS202" s="507"/>
      <c r="CT202" s="1109"/>
      <c r="CU202" s="507"/>
      <c r="CV202" s="507"/>
      <c r="CW202" s="507"/>
      <c r="CX202" s="1109"/>
      <c r="CY202" s="507"/>
      <c r="CZ202" s="507"/>
      <c r="DN202" s="507"/>
      <c r="DO202" s="507"/>
      <c r="DP202" s="507"/>
      <c r="DQ202" s="507"/>
      <c r="DR202" s="507"/>
      <c r="DS202" s="507"/>
      <c r="DT202" s="507"/>
      <c r="DU202" s="507"/>
      <c r="DV202" s="507"/>
      <c r="DW202" s="507"/>
      <c r="DX202" s="507"/>
      <c r="DY202" s="507"/>
      <c r="DZ202" s="507"/>
      <c r="EA202" s="507"/>
      <c r="EB202" s="507"/>
      <c r="EC202" s="507"/>
      <c r="ED202" s="507"/>
      <c r="EE202" s="507"/>
      <c r="EF202" s="507"/>
      <c r="EG202" s="507"/>
      <c r="EH202" s="507"/>
      <c r="EI202" s="507"/>
      <c r="EJ202" s="507"/>
      <c r="EK202" s="507"/>
      <c r="EL202" s="507"/>
      <c r="EM202" s="507"/>
      <c r="EN202" s="507"/>
      <c r="EO202" s="507"/>
      <c r="EP202" s="507"/>
      <c r="EQ202" s="507"/>
      <c r="ER202" s="507"/>
      <c r="ES202" s="507"/>
      <c r="ET202" s="507"/>
      <c r="EU202" s="507"/>
      <c r="EV202" s="507"/>
      <c r="EW202" s="507"/>
      <c r="EX202" s="507"/>
      <c r="EY202" s="507"/>
      <c r="EZ202" s="507"/>
      <c r="FA202" s="507"/>
      <c r="FB202" s="507"/>
      <c r="FC202" s="507"/>
      <c r="FD202" s="507"/>
      <c r="FE202" s="507"/>
      <c r="FF202" s="507"/>
      <c r="FG202" s="507"/>
      <c r="FH202" s="507"/>
      <c r="FI202" s="507"/>
      <c r="FJ202" s="507"/>
      <c r="FK202" s="507"/>
      <c r="FL202" s="507"/>
      <c r="FM202" s="507"/>
      <c r="FN202" s="507"/>
      <c r="FO202" s="507"/>
      <c r="FP202" s="507"/>
      <c r="FQ202" s="507"/>
      <c r="FR202" s="507"/>
      <c r="FS202" s="507"/>
      <c r="FT202" s="507"/>
      <c r="FU202" s="507"/>
      <c r="FV202" s="507"/>
      <c r="FW202" s="507"/>
      <c r="FX202" s="507"/>
      <c r="FY202" s="507"/>
      <c r="FZ202" s="507"/>
      <c r="GA202" s="507"/>
      <c r="GB202" s="507"/>
      <c r="GC202" s="507"/>
      <c r="GD202" s="507"/>
      <c r="GE202" s="507"/>
      <c r="GF202" s="507"/>
      <c r="GG202" s="507"/>
      <c r="GH202" s="507"/>
      <c r="GI202" s="507"/>
      <c r="GJ202" s="507"/>
      <c r="GK202" s="507"/>
      <c r="GL202" s="507"/>
      <c r="GM202" s="507"/>
      <c r="GN202" s="507"/>
      <c r="GO202" s="507"/>
      <c r="GP202" s="507"/>
      <c r="GQ202" s="507"/>
      <c r="GR202" s="507"/>
      <c r="GS202" s="507"/>
      <c r="GT202" s="507"/>
      <c r="GU202" s="507"/>
      <c r="GV202" s="507"/>
      <c r="GW202" s="507"/>
      <c r="GX202" s="507"/>
      <c r="GY202" s="507"/>
      <c r="GZ202" s="507"/>
      <c r="HA202" s="507"/>
      <c r="HB202" s="507"/>
      <c r="HC202" s="507"/>
      <c r="HD202" s="507"/>
      <c r="HE202" s="507"/>
      <c r="HF202" s="507"/>
      <c r="HG202" s="507"/>
      <c r="HH202" s="507"/>
      <c r="HI202" s="507"/>
      <c r="HJ202" s="507"/>
      <c r="HK202" s="507"/>
      <c r="HL202" s="507"/>
      <c r="HM202" s="507"/>
      <c r="HN202" s="507"/>
      <c r="HO202" s="507"/>
      <c r="HP202" s="507"/>
      <c r="HQ202" s="507"/>
      <c r="HR202" s="507"/>
      <c r="HS202" s="507"/>
      <c r="HT202" s="507"/>
      <c r="HU202" s="507"/>
      <c r="HV202" s="507"/>
      <c r="HW202" s="507"/>
      <c r="HX202" s="507"/>
      <c r="HY202" s="507"/>
      <c r="HZ202" s="507"/>
      <c r="IA202" s="507"/>
      <c r="IB202" s="507"/>
      <c r="IC202" s="507"/>
      <c r="ID202" s="507"/>
      <c r="IE202" s="507"/>
      <c r="IF202" s="507"/>
      <c r="IG202" s="507"/>
      <c r="IH202" s="507"/>
      <c r="II202" s="507"/>
      <c r="IJ202" s="507"/>
    </row>
    <row r="203" spans="1:244" s="398" customFormat="1" ht="19" x14ac:dyDescent="0.2">
      <c r="A203"/>
      <c r="B203" s="290"/>
      <c r="C203"/>
      <c r="D203" s="367"/>
      <c r="E203" s="463"/>
      <c r="F203" s="463"/>
      <c r="G203" s="271"/>
      <c r="H203"/>
      <c r="I203" s="99"/>
      <c r="J203"/>
      <c r="K203"/>
      <c r="L203"/>
      <c r="M203" s="275"/>
      <c r="N203" s="275"/>
      <c r="O203" s="275"/>
      <c r="P203" s="275"/>
      <c r="Q203" s="275"/>
      <c r="R203" s="275"/>
      <c r="S203" s="275"/>
      <c r="T203" s="275"/>
      <c r="U203" s="275"/>
      <c r="V203" s="275"/>
      <c r="W203" s="275"/>
      <c r="X203" s="275"/>
      <c r="Y203" s="275"/>
      <c r="Z203" s="275"/>
      <c r="AA203" s="275"/>
      <c r="AB203" s="23"/>
      <c r="AC203"/>
      <c r="AD203" s="92"/>
      <c r="AE203"/>
      <c r="AF203"/>
      <c r="AG203"/>
      <c r="AH203" s="96"/>
      <c r="AI203" s="394"/>
      <c r="AJ203" s="215"/>
      <c r="AK203" s="215"/>
      <c r="AL203" s="215"/>
      <c r="AM203" s="215"/>
      <c r="AN203" s="215"/>
      <c r="AO203" s="215"/>
      <c r="AP203" s="215"/>
      <c r="AQ203" s="215"/>
      <c r="AR203" s="215"/>
      <c r="AS203" s="215"/>
      <c r="AT203" s="215"/>
      <c r="AU203" s="215"/>
      <c r="AV203" s="215"/>
      <c r="AW203" s="215"/>
      <c r="AX203" s="215"/>
      <c r="AY203" s="394"/>
      <c r="AZ203" s="386"/>
      <c r="BA203" s="715"/>
      <c r="BB203"/>
      <c r="BC203" s="715"/>
      <c r="BD203"/>
      <c r="BE203" s="715"/>
      <c r="BF203"/>
      <c r="BG203" s="715"/>
      <c r="BH203"/>
      <c r="BI203" s="715"/>
      <c r="BJ203"/>
      <c r="BK203" s="715"/>
      <c r="BL203"/>
      <c r="BM203" s="715"/>
      <c r="BN203"/>
      <c r="BO203" s="387"/>
      <c r="BP203"/>
      <c r="BQ203" s="387"/>
      <c r="BR203"/>
      <c r="BS203" s="387"/>
      <c r="BT203"/>
      <c r="BU203" s="387"/>
      <c r="BV203"/>
      <c r="BW203" s="387"/>
      <c r="BX203"/>
      <c r="BY203" s="387"/>
      <c r="BZ203"/>
      <c r="CA203" s="387"/>
      <c r="CB203"/>
      <c r="CC203" s="387"/>
      <c r="CD203"/>
      <c r="CE203" s="387"/>
      <c r="CF203"/>
      <c r="CG203" s="387"/>
      <c r="CH203"/>
      <c r="CI203" s="387"/>
      <c r="CJ203"/>
      <c r="CK203" s="1099"/>
      <c r="CL203" s="507"/>
      <c r="CM203" s="507"/>
      <c r="CN203" s="507"/>
      <c r="CO203" s="507"/>
      <c r="CP203" s="507"/>
      <c r="CQ203" s="507"/>
      <c r="CR203" s="507"/>
      <c r="CS203" s="507"/>
      <c r="CT203" s="1109"/>
      <c r="CU203" s="507"/>
      <c r="CV203" s="507"/>
      <c r="CW203" s="507"/>
      <c r="CX203" s="1109"/>
      <c r="CY203" s="507"/>
      <c r="CZ203" s="507"/>
      <c r="DN203" s="507"/>
      <c r="DO203" s="507"/>
      <c r="DP203" s="507"/>
      <c r="DQ203" s="507"/>
      <c r="DR203" s="507"/>
      <c r="DS203" s="507"/>
      <c r="DT203" s="507"/>
      <c r="DU203" s="507"/>
      <c r="DV203" s="507"/>
      <c r="DW203" s="507"/>
      <c r="DX203" s="507"/>
      <c r="DY203" s="507"/>
      <c r="DZ203" s="507"/>
      <c r="EA203" s="507"/>
      <c r="EB203" s="507"/>
      <c r="EC203" s="507"/>
      <c r="ED203" s="507"/>
      <c r="EE203" s="507"/>
      <c r="EF203" s="507"/>
      <c r="EG203" s="507"/>
      <c r="EH203" s="507"/>
      <c r="EI203" s="507"/>
      <c r="EJ203" s="507"/>
      <c r="EK203" s="507"/>
      <c r="EL203" s="507"/>
      <c r="EM203" s="507"/>
      <c r="EN203" s="507"/>
      <c r="EO203" s="507"/>
      <c r="EP203" s="507"/>
      <c r="EQ203" s="507"/>
      <c r="ER203" s="507"/>
      <c r="ES203" s="507"/>
      <c r="ET203" s="507"/>
      <c r="EU203" s="507"/>
      <c r="EV203" s="507"/>
      <c r="EW203" s="507"/>
      <c r="EX203" s="507"/>
      <c r="EY203" s="507"/>
      <c r="EZ203" s="507"/>
      <c r="FA203" s="507"/>
      <c r="FB203" s="507"/>
      <c r="FC203" s="507"/>
      <c r="FD203" s="507"/>
      <c r="FE203" s="507"/>
      <c r="FF203" s="507"/>
      <c r="FG203" s="507"/>
      <c r="FH203" s="507"/>
      <c r="FI203" s="507"/>
      <c r="FJ203" s="507"/>
      <c r="FK203" s="507"/>
      <c r="FL203" s="507"/>
      <c r="FM203" s="507"/>
      <c r="FN203" s="507"/>
      <c r="FO203" s="507"/>
      <c r="FP203" s="507"/>
      <c r="FQ203" s="507"/>
      <c r="FR203" s="507"/>
      <c r="FS203" s="507"/>
      <c r="FT203" s="507"/>
      <c r="FU203" s="507"/>
      <c r="FV203" s="507"/>
      <c r="FW203" s="507"/>
      <c r="FX203" s="507"/>
      <c r="FY203" s="507"/>
      <c r="FZ203" s="507"/>
      <c r="GA203" s="507"/>
      <c r="GB203" s="507"/>
      <c r="GC203" s="507"/>
      <c r="GD203" s="507"/>
      <c r="GE203" s="507"/>
      <c r="GF203" s="507"/>
      <c r="GG203" s="507"/>
      <c r="GH203" s="507"/>
      <c r="GI203" s="507"/>
      <c r="GJ203" s="507"/>
      <c r="GK203" s="507"/>
      <c r="GL203" s="507"/>
      <c r="GM203" s="507"/>
      <c r="GN203" s="507"/>
      <c r="GO203" s="507"/>
      <c r="GP203" s="507"/>
      <c r="GQ203" s="507"/>
      <c r="GR203" s="507"/>
      <c r="GS203" s="507"/>
      <c r="GT203" s="507"/>
      <c r="GU203" s="507"/>
      <c r="GV203" s="507"/>
      <c r="GW203" s="507"/>
      <c r="GX203" s="507"/>
      <c r="GY203" s="507"/>
      <c r="GZ203" s="507"/>
      <c r="HA203" s="507"/>
      <c r="HB203" s="507"/>
      <c r="HC203" s="507"/>
      <c r="HD203" s="507"/>
      <c r="HE203" s="507"/>
      <c r="HF203" s="507"/>
      <c r="HG203" s="507"/>
      <c r="HH203" s="507"/>
      <c r="HI203" s="507"/>
      <c r="HJ203" s="507"/>
      <c r="HK203" s="507"/>
      <c r="HL203" s="507"/>
      <c r="HM203" s="507"/>
      <c r="HN203" s="507"/>
      <c r="HO203" s="507"/>
      <c r="HP203" s="507"/>
      <c r="HQ203" s="507"/>
      <c r="HR203" s="507"/>
      <c r="HS203" s="507"/>
      <c r="HT203" s="507"/>
      <c r="HU203" s="507"/>
      <c r="HV203" s="507"/>
      <c r="HW203" s="507"/>
      <c r="HX203" s="507"/>
      <c r="HY203" s="507"/>
      <c r="HZ203" s="507"/>
      <c r="IA203" s="507"/>
      <c r="IB203" s="507"/>
      <c r="IC203" s="507"/>
      <c r="ID203" s="507"/>
      <c r="IE203" s="507"/>
      <c r="IF203" s="507"/>
      <c r="IG203" s="507"/>
      <c r="IH203" s="507"/>
      <c r="II203" s="507"/>
      <c r="IJ203" s="507"/>
    </row>
    <row r="204" spans="1:244" s="398" customFormat="1" ht="19" x14ac:dyDescent="0.2">
      <c r="A204"/>
      <c r="B204" s="290"/>
      <c r="C204"/>
      <c r="D204" s="367"/>
      <c r="E204" s="463"/>
      <c r="F204" s="463"/>
      <c r="G204" s="271"/>
      <c r="H204"/>
      <c r="I204" s="99"/>
      <c r="J204"/>
      <c r="K204"/>
      <c r="L204"/>
      <c r="M204" s="275"/>
      <c r="N204" s="275"/>
      <c r="O204" s="275"/>
      <c r="P204" s="275"/>
      <c r="Q204" s="275"/>
      <c r="R204" s="275"/>
      <c r="S204" s="275"/>
      <c r="T204" s="275"/>
      <c r="U204" s="275"/>
      <c r="V204" s="275"/>
      <c r="W204" s="275"/>
      <c r="X204" s="275"/>
      <c r="Y204" s="275"/>
      <c r="Z204" s="275"/>
      <c r="AA204" s="275"/>
      <c r="AB204" s="23"/>
      <c r="AC204"/>
      <c r="AD204" s="92"/>
      <c r="AE204"/>
      <c r="AF204"/>
      <c r="AG204"/>
      <c r="AH204" s="96"/>
      <c r="AI204" s="394"/>
      <c r="AJ204" s="215"/>
      <c r="AK204" s="215"/>
      <c r="AL204" s="215"/>
      <c r="AM204" s="215"/>
      <c r="AN204" s="215"/>
      <c r="AO204" s="215"/>
      <c r="AP204" s="215"/>
      <c r="AQ204" s="215"/>
      <c r="AR204" s="215"/>
      <c r="AS204" s="215"/>
      <c r="AT204" s="215"/>
      <c r="AU204" s="215"/>
      <c r="AV204" s="215"/>
      <c r="AW204" s="215"/>
      <c r="AX204" s="215"/>
      <c r="AY204" s="394"/>
      <c r="AZ204" s="386"/>
      <c r="BA204" s="715"/>
      <c r="BB204"/>
      <c r="BC204" s="715"/>
      <c r="BD204"/>
      <c r="BE204" s="715"/>
      <c r="BF204"/>
      <c r="BG204" s="715"/>
      <c r="BH204"/>
      <c r="BI204" s="715"/>
      <c r="BJ204"/>
      <c r="BK204" s="715"/>
      <c r="BL204"/>
      <c r="BM204" s="715"/>
      <c r="BN204"/>
      <c r="BO204" s="387"/>
      <c r="BP204"/>
      <c r="BQ204" s="387"/>
      <c r="BR204"/>
      <c r="BS204" s="387"/>
      <c r="BT204"/>
      <c r="BU204" s="387"/>
      <c r="BV204"/>
      <c r="BW204" s="387"/>
      <c r="BX204"/>
      <c r="BY204" s="387"/>
      <c r="BZ204"/>
      <c r="CA204" s="387"/>
      <c r="CB204"/>
      <c r="CC204" s="387"/>
      <c r="CD204"/>
      <c r="CE204" s="387"/>
      <c r="CF204"/>
      <c r="CG204" s="387"/>
      <c r="CH204"/>
      <c r="CI204" s="387"/>
      <c r="CJ204"/>
      <c r="CK204" s="1099"/>
      <c r="CL204" s="507"/>
      <c r="CM204" s="507"/>
      <c r="CN204" s="507"/>
      <c r="CO204" s="507"/>
      <c r="CP204" s="507"/>
      <c r="CQ204" s="507"/>
      <c r="CR204" s="507"/>
      <c r="CS204" s="507"/>
      <c r="CT204" s="1109"/>
      <c r="CU204" s="507"/>
      <c r="CV204" s="507"/>
      <c r="CW204" s="507"/>
      <c r="CX204" s="1109"/>
      <c r="CY204" s="507"/>
      <c r="CZ204" s="507"/>
      <c r="DN204" s="507"/>
      <c r="DO204" s="507"/>
      <c r="DP204" s="507"/>
      <c r="DQ204" s="507"/>
      <c r="DR204" s="507"/>
      <c r="DS204" s="507"/>
      <c r="DT204" s="507"/>
      <c r="DU204" s="507"/>
      <c r="DV204" s="507"/>
      <c r="DW204" s="507"/>
      <c r="DX204" s="507"/>
      <c r="DY204" s="507"/>
      <c r="DZ204" s="507"/>
      <c r="EA204" s="507"/>
      <c r="EB204" s="507"/>
      <c r="EC204" s="507"/>
      <c r="ED204" s="507"/>
      <c r="EE204" s="507"/>
      <c r="EF204" s="507"/>
      <c r="EG204" s="507"/>
      <c r="EH204" s="507"/>
      <c r="EI204" s="507"/>
      <c r="EJ204" s="507"/>
      <c r="EK204" s="507"/>
      <c r="EL204" s="507"/>
      <c r="EM204" s="507"/>
      <c r="EN204" s="507"/>
      <c r="EO204" s="507"/>
      <c r="EP204" s="507"/>
      <c r="EQ204" s="507"/>
      <c r="ER204" s="507"/>
      <c r="ES204" s="507"/>
      <c r="ET204" s="507"/>
      <c r="EU204" s="507"/>
      <c r="EV204" s="507"/>
      <c r="EW204" s="507"/>
      <c r="EX204" s="507"/>
      <c r="EY204" s="507"/>
      <c r="EZ204" s="507"/>
      <c r="FA204" s="507"/>
      <c r="FB204" s="507"/>
      <c r="FC204" s="507"/>
      <c r="FD204" s="507"/>
      <c r="FE204" s="507"/>
      <c r="FF204" s="507"/>
      <c r="FG204" s="507"/>
      <c r="FH204" s="507"/>
      <c r="FI204" s="507"/>
      <c r="FJ204" s="507"/>
      <c r="FK204" s="507"/>
      <c r="FL204" s="507"/>
      <c r="FM204" s="507"/>
      <c r="FN204" s="507"/>
      <c r="FO204" s="507"/>
      <c r="FP204" s="507"/>
      <c r="FQ204" s="507"/>
      <c r="FR204" s="507"/>
      <c r="FS204" s="507"/>
      <c r="FT204" s="507"/>
      <c r="FU204" s="507"/>
      <c r="FV204" s="507"/>
      <c r="FW204" s="507"/>
      <c r="FX204" s="507"/>
      <c r="FY204" s="507"/>
      <c r="FZ204" s="507"/>
      <c r="GA204" s="507"/>
      <c r="GB204" s="507"/>
      <c r="GC204" s="507"/>
      <c r="GD204" s="507"/>
      <c r="GE204" s="507"/>
      <c r="GF204" s="507"/>
      <c r="GG204" s="507"/>
      <c r="GH204" s="507"/>
      <c r="GI204" s="507"/>
      <c r="GJ204" s="507"/>
      <c r="GK204" s="507"/>
      <c r="GL204" s="507"/>
      <c r="GM204" s="507"/>
      <c r="GN204" s="507"/>
      <c r="GO204" s="507"/>
      <c r="GP204" s="507"/>
      <c r="GQ204" s="507"/>
      <c r="GR204" s="507"/>
      <c r="GS204" s="507"/>
      <c r="GT204" s="507"/>
      <c r="GU204" s="507"/>
      <c r="GV204" s="507"/>
      <c r="GW204" s="507"/>
      <c r="GX204" s="507"/>
      <c r="GY204" s="507"/>
      <c r="GZ204" s="507"/>
      <c r="HA204" s="507"/>
      <c r="HB204" s="507"/>
      <c r="HC204" s="507"/>
      <c r="HD204" s="507"/>
      <c r="HE204" s="507"/>
      <c r="HF204" s="507"/>
      <c r="HG204" s="507"/>
      <c r="HH204" s="507"/>
      <c r="HI204" s="507"/>
      <c r="HJ204" s="507"/>
      <c r="HK204" s="507"/>
      <c r="HL204" s="507"/>
      <c r="HM204" s="507"/>
      <c r="HN204" s="507"/>
      <c r="HO204" s="507"/>
      <c r="HP204" s="507"/>
      <c r="HQ204" s="507"/>
      <c r="HR204" s="507"/>
      <c r="HS204" s="507"/>
      <c r="HT204" s="507"/>
      <c r="HU204" s="507"/>
      <c r="HV204" s="507"/>
      <c r="HW204" s="507"/>
      <c r="HX204" s="507"/>
      <c r="HY204" s="507"/>
      <c r="HZ204" s="507"/>
      <c r="IA204" s="507"/>
      <c r="IB204" s="507"/>
      <c r="IC204" s="507"/>
      <c r="ID204" s="507"/>
      <c r="IE204" s="507"/>
      <c r="IF204" s="507"/>
      <c r="IG204" s="507"/>
      <c r="IH204" s="507"/>
      <c r="II204" s="507"/>
      <c r="IJ204" s="507"/>
    </row>
    <row r="205" spans="1:244" s="398" customFormat="1" ht="19" x14ac:dyDescent="0.2">
      <c r="A205"/>
      <c r="B205" s="290"/>
      <c r="C205"/>
      <c r="D205" s="367"/>
      <c r="E205" s="463"/>
      <c r="F205" s="463"/>
      <c r="G205" s="271"/>
      <c r="H205"/>
      <c r="I205" s="99"/>
      <c r="J205"/>
      <c r="K205"/>
      <c r="L205"/>
      <c r="M205" s="275"/>
      <c r="N205" s="275"/>
      <c r="O205" s="275"/>
      <c r="P205" s="275"/>
      <c r="Q205" s="275"/>
      <c r="R205" s="275"/>
      <c r="S205" s="275"/>
      <c r="T205" s="275"/>
      <c r="U205" s="275"/>
      <c r="V205" s="275"/>
      <c r="W205" s="275"/>
      <c r="X205" s="275"/>
      <c r="Y205" s="275"/>
      <c r="Z205" s="275"/>
      <c r="AA205" s="275"/>
      <c r="AB205" s="23"/>
      <c r="AC205"/>
      <c r="AD205" s="92"/>
      <c r="AE205"/>
      <c r="AF205"/>
      <c r="AG205"/>
      <c r="AH205" s="96"/>
      <c r="AI205" s="394"/>
      <c r="AJ205" s="215"/>
      <c r="AK205" s="215"/>
      <c r="AL205" s="215"/>
      <c r="AM205" s="215"/>
      <c r="AN205" s="215"/>
      <c r="AO205" s="215"/>
      <c r="AP205" s="215"/>
      <c r="AQ205" s="215"/>
      <c r="AR205" s="215"/>
      <c r="AS205" s="215"/>
      <c r="AT205" s="215"/>
      <c r="AU205" s="215"/>
      <c r="AV205" s="215"/>
      <c r="AW205" s="215"/>
      <c r="AX205" s="215"/>
      <c r="AY205" s="394"/>
      <c r="AZ205" s="386"/>
      <c r="BA205" s="715"/>
      <c r="BB205"/>
      <c r="BC205" s="715"/>
      <c r="BD205"/>
      <c r="BE205" s="715"/>
      <c r="BF205"/>
      <c r="BG205" s="715"/>
      <c r="BH205"/>
      <c r="BI205" s="715"/>
      <c r="BJ205"/>
      <c r="BK205" s="715"/>
      <c r="BL205"/>
      <c r="BM205" s="715"/>
      <c r="BN205"/>
      <c r="BO205" s="387"/>
      <c r="BP205"/>
      <c r="BQ205" s="387"/>
      <c r="BR205"/>
      <c r="BS205" s="387"/>
      <c r="BT205"/>
      <c r="BU205" s="387"/>
      <c r="BV205"/>
      <c r="BW205" s="387"/>
      <c r="BX205"/>
      <c r="BY205" s="387"/>
      <c r="BZ205"/>
      <c r="CA205" s="387"/>
      <c r="CB205"/>
      <c r="CC205" s="387"/>
      <c r="CD205"/>
      <c r="CE205" s="387"/>
      <c r="CF205"/>
      <c r="CG205" s="387"/>
      <c r="CH205"/>
      <c r="CI205" s="387"/>
      <c r="CJ205"/>
      <c r="CK205" s="1099"/>
      <c r="CL205" s="507"/>
      <c r="CM205" s="507"/>
      <c r="CN205" s="507"/>
      <c r="CO205" s="507"/>
      <c r="CP205" s="507"/>
      <c r="CQ205" s="507"/>
      <c r="CR205" s="507"/>
      <c r="CS205" s="507"/>
      <c r="CT205" s="1109"/>
      <c r="CU205" s="507"/>
      <c r="CV205" s="507"/>
      <c r="CW205" s="507"/>
      <c r="CX205" s="1109"/>
      <c r="CY205" s="507"/>
      <c r="CZ205" s="507"/>
      <c r="DN205" s="507"/>
      <c r="DO205" s="507"/>
      <c r="DP205" s="507"/>
      <c r="DQ205" s="507"/>
      <c r="DR205" s="507"/>
      <c r="DS205" s="507"/>
      <c r="DT205" s="507"/>
      <c r="DU205" s="507"/>
      <c r="DV205" s="507"/>
      <c r="DW205" s="507"/>
      <c r="DX205" s="507"/>
      <c r="DY205" s="507"/>
      <c r="DZ205" s="507"/>
      <c r="EA205" s="507"/>
      <c r="EB205" s="507"/>
      <c r="EC205" s="507"/>
      <c r="ED205" s="507"/>
      <c r="EE205" s="507"/>
      <c r="EF205" s="507"/>
      <c r="EG205" s="507"/>
      <c r="EH205" s="507"/>
      <c r="EI205" s="507"/>
      <c r="EJ205" s="507"/>
      <c r="EK205" s="507"/>
      <c r="EL205" s="507"/>
      <c r="EM205" s="507"/>
      <c r="EN205" s="507"/>
      <c r="EO205" s="507"/>
      <c r="EP205" s="507"/>
      <c r="EQ205" s="507"/>
      <c r="ER205" s="507"/>
      <c r="ES205" s="507"/>
      <c r="ET205" s="507"/>
      <c r="EU205" s="507"/>
      <c r="EV205" s="507"/>
      <c r="EW205" s="507"/>
      <c r="EX205" s="507"/>
      <c r="EY205" s="507"/>
      <c r="EZ205" s="507"/>
      <c r="FA205" s="507"/>
      <c r="FB205" s="507"/>
      <c r="FC205" s="507"/>
      <c r="FD205" s="507"/>
      <c r="FE205" s="507"/>
      <c r="FF205" s="507"/>
      <c r="FG205" s="507"/>
      <c r="FH205" s="507"/>
      <c r="FI205" s="507"/>
      <c r="FJ205" s="507"/>
      <c r="FK205" s="507"/>
      <c r="FL205" s="507"/>
      <c r="FM205" s="507"/>
      <c r="FN205" s="507"/>
      <c r="FO205" s="507"/>
      <c r="FP205" s="507"/>
      <c r="FQ205" s="507"/>
      <c r="FR205" s="507"/>
      <c r="FS205" s="507"/>
      <c r="FT205" s="507"/>
      <c r="FU205" s="507"/>
      <c r="FV205" s="507"/>
      <c r="FW205" s="507"/>
      <c r="FX205" s="507"/>
      <c r="FY205" s="507"/>
      <c r="FZ205" s="507"/>
      <c r="GA205" s="507"/>
      <c r="GB205" s="507"/>
      <c r="GC205" s="507"/>
      <c r="GD205" s="507"/>
      <c r="GE205" s="507"/>
      <c r="GF205" s="507"/>
      <c r="GG205" s="507"/>
      <c r="GH205" s="507"/>
      <c r="GI205" s="507"/>
      <c r="GJ205" s="507"/>
      <c r="GK205" s="507"/>
      <c r="GL205" s="507"/>
      <c r="GM205" s="507"/>
      <c r="GN205" s="507"/>
      <c r="GO205" s="507"/>
      <c r="GP205" s="507"/>
      <c r="GQ205" s="507"/>
      <c r="GR205" s="507"/>
      <c r="GS205" s="507"/>
      <c r="GT205" s="507"/>
      <c r="GU205" s="507"/>
      <c r="GV205" s="507"/>
      <c r="GW205" s="507"/>
      <c r="GX205" s="507"/>
      <c r="GY205" s="507"/>
      <c r="GZ205" s="507"/>
      <c r="HA205" s="507"/>
      <c r="HB205" s="507"/>
      <c r="HC205" s="507"/>
      <c r="HD205" s="507"/>
      <c r="HE205" s="507"/>
      <c r="HF205" s="507"/>
      <c r="HG205" s="507"/>
      <c r="HH205" s="507"/>
      <c r="HI205" s="507"/>
      <c r="HJ205" s="507"/>
      <c r="HK205" s="507"/>
      <c r="HL205" s="507"/>
      <c r="HM205" s="507"/>
      <c r="HN205" s="507"/>
      <c r="HO205" s="507"/>
      <c r="HP205" s="507"/>
      <c r="HQ205" s="507"/>
      <c r="HR205" s="507"/>
      <c r="HS205" s="507"/>
      <c r="HT205" s="507"/>
      <c r="HU205" s="507"/>
      <c r="HV205" s="507"/>
      <c r="HW205" s="507"/>
      <c r="HX205" s="507"/>
      <c r="HY205" s="507"/>
      <c r="HZ205" s="507"/>
      <c r="IA205" s="507"/>
      <c r="IB205" s="507"/>
      <c r="IC205" s="507"/>
      <c r="ID205" s="507"/>
      <c r="IE205" s="507"/>
      <c r="IF205" s="507"/>
      <c r="IG205" s="507"/>
      <c r="IH205" s="507"/>
      <c r="II205" s="507"/>
      <c r="IJ205" s="507"/>
    </row>
    <row r="206" spans="1:244" s="398" customFormat="1" ht="19" x14ac:dyDescent="0.2">
      <c r="A206"/>
      <c r="B206" s="290"/>
      <c r="C206"/>
      <c r="D206" s="367"/>
      <c r="E206" s="463"/>
      <c r="F206" s="463"/>
      <c r="G206" s="271"/>
      <c r="H206"/>
      <c r="I206" s="99"/>
      <c r="J206"/>
      <c r="K206"/>
      <c r="L206"/>
      <c r="M206" s="275"/>
      <c r="N206" s="275"/>
      <c r="O206" s="275"/>
      <c r="P206" s="275"/>
      <c r="Q206" s="275"/>
      <c r="R206" s="275"/>
      <c r="S206" s="275"/>
      <c r="T206" s="275"/>
      <c r="U206" s="275"/>
      <c r="V206" s="275"/>
      <c r="W206" s="275"/>
      <c r="X206" s="275"/>
      <c r="Y206" s="275"/>
      <c r="Z206" s="275"/>
      <c r="AA206" s="275"/>
      <c r="AB206" s="23"/>
      <c r="AC206"/>
      <c r="AD206" s="92"/>
      <c r="AE206"/>
      <c r="AF206"/>
      <c r="AG206"/>
      <c r="AH206" s="96"/>
      <c r="AI206" s="394"/>
      <c r="AJ206" s="215"/>
      <c r="AK206" s="215"/>
      <c r="AL206" s="215"/>
      <c r="AM206" s="215"/>
      <c r="AN206" s="215"/>
      <c r="AO206" s="215"/>
      <c r="AP206" s="215"/>
      <c r="AQ206" s="215"/>
      <c r="AR206" s="215"/>
      <c r="AS206" s="215"/>
      <c r="AT206" s="215"/>
      <c r="AU206" s="215"/>
      <c r="AV206" s="215"/>
      <c r="AW206" s="215"/>
      <c r="AX206" s="215"/>
      <c r="AY206" s="394"/>
      <c r="AZ206" s="386"/>
      <c r="BA206" s="715"/>
      <c r="BB206"/>
      <c r="BC206" s="715"/>
      <c r="BD206"/>
      <c r="BE206" s="715"/>
      <c r="BF206"/>
      <c r="BG206" s="715"/>
      <c r="BH206"/>
      <c r="BI206" s="715"/>
      <c r="BJ206"/>
      <c r="BK206" s="715"/>
      <c r="BL206"/>
      <c r="BM206" s="715"/>
      <c r="BN206"/>
      <c r="BO206" s="387"/>
      <c r="BP206"/>
      <c r="BQ206" s="387"/>
      <c r="BR206"/>
      <c r="BS206" s="387"/>
      <c r="BT206"/>
      <c r="BU206" s="387"/>
      <c r="BV206"/>
      <c r="BW206" s="387"/>
      <c r="BX206"/>
      <c r="BY206" s="387"/>
      <c r="BZ206"/>
      <c r="CA206" s="387"/>
      <c r="CB206"/>
      <c r="CC206" s="387"/>
      <c r="CD206"/>
      <c r="CE206" s="387"/>
      <c r="CF206"/>
      <c r="CG206" s="387"/>
      <c r="CH206"/>
      <c r="CI206" s="387"/>
      <c r="CJ206"/>
      <c r="CK206" s="1099"/>
      <c r="CL206" s="507"/>
      <c r="CM206" s="507"/>
      <c r="CN206" s="507"/>
      <c r="CO206" s="507"/>
      <c r="CP206" s="507"/>
      <c r="CQ206" s="507"/>
      <c r="CR206" s="507"/>
      <c r="CS206" s="507"/>
      <c r="CT206" s="1109"/>
      <c r="CU206" s="507"/>
      <c r="CV206" s="507"/>
      <c r="CW206" s="507"/>
      <c r="CX206" s="1109"/>
      <c r="CY206" s="507"/>
      <c r="CZ206" s="507"/>
      <c r="DN206" s="507"/>
      <c r="DO206" s="507"/>
      <c r="DP206" s="507"/>
      <c r="DQ206" s="507"/>
      <c r="DR206" s="507"/>
      <c r="DS206" s="507"/>
      <c r="DT206" s="507"/>
      <c r="DU206" s="507"/>
      <c r="DV206" s="507"/>
      <c r="DW206" s="507"/>
      <c r="DX206" s="507"/>
      <c r="DY206" s="507"/>
      <c r="DZ206" s="507"/>
      <c r="EA206" s="507"/>
      <c r="EB206" s="507"/>
      <c r="EC206" s="507"/>
      <c r="ED206" s="507"/>
      <c r="EE206" s="507"/>
      <c r="EF206" s="507"/>
      <c r="EG206" s="507"/>
      <c r="EH206" s="507"/>
      <c r="EI206" s="507"/>
      <c r="EJ206" s="507"/>
      <c r="EK206" s="507"/>
      <c r="EL206" s="507"/>
      <c r="EM206" s="507"/>
      <c r="EN206" s="507"/>
      <c r="EO206" s="507"/>
      <c r="EP206" s="507"/>
      <c r="EQ206" s="507"/>
      <c r="ER206" s="507"/>
      <c r="ES206" s="507"/>
      <c r="ET206" s="507"/>
      <c r="EU206" s="507"/>
      <c r="EV206" s="507"/>
      <c r="EW206" s="507"/>
      <c r="EX206" s="507"/>
      <c r="EY206" s="507"/>
      <c r="EZ206" s="507"/>
      <c r="FA206" s="507"/>
      <c r="FB206" s="507"/>
      <c r="FC206" s="507"/>
      <c r="FD206" s="507"/>
      <c r="FE206" s="507"/>
      <c r="FF206" s="507"/>
      <c r="FG206" s="507"/>
      <c r="FH206" s="507"/>
      <c r="FI206" s="507"/>
      <c r="FJ206" s="507"/>
      <c r="FK206" s="507"/>
      <c r="FL206" s="507"/>
      <c r="FM206" s="507"/>
      <c r="FN206" s="507"/>
      <c r="FO206" s="507"/>
      <c r="FP206" s="507"/>
      <c r="FQ206" s="507"/>
      <c r="FR206" s="507"/>
      <c r="FS206" s="507"/>
      <c r="FT206" s="507"/>
      <c r="FU206" s="507"/>
      <c r="FV206" s="507"/>
      <c r="FW206" s="507"/>
      <c r="FX206" s="507"/>
      <c r="FY206" s="507"/>
      <c r="FZ206" s="507"/>
      <c r="GA206" s="507"/>
      <c r="GB206" s="507"/>
      <c r="GC206" s="507"/>
      <c r="GD206" s="507"/>
      <c r="GE206" s="507"/>
      <c r="GF206" s="507"/>
      <c r="GG206" s="507"/>
      <c r="GH206" s="507"/>
      <c r="GI206" s="507"/>
      <c r="GJ206" s="507"/>
      <c r="GK206" s="507"/>
      <c r="GL206" s="507"/>
      <c r="GM206" s="507"/>
      <c r="GN206" s="507"/>
      <c r="GO206" s="507"/>
      <c r="GP206" s="507"/>
      <c r="GQ206" s="507"/>
      <c r="GR206" s="507"/>
      <c r="GS206" s="507"/>
      <c r="GT206" s="507"/>
      <c r="GU206" s="507"/>
      <c r="GV206" s="507"/>
      <c r="GW206" s="507"/>
      <c r="GX206" s="507"/>
      <c r="GY206" s="507"/>
      <c r="GZ206" s="507"/>
      <c r="HA206" s="507"/>
      <c r="HB206" s="507"/>
      <c r="HC206" s="507"/>
      <c r="HD206" s="507"/>
      <c r="HE206" s="507"/>
      <c r="HF206" s="507"/>
      <c r="HG206" s="507"/>
      <c r="HH206" s="507"/>
      <c r="HI206" s="507"/>
      <c r="HJ206" s="507"/>
      <c r="HK206" s="507"/>
      <c r="HL206" s="507"/>
      <c r="HM206" s="507"/>
      <c r="HN206" s="507"/>
      <c r="HO206" s="507"/>
      <c r="HP206" s="507"/>
      <c r="HQ206" s="507"/>
      <c r="HR206" s="507"/>
      <c r="HS206" s="507"/>
      <c r="HT206" s="507"/>
      <c r="HU206" s="507"/>
      <c r="HV206" s="507"/>
      <c r="HW206" s="507"/>
      <c r="HX206" s="507"/>
      <c r="HY206" s="507"/>
      <c r="HZ206" s="507"/>
      <c r="IA206" s="507"/>
      <c r="IB206" s="507"/>
      <c r="IC206" s="507"/>
      <c r="ID206" s="507"/>
      <c r="IE206" s="507"/>
      <c r="IF206" s="507"/>
      <c r="IG206" s="507"/>
      <c r="IH206" s="507"/>
      <c r="II206" s="507"/>
      <c r="IJ206" s="507"/>
    </row>
    <row r="207" spans="1:244" s="398" customFormat="1" ht="19" x14ac:dyDescent="0.2">
      <c r="A207"/>
      <c r="B207" s="290"/>
      <c r="C207"/>
      <c r="D207" s="367"/>
      <c r="E207" s="463"/>
      <c r="F207" s="463"/>
      <c r="G207" s="271"/>
      <c r="H207"/>
      <c r="I207" s="99"/>
      <c r="J207"/>
      <c r="K207"/>
      <c r="L207"/>
      <c r="M207" s="275"/>
      <c r="N207" s="275"/>
      <c r="O207" s="275"/>
      <c r="P207" s="275"/>
      <c r="Q207" s="275"/>
      <c r="R207" s="275"/>
      <c r="S207" s="275"/>
      <c r="T207" s="275"/>
      <c r="U207" s="275"/>
      <c r="V207" s="275"/>
      <c r="W207" s="275"/>
      <c r="X207" s="275"/>
      <c r="Y207" s="275"/>
      <c r="Z207" s="275"/>
      <c r="AA207" s="275"/>
      <c r="AB207" s="23"/>
      <c r="AC207"/>
      <c r="AD207" s="92"/>
      <c r="AE207"/>
      <c r="AF207"/>
      <c r="AG207"/>
      <c r="AH207" s="96"/>
      <c r="AI207" s="394"/>
      <c r="AJ207" s="215"/>
      <c r="AK207" s="215"/>
      <c r="AL207" s="215"/>
      <c r="AM207" s="215"/>
      <c r="AN207" s="215"/>
      <c r="AO207" s="215"/>
      <c r="AP207" s="215"/>
      <c r="AQ207" s="215"/>
      <c r="AR207" s="215"/>
      <c r="AS207" s="215"/>
      <c r="AT207" s="215"/>
      <c r="AU207" s="215"/>
      <c r="AV207" s="215"/>
      <c r="AW207" s="215"/>
      <c r="AX207" s="215"/>
      <c r="AY207" s="394"/>
      <c r="AZ207" s="386"/>
      <c r="BA207" s="715"/>
      <c r="BB207"/>
      <c r="BC207" s="715"/>
      <c r="BD207"/>
      <c r="BE207" s="715"/>
      <c r="BF207"/>
      <c r="BG207" s="715"/>
      <c r="BH207"/>
      <c r="BI207" s="715"/>
      <c r="BJ207"/>
      <c r="BK207" s="715"/>
      <c r="BL207"/>
      <c r="BM207" s="715"/>
      <c r="BN207"/>
      <c r="BO207" s="387"/>
      <c r="BP207"/>
      <c r="BQ207" s="387"/>
      <c r="BR207"/>
      <c r="BS207" s="387"/>
      <c r="BT207"/>
      <c r="BU207" s="387"/>
      <c r="BV207"/>
      <c r="BW207" s="387"/>
      <c r="BX207"/>
      <c r="BY207" s="387"/>
      <c r="BZ207"/>
      <c r="CA207" s="387"/>
      <c r="CB207"/>
      <c r="CC207" s="387"/>
      <c r="CD207"/>
      <c r="CE207" s="387"/>
      <c r="CF207"/>
      <c r="CG207" s="387"/>
      <c r="CH207"/>
      <c r="CI207" s="387"/>
      <c r="CJ207"/>
      <c r="CK207" s="1099"/>
      <c r="CL207" s="507"/>
      <c r="CM207" s="507"/>
      <c r="CN207" s="507"/>
      <c r="CO207" s="507"/>
      <c r="CP207" s="507"/>
      <c r="CQ207" s="507"/>
      <c r="CR207" s="507"/>
      <c r="CS207" s="507"/>
      <c r="CT207" s="1109"/>
      <c r="CU207" s="507"/>
      <c r="CV207" s="507"/>
      <c r="CW207" s="507"/>
      <c r="CX207" s="1109"/>
      <c r="CY207" s="507"/>
      <c r="CZ207" s="507"/>
      <c r="DN207" s="507"/>
      <c r="DO207" s="507"/>
      <c r="DP207" s="507"/>
      <c r="DQ207" s="507"/>
      <c r="DR207" s="507"/>
      <c r="DS207" s="507"/>
      <c r="DT207" s="507"/>
      <c r="DU207" s="507"/>
      <c r="DV207" s="507"/>
      <c r="DW207" s="507"/>
      <c r="DX207" s="507"/>
      <c r="DY207" s="507"/>
      <c r="DZ207" s="507"/>
      <c r="EA207" s="507"/>
      <c r="EB207" s="507"/>
      <c r="EC207" s="507"/>
      <c r="ED207" s="507"/>
      <c r="EE207" s="507"/>
      <c r="EF207" s="507"/>
      <c r="EG207" s="507"/>
      <c r="EH207" s="507"/>
      <c r="EI207" s="507"/>
      <c r="EJ207" s="507"/>
      <c r="EK207" s="507"/>
      <c r="EL207" s="507"/>
      <c r="EM207" s="507"/>
      <c r="EN207" s="507"/>
      <c r="EO207" s="507"/>
      <c r="EP207" s="507"/>
      <c r="EQ207" s="507"/>
      <c r="ER207" s="507"/>
      <c r="ES207" s="507"/>
      <c r="ET207" s="507"/>
      <c r="EU207" s="507"/>
      <c r="EV207" s="507"/>
      <c r="EW207" s="507"/>
      <c r="EX207" s="507"/>
      <c r="EY207" s="507"/>
      <c r="EZ207" s="507"/>
      <c r="FA207" s="507"/>
      <c r="FB207" s="507"/>
      <c r="FC207" s="507"/>
      <c r="FD207" s="507"/>
      <c r="FE207" s="507"/>
      <c r="FF207" s="507"/>
      <c r="FG207" s="507"/>
      <c r="FH207" s="507"/>
      <c r="FI207" s="507"/>
      <c r="FJ207" s="507"/>
      <c r="FK207" s="507"/>
      <c r="FL207" s="507"/>
      <c r="FM207" s="507"/>
      <c r="FN207" s="507"/>
      <c r="FO207" s="507"/>
      <c r="FP207" s="507"/>
      <c r="FQ207" s="507"/>
      <c r="FR207" s="507"/>
      <c r="FS207" s="507"/>
      <c r="FT207" s="507"/>
      <c r="FU207" s="507"/>
      <c r="FV207" s="507"/>
      <c r="FW207" s="507"/>
      <c r="FX207" s="507"/>
      <c r="FY207" s="507"/>
      <c r="FZ207" s="507"/>
      <c r="GA207" s="507"/>
      <c r="GB207" s="507"/>
      <c r="GC207" s="507"/>
      <c r="GD207" s="507"/>
      <c r="GE207" s="507"/>
      <c r="GF207" s="507"/>
      <c r="GG207" s="507"/>
      <c r="GH207" s="507"/>
      <c r="GI207" s="507"/>
      <c r="GJ207" s="507"/>
      <c r="GK207" s="507"/>
      <c r="GL207" s="507"/>
      <c r="GM207" s="507"/>
      <c r="GN207" s="507"/>
      <c r="GO207" s="507"/>
      <c r="GP207" s="507"/>
      <c r="GQ207" s="507"/>
      <c r="GR207" s="507"/>
      <c r="GS207" s="507"/>
      <c r="GT207" s="507"/>
      <c r="GU207" s="507"/>
      <c r="GV207" s="507"/>
      <c r="GW207" s="507"/>
      <c r="GX207" s="507"/>
      <c r="GY207" s="507"/>
      <c r="GZ207" s="507"/>
      <c r="HA207" s="507"/>
      <c r="HB207" s="507"/>
      <c r="HC207" s="507"/>
      <c r="HD207" s="507"/>
      <c r="HE207" s="507"/>
      <c r="HF207" s="507"/>
      <c r="HG207" s="507"/>
      <c r="HH207" s="507"/>
      <c r="HI207" s="507"/>
      <c r="HJ207" s="507"/>
      <c r="HK207" s="507"/>
      <c r="HL207" s="507"/>
      <c r="HM207" s="507"/>
      <c r="HN207" s="507"/>
      <c r="HO207" s="507"/>
      <c r="HP207" s="507"/>
      <c r="HQ207" s="507"/>
      <c r="HR207" s="507"/>
      <c r="HS207" s="507"/>
      <c r="HT207" s="507"/>
      <c r="HU207" s="507"/>
      <c r="HV207" s="507"/>
      <c r="HW207" s="507"/>
      <c r="HX207" s="507"/>
      <c r="HY207" s="507"/>
      <c r="HZ207" s="507"/>
      <c r="IA207" s="507"/>
      <c r="IB207" s="507"/>
      <c r="IC207" s="507"/>
      <c r="ID207" s="507"/>
      <c r="IE207" s="507"/>
      <c r="IF207" s="507"/>
      <c r="IG207" s="507"/>
      <c r="IH207" s="507"/>
      <c r="II207" s="507"/>
      <c r="IJ207" s="507"/>
    </row>
    <row r="208" spans="1:244" s="398" customFormat="1" ht="19" x14ac:dyDescent="0.2">
      <c r="A208"/>
      <c r="B208" s="290"/>
      <c r="C208"/>
      <c r="D208" s="367"/>
      <c r="E208" s="463"/>
      <c r="F208" s="463"/>
      <c r="G208" s="271"/>
      <c r="H208"/>
      <c r="I208" s="99"/>
      <c r="J208"/>
      <c r="K208"/>
      <c r="L208"/>
      <c r="M208" s="275"/>
      <c r="N208" s="275"/>
      <c r="O208" s="275"/>
      <c r="P208" s="275"/>
      <c r="Q208" s="275"/>
      <c r="R208" s="275"/>
      <c r="S208" s="275"/>
      <c r="T208" s="275"/>
      <c r="U208" s="275"/>
      <c r="V208" s="275"/>
      <c r="W208" s="275"/>
      <c r="X208" s="275"/>
      <c r="Y208" s="275"/>
      <c r="Z208" s="275"/>
      <c r="AA208" s="275"/>
      <c r="AB208" s="23"/>
      <c r="AC208"/>
      <c r="AD208" s="92"/>
      <c r="AE208"/>
      <c r="AF208"/>
      <c r="AG208"/>
      <c r="AH208" s="96"/>
      <c r="AI208" s="394"/>
      <c r="AJ208" s="215"/>
      <c r="AK208" s="215"/>
      <c r="AL208" s="215"/>
      <c r="AM208" s="215"/>
      <c r="AN208" s="215"/>
      <c r="AO208" s="215"/>
      <c r="AP208" s="215"/>
      <c r="AQ208" s="215"/>
      <c r="AR208" s="215"/>
      <c r="AS208" s="215"/>
      <c r="AT208" s="215"/>
      <c r="AU208" s="215"/>
      <c r="AV208" s="215"/>
      <c r="AW208" s="215"/>
      <c r="AX208" s="215"/>
      <c r="AY208" s="394"/>
      <c r="AZ208" s="386"/>
      <c r="BA208" s="715"/>
      <c r="BB208"/>
      <c r="BC208" s="715"/>
      <c r="BD208"/>
      <c r="BE208" s="715"/>
      <c r="BF208"/>
      <c r="BG208" s="715"/>
      <c r="BH208"/>
      <c r="BI208" s="715"/>
      <c r="BJ208"/>
      <c r="BK208" s="715"/>
      <c r="BL208"/>
      <c r="BM208" s="715"/>
      <c r="BN208"/>
      <c r="BO208" s="387"/>
      <c r="BP208"/>
      <c r="BQ208" s="387"/>
      <c r="BR208"/>
      <c r="BS208" s="387"/>
      <c r="BT208"/>
      <c r="BU208" s="387"/>
      <c r="BV208"/>
      <c r="BW208" s="387"/>
      <c r="BX208"/>
      <c r="BY208" s="387"/>
      <c r="BZ208"/>
      <c r="CA208" s="387"/>
      <c r="CB208"/>
      <c r="CC208" s="387"/>
      <c r="CD208"/>
      <c r="CE208" s="387"/>
      <c r="CF208"/>
      <c r="CG208" s="387"/>
      <c r="CH208"/>
      <c r="CI208" s="387"/>
      <c r="CJ208"/>
      <c r="CK208" s="1099"/>
      <c r="CL208" s="507"/>
      <c r="CM208" s="507"/>
      <c r="CN208" s="507"/>
      <c r="CO208" s="507"/>
      <c r="CP208" s="507"/>
      <c r="CQ208" s="507"/>
      <c r="CR208" s="507"/>
      <c r="CS208" s="507"/>
      <c r="CT208" s="1109"/>
      <c r="CU208" s="507"/>
      <c r="CV208" s="507"/>
      <c r="CW208" s="507"/>
      <c r="CX208" s="1109"/>
      <c r="CY208" s="507"/>
      <c r="CZ208" s="507"/>
      <c r="DN208" s="507"/>
      <c r="DO208" s="507"/>
      <c r="DP208" s="507"/>
      <c r="DQ208" s="507"/>
      <c r="DR208" s="507"/>
      <c r="DS208" s="507"/>
      <c r="DT208" s="507"/>
      <c r="DU208" s="507"/>
      <c r="DV208" s="507"/>
      <c r="DW208" s="507"/>
      <c r="DX208" s="507"/>
      <c r="DY208" s="507"/>
      <c r="DZ208" s="507"/>
      <c r="EA208" s="507"/>
      <c r="EB208" s="507"/>
      <c r="EC208" s="507"/>
      <c r="ED208" s="507"/>
      <c r="EE208" s="507"/>
      <c r="EF208" s="507"/>
      <c r="EG208" s="507"/>
      <c r="EH208" s="507"/>
      <c r="EI208" s="507"/>
      <c r="EJ208" s="507"/>
      <c r="EK208" s="507"/>
      <c r="EL208" s="507"/>
      <c r="EM208" s="507"/>
      <c r="EN208" s="507"/>
      <c r="EO208" s="507"/>
      <c r="EP208" s="507"/>
      <c r="EQ208" s="507"/>
      <c r="ER208" s="507"/>
      <c r="ES208" s="507"/>
      <c r="ET208" s="507"/>
      <c r="EU208" s="507"/>
      <c r="EV208" s="507"/>
      <c r="EW208" s="507"/>
      <c r="EX208" s="507"/>
      <c r="EY208" s="507"/>
      <c r="EZ208" s="507"/>
      <c r="FA208" s="507"/>
      <c r="FB208" s="507"/>
      <c r="FC208" s="507"/>
      <c r="FD208" s="507"/>
      <c r="FE208" s="507"/>
      <c r="FF208" s="507"/>
      <c r="FG208" s="507"/>
      <c r="FH208" s="507"/>
      <c r="FI208" s="507"/>
      <c r="FJ208" s="507"/>
      <c r="FK208" s="507"/>
      <c r="FL208" s="507"/>
      <c r="FM208" s="507"/>
      <c r="FN208" s="507"/>
      <c r="FO208" s="507"/>
      <c r="FP208" s="507"/>
      <c r="FQ208" s="507"/>
      <c r="FR208" s="507"/>
      <c r="FS208" s="507"/>
      <c r="FT208" s="507"/>
      <c r="FU208" s="507"/>
      <c r="FV208" s="507"/>
      <c r="FW208" s="507"/>
      <c r="FX208" s="507"/>
      <c r="FY208" s="507"/>
      <c r="FZ208" s="507"/>
      <c r="GA208" s="507"/>
      <c r="GB208" s="507"/>
      <c r="GC208" s="507"/>
      <c r="GD208" s="507"/>
      <c r="GE208" s="507"/>
      <c r="GF208" s="507"/>
      <c r="GG208" s="507"/>
      <c r="GH208" s="507"/>
      <c r="GI208" s="507"/>
      <c r="GJ208" s="507"/>
      <c r="GK208" s="507"/>
      <c r="GL208" s="507"/>
      <c r="GM208" s="507"/>
      <c r="GN208" s="507"/>
      <c r="GO208" s="507"/>
      <c r="GP208" s="507"/>
      <c r="GQ208" s="507"/>
      <c r="GR208" s="507"/>
      <c r="GS208" s="507"/>
      <c r="GT208" s="507"/>
      <c r="GU208" s="507"/>
      <c r="GV208" s="507"/>
      <c r="GW208" s="507"/>
      <c r="GX208" s="507"/>
      <c r="GY208" s="507"/>
      <c r="GZ208" s="507"/>
      <c r="HA208" s="507"/>
      <c r="HB208" s="507"/>
      <c r="HC208" s="507"/>
      <c r="HD208" s="507"/>
      <c r="HE208" s="507"/>
      <c r="HF208" s="507"/>
      <c r="HG208" s="507"/>
      <c r="HH208" s="507"/>
      <c r="HI208" s="507"/>
      <c r="HJ208" s="507"/>
      <c r="HK208" s="507"/>
      <c r="HL208" s="507"/>
      <c r="HM208" s="507"/>
      <c r="HN208" s="507"/>
      <c r="HO208" s="507"/>
      <c r="HP208" s="507"/>
      <c r="HQ208" s="507"/>
      <c r="HR208" s="507"/>
      <c r="HS208" s="507"/>
      <c r="HT208" s="507"/>
      <c r="HU208" s="507"/>
      <c r="HV208" s="507"/>
      <c r="HW208" s="507"/>
      <c r="HX208" s="507"/>
      <c r="HY208" s="507"/>
      <c r="HZ208" s="507"/>
      <c r="IA208" s="507"/>
      <c r="IB208" s="507"/>
      <c r="IC208" s="507"/>
      <c r="ID208" s="507"/>
      <c r="IE208" s="507"/>
      <c r="IF208" s="507"/>
      <c r="IG208" s="507"/>
      <c r="IH208" s="507"/>
      <c r="II208" s="507"/>
      <c r="IJ208" s="507"/>
    </row>
    <row r="209" spans="1:244" s="398" customFormat="1" ht="19" x14ac:dyDescent="0.2">
      <c r="A209"/>
      <c r="B209" s="290"/>
      <c r="C209"/>
      <c r="D209" s="367"/>
      <c r="E209" s="463"/>
      <c r="F209" s="463"/>
      <c r="G209" s="271"/>
      <c r="H209"/>
      <c r="I209" s="99"/>
      <c r="J209"/>
      <c r="K209"/>
      <c r="L209"/>
      <c r="M209" s="275"/>
      <c r="N209" s="275"/>
      <c r="O209" s="275"/>
      <c r="P209" s="275"/>
      <c r="Q209" s="275"/>
      <c r="R209" s="275"/>
      <c r="S209" s="275"/>
      <c r="T209" s="275"/>
      <c r="U209" s="275"/>
      <c r="V209" s="275"/>
      <c r="W209" s="275"/>
      <c r="X209" s="275"/>
      <c r="Y209" s="275"/>
      <c r="Z209" s="275"/>
      <c r="AA209" s="275"/>
      <c r="AB209" s="23"/>
      <c r="AC209"/>
      <c r="AD209" s="92"/>
      <c r="AE209"/>
      <c r="AF209"/>
      <c r="AG209"/>
      <c r="AH209" s="96"/>
      <c r="AI209" s="394"/>
      <c r="AJ209" s="215"/>
      <c r="AK209" s="215"/>
      <c r="AL209" s="215"/>
      <c r="AM209" s="215"/>
      <c r="AN209" s="215"/>
      <c r="AO209" s="215"/>
      <c r="AP209" s="215"/>
      <c r="AQ209" s="215"/>
      <c r="AR209" s="215"/>
      <c r="AS209" s="215"/>
      <c r="AT209" s="215"/>
      <c r="AU209" s="215"/>
      <c r="AV209" s="215"/>
      <c r="AW209" s="215"/>
      <c r="AX209" s="215"/>
      <c r="AY209" s="394"/>
      <c r="AZ209" s="386"/>
      <c r="BA209" s="715"/>
      <c r="BB209"/>
      <c r="BC209" s="715"/>
      <c r="BD209"/>
      <c r="BE209" s="715"/>
      <c r="BF209"/>
      <c r="BG209" s="715"/>
      <c r="BH209"/>
      <c r="BI209" s="715"/>
      <c r="BJ209"/>
      <c r="BK209" s="715"/>
      <c r="BL209"/>
      <c r="BM209" s="715"/>
      <c r="BN209"/>
      <c r="BO209" s="387"/>
      <c r="BP209"/>
      <c r="BQ209" s="387"/>
      <c r="BR209"/>
      <c r="BS209" s="387"/>
      <c r="BT209"/>
      <c r="BU209" s="387"/>
      <c r="BV209"/>
      <c r="BW209" s="387"/>
      <c r="BX209"/>
      <c r="BY209" s="387"/>
      <c r="BZ209"/>
      <c r="CA209" s="387"/>
      <c r="CB209"/>
      <c r="CC209" s="387"/>
      <c r="CD209"/>
      <c r="CE209" s="387"/>
      <c r="CF209"/>
      <c r="CG209" s="387"/>
      <c r="CH209"/>
      <c r="CI209" s="387"/>
      <c r="CJ209"/>
      <c r="CK209" s="1099"/>
      <c r="CL209" s="507"/>
      <c r="CM209" s="507"/>
      <c r="CN209" s="507"/>
      <c r="CO209" s="507"/>
      <c r="CP209" s="507"/>
      <c r="CQ209" s="507"/>
      <c r="CR209" s="507"/>
      <c r="CS209" s="507"/>
      <c r="CT209" s="1109"/>
      <c r="CU209" s="507"/>
      <c r="CV209" s="507"/>
      <c r="CW209" s="507"/>
      <c r="CX209" s="1109"/>
      <c r="CY209" s="507"/>
      <c r="CZ209" s="507"/>
      <c r="DN209" s="507"/>
      <c r="DO209" s="507"/>
      <c r="DP209" s="507"/>
      <c r="DQ209" s="507"/>
      <c r="DR209" s="507"/>
      <c r="DS209" s="507"/>
      <c r="DT209" s="507"/>
      <c r="DU209" s="507"/>
      <c r="DV209" s="507"/>
      <c r="DW209" s="507"/>
      <c r="DX209" s="507"/>
      <c r="DY209" s="507"/>
      <c r="DZ209" s="507"/>
      <c r="EA209" s="507"/>
      <c r="EB209" s="507"/>
      <c r="EC209" s="507"/>
      <c r="ED209" s="507"/>
      <c r="EE209" s="507"/>
      <c r="EF209" s="507"/>
      <c r="EG209" s="507"/>
      <c r="EH209" s="507"/>
      <c r="EI209" s="507"/>
      <c r="EJ209" s="507"/>
      <c r="EK209" s="507"/>
      <c r="EL209" s="507"/>
      <c r="EM209" s="507"/>
      <c r="EN209" s="507"/>
      <c r="EO209" s="507"/>
      <c r="EP209" s="507"/>
      <c r="EQ209" s="507"/>
      <c r="ER209" s="507"/>
      <c r="ES209" s="507"/>
      <c r="ET209" s="507"/>
      <c r="EU209" s="507"/>
      <c r="EV209" s="507"/>
      <c r="EW209" s="507"/>
      <c r="EX209" s="507"/>
      <c r="EY209" s="507"/>
      <c r="EZ209" s="507"/>
      <c r="FA209" s="507"/>
      <c r="FB209" s="507"/>
      <c r="FC209" s="507"/>
      <c r="FD209" s="507"/>
      <c r="FE209" s="507"/>
      <c r="FF209" s="507"/>
      <c r="FG209" s="507"/>
      <c r="FH209" s="507"/>
      <c r="FI209" s="507"/>
      <c r="FJ209" s="507"/>
      <c r="FK209" s="507"/>
      <c r="FL209" s="507"/>
      <c r="FM209" s="507"/>
      <c r="FN209" s="507"/>
      <c r="FO209" s="507"/>
      <c r="FP209" s="507"/>
      <c r="FQ209" s="507"/>
      <c r="FR209" s="507"/>
      <c r="FS209" s="507"/>
      <c r="FT209" s="507"/>
      <c r="FU209" s="507"/>
      <c r="FV209" s="507"/>
      <c r="FW209" s="507"/>
      <c r="FX209" s="507"/>
      <c r="FY209" s="507"/>
      <c r="FZ209" s="507"/>
      <c r="GA209" s="507"/>
      <c r="GB209" s="507"/>
      <c r="GC209" s="507"/>
      <c r="GD209" s="507"/>
      <c r="GE209" s="507"/>
      <c r="GF209" s="507"/>
      <c r="GG209" s="507"/>
      <c r="GH209" s="507"/>
      <c r="GI209" s="507"/>
      <c r="GJ209" s="507"/>
      <c r="GK209" s="507"/>
      <c r="GL209" s="507"/>
      <c r="GM209" s="507"/>
      <c r="GN209" s="507"/>
      <c r="GO209" s="507"/>
      <c r="GP209" s="507"/>
      <c r="GQ209" s="507"/>
      <c r="GR209" s="507"/>
      <c r="GS209" s="507"/>
      <c r="GT209" s="507"/>
      <c r="GU209" s="507"/>
      <c r="GV209" s="507"/>
      <c r="GW209" s="507"/>
      <c r="GX209" s="507"/>
      <c r="GY209" s="507"/>
      <c r="GZ209" s="507"/>
      <c r="HA209" s="507"/>
      <c r="HB209" s="507"/>
      <c r="HC209" s="507"/>
      <c r="HD209" s="507"/>
      <c r="HE209" s="507"/>
      <c r="HF209" s="507"/>
      <c r="HG209" s="507"/>
      <c r="HH209" s="507"/>
      <c r="HI209" s="507"/>
      <c r="HJ209" s="507"/>
      <c r="HK209" s="507"/>
      <c r="HL209" s="507"/>
      <c r="HM209" s="507"/>
      <c r="HN209" s="507"/>
      <c r="HO209" s="507"/>
      <c r="HP209" s="507"/>
      <c r="HQ209" s="507"/>
      <c r="HR209" s="507"/>
      <c r="HS209" s="507"/>
      <c r="HT209" s="507"/>
      <c r="HU209" s="507"/>
      <c r="HV209" s="507"/>
      <c r="HW209" s="507"/>
      <c r="HX209" s="507"/>
      <c r="HY209" s="507"/>
      <c r="HZ209" s="507"/>
      <c r="IA209" s="507"/>
      <c r="IB209" s="507"/>
      <c r="IC209" s="507"/>
      <c r="ID209" s="507"/>
      <c r="IE209" s="507"/>
      <c r="IF209" s="507"/>
      <c r="IG209" s="507"/>
      <c r="IH209" s="507"/>
      <c r="II209" s="507"/>
      <c r="IJ209" s="507"/>
    </row>
    <row r="210" spans="1:244" s="398" customFormat="1" ht="19" x14ac:dyDescent="0.2">
      <c r="A210"/>
      <c r="B210" s="290"/>
      <c r="C210"/>
      <c r="D210" s="367"/>
      <c r="E210" s="463"/>
      <c r="F210" s="463"/>
      <c r="G210" s="271"/>
      <c r="H210"/>
      <c r="I210" s="99"/>
      <c r="J210"/>
      <c r="K210"/>
      <c r="L210"/>
      <c r="M210" s="275"/>
      <c r="N210" s="275"/>
      <c r="O210" s="275"/>
      <c r="P210" s="275"/>
      <c r="Q210" s="275"/>
      <c r="R210" s="275"/>
      <c r="S210" s="275"/>
      <c r="T210" s="275"/>
      <c r="U210" s="275"/>
      <c r="V210" s="275"/>
      <c r="W210" s="275"/>
      <c r="X210" s="275"/>
      <c r="Y210" s="275"/>
      <c r="Z210" s="275"/>
      <c r="AA210" s="275"/>
      <c r="AB210" s="23"/>
      <c r="AC210"/>
      <c r="AD210" s="92"/>
      <c r="AE210"/>
      <c r="AF210"/>
      <c r="AG210"/>
      <c r="AH210" s="96"/>
      <c r="AI210" s="394"/>
      <c r="AJ210" s="215"/>
      <c r="AK210" s="215"/>
      <c r="AL210" s="215"/>
      <c r="AM210" s="215"/>
      <c r="AN210" s="215"/>
      <c r="AO210" s="215"/>
      <c r="AP210" s="215"/>
      <c r="AQ210" s="215"/>
      <c r="AR210" s="215"/>
      <c r="AS210" s="215"/>
      <c r="AT210" s="215"/>
      <c r="AU210" s="215"/>
      <c r="AV210" s="215"/>
      <c r="AW210" s="215"/>
      <c r="AX210" s="215"/>
      <c r="AY210" s="394"/>
      <c r="AZ210" s="386"/>
      <c r="BA210" s="715"/>
      <c r="BB210"/>
      <c r="BC210" s="715"/>
      <c r="BD210"/>
      <c r="BE210" s="715"/>
      <c r="BF210"/>
      <c r="BG210" s="715"/>
      <c r="BH210"/>
      <c r="BI210" s="715"/>
      <c r="BJ210"/>
      <c r="BK210" s="715"/>
      <c r="BL210"/>
      <c r="BM210" s="715"/>
      <c r="BN210"/>
      <c r="BO210" s="387"/>
      <c r="BP210"/>
      <c r="BQ210" s="387"/>
      <c r="BR210"/>
      <c r="BS210" s="387"/>
      <c r="BT210"/>
      <c r="BU210" s="387"/>
      <c r="BV210"/>
      <c r="BW210" s="387"/>
      <c r="BX210"/>
      <c r="BY210" s="387"/>
      <c r="BZ210"/>
      <c r="CA210" s="387"/>
      <c r="CB210"/>
      <c r="CC210" s="387"/>
      <c r="CD210"/>
      <c r="CE210" s="387"/>
      <c r="CF210"/>
      <c r="CG210" s="387"/>
      <c r="CH210"/>
      <c r="CI210" s="387"/>
      <c r="CJ210"/>
      <c r="CK210" s="1099"/>
      <c r="CL210" s="507"/>
      <c r="CM210" s="507"/>
      <c r="CN210" s="507"/>
      <c r="CO210" s="507"/>
      <c r="CP210" s="507"/>
      <c r="CQ210" s="507"/>
      <c r="CR210" s="507"/>
      <c r="CS210" s="507"/>
      <c r="CT210" s="1109"/>
      <c r="CU210" s="507"/>
      <c r="CV210" s="507"/>
      <c r="CW210" s="507"/>
      <c r="CX210" s="1109"/>
      <c r="CY210" s="507"/>
      <c r="CZ210" s="507"/>
      <c r="DN210" s="507"/>
      <c r="DO210" s="507"/>
      <c r="DP210" s="507"/>
      <c r="DQ210" s="507"/>
      <c r="DR210" s="507"/>
      <c r="DS210" s="507"/>
      <c r="DT210" s="507"/>
      <c r="DU210" s="507"/>
      <c r="DV210" s="507"/>
      <c r="DW210" s="507"/>
      <c r="DX210" s="507"/>
      <c r="DY210" s="507"/>
      <c r="DZ210" s="507"/>
      <c r="EA210" s="507"/>
      <c r="EB210" s="507"/>
      <c r="EC210" s="507"/>
      <c r="ED210" s="507"/>
      <c r="EE210" s="507"/>
      <c r="EF210" s="507"/>
      <c r="EG210" s="507"/>
      <c r="EH210" s="507"/>
      <c r="EI210" s="507"/>
      <c r="EJ210" s="507"/>
      <c r="EK210" s="507"/>
      <c r="EL210" s="507"/>
      <c r="EM210" s="507"/>
      <c r="EN210" s="507"/>
      <c r="EO210" s="507"/>
      <c r="EP210" s="507"/>
      <c r="EQ210" s="507"/>
      <c r="ER210" s="507"/>
      <c r="ES210" s="507"/>
      <c r="ET210" s="507"/>
      <c r="EU210" s="507"/>
      <c r="EV210" s="507"/>
      <c r="EW210" s="507"/>
      <c r="EX210" s="507"/>
      <c r="EY210" s="507"/>
      <c r="EZ210" s="507"/>
      <c r="FA210" s="507"/>
      <c r="FB210" s="507"/>
      <c r="FC210" s="507"/>
      <c r="FD210" s="507"/>
      <c r="FE210" s="507"/>
      <c r="FF210" s="507"/>
      <c r="FG210" s="507"/>
      <c r="FH210" s="507"/>
      <c r="FI210" s="507"/>
      <c r="FJ210" s="507"/>
      <c r="FK210" s="507"/>
      <c r="FL210" s="507"/>
      <c r="FM210" s="507"/>
      <c r="FN210" s="507"/>
      <c r="FO210" s="507"/>
      <c r="FP210" s="507"/>
      <c r="FQ210" s="507"/>
      <c r="FR210" s="507"/>
      <c r="FS210" s="507"/>
      <c r="FT210" s="507"/>
      <c r="FU210" s="507"/>
      <c r="FV210" s="507"/>
      <c r="FW210" s="507"/>
      <c r="FX210" s="507"/>
      <c r="FY210" s="507"/>
      <c r="FZ210" s="507"/>
      <c r="GA210" s="507"/>
      <c r="GB210" s="507"/>
      <c r="GC210" s="507"/>
      <c r="GD210" s="507"/>
      <c r="GE210" s="507"/>
      <c r="GF210" s="507"/>
      <c r="GG210" s="507"/>
      <c r="GH210" s="507"/>
      <c r="GI210" s="507"/>
      <c r="GJ210" s="507"/>
      <c r="GK210" s="507"/>
      <c r="GL210" s="507"/>
      <c r="GM210" s="507"/>
      <c r="GN210" s="507"/>
      <c r="GO210" s="507"/>
      <c r="GP210" s="507"/>
      <c r="GQ210" s="507"/>
      <c r="GR210" s="507"/>
      <c r="GS210" s="507"/>
      <c r="GT210" s="507"/>
      <c r="GU210" s="507"/>
      <c r="GV210" s="507"/>
      <c r="GW210" s="507"/>
      <c r="GX210" s="507"/>
      <c r="GY210" s="507"/>
      <c r="GZ210" s="507"/>
      <c r="HA210" s="507"/>
      <c r="HB210" s="507"/>
      <c r="HC210" s="507"/>
      <c r="HD210" s="507"/>
      <c r="HE210" s="507"/>
      <c r="HF210" s="507"/>
      <c r="HG210" s="507"/>
      <c r="HH210" s="507"/>
      <c r="HI210" s="507"/>
      <c r="HJ210" s="507"/>
      <c r="HK210" s="507"/>
      <c r="HL210" s="507"/>
      <c r="HM210" s="507"/>
      <c r="HN210" s="507"/>
      <c r="HO210" s="507"/>
      <c r="HP210" s="507"/>
      <c r="HQ210" s="507"/>
      <c r="HR210" s="507"/>
      <c r="HS210" s="507"/>
      <c r="HT210" s="507"/>
      <c r="HU210" s="507"/>
      <c r="HV210" s="507"/>
      <c r="HW210" s="507"/>
      <c r="HX210" s="507"/>
      <c r="HY210" s="507"/>
      <c r="HZ210" s="507"/>
      <c r="IA210" s="507"/>
      <c r="IB210" s="507"/>
      <c r="IC210" s="507"/>
      <c r="ID210" s="507"/>
      <c r="IE210" s="507"/>
      <c r="IF210" s="507"/>
      <c r="IG210" s="507"/>
      <c r="IH210" s="507"/>
      <c r="II210" s="507"/>
      <c r="IJ210" s="507"/>
    </row>
    <row r="211" spans="1:244" s="398" customFormat="1" ht="19" x14ac:dyDescent="0.2">
      <c r="A211"/>
      <c r="B211" s="290"/>
      <c r="C211"/>
      <c r="D211" s="367"/>
      <c r="E211" s="463"/>
      <c r="F211" s="463"/>
      <c r="G211" s="271"/>
      <c r="H211"/>
      <c r="I211" s="99"/>
      <c r="J211"/>
      <c r="K211"/>
      <c r="L211"/>
      <c r="M211" s="275"/>
      <c r="N211" s="275"/>
      <c r="O211" s="275"/>
      <c r="P211" s="275"/>
      <c r="Q211" s="275"/>
      <c r="R211" s="275"/>
      <c r="S211" s="275"/>
      <c r="T211" s="275"/>
      <c r="U211" s="275"/>
      <c r="V211" s="275"/>
      <c r="W211" s="275"/>
      <c r="X211" s="275"/>
      <c r="Y211" s="275"/>
      <c r="Z211" s="275"/>
      <c r="AA211" s="275"/>
      <c r="AB211" s="23"/>
      <c r="AC211"/>
      <c r="AD211" s="92"/>
      <c r="AE211"/>
      <c r="AF211"/>
      <c r="AG211"/>
      <c r="AH211" s="96"/>
      <c r="AI211" s="394"/>
      <c r="AJ211" s="215"/>
      <c r="AK211" s="215"/>
      <c r="AL211" s="215"/>
      <c r="AM211" s="215"/>
      <c r="AN211" s="215"/>
      <c r="AO211" s="215"/>
      <c r="AP211" s="215"/>
      <c r="AQ211" s="215"/>
      <c r="AR211" s="215"/>
      <c r="AS211" s="215"/>
      <c r="AT211" s="215"/>
      <c r="AU211" s="215"/>
      <c r="AV211" s="215"/>
      <c r="AW211" s="215"/>
      <c r="AX211" s="215"/>
      <c r="AY211" s="394"/>
      <c r="AZ211" s="386"/>
      <c r="BA211" s="715"/>
      <c r="BB211"/>
      <c r="BC211" s="715"/>
      <c r="BD211"/>
      <c r="BE211" s="715"/>
      <c r="BF211"/>
      <c r="BG211" s="715"/>
      <c r="BH211"/>
      <c r="BI211" s="715"/>
      <c r="BJ211"/>
      <c r="BK211" s="715"/>
      <c r="BL211"/>
      <c r="BM211" s="715"/>
      <c r="BN211"/>
      <c r="BO211" s="387"/>
      <c r="BP211"/>
      <c r="BQ211" s="387"/>
      <c r="BR211"/>
      <c r="BS211" s="387"/>
      <c r="BT211"/>
      <c r="BU211" s="387"/>
      <c r="BV211"/>
      <c r="BW211" s="387"/>
      <c r="BX211"/>
      <c r="BY211" s="387"/>
      <c r="BZ211"/>
      <c r="CA211" s="387"/>
      <c r="CB211"/>
      <c r="CC211" s="387"/>
      <c r="CD211"/>
      <c r="CE211" s="387"/>
      <c r="CF211"/>
      <c r="CG211" s="387"/>
      <c r="CH211"/>
      <c r="CI211" s="387"/>
      <c r="CJ211"/>
      <c r="CK211" s="1099"/>
      <c r="CL211" s="507"/>
      <c r="CM211" s="507"/>
      <c r="CN211" s="507"/>
      <c r="CO211" s="507"/>
      <c r="CP211" s="507"/>
      <c r="CQ211" s="507"/>
      <c r="CR211" s="507"/>
      <c r="CS211" s="507"/>
      <c r="CT211" s="1109"/>
      <c r="CU211" s="507"/>
      <c r="CV211" s="507"/>
      <c r="CW211" s="507"/>
      <c r="CX211" s="1109"/>
      <c r="CY211" s="507"/>
      <c r="CZ211" s="507"/>
      <c r="DN211" s="507"/>
      <c r="DO211" s="507"/>
      <c r="DP211" s="507"/>
      <c r="DQ211" s="507"/>
      <c r="DR211" s="507"/>
      <c r="DS211" s="507"/>
      <c r="DT211" s="507"/>
      <c r="DU211" s="507"/>
      <c r="DV211" s="507"/>
      <c r="DW211" s="507"/>
      <c r="DX211" s="507"/>
      <c r="DY211" s="507"/>
      <c r="DZ211" s="507"/>
      <c r="EA211" s="507"/>
      <c r="EB211" s="507"/>
      <c r="EC211" s="507"/>
      <c r="ED211" s="507"/>
      <c r="EE211" s="507"/>
      <c r="EF211" s="507"/>
      <c r="EG211" s="507"/>
      <c r="EH211" s="507"/>
      <c r="EI211" s="507"/>
      <c r="EJ211" s="507"/>
      <c r="EK211" s="507"/>
      <c r="EL211" s="507"/>
      <c r="EM211" s="507"/>
      <c r="EN211" s="507"/>
      <c r="EO211" s="507"/>
      <c r="EP211" s="507"/>
      <c r="EQ211" s="507"/>
      <c r="ER211" s="507"/>
      <c r="ES211" s="507"/>
      <c r="ET211" s="507"/>
      <c r="EU211" s="507"/>
      <c r="EV211" s="507"/>
      <c r="EW211" s="507"/>
      <c r="EX211" s="507"/>
      <c r="EY211" s="507"/>
      <c r="EZ211" s="507"/>
      <c r="FA211" s="507"/>
      <c r="FB211" s="507"/>
      <c r="FC211" s="507"/>
      <c r="FD211" s="507"/>
      <c r="FE211" s="507"/>
      <c r="FF211" s="507"/>
      <c r="FG211" s="507"/>
      <c r="FH211" s="507"/>
      <c r="FI211" s="507"/>
      <c r="FJ211" s="507"/>
      <c r="FK211" s="507"/>
      <c r="FL211" s="507"/>
      <c r="FM211" s="507"/>
      <c r="FN211" s="507"/>
      <c r="FO211" s="507"/>
      <c r="FP211" s="507"/>
      <c r="FQ211" s="507"/>
      <c r="FR211" s="507"/>
      <c r="FS211" s="507"/>
      <c r="FT211" s="507"/>
      <c r="FU211" s="507"/>
      <c r="FV211" s="507"/>
      <c r="FW211" s="507"/>
      <c r="FX211" s="507"/>
      <c r="FY211" s="507"/>
      <c r="FZ211" s="507"/>
      <c r="GA211" s="507"/>
      <c r="GB211" s="507"/>
      <c r="GC211" s="507"/>
      <c r="GD211" s="507"/>
      <c r="GE211" s="507"/>
      <c r="GF211" s="507"/>
      <c r="GG211" s="507"/>
      <c r="GH211" s="507"/>
      <c r="GI211" s="507"/>
      <c r="GJ211" s="507"/>
      <c r="GK211" s="507"/>
      <c r="GL211" s="507"/>
      <c r="GM211" s="507"/>
      <c r="GN211" s="507"/>
      <c r="GO211" s="507"/>
      <c r="GP211" s="507"/>
      <c r="GQ211" s="507"/>
      <c r="GR211" s="507"/>
      <c r="GS211" s="507"/>
      <c r="GT211" s="507"/>
      <c r="GU211" s="507"/>
      <c r="GV211" s="507"/>
      <c r="GW211" s="507"/>
      <c r="GX211" s="507"/>
      <c r="GY211" s="507"/>
      <c r="GZ211" s="507"/>
      <c r="HA211" s="507"/>
      <c r="HB211" s="507"/>
      <c r="HC211" s="507"/>
      <c r="HD211" s="507"/>
      <c r="HE211" s="507"/>
      <c r="HF211" s="507"/>
      <c r="HG211" s="507"/>
      <c r="HH211" s="507"/>
      <c r="HI211" s="507"/>
      <c r="HJ211" s="507"/>
      <c r="HK211" s="507"/>
      <c r="HL211" s="507"/>
      <c r="HM211" s="507"/>
      <c r="HN211" s="507"/>
      <c r="HO211" s="507"/>
      <c r="HP211" s="507"/>
      <c r="HQ211" s="507"/>
      <c r="HR211" s="507"/>
      <c r="HS211" s="507"/>
      <c r="HT211" s="507"/>
      <c r="HU211" s="507"/>
      <c r="HV211" s="507"/>
      <c r="HW211" s="507"/>
      <c r="HX211" s="507"/>
      <c r="HY211" s="507"/>
      <c r="HZ211" s="507"/>
      <c r="IA211" s="507"/>
      <c r="IB211" s="507"/>
      <c r="IC211" s="507"/>
      <c r="ID211" s="507"/>
      <c r="IE211" s="507"/>
      <c r="IF211" s="507"/>
      <c r="IG211" s="507"/>
      <c r="IH211" s="507"/>
      <c r="II211" s="507"/>
      <c r="IJ211" s="507"/>
    </row>
    <row r="212" spans="1:244" s="398" customFormat="1" ht="19" x14ac:dyDescent="0.2">
      <c r="A212"/>
      <c r="B212" s="290"/>
      <c r="C212"/>
      <c r="D212" s="367"/>
      <c r="E212" s="463"/>
      <c r="F212" s="463"/>
      <c r="G212" s="271"/>
      <c r="H212"/>
      <c r="I212" s="99"/>
      <c r="J212"/>
      <c r="K212"/>
      <c r="L212"/>
      <c r="M212" s="275"/>
      <c r="N212" s="275"/>
      <c r="O212" s="275"/>
      <c r="P212" s="275"/>
      <c r="Q212" s="275"/>
      <c r="R212" s="275"/>
      <c r="S212" s="275"/>
      <c r="T212" s="275"/>
      <c r="U212" s="275"/>
      <c r="V212" s="275"/>
      <c r="W212" s="275"/>
      <c r="X212" s="275"/>
      <c r="Y212" s="275"/>
      <c r="Z212" s="275"/>
      <c r="AA212" s="275"/>
      <c r="AB212" s="23"/>
      <c r="AC212"/>
      <c r="AD212" s="92"/>
      <c r="AE212"/>
      <c r="AF212"/>
      <c r="AG212"/>
      <c r="AH212" s="96"/>
      <c r="AI212" s="394"/>
      <c r="AJ212" s="215"/>
      <c r="AK212" s="215"/>
      <c r="AL212" s="215"/>
      <c r="AM212" s="215"/>
      <c r="AN212" s="215"/>
      <c r="AO212" s="215"/>
      <c r="AP212" s="215"/>
      <c r="AQ212" s="215"/>
      <c r="AR212" s="215"/>
      <c r="AS212" s="215"/>
      <c r="AT212" s="215"/>
      <c r="AU212" s="215"/>
      <c r="AV212" s="215"/>
      <c r="AW212" s="215"/>
      <c r="AX212" s="215"/>
      <c r="AY212" s="394"/>
      <c r="AZ212" s="386"/>
      <c r="BA212" s="715"/>
      <c r="BB212"/>
      <c r="BC212" s="715"/>
      <c r="BD212"/>
      <c r="BE212" s="715"/>
      <c r="BF212"/>
      <c r="BG212" s="715"/>
      <c r="BH212"/>
      <c r="BI212" s="715"/>
      <c r="BJ212"/>
      <c r="BK212" s="715"/>
      <c r="BL212"/>
      <c r="BM212" s="715"/>
      <c r="BN212"/>
      <c r="BO212" s="387"/>
      <c r="BP212"/>
      <c r="BQ212" s="387"/>
      <c r="BR212"/>
      <c r="BS212" s="387"/>
      <c r="BT212"/>
      <c r="BU212" s="387"/>
      <c r="BV212"/>
      <c r="BW212" s="387"/>
      <c r="BX212"/>
      <c r="BY212" s="387"/>
      <c r="BZ212"/>
      <c r="CA212" s="387"/>
      <c r="CB212"/>
      <c r="CC212" s="387"/>
      <c r="CD212"/>
      <c r="CE212" s="387"/>
      <c r="CF212"/>
      <c r="CG212" s="387"/>
      <c r="CH212"/>
      <c r="CI212" s="387"/>
      <c r="CJ212"/>
      <c r="CK212" s="1099"/>
      <c r="CL212" s="507"/>
      <c r="CM212" s="507"/>
      <c r="CN212" s="507"/>
      <c r="CO212" s="507"/>
      <c r="CP212" s="507"/>
      <c r="CQ212" s="507"/>
      <c r="CR212" s="507"/>
      <c r="CS212" s="507"/>
      <c r="CT212" s="1109"/>
      <c r="CU212" s="507"/>
      <c r="CV212" s="507"/>
      <c r="CW212" s="507"/>
      <c r="CX212" s="1109"/>
      <c r="CY212" s="507"/>
      <c r="CZ212" s="507"/>
      <c r="DN212" s="507"/>
      <c r="DO212" s="507"/>
      <c r="DP212" s="507"/>
      <c r="DQ212" s="507"/>
      <c r="DR212" s="507"/>
      <c r="DS212" s="507"/>
      <c r="DT212" s="507"/>
      <c r="DU212" s="507"/>
      <c r="DV212" s="507"/>
      <c r="DW212" s="507"/>
      <c r="DX212" s="507"/>
      <c r="DY212" s="507"/>
      <c r="DZ212" s="507"/>
      <c r="EA212" s="507"/>
      <c r="EB212" s="507"/>
      <c r="EC212" s="507"/>
      <c r="ED212" s="507"/>
      <c r="EE212" s="507"/>
      <c r="EF212" s="507"/>
      <c r="EG212" s="507"/>
      <c r="EH212" s="507"/>
      <c r="EI212" s="507"/>
      <c r="EJ212" s="507"/>
      <c r="EK212" s="507"/>
      <c r="EL212" s="507"/>
      <c r="EM212" s="507"/>
      <c r="EN212" s="507"/>
      <c r="EO212" s="507"/>
      <c r="EP212" s="507"/>
      <c r="EQ212" s="507"/>
      <c r="ER212" s="507"/>
      <c r="ES212" s="507"/>
      <c r="ET212" s="507"/>
      <c r="EU212" s="507"/>
      <c r="EV212" s="507"/>
      <c r="EW212" s="507"/>
      <c r="EX212" s="507"/>
      <c r="EY212" s="507"/>
      <c r="EZ212" s="507"/>
      <c r="FA212" s="507"/>
      <c r="FB212" s="507"/>
      <c r="FC212" s="507"/>
      <c r="FD212" s="507"/>
      <c r="FE212" s="507"/>
      <c r="FF212" s="507"/>
      <c r="FG212" s="507"/>
      <c r="FH212" s="507"/>
      <c r="FI212" s="507"/>
      <c r="FJ212" s="507"/>
      <c r="FK212" s="507"/>
      <c r="FL212" s="507"/>
      <c r="FM212" s="507"/>
      <c r="FN212" s="507"/>
      <c r="FO212" s="507"/>
      <c r="FP212" s="507"/>
      <c r="FQ212" s="507"/>
      <c r="FR212" s="507"/>
      <c r="FS212" s="507"/>
      <c r="FT212" s="507"/>
      <c r="FU212" s="507"/>
      <c r="FV212" s="507"/>
      <c r="FW212" s="507"/>
      <c r="FX212" s="507"/>
      <c r="FY212" s="507"/>
      <c r="FZ212" s="507"/>
      <c r="GA212" s="507"/>
      <c r="GB212" s="507"/>
      <c r="GC212" s="507"/>
      <c r="GD212" s="507"/>
      <c r="GE212" s="507"/>
      <c r="GF212" s="507"/>
      <c r="GG212" s="507"/>
      <c r="GH212" s="507"/>
      <c r="GI212" s="507"/>
      <c r="GJ212" s="507"/>
      <c r="GK212" s="507"/>
      <c r="GL212" s="507"/>
      <c r="GM212" s="507"/>
      <c r="GN212" s="507"/>
      <c r="GO212" s="507"/>
      <c r="GP212" s="507"/>
      <c r="GQ212" s="507"/>
      <c r="GR212" s="507"/>
      <c r="GS212" s="507"/>
      <c r="GT212" s="507"/>
      <c r="GU212" s="507"/>
      <c r="GV212" s="507"/>
      <c r="GW212" s="507"/>
      <c r="GX212" s="507"/>
      <c r="GY212" s="507"/>
      <c r="GZ212" s="507"/>
      <c r="HA212" s="507"/>
      <c r="HB212" s="507"/>
      <c r="HC212" s="507"/>
      <c r="HD212" s="507"/>
      <c r="HE212" s="507"/>
      <c r="HF212" s="507"/>
      <c r="HG212" s="507"/>
      <c r="HH212" s="507"/>
      <c r="HI212" s="507"/>
      <c r="HJ212" s="507"/>
      <c r="HK212" s="507"/>
      <c r="HL212" s="507"/>
      <c r="HM212" s="507"/>
      <c r="HN212" s="507"/>
      <c r="HO212" s="507"/>
      <c r="HP212" s="507"/>
      <c r="HQ212" s="507"/>
      <c r="HR212" s="507"/>
      <c r="HS212" s="507"/>
      <c r="HT212" s="507"/>
      <c r="HU212" s="507"/>
      <c r="HV212" s="507"/>
      <c r="HW212" s="507"/>
      <c r="HX212" s="507"/>
      <c r="HY212" s="507"/>
      <c r="HZ212" s="507"/>
      <c r="IA212" s="507"/>
      <c r="IB212" s="507"/>
      <c r="IC212" s="507"/>
      <c r="ID212" s="507"/>
      <c r="IE212" s="507"/>
      <c r="IF212" s="507"/>
      <c r="IG212" s="507"/>
      <c r="IH212" s="507"/>
      <c r="II212" s="507"/>
      <c r="IJ212" s="507"/>
    </row>
    <row r="213" spans="1:244" s="398" customFormat="1" ht="19" x14ac:dyDescent="0.2">
      <c r="A213"/>
      <c r="B213" s="290"/>
      <c r="C213"/>
      <c r="D213" s="367"/>
      <c r="E213" s="463"/>
      <c r="F213" s="463"/>
      <c r="G213" s="271"/>
      <c r="H213"/>
      <c r="I213" s="99"/>
      <c r="J213"/>
      <c r="K213"/>
      <c r="L213"/>
      <c r="M213" s="275"/>
      <c r="N213" s="275"/>
      <c r="O213" s="275"/>
      <c r="P213" s="275"/>
      <c r="Q213" s="275"/>
      <c r="R213" s="275"/>
      <c r="S213" s="275"/>
      <c r="T213" s="275"/>
      <c r="U213" s="275"/>
      <c r="V213" s="275"/>
      <c r="W213" s="275"/>
      <c r="X213" s="275"/>
      <c r="Y213" s="275"/>
      <c r="Z213" s="275"/>
      <c r="AA213" s="275"/>
      <c r="AB213" s="23"/>
      <c r="AC213"/>
      <c r="AD213" s="92"/>
      <c r="AE213"/>
      <c r="AF213"/>
      <c r="AG213"/>
      <c r="AH213" s="96"/>
      <c r="AI213" s="394"/>
      <c r="AJ213" s="215"/>
      <c r="AK213" s="215"/>
      <c r="AL213" s="215"/>
      <c r="AM213" s="215"/>
      <c r="AN213" s="215"/>
      <c r="AO213" s="215"/>
      <c r="AP213" s="215"/>
      <c r="AQ213" s="215"/>
      <c r="AR213" s="215"/>
      <c r="AS213" s="215"/>
      <c r="AT213" s="215"/>
      <c r="AU213" s="215"/>
      <c r="AV213" s="215"/>
      <c r="AW213" s="215"/>
      <c r="AX213" s="215"/>
      <c r="AY213" s="394"/>
      <c r="AZ213" s="386"/>
      <c r="BA213" s="715"/>
      <c r="BB213"/>
      <c r="BC213" s="715"/>
      <c r="BD213"/>
      <c r="BE213" s="715"/>
      <c r="BF213"/>
      <c r="BG213" s="715"/>
      <c r="BH213"/>
      <c r="BI213" s="715"/>
      <c r="BJ213"/>
      <c r="BK213" s="715"/>
      <c r="BL213"/>
      <c r="BM213" s="715"/>
      <c r="BN213"/>
      <c r="BO213" s="387"/>
      <c r="BP213"/>
      <c r="BQ213" s="387"/>
      <c r="BR213"/>
      <c r="BS213" s="387"/>
      <c r="BT213"/>
      <c r="BU213" s="387"/>
      <c r="BV213"/>
      <c r="BW213" s="387"/>
      <c r="BX213"/>
      <c r="BY213" s="387"/>
      <c r="BZ213"/>
      <c r="CA213" s="387"/>
      <c r="CB213"/>
      <c r="CC213" s="387"/>
      <c r="CD213"/>
      <c r="CE213" s="387"/>
      <c r="CF213"/>
      <c r="CG213" s="387"/>
      <c r="CH213"/>
      <c r="CI213" s="387"/>
      <c r="CJ213"/>
      <c r="CK213" s="1099"/>
      <c r="CL213" s="507"/>
      <c r="CM213" s="507"/>
      <c r="CN213" s="507"/>
      <c r="CO213" s="507"/>
      <c r="CP213" s="507"/>
      <c r="CQ213" s="507"/>
      <c r="CR213" s="507"/>
      <c r="CS213" s="507"/>
      <c r="CT213" s="1109"/>
      <c r="CU213" s="507"/>
      <c r="CV213" s="507"/>
      <c r="CW213" s="507"/>
      <c r="CX213" s="1109"/>
      <c r="CY213" s="507"/>
      <c r="CZ213" s="507"/>
      <c r="DN213" s="507"/>
      <c r="DO213" s="507"/>
      <c r="DP213" s="507"/>
      <c r="DQ213" s="507"/>
      <c r="DR213" s="507"/>
      <c r="DS213" s="507"/>
      <c r="DT213" s="507"/>
      <c r="DU213" s="507"/>
      <c r="DV213" s="507"/>
      <c r="DW213" s="507"/>
      <c r="DX213" s="507"/>
      <c r="DY213" s="507"/>
      <c r="DZ213" s="507"/>
      <c r="EA213" s="507"/>
      <c r="EB213" s="507"/>
      <c r="EC213" s="507"/>
      <c r="ED213" s="507"/>
      <c r="EE213" s="507"/>
      <c r="EF213" s="507"/>
      <c r="EG213" s="507"/>
      <c r="EH213" s="507"/>
      <c r="EI213" s="507"/>
      <c r="EJ213" s="507"/>
      <c r="EK213" s="507"/>
      <c r="EL213" s="507"/>
      <c r="EM213" s="507"/>
      <c r="EN213" s="507"/>
      <c r="EO213" s="507"/>
      <c r="EP213" s="507"/>
      <c r="EQ213" s="507"/>
      <c r="ER213" s="507"/>
      <c r="ES213" s="507"/>
      <c r="ET213" s="507"/>
      <c r="EU213" s="507"/>
      <c r="EV213" s="507"/>
      <c r="EW213" s="507"/>
      <c r="EX213" s="507"/>
      <c r="EY213" s="507"/>
      <c r="EZ213" s="507"/>
      <c r="FA213" s="507"/>
      <c r="FB213" s="507"/>
      <c r="FC213" s="507"/>
      <c r="FD213" s="507"/>
      <c r="FE213" s="507"/>
      <c r="FF213" s="507"/>
      <c r="FG213" s="507"/>
      <c r="FH213" s="507"/>
      <c r="FI213" s="507"/>
      <c r="FJ213" s="507"/>
      <c r="FK213" s="507"/>
      <c r="FL213" s="507"/>
      <c r="FM213" s="507"/>
      <c r="FN213" s="507"/>
      <c r="FO213" s="507"/>
      <c r="FP213" s="507"/>
      <c r="FQ213" s="507"/>
      <c r="FR213" s="507"/>
      <c r="FS213" s="507"/>
      <c r="FT213" s="507"/>
      <c r="FU213" s="507"/>
      <c r="FV213" s="507"/>
      <c r="FW213" s="507"/>
      <c r="FX213" s="507"/>
      <c r="FY213" s="507"/>
      <c r="FZ213" s="507"/>
      <c r="GA213" s="507"/>
      <c r="GB213" s="507"/>
      <c r="GC213" s="507"/>
      <c r="GD213" s="507"/>
      <c r="GE213" s="507"/>
      <c r="GF213" s="507"/>
      <c r="GG213" s="507"/>
      <c r="GH213" s="507"/>
      <c r="GI213" s="507"/>
      <c r="GJ213" s="507"/>
      <c r="GK213" s="507"/>
      <c r="GL213" s="507"/>
      <c r="GM213" s="507"/>
      <c r="GN213" s="507"/>
      <c r="GO213" s="507"/>
      <c r="GP213" s="507"/>
      <c r="GQ213" s="507"/>
      <c r="GR213" s="507"/>
      <c r="GS213" s="507"/>
      <c r="GT213" s="507"/>
      <c r="GU213" s="507"/>
      <c r="GV213" s="507"/>
      <c r="GW213" s="507"/>
      <c r="GX213" s="507"/>
      <c r="GY213" s="507"/>
      <c r="GZ213" s="507"/>
      <c r="HA213" s="507"/>
      <c r="HB213" s="507"/>
      <c r="HC213" s="507"/>
      <c r="HD213" s="507"/>
      <c r="HE213" s="507"/>
      <c r="HF213" s="507"/>
      <c r="HG213" s="507"/>
      <c r="HH213" s="507"/>
      <c r="HI213" s="507"/>
      <c r="HJ213" s="507"/>
      <c r="HK213" s="507"/>
      <c r="HL213" s="507"/>
      <c r="HM213" s="507"/>
      <c r="HN213" s="507"/>
      <c r="HO213" s="507"/>
      <c r="HP213" s="507"/>
      <c r="HQ213" s="507"/>
      <c r="HR213" s="507"/>
      <c r="HS213" s="507"/>
      <c r="HT213" s="507"/>
      <c r="HU213" s="507"/>
      <c r="HV213" s="507"/>
      <c r="HW213" s="507"/>
      <c r="HX213" s="507"/>
      <c r="HY213" s="507"/>
      <c r="HZ213" s="507"/>
      <c r="IA213" s="507"/>
      <c r="IB213" s="507"/>
      <c r="IC213" s="507"/>
      <c r="ID213" s="507"/>
      <c r="IE213" s="507"/>
      <c r="IF213" s="507"/>
      <c r="IG213" s="507"/>
      <c r="IH213" s="507"/>
      <c r="II213" s="507"/>
      <c r="IJ213" s="507"/>
    </row>
    <row r="214" spans="1:244" s="398" customFormat="1" ht="19" x14ac:dyDescent="0.2">
      <c r="A214"/>
      <c r="B214" s="290"/>
      <c r="C214"/>
      <c r="D214" s="367"/>
      <c r="E214" s="463"/>
      <c r="F214" s="463"/>
      <c r="G214" s="271"/>
      <c r="H214"/>
      <c r="I214" s="99"/>
      <c r="J214"/>
      <c r="K214"/>
      <c r="L214"/>
      <c r="M214" s="275"/>
      <c r="N214" s="275"/>
      <c r="O214" s="275"/>
      <c r="P214" s="275"/>
      <c r="Q214" s="275"/>
      <c r="R214" s="275"/>
      <c r="S214" s="275"/>
      <c r="T214" s="275"/>
      <c r="U214" s="275"/>
      <c r="V214" s="275"/>
      <c r="W214" s="275"/>
      <c r="X214" s="275"/>
      <c r="Y214" s="275"/>
      <c r="Z214" s="275"/>
      <c r="AA214" s="275"/>
      <c r="AB214" s="23"/>
      <c r="AC214"/>
      <c r="AD214" s="92"/>
      <c r="AE214"/>
      <c r="AF214"/>
      <c r="AG214"/>
      <c r="AH214" s="96"/>
      <c r="AI214" s="394"/>
      <c r="AJ214" s="215"/>
      <c r="AK214" s="215"/>
      <c r="AL214" s="215"/>
      <c r="AM214" s="215"/>
      <c r="AN214" s="215"/>
      <c r="AO214" s="215"/>
      <c r="AP214" s="215"/>
      <c r="AQ214" s="215"/>
      <c r="AR214" s="215"/>
      <c r="AS214" s="215"/>
      <c r="AT214" s="215"/>
      <c r="AU214" s="215"/>
      <c r="AV214" s="215"/>
      <c r="AW214" s="215"/>
      <c r="AX214" s="215"/>
      <c r="AY214" s="394"/>
      <c r="AZ214" s="386"/>
      <c r="BA214" s="715"/>
      <c r="BB214"/>
      <c r="BC214" s="715"/>
      <c r="BD214"/>
      <c r="BE214" s="715"/>
      <c r="BF214"/>
      <c r="BG214" s="715"/>
      <c r="BH214"/>
      <c r="BI214" s="715"/>
      <c r="BJ214"/>
      <c r="BK214" s="715"/>
      <c r="BL214"/>
      <c r="BM214" s="715"/>
      <c r="BN214"/>
      <c r="BO214" s="387"/>
      <c r="BP214"/>
      <c r="BQ214" s="387"/>
      <c r="BR214"/>
      <c r="BS214" s="387"/>
      <c r="BT214"/>
      <c r="BU214" s="387"/>
      <c r="BV214"/>
      <c r="BW214" s="387"/>
      <c r="BX214"/>
      <c r="BY214" s="387"/>
      <c r="BZ214"/>
      <c r="CA214" s="387"/>
      <c r="CB214"/>
      <c r="CC214" s="387"/>
      <c r="CD214"/>
      <c r="CE214" s="387"/>
      <c r="CF214"/>
      <c r="CG214" s="387"/>
      <c r="CH214"/>
      <c r="CI214" s="387"/>
      <c r="CJ214"/>
      <c r="CK214" s="1099"/>
      <c r="CL214" s="507"/>
      <c r="CM214" s="507"/>
      <c r="CN214" s="507"/>
      <c r="CO214" s="507"/>
      <c r="CP214" s="507"/>
      <c r="CQ214" s="507"/>
      <c r="CR214" s="507"/>
      <c r="CS214" s="507"/>
      <c r="CT214" s="1109"/>
      <c r="CU214" s="507"/>
      <c r="CV214" s="507"/>
      <c r="CW214" s="507"/>
      <c r="CX214" s="1109"/>
      <c r="CY214" s="507"/>
      <c r="CZ214" s="507"/>
      <c r="DN214" s="507"/>
      <c r="DO214" s="507"/>
      <c r="DP214" s="507"/>
      <c r="DQ214" s="507"/>
      <c r="DR214" s="507"/>
      <c r="DS214" s="507"/>
      <c r="DT214" s="507"/>
      <c r="DU214" s="507"/>
      <c r="DV214" s="507"/>
      <c r="DW214" s="507"/>
      <c r="DX214" s="507"/>
      <c r="DY214" s="507"/>
      <c r="DZ214" s="507"/>
      <c r="EA214" s="507"/>
      <c r="EB214" s="507"/>
      <c r="EC214" s="507"/>
      <c r="ED214" s="507"/>
      <c r="EE214" s="507"/>
      <c r="EF214" s="507"/>
      <c r="EG214" s="507"/>
      <c r="EH214" s="507"/>
      <c r="EI214" s="507"/>
      <c r="EJ214" s="507"/>
      <c r="EK214" s="507"/>
      <c r="EL214" s="507"/>
      <c r="EM214" s="507"/>
      <c r="EN214" s="507"/>
      <c r="EO214" s="507"/>
      <c r="EP214" s="507"/>
      <c r="EQ214" s="507"/>
      <c r="ER214" s="507"/>
      <c r="ES214" s="507"/>
      <c r="ET214" s="507"/>
      <c r="EU214" s="507"/>
      <c r="EV214" s="507"/>
      <c r="EW214" s="507"/>
      <c r="EX214" s="507"/>
      <c r="EY214" s="507"/>
      <c r="EZ214" s="507"/>
      <c r="FA214" s="507"/>
      <c r="FB214" s="507"/>
      <c r="FC214" s="507"/>
      <c r="FD214" s="507"/>
      <c r="FE214" s="507"/>
      <c r="FF214" s="507"/>
      <c r="FG214" s="507"/>
      <c r="FH214" s="507"/>
      <c r="FI214" s="507"/>
      <c r="FJ214" s="507"/>
      <c r="FK214" s="507"/>
      <c r="FL214" s="507"/>
      <c r="FM214" s="507"/>
      <c r="FN214" s="507"/>
      <c r="FO214" s="507"/>
      <c r="FP214" s="507"/>
      <c r="FQ214" s="507"/>
      <c r="FR214" s="507"/>
      <c r="FS214" s="507"/>
      <c r="FT214" s="507"/>
      <c r="FU214" s="507"/>
      <c r="FV214" s="507"/>
      <c r="FW214" s="507"/>
      <c r="FX214" s="507"/>
      <c r="FY214" s="507"/>
      <c r="FZ214" s="507"/>
      <c r="GA214" s="507"/>
      <c r="GB214" s="507"/>
      <c r="GC214" s="507"/>
      <c r="GD214" s="507"/>
      <c r="GE214" s="507"/>
      <c r="GF214" s="507"/>
      <c r="GG214" s="507"/>
      <c r="GH214" s="507"/>
      <c r="GI214" s="507"/>
      <c r="GJ214" s="507"/>
      <c r="GK214" s="507"/>
      <c r="GL214" s="507"/>
      <c r="GM214" s="507"/>
      <c r="GN214" s="507"/>
      <c r="GO214" s="507"/>
      <c r="GP214" s="507"/>
      <c r="GQ214" s="507"/>
      <c r="GR214" s="507"/>
      <c r="GS214" s="507"/>
      <c r="GT214" s="507"/>
      <c r="GU214" s="507"/>
      <c r="GV214" s="507"/>
      <c r="GW214" s="507"/>
      <c r="GX214" s="507"/>
      <c r="GY214" s="507"/>
      <c r="GZ214" s="507"/>
      <c r="HA214" s="507"/>
      <c r="HB214" s="507"/>
      <c r="HC214" s="507"/>
      <c r="HD214" s="507"/>
      <c r="HE214" s="507"/>
      <c r="HF214" s="507"/>
      <c r="HG214" s="507"/>
      <c r="HH214" s="507"/>
      <c r="HI214" s="507"/>
      <c r="HJ214" s="507"/>
      <c r="HK214" s="507"/>
      <c r="HL214" s="507"/>
      <c r="HM214" s="507"/>
      <c r="HN214" s="507"/>
      <c r="HO214" s="507"/>
      <c r="HP214" s="507"/>
      <c r="HQ214" s="507"/>
      <c r="HR214" s="507"/>
      <c r="HS214" s="507"/>
      <c r="HT214" s="507"/>
      <c r="HU214" s="507"/>
      <c r="HV214" s="507"/>
      <c r="HW214" s="507"/>
      <c r="HX214" s="507"/>
      <c r="HY214" s="507"/>
      <c r="HZ214" s="507"/>
      <c r="IA214" s="507"/>
      <c r="IB214" s="507"/>
      <c r="IC214" s="507"/>
      <c r="ID214" s="507"/>
      <c r="IE214" s="507"/>
      <c r="IF214" s="507"/>
      <c r="IG214" s="507"/>
      <c r="IH214" s="507"/>
      <c r="II214" s="507"/>
      <c r="IJ214" s="507"/>
    </row>
    <row r="215" spans="1:244" s="398" customFormat="1" ht="19" x14ac:dyDescent="0.2">
      <c r="A215"/>
      <c r="B215" s="290"/>
      <c r="C215"/>
      <c r="D215" s="367"/>
      <c r="E215" s="463"/>
      <c r="F215" s="463"/>
      <c r="G215" s="271"/>
      <c r="H215"/>
      <c r="I215" s="99"/>
      <c r="J215"/>
      <c r="K215"/>
      <c r="L215"/>
      <c r="M215" s="275"/>
      <c r="N215" s="275"/>
      <c r="O215" s="275"/>
      <c r="P215" s="275"/>
      <c r="Q215" s="275"/>
      <c r="R215" s="275"/>
      <c r="S215" s="275"/>
      <c r="T215" s="275"/>
      <c r="U215" s="275"/>
      <c r="V215" s="275"/>
      <c r="W215" s="275"/>
      <c r="X215" s="275"/>
      <c r="Y215" s="275"/>
      <c r="Z215" s="275"/>
      <c r="AA215" s="275"/>
      <c r="AB215" s="23"/>
      <c r="AC215"/>
      <c r="AD215" s="92"/>
      <c r="AE215"/>
      <c r="AF215"/>
      <c r="AG215"/>
      <c r="AH215" s="96"/>
      <c r="AI215" s="394"/>
      <c r="AJ215" s="215"/>
      <c r="AK215" s="215"/>
      <c r="AL215" s="215"/>
      <c r="AM215" s="215"/>
      <c r="AN215" s="215"/>
      <c r="AO215" s="215"/>
      <c r="AP215" s="215"/>
      <c r="AQ215" s="215"/>
      <c r="AR215" s="215"/>
      <c r="AS215" s="215"/>
      <c r="AT215" s="215"/>
      <c r="AU215" s="215"/>
      <c r="AV215" s="215"/>
      <c r="AW215" s="215"/>
      <c r="AX215" s="215"/>
      <c r="AY215" s="394"/>
      <c r="AZ215" s="386"/>
      <c r="BA215" s="715"/>
      <c r="BB215"/>
      <c r="BC215" s="715"/>
      <c r="BD215"/>
      <c r="BE215" s="715"/>
      <c r="BF215"/>
      <c r="BG215" s="715"/>
      <c r="BH215"/>
      <c r="BI215" s="715"/>
      <c r="BJ215"/>
      <c r="BK215" s="715"/>
      <c r="BL215"/>
      <c r="BM215" s="715"/>
      <c r="BN215"/>
      <c r="BO215" s="387"/>
      <c r="BP215"/>
      <c r="BQ215" s="387"/>
      <c r="BR215"/>
      <c r="BS215" s="387"/>
      <c r="BT215"/>
      <c r="BU215" s="387"/>
      <c r="BV215"/>
      <c r="BW215" s="387"/>
      <c r="BX215"/>
      <c r="BY215" s="387"/>
      <c r="BZ215"/>
      <c r="CA215" s="387"/>
      <c r="CB215"/>
      <c r="CC215" s="387"/>
      <c r="CD215"/>
      <c r="CE215" s="387"/>
      <c r="CF215"/>
      <c r="CG215" s="387"/>
      <c r="CH215"/>
      <c r="CI215" s="387"/>
      <c r="CJ215"/>
      <c r="CK215" s="1099"/>
      <c r="CL215" s="507"/>
      <c r="CM215" s="507"/>
      <c r="CN215" s="507"/>
      <c r="CO215" s="507"/>
      <c r="CP215" s="507"/>
      <c r="CQ215" s="507"/>
      <c r="CR215" s="507"/>
      <c r="CS215" s="507"/>
      <c r="CT215" s="1109"/>
      <c r="CU215" s="507"/>
      <c r="CV215" s="507"/>
      <c r="CW215" s="507"/>
      <c r="CX215" s="1109"/>
      <c r="CY215" s="507"/>
      <c r="CZ215" s="507"/>
      <c r="DN215" s="507"/>
      <c r="DO215" s="507"/>
      <c r="DP215" s="507"/>
      <c r="DQ215" s="507"/>
      <c r="DR215" s="507"/>
      <c r="DS215" s="507"/>
      <c r="DT215" s="507"/>
      <c r="DU215" s="507"/>
      <c r="DV215" s="507"/>
      <c r="DW215" s="507"/>
      <c r="DX215" s="507"/>
      <c r="DY215" s="507"/>
      <c r="DZ215" s="507"/>
      <c r="EA215" s="507"/>
      <c r="EB215" s="507"/>
      <c r="EC215" s="507"/>
      <c r="ED215" s="507"/>
      <c r="EE215" s="507"/>
      <c r="EF215" s="507"/>
      <c r="EG215" s="507"/>
      <c r="EH215" s="507"/>
      <c r="EI215" s="507"/>
      <c r="EJ215" s="507"/>
      <c r="EK215" s="507"/>
      <c r="EL215" s="507"/>
      <c r="EM215" s="507"/>
      <c r="EN215" s="507"/>
      <c r="EO215" s="507"/>
      <c r="EP215" s="507"/>
      <c r="EQ215" s="507"/>
      <c r="ER215" s="507"/>
      <c r="ES215" s="507"/>
      <c r="ET215" s="507"/>
      <c r="EU215" s="507"/>
      <c r="EV215" s="507"/>
      <c r="EW215" s="507"/>
      <c r="EX215" s="507"/>
      <c r="EY215" s="507"/>
      <c r="EZ215" s="507"/>
      <c r="FA215" s="507"/>
      <c r="FB215" s="507"/>
      <c r="FC215" s="507"/>
      <c r="FD215" s="507"/>
      <c r="FE215" s="507"/>
      <c r="FF215" s="507"/>
      <c r="FG215" s="507"/>
      <c r="FH215" s="507"/>
      <c r="FI215" s="507"/>
      <c r="FJ215" s="507"/>
      <c r="FK215" s="507"/>
      <c r="FL215" s="507"/>
      <c r="FM215" s="507"/>
      <c r="FN215" s="507"/>
      <c r="FO215" s="507"/>
      <c r="FP215" s="507"/>
      <c r="FQ215" s="507"/>
      <c r="FR215" s="507"/>
      <c r="FS215" s="507"/>
      <c r="FT215" s="507"/>
      <c r="FU215" s="507"/>
      <c r="FV215" s="507"/>
      <c r="FW215" s="507"/>
      <c r="FX215" s="507"/>
      <c r="FY215" s="507"/>
      <c r="FZ215" s="507"/>
      <c r="GA215" s="507"/>
      <c r="GB215" s="507"/>
      <c r="GC215" s="507"/>
      <c r="GD215" s="507"/>
      <c r="GE215" s="507"/>
      <c r="GF215" s="507"/>
      <c r="GG215" s="507"/>
      <c r="GH215" s="507"/>
      <c r="GI215" s="507"/>
      <c r="GJ215" s="507"/>
      <c r="GK215" s="507"/>
      <c r="GL215" s="507"/>
      <c r="GM215" s="507"/>
      <c r="GN215" s="507"/>
      <c r="GO215" s="507"/>
      <c r="GP215" s="507"/>
      <c r="GQ215" s="507"/>
      <c r="GR215" s="507"/>
      <c r="GS215" s="507"/>
      <c r="GT215" s="507"/>
      <c r="GU215" s="507"/>
      <c r="GV215" s="507"/>
      <c r="GW215" s="507"/>
      <c r="GX215" s="507"/>
      <c r="GY215" s="507"/>
      <c r="GZ215" s="507"/>
      <c r="HA215" s="507"/>
      <c r="HB215" s="507"/>
      <c r="HC215" s="507"/>
      <c r="HD215" s="507"/>
      <c r="HE215" s="507"/>
      <c r="HF215" s="507"/>
      <c r="HG215" s="507"/>
      <c r="HH215" s="507"/>
      <c r="HI215" s="507"/>
      <c r="HJ215" s="507"/>
      <c r="HK215" s="507"/>
      <c r="HL215" s="507"/>
      <c r="HM215" s="507"/>
      <c r="HN215" s="507"/>
      <c r="HO215" s="507"/>
      <c r="HP215" s="507"/>
      <c r="HQ215" s="507"/>
      <c r="HR215" s="507"/>
      <c r="HS215" s="507"/>
      <c r="HT215" s="507"/>
      <c r="HU215" s="507"/>
      <c r="HV215" s="507"/>
      <c r="HW215" s="507"/>
      <c r="HX215" s="507"/>
      <c r="HY215" s="507"/>
      <c r="HZ215" s="507"/>
      <c r="IA215" s="507"/>
      <c r="IB215" s="507"/>
      <c r="IC215" s="507"/>
      <c r="ID215" s="507"/>
      <c r="IE215" s="507"/>
      <c r="IF215" s="507"/>
      <c r="IG215" s="507"/>
      <c r="IH215" s="507"/>
      <c r="II215" s="507"/>
      <c r="IJ215" s="507"/>
    </row>
    <row r="216" spans="1:244" s="398" customFormat="1" ht="19" x14ac:dyDescent="0.2">
      <c r="A216"/>
      <c r="B216" s="290"/>
      <c r="C216"/>
      <c r="D216" s="367"/>
      <c r="E216" s="463"/>
      <c r="F216" s="463"/>
      <c r="G216" s="271"/>
      <c r="H216"/>
      <c r="I216" s="99"/>
      <c r="J216"/>
      <c r="K216"/>
      <c r="L216"/>
      <c r="M216" s="275"/>
      <c r="N216" s="275"/>
      <c r="O216" s="275"/>
      <c r="P216" s="275"/>
      <c r="Q216" s="275"/>
      <c r="R216" s="275"/>
      <c r="S216" s="275"/>
      <c r="T216" s="275"/>
      <c r="U216" s="275"/>
      <c r="V216" s="275"/>
      <c r="W216" s="275"/>
      <c r="X216" s="275"/>
      <c r="Y216" s="275"/>
      <c r="Z216" s="275"/>
      <c r="AA216" s="275"/>
      <c r="AB216" s="23"/>
      <c r="AC216"/>
      <c r="AD216" s="92"/>
      <c r="AE216"/>
      <c r="AF216"/>
      <c r="AG216"/>
      <c r="AH216" s="96"/>
      <c r="AI216" s="394"/>
      <c r="AJ216" s="215"/>
      <c r="AK216" s="215"/>
      <c r="AL216" s="215"/>
      <c r="AM216" s="215"/>
      <c r="AN216" s="215"/>
      <c r="AO216" s="215"/>
      <c r="AP216" s="215"/>
      <c r="AQ216" s="215"/>
      <c r="AR216" s="215"/>
      <c r="AS216" s="215"/>
      <c r="AT216" s="215"/>
      <c r="AU216" s="215"/>
      <c r="AV216" s="215"/>
      <c r="AW216" s="215"/>
      <c r="AX216" s="215"/>
      <c r="AY216" s="394"/>
      <c r="AZ216" s="386"/>
      <c r="BA216" s="715"/>
      <c r="BB216"/>
      <c r="BC216" s="715"/>
      <c r="BD216"/>
      <c r="BE216" s="715"/>
      <c r="BF216"/>
      <c r="BG216" s="715"/>
      <c r="BH216"/>
      <c r="BI216" s="715"/>
      <c r="BJ216"/>
      <c r="BK216" s="715"/>
      <c r="BL216"/>
      <c r="BM216" s="715"/>
      <c r="BN216"/>
      <c r="BO216" s="387"/>
      <c r="BP216"/>
      <c r="BQ216" s="387"/>
      <c r="BR216"/>
      <c r="BS216" s="387"/>
      <c r="BT216"/>
      <c r="BU216" s="387"/>
      <c r="BV216"/>
      <c r="BW216" s="387"/>
      <c r="BX216"/>
      <c r="BY216" s="387"/>
      <c r="BZ216"/>
      <c r="CA216" s="387"/>
      <c r="CB216"/>
      <c r="CC216" s="387"/>
      <c r="CD216"/>
      <c r="CE216" s="387"/>
      <c r="CF216"/>
      <c r="CG216" s="387"/>
      <c r="CH216"/>
      <c r="CI216" s="387"/>
      <c r="CJ216"/>
      <c r="CK216" s="1099"/>
      <c r="CL216" s="507"/>
      <c r="CM216" s="507"/>
      <c r="CN216" s="507"/>
      <c r="CO216" s="507"/>
      <c r="CP216" s="507"/>
      <c r="CQ216" s="507"/>
      <c r="CR216" s="507"/>
      <c r="CS216" s="507"/>
      <c r="CT216" s="1109"/>
      <c r="CU216" s="507"/>
      <c r="CV216" s="507"/>
      <c r="CW216" s="507"/>
      <c r="CX216" s="1109"/>
      <c r="CY216" s="507"/>
      <c r="CZ216" s="507"/>
      <c r="DN216" s="507"/>
      <c r="DO216" s="507"/>
      <c r="DP216" s="507"/>
      <c r="DQ216" s="507"/>
      <c r="DR216" s="507"/>
      <c r="DS216" s="507"/>
      <c r="DT216" s="507"/>
      <c r="DU216" s="507"/>
      <c r="DV216" s="507"/>
      <c r="DW216" s="507"/>
      <c r="DX216" s="507"/>
      <c r="DY216" s="507"/>
      <c r="DZ216" s="507"/>
      <c r="EA216" s="507"/>
      <c r="EB216" s="507"/>
      <c r="EC216" s="507"/>
      <c r="ED216" s="507"/>
      <c r="EE216" s="507"/>
      <c r="EF216" s="507"/>
      <c r="EG216" s="507"/>
      <c r="EH216" s="507"/>
      <c r="EI216" s="507"/>
      <c r="EJ216" s="507"/>
      <c r="EK216" s="507"/>
      <c r="EL216" s="507"/>
      <c r="EM216" s="507"/>
      <c r="EN216" s="507"/>
      <c r="EO216" s="507"/>
      <c r="EP216" s="507"/>
      <c r="EQ216" s="507"/>
      <c r="ER216" s="507"/>
      <c r="ES216" s="507"/>
      <c r="ET216" s="507"/>
      <c r="EU216" s="507"/>
      <c r="EV216" s="507"/>
      <c r="EW216" s="507"/>
      <c r="EX216" s="507"/>
      <c r="EY216" s="507"/>
      <c r="EZ216" s="507"/>
      <c r="FA216" s="507"/>
      <c r="FB216" s="507"/>
      <c r="FC216" s="507"/>
      <c r="FD216" s="507"/>
      <c r="FE216" s="507"/>
      <c r="FF216" s="507"/>
      <c r="FG216" s="507"/>
      <c r="FH216" s="507"/>
      <c r="FI216" s="507"/>
      <c r="FJ216" s="507"/>
      <c r="FK216" s="507"/>
      <c r="FL216" s="507"/>
      <c r="FM216" s="507"/>
      <c r="FN216" s="507"/>
      <c r="FO216" s="507"/>
      <c r="FP216" s="507"/>
      <c r="FQ216" s="507"/>
      <c r="FR216" s="507"/>
      <c r="FS216" s="507"/>
      <c r="FT216" s="507"/>
      <c r="FU216" s="507"/>
      <c r="FV216" s="507"/>
      <c r="FW216" s="507"/>
      <c r="FX216" s="507"/>
      <c r="FY216" s="507"/>
      <c r="FZ216" s="507"/>
      <c r="GA216" s="507"/>
      <c r="GB216" s="507"/>
      <c r="GC216" s="507"/>
      <c r="GD216" s="507"/>
      <c r="GE216" s="507"/>
      <c r="GF216" s="507"/>
      <c r="GG216" s="507"/>
      <c r="GH216" s="507"/>
      <c r="GI216" s="507"/>
      <c r="GJ216" s="507"/>
      <c r="GK216" s="507"/>
      <c r="GL216" s="507"/>
      <c r="GM216" s="507"/>
      <c r="GN216" s="507"/>
      <c r="GO216" s="507"/>
      <c r="GP216" s="507"/>
      <c r="GQ216" s="507"/>
      <c r="GR216" s="507"/>
      <c r="GS216" s="507"/>
      <c r="GT216" s="507"/>
      <c r="GU216" s="507"/>
      <c r="GV216" s="507"/>
      <c r="GW216" s="507"/>
      <c r="GX216" s="507"/>
      <c r="GY216" s="507"/>
      <c r="GZ216" s="507"/>
      <c r="HA216" s="507"/>
      <c r="HB216" s="507"/>
      <c r="HC216" s="507"/>
      <c r="HD216" s="507"/>
      <c r="HE216" s="507"/>
      <c r="HF216" s="507"/>
      <c r="HG216" s="507"/>
      <c r="HH216" s="507"/>
      <c r="HI216" s="507"/>
      <c r="HJ216" s="507"/>
      <c r="HK216" s="507"/>
      <c r="HL216" s="507"/>
      <c r="HM216" s="507"/>
      <c r="HN216" s="507"/>
      <c r="HO216" s="507"/>
      <c r="HP216" s="507"/>
      <c r="HQ216" s="507"/>
      <c r="HR216" s="507"/>
      <c r="HS216" s="507"/>
      <c r="HT216" s="507"/>
      <c r="HU216" s="507"/>
      <c r="HV216" s="507"/>
      <c r="HW216" s="507"/>
      <c r="HX216" s="507"/>
      <c r="HY216" s="507"/>
      <c r="HZ216" s="507"/>
      <c r="IA216" s="507"/>
      <c r="IB216" s="507"/>
      <c r="IC216" s="507"/>
      <c r="ID216" s="507"/>
      <c r="IE216" s="507"/>
      <c r="IF216" s="507"/>
      <c r="IG216" s="507"/>
      <c r="IH216" s="507"/>
      <c r="II216" s="507"/>
      <c r="IJ216" s="507"/>
    </row>
    <row r="217" spans="1:244" s="398" customFormat="1" ht="19" x14ac:dyDescent="0.2">
      <c r="A217"/>
      <c r="B217" s="290"/>
      <c r="C217"/>
      <c r="D217" s="367"/>
      <c r="E217" s="463"/>
      <c r="F217" s="463"/>
      <c r="G217" s="271"/>
      <c r="H217"/>
      <c r="I217" s="99"/>
      <c r="J217"/>
      <c r="K217"/>
      <c r="L217"/>
      <c r="M217" s="275"/>
      <c r="N217" s="275"/>
      <c r="O217" s="275"/>
      <c r="P217" s="275"/>
      <c r="Q217" s="275"/>
      <c r="R217" s="275"/>
      <c r="S217" s="275"/>
      <c r="T217" s="275"/>
      <c r="U217" s="275"/>
      <c r="V217" s="275"/>
      <c r="W217" s="275"/>
      <c r="X217" s="275"/>
      <c r="Y217" s="275"/>
      <c r="Z217" s="275"/>
      <c r="AA217" s="275"/>
      <c r="AB217" s="23"/>
      <c r="AC217"/>
      <c r="AD217" s="92"/>
      <c r="AE217"/>
      <c r="AF217"/>
      <c r="AG217"/>
      <c r="AH217" s="96"/>
      <c r="AI217" s="394"/>
      <c r="AJ217" s="215"/>
      <c r="AK217" s="215"/>
      <c r="AL217" s="215"/>
      <c r="AM217" s="215"/>
      <c r="AN217" s="215"/>
      <c r="AO217" s="215"/>
      <c r="AP217" s="215"/>
      <c r="AQ217" s="215"/>
      <c r="AR217" s="215"/>
      <c r="AS217" s="215"/>
      <c r="AT217" s="215"/>
      <c r="AU217" s="215"/>
      <c r="AV217" s="215"/>
      <c r="AW217" s="215"/>
      <c r="AX217" s="215"/>
      <c r="AY217" s="394"/>
      <c r="AZ217" s="386"/>
      <c r="BA217" s="715"/>
      <c r="BB217"/>
      <c r="BC217" s="715"/>
      <c r="BD217"/>
      <c r="BE217" s="715"/>
      <c r="BF217"/>
      <c r="BG217" s="715"/>
      <c r="BH217"/>
      <c r="BI217" s="715"/>
      <c r="BJ217"/>
      <c r="BK217" s="715"/>
      <c r="BL217"/>
      <c r="BM217" s="715"/>
      <c r="BN217"/>
      <c r="BO217" s="387"/>
      <c r="BP217"/>
      <c r="BQ217" s="387"/>
      <c r="BR217"/>
      <c r="BS217" s="387"/>
      <c r="BT217"/>
      <c r="BU217" s="387"/>
      <c r="BV217"/>
      <c r="BW217" s="387"/>
      <c r="BX217"/>
      <c r="BY217" s="387"/>
      <c r="BZ217"/>
      <c r="CA217" s="387"/>
      <c r="CB217"/>
      <c r="CC217" s="387"/>
      <c r="CD217"/>
      <c r="CE217" s="387"/>
      <c r="CF217"/>
      <c r="CG217" s="387"/>
      <c r="CH217"/>
      <c r="CI217" s="387"/>
      <c r="CJ217"/>
      <c r="CK217" s="1099"/>
      <c r="CL217" s="507"/>
      <c r="CM217" s="507"/>
      <c r="CN217" s="507"/>
      <c r="CO217" s="507"/>
      <c r="CP217" s="507"/>
      <c r="CQ217" s="507"/>
      <c r="CR217" s="507"/>
      <c r="CS217" s="507"/>
      <c r="CT217" s="1109"/>
      <c r="CU217" s="507"/>
      <c r="CV217" s="507"/>
      <c r="CW217" s="507"/>
      <c r="CX217" s="1109"/>
      <c r="CY217" s="507"/>
      <c r="CZ217" s="507"/>
      <c r="DN217" s="507"/>
      <c r="DO217" s="507"/>
      <c r="DP217" s="507"/>
      <c r="DQ217" s="507"/>
      <c r="DR217" s="507"/>
      <c r="DS217" s="507"/>
      <c r="DT217" s="507"/>
      <c r="DU217" s="507"/>
      <c r="DV217" s="507"/>
      <c r="DW217" s="507"/>
      <c r="DX217" s="507"/>
      <c r="DY217" s="507"/>
      <c r="DZ217" s="507"/>
      <c r="EA217" s="507"/>
      <c r="EB217" s="507"/>
      <c r="EC217" s="507"/>
      <c r="ED217" s="507"/>
      <c r="EE217" s="507"/>
      <c r="EF217" s="507"/>
      <c r="EG217" s="507"/>
      <c r="EH217" s="507"/>
      <c r="EI217" s="507"/>
      <c r="EJ217" s="507"/>
      <c r="EK217" s="507"/>
      <c r="EL217" s="507"/>
      <c r="EM217" s="507"/>
      <c r="EN217" s="507"/>
      <c r="EO217" s="507"/>
      <c r="EP217" s="507"/>
      <c r="EQ217" s="507"/>
      <c r="ER217" s="507"/>
      <c r="ES217" s="507"/>
      <c r="ET217" s="507"/>
      <c r="EU217" s="507"/>
      <c r="EV217" s="507"/>
      <c r="EW217" s="507"/>
      <c r="EX217" s="507"/>
      <c r="EY217" s="507"/>
      <c r="EZ217" s="507"/>
      <c r="FA217" s="507"/>
      <c r="FB217" s="507"/>
      <c r="FC217" s="507"/>
      <c r="FD217" s="507"/>
      <c r="FE217" s="507"/>
      <c r="FF217" s="507"/>
      <c r="FG217" s="507"/>
      <c r="FH217" s="507"/>
      <c r="FI217" s="507"/>
      <c r="FJ217" s="507"/>
      <c r="FK217" s="507"/>
      <c r="FL217" s="507"/>
      <c r="FM217" s="507"/>
      <c r="FN217" s="507"/>
      <c r="FO217" s="507"/>
      <c r="FP217" s="507"/>
      <c r="FQ217" s="507"/>
      <c r="FR217" s="507"/>
      <c r="FS217" s="507"/>
      <c r="FT217" s="507"/>
      <c r="FU217" s="507"/>
      <c r="FV217" s="507"/>
      <c r="FW217" s="507"/>
      <c r="FX217" s="507"/>
      <c r="FY217" s="507"/>
      <c r="FZ217" s="507"/>
      <c r="GA217" s="507"/>
      <c r="GB217" s="507"/>
      <c r="GC217" s="507"/>
      <c r="GD217" s="507"/>
      <c r="GE217" s="507"/>
      <c r="GF217" s="507"/>
      <c r="GG217" s="507"/>
      <c r="GH217" s="507"/>
      <c r="GI217" s="507"/>
      <c r="GJ217" s="507"/>
      <c r="GK217" s="507"/>
      <c r="GL217" s="507"/>
      <c r="GM217" s="507"/>
      <c r="GN217" s="507"/>
      <c r="GO217" s="507"/>
      <c r="GP217" s="507"/>
      <c r="GQ217" s="507"/>
      <c r="GR217" s="507"/>
      <c r="GS217" s="507"/>
      <c r="GT217" s="507"/>
      <c r="GU217" s="507"/>
      <c r="GV217" s="507"/>
      <c r="GW217" s="507"/>
      <c r="GX217" s="507"/>
      <c r="GY217" s="507"/>
      <c r="GZ217" s="507"/>
      <c r="HA217" s="507"/>
      <c r="HB217" s="507"/>
      <c r="HC217" s="507"/>
      <c r="HD217" s="507"/>
      <c r="HE217" s="507"/>
      <c r="HF217" s="507"/>
      <c r="HG217" s="507"/>
      <c r="HH217" s="507"/>
      <c r="HI217" s="507"/>
      <c r="HJ217" s="507"/>
      <c r="HK217" s="507"/>
      <c r="HL217" s="507"/>
      <c r="HM217" s="507"/>
      <c r="HN217" s="507"/>
      <c r="HO217" s="507"/>
      <c r="HP217" s="507"/>
      <c r="HQ217" s="507"/>
      <c r="HR217" s="507"/>
      <c r="HS217" s="507"/>
      <c r="HT217" s="507"/>
      <c r="HU217" s="507"/>
      <c r="HV217" s="507"/>
      <c r="HW217" s="507"/>
      <c r="HX217" s="507"/>
      <c r="HY217" s="507"/>
      <c r="HZ217" s="507"/>
      <c r="IA217" s="507"/>
      <c r="IB217" s="507"/>
      <c r="IC217" s="507"/>
      <c r="ID217" s="507"/>
      <c r="IE217" s="507"/>
      <c r="IF217" s="507"/>
      <c r="IG217" s="507"/>
      <c r="IH217" s="507"/>
      <c r="II217" s="507"/>
      <c r="IJ217" s="507"/>
    </row>
    <row r="218" spans="1:244" s="398" customFormat="1" ht="19" x14ac:dyDescent="0.2">
      <c r="A218"/>
      <c r="B218" s="290"/>
      <c r="C218"/>
      <c r="D218" s="367"/>
      <c r="E218" s="463"/>
      <c r="F218" s="463"/>
      <c r="G218" s="271"/>
      <c r="H218"/>
      <c r="I218" s="99"/>
      <c r="J218"/>
      <c r="K218"/>
      <c r="L218"/>
      <c r="M218" s="275"/>
      <c r="N218" s="275"/>
      <c r="O218" s="275"/>
      <c r="P218" s="275"/>
      <c r="Q218" s="275"/>
      <c r="R218" s="275"/>
      <c r="S218" s="275"/>
      <c r="T218" s="275"/>
      <c r="U218" s="275"/>
      <c r="V218" s="275"/>
      <c r="W218" s="275"/>
      <c r="X218" s="275"/>
      <c r="Y218" s="275"/>
      <c r="Z218" s="275"/>
      <c r="AA218" s="275"/>
      <c r="AB218" s="23"/>
      <c r="AC218"/>
      <c r="AD218" s="92"/>
      <c r="AE218"/>
      <c r="AF218"/>
      <c r="AG218"/>
      <c r="AH218" s="96"/>
      <c r="AI218" s="394"/>
      <c r="AJ218" s="215"/>
      <c r="AK218" s="215"/>
      <c r="AL218" s="215"/>
      <c r="AM218" s="215"/>
      <c r="AN218" s="215"/>
      <c r="AO218" s="215"/>
      <c r="AP218" s="215"/>
      <c r="AQ218" s="215"/>
      <c r="AR218" s="215"/>
      <c r="AS218" s="215"/>
      <c r="AT218" s="215"/>
      <c r="AU218" s="215"/>
      <c r="AV218" s="215"/>
      <c r="AW218" s="215"/>
      <c r="AX218" s="215"/>
      <c r="AY218" s="394"/>
      <c r="AZ218" s="386"/>
      <c r="BA218" s="715"/>
      <c r="BB218"/>
      <c r="BC218" s="715"/>
      <c r="BD218"/>
      <c r="BE218" s="715"/>
      <c r="BF218"/>
      <c r="BG218" s="715"/>
      <c r="BH218"/>
      <c r="BI218" s="715"/>
      <c r="BJ218"/>
      <c r="BK218" s="715"/>
      <c r="BL218"/>
      <c r="BM218" s="715"/>
      <c r="BN218"/>
      <c r="BO218" s="387"/>
      <c r="BP218"/>
      <c r="BQ218" s="387"/>
      <c r="BR218"/>
      <c r="BS218" s="387"/>
      <c r="BT218"/>
      <c r="BU218" s="387"/>
      <c r="BV218"/>
      <c r="BW218" s="387"/>
      <c r="BX218"/>
      <c r="BY218" s="387"/>
      <c r="BZ218"/>
      <c r="CA218" s="387"/>
      <c r="CB218"/>
      <c r="CC218" s="387"/>
      <c r="CD218"/>
      <c r="CE218" s="387"/>
      <c r="CF218"/>
      <c r="CG218" s="387"/>
      <c r="CH218"/>
      <c r="CI218" s="387"/>
      <c r="CJ218"/>
      <c r="CK218" s="1099"/>
      <c r="CL218" s="507"/>
      <c r="CM218" s="507"/>
      <c r="CN218" s="507"/>
      <c r="CO218" s="507"/>
      <c r="CP218" s="507"/>
      <c r="CQ218" s="507"/>
      <c r="CR218" s="507"/>
      <c r="CS218" s="507"/>
      <c r="CT218" s="1109"/>
      <c r="CU218" s="507"/>
      <c r="CV218" s="507"/>
      <c r="CW218" s="507"/>
      <c r="CX218" s="1109"/>
      <c r="CY218" s="507"/>
      <c r="CZ218" s="507"/>
      <c r="DN218" s="507"/>
      <c r="DO218" s="507"/>
      <c r="DP218" s="507"/>
      <c r="DQ218" s="507"/>
      <c r="DR218" s="507"/>
      <c r="DS218" s="507"/>
      <c r="DT218" s="507"/>
      <c r="DU218" s="507"/>
      <c r="DV218" s="507"/>
      <c r="DW218" s="507"/>
      <c r="DX218" s="507"/>
      <c r="DY218" s="507"/>
      <c r="DZ218" s="507"/>
      <c r="EA218" s="507"/>
      <c r="EB218" s="507"/>
      <c r="EC218" s="507"/>
      <c r="ED218" s="507"/>
      <c r="EE218" s="507"/>
      <c r="EF218" s="507"/>
      <c r="EG218" s="507"/>
      <c r="EH218" s="507"/>
      <c r="EI218" s="507"/>
      <c r="EJ218" s="507"/>
      <c r="EK218" s="507"/>
      <c r="EL218" s="507"/>
      <c r="EM218" s="507"/>
      <c r="EN218" s="507"/>
      <c r="EO218" s="507"/>
      <c r="EP218" s="507"/>
      <c r="EQ218" s="507"/>
      <c r="ER218" s="507"/>
      <c r="ES218" s="507"/>
      <c r="ET218" s="507"/>
      <c r="EU218" s="507"/>
      <c r="EV218" s="507"/>
      <c r="EW218" s="507"/>
      <c r="EX218" s="507"/>
      <c r="EY218" s="507"/>
      <c r="EZ218" s="507"/>
      <c r="FA218" s="507"/>
      <c r="FB218" s="507"/>
      <c r="FC218" s="507"/>
      <c r="FD218" s="507"/>
      <c r="FE218" s="507"/>
      <c r="FF218" s="507"/>
      <c r="FG218" s="507"/>
      <c r="FH218" s="507"/>
      <c r="FI218" s="507"/>
      <c r="FJ218" s="507"/>
      <c r="FK218" s="507"/>
      <c r="FL218" s="507"/>
      <c r="FM218" s="507"/>
      <c r="FN218" s="507"/>
      <c r="FO218" s="507"/>
      <c r="FP218" s="507"/>
      <c r="FQ218" s="507"/>
      <c r="FR218" s="507"/>
      <c r="FS218" s="507"/>
      <c r="FT218" s="507"/>
      <c r="FU218" s="507"/>
      <c r="FV218" s="507"/>
      <c r="FW218" s="507"/>
      <c r="FX218" s="507"/>
      <c r="FY218" s="507"/>
      <c r="FZ218" s="507"/>
      <c r="GA218" s="507"/>
      <c r="GB218" s="507"/>
      <c r="GC218" s="507"/>
      <c r="GD218" s="507"/>
      <c r="GE218" s="507"/>
      <c r="GF218" s="507"/>
      <c r="GG218" s="507"/>
      <c r="GH218" s="507"/>
      <c r="GI218" s="507"/>
      <c r="GJ218" s="507"/>
      <c r="GK218" s="507"/>
      <c r="GL218" s="507"/>
      <c r="GM218" s="507"/>
      <c r="GN218" s="507"/>
      <c r="GO218" s="507"/>
      <c r="GP218" s="507"/>
      <c r="GQ218" s="507"/>
      <c r="GR218" s="507"/>
      <c r="GS218" s="507"/>
      <c r="GT218" s="507"/>
      <c r="GU218" s="507"/>
      <c r="GV218" s="507"/>
      <c r="GW218" s="507"/>
      <c r="GX218" s="507"/>
      <c r="GY218" s="507"/>
      <c r="GZ218" s="507"/>
      <c r="HA218" s="507"/>
      <c r="HB218" s="507"/>
      <c r="HC218" s="507"/>
      <c r="HD218" s="507"/>
      <c r="HE218" s="507"/>
      <c r="HF218" s="507"/>
      <c r="HG218" s="507"/>
      <c r="HH218" s="507"/>
      <c r="HI218" s="507"/>
      <c r="HJ218" s="507"/>
      <c r="HK218" s="507"/>
      <c r="HL218" s="507"/>
      <c r="HM218" s="507"/>
      <c r="HN218" s="507"/>
      <c r="HO218" s="507"/>
      <c r="HP218" s="507"/>
      <c r="HQ218" s="507"/>
      <c r="HR218" s="507"/>
      <c r="HS218" s="507"/>
      <c r="HT218" s="507"/>
      <c r="HU218" s="507"/>
      <c r="HV218" s="507"/>
      <c r="HW218" s="507"/>
      <c r="HX218" s="507"/>
      <c r="HY218" s="507"/>
      <c r="HZ218" s="507"/>
      <c r="IA218" s="507"/>
      <c r="IB218" s="507"/>
      <c r="IC218" s="507"/>
      <c r="ID218" s="507"/>
      <c r="IE218" s="507"/>
      <c r="IF218" s="507"/>
      <c r="IG218" s="507"/>
      <c r="IH218" s="507"/>
      <c r="II218" s="507"/>
      <c r="IJ218" s="507"/>
    </row>
    <row r="219" spans="1:244" s="398" customFormat="1" ht="19" x14ac:dyDescent="0.2">
      <c r="A219"/>
      <c r="B219" s="290"/>
      <c r="C219"/>
      <c r="D219" s="367"/>
      <c r="E219" s="463"/>
      <c r="F219" s="463"/>
      <c r="G219" s="271"/>
      <c r="H219"/>
      <c r="I219" s="99"/>
      <c r="J219"/>
      <c r="K219"/>
      <c r="L219"/>
      <c r="M219" s="275"/>
      <c r="N219" s="275"/>
      <c r="O219" s="275"/>
      <c r="P219" s="275"/>
      <c r="Q219" s="275"/>
      <c r="R219" s="275"/>
      <c r="S219" s="275"/>
      <c r="T219" s="275"/>
      <c r="U219" s="275"/>
      <c r="V219" s="275"/>
      <c r="W219" s="275"/>
      <c r="X219" s="275"/>
      <c r="Y219" s="275"/>
      <c r="Z219" s="275"/>
      <c r="AA219" s="275"/>
      <c r="AB219" s="23"/>
      <c r="AC219"/>
      <c r="AD219" s="92"/>
      <c r="AE219"/>
      <c r="AF219"/>
      <c r="AG219"/>
      <c r="AH219" s="96"/>
      <c r="AI219" s="394"/>
      <c r="AJ219" s="215"/>
      <c r="AK219" s="215"/>
      <c r="AL219" s="215"/>
      <c r="AM219" s="215"/>
      <c r="AN219" s="215"/>
      <c r="AO219" s="215"/>
      <c r="AP219" s="215"/>
      <c r="AQ219" s="215"/>
      <c r="AR219" s="215"/>
      <c r="AS219" s="215"/>
      <c r="AT219" s="215"/>
      <c r="AU219" s="215"/>
      <c r="AV219" s="215"/>
      <c r="AW219" s="215"/>
      <c r="AX219" s="215"/>
      <c r="AY219" s="394"/>
      <c r="AZ219" s="386"/>
      <c r="BA219" s="715"/>
      <c r="BB219"/>
      <c r="BC219" s="715"/>
      <c r="BD219"/>
      <c r="BE219" s="715"/>
      <c r="BF219"/>
      <c r="BG219" s="715"/>
      <c r="BH219"/>
      <c r="BI219" s="715"/>
      <c r="BJ219"/>
      <c r="BK219" s="715"/>
      <c r="BL219"/>
      <c r="BM219" s="715"/>
      <c r="BN219"/>
      <c r="BO219" s="387"/>
      <c r="BP219"/>
      <c r="BQ219" s="387"/>
      <c r="BR219"/>
      <c r="BS219" s="387"/>
      <c r="BT219"/>
      <c r="BU219" s="387"/>
      <c r="BV219"/>
      <c r="BW219" s="387"/>
      <c r="BX219"/>
      <c r="BY219" s="387"/>
      <c r="BZ219"/>
      <c r="CA219" s="387"/>
      <c r="CB219"/>
      <c r="CC219" s="387"/>
      <c r="CD219"/>
      <c r="CE219" s="387"/>
      <c r="CF219"/>
      <c r="CG219" s="387"/>
      <c r="CH219"/>
      <c r="CI219" s="387"/>
      <c r="CJ219"/>
      <c r="CK219" s="1099"/>
      <c r="CL219" s="507"/>
      <c r="CM219" s="507"/>
      <c r="CN219" s="507"/>
      <c r="CO219" s="507"/>
      <c r="CP219" s="507"/>
      <c r="CQ219" s="507"/>
      <c r="CR219" s="507"/>
      <c r="CS219" s="507"/>
      <c r="CT219" s="1109"/>
      <c r="CU219" s="507"/>
      <c r="CV219" s="507"/>
      <c r="CW219" s="507"/>
      <c r="CX219" s="1109"/>
      <c r="CY219" s="507"/>
      <c r="CZ219" s="507"/>
      <c r="DN219" s="507"/>
      <c r="DO219" s="507"/>
      <c r="DP219" s="507"/>
      <c r="DQ219" s="507"/>
      <c r="DR219" s="507"/>
      <c r="DS219" s="507"/>
      <c r="DT219" s="507"/>
      <c r="DU219" s="507"/>
      <c r="DV219" s="507"/>
      <c r="DW219" s="507"/>
      <c r="DX219" s="507"/>
      <c r="DY219" s="507"/>
      <c r="DZ219" s="507"/>
      <c r="EA219" s="507"/>
      <c r="EB219" s="507"/>
      <c r="EC219" s="507"/>
      <c r="ED219" s="507"/>
      <c r="EE219" s="507"/>
      <c r="EF219" s="507"/>
      <c r="EG219" s="507"/>
      <c r="EH219" s="507"/>
      <c r="EI219" s="507"/>
      <c r="EJ219" s="507"/>
      <c r="EK219" s="507"/>
      <c r="EL219" s="507"/>
      <c r="EM219" s="507"/>
      <c r="EN219" s="507"/>
      <c r="EO219" s="507"/>
      <c r="EP219" s="507"/>
      <c r="EQ219" s="507"/>
      <c r="ER219" s="507"/>
      <c r="ES219" s="507"/>
      <c r="ET219" s="507"/>
      <c r="EU219" s="507"/>
      <c r="EV219" s="507"/>
      <c r="EW219" s="507"/>
      <c r="EX219" s="507"/>
      <c r="EY219" s="507"/>
      <c r="EZ219" s="507"/>
      <c r="FA219" s="507"/>
      <c r="FB219" s="507"/>
      <c r="FC219" s="507"/>
      <c r="FD219" s="507"/>
      <c r="FE219" s="507"/>
      <c r="FF219" s="507"/>
      <c r="FG219" s="507"/>
      <c r="FH219" s="507"/>
      <c r="FI219" s="507"/>
      <c r="FJ219" s="507"/>
      <c r="FK219" s="507"/>
      <c r="FL219" s="507"/>
      <c r="FM219" s="507"/>
      <c r="FN219" s="507"/>
      <c r="FO219" s="507"/>
      <c r="FP219" s="507"/>
      <c r="FQ219" s="507"/>
      <c r="FR219" s="507"/>
      <c r="FS219" s="507"/>
      <c r="FT219" s="507"/>
      <c r="FU219" s="507"/>
      <c r="FV219" s="507"/>
      <c r="FW219" s="507"/>
      <c r="FX219" s="507"/>
      <c r="FY219" s="507"/>
      <c r="FZ219" s="507"/>
      <c r="GA219" s="507"/>
      <c r="GB219" s="507"/>
      <c r="GC219" s="507"/>
      <c r="GD219" s="507"/>
      <c r="GE219" s="507"/>
      <c r="GF219" s="507"/>
      <c r="GG219" s="507"/>
      <c r="GH219" s="507"/>
      <c r="GI219" s="507"/>
      <c r="GJ219" s="507"/>
      <c r="GK219" s="507"/>
      <c r="GL219" s="507"/>
      <c r="GM219" s="507"/>
      <c r="GN219" s="507"/>
      <c r="GO219" s="507"/>
      <c r="GP219" s="507"/>
      <c r="GQ219" s="507"/>
      <c r="GR219" s="507"/>
      <c r="GS219" s="507"/>
      <c r="GT219" s="507"/>
      <c r="GU219" s="507"/>
      <c r="GV219" s="507"/>
      <c r="GW219" s="507"/>
      <c r="GX219" s="507"/>
      <c r="GY219" s="507"/>
      <c r="GZ219" s="507"/>
      <c r="HA219" s="507"/>
      <c r="HB219" s="507"/>
      <c r="HC219" s="507"/>
      <c r="HD219" s="507"/>
      <c r="HE219" s="507"/>
      <c r="HF219" s="507"/>
      <c r="HG219" s="507"/>
      <c r="HH219" s="507"/>
      <c r="HI219" s="507"/>
      <c r="HJ219" s="507"/>
      <c r="HK219" s="507"/>
      <c r="HL219" s="507"/>
      <c r="HM219" s="507"/>
      <c r="HN219" s="507"/>
      <c r="HO219" s="507"/>
      <c r="HP219" s="507"/>
      <c r="HQ219" s="507"/>
      <c r="HR219" s="507"/>
      <c r="HS219" s="507"/>
      <c r="HT219" s="507"/>
      <c r="HU219" s="507"/>
      <c r="HV219" s="507"/>
      <c r="HW219" s="507"/>
      <c r="HX219" s="507"/>
      <c r="HY219" s="507"/>
      <c r="HZ219" s="507"/>
      <c r="IA219" s="507"/>
      <c r="IB219" s="507"/>
      <c r="IC219" s="507"/>
      <c r="ID219" s="507"/>
      <c r="IE219" s="507"/>
      <c r="IF219" s="507"/>
      <c r="IG219" s="507"/>
      <c r="IH219" s="507"/>
      <c r="II219" s="507"/>
      <c r="IJ219" s="507"/>
    </row>
    <row r="220" spans="1:244" s="398" customFormat="1" ht="19" x14ac:dyDescent="0.2">
      <c r="A220"/>
      <c r="B220" s="290"/>
      <c r="C220"/>
      <c r="D220" s="367"/>
      <c r="E220" s="463"/>
      <c r="F220" s="463"/>
      <c r="G220" s="271"/>
      <c r="H220"/>
      <c r="I220" s="99"/>
      <c r="J220"/>
      <c r="K220"/>
      <c r="L220"/>
      <c r="M220" s="275"/>
      <c r="N220" s="275"/>
      <c r="O220" s="275"/>
      <c r="P220" s="275"/>
      <c r="Q220" s="275"/>
      <c r="R220" s="275"/>
      <c r="S220" s="275"/>
      <c r="T220" s="275"/>
      <c r="U220" s="275"/>
      <c r="V220" s="275"/>
      <c r="W220" s="275"/>
      <c r="X220" s="275"/>
      <c r="Y220" s="275"/>
      <c r="Z220" s="275"/>
      <c r="AA220" s="275"/>
      <c r="AB220" s="23"/>
      <c r="AC220"/>
      <c r="AD220" s="92"/>
      <c r="AE220"/>
      <c r="AF220"/>
      <c r="AG220"/>
      <c r="AH220" s="96"/>
      <c r="AI220" s="394"/>
      <c r="AJ220" s="215"/>
      <c r="AK220" s="215"/>
      <c r="AL220" s="215"/>
      <c r="AM220" s="215"/>
      <c r="AN220" s="215"/>
      <c r="AO220" s="215"/>
      <c r="AP220" s="215"/>
      <c r="AQ220" s="215"/>
      <c r="AR220" s="215"/>
      <c r="AS220" s="215"/>
      <c r="AT220" s="215"/>
      <c r="AU220" s="215"/>
      <c r="AV220" s="215"/>
      <c r="AW220" s="215"/>
      <c r="AX220" s="215"/>
      <c r="AY220" s="394"/>
      <c r="AZ220" s="386"/>
      <c r="BA220" s="715"/>
      <c r="BB220"/>
      <c r="BC220" s="715"/>
      <c r="BD220"/>
      <c r="BE220" s="715"/>
      <c r="BF220"/>
      <c r="BG220" s="715"/>
      <c r="BH220"/>
      <c r="BI220" s="715"/>
      <c r="BJ220"/>
      <c r="BK220" s="715"/>
      <c r="BL220"/>
      <c r="BM220" s="715"/>
      <c r="BN220"/>
      <c r="BO220" s="387"/>
      <c r="BP220"/>
      <c r="BQ220" s="387"/>
      <c r="BR220"/>
      <c r="BS220" s="387"/>
      <c r="BT220"/>
      <c r="BU220" s="387"/>
      <c r="BV220"/>
      <c r="BW220" s="387"/>
      <c r="BX220"/>
      <c r="BY220" s="387"/>
      <c r="BZ220"/>
      <c r="CA220" s="387"/>
      <c r="CB220"/>
      <c r="CC220" s="387"/>
      <c r="CD220"/>
      <c r="CE220" s="387"/>
      <c r="CF220"/>
      <c r="CG220" s="387"/>
      <c r="CH220"/>
      <c r="CI220" s="387"/>
      <c r="CJ220"/>
      <c r="CK220" s="1099"/>
      <c r="CL220" s="507"/>
      <c r="CM220" s="507"/>
      <c r="CN220" s="507"/>
      <c r="CO220" s="507"/>
      <c r="CP220" s="507"/>
      <c r="CQ220" s="507"/>
      <c r="CR220" s="507"/>
      <c r="CS220" s="507"/>
      <c r="CT220" s="1109"/>
      <c r="CU220" s="507"/>
      <c r="CV220" s="507"/>
      <c r="CW220" s="507"/>
      <c r="CX220" s="1109"/>
      <c r="CY220" s="507"/>
      <c r="CZ220" s="507"/>
      <c r="DN220" s="507"/>
      <c r="DO220" s="507"/>
      <c r="DP220" s="507"/>
      <c r="DQ220" s="507"/>
      <c r="DR220" s="507"/>
      <c r="DS220" s="507"/>
      <c r="DT220" s="507"/>
      <c r="DU220" s="507"/>
      <c r="DV220" s="507"/>
      <c r="DW220" s="507"/>
      <c r="DX220" s="507"/>
      <c r="DY220" s="507"/>
      <c r="DZ220" s="507"/>
      <c r="EA220" s="507"/>
      <c r="EB220" s="507"/>
      <c r="EC220" s="507"/>
      <c r="ED220" s="507"/>
      <c r="EE220" s="507"/>
      <c r="EF220" s="507"/>
      <c r="EG220" s="507"/>
      <c r="EH220" s="507"/>
      <c r="EI220" s="507"/>
      <c r="EJ220" s="507"/>
      <c r="EK220" s="507"/>
      <c r="EL220" s="507"/>
      <c r="EM220" s="507"/>
      <c r="EN220" s="507"/>
      <c r="EO220" s="507"/>
      <c r="EP220" s="507"/>
      <c r="EQ220" s="507"/>
      <c r="ER220" s="507"/>
      <c r="ES220" s="507"/>
      <c r="ET220" s="507"/>
      <c r="EU220" s="507"/>
      <c r="EV220" s="507"/>
      <c r="EW220" s="507"/>
      <c r="EX220" s="507"/>
      <c r="EY220" s="507"/>
      <c r="EZ220" s="507"/>
      <c r="FA220" s="507"/>
      <c r="FB220" s="507"/>
      <c r="FC220" s="507"/>
      <c r="FD220" s="507"/>
      <c r="FE220" s="507"/>
      <c r="FF220" s="507"/>
      <c r="FG220" s="507"/>
      <c r="FH220" s="507"/>
      <c r="FI220" s="507"/>
      <c r="FJ220" s="507"/>
      <c r="FK220" s="507"/>
      <c r="FL220" s="507"/>
      <c r="FM220" s="507"/>
      <c r="FN220" s="507"/>
      <c r="FO220" s="507"/>
      <c r="FP220" s="507"/>
      <c r="FQ220" s="507"/>
      <c r="FR220" s="507"/>
      <c r="FS220" s="507"/>
      <c r="FT220" s="507"/>
      <c r="FU220" s="507"/>
      <c r="FV220" s="507"/>
      <c r="FW220" s="507"/>
      <c r="FX220" s="507"/>
      <c r="FY220" s="507"/>
      <c r="FZ220" s="507"/>
      <c r="GA220" s="507"/>
      <c r="GB220" s="507"/>
      <c r="GC220" s="507"/>
      <c r="GD220" s="507"/>
      <c r="GE220" s="507"/>
      <c r="GF220" s="507"/>
      <c r="GG220" s="507"/>
      <c r="GH220" s="507"/>
      <c r="GI220" s="507"/>
      <c r="GJ220" s="507"/>
      <c r="GK220" s="507"/>
      <c r="GL220" s="507"/>
      <c r="GM220" s="507"/>
      <c r="GN220" s="507"/>
      <c r="GO220" s="507"/>
      <c r="GP220" s="507"/>
      <c r="GQ220" s="507"/>
      <c r="GR220" s="507"/>
      <c r="GS220" s="507"/>
      <c r="GT220" s="507"/>
      <c r="GU220" s="507"/>
      <c r="GV220" s="507"/>
      <c r="GW220" s="507"/>
      <c r="GX220" s="507"/>
      <c r="GY220" s="507"/>
      <c r="GZ220" s="507"/>
      <c r="HA220" s="507"/>
      <c r="HB220" s="507"/>
      <c r="HC220" s="507"/>
      <c r="HD220" s="507"/>
      <c r="HE220" s="507"/>
      <c r="HF220" s="507"/>
      <c r="HG220" s="507"/>
      <c r="HH220" s="507"/>
      <c r="HI220" s="507"/>
      <c r="HJ220" s="507"/>
      <c r="HK220" s="507"/>
      <c r="HL220" s="507"/>
      <c r="HM220" s="507"/>
      <c r="HN220" s="507"/>
      <c r="HO220" s="507"/>
      <c r="HP220" s="507"/>
      <c r="HQ220" s="507"/>
      <c r="HR220" s="507"/>
      <c r="HS220" s="507"/>
      <c r="HT220" s="507"/>
      <c r="HU220" s="507"/>
      <c r="HV220" s="507"/>
      <c r="HW220" s="507"/>
      <c r="HX220" s="507"/>
      <c r="HY220" s="507"/>
      <c r="HZ220" s="507"/>
      <c r="IA220" s="507"/>
      <c r="IB220" s="507"/>
      <c r="IC220" s="507"/>
      <c r="ID220" s="507"/>
      <c r="IE220" s="507"/>
      <c r="IF220" s="507"/>
      <c r="IG220" s="507"/>
      <c r="IH220" s="507"/>
      <c r="II220" s="507"/>
      <c r="IJ220" s="507"/>
    </row>
    <row r="221" spans="1:244" s="398" customFormat="1" ht="19" x14ac:dyDescent="0.2">
      <c r="A221"/>
      <c r="B221" s="290"/>
      <c r="C221"/>
      <c r="D221" s="367"/>
      <c r="E221" s="463"/>
      <c r="F221" s="463"/>
      <c r="G221" s="271"/>
      <c r="H221"/>
      <c r="I221" s="99"/>
      <c r="J221"/>
      <c r="K221"/>
      <c r="L221"/>
      <c r="M221" s="275"/>
      <c r="N221" s="275"/>
      <c r="O221" s="275"/>
      <c r="P221" s="275"/>
      <c r="Q221" s="275"/>
      <c r="R221" s="275"/>
      <c r="S221" s="275"/>
      <c r="T221" s="275"/>
      <c r="U221" s="275"/>
      <c r="V221" s="275"/>
      <c r="W221" s="275"/>
      <c r="X221" s="275"/>
      <c r="Y221" s="275"/>
      <c r="Z221" s="275"/>
      <c r="AA221" s="275"/>
      <c r="AB221" s="23"/>
      <c r="AC221"/>
      <c r="AD221" s="92"/>
      <c r="AE221"/>
      <c r="AF221"/>
      <c r="AG221"/>
      <c r="AH221" s="96"/>
      <c r="AI221" s="394"/>
      <c r="AJ221" s="215"/>
      <c r="AK221" s="215"/>
      <c r="AL221" s="215"/>
      <c r="AM221" s="215"/>
      <c r="AN221" s="215"/>
      <c r="AO221" s="215"/>
      <c r="AP221" s="215"/>
      <c r="AQ221" s="215"/>
      <c r="AR221" s="215"/>
      <c r="AS221" s="215"/>
      <c r="AT221" s="215"/>
      <c r="AU221" s="215"/>
      <c r="AV221" s="215"/>
      <c r="AW221" s="215"/>
      <c r="AX221" s="215"/>
      <c r="AY221" s="394"/>
      <c r="AZ221" s="386"/>
      <c r="BA221" s="715"/>
      <c r="BB221"/>
      <c r="BC221" s="715"/>
      <c r="BD221"/>
      <c r="BE221" s="715"/>
      <c r="BF221"/>
      <c r="BG221" s="715"/>
      <c r="BH221"/>
      <c r="BI221" s="715"/>
      <c r="BJ221"/>
      <c r="BK221" s="715"/>
      <c r="BL221"/>
      <c r="BM221" s="715"/>
      <c r="BN221"/>
      <c r="BO221" s="387"/>
      <c r="BP221"/>
      <c r="BQ221" s="387"/>
      <c r="BR221"/>
      <c r="BS221" s="387"/>
      <c r="BT221"/>
      <c r="BU221" s="387"/>
      <c r="BV221"/>
      <c r="BW221" s="387"/>
      <c r="BX221"/>
      <c r="BY221" s="387"/>
      <c r="BZ221"/>
      <c r="CA221" s="387"/>
      <c r="CB221"/>
      <c r="CC221" s="387"/>
      <c r="CD221"/>
      <c r="CE221" s="387"/>
      <c r="CF221"/>
      <c r="CG221" s="387"/>
      <c r="CH221"/>
      <c r="CI221" s="387"/>
      <c r="CJ221"/>
      <c r="CK221" s="1099"/>
      <c r="CL221" s="507"/>
      <c r="CM221" s="507"/>
      <c r="CN221" s="507"/>
      <c r="CO221" s="507"/>
      <c r="CP221" s="507"/>
      <c r="CQ221" s="507"/>
      <c r="CR221" s="507"/>
      <c r="CS221" s="507"/>
      <c r="CT221" s="1109"/>
      <c r="CU221" s="507"/>
      <c r="CV221" s="507"/>
      <c r="CW221" s="507"/>
      <c r="CX221" s="1109"/>
      <c r="CY221" s="507"/>
      <c r="CZ221" s="507"/>
      <c r="DN221" s="507"/>
      <c r="DO221" s="507"/>
      <c r="DP221" s="507"/>
      <c r="DQ221" s="507"/>
      <c r="DR221" s="507"/>
      <c r="DS221" s="507"/>
      <c r="DT221" s="507"/>
      <c r="DU221" s="507"/>
      <c r="DV221" s="507"/>
      <c r="DW221" s="507"/>
      <c r="DX221" s="507"/>
      <c r="DY221" s="507"/>
      <c r="DZ221" s="507"/>
      <c r="EA221" s="507"/>
      <c r="EB221" s="507"/>
      <c r="EC221" s="507"/>
      <c r="ED221" s="507"/>
      <c r="EE221" s="507"/>
      <c r="EF221" s="507"/>
      <c r="EG221" s="507"/>
      <c r="EH221" s="507"/>
      <c r="EI221" s="507"/>
      <c r="EJ221" s="507"/>
      <c r="EK221" s="507"/>
      <c r="EL221" s="507"/>
      <c r="EM221" s="507"/>
      <c r="EN221" s="507"/>
      <c r="EO221" s="507"/>
      <c r="EP221" s="507"/>
      <c r="EQ221" s="507"/>
      <c r="ER221" s="507"/>
      <c r="ES221" s="507"/>
      <c r="ET221" s="507"/>
      <c r="EU221" s="507"/>
      <c r="EV221" s="507"/>
      <c r="EW221" s="507"/>
      <c r="EX221" s="507"/>
      <c r="EY221" s="507"/>
      <c r="EZ221" s="507"/>
      <c r="FA221" s="507"/>
      <c r="FB221" s="507"/>
      <c r="FC221" s="507"/>
      <c r="FD221" s="507"/>
      <c r="FE221" s="507"/>
      <c r="FF221" s="507"/>
      <c r="FG221" s="507"/>
      <c r="FH221" s="507"/>
      <c r="FI221" s="507"/>
      <c r="FJ221" s="507"/>
      <c r="FK221" s="507"/>
      <c r="FL221" s="507"/>
      <c r="FM221" s="507"/>
      <c r="FN221" s="507"/>
      <c r="FO221" s="507"/>
      <c r="FP221" s="507"/>
      <c r="FQ221" s="507"/>
      <c r="FR221" s="507"/>
      <c r="FS221" s="507"/>
      <c r="FT221" s="507"/>
      <c r="FU221" s="507"/>
      <c r="FV221" s="507"/>
      <c r="FW221" s="507"/>
      <c r="FX221" s="507"/>
      <c r="FY221" s="507"/>
      <c r="FZ221" s="507"/>
      <c r="GA221" s="507"/>
      <c r="GB221" s="507"/>
      <c r="GC221" s="507"/>
      <c r="GD221" s="507"/>
      <c r="GE221" s="507"/>
      <c r="GF221" s="507"/>
      <c r="GG221" s="507"/>
      <c r="GH221" s="507"/>
      <c r="GI221" s="507"/>
      <c r="GJ221" s="507"/>
      <c r="GK221" s="507"/>
      <c r="GL221" s="507"/>
      <c r="GM221" s="507"/>
      <c r="GN221" s="507"/>
      <c r="GO221" s="507"/>
      <c r="GP221" s="507"/>
      <c r="GQ221" s="507"/>
      <c r="GR221" s="507"/>
      <c r="GS221" s="507"/>
      <c r="GT221" s="507"/>
      <c r="GU221" s="507"/>
      <c r="GV221" s="507"/>
      <c r="GW221" s="507"/>
      <c r="GX221" s="507"/>
      <c r="GY221" s="507"/>
      <c r="GZ221" s="507"/>
      <c r="HA221" s="507"/>
      <c r="HB221" s="507"/>
      <c r="HC221" s="507"/>
      <c r="HD221" s="507"/>
      <c r="HE221" s="507"/>
      <c r="HF221" s="507"/>
      <c r="HG221" s="507"/>
      <c r="HH221" s="507"/>
      <c r="HI221" s="507"/>
      <c r="HJ221" s="507"/>
      <c r="HK221" s="507"/>
      <c r="HL221" s="507"/>
      <c r="HM221" s="507"/>
      <c r="HN221" s="507"/>
      <c r="HO221" s="507"/>
      <c r="HP221" s="507"/>
      <c r="HQ221" s="507"/>
      <c r="HR221" s="507"/>
      <c r="HS221" s="507"/>
      <c r="HT221" s="507"/>
      <c r="HU221" s="507"/>
      <c r="HV221" s="507"/>
      <c r="HW221" s="507"/>
      <c r="HX221" s="507"/>
      <c r="HY221" s="507"/>
      <c r="HZ221" s="507"/>
      <c r="IA221" s="507"/>
      <c r="IB221" s="507"/>
      <c r="IC221" s="507"/>
      <c r="ID221" s="507"/>
      <c r="IE221" s="507"/>
      <c r="IF221" s="507"/>
      <c r="IG221" s="507"/>
      <c r="IH221" s="507"/>
      <c r="II221" s="507"/>
      <c r="IJ221" s="507"/>
    </row>
    <row r="222" spans="1:244" s="398" customFormat="1" ht="19" x14ac:dyDescent="0.2">
      <c r="A222"/>
      <c r="B222" s="290"/>
      <c r="C222"/>
      <c r="D222" s="367"/>
      <c r="E222" s="463"/>
      <c r="F222" s="463"/>
      <c r="G222" s="271"/>
      <c r="H222"/>
      <c r="I222" s="99"/>
      <c r="J222"/>
      <c r="K222"/>
      <c r="L222"/>
      <c r="M222" s="275"/>
      <c r="N222" s="275"/>
      <c r="O222" s="275"/>
      <c r="P222" s="275"/>
      <c r="Q222" s="275"/>
      <c r="R222" s="275"/>
      <c r="S222" s="275"/>
      <c r="T222" s="275"/>
      <c r="U222" s="275"/>
      <c r="V222" s="275"/>
      <c r="W222" s="275"/>
      <c r="X222" s="275"/>
      <c r="Y222" s="275"/>
      <c r="Z222" s="275"/>
      <c r="AA222" s="275"/>
      <c r="AB222" s="23"/>
      <c r="AC222"/>
      <c r="AD222" s="92"/>
      <c r="AE222"/>
      <c r="AF222"/>
      <c r="AG222"/>
      <c r="AH222" s="96"/>
      <c r="AI222" s="394"/>
      <c r="AJ222" s="215"/>
      <c r="AK222" s="215"/>
      <c r="AL222" s="215"/>
      <c r="AM222" s="215"/>
      <c r="AN222" s="215"/>
      <c r="AO222" s="215"/>
      <c r="AP222" s="215"/>
      <c r="AQ222" s="215"/>
      <c r="AR222" s="215"/>
      <c r="AS222" s="215"/>
      <c r="AT222" s="215"/>
      <c r="AU222" s="215"/>
      <c r="AV222" s="215"/>
      <c r="AW222" s="215"/>
      <c r="AX222" s="215"/>
      <c r="AY222" s="394"/>
      <c r="AZ222" s="386"/>
      <c r="BA222" s="715"/>
      <c r="BB222"/>
      <c r="BC222" s="715"/>
      <c r="BD222"/>
      <c r="BE222" s="715"/>
      <c r="BF222"/>
      <c r="BG222" s="715"/>
      <c r="BH222"/>
      <c r="BI222" s="715"/>
      <c r="BJ222"/>
      <c r="BK222" s="715"/>
      <c r="BL222"/>
      <c r="BM222" s="715"/>
      <c r="BN222"/>
      <c r="BO222" s="387"/>
      <c r="BP222"/>
      <c r="BQ222" s="387"/>
      <c r="BR222"/>
      <c r="BS222" s="387"/>
      <c r="BT222"/>
      <c r="BU222" s="387"/>
      <c r="BV222"/>
      <c r="BW222" s="387"/>
      <c r="BX222"/>
      <c r="BY222" s="387"/>
      <c r="BZ222"/>
      <c r="CA222" s="387"/>
      <c r="CB222"/>
      <c r="CC222" s="387"/>
      <c r="CD222"/>
      <c r="CE222" s="387"/>
      <c r="CF222"/>
      <c r="CG222" s="387"/>
      <c r="CH222"/>
      <c r="CI222" s="387"/>
      <c r="CJ222"/>
      <c r="CK222" s="1099"/>
      <c r="CL222" s="507"/>
      <c r="CM222" s="507"/>
      <c r="CN222" s="507"/>
      <c r="CO222" s="507"/>
      <c r="CP222" s="507"/>
      <c r="CQ222" s="507"/>
      <c r="CR222" s="507"/>
      <c r="CS222" s="507"/>
      <c r="CT222" s="1109"/>
      <c r="CU222" s="507"/>
      <c r="CV222" s="507"/>
      <c r="CW222" s="507"/>
      <c r="CX222" s="1109"/>
      <c r="CY222" s="507"/>
      <c r="CZ222" s="507"/>
      <c r="DN222" s="507"/>
      <c r="DO222" s="507"/>
      <c r="DP222" s="507"/>
      <c r="DQ222" s="507"/>
      <c r="DR222" s="507"/>
      <c r="DS222" s="507"/>
      <c r="DT222" s="507"/>
      <c r="DU222" s="507"/>
      <c r="DV222" s="507"/>
      <c r="DW222" s="507"/>
      <c r="DX222" s="507"/>
      <c r="DY222" s="507"/>
      <c r="DZ222" s="507"/>
      <c r="EA222" s="507"/>
      <c r="EB222" s="507"/>
      <c r="EC222" s="507"/>
      <c r="ED222" s="507"/>
      <c r="EE222" s="507"/>
      <c r="EF222" s="507"/>
      <c r="EG222" s="507"/>
      <c r="EH222" s="507"/>
      <c r="EI222" s="507"/>
      <c r="EJ222" s="507"/>
      <c r="EK222" s="507"/>
      <c r="EL222" s="507"/>
      <c r="EM222" s="507"/>
      <c r="EN222" s="507"/>
      <c r="EO222" s="507"/>
      <c r="EP222" s="507"/>
      <c r="EQ222" s="507"/>
      <c r="ER222" s="507"/>
      <c r="ES222" s="507"/>
      <c r="ET222" s="507"/>
      <c r="EU222" s="507"/>
      <c r="EV222" s="507"/>
      <c r="EW222" s="507"/>
      <c r="EX222" s="507"/>
      <c r="EY222" s="507"/>
      <c r="EZ222" s="507"/>
      <c r="FA222" s="507"/>
      <c r="FB222" s="507"/>
      <c r="FC222" s="507"/>
      <c r="FD222" s="507"/>
      <c r="FE222" s="507"/>
      <c r="FF222" s="507"/>
      <c r="FG222" s="507"/>
      <c r="FH222" s="507"/>
      <c r="FI222" s="507"/>
      <c r="FJ222" s="507"/>
      <c r="FK222" s="507"/>
      <c r="FL222" s="507"/>
      <c r="FM222" s="507"/>
      <c r="FN222" s="507"/>
      <c r="FO222" s="507"/>
      <c r="FP222" s="507"/>
      <c r="FQ222" s="507"/>
      <c r="FR222" s="507"/>
      <c r="FS222" s="507"/>
      <c r="FT222" s="507"/>
      <c r="FU222" s="507"/>
      <c r="FV222" s="507"/>
      <c r="FW222" s="507"/>
      <c r="FX222" s="507"/>
      <c r="FY222" s="507"/>
      <c r="FZ222" s="507"/>
      <c r="GA222" s="507"/>
      <c r="GB222" s="507"/>
      <c r="GC222" s="507"/>
      <c r="GD222" s="507"/>
      <c r="GE222" s="507"/>
      <c r="GF222" s="507"/>
      <c r="GG222" s="507"/>
      <c r="GH222" s="507"/>
      <c r="GI222" s="507"/>
      <c r="GJ222" s="507"/>
      <c r="GK222" s="507"/>
      <c r="GL222" s="507"/>
      <c r="GM222" s="507"/>
      <c r="GN222" s="507"/>
      <c r="GO222" s="507"/>
      <c r="GP222" s="507"/>
      <c r="GQ222" s="507"/>
      <c r="GR222" s="507"/>
      <c r="GS222" s="507"/>
      <c r="GT222" s="507"/>
      <c r="GU222" s="507"/>
      <c r="GV222" s="507"/>
      <c r="GW222" s="507"/>
      <c r="GX222" s="507"/>
      <c r="GY222" s="507"/>
      <c r="GZ222" s="507"/>
      <c r="HA222" s="507"/>
      <c r="HB222" s="507"/>
      <c r="HC222" s="507"/>
      <c r="HD222" s="507"/>
      <c r="HE222" s="507"/>
      <c r="HF222" s="507"/>
      <c r="HG222" s="507"/>
      <c r="HH222" s="507"/>
      <c r="HI222" s="507"/>
      <c r="HJ222" s="507"/>
      <c r="HK222" s="507"/>
      <c r="HL222" s="507"/>
      <c r="HM222" s="507"/>
      <c r="HN222" s="507"/>
      <c r="HO222" s="507"/>
      <c r="HP222" s="507"/>
      <c r="HQ222" s="507"/>
      <c r="HR222" s="507"/>
      <c r="HS222" s="507"/>
      <c r="HT222" s="507"/>
      <c r="HU222" s="507"/>
      <c r="HV222" s="507"/>
      <c r="HW222" s="507"/>
      <c r="HX222" s="507"/>
      <c r="HY222" s="507"/>
      <c r="HZ222" s="507"/>
      <c r="IA222" s="507"/>
      <c r="IB222" s="507"/>
      <c r="IC222" s="507"/>
      <c r="ID222" s="507"/>
      <c r="IE222" s="507"/>
      <c r="IF222" s="507"/>
      <c r="IG222" s="507"/>
      <c r="IH222" s="507"/>
      <c r="II222" s="507"/>
      <c r="IJ222" s="507"/>
    </row>
    <row r="223" spans="1:244" s="398" customFormat="1" ht="19" x14ac:dyDescent="0.2">
      <c r="A223"/>
      <c r="B223" s="290"/>
      <c r="C223"/>
      <c r="D223" s="367"/>
      <c r="E223" s="463"/>
      <c r="F223" s="463"/>
      <c r="G223" s="271"/>
      <c r="H223"/>
      <c r="I223" s="99"/>
      <c r="J223"/>
      <c r="K223"/>
      <c r="L223"/>
      <c r="M223" s="275"/>
      <c r="N223" s="275"/>
      <c r="O223" s="275"/>
      <c r="P223" s="275"/>
      <c r="Q223" s="275"/>
      <c r="R223" s="275"/>
      <c r="S223" s="275"/>
      <c r="T223" s="275"/>
      <c r="U223" s="275"/>
      <c r="V223" s="275"/>
      <c r="W223" s="275"/>
      <c r="X223" s="275"/>
      <c r="Y223" s="275"/>
      <c r="Z223" s="275"/>
      <c r="AA223" s="275"/>
      <c r="AB223" s="23"/>
      <c r="AC223"/>
      <c r="AD223" s="92"/>
      <c r="AE223"/>
      <c r="AF223"/>
      <c r="AG223"/>
      <c r="AH223" s="96"/>
      <c r="AI223" s="394"/>
      <c r="AJ223" s="215"/>
      <c r="AK223" s="215"/>
      <c r="AL223" s="215"/>
      <c r="AM223" s="215"/>
      <c r="AN223" s="215"/>
      <c r="AO223" s="215"/>
      <c r="AP223" s="215"/>
      <c r="AQ223" s="215"/>
      <c r="AR223" s="215"/>
      <c r="AS223" s="215"/>
      <c r="AT223" s="215"/>
      <c r="AU223" s="215"/>
      <c r="AV223" s="215"/>
      <c r="AW223" s="215"/>
      <c r="AX223" s="215"/>
      <c r="AY223" s="394"/>
      <c r="AZ223" s="386"/>
      <c r="BA223" s="715"/>
      <c r="BB223"/>
      <c r="BC223" s="715"/>
      <c r="BD223"/>
      <c r="BE223" s="715"/>
      <c r="BF223"/>
      <c r="BG223" s="715"/>
      <c r="BH223"/>
      <c r="BI223" s="715"/>
      <c r="BJ223"/>
      <c r="BK223" s="715"/>
      <c r="BL223"/>
      <c r="BM223" s="715"/>
      <c r="BN223"/>
      <c r="BO223" s="387"/>
      <c r="BP223"/>
      <c r="BQ223" s="387"/>
      <c r="BR223"/>
      <c r="BS223" s="387"/>
      <c r="BT223"/>
      <c r="BU223" s="387"/>
      <c r="BV223"/>
      <c r="BW223" s="387"/>
      <c r="BX223"/>
      <c r="BY223" s="387"/>
      <c r="BZ223"/>
      <c r="CA223" s="387"/>
      <c r="CB223"/>
      <c r="CC223" s="387"/>
      <c r="CD223"/>
      <c r="CE223" s="387"/>
      <c r="CF223"/>
      <c r="CG223" s="387"/>
      <c r="CH223"/>
      <c r="CI223" s="387"/>
      <c r="CJ223"/>
      <c r="CK223" s="1099"/>
      <c r="CL223" s="507"/>
      <c r="CM223" s="507"/>
      <c r="CN223" s="507"/>
      <c r="CO223" s="507"/>
      <c r="CP223" s="507"/>
      <c r="CQ223" s="507"/>
      <c r="CR223" s="507"/>
      <c r="CS223" s="507"/>
      <c r="CT223" s="1109"/>
      <c r="CU223" s="507"/>
      <c r="CV223" s="507"/>
      <c r="CW223" s="507"/>
      <c r="CX223" s="1109"/>
      <c r="CY223" s="507"/>
      <c r="CZ223" s="507"/>
      <c r="DN223" s="507"/>
      <c r="DO223" s="507"/>
      <c r="DP223" s="507"/>
      <c r="DQ223" s="507"/>
      <c r="DR223" s="507"/>
      <c r="DS223" s="507"/>
      <c r="DT223" s="507"/>
      <c r="DU223" s="507"/>
      <c r="DV223" s="507"/>
      <c r="DW223" s="507"/>
      <c r="DX223" s="507"/>
      <c r="DY223" s="507"/>
      <c r="DZ223" s="507"/>
      <c r="EA223" s="507"/>
      <c r="EB223" s="507"/>
      <c r="EC223" s="507"/>
      <c r="ED223" s="507"/>
      <c r="EE223" s="507"/>
      <c r="EF223" s="507"/>
      <c r="EG223" s="507"/>
      <c r="EH223" s="507"/>
      <c r="EI223" s="507"/>
      <c r="EJ223" s="507"/>
      <c r="EK223" s="507"/>
      <c r="EL223" s="507"/>
      <c r="EM223" s="507"/>
      <c r="EN223" s="507"/>
      <c r="EO223" s="507"/>
      <c r="EP223" s="507"/>
      <c r="EQ223" s="507"/>
      <c r="ER223" s="507"/>
      <c r="ES223" s="507"/>
      <c r="ET223" s="507"/>
      <c r="EU223" s="507"/>
      <c r="EV223" s="507"/>
      <c r="EW223" s="507"/>
      <c r="EX223" s="507"/>
      <c r="EY223" s="507"/>
      <c r="EZ223" s="507"/>
      <c r="FA223" s="507"/>
      <c r="FB223" s="507"/>
      <c r="FC223" s="507"/>
      <c r="FD223" s="507"/>
      <c r="FE223" s="507"/>
      <c r="FF223" s="507"/>
      <c r="FG223" s="507"/>
      <c r="FH223" s="507"/>
      <c r="FI223" s="507"/>
      <c r="FJ223" s="507"/>
      <c r="FK223" s="507"/>
      <c r="FL223" s="507"/>
      <c r="FM223" s="507"/>
      <c r="FN223" s="507"/>
      <c r="FO223" s="507"/>
      <c r="FP223" s="507"/>
      <c r="FQ223" s="507"/>
      <c r="FR223" s="507"/>
      <c r="FS223" s="507"/>
      <c r="FT223" s="507"/>
      <c r="FU223" s="507"/>
      <c r="FV223" s="507"/>
      <c r="FW223" s="507"/>
      <c r="FX223" s="507"/>
      <c r="FY223" s="507"/>
      <c r="FZ223" s="507"/>
      <c r="GA223" s="507"/>
      <c r="GB223" s="507"/>
      <c r="GC223" s="507"/>
      <c r="GD223" s="507"/>
      <c r="GE223" s="507"/>
      <c r="GF223" s="507"/>
      <c r="GG223" s="507"/>
      <c r="GH223" s="507"/>
      <c r="GI223" s="507"/>
      <c r="GJ223" s="507"/>
      <c r="GK223" s="507"/>
      <c r="GL223" s="507"/>
      <c r="GM223" s="507"/>
      <c r="GN223" s="507"/>
      <c r="GO223" s="507"/>
      <c r="GP223" s="507"/>
      <c r="GQ223" s="507"/>
      <c r="GR223" s="507"/>
      <c r="GS223" s="507"/>
      <c r="GT223" s="507"/>
      <c r="GU223" s="507"/>
      <c r="GV223" s="507"/>
      <c r="GW223" s="507"/>
      <c r="GX223" s="507"/>
      <c r="GY223" s="507"/>
      <c r="GZ223" s="507"/>
      <c r="HA223" s="507"/>
      <c r="HB223" s="507"/>
      <c r="HC223" s="507"/>
      <c r="HD223" s="507"/>
      <c r="HE223" s="507"/>
      <c r="HF223" s="507"/>
      <c r="HG223" s="507"/>
      <c r="HH223" s="507"/>
      <c r="HI223" s="507"/>
      <c r="HJ223" s="507"/>
      <c r="HK223" s="507"/>
      <c r="HL223" s="507"/>
      <c r="HM223" s="507"/>
      <c r="HN223" s="507"/>
      <c r="HO223" s="507"/>
      <c r="HP223" s="507"/>
      <c r="HQ223" s="507"/>
      <c r="HR223" s="507"/>
      <c r="HS223" s="507"/>
      <c r="HT223" s="507"/>
      <c r="HU223" s="507"/>
      <c r="HV223" s="507"/>
      <c r="HW223" s="507"/>
      <c r="HX223" s="507"/>
      <c r="HY223" s="507"/>
      <c r="HZ223" s="507"/>
      <c r="IA223" s="507"/>
      <c r="IB223" s="507"/>
      <c r="IC223" s="507"/>
      <c r="ID223" s="507"/>
      <c r="IE223" s="507"/>
      <c r="IF223" s="507"/>
      <c r="IG223" s="507"/>
      <c r="IH223" s="507"/>
      <c r="II223" s="507"/>
      <c r="IJ223" s="507"/>
    </row>
    <row r="224" spans="1:244" s="398" customFormat="1" ht="19" x14ac:dyDescent="0.2">
      <c r="A224"/>
      <c r="B224" s="290"/>
      <c r="C224"/>
      <c r="D224" s="367"/>
      <c r="E224" s="463"/>
      <c r="F224" s="463"/>
      <c r="G224" s="271"/>
      <c r="H224"/>
      <c r="I224" s="99"/>
      <c r="J224"/>
      <c r="K224"/>
      <c r="L224"/>
      <c r="M224" s="275"/>
      <c r="N224" s="275"/>
      <c r="O224" s="275"/>
      <c r="P224" s="275"/>
      <c r="Q224" s="275"/>
      <c r="R224" s="275"/>
      <c r="S224" s="275"/>
      <c r="T224" s="275"/>
      <c r="U224" s="275"/>
      <c r="V224" s="275"/>
      <c r="W224" s="275"/>
      <c r="X224" s="275"/>
      <c r="Y224" s="275"/>
      <c r="Z224" s="275"/>
      <c r="AA224" s="275"/>
      <c r="AB224" s="23"/>
      <c r="AC224"/>
      <c r="AD224" s="92"/>
      <c r="AE224"/>
      <c r="AF224"/>
      <c r="AG224"/>
      <c r="AH224" s="96"/>
      <c r="AI224" s="394"/>
      <c r="AJ224" s="215"/>
      <c r="AK224" s="215"/>
      <c r="AL224" s="215"/>
      <c r="AM224" s="215"/>
      <c r="AN224" s="215"/>
      <c r="AO224" s="215"/>
      <c r="AP224" s="215"/>
      <c r="AQ224" s="215"/>
      <c r="AR224" s="215"/>
      <c r="AS224" s="215"/>
      <c r="AT224" s="215"/>
      <c r="AU224" s="215"/>
      <c r="AV224" s="215"/>
      <c r="AW224" s="215"/>
      <c r="AX224" s="215"/>
      <c r="AY224" s="394"/>
      <c r="AZ224" s="386"/>
      <c r="BA224" s="715"/>
      <c r="BB224"/>
      <c r="BC224" s="715"/>
      <c r="BD224"/>
      <c r="BE224" s="715"/>
      <c r="BF224"/>
      <c r="BG224" s="715"/>
      <c r="BH224"/>
      <c r="BI224" s="715"/>
      <c r="BJ224"/>
      <c r="BK224" s="715"/>
      <c r="BL224"/>
      <c r="BM224" s="715"/>
      <c r="BN224"/>
      <c r="BO224" s="387"/>
      <c r="BP224"/>
      <c r="BQ224" s="387"/>
      <c r="BR224"/>
      <c r="BS224" s="387"/>
      <c r="BT224"/>
      <c r="BU224" s="387"/>
      <c r="BV224"/>
      <c r="BW224" s="387"/>
      <c r="BX224"/>
      <c r="BY224" s="387"/>
      <c r="BZ224"/>
      <c r="CA224" s="387"/>
      <c r="CB224"/>
      <c r="CC224" s="387"/>
      <c r="CD224"/>
      <c r="CE224" s="387"/>
      <c r="CF224"/>
      <c r="CG224" s="387"/>
      <c r="CH224"/>
      <c r="CI224" s="387"/>
      <c r="CJ224"/>
      <c r="CK224" s="1099"/>
      <c r="CL224" s="507"/>
      <c r="CM224" s="507"/>
      <c r="CN224" s="507"/>
      <c r="CO224" s="507"/>
      <c r="CP224" s="507"/>
      <c r="CQ224" s="507"/>
      <c r="CR224" s="507"/>
      <c r="CS224" s="507"/>
      <c r="CT224" s="1109"/>
      <c r="CU224" s="507"/>
      <c r="CV224" s="507"/>
      <c r="CW224" s="507"/>
      <c r="CX224" s="1109"/>
      <c r="CY224" s="507"/>
      <c r="CZ224" s="507"/>
      <c r="DN224" s="507"/>
      <c r="DO224" s="507"/>
      <c r="DP224" s="507"/>
      <c r="DQ224" s="507"/>
      <c r="DR224" s="507"/>
      <c r="DS224" s="507"/>
      <c r="DT224" s="507"/>
      <c r="DU224" s="507"/>
      <c r="DV224" s="507"/>
      <c r="DW224" s="507"/>
      <c r="DX224" s="507"/>
      <c r="DY224" s="507"/>
      <c r="DZ224" s="507"/>
      <c r="EA224" s="507"/>
      <c r="EB224" s="507"/>
      <c r="EC224" s="507"/>
      <c r="ED224" s="507"/>
      <c r="EE224" s="507"/>
      <c r="EF224" s="507"/>
      <c r="EG224" s="507"/>
      <c r="EH224" s="507"/>
      <c r="EI224" s="507"/>
      <c r="EJ224" s="507"/>
      <c r="EK224" s="507"/>
      <c r="EL224" s="507"/>
      <c r="EM224" s="507"/>
      <c r="EN224" s="507"/>
      <c r="EO224" s="507"/>
      <c r="EP224" s="507"/>
      <c r="EQ224" s="507"/>
      <c r="ER224" s="507"/>
      <c r="ES224" s="507"/>
      <c r="ET224" s="507"/>
      <c r="EU224" s="507"/>
      <c r="EV224" s="507"/>
      <c r="EW224" s="507"/>
      <c r="EX224" s="507"/>
      <c r="EY224" s="507"/>
      <c r="EZ224" s="507"/>
      <c r="FA224" s="507"/>
      <c r="FB224" s="507"/>
      <c r="FC224" s="507"/>
      <c r="FD224" s="507"/>
      <c r="FE224" s="507"/>
      <c r="FF224" s="507"/>
      <c r="FG224" s="507"/>
      <c r="FH224" s="507"/>
      <c r="FI224" s="507"/>
      <c r="FJ224" s="507"/>
      <c r="FK224" s="507"/>
      <c r="FL224" s="507"/>
      <c r="FM224" s="507"/>
      <c r="FN224" s="507"/>
      <c r="FO224" s="507"/>
      <c r="FP224" s="507"/>
      <c r="FQ224" s="507"/>
      <c r="FR224" s="507"/>
      <c r="FS224" s="507"/>
      <c r="FT224" s="507"/>
      <c r="FU224" s="507"/>
      <c r="FV224" s="507"/>
      <c r="FW224" s="507"/>
      <c r="FX224" s="507"/>
      <c r="FY224" s="507"/>
      <c r="FZ224" s="507"/>
      <c r="GA224" s="507"/>
      <c r="GB224" s="507"/>
      <c r="GC224" s="507"/>
      <c r="GD224" s="507"/>
      <c r="GE224" s="507"/>
      <c r="GF224" s="507"/>
      <c r="GG224" s="507"/>
      <c r="GH224" s="507"/>
      <c r="GI224" s="507"/>
      <c r="GJ224" s="507"/>
      <c r="GK224" s="507"/>
      <c r="GL224" s="507"/>
      <c r="GM224" s="507"/>
      <c r="GN224" s="507"/>
      <c r="GO224" s="507"/>
      <c r="GP224" s="507"/>
      <c r="GQ224" s="507"/>
      <c r="GR224" s="507"/>
      <c r="GS224" s="507"/>
      <c r="GT224" s="507"/>
      <c r="GU224" s="507"/>
      <c r="GV224" s="507"/>
      <c r="GW224" s="507"/>
      <c r="GX224" s="507"/>
      <c r="GY224" s="507"/>
      <c r="GZ224" s="507"/>
      <c r="HA224" s="507"/>
      <c r="HB224" s="507"/>
      <c r="HC224" s="507"/>
      <c r="HD224" s="507"/>
      <c r="HE224" s="507"/>
      <c r="HF224" s="507"/>
      <c r="HG224" s="507"/>
      <c r="HH224" s="507"/>
      <c r="HI224" s="507"/>
      <c r="HJ224" s="507"/>
      <c r="HK224" s="507"/>
      <c r="HL224" s="507"/>
      <c r="HM224" s="507"/>
      <c r="HN224" s="507"/>
      <c r="HO224" s="507"/>
      <c r="HP224" s="507"/>
      <c r="HQ224" s="507"/>
      <c r="HR224" s="507"/>
      <c r="HS224" s="507"/>
      <c r="HT224" s="507"/>
      <c r="HU224" s="507"/>
      <c r="HV224" s="507"/>
      <c r="HW224" s="507"/>
      <c r="HX224" s="507"/>
      <c r="HY224" s="507"/>
      <c r="HZ224" s="507"/>
      <c r="IA224" s="507"/>
      <c r="IB224" s="507"/>
      <c r="IC224" s="507"/>
      <c r="ID224" s="507"/>
      <c r="IE224" s="507"/>
      <c r="IF224" s="507"/>
      <c r="IG224" s="507"/>
      <c r="IH224" s="507"/>
      <c r="II224" s="507"/>
      <c r="IJ224" s="507"/>
    </row>
    <row r="225" spans="1:244" s="398" customFormat="1" ht="19" x14ac:dyDescent="0.2">
      <c r="A225"/>
      <c r="B225" s="290"/>
      <c r="C225"/>
      <c r="D225" s="367"/>
      <c r="E225" s="463"/>
      <c r="F225" s="463"/>
      <c r="G225" s="271"/>
      <c r="H225"/>
      <c r="I225" s="99"/>
      <c r="J225"/>
      <c r="K225"/>
      <c r="L225"/>
      <c r="M225" s="275"/>
      <c r="N225" s="275"/>
      <c r="O225" s="275"/>
      <c r="P225" s="275"/>
      <c r="Q225" s="275"/>
      <c r="R225" s="275"/>
      <c r="S225" s="275"/>
      <c r="T225" s="275"/>
      <c r="U225" s="275"/>
      <c r="V225" s="275"/>
      <c r="W225" s="275"/>
      <c r="X225" s="275"/>
      <c r="Y225" s="275"/>
      <c r="Z225" s="275"/>
      <c r="AA225" s="275"/>
      <c r="AB225" s="23"/>
      <c r="AC225"/>
      <c r="AD225" s="92"/>
      <c r="AE225"/>
      <c r="AF225"/>
      <c r="AG225"/>
      <c r="AH225" s="96"/>
      <c r="AI225" s="394"/>
      <c r="AJ225" s="215"/>
      <c r="AK225" s="215"/>
      <c r="AL225" s="215"/>
      <c r="AM225" s="215"/>
      <c r="AN225" s="215"/>
      <c r="AO225" s="215"/>
      <c r="AP225" s="215"/>
      <c r="AQ225" s="215"/>
      <c r="AR225" s="215"/>
      <c r="AS225" s="215"/>
      <c r="AT225" s="215"/>
      <c r="AU225" s="215"/>
      <c r="AV225" s="215"/>
      <c r="AW225" s="215"/>
      <c r="AX225" s="215"/>
      <c r="AY225" s="394"/>
      <c r="AZ225" s="386"/>
      <c r="BA225" s="715"/>
      <c r="BB225"/>
      <c r="BC225" s="715"/>
      <c r="BD225"/>
      <c r="BE225" s="715"/>
      <c r="BF225"/>
      <c r="BG225" s="715"/>
      <c r="BH225"/>
      <c r="BI225" s="715"/>
      <c r="BJ225"/>
      <c r="BK225" s="715"/>
      <c r="BL225"/>
      <c r="BM225" s="715"/>
      <c r="BN225"/>
      <c r="BO225" s="387"/>
      <c r="BP225"/>
      <c r="BQ225" s="387"/>
      <c r="BR225"/>
      <c r="BS225" s="387"/>
      <c r="BT225"/>
      <c r="BU225" s="387"/>
      <c r="BV225"/>
      <c r="BW225" s="387"/>
      <c r="BX225"/>
      <c r="BY225" s="387"/>
      <c r="BZ225"/>
      <c r="CA225" s="387"/>
      <c r="CB225"/>
      <c r="CC225" s="387"/>
      <c r="CD225"/>
      <c r="CE225" s="387"/>
      <c r="CF225"/>
      <c r="CG225" s="387"/>
      <c r="CH225"/>
      <c r="CI225" s="387"/>
      <c r="CJ225"/>
      <c r="CK225" s="1099"/>
      <c r="CL225" s="507"/>
      <c r="CM225" s="507"/>
      <c r="CN225" s="507"/>
      <c r="CO225" s="507"/>
      <c r="CP225" s="507"/>
      <c r="CQ225" s="507"/>
      <c r="CR225" s="507"/>
      <c r="CS225" s="507"/>
      <c r="CT225" s="1109"/>
      <c r="CU225" s="507"/>
      <c r="CV225" s="507"/>
      <c r="CW225" s="507"/>
      <c r="CX225" s="1109"/>
      <c r="CY225" s="507"/>
      <c r="CZ225" s="507"/>
      <c r="DN225" s="507"/>
      <c r="DO225" s="507"/>
      <c r="DP225" s="507"/>
      <c r="DQ225" s="507"/>
      <c r="DR225" s="507"/>
      <c r="DS225" s="507"/>
      <c r="DT225" s="507"/>
      <c r="DU225" s="507"/>
      <c r="DV225" s="507"/>
      <c r="DW225" s="507"/>
      <c r="DX225" s="507"/>
      <c r="DY225" s="507"/>
      <c r="DZ225" s="507"/>
      <c r="EA225" s="507"/>
      <c r="EB225" s="507"/>
      <c r="EC225" s="507"/>
      <c r="ED225" s="507"/>
      <c r="EE225" s="507"/>
      <c r="EF225" s="507"/>
      <c r="EG225" s="507"/>
      <c r="EH225" s="507"/>
      <c r="EI225" s="507"/>
      <c r="EJ225" s="507"/>
      <c r="EK225" s="507"/>
      <c r="EL225" s="507"/>
      <c r="EM225" s="507"/>
      <c r="EN225" s="507"/>
      <c r="EO225" s="507"/>
      <c r="EP225" s="507"/>
      <c r="EQ225" s="507"/>
      <c r="ER225" s="507"/>
      <c r="ES225" s="507"/>
      <c r="ET225" s="507"/>
      <c r="EU225" s="507"/>
      <c r="EV225" s="507"/>
      <c r="EW225" s="507"/>
      <c r="EX225" s="507"/>
      <c r="EY225" s="507"/>
      <c r="EZ225" s="507"/>
      <c r="FA225" s="507"/>
      <c r="FB225" s="507"/>
      <c r="FC225" s="507"/>
      <c r="FD225" s="507"/>
      <c r="FE225" s="507"/>
      <c r="FF225" s="507"/>
      <c r="FG225" s="507"/>
      <c r="FH225" s="507"/>
      <c r="FI225" s="507"/>
      <c r="FJ225" s="507"/>
      <c r="FK225" s="507"/>
      <c r="FL225" s="507"/>
      <c r="FM225" s="507"/>
      <c r="FN225" s="507"/>
      <c r="FO225" s="507"/>
      <c r="FP225" s="507"/>
      <c r="FQ225" s="507"/>
      <c r="FR225" s="507"/>
      <c r="FS225" s="507"/>
      <c r="FT225" s="507"/>
      <c r="FU225" s="507"/>
      <c r="FV225" s="507"/>
      <c r="FW225" s="507"/>
      <c r="FX225" s="507"/>
      <c r="FY225" s="507"/>
      <c r="FZ225" s="507"/>
      <c r="GA225" s="507"/>
      <c r="GB225" s="507"/>
      <c r="GC225" s="507"/>
      <c r="GD225" s="507"/>
      <c r="GE225" s="507"/>
      <c r="GF225" s="507"/>
      <c r="GG225" s="507"/>
      <c r="GH225" s="507"/>
      <c r="GI225" s="507"/>
      <c r="GJ225" s="507"/>
      <c r="GK225" s="507"/>
      <c r="GL225" s="507"/>
      <c r="GM225" s="507"/>
      <c r="GN225" s="507"/>
      <c r="GO225" s="507"/>
      <c r="GP225" s="507"/>
      <c r="GQ225" s="507"/>
      <c r="GR225" s="507"/>
      <c r="GS225" s="507"/>
      <c r="GT225" s="507"/>
      <c r="GU225" s="507"/>
      <c r="GV225" s="507"/>
      <c r="GW225" s="507"/>
      <c r="GX225" s="507"/>
      <c r="GY225" s="507"/>
      <c r="GZ225" s="507"/>
      <c r="HA225" s="507"/>
      <c r="HB225" s="507"/>
      <c r="HC225" s="507"/>
      <c r="HD225" s="507"/>
      <c r="HE225" s="507"/>
      <c r="HF225" s="507"/>
      <c r="HG225" s="507"/>
      <c r="HH225" s="507"/>
      <c r="HI225" s="507"/>
      <c r="HJ225" s="507"/>
      <c r="HK225" s="507"/>
      <c r="HL225" s="507"/>
      <c r="HM225" s="507"/>
      <c r="HN225" s="507"/>
      <c r="HO225" s="507"/>
      <c r="HP225" s="507"/>
      <c r="HQ225" s="507"/>
      <c r="HR225" s="507"/>
      <c r="HS225" s="507"/>
      <c r="HT225" s="507"/>
      <c r="HU225" s="507"/>
      <c r="HV225" s="507"/>
      <c r="HW225" s="507"/>
      <c r="HX225" s="507"/>
      <c r="HY225" s="507"/>
      <c r="HZ225" s="507"/>
      <c r="IA225" s="507"/>
      <c r="IB225" s="507"/>
      <c r="IC225" s="507"/>
      <c r="ID225" s="507"/>
      <c r="IE225" s="507"/>
      <c r="IF225" s="507"/>
      <c r="IG225" s="507"/>
      <c r="IH225" s="507"/>
      <c r="II225" s="507"/>
      <c r="IJ225" s="507"/>
    </row>
    <row r="226" spans="1:244" s="398" customFormat="1" ht="19" x14ac:dyDescent="0.2">
      <c r="A226"/>
      <c r="B226" s="290"/>
      <c r="C226"/>
      <c r="D226" s="367"/>
      <c r="E226" s="463"/>
      <c r="F226" s="463"/>
      <c r="G226" s="271"/>
      <c r="H226"/>
      <c r="I226" s="99"/>
      <c r="J226"/>
      <c r="K226"/>
      <c r="L226"/>
      <c r="M226" s="275"/>
      <c r="N226" s="275"/>
      <c r="O226" s="275"/>
      <c r="P226" s="275"/>
      <c r="Q226" s="275"/>
      <c r="R226" s="275"/>
      <c r="S226" s="275"/>
      <c r="T226" s="275"/>
      <c r="U226" s="275"/>
      <c r="V226" s="275"/>
      <c r="W226" s="275"/>
      <c r="X226" s="275"/>
      <c r="Y226" s="275"/>
      <c r="Z226" s="275"/>
      <c r="AA226" s="275"/>
      <c r="AB226" s="23"/>
      <c r="AC226"/>
      <c r="AD226" s="92"/>
      <c r="AE226"/>
      <c r="AF226"/>
      <c r="AG226"/>
      <c r="AH226" s="96"/>
      <c r="AI226" s="394"/>
      <c r="AJ226" s="215"/>
      <c r="AK226" s="215"/>
      <c r="AL226" s="215"/>
      <c r="AM226" s="215"/>
      <c r="AN226" s="215"/>
      <c r="AO226" s="215"/>
      <c r="AP226" s="215"/>
      <c r="AQ226" s="215"/>
      <c r="AR226" s="215"/>
      <c r="AS226" s="215"/>
      <c r="AT226" s="215"/>
      <c r="AU226" s="215"/>
      <c r="AV226" s="215"/>
      <c r="AW226" s="215"/>
      <c r="AX226" s="215"/>
      <c r="AY226" s="394"/>
      <c r="AZ226" s="386"/>
      <c r="BA226" s="715"/>
      <c r="BB226"/>
      <c r="BC226" s="715"/>
      <c r="BD226"/>
      <c r="BE226" s="715"/>
      <c r="BF226"/>
      <c r="BG226" s="715"/>
      <c r="BH226"/>
      <c r="BI226" s="715"/>
      <c r="BJ226"/>
      <c r="BK226" s="715"/>
      <c r="BL226"/>
      <c r="BM226" s="715"/>
      <c r="BN226"/>
      <c r="BO226" s="387"/>
      <c r="BP226"/>
      <c r="BQ226" s="387"/>
      <c r="BR226"/>
      <c r="BS226" s="387"/>
      <c r="BT226"/>
      <c r="BU226" s="387"/>
      <c r="BV226"/>
      <c r="BW226" s="387"/>
      <c r="BX226"/>
      <c r="BY226" s="387"/>
      <c r="BZ226"/>
      <c r="CA226" s="387"/>
      <c r="CB226"/>
      <c r="CC226" s="387"/>
      <c r="CD226"/>
      <c r="CE226" s="387"/>
      <c r="CF226"/>
      <c r="CG226" s="387"/>
      <c r="CH226"/>
      <c r="CI226" s="387"/>
      <c r="CJ226"/>
      <c r="CK226" s="1099"/>
      <c r="CL226" s="507"/>
      <c r="CM226" s="507"/>
      <c r="CN226" s="507"/>
      <c r="CO226" s="507"/>
      <c r="CP226" s="507"/>
      <c r="CQ226" s="507"/>
      <c r="CR226" s="507"/>
      <c r="CS226" s="507"/>
      <c r="CT226" s="1109"/>
      <c r="CU226" s="507"/>
      <c r="CV226" s="507"/>
      <c r="CW226" s="507"/>
      <c r="CX226" s="1109"/>
      <c r="CY226" s="507"/>
      <c r="CZ226" s="507"/>
      <c r="DN226" s="507"/>
      <c r="DO226" s="507"/>
      <c r="DP226" s="507"/>
      <c r="DQ226" s="507"/>
      <c r="DR226" s="507"/>
      <c r="DS226" s="507"/>
      <c r="DT226" s="507"/>
      <c r="DU226" s="507"/>
      <c r="DV226" s="507"/>
      <c r="DW226" s="507"/>
      <c r="DX226" s="507"/>
      <c r="DY226" s="507"/>
      <c r="DZ226" s="507"/>
      <c r="EA226" s="507"/>
      <c r="EB226" s="507"/>
      <c r="EC226" s="507"/>
      <c r="ED226" s="507"/>
      <c r="EE226" s="507"/>
      <c r="EF226" s="507"/>
      <c r="EG226" s="507"/>
      <c r="EH226" s="507"/>
      <c r="EI226" s="507"/>
      <c r="EJ226" s="507"/>
      <c r="EK226" s="507"/>
      <c r="EL226" s="507"/>
      <c r="EM226" s="507"/>
      <c r="EN226" s="507"/>
      <c r="EO226" s="507"/>
      <c r="EP226" s="507"/>
      <c r="EQ226" s="507"/>
      <c r="ER226" s="507"/>
      <c r="ES226" s="507"/>
      <c r="ET226" s="507"/>
      <c r="EU226" s="507"/>
      <c r="EV226" s="507"/>
      <c r="EW226" s="507"/>
      <c r="EX226" s="507"/>
      <c r="EY226" s="507"/>
      <c r="EZ226" s="507"/>
      <c r="FA226" s="507"/>
      <c r="FB226" s="507"/>
      <c r="FC226" s="507"/>
      <c r="FD226" s="507"/>
      <c r="FE226" s="507"/>
      <c r="FF226" s="507"/>
      <c r="FG226" s="507"/>
      <c r="FH226" s="507"/>
      <c r="FI226" s="507"/>
      <c r="FJ226" s="507"/>
      <c r="FK226" s="507"/>
      <c r="FL226" s="507"/>
      <c r="FM226" s="507"/>
      <c r="FN226" s="507"/>
      <c r="FO226" s="507"/>
      <c r="FP226" s="507"/>
      <c r="FQ226" s="507"/>
      <c r="FR226" s="507"/>
      <c r="FS226" s="507"/>
      <c r="FT226" s="507"/>
      <c r="FU226" s="507"/>
      <c r="FV226" s="507"/>
      <c r="FW226" s="507"/>
      <c r="FX226" s="507"/>
      <c r="FY226" s="507"/>
      <c r="FZ226" s="507"/>
      <c r="GA226" s="507"/>
      <c r="GB226" s="507"/>
      <c r="GC226" s="507"/>
      <c r="GD226" s="507"/>
      <c r="GE226" s="507"/>
      <c r="GF226" s="507"/>
      <c r="GG226" s="507"/>
      <c r="GH226" s="507"/>
      <c r="GI226" s="507"/>
      <c r="GJ226" s="507"/>
      <c r="GK226" s="507"/>
      <c r="GL226" s="507"/>
      <c r="GM226" s="507"/>
      <c r="GN226" s="507"/>
      <c r="GO226" s="507"/>
      <c r="GP226" s="507"/>
      <c r="GQ226" s="507"/>
      <c r="GR226" s="507"/>
      <c r="GS226" s="507"/>
      <c r="GT226" s="507"/>
      <c r="GU226" s="507"/>
      <c r="GV226" s="507"/>
      <c r="GW226" s="507"/>
      <c r="GX226" s="507"/>
      <c r="GY226" s="507"/>
      <c r="GZ226" s="507"/>
      <c r="HA226" s="507"/>
      <c r="HB226" s="507"/>
      <c r="HC226" s="507"/>
      <c r="HD226" s="507"/>
      <c r="HE226" s="507"/>
      <c r="HF226" s="507"/>
      <c r="HG226" s="507"/>
      <c r="HH226" s="507"/>
      <c r="HI226" s="507"/>
      <c r="HJ226" s="507"/>
      <c r="HK226" s="507"/>
      <c r="HL226" s="507"/>
      <c r="HM226" s="507"/>
      <c r="HN226" s="507"/>
      <c r="HO226" s="507"/>
      <c r="HP226" s="507"/>
      <c r="HQ226" s="507"/>
      <c r="HR226" s="507"/>
      <c r="HS226" s="507"/>
      <c r="HT226" s="507"/>
      <c r="HU226" s="507"/>
      <c r="HV226" s="507"/>
      <c r="HW226" s="507"/>
      <c r="HX226" s="507"/>
      <c r="HY226" s="507"/>
      <c r="HZ226" s="507"/>
      <c r="IA226" s="507"/>
      <c r="IB226" s="507"/>
      <c r="IC226" s="507"/>
      <c r="ID226" s="507"/>
      <c r="IE226" s="507"/>
      <c r="IF226" s="507"/>
      <c r="IG226" s="507"/>
      <c r="IH226" s="507"/>
      <c r="II226" s="507"/>
      <c r="IJ226" s="507"/>
    </row>
    <row r="227" spans="1:244" s="398" customFormat="1" ht="19" x14ac:dyDescent="0.2">
      <c r="A227"/>
      <c r="B227" s="290"/>
      <c r="C227"/>
      <c r="D227" s="367"/>
      <c r="E227" s="463"/>
      <c r="F227" s="463"/>
      <c r="G227" s="271"/>
      <c r="H227"/>
      <c r="I227" s="99"/>
      <c r="J227"/>
      <c r="K227"/>
      <c r="L227"/>
      <c r="M227" s="275"/>
      <c r="N227" s="275"/>
      <c r="O227" s="275"/>
      <c r="P227" s="275"/>
      <c r="Q227" s="275"/>
      <c r="R227" s="275"/>
      <c r="S227" s="275"/>
      <c r="T227" s="275"/>
      <c r="U227" s="275"/>
      <c r="V227" s="275"/>
      <c r="W227" s="275"/>
      <c r="X227" s="275"/>
      <c r="Y227" s="275"/>
      <c r="Z227" s="275"/>
      <c r="AA227" s="275"/>
      <c r="AB227" s="23"/>
      <c r="AC227"/>
      <c r="AD227" s="92"/>
      <c r="AE227"/>
      <c r="AF227"/>
      <c r="AG227"/>
      <c r="AH227" s="96"/>
      <c r="AI227" s="394"/>
      <c r="AJ227" s="215"/>
      <c r="AK227" s="215"/>
      <c r="AL227" s="215"/>
      <c r="AM227" s="215"/>
      <c r="AN227" s="215"/>
      <c r="AO227" s="215"/>
      <c r="AP227" s="215"/>
      <c r="AQ227" s="215"/>
      <c r="AR227" s="215"/>
      <c r="AS227" s="215"/>
      <c r="AT227" s="215"/>
      <c r="AU227" s="215"/>
      <c r="AV227" s="215"/>
      <c r="AW227" s="215"/>
      <c r="AX227" s="215"/>
      <c r="AY227" s="394"/>
      <c r="AZ227" s="386"/>
      <c r="BA227" s="715"/>
      <c r="BB227"/>
      <c r="BC227" s="715"/>
      <c r="BD227"/>
      <c r="BE227" s="715"/>
      <c r="BF227"/>
      <c r="BG227" s="715"/>
      <c r="BH227"/>
      <c r="BI227" s="715"/>
      <c r="BJ227"/>
      <c r="BK227" s="715"/>
      <c r="BL227"/>
      <c r="BM227" s="715"/>
      <c r="BN227"/>
      <c r="BO227" s="387"/>
      <c r="BP227"/>
      <c r="BQ227" s="387"/>
      <c r="BR227"/>
      <c r="BS227" s="387"/>
      <c r="BT227"/>
      <c r="BU227" s="387"/>
      <c r="BV227"/>
      <c r="BW227" s="387"/>
      <c r="BX227"/>
      <c r="BY227" s="387"/>
      <c r="BZ227"/>
      <c r="CA227" s="387"/>
      <c r="CB227"/>
      <c r="CC227" s="387"/>
      <c r="CD227"/>
      <c r="CE227" s="387"/>
      <c r="CF227"/>
      <c r="CG227" s="387"/>
      <c r="CH227"/>
      <c r="CI227" s="387"/>
      <c r="CJ227"/>
      <c r="CK227" s="1099"/>
      <c r="CL227" s="507"/>
      <c r="CM227" s="507"/>
      <c r="CN227" s="507"/>
      <c r="CO227" s="507"/>
      <c r="CP227" s="507"/>
      <c r="CQ227" s="507"/>
      <c r="CR227" s="507"/>
      <c r="CS227" s="507"/>
      <c r="CT227" s="1109"/>
      <c r="CU227" s="507"/>
      <c r="CV227" s="507"/>
      <c r="CW227" s="507"/>
      <c r="CX227" s="1109"/>
      <c r="CY227" s="507"/>
      <c r="CZ227" s="507"/>
      <c r="DN227" s="507"/>
      <c r="DO227" s="507"/>
      <c r="DP227" s="507"/>
      <c r="DQ227" s="507"/>
      <c r="DR227" s="507"/>
      <c r="DS227" s="507"/>
      <c r="DT227" s="507"/>
      <c r="DU227" s="507"/>
      <c r="DV227" s="507"/>
      <c r="DW227" s="507"/>
      <c r="DX227" s="507"/>
      <c r="DY227" s="507"/>
      <c r="DZ227" s="507"/>
      <c r="EA227" s="507"/>
      <c r="EB227" s="507"/>
      <c r="EC227" s="507"/>
      <c r="ED227" s="507"/>
      <c r="EE227" s="507"/>
      <c r="EF227" s="507"/>
      <c r="EG227" s="507"/>
      <c r="EH227" s="507"/>
      <c r="EI227" s="507"/>
      <c r="EJ227" s="507"/>
      <c r="EK227" s="507"/>
      <c r="EL227" s="507"/>
      <c r="EM227" s="507"/>
      <c r="EN227" s="507"/>
      <c r="EO227" s="507"/>
      <c r="EP227" s="507"/>
      <c r="EQ227" s="507"/>
      <c r="ER227" s="507"/>
      <c r="ES227" s="507"/>
      <c r="ET227" s="507"/>
      <c r="EU227" s="507"/>
      <c r="EV227" s="507"/>
      <c r="EW227" s="507"/>
      <c r="EX227" s="507"/>
      <c r="EY227" s="507"/>
      <c r="EZ227" s="507"/>
      <c r="FA227" s="507"/>
      <c r="FB227" s="507"/>
      <c r="FC227" s="507"/>
      <c r="FD227" s="507"/>
      <c r="FE227" s="507"/>
      <c r="FF227" s="507"/>
      <c r="FG227" s="507"/>
      <c r="FH227" s="507"/>
      <c r="FI227" s="507"/>
      <c r="FJ227" s="507"/>
      <c r="FK227" s="507"/>
      <c r="FL227" s="507"/>
      <c r="FM227" s="507"/>
      <c r="FN227" s="507"/>
      <c r="FO227" s="507"/>
      <c r="FP227" s="507"/>
      <c r="FQ227" s="507"/>
      <c r="FR227" s="507"/>
      <c r="FS227" s="507"/>
      <c r="FT227" s="507"/>
      <c r="FU227" s="507"/>
      <c r="FV227" s="507"/>
      <c r="FW227" s="507"/>
      <c r="FX227" s="507"/>
      <c r="FY227" s="507"/>
      <c r="FZ227" s="507"/>
      <c r="GA227" s="507"/>
      <c r="GB227" s="507"/>
      <c r="GC227" s="507"/>
      <c r="GD227" s="507"/>
      <c r="GE227" s="507"/>
      <c r="GF227" s="507"/>
      <c r="GG227" s="507"/>
      <c r="GH227" s="507"/>
      <c r="GI227" s="507"/>
      <c r="GJ227" s="507"/>
      <c r="GK227" s="507"/>
      <c r="GL227" s="507"/>
      <c r="GM227" s="507"/>
      <c r="GN227" s="507"/>
      <c r="GO227" s="507"/>
      <c r="GP227" s="507"/>
      <c r="GQ227" s="507"/>
      <c r="GR227" s="507"/>
      <c r="GS227" s="507"/>
      <c r="GT227" s="507"/>
      <c r="GU227" s="507"/>
      <c r="GV227" s="507"/>
      <c r="GW227" s="507"/>
      <c r="GX227" s="507"/>
      <c r="GY227" s="507"/>
      <c r="GZ227" s="507"/>
      <c r="HA227" s="507"/>
      <c r="HB227" s="507"/>
      <c r="HC227" s="507"/>
      <c r="HD227" s="507"/>
      <c r="HE227" s="507"/>
      <c r="HF227" s="507"/>
      <c r="HG227" s="507"/>
      <c r="HH227" s="507"/>
      <c r="HI227" s="507"/>
      <c r="HJ227" s="507"/>
      <c r="HK227" s="507"/>
      <c r="HL227" s="507"/>
      <c r="HM227" s="507"/>
      <c r="HN227" s="507"/>
      <c r="HO227" s="507"/>
      <c r="HP227" s="507"/>
      <c r="HQ227" s="507"/>
      <c r="HR227" s="507"/>
      <c r="HS227" s="507"/>
      <c r="HT227" s="507"/>
      <c r="HU227" s="507"/>
      <c r="HV227" s="507"/>
      <c r="HW227" s="507"/>
      <c r="HX227" s="507"/>
      <c r="HY227" s="507"/>
      <c r="HZ227" s="507"/>
      <c r="IA227" s="507"/>
      <c r="IB227" s="507"/>
      <c r="IC227" s="507"/>
      <c r="ID227" s="507"/>
      <c r="IE227" s="507"/>
      <c r="IF227" s="507"/>
      <c r="IG227" s="507"/>
      <c r="IH227" s="507"/>
      <c r="II227" s="507"/>
      <c r="IJ227" s="507"/>
    </row>
    <row r="228" spans="1:244" s="398" customFormat="1" ht="19" x14ac:dyDescent="0.2">
      <c r="A228"/>
      <c r="B228" s="290"/>
      <c r="C228"/>
      <c r="D228" s="367"/>
      <c r="E228" s="463"/>
      <c r="F228" s="463"/>
      <c r="G228" s="271"/>
      <c r="H228"/>
      <c r="I228" s="99"/>
      <c r="J228"/>
      <c r="K228"/>
      <c r="L228"/>
      <c r="M228" s="275"/>
      <c r="N228" s="275"/>
      <c r="O228" s="275"/>
      <c r="P228" s="275"/>
      <c r="Q228" s="275"/>
      <c r="R228" s="275"/>
      <c r="S228" s="275"/>
      <c r="T228" s="275"/>
      <c r="U228" s="275"/>
      <c r="V228" s="275"/>
      <c r="W228" s="275"/>
      <c r="X228" s="275"/>
      <c r="Y228" s="275"/>
      <c r="Z228" s="275"/>
      <c r="AA228" s="275"/>
      <c r="AB228" s="23"/>
      <c r="AC228"/>
      <c r="AD228" s="92"/>
      <c r="AE228"/>
      <c r="AF228"/>
      <c r="AG228"/>
      <c r="AH228" s="96"/>
      <c r="AI228" s="394"/>
      <c r="AJ228" s="215"/>
      <c r="AK228" s="215"/>
      <c r="AL228" s="215"/>
      <c r="AM228" s="215"/>
      <c r="AN228" s="215"/>
      <c r="AO228" s="215"/>
      <c r="AP228" s="215"/>
      <c r="AQ228" s="215"/>
      <c r="AR228" s="215"/>
      <c r="AS228" s="215"/>
      <c r="AT228" s="215"/>
      <c r="AU228" s="215"/>
      <c r="AV228" s="215"/>
      <c r="AW228" s="215"/>
      <c r="AX228" s="215"/>
      <c r="AY228" s="394"/>
      <c r="AZ228" s="386"/>
      <c r="BA228" s="715"/>
      <c r="BB228"/>
      <c r="BC228" s="715"/>
      <c r="BD228"/>
      <c r="BE228" s="715"/>
      <c r="BF228"/>
      <c r="BG228" s="715"/>
      <c r="BH228"/>
      <c r="BI228" s="715"/>
      <c r="BJ228"/>
      <c r="BK228" s="715"/>
      <c r="BL228"/>
      <c r="BM228" s="715"/>
      <c r="BN228"/>
      <c r="BO228" s="387"/>
      <c r="BP228"/>
      <c r="BQ228" s="387"/>
      <c r="BR228"/>
      <c r="BS228" s="387"/>
      <c r="BT228"/>
      <c r="BU228" s="387"/>
      <c r="BV228"/>
      <c r="BW228" s="387"/>
      <c r="BX228"/>
      <c r="BY228" s="387"/>
      <c r="BZ228"/>
      <c r="CA228" s="387"/>
      <c r="CB228"/>
      <c r="CC228" s="387"/>
      <c r="CD228"/>
      <c r="CE228" s="387"/>
      <c r="CF228"/>
      <c r="CG228" s="387"/>
      <c r="CH228"/>
      <c r="CI228" s="387"/>
      <c r="CJ228"/>
      <c r="CK228" s="1099"/>
      <c r="CL228" s="507"/>
      <c r="CM228" s="507"/>
      <c r="CN228" s="507"/>
      <c r="CO228" s="507"/>
      <c r="CP228" s="507"/>
      <c r="CQ228" s="507"/>
      <c r="CR228" s="507"/>
      <c r="CS228" s="507"/>
      <c r="CT228" s="1109"/>
      <c r="CU228" s="507"/>
      <c r="CV228" s="507"/>
      <c r="CW228" s="507"/>
      <c r="CX228" s="1109"/>
      <c r="CY228" s="507"/>
      <c r="CZ228" s="507"/>
      <c r="DN228" s="507"/>
      <c r="DO228" s="507"/>
      <c r="DP228" s="507"/>
      <c r="DQ228" s="507"/>
      <c r="DR228" s="507"/>
      <c r="DS228" s="507"/>
      <c r="DT228" s="507"/>
      <c r="DU228" s="507"/>
      <c r="DV228" s="507"/>
      <c r="DW228" s="507"/>
      <c r="DX228" s="507"/>
      <c r="DY228" s="507"/>
      <c r="DZ228" s="507"/>
      <c r="EA228" s="507"/>
      <c r="EB228" s="507"/>
      <c r="EC228" s="507"/>
      <c r="ED228" s="507"/>
      <c r="EE228" s="507"/>
      <c r="EF228" s="507"/>
      <c r="EG228" s="507"/>
      <c r="EH228" s="507"/>
      <c r="EI228" s="507"/>
      <c r="EJ228" s="507"/>
      <c r="EK228" s="507"/>
      <c r="EL228" s="507"/>
      <c r="EM228" s="507"/>
      <c r="EN228" s="507"/>
      <c r="EO228" s="507"/>
      <c r="EP228" s="507"/>
      <c r="EQ228" s="507"/>
      <c r="ER228" s="507"/>
      <c r="ES228" s="507"/>
      <c r="ET228" s="507"/>
      <c r="EU228" s="507"/>
      <c r="EV228" s="507"/>
      <c r="EW228" s="507"/>
      <c r="EX228" s="507"/>
      <c r="EY228" s="507"/>
      <c r="EZ228" s="507"/>
      <c r="FA228" s="507"/>
      <c r="FB228" s="507"/>
      <c r="FC228" s="507"/>
      <c r="FD228" s="507"/>
      <c r="FE228" s="507"/>
      <c r="FF228" s="507"/>
      <c r="FG228" s="507"/>
      <c r="FH228" s="507"/>
      <c r="FI228" s="507"/>
      <c r="FJ228" s="507"/>
      <c r="FK228" s="507"/>
      <c r="FL228" s="507"/>
      <c r="FM228" s="507"/>
      <c r="FN228" s="507"/>
      <c r="FO228" s="507"/>
      <c r="FP228" s="507"/>
      <c r="FQ228" s="507"/>
      <c r="FR228" s="507"/>
      <c r="FS228" s="507"/>
      <c r="FT228" s="507"/>
      <c r="FU228" s="507"/>
      <c r="FV228" s="507"/>
      <c r="FW228" s="507"/>
      <c r="FX228" s="507"/>
      <c r="FY228" s="507"/>
      <c r="FZ228" s="507"/>
      <c r="GA228" s="507"/>
      <c r="GB228" s="507"/>
      <c r="GC228" s="507"/>
      <c r="GD228" s="507"/>
      <c r="GE228" s="507"/>
      <c r="GF228" s="507"/>
      <c r="GG228" s="507"/>
      <c r="GH228" s="507"/>
      <c r="GI228" s="507"/>
      <c r="GJ228" s="507"/>
      <c r="GK228" s="507"/>
      <c r="GL228" s="507"/>
      <c r="GM228" s="507"/>
      <c r="GN228" s="507"/>
      <c r="GO228" s="507"/>
      <c r="GP228" s="507"/>
      <c r="GQ228" s="507"/>
      <c r="GR228" s="507"/>
      <c r="GS228" s="507"/>
      <c r="GT228" s="507"/>
      <c r="GU228" s="507"/>
      <c r="GV228" s="507"/>
      <c r="GW228" s="507"/>
      <c r="GX228" s="507"/>
      <c r="GY228" s="507"/>
      <c r="GZ228" s="507"/>
      <c r="HA228" s="507"/>
      <c r="HB228" s="507"/>
      <c r="HC228" s="507"/>
      <c r="HD228" s="507"/>
      <c r="HE228" s="507"/>
      <c r="HF228" s="507"/>
      <c r="HG228" s="507"/>
      <c r="HH228" s="507"/>
      <c r="HI228" s="507"/>
      <c r="HJ228" s="507"/>
      <c r="HK228" s="507"/>
      <c r="HL228" s="507"/>
      <c r="HM228" s="507"/>
      <c r="HN228" s="507"/>
      <c r="HO228" s="507"/>
      <c r="HP228" s="507"/>
      <c r="HQ228" s="507"/>
      <c r="HR228" s="507"/>
      <c r="HS228" s="507"/>
      <c r="HT228" s="507"/>
      <c r="HU228" s="507"/>
      <c r="HV228" s="507"/>
      <c r="HW228" s="507"/>
      <c r="HX228" s="507"/>
      <c r="HY228" s="507"/>
      <c r="HZ228" s="507"/>
      <c r="IA228" s="507"/>
      <c r="IB228" s="507"/>
      <c r="IC228" s="507"/>
      <c r="ID228" s="507"/>
      <c r="IE228" s="507"/>
      <c r="IF228" s="507"/>
      <c r="IG228" s="507"/>
      <c r="IH228" s="507"/>
      <c r="II228" s="507"/>
      <c r="IJ228" s="507"/>
    </row>
    <row r="229" spans="1:244" s="398" customFormat="1" ht="19" x14ac:dyDescent="0.2">
      <c r="A229"/>
      <c r="B229" s="290"/>
      <c r="C229"/>
      <c r="D229" s="367"/>
      <c r="E229" s="463"/>
      <c r="F229" s="463"/>
      <c r="G229" s="271"/>
      <c r="H229"/>
      <c r="I229" s="99"/>
      <c r="J229"/>
      <c r="K229"/>
      <c r="L229"/>
      <c r="M229" s="275"/>
      <c r="N229" s="275"/>
      <c r="O229" s="275"/>
      <c r="P229" s="275"/>
      <c r="Q229" s="275"/>
      <c r="R229" s="275"/>
      <c r="S229" s="275"/>
      <c r="T229" s="275"/>
      <c r="U229" s="275"/>
      <c r="V229" s="275"/>
      <c r="W229" s="275"/>
      <c r="X229" s="275"/>
      <c r="Y229" s="275"/>
      <c r="Z229" s="275"/>
      <c r="AA229" s="275"/>
      <c r="AB229" s="23"/>
      <c r="AC229"/>
      <c r="AD229" s="92"/>
      <c r="AE229"/>
      <c r="AF229"/>
      <c r="AG229"/>
      <c r="AH229" s="96"/>
      <c r="AI229" s="394"/>
      <c r="AJ229" s="215"/>
      <c r="AK229" s="215"/>
      <c r="AL229" s="215"/>
      <c r="AM229" s="215"/>
      <c r="AN229" s="215"/>
      <c r="AO229" s="215"/>
      <c r="AP229" s="215"/>
      <c r="AQ229" s="215"/>
      <c r="AR229" s="215"/>
      <c r="AS229" s="215"/>
      <c r="AT229" s="215"/>
      <c r="AU229" s="215"/>
      <c r="AV229" s="215"/>
      <c r="AW229" s="215"/>
      <c r="AX229" s="215"/>
      <c r="AY229" s="394"/>
      <c r="AZ229" s="386"/>
      <c r="BA229" s="715"/>
      <c r="BB229"/>
      <c r="BC229" s="715"/>
      <c r="BD229"/>
      <c r="BE229" s="715"/>
      <c r="BF229"/>
      <c r="BG229" s="715"/>
      <c r="BH229"/>
      <c r="BI229" s="715"/>
      <c r="BJ229"/>
      <c r="BK229" s="715"/>
      <c r="BL229"/>
      <c r="BM229" s="715"/>
      <c r="BN229"/>
      <c r="BO229" s="387"/>
      <c r="BP229"/>
      <c r="BQ229" s="387"/>
      <c r="BR229"/>
      <c r="BS229" s="387"/>
      <c r="BT229"/>
      <c r="BU229" s="387"/>
      <c r="BV229"/>
      <c r="BW229" s="387"/>
      <c r="BX229"/>
      <c r="BY229" s="387"/>
      <c r="BZ229"/>
      <c r="CA229" s="387"/>
      <c r="CB229"/>
      <c r="CC229" s="387"/>
      <c r="CD229"/>
      <c r="CE229" s="387"/>
      <c r="CF229"/>
      <c r="CG229" s="387"/>
      <c r="CH229"/>
      <c r="CI229" s="387"/>
      <c r="CJ229"/>
      <c r="CK229" s="1099"/>
      <c r="CL229" s="507"/>
      <c r="CM229" s="507"/>
      <c r="CN229" s="507"/>
      <c r="CO229" s="507"/>
      <c r="CP229" s="507"/>
      <c r="CQ229" s="507"/>
      <c r="CR229" s="507"/>
      <c r="CS229" s="507"/>
      <c r="CT229" s="1109"/>
      <c r="CU229" s="507"/>
      <c r="CV229" s="507"/>
      <c r="CW229" s="507"/>
      <c r="CX229" s="1109"/>
      <c r="CY229" s="507"/>
      <c r="CZ229" s="507"/>
      <c r="DN229" s="507"/>
      <c r="DO229" s="507"/>
      <c r="DP229" s="507"/>
      <c r="DQ229" s="507"/>
      <c r="DR229" s="507"/>
      <c r="DS229" s="507"/>
      <c r="DT229" s="507"/>
      <c r="DU229" s="507"/>
      <c r="DV229" s="507"/>
      <c r="DW229" s="507"/>
      <c r="DX229" s="507"/>
      <c r="DY229" s="507"/>
      <c r="DZ229" s="507"/>
      <c r="EA229" s="507"/>
      <c r="EB229" s="507"/>
      <c r="EC229" s="507"/>
      <c r="ED229" s="507"/>
      <c r="EE229" s="507"/>
      <c r="EF229" s="507"/>
      <c r="EG229" s="507"/>
      <c r="EH229" s="507"/>
      <c r="EI229" s="507"/>
      <c r="EJ229" s="507"/>
      <c r="EK229" s="507"/>
      <c r="EL229" s="507"/>
      <c r="EM229" s="507"/>
      <c r="EN229" s="507"/>
      <c r="EO229" s="507"/>
      <c r="EP229" s="507"/>
      <c r="EQ229" s="507"/>
      <c r="ER229" s="507"/>
      <c r="ES229" s="507"/>
      <c r="ET229" s="507"/>
      <c r="EU229" s="507"/>
      <c r="EV229" s="507"/>
      <c r="EW229" s="507"/>
      <c r="EX229" s="507"/>
      <c r="EY229" s="507"/>
      <c r="EZ229" s="507"/>
      <c r="FA229" s="507"/>
      <c r="FB229" s="507"/>
      <c r="FC229" s="507"/>
      <c r="FD229" s="507"/>
      <c r="FE229" s="507"/>
      <c r="FF229" s="507"/>
      <c r="FG229" s="507"/>
      <c r="FH229" s="507"/>
      <c r="FI229" s="507"/>
      <c r="FJ229" s="507"/>
      <c r="FK229" s="507"/>
      <c r="FL229" s="507"/>
      <c r="FM229" s="507"/>
      <c r="FN229" s="507"/>
      <c r="FO229" s="507"/>
      <c r="FP229" s="507"/>
      <c r="FQ229" s="507"/>
      <c r="FR229" s="507"/>
      <c r="FS229" s="507"/>
      <c r="FT229" s="507"/>
      <c r="FU229" s="507"/>
      <c r="FV229" s="507"/>
      <c r="FW229" s="507"/>
      <c r="FX229" s="507"/>
      <c r="FY229" s="507"/>
      <c r="FZ229" s="507"/>
      <c r="GA229" s="507"/>
      <c r="GB229" s="507"/>
      <c r="GC229" s="507"/>
      <c r="GD229" s="507"/>
      <c r="GE229" s="507"/>
      <c r="GF229" s="507"/>
      <c r="GG229" s="507"/>
      <c r="GH229" s="507"/>
      <c r="GI229" s="507"/>
      <c r="GJ229" s="507"/>
      <c r="GK229" s="507"/>
      <c r="GL229" s="507"/>
      <c r="GM229" s="507"/>
      <c r="GN229" s="507"/>
      <c r="GO229" s="507"/>
      <c r="GP229" s="507"/>
      <c r="GQ229" s="507"/>
      <c r="GR229" s="507"/>
      <c r="GS229" s="507"/>
      <c r="GT229" s="507"/>
      <c r="GU229" s="507"/>
      <c r="GV229" s="507"/>
      <c r="GW229" s="507"/>
      <c r="GX229" s="507"/>
      <c r="GY229" s="507"/>
      <c r="GZ229" s="507"/>
      <c r="HA229" s="507"/>
      <c r="HB229" s="507"/>
      <c r="HC229" s="507"/>
      <c r="HD229" s="507"/>
      <c r="HE229" s="507"/>
      <c r="HF229" s="507"/>
      <c r="HG229" s="507"/>
      <c r="HH229" s="507"/>
      <c r="HI229" s="507"/>
      <c r="HJ229" s="507"/>
      <c r="HK229" s="507"/>
      <c r="HL229" s="507"/>
      <c r="HM229" s="507"/>
      <c r="HN229" s="507"/>
      <c r="HO229" s="507"/>
      <c r="HP229" s="507"/>
      <c r="HQ229" s="507"/>
      <c r="HR229" s="507"/>
      <c r="HS229" s="507"/>
      <c r="HT229" s="507"/>
      <c r="HU229" s="507"/>
      <c r="HV229" s="507"/>
      <c r="HW229" s="507"/>
      <c r="HX229" s="507"/>
      <c r="HY229" s="507"/>
      <c r="HZ229" s="507"/>
      <c r="IA229" s="507"/>
      <c r="IB229" s="507"/>
      <c r="IC229" s="507"/>
      <c r="ID229" s="507"/>
      <c r="IE229" s="507"/>
      <c r="IF229" s="507"/>
      <c r="IG229" s="507"/>
      <c r="IH229" s="507"/>
      <c r="II229" s="507"/>
      <c r="IJ229" s="507"/>
    </row>
    <row r="230" spans="1:244" s="398" customFormat="1" ht="19" x14ac:dyDescent="0.2">
      <c r="A230"/>
      <c r="B230" s="290"/>
      <c r="C230"/>
      <c r="D230" s="367"/>
      <c r="E230" s="463"/>
      <c r="F230" s="463"/>
      <c r="G230" s="271"/>
      <c r="H230"/>
      <c r="I230" s="99"/>
      <c r="J230"/>
      <c r="K230"/>
      <c r="L230"/>
      <c r="M230" s="275"/>
      <c r="N230" s="275"/>
      <c r="O230" s="275"/>
      <c r="P230" s="275"/>
      <c r="Q230" s="275"/>
      <c r="R230" s="275"/>
      <c r="S230" s="275"/>
      <c r="T230" s="275"/>
      <c r="U230" s="275"/>
      <c r="V230" s="275"/>
      <c r="W230" s="275"/>
      <c r="X230" s="275"/>
      <c r="Y230" s="275"/>
      <c r="Z230" s="275"/>
      <c r="AA230" s="275"/>
      <c r="AB230" s="23"/>
      <c r="AC230"/>
      <c r="AD230" s="92"/>
      <c r="AE230"/>
      <c r="AF230"/>
      <c r="AG230"/>
      <c r="AH230" s="96"/>
      <c r="AI230" s="394"/>
      <c r="AJ230" s="215"/>
      <c r="AK230" s="215"/>
      <c r="AL230" s="215"/>
      <c r="AM230" s="215"/>
      <c r="AN230" s="215"/>
      <c r="AO230" s="215"/>
      <c r="AP230" s="215"/>
      <c r="AQ230" s="215"/>
      <c r="AR230" s="215"/>
      <c r="AS230" s="215"/>
      <c r="AT230" s="215"/>
      <c r="AU230" s="215"/>
      <c r="AV230" s="215"/>
      <c r="AW230" s="215"/>
      <c r="AX230" s="215"/>
      <c r="AY230" s="394"/>
      <c r="AZ230" s="386"/>
      <c r="BA230" s="715"/>
      <c r="BB230"/>
      <c r="BC230" s="715"/>
      <c r="BD230"/>
      <c r="BE230" s="715"/>
      <c r="BF230"/>
      <c r="BG230" s="715"/>
      <c r="BH230"/>
      <c r="BI230" s="715"/>
      <c r="BJ230"/>
      <c r="BK230" s="715"/>
      <c r="BL230"/>
      <c r="BM230" s="715"/>
      <c r="BN230"/>
      <c r="BO230" s="387"/>
      <c r="BP230"/>
      <c r="BQ230" s="387"/>
      <c r="BR230"/>
      <c r="BS230" s="387"/>
      <c r="BT230"/>
      <c r="BU230" s="387"/>
      <c r="BV230"/>
      <c r="BW230" s="387"/>
      <c r="BX230"/>
      <c r="BY230" s="387"/>
      <c r="BZ230"/>
      <c r="CA230" s="387"/>
      <c r="CB230"/>
      <c r="CC230" s="387"/>
      <c r="CD230"/>
      <c r="CE230" s="387"/>
      <c r="CF230"/>
      <c r="CG230" s="387"/>
      <c r="CH230"/>
      <c r="CI230" s="387"/>
      <c r="CJ230"/>
      <c r="CK230" s="1099"/>
      <c r="CL230" s="507"/>
      <c r="CM230" s="507"/>
      <c r="CN230" s="507"/>
      <c r="CO230" s="507"/>
      <c r="CP230" s="507"/>
      <c r="CQ230" s="507"/>
      <c r="CR230" s="507"/>
      <c r="CS230" s="507"/>
      <c r="CT230" s="1109"/>
      <c r="CU230" s="507"/>
      <c r="CV230" s="507"/>
      <c r="CW230" s="507"/>
      <c r="CX230" s="1109"/>
      <c r="CY230" s="507"/>
      <c r="CZ230" s="507"/>
      <c r="DN230" s="507"/>
      <c r="DO230" s="507"/>
      <c r="DP230" s="507"/>
      <c r="DQ230" s="507"/>
      <c r="DR230" s="507"/>
      <c r="DS230" s="507"/>
      <c r="DT230" s="507"/>
      <c r="DU230" s="507"/>
      <c r="DV230" s="507"/>
      <c r="DW230" s="507"/>
      <c r="DX230" s="507"/>
      <c r="DY230" s="507"/>
      <c r="DZ230" s="507"/>
      <c r="EA230" s="507"/>
      <c r="EB230" s="507"/>
      <c r="EC230" s="507"/>
      <c r="ED230" s="507"/>
      <c r="EE230" s="507"/>
      <c r="EF230" s="507"/>
      <c r="EG230" s="507"/>
      <c r="EH230" s="507"/>
      <c r="EI230" s="507"/>
      <c r="EJ230" s="507"/>
      <c r="EK230" s="507"/>
      <c r="EL230" s="507"/>
      <c r="EM230" s="507"/>
      <c r="EN230" s="507"/>
      <c r="EO230" s="507"/>
      <c r="EP230" s="507"/>
      <c r="EQ230" s="507"/>
      <c r="ER230" s="507"/>
      <c r="ES230" s="507"/>
      <c r="ET230" s="507"/>
      <c r="EU230" s="507"/>
      <c r="EV230" s="507"/>
      <c r="EW230" s="507"/>
      <c r="EX230" s="507"/>
      <c r="EY230" s="507"/>
      <c r="EZ230" s="507"/>
      <c r="FA230" s="507"/>
      <c r="FB230" s="507"/>
      <c r="FC230" s="507"/>
      <c r="FD230" s="507"/>
      <c r="FE230" s="507"/>
      <c r="FF230" s="507"/>
      <c r="FG230" s="507"/>
      <c r="FH230" s="507"/>
      <c r="FI230" s="507"/>
      <c r="FJ230" s="507"/>
      <c r="FK230" s="507"/>
      <c r="FL230" s="507"/>
      <c r="FM230" s="507"/>
      <c r="FN230" s="507"/>
      <c r="FO230" s="507"/>
      <c r="FP230" s="507"/>
      <c r="FQ230" s="507"/>
      <c r="FR230" s="507"/>
      <c r="FS230" s="507"/>
      <c r="FT230" s="507"/>
      <c r="FU230" s="507"/>
      <c r="FV230" s="507"/>
      <c r="FW230" s="507"/>
      <c r="FX230" s="507"/>
      <c r="FY230" s="507"/>
      <c r="FZ230" s="507"/>
      <c r="GA230" s="507"/>
      <c r="GB230" s="507"/>
      <c r="GC230" s="507"/>
      <c r="GD230" s="507"/>
      <c r="GE230" s="507"/>
      <c r="GF230" s="507"/>
      <c r="GG230" s="507"/>
      <c r="GH230" s="507"/>
      <c r="GI230" s="507"/>
      <c r="GJ230" s="507"/>
      <c r="GK230" s="507"/>
      <c r="GL230" s="507"/>
      <c r="GM230" s="507"/>
      <c r="GN230" s="507"/>
      <c r="GO230" s="507"/>
      <c r="GP230" s="507"/>
      <c r="GQ230" s="507"/>
      <c r="GR230" s="507"/>
      <c r="GS230" s="507"/>
      <c r="GT230" s="507"/>
      <c r="GU230" s="507"/>
      <c r="GV230" s="507"/>
      <c r="GW230" s="507"/>
      <c r="GX230" s="507"/>
      <c r="GY230" s="507"/>
      <c r="GZ230" s="507"/>
      <c r="HA230" s="507"/>
      <c r="HB230" s="507"/>
      <c r="HC230" s="507"/>
      <c r="HD230" s="507"/>
      <c r="HE230" s="507"/>
      <c r="HF230" s="507"/>
      <c r="HG230" s="507"/>
      <c r="HH230" s="507"/>
      <c r="HI230" s="507"/>
      <c r="HJ230" s="507"/>
      <c r="HK230" s="507"/>
      <c r="HL230" s="507"/>
      <c r="HM230" s="507"/>
      <c r="HN230" s="507"/>
      <c r="HO230" s="507"/>
      <c r="HP230" s="507"/>
      <c r="HQ230" s="507"/>
      <c r="HR230" s="507"/>
      <c r="HS230" s="507"/>
      <c r="HT230" s="507"/>
      <c r="HU230" s="507"/>
      <c r="HV230" s="507"/>
      <c r="HW230" s="507"/>
      <c r="HX230" s="507"/>
      <c r="HY230" s="507"/>
      <c r="HZ230" s="507"/>
      <c r="IA230" s="507"/>
      <c r="IB230" s="507"/>
      <c r="IC230" s="507"/>
      <c r="ID230" s="507"/>
      <c r="IE230" s="507"/>
      <c r="IF230" s="507"/>
      <c r="IG230" s="507"/>
      <c r="IH230" s="507"/>
      <c r="II230" s="507"/>
      <c r="IJ230" s="507"/>
    </row>
    <row r="231" spans="1:244" s="398" customFormat="1" ht="19" x14ac:dyDescent="0.2">
      <c r="A231"/>
      <c r="B231" s="290"/>
      <c r="C231"/>
      <c r="D231" s="367"/>
      <c r="E231" s="463"/>
      <c r="F231" s="463"/>
      <c r="G231" s="271"/>
      <c r="H231"/>
      <c r="I231" s="99"/>
      <c r="J231"/>
      <c r="K231"/>
      <c r="L231"/>
      <c r="M231" s="275"/>
      <c r="N231" s="275"/>
      <c r="O231" s="275"/>
      <c r="P231" s="275"/>
      <c r="Q231" s="275"/>
      <c r="R231" s="275"/>
      <c r="S231" s="275"/>
      <c r="T231" s="275"/>
      <c r="U231" s="275"/>
      <c r="V231" s="275"/>
      <c r="W231" s="275"/>
      <c r="X231" s="275"/>
      <c r="Y231" s="275"/>
      <c r="Z231" s="275"/>
      <c r="AA231" s="275"/>
      <c r="AB231" s="23"/>
      <c r="AC231"/>
      <c r="AD231" s="92"/>
      <c r="AE231"/>
      <c r="AF231"/>
      <c r="AG231"/>
      <c r="AH231" s="96"/>
      <c r="AI231" s="394"/>
      <c r="AJ231" s="215"/>
      <c r="AK231" s="215"/>
      <c r="AL231" s="215"/>
      <c r="AM231" s="215"/>
      <c r="AN231" s="215"/>
      <c r="AO231" s="215"/>
      <c r="AP231" s="215"/>
      <c r="AQ231" s="215"/>
      <c r="AR231" s="215"/>
      <c r="AS231" s="215"/>
      <c r="AT231" s="215"/>
      <c r="AU231" s="215"/>
      <c r="AV231" s="215"/>
      <c r="AW231" s="215"/>
      <c r="AX231" s="215"/>
      <c r="AY231" s="394"/>
      <c r="AZ231" s="386"/>
      <c r="BA231" s="715"/>
      <c r="BB231"/>
      <c r="BC231" s="715"/>
      <c r="BD231"/>
      <c r="BE231" s="715"/>
      <c r="BF231"/>
      <c r="BG231" s="715"/>
      <c r="BH231"/>
      <c r="BI231" s="715"/>
      <c r="BJ231"/>
      <c r="BK231" s="715"/>
      <c r="BL231"/>
      <c r="BM231" s="715"/>
      <c r="BN231"/>
      <c r="BO231" s="387"/>
      <c r="BP231"/>
      <c r="BQ231" s="387"/>
      <c r="BR231"/>
      <c r="BS231" s="387"/>
      <c r="BT231"/>
      <c r="BU231" s="387"/>
      <c r="BV231"/>
      <c r="BW231" s="387"/>
      <c r="BX231"/>
      <c r="BY231" s="387"/>
      <c r="BZ231"/>
      <c r="CA231" s="387"/>
      <c r="CB231"/>
      <c r="CC231" s="387"/>
      <c r="CD231"/>
      <c r="CE231" s="387"/>
      <c r="CF231"/>
      <c r="CG231" s="387"/>
      <c r="CH231"/>
      <c r="CI231" s="387"/>
      <c r="CJ231"/>
      <c r="CK231" s="1099"/>
      <c r="CL231" s="507"/>
      <c r="CM231" s="507"/>
      <c r="CN231" s="507"/>
      <c r="CO231" s="507"/>
      <c r="CP231" s="507"/>
      <c r="CQ231" s="507"/>
      <c r="CR231" s="507"/>
      <c r="CS231" s="507"/>
      <c r="CT231" s="1109"/>
      <c r="CU231" s="507"/>
      <c r="CV231" s="507"/>
      <c r="CW231" s="507"/>
      <c r="CX231" s="1109"/>
      <c r="CY231" s="507"/>
      <c r="CZ231" s="507"/>
      <c r="DN231" s="507"/>
      <c r="DO231" s="507"/>
      <c r="DP231" s="507"/>
      <c r="DQ231" s="507"/>
      <c r="DR231" s="507"/>
      <c r="DS231" s="507"/>
      <c r="DT231" s="507"/>
      <c r="DU231" s="507"/>
      <c r="DV231" s="507"/>
      <c r="DW231" s="507"/>
      <c r="DX231" s="507"/>
      <c r="DY231" s="507"/>
      <c r="DZ231" s="507"/>
      <c r="EA231" s="507"/>
      <c r="EB231" s="507"/>
      <c r="EC231" s="507"/>
      <c r="ED231" s="507"/>
      <c r="EE231" s="507"/>
      <c r="EF231" s="507"/>
      <c r="EG231" s="507"/>
      <c r="EH231" s="507"/>
      <c r="EI231" s="507"/>
      <c r="EJ231" s="507"/>
      <c r="EK231" s="507"/>
      <c r="EL231" s="507"/>
      <c r="EM231" s="507"/>
      <c r="EN231" s="507"/>
      <c r="EO231" s="507"/>
      <c r="EP231" s="507"/>
      <c r="EQ231" s="507"/>
      <c r="ER231" s="507"/>
      <c r="ES231" s="507"/>
      <c r="ET231" s="507"/>
      <c r="EU231" s="507"/>
      <c r="EV231" s="507"/>
      <c r="EW231" s="507"/>
      <c r="EX231" s="507"/>
      <c r="EY231" s="507"/>
      <c r="EZ231" s="507"/>
      <c r="FA231" s="507"/>
      <c r="FB231" s="507"/>
      <c r="FC231" s="507"/>
      <c r="FD231" s="507"/>
      <c r="FE231" s="507"/>
      <c r="FF231" s="507"/>
      <c r="FG231" s="507"/>
      <c r="FH231" s="507"/>
      <c r="FI231" s="507"/>
      <c r="FJ231" s="507"/>
      <c r="FK231" s="507"/>
      <c r="FL231" s="507"/>
      <c r="FM231" s="507"/>
      <c r="FN231" s="507"/>
      <c r="FO231" s="507"/>
      <c r="FP231" s="507"/>
      <c r="FQ231" s="507"/>
      <c r="FR231" s="507"/>
      <c r="FS231" s="507"/>
      <c r="FT231" s="507"/>
      <c r="FU231" s="507"/>
      <c r="FV231" s="507"/>
      <c r="FW231" s="507"/>
      <c r="FX231" s="507"/>
      <c r="FY231" s="507"/>
      <c r="FZ231" s="507"/>
      <c r="GA231" s="507"/>
      <c r="GB231" s="507"/>
      <c r="GC231" s="507"/>
      <c r="GD231" s="507"/>
      <c r="GE231" s="507"/>
      <c r="GF231" s="507"/>
      <c r="GG231" s="507"/>
      <c r="GH231" s="507"/>
      <c r="GI231" s="507"/>
      <c r="GJ231" s="507"/>
      <c r="GK231" s="507"/>
      <c r="GL231" s="507"/>
      <c r="GM231" s="507"/>
      <c r="GN231" s="507"/>
      <c r="GO231" s="507"/>
      <c r="GP231" s="507"/>
      <c r="GQ231" s="507"/>
      <c r="GR231" s="507"/>
      <c r="GS231" s="507"/>
      <c r="GT231" s="507"/>
      <c r="GU231" s="507"/>
      <c r="GV231" s="507"/>
      <c r="GW231" s="507"/>
      <c r="GX231" s="507"/>
      <c r="GY231" s="507"/>
      <c r="GZ231" s="507"/>
      <c r="HA231" s="507"/>
      <c r="HB231" s="507"/>
      <c r="HC231" s="507"/>
      <c r="HD231" s="507"/>
      <c r="HE231" s="507"/>
      <c r="HF231" s="507"/>
      <c r="HG231" s="507"/>
      <c r="HH231" s="507"/>
      <c r="HI231" s="507"/>
      <c r="HJ231" s="507"/>
      <c r="HK231" s="507"/>
      <c r="HL231" s="507"/>
      <c r="HM231" s="507"/>
      <c r="HN231" s="507"/>
      <c r="HO231" s="507"/>
      <c r="HP231" s="507"/>
      <c r="HQ231" s="507"/>
      <c r="HR231" s="507"/>
      <c r="HS231" s="507"/>
      <c r="HT231" s="507"/>
      <c r="HU231" s="507"/>
      <c r="HV231" s="507"/>
      <c r="HW231" s="507"/>
      <c r="HX231" s="507"/>
      <c r="HY231" s="507"/>
      <c r="HZ231" s="507"/>
      <c r="IA231" s="507"/>
      <c r="IB231" s="507"/>
      <c r="IC231" s="507"/>
      <c r="ID231" s="507"/>
      <c r="IE231" s="507"/>
      <c r="IF231" s="507"/>
      <c r="IG231" s="507"/>
      <c r="IH231" s="507"/>
      <c r="II231" s="507"/>
      <c r="IJ231" s="507"/>
    </row>
    <row r="232" spans="1:244" s="398" customFormat="1" ht="19" x14ac:dyDescent="0.2">
      <c r="A232"/>
      <c r="B232" s="290"/>
      <c r="C232"/>
      <c r="D232" s="367"/>
      <c r="E232" s="463"/>
      <c r="F232" s="463"/>
      <c r="G232" s="271"/>
      <c r="H232"/>
      <c r="I232" s="99"/>
      <c r="J232"/>
      <c r="K232"/>
      <c r="L232"/>
      <c r="M232" s="275"/>
      <c r="N232" s="275"/>
      <c r="O232" s="275"/>
      <c r="P232" s="275"/>
      <c r="Q232" s="275"/>
      <c r="R232" s="275"/>
      <c r="S232" s="275"/>
      <c r="T232" s="275"/>
      <c r="U232" s="275"/>
      <c r="V232" s="275"/>
      <c r="W232" s="275"/>
      <c r="X232" s="275"/>
      <c r="Y232" s="275"/>
      <c r="Z232" s="275"/>
      <c r="AA232" s="275"/>
      <c r="AB232" s="23"/>
      <c r="AC232"/>
      <c r="AD232" s="92"/>
      <c r="AE232"/>
      <c r="AF232"/>
      <c r="AG232"/>
      <c r="AH232" s="96"/>
      <c r="AI232" s="394"/>
      <c r="AJ232" s="215"/>
      <c r="AK232" s="215"/>
      <c r="AL232" s="215"/>
      <c r="AM232" s="215"/>
      <c r="AN232" s="215"/>
      <c r="AO232" s="215"/>
      <c r="AP232" s="215"/>
      <c r="AQ232" s="215"/>
      <c r="AR232" s="215"/>
      <c r="AS232" s="215"/>
      <c r="AT232" s="215"/>
      <c r="AU232" s="215"/>
      <c r="AV232" s="215"/>
      <c r="AW232" s="215"/>
      <c r="AX232" s="215"/>
      <c r="AY232" s="394"/>
      <c r="AZ232" s="386"/>
      <c r="BA232" s="715"/>
      <c r="BB232"/>
      <c r="BC232" s="715"/>
      <c r="BD232"/>
      <c r="BE232" s="715"/>
      <c r="BF232"/>
      <c r="BG232" s="715"/>
      <c r="BH232"/>
      <c r="BI232" s="715"/>
      <c r="BJ232"/>
      <c r="BK232" s="715"/>
      <c r="BL232"/>
      <c r="BM232" s="715"/>
      <c r="BN232"/>
      <c r="BO232" s="387"/>
      <c r="BP232"/>
      <c r="BQ232" s="387"/>
      <c r="BR232"/>
      <c r="BS232" s="387"/>
      <c r="BT232"/>
      <c r="BU232" s="387"/>
      <c r="BV232"/>
      <c r="BW232" s="387"/>
      <c r="BX232"/>
      <c r="BY232" s="387"/>
      <c r="BZ232"/>
      <c r="CA232" s="387"/>
      <c r="CB232"/>
      <c r="CC232" s="387"/>
      <c r="CD232"/>
      <c r="CE232" s="387"/>
      <c r="CF232"/>
      <c r="CG232" s="387"/>
      <c r="CH232"/>
      <c r="CI232" s="387"/>
      <c r="CJ232"/>
      <c r="CK232" s="1099"/>
      <c r="CL232" s="507"/>
      <c r="CM232" s="507"/>
      <c r="CN232" s="507"/>
      <c r="CO232" s="507"/>
      <c r="CP232" s="507"/>
      <c r="CQ232" s="507"/>
      <c r="CR232" s="507"/>
      <c r="CS232" s="507"/>
      <c r="CT232" s="1109"/>
      <c r="CU232" s="507"/>
      <c r="CV232" s="507"/>
      <c r="CW232" s="507"/>
      <c r="CX232" s="1109"/>
      <c r="CY232" s="507"/>
      <c r="CZ232" s="507"/>
      <c r="DN232" s="507"/>
      <c r="DO232" s="507"/>
      <c r="DP232" s="507"/>
      <c r="DQ232" s="507"/>
      <c r="DR232" s="507"/>
      <c r="DS232" s="507"/>
      <c r="DT232" s="507"/>
      <c r="DU232" s="507"/>
      <c r="DV232" s="507"/>
      <c r="DW232" s="507"/>
      <c r="DX232" s="507"/>
      <c r="DY232" s="507"/>
      <c r="DZ232" s="507"/>
      <c r="EA232" s="507"/>
      <c r="EB232" s="507"/>
      <c r="EC232" s="507"/>
      <c r="ED232" s="507"/>
      <c r="EE232" s="507"/>
      <c r="EF232" s="507"/>
      <c r="EG232" s="507"/>
      <c r="EH232" s="507"/>
      <c r="EI232" s="507"/>
      <c r="EJ232" s="507"/>
      <c r="EK232" s="507"/>
      <c r="EL232" s="507"/>
      <c r="EM232" s="507"/>
      <c r="EN232" s="507"/>
      <c r="EO232" s="507"/>
      <c r="EP232" s="507"/>
      <c r="EQ232" s="507"/>
      <c r="ER232" s="507"/>
      <c r="ES232" s="507"/>
      <c r="ET232" s="507"/>
      <c r="EU232" s="507"/>
      <c r="EV232" s="507"/>
      <c r="EW232" s="507"/>
      <c r="EX232" s="507"/>
      <c r="EY232" s="507"/>
      <c r="EZ232" s="507"/>
      <c r="FA232" s="507"/>
      <c r="FB232" s="507"/>
      <c r="FC232" s="507"/>
      <c r="FD232" s="507"/>
      <c r="FE232" s="507"/>
      <c r="FF232" s="507"/>
      <c r="FG232" s="507"/>
      <c r="FH232" s="507"/>
      <c r="FI232" s="507"/>
      <c r="FJ232" s="507"/>
      <c r="FK232" s="507"/>
      <c r="FL232" s="507"/>
      <c r="FM232" s="507"/>
      <c r="FN232" s="507"/>
      <c r="FO232" s="507"/>
      <c r="FP232" s="507"/>
      <c r="FQ232" s="507"/>
      <c r="FR232" s="507"/>
      <c r="FS232" s="507"/>
      <c r="FT232" s="507"/>
      <c r="FU232" s="507"/>
      <c r="FV232" s="507"/>
      <c r="FW232" s="507"/>
      <c r="FX232" s="507"/>
      <c r="FY232" s="507"/>
      <c r="FZ232" s="507"/>
      <c r="GA232" s="507"/>
      <c r="GB232" s="507"/>
      <c r="GC232" s="507"/>
      <c r="GD232" s="507"/>
      <c r="GE232" s="507"/>
      <c r="GF232" s="507"/>
      <c r="GG232" s="507"/>
      <c r="GH232" s="507"/>
      <c r="GI232" s="507"/>
      <c r="GJ232" s="507"/>
      <c r="GK232" s="507"/>
      <c r="GL232" s="507"/>
      <c r="GM232" s="507"/>
      <c r="GN232" s="507"/>
      <c r="GO232" s="507"/>
      <c r="GP232" s="507"/>
      <c r="GQ232" s="507"/>
      <c r="GR232" s="507"/>
      <c r="GS232" s="507"/>
      <c r="GT232" s="507"/>
      <c r="GU232" s="507"/>
      <c r="GV232" s="507"/>
      <c r="GW232" s="507"/>
      <c r="GX232" s="507"/>
      <c r="GY232" s="507"/>
      <c r="GZ232" s="507"/>
      <c r="HA232" s="507"/>
      <c r="HB232" s="507"/>
      <c r="HC232" s="507"/>
      <c r="HD232" s="507"/>
      <c r="HE232" s="507"/>
      <c r="HF232" s="507"/>
      <c r="HG232" s="507"/>
      <c r="HH232" s="507"/>
      <c r="HI232" s="507"/>
      <c r="HJ232" s="507"/>
      <c r="HK232" s="507"/>
      <c r="HL232" s="507"/>
      <c r="HM232" s="507"/>
      <c r="HN232" s="507"/>
      <c r="HO232" s="507"/>
      <c r="HP232" s="507"/>
      <c r="HQ232" s="507"/>
      <c r="HR232" s="507"/>
      <c r="HS232" s="507"/>
      <c r="HT232" s="507"/>
      <c r="HU232" s="507"/>
      <c r="HV232" s="507"/>
      <c r="HW232" s="507"/>
      <c r="HX232" s="507"/>
      <c r="HY232" s="507"/>
      <c r="HZ232" s="507"/>
      <c r="IA232" s="507"/>
      <c r="IB232" s="507"/>
      <c r="IC232" s="507"/>
      <c r="ID232" s="507"/>
      <c r="IE232" s="507"/>
      <c r="IF232" s="507"/>
      <c r="IG232" s="507"/>
      <c r="IH232" s="507"/>
      <c r="II232" s="507"/>
      <c r="IJ232" s="507"/>
    </row>
    <row r="233" spans="1:244" s="398" customFormat="1" ht="19" x14ac:dyDescent="0.2">
      <c r="A233"/>
      <c r="B233" s="290"/>
      <c r="C233"/>
      <c r="D233" s="367"/>
      <c r="E233" s="463"/>
      <c r="F233" s="463"/>
      <c r="G233" s="271"/>
      <c r="H233"/>
      <c r="I233" s="99"/>
      <c r="J233"/>
      <c r="K233"/>
      <c r="L233"/>
      <c r="M233" s="275"/>
      <c r="N233" s="275"/>
      <c r="O233" s="275"/>
      <c r="P233" s="275"/>
      <c r="Q233" s="275"/>
      <c r="R233" s="275"/>
      <c r="S233" s="275"/>
      <c r="T233" s="275"/>
      <c r="U233" s="275"/>
      <c r="V233" s="275"/>
      <c r="W233" s="275"/>
      <c r="X233" s="275"/>
      <c r="Y233" s="275"/>
      <c r="Z233" s="275"/>
      <c r="AA233" s="275"/>
      <c r="AB233" s="23"/>
      <c r="AC233"/>
      <c r="AD233" s="92"/>
      <c r="AE233"/>
      <c r="AF233"/>
      <c r="AG233"/>
      <c r="AH233" s="96"/>
      <c r="AI233" s="394"/>
      <c r="AJ233" s="215"/>
      <c r="AK233" s="215"/>
      <c r="AL233" s="215"/>
      <c r="AM233" s="215"/>
      <c r="AN233" s="215"/>
      <c r="AO233" s="215"/>
      <c r="AP233" s="215"/>
      <c r="AQ233" s="215"/>
      <c r="AR233" s="215"/>
      <c r="AS233" s="215"/>
      <c r="AT233" s="215"/>
      <c r="AU233" s="215"/>
      <c r="AV233" s="215"/>
      <c r="AW233" s="215"/>
      <c r="AX233" s="215"/>
      <c r="AY233" s="394"/>
      <c r="AZ233" s="386"/>
      <c r="BA233" s="715"/>
      <c r="BB233"/>
      <c r="BC233" s="715"/>
      <c r="BD233"/>
      <c r="BE233" s="715"/>
      <c r="BF233"/>
      <c r="BG233" s="715"/>
      <c r="BH233"/>
      <c r="BI233" s="715"/>
      <c r="BJ233"/>
      <c r="BK233" s="715"/>
      <c r="BL233"/>
      <c r="BM233" s="715"/>
      <c r="BN233"/>
      <c r="BO233" s="387"/>
      <c r="BP233"/>
      <c r="BQ233" s="387"/>
      <c r="BR233"/>
      <c r="BS233" s="387"/>
      <c r="BT233"/>
      <c r="BU233" s="387"/>
      <c r="BV233"/>
      <c r="BW233" s="387"/>
      <c r="BX233"/>
      <c r="BY233" s="387"/>
      <c r="BZ233"/>
      <c r="CA233" s="387"/>
      <c r="CB233"/>
      <c r="CC233" s="387"/>
      <c r="CD233"/>
      <c r="CE233" s="387"/>
      <c r="CF233"/>
      <c r="CG233" s="387"/>
      <c r="CH233"/>
      <c r="CI233" s="387"/>
      <c r="CJ233"/>
      <c r="CK233" s="1099"/>
      <c r="CL233" s="507"/>
      <c r="CM233" s="507"/>
      <c r="CN233" s="507"/>
      <c r="CO233" s="507"/>
      <c r="CP233" s="507"/>
      <c r="CQ233" s="507"/>
      <c r="CR233" s="507"/>
      <c r="CS233" s="507"/>
      <c r="CT233" s="1109"/>
      <c r="CU233" s="507"/>
      <c r="CV233" s="507"/>
      <c r="CW233" s="507"/>
      <c r="CX233" s="1109"/>
      <c r="CY233" s="507"/>
      <c r="CZ233" s="507"/>
      <c r="DN233" s="507"/>
      <c r="DO233" s="507"/>
      <c r="DP233" s="507"/>
      <c r="DQ233" s="507"/>
      <c r="DR233" s="507"/>
      <c r="DS233" s="507"/>
      <c r="DT233" s="507"/>
      <c r="DU233" s="507"/>
      <c r="DV233" s="507"/>
      <c r="DW233" s="507"/>
      <c r="DX233" s="507"/>
      <c r="DY233" s="507"/>
      <c r="DZ233" s="507"/>
      <c r="EA233" s="507"/>
      <c r="EB233" s="507"/>
      <c r="EC233" s="507"/>
      <c r="ED233" s="507"/>
      <c r="EE233" s="507"/>
      <c r="EF233" s="507"/>
      <c r="EG233" s="507"/>
      <c r="EH233" s="507"/>
      <c r="EI233" s="507"/>
      <c r="EJ233" s="507"/>
      <c r="EK233" s="507"/>
      <c r="EL233" s="507"/>
      <c r="EM233" s="507"/>
      <c r="EN233" s="507"/>
      <c r="EO233" s="507"/>
      <c r="EP233" s="507"/>
      <c r="EQ233" s="507"/>
      <c r="ER233" s="507"/>
      <c r="ES233" s="507"/>
      <c r="ET233" s="507"/>
      <c r="EU233" s="507"/>
      <c r="EV233" s="507"/>
      <c r="EW233" s="507"/>
      <c r="EX233" s="507"/>
      <c r="EY233" s="507"/>
      <c r="EZ233" s="507"/>
      <c r="FA233" s="507"/>
      <c r="FB233" s="507"/>
      <c r="FC233" s="507"/>
      <c r="FD233" s="507"/>
      <c r="FE233" s="507"/>
      <c r="FF233" s="507"/>
      <c r="FG233" s="507"/>
      <c r="FH233" s="507"/>
      <c r="FI233" s="507"/>
      <c r="FJ233" s="507"/>
      <c r="FK233" s="507"/>
      <c r="FL233" s="507"/>
      <c r="FM233" s="507"/>
      <c r="FN233" s="507"/>
      <c r="FO233" s="507"/>
      <c r="FP233" s="507"/>
      <c r="FQ233" s="507"/>
      <c r="FR233" s="507"/>
      <c r="FS233" s="507"/>
      <c r="FT233" s="507"/>
      <c r="FU233" s="507"/>
      <c r="FV233" s="507"/>
      <c r="FW233" s="507"/>
      <c r="FX233" s="507"/>
      <c r="FY233" s="507"/>
      <c r="FZ233" s="507"/>
      <c r="GA233" s="507"/>
      <c r="GB233" s="507"/>
      <c r="GC233" s="507"/>
      <c r="GD233" s="507"/>
      <c r="GE233" s="507"/>
      <c r="GF233" s="507"/>
      <c r="GG233" s="507"/>
      <c r="GH233" s="507"/>
      <c r="GI233" s="507"/>
      <c r="GJ233" s="507"/>
      <c r="GK233" s="507"/>
      <c r="GL233" s="507"/>
      <c r="GM233" s="507"/>
      <c r="GN233" s="507"/>
      <c r="GO233" s="507"/>
      <c r="GP233" s="507"/>
      <c r="GQ233" s="507"/>
      <c r="GR233" s="507"/>
      <c r="GS233" s="507"/>
      <c r="GT233" s="507"/>
      <c r="GU233" s="507"/>
      <c r="GV233" s="507"/>
      <c r="GW233" s="507"/>
      <c r="GX233" s="507"/>
      <c r="GY233" s="507"/>
      <c r="GZ233" s="507"/>
      <c r="HA233" s="507"/>
      <c r="HB233" s="507"/>
      <c r="HC233" s="507"/>
      <c r="HD233" s="507"/>
      <c r="HE233" s="507"/>
      <c r="HF233" s="507"/>
      <c r="HG233" s="507"/>
      <c r="HH233" s="507"/>
      <c r="HI233" s="507"/>
      <c r="HJ233" s="507"/>
      <c r="HK233" s="507"/>
      <c r="HL233" s="507"/>
      <c r="HM233" s="507"/>
      <c r="HN233" s="507"/>
      <c r="HO233" s="507"/>
      <c r="HP233" s="507"/>
      <c r="HQ233" s="507"/>
      <c r="HR233" s="507"/>
      <c r="HS233" s="507"/>
      <c r="HT233" s="507"/>
      <c r="HU233" s="507"/>
      <c r="HV233" s="507"/>
      <c r="HW233" s="507"/>
      <c r="HX233" s="507"/>
      <c r="HY233" s="507"/>
      <c r="HZ233" s="507"/>
      <c r="IA233" s="507"/>
      <c r="IB233" s="507"/>
      <c r="IC233" s="507"/>
      <c r="ID233" s="507"/>
      <c r="IE233" s="507"/>
      <c r="IF233" s="507"/>
      <c r="IG233" s="507"/>
      <c r="IH233" s="507"/>
      <c r="II233" s="507"/>
      <c r="IJ233" s="507"/>
    </row>
    <row r="234" spans="1:244" s="398" customFormat="1" ht="19" x14ac:dyDescent="0.2">
      <c r="A234"/>
      <c r="B234" s="290"/>
      <c r="C234"/>
      <c r="D234" s="367"/>
      <c r="E234" s="463"/>
      <c r="F234" s="463"/>
      <c r="G234" s="271"/>
      <c r="H234"/>
      <c r="I234" s="99"/>
      <c r="J234"/>
      <c r="K234"/>
      <c r="L234"/>
      <c r="M234" s="275"/>
      <c r="N234" s="275"/>
      <c r="O234" s="275"/>
      <c r="P234" s="275"/>
      <c r="Q234" s="275"/>
      <c r="R234" s="275"/>
      <c r="S234" s="275"/>
      <c r="T234" s="275"/>
      <c r="U234" s="275"/>
      <c r="V234" s="275"/>
      <c r="W234" s="275"/>
      <c r="X234" s="275"/>
      <c r="Y234" s="275"/>
      <c r="Z234" s="275"/>
      <c r="AA234" s="275"/>
      <c r="AB234" s="23"/>
      <c r="AC234"/>
      <c r="AD234" s="92"/>
      <c r="AE234"/>
      <c r="AF234"/>
      <c r="AG234"/>
      <c r="AH234" s="96"/>
      <c r="AI234" s="394"/>
      <c r="AJ234" s="215"/>
      <c r="AK234" s="215"/>
      <c r="AL234" s="215"/>
      <c r="AM234" s="215"/>
      <c r="AN234" s="215"/>
      <c r="AO234" s="215"/>
      <c r="AP234" s="215"/>
      <c r="AQ234" s="215"/>
      <c r="AR234" s="215"/>
      <c r="AS234" s="215"/>
      <c r="AT234" s="215"/>
      <c r="AU234" s="215"/>
      <c r="AV234" s="215"/>
      <c r="AW234" s="215"/>
      <c r="AX234" s="215"/>
      <c r="AY234" s="394"/>
      <c r="AZ234" s="386"/>
      <c r="BA234" s="715"/>
      <c r="BB234"/>
      <c r="BC234" s="715"/>
      <c r="BD234"/>
      <c r="BE234" s="715"/>
      <c r="BF234"/>
      <c r="BG234" s="715"/>
      <c r="BH234"/>
      <c r="BI234" s="715"/>
      <c r="BJ234"/>
      <c r="BK234" s="715"/>
      <c r="BL234"/>
      <c r="BM234" s="715"/>
      <c r="BN234"/>
      <c r="BO234" s="387"/>
      <c r="BP234"/>
      <c r="BQ234" s="387"/>
      <c r="BR234"/>
      <c r="BS234" s="387"/>
      <c r="BT234"/>
      <c r="BU234" s="387"/>
      <c r="BV234"/>
      <c r="BW234" s="387"/>
      <c r="BX234"/>
      <c r="BY234" s="387"/>
      <c r="BZ234"/>
      <c r="CA234" s="387"/>
      <c r="CB234"/>
      <c r="CC234" s="387"/>
      <c r="CD234"/>
      <c r="CE234" s="387"/>
      <c r="CF234"/>
      <c r="CG234" s="387"/>
      <c r="CH234"/>
      <c r="CI234" s="387"/>
      <c r="CJ234"/>
      <c r="CK234" s="1099"/>
      <c r="CL234" s="507"/>
      <c r="CM234" s="507"/>
      <c r="CN234" s="507"/>
      <c r="CO234" s="507"/>
      <c r="CP234" s="507"/>
      <c r="CQ234" s="507"/>
      <c r="CR234" s="507"/>
      <c r="CS234" s="507"/>
      <c r="CT234" s="1109"/>
      <c r="CU234" s="507"/>
      <c r="CV234" s="507"/>
      <c r="CW234" s="507"/>
      <c r="CX234" s="1109"/>
      <c r="CY234" s="507"/>
      <c r="CZ234" s="507"/>
      <c r="DN234" s="507"/>
      <c r="DO234" s="507"/>
      <c r="DP234" s="507"/>
      <c r="DQ234" s="507"/>
      <c r="DR234" s="507"/>
      <c r="DS234" s="507"/>
      <c r="DT234" s="507"/>
      <c r="DU234" s="507"/>
      <c r="DV234" s="507"/>
      <c r="DW234" s="507"/>
      <c r="DX234" s="507"/>
      <c r="DY234" s="507"/>
      <c r="DZ234" s="507"/>
      <c r="EA234" s="507"/>
      <c r="EB234" s="507"/>
      <c r="EC234" s="507"/>
      <c r="ED234" s="507"/>
      <c r="EE234" s="507"/>
      <c r="EF234" s="507"/>
      <c r="EG234" s="507"/>
      <c r="EH234" s="507"/>
      <c r="EI234" s="507"/>
      <c r="EJ234" s="507"/>
      <c r="EK234" s="507"/>
      <c r="EL234" s="507"/>
      <c r="EM234" s="507"/>
      <c r="EN234" s="507"/>
      <c r="EO234" s="507"/>
      <c r="EP234" s="507"/>
      <c r="EQ234" s="507"/>
      <c r="ER234" s="507"/>
      <c r="ES234" s="507"/>
      <c r="ET234" s="507"/>
      <c r="EU234" s="507"/>
      <c r="EV234" s="507"/>
      <c r="EW234" s="507"/>
      <c r="EX234" s="507"/>
      <c r="EY234" s="507"/>
      <c r="EZ234" s="507"/>
      <c r="FA234" s="507"/>
      <c r="FB234" s="507"/>
      <c r="FC234" s="507"/>
      <c r="FD234" s="507"/>
      <c r="FE234" s="507"/>
      <c r="FF234" s="507"/>
      <c r="FG234" s="507"/>
      <c r="FH234" s="507"/>
      <c r="FI234" s="507"/>
      <c r="FJ234" s="507"/>
      <c r="FK234" s="507"/>
      <c r="FL234" s="507"/>
      <c r="FM234" s="507"/>
      <c r="FN234" s="507"/>
      <c r="FO234" s="507"/>
      <c r="FP234" s="507"/>
      <c r="FQ234" s="507"/>
      <c r="FR234" s="507"/>
      <c r="FS234" s="507"/>
      <c r="FT234" s="507"/>
      <c r="FU234" s="507"/>
      <c r="FV234" s="507"/>
      <c r="FW234" s="507"/>
      <c r="FX234" s="507"/>
      <c r="FY234" s="507"/>
      <c r="FZ234" s="507"/>
      <c r="GA234" s="507"/>
      <c r="GB234" s="507"/>
      <c r="GC234" s="507"/>
      <c r="GD234" s="507"/>
      <c r="GE234" s="507"/>
      <c r="GF234" s="507"/>
      <c r="GG234" s="507"/>
      <c r="GH234" s="507"/>
      <c r="GI234" s="507"/>
      <c r="GJ234" s="507"/>
      <c r="GK234" s="507"/>
      <c r="GL234" s="507"/>
      <c r="GM234" s="507"/>
      <c r="GN234" s="507"/>
      <c r="GO234" s="507"/>
      <c r="GP234" s="507"/>
      <c r="GQ234" s="507"/>
      <c r="GR234" s="507"/>
      <c r="GS234" s="507"/>
      <c r="GT234" s="507"/>
      <c r="GU234" s="507"/>
      <c r="GV234" s="507"/>
      <c r="GW234" s="507"/>
      <c r="GX234" s="507"/>
      <c r="GY234" s="507"/>
      <c r="GZ234" s="507"/>
      <c r="HA234" s="507"/>
      <c r="HB234" s="507"/>
      <c r="HC234" s="507"/>
      <c r="HD234" s="507"/>
      <c r="HE234" s="507"/>
      <c r="HF234" s="507"/>
      <c r="HG234" s="507"/>
      <c r="HH234" s="507"/>
      <c r="HI234" s="507"/>
      <c r="HJ234" s="507"/>
      <c r="HK234" s="507"/>
      <c r="HL234" s="507"/>
      <c r="HM234" s="507"/>
      <c r="HN234" s="507"/>
      <c r="HO234" s="507"/>
      <c r="HP234" s="507"/>
      <c r="HQ234" s="507"/>
      <c r="HR234" s="507"/>
      <c r="HS234" s="507"/>
      <c r="HT234" s="507"/>
      <c r="HU234" s="507"/>
      <c r="HV234" s="507"/>
      <c r="HW234" s="507"/>
      <c r="HX234" s="507"/>
      <c r="HY234" s="507"/>
      <c r="HZ234" s="507"/>
      <c r="IA234" s="507"/>
      <c r="IB234" s="507"/>
      <c r="IC234" s="507"/>
      <c r="ID234" s="507"/>
      <c r="IE234" s="507"/>
      <c r="IF234" s="507"/>
      <c r="IG234" s="507"/>
      <c r="IH234" s="507"/>
      <c r="II234" s="507"/>
      <c r="IJ234" s="507"/>
    </row>
    <row r="235" spans="1:244" s="398" customFormat="1" ht="19" x14ac:dyDescent="0.2">
      <c r="A235"/>
      <c r="B235" s="290"/>
      <c r="C235"/>
      <c r="D235" s="367"/>
      <c r="E235" s="463"/>
      <c r="F235" s="463"/>
      <c r="G235" s="271"/>
      <c r="H235"/>
      <c r="I235" s="99"/>
      <c r="J235"/>
      <c r="K235"/>
      <c r="L235"/>
      <c r="M235" s="275"/>
      <c r="N235" s="275"/>
      <c r="O235" s="275"/>
      <c r="P235" s="275"/>
      <c r="Q235" s="275"/>
      <c r="R235" s="275"/>
      <c r="S235" s="275"/>
      <c r="T235" s="275"/>
      <c r="U235" s="275"/>
      <c r="V235" s="275"/>
      <c r="W235" s="275"/>
      <c r="X235" s="275"/>
      <c r="Y235" s="275"/>
      <c r="Z235" s="275"/>
      <c r="AA235" s="275"/>
      <c r="AB235" s="23"/>
      <c r="AC235"/>
      <c r="AD235" s="92"/>
      <c r="AE235"/>
      <c r="AF235"/>
      <c r="AG235"/>
      <c r="AH235" s="96"/>
      <c r="AI235" s="394"/>
      <c r="AJ235" s="215"/>
      <c r="AK235" s="215"/>
      <c r="AL235" s="215"/>
      <c r="AM235" s="215"/>
      <c r="AN235" s="215"/>
      <c r="AO235" s="215"/>
      <c r="AP235" s="215"/>
      <c r="AQ235" s="215"/>
      <c r="AR235" s="215"/>
      <c r="AS235" s="215"/>
      <c r="AT235" s="215"/>
      <c r="AU235" s="215"/>
      <c r="AV235" s="215"/>
      <c r="AW235" s="215"/>
      <c r="AX235" s="215"/>
      <c r="AY235" s="394"/>
      <c r="AZ235" s="386"/>
      <c r="BA235" s="715"/>
      <c r="BB235"/>
      <c r="BC235" s="715"/>
      <c r="BD235"/>
      <c r="BE235" s="715"/>
      <c r="BF235"/>
      <c r="BG235" s="715"/>
      <c r="BH235"/>
      <c r="BI235" s="715"/>
      <c r="BJ235"/>
      <c r="BK235" s="715"/>
      <c r="BL235"/>
      <c r="BM235" s="715"/>
      <c r="BN235"/>
      <c r="BO235" s="387"/>
      <c r="BP235"/>
      <c r="BQ235" s="387"/>
      <c r="BR235"/>
      <c r="BS235" s="387"/>
      <c r="BT235"/>
      <c r="BU235" s="387"/>
      <c r="BV235"/>
      <c r="BW235" s="387"/>
      <c r="BX235"/>
      <c r="BY235" s="387"/>
      <c r="BZ235"/>
      <c r="CA235" s="387"/>
      <c r="CB235"/>
      <c r="CC235" s="387"/>
      <c r="CD235"/>
      <c r="CE235" s="387"/>
      <c r="CF235"/>
      <c r="CG235" s="387"/>
      <c r="CH235"/>
      <c r="CI235" s="387"/>
      <c r="CJ235"/>
      <c r="CK235" s="1099"/>
      <c r="CL235" s="507"/>
      <c r="CM235" s="507"/>
      <c r="CN235" s="507"/>
      <c r="CO235" s="507"/>
      <c r="CP235" s="507"/>
      <c r="CQ235" s="507"/>
      <c r="CR235" s="507"/>
      <c r="CS235" s="507"/>
      <c r="CT235" s="1109"/>
      <c r="CU235" s="507"/>
      <c r="CV235" s="507"/>
      <c r="CW235" s="507"/>
      <c r="CX235" s="1109"/>
      <c r="CY235" s="507"/>
      <c r="CZ235" s="507"/>
      <c r="DN235" s="507"/>
      <c r="DO235" s="507"/>
      <c r="DP235" s="507"/>
      <c r="DQ235" s="507"/>
      <c r="DR235" s="507"/>
      <c r="DS235" s="507"/>
      <c r="DT235" s="507"/>
      <c r="DU235" s="507"/>
      <c r="DV235" s="507"/>
      <c r="DW235" s="507"/>
      <c r="DX235" s="507"/>
      <c r="DY235" s="507"/>
      <c r="DZ235" s="507"/>
      <c r="EA235" s="507"/>
      <c r="EB235" s="507"/>
      <c r="EC235" s="507"/>
      <c r="ED235" s="507"/>
      <c r="EE235" s="507"/>
      <c r="EF235" s="507"/>
      <c r="EG235" s="507"/>
      <c r="EH235" s="507"/>
      <c r="EI235" s="507"/>
      <c r="EJ235" s="507"/>
      <c r="EK235" s="507"/>
      <c r="EL235" s="507"/>
      <c r="EM235" s="507"/>
      <c r="EN235" s="507"/>
      <c r="EO235" s="507"/>
      <c r="EP235" s="507"/>
      <c r="EQ235" s="507"/>
      <c r="ER235" s="507"/>
      <c r="ES235" s="507"/>
      <c r="ET235" s="507"/>
      <c r="EU235" s="507"/>
      <c r="EV235" s="507"/>
      <c r="EW235" s="507"/>
      <c r="EX235" s="507"/>
      <c r="EY235" s="507"/>
      <c r="EZ235" s="507"/>
      <c r="FA235" s="507"/>
      <c r="FB235" s="507"/>
      <c r="FC235" s="507"/>
      <c r="FD235" s="507"/>
      <c r="FE235" s="507"/>
      <c r="FF235" s="507"/>
      <c r="FG235" s="507"/>
      <c r="FH235" s="507"/>
      <c r="FI235" s="507"/>
      <c r="FJ235" s="507"/>
      <c r="FK235" s="507"/>
      <c r="FL235" s="507"/>
      <c r="FM235" s="507"/>
      <c r="FN235" s="507"/>
      <c r="FO235" s="507"/>
      <c r="FP235" s="507"/>
      <c r="FQ235" s="507"/>
      <c r="FR235" s="507"/>
      <c r="FS235" s="507"/>
      <c r="FT235" s="507"/>
      <c r="FU235" s="507"/>
      <c r="FV235" s="507"/>
      <c r="FW235" s="507"/>
      <c r="FX235" s="507"/>
      <c r="FY235" s="507"/>
      <c r="FZ235" s="507"/>
      <c r="GA235" s="507"/>
      <c r="GB235" s="507"/>
      <c r="GC235" s="507"/>
      <c r="GD235" s="507"/>
      <c r="GE235" s="507"/>
      <c r="GF235" s="507"/>
      <c r="GG235" s="507"/>
      <c r="GH235" s="507"/>
      <c r="GI235" s="507"/>
      <c r="GJ235" s="507"/>
      <c r="GK235" s="507"/>
      <c r="GL235" s="507"/>
      <c r="GM235" s="507"/>
      <c r="GN235" s="507"/>
      <c r="GO235" s="507"/>
      <c r="GP235" s="507"/>
      <c r="GQ235" s="507"/>
      <c r="GR235" s="507"/>
      <c r="GS235" s="507"/>
      <c r="GT235" s="507"/>
      <c r="GU235" s="507"/>
      <c r="GV235" s="507"/>
      <c r="GW235" s="507"/>
      <c r="GX235" s="507"/>
      <c r="GY235" s="507"/>
      <c r="GZ235" s="507"/>
      <c r="HA235" s="507"/>
      <c r="HB235" s="507"/>
      <c r="HC235" s="507"/>
      <c r="HD235" s="507"/>
      <c r="HE235" s="507"/>
      <c r="HF235" s="507"/>
      <c r="HG235" s="507"/>
      <c r="HH235" s="507"/>
      <c r="HI235" s="507"/>
      <c r="HJ235" s="507"/>
      <c r="HK235" s="507"/>
      <c r="HL235" s="507"/>
      <c r="HM235" s="507"/>
      <c r="HN235" s="507"/>
      <c r="HO235" s="507"/>
      <c r="HP235" s="507"/>
      <c r="HQ235" s="507"/>
      <c r="HR235" s="507"/>
      <c r="HS235" s="507"/>
      <c r="HT235" s="507"/>
      <c r="HU235" s="507"/>
      <c r="HV235" s="507"/>
      <c r="HW235" s="507"/>
      <c r="HX235" s="507"/>
      <c r="HY235" s="507"/>
      <c r="HZ235" s="507"/>
      <c r="IA235" s="507"/>
      <c r="IB235" s="507"/>
      <c r="IC235" s="507"/>
      <c r="ID235" s="507"/>
      <c r="IE235" s="507"/>
      <c r="IF235" s="507"/>
      <c r="IG235" s="507"/>
      <c r="IH235" s="507"/>
      <c r="II235" s="507"/>
      <c r="IJ235" s="507"/>
    </row>
    <row r="236" spans="1:244" s="398" customFormat="1" ht="19" x14ac:dyDescent="0.2">
      <c r="A236"/>
      <c r="B236" s="290"/>
      <c r="C236"/>
      <c r="D236" s="367"/>
      <c r="E236" s="463"/>
      <c r="F236" s="463"/>
      <c r="G236" s="271"/>
      <c r="H236"/>
      <c r="I236" s="99"/>
      <c r="J236"/>
      <c r="K236"/>
      <c r="L236"/>
      <c r="M236" s="275"/>
      <c r="N236" s="275"/>
      <c r="O236" s="275"/>
      <c r="P236" s="275"/>
      <c r="Q236" s="275"/>
      <c r="R236" s="275"/>
      <c r="S236" s="275"/>
      <c r="T236" s="275"/>
      <c r="U236" s="275"/>
      <c r="V236" s="275"/>
      <c r="W236" s="275"/>
      <c r="X236" s="275"/>
      <c r="Y236" s="275"/>
      <c r="Z236" s="275"/>
      <c r="AA236" s="275"/>
      <c r="AB236" s="23"/>
      <c r="AC236"/>
      <c r="AD236" s="92"/>
      <c r="AE236"/>
      <c r="AF236"/>
      <c r="AG236"/>
      <c r="AH236" s="96"/>
      <c r="AI236" s="394"/>
      <c r="AJ236" s="215"/>
      <c r="AK236" s="215"/>
      <c r="AL236" s="215"/>
      <c r="AM236" s="215"/>
      <c r="AN236" s="215"/>
      <c r="AO236" s="215"/>
      <c r="AP236" s="215"/>
      <c r="AQ236" s="215"/>
      <c r="AR236" s="215"/>
      <c r="AS236" s="215"/>
      <c r="AT236" s="215"/>
      <c r="AU236" s="215"/>
      <c r="AV236" s="215"/>
      <c r="AW236" s="215"/>
      <c r="AX236" s="215"/>
      <c r="AY236" s="394"/>
      <c r="AZ236" s="386"/>
      <c r="BA236" s="715"/>
      <c r="BB236"/>
      <c r="BC236" s="715"/>
      <c r="BD236"/>
      <c r="BE236" s="715"/>
      <c r="BF236"/>
      <c r="BG236" s="715"/>
      <c r="BH236"/>
      <c r="BI236" s="715"/>
      <c r="BJ236"/>
      <c r="BK236" s="715"/>
      <c r="BL236"/>
      <c r="BM236" s="715"/>
      <c r="BN236"/>
      <c r="BO236" s="387"/>
      <c r="BP236"/>
      <c r="BQ236" s="387"/>
      <c r="BR236"/>
      <c r="BS236" s="387"/>
      <c r="BT236"/>
      <c r="BU236" s="387"/>
      <c r="BV236"/>
      <c r="BW236" s="387"/>
      <c r="BX236"/>
      <c r="BY236" s="387"/>
      <c r="BZ236"/>
      <c r="CA236" s="387"/>
      <c r="CB236"/>
      <c r="CC236" s="387"/>
      <c r="CD236"/>
      <c r="CE236" s="387"/>
      <c r="CF236"/>
      <c r="CG236" s="387"/>
      <c r="CH236"/>
      <c r="CI236" s="387"/>
      <c r="CJ236"/>
      <c r="CK236" s="1099"/>
      <c r="CL236" s="507"/>
      <c r="CM236" s="507"/>
      <c r="CN236" s="507"/>
      <c r="CO236" s="507"/>
      <c r="CP236" s="507"/>
      <c r="CQ236" s="507"/>
      <c r="CR236" s="507"/>
      <c r="CS236" s="507"/>
      <c r="CT236" s="1109"/>
      <c r="CU236" s="507"/>
      <c r="CV236" s="507"/>
      <c r="CW236" s="507"/>
      <c r="CX236" s="1109"/>
      <c r="CY236" s="507"/>
      <c r="CZ236" s="507"/>
      <c r="DN236" s="507"/>
      <c r="DO236" s="507"/>
      <c r="DP236" s="507"/>
      <c r="DQ236" s="507"/>
      <c r="DR236" s="507"/>
      <c r="DS236" s="507"/>
      <c r="DT236" s="507"/>
      <c r="DU236" s="507"/>
      <c r="DV236" s="507"/>
      <c r="DW236" s="507"/>
      <c r="DX236" s="507"/>
      <c r="DY236" s="507"/>
      <c r="DZ236" s="507"/>
      <c r="EA236" s="507"/>
      <c r="EB236" s="507"/>
      <c r="EC236" s="507"/>
      <c r="ED236" s="507"/>
      <c r="EE236" s="507"/>
      <c r="EF236" s="507"/>
      <c r="EG236" s="507"/>
      <c r="EH236" s="507"/>
      <c r="EI236" s="507"/>
      <c r="EJ236" s="507"/>
      <c r="EK236" s="507"/>
      <c r="EL236" s="507"/>
      <c r="EM236" s="507"/>
      <c r="EN236" s="507"/>
      <c r="EO236" s="507"/>
      <c r="EP236" s="507"/>
      <c r="EQ236" s="507"/>
      <c r="ER236" s="507"/>
      <c r="ES236" s="507"/>
      <c r="ET236" s="507"/>
      <c r="EU236" s="507"/>
      <c r="EV236" s="507"/>
      <c r="EW236" s="507"/>
      <c r="EX236" s="507"/>
      <c r="EY236" s="507"/>
      <c r="EZ236" s="507"/>
      <c r="FA236" s="507"/>
      <c r="FB236" s="507"/>
      <c r="FC236" s="507"/>
      <c r="FD236" s="507"/>
      <c r="FE236" s="507"/>
      <c r="FF236" s="507"/>
      <c r="FG236" s="507"/>
      <c r="FH236" s="507"/>
      <c r="FI236" s="507"/>
      <c r="FJ236" s="507"/>
      <c r="FK236" s="507"/>
      <c r="FL236" s="507"/>
      <c r="FM236" s="507"/>
      <c r="FN236" s="507"/>
      <c r="FO236" s="507"/>
      <c r="FP236" s="507"/>
      <c r="FQ236" s="507"/>
      <c r="FR236" s="507"/>
      <c r="FS236" s="507"/>
      <c r="FT236" s="507"/>
      <c r="FU236" s="507"/>
      <c r="FV236" s="507"/>
      <c r="FW236" s="507"/>
      <c r="FX236" s="507"/>
      <c r="FY236" s="507"/>
      <c r="FZ236" s="507"/>
      <c r="GA236" s="507"/>
      <c r="GB236" s="507"/>
      <c r="GC236" s="507"/>
      <c r="GD236" s="507"/>
      <c r="GE236" s="507"/>
      <c r="GF236" s="507"/>
      <c r="GG236" s="507"/>
      <c r="GH236" s="507"/>
      <c r="GI236" s="507"/>
      <c r="GJ236" s="507"/>
      <c r="GK236" s="507"/>
      <c r="GL236" s="507"/>
      <c r="GM236" s="507"/>
      <c r="GN236" s="507"/>
      <c r="GO236" s="507"/>
      <c r="GP236" s="507"/>
      <c r="GQ236" s="507"/>
      <c r="GR236" s="507"/>
      <c r="GS236" s="507"/>
      <c r="GT236" s="507"/>
      <c r="GU236" s="507"/>
      <c r="GV236" s="507"/>
      <c r="GW236" s="507"/>
      <c r="GX236" s="507"/>
      <c r="GY236" s="507"/>
      <c r="GZ236" s="507"/>
      <c r="HA236" s="507"/>
      <c r="HB236" s="507"/>
      <c r="HC236" s="507"/>
      <c r="HD236" s="507"/>
      <c r="HE236" s="507"/>
      <c r="HF236" s="507"/>
      <c r="HG236" s="507"/>
      <c r="HH236" s="507"/>
      <c r="HI236" s="507"/>
      <c r="HJ236" s="507"/>
      <c r="HK236" s="507"/>
      <c r="HL236" s="507"/>
      <c r="HM236" s="507"/>
      <c r="HN236" s="507"/>
      <c r="HO236" s="507"/>
      <c r="HP236" s="507"/>
      <c r="HQ236" s="507"/>
      <c r="HR236" s="507"/>
      <c r="HS236" s="507"/>
      <c r="HT236" s="507"/>
      <c r="HU236" s="507"/>
      <c r="HV236" s="507"/>
      <c r="HW236" s="507"/>
      <c r="HX236" s="507"/>
      <c r="HY236" s="507"/>
      <c r="HZ236" s="507"/>
      <c r="IA236" s="507"/>
      <c r="IB236" s="507"/>
      <c r="IC236" s="507"/>
      <c r="ID236" s="507"/>
      <c r="IE236" s="507"/>
      <c r="IF236" s="507"/>
      <c r="IG236" s="507"/>
      <c r="IH236" s="507"/>
      <c r="II236" s="507"/>
      <c r="IJ236" s="507"/>
    </row>
    <row r="237" spans="1:244" s="398" customFormat="1" ht="19" x14ac:dyDescent="0.2">
      <c r="A237"/>
      <c r="B237" s="290"/>
      <c r="C237"/>
      <c r="D237" s="367"/>
      <c r="E237" s="463"/>
      <c r="F237" s="463"/>
      <c r="G237" s="271"/>
      <c r="H237"/>
      <c r="I237" s="99"/>
      <c r="J237"/>
      <c r="K237"/>
      <c r="L237"/>
      <c r="M237" s="275"/>
      <c r="N237" s="275"/>
      <c r="O237" s="275"/>
      <c r="P237" s="275"/>
      <c r="Q237" s="275"/>
      <c r="R237" s="275"/>
      <c r="S237" s="275"/>
      <c r="T237" s="275"/>
      <c r="U237" s="275"/>
      <c r="V237" s="275"/>
      <c r="W237" s="275"/>
      <c r="X237" s="275"/>
      <c r="Y237" s="275"/>
      <c r="Z237" s="275"/>
      <c r="AA237" s="275"/>
      <c r="AB237" s="23"/>
      <c r="AC237"/>
      <c r="AD237" s="92"/>
      <c r="AE237"/>
      <c r="AF237"/>
      <c r="AG237"/>
      <c r="AH237" s="96"/>
      <c r="AI237" s="394"/>
      <c r="AJ237" s="215"/>
      <c r="AK237" s="215"/>
      <c r="AL237" s="215"/>
      <c r="AM237" s="215"/>
      <c r="AN237" s="215"/>
      <c r="AO237" s="215"/>
      <c r="AP237" s="215"/>
      <c r="AQ237" s="215"/>
      <c r="AR237" s="215"/>
      <c r="AS237" s="215"/>
      <c r="AT237" s="215"/>
      <c r="AU237" s="215"/>
      <c r="AV237" s="215"/>
      <c r="AW237" s="215"/>
      <c r="AX237" s="215"/>
      <c r="AY237" s="394"/>
      <c r="AZ237" s="386"/>
      <c r="BA237" s="715"/>
      <c r="BB237"/>
      <c r="BC237" s="715"/>
      <c r="BD237"/>
      <c r="BE237" s="715"/>
      <c r="BF237"/>
      <c r="BG237" s="715"/>
      <c r="BH237"/>
      <c r="BI237" s="715"/>
      <c r="BJ237"/>
      <c r="BK237" s="715"/>
      <c r="BL237"/>
      <c r="BM237" s="715"/>
      <c r="BN237"/>
      <c r="BO237" s="387"/>
      <c r="BP237"/>
      <c r="BQ237" s="387"/>
      <c r="BR237"/>
      <c r="BS237" s="387"/>
      <c r="BT237"/>
      <c r="BU237" s="387"/>
      <c r="BV237"/>
      <c r="BW237" s="387"/>
      <c r="BX237"/>
      <c r="BY237" s="387"/>
      <c r="BZ237"/>
      <c r="CA237" s="387"/>
      <c r="CB237"/>
      <c r="CC237" s="387"/>
      <c r="CD237"/>
      <c r="CE237" s="387"/>
      <c r="CF237"/>
      <c r="CG237" s="387"/>
      <c r="CH237"/>
      <c r="CI237" s="387"/>
      <c r="CJ237"/>
      <c r="CK237" s="1099"/>
      <c r="CL237" s="507"/>
      <c r="CM237" s="507"/>
      <c r="CN237" s="507"/>
      <c r="CO237" s="507"/>
      <c r="CP237" s="507"/>
      <c r="CQ237" s="507"/>
      <c r="CR237" s="507"/>
      <c r="CS237" s="507"/>
      <c r="CT237" s="1109"/>
      <c r="CU237" s="507"/>
      <c r="CV237" s="507"/>
      <c r="CW237" s="507"/>
      <c r="CX237" s="1109"/>
      <c r="CY237" s="507"/>
      <c r="CZ237" s="507"/>
      <c r="DN237" s="507"/>
      <c r="DO237" s="507"/>
      <c r="DP237" s="507"/>
      <c r="DQ237" s="507"/>
      <c r="DR237" s="507"/>
      <c r="DS237" s="507"/>
      <c r="DT237" s="507"/>
      <c r="DU237" s="507"/>
      <c r="DV237" s="507"/>
      <c r="DW237" s="507"/>
      <c r="DX237" s="507"/>
      <c r="DY237" s="507"/>
      <c r="DZ237" s="507"/>
      <c r="EA237" s="507"/>
      <c r="EB237" s="507"/>
      <c r="EC237" s="507"/>
      <c r="ED237" s="507"/>
      <c r="EE237" s="507"/>
      <c r="EF237" s="507"/>
      <c r="EG237" s="507"/>
      <c r="EH237" s="507"/>
      <c r="EI237" s="507"/>
      <c r="EJ237" s="507"/>
      <c r="EK237" s="507"/>
      <c r="EL237" s="507"/>
      <c r="EM237" s="507"/>
      <c r="EN237" s="507"/>
      <c r="EO237" s="507"/>
      <c r="EP237" s="507"/>
      <c r="EQ237" s="507"/>
      <c r="ER237" s="507"/>
      <c r="ES237" s="507"/>
      <c r="ET237" s="507"/>
      <c r="EU237" s="507"/>
      <c r="EV237" s="507"/>
      <c r="EW237" s="507"/>
      <c r="EX237" s="507"/>
      <c r="EY237" s="507"/>
      <c r="EZ237" s="507"/>
      <c r="FA237" s="507"/>
      <c r="FB237" s="507"/>
      <c r="FC237" s="507"/>
      <c r="FD237" s="507"/>
      <c r="FE237" s="507"/>
      <c r="FF237" s="507"/>
      <c r="FG237" s="507"/>
      <c r="FH237" s="507"/>
      <c r="FI237" s="507"/>
      <c r="FJ237" s="507"/>
      <c r="FK237" s="507"/>
      <c r="FL237" s="507"/>
      <c r="FM237" s="507"/>
      <c r="FN237" s="507"/>
      <c r="FO237" s="507"/>
      <c r="FP237" s="507"/>
      <c r="FQ237" s="507"/>
      <c r="FR237" s="507"/>
      <c r="FS237" s="507"/>
      <c r="FT237" s="507"/>
      <c r="FU237" s="507"/>
      <c r="FV237" s="507"/>
      <c r="FW237" s="507"/>
      <c r="FX237" s="507"/>
      <c r="FY237" s="507"/>
      <c r="FZ237" s="507"/>
      <c r="GA237" s="507"/>
      <c r="GB237" s="507"/>
      <c r="GC237" s="507"/>
      <c r="GD237" s="507"/>
      <c r="GE237" s="507"/>
      <c r="GF237" s="507"/>
      <c r="GG237" s="507"/>
      <c r="GH237" s="507"/>
      <c r="GI237" s="507"/>
      <c r="GJ237" s="507"/>
      <c r="GK237" s="507"/>
      <c r="GL237" s="507"/>
      <c r="GM237" s="507"/>
      <c r="GN237" s="507"/>
      <c r="GO237" s="507"/>
      <c r="GP237" s="507"/>
      <c r="GQ237" s="507"/>
      <c r="GR237" s="507"/>
      <c r="GS237" s="507"/>
      <c r="GT237" s="507"/>
      <c r="GU237" s="507"/>
      <c r="GV237" s="507"/>
      <c r="GW237" s="507"/>
      <c r="GX237" s="507"/>
      <c r="GY237" s="507"/>
      <c r="GZ237" s="507"/>
      <c r="HA237" s="507"/>
      <c r="HB237" s="507"/>
      <c r="HC237" s="507"/>
      <c r="HD237" s="507"/>
      <c r="HE237" s="507"/>
      <c r="HF237" s="507"/>
      <c r="HG237" s="507"/>
      <c r="HH237" s="507"/>
      <c r="HI237" s="507"/>
      <c r="HJ237" s="507"/>
      <c r="HK237" s="507"/>
      <c r="HL237" s="507"/>
      <c r="HM237" s="507"/>
      <c r="HN237" s="507"/>
      <c r="HO237" s="507"/>
      <c r="HP237" s="507"/>
      <c r="HQ237" s="507"/>
      <c r="HR237" s="507"/>
      <c r="HS237" s="507"/>
      <c r="HT237" s="507"/>
      <c r="HU237" s="507"/>
      <c r="HV237" s="507"/>
      <c r="HW237" s="507"/>
      <c r="HX237" s="507"/>
      <c r="HY237" s="507"/>
      <c r="HZ237" s="507"/>
      <c r="IA237" s="507"/>
      <c r="IB237" s="507"/>
      <c r="IC237" s="507"/>
      <c r="ID237" s="507"/>
      <c r="IE237" s="507"/>
      <c r="IF237" s="507"/>
      <c r="IG237" s="507"/>
      <c r="IH237" s="507"/>
      <c r="II237" s="507"/>
      <c r="IJ237" s="507"/>
    </row>
    <row r="238" spans="1:244" s="398" customFormat="1" ht="19" x14ac:dyDescent="0.2">
      <c r="A238"/>
      <c r="B238" s="290"/>
      <c r="C238"/>
      <c r="D238" s="367"/>
      <c r="E238" s="463"/>
      <c r="F238" s="463"/>
      <c r="G238" s="271"/>
      <c r="H238"/>
      <c r="I238" s="99"/>
      <c r="J238"/>
      <c r="K238"/>
      <c r="L238"/>
      <c r="M238" s="275"/>
      <c r="N238" s="275"/>
      <c r="O238" s="275"/>
      <c r="P238" s="275"/>
      <c r="Q238" s="275"/>
      <c r="R238" s="275"/>
      <c r="S238" s="275"/>
      <c r="T238" s="275"/>
      <c r="U238" s="275"/>
      <c r="V238" s="275"/>
      <c r="W238" s="275"/>
      <c r="X238" s="275"/>
      <c r="Y238" s="275"/>
      <c r="Z238" s="275"/>
      <c r="AA238" s="275"/>
      <c r="AB238" s="23"/>
      <c r="AC238"/>
      <c r="AD238" s="92"/>
      <c r="AE238"/>
      <c r="AF238"/>
      <c r="AG238"/>
      <c r="AH238" s="96"/>
      <c r="AI238" s="394"/>
      <c r="AJ238" s="215"/>
      <c r="AK238" s="215"/>
      <c r="AL238" s="215"/>
      <c r="AM238" s="215"/>
      <c r="AN238" s="215"/>
      <c r="AO238" s="215"/>
      <c r="AP238" s="215"/>
      <c r="AQ238" s="215"/>
      <c r="AR238" s="215"/>
      <c r="AS238" s="215"/>
      <c r="AT238" s="215"/>
      <c r="AU238" s="215"/>
      <c r="AV238" s="215"/>
      <c r="AW238" s="215"/>
      <c r="AX238" s="215"/>
      <c r="AY238" s="394"/>
      <c r="AZ238" s="386"/>
      <c r="BA238" s="715"/>
      <c r="BB238"/>
      <c r="BC238" s="715"/>
      <c r="BD238"/>
      <c r="BE238" s="715"/>
      <c r="BF238"/>
      <c r="BG238" s="715"/>
      <c r="BH238"/>
      <c r="BI238" s="715"/>
      <c r="BJ238"/>
      <c r="BK238" s="715"/>
      <c r="BL238"/>
      <c r="BM238" s="715"/>
      <c r="BN238"/>
      <c r="BO238" s="387"/>
      <c r="BP238"/>
      <c r="BQ238" s="387"/>
      <c r="BR238"/>
      <c r="BS238" s="387"/>
      <c r="BT238"/>
      <c r="BU238" s="387"/>
      <c r="BV238"/>
      <c r="BW238" s="387"/>
      <c r="BX238"/>
      <c r="BY238" s="387"/>
      <c r="BZ238"/>
      <c r="CA238" s="387"/>
      <c r="CB238"/>
      <c r="CC238" s="387"/>
      <c r="CD238"/>
      <c r="CE238" s="387"/>
      <c r="CF238"/>
      <c r="CG238" s="387"/>
      <c r="CH238"/>
      <c r="CI238" s="387"/>
      <c r="CJ238"/>
      <c r="CK238" s="1099"/>
      <c r="CL238" s="507"/>
      <c r="CM238" s="507"/>
      <c r="CN238" s="507"/>
      <c r="CO238" s="507"/>
      <c r="CP238" s="507"/>
      <c r="CQ238" s="507"/>
      <c r="CR238" s="507"/>
      <c r="CS238" s="507"/>
      <c r="CT238" s="1109"/>
      <c r="CU238" s="507"/>
      <c r="CV238" s="507"/>
      <c r="CW238" s="507"/>
      <c r="CX238" s="1109"/>
      <c r="CY238" s="507"/>
      <c r="CZ238" s="507"/>
      <c r="DN238" s="507"/>
      <c r="DO238" s="507"/>
      <c r="DP238" s="507"/>
      <c r="DQ238" s="507"/>
      <c r="DR238" s="507"/>
      <c r="DS238" s="507"/>
      <c r="DT238" s="507"/>
      <c r="DU238" s="507"/>
      <c r="DV238" s="507"/>
      <c r="DW238" s="507"/>
      <c r="DX238" s="507"/>
      <c r="DY238" s="507"/>
      <c r="DZ238" s="507"/>
      <c r="EA238" s="507"/>
      <c r="EB238" s="507"/>
      <c r="EC238" s="507"/>
      <c r="ED238" s="507"/>
      <c r="EE238" s="507"/>
      <c r="EF238" s="507"/>
      <c r="EG238" s="507"/>
      <c r="EH238" s="507"/>
      <c r="EI238" s="507"/>
      <c r="EJ238" s="507"/>
      <c r="EK238" s="507"/>
      <c r="EL238" s="507"/>
      <c r="EM238" s="507"/>
      <c r="EN238" s="507"/>
      <c r="EO238" s="507"/>
      <c r="EP238" s="507"/>
      <c r="EQ238" s="507"/>
      <c r="ER238" s="507"/>
      <c r="ES238" s="507"/>
      <c r="ET238" s="507"/>
      <c r="EU238" s="507"/>
      <c r="EV238" s="507"/>
      <c r="EW238" s="507"/>
      <c r="EX238" s="507"/>
      <c r="EY238" s="507"/>
      <c r="EZ238" s="507"/>
      <c r="FA238" s="507"/>
      <c r="FB238" s="507"/>
      <c r="FC238" s="507"/>
      <c r="FD238" s="507"/>
      <c r="FE238" s="507"/>
      <c r="FF238" s="507"/>
      <c r="FG238" s="507"/>
      <c r="FH238" s="507"/>
      <c r="FI238" s="507"/>
      <c r="FJ238" s="507"/>
      <c r="FK238" s="507"/>
      <c r="FL238" s="507"/>
      <c r="FM238" s="507"/>
      <c r="FN238" s="507"/>
      <c r="FO238" s="507"/>
      <c r="FP238" s="507"/>
      <c r="FQ238" s="507"/>
      <c r="FR238" s="507"/>
      <c r="FS238" s="507"/>
      <c r="FT238" s="507"/>
      <c r="FU238" s="507"/>
      <c r="FV238" s="507"/>
      <c r="FW238" s="507"/>
      <c r="FX238" s="507"/>
      <c r="FY238" s="507"/>
      <c r="FZ238" s="507"/>
      <c r="GA238" s="507"/>
      <c r="GB238" s="507"/>
      <c r="GC238" s="507"/>
      <c r="GD238" s="507"/>
      <c r="GE238" s="507"/>
      <c r="GF238" s="507"/>
      <c r="GG238" s="507"/>
      <c r="GH238" s="507"/>
      <c r="GI238" s="507"/>
      <c r="GJ238" s="507"/>
      <c r="GK238" s="507"/>
      <c r="GL238" s="507"/>
      <c r="GM238" s="507"/>
      <c r="GN238" s="507"/>
      <c r="GO238" s="507"/>
      <c r="GP238" s="507"/>
      <c r="GQ238" s="507"/>
      <c r="GR238" s="507"/>
      <c r="GS238" s="507"/>
      <c r="GT238" s="507"/>
      <c r="GU238" s="507"/>
      <c r="GV238" s="507"/>
      <c r="GW238" s="507"/>
      <c r="GX238" s="507"/>
      <c r="GY238" s="507"/>
      <c r="GZ238" s="507"/>
      <c r="HA238" s="507"/>
      <c r="HB238" s="507"/>
      <c r="HC238" s="507"/>
      <c r="HD238" s="507"/>
      <c r="HE238" s="507"/>
      <c r="HF238" s="507"/>
      <c r="HG238" s="507"/>
      <c r="HH238" s="507"/>
      <c r="HI238" s="507"/>
      <c r="HJ238" s="507"/>
      <c r="HK238" s="507"/>
      <c r="HL238" s="507"/>
      <c r="HM238" s="507"/>
      <c r="HN238" s="507"/>
      <c r="HO238" s="507"/>
      <c r="HP238" s="507"/>
      <c r="HQ238" s="507"/>
      <c r="HR238" s="507"/>
      <c r="HS238" s="507"/>
      <c r="HT238" s="507"/>
      <c r="HU238" s="507"/>
      <c r="HV238" s="507"/>
      <c r="HW238" s="507"/>
      <c r="HX238" s="507"/>
      <c r="HY238" s="507"/>
      <c r="HZ238" s="507"/>
      <c r="IA238" s="507"/>
      <c r="IB238" s="507"/>
      <c r="IC238" s="507"/>
      <c r="ID238" s="507"/>
      <c r="IE238" s="507"/>
      <c r="IF238" s="507"/>
      <c r="IG238" s="507"/>
      <c r="IH238" s="507"/>
      <c r="II238" s="507"/>
      <c r="IJ238" s="507"/>
    </row>
    <row r="239" spans="1:244" s="398" customFormat="1" ht="19" x14ac:dyDescent="0.2">
      <c r="A239"/>
      <c r="B239" s="290"/>
      <c r="C239"/>
      <c r="D239" s="367"/>
      <c r="E239" s="463"/>
      <c r="F239" s="463"/>
      <c r="G239" s="271"/>
      <c r="H239"/>
      <c r="I239" s="99"/>
      <c r="J239"/>
      <c r="K239"/>
      <c r="L239"/>
      <c r="M239" s="275"/>
      <c r="N239" s="275"/>
      <c r="O239" s="275"/>
      <c r="P239" s="275"/>
      <c r="Q239" s="275"/>
      <c r="R239" s="275"/>
      <c r="S239" s="275"/>
      <c r="T239" s="275"/>
      <c r="U239" s="275"/>
      <c r="V239" s="275"/>
      <c r="W239" s="275"/>
      <c r="X239" s="275"/>
      <c r="Y239" s="275"/>
      <c r="Z239" s="275"/>
      <c r="AA239" s="275"/>
      <c r="AB239" s="23"/>
      <c r="AC239"/>
      <c r="AD239" s="92"/>
      <c r="AE239"/>
      <c r="AF239"/>
      <c r="AG239"/>
      <c r="AH239" s="96"/>
      <c r="AI239" s="394"/>
      <c r="AJ239" s="215"/>
      <c r="AK239" s="215"/>
      <c r="AL239" s="215"/>
      <c r="AM239" s="215"/>
      <c r="AN239" s="215"/>
      <c r="AO239" s="215"/>
      <c r="AP239" s="215"/>
      <c r="AQ239" s="215"/>
      <c r="AR239" s="215"/>
      <c r="AS239" s="215"/>
      <c r="AT239" s="215"/>
      <c r="AU239" s="215"/>
      <c r="AV239" s="215"/>
      <c r="AW239" s="215"/>
      <c r="AX239" s="215"/>
      <c r="AY239" s="394"/>
      <c r="AZ239" s="386"/>
      <c r="BA239" s="715"/>
      <c r="BB239"/>
      <c r="BC239" s="715"/>
      <c r="BD239"/>
      <c r="BE239" s="715"/>
      <c r="BF239"/>
      <c r="BG239" s="715"/>
      <c r="BH239"/>
      <c r="BI239" s="715"/>
      <c r="BJ239"/>
      <c r="BK239" s="715"/>
      <c r="BL239"/>
      <c r="BM239" s="715"/>
      <c r="BN239"/>
      <c r="BO239" s="387"/>
      <c r="BP239"/>
      <c r="BQ239" s="387"/>
      <c r="BR239"/>
      <c r="BS239" s="387"/>
      <c r="BT239"/>
      <c r="BU239" s="387"/>
      <c r="BV239"/>
      <c r="BW239" s="387"/>
      <c r="BX239"/>
      <c r="BY239" s="387"/>
      <c r="BZ239"/>
      <c r="CA239" s="387"/>
      <c r="CB239"/>
      <c r="CC239" s="387"/>
      <c r="CD239"/>
      <c r="CE239" s="387"/>
      <c r="CF239"/>
      <c r="CG239" s="387"/>
      <c r="CH239"/>
      <c r="CI239" s="387"/>
      <c r="CJ239"/>
      <c r="CK239" s="1099"/>
      <c r="CL239" s="507"/>
      <c r="CM239" s="507"/>
      <c r="CN239" s="507"/>
      <c r="CO239" s="507"/>
      <c r="CP239" s="507"/>
      <c r="CQ239" s="507"/>
      <c r="CR239" s="507"/>
      <c r="CS239" s="507"/>
      <c r="CT239" s="1109"/>
      <c r="CU239" s="507"/>
      <c r="CV239" s="507"/>
      <c r="CW239" s="507"/>
      <c r="CX239" s="1109"/>
      <c r="CY239" s="507"/>
      <c r="CZ239" s="507"/>
      <c r="DN239" s="507"/>
      <c r="DO239" s="507"/>
      <c r="DP239" s="507"/>
      <c r="DQ239" s="507"/>
      <c r="DR239" s="507"/>
      <c r="DS239" s="507"/>
      <c r="DT239" s="507"/>
      <c r="DU239" s="507"/>
      <c r="DV239" s="507"/>
      <c r="DW239" s="507"/>
      <c r="DX239" s="507"/>
      <c r="DY239" s="507"/>
      <c r="DZ239" s="507"/>
      <c r="EA239" s="507"/>
      <c r="EB239" s="507"/>
      <c r="EC239" s="507"/>
      <c r="ED239" s="507"/>
      <c r="EE239" s="507"/>
      <c r="EF239" s="507"/>
      <c r="EG239" s="507"/>
      <c r="EH239" s="507"/>
      <c r="EI239" s="507"/>
      <c r="EJ239" s="507"/>
      <c r="EK239" s="507"/>
      <c r="EL239" s="507"/>
      <c r="EM239" s="507"/>
      <c r="EN239" s="507"/>
      <c r="EO239" s="507"/>
      <c r="EP239" s="507"/>
      <c r="EQ239" s="507"/>
      <c r="ER239" s="507"/>
      <c r="ES239" s="507"/>
      <c r="ET239" s="507"/>
      <c r="EU239" s="507"/>
      <c r="EV239" s="507"/>
      <c r="EW239" s="507"/>
      <c r="EX239" s="507"/>
      <c r="EY239" s="507"/>
      <c r="EZ239" s="507"/>
      <c r="FA239" s="507"/>
      <c r="FB239" s="507"/>
      <c r="FC239" s="507"/>
      <c r="FD239" s="507"/>
      <c r="FE239" s="507"/>
      <c r="FF239" s="507"/>
      <c r="FG239" s="507"/>
      <c r="FH239" s="507"/>
      <c r="FI239" s="507"/>
      <c r="FJ239" s="507"/>
      <c r="FK239" s="507"/>
      <c r="FL239" s="507"/>
      <c r="FM239" s="507"/>
      <c r="FN239" s="507"/>
      <c r="FO239" s="507"/>
      <c r="FP239" s="507"/>
      <c r="FQ239" s="507"/>
      <c r="FR239" s="507"/>
      <c r="FS239" s="507"/>
      <c r="FT239" s="507"/>
      <c r="FU239" s="507"/>
      <c r="FV239" s="507"/>
      <c r="FW239" s="507"/>
      <c r="FX239" s="507"/>
      <c r="FY239" s="507"/>
      <c r="FZ239" s="507"/>
      <c r="GA239" s="507"/>
      <c r="GB239" s="507"/>
      <c r="GC239" s="507"/>
      <c r="GD239" s="507"/>
      <c r="GE239" s="507"/>
      <c r="GF239" s="507"/>
      <c r="GG239" s="507"/>
      <c r="GH239" s="507"/>
      <c r="GI239" s="507"/>
      <c r="GJ239" s="507"/>
      <c r="GK239" s="507"/>
      <c r="GL239" s="507"/>
      <c r="GM239" s="507"/>
      <c r="GN239" s="507"/>
      <c r="GO239" s="507"/>
      <c r="GP239" s="507"/>
      <c r="GQ239" s="507"/>
      <c r="GR239" s="507"/>
      <c r="GS239" s="507"/>
      <c r="GT239" s="507"/>
      <c r="GU239" s="507"/>
      <c r="GV239" s="507"/>
      <c r="GW239" s="507"/>
      <c r="GX239" s="507"/>
      <c r="GY239" s="507"/>
      <c r="GZ239" s="507"/>
      <c r="HA239" s="507"/>
      <c r="HB239" s="507"/>
      <c r="HC239" s="507"/>
      <c r="HD239" s="507"/>
      <c r="HE239" s="507"/>
      <c r="HF239" s="507"/>
      <c r="HG239" s="507"/>
      <c r="HH239" s="507"/>
      <c r="HI239" s="507"/>
      <c r="HJ239" s="507"/>
      <c r="HK239" s="507"/>
      <c r="HL239" s="507"/>
      <c r="HM239" s="507"/>
      <c r="HN239" s="507"/>
      <c r="HO239" s="507"/>
      <c r="HP239" s="507"/>
      <c r="HQ239" s="507"/>
      <c r="HR239" s="507"/>
      <c r="HS239" s="507"/>
      <c r="HT239" s="507"/>
      <c r="HU239" s="507"/>
      <c r="HV239" s="507"/>
      <c r="HW239" s="507"/>
      <c r="HX239" s="507"/>
      <c r="HY239" s="507"/>
      <c r="HZ239" s="507"/>
      <c r="IA239" s="507"/>
      <c r="IB239" s="507"/>
      <c r="IC239" s="507"/>
      <c r="ID239" s="507"/>
      <c r="IE239" s="507"/>
      <c r="IF239" s="507"/>
      <c r="IG239" s="507"/>
      <c r="IH239" s="507"/>
      <c r="II239" s="507"/>
      <c r="IJ239" s="507"/>
    </row>
    <row r="240" spans="1:244" s="398" customFormat="1" ht="19" x14ac:dyDescent="0.2">
      <c r="A240"/>
      <c r="B240" s="290"/>
      <c r="C240"/>
      <c r="D240" s="367"/>
      <c r="E240" s="463"/>
      <c r="F240" s="463"/>
      <c r="G240" s="271"/>
      <c r="H240"/>
      <c r="I240" s="99"/>
      <c r="J240"/>
      <c r="K240"/>
      <c r="L240"/>
      <c r="M240" s="275"/>
      <c r="N240" s="275"/>
      <c r="O240" s="275"/>
      <c r="P240" s="275"/>
      <c r="Q240" s="275"/>
      <c r="R240" s="275"/>
      <c r="S240" s="275"/>
      <c r="T240" s="275"/>
      <c r="U240" s="275"/>
      <c r="V240" s="275"/>
      <c r="W240" s="275"/>
      <c r="X240" s="275"/>
      <c r="Y240" s="275"/>
      <c r="Z240" s="275"/>
      <c r="AA240" s="275"/>
      <c r="AB240" s="23"/>
      <c r="AC240"/>
      <c r="AD240" s="92"/>
      <c r="AE240"/>
      <c r="AF240"/>
      <c r="AG240"/>
      <c r="AH240" s="96"/>
      <c r="AI240" s="394"/>
      <c r="AJ240" s="215"/>
      <c r="AK240" s="215"/>
      <c r="AL240" s="215"/>
      <c r="AM240" s="215"/>
      <c r="AN240" s="215"/>
      <c r="AO240" s="215"/>
      <c r="AP240" s="215"/>
      <c r="AQ240" s="215"/>
      <c r="AR240" s="215"/>
      <c r="AS240" s="215"/>
      <c r="AT240" s="215"/>
      <c r="AU240" s="215"/>
      <c r="AV240" s="215"/>
      <c r="AW240" s="215"/>
      <c r="AX240" s="215"/>
      <c r="AY240" s="394"/>
      <c r="AZ240" s="386"/>
      <c r="BA240" s="715"/>
      <c r="BB240"/>
      <c r="BC240" s="715"/>
      <c r="BD240"/>
      <c r="BE240" s="715"/>
      <c r="BF240"/>
      <c r="BG240" s="715"/>
      <c r="BH240"/>
      <c r="BI240" s="715"/>
      <c r="BJ240"/>
      <c r="BK240" s="715"/>
      <c r="BL240"/>
      <c r="BM240" s="715"/>
      <c r="BN240"/>
      <c r="BO240" s="387"/>
      <c r="BP240"/>
      <c r="BQ240" s="387"/>
      <c r="BR240"/>
      <c r="BS240" s="387"/>
      <c r="BT240"/>
      <c r="BU240" s="387"/>
      <c r="BV240"/>
      <c r="BW240" s="387"/>
      <c r="BX240"/>
      <c r="BY240" s="387"/>
      <c r="BZ240"/>
      <c r="CA240" s="387"/>
      <c r="CB240"/>
      <c r="CC240" s="387"/>
      <c r="CD240"/>
      <c r="CE240" s="387"/>
      <c r="CF240"/>
      <c r="CG240" s="387"/>
      <c r="CH240"/>
      <c r="CI240" s="387"/>
      <c r="CJ240"/>
      <c r="CK240" s="1099"/>
      <c r="CL240" s="507"/>
      <c r="CM240" s="507"/>
      <c r="CN240" s="507"/>
      <c r="CO240" s="507"/>
      <c r="CP240" s="507"/>
      <c r="CQ240" s="507"/>
      <c r="CR240" s="507"/>
      <c r="CS240" s="507"/>
      <c r="CT240" s="1109"/>
      <c r="CU240" s="507"/>
      <c r="CV240" s="507"/>
      <c r="CW240" s="507"/>
      <c r="CX240" s="1109"/>
      <c r="CY240" s="507"/>
      <c r="CZ240" s="507"/>
      <c r="DN240" s="507"/>
      <c r="DO240" s="507"/>
      <c r="DP240" s="507"/>
      <c r="DQ240" s="507"/>
      <c r="DR240" s="507"/>
      <c r="DS240" s="507"/>
      <c r="DT240" s="507"/>
      <c r="DU240" s="507"/>
      <c r="DV240" s="507"/>
      <c r="DW240" s="507"/>
      <c r="DX240" s="507"/>
      <c r="DY240" s="507"/>
      <c r="DZ240" s="507"/>
      <c r="EA240" s="507"/>
      <c r="EB240" s="507"/>
      <c r="EC240" s="507"/>
      <c r="ED240" s="507"/>
      <c r="EE240" s="507"/>
      <c r="EF240" s="507"/>
      <c r="EG240" s="507"/>
      <c r="EH240" s="507"/>
      <c r="EI240" s="507"/>
      <c r="EJ240" s="507"/>
      <c r="EK240" s="507"/>
      <c r="EL240" s="507"/>
      <c r="EM240" s="507"/>
      <c r="EN240" s="507"/>
      <c r="EO240" s="507"/>
      <c r="EP240" s="507"/>
      <c r="EQ240" s="507"/>
      <c r="ER240" s="507"/>
      <c r="ES240" s="507"/>
      <c r="ET240" s="507"/>
      <c r="EU240" s="507"/>
      <c r="EV240" s="507"/>
      <c r="EW240" s="507"/>
      <c r="EX240" s="507"/>
      <c r="EY240" s="507"/>
      <c r="EZ240" s="507"/>
      <c r="FA240" s="507"/>
      <c r="FB240" s="507"/>
      <c r="FC240" s="507"/>
      <c r="FD240" s="507"/>
      <c r="FE240" s="507"/>
      <c r="FF240" s="507"/>
      <c r="FG240" s="507"/>
      <c r="FH240" s="507"/>
      <c r="FI240" s="507"/>
      <c r="FJ240" s="507"/>
      <c r="FK240" s="507"/>
      <c r="FL240" s="507"/>
      <c r="FM240" s="507"/>
      <c r="FN240" s="507"/>
      <c r="FO240" s="507"/>
      <c r="FP240" s="507"/>
      <c r="FQ240" s="507"/>
      <c r="FR240" s="507"/>
      <c r="FS240" s="507"/>
      <c r="FT240" s="507"/>
      <c r="FU240" s="507"/>
      <c r="FV240" s="507"/>
      <c r="FW240" s="507"/>
      <c r="FX240" s="507"/>
      <c r="FY240" s="507"/>
      <c r="FZ240" s="507"/>
      <c r="GA240" s="507"/>
      <c r="GB240" s="507"/>
      <c r="GC240" s="507"/>
      <c r="GD240" s="507"/>
      <c r="GE240" s="507"/>
      <c r="GF240" s="507"/>
      <c r="GG240" s="507"/>
      <c r="GH240" s="507"/>
      <c r="GI240" s="507"/>
      <c r="GJ240" s="507"/>
      <c r="GK240" s="507"/>
      <c r="GL240" s="507"/>
      <c r="GM240" s="507"/>
      <c r="GN240" s="507"/>
      <c r="GO240" s="507"/>
      <c r="GP240" s="507"/>
      <c r="GQ240" s="507"/>
      <c r="GR240" s="507"/>
      <c r="GS240" s="507"/>
      <c r="GT240" s="507"/>
      <c r="GU240" s="507"/>
      <c r="GV240" s="507"/>
      <c r="GW240" s="507"/>
      <c r="GX240" s="507"/>
      <c r="GY240" s="507"/>
      <c r="GZ240" s="507"/>
      <c r="HA240" s="507"/>
      <c r="HB240" s="507"/>
      <c r="HC240" s="507"/>
      <c r="HD240" s="507"/>
      <c r="HE240" s="507"/>
      <c r="HF240" s="507"/>
      <c r="HG240" s="507"/>
      <c r="HH240" s="507"/>
      <c r="HI240" s="507"/>
      <c r="HJ240" s="507"/>
      <c r="HK240" s="507"/>
      <c r="HL240" s="507"/>
      <c r="HM240" s="507"/>
      <c r="HN240" s="507"/>
      <c r="HO240" s="507"/>
      <c r="HP240" s="507"/>
      <c r="HQ240" s="507"/>
      <c r="HR240" s="507"/>
      <c r="HS240" s="507"/>
      <c r="HT240" s="507"/>
      <c r="HU240" s="507"/>
      <c r="HV240" s="507"/>
      <c r="HW240" s="507"/>
      <c r="HX240" s="507"/>
      <c r="HY240" s="507"/>
      <c r="HZ240" s="507"/>
      <c r="IA240" s="507"/>
      <c r="IB240" s="507"/>
      <c r="IC240" s="507"/>
      <c r="ID240" s="507"/>
      <c r="IE240" s="507"/>
      <c r="IF240" s="507"/>
      <c r="IG240" s="507"/>
      <c r="IH240" s="507"/>
      <c r="II240" s="507"/>
      <c r="IJ240" s="507"/>
    </row>
    <row r="241" spans="1:244" s="398" customFormat="1" ht="19" x14ac:dyDescent="0.2">
      <c r="A241"/>
      <c r="B241" s="290"/>
      <c r="C241"/>
      <c r="D241" s="367"/>
      <c r="E241" s="463"/>
      <c r="F241" s="463"/>
      <c r="G241" s="271"/>
      <c r="H241"/>
      <c r="I241" s="99"/>
      <c r="J241"/>
      <c r="K241"/>
      <c r="L241"/>
      <c r="M241" s="275"/>
      <c r="N241" s="275"/>
      <c r="O241" s="275"/>
      <c r="P241" s="275"/>
      <c r="Q241" s="275"/>
      <c r="R241" s="275"/>
      <c r="S241" s="275"/>
      <c r="T241" s="275"/>
      <c r="U241" s="275"/>
      <c r="V241" s="275"/>
      <c r="W241" s="275"/>
      <c r="X241" s="275"/>
      <c r="Y241" s="275"/>
      <c r="Z241" s="275"/>
      <c r="AA241" s="275"/>
      <c r="AB241" s="23"/>
      <c r="AC241"/>
      <c r="AD241" s="92"/>
      <c r="AE241"/>
      <c r="AF241"/>
      <c r="AG241"/>
      <c r="AH241" s="96"/>
      <c r="AI241" s="394"/>
      <c r="AJ241" s="215"/>
      <c r="AK241" s="215"/>
      <c r="AL241" s="215"/>
      <c r="AM241" s="215"/>
      <c r="AN241" s="215"/>
      <c r="AO241" s="215"/>
      <c r="AP241" s="215"/>
      <c r="AQ241" s="215"/>
      <c r="AR241" s="215"/>
      <c r="AS241" s="215"/>
      <c r="AT241" s="215"/>
      <c r="AU241" s="215"/>
      <c r="AV241" s="215"/>
      <c r="AW241" s="215"/>
      <c r="AX241" s="215"/>
      <c r="AY241" s="394"/>
      <c r="AZ241" s="386"/>
      <c r="BA241" s="715"/>
      <c r="BB241"/>
      <c r="BC241" s="715"/>
      <c r="BD241"/>
      <c r="BE241" s="715"/>
      <c r="BF241"/>
      <c r="BG241" s="715"/>
      <c r="BH241"/>
      <c r="BI241" s="715"/>
      <c r="BJ241"/>
      <c r="BK241" s="715"/>
      <c r="BL241"/>
      <c r="BM241" s="715"/>
      <c r="BN241"/>
      <c r="BO241" s="387"/>
      <c r="BP241"/>
      <c r="BQ241" s="387"/>
      <c r="BR241"/>
      <c r="BS241" s="387"/>
      <c r="BT241"/>
      <c r="BU241" s="387"/>
      <c r="BV241"/>
      <c r="BW241" s="387"/>
      <c r="BX241"/>
      <c r="BY241" s="387"/>
      <c r="BZ241"/>
      <c r="CA241" s="387"/>
      <c r="CB241"/>
      <c r="CC241" s="387"/>
      <c r="CD241"/>
      <c r="CE241" s="387"/>
      <c r="CF241"/>
      <c r="CG241" s="387"/>
      <c r="CH241"/>
      <c r="CI241" s="387"/>
      <c r="CJ241"/>
      <c r="CK241" s="1099"/>
      <c r="CL241" s="507"/>
      <c r="CM241" s="507"/>
      <c r="CN241" s="507"/>
      <c r="CO241" s="507"/>
      <c r="CP241" s="507"/>
      <c r="CQ241" s="507"/>
      <c r="CR241" s="507"/>
      <c r="CS241" s="507"/>
      <c r="CT241" s="1109"/>
      <c r="CU241" s="507"/>
      <c r="CV241" s="507"/>
      <c r="CW241" s="507"/>
      <c r="CX241" s="1109"/>
      <c r="CY241" s="507"/>
      <c r="CZ241" s="507"/>
      <c r="DN241" s="507"/>
      <c r="DO241" s="507"/>
      <c r="DP241" s="507"/>
      <c r="DQ241" s="507"/>
      <c r="DR241" s="507"/>
      <c r="DS241" s="507"/>
      <c r="DT241" s="507"/>
      <c r="DU241" s="507"/>
      <c r="DV241" s="507"/>
      <c r="DW241" s="507"/>
      <c r="DX241" s="507"/>
      <c r="DY241" s="507"/>
      <c r="DZ241" s="507"/>
      <c r="EA241" s="507"/>
      <c r="EB241" s="507"/>
      <c r="EC241" s="507"/>
      <c r="ED241" s="507"/>
      <c r="EE241" s="507"/>
      <c r="EF241" s="507"/>
      <c r="EG241" s="507"/>
      <c r="EH241" s="507"/>
      <c r="EI241" s="507"/>
      <c r="EJ241" s="507"/>
      <c r="EK241" s="507"/>
      <c r="EL241" s="507"/>
      <c r="EM241" s="507"/>
      <c r="EN241" s="507"/>
      <c r="EO241" s="507"/>
      <c r="EP241" s="507"/>
      <c r="EQ241" s="507"/>
      <c r="ER241" s="507"/>
      <c r="ES241" s="507"/>
      <c r="ET241" s="507"/>
      <c r="EU241" s="507"/>
      <c r="EV241" s="507"/>
      <c r="EW241" s="507"/>
      <c r="EX241" s="507"/>
      <c r="EY241" s="507"/>
      <c r="EZ241" s="507"/>
      <c r="FA241" s="507"/>
      <c r="FB241" s="507"/>
      <c r="FC241" s="507"/>
      <c r="FD241" s="507"/>
      <c r="FE241" s="507"/>
      <c r="FF241" s="507"/>
      <c r="FG241" s="507"/>
      <c r="FH241" s="507"/>
      <c r="FI241" s="507"/>
      <c r="FJ241" s="507"/>
      <c r="FK241" s="507"/>
      <c r="FL241" s="507"/>
      <c r="FM241" s="507"/>
      <c r="FN241" s="507"/>
      <c r="FO241" s="507"/>
      <c r="FP241" s="507"/>
      <c r="FQ241" s="507"/>
      <c r="FR241" s="507"/>
      <c r="FS241" s="507"/>
      <c r="FT241" s="507"/>
      <c r="FU241" s="507"/>
      <c r="FV241" s="507"/>
      <c r="FW241" s="507"/>
      <c r="FX241" s="507"/>
      <c r="FY241" s="507"/>
      <c r="FZ241" s="507"/>
      <c r="GA241" s="507"/>
      <c r="GB241" s="507"/>
      <c r="GC241" s="507"/>
      <c r="GD241" s="507"/>
      <c r="GE241" s="507"/>
      <c r="GF241" s="507"/>
      <c r="GG241" s="507"/>
      <c r="GH241" s="507"/>
      <c r="GI241" s="507"/>
      <c r="GJ241" s="507"/>
      <c r="GK241" s="507"/>
      <c r="GL241" s="507"/>
      <c r="GM241" s="507"/>
      <c r="GN241" s="507"/>
      <c r="GO241" s="507"/>
      <c r="GP241" s="507"/>
      <c r="GQ241" s="507"/>
      <c r="GR241" s="507"/>
      <c r="GS241" s="507"/>
      <c r="GT241" s="507"/>
      <c r="GU241" s="507"/>
      <c r="GV241" s="507"/>
      <c r="GW241" s="507"/>
      <c r="GX241" s="507"/>
      <c r="GY241" s="507"/>
      <c r="GZ241" s="507"/>
      <c r="HA241" s="507"/>
      <c r="HB241" s="507"/>
      <c r="HC241" s="507"/>
      <c r="HD241" s="507"/>
      <c r="HE241" s="507"/>
      <c r="HF241" s="507"/>
      <c r="HG241" s="507"/>
      <c r="HH241" s="507"/>
      <c r="HI241" s="507"/>
      <c r="HJ241" s="507"/>
      <c r="HK241" s="507"/>
      <c r="HL241" s="507"/>
      <c r="HM241" s="507"/>
      <c r="HN241" s="507"/>
      <c r="HO241" s="507"/>
      <c r="HP241" s="507"/>
      <c r="HQ241" s="507"/>
      <c r="HR241" s="507"/>
      <c r="HS241" s="507"/>
      <c r="HT241" s="507"/>
      <c r="HU241" s="507"/>
      <c r="HV241" s="507"/>
      <c r="HW241" s="507"/>
      <c r="HX241" s="507"/>
      <c r="HY241" s="507"/>
      <c r="HZ241" s="507"/>
      <c r="IA241" s="507"/>
      <c r="IB241" s="507"/>
      <c r="IC241" s="507"/>
      <c r="ID241" s="507"/>
      <c r="IE241" s="507"/>
      <c r="IF241" s="507"/>
      <c r="IG241" s="507"/>
      <c r="IH241" s="507"/>
      <c r="II241" s="507"/>
      <c r="IJ241" s="507"/>
    </row>
    <row r="242" spans="1:244" s="398" customFormat="1" ht="19" x14ac:dyDescent="0.2">
      <c r="A242"/>
      <c r="B242" s="290"/>
      <c r="C242"/>
      <c r="D242" s="367"/>
      <c r="E242" s="463"/>
      <c r="F242" s="463"/>
      <c r="G242" s="271"/>
      <c r="H242"/>
      <c r="I242" s="99"/>
      <c r="J242"/>
      <c r="K242"/>
      <c r="L242"/>
      <c r="M242" s="275"/>
      <c r="N242" s="275"/>
      <c r="O242" s="275"/>
      <c r="P242" s="275"/>
      <c r="Q242" s="275"/>
      <c r="R242" s="275"/>
      <c r="S242" s="275"/>
      <c r="T242" s="275"/>
      <c r="U242" s="275"/>
      <c r="V242" s="275"/>
      <c r="W242" s="275"/>
      <c r="X242" s="275"/>
      <c r="Y242" s="275"/>
      <c r="Z242" s="275"/>
      <c r="AA242" s="275"/>
      <c r="AB242" s="23"/>
      <c r="AC242"/>
      <c r="AD242" s="92"/>
      <c r="AE242"/>
      <c r="AF242"/>
      <c r="AG242"/>
      <c r="AH242" s="96"/>
      <c r="AI242" s="394"/>
      <c r="AJ242" s="215"/>
      <c r="AK242" s="215"/>
      <c r="AL242" s="215"/>
      <c r="AM242" s="215"/>
      <c r="AN242" s="215"/>
      <c r="AO242" s="215"/>
      <c r="AP242" s="215"/>
      <c r="AQ242" s="215"/>
      <c r="AR242" s="215"/>
      <c r="AS242" s="215"/>
      <c r="AT242" s="215"/>
      <c r="AU242" s="215"/>
      <c r="AV242" s="215"/>
      <c r="AW242" s="215"/>
      <c r="AX242" s="215"/>
      <c r="AY242" s="394"/>
      <c r="AZ242" s="386"/>
      <c r="BA242" s="715"/>
      <c r="BB242"/>
      <c r="BC242" s="715"/>
      <c r="BD242"/>
      <c r="BE242" s="715"/>
      <c r="BF242"/>
      <c r="BG242" s="715"/>
      <c r="BH242"/>
      <c r="BI242" s="715"/>
      <c r="BJ242"/>
      <c r="BK242" s="715"/>
      <c r="BL242"/>
      <c r="BM242" s="715"/>
      <c r="BN242"/>
      <c r="BO242" s="387"/>
      <c r="BP242"/>
      <c r="BQ242" s="387"/>
      <c r="BR242"/>
      <c r="BS242" s="387"/>
      <c r="BT242"/>
      <c r="BU242" s="387"/>
      <c r="BV242"/>
      <c r="BW242" s="387"/>
      <c r="BX242"/>
      <c r="BY242" s="387"/>
      <c r="BZ242"/>
      <c r="CA242" s="387"/>
      <c r="CB242"/>
      <c r="CC242" s="387"/>
      <c r="CD242"/>
      <c r="CE242" s="387"/>
      <c r="CF242"/>
      <c r="CG242" s="387"/>
      <c r="CH242"/>
      <c r="CI242" s="387"/>
      <c r="CJ242"/>
      <c r="CK242" s="1099"/>
      <c r="CL242" s="507"/>
      <c r="CM242" s="507"/>
      <c r="CN242" s="507"/>
      <c r="CO242" s="507"/>
      <c r="CP242" s="507"/>
      <c r="CQ242" s="507"/>
      <c r="CR242" s="507"/>
      <c r="CS242" s="507"/>
      <c r="CT242" s="1109"/>
      <c r="CU242" s="507"/>
      <c r="CV242" s="507"/>
      <c r="CW242" s="507"/>
      <c r="CX242" s="1109"/>
      <c r="CY242" s="507"/>
      <c r="CZ242" s="507"/>
      <c r="DN242" s="507"/>
      <c r="DO242" s="507"/>
      <c r="DP242" s="507"/>
      <c r="DQ242" s="507"/>
      <c r="DR242" s="507"/>
      <c r="DS242" s="507"/>
      <c r="DT242" s="507"/>
      <c r="DU242" s="507"/>
      <c r="DV242" s="507"/>
      <c r="DW242" s="507"/>
      <c r="DX242" s="507"/>
      <c r="DY242" s="507"/>
      <c r="DZ242" s="507"/>
      <c r="EA242" s="507"/>
      <c r="EB242" s="507"/>
      <c r="EC242" s="507"/>
      <c r="ED242" s="507"/>
      <c r="EE242" s="507"/>
      <c r="EF242" s="507"/>
      <c r="EG242" s="507"/>
      <c r="EH242" s="507"/>
      <c r="EI242" s="507"/>
      <c r="EJ242" s="507"/>
      <c r="EK242" s="507"/>
      <c r="EL242" s="507"/>
      <c r="EM242" s="507"/>
      <c r="EN242" s="507"/>
      <c r="EO242" s="507"/>
      <c r="EP242" s="507"/>
      <c r="EQ242" s="507"/>
      <c r="ER242" s="507"/>
      <c r="ES242" s="507"/>
      <c r="ET242" s="507"/>
      <c r="EU242" s="507"/>
      <c r="EV242" s="507"/>
      <c r="EW242" s="507"/>
      <c r="EX242" s="507"/>
      <c r="EY242" s="507"/>
      <c r="EZ242" s="507"/>
      <c r="FA242" s="507"/>
      <c r="FB242" s="507"/>
      <c r="FC242" s="507"/>
      <c r="FD242" s="507"/>
      <c r="FE242" s="507"/>
      <c r="FF242" s="507"/>
      <c r="FG242" s="507"/>
      <c r="FH242" s="507"/>
      <c r="FI242" s="507"/>
      <c r="FJ242" s="507"/>
      <c r="FK242" s="507"/>
      <c r="FL242" s="507"/>
      <c r="FM242" s="507"/>
      <c r="FN242" s="507"/>
      <c r="FO242" s="507"/>
      <c r="FP242" s="507"/>
      <c r="FQ242" s="507"/>
      <c r="FR242" s="507"/>
      <c r="FS242" s="507"/>
      <c r="FT242" s="507"/>
      <c r="FU242" s="507"/>
      <c r="FV242" s="507"/>
      <c r="FW242" s="507"/>
      <c r="FX242" s="507"/>
      <c r="FY242" s="507"/>
      <c r="FZ242" s="507"/>
      <c r="GA242" s="507"/>
      <c r="GB242" s="507"/>
      <c r="GC242" s="507"/>
      <c r="GD242" s="507"/>
      <c r="GE242" s="507"/>
      <c r="GF242" s="507"/>
      <c r="GG242" s="507"/>
      <c r="GH242" s="507"/>
      <c r="GI242" s="507"/>
      <c r="GJ242" s="507"/>
      <c r="GK242" s="507"/>
      <c r="GL242" s="507"/>
      <c r="GM242" s="507"/>
      <c r="GN242" s="507"/>
      <c r="GO242" s="507"/>
      <c r="GP242" s="507"/>
      <c r="GQ242" s="507"/>
      <c r="GR242" s="507"/>
      <c r="GS242" s="507"/>
      <c r="GT242" s="507"/>
      <c r="GU242" s="507"/>
      <c r="GV242" s="507"/>
      <c r="GW242" s="507"/>
      <c r="GX242" s="507"/>
      <c r="GY242" s="507"/>
      <c r="GZ242" s="507"/>
      <c r="HA242" s="507"/>
      <c r="HB242" s="507"/>
      <c r="HC242" s="507"/>
      <c r="HD242" s="507"/>
      <c r="HE242" s="507"/>
      <c r="HF242" s="507"/>
      <c r="HG242" s="507"/>
      <c r="HH242" s="507"/>
      <c r="HI242" s="507"/>
      <c r="HJ242" s="507"/>
      <c r="HK242" s="507"/>
      <c r="HL242" s="507"/>
      <c r="HM242" s="507"/>
      <c r="HN242" s="507"/>
      <c r="HO242" s="507"/>
      <c r="HP242" s="507"/>
      <c r="HQ242" s="507"/>
      <c r="HR242" s="507"/>
      <c r="HS242" s="507"/>
      <c r="HT242" s="507"/>
      <c r="HU242" s="507"/>
      <c r="HV242" s="507"/>
      <c r="HW242" s="507"/>
      <c r="HX242" s="507"/>
      <c r="HY242" s="507"/>
      <c r="HZ242" s="507"/>
      <c r="IA242" s="507"/>
      <c r="IB242" s="507"/>
      <c r="IC242" s="507"/>
      <c r="ID242" s="507"/>
      <c r="IE242" s="507"/>
      <c r="IF242" s="507"/>
      <c r="IG242" s="507"/>
      <c r="IH242" s="507"/>
      <c r="II242" s="507"/>
      <c r="IJ242" s="507"/>
    </row>
    <row r="243" spans="1:244" s="398" customFormat="1" ht="19" x14ac:dyDescent="0.2">
      <c r="A243"/>
      <c r="B243" s="290"/>
      <c r="C243"/>
      <c r="D243" s="367"/>
      <c r="E243" s="463"/>
      <c r="F243" s="463"/>
      <c r="G243" s="271"/>
      <c r="H243"/>
      <c r="I243" s="99"/>
      <c r="J243"/>
      <c r="K243"/>
      <c r="L243"/>
      <c r="M243" s="275"/>
      <c r="N243" s="275"/>
      <c r="O243" s="275"/>
      <c r="P243" s="275"/>
      <c r="Q243" s="275"/>
      <c r="R243" s="275"/>
      <c r="S243" s="275"/>
      <c r="T243" s="275"/>
      <c r="U243" s="275"/>
      <c r="V243" s="275"/>
      <c r="W243" s="275"/>
      <c r="X243" s="275"/>
      <c r="Y243" s="275"/>
      <c r="Z243" s="275"/>
      <c r="AA243" s="275"/>
      <c r="AB243" s="23"/>
      <c r="AC243"/>
      <c r="AD243" s="92"/>
      <c r="AE243"/>
      <c r="AF243"/>
      <c r="AG243"/>
      <c r="AH243" s="96"/>
      <c r="AI243" s="394"/>
      <c r="AJ243" s="215"/>
      <c r="AK243" s="215"/>
      <c r="AL243" s="215"/>
      <c r="AM243" s="215"/>
      <c r="AN243" s="215"/>
      <c r="AO243" s="215"/>
      <c r="AP243" s="215"/>
      <c r="AQ243" s="215"/>
      <c r="AR243" s="215"/>
      <c r="AS243" s="215"/>
      <c r="AT243" s="215"/>
      <c r="AU243" s="215"/>
      <c r="AV243" s="215"/>
      <c r="AW243" s="215"/>
      <c r="AX243" s="215"/>
      <c r="AY243" s="394"/>
      <c r="AZ243" s="386"/>
      <c r="BA243" s="715"/>
      <c r="BB243"/>
      <c r="BC243" s="715"/>
      <c r="BD243"/>
      <c r="BE243" s="715"/>
      <c r="BF243"/>
      <c r="BG243" s="715"/>
      <c r="BH243"/>
      <c r="BI243" s="715"/>
      <c r="BJ243"/>
      <c r="BK243" s="715"/>
      <c r="BL243"/>
      <c r="BM243" s="715"/>
      <c r="BN243"/>
      <c r="BO243" s="387"/>
      <c r="BP243"/>
      <c r="BQ243" s="387"/>
      <c r="BR243"/>
      <c r="BS243" s="387"/>
      <c r="BT243"/>
      <c r="BU243" s="387"/>
      <c r="BV243"/>
      <c r="BW243" s="387"/>
      <c r="BX243"/>
      <c r="BY243" s="387"/>
      <c r="BZ243"/>
      <c r="CA243" s="387"/>
      <c r="CB243"/>
      <c r="CC243" s="387"/>
      <c r="CD243"/>
      <c r="CE243" s="387"/>
      <c r="CF243"/>
      <c r="CG243" s="387"/>
      <c r="CH243"/>
      <c r="CI243" s="387"/>
      <c r="CJ243"/>
      <c r="CK243" s="1099"/>
      <c r="CL243" s="507"/>
      <c r="CM243" s="507"/>
      <c r="CN243" s="507"/>
      <c r="CO243" s="507"/>
      <c r="CP243" s="507"/>
      <c r="CQ243" s="507"/>
      <c r="CR243" s="507"/>
      <c r="CS243" s="507"/>
      <c r="CT243" s="1109"/>
      <c r="CU243" s="507"/>
      <c r="CV243" s="507"/>
      <c r="CW243" s="507"/>
      <c r="CX243" s="1109"/>
      <c r="CY243" s="507"/>
      <c r="CZ243" s="507"/>
      <c r="DN243" s="507"/>
      <c r="DO243" s="507"/>
      <c r="DP243" s="507"/>
      <c r="DQ243" s="507"/>
      <c r="DR243" s="507"/>
      <c r="DS243" s="507"/>
      <c r="DT243" s="507"/>
      <c r="DU243" s="507"/>
      <c r="DV243" s="507"/>
      <c r="DW243" s="507"/>
      <c r="DX243" s="507"/>
      <c r="DY243" s="507"/>
      <c r="DZ243" s="507"/>
      <c r="EA243" s="507"/>
      <c r="EB243" s="507"/>
      <c r="EC243" s="507"/>
      <c r="ED243" s="507"/>
      <c r="EE243" s="507"/>
      <c r="EF243" s="507"/>
      <c r="EG243" s="507"/>
      <c r="EH243" s="507"/>
      <c r="EI243" s="507"/>
      <c r="EJ243" s="507"/>
      <c r="EK243" s="507"/>
      <c r="EL243" s="507"/>
      <c r="EM243" s="507"/>
      <c r="EN243" s="507"/>
      <c r="EO243" s="507"/>
      <c r="EP243" s="507"/>
      <c r="EQ243" s="507"/>
      <c r="ER243" s="507"/>
      <c r="ES243" s="507"/>
      <c r="ET243" s="507"/>
      <c r="EU243" s="507"/>
      <c r="EV243" s="507"/>
      <c r="EW243" s="507"/>
      <c r="EX243" s="507"/>
      <c r="EY243" s="507"/>
      <c r="EZ243" s="507"/>
      <c r="FA243" s="507"/>
      <c r="FB243" s="507"/>
      <c r="FC243" s="507"/>
      <c r="FD243" s="507"/>
      <c r="FE243" s="507"/>
      <c r="FF243" s="507"/>
      <c r="FG243" s="507"/>
      <c r="FH243" s="507"/>
      <c r="FI243" s="507"/>
      <c r="FJ243" s="507"/>
      <c r="FK243" s="507"/>
      <c r="FL243" s="507"/>
      <c r="FM243" s="507"/>
      <c r="FN243" s="507"/>
      <c r="FO243" s="507"/>
      <c r="FP243" s="507"/>
      <c r="FQ243" s="507"/>
      <c r="FR243" s="507"/>
      <c r="FS243" s="507"/>
      <c r="FT243" s="507"/>
      <c r="FU243" s="507"/>
      <c r="FV243" s="507"/>
      <c r="FW243" s="507"/>
      <c r="FX243" s="507"/>
      <c r="FY243" s="507"/>
      <c r="FZ243" s="507"/>
      <c r="GA243" s="507"/>
      <c r="GB243" s="507"/>
      <c r="GC243" s="507"/>
      <c r="GD243" s="507"/>
      <c r="GE243" s="507"/>
      <c r="GF243" s="507"/>
      <c r="GG243" s="507"/>
      <c r="GH243" s="507"/>
      <c r="GI243" s="507"/>
      <c r="GJ243" s="507"/>
      <c r="GK243" s="507"/>
      <c r="GL243" s="507"/>
      <c r="GM243" s="507"/>
      <c r="GN243" s="507"/>
      <c r="GO243" s="507"/>
      <c r="GP243" s="507"/>
      <c r="GQ243" s="507"/>
      <c r="GR243" s="507"/>
      <c r="GS243" s="507"/>
      <c r="GT243" s="507"/>
      <c r="GU243" s="507"/>
      <c r="GV243" s="507"/>
      <c r="GW243" s="507"/>
      <c r="GX243" s="507"/>
      <c r="GY243" s="507"/>
      <c r="GZ243" s="507"/>
      <c r="HA243" s="507"/>
      <c r="HB243" s="507"/>
      <c r="HC243" s="507"/>
      <c r="HD243" s="507"/>
      <c r="HE243" s="507"/>
      <c r="HF243" s="507"/>
      <c r="HG243" s="507"/>
      <c r="HH243" s="507"/>
      <c r="HI243" s="507"/>
      <c r="HJ243" s="507"/>
      <c r="HK243" s="507"/>
      <c r="HL243" s="507"/>
      <c r="HM243" s="507"/>
      <c r="HN243" s="507"/>
      <c r="HO243" s="507"/>
      <c r="HP243" s="507"/>
      <c r="HQ243" s="507"/>
      <c r="HR243" s="507"/>
      <c r="HS243" s="507"/>
      <c r="HT243" s="507"/>
      <c r="HU243" s="507"/>
      <c r="HV243" s="507"/>
      <c r="HW243" s="507"/>
      <c r="HX243" s="507"/>
      <c r="HY243" s="507"/>
      <c r="HZ243" s="507"/>
      <c r="IA243" s="507"/>
      <c r="IB243" s="507"/>
      <c r="IC243" s="507"/>
      <c r="ID243" s="507"/>
      <c r="IE243" s="507"/>
      <c r="IF243" s="507"/>
      <c r="IG243" s="507"/>
      <c r="IH243" s="507"/>
      <c r="II243" s="507"/>
      <c r="IJ243" s="507"/>
    </row>
    <row r="244" spans="1:244" s="398" customFormat="1" ht="19" x14ac:dyDescent="0.2">
      <c r="A244"/>
      <c r="B244" s="290"/>
      <c r="C244"/>
      <c r="D244" s="367"/>
      <c r="E244" s="463"/>
      <c r="F244" s="463"/>
      <c r="G244" s="271"/>
      <c r="H244"/>
      <c r="I244" s="99"/>
      <c r="J244"/>
      <c r="K244"/>
      <c r="L244"/>
      <c r="M244" s="275"/>
      <c r="N244" s="275"/>
      <c r="O244" s="275"/>
      <c r="P244" s="275"/>
      <c r="Q244" s="275"/>
      <c r="R244" s="275"/>
      <c r="S244" s="275"/>
      <c r="T244" s="275"/>
      <c r="U244" s="275"/>
      <c r="V244" s="275"/>
      <c r="W244" s="275"/>
      <c r="X244" s="275"/>
      <c r="Y244" s="275"/>
      <c r="Z244" s="275"/>
      <c r="AA244" s="275"/>
      <c r="AB244" s="23"/>
      <c r="AC244"/>
      <c r="AD244" s="92"/>
      <c r="AE244"/>
      <c r="AF244"/>
      <c r="AG244"/>
      <c r="AH244" s="96"/>
      <c r="AI244" s="394"/>
      <c r="AJ244" s="215"/>
      <c r="AK244" s="215"/>
      <c r="AL244" s="215"/>
      <c r="AM244" s="215"/>
      <c r="AN244" s="215"/>
      <c r="AO244" s="215"/>
      <c r="AP244" s="215"/>
      <c r="AQ244" s="215"/>
      <c r="AR244" s="215"/>
      <c r="AS244" s="215"/>
      <c r="AT244" s="215"/>
      <c r="AU244" s="215"/>
      <c r="AV244" s="215"/>
      <c r="AW244" s="215"/>
      <c r="AX244" s="215"/>
      <c r="AY244" s="394"/>
      <c r="AZ244" s="386"/>
      <c r="BA244" s="715"/>
      <c r="BB244"/>
      <c r="BC244" s="715"/>
      <c r="BD244"/>
      <c r="BE244" s="715"/>
      <c r="BF244"/>
      <c r="BG244" s="715"/>
      <c r="BH244"/>
      <c r="BI244" s="715"/>
      <c r="BJ244"/>
      <c r="BK244" s="715"/>
      <c r="BL244"/>
      <c r="BM244" s="715"/>
      <c r="BN244"/>
      <c r="BO244" s="387"/>
      <c r="BP244"/>
      <c r="BQ244" s="387"/>
      <c r="BR244"/>
      <c r="BS244" s="387"/>
      <c r="BT244"/>
      <c r="BU244" s="387"/>
      <c r="BV244"/>
      <c r="BW244" s="387"/>
      <c r="BX244"/>
      <c r="BY244" s="387"/>
      <c r="BZ244"/>
      <c r="CA244" s="387"/>
      <c r="CB244"/>
      <c r="CC244" s="387"/>
      <c r="CD244"/>
      <c r="CE244" s="387"/>
      <c r="CF244"/>
      <c r="CG244" s="387"/>
      <c r="CH244"/>
      <c r="CI244" s="387"/>
      <c r="CJ244"/>
      <c r="CK244" s="1099"/>
      <c r="CL244" s="507"/>
      <c r="CM244" s="507"/>
      <c r="CN244" s="507"/>
      <c r="CO244" s="507"/>
      <c r="CP244" s="507"/>
      <c r="CQ244" s="507"/>
      <c r="CR244" s="507"/>
      <c r="CS244" s="507"/>
      <c r="CT244" s="1109"/>
      <c r="CU244" s="507"/>
      <c r="CV244" s="507"/>
      <c r="CW244" s="507"/>
      <c r="CX244" s="1109"/>
      <c r="CY244" s="507"/>
      <c r="CZ244" s="507"/>
      <c r="DN244" s="507"/>
      <c r="DO244" s="507"/>
      <c r="DP244" s="507"/>
      <c r="DQ244" s="507"/>
      <c r="DR244" s="507"/>
      <c r="DS244" s="507"/>
      <c r="DT244" s="507"/>
      <c r="DU244" s="507"/>
      <c r="DV244" s="507"/>
      <c r="DW244" s="507"/>
      <c r="DX244" s="507"/>
      <c r="DY244" s="507"/>
      <c r="DZ244" s="507"/>
      <c r="EA244" s="507"/>
      <c r="EB244" s="507"/>
      <c r="EC244" s="507"/>
      <c r="ED244" s="507"/>
      <c r="EE244" s="507"/>
      <c r="EF244" s="507"/>
      <c r="EG244" s="507"/>
      <c r="EH244" s="507"/>
      <c r="EI244" s="507"/>
      <c r="EJ244" s="507"/>
      <c r="EK244" s="507"/>
      <c r="EL244" s="507"/>
      <c r="EM244" s="507"/>
      <c r="EN244" s="507"/>
      <c r="EO244" s="507"/>
      <c r="EP244" s="507"/>
      <c r="EQ244" s="507"/>
      <c r="ER244" s="507"/>
      <c r="ES244" s="507"/>
      <c r="ET244" s="507"/>
      <c r="EU244" s="507"/>
      <c r="EV244" s="507"/>
      <c r="EW244" s="507"/>
      <c r="EX244" s="507"/>
      <c r="EY244" s="507"/>
      <c r="EZ244" s="507"/>
      <c r="FA244" s="507"/>
      <c r="FB244" s="507"/>
      <c r="FC244" s="507"/>
      <c r="FD244" s="507"/>
      <c r="FE244" s="507"/>
      <c r="FF244" s="507"/>
      <c r="FG244" s="507"/>
      <c r="FH244" s="507"/>
      <c r="FI244" s="507"/>
      <c r="FJ244" s="507"/>
      <c r="FK244" s="507"/>
      <c r="FL244" s="507"/>
      <c r="FM244" s="507"/>
      <c r="FN244" s="507"/>
      <c r="FO244" s="507"/>
      <c r="FP244" s="507"/>
      <c r="FQ244" s="507"/>
      <c r="FR244" s="507"/>
      <c r="FS244" s="507"/>
      <c r="FT244" s="507"/>
      <c r="FU244" s="507"/>
      <c r="FV244" s="507"/>
      <c r="FW244" s="507"/>
      <c r="FX244" s="507"/>
      <c r="FY244" s="507"/>
      <c r="FZ244" s="507"/>
      <c r="GA244" s="507"/>
      <c r="GB244" s="507"/>
      <c r="GC244" s="507"/>
      <c r="GD244" s="507"/>
      <c r="GE244" s="507"/>
      <c r="GF244" s="507"/>
      <c r="GG244" s="507"/>
      <c r="GH244" s="507"/>
      <c r="GI244" s="507"/>
      <c r="GJ244" s="507"/>
      <c r="GK244" s="507"/>
      <c r="GL244" s="507"/>
      <c r="GM244" s="507"/>
      <c r="GN244" s="507"/>
      <c r="GO244" s="507"/>
      <c r="GP244" s="507"/>
      <c r="GQ244" s="507"/>
      <c r="GR244" s="507"/>
      <c r="GS244" s="507"/>
      <c r="GT244" s="507"/>
      <c r="GU244" s="507"/>
      <c r="GV244" s="507"/>
      <c r="GW244" s="507"/>
      <c r="GX244" s="507"/>
      <c r="GY244" s="507"/>
      <c r="GZ244" s="507"/>
      <c r="HA244" s="507"/>
      <c r="HB244" s="507"/>
      <c r="HC244" s="507"/>
      <c r="HD244" s="507"/>
      <c r="HE244" s="507"/>
      <c r="HF244" s="507"/>
      <c r="HG244" s="507"/>
      <c r="HH244" s="507"/>
      <c r="HI244" s="507"/>
      <c r="HJ244" s="507"/>
      <c r="HK244" s="507"/>
      <c r="HL244" s="507"/>
      <c r="HM244" s="507"/>
      <c r="HN244" s="507"/>
      <c r="HO244" s="507"/>
      <c r="HP244" s="507"/>
      <c r="HQ244" s="507"/>
      <c r="HR244" s="507"/>
      <c r="HS244" s="507"/>
      <c r="HT244" s="507"/>
      <c r="HU244" s="507"/>
      <c r="HV244" s="507"/>
      <c r="HW244" s="507"/>
      <c r="HX244" s="507"/>
      <c r="HY244" s="507"/>
      <c r="HZ244" s="507"/>
      <c r="IA244" s="507"/>
      <c r="IB244" s="507"/>
      <c r="IC244" s="507"/>
      <c r="ID244" s="507"/>
      <c r="IE244" s="507"/>
      <c r="IF244" s="507"/>
      <c r="IG244" s="507"/>
      <c r="IH244" s="507"/>
      <c r="II244" s="507"/>
      <c r="IJ244" s="507"/>
    </row>
    <row r="245" spans="1:244" s="398" customFormat="1" ht="19" x14ac:dyDescent="0.2">
      <c r="A245"/>
      <c r="B245" s="290"/>
      <c r="C245"/>
      <c r="D245" s="367"/>
      <c r="E245" s="463"/>
      <c r="F245" s="463"/>
      <c r="G245" s="271"/>
      <c r="H245"/>
      <c r="I245" s="99"/>
      <c r="J245"/>
      <c r="K245"/>
      <c r="L245"/>
      <c r="M245" s="275"/>
      <c r="N245" s="275"/>
      <c r="O245" s="275"/>
      <c r="P245" s="275"/>
      <c r="Q245" s="275"/>
      <c r="R245" s="275"/>
      <c r="S245" s="275"/>
      <c r="T245" s="275"/>
      <c r="U245" s="275"/>
      <c r="V245" s="275"/>
      <c r="W245" s="275"/>
      <c r="X245" s="275"/>
      <c r="Y245" s="275"/>
      <c r="Z245" s="275"/>
      <c r="AA245" s="275"/>
      <c r="AB245" s="23"/>
      <c r="AC245"/>
      <c r="AD245" s="92"/>
      <c r="AE245"/>
      <c r="AF245"/>
      <c r="AG245"/>
      <c r="AH245" s="96"/>
      <c r="AI245" s="394"/>
      <c r="AJ245" s="215"/>
      <c r="AK245" s="215"/>
      <c r="AL245" s="215"/>
      <c r="AM245" s="215"/>
      <c r="AN245" s="215"/>
      <c r="AO245" s="215"/>
      <c r="AP245" s="215"/>
      <c r="AQ245" s="215"/>
      <c r="AR245" s="215"/>
      <c r="AS245" s="215"/>
      <c r="AT245" s="215"/>
      <c r="AU245" s="215"/>
      <c r="AV245" s="215"/>
      <c r="AW245" s="215"/>
      <c r="AX245" s="215"/>
      <c r="AY245" s="394"/>
      <c r="AZ245" s="386"/>
      <c r="BA245" s="715"/>
      <c r="BB245"/>
      <c r="BC245" s="715"/>
      <c r="BD245"/>
      <c r="BE245" s="715"/>
      <c r="BF245"/>
      <c r="BG245" s="715"/>
      <c r="BH245"/>
      <c r="BI245" s="715"/>
      <c r="BJ245"/>
      <c r="BK245" s="715"/>
      <c r="BL245"/>
      <c r="BM245" s="715"/>
      <c r="BN245"/>
      <c r="BO245" s="387"/>
      <c r="BP245"/>
      <c r="BQ245" s="387"/>
      <c r="BR245"/>
      <c r="BS245" s="387"/>
      <c r="BT245"/>
      <c r="BU245" s="387"/>
      <c r="BV245"/>
      <c r="BW245" s="387"/>
      <c r="BX245"/>
      <c r="BY245" s="387"/>
      <c r="BZ245"/>
      <c r="CA245" s="387"/>
      <c r="CB245"/>
      <c r="CC245" s="387"/>
      <c r="CD245"/>
      <c r="CE245" s="387"/>
      <c r="CF245"/>
      <c r="CG245" s="387"/>
      <c r="CH245"/>
      <c r="CI245" s="387"/>
      <c r="CJ245"/>
      <c r="CK245" s="1099"/>
      <c r="CL245" s="507"/>
      <c r="CM245" s="507"/>
      <c r="CN245" s="507"/>
      <c r="CO245" s="507"/>
      <c r="CP245" s="507"/>
      <c r="CQ245" s="507"/>
      <c r="CR245" s="507"/>
      <c r="CS245" s="507"/>
      <c r="CT245" s="1109"/>
      <c r="CU245" s="507"/>
      <c r="CV245" s="507"/>
      <c r="CW245" s="507"/>
      <c r="CX245" s="1109"/>
      <c r="CY245" s="507"/>
      <c r="CZ245" s="507"/>
      <c r="DN245" s="507"/>
      <c r="DO245" s="507"/>
      <c r="DP245" s="507"/>
      <c r="DQ245" s="507"/>
      <c r="DR245" s="507"/>
      <c r="DS245" s="507"/>
      <c r="DT245" s="507"/>
      <c r="DU245" s="507"/>
      <c r="DV245" s="507"/>
      <c r="DW245" s="507"/>
      <c r="DX245" s="507"/>
      <c r="DY245" s="507"/>
      <c r="DZ245" s="507"/>
      <c r="EA245" s="507"/>
      <c r="EB245" s="507"/>
      <c r="EC245" s="507"/>
      <c r="ED245" s="507"/>
      <c r="EE245" s="507"/>
      <c r="EF245" s="507"/>
      <c r="EG245" s="507"/>
      <c r="EH245" s="507"/>
      <c r="EI245" s="507"/>
      <c r="EJ245" s="507"/>
      <c r="EK245" s="507"/>
      <c r="EL245" s="507"/>
      <c r="EM245" s="507"/>
      <c r="EN245" s="507"/>
      <c r="EO245" s="507"/>
      <c r="EP245" s="507"/>
      <c r="EQ245" s="507"/>
      <c r="ER245" s="507"/>
      <c r="ES245" s="507"/>
      <c r="ET245" s="507"/>
      <c r="EU245" s="507"/>
      <c r="EV245" s="507"/>
      <c r="EW245" s="507"/>
      <c r="EX245" s="507"/>
      <c r="EY245" s="507"/>
      <c r="EZ245" s="507"/>
      <c r="FA245" s="507"/>
      <c r="FB245" s="507"/>
      <c r="FC245" s="507"/>
      <c r="FD245" s="507"/>
      <c r="FE245" s="507"/>
      <c r="FF245" s="507"/>
      <c r="FG245" s="507"/>
      <c r="FH245" s="507"/>
      <c r="FI245" s="507"/>
      <c r="FJ245" s="507"/>
      <c r="FK245" s="507"/>
      <c r="FL245" s="507"/>
      <c r="FM245" s="507"/>
      <c r="FN245" s="507"/>
      <c r="FO245" s="507"/>
      <c r="FP245" s="507"/>
      <c r="FQ245" s="507"/>
      <c r="FR245" s="507"/>
      <c r="FS245" s="507"/>
      <c r="FT245" s="507"/>
      <c r="FU245" s="507"/>
      <c r="FV245" s="507"/>
      <c r="FW245" s="507"/>
      <c r="FX245" s="507"/>
      <c r="FY245" s="507"/>
      <c r="FZ245" s="507"/>
      <c r="GA245" s="507"/>
      <c r="GB245" s="507"/>
      <c r="GC245" s="507"/>
      <c r="GD245" s="507"/>
      <c r="GE245" s="507"/>
      <c r="GF245" s="507"/>
      <c r="GG245" s="507"/>
      <c r="GH245" s="507"/>
      <c r="GI245" s="507"/>
      <c r="GJ245" s="507"/>
      <c r="GK245" s="507"/>
      <c r="GL245" s="507"/>
      <c r="GM245" s="507"/>
      <c r="GN245" s="507"/>
      <c r="GO245" s="507"/>
      <c r="GP245" s="507"/>
      <c r="GQ245" s="507"/>
      <c r="GR245" s="507"/>
      <c r="GS245" s="507"/>
      <c r="GT245" s="507"/>
      <c r="GU245" s="507"/>
      <c r="GV245" s="507"/>
      <c r="GW245" s="507"/>
      <c r="GX245" s="507"/>
      <c r="GY245" s="507"/>
      <c r="GZ245" s="507"/>
      <c r="HA245" s="507"/>
      <c r="HB245" s="507"/>
      <c r="HC245" s="507"/>
      <c r="HD245" s="507"/>
      <c r="HE245" s="507"/>
      <c r="HF245" s="507"/>
      <c r="HG245" s="507"/>
      <c r="HH245" s="507"/>
      <c r="HI245" s="507"/>
      <c r="HJ245" s="507"/>
      <c r="HK245" s="507"/>
      <c r="HL245" s="507"/>
      <c r="HM245" s="507"/>
      <c r="HN245" s="507"/>
      <c r="HO245" s="507"/>
      <c r="HP245" s="507"/>
      <c r="HQ245" s="507"/>
      <c r="HR245" s="507"/>
      <c r="HS245" s="507"/>
      <c r="HT245" s="507"/>
      <c r="HU245" s="507"/>
      <c r="HV245" s="507"/>
      <c r="HW245" s="507"/>
      <c r="HX245" s="507"/>
      <c r="HY245" s="507"/>
      <c r="HZ245" s="507"/>
      <c r="IA245" s="507"/>
      <c r="IB245" s="507"/>
      <c r="IC245" s="507"/>
      <c r="ID245" s="507"/>
      <c r="IE245" s="507"/>
      <c r="IF245" s="507"/>
      <c r="IG245" s="507"/>
      <c r="IH245" s="507"/>
      <c r="II245" s="507"/>
      <c r="IJ245" s="507"/>
    </row>
    <row r="246" spans="1:244" s="398" customFormat="1" ht="19" x14ac:dyDescent="0.2">
      <c r="A246"/>
      <c r="B246" s="290"/>
      <c r="C246"/>
      <c r="D246" s="367"/>
      <c r="E246" s="463"/>
      <c r="F246" s="463"/>
      <c r="G246" s="271"/>
      <c r="H246"/>
      <c r="I246" s="99"/>
      <c r="J246"/>
      <c r="K246"/>
      <c r="L246"/>
      <c r="M246" s="275"/>
      <c r="N246" s="275"/>
      <c r="O246" s="275"/>
      <c r="P246" s="275"/>
      <c r="Q246" s="275"/>
      <c r="R246" s="275"/>
      <c r="S246" s="275"/>
      <c r="T246" s="275"/>
      <c r="U246" s="275"/>
      <c r="V246" s="275"/>
      <c r="W246" s="275"/>
      <c r="X246" s="275"/>
      <c r="Y246" s="275"/>
      <c r="Z246" s="275"/>
      <c r="AA246" s="275"/>
      <c r="AB246" s="23"/>
      <c r="AC246"/>
      <c r="AD246" s="92"/>
      <c r="AE246"/>
      <c r="AF246"/>
      <c r="AG246"/>
      <c r="AH246" s="96"/>
      <c r="AI246" s="394"/>
      <c r="AJ246" s="215"/>
      <c r="AK246" s="215"/>
      <c r="AL246" s="215"/>
      <c r="AM246" s="215"/>
      <c r="AN246" s="215"/>
      <c r="AO246" s="215"/>
      <c r="AP246" s="215"/>
      <c r="AQ246" s="215"/>
      <c r="AR246" s="215"/>
      <c r="AS246" s="215"/>
      <c r="AT246" s="215"/>
      <c r="AU246" s="215"/>
      <c r="AV246" s="215"/>
      <c r="AW246" s="215"/>
      <c r="AX246" s="215"/>
      <c r="AY246" s="394"/>
      <c r="AZ246" s="386"/>
      <c r="BA246" s="715"/>
      <c r="BB246"/>
      <c r="BC246" s="715"/>
      <c r="BD246"/>
      <c r="BE246" s="715"/>
      <c r="BF246"/>
      <c r="BG246" s="715"/>
      <c r="BH246"/>
      <c r="BI246" s="715"/>
      <c r="BJ246"/>
      <c r="BK246" s="715"/>
      <c r="BL246"/>
      <c r="BM246" s="715"/>
      <c r="BN246"/>
      <c r="BO246" s="387"/>
      <c r="BP246"/>
      <c r="BQ246" s="387"/>
      <c r="BR246"/>
      <c r="BS246" s="387"/>
      <c r="BT246"/>
      <c r="BU246" s="387"/>
      <c r="BV246"/>
      <c r="BW246" s="387"/>
      <c r="BX246"/>
      <c r="BY246" s="387"/>
      <c r="BZ246"/>
      <c r="CA246" s="387"/>
      <c r="CB246"/>
      <c r="CC246" s="387"/>
      <c r="CD246"/>
      <c r="CE246" s="387"/>
      <c r="CF246"/>
      <c r="CG246" s="387"/>
      <c r="CH246"/>
      <c r="CI246" s="387"/>
      <c r="CJ246"/>
      <c r="CK246" s="1099"/>
      <c r="CL246" s="507"/>
      <c r="CM246" s="507"/>
      <c r="CN246" s="507"/>
      <c r="CO246" s="507"/>
      <c r="CP246" s="507"/>
      <c r="CQ246" s="507"/>
      <c r="CR246" s="507"/>
      <c r="CS246" s="507"/>
      <c r="CT246" s="1109"/>
      <c r="CU246" s="507"/>
      <c r="CV246" s="507"/>
      <c r="CW246" s="507"/>
      <c r="CX246" s="1109"/>
      <c r="CY246" s="507"/>
      <c r="CZ246" s="507"/>
      <c r="DN246" s="507"/>
      <c r="DO246" s="507"/>
      <c r="DP246" s="507"/>
      <c r="DQ246" s="507"/>
      <c r="DR246" s="507"/>
      <c r="DS246" s="507"/>
      <c r="DT246" s="507"/>
      <c r="DU246" s="507"/>
      <c r="DV246" s="507"/>
      <c r="DW246" s="507"/>
      <c r="DX246" s="507"/>
      <c r="DY246" s="507"/>
      <c r="DZ246" s="507"/>
      <c r="EA246" s="507"/>
      <c r="EB246" s="507"/>
      <c r="EC246" s="507"/>
      <c r="ED246" s="507"/>
      <c r="EE246" s="507"/>
      <c r="EF246" s="507"/>
      <c r="EG246" s="507"/>
      <c r="EH246" s="507"/>
      <c r="EI246" s="507"/>
      <c r="EJ246" s="507"/>
      <c r="EK246" s="507"/>
      <c r="EL246" s="507"/>
      <c r="EM246" s="507"/>
      <c r="EN246" s="507"/>
      <c r="EO246" s="507"/>
      <c r="EP246" s="507"/>
      <c r="EQ246" s="507"/>
      <c r="ER246" s="507"/>
      <c r="ES246" s="507"/>
      <c r="ET246" s="507"/>
      <c r="EU246" s="507"/>
      <c r="EV246" s="507"/>
      <c r="EW246" s="507"/>
      <c r="EX246" s="507"/>
      <c r="EY246" s="507"/>
      <c r="EZ246" s="507"/>
      <c r="FA246" s="507"/>
      <c r="FB246" s="507"/>
      <c r="FC246" s="507"/>
      <c r="FD246" s="507"/>
      <c r="FE246" s="507"/>
      <c r="FF246" s="507"/>
      <c r="FG246" s="507"/>
      <c r="FH246" s="507"/>
      <c r="FI246" s="507"/>
      <c r="FJ246" s="507"/>
      <c r="FK246" s="507"/>
      <c r="FL246" s="507"/>
      <c r="FM246" s="507"/>
      <c r="FN246" s="507"/>
      <c r="FO246" s="507"/>
      <c r="FP246" s="507"/>
      <c r="FQ246" s="507"/>
      <c r="FR246" s="507"/>
      <c r="FS246" s="507"/>
      <c r="FT246" s="507"/>
      <c r="FU246" s="507"/>
      <c r="FV246" s="507"/>
      <c r="FW246" s="507"/>
      <c r="FX246" s="507"/>
      <c r="FY246" s="507"/>
      <c r="FZ246" s="507"/>
      <c r="GA246" s="507"/>
      <c r="GB246" s="507"/>
      <c r="GC246" s="507"/>
      <c r="GD246" s="507"/>
      <c r="GE246" s="507"/>
      <c r="GF246" s="507"/>
      <c r="GG246" s="507"/>
      <c r="GH246" s="507"/>
      <c r="GI246" s="507"/>
      <c r="GJ246" s="507"/>
      <c r="GK246" s="507"/>
      <c r="GL246" s="507"/>
      <c r="GM246" s="507"/>
      <c r="GN246" s="507"/>
      <c r="GO246" s="507"/>
      <c r="GP246" s="507"/>
      <c r="GQ246" s="507"/>
      <c r="GR246" s="507"/>
      <c r="GS246" s="507"/>
      <c r="GT246" s="507"/>
      <c r="GU246" s="507"/>
      <c r="GV246" s="507"/>
      <c r="GW246" s="507"/>
      <c r="GX246" s="507"/>
      <c r="GY246" s="507"/>
      <c r="GZ246" s="507"/>
      <c r="HA246" s="507"/>
      <c r="HB246" s="507"/>
      <c r="HC246" s="507"/>
      <c r="HD246" s="507"/>
      <c r="HE246" s="507"/>
      <c r="HF246" s="507"/>
      <c r="HG246" s="507"/>
      <c r="HH246" s="507"/>
      <c r="HI246" s="507"/>
      <c r="HJ246" s="507"/>
      <c r="HK246" s="507"/>
      <c r="HL246" s="507"/>
      <c r="HM246" s="507"/>
      <c r="HN246" s="507"/>
      <c r="HO246" s="507"/>
      <c r="HP246" s="507"/>
      <c r="HQ246" s="507"/>
      <c r="HR246" s="507"/>
      <c r="HS246" s="507"/>
      <c r="HT246" s="507"/>
      <c r="HU246" s="507"/>
      <c r="HV246" s="507"/>
      <c r="HW246" s="507"/>
      <c r="HX246" s="507"/>
      <c r="HY246" s="507"/>
      <c r="HZ246" s="507"/>
      <c r="IA246" s="507"/>
      <c r="IB246" s="507"/>
      <c r="IC246" s="507"/>
      <c r="ID246" s="507"/>
      <c r="IE246" s="507"/>
      <c r="IF246" s="507"/>
      <c r="IG246" s="507"/>
      <c r="IH246" s="507"/>
      <c r="II246" s="507"/>
      <c r="IJ246" s="507"/>
    </row>
    <row r="247" spans="1:244" s="398" customFormat="1" ht="19" x14ac:dyDescent="0.2">
      <c r="A247"/>
      <c r="B247" s="290"/>
      <c r="C247"/>
      <c r="D247" s="367"/>
      <c r="E247" s="463"/>
      <c r="F247" s="463"/>
      <c r="G247" s="271"/>
      <c r="H247"/>
      <c r="I247" s="99"/>
      <c r="J247"/>
      <c r="K247"/>
      <c r="L247"/>
      <c r="M247" s="275"/>
      <c r="N247" s="275"/>
      <c r="O247" s="275"/>
      <c r="P247" s="275"/>
      <c r="Q247" s="275"/>
      <c r="R247" s="275"/>
      <c r="S247" s="275"/>
      <c r="T247" s="275"/>
      <c r="U247" s="275"/>
      <c r="V247" s="275"/>
      <c r="W247" s="275"/>
      <c r="X247" s="275"/>
      <c r="Y247" s="275"/>
      <c r="Z247" s="275"/>
      <c r="AA247" s="275"/>
      <c r="AB247" s="23"/>
      <c r="AC247"/>
      <c r="AD247" s="92"/>
      <c r="AE247"/>
      <c r="AF247"/>
      <c r="AG247"/>
      <c r="AH247" s="96"/>
      <c r="AI247" s="394"/>
      <c r="AJ247" s="215"/>
      <c r="AK247" s="215"/>
      <c r="AL247" s="215"/>
      <c r="AM247" s="215"/>
      <c r="AN247" s="215"/>
      <c r="AO247" s="215"/>
      <c r="AP247" s="215"/>
      <c r="AQ247" s="215"/>
      <c r="AR247" s="215"/>
      <c r="AS247" s="215"/>
      <c r="AT247" s="215"/>
      <c r="AU247" s="215"/>
      <c r="AV247" s="215"/>
      <c r="AW247" s="215"/>
      <c r="AX247" s="215"/>
      <c r="AY247" s="394"/>
      <c r="AZ247" s="386"/>
      <c r="BA247" s="715"/>
      <c r="BB247"/>
      <c r="BC247" s="715"/>
      <c r="BD247"/>
      <c r="BE247" s="715"/>
      <c r="BF247"/>
      <c r="BG247" s="715"/>
      <c r="BH247"/>
      <c r="BI247" s="715"/>
      <c r="BJ247"/>
      <c r="BK247" s="715"/>
      <c r="BL247"/>
      <c r="BM247" s="715"/>
      <c r="BN247"/>
      <c r="BO247" s="387"/>
      <c r="BP247"/>
      <c r="BQ247" s="387"/>
      <c r="BR247"/>
      <c r="BS247" s="387"/>
      <c r="BT247"/>
      <c r="BU247" s="387"/>
      <c r="BV247"/>
      <c r="BW247" s="387"/>
      <c r="BX247"/>
      <c r="BY247" s="387"/>
      <c r="BZ247"/>
      <c r="CA247" s="387"/>
      <c r="CB247"/>
      <c r="CC247" s="387"/>
      <c r="CD247"/>
      <c r="CE247" s="387"/>
      <c r="CF247"/>
      <c r="CG247" s="387"/>
      <c r="CH247"/>
      <c r="CI247" s="387"/>
      <c r="CJ247"/>
      <c r="CK247" s="1099"/>
      <c r="CL247" s="507"/>
      <c r="CM247" s="507"/>
      <c r="CN247" s="507"/>
      <c r="CO247" s="507"/>
      <c r="CP247" s="507"/>
      <c r="CQ247" s="507"/>
      <c r="CR247" s="507"/>
      <c r="CS247" s="507"/>
      <c r="CT247" s="1109"/>
      <c r="CU247" s="507"/>
      <c r="CV247" s="507"/>
      <c r="CW247" s="507"/>
      <c r="CX247" s="1109"/>
      <c r="CY247" s="507"/>
      <c r="CZ247" s="507"/>
      <c r="DN247" s="507"/>
      <c r="DO247" s="507"/>
      <c r="DP247" s="507"/>
      <c r="DQ247" s="507"/>
      <c r="DR247" s="507"/>
      <c r="DS247" s="507"/>
      <c r="DT247" s="507"/>
      <c r="DU247" s="507"/>
      <c r="DV247" s="507"/>
      <c r="DW247" s="507"/>
      <c r="DX247" s="507"/>
      <c r="DY247" s="507"/>
      <c r="DZ247" s="507"/>
      <c r="EA247" s="507"/>
      <c r="EB247" s="507"/>
      <c r="EC247" s="507"/>
      <c r="ED247" s="507"/>
      <c r="EE247" s="507"/>
      <c r="EF247" s="507"/>
      <c r="EG247" s="507"/>
      <c r="EH247" s="507"/>
      <c r="EI247" s="507"/>
      <c r="EJ247" s="507"/>
      <c r="EK247" s="507"/>
      <c r="EL247" s="507"/>
      <c r="EM247" s="507"/>
      <c r="EN247" s="507"/>
      <c r="EO247" s="507"/>
      <c r="EP247" s="507"/>
      <c r="EQ247" s="507"/>
      <c r="ER247" s="507"/>
      <c r="ES247" s="507"/>
      <c r="ET247" s="507"/>
      <c r="EU247" s="507"/>
      <c r="EV247" s="507"/>
      <c r="EW247" s="507"/>
      <c r="EX247" s="507"/>
      <c r="EY247" s="507"/>
      <c r="EZ247" s="507"/>
      <c r="FA247" s="507"/>
      <c r="FB247" s="507"/>
      <c r="FC247" s="507"/>
      <c r="FD247" s="507"/>
      <c r="FE247" s="507"/>
      <c r="FF247" s="507"/>
      <c r="FG247" s="507"/>
      <c r="FH247" s="507"/>
      <c r="FI247" s="507"/>
      <c r="FJ247" s="507"/>
      <c r="FK247" s="507"/>
      <c r="FL247" s="507"/>
      <c r="FM247" s="507"/>
      <c r="FN247" s="507"/>
      <c r="FO247" s="507"/>
      <c r="FP247" s="507"/>
      <c r="FQ247" s="507"/>
      <c r="FR247" s="507"/>
      <c r="FS247" s="507"/>
      <c r="FT247" s="507"/>
      <c r="FU247" s="507"/>
      <c r="FV247" s="507"/>
      <c r="FW247" s="507"/>
      <c r="FX247" s="507"/>
      <c r="FY247" s="507"/>
      <c r="FZ247" s="507"/>
      <c r="GA247" s="507"/>
      <c r="GB247" s="507"/>
      <c r="GC247" s="507"/>
      <c r="GD247" s="507"/>
      <c r="GE247" s="507"/>
      <c r="GF247" s="507"/>
      <c r="GG247" s="507"/>
      <c r="GH247" s="507"/>
      <c r="GI247" s="507"/>
      <c r="GJ247" s="507"/>
      <c r="GK247" s="507"/>
      <c r="GL247" s="507"/>
      <c r="GM247" s="507"/>
      <c r="GN247" s="507"/>
      <c r="GO247" s="507"/>
      <c r="GP247" s="507"/>
      <c r="GQ247" s="507"/>
      <c r="GR247" s="507"/>
      <c r="GS247" s="507"/>
      <c r="GT247" s="507"/>
      <c r="GU247" s="507"/>
      <c r="GV247" s="507"/>
      <c r="GW247" s="507"/>
      <c r="GX247" s="507"/>
      <c r="GY247" s="507"/>
      <c r="GZ247" s="507"/>
      <c r="HA247" s="507"/>
      <c r="HB247" s="507"/>
      <c r="HC247" s="507"/>
      <c r="HD247" s="507"/>
      <c r="HE247" s="507"/>
      <c r="HF247" s="507"/>
      <c r="HG247" s="507"/>
      <c r="HH247" s="507"/>
      <c r="HI247" s="507"/>
      <c r="HJ247" s="507"/>
      <c r="HK247" s="507"/>
      <c r="HL247" s="507"/>
      <c r="HM247" s="507"/>
      <c r="HN247" s="507"/>
      <c r="HO247" s="507"/>
      <c r="HP247" s="507"/>
      <c r="HQ247" s="507"/>
      <c r="HR247" s="507"/>
      <c r="HS247" s="507"/>
      <c r="HT247" s="507"/>
      <c r="HU247" s="507"/>
      <c r="HV247" s="507"/>
      <c r="HW247" s="507"/>
      <c r="HX247" s="507"/>
      <c r="HY247" s="507"/>
      <c r="HZ247" s="507"/>
      <c r="IA247" s="507"/>
      <c r="IB247" s="507"/>
      <c r="IC247" s="507"/>
      <c r="ID247" s="507"/>
      <c r="IE247" s="507"/>
      <c r="IF247" s="507"/>
      <c r="IG247" s="507"/>
      <c r="IH247" s="507"/>
      <c r="II247" s="507"/>
      <c r="IJ247" s="507"/>
    </row>
    <row r="248" spans="1:244" s="398" customFormat="1" ht="19" x14ac:dyDescent="0.2">
      <c r="A248"/>
      <c r="B248" s="290"/>
      <c r="C248"/>
      <c r="D248" s="367"/>
      <c r="E248" s="463"/>
      <c r="F248" s="463"/>
      <c r="G248" s="271"/>
      <c r="H248"/>
      <c r="I248" s="99"/>
      <c r="J248"/>
      <c r="K248"/>
      <c r="L248"/>
      <c r="M248" s="275"/>
      <c r="N248" s="275"/>
      <c r="O248" s="275"/>
      <c r="P248" s="275"/>
      <c r="Q248" s="275"/>
      <c r="R248" s="275"/>
      <c r="S248" s="275"/>
      <c r="T248" s="275"/>
      <c r="U248" s="275"/>
      <c r="V248" s="275"/>
      <c r="W248" s="275"/>
      <c r="X248" s="275"/>
      <c r="Y248" s="275"/>
      <c r="Z248" s="275"/>
      <c r="AA248" s="275"/>
      <c r="AB248" s="23"/>
      <c r="AC248"/>
      <c r="AD248" s="92"/>
      <c r="AE248"/>
      <c r="AF248"/>
      <c r="AG248"/>
      <c r="AH248" s="96"/>
      <c r="AI248" s="394"/>
      <c r="AJ248" s="215"/>
      <c r="AK248" s="215"/>
      <c r="AL248" s="215"/>
      <c r="AM248" s="215"/>
      <c r="AN248" s="215"/>
      <c r="AO248" s="215"/>
      <c r="AP248" s="215"/>
      <c r="AQ248" s="215"/>
      <c r="AR248" s="215"/>
      <c r="AS248" s="215"/>
      <c r="AT248" s="215"/>
      <c r="AU248" s="215"/>
      <c r="AV248" s="215"/>
      <c r="AW248" s="215"/>
      <c r="AX248" s="215"/>
      <c r="AY248" s="394"/>
      <c r="AZ248" s="386"/>
      <c r="BA248" s="715"/>
      <c r="BB248"/>
      <c r="BC248" s="715"/>
      <c r="BD248"/>
      <c r="BE248" s="715"/>
      <c r="BF248"/>
      <c r="BG248" s="715"/>
      <c r="BH248"/>
      <c r="BI248" s="715"/>
      <c r="BJ248"/>
      <c r="BK248" s="715"/>
      <c r="BL248"/>
      <c r="BM248" s="715"/>
      <c r="BN248"/>
      <c r="BO248" s="387"/>
      <c r="BP248"/>
      <c r="BQ248" s="387"/>
      <c r="BR248"/>
      <c r="BS248" s="387"/>
      <c r="BT248"/>
      <c r="BU248" s="387"/>
      <c r="BV248"/>
      <c r="BW248" s="387"/>
      <c r="BX248"/>
      <c r="BY248" s="387"/>
      <c r="BZ248"/>
      <c r="CA248" s="387"/>
      <c r="CB248"/>
      <c r="CC248" s="387"/>
      <c r="CD248"/>
      <c r="CE248" s="387"/>
      <c r="CF248"/>
      <c r="CG248" s="387"/>
      <c r="CH248"/>
      <c r="CI248" s="387"/>
      <c r="CJ248"/>
      <c r="CK248" s="1099"/>
      <c r="CL248" s="507"/>
      <c r="CM248" s="507"/>
      <c r="CN248" s="507"/>
      <c r="CO248" s="507"/>
      <c r="CP248" s="507"/>
      <c r="CQ248" s="507"/>
      <c r="CR248" s="507"/>
      <c r="CS248" s="507"/>
      <c r="CT248" s="1109"/>
      <c r="CU248" s="507"/>
      <c r="CV248" s="507"/>
      <c r="CW248" s="507"/>
      <c r="CX248" s="1109"/>
      <c r="CY248" s="507"/>
      <c r="CZ248" s="507"/>
      <c r="DN248" s="507"/>
      <c r="DO248" s="507"/>
      <c r="DP248" s="507"/>
      <c r="DQ248" s="507"/>
      <c r="DR248" s="507"/>
      <c r="DS248" s="507"/>
      <c r="DT248" s="507"/>
      <c r="DU248" s="507"/>
      <c r="DV248" s="507"/>
      <c r="DW248" s="507"/>
      <c r="DX248" s="507"/>
      <c r="DY248" s="507"/>
      <c r="DZ248" s="507"/>
      <c r="EA248" s="507"/>
      <c r="EB248" s="507"/>
      <c r="EC248" s="507"/>
      <c r="ED248" s="507"/>
      <c r="EE248" s="507"/>
      <c r="EF248" s="507"/>
      <c r="EG248" s="507"/>
      <c r="EH248" s="507"/>
      <c r="EI248" s="507"/>
      <c r="EJ248" s="507"/>
      <c r="EK248" s="507"/>
      <c r="EL248" s="507"/>
      <c r="EM248" s="507"/>
      <c r="EN248" s="507"/>
      <c r="EO248" s="507"/>
      <c r="EP248" s="507"/>
      <c r="EQ248" s="507"/>
      <c r="ER248" s="507"/>
      <c r="ES248" s="507"/>
      <c r="ET248" s="507"/>
      <c r="EU248" s="507"/>
      <c r="EV248" s="507"/>
      <c r="EW248" s="507"/>
      <c r="EX248" s="507"/>
      <c r="EY248" s="507"/>
      <c r="EZ248" s="507"/>
      <c r="FA248" s="507"/>
      <c r="FB248" s="507"/>
      <c r="FC248" s="507"/>
      <c r="FD248" s="507"/>
      <c r="FE248" s="507"/>
      <c r="FF248" s="507"/>
      <c r="FG248" s="507"/>
      <c r="FH248" s="507"/>
      <c r="FI248" s="507"/>
      <c r="FJ248" s="507"/>
      <c r="FK248" s="507"/>
      <c r="FL248" s="507"/>
      <c r="FM248" s="507"/>
      <c r="FN248" s="507"/>
      <c r="FO248" s="507"/>
      <c r="FP248" s="507"/>
      <c r="FQ248" s="507"/>
      <c r="FR248" s="507"/>
      <c r="FS248" s="507"/>
      <c r="FT248" s="507"/>
      <c r="FU248" s="507"/>
      <c r="FV248" s="507"/>
      <c r="FW248" s="507"/>
      <c r="FX248" s="507"/>
      <c r="FY248" s="507"/>
      <c r="FZ248" s="507"/>
      <c r="GA248" s="507"/>
      <c r="GB248" s="507"/>
      <c r="GC248" s="507"/>
      <c r="GD248" s="507"/>
      <c r="GE248" s="507"/>
      <c r="GF248" s="507"/>
      <c r="GG248" s="507"/>
      <c r="GH248" s="507"/>
      <c r="GI248" s="507"/>
      <c r="GJ248" s="507"/>
      <c r="GK248" s="507"/>
      <c r="GL248" s="507"/>
      <c r="GM248" s="507"/>
      <c r="GN248" s="507"/>
      <c r="GO248" s="507"/>
      <c r="GP248" s="507"/>
      <c r="GQ248" s="507"/>
      <c r="GR248" s="507"/>
      <c r="GS248" s="507"/>
      <c r="GT248" s="507"/>
      <c r="GU248" s="507"/>
      <c r="GV248" s="507"/>
      <c r="GW248" s="507"/>
      <c r="GX248" s="507"/>
      <c r="GY248" s="507"/>
      <c r="GZ248" s="507"/>
      <c r="HA248" s="507"/>
      <c r="HB248" s="507"/>
      <c r="HC248" s="507"/>
      <c r="HD248" s="507"/>
      <c r="HE248" s="507"/>
      <c r="HF248" s="507"/>
      <c r="HG248" s="507"/>
      <c r="HH248" s="507"/>
      <c r="HI248" s="507"/>
      <c r="HJ248" s="507"/>
      <c r="HK248" s="507"/>
      <c r="HL248" s="507"/>
      <c r="HM248" s="507"/>
      <c r="HN248" s="507"/>
      <c r="HO248" s="507"/>
      <c r="HP248" s="507"/>
      <c r="HQ248" s="507"/>
      <c r="HR248" s="507"/>
      <c r="HS248" s="507"/>
      <c r="HT248" s="507"/>
      <c r="HU248" s="507"/>
      <c r="HV248" s="507"/>
      <c r="HW248" s="507"/>
      <c r="HX248" s="507"/>
      <c r="HY248" s="507"/>
      <c r="HZ248" s="507"/>
      <c r="IA248" s="507"/>
      <c r="IB248" s="507"/>
      <c r="IC248" s="507"/>
      <c r="ID248" s="507"/>
      <c r="IE248" s="507"/>
      <c r="IF248" s="507"/>
      <c r="IG248" s="507"/>
      <c r="IH248" s="507"/>
      <c r="II248" s="507"/>
      <c r="IJ248" s="507"/>
    </row>
    <row r="249" spans="1:244" s="398" customFormat="1" ht="19" x14ac:dyDescent="0.2">
      <c r="A249"/>
      <c r="B249" s="290"/>
      <c r="C249"/>
      <c r="D249" s="367"/>
      <c r="E249" s="463"/>
      <c r="F249" s="463"/>
      <c r="G249" s="271"/>
      <c r="H249"/>
      <c r="I249" s="99"/>
      <c r="J249"/>
      <c r="K249"/>
      <c r="L249"/>
      <c r="M249" s="275"/>
      <c r="N249" s="275"/>
      <c r="O249" s="275"/>
      <c r="P249" s="275"/>
      <c r="Q249" s="275"/>
      <c r="R249" s="275"/>
      <c r="S249" s="275"/>
      <c r="T249" s="275"/>
      <c r="U249" s="275"/>
      <c r="V249" s="275"/>
      <c r="W249" s="275"/>
      <c r="X249" s="275"/>
      <c r="Y249" s="275"/>
      <c r="Z249" s="275"/>
      <c r="AA249" s="275"/>
      <c r="AB249" s="23"/>
      <c r="AC249"/>
      <c r="AD249" s="92"/>
      <c r="AE249"/>
      <c r="AF249"/>
      <c r="AG249"/>
      <c r="AH249" s="96"/>
      <c r="AI249" s="394"/>
      <c r="AJ249" s="215"/>
      <c r="AK249" s="215"/>
      <c r="AL249" s="215"/>
      <c r="AM249" s="215"/>
      <c r="AN249" s="215"/>
      <c r="AO249" s="215"/>
      <c r="AP249" s="215"/>
      <c r="AQ249" s="215"/>
      <c r="AR249" s="215"/>
      <c r="AS249" s="215"/>
      <c r="AT249" s="215"/>
      <c r="AU249" s="215"/>
      <c r="AV249" s="215"/>
      <c r="AW249" s="215"/>
      <c r="AX249" s="215"/>
      <c r="AY249" s="394"/>
      <c r="AZ249" s="386"/>
      <c r="BA249" s="715"/>
      <c r="BB249"/>
      <c r="BC249" s="715"/>
      <c r="BD249"/>
      <c r="BE249" s="715"/>
      <c r="BF249"/>
      <c r="BG249" s="715"/>
      <c r="BH249"/>
      <c r="BI249" s="715"/>
      <c r="BJ249"/>
      <c r="BK249" s="715"/>
      <c r="BL249"/>
      <c r="BM249" s="715"/>
      <c r="BN249"/>
      <c r="BO249" s="387"/>
      <c r="BP249"/>
      <c r="BQ249" s="387"/>
      <c r="BR249"/>
      <c r="BS249" s="387"/>
      <c r="BT249"/>
      <c r="BU249" s="387"/>
      <c r="BV249"/>
      <c r="BW249" s="387"/>
      <c r="BX249"/>
      <c r="BY249" s="387"/>
      <c r="BZ249"/>
      <c r="CA249" s="387"/>
      <c r="CB249"/>
      <c r="CC249" s="387"/>
      <c r="CD249"/>
      <c r="CE249" s="387"/>
      <c r="CF249"/>
      <c r="CG249" s="387"/>
      <c r="CH249"/>
      <c r="CI249" s="387"/>
      <c r="CJ249"/>
      <c r="CK249" s="1099"/>
      <c r="CL249" s="507"/>
      <c r="CM249" s="507"/>
      <c r="CN249" s="507"/>
      <c r="CO249" s="507"/>
      <c r="CP249" s="507"/>
      <c r="CQ249" s="507"/>
      <c r="CR249" s="507"/>
      <c r="CS249" s="507"/>
      <c r="CT249" s="1109"/>
      <c r="CU249" s="507"/>
      <c r="CV249" s="507"/>
      <c r="CW249" s="507"/>
      <c r="CX249" s="1109"/>
      <c r="CY249" s="507"/>
      <c r="CZ249" s="507"/>
      <c r="DN249" s="507"/>
      <c r="DO249" s="507"/>
      <c r="DP249" s="507"/>
      <c r="DQ249" s="507"/>
      <c r="DR249" s="507"/>
      <c r="DS249" s="507"/>
      <c r="DT249" s="507"/>
      <c r="DU249" s="507"/>
      <c r="DV249" s="507"/>
      <c r="DW249" s="507"/>
      <c r="DX249" s="507"/>
      <c r="DY249" s="507"/>
      <c r="DZ249" s="507"/>
      <c r="EA249" s="507"/>
      <c r="EB249" s="507"/>
      <c r="EC249" s="507"/>
      <c r="ED249" s="507"/>
      <c r="EE249" s="507"/>
      <c r="EF249" s="507"/>
      <c r="EG249" s="507"/>
      <c r="EH249" s="507"/>
      <c r="EI249" s="507"/>
      <c r="EJ249" s="507"/>
      <c r="EK249" s="507"/>
      <c r="EL249" s="507"/>
      <c r="EM249" s="507"/>
      <c r="EN249" s="507"/>
      <c r="EO249" s="507"/>
      <c r="EP249" s="507"/>
      <c r="EQ249" s="507"/>
      <c r="ER249" s="507"/>
      <c r="ES249" s="507"/>
      <c r="ET249" s="507"/>
      <c r="EU249" s="507"/>
      <c r="EV249" s="507"/>
      <c r="EW249" s="507"/>
      <c r="EX249" s="507"/>
      <c r="EY249" s="507"/>
      <c r="EZ249" s="507"/>
      <c r="FA249" s="507"/>
      <c r="FB249" s="507"/>
      <c r="FC249" s="507"/>
      <c r="FD249" s="507"/>
      <c r="FE249" s="507"/>
      <c r="FF249" s="507"/>
      <c r="FG249" s="507"/>
      <c r="FH249" s="507"/>
      <c r="FI249" s="507"/>
      <c r="FJ249" s="507"/>
      <c r="FK249" s="507"/>
      <c r="FL249" s="507"/>
      <c r="FM249" s="507"/>
      <c r="FN249" s="507"/>
      <c r="FO249" s="507"/>
      <c r="FP249" s="507"/>
      <c r="FQ249" s="507"/>
      <c r="FR249" s="507"/>
      <c r="FS249" s="507"/>
      <c r="FT249" s="507"/>
      <c r="FU249" s="507"/>
      <c r="FV249" s="507"/>
      <c r="FW249" s="507"/>
      <c r="FX249" s="507"/>
      <c r="FY249" s="507"/>
      <c r="FZ249" s="507"/>
      <c r="GA249" s="507"/>
      <c r="GB249" s="507"/>
      <c r="GC249" s="507"/>
      <c r="GD249" s="507"/>
      <c r="GE249" s="507"/>
      <c r="GF249" s="507"/>
      <c r="GG249" s="507"/>
      <c r="GH249" s="507"/>
      <c r="GI249" s="507"/>
      <c r="GJ249" s="507"/>
      <c r="GK249" s="507"/>
      <c r="GL249" s="507"/>
      <c r="GM249" s="507"/>
      <c r="GN249" s="507"/>
      <c r="GO249" s="507"/>
      <c r="GP249" s="507"/>
      <c r="GQ249" s="507"/>
      <c r="GR249" s="507"/>
      <c r="GS249" s="507"/>
      <c r="GT249" s="507"/>
      <c r="GU249" s="507"/>
      <c r="GV249" s="507"/>
      <c r="GW249" s="507"/>
      <c r="GX249" s="507"/>
      <c r="GY249" s="507"/>
      <c r="GZ249" s="507"/>
      <c r="HA249" s="507"/>
      <c r="HB249" s="507"/>
      <c r="HC249" s="507"/>
      <c r="HD249" s="507"/>
      <c r="HE249" s="507"/>
      <c r="HF249" s="507"/>
      <c r="HG249" s="507"/>
      <c r="HH249" s="507"/>
      <c r="HI249" s="507"/>
      <c r="HJ249" s="507"/>
      <c r="HK249" s="507"/>
      <c r="HL249" s="507"/>
      <c r="HM249" s="507"/>
      <c r="HN249" s="507"/>
      <c r="HO249" s="507"/>
      <c r="HP249" s="507"/>
      <c r="HQ249" s="507"/>
      <c r="HR249" s="507"/>
      <c r="HS249" s="507"/>
      <c r="HT249" s="507"/>
      <c r="HU249" s="507"/>
      <c r="HV249" s="507"/>
      <c r="HW249" s="507"/>
      <c r="HX249" s="507"/>
      <c r="HY249" s="507"/>
      <c r="HZ249" s="507"/>
      <c r="IA249" s="507"/>
      <c r="IB249" s="507"/>
      <c r="IC249" s="507"/>
      <c r="ID249" s="507"/>
      <c r="IE249" s="507"/>
      <c r="IF249" s="507"/>
      <c r="IG249" s="507"/>
      <c r="IH249" s="507"/>
      <c r="II249" s="507"/>
      <c r="IJ249" s="507"/>
    </row>
    <row r="250" spans="1:244" s="398" customFormat="1" ht="19" x14ac:dyDescent="0.2">
      <c r="A250"/>
      <c r="B250" s="290"/>
      <c r="C250"/>
      <c r="D250" s="367"/>
      <c r="E250" s="463"/>
      <c r="F250" s="463"/>
      <c r="G250" s="271"/>
      <c r="H250"/>
      <c r="I250" s="99"/>
      <c r="J250"/>
      <c r="K250"/>
      <c r="L250"/>
      <c r="M250" s="275"/>
      <c r="N250" s="275"/>
      <c r="O250" s="275"/>
      <c r="P250" s="275"/>
      <c r="Q250" s="275"/>
      <c r="R250" s="275"/>
      <c r="S250" s="275"/>
      <c r="T250" s="275"/>
      <c r="U250" s="275"/>
      <c r="V250" s="275"/>
      <c r="W250" s="275"/>
      <c r="X250" s="275"/>
      <c r="Y250" s="275"/>
      <c r="Z250" s="275"/>
      <c r="AA250" s="275"/>
      <c r="AB250" s="23"/>
      <c r="AC250"/>
      <c r="AD250" s="92"/>
      <c r="AE250"/>
      <c r="AF250"/>
      <c r="AG250"/>
      <c r="AH250" s="96"/>
      <c r="AI250" s="394"/>
      <c r="AJ250" s="215"/>
      <c r="AK250" s="215"/>
      <c r="AL250" s="215"/>
      <c r="AM250" s="215"/>
      <c r="AN250" s="215"/>
      <c r="AO250" s="215"/>
      <c r="AP250" s="215"/>
      <c r="AQ250" s="215"/>
      <c r="AR250" s="215"/>
      <c r="AS250" s="215"/>
      <c r="AT250" s="215"/>
      <c r="AU250" s="215"/>
      <c r="AV250" s="215"/>
      <c r="AW250" s="215"/>
      <c r="AX250" s="215"/>
      <c r="AY250" s="394"/>
      <c r="AZ250" s="386"/>
      <c r="BA250" s="715"/>
      <c r="BB250"/>
      <c r="BC250" s="715"/>
      <c r="BD250"/>
      <c r="BE250" s="715"/>
      <c r="BF250"/>
      <c r="BG250" s="715"/>
      <c r="BH250"/>
      <c r="BI250" s="715"/>
      <c r="BJ250"/>
      <c r="BK250" s="715"/>
      <c r="BL250"/>
      <c r="BM250" s="715"/>
      <c r="BN250"/>
      <c r="BO250" s="387"/>
      <c r="BP250"/>
      <c r="BQ250" s="387"/>
      <c r="BR250"/>
      <c r="BS250" s="387"/>
      <c r="BT250"/>
      <c r="BU250" s="387"/>
      <c r="BV250"/>
      <c r="BW250" s="387"/>
      <c r="BX250"/>
      <c r="BY250" s="387"/>
      <c r="BZ250"/>
      <c r="CA250" s="387"/>
      <c r="CB250"/>
      <c r="CC250" s="387"/>
      <c r="CD250"/>
      <c r="CE250" s="387"/>
      <c r="CF250"/>
      <c r="CG250" s="387"/>
      <c r="CH250"/>
      <c r="CI250" s="387"/>
      <c r="CJ250"/>
      <c r="CK250" s="1099"/>
      <c r="CL250" s="507"/>
      <c r="CM250" s="507"/>
      <c r="CN250" s="507"/>
      <c r="CO250" s="507"/>
      <c r="CP250" s="507"/>
      <c r="CQ250" s="507"/>
      <c r="CR250" s="507"/>
      <c r="CS250" s="507"/>
      <c r="CT250" s="1109"/>
      <c r="CU250" s="507"/>
      <c r="CV250" s="507"/>
      <c r="CW250" s="507"/>
      <c r="CX250" s="1109"/>
      <c r="CY250" s="507"/>
      <c r="CZ250" s="507"/>
      <c r="DN250" s="507"/>
      <c r="DO250" s="507"/>
      <c r="DP250" s="507"/>
      <c r="DQ250" s="507"/>
      <c r="DR250" s="507"/>
      <c r="DS250" s="507"/>
      <c r="DT250" s="507"/>
      <c r="DU250" s="507"/>
      <c r="DV250" s="507"/>
      <c r="DW250" s="507"/>
      <c r="DX250" s="507"/>
      <c r="DY250" s="507"/>
      <c r="DZ250" s="507"/>
      <c r="EA250" s="507"/>
      <c r="EB250" s="507"/>
      <c r="EC250" s="507"/>
      <c r="ED250" s="507"/>
      <c r="EE250" s="507"/>
      <c r="EF250" s="507"/>
      <c r="EG250" s="507"/>
      <c r="EH250" s="507"/>
      <c r="EI250" s="507"/>
      <c r="EJ250" s="507"/>
      <c r="EK250" s="507"/>
      <c r="EL250" s="507"/>
      <c r="EM250" s="507"/>
      <c r="EN250" s="507"/>
      <c r="EO250" s="507"/>
      <c r="EP250" s="507"/>
      <c r="EQ250" s="507"/>
      <c r="ER250" s="507"/>
      <c r="ES250" s="507"/>
      <c r="ET250" s="507"/>
      <c r="EU250" s="507"/>
      <c r="EV250" s="507"/>
      <c r="EW250" s="507"/>
      <c r="EX250" s="507"/>
      <c r="EY250" s="507"/>
      <c r="EZ250" s="507"/>
      <c r="FA250" s="507"/>
      <c r="FB250" s="507"/>
      <c r="FC250" s="507"/>
      <c r="FD250" s="507"/>
      <c r="FE250" s="507"/>
      <c r="FF250" s="507"/>
      <c r="FG250" s="507"/>
      <c r="FH250" s="507"/>
      <c r="FI250" s="507"/>
      <c r="FJ250" s="507"/>
      <c r="FK250" s="507"/>
      <c r="FL250" s="507"/>
      <c r="FM250" s="507"/>
      <c r="FN250" s="507"/>
      <c r="FO250" s="507"/>
      <c r="FP250" s="507"/>
      <c r="FQ250" s="507"/>
      <c r="FR250" s="507"/>
      <c r="FS250" s="507"/>
      <c r="FT250" s="507"/>
      <c r="FU250" s="507"/>
      <c r="FV250" s="507"/>
      <c r="FW250" s="507"/>
      <c r="FX250" s="507"/>
      <c r="FY250" s="507"/>
      <c r="FZ250" s="507"/>
      <c r="GA250" s="507"/>
      <c r="GB250" s="507"/>
      <c r="GC250" s="507"/>
      <c r="GD250" s="507"/>
      <c r="GE250" s="507"/>
      <c r="GF250" s="507"/>
      <c r="GG250" s="507"/>
      <c r="GH250" s="507"/>
      <c r="GI250" s="507"/>
      <c r="GJ250" s="507"/>
      <c r="GK250" s="507"/>
      <c r="GL250" s="507"/>
      <c r="GM250" s="507"/>
      <c r="GN250" s="507"/>
      <c r="GO250" s="507"/>
      <c r="GP250" s="507"/>
      <c r="GQ250" s="507"/>
      <c r="GR250" s="507"/>
      <c r="GS250" s="507"/>
      <c r="GT250" s="507"/>
      <c r="GU250" s="507"/>
      <c r="GV250" s="507"/>
      <c r="GW250" s="507"/>
      <c r="GX250" s="507"/>
      <c r="GY250" s="507"/>
      <c r="GZ250" s="507"/>
      <c r="HA250" s="507"/>
      <c r="HB250" s="507"/>
      <c r="HC250" s="507"/>
      <c r="HD250" s="507"/>
      <c r="HE250" s="507"/>
      <c r="HF250" s="507"/>
      <c r="HG250" s="507"/>
      <c r="HH250" s="507"/>
      <c r="HI250" s="507"/>
      <c r="HJ250" s="507"/>
      <c r="HK250" s="507"/>
      <c r="HL250" s="507"/>
      <c r="HM250" s="507"/>
      <c r="HN250" s="507"/>
      <c r="HO250" s="507"/>
      <c r="HP250" s="507"/>
      <c r="HQ250" s="507"/>
      <c r="HR250" s="507"/>
      <c r="HS250" s="507"/>
      <c r="HT250" s="507"/>
      <c r="HU250" s="507"/>
      <c r="HV250" s="507"/>
      <c r="HW250" s="507"/>
      <c r="HX250" s="507"/>
      <c r="HY250" s="507"/>
      <c r="HZ250" s="507"/>
      <c r="IA250" s="507"/>
      <c r="IB250" s="507"/>
      <c r="IC250" s="507"/>
      <c r="ID250" s="507"/>
      <c r="IE250" s="507"/>
      <c r="IF250" s="507"/>
      <c r="IG250" s="507"/>
      <c r="IH250" s="507"/>
      <c r="II250" s="507"/>
      <c r="IJ250" s="507"/>
    </row>
    <row r="251" spans="1:244" s="398" customFormat="1" ht="19" x14ac:dyDescent="0.2">
      <c r="A251"/>
      <c r="B251" s="290"/>
      <c r="C251"/>
      <c r="D251" s="367"/>
      <c r="E251" s="463"/>
      <c r="F251" s="463"/>
      <c r="G251" s="271"/>
      <c r="H251"/>
      <c r="I251" s="99"/>
      <c r="J251"/>
      <c r="K251"/>
      <c r="L251"/>
      <c r="M251" s="275"/>
      <c r="N251" s="275"/>
      <c r="O251" s="275"/>
      <c r="P251" s="275"/>
      <c r="Q251" s="275"/>
      <c r="R251" s="275"/>
      <c r="S251" s="275"/>
      <c r="T251" s="275"/>
      <c r="U251" s="275"/>
      <c r="V251" s="275"/>
      <c r="W251" s="275"/>
      <c r="X251" s="275"/>
      <c r="Y251" s="275"/>
      <c r="Z251" s="275"/>
      <c r="AA251" s="275"/>
      <c r="AB251" s="23"/>
      <c r="AC251"/>
      <c r="AD251" s="92"/>
      <c r="AE251"/>
      <c r="AF251"/>
      <c r="AG251"/>
      <c r="AH251" s="96"/>
      <c r="AI251" s="394"/>
      <c r="AJ251" s="215"/>
      <c r="AK251" s="215"/>
      <c r="AL251" s="215"/>
      <c r="AM251" s="215"/>
      <c r="AN251" s="215"/>
      <c r="AO251" s="215"/>
      <c r="AP251" s="215"/>
      <c r="AQ251" s="215"/>
      <c r="AR251" s="215"/>
      <c r="AS251" s="215"/>
      <c r="AT251" s="215"/>
      <c r="AU251" s="215"/>
      <c r="AV251" s="215"/>
      <c r="AW251" s="215"/>
      <c r="AX251" s="215"/>
      <c r="AY251" s="394"/>
      <c r="AZ251" s="386"/>
      <c r="BA251" s="715"/>
      <c r="BB251"/>
      <c r="BC251" s="715"/>
      <c r="BD251"/>
      <c r="BE251" s="715"/>
      <c r="BF251"/>
      <c r="BG251" s="715"/>
      <c r="BH251"/>
      <c r="BI251" s="715"/>
      <c r="BJ251"/>
      <c r="BK251" s="715"/>
      <c r="BL251"/>
      <c r="BM251" s="715"/>
      <c r="BN251"/>
      <c r="BO251" s="387"/>
      <c r="BP251"/>
      <c r="BQ251" s="387"/>
      <c r="BR251"/>
      <c r="BS251" s="387"/>
      <c r="BT251"/>
      <c r="BU251" s="387"/>
      <c r="BV251"/>
      <c r="BW251" s="387"/>
      <c r="BX251"/>
      <c r="BY251" s="387"/>
      <c r="BZ251"/>
      <c r="CA251" s="387"/>
      <c r="CB251"/>
      <c r="CC251" s="387"/>
      <c r="CD251"/>
      <c r="CE251" s="387"/>
      <c r="CF251"/>
      <c r="CG251" s="387"/>
      <c r="CH251"/>
      <c r="CI251" s="387"/>
      <c r="CJ251"/>
      <c r="CK251" s="1099"/>
      <c r="CL251" s="507"/>
      <c r="CM251" s="507"/>
      <c r="CN251" s="507"/>
      <c r="CO251" s="507"/>
      <c r="CP251" s="507"/>
      <c r="CQ251" s="507"/>
      <c r="CR251" s="507"/>
      <c r="CS251" s="507"/>
      <c r="CT251" s="1109"/>
      <c r="CU251" s="507"/>
      <c r="CV251" s="507"/>
      <c r="CW251" s="507"/>
      <c r="CX251" s="1109"/>
      <c r="CY251" s="507"/>
      <c r="CZ251" s="507"/>
      <c r="DN251" s="507"/>
      <c r="DO251" s="507"/>
      <c r="DP251" s="507"/>
      <c r="DQ251" s="507"/>
      <c r="DR251" s="507"/>
      <c r="DS251" s="507"/>
      <c r="DT251" s="507"/>
      <c r="DU251" s="507"/>
      <c r="DV251" s="507"/>
      <c r="DW251" s="507"/>
      <c r="DX251" s="507"/>
      <c r="DY251" s="507"/>
      <c r="DZ251" s="507"/>
      <c r="EA251" s="507"/>
      <c r="EB251" s="507"/>
      <c r="EC251" s="507"/>
      <c r="ED251" s="507"/>
      <c r="EE251" s="507"/>
      <c r="EF251" s="507"/>
      <c r="EG251" s="507"/>
      <c r="EH251" s="507"/>
      <c r="EI251" s="507"/>
      <c r="EJ251" s="507"/>
      <c r="EK251" s="507"/>
      <c r="EL251" s="507"/>
      <c r="EM251" s="507"/>
      <c r="EN251" s="507"/>
      <c r="EO251" s="507"/>
      <c r="EP251" s="507"/>
      <c r="EQ251" s="507"/>
      <c r="ER251" s="507"/>
      <c r="ES251" s="507"/>
      <c r="ET251" s="507"/>
      <c r="EU251" s="507"/>
      <c r="EV251" s="507"/>
      <c r="EW251" s="507"/>
      <c r="EX251" s="507"/>
      <c r="EY251" s="507"/>
      <c r="EZ251" s="507"/>
      <c r="FA251" s="507"/>
      <c r="FB251" s="507"/>
      <c r="FC251" s="507"/>
      <c r="FD251" s="507"/>
      <c r="FE251" s="507"/>
      <c r="FF251" s="507"/>
      <c r="FG251" s="507"/>
      <c r="FH251" s="507"/>
      <c r="FI251" s="507"/>
      <c r="FJ251" s="507"/>
      <c r="FK251" s="507"/>
      <c r="FL251" s="507"/>
      <c r="FM251" s="507"/>
      <c r="FN251" s="507"/>
      <c r="FO251" s="507"/>
      <c r="FP251" s="507"/>
      <c r="FQ251" s="507"/>
      <c r="FR251" s="507"/>
      <c r="FS251" s="507"/>
      <c r="FT251" s="507"/>
      <c r="FU251" s="507"/>
      <c r="FV251" s="507"/>
      <c r="FW251" s="507"/>
      <c r="FX251" s="507"/>
      <c r="FY251" s="507"/>
      <c r="FZ251" s="507"/>
      <c r="GA251" s="507"/>
      <c r="GB251" s="507"/>
      <c r="GC251" s="507"/>
      <c r="GD251" s="507"/>
      <c r="GE251" s="507"/>
      <c r="GF251" s="507"/>
      <c r="GG251" s="507"/>
      <c r="GH251" s="507"/>
      <c r="GI251" s="507"/>
      <c r="GJ251" s="507"/>
      <c r="GK251" s="507"/>
      <c r="GL251" s="507"/>
      <c r="GM251" s="507"/>
      <c r="GN251" s="507"/>
      <c r="GO251" s="507"/>
      <c r="GP251" s="507"/>
      <c r="GQ251" s="507"/>
      <c r="GR251" s="507"/>
      <c r="GS251" s="507"/>
      <c r="GT251" s="507"/>
      <c r="GU251" s="507"/>
      <c r="GV251" s="507"/>
      <c r="GW251" s="507"/>
      <c r="GX251" s="507"/>
      <c r="GY251" s="507"/>
      <c r="GZ251" s="507"/>
      <c r="HA251" s="507"/>
      <c r="HB251" s="507"/>
      <c r="HC251" s="507"/>
      <c r="HD251" s="507"/>
      <c r="HE251" s="507"/>
      <c r="HF251" s="507"/>
      <c r="HG251" s="507"/>
      <c r="HH251" s="507"/>
      <c r="HI251" s="507"/>
      <c r="HJ251" s="507"/>
      <c r="HK251" s="507"/>
      <c r="HL251" s="507"/>
      <c r="HM251" s="507"/>
      <c r="HN251" s="507"/>
      <c r="HO251" s="507"/>
      <c r="HP251" s="507"/>
      <c r="HQ251" s="507"/>
      <c r="HR251" s="507"/>
      <c r="HS251" s="507"/>
      <c r="HT251" s="507"/>
      <c r="HU251" s="507"/>
      <c r="HV251" s="507"/>
      <c r="HW251" s="507"/>
      <c r="HX251" s="507"/>
      <c r="HY251" s="507"/>
      <c r="HZ251" s="507"/>
      <c r="IA251" s="507"/>
      <c r="IB251" s="507"/>
      <c r="IC251" s="507"/>
      <c r="ID251" s="507"/>
      <c r="IE251" s="507"/>
      <c r="IF251" s="507"/>
      <c r="IG251" s="507"/>
      <c r="IH251" s="507"/>
      <c r="II251" s="507"/>
      <c r="IJ251" s="507"/>
    </row>
    <row r="252" spans="1:244" s="398" customFormat="1" ht="19" x14ac:dyDescent="0.2">
      <c r="A252"/>
      <c r="B252" s="290"/>
      <c r="C252"/>
      <c r="D252" s="367"/>
      <c r="E252" s="463"/>
      <c r="F252" s="463"/>
      <c r="G252" s="271"/>
      <c r="H252"/>
      <c r="I252" s="99"/>
      <c r="J252"/>
      <c r="K252"/>
      <c r="L252"/>
      <c r="M252" s="275"/>
      <c r="N252" s="275"/>
      <c r="O252" s="275"/>
      <c r="P252" s="275"/>
      <c r="Q252" s="275"/>
      <c r="R252" s="275"/>
      <c r="S252" s="275"/>
      <c r="T252" s="275"/>
      <c r="U252" s="275"/>
      <c r="V252" s="275"/>
      <c r="W252" s="275"/>
      <c r="X252" s="275"/>
      <c r="Y252" s="275"/>
      <c r="Z252" s="275"/>
      <c r="AA252" s="275"/>
      <c r="AB252" s="23"/>
      <c r="AC252"/>
      <c r="AD252" s="92"/>
      <c r="AE252"/>
      <c r="AF252"/>
      <c r="AG252"/>
      <c r="AH252" s="96"/>
      <c r="AI252" s="394"/>
      <c r="AJ252" s="215"/>
      <c r="AK252" s="215"/>
      <c r="AL252" s="215"/>
      <c r="AM252" s="215"/>
      <c r="AN252" s="215"/>
      <c r="AO252" s="215"/>
      <c r="AP252" s="215"/>
      <c r="AQ252" s="215"/>
      <c r="AR252" s="215"/>
      <c r="AS252" s="215"/>
      <c r="AT252" s="215"/>
      <c r="AU252" s="215"/>
      <c r="AV252" s="215"/>
      <c r="AW252" s="215"/>
      <c r="AX252" s="215"/>
      <c r="AY252" s="394"/>
      <c r="AZ252" s="386"/>
      <c r="BA252" s="715"/>
      <c r="BB252"/>
      <c r="BC252" s="715"/>
      <c r="BD252"/>
      <c r="BE252" s="715"/>
      <c r="BF252"/>
      <c r="BG252" s="715"/>
      <c r="BH252"/>
      <c r="BI252" s="715"/>
      <c r="BJ252"/>
      <c r="BK252" s="715"/>
      <c r="BL252"/>
      <c r="BM252" s="715"/>
      <c r="BN252"/>
      <c r="BO252" s="387"/>
      <c r="BP252"/>
      <c r="BQ252" s="387"/>
      <c r="BR252"/>
      <c r="BS252" s="387"/>
      <c r="BT252"/>
      <c r="BU252" s="387"/>
      <c r="BV252"/>
      <c r="BW252" s="387"/>
      <c r="BX252"/>
      <c r="BY252" s="387"/>
      <c r="BZ252"/>
      <c r="CA252" s="387"/>
      <c r="CB252"/>
      <c r="CC252" s="387"/>
      <c r="CD252"/>
      <c r="CE252" s="387"/>
      <c r="CF252"/>
      <c r="CG252" s="387"/>
      <c r="CH252"/>
      <c r="CI252" s="387"/>
      <c r="CJ252"/>
      <c r="CK252" s="1099"/>
      <c r="CL252" s="507"/>
      <c r="CM252" s="507"/>
      <c r="CN252" s="507"/>
      <c r="CO252" s="507"/>
      <c r="CP252" s="507"/>
      <c r="CQ252" s="507"/>
      <c r="CR252" s="507"/>
      <c r="CS252" s="507"/>
      <c r="CT252" s="1109"/>
      <c r="CU252" s="507"/>
      <c r="CV252" s="507"/>
      <c r="CW252" s="507"/>
      <c r="CX252" s="1109"/>
      <c r="CY252" s="507"/>
      <c r="CZ252" s="507"/>
      <c r="DN252" s="507"/>
      <c r="DO252" s="507"/>
      <c r="DP252" s="507"/>
      <c r="DQ252" s="507"/>
      <c r="DR252" s="507"/>
      <c r="DS252" s="507"/>
      <c r="DT252" s="507"/>
      <c r="DU252" s="507"/>
      <c r="DV252" s="507"/>
      <c r="DW252" s="507"/>
      <c r="DX252" s="507"/>
      <c r="DY252" s="507"/>
      <c r="DZ252" s="507"/>
      <c r="EA252" s="507"/>
      <c r="EB252" s="507"/>
      <c r="EC252" s="507"/>
      <c r="ED252" s="507"/>
      <c r="EE252" s="507"/>
      <c r="EF252" s="507"/>
      <c r="EG252" s="507"/>
      <c r="EH252" s="507"/>
      <c r="EI252" s="507"/>
      <c r="EJ252" s="507"/>
      <c r="EK252" s="507"/>
      <c r="EL252" s="507"/>
      <c r="EM252" s="507"/>
      <c r="EN252" s="507"/>
      <c r="EO252" s="507"/>
      <c r="EP252" s="507"/>
      <c r="EQ252" s="507"/>
      <c r="ER252" s="507"/>
      <c r="ES252" s="507"/>
      <c r="ET252" s="507"/>
      <c r="EU252" s="507"/>
      <c r="EV252" s="507"/>
      <c r="EW252" s="507"/>
      <c r="EX252" s="507"/>
      <c r="EY252" s="507"/>
      <c r="EZ252" s="507"/>
      <c r="FA252" s="507"/>
      <c r="FB252" s="507"/>
      <c r="FC252" s="507"/>
      <c r="FD252" s="507"/>
      <c r="FE252" s="507"/>
      <c r="FF252" s="507"/>
      <c r="FG252" s="507"/>
      <c r="FH252" s="507"/>
      <c r="FI252" s="507"/>
      <c r="FJ252" s="507"/>
      <c r="FK252" s="507"/>
      <c r="FL252" s="507"/>
      <c r="FM252" s="507"/>
      <c r="FN252" s="507"/>
      <c r="FO252" s="507"/>
      <c r="FP252" s="507"/>
      <c r="FQ252" s="507"/>
      <c r="FR252" s="507"/>
      <c r="FS252" s="507"/>
      <c r="FT252" s="507"/>
      <c r="FU252" s="507"/>
      <c r="FV252" s="507"/>
      <c r="FW252" s="507"/>
      <c r="FX252" s="507"/>
      <c r="FY252" s="507"/>
      <c r="FZ252" s="507"/>
      <c r="GA252" s="507"/>
      <c r="GB252" s="507"/>
      <c r="GC252" s="507"/>
      <c r="GD252" s="507"/>
      <c r="GE252" s="507"/>
      <c r="GF252" s="507"/>
      <c r="GG252" s="507"/>
      <c r="GH252" s="507"/>
      <c r="GI252" s="507"/>
      <c r="GJ252" s="507"/>
      <c r="GK252" s="507"/>
      <c r="GL252" s="507"/>
      <c r="GM252" s="507"/>
      <c r="GN252" s="507"/>
      <c r="GO252" s="507"/>
      <c r="GP252" s="507"/>
      <c r="GQ252" s="507"/>
      <c r="GR252" s="507"/>
      <c r="GS252" s="507"/>
      <c r="GT252" s="507"/>
      <c r="GU252" s="507"/>
      <c r="GV252" s="507"/>
      <c r="GW252" s="507"/>
      <c r="GX252" s="507"/>
      <c r="GY252" s="507"/>
      <c r="GZ252" s="507"/>
      <c r="HA252" s="507"/>
      <c r="HB252" s="507"/>
      <c r="HC252" s="507"/>
      <c r="HD252" s="507"/>
      <c r="HE252" s="507"/>
      <c r="HF252" s="507"/>
      <c r="HG252" s="507"/>
      <c r="HH252" s="507"/>
      <c r="HI252" s="507"/>
      <c r="HJ252" s="507"/>
      <c r="HK252" s="507"/>
      <c r="HL252" s="507"/>
      <c r="HM252" s="507"/>
      <c r="HN252" s="507"/>
      <c r="HO252" s="507"/>
      <c r="HP252" s="507"/>
      <c r="HQ252" s="507"/>
      <c r="HR252" s="507"/>
      <c r="HS252" s="507"/>
      <c r="HT252" s="507"/>
      <c r="HU252" s="507"/>
      <c r="HV252" s="507"/>
      <c r="HW252" s="507"/>
      <c r="HX252" s="507"/>
      <c r="HY252" s="507"/>
      <c r="HZ252" s="507"/>
      <c r="IA252" s="507"/>
      <c r="IB252" s="507"/>
      <c r="IC252" s="507"/>
      <c r="ID252" s="507"/>
      <c r="IE252" s="507"/>
      <c r="IF252" s="507"/>
      <c r="IG252" s="507"/>
      <c r="IH252" s="507"/>
      <c r="II252" s="507"/>
      <c r="IJ252" s="507"/>
    </row>
    <row r="253" spans="1:244" s="398" customFormat="1" ht="19" x14ac:dyDescent="0.2">
      <c r="A253"/>
      <c r="B253" s="290"/>
      <c r="C253"/>
      <c r="D253" s="367"/>
      <c r="E253" s="463"/>
      <c r="F253" s="463"/>
      <c r="G253" s="271"/>
      <c r="H253"/>
      <c r="I253" s="99"/>
      <c r="J253"/>
      <c r="K253"/>
      <c r="L253"/>
      <c r="M253" s="275"/>
      <c r="N253" s="275"/>
      <c r="O253" s="275"/>
      <c r="P253" s="275"/>
      <c r="Q253" s="275"/>
      <c r="R253" s="275"/>
      <c r="S253" s="275"/>
      <c r="T253" s="275"/>
      <c r="U253" s="275"/>
      <c r="V253" s="275"/>
      <c r="W253" s="275"/>
      <c r="X253" s="275"/>
      <c r="Y253" s="275"/>
      <c r="Z253" s="275"/>
      <c r="AA253" s="275"/>
      <c r="AB253" s="23"/>
      <c r="AC253"/>
      <c r="AD253" s="92"/>
      <c r="AE253"/>
      <c r="AF253"/>
      <c r="AG253"/>
      <c r="AH253" s="96"/>
      <c r="AI253" s="394"/>
      <c r="AJ253" s="215"/>
      <c r="AK253" s="215"/>
      <c r="AL253" s="215"/>
      <c r="AM253" s="215"/>
      <c r="AN253" s="215"/>
      <c r="AO253" s="215"/>
      <c r="AP253" s="215"/>
      <c r="AQ253" s="215"/>
      <c r="AR253" s="215"/>
      <c r="AS253" s="215"/>
      <c r="AT253" s="215"/>
      <c r="AU253" s="215"/>
      <c r="AV253" s="215"/>
      <c r="AW253" s="215"/>
      <c r="AX253" s="215"/>
      <c r="AY253" s="394"/>
      <c r="AZ253" s="386"/>
      <c r="BA253" s="715"/>
      <c r="BB253"/>
      <c r="BC253" s="715"/>
      <c r="BD253"/>
      <c r="BE253" s="715"/>
      <c r="BF253"/>
      <c r="BG253" s="715"/>
      <c r="BH253"/>
      <c r="BI253" s="715"/>
      <c r="BJ253"/>
      <c r="BK253" s="715"/>
      <c r="BL253"/>
      <c r="BM253" s="715"/>
      <c r="BN253"/>
      <c r="BO253" s="387"/>
      <c r="BP253"/>
      <c r="BQ253" s="387"/>
      <c r="BR253"/>
      <c r="BS253" s="387"/>
      <c r="BT253"/>
      <c r="BU253" s="387"/>
      <c r="BV253"/>
      <c r="BW253" s="387"/>
      <c r="BX253"/>
      <c r="BY253" s="387"/>
      <c r="BZ253"/>
      <c r="CA253" s="387"/>
      <c r="CB253"/>
      <c r="CC253" s="387"/>
      <c r="CD253"/>
      <c r="CE253" s="387"/>
      <c r="CF253"/>
      <c r="CG253" s="387"/>
      <c r="CH253"/>
      <c r="CI253" s="387"/>
      <c r="CJ253"/>
      <c r="CK253" s="1099"/>
      <c r="CL253" s="507"/>
      <c r="CM253" s="507"/>
      <c r="CN253" s="507"/>
      <c r="CO253" s="507"/>
      <c r="CP253" s="507"/>
      <c r="CQ253" s="507"/>
      <c r="CR253" s="507"/>
      <c r="CS253" s="507"/>
      <c r="CT253" s="1109"/>
      <c r="CU253" s="507"/>
      <c r="CV253" s="507"/>
      <c r="CW253" s="507"/>
      <c r="CX253" s="1109"/>
      <c r="CY253" s="507"/>
      <c r="CZ253" s="507"/>
      <c r="DN253" s="507"/>
      <c r="DO253" s="507"/>
      <c r="DP253" s="507"/>
      <c r="DQ253" s="507"/>
      <c r="DR253" s="507"/>
      <c r="DS253" s="507"/>
      <c r="DT253" s="507"/>
      <c r="DU253" s="507"/>
      <c r="DV253" s="507"/>
      <c r="DW253" s="507"/>
      <c r="DX253" s="507"/>
      <c r="DY253" s="507"/>
      <c r="DZ253" s="507"/>
      <c r="EA253" s="507"/>
      <c r="EB253" s="507"/>
      <c r="EC253" s="507"/>
      <c r="ED253" s="507"/>
      <c r="EE253" s="507"/>
      <c r="EF253" s="507"/>
      <c r="EG253" s="507"/>
      <c r="EH253" s="507"/>
      <c r="EI253" s="507"/>
      <c r="EJ253" s="507"/>
      <c r="EK253" s="507"/>
      <c r="EL253" s="507"/>
      <c r="EM253" s="507"/>
      <c r="EN253" s="507"/>
      <c r="EO253" s="507"/>
      <c r="EP253" s="507"/>
      <c r="EQ253" s="507"/>
      <c r="ER253" s="507"/>
      <c r="ES253" s="507"/>
      <c r="ET253" s="507"/>
      <c r="EU253" s="507"/>
      <c r="EV253" s="507"/>
      <c r="EW253" s="507"/>
      <c r="EX253" s="507"/>
      <c r="EY253" s="507"/>
      <c r="EZ253" s="507"/>
      <c r="FA253" s="507"/>
      <c r="FB253" s="507"/>
      <c r="FC253" s="507"/>
      <c r="FD253" s="507"/>
      <c r="FE253" s="507"/>
      <c r="FF253" s="507"/>
      <c r="FG253" s="507"/>
      <c r="FH253" s="507"/>
      <c r="FI253" s="507"/>
      <c r="FJ253" s="507"/>
      <c r="FK253" s="507"/>
      <c r="FL253" s="507"/>
      <c r="FM253" s="507"/>
      <c r="FN253" s="507"/>
      <c r="FO253" s="507"/>
      <c r="FP253" s="507"/>
      <c r="FQ253" s="507"/>
      <c r="FR253" s="507"/>
      <c r="FS253" s="507"/>
      <c r="FT253" s="507"/>
      <c r="FU253" s="507"/>
      <c r="FV253" s="507"/>
      <c r="FW253" s="507"/>
      <c r="FX253" s="507"/>
      <c r="FY253" s="507"/>
      <c r="FZ253" s="507"/>
      <c r="GA253" s="507"/>
      <c r="GB253" s="507"/>
      <c r="GC253" s="507"/>
      <c r="GD253" s="507"/>
      <c r="GE253" s="507"/>
      <c r="GF253" s="507"/>
      <c r="GG253" s="507"/>
      <c r="GH253" s="507"/>
      <c r="GI253" s="507"/>
      <c r="GJ253" s="507"/>
      <c r="GK253" s="507"/>
      <c r="GL253" s="507"/>
      <c r="GM253" s="507"/>
      <c r="GN253" s="507"/>
      <c r="GO253" s="507"/>
      <c r="GP253" s="507"/>
      <c r="GQ253" s="507"/>
      <c r="GR253" s="507"/>
      <c r="GS253" s="507"/>
      <c r="GT253" s="507"/>
      <c r="GU253" s="507"/>
      <c r="GV253" s="507"/>
      <c r="GW253" s="507"/>
      <c r="GX253" s="507"/>
      <c r="GY253" s="507"/>
      <c r="GZ253" s="507"/>
      <c r="HA253" s="507"/>
      <c r="HB253" s="507"/>
      <c r="HC253" s="507"/>
      <c r="HD253" s="507"/>
      <c r="HE253" s="507"/>
      <c r="HF253" s="507"/>
      <c r="HG253" s="507"/>
      <c r="HH253" s="507"/>
      <c r="HI253" s="507"/>
      <c r="HJ253" s="507"/>
      <c r="HK253" s="507"/>
      <c r="HL253" s="507"/>
      <c r="HM253" s="507"/>
      <c r="HN253" s="507"/>
      <c r="HO253" s="507"/>
      <c r="HP253" s="507"/>
      <c r="HQ253" s="507"/>
      <c r="HR253" s="507"/>
      <c r="HS253" s="507"/>
      <c r="HT253" s="507"/>
      <c r="HU253" s="507"/>
      <c r="HV253" s="507"/>
      <c r="HW253" s="507"/>
      <c r="HX253" s="507"/>
      <c r="HY253" s="507"/>
      <c r="HZ253" s="507"/>
      <c r="IA253" s="507"/>
      <c r="IB253" s="507"/>
      <c r="IC253" s="507"/>
      <c r="ID253" s="507"/>
      <c r="IE253" s="507"/>
      <c r="IF253" s="507"/>
      <c r="IG253" s="507"/>
      <c r="IH253" s="507"/>
      <c r="II253" s="507"/>
      <c r="IJ253" s="507"/>
    </row>
    <row r="254" spans="1:244" s="398" customFormat="1" ht="19" x14ac:dyDescent="0.2">
      <c r="A254"/>
      <c r="B254" s="290"/>
      <c r="C254"/>
      <c r="D254" s="367"/>
      <c r="E254" s="463"/>
      <c r="F254" s="463"/>
      <c r="G254" s="271"/>
      <c r="H254"/>
      <c r="I254" s="99"/>
      <c r="J254"/>
      <c r="K254"/>
      <c r="L254"/>
      <c r="M254" s="275"/>
      <c r="N254" s="275"/>
      <c r="O254" s="275"/>
      <c r="P254" s="275"/>
      <c r="Q254" s="275"/>
      <c r="R254" s="275"/>
      <c r="S254" s="275"/>
      <c r="T254" s="275"/>
      <c r="U254" s="275"/>
      <c r="V254" s="275"/>
      <c r="W254" s="275"/>
      <c r="X254" s="275"/>
      <c r="Y254" s="275"/>
      <c r="Z254" s="275"/>
      <c r="AA254" s="275"/>
      <c r="AB254" s="23"/>
      <c r="AC254"/>
      <c r="AD254" s="92"/>
      <c r="AE254"/>
      <c r="AF254"/>
      <c r="AG254"/>
      <c r="AH254" s="96"/>
      <c r="AI254" s="394"/>
      <c r="AJ254" s="215"/>
      <c r="AK254" s="215"/>
      <c r="AL254" s="215"/>
      <c r="AM254" s="215"/>
      <c r="AN254" s="215"/>
      <c r="AO254" s="215"/>
      <c r="AP254" s="215"/>
      <c r="AQ254" s="215"/>
      <c r="AR254" s="215"/>
      <c r="AS254" s="215"/>
      <c r="AT254" s="215"/>
      <c r="AU254" s="215"/>
      <c r="AV254" s="215"/>
      <c r="AW254" s="215"/>
      <c r="AX254" s="215"/>
      <c r="AY254" s="394"/>
      <c r="AZ254" s="386"/>
      <c r="BA254" s="715"/>
      <c r="BB254"/>
      <c r="BC254" s="715"/>
      <c r="BD254"/>
      <c r="BE254" s="715"/>
      <c r="BF254"/>
      <c r="BG254" s="715"/>
      <c r="BH254"/>
      <c r="BI254" s="715"/>
      <c r="BJ254"/>
      <c r="BK254" s="715"/>
      <c r="BL254"/>
      <c r="BM254" s="715"/>
      <c r="BN254"/>
      <c r="BO254" s="387"/>
      <c r="BP254"/>
      <c r="BQ254" s="387"/>
      <c r="BR254"/>
      <c r="BS254" s="387"/>
      <c r="BT254"/>
      <c r="BU254" s="387"/>
      <c r="BV254"/>
      <c r="BW254" s="387"/>
      <c r="BX254"/>
      <c r="BY254" s="387"/>
      <c r="BZ254"/>
      <c r="CA254" s="387"/>
      <c r="CB254"/>
      <c r="CC254" s="387"/>
      <c r="CD254"/>
      <c r="CE254" s="387"/>
      <c r="CF254"/>
      <c r="CG254" s="387"/>
      <c r="CH254"/>
      <c r="CI254" s="387"/>
      <c r="CJ254"/>
      <c r="CK254" s="1099"/>
      <c r="CL254" s="507"/>
      <c r="CM254" s="507"/>
      <c r="CN254" s="507"/>
      <c r="CO254" s="507"/>
      <c r="CP254" s="507"/>
      <c r="CQ254" s="507"/>
      <c r="CR254" s="507"/>
      <c r="CS254" s="507"/>
      <c r="CT254" s="1109"/>
      <c r="CU254" s="507"/>
      <c r="CV254" s="507"/>
      <c r="CW254" s="507"/>
      <c r="CX254" s="1109"/>
      <c r="CY254" s="507"/>
      <c r="CZ254" s="507"/>
      <c r="DN254" s="507"/>
      <c r="DO254" s="507"/>
      <c r="DP254" s="507"/>
      <c r="DQ254" s="507"/>
      <c r="DR254" s="507"/>
      <c r="DS254" s="507"/>
      <c r="DT254" s="507"/>
      <c r="DU254" s="507"/>
      <c r="DV254" s="507"/>
      <c r="DW254" s="507"/>
      <c r="DX254" s="507"/>
      <c r="DY254" s="507"/>
      <c r="DZ254" s="507"/>
      <c r="EA254" s="507"/>
      <c r="EB254" s="507"/>
      <c r="EC254" s="507"/>
      <c r="ED254" s="507"/>
      <c r="EE254" s="507"/>
      <c r="EF254" s="507"/>
      <c r="EG254" s="507"/>
      <c r="EH254" s="507"/>
      <c r="EI254" s="507"/>
      <c r="EJ254" s="507"/>
      <c r="EK254" s="507"/>
      <c r="EL254" s="507"/>
      <c r="EM254" s="507"/>
      <c r="EN254" s="507"/>
      <c r="EO254" s="507"/>
      <c r="EP254" s="507"/>
      <c r="EQ254" s="507"/>
      <c r="ER254" s="507"/>
      <c r="ES254" s="507"/>
      <c r="ET254" s="507"/>
      <c r="EU254" s="507"/>
      <c r="EV254" s="507"/>
      <c r="EW254" s="507"/>
      <c r="EX254" s="507"/>
      <c r="EY254" s="507"/>
      <c r="EZ254" s="507"/>
      <c r="FA254" s="507"/>
      <c r="FB254" s="507"/>
      <c r="FC254" s="507"/>
      <c r="FD254" s="507"/>
      <c r="FE254" s="507"/>
      <c r="FF254" s="507"/>
      <c r="FG254" s="507"/>
      <c r="FH254" s="507"/>
      <c r="FI254" s="507"/>
      <c r="FJ254" s="507"/>
      <c r="FK254" s="507"/>
      <c r="FL254" s="507"/>
      <c r="FM254" s="507"/>
      <c r="FN254" s="507"/>
      <c r="FO254" s="507"/>
      <c r="FP254" s="507"/>
      <c r="FQ254" s="507"/>
      <c r="FR254" s="507"/>
      <c r="FS254" s="507"/>
      <c r="FT254" s="507"/>
      <c r="FU254" s="507"/>
      <c r="FV254" s="507"/>
      <c r="FW254" s="507"/>
      <c r="FX254" s="507"/>
      <c r="FY254" s="507"/>
      <c r="FZ254" s="507"/>
      <c r="GA254" s="507"/>
      <c r="GB254" s="507"/>
      <c r="GC254" s="507"/>
      <c r="GD254" s="507"/>
      <c r="GE254" s="507"/>
      <c r="GF254" s="507"/>
      <c r="GG254" s="507"/>
      <c r="GH254" s="507"/>
      <c r="GI254" s="507"/>
      <c r="GJ254" s="507"/>
      <c r="GK254" s="507"/>
      <c r="GL254" s="507"/>
      <c r="GM254" s="507"/>
      <c r="GN254" s="507"/>
      <c r="GO254" s="507"/>
      <c r="GP254" s="507"/>
      <c r="GQ254" s="507"/>
      <c r="GR254" s="507"/>
      <c r="GS254" s="507"/>
      <c r="GT254" s="507"/>
      <c r="GU254" s="507"/>
      <c r="GV254" s="507"/>
      <c r="GW254" s="507"/>
      <c r="GX254" s="507"/>
      <c r="GY254" s="507"/>
      <c r="GZ254" s="507"/>
      <c r="HA254" s="507"/>
      <c r="HB254" s="507"/>
      <c r="HC254" s="507"/>
      <c r="HD254" s="507"/>
      <c r="HE254" s="507"/>
      <c r="HF254" s="507"/>
      <c r="HG254" s="507"/>
      <c r="HH254" s="507"/>
      <c r="HI254" s="507"/>
      <c r="HJ254" s="507"/>
      <c r="HK254" s="507"/>
      <c r="HL254" s="507"/>
      <c r="HM254" s="507"/>
      <c r="HN254" s="507"/>
      <c r="HO254" s="507"/>
      <c r="HP254" s="507"/>
      <c r="HQ254" s="507"/>
      <c r="HR254" s="507"/>
      <c r="HS254" s="507"/>
      <c r="HT254" s="507"/>
      <c r="HU254" s="507"/>
      <c r="HV254" s="507"/>
      <c r="HW254" s="507"/>
      <c r="HX254" s="507"/>
      <c r="HY254" s="507"/>
      <c r="HZ254" s="507"/>
      <c r="IA254" s="507"/>
      <c r="IB254" s="507"/>
      <c r="IC254" s="507"/>
      <c r="ID254" s="507"/>
      <c r="IE254" s="507"/>
      <c r="IF254" s="507"/>
      <c r="IG254" s="507"/>
      <c r="IH254" s="507"/>
      <c r="II254" s="507"/>
      <c r="IJ254" s="507"/>
    </row>
    <row r="255" spans="1:244" s="398" customFormat="1" ht="19" x14ac:dyDescent="0.2">
      <c r="A255"/>
      <c r="B255" s="290"/>
      <c r="C255"/>
      <c r="D255" s="367"/>
      <c r="E255" s="463"/>
      <c r="F255" s="463"/>
      <c r="G255" s="271"/>
      <c r="H255"/>
      <c r="I255" s="99"/>
      <c r="J255"/>
      <c r="K255"/>
      <c r="L255"/>
      <c r="M255" s="275"/>
      <c r="N255" s="275"/>
      <c r="O255" s="275"/>
      <c r="P255" s="275"/>
      <c r="Q255" s="275"/>
      <c r="R255" s="275"/>
      <c r="S255" s="275"/>
      <c r="T255" s="275"/>
      <c r="U255" s="275"/>
      <c r="V255" s="275"/>
      <c r="W255" s="275"/>
      <c r="X255" s="275"/>
      <c r="Y255" s="275"/>
      <c r="Z255" s="275"/>
      <c r="AA255" s="275"/>
      <c r="AB255" s="23"/>
      <c r="AC255"/>
      <c r="AD255" s="92"/>
      <c r="AE255"/>
      <c r="AF255"/>
      <c r="AG255"/>
      <c r="AH255" s="96"/>
      <c r="AI255" s="394"/>
      <c r="AJ255" s="215"/>
      <c r="AK255" s="215"/>
      <c r="AL255" s="215"/>
      <c r="AM255" s="215"/>
      <c r="AN255" s="215"/>
      <c r="AO255" s="215"/>
      <c r="AP255" s="215"/>
      <c r="AQ255" s="215"/>
      <c r="AR255" s="215"/>
      <c r="AS255" s="215"/>
      <c r="AT255" s="215"/>
      <c r="AU255" s="215"/>
      <c r="AV255" s="215"/>
      <c r="AW255" s="215"/>
      <c r="AX255" s="215"/>
      <c r="AY255" s="394"/>
      <c r="AZ255" s="386"/>
      <c r="BA255" s="715"/>
      <c r="BB255"/>
      <c r="BC255" s="715"/>
      <c r="BD255"/>
      <c r="BE255" s="715"/>
      <c r="BF255"/>
      <c r="BG255" s="715"/>
      <c r="BH255"/>
      <c r="BI255" s="715"/>
      <c r="BJ255"/>
      <c r="BK255" s="715"/>
      <c r="BL255"/>
      <c r="BM255" s="715"/>
      <c r="BN255"/>
      <c r="BO255" s="387"/>
      <c r="BP255"/>
      <c r="BQ255" s="387"/>
      <c r="BR255"/>
      <c r="BS255" s="387"/>
      <c r="BT255"/>
      <c r="BU255" s="387"/>
      <c r="BV255"/>
      <c r="BW255" s="387"/>
      <c r="BX255"/>
      <c r="BY255" s="387"/>
      <c r="BZ255"/>
      <c r="CA255" s="387"/>
      <c r="CB255"/>
      <c r="CC255" s="387"/>
      <c r="CD255"/>
      <c r="CE255" s="387"/>
      <c r="CF255"/>
      <c r="CG255" s="387"/>
      <c r="CH255"/>
      <c r="CI255" s="387"/>
      <c r="CJ255"/>
      <c r="CK255" s="1099"/>
      <c r="CL255" s="507"/>
      <c r="CM255" s="507"/>
      <c r="CN255" s="507"/>
      <c r="CO255" s="507"/>
      <c r="CP255" s="507"/>
      <c r="CQ255" s="507"/>
      <c r="CR255" s="507"/>
      <c r="CS255" s="507"/>
      <c r="CT255" s="1109"/>
      <c r="CU255" s="507"/>
      <c r="CV255" s="507"/>
      <c r="CW255" s="507"/>
      <c r="CX255" s="1109"/>
      <c r="CY255" s="507"/>
      <c r="CZ255" s="507"/>
      <c r="DN255" s="507"/>
      <c r="DO255" s="507"/>
      <c r="DP255" s="507"/>
      <c r="DQ255" s="507"/>
      <c r="DR255" s="507"/>
      <c r="DS255" s="507"/>
      <c r="DT255" s="507"/>
      <c r="DU255" s="507"/>
      <c r="DV255" s="507"/>
      <c r="DW255" s="507"/>
      <c r="DX255" s="507"/>
      <c r="DY255" s="507"/>
      <c r="DZ255" s="507"/>
      <c r="EA255" s="507"/>
      <c r="EB255" s="507"/>
      <c r="EC255" s="507"/>
      <c r="ED255" s="507"/>
      <c r="EE255" s="507"/>
      <c r="EF255" s="507"/>
      <c r="EG255" s="507"/>
      <c r="EH255" s="507"/>
      <c r="EI255" s="507"/>
      <c r="EJ255" s="507"/>
      <c r="EK255" s="507"/>
      <c r="EL255" s="507"/>
      <c r="EM255" s="507"/>
      <c r="EN255" s="507"/>
      <c r="EO255" s="507"/>
      <c r="EP255" s="507"/>
      <c r="EQ255" s="507"/>
      <c r="ER255" s="507"/>
      <c r="ES255" s="507"/>
      <c r="ET255" s="507"/>
      <c r="EU255" s="507"/>
      <c r="EV255" s="507"/>
      <c r="EW255" s="507"/>
      <c r="EX255" s="507"/>
      <c r="EY255" s="507"/>
      <c r="EZ255" s="507"/>
      <c r="FA255" s="507"/>
      <c r="FB255" s="507"/>
      <c r="FC255" s="507"/>
      <c r="FD255" s="507"/>
      <c r="FE255" s="507"/>
      <c r="FF255" s="507"/>
      <c r="FG255" s="507"/>
      <c r="FH255" s="507"/>
      <c r="FI255" s="507"/>
      <c r="FJ255" s="507"/>
      <c r="FK255" s="507"/>
      <c r="FL255" s="507"/>
      <c r="FM255" s="507"/>
      <c r="FN255" s="507"/>
      <c r="FO255" s="507"/>
      <c r="FP255" s="507"/>
      <c r="FQ255" s="507"/>
      <c r="FR255" s="507"/>
      <c r="FS255" s="507"/>
      <c r="FT255" s="507"/>
      <c r="FU255" s="507"/>
      <c r="FV255" s="507"/>
      <c r="FW255" s="507"/>
      <c r="FX255" s="507"/>
      <c r="FY255" s="507"/>
      <c r="FZ255" s="507"/>
      <c r="GA255" s="507"/>
      <c r="GB255" s="507"/>
      <c r="GC255" s="507"/>
      <c r="GD255" s="507"/>
      <c r="GE255" s="507"/>
      <c r="GF255" s="507"/>
      <c r="GG255" s="507"/>
      <c r="GH255" s="507"/>
      <c r="GI255" s="507"/>
      <c r="GJ255" s="507"/>
      <c r="GK255" s="507"/>
      <c r="GL255" s="507"/>
      <c r="GM255" s="507"/>
      <c r="GN255" s="507"/>
      <c r="GO255" s="507"/>
      <c r="GP255" s="507"/>
      <c r="GQ255" s="507"/>
      <c r="GR255" s="507"/>
      <c r="GS255" s="507"/>
      <c r="GT255" s="507"/>
      <c r="GU255" s="507"/>
      <c r="GV255" s="507"/>
      <c r="GW255" s="507"/>
      <c r="GX255" s="507"/>
      <c r="GY255" s="507"/>
      <c r="GZ255" s="507"/>
      <c r="HA255" s="507"/>
      <c r="HB255" s="507"/>
      <c r="HC255" s="507"/>
      <c r="HD255" s="507"/>
      <c r="HE255" s="507"/>
      <c r="HF255" s="507"/>
      <c r="HG255" s="507"/>
      <c r="HH255" s="507"/>
      <c r="HI255" s="507"/>
      <c r="HJ255" s="507"/>
      <c r="HK255" s="507"/>
      <c r="HL255" s="507"/>
      <c r="HM255" s="507"/>
      <c r="HN255" s="507"/>
      <c r="HO255" s="507"/>
      <c r="HP255" s="507"/>
      <c r="HQ255" s="507"/>
      <c r="HR255" s="507"/>
      <c r="HS255" s="507"/>
      <c r="HT255" s="507"/>
      <c r="HU255" s="507"/>
      <c r="HV255" s="507"/>
      <c r="HW255" s="507"/>
      <c r="HX255" s="507"/>
      <c r="HY255" s="507"/>
      <c r="HZ255" s="507"/>
      <c r="IA255" s="507"/>
      <c r="IB255" s="507"/>
      <c r="IC255" s="507"/>
      <c r="ID255" s="507"/>
      <c r="IE255" s="507"/>
      <c r="IF255" s="507"/>
      <c r="IG255" s="507"/>
      <c r="IH255" s="507"/>
      <c r="II255" s="507"/>
      <c r="IJ255" s="507"/>
    </row>
    <row r="256" spans="1:244" s="398" customFormat="1" ht="19" x14ac:dyDescent="0.2">
      <c r="A256"/>
      <c r="B256" s="290"/>
      <c r="C256"/>
      <c r="D256" s="367"/>
      <c r="E256" s="463"/>
      <c r="F256" s="463"/>
      <c r="G256" s="271"/>
      <c r="H256"/>
      <c r="I256" s="99"/>
      <c r="J256"/>
      <c r="K256"/>
      <c r="L256"/>
      <c r="M256" s="275"/>
      <c r="N256" s="275"/>
      <c r="O256" s="275"/>
      <c r="P256" s="275"/>
      <c r="Q256" s="275"/>
      <c r="R256" s="275"/>
      <c r="S256" s="275"/>
      <c r="T256" s="275"/>
      <c r="U256" s="275"/>
      <c r="V256" s="275"/>
      <c r="W256" s="275"/>
      <c r="X256" s="275"/>
      <c r="Y256" s="275"/>
      <c r="Z256" s="275"/>
      <c r="AA256" s="275"/>
      <c r="AB256" s="23"/>
      <c r="AC256"/>
      <c r="AD256" s="92"/>
      <c r="AE256"/>
      <c r="AF256"/>
      <c r="AG256"/>
      <c r="AH256" s="96"/>
      <c r="AI256" s="394"/>
      <c r="AJ256" s="215"/>
      <c r="AK256" s="215"/>
      <c r="AL256" s="215"/>
      <c r="AM256" s="215"/>
      <c r="AN256" s="215"/>
      <c r="AO256" s="215"/>
      <c r="AP256" s="215"/>
      <c r="AQ256" s="215"/>
      <c r="AR256" s="215"/>
      <c r="AS256" s="215"/>
      <c r="AT256" s="215"/>
      <c r="AU256" s="215"/>
      <c r="AV256" s="215"/>
      <c r="AW256" s="215"/>
      <c r="AX256" s="215"/>
      <c r="AY256" s="394"/>
      <c r="AZ256" s="386"/>
      <c r="BA256" s="715"/>
      <c r="BB256"/>
      <c r="BC256" s="715"/>
      <c r="BD256"/>
      <c r="BE256" s="715"/>
      <c r="BF256"/>
      <c r="BG256" s="715"/>
      <c r="BH256"/>
      <c r="BI256" s="715"/>
      <c r="BJ256"/>
      <c r="BK256" s="715"/>
      <c r="BL256"/>
      <c r="BM256" s="715"/>
      <c r="BN256"/>
      <c r="BO256" s="387"/>
      <c r="BP256"/>
      <c r="BQ256" s="387"/>
      <c r="BR256"/>
      <c r="BS256" s="387"/>
      <c r="BT256"/>
      <c r="BU256" s="387"/>
      <c r="BV256"/>
      <c r="BW256" s="387"/>
      <c r="BX256"/>
      <c r="BY256" s="387"/>
      <c r="BZ256"/>
      <c r="CA256" s="387"/>
      <c r="CB256"/>
      <c r="CC256" s="387"/>
      <c r="CD256"/>
      <c r="CE256" s="387"/>
      <c r="CF256"/>
      <c r="CG256" s="387"/>
      <c r="CH256"/>
      <c r="CI256" s="387"/>
      <c r="CJ256"/>
      <c r="CK256" s="1099"/>
      <c r="CL256" s="507"/>
      <c r="CM256" s="507"/>
      <c r="CN256" s="507"/>
      <c r="CO256" s="507"/>
      <c r="CP256" s="507"/>
      <c r="CQ256" s="507"/>
      <c r="CR256" s="507"/>
      <c r="CS256" s="507"/>
      <c r="CT256" s="1109"/>
      <c r="CU256" s="507"/>
      <c r="CV256" s="507"/>
      <c r="CW256" s="507"/>
      <c r="CX256" s="1109"/>
      <c r="CY256" s="507"/>
      <c r="CZ256" s="507"/>
      <c r="DN256" s="507"/>
      <c r="DO256" s="507"/>
      <c r="DP256" s="507"/>
      <c r="DQ256" s="507"/>
      <c r="DR256" s="507"/>
      <c r="DS256" s="507"/>
      <c r="DT256" s="507"/>
      <c r="DU256" s="507"/>
      <c r="DV256" s="507"/>
      <c r="DW256" s="507"/>
      <c r="DX256" s="507"/>
      <c r="DY256" s="507"/>
      <c r="DZ256" s="507"/>
      <c r="EA256" s="507"/>
      <c r="EB256" s="507"/>
      <c r="EC256" s="507"/>
      <c r="ED256" s="507"/>
      <c r="EE256" s="507"/>
      <c r="EF256" s="507"/>
      <c r="EG256" s="507"/>
      <c r="EH256" s="507"/>
      <c r="EI256" s="507"/>
      <c r="EJ256" s="507"/>
      <c r="EK256" s="507"/>
      <c r="EL256" s="507"/>
      <c r="EM256" s="507"/>
      <c r="EN256" s="507"/>
      <c r="EO256" s="507"/>
      <c r="EP256" s="507"/>
      <c r="EQ256" s="507"/>
      <c r="ER256" s="507"/>
      <c r="ES256" s="507"/>
      <c r="ET256" s="507"/>
      <c r="EU256" s="507"/>
      <c r="EV256" s="507"/>
      <c r="EW256" s="507"/>
      <c r="EX256" s="507"/>
      <c r="EY256" s="507"/>
      <c r="EZ256" s="507"/>
      <c r="FA256" s="507"/>
      <c r="FB256" s="507"/>
      <c r="FC256" s="507"/>
      <c r="FD256" s="507"/>
      <c r="FE256" s="507"/>
      <c r="FF256" s="507"/>
      <c r="FG256" s="507"/>
      <c r="FH256" s="507"/>
      <c r="FI256" s="507"/>
      <c r="FJ256" s="507"/>
      <c r="FK256" s="507"/>
      <c r="FL256" s="507"/>
      <c r="FM256" s="507"/>
      <c r="FN256" s="507"/>
      <c r="FO256" s="507"/>
      <c r="FP256" s="507"/>
      <c r="FQ256" s="507"/>
      <c r="FR256" s="507"/>
      <c r="FS256" s="507"/>
      <c r="FT256" s="507"/>
      <c r="FU256" s="507"/>
      <c r="FV256" s="507"/>
      <c r="FW256" s="507"/>
      <c r="FX256" s="507"/>
      <c r="FY256" s="507"/>
      <c r="FZ256" s="507"/>
      <c r="GA256" s="507"/>
      <c r="GB256" s="507"/>
      <c r="GC256" s="507"/>
      <c r="GD256" s="507"/>
      <c r="GE256" s="507"/>
      <c r="GF256" s="507"/>
      <c r="GG256" s="507"/>
      <c r="GH256" s="507"/>
      <c r="GI256" s="507"/>
      <c r="GJ256" s="507"/>
      <c r="GK256" s="507"/>
      <c r="GL256" s="507"/>
      <c r="GM256" s="507"/>
      <c r="GN256" s="507"/>
      <c r="GO256" s="507"/>
      <c r="GP256" s="507"/>
      <c r="GQ256" s="507"/>
      <c r="GR256" s="507"/>
      <c r="GS256" s="507"/>
      <c r="GT256" s="507"/>
      <c r="GU256" s="507"/>
      <c r="GV256" s="507"/>
      <c r="GW256" s="507"/>
      <c r="GX256" s="507"/>
      <c r="GY256" s="507"/>
      <c r="GZ256" s="507"/>
      <c r="HA256" s="507"/>
      <c r="HB256" s="507"/>
      <c r="HC256" s="507"/>
      <c r="HD256" s="507"/>
      <c r="HE256" s="507"/>
      <c r="HF256" s="507"/>
      <c r="HG256" s="507"/>
      <c r="HH256" s="507"/>
      <c r="HI256" s="507"/>
      <c r="HJ256" s="507"/>
      <c r="HK256" s="507"/>
      <c r="HL256" s="507"/>
      <c r="HM256" s="507"/>
      <c r="HN256" s="507"/>
      <c r="HO256" s="507"/>
      <c r="HP256" s="507"/>
      <c r="HQ256" s="507"/>
      <c r="HR256" s="507"/>
      <c r="HS256" s="507"/>
      <c r="HT256" s="507"/>
      <c r="HU256" s="507"/>
      <c r="HV256" s="507"/>
      <c r="HW256" s="507"/>
      <c r="HX256" s="507"/>
      <c r="HY256" s="507"/>
      <c r="HZ256" s="507"/>
      <c r="IA256" s="507"/>
      <c r="IB256" s="507"/>
      <c r="IC256" s="507"/>
      <c r="ID256" s="507"/>
      <c r="IE256" s="507"/>
      <c r="IF256" s="507"/>
      <c r="IG256" s="507"/>
      <c r="IH256" s="507"/>
      <c r="II256" s="507"/>
      <c r="IJ256" s="507"/>
    </row>
    <row r="257" spans="1:244" s="398" customFormat="1" ht="19" x14ac:dyDescent="0.2">
      <c r="A257"/>
      <c r="B257" s="290"/>
      <c r="C257"/>
      <c r="D257" s="367"/>
      <c r="E257" s="463"/>
      <c r="F257" s="463"/>
      <c r="G257" s="271"/>
      <c r="H257"/>
      <c r="I257" s="99"/>
      <c r="J257"/>
      <c r="K257"/>
      <c r="L257"/>
      <c r="M257" s="275"/>
      <c r="N257" s="275"/>
      <c r="O257" s="275"/>
      <c r="P257" s="275"/>
      <c r="Q257" s="275"/>
      <c r="R257" s="275"/>
      <c r="S257" s="275"/>
      <c r="T257" s="275"/>
      <c r="U257" s="275"/>
      <c r="V257" s="275"/>
      <c r="W257" s="275"/>
      <c r="X257" s="275"/>
      <c r="Y257" s="275"/>
      <c r="Z257" s="275"/>
      <c r="AA257" s="275"/>
      <c r="AB257" s="23"/>
      <c r="AC257"/>
      <c r="AD257" s="92"/>
      <c r="AE257"/>
      <c r="AF257"/>
      <c r="AG257"/>
      <c r="AH257" s="96"/>
      <c r="AI257" s="394"/>
      <c r="AJ257" s="215"/>
      <c r="AK257" s="215"/>
      <c r="AL257" s="215"/>
      <c r="AM257" s="215"/>
      <c r="AN257" s="215"/>
      <c r="AO257" s="215"/>
      <c r="AP257" s="215"/>
      <c r="AQ257" s="215"/>
      <c r="AR257" s="215"/>
      <c r="AS257" s="215"/>
      <c r="AT257" s="215"/>
      <c r="AU257" s="215"/>
      <c r="AV257" s="215"/>
      <c r="AW257" s="215"/>
      <c r="AX257" s="215"/>
      <c r="AY257" s="394"/>
      <c r="AZ257" s="386"/>
      <c r="BA257" s="715"/>
      <c r="BB257"/>
      <c r="BC257" s="715"/>
      <c r="BD257"/>
      <c r="BE257" s="715"/>
      <c r="BF257"/>
      <c r="BG257" s="715"/>
      <c r="BH257"/>
      <c r="BI257" s="715"/>
      <c r="BJ257"/>
      <c r="BK257" s="715"/>
      <c r="BL257"/>
      <c r="BM257" s="715"/>
      <c r="BN257"/>
      <c r="BO257" s="387"/>
      <c r="BP257"/>
      <c r="BQ257" s="387"/>
      <c r="BR257"/>
      <c r="BS257" s="387"/>
      <c r="BT257"/>
      <c r="BU257" s="387"/>
      <c r="BV257"/>
      <c r="BW257" s="387"/>
      <c r="BX257"/>
      <c r="BY257" s="387"/>
      <c r="BZ257"/>
      <c r="CA257" s="387"/>
      <c r="CB257"/>
      <c r="CC257" s="387"/>
      <c r="CD257"/>
      <c r="CE257" s="387"/>
      <c r="CF257"/>
      <c r="CG257" s="387"/>
      <c r="CH257"/>
      <c r="CI257" s="387"/>
      <c r="CJ257"/>
      <c r="CK257" s="1099"/>
      <c r="CL257" s="507"/>
      <c r="CM257" s="507"/>
      <c r="CN257" s="507"/>
      <c r="CO257" s="507"/>
      <c r="CP257" s="507"/>
      <c r="CQ257" s="507"/>
      <c r="CR257" s="507"/>
      <c r="CS257" s="507"/>
      <c r="CT257" s="1109"/>
      <c r="CU257" s="507"/>
      <c r="CV257" s="507"/>
      <c r="CW257" s="507"/>
      <c r="CX257" s="1109"/>
      <c r="CY257" s="507"/>
      <c r="CZ257" s="507"/>
      <c r="DN257" s="507"/>
      <c r="DO257" s="507"/>
      <c r="DP257" s="507"/>
      <c r="DQ257" s="507"/>
      <c r="DR257" s="507"/>
      <c r="DS257" s="507"/>
      <c r="DT257" s="507"/>
      <c r="DU257" s="507"/>
      <c r="DV257" s="507"/>
      <c r="DW257" s="507"/>
      <c r="DX257" s="507"/>
      <c r="DY257" s="507"/>
      <c r="DZ257" s="507"/>
      <c r="EA257" s="507"/>
      <c r="EB257" s="507"/>
      <c r="EC257" s="507"/>
      <c r="ED257" s="507"/>
      <c r="EE257" s="507"/>
      <c r="EF257" s="507"/>
      <c r="EG257" s="507"/>
      <c r="EH257" s="507"/>
      <c r="EI257" s="507"/>
      <c r="EJ257" s="507"/>
      <c r="EK257" s="507"/>
      <c r="EL257" s="507"/>
      <c r="EM257" s="507"/>
      <c r="EN257" s="507"/>
      <c r="EO257" s="507"/>
      <c r="EP257" s="507"/>
      <c r="EQ257" s="507"/>
      <c r="ER257" s="507"/>
      <c r="ES257" s="507"/>
      <c r="ET257" s="507"/>
      <c r="EU257" s="507"/>
      <c r="EV257" s="507"/>
      <c r="EW257" s="507"/>
      <c r="EX257" s="507"/>
      <c r="EY257" s="507"/>
      <c r="EZ257" s="507"/>
      <c r="FA257" s="507"/>
      <c r="FB257" s="507"/>
      <c r="FC257" s="507"/>
      <c r="FD257" s="507"/>
      <c r="FE257" s="507"/>
      <c r="FF257" s="507"/>
      <c r="FG257" s="507"/>
      <c r="FH257" s="507"/>
      <c r="FI257" s="507"/>
      <c r="FJ257" s="507"/>
      <c r="FK257" s="507"/>
      <c r="FL257" s="507"/>
      <c r="FM257" s="507"/>
      <c r="FN257" s="507"/>
      <c r="FO257" s="507"/>
      <c r="FP257" s="507"/>
      <c r="FQ257" s="507"/>
      <c r="FR257" s="507"/>
      <c r="FS257" s="507"/>
      <c r="FT257" s="507"/>
      <c r="FU257" s="507"/>
      <c r="FV257" s="507"/>
      <c r="FW257" s="507"/>
      <c r="FX257" s="507"/>
      <c r="FY257" s="507"/>
      <c r="FZ257" s="507"/>
      <c r="GA257" s="507"/>
      <c r="GB257" s="507"/>
      <c r="GC257" s="507"/>
      <c r="GD257" s="507"/>
      <c r="GE257" s="507"/>
      <c r="GF257" s="507"/>
      <c r="GG257" s="507"/>
      <c r="GH257" s="507"/>
      <c r="GI257" s="507"/>
      <c r="GJ257" s="507"/>
      <c r="GK257" s="507"/>
      <c r="GL257" s="507"/>
      <c r="GM257" s="507"/>
      <c r="GN257" s="507"/>
      <c r="GO257" s="507"/>
      <c r="GP257" s="507"/>
      <c r="GQ257" s="507"/>
      <c r="GR257" s="507"/>
      <c r="GS257" s="507"/>
      <c r="GT257" s="507"/>
      <c r="GU257" s="507"/>
      <c r="GV257" s="507"/>
      <c r="GW257" s="507"/>
      <c r="GX257" s="507"/>
      <c r="GY257" s="507"/>
      <c r="GZ257" s="507"/>
      <c r="HA257" s="507"/>
      <c r="HB257" s="507"/>
      <c r="HC257" s="507"/>
      <c r="HD257" s="507"/>
      <c r="HE257" s="507"/>
      <c r="HF257" s="507"/>
      <c r="HG257" s="507"/>
      <c r="HH257" s="507"/>
      <c r="HI257" s="507"/>
      <c r="HJ257" s="507"/>
      <c r="HK257" s="507"/>
      <c r="HL257" s="507"/>
      <c r="HM257" s="507"/>
      <c r="HN257" s="507"/>
      <c r="HO257" s="507"/>
      <c r="HP257" s="507"/>
      <c r="HQ257" s="507"/>
      <c r="HR257" s="507"/>
      <c r="HS257" s="507"/>
      <c r="HT257" s="507"/>
      <c r="HU257" s="507"/>
      <c r="HV257" s="507"/>
      <c r="HW257" s="507"/>
      <c r="HX257" s="507"/>
      <c r="HY257" s="507"/>
      <c r="HZ257" s="507"/>
      <c r="IA257" s="507"/>
      <c r="IB257" s="507"/>
      <c r="IC257" s="507"/>
      <c r="ID257" s="507"/>
      <c r="IE257" s="507"/>
      <c r="IF257" s="507"/>
      <c r="IG257" s="507"/>
      <c r="IH257" s="507"/>
      <c r="II257" s="507"/>
      <c r="IJ257" s="507"/>
    </row>
    <row r="258" spans="1:244" s="398" customFormat="1" ht="19" x14ac:dyDescent="0.2">
      <c r="A258"/>
      <c r="B258" s="290"/>
      <c r="C258"/>
      <c r="D258" s="367"/>
      <c r="E258" s="463"/>
      <c r="F258" s="463"/>
      <c r="G258" s="271"/>
      <c r="H258"/>
      <c r="I258" s="99"/>
      <c r="J258"/>
      <c r="K258"/>
      <c r="L258"/>
      <c r="M258" s="275"/>
      <c r="N258" s="275"/>
      <c r="O258" s="275"/>
      <c r="P258" s="275"/>
      <c r="Q258" s="275"/>
      <c r="R258" s="275"/>
      <c r="S258" s="275"/>
      <c r="T258" s="275"/>
      <c r="U258" s="275"/>
      <c r="V258" s="275"/>
      <c r="W258" s="275"/>
      <c r="X258" s="275"/>
      <c r="Y258" s="275"/>
      <c r="Z258" s="275"/>
      <c r="AA258" s="275"/>
      <c r="AB258" s="23"/>
      <c r="AC258"/>
      <c r="AD258" s="92"/>
      <c r="AE258"/>
      <c r="AF258"/>
      <c r="AG258"/>
      <c r="AH258" s="96"/>
      <c r="AI258" s="394"/>
      <c r="AJ258" s="215"/>
      <c r="AK258" s="215"/>
      <c r="AL258" s="215"/>
      <c r="AM258" s="215"/>
      <c r="AN258" s="215"/>
      <c r="AO258" s="215"/>
      <c r="AP258" s="215"/>
      <c r="AQ258" s="215"/>
      <c r="AR258" s="215"/>
      <c r="AS258" s="215"/>
      <c r="AT258" s="215"/>
      <c r="AU258" s="215"/>
      <c r="AV258" s="215"/>
      <c r="AW258" s="215"/>
      <c r="AX258" s="215"/>
      <c r="AY258" s="394"/>
      <c r="AZ258" s="386"/>
      <c r="BA258" s="715"/>
      <c r="BB258"/>
      <c r="BC258" s="715"/>
      <c r="BD258"/>
      <c r="BE258" s="715"/>
      <c r="BF258"/>
      <c r="BG258" s="715"/>
      <c r="BH258"/>
      <c r="BI258" s="715"/>
      <c r="BJ258"/>
      <c r="BK258" s="715"/>
      <c r="BL258"/>
      <c r="BM258" s="715"/>
      <c r="BN258"/>
      <c r="BO258" s="387"/>
      <c r="BP258"/>
      <c r="BQ258" s="387"/>
      <c r="BR258"/>
      <c r="BS258" s="387"/>
      <c r="BT258"/>
      <c r="BU258" s="387"/>
      <c r="BV258"/>
      <c r="BW258" s="387"/>
      <c r="BX258"/>
      <c r="BY258" s="387"/>
      <c r="BZ258"/>
      <c r="CA258" s="387"/>
      <c r="CB258"/>
      <c r="CC258" s="387"/>
      <c r="CD258"/>
      <c r="CE258" s="387"/>
      <c r="CF258"/>
      <c r="CG258" s="387"/>
      <c r="CH258"/>
      <c r="CI258" s="387"/>
      <c r="CJ258"/>
      <c r="CK258" s="1099"/>
      <c r="CL258" s="507"/>
      <c r="CM258" s="507"/>
      <c r="CN258" s="507"/>
      <c r="CO258" s="507"/>
      <c r="CP258" s="507"/>
      <c r="CQ258" s="507"/>
      <c r="CR258" s="507"/>
      <c r="CS258" s="507"/>
      <c r="CT258" s="1109"/>
      <c r="CU258" s="507"/>
      <c r="CV258" s="507"/>
      <c r="CW258" s="507"/>
      <c r="CX258" s="1109"/>
      <c r="CY258" s="507"/>
      <c r="CZ258" s="507"/>
      <c r="DN258" s="507"/>
      <c r="DO258" s="507"/>
      <c r="DP258" s="507"/>
      <c r="DQ258" s="507"/>
      <c r="DR258" s="507"/>
      <c r="DS258" s="507"/>
      <c r="DT258" s="507"/>
      <c r="DU258" s="507"/>
      <c r="DV258" s="507"/>
      <c r="DW258" s="507"/>
      <c r="DX258" s="507"/>
      <c r="DY258" s="507"/>
      <c r="DZ258" s="507"/>
      <c r="EA258" s="507"/>
      <c r="EB258" s="507"/>
      <c r="EC258" s="507"/>
      <c r="ED258" s="507"/>
      <c r="EE258" s="507"/>
      <c r="EF258" s="507"/>
      <c r="EG258" s="507"/>
      <c r="EH258" s="507"/>
      <c r="EI258" s="507"/>
      <c r="EJ258" s="507"/>
      <c r="EK258" s="507"/>
      <c r="EL258" s="507"/>
      <c r="EM258" s="507"/>
      <c r="EN258" s="507"/>
      <c r="EO258" s="507"/>
      <c r="EP258" s="507"/>
      <c r="EQ258" s="507"/>
      <c r="ER258" s="507"/>
      <c r="ES258" s="507"/>
      <c r="ET258" s="507"/>
      <c r="EU258" s="507"/>
      <c r="EV258" s="507"/>
      <c r="EW258" s="507"/>
      <c r="EX258" s="507"/>
      <c r="EY258" s="507"/>
      <c r="EZ258" s="507"/>
      <c r="FA258" s="507"/>
      <c r="FB258" s="507"/>
      <c r="FC258" s="507"/>
      <c r="FD258" s="507"/>
      <c r="FE258" s="507"/>
      <c r="FF258" s="507"/>
      <c r="FG258" s="507"/>
      <c r="FH258" s="507"/>
      <c r="FI258" s="507"/>
      <c r="FJ258" s="507"/>
      <c r="FK258" s="507"/>
      <c r="FL258" s="507"/>
      <c r="FM258" s="507"/>
      <c r="FN258" s="507"/>
      <c r="FO258" s="507"/>
      <c r="FP258" s="507"/>
      <c r="FQ258" s="507"/>
      <c r="FR258" s="507"/>
      <c r="FS258" s="507"/>
      <c r="FT258" s="507"/>
      <c r="FU258" s="507"/>
      <c r="FV258" s="507"/>
      <c r="FW258" s="507"/>
      <c r="FX258" s="507"/>
      <c r="FY258" s="507"/>
      <c r="FZ258" s="507"/>
      <c r="GA258" s="507"/>
      <c r="GB258" s="507"/>
      <c r="GC258" s="507"/>
      <c r="GD258" s="507"/>
      <c r="GE258" s="507"/>
      <c r="GF258" s="507"/>
      <c r="GG258" s="507"/>
      <c r="GH258" s="507"/>
      <c r="GI258" s="507"/>
      <c r="GJ258" s="507"/>
      <c r="GK258" s="507"/>
      <c r="GL258" s="507"/>
      <c r="GM258" s="507"/>
      <c r="GN258" s="507"/>
      <c r="GO258" s="507"/>
      <c r="GP258" s="507"/>
      <c r="GQ258" s="507"/>
      <c r="GR258" s="507"/>
      <c r="GS258" s="507"/>
      <c r="GT258" s="507"/>
      <c r="GU258" s="507"/>
      <c r="GV258" s="507"/>
      <c r="GW258" s="507"/>
      <c r="GX258" s="507"/>
      <c r="GY258" s="507"/>
      <c r="GZ258" s="507"/>
      <c r="HA258" s="507"/>
      <c r="HB258" s="507"/>
      <c r="HC258" s="507"/>
      <c r="HD258" s="507"/>
      <c r="HE258" s="507"/>
      <c r="HF258" s="507"/>
      <c r="HG258" s="507"/>
      <c r="HH258" s="507"/>
      <c r="HI258" s="507"/>
      <c r="HJ258" s="507"/>
      <c r="HK258" s="507"/>
      <c r="HL258" s="507"/>
      <c r="HM258" s="507"/>
      <c r="HN258" s="507"/>
      <c r="HO258" s="507"/>
      <c r="HP258" s="507"/>
      <c r="HQ258" s="507"/>
      <c r="HR258" s="507"/>
      <c r="HS258" s="507"/>
      <c r="HT258" s="507"/>
      <c r="HU258" s="507"/>
      <c r="HV258" s="507"/>
      <c r="HW258" s="507"/>
      <c r="HX258" s="507"/>
      <c r="HY258" s="507"/>
      <c r="HZ258" s="507"/>
      <c r="IA258" s="507"/>
      <c r="IB258" s="507"/>
      <c r="IC258" s="507"/>
      <c r="ID258" s="507"/>
      <c r="IE258" s="507"/>
      <c r="IF258" s="507"/>
      <c r="IG258" s="507"/>
      <c r="IH258" s="507"/>
      <c r="II258" s="507"/>
      <c r="IJ258" s="507"/>
    </row>
    <row r="259" spans="1:244" s="398" customFormat="1" ht="19" x14ac:dyDescent="0.2">
      <c r="A259"/>
      <c r="B259" s="290"/>
      <c r="C259"/>
      <c r="D259" s="367"/>
      <c r="E259" s="463"/>
      <c r="F259" s="463"/>
      <c r="G259" s="271"/>
      <c r="H259"/>
      <c r="I259" s="99"/>
      <c r="J259"/>
      <c r="K259"/>
      <c r="L259"/>
      <c r="M259" s="275"/>
      <c r="N259" s="275"/>
      <c r="O259" s="275"/>
      <c r="P259" s="275"/>
      <c r="Q259" s="275"/>
      <c r="R259" s="275"/>
      <c r="S259" s="275"/>
      <c r="T259" s="275"/>
      <c r="U259" s="275"/>
      <c r="V259" s="275"/>
      <c r="W259" s="275"/>
      <c r="X259" s="275"/>
      <c r="Y259" s="275"/>
      <c r="Z259" s="275"/>
      <c r="AA259" s="275"/>
      <c r="AB259" s="23"/>
      <c r="AC259"/>
      <c r="AD259" s="92"/>
      <c r="AE259"/>
      <c r="AF259"/>
      <c r="AG259"/>
      <c r="AH259" s="96"/>
      <c r="AI259" s="394"/>
      <c r="AJ259" s="215"/>
      <c r="AK259" s="215"/>
      <c r="AL259" s="215"/>
      <c r="AM259" s="215"/>
      <c r="AN259" s="215"/>
      <c r="AO259" s="215"/>
      <c r="AP259" s="215"/>
      <c r="AQ259" s="215"/>
      <c r="AR259" s="215"/>
      <c r="AS259" s="215"/>
      <c r="AT259" s="215"/>
      <c r="AU259" s="215"/>
      <c r="AV259" s="215"/>
      <c r="AW259" s="215"/>
      <c r="AX259" s="215"/>
      <c r="AY259" s="394"/>
      <c r="AZ259" s="386"/>
      <c r="BA259" s="715"/>
      <c r="BB259"/>
      <c r="BC259" s="715"/>
      <c r="BD259"/>
      <c r="BE259" s="715"/>
      <c r="BF259"/>
      <c r="BG259" s="715"/>
      <c r="BH259"/>
      <c r="BI259" s="715"/>
      <c r="BJ259"/>
      <c r="BK259" s="715"/>
      <c r="BL259"/>
      <c r="BM259" s="715"/>
      <c r="BN259"/>
      <c r="BO259" s="387"/>
      <c r="BP259"/>
      <c r="BQ259" s="387"/>
      <c r="BR259"/>
      <c r="BS259" s="387"/>
      <c r="BT259"/>
      <c r="BU259" s="387"/>
      <c r="BV259"/>
      <c r="BW259" s="387"/>
      <c r="BX259"/>
      <c r="BY259" s="387"/>
      <c r="BZ259"/>
      <c r="CA259" s="387"/>
      <c r="CB259"/>
      <c r="CC259" s="387"/>
      <c r="CD259"/>
      <c r="CE259" s="387"/>
      <c r="CF259"/>
      <c r="CG259" s="387"/>
      <c r="CH259"/>
      <c r="CI259" s="387"/>
      <c r="CJ259"/>
      <c r="CK259" s="1099"/>
      <c r="CL259" s="507"/>
      <c r="CM259" s="507"/>
      <c r="CN259" s="507"/>
      <c r="CO259" s="507"/>
      <c r="CP259" s="507"/>
      <c r="CQ259" s="507"/>
      <c r="CR259" s="507"/>
      <c r="CS259" s="507"/>
      <c r="CT259" s="1109"/>
      <c r="CU259" s="507"/>
      <c r="CV259" s="507"/>
      <c r="CW259" s="507"/>
      <c r="CX259" s="1109"/>
      <c r="CY259" s="507"/>
      <c r="CZ259" s="507"/>
      <c r="DN259" s="507"/>
      <c r="DO259" s="507"/>
      <c r="DP259" s="507"/>
      <c r="DQ259" s="507"/>
      <c r="DR259" s="507"/>
      <c r="DS259" s="507"/>
      <c r="DT259" s="507"/>
      <c r="DU259" s="507"/>
      <c r="DV259" s="507"/>
      <c r="DW259" s="507"/>
      <c r="DX259" s="507"/>
      <c r="DY259" s="507"/>
      <c r="DZ259" s="507"/>
      <c r="EA259" s="507"/>
      <c r="EB259" s="507"/>
      <c r="EC259" s="507"/>
      <c r="ED259" s="507"/>
      <c r="EE259" s="507"/>
      <c r="EF259" s="507"/>
      <c r="EG259" s="507"/>
      <c r="EH259" s="507"/>
      <c r="EI259" s="507"/>
      <c r="EJ259" s="507"/>
      <c r="EK259" s="507"/>
      <c r="EL259" s="507"/>
      <c r="EM259" s="507"/>
      <c r="EN259" s="507"/>
      <c r="EO259" s="507"/>
      <c r="EP259" s="507"/>
      <c r="EQ259" s="507"/>
      <c r="ER259" s="507"/>
      <c r="ES259" s="507"/>
      <c r="ET259" s="507"/>
      <c r="EU259" s="507"/>
      <c r="EV259" s="507"/>
      <c r="EW259" s="507"/>
      <c r="EX259" s="507"/>
      <c r="EY259" s="507"/>
      <c r="EZ259" s="507"/>
      <c r="FA259" s="507"/>
      <c r="FB259" s="507"/>
      <c r="FC259" s="507"/>
      <c r="FD259" s="507"/>
      <c r="FE259" s="507"/>
      <c r="FF259" s="507"/>
      <c r="FG259" s="507"/>
      <c r="FH259" s="507"/>
      <c r="FI259" s="507"/>
      <c r="FJ259" s="507"/>
      <c r="FK259" s="507"/>
      <c r="FL259" s="507"/>
      <c r="FM259" s="507"/>
      <c r="FN259" s="507"/>
      <c r="FO259" s="507"/>
      <c r="FP259" s="507"/>
      <c r="FQ259" s="507"/>
      <c r="FR259" s="507"/>
      <c r="FS259" s="507"/>
      <c r="FT259" s="507"/>
      <c r="FU259" s="507"/>
      <c r="FV259" s="507"/>
      <c r="FW259" s="507"/>
      <c r="FX259" s="507"/>
      <c r="FY259" s="507"/>
      <c r="FZ259" s="507"/>
      <c r="GA259" s="507"/>
      <c r="GB259" s="507"/>
      <c r="GC259" s="507"/>
      <c r="GD259" s="507"/>
      <c r="GE259" s="507"/>
      <c r="GF259" s="507"/>
      <c r="GG259" s="507"/>
      <c r="GH259" s="507"/>
      <c r="GI259" s="507"/>
      <c r="GJ259" s="507"/>
      <c r="GK259" s="507"/>
      <c r="GL259" s="507"/>
      <c r="GM259" s="507"/>
      <c r="GN259" s="507"/>
      <c r="GO259" s="507"/>
      <c r="GP259" s="507"/>
      <c r="GQ259" s="507"/>
      <c r="GR259" s="507"/>
      <c r="GS259" s="507"/>
      <c r="GT259" s="507"/>
      <c r="GU259" s="507"/>
      <c r="GV259" s="507"/>
      <c r="GW259" s="507"/>
      <c r="GX259" s="507"/>
      <c r="GY259" s="507"/>
      <c r="GZ259" s="507"/>
      <c r="HA259" s="507"/>
      <c r="HB259" s="507"/>
      <c r="HC259" s="507"/>
      <c r="HD259" s="507"/>
      <c r="HE259" s="507"/>
      <c r="HF259" s="507"/>
      <c r="HG259" s="507"/>
      <c r="HH259" s="507"/>
      <c r="HI259" s="507"/>
      <c r="HJ259" s="507"/>
      <c r="HK259" s="507"/>
      <c r="HL259" s="507"/>
      <c r="HM259" s="507"/>
      <c r="HN259" s="507"/>
      <c r="HO259" s="507"/>
      <c r="HP259" s="507"/>
      <c r="HQ259" s="507"/>
      <c r="HR259" s="507"/>
      <c r="HS259" s="507"/>
      <c r="HT259" s="507"/>
      <c r="HU259" s="507"/>
      <c r="HV259" s="507"/>
      <c r="HW259" s="507"/>
      <c r="HX259" s="507"/>
      <c r="HY259" s="507"/>
      <c r="HZ259" s="507"/>
      <c r="IA259" s="507"/>
      <c r="IB259" s="507"/>
      <c r="IC259" s="507"/>
      <c r="ID259" s="507"/>
      <c r="IE259" s="507"/>
      <c r="IF259" s="507"/>
      <c r="IG259" s="507"/>
      <c r="IH259" s="507"/>
      <c r="II259" s="507"/>
      <c r="IJ259" s="507"/>
    </row>
    <row r="260" spans="1:244" s="398" customFormat="1" ht="19" x14ac:dyDescent="0.2">
      <c r="A260"/>
      <c r="B260" s="290"/>
      <c r="C260"/>
      <c r="D260" s="367"/>
      <c r="E260" s="463"/>
      <c r="F260" s="463"/>
      <c r="G260" s="271"/>
      <c r="H260"/>
      <c r="I260" s="99"/>
      <c r="J260"/>
      <c r="K260"/>
      <c r="L260"/>
      <c r="M260" s="275"/>
      <c r="N260" s="275"/>
      <c r="O260" s="275"/>
      <c r="P260" s="275"/>
      <c r="Q260" s="275"/>
      <c r="R260" s="275"/>
      <c r="S260" s="275"/>
      <c r="T260" s="275"/>
      <c r="U260" s="275"/>
      <c r="V260" s="275"/>
      <c r="W260" s="275"/>
      <c r="X260" s="275"/>
      <c r="Y260" s="275"/>
      <c r="Z260" s="275"/>
      <c r="AA260" s="275"/>
      <c r="AB260" s="23"/>
      <c r="AC260"/>
      <c r="AD260" s="92"/>
      <c r="AE260"/>
      <c r="AF260"/>
      <c r="AG260"/>
      <c r="AH260" s="96"/>
      <c r="AI260" s="394"/>
      <c r="AJ260" s="215"/>
      <c r="AK260" s="215"/>
      <c r="AL260" s="215"/>
      <c r="AM260" s="215"/>
      <c r="AN260" s="215"/>
      <c r="AO260" s="215"/>
      <c r="AP260" s="215"/>
      <c r="AQ260" s="215"/>
      <c r="AR260" s="215"/>
      <c r="AS260" s="215"/>
      <c r="AT260" s="215"/>
      <c r="AU260" s="215"/>
      <c r="AV260" s="215"/>
      <c r="AW260" s="215"/>
      <c r="AX260" s="215"/>
      <c r="AY260" s="394"/>
      <c r="AZ260" s="386"/>
      <c r="BA260" s="715"/>
      <c r="BB260"/>
      <c r="BC260" s="715"/>
      <c r="BD260"/>
      <c r="BE260" s="715"/>
      <c r="BF260"/>
      <c r="BG260" s="715"/>
      <c r="BH260"/>
      <c r="BI260" s="715"/>
      <c r="BJ260"/>
      <c r="BK260" s="715"/>
      <c r="BL260"/>
      <c r="BM260" s="715"/>
      <c r="BN260"/>
      <c r="BO260" s="387"/>
      <c r="BP260"/>
      <c r="BQ260" s="387"/>
      <c r="BR260"/>
      <c r="BS260" s="387"/>
      <c r="BT260"/>
      <c r="BU260" s="387"/>
      <c r="BV260"/>
      <c r="BW260" s="387"/>
      <c r="BX260"/>
      <c r="BY260" s="387"/>
      <c r="BZ260"/>
      <c r="CA260" s="387"/>
      <c r="CB260"/>
      <c r="CC260" s="387"/>
      <c r="CD260"/>
      <c r="CE260" s="387"/>
      <c r="CF260"/>
      <c r="CG260" s="387"/>
      <c r="CH260"/>
      <c r="CI260" s="387"/>
      <c r="CJ260"/>
      <c r="CK260" s="1099"/>
      <c r="CL260" s="507"/>
      <c r="CM260" s="507"/>
      <c r="CN260" s="507"/>
      <c r="CO260" s="507"/>
      <c r="CP260" s="507"/>
      <c r="CQ260" s="507"/>
      <c r="CR260" s="507"/>
      <c r="CS260" s="507"/>
      <c r="CT260" s="1109"/>
      <c r="CU260" s="507"/>
      <c r="CV260" s="507"/>
      <c r="CW260" s="507"/>
      <c r="CX260" s="1109"/>
      <c r="CY260" s="507"/>
      <c r="CZ260" s="507"/>
      <c r="DN260" s="507"/>
      <c r="DO260" s="507"/>
      <c r="DP260" s="507"/>
      <c r="DQ260" s="507"/>
      <c r="DR260" s="507"/>
      <c r="DS260" s="507"/>
      <c r="DT260" s="507"/>
      <c r="DU260" s="507"/>
      <c r="DV260" s="507"/>
      <c r="DW260" s="507"/>
      <c r="DX260" s="507"/>
      <c r="DY260" s="507"/>
      <c r="DZ260" s="507"/>
      <c r="EA260" s="507"/>
      <c r="EB260" s="507"/>
      <c r="EC260" s="507"/>
      <c r="ED260" s="507"/>
      <c r="EE260" s="507"/>
      <c r="EF260" s="507"/>
      <c r="EG260" s="507"/>
      <c r="EH260" s="507"/>
      <c r="EI260" s="507"/>
      <c r="EJ260" s="507"/>
      <c r="EK260" s="507"/>
      <c r="EL260" s="507"/>
      <c r="EM260" s="507"/>
      <c r="EN260" s="507"/>
      <c r="EO260" s="507"/>
      <c r="EP260" s="507"/>
      <c r="EQ260" s="507"/>
      <c r="ER260" s="507"/>
      <c r="ES260" s="507"/>
      <c r="ET260" s="507"/>
      <c r="EU260" s="507"/>
      <c r="EV260" s="507"/>
      <c r="EW260" s="507"/>
      <c r="EX260" s="507"/>
      <c r="EY260" s="507"/>
      <c r="EZ260" s="507"/>
      <c r="FA260" s="507"/>
      <c r="FB260" s="507"/>
      <c r="FC260" s="507"/>
      <c r="FD260" s="507"/>
      <c r="FE260" s="507"/>
      <c r="FF260" s="507"/>
      <c r="FG260" s="507"/>
      <c r="FH260" s="507"/>
      <c r="FI260" s="507"/>
      <c r="FJ260" s="507"/>
      <c r="FK260" s="507"/>
      <c r="FL260" s="507"/>
      <c r="FM260" s="507"/>
      <c r="FN260" s="507"/>
      <c r="FO260" s="507"/>
      <c r="FP260" s="507"/>
      <c r="FQ260" s="507"/>
      <c r="FR260" s="507"/>
      <c r="FS260" s="507"/>
      <c r="FT260" s="507"/>
      <c r="FU260" s="507"/>
      <c r="FV260" s="507"/>
      <c r="FW260" s="507"/>
      <c r="FX260" s="507"/>
      <c r="FY260" s="507"/>
      <c r="FZ260" s="507"/>
      <c r="GA260" s="507"/>
      <c r="GB260" s="507"/>
      <c r="GC260" s="507"/>
      <c r="GD260" s="507"/>
      <c r="GE260" s="507"/>
      <c r="GF260" s="507"/>
      <c r="GG260" s="507"/>
      <c r="GH260" s="507"/>
      <c r="GI260" s="507"/>
      <c r="GJ260" s="507"/>
      <c r="GK260" s="507"/>
      <c r="GL260" s="507"/>
      <c r="GM260" s="507"/>
      <c r="GN260" s="507"/>
      <c r="GO260" s="507"/>
      <c r="GP260" s="507"/>
      <c r="GQ260" s="507"/>
      <c r="GR260" s="507"/>
      <c r="GS260" s="507"/>
      <c r="GT260" s="507"/>
      <c r="GU260" s="507"/>
      <c r="GV260" s="507"/>
      <c r="GW260" s="507"/>
      <c r="GX260" s="507"/>
      <c r="GY260" s="507"/>
      <c r="GZ260" s="507"/>
      <c r="HA260" s="507"/>
      <c r="HB260" s="507"/>
      <c r="HC260" s="507"/>
      <c r="HD260" s="507"/>
      <c r="HE260" s="507"/>
      <c r="HF260" s="507"/>
      <c r="HG260" s="507"/>
      <c r="HH260" s="507"/>
      <c r="HI260" s="507"/>
      <c r="HJ260" s="507"/>
      <c r="HK260" s="507"/>
      <c r="HL260" s="507"/>
      <c r="HM260" s="507"/>
      <c r="HN260" s="507"/>
      <c r="HO260" s="507"/>
      <c r="HP260" s="507"/>
      <c r="HQ260" s="507"/>
      <c r="HR260" s="507"/>
      <c r="HS260" s="507"/>
      <c r="HT260" s="507"/>
      <c r="HU260" s="507"/>
      <c r="HV260" s="507"/>
      <c r="HW260" s="507"/>
      <c r="HX260" s="507"/>
      <c r="HY260" s="507"/>
      <c r="HZ260" s="507"/>
      <c r="IA260" s="507"/>
      <c r="IB260" s="507"/>
      <c r="IC260" s="507"/>
      <c r="ID260" s="507"/>
      <c r="IE260" s="507"/>
      <c r="IF260" s="507"/>
      <c r="IG260" s="507"/>
      <c r="IH260" s="507"/>
      <c r="II260" s="507"/>
      <c r="IJ260" s="507"/>
    </row>
    <row r="261" spans="1:244" s="398" customFormat="1" ht="19" x14ac:dyDescent="0.2">
      <c r="A261"/>
      <c r="B261" s="290"/>
      <c r="C261"/>
      <c r="D261" s="367"/>
      <c r="E261" s="463"/>
      <c r="F261" s="463"/>
      <c r="G261" s="271"/>
      <c r="H261"/>
      <c r="I261" s="99"/>
      <c r="J261"/>
      <c r="K261"/>
      <c r="L261"/>
      <c r="M261" s="275"/>
      <c r="N261" s="275"/>
      <c r="O261" s="275"/>
      <c r="P261" s="275"/>
      <c r="Q261" s="275"/>
      <c r="R261" s="275"/>
      <c r="S261" s="275"/>
      <c r="T261" s="275"/>
      <c r="U261" s="275"/>
      <c r="V261" s="275"/>
      <c r="W261" s="275"/>
      <c r="X261" s="275"/>
      <c r="Y261" s="275"/>
      <c r="Z261" s="275"/>
      <c r="AA261" s="275"/>
      <c r="AB261" s="23"/>
      <c r="AC261"/>
      <c r="AD261" s="92"/>
      <c r="AE261"/>
      <c r="AF261"/>
      <c r="AG261"/>
      <c r="AH261" s="96"/>
      <c r="AI261" s="394"/>
      <c r="AJ261" s="215"/>
      <c r="AK261" s="215"/>
      <c r="AL261" s="215"/>
      <c r="AM261" s="215"/>
      <c r="AN261" s="215"/>
      <c r="AO261" s="215"/>
      <c r="AP261" s="215"/>
      <c r="AQ261" s="215"/>
      <c r="AR261" s="215"/>
      <c r="AS261" s="215"/>
      <c r="AT261" s="215"/>
      <c r="AU261" s="215"/>
      <c r="AV261" s="215"/>
      <c r="AW261" s="215"/>
      <c r="AX261" s="215"/>
      <c r="AY261" s="394"/>
      <c r="AZ261" s="386"/>
      <c r="BA261" s="715"/>
      <c r="BB261"/>
      <c r="BC261" s="715"/>
      <c r="BD261"/>
      <c r="BE261" s="715"/>
      <c r="BF261"/>
      <c r="BG261" s="715"/>
      <c r="BH261"/>
      <c r="BI261" s="715"/>
      <c r="BJ261"/>
      <c r="BK261" s="715"/>
      <c r="BL261"/>
      <c r="BM261" s="715"/>
      <c r="BN261"/>
      <c r="BO261" s="387"/>
      <c r="BP261"/>
      <c r="BQ261" s="387"/>
      <c r="BR261"/>
      <c r="BS261" s="387"/>
      <c r="BT261"/>
      <c r="BU261" s="387"/>
      <c r="BV261"/>
      <c r="BW261" s="387"/>
      <c r="BX261"/>
      <c r="BY261" s="387"/>
      <c r="BZ261"/>
      <c r="CA261" s="387"/>
      <c r="CB261"/>
      <c r="CC261" s="387"/>
      <c r="CD261"/>
      <c r="CE261" s="387"/>
      <c r="CF261"/>
      <c r="CG261" s="387"/>
      <c r="CH261"/>
      <c r="CI261" s="387"/>
      <c r="CJ261"/>
      <c r="CK261" s="1099"/>
      <c r="CL261" s="507"/>
      <c r="CM261" s="507"/>
      <c r="CN261" s="507"/>
      <c r="CO261" s="507"/>
      <c r="CP261" s="507"/>
      <c r="CQ261" s="507"/>
      <c r="CR261" s="507"/>
      <c r="CS261" s="507"/>
      <c r="CT261" s="1109"/>
      <c r="CU261" s="507"/>
      <c r="CV261" s="507"/>
      <c r="CW261" s="507"/>
      <c r="CX261" s="1109"/>
      <c r="CY261" s="507"/>
      <c r="CZ261" s="507"/>
      <c r="DN261" s="507"/>
      <c r="DO261" s="507"/>
      <c r="DP261" s="507"/>
      <c r="DQ261" s="507"/>
      <c r="DR261" s="507"/>
      <c r="DS261" s="507"/>
      <c r="DT261" s="507"/>
      <c r="DU261" s="507"/>
      <c r="DV261" s="507"/>
      <c r="DW261" s="507"/>
      <c r="DX261" s="507"/>
      <c r="DY261" s="507"/>
      <c r="DZ261" s="507"/>
      <c r="EA261" s="507"/>
      <c r="EB261" s="507"/>
      <c r="EC261" s="507"/>
      <c r="ED261" s="507"/>
      <c r="EE261" s="507"/>
      <c r="EF261" s="507"/>
      <c r="EG261" s="507"/>
      <c r="EH261" s="507"/>
      <c r="EI261" s="507"/>
      <c r="EJ261" s="507"/>
      <c r="EK261" s="507"/>
      <c r="EL261" s="507"/>
      <c r="EM261" s="507"/>
      <c r="EN261" s="507"/>
      <c r="EO261" s="507"/>
      <c r="EP261" s="507"/>
      <c r="EQ261" s="507"/>
      <c r="ER261" s="507"/>
      <c r="ES261" s="507"/>
      <c r="ET261" s="507"/>
      <c r="EU261" s="507"/>
      <c r="EV261" s="507"/>
      <c r="EW261" s="507"/>
      <c r="EX261" s="507"/>
      <c r="EY261" s="507"/>
      <c r="EZ261" s="507"/>
      <c r="FA261" s="507"/>
      <c r="FB261" s="507"/>
      <c r="FC261" s="507"/>
      <c r="FD261" s="507"/>
      <c r="FE261" s="507"/>
      <c r="FF261" s="507"/>
      <c r="FG261" s="507"/>
      <c r="FH261" s="507"/>
      <c r="FI261" s="507"/>
      <c r="FJ261" s="507"/>
      <c r="FK261" s="507"/>
      <c r="FL261" s="507"/>
      <c r="FM261" s="507"/>
      <c r="FN261" s="507"/>
      <c r="FO261" s="507"/>
      <c r="FP261" s="507"/>
      <c r="FQ261" s="507"/>
      <c r="FR261" s="507"/>
      <c r="FS261" s="507"/>
      <c r="FT261" s="507"/>
      <c r="FU261" s="507"/>
      <c r="FV261" s="507"/>
      <c r="FW261" s="507"/>
      <c r="FX261" s="507"/>
      <c r="FY261" s="507"/>
      <c r="FZ261" s="507"/>
      <c r="GA261" s="507"/>
      <c r="GB261" s="507"/>
      <c r="GC261" s="507"/>
      <c r="GD261" s="507"/>
      <c r="GE261" s="507"/>
      <c r="GF261" s="507"/>
      <c r="GG261" s="507"/>
      <c r="GH261" s="507"/>
      <c r="GI261" s="507"/>
      <c r="GJ261" s="507"/>
      <c r="GK261" s="507"/>
      <c r="GL261" s="507"/>
      <c r="GM261" s="507"/>
      <c r="GN261" s="507"/>
      <c r="GO261" s="507"/>
      <c r="GP261" s="507"/>
      <c r="GQ261" s="507"/>
      <c r="GR261" s="507"/>
      <c r="GS261" s="507"/>
      <c r="GT261" s="507"/>
      <c r="GU261" s="507"/>
      <c r="GV261" s="507"/>
      <c r="GW261" s="507"/>
      <c r="GX261" s="507"/>
      <c r="GY261" s="507"/>
      <c r="GZ261" s="507"/>
      <c r="HA261" s="507"/>
      <c r="HB261" s="507"/>
      <c r="HC261" s="507"/>
      <c r="HD261" s="507"/>
      <c r="HE261" s="507"/>
      <c r="HF261" s="507"/>
      <c r="HG261" s="507"/>
      <c r="HH261" s="507"/>
      <c r="HI261" s="507"/>
      <c r="HJ261" s="507"/>
      <c r="HK261" s="507"/>
      <c r="HL261" s="507"/>
      <c r="HM261" s="507"/>
      <c r="HN261" s="507"/>
      <c r="HO261" s="507"/>
      <c r="HP261" s="507"/>
      <c r="HQ261" s="507"/>
      <c r="HR261" s="507"/>
      <c r="HS261" s="507"/>
      <c r="HT261" s="507"/>
      <c r="HU261" s="507"/>
      <c r="HV261" s="507"/>
      <c r="HW261" s="507"/>
      <c r="HX261" s="507"/>
      <c r="HY261" s="507"/>
      <c r="HZ261" s="507"/>
      <c r="IA261" s="507"/>
      <c r="IB261" s="507"/>
      <c r="IC261" s="507"/>
      <c r="ID261" s="507"/>
      <c r="IE261" s="507"/>
      <c r="IF261" s="507"/>
      <c r="IG261" s="507"/>
      <c r="IH261" s="507"/>
      <c r="II261" s="507"/>
      <c r="IJ261" s="507"/>
    </row>
    <row r="262" spans="1:244" s="398" customFormat="1" ht="19" x14ac:dyDescent="0.2">
      <c r="A262"/>
      <c r="B262" s="290"/>
      <c r="C262"/>
      <c r="D262" s="367"/>
      <c r="E262" s="463"/>
      <c r="F262" s="463"/>
      <c r="G262" s="271"/>
      <c r="H262"/>
      <c r="I262" s="99"/>
      <c r="J262"/>
      <c r="K262"/>
      <c r="L262"/>
      <c r="M262" s="275"/>
      <c r="N262" s="275"/>
      <c r="O262" s="275"/>
      <c r="P262" s="275"/>
      <c r="Q262" s="275"/>
      <c r="R262" s="275"/>
      <c r="S262" s="275"/>
      <c r="T262" s="275"/>
      <c r="U262" s="275"/>
      <c r="V262" s="275"/>
      <c r="W262" s="275"/>
      <c r="X262" s="275"/>
      <c r="Y262" s="275"/>
      <c r="Z262" s="275"/>
      <c r="AA262" s="275"/>
      <c r="AB262" s="23"/>
      <c r="AC262"/>
      <c r="AD262" s="92"/>
      <c r="AE262"/>
      <c r="AF262"/>
      <c r="AG262"/>
      <c r="AH262" s="96"/>
      <c r="AI262" s="394"/>
      <c r="AJ262" s="215"/>
      <c r="AK262" s="215"/>
      <c r="AL262" s="215"/>
      <c r="AM262" s="215"/>
      <c r="AN262" s="215"/>
      <c r="AO262" s="215"/>
      <c r="AP262" s="215"/>
      <c r="AQ262" s="215"/>
      <c r="AR262" s="215"/>
      <c r="AS262" s="215"/>
      <c r="AT262" s="215"/>
      <c r="AU262" s="215"/>
      <c r="AV262" s="215"/>
      <c r="AW262" s="215"/>
      <c r="AX262" s="215"/>
      <c r="AY262" s="394"/>
      <c r="AZ262" s="386"/>
      <c r="BA262" s="715"/>
      <c r="BB262"/>
      <c r="BC262" s="715"/>
      <c r="BD262"/>
      <c r="BE262" s="715"/>
      <c r="BF262"/>
      <c r="BG262" s="715"/>
      <c r="BH262"/>
      <c r="BI262" s="715"/>
      <c r="BJ262"/>
      <c r="BK262" s="715"/>
      <c r="BL262"/>
      <c r="BM262" s="715"/>
      <c r="BN262"/>
      <c r="BO262" s="387"/>
      <c r="BP262"/>
      <c r="BQ262" s="387"/>
      <c r="BR262"/>
      <c r="BS262" s="387"/>
      <c r="BT262"/>
      <c r="BU262" s="387"/>
      <c r="BV262"/>
      <c r="BW262" s="387"/>
      <c r="BX262"/>
      <c r="BY262" s="387"/>
      <c r="BZ262"/>
      <c r="CA262" s="387"/>
      <c r="CB262"/>
      <c r="CC262" s="387"/>
      <c r="CD262"/>
      <c r="CE262" s="387"/>
      <c r="CF262"/>
      <c r="CG262" s="387"/>
      <c r="CH262"/>
      <c r="CI262" s="387"/>
      <c r="CJ262"/>
      <c r="CK262" s="1099"/>
      <c r="CL262" s="507"/>
      <c r="CM262" s="507"/>
      <c r="CN262" s="507"/>
      <c r="CO262" s="507"/>
      <c r="CP262" s="507"/>
      <c r="CQ262" s="507"/>
      <c r="CR262" s="507"/>
      <c r="CS262" s="507"/>
      <c r="CT262" s="1109"/>
      <c r="CU262" s="507"/>
      <c r="CV262" s="507"/>
      <c r="CW262" s="507"/>
      <c r="CX262" s="1109"/>
      <c r="CY262" s="507"/>
      <c r="CZ262" s="507"/>
      <c r="DN262" s="507"/>
      <c r="DO262" s="507"/>
      <c r="DP262" s="507"/>
      <c r="DQ262" s="507"/>
      <c r="DR262" s="507"/>
      <c r="DS262" s="507"/>
      <c r="DT262" s="507"/>
      <c r="DU262" s="507"/>
      <c r="DV262" s="507"/>
      <c r="DW262" s="507"/>
      <c r="DX262" s="507"/>
      <c r="DY262" s="507"/>
      <c r="DZ262" s="507"/>
      <c r="EA262" s="507"/>
      <c r="EB262" s="507"/>
      <c r="EC262" s="507"/>
      <c r="ED262" s="507"/>
      <c r="EE262" s="507"/>
      <c r="EF262" s="507"/>
      <c r="EG262" s="507"/>
      <c r="EH262" s="507"/>
      <c r="EI262" s="507"/>
      <c r="EJ262" s="507"/>
      <c r="EK262" s="507"/>
      <c r="EL262" s="507"/>
      <c r="EM262" s="507"/>
      <c r="EN262" s="507"/>
      <c r="EO262" s="507"/>
      <c r="EP262" s="507"/>
      <c r="EQ262" s="507"/>
      <c r="ER262" s="507"/>
      <c r="ES262" s="507"/>
      <c r="ET262" s="507"/>
      <c r="EU262" s="507"/>
      <c r="EV262" s="507"/>
      <c r="EW262" s="507"/>
      <c r="EX262" s="507"/>
      <c r="EY262" s="507"/>
      <c r="EZ262" s="507"/>
      <c r="FA262" s="507"/>
      <c r="FB262" s="507"/>
      <c r="FC262" s="507"/>
      <c r="FD262" s="507"/>
      <c r="FE262" s="507"/>
      <c r="FF262" s="507"/>
      <c r="FG262" s="507"/>
      <c r="FH262" s="507"/>
      <c r="FI262" s="507"/>
      <c r="FJ262" s="507"/>
      <c r="FK262" s="507"/>
      <c r="FL262" s="507"/>
      <c r="FM262" s="507"/>
      <c r="FN262" s="507"/>
      <c r="FO262" s="507"/>
      <c r="FP262" s="507"/>
      <c r="FQ262" s="507"/>
      <c r="FR262" s="507"/>
      <c r="FS262" s="507"/>
      <c r="FT262" s="507"/>
      <c r="FU262" s="507"/>
      <c r="FV262" s="507"/>
      <c r="FW262" s="507"/>
      <c r="FX262" s="507"/>
      <c r="FY262" s="507"/>
      <c r="FZ262" s="507"/>
      <c r="GA262" s="507"/>
      <c r="GB262" s="507"/>
      <c r="GC262" s="507"/>
      <c r="GD262" s="507"/>
      <c r="GE262" s="507"/>
      <c r="GF262" s="507"/>
      <c r="GG262" s="507"/>
      <c r="GH262" s="507"/>
      <c r="GI262" s="507"/>
      <c r="GJ262" s="507"/>
      <c r="GK262" s="507"/>
      <c r="GL262" s="507"/>
      <c r="GM262" s="507"/>
      <c r="GN262" s="507"/>
      <c r="GO262" s="507"/>
      <c r="GP262" s="507"/>
      <c r="GQ262" s="507"/>
      <c r="GR262" s="507"/>
      <c r="GS262" s="507"/>
      <c r="GT262" s="507"/>
      <c r="GU262" s="507"/>
      <c r="GV262" s="507"/>
      <c r="GW262" s="507"/>
      <c r="GX262" s="507"/>
      <c r="GY262" s="507"/>
      <c r="GZ262" s="507"/>
      <c r="HA262" s="507"/>
      <c r="HB262" s="507"/>
      <c r="HC262" s="507"/>
      <c r="HD262" s="507"/>
      <c r="HE262" s="507"/>
      <c r="HF262" s="507"/>
      <c r="HG262" s="507"/>
      <c r="HH262" s="507"/>
      <c r="HI262" s="507"/>
      <c r="HJ262" s="507"/>
      <c r="HK262" s="507"/>
      <c r="HL262" s="507"/>
      <c r="HM262" s="507"/>
      <c r="HN262" s="507"/>
      <c r="HO262" s="507"/>
      <c r="HP262" s="507"/>
      <c r="HQ262" s="507"/>
      <c r="HR262" s="507"/>
      <c r="HS262" s="507"/>
      <c r="HT262" s="507"/>
      <c r="HU262" s="507"/>
      <c r="HV262" s="507"/>
      <c r="HW262" s="507"/>
      <c r="HX262" s="507"/>
      <c r="HY262" s="507"/>
      <c r="HZ262" s="507"/>
      <c r="IA262" s="507"/>
      <c r="IB262" s="507"/>
      <c r="IC262" s="507"/>
      <c r="ID262" s="507"/>
      <c r="IE262" s="507"/>
      <c r="IF262" s="507"/>
      <c r="IG262" s="507"/>
      <c r="IH262" s="507"/>
      <c r="II262" s="507"/>
      <c r="IJ262" s="507"/>
    </row>
    <row r="263" spans="1:244" s="398" customFormat="1" ht="19" x14ac:dyDescent="0.2">
      <c r="A263"/>
      <c r="B263" s="290"/>
      <c r="C263"/>
      <c r="D263" s="367"/>
      <c r="E263" s="463"/>
      <c r="F263" s="463"/>
      <c r="G263" s="271"/>
      <c r="H263"/>
      <c r="I263" s="99"/>
      <c r="J263"/>
      <c r="K263"/>
      <c r="L263"/>
      <c r="M263" s="275"/>
      <c r="N263" s="275"/>
      <c r="O263" s="275"/>
      <c r="P263" s="275"/>
      <c r="Q263" s="275"/>
      <c r="R263" s="275"/>
      <c r="S263" s="275"/>
      <c r="T263" s="275"/>
      <c r="U263" s="275"/>
      <c r="V263" s="275"/>
      <c r="W263" s="275"/>
      <c r="X263" s="275"/>
      <c r="Y263" s="275"/>
      <c r="Z263" s="275"/>
      <c r="AA263" s="275"/>
      <c r="AB263" s="23"/>
      <c r="AC263"/>
      <c r="AD263" s="92"/>
      <c r="AE263"/>
      <c r="AF263"/>
      <c r="AG263"/>
      <c r="AH263" s="96"/>
      <c r="AI263" s="394"/>
      <c r="AJ263" s="215"/>
      <c r="AK263" s="215"/>
      <c r="AL263" s="215"/>
      <c r="AM263" s="215"/>
      <c r="AN263" s="215"/>
      <c r="AO263" s="215"/>
      <c r="AP263" s="215"/>
      <c r="AQ263" s="215"/>
      <c r="AR263" s="215"/>
      <c r="AS263" s="215"/>
      <c r="AT263" s="215"/>
      <c r="AU263" s="215"/>
      <c r="AV263" s="215"/>
      <c r="AW263" s="215"/>
      <c r="AX263" s="215"/>
      <c r="AY263" s="394"/>
      <c r="AZ263" s="386"/>
      <c r="BA263" s="715"/>
      <c r="BB263"/>
      <c r="BC263" s="715"/>
      <c r="BD263"/>
      <c r="BE263" s="715"/>
      <c r="BF263"/>
      <c r="BG263" s="715"/>
      <c r="BH263"/>
      <c r="BI263" s="715"/>
      <c r="BJ263"/>
      <c r="BK263" s="715"/>
      <c r="BL263"/>
      <c r="BM263" s="715"/>
      <c r="BN263"/>
      <c r="BO263" s="387"/>
      <c r="BP263"/>
      <c r="BQ263" s="387"/>
      <c r="BR263"/>
      <c r="BS263" s="387"/>
      <c r="BT263"/>
      <c r="BU263" s="387"/>
      <c r="BV263"/>
      <c r="BW263" s="387"/>
      <c r="BX263"/>
      <c r="BY263" s="387"/>
      <c r="BZ263"/>
      <c r="CA263" s="387"/>
      <c r="CB263"/>
      <c r="CC263" s="387"/>
      <c r="CD263"/>
      <c r="CE263" s="387"/>
      <c r="CF263"/>
      <c r="CG263" s="387"/>
      <c r="CH263"/>
      <c r="CI263" s="387"/>
      <c r="CJ263"/>
      <c r="CK263" s="1099"/>
      <c r="CL263" s="507"/>
      <c r="CM263" s="507"/>
      <c r="CN263" s="507"/>
      <c r="CO263" s="507"/>
      <c r="CP263" s="507"/>
      <c r="CQ263" s="507"/>
      <c r="CR263" s="507"/>
      <c r="CS263" s="507"/>
      <c r="CT263" s="1109"/>
      <c r="CU263" s="507"/>
      <c r="CV263" s="507"/>
      <c r="CW263" s="507"/>
      <c r="CX263" s="1109"/>
      <c r="CY263" s="507"/>
      <c r="CZ263" s="507"/>
      <c r="DN263" s="507"/>
      <c r="DO263" s="507"/>
      <c r="DP263" s="507"/>
      <c r="DQ263" s="507"/>
      <c r="DR263" s="507"/>
      <c r="DS263" s="507"/>
      <c r="DT263" s="507"/>
      <c r="DU263" s="507"/>
      <c r="DV263" s="507"/>
      <c r="DW263" s="507"/>
      <c r="DX263" s="507"/>
      <c r="DY263" s="507"/>
      <c r="DZ263" s="507"/>
      <c r="EA263" s="507"/>
      <c r="EB263" s="507"/>
      <c r="EC263" s="507"/>
      <c r="ED263" s="507"/>
      <c r="EE263" s="507"/>
      <c r="EF263" s="507"/>
      <c r="EG263" s="507"/>
      <c r="EH263" s="507"/>
      <c r="EI263" s="507"/>
      <c r="EJ263" s="507"/>
      <c r="EK263" s="507"/>
      <c r="EL263" s="507"/>
      <c r="EM263" s="507"/>
      <c r="EN263" s="507"/>
      <c r="EO263" s="507"/>
      <c r="EP263" s="507"/>
      <c r="EQ263" s="507"/>
      <c r="ER263" s="507"/>
      <c r="ES263" s="507"/>
      <c r="ET263" s="507"/>
      <c r="EU263" s="507"/>
      <c r="EV263" s="507"/>
      <c r="EW263" s="507"/>
      <c r="EX263" s="507"/>
      <c r="EY263" s="507"/>
      <c r="EZ263" s="507"/>
      <c r="FA263" s="507"/>
      <c r="FB263" s="507"/>
      <c r="FC263" s="507"/>
      <c r="FD263" s="507"/>
      <c r="FE263" s="507"/>
      <c r="FF263" s="507"/>
      <c r="FG263" s="507"/>
      <c r="FH263" s="507"/>
      <c r="FI263" s="507"/>
      <c r="FJ263" s="507"/>
      <c r="FK263" s="507"/>
      <c r="FL263" s="507"/>
      <c r="FM263" s="507"/>
      <c r="FN263" s="507"/>
      <c r="FO263" s="507"/>
      <c r="FP263" s="507"/>
      <c r="FQ263" s="507"/>
      <c r="FR263" s="507"/>
      <c r="FS263" s="507"/>
      <c r="FT263" s="507"/>
      <c r="FU263" s="507"/>
      <c r="FV263" s="507"/>
      <c r="FW263" s="507"/>
      <c r="FX263" s="507"/>
      <c r="FY263" s="507"/>
      <c r="FZ263" s="507"/>
      <c r="GA263" s="507"/>
      <c r="GB263" s="507"/>
      <c r="GC263" s="507"/>
      <c r="GD263" s="507"/>
      <c r="GE263" s="507"/>
      <c r="GF263" s="507"/>
      <c r="GG263" s="507"/>
      <c r="GH263" s="507"/>
      <c r="GI263" s="507"/>
      <c r="GJ263" s="507"/>
      <c r="GK263" s="507"/>
      <c r="GL263" s="507"/>
      <c r="GM263" s="507"/>
      <c r="GN263" s="507"/>
      <c r="GO263" s="507"/>
      <c r="GP263" s="507"/>
      <c r="GQ263" s="507"/>
      <c r="GR263" s="507"/>
      <c r="GS263" s="507"/>
      <c r="GT263" s="507"/>
      <c r="GU263" s="507"/>
      <c r="GV263" s="507"/>
      <c r="GW263" s="507"/>
      <c r="GX263" s="507"/>
      <c r="GY263" s="507"/>
      <c r="GZ263" s="507"/>
      <c r="HA263" s="507"/>
      <c r="HB263" s="507"/>
      <c r="HC263" s="507"/>
      <c r="HD263" s="507"/>
      <c r="HE263" s="507"/>
      <c r="HF263" s="507"/>
      <c r="HG263" s="507"/>
      <c r="HH263" s="507"/>
      <c r="HI263" s="507"/>
      <c r="HJ263" s="507"/>
      <c r="HK263" s="507"/>
      <c r="HL263" s="507"/>
      <c r="HM263" s="507"/>
      <c r="HN263" s="507"/>
      <c r="HO263" s="507"/>
      <c r="HP263" s="507"/>
      <c r="HQ263" s="507"/>
      <c r="HR263" s="507"/>
      <c r="HS263" s="507"/>
      <c r="HT263" s="507"/>
      <c r="HU263" s="507"/>
      <c r="HV263" s="507"/>
      <c r="HW263" s="507"/>
      <c r="HX263" s="507"/>
      <c r="HY263" s="507"/>
      <c r="HZ263" s="507"/>
      <c r="IA263" s="507"/>
      <c r="IB263" s="507"/>
      <c r="IC263" s="507"/>
      <c r="ID263" s="507"/>
      <c r="IE263" s="507"/>
      <c r="IF263" s="507"/>
      <c r="IG263" s="507"/>
      <c r="IH263" s="507"/>
      <c r="II263" s="507"/>
      <c r="IJ263" s="507"/>
    </row>
    <row r="264" spans="1:244" s="398" customFormat="1" ht="19" x14ac:dyDescent="0.2">
      <c r="A264"/>
      <c r="B264" s="290"/>
      <c r="C264"/>
      <c r="D264" s="367"/>
      <c r="E264" s="463"/>
      <c r="F264" s="463"/>
      <c r="G264" s="271"/>
      <c r="H264"/>
      <c r="I264" s="99"/>
      <c r="J264"/>
      <c r="K264"/>
      <c r="L264"/>
      <c r="M264" s="275"/>
      <c r="N264" s="275"/>
      <c r="O264" s="275"/>
      <c r="P264" s="275"/>
      <c r="Q264" s="275"/>
      <c r="R264" s="275"/>
      <c r="S264" s="275"/>
      <c r="T264" s="275"/>
      <c r="U264" s="275"/>
      <c r="V264" s="275"/>
      <c r="W264" s="275"/>
      <c r="X264" s="275"/>
      <c r="Y264" s="275"/>
      <c r="Z264" s="275"/>
      <c r="AA264" s="275"/>
      <c r="AB264" s="23"/>
      <c r="AC264"/>
      <c r="AD264" s="92"/>
      <c r="AE264"/>
      <c r="AF264"/>
      <c r="AG264"/>
      <c r="AH264" s="96"/>
      <c r="AI264" s="394"/>
      <c r="AJ264" s="215"/>
      <c r="AK264" s="215"/>
      <c r="AL264" s="215"/>
      <c r="AM264" s="215"/>
      <c r="AN264" s="215"/>
      <c r="AO264" s="215"/>
      <c r="AP264" s="215"/>
      <c r="AQ264" s="215"/>
      <c r="AR264" s="215"/>
      <c r="AS264" s="215"/>
      <c r="AT264" s="215"/>
      <c r="AU264" s="215"/>
      <c r="AV264" s="215"/>
      <c r="AW264" s="215"/>
      <c r="AX264" s="215"/>
      <c r="AY264" s="394"/>
      <c r="AZ264" s="386"/>
      <c r="BA264" s="715"/>
      <c r="BB264"/>
      <c r="BC264" s="715"/>
      <c r="BD264"/>
      <c r="BE264" s="715"/>
      <c r="BF264"/>
      <c r="BG264" s="715"/>
      <c r="BH264"/>
      <c r="BI264" s="715"/>
      <c r="BJ264"/>
      <c r="BK264" s="715"/>
      <c r="BL264"/>
      <c r="BM264" s="715"/>
      <c r="BN264"/>
      <c r="BO264" s="387"/>
      <c r="BP264"/>
      <c r="BQ264" s="387"/>
      <c r="BR264"/>
      <c r="BS264" s="387"/>
      <c r="BT264"/>
      <c r="BU264" s="387"/>
      <c r="BV264"/>
      <c r="BW264" s="387"/>
      <c r="BX264"/>
      <c r="BY264" s="387"/>
      <c r="BZ264"/>
      <c r="CA264" s="387"/>
      <c r="CB264"/>
      <c r="CC264" s="387"/>
      <c r="CD264"/>
      <c r="CE264" s="387"/>
      <c r="CF264"/>
      <c r="CG264" s="387"/>
      <c r="CH264"/>
      <c r="CI264" s="387"/>
      <c r="CJ264"/>
      <c r="CK264" s="1099"/>
      <c r="CL264" s="507"/>
      <c r="CM264" s="507"/>
      <c r="CN264" s="507"/>
      <c r="CO264" s="507"/>
      <c r="CP264" s="507"/>
      <c r="CQ264" s="507"/>
      <c r="CR264" s="507"/>
      <c r="CS264" s="507"/>
      <c r="CT264" s="1109"/>
      <c r="CU264" s="507"/>
      <c r="CV264" s="507"/>
      <c r="CW264" s="507"/>
      <c r="CX264" s="1109"/>
      <c r="CY264" s="507"/>
      <c r="CZ264" s="507"/>
      <c r="DN264" s="507"/>
      <c r="DO264" s="507"/>
      <c r="DP264" s="507"/>
      <c r="DQ264" s="507"/>
      <c r="DR264" s="507"/>
      <c r="DS264" s="507"/>
      <c r="DT264" s="507"/>
      <c r="DU264" s="507"/>
      <c r="DV264" s="507"/>
      <c r="DW264" s="507"/>
      <c r="DX264" s="507"/>
      <c r="DY264" s="507"/>
      <c r="DZ264" s="507"/>
      <c r="EA264" s="507"/>
      <c r="EB264" s="507"/>
      <c r="EC264" s="507"/>
      <c r="ED264" s="507"/>
      <c r="EE264" s="507"/>
      <c r="EF264" s="507"/>
      <c r="EG264" s="507"/>
      <c r="EH264" s="507"/>
      <c r="EI264" s="507"/>
      <c r="EJ264" s="507"/>
      <c r="EK264" s="507"/>
      <c r="EL264" s="507"/>
      <c r="EM264" s="507"/>
      <c r="EN264" s="507"/>
      <c r="EO264" s="507"/>
      <c r="EP264" s="507"/>
      <c r="EQ264" s="507"/>
      <c r="ER264" s="507"/>
      <c r="ES264" s="507"/>
      <c r="ET264" s="507"/>
      <c r="EU264" s="507"/>
      <c r="EV264" s="507"/>
      <c r="EW264" s="507"/>
      <c r="EX264" s="507"/>
      <c r="EY264" s="507"/>
      <c r="EZ264" s="507"/>
      <c r="FA264" s="507"/>
      <c r="FB264" s="507"/>
      <c r="FC264" s="507"/>
      <c r="FD264" s="507"/>
      <c r="FE264" s="507"/>
      <c r="FF264" s="507"/>
      <c r="FG264" s="507"/>
      <c r="FH264" s="507"/>
      <c r="FI264" s="507"/>
      <c r="FJ264" s="507"/>
      <c r="FK264" s="507"/>
      <c r="FL264" s="507"/>
      <c r="FM264" s="507"/>
      <c r="FN264" s="507"/>
      <c r="FO264" s="507"/>
      <c r="FP264" s="507"/>
      <c r="FQ264" s="507"/>
      <c r="FR264" s="507"/>
      <c r="FS264" s="507"/>
      <c r="FT264" s="507"/>
      <c r="FU264" s="507"/>
      <c r="FV264" s="507"/>
      <c r="FW264" s="507"/>
      <c r="FX264" s="507"/>
      <c r="FY264" s="507"/>
      <c r="FZ264" s="507"/>
      <c r="GA264" s="507"/>
      <c r="GB264" s="507"/>
      <c r="GC264" s="507"/>
      <c r="GD264" s="507"/>
      <c r="GE264" s="507"/>
      <c r="GF264" s="507"/>
      <c r="GG264" s="507"/>
      <c r="GH264" s="507"/>
      <c r="GI264" s="507"/>
      <c r="GJ264" s="507"/>
      <c r="GK264" s="507"/>
      <c r="GL264" s="507"/>
      <c r="GM264" s="507"/>
      <c r="GN264" s="507"/>
      <c r="GO264" s="507"/>
      <c r="GP264" s="507"/>
      <c r="GQ264" s="507"/>
      <c r="GR264" s="507"/>
      <c r="GS264" s="507"/>
      <c r="GT264" s="507"/>
      <c r="GU264" s="507"/>
      <c r="GV264" s="507"/>
      <c r="GW264" s="507"/>
      <c r="GX264" s="507"/>
      <c r="GY264" s="507"/>
      <c r="GZ264" s="507"/>
      <c r="HA264" s="507"/>
      <c r="HB264" s="507"/>
      <c r="HC264" s="507"/>
      <c r="HD264" s="507"/>
      <c r="HE264" s="507"/>
      <c r="HF264" s="507"/>
      <c r="HG264" s="507"/>
      <c r="HH264" s="507"/>
      <c r="HI264" s="507"/>
      <c r="HJ264" s="507"/>
      <c r="HK264" s="507"/>
      <c r="HL264" s="507"/>
      <c r="HM264" s="507"/>
      <c r="HN264" s="507"/>
      <c r="HO264" s="507"/>
      <c r="HP264" s="507"/>
      <c r="HQ264" s="507"/>
      <c r="HR264" s="507"/>
      <c r="HS264" s="507"/>
      <c r="HT264" s="507"/>
      <c r="HU264" s="507"/>
      <c r="HV264" s="507"/>
      <c r="HW264" s="507"/>
      <c r="HX264" s="507"/>
      <c r="HY264" s="507"/>
      <c r="HZ264" s="507"/>
      <c r="IA264" s="507"/>
      <c r="IB264" s="507"/>
      <c r="IC264" s="507"/>
      <c r="ID264" s="507"/>
      <c r="IE264" s="507"/>
      <c r="IF264" s="507"/>
      <c r="IG264" s="507"/>
      <c r="IH264" s="507"/>
      <c r="II264" s="507"/>
      <c r="IJ264" s="507"/>
    </row>
    <row r="265" spans="1:244" s="398" customFormat="1" ht="19" x14ac:dyDescent="0.2">
      <c r="A265"/>
      <c r="B265" s="290"/>
      <c r="C265"/>
      <c r="D265" s="367"/>
      <c r="E265" s="463"/>
      <c r="F265" s="463"/>
      <c r="G265" s="271"/>
      <c r="H265"/>
      <c r="I265" s="99"/>
      <c r="J265"/>
      <c r="K265"/>
      <c r="L265"/>
      <c r="M265" s="275"/>
      <c r="N265" s="275"/>
      <c r="O265" s="275"/>
      <c r="P265" s="275"/>
      <c r="Q265" s="275"/>
      <c r="R265" s="275"/>
      <c r="S265" s="275"/>
      <c r="T265" s="275"/>
      <c r="U265" s="275"/>
      <c r="V265" s="275"/>
      <c r="W265" s="275"/>
      <c r="X265" s="275"/>
      <c r="Y265" s="275"/>
      <c r="Z265" s="275"/>
      <c r="AA265" s="275"/>
      <c r="AB265" s="23"/>
      <c r="AC265"/>
      <c r="AD265" s="92"/>
      <c r="AE265"/>
      <c r="AF265"/>
      <c r="AG265"/>
      <c r="AH265" s="96"/>
      <c r="AI265" s="394"/>
      <c r="AJ265" s="215"/>
      <c r="AK265" s="215"/>
      <c r="AL265" s="215"/>
      <c r="AM265" s="215"/>
      <c r="AN265" s="215"/>
      <c r="AO265" s="215"/>
      <c r="AP265" s="215"/>
      <c r="AQ265" s="215"/>
      <c r="AR265" s="215"/>
      <c r="AS265" s="215"/>
      <c r="AT265" s="215"/>
      <c r="AU265" s="215"/>
      <c r="AV265" s="215"/>
      <c r="AW265" s="215"/>
      <c r="AX265" s="215"/>
      <c r="AY265" s="394"/>
      <c r="AZ265" s="386"/>
      <c r="BA265" s="715"/>
      <c r="BB265"/>
      <c r="BC265" s="715"/>
      <c r="BD265"/>
      <c r="BE265" s="715"/>
      <c r="BF265"/>
      <c r="BG265" s="715"/>
      <c r="BH265"/>
      <c r="BI265" s="715"/>
      <c r="BJ265"/>
      <c r="BK265" s="715"/>
      <c r="BL265"/>
      <c r="BM265" s="715"/>
      <c r="BN265"/>
      <c r="BO265" s="387"/>
      <c r="BP265"/>
      <c r="BQ265" s="387"/>
      <c r="BR265"/>
      <c r="BS265" s="387"/>
      <c r="BT265"/>
      <c r="BU265" s="387"/>
      <c r="BV265"/>
      <c r="BW265" s="387"/>
      <c r="BX265"/>
      <c r="BY265" s="387"/>
      <c r="BZ265"/>
      <c r="CA265" s="387"/>
      <c r="CB265"/>
      <c r="CC265" s="387"/>
      <c r="CD265"/>
      <c r="CE265" s="387"/>
      <c r="CF265"/>
      <c r="CG265" s="387"/>
      <c r="CH265"/>
      <c r="CI265" s="387"/>
      <c r="CJ265"/>
      <c r="CK265" s="1099"/>
      <c r="CL265" s="507"/>
      <c r="CM265" s="507"/>
      <c r="CN265" s="507"/>
      <c r="CO265" s="507"/>
      <c r="CP265" s="507"/>
      <c r="CQ265" s="507"/>
      <c r="CR265" s="507"/>
      <c r="CS265" s="507"/>
      <c r="CT265" s="1109"/>
      <c r="CU265" s="507"/>
      <c r="CV265" s="507"/>
      <c r="CW265" s="507"/>
      <c r="CX265" s="1109"/>
      <c r="CY265" s="507"/>
      <c r="CZ265" s="507"/>
      <c r="DN265" s="507"/>
      <c r="DO265" s="507"/>
      <c r="DP265" s="507"/>
      <c r="DQ265" s="507"/>
      <c r="DR265" s="507"/>
      <c r="DS265" s="507"/>
      <c r="DT265" s="507"/>
      <c r="DU265" s="507"/>
      <c r="DV265" s="507"/>
      <c r="DW265" s="507"/>
      <c r="DX265" s="507"/>
      <c r="DY265" s="507"/>
      <c r="DZ265" s="507"/>
      <c r="EA265" s="507"/>
      <c r="EB265" s="507"/>
      <c r="EC265" s="507"/>
      <c r="ED265" s="507"/>
      <c r="EE265" s="507"/>
      <c r="EF265" s="507"/>
      <c r="EG265" s="507"/>
      <c r="EH265" s="507"/>
      <c r="EI265" s="507"/>
      <c r="EJ265" s="507"/>
      <c r="EK265" s="507"/>
      <c r="EL265" s="507"/>
      <c r="EM265" s="507"/>
      <c r="EN265" s="507"/>
      <c r="EO265" s="507"/>
      <c r="EP265" s="507"/>
      <c r="EQ265" s="507"/>
      <c r="ER265" s="507"/>
      <c r="ES265" s="507"/>
      <c r="ET265" s="507"/>
      <c r="EU265" s="507"/>
      <c r="EV265" s="507"/>
      <c r="EW265" s="507"/>
      <c r="EX265" s="507"/>
      <c r="EY265" s="507"/>
      <c r="EZ265" s="507"/>
      <c r="FA265" s="507"/>
      <c r="FB265" s="507"/>
      <c r="FC265" s="507"/>
      <c r="FD265" s="507"/>
      <c r="FE265" s="507"/>
      <c r="FF265" s="507"/>
      <c r="FG265" s="507"/>
      <c r="FH265" s="507"/>
      <c r="FI265" s="507"/>
      <c r="FJ265" s="507"/>
      <c r="FK265" s="507"/>
      <c r="FL265" s="507"/>
      <c r="FM265" s="507"/>
      <c r="FN265" s="507"/>
      <c r="FO265" s="507"/>
      <c r="FP265" s="507"/>
      <c r="FQ265" s="507"/>
      <c r="FR265" s="507"/>
      <c r="FS265" s="507"/>
      <c r="FT265" s="507"/>
      <c r="FU265" s="507"/>
      <c r="FV265" s="507"/>
      <c r="FW265" s="507"/>
      <c r="FX265" s="507"/>
      <c r="FY265" s="507"/>
      <c r="FZ265" s="507"/>
      <c r="GA265" s="507"/>
      <c r="GB265" s="507"/>
      <c r="GC265" s="507"/>
      <c r="GD265" s="507"/>
      <c r="GE265" s="507"/>
      <c r="GF265" s="507"/>
      <c r="GG265" s="507"/>
      <c r="GH265" s="507"/>
      <c r="GI265" s="507"/>
      <c r="GJ265" s="507"/>
      <c r="GK265" s="507"/>
      <c r="GL265" s="507"/>
      <c r="GM265" s="507"/>
      <c r="GN265" s="507"/>
      <c r="GO265" s="507"/>
      <c r="GP265" s="507"/>
      <c r="GQ265" s="507"/>
      <c r="GR265" s="507"/>
      <c r="GS265" s="507"/>
      <c r="GT265" s="507"/>
      <c r="GU265" s="507"/>
      <c r="GV265" s="507"/>
      <c r="GW265" s="507"/>
      <c r="GX265" s="507"/>
      <c r="GY265" s="507"/>
      <c r="GZ265" s="507"/>
      <c r="HA265" s="507"/>
      <c r="HB265" s="507"/>
      <c r="HC265" s="507"/>
      <c r="HD265" s="507"/>
      <c r="HE265" s="507"/>
      <c r="HF265" s="507"/>
      <c r="HG265" s="507"/>
      <c r="HH265" s="507"/>
      <c r="HI265" s="507"/>
      <c r="HJ265" s="507"/>
      <c r="HK265" s="507"/>
      <c r="HL265" s="507"/>
      <c r="HM265" s="507"/>
      <c r="HN265" s="507"/>
      <c r="HO265" s="507"/>
      <c r="HP265" s="507"/>
      <c r="HQ265" s="507"/>
      <c r="HR265" s="507"/>
      <c r="HS265" s="507"/>
      <c r="HT265" s="507"/>
      <c r="HU265" s="507"/>
      <c r="HV265" s="507"/>
      <c r="HW265" s="507"/>
      <c r="HX265" s="507"/>
      <c r="HY265" s="507"/>
      <c r="HZ265" s="507"/>
      <c r="IA265" s="507"/>
      <c r="IB265" s="507"/>
      <c r="IC265" s="507"/>
      <c r="ID265" s="507"/>
      <c r="IE265" s="507"/>
      <c r="IF265" s="507"/>
      <c r="IG265" s="507"/>
      <c r="IH265" s="507"/>
      <c r="II265" s="507"/>
      <c r="IJ265" s="507"/>
    </row>
    <row r="266" spans="1:244" s="398" customFormat="1" ht="19" x14ac:dyDescent="0.2">
      <c r="A266"/>
      <c r="B266" s="290"/>
      <c r="C266"/>
      <c r="D266" s="367"/>
      <c r="E266" s="463"/>
      <c r="F266" s="463"/>
      <c r="G266" s="271"/>
      <c r="H266"/>
      <c r="I266" s="99"/>
      <c r="J266"/>
      <c r="K266"/>
      <c r="L266"/>
      <c r="M266" s="275"/>
      <c r="N266" s="275"/>
      <c r="O266" s="275"/>
      <c r="P266" s="275"/>
      <c r="Q266" s="275"/>
      <c r="R266" s="275"/>
      <c r="S266" s="275"/>
      <c r="T266" s="275"/>
      <c r="U266" s="275"/>
      <c r="V266" s="275"/>
      <c r="W266" s="275"/>
      <c r="X266" s="275"/>
      <c r="Y266" s="275"/>
      <c r="Z266" s="275"/>
      <c r="AA266" s="275"/>
      <c r="AB266" s="23"/>
      <c r="AC266"/>
      <c r="AD266" s="92"/>
      <c r="AE266"/>
      <c r="AF266"/>
      <c r="AG266"/>
      <c r="AH266" s="96"/>
      <c r="AI266" s="394"/>
      <c r="AJ266" s="215"/>
      <c r="AK266" s="215"/>
      <c r="AL266" s="215"/>
      <c r="AM266" s="215"/>
      <c r="AN266" s="215"/>
      <c r="AO266" s="215"/>
      <c r="AP266" s="215"/>
      <c r="AQ266" s="215"/>
      <c r="AR266" s="215"/>
      <c r="AS266" s="215"/>
      <c r="AT266" s="215"/>
      <c r="AU266" s="215"/>
      <c r="AV266" s="215"/>
      <c r="AW266" s="215"/>
      <c r="AX266" s="215"/>
      <c r="AY266" s="394"/>
      <c r="AZ266" s="386"/>
      <c r="BA266" s="715"/>
      <c r="BB266"/>
      <c r="BC266" s="715"/>
      <c r="BD266"/>
      <c r="BE266" s="715"/>
      <c r="BF266"/>
      <c r="BG266" s="715"/>
      <c r="BH266"/>
      <c r="BI266" s="715"/>
      <c r="BJ266"/>
      <c r="BK266" s="715"/>
      <c r="BL266"/>
      <c r="BM266" s="715"/>
      <c r="BN266"/>
      <c r="BO266" s="387"/>
      <c r="BP266"/>
      <c r="BQ266" s="387"/>
      <c r="BR266"/>
      <c r="BS266" s="387"/>
      <c r="BT266"/>
      <c r="BU266" s="387"/>
      <c r="BV266"/>
      <c r="BW266" s="387"/>
      <c r="BX266"/>
      <c r="BY266" s="387"/>
      <c r="BZ266"/>
      <c r="CA266" s="387"/>
      <c r="CB266"/>
      <c r="CC266" s="387"/>
      <c r="CD266"/>
      <c r="CE266" s="387"/>
      <c r="CF266"/>
      <c r="CG266" s="387"/>
      <c r="CH266"/>
      <c r="CI266" s="387"/>
      <c r="CJ266"/>
      <c r="CK266" s="1099"/>
      <c r="CL266" s="507"/>
      <c r="CM266" s="507"/>
      <c r="CN266" s="507"/>
      <c r="CO266" s="507"/>
      <c r="CP266" s="507"/>
      <c r="CQ266" s="507"/>
      <c r="CR266" s="507"/>
      <c r="CS266" s="507"/>
      <c r="CT266" s="1109"/>
      <c r="CU266" s="507"/>
      <c r="CV266" s="507"/>
      <c r="CW266" s="507"/>
      <c r="CX266" s="1109"/>
      <c r="CY266" s="507"/>
      <c r="CZ266" s="507"/>
      <c r="DN266" s="507"/>
      <c r="DO266" s="507"/>
      <c r="DP266" s="507"/>
      <c r="DQ266" s="507"/>
      <c r="DR266" s="507"/>
      <c r="DS266" s="507"/>
      <c r="DT266" s="507"/>
      <c r="DU266" s="507"/>
      <c r="DV266" s="507"/>
      <c r="DW266" s="507"/>
      <c r="DX266" s="507"/>
      <c r="DY266" s="507"/>
      <c r="DZ266" s="507"/>
      <c r="EA266" s="507"/>
      <c r="EB266" s="507"/>
      <c r="EC266" s="507"/>
      <c r="ED266" s="507"/>
      <c r="EE266" s="507"/>
      <c r="EF266" s="507"/>
      <c r="EG266" s="507"/>
      <c r="EH266" s="507"/>
      <c r="EI266" s="507"/>
      <c r="EJ266" s="507"/>
      <c r="EK266" s="507"/>
      <c r="EL266" s="507"/>
      <c r="EM266" s="507"/>
      <c r="EN266" s="507"/>
      <c r="EO266" s="507"/>
      <c r="EP266" s="507"/>
      <c r="EQ266" s="507"/>
      <c r="ER266" s="507"/>
      <c r="ES266" s="507"/>
      <c r="ET266" s="507"/>
      <c r="EU266" s="507"/>
      <c r="EV266" s="507"/>
      <c r="EW266" s="507"/>
      <c r="EX266" s="507"/>
      <c r="EY266" s="507"/>
      <c r="EZ266" s="507"/>
      <c r="FA266" s="507"/>
      <c r="FB266" s="507"/>
      <c r="FC266" s="507"/>
      <c r="FD266" s="507"/>
      <c r="FE266" s="507"/>
      <c r="FF266" s="507"/>
      <c r="FG266" s="507"/>
      <c r="FH266" s="507"/>
      <c r="FI266" s="507"/>
      <c r="FJ266" s="507"/>
      <c r="FK266" s="507"/>
      <c r="FL266" s="507"/>
      <c r="FM266" s="507"/>
      <c r="FN266" s="507"/>
      <c r="FO266" s="507"/>
      <c r="FP266" s="507"/>
      <c r="FQ266" s="507"/>
      <c r="FR266" s="507"/>
      <c r="FS266" s="507"/>
      <c r="FT266" s="507"/>
      <c r="FU266" s="507"/>
      <c r="FV266" s="507"/>
      <c r="FW266" s="507"/>
      <c r="FX266" s="507"/>
      <c r="FY266" s="507"/>
      <c r="FZ266" s="507"/>
      <c r="GA266" s="507"/>
      <c r="GB266" s="507"/>
      <c r="GC266" s="507"/>
      <c r="GD266" s="507"/>
      <c r="GE266" s="507"/>
      <c r="GF266" s="507"/>
      <c r="GG266" s="507"/>
      <c r="GH266" s="507"/>
      <c r="GI266" s="507"/>
      <c r="GJ266" s="507"/>
      <c r="GK266" s="507"/>
      <c r="GL266" s="507"/>
      <c r="GM266" s="507"/>
      <c r="GN266" s="507"/>
      <c r="GO266" s="507"/>
      <c r="GP266" s="507"/>
      <c r="GQ266" s="507"/>
      <c r="GR266" s="507"/>
      <c r="GS266" s="507"/>
      <c r="GT266" s="507"/>
      <c r="GU266" s="507"/>
      <c r="GV266" s="507"/>
      <c r="GW266" s="507"/>
      <c r="GX266" s="507"/>
      <c r="GY266" s="507"/>
      <c r="GZ266" s="507"/>
      <c r="HA266" s="507"/>
      <c r="HB266" s="507"/>
      <c r="HC266" s="507"/>
      <c r="HD266" s="507"/>
      <c r="HE266" s="507"/>
      <c r="HF266" s="507"/>
      <c r="HG266" s="507"/>
      <c r="HH266" s="507"/>
      <c r="HI266" s="507"/>
      <c r="HJ266" s="507"/>
      <c r="HK266" s="507"/>
      <c r="HL266" s="507"/>
      <c r="HM266" s="507"/>
      <c r="HN266" s="507"/>
      <c r="HO266" s="507"/>
      <c r="HP266" s="507"/>
      <c r="HQ266" s="507"/>
      <c r="HR266" s="507"/>
      <c r="HS266" s="507"/>
      <c r="HT266" s="507"/>
      <c r="HU266" s="507"/>
      <c r="HV266" s="507"/>
      <c r="HW266" s="507"/>
      <c r="HX266" s="507"/>
      <c r="HY266" s="507"/>
      <c r="HZ266" s="507"/>
      <c r="IA266" s="507"/>
      <c r="IB266" s="507"/>
      <c r="IC266" s="507"/>
      <c r="ID266" s="507"/>
      <c r="IE266" s="507"/>
      <c r="IF266" s="507"/>
      <c r="IG266" s="507"/>
      <c r="IH266" s="507"/>
      <c r="II266" s="507"/>
      <c r="IJ266" s="507"/>
    </row>
    <row r="267" spans="1:244" s="398" customFormat="1" ht="19" x14ac:dyDescent="0.2">
      <c r="A267"/>
      <c r="B267" s="290"/>
      <c r="C267"/>
      <c r="D267" s="367"/>
      <c r="E267" s="463"/>
      <c r="F267" s="463"/>
      <c r="G267" s="271"/>
      <c r="H267"/>
      <c r="I267" s="99"/>
      <c r="J267"/>
      <c r="K267"/>
      <c r="L267"/>
      <c r="M267" s="275"/>
      <c r="N267" s="275"/>
      <c r="O267" s="275"/>
      <c r="P267" s="275"/>
      <c r="Q267" s="275"/>
      <c r="R267" s="275"/>
      <c r="S267" s="275"/>
      <c r="T267" s="275"/>
      <c r="U267" s="275"/>
      <c r="V267" s="275"/>
      <c r="W267" s="275"/>
      <c r="X267" s="275"/>
      <c r="Y267" s="275"/>
      <c r="Z267" s="275"/>
      <c r="AA267" s="275"/>
      <c r="AB267" s="23"/>
      <c r="AC267"/>
      <c r="AD267" s="92"/>
      <c r="AE267"/>
      <c r="AF267"/>
      <c r="AG267"/>
      <c r="AH267" s="96"/>
      <c r="AI267" s="394"/>
      <c r="AJ267" s="215"/>
      <c r="AK267" s="215"/>
      <c r="AL267" s="215"/>
      <c r="AM267" s="215"/>
      <c r="AN267" s="215"/>
      <c r="AO267" s="215"/>
      <c r="AP267" s="215"/>
      <c r="AQ267" s="215"/>
      <c r="AR267" s="215"/>
      <c r="AS267" s="215"/>
      <c r="AT267" s="215"/>
      <c r="AU267" s="215"/>
      <c r="AV267" s="215"/>
      <c r="AW267" s="215"/>
      <c r="AX267" s="215"/>
      <c r="AY267" s="394"/>
      <c r="AZ267" s="386"/>
      <c r="BA267" s="715"/>
      <c r="BB267"/>
      <c r="BC267" s="715"/>
      <c r="BD267"/>
      <c r="BE267" s="715"/>
      <c r="BF267"/>
      <c r="BG267" s="715"/>
      <c r="BH267"/>
      <c r="BI267" s="715"/>
      <c r="BJ267"/>
      <c r="BK267" s="715"/>
      <c r="BL267"/>
      <c r="BM267" s="715"/>
      <c r="BN267"/>
      <c r="BO267" s="387"/>
      <c r="BP267"/>
      <c r="BQ267" s="387"/>
      <c r="BR267"/>
      <c r="BS267" s="387"/>
      <c r="BT267"/>
      <c r="BU267" s="387"/>
      <c r="BV267"/>
      <c r="BW267" s="387"/>
      <c r="BX267"/>
      <c r="BY267" s="387"/>
      <c r="BZ267"/>
      <c r="CA267" s="387"/>
      <c r="CB267"/>
      <c r="CC267" s="387"/>
      <c r="CD267"/>
      <c r="CE267" s="387"/>
      <c r="CF267"/>
      <c r="CG267" s="387"/>
      <c r="CH267"/>
      <c r="CI267" s="387"/>
      <c r="CJ267"/>
      <c r="CK267" s="1099"/>
      <c r="CL267" s="507"/>
      <c r="CM267" s="507"/>
      <c r="CN267" s="507"/>
      <c r="CO267" s="507"/>
      <c r="CP267" s="507"/>
      <c r="CQ267" s="507"/>
      <c r="CR267" s="507"/>
      <c r="CS267" s="507"/>
      <c r="CT267" s="1109"/>
      <c r="CU267" s="507"/>
      <c r="CV267" s="507"/>
      <c r="CW267" s="507"/>
      <c r="CX267" s="1109"/>
      <c r="CY267" s="507"/>
      <c r="CZ267" s="507"/>
      <c r="DN267" s="507"/>
      <c r="DO267" s="507"/>
      <c r="DP267" s="507"/>
      <c r="DQ267" s="507"/>
      <c r="DR267" s="507"/>
      <c r="DS267" s="507"/>
      <c r="DT267" s="507"/>
      <c r="DU267" s="507"/>
      <c r="DV267" s="507"/>
      <c r="DW267" s="507"/>
      <c r="DX267" s="507"/>
      <c r="DY267" s="507"/>
      <c r="DZ267" s="507"/>
      <c r="EA267" s="507"/>
      <c r="EB267" s="507"/>
      <c r="EC267" s="507"/>
      <c r="ED267" s="507"/>
      <c r="EE267" s="507"/>
      <c r="EF267" s="507"/>
      <c r="EG267" s="507"/>
      <c r="EH267" s="507"/>
      <c r="EI267" s="507"/>
      <c r="EJ267" s="507"/>
      <c r="EK267" s="507"/>
      <c r="EL267" s="507"/>
      <c r="EM267" s="507"/>
      <c r="EN267" s="507"/>
      <c r="EO267" s="507"/>
      <c r="EP267" s="507"/>
      <c r="EQ267" s="507"/>
      <c r="ER267" s="507"/>
      <c r="ES267" s="507"/>
      <c r="ET267" s="507"/>
      <c r="EU267" s="507"/>
      <c r="EV267" s="507"/>
      <c r="EW267" s="507"/>
      <c r="EX267" s="507"/>
      <c r="EY267" s="507"/>
      <c r="EZ267" s="507"/>
      <c r="FA267" s="507"/>
      <c r="FB267" s="507"/>
      <c r="FC267" s="507"/>
      <c r="FD267" s="507"/>
      <c r="FE267" s="507"/>
      <c r="FF267" s="507"/>
      <c r="FG267" s="507"/>
      <c r="FH267" s="507"/>
      <c r="FI267" s="507"/>
      <c r="FJ267" s="507"/>
      <c r="FK267" s="507"/>
      <c r="FL267" s="507"/>
      <c r="FM267" s="507"/>
      <c r="FN267" s="507"/>
      <c r="FO267" s="507"/>
      <c r="FP267" s="507"/>
      <c r="FQ267" s="507"/>
      <c r="FR267" s="507"/>
      <c r="FS267" s="507"/>
      <c r="FT267" s="507"/>
      <c r="FU267" s="507"/>
      <c r="FV267" s="507"/>
      <c r="FW267" s="507"/>
      <c r="FX267" s="507"/>
      <c r="FY267" s="507"/>
      <c r="FZ267" s="507"/>
      <c r="GA267" s="507"/>
      <c r="GB267" s="507"/>
      <c r="GC267" s="507"/>
      <c r="GD267" s="507"/>
      <c r="GE267" s="507"/>
      <c r="GF267" s="507"/>
      <c r="GG267" s="507"/>
      <c r="GH267" s="507"/>
      <c r="GI267" s="507"/>
      <c r="GJ267" s="507"/>
      <c r="GK267" s="507"/>
      <c r="GL267" s="507"/>
      <c r="GM267" s="507"/>
      <c r="GN267" s="507"/>
      <c r="GO267" s="507"/>
      <c r="GP267" s="507"/>
      <c r="GQ267" s="507"/>
      <c r="GR267" s="507"/>
      <c r="GS267" s="507"/>
      <c r="GT267" s="507"/>
      <c r="GU267" s="507"/>
      <c r="GV267" s="507"/>
      <c r="GW267" s="507"/>
      <c r="GX267" s="507"/>
      <c r="GY267" s="507"/>
      <c r="GZ267" s="507"/>
      <c r="HA267" s="507"/>
      <c r="HB267" s="507"/>
      <c r="HC267" s="507"/>
      <c r="HD267" s="507"/>
      <c r="HE267" s="507"/>
      <c r="HF267" s="507"/>
      <c r="HG267" s="507"/>
      <c r="HH267" s="507"/>
      <c r="HI267" s="507"/>
      <c r="HJ267" s="507"/>
      <c r="HK267" s="507"/>
      <c r="HL267" s="507"/>
      <c r="HM267" s="507"/>
      <c r="HN267" s="507"/>
      <c r="HO267" s="507"/>
      <c r="HP267" s="507"/>
      <c r="HQ267" s="507"/>
      <c r="HR267" s="507"/>
      <c r="HS267" s="507"/>
      <c r="HT267" s="507"/>
      <c r="HU267" s="507"/>
      <c r="HV267" s="507"/>
      <c r="HW267" s="507"/>
      <c r="HX267" s="507"/>
      <c r="HY267" s="507"/>
      <c r="HZ267" s="507"/>
      <c r="IA267" s="507"/>
      <c r="IB267" s="507"/>
      <c r="IC267" s="507"/>
      <c r="ID267" s="507"/>
      <c r="IE267" s="507"/>
      <c r="IF267" s="507"/>
      <c r="IG267" s="507"/>
      <c r="IH267" s="507"/>
      <c r="II267" s="507"/>
      <c r="IJ267" s="507"/>
    </row>
    <row r="268" spans="1:244" s="398" customFormat="1" ht="19" x14ac:dyDescent="0.2">
      <c r="A268"/>
      <c r="B268" s="290"/>
      <c r="C268"/>
      <c r="D268" s="367"/>
      <c r="E268" s="463"/>
      <c r="F268" s="463"/>
      <c r="G268" s="271"/>
      <c r="H268"/>
      <c r="I268" s="99"/>
      <c r="J268"/>
      <c r="K268"/>
      <c r="L268"/>
      <c r="M268" s="275"/>
      <c r="N268" s="275"/>
      <c r="O268" s="275"/>
      <c r="P268" s="275"/>
      <c r="Q268" s="275"/>
      <c r="R268" s="275"/>
      <c r="S268" s="275"/>
      <c r="T268" s="275"/>
      <c r="U268" s="275"/>
      <c r="V268" s="275"/>
      <c r="W268" s="275"/>
      <c r="X268" s="275"/>
      <c r="Y268" s="275"/>
      <c r="Z268" s="275"/>
      <c r="AA268" s="275"/>
      <c r="AB268" s="23"/>
      <c r="AC268"/>
      <c r="AD268" s="92"/>
      <c r="AE268"/>
      <c r="AF268"/>
      <c r="AG268"/>
      <c r="AH268" s="96"/>
      <c r="AI268" s="394"/>
      <c r="AJ268" s="215"/>
      <c r="AK268" s="215"/>
      <c r="AL268" s="215"/>
      <c r="AM268" s="215"/>
      <c r="AN268" s="215"/>
      <c r="AO268" s="215"/>
      <c r="AP268" s="215"/>
      <c r="AQ268" s="215"/>
      <c r="AR268" s="215"/>
      <c r="AS268" s="215"/>
      <c r="AT268" s="215"/>
      <c r="AU268" s="215"/>
      <c r="AV268" s="215"/>
      <c r="AW268" s="215"/>
      <c r="AX268" s="215"/>
      <c r="AY268" s="394"/>
      <c r="AZ268" s="386"/>
      <c r="BA268" s="715"/>
      <c r="BB268"/>
      <c r="BC268" s="715"/>
      <c r="BD268"/>
      <c r="BE268" s="715"/>
      <c r="BF268"/>
      <c r="BG268" s="715"/>
      <c r="BH268"/>
      <c r="BI268" s="715"/>
      <c r="BJ268"/>
      <c r="BK268" s="715"/>
      <c r="BL268"/>
      <c r="BM268" s="715"/>
      <c r="BN268"/>
      <c r="BO268" s="387"/>
      <c r="BP268"/>
      <c r="BQ268" s="387"/>
      <c r="BR268"/>
      <c r="BS268" s="387"/>
      <c r="BT268"/>
      <c r="BU268" s="387"/>
      <c r="BV268"/>
      <c r="BW268" s="387"/>
      <c r="BX268"/>
      <c r="BY268" s="387"/>
      <c r="BZ268"/>
      <c r="CA268" s="387"/>
      <c r="CB268"/>
      <c r="CC268" s="387"/>
      <c r="CD268"/>
      <c r="CE268" s="387"/>
      <c r="CF268"/>
      <c r="CG268" s="387"/>
      <c r="CH268"/>
      <c r="CI268" s="387"/>
      <c r="CJ268"/>
      <c r="CK268" s="1099"/>
      <c r="CL268" s="507"/>
      <c r="CM268" s="507"/>
      <c r="CN268" s="507"/>
      <c r="CO268" s="507"/>
      <c r="CP268" s="507"/>
      <c r="CQ268" s="507"/>
      <c r="CR268" s="507"/>
      <c r="CS268" s="507"/>
      <c r="CT268" s="1109"/>
      <c r="CU268" s="507"/>
      <c r="CV268" s="507"/>
      <c r="CW268" s="507"/>
      <c r="CX268" s="1109"/>
      <c r="CY268" s="507"/>
      <c r="CZ268" s="507"/>
      <c r="DN268" s="507"/>
      <c r="DO268" s="507"/>
      <c r="DP268" s="507"/>
      <c r="DQ268" s="507"/>
      <c r="DR268" s="507"/>
      <c r="DS268" s="507"/>
      <c r="DT268" s="507"/>
      <c r="DU268" s="507"/>
      <c r="DV268" s="507"/>
      <c r="DW268" s="507"/>
      <c r="DX268" s="507"/>
      <c r="DY268" s="507"/>
      <c r="DZ268" s="507"/>
      <c r="EA268" s="507"/>
      <c r="EB268" s="507"/>
      <c r="EC268" s="507"/>
      <c r="ED268" s="507"/>
      <c r="EE268" s="507"/>
      <c r="EF268" s="507"/>
      <c r="EG268" s="507"/>
      <c r="EH268" s="507"/>
      <c r="EI268" s="507"/>
      <c r="EJ268" s="507"/>
      <c r="EK268" s="507"/>
      <c r="EL268" s="507"/>
      <c r="EM268" s="507"/>
      <c r="EN268" s="507"/>
      <c r="EO268" s="507"/>
      <c r="EP268" s="507"/>
      <c r="EQ268" s="507"/>
      <c r="ER268" s="507"/>
      <c r="ES268" s="507"/>
      <c r="ET268" s="507"/>
      <c r="EU268" s="507"/>
      <c r="EV268" s="507"/>
      <c r="EW268" s="507"/>
      <c r="EX268" s="507"/>
      <c r="EY268" s="507"/>
      <c r="EZ268" s="507"/>
      <c r="FA268" s="507"/>
      <c r="FB268" s="507"/>
      <c r="FC268" s="507"/>
      <c r="FD268" s="507"/>
      <c r="FE268" s="507"/>
      <c r="FF268" s="507"/>
      <c r="FG268" s="507"/>
      <c r="FH268" s="507"/>
      <c r="FI268" s="507"/>
      <c r="FJ268" s="507"/>
      <c r="FK268" s="507"/>
      <c r="FL268" s="507"/>
      <c r="FM268" s="507"/>
      <c r="FN268" s="507"/>
      <c r="FO268" s="507"/>
      <c r="FP268" s="507"/>
      <c r="FQ268" s="507"/>
      <c r="FR268" s="507"/>
      <c r="FS268" s="507"/>
      <c r="FT268" s="507"/>
      <c r="FU268" s="507"/>
      <c r="FV268" s="507"/>
      <c r="FW268" s="507"/>
      <c r="FX268" s="507"/>
      <c r="FY268" s="507"/>
      <c r="FZ268" s="507"/>
      <c r="GA268" s="507"/>
      <c r="GB268" s="507"/>
      <c r="GC268" s="507"/>
      <c r="GD268" s="507"/>
      <c r="GE268" s="507"/>
      <c r="GF268" s="507"/>
      <c r="GG268" s="507"/>
      <c r="GH268" s="507"/>
      <c r="GI268" s="507"/>
      <c r="GJ268" s="507"/>
      <c r="GK268" s="507"/>
      <c r="GL268" s="507"/>
      <c r="GM268" s="507"/>
      <c r="GN268" s="507"/>
      <c r="GO268" s="507"/>
      <c r="GP268" s="507"/>
      <c r="GQ268" s="507"/>
      <c r="GR268" s="507"/>
      <c r="GS268" s="507"/>
      <c r="GT268" s="507"/>
      <c r="GU268" s="507"/>
      <c r="GV268" s="507"/>
      <c r="GW268" s="507"/>
      <c r="GX268" s="507"/>
      <c r="GY268" s="507"/>
      <c r="GZ268" s="507"/>
      <c r="HA268" s="507"/>
      <c r="HB268" s="507"/>
      <c r="HC268" s="507"/>
      <c r="HD268" s="507"/>
      <c r="HE268" s="507"/>
      <c r="HF268" s="507"/>
      <c r="HG268" s="507"/>
      <c r="HH268" s="507"/>
      <c r="HI268" s="507"/>
      <c r="HJ268" s="507"/>
      <c r="HK268" s="507"/>
      <c r="HL268" s="507"/>
      <c r="HM268" s="507"/>
      <c r="HN268" s="507"/>
      <c r="HO268" s="507"/>
      <c r="HP268" s="507"/>
      <c r="HQ268" s="507"/>
      <c r="HR268" s="507"/>
      <c r="HS268" s="507"/>
      <c r="HT268" s="507"/>
      <c r="HU268" s="507"/>
      <c r="HV268" s="507"/>
      <c r="HW268" s="507"/>
      <c r="HX268" s="507"/>
      <c r="HY268" s="507"/>
      <c r="HZ268" s="507"/>
      <c r="IA268" s="507"/>
      <c r="IB268" s="507"/>
      <c r="IC268" s="507"/>
      <c r="ID268" s="507"/>
      <c r="IE268" s="507"/>
      <c r="IF268" s="507"/>
      <c r="IG268" s="507"/>
      <c r="IH268" s="507"/>
      <c r="II268" s="507"/>
      <c r="IJ268" s="507"/>
    </row>
    <row r="269" spans="1:244" s="398" customFormat="1" ht="19" x14ac:dyDescent="0.2">
      <c r="A269"/>
      <c r="B269" s="290"/>
      <c r="C269"/>
      <c r="D269" s="367"/>
      <c r="E269" s="463"/>
      <c r="F269" s="463"/>
      <c r="G269" s="271"/>
      <c r="H269"/>
      <c r="I269" s="99"/>
      <c r="J269"/>
      <c r="K269"/>
      <c r="L269"/>
      <c r="M269" s="275"/>
      <c r="N269" s="275"/>
      <c r="O269" s="275"/>
      <c r="P269" s="275"/>
      <c r="Q269" s="275"/>
      <c r="R269" s="275"/>
      <c r="S269" s="275"/>
      <c r="T269" s="275"/>
      <c r="U269" s="275"/>
      <c r="V269" s="275"/>
      <c r="W269" s="275"/>
      <c r="X269" s="275"/>
      <c r="Y269" s="275"/>
      <c r="Z269" s="275"/>
      <c r="AA269" s="275"/>
      <c r="AB269" s="23"/>
      <c r="AC269"/>
      <c r="AD269" s="92"/>
      <c r="AE269"/>
      <c r="AF269"/>
      <c r="AG269"/>
      <c r="AH269" s="96"/>
      <c r="AI269" s="394"/>
      <c r="AJ269" s="215"/>
      <c r="AK269" s="215"/>
      <c r="AL269" s="215"/>
      <c r="AM269" s="215"/>
      <c r="AN269" s="215"/>
      <c r="AO269" s="215"/>
      <c r="AP269" s="215"/>
      <c r="AQ269" s="215"/>
      <c r="AR269" s="215"/>
      <c r="AS269" s="215"/>
      <c r="AT269" s="215"/>
      <c r="AU269" s="215"/>
      <c r="AV269" s="215"/>
      <c r="AW269" s="215"/>
      <c r="AX269" s="215"/>
      <c r="AY269" s="394"/>
      <c r="AZ269" s="386"/>
      <c r="BA269" s="715"/>
      <c r="BB269"/>
      <c r="BC269" s="715"/>
      <c r="BD269"/>
      <c r="BE269" s="715"/>
      <c r="BF269"/>
      <c r="BG269" s="715"/>
      <c r="BH269"/>
      <c r="BI269" s="715"/>
      <c r="BJ269"/>
      <c r="BK269" s="715"/>
      <c r="BL269"/>
      <c r="BM269" s="715"/>
      <c r="BN269"/>
      <c r="BO269" s="387"/>
      <c r="BP269"/>
      <c r="BQ269" s="387"/>
      <c r="BR269"/>
      <c r="BS269" s="387"/>
      <c r="BT269"/>
      <c r="BU269" s="387"/>
      <c r="BV269"/>
      <c r="BW269" s="387"/>
      <c r="BX269"/>
      <c r="BY269" s="387"/>
      <c r="BZ269"/>
      <c r="CA269" s="387"/>
      <c r="CB269"/>
      <c r="CC269" s="387"/>
      <c r="CD269"/>
      <c r="CE269" s="387"/>
      <c r="CF269"/>
      <c r="CG269" s="387"/>
      <c r="CH269"/>
      <c r="CI269" s="387"/>
      <c r="CJ269"/>
      <c r="CK269" s="1099"/>
      <c r="CL269" s="507"/>
      <c r="CM269" s="507"/>
      <c r="CN269" s="507"/>
      <c r="CO269" s="507"/>
      <c r="CP269" s="507"/>
      <c r="CQ269" s="507"/>
      <c r="CR269" s="507"/>
      <c r="CS269" s="507"/>
      <c r="CT269" s="1109"/>
      <c r="CU269" s="507"/>
      <c r="CV269" s="507"/>
      <c r="CW269" s="507"/>
      <c r="CX269" s="1109"/>
      <c r="CY269" s="507"/>
      <c r="CZ269" s="507"/>
      <c r="DN269" s="507"/>
      <c r="DO269" s="507"/>
      <c r="DP269" s="507"/>
      <c r="DQ269" s="507"/>
      <c r="DR269" s="507"/>
      <c r="DS269" s="507"/>
      <c r="DT269" s="507"/>
      <c r="DU269" s="507"/>
      <c r="DV269" s="507"/>
      <c r="DW269" s="507"/>
      <c r="DX269" s="507"/>
      <c r="DY269" s="507"/>
      <c r="DZ269" s="507"/>
      <c r="EA269" s="507"/>
      <c r="EB269" s="507"/>
      <c r="EC269" s="507"/>
      <c r="ED269" s="507"/>
      <c r="EE269" s="507"/>
      <c r="EF269" s="507"/>
      <c r="EG269" s="507"/>
      <c r="EH269" s="507"/>
      <c r="EI269" s="507"/>
      <c r="EJ269" s="507"/>
      <c r="EK269" s="507"/>
      <c r="EL269" s="507"/>
      <c r="EM269" s="507"/>
      <c r="EN269" s="507"/>
      <c r="EO269" s="507"/>
      <c r="EP269" s="507"/>
      <c r="EQ269" s="507"/>
      <c r="ER269" s="507"/>
      <c r="ES269" s="507"/>
      <c r="ET269" s="507"/>
      <c r="EU269" s="507"/>
      <c r="EV269" s="507"/>
      <c r="EW269" s="507"/>
      <c r="EX269" s="507"/>
      <c r="EY269" s="507"/>
      <c r="EZ269" s="507"/>
      <c r="FA269" s="507"/>
      <c r="FB269" s="507"/>
      <c r="FC269" s="507"/>
      <c r="FD269" s="507"/>
      <c r="FE269" s="507"/>
      <c r="FF269" s="507"/>
      <c r="FG269" s="507"/>
      <c r="FH269" s="507"/>
      <c r="FI269" s="507"/>
      <c r="FJ269" s="507"/>
      <c r="FK269" s="507"/>
      <c r="FL269" s="507"/>
      <c r="FM269" s="507"/>
      <c r="FN269" s="507"/>
      <c r="FO269" s="507"/>
      <c r="FP269" s="507"/>
      <c r="FQ269" s="507"/>
      <c r="FR269" s="507"/>
      <c r="FS269" s="507"/>
      <c r="FT269" s="507"/>
      <c r="FU269" s="507"/>
      <c r="FV269" s="507"/>
      <c r="FW269" s="507"/>
      <c r="FX269" s="507"/>
      <c r="FY269" s="507"/>
      <c r="FZ269" s="507"/>
      <c r="GA269" s="507"/>
      <c r="GB269" s="507"/>
      <c r="GC269" s="507"/>
      <c r="GD269" s="507"/>
      <c r="GE269" s="507"/>
      <c r="GF269" s="507"/>
      <c r="GG269" s="507"/>
      <c r="GH269" s="507"/>
      <c r="GI269" s="507"/>
      <c r="GJ269" s="507"/>
      <c r="GK269" s="507"/>
      <c r="GL269" s="507"/>
      <c r="GM269" s="507"/>
      <c r="GN269" s="507"/>
      <c r="GO269" s="507"/>
      <c r="GP269" s="507"/>
      <c r="GQ269" s="507"/>
      <c r="GR269" s="507"/>
      <c r="GS269" s="507"/>
      <c r="GT269" s="507"/>
      <c r="GU269" s="507"/>
      <c r="GV269" s="507"/>
      <c r="GW269" s="507"/>
      <c r="GX269" s="507"/>
      <c r="GY269" s="507"/>
      <c r="GZ269" s="507"/>
      <c r="HA269" s="507"/>
      <c r="HB269" s="507"/>
      <c r="HC269" s="507"/>
      <c r="HD269" s="507"/>
      <c r="HE269" s="507"/>
      <c r="HF269" s="507"/>
      <c r="HG269" s="507"/>
      <c r="HH269" s="507"/>
      <c r="HI269" s="507"/>
      <c r="HJ269" s="507"/>
      <c r="HK269" s="507"/>
      <c r="HL269" s="507"/>
      <c r="HM269" s="507"/>
      <c r="HN269" s="507"/>
      <c r="HO269" s="507"/>
      <c r="HP269" s="507"/>
      <c r="HQ269" s="507"/>
      <c r="HR269" s="507"/>
      <c r="HS269" s="507"/>
      <c r="HT269" s="507"/>
      <c r="HU269" s="507"/>
      <c r="HV269" s="507"/>
      <c r="HW269" s="507"/>
      <c r="HX269" s="507"/>
      <c r="HY269" s="507"/>
      <c r="HZ269" s="507"/>
      <c r="IA269" s="507"/>
      <c r="IB269" s="507"/>
      <c r="IC269" s="507"/>
      <c r="ID269" s="507"/>
      <c r="IE269" s="507"/>
      <c r="IF269" s="507"/>
      <c r="IG269" s="507"/>
      <c r="IH269" s="507"/>
      <c r="II269" s="507"/>
      <c r="IJ269" s="507"/>
    </row>
    <row r="270" spans="1:244" s="398" customFormat="1" ht="19" x14ac:dyDescent="0.2">
      <c r="A270"/>
      <c r="B270" s="290"/>
      <c r="C270"/>
      <c r="D270" s="367"/>
      <c r="E270" s="463"/>
      <c r="F270" s="463"/>
      <c r="G270" s="271"/>
      <c r="H270"/>
      <c r="I270" s="99"/>
      <c r="J270"/>
      <c r="K270"/>
      <c r="L270"/>
      <c r="M270" s="275"/>
      <c r="N270" s="275"/>
      <c r="O270" s="275"/>
      <c r="P270" s="275"/>
      <c r="Q270" s="275"/>
      <c r="R270" s="275"/>
      <c r="S270" s="275"/>
      <c r="T270" s="275"/>
      <c r="U270" s="275"/>
      <c r="V270" s="275"/>
      <c r="W270" s="275"/>
      <c r="X270" s="275"/>
      <c r="Y270" s="275"/>
      <c r="Z270" s="275"/>
      <c r="AA270" s="275"/>
      <c r="AB270" s="23"/>
      <c r="AC270"/>
      <c r="AD270" s="92"/>
      <c r="AE270"/>
      <c r="AF270"/>
      <c r="AG270"/>
      <c r="AH270" s="96"/>
      <c r="AI270" s="394"/>
      <c r="AJ270" s="215"/>
      <c r="AK270" s="215"/>
      <c r="AL270" s="215"/>
      <c r="AM270" s="215"/>
      <c r="AN270" s="215"/>
      <c r="AO270" s="215"/>
      <c r="AP270" s="215"/>
      <c r="AQ270" s="215"/>
      <c r="AR270" s="215"/>
      <c r="AS270" s="215"/>
      <c r="AT270" s="215"/>
      <c r="AU270" s="215"/>
      <c r="AV270" s="215"/>
      <c r="AW270" s="215"/>
      <c r="AX270" s="215"/>
      <c r="AY270" s="394"/>
      <c r="AZ270" s="386"/>
      <c r="BA270" s="715"/>
      <c r="BB270"/>
      <c r="BC270" s="715"/>
      <c r="BD270"/>
      <c r="BE270" s="715"/>
      <c r="BF270"/>
      <c r="BG270" s="715"/>
      <c r="BH270"/>
      <c r="BI270" s="715"/>
      <c r="BJ270"/>
      <c r="BK270" s="715"/>
      <c r="BL270"/>
      <c r="BM270" s="715"/>
      <c r="BN270"/>
      <c r="BO270" s="387"/>
      <c r="BP270"/>
      <c r="BQ270" s="387"/>
      <c r="BR270"/>
      <c r="BS270" s="387"/>
      <c r="BT270"/>
      <c r="BU270" s="387"/>
      <c r="BV270"/>
      <c r="BW270" s="387"/>
      <c r="BX270"/>
      <c r="BY270" s="387"/>
      <c r="BZ270"/>
      <c r="CA270" s="387"/>
      <c r="CB270"/>
      <c r="CC270" s="387"/>
      <c r="CD270"/>
      <c r="CE270" s="387"/>
      <c r="CF270"/>
      <c r="CG270" s="387"/>
      <c r="CH270"/>
      <c r="CI270" s="387"/>
      <c r="CJ270"/>
      <c r="CK270" s="1099"/>
      <c r="CL270" s="507"/>
      <c r="CM270" s="507"/>
      <c r="CN270" s="507"/>
      <c r="CO270" s="507"/>
      <c r="CP270" s="507"/>
      <c r="CQ270" s="507"/>
      <c r="CR270" s="507"/>
      <c r="CS270" s="507"/>
      <c r="CT270" s="1109"/>
      <c r="CU270" s="507"/>
      <c r="CV270" s="507"/>
      <c r="CW270" s="507"/>
      <c r="CX270" s="1109"/>
      <c r="CY270" s="507"/>
      <c r="CZ270" s="507"/>
      <c r="DN270" s="507"/>
      <c r="DO270" s="507"/>
      <c r="DP270" s="507"/>
      <c r="DQ270" s="507"/>
      <c r="DR270" s="507"/>
      <c r="DS270" s="507"/>
      <c r="DT270" s="507"/>
      <c r="DU270" s="507"/>
      <c r="DV270" s="507"/>
      <c r="DW270" s="507"/>
      <c r="DX270" s="507"/>
      <c r="DY270" s="507"/>
      <c r="DZ270" s="507"/>
      <c r="EA270" s="507"/>
      <c r="EB270" s="507"/>
      <c r="EC270" s="507"/>
      <c r="ED270" s="507"/>
      <c r="EE270" s="507"/>
      <c r="EF270" s="507"/>
      <c r="EG270" s="507"/>
      <c r="EH270" s="507"/>
      <c r="EI270" s="507"/>
      <c r="EJ270" s="507"/>
      <c r="EK270" s="507"/>
      <c r="EL270" s="507"/>
      <c r="EM270" s="507"/>
      <c r="EN270" s="507"/>
      <c r="EO270" s="507"/>
      <c r="EP270" s="507"/>
      <c r="EQ270" s="507"/>
      <c r="ER270" s="507"/>
      <c r="ES270" s="507"/>
      <c r="ET270" s="507"/>
      <c r="EU270" s="507"/>
      <c r="EV270" s="507"/>
      <c r="EW270" s="507"/>
      <c r="EX270" s="507"/>
      <c r="EY270" s="507"/>
      <c r="EZ270" s="507"/>
      <c r="FA270" s="507"/>
      <c r="FB270" s="507"/>
      <c r="FC270" s="507"/>
      <c r="FD270" s="507"/>
      <c r="FE270" s="507"/>
      <c r="FF270" s="507"/>
      <c r="FG270" s="507"/>
      <c r="FH270" s="507"/>
      <c r="FI270" s="507"/>
      <c r="FJ270" s="507"/>
      <c r="FK270" s="507"/>
      <c r="FL270" s="507"/>
      <c r="FM270" s="507"/>
      <c r="FN270" s="507"/>
      <c r="FO270" s="507"/>
      <c r="FP270" s="507"/>
      <c r="FQ270" s="507"/>
      <c r="FR270" s="507"/>
      <c r="FS270" s="507"/>
      <c r="FT270" s="507"/>
      <c r="FU270" s="507"/>
      <c r="FV270" s="507"/>
      <c r="FW270" s="507"/>
      <c r="FX270" s="507"/>
      <c r="FY270" s="507"/>
      <c r="FZ270" s="507"/>
      <c r="GA270" s="507"/>
      <c r="GB270" s="507"/>
      <c r="GC270" s="507"/>
      <c r="GD270" s="507"/>
      <c r="GE270" s="507"/>
      <c r="GF270" s="507"/>
      <c r="GG270" s="507"/>
      <c r="GH270" s="507"/>
      <c r="GI270" s="507"/>
      <c r="GJ270" s="507"/>
      <c r="GK270" s="507"/>
      <c r="GL270" s="507"/>
      <c r="GM270" s="507"/>
      <c r="GN270" s="507"/>
      <c r="GO270" s="507"/>
      <c r="GP270" s="507"/>
      <c r="GQ270" s="507"/>
      <c r="GR270" s="507"/>
      <c r="GS270" s="507"/>
      <c r="GT270" s="507"/>
      <c r="GU270" s="507"/>
      <c r="GV270" s="507"/>
      <c r="GW270" s="507"/>
      <c r="GX270" s="507"/>
      <c r="GY270" s="507"/>
      <c r="GZ270" s="507"/>
      <c r="HA270" s="507"/>
      <c r="HB270" s="507"/>
      <c r="HC270" s="507"/>
      <c r="HD270" s="507"/>
      <c r="HE270" s="507"/>
      <c r="HF270" s="507"/>
      <c r="HG270" s="507"/>
      <c r="HH270" s="507"/>
      <c r="HI270" s="507"/>
      <c r="HJ270" s="507"/>
      <c r="HK270" s="507"/>
      <c r="HL270" s="507"/>
      <c r="HM270" s="507"/>
      <c r="HN270" s="507"/>
      <c r="HO270" s="507"/>
      <c r="HP270" s="507"/>
      <c r="HQ270" s="507"/>
      <c r="HR270" s="507"/>
      <c r="HS270" s="507"/>
      <c r="HT270" s="507"/>
      <c r="HU270" s="507"/>
      <c r="HV270" s="507"/>
      <c r="HW270" s="507"/>
      <c r="HX270" s="507"/>
      <c r="HY270" s="507"/>
      <c r="HZ270" s="507"/>
      <c r="IA270" s="507"/>
      <c r="IB270" s="507"/>
      <c r="IC270" s="507"/>
      <c r="ID270" s="507"/>
      <c r="IE270" s="507"/>
      <c r="IF270" s="507"/>
      <c r="IG270" s="507"/>
      <c r="IH270" s="507"/>
      <c r="II270" s="507"/>
      <c r="IJ270" s="507"/>
    </row>
    <row r="271" spans="1:244" s="398" customFormat="1" ht="19" x14ac:dyDescent="0.2">
      <c r="A271"/>
      <c r="B271" s="290"/>
      <c r="C271"/>
      <c r="D271" s="367"/>
      <c r="E271" s="463"/>
      <c r="F271" s="463"/>
      <c r="G271" s="271"/>
      <c r="H271"/>
      <c r="I271" s="99"/>
      <c r="J271"/>
      <c r="K271"/>
      <c r="L271"/>
      <c r="M271" s="275"/>
      <c r="N271" s="275"/>
      <c r="O271" s="275"/>
      <c r="P271" s="275"/>
      <c r="Q271" s="275"/>
      <c r="R271" s="275"/>
      <c r="S271" s="275"/>
      <c r="T271" s="275"/>
      <c r="U271" s="275"/>
      <c r="V271" s="275"/>
      <c r="W271" s="275"/>
      <c r="X271" s="275"/>
      <c r="Y271" s="275"/>
      <c r="Z271" s="275"/>
      <c r="AA271" s="275"/>
      <c r="AB271" s="23"/>
      <c r="AC271"/>
      <c r="AD271" s="92"/>
      <c r="AE271"/>
      <c r="AF271"/>
      <c r="AG271"/>
      <c r="AH271" s="96"/>
      <c r="AI271" s="394"/>
      <c r="AJ271" s="215"/>
      <c r="AK271" s="215"/>
      <c r="AL271" s="215"/>
      <c r="AM271" s="215"/>
      <c r="AN271" s="215"/>
      <c r="AO271" s="215"/>
      <c r="AP271" s="215"/>
      <c r="AQ271" s="215"/>
      <c r="AR271" s="215"/>
      <c r="AS271" s="215"/>
      <c r="AT271" s="215"/>
      <c r="AU271" s="215"/>
      <c r="AV271" s="215"/>
      <c r="AW271" s="215"/>
      <c r="AX271" s="215"/>
      <c r="AY271" s="394"/>
      <c r="AZ271" s="386"/>
      <c r="BA271" s="715"/>
      <c r="BB271"/>
      <c r="BC271" s="715"/>
      <c r="BD271"/>
      <c r="BE271" s="715"/>
      <c r="BF271"/>
      <c r="BG271" s="715"/>
      <c r="BH271"/>
      <c r="BI271" s="715"/>
      <c r="BJ271"/>
      <c r="BK271" s="715"/>
      <c r="BL271"/>
      <c r="BM271" s="715"/>
      <c r="BN271"/>
      <c r="BO271" s="387"/>
      <c r="BP271"/>
      <c r="BQ271" s="387"/>
      <c r="BR271"/>
      <c r="BS271" s="387"/>
      <c r="BT271"/>
      <c r="BU271" s="387"/>
      <c r="BV271"/>
      <c r="BW271" s="387"/>
      <c r="BX271"/>
      <c r="BY271" s="387"/>
      <c r="BZ271"/>
      <c r="CA271" s="387"/>
      <c r="CB271"/>
      <c r="CC271" s="387"/>
      <c r="CD271"/>
      <c r="CE271" s="387"/>
      <c r="CF271"/>
      <c r="CG271" s="387"/>
      <c r="CH271"/>
      <c r="CI271" s="387"/>
      <c r="CJ271"/>
      <c r="CK271" s="1099"/>
      <c r="CL271" s="507"/>
      <c r="CM271" s="507"/>
      <c r="CN271" s="507"/>
      <c r="CO271" s="507"/>
      <c r="CP271" s="507"/>
      <c r="CQ271" s="507"/>
      <c r="CR271" s="507"/>
      <c r="CS271" s="507"/>
      <c r="CT271" s="1109"/>
      <c r="CU271" s="507"/>
      <c r="CV271" s="507"/>
      <c r="CW271" s="507"/>
      <c r="CX271" s="1109"/>
      <c r="CY271" s="507"/>
      <c r="CZ271" s="507"/>
      <c r="DN271" s="507"/>
      <c r="DO271" s="507"/>
      <c r="DP271" s="507"/>
      <c r="DQ271" s="507"/>
      <c r="DR271" s="507"/>
      <c r="DS271" s="507"/>
      <c r="DT271" s="507"/>
      <c r="DU271" s="507"/>
      <c r="DV271" s="507"/>
      <c r="DW271" s="507"/>
      <c r="DX271" s="507"/>
      <c r="DY271" s="507"/>
      <c r="DZ271" s="507"/>
      <c r="EA271" s="507"/>
      <c r="EB271" s="507"/>
      <c r="EC271" s="507"/>
      <c r="ED271" s="507"/>
      <c r="EE271" s="507"/>
      <c r="EF271" s="507"/>
      <c r="EG271" s="507"/>
      <c r="EH271" s="507"/>
      <c r="EI271" s="507"/>
      <c r="EJ271" s="507"/>
      <c r="EK271" s="507"/>
      <c r="EL271" s="507"/>
      <c r="EM271" s="507"/>
      <c r="EN271" s="507"/>
      <c r="EO271" s="507"/>
      <c r="EP271" s="507"/>
      <c r="EQ271" s="507"/>
      <c r="ER271" s="507"/>
      <c r="ES271" s="507"/>
      <c r="ET271" s="507"/>
      <c r="EU271" s="507"/>
      <c r="EV271" s="507"/>
      <c r="EW271" s="507"/>
      <c r="EX271" s="507"/>
      <c r="EY271" s="507"/>
      <c r="EZ271" s="507"/>
      <c r="FA271" s="507"/>
      <c r="FB271" s="507"/>
      <c r="FC271" s="507"/>
      <c r="FD271" s="507"/>
      <c r="FE271" s="507"/>
      <c r="FF271" s="507"/>
      <c r="FG271" s="507"/>
      <c r="FH271" s="507"/>
      <c r="FI271" s="507"/>
      <c r="FJ271" s="507"/>
      <c r="FK271" s="507"/>
      <c r="FL271" s="507"/>
      <c r="FM271" s="507"/>
      <c r="FN271" s="507"/>
      <c r="FO271" s="507"/>
      <c r="FP271" s="507"/>
      <c r="FQ271" s="507"/>
      <c r="FR271" s="507"/>
      <c r="FS271" s="507"/>
      <c r="FT271" s="507"/>
      <c r="FU271" s="507"/>
      <c r="FV271" s="507"/>
      <c r="FW271" s="507"/>
      <c r="FX271" s="507"/>
      <c r="FY271" s="507"/>
      <c r="FZ271" s="507"/>
      <c r="GA271" s="507"/>
      <c r="GB271" s="507"/>
      <c r="GC271" s="507"/>
      <c r="GD271" s="507"/>
      <c r="GE271" s="507"/>
      <c r="GF271" s="507"/>
      <c r="GG271" s="507"/>
      <c r="GH271" s="507"/>
      <c r="GI271" s="507"/>
      <c r="GJ271" s="507"/>
      <c r="GK271" s="507"/>
      <c r="GL271" s="507"/>
      <c r="GM271" s="507"/>
      <c r="GN271" s="507"/>
      <c r="GO271" s="507"/>
      <c r="GP271" s="507"/>
      <c r="GQ271" s="507"/>
      <c r="GR271" s="507"/>
      <c r="GS271" s="507"/>
      <c r="GT271" s="507"/>
      <c r="GU271" s="507"/>
      <c r="GV271" s="507"/>
      <c r="GW271" s="507"/>
      <c r="GX271" s="507"/>
      <c r="GY271" s="507"/>
      <c r="GZ271" s="507"/>
      <c r="HA271" s="507"/>
      <c r="HB271" s="507"/>
      <c r="HC271" s="507"/>
      <c r="HD271" s="507"/>
      <c r="HE271" s="507"/>
      <c r="HF271" s="507"/>
      <c r="HG271" s="507"/>
      <c r="HH271" s="507"/>
      <c r="HI271" s="507"/>
      <c r="HJ271" s="507"/>
      <c r="HK271" s="507"/>
      <c r="HL271" s="507"/>
      <c r="HM271" s="507"/>
      <c r="HN271" s="507"/>
      <c r="HO271" s="507"/>
      <c r="HP271" s="507"/>
      <c r="HQ271" s="507"/>
      <c r="HR271" s="507"/>
      <c r="HS271" s="507"/>
      <c r="HT271" s="507"/>
      <c r="HU271" s="507"/>
      <c r="HV271" s="507"/>
      <c r="HW271" s="507"/>
      <c r="HX271" s="507"/>
      <c r="HY271" s="507"/>
      <c r="HZ271" s="507"/>
      <c r="IA271" s="507"/>
      <c r="IB271" s="507"/>
      <c r="IC271" s="507"/>
      <c r="ID271" s="507"/>
      <c r="IE271" s="507"/>
      <c r="IF271" s="507"/>
      <c r="IG271" s="507"/>
      <c r="IH271" s="507"/>
      <c r="II271" s="507"/>
      <c r="IJ271" s="507"/>
    </row>
    <row r="272" spans="1:244" s="398" customFormat="1" ht="19" x14ac:dyDescent="0.2">
      <c r="A272"/>
      <c r="B272" s="290"/>
      <c r="C272"/>
      <c r="D272" s="367"/>
      <c r="E272" s="463"/>
      <c r="F272" s="463"/>
      <c r="G272" s="271"/>
      <c r="H272"/>
      <c r="I272" s="99"/>
      <c r="J272"/>
      <c r="K272"/>
      <c r="L272"/>
      <c r="M272" s="275"/>
      <c r="N272" s="275"/>
      <c r="O272" s="275"/>
      <c r="P272" s="275"/>
      <c r="Q272" s="275"/>
      <c r="R272" s="275"/>
      <c r="S272" s="275"/>
      <c r="T272" s="275"/>
      <c r="U272" s="275"/>
      <c r="V272" s="275"/>
      <c r="W272" s="275"/>
      <c r="X272" s="275"/>
      <c r="Y272" s="275"/>
      <c r="Z272" s="275"/>
      <c r="AA272" s="275"/>
      <c r="AB272" s="23"/>
      <c r="AC272"/>
      <c r="AD272" s="92"/>
      <c r="AE272"/>
      <c r="AF272"/>
      <c r="AG272"/>
      <c r="AH272" s="96"/>
      <c r="AI272" s="394"/>
      <c r="AJ272" s="215"/>
      <c r="AK272" s="215"/>
      <c r="AL272" s="215"/>
      <c r="AM272" s="215"/>
      <c r="AN272" s="215"/>
      <c r="AO272" s="215"/>
      <c r="AP272" s="215"/>
      <c r="AQ272" s="215"/>
      <c r="AR272" s="215"/>
      <c r="AS272" s="215"/>
      <c r="AT272" s="215"/>
      <c r="AU272" s="215"/>
      <c r="AV272" s="215"/>
      <c r="AW272" s="215"/>
      <c r="AX272" s="215"/>
      <c r="AY272" s="394"/>
      <c r="AZ272" s="386"/>
      <c r="BA272" s="715"/>
      <c r="BB272"/>
      <c r="BC272" s="715"/>
      <c r="BD272"/>
      <c r="BE272" s="715"/>
      <c r="BF272"/>
      <c r="BG272" s="715"/>
      <c r="BH272"/>
      <c r="BI272" s="715"/>
      <c r="BJ272"/>
      <c r="BK272" s="715"/>
      <c r="BL272"/>
      <c r="BM272" s="715"/>
      <c r="BN272"/>
      <c r="BO272" s="387"/>
      <c r="BP272"/>
      <c r="BQ272" s="387"/>
      <c r="BR272"/>
      <c r="BS272" s="387"/>
      <c r="BT272"/>
      <c r="BU272" s="387"/>
      <c r="BV272"/>
      <c r="BW272" s="387"/>
      <c r="BX272"/>
      <c r="BY272" s="387"/>
      <c r="BZ272"/>
      <c r="CA272" s="387"/>
      <c r="CB272"/>
      <c r="CC272" s="387"/>
      <c r="CD272"/>
      <c r="CE272" s="387"/>
      <c r="CF272"/>
      <c r="CG272" s="387"/>
      <c r="CH272"/>
      <c r="CI272" s="387"/>
      <c r="CJ272"/>
      <c r="CK272" s="1099"/>
      <c r="CL272" s="507"/>
      <c r="CM272" s="507"/>
      <c r="CN272" s="507"/>
      <c r="CO272" s="507"/>
      <c r="CP272" s="507"/>
      <c r="CQ272" s="507"/>
      <c r="CR272" s="507"/>
      <c r="CS272" s="507"/>
      <c r="CT272" s="1109"/>
      <c r="CU272" s="507"/>
      <c r="CV272" s="507"/>
      <c r="CW272" s="507"/>
      <c r="CX272" s="1109"/>
      <c r="CY272" s="507"/>
      <c r="CZ272" s="507"/>
      <c r="DN272" s="507"/>
      <c r="DO272" s="507"/>
      <c r="DP272" s="507"/>
      <c r="DQ272" s="507"/>
      <c r="DR272" s="507"/>
      <c r="DS272" s="507"/>
      <c r="DT272" s="507"/>
      <c r="DU272" s="507"/>
      <c r="DV272" s="507"/>
      <c r="DW272" s="507"/>
      <c r="DX272" s="507"/>
      <c r="DY272" s="507"/>
      <c r="DZ272" s="507"/>
      <c r="EA272" s="507"/>
      <c r="EB272" s="507"/>
      <c r="EC272" s="507"/>
      <c r="ED272" s="507"/>
      <c r="EE272" s="507"/>
      <c r="EF272" s="507"/>
      <c r="EG272" s="507"/>
      <c r="EH272" s="507"/>
      <c r="EI272" s="507"/>
      <c r="EJ272" s="507"/>
      <c r="EK272" s="507"/>
      <c r="EL272" s="507"/>
      <c r="EM272" s="507"/>
      <c r="EN272" s="507"/>
      <c r="EO272" s="507"/>
      <c r="EP272" s="507"/>
      <c r="EQ272" s="507"/>
      <c r="ER272" s="507"/>
      <c r="ES272" s="507"/>
      <c r="ET272" s="507"/>
      <c r="EU272" s="507"/>
      <c r="EV272" s="507"/>
      <c r="EW272" s="507"/>
      <c r="EX272" s="507"/>
      <c r="EY272" s="507"/>
      <c r="EZ272" s="507"/>
      <c r="FA272" s="507"/>
      <c r="FB272" s="507"/>
      <c r="FC272" s="507"/>
      <c r="FD272" s="507"/>
      <c r="FE272" s="507"/>
      <c r="FF272" s="507"/>
      <c r="FG272" s="507"/>
      <c r="FH272" s="507"/>
      <c r="FI272" s="507"/>
      <c r="FJ272" s="507"/>
      <c r="FK272" s="507"/>
      <c r="FL272" s="507"/>
      <c r="FM272" s="507"/>
      <c r="FN272" s="507"/>
      <c r="FO272" s="507"/>
      <c r="FP272" s="507"/>
      <c r="FQ272" s="507"/>
      <c r="FR272" s="507"/>
      <c r="FS272" s="507"/>
      <c r="FT272" s="507"/>
      <c r="FU272" s="507"/>
      <c r="FV272" s="507"/>
      <c r="FW272" s="507"/>
      <c r="FX272" s="507"/>
      <c r="FY272" s="507"/>
      <c r="FZ272" s="507"/>
      <c r="GA272" s="507"/>
      <c r="GB272" s="507"/>
      <c r="GC272" s="507"/>
      <c r="GD272" s="507"/>
      <c r="GE272" s="507"/>
      <c r="GF272" s="507"/>
      <c r="GG272" s="507"/>
      <c r="GH272" s="507"/>
      <c r="GI272" s="507"/>
      <c r="GJ272" s="507"/>
      <c r="GK272" s="507"/>
      <c r="GL272" s="507"/>
      <c r="GM272" s="507"/>
      <c r="GN272" s="507"/>
      <c r="GO272" s="507"/>
      <c r="GP272" s="507"/>
      <c r="GQ272" s="507"/>
      <c r="GR272" s="507"/>
      <c r="GS272" s="507"/>
      <c r="GT272" s="507"/>
      <c r="GU272" s="507"/>
      <c r="GV272" s="507"/>
      <c r="GW272" s="507"/>
      <c r="GX272" s="507"/>
      <c r="GY272" s="507"/>
      <c r="GZ272" s="507"/>
      <c r="HA272" s="507"/>
      <c r="HB272" s="507"/>
      <c r="HC272" s="507"/>
      <c r="HD272" s="507"/>
      <c r="HE272" s="507"/>
      <c r="HF272" s="507"/>
      <c r="HG272" s="507"/>
      <c r="HH272" s="507"/>
      <c r="HI272" s="507"/>
      <c r="HJ272" s="507"/>
      <c r="HK272" s="507"/>
      <c r="HL272" s="507"/>
      <c r="HM272" s="507"/>
      <c r="HN272" s="507"/>
      <c r="HO272" s="507"/>
      <c r="HP272" s="507"/>
      <c r="HQ272" s="507"/>
      <c r="HR272" s="507"/>
      <c r="HS272" s="507"/>
      <c r="HT272" s="507"/>
      <c r="HU272" s="507"/>
      <c r="HV272" s="507"/>
      <c r="HW272" s="507"/>
      <c r="HX272" s="507"/>
      <c r="HY272" s="507"/>
      <c r="HZ272" s="507"/>
      <c r="IA272" s="507"/>
      <c r="IB272" s="507"/>
      <c r="IC272" s="507"/>
      <c r="ID272" s="507"/>
      <c r="IE272" s="507"/>
      <c r="IF272" s="507"/>
      <c r="IG272" s="507"/>
      <c r="IH272" s="507"/>
      <c r="II272" s="507"/>
      <c r="IJ272" s="507"/>
    </row>
    <row r="273" spans="1:244" s="398" customFormat="1" ht="19" x14ac:dyDescent="0.2">
      <c r="A273"/>
      <c r="B273" s="290"/>
      <c r="C273"/>
      <c r="D273" s="367"/>
      <c r="E273" s="463"/>
      <c r="F273" s="463"/>
      <c r="G273" s="271"/>
      <c r="H273"/>
      <c r="I273" s="99"/>
      <c r="J273"/>
      <c r="K273"/>
      <c r="L273"/>
      <c r="M273" s="275"/>
      <c r="N273" s="275"/>
      <c r="O273" s="275"/>
      <c r="P273" s="275"/>
      <c r="Q273" s="275"/>
      <c r="R273" s="275"/>
      <c r="S273" s="275"/>
      <c r="T273" s="275"/>
      <c r="U273" s="275"/>
      <c r="V273" s="275"/>
      <c r="W273" s="275"/>
      <c r="X273" s="275"/>
      <c r="Y273" s="275"/>
      <c r="Z273" s="275"/>
      <c r="AA273" s="275"/>
      <c r="AB273" s="23"/>
      <c r="AC273"/>
      <c r="AD273" s="92"/>
      <c r="AE273"/>
      <c r="AF273"/>
      <c r="AG273"/>
      <c r="AH273" s="96"/>
      <c r="AI273" s="394"/>
      <c r="AJ273" s="215"/>
      <c r="AK273" s="215"/>
      <c r="AL273" s="215"/>
      <c r="AM273" s="215"/>
      <c r="AN273" s="215"/>
      <c r="AO273" s="215"/>
      <c r="AP273" s="215"/>
      <c r="AQ273" s="215"/>
      <c r="AR273" s="215"/>
      <c r="AS273" s="215"/>
      <c r="AT273" s="215"/>
      <c r="AU273" s="215"/>
      <c r="AV273" s="215"/>
      <c r="AW273" s="215"/>
      <c r="AX273" s="215"/>
      <c r="AY273" s="394"/>
      <c r="AZ273" s="386"/>
      <c r="BA273" s="715"/>
      <c r="BB273"/>
      <c r="BC273" s="715"/>
      <c r="BD273"/>
      <c r="BE273" s="715"/>
      <c r="BF273"/>
      <c r="BG273" s="715"/>
      <c r="BH273"/>
      <c r="BI273" s="715"/>
      <c r="BJ273"/>
      <c r="BK273" s="715"/>
      <c r="BL273"/>
      <c r="BM273" s="715"/>
      <c r="BN273"/>
      <c r="BO273" s="387"/>
      <c r="BP273"/>
      <c r="BQ273" s="387"/>
      <c r="BR273"/>
      <c r="BS273" s="387"/>
      <c r="BT273"/>
      <c r="BU273" s="387"/>
      <c r="BV273"/>
      <c r="BW273" s="387"/>
      <c r="BX273"/>
      <c r="BY273" s="387"/>
      <c r="BZ273"/>
      <c r="CA273" s="387"/>
      <c r="CB273"/>
      <c r="CC273" s="387"/>
      <c r="CD273"/>
      <c r="CE273" s="387"/>
      <c r="CF273"/>
      <c r="CG273" s="387"/>
      <c r="CH273"/>
      <c r="CI273" s="387"/>
      <c r="CJ273"/>
      <c r="CK273" s="1099"/>
      <c r="CL273" s="507"/>
      <c r="CM273" s="507"/>
      <c r="CN273" s="507"/>
      <c r="CO273" s="507"/>
      <c r="CP273" s="507"/>
      <c r="CQ273" s="507"/>
      <c r="CR273" s="507"/>
      <c r="CS273" s="507"/>
      <c r="CT273" s="1109"/>
      <c r="CU273" s="507"/>
      <c r="CV273" s="507"/>
      <c r="CW273" s="507"/>
      <c r="CX273" s="1109"/>
      <c r="CY273" s="507"/>
      <c r="CZ273" s="507"/>
      <c r="DN273" s="507"/>
      <c r="DO273" s="507"/>
      <c r="DP273" s="507"/>
      <c r="DQ273" s="507"/>
      <c r="DR273" s="507"/>
      <c r="DS273" s="507"/>
      <c r="DT273" s="507"/>
      <c r="DU273" s="507"/>
      <c r="DV273" s="507"/>
      <c r="DW273" s="507"/>
      <c r="DX273" s="507"/>
      <c r="DY273" s="507"/>
      <c r="DZ273" s="507"/>
      <c r="EA273" s="507"/>
      <c r="EB273" s="507"/>
      <c r="EC273" s="507"/>
      <c r="ED273" s="507"/>
      <c r="EE273" s="507"/>
      <c r="EF273" s="507"/>
      <c r="EG273" s="507"/>
      <c r="EH273" s="507"/>
      <c r="EI273" s="507"/>
      <c r="EJ273" s="507"/>
      <c r="EK273" s="507"/>
      <c r="EL273" s="507"/>
      <c r="EM273" s="507"/>
      <c r="EN273" s="507"/>
      <c r="EO273" s="507"/>
      <c r="EP273" s="507"/>
      <c r="EQ273" s="507"/>
      <c r="ER273" s="507"/>
      <c r="ES273" s="507"/>
      <c r="ET273" s="507"/>
      <c r="EU273" s="507"/>
      <c r="EV273" s="507"/>
      <c r="EW273" s="507"/>
      <c r="EX273" s="507"/>
      <c r="EY273" s="507"/>
      <c r="EZ273" s="507"/>
      <c r="FA273" s="507"/>
      <c r="FB273" s="507"/>
      <c r="FC273" s="507"/>
      <c r="FD273" s="507"/>
      <c r="FE273" s="507"/>
      <c r="FF273" s="507"/>
      <c r="FG273" s="507"/>
      <c r="FH273" s="507"/>
      <c r="FI273" s="507"/>
      <c r="FJ273" s="507"/>
      <c r="FK273" s="507"/>
      <c r="FL273" s="507"/>
      <c r="FM273" s="507"/>
      <c r="FN273" s="507"/>
      <c r="FO273" s="507"/>
      <c r="FP273" s="507"/>
      <c r="FQ273" s="507"/>
      <c r="FR273" s="507"/>
      <c r="FS273" s="507"/>
      <c r="FT273" s="507"/>
      <c r="FU273" s="507"/>
      <c r="FV273" s="507"/>
      <c r="FW273" s="507"/>
      <c r="FX273" s="507"/>
      <c r="FY273" s="507"/>
      <c r="FZ273" s="507"/>
      <c r="GA273" s="507"/>
      <c r="GB273" s="507"/>
      <c r="GC273" s="507"/>
      <c r="GD273" s="507"/>
      <c r="GE273" s="507"/>
      <c r="GF273" s="507"/>
      <c r="GG273" s="507"/>
      <c r="GH273" s="507"/>
      <c r="GI273" s="507"/>
      <c r="GJ273" s="507"/>
      <c r="GK273" s="507"/>
      <c r="GL273" s="507"/>
      <c r="GM273" s="507"/>
      <c r="GN273" s="507"/>
      <c r="GO273" s="507"/>
      <c r="GP273" s="507"/>
      <c r="GQ273" s="507"/>
      <c r="GR273" s="507"/>
      <c r="GS273" s="507"/>
      <c r="GT273" s="507"/>
      <c r="GU273" s="507"/>
      <c r="GV273" s="507"/>
      <c r="GW273" s="507"/>
      <c r="GX273" s="507"/>
      <c r="GY273" s="507"/>
      <c r="GZ273" s="507"/>
      <c r="HA273" s="507"/>
      <c r="HB273" s="507"/>
      <c r="HC273" s="507"/>
      <c r="HD273" s="507"/>
      <c r="HE273" s="507"/>
      <c r="HF273" s="507"/>
      <c r="HG273" s="507"/>
      <c r="HH273" s="507"/>
      <c r="HI273" s="507"/>
      <c r="HJ273" s="507"/>
      <c r="HK273" s="507"/>
      <c r="HL273" s="507"/>
      <c r="HM273" s="507"/>
      <c r="HN273" s="507"/>
      <c r="HO273" s="507"/>
      <c r="HP273" s="507"/>
      <c r="HQ273" s="507"/>
      <c r="HR273" s="507"/>
      <c r="HS273" s="507"/>
      <c r="HT273" s="507"/>
      <c r="HU273" s="507"/>
      <c r="HV273" s="507"/>
      <c r="HW273" s="507"/>
      <c r="HX273" s="507"/>
      <c r="HY273" s="507"/>
      <c r="HZ273" s="507"/>
      <c r="IA273" s="507"/>
      <c r="IB273" s="507"/>
      <c r="IC273" s="507"/>
      <c r="ID273" s="507"/>
      <c r="IE273" s="507"/>
      <c r="IF273" s="507"/>
      <c r="IG273" s="507"/>
      <c r="IH273" s="507"/>
      <c r="II273" s="507"/>
      <c r="IJ273" s="507"/>
    </row>
    <row r="274" spans="1:244" s="398" customFormat="1" ht="19" x14ac:dyDescent="0.2">
      <c r="A274"/>
      <c r="B274" s="290"/>
      <c r="C274"/>
      <c r="D274" s="367"/>
      <c r="E274" s="463"/>
      <c r="F274" s="463"/>
      <c r="G274" s="271"/>
      <c r="H274"/>
      <c r="I274" s="99"/>
      <c r="J274"/>
      <c r="K274"/>
      <c r="L274"/>
      <c r="M274" s="275"/>
      <c r="N274" s="275"/>
      <c r="O274" s="275"/>
      <c r="P274" s="275"/>
      <c r="Q274" s="275"/>
      <c r="R274" s="275"/>
      <c r="S274" s="275"/>
      <c r="T274" s="275"/>
      <c r="U274" s="275"/>
      <c r="V274" s="275"/>
      <c r="W274" s="275"/>
      <c r="X274" s="275"/>
      <c r="Y274" s="275"/>
      <c r="Z274" s="275"/>
      <c r="AA274" s="275"/>
      <c r="AB274" s="23"/>
      <c r="AC274"/>
      <c r="AD274" s="92"/>
      <c r="AE274"/>
      <c r="AF274"/>
      <c r="AG274"/>
      <c r="AH274" s="96"/>
      <c r="AI274" s="394"/>
      <c r="AJ274" s="215"/>
      <c r="AK274" s="215"/>
      <c r="AL274" s="215"/>
      <c r="AM274" s="215"/>
      <c r="AN274" s="215"/>
      <c r="AO274" s="215"/>
      <c r="AP274" s="215"/>
      <c r="AQ274" s="215"/>
      <c r="AR274" s="215"/>
      <c r="AS274" s="215"/>
      <c r="AT274" s="215"/>
      <c r="AU274" s="215"/>
      <c r="AV274" s="215"/>
      <c r="AW274" s="215"/>
      <c r="AX274" s="215"/>
      <c r="AY274" s="394"/>
      <c r="AZ274" s="386"/>
      <c r="BA274" s="715"/>
      <c r="BB274"/>
      <c r="BC274" s="715"/>
      <c r="BD274"/>
      <c r="BE274" s="715"/>
      <c r="BF274"/>
      <c r="BG274" s="715"/>
      <c r="BH274"/>
      <c r="BI274" s="715"/>
      <c r="BJ274"/>
      <c r="BK274" s="715"/>
      <c r="BL274"/>
      <c r="BM274" s="715"/>
      <c r="BN274"/>
      <c r="BO274" s="387"/>
      <c r="BP274"/>
      <c r="BQ274" s="387"/>
      <c r="BR274"/>
      <c r="BS274" s="387"/>
      <c r="BT274"/>
      <c r="BU274" s="387"/>
      <c r="BV274"/>
      <c r="BW274" s="387"/>
      <c r="BX274"/>
      <c r="BY274" s="387"/>
      <c r="BZ274"/>
      <c r="CA274" s="387"/>
      <c r="CB274"/>
      <c r="CC274" s="387"/>
      <c r="CD274"/>
      <c r="CE274" s="387"/>
      <c r="CF274"/>
      <c r="CG274" s="387"/>
      <c r="CH274"/>
      <c r="CI274" s="387"/>
      <c r="CJ274"/>
      <c r="CK274" s="1099"/>
      <c r="CL274" s="507"/>
      <c r="CM274" s="507"/>
      <c r="CN274" s="507"/>
      <c r="CO274" s="507"/>
      <c r="CP274" s="507"/>
      <c r="CQ274" s="507"/>
      <c r="CR274" s="507"/>
      <c r="CS274" s="507"/>
      <c r="CT274" s="1109"/>
      <c r="CU274" s="507"/>
      <c r="CV274" s="507"/>
      <c r="CW274" s="507"/>
      <c r="CX274" s="1109"/>
      <c r="CY274" s="507"/>
      <c r="CZ274" s="507"/>
      <c r="DN274" s="507"/>
      <c r="DO274" s="507"/>
      <c r="DP274" s="507"/>
      <c r="DQ274" s="507"/>
      <c r="DR274" s="507"/>
      <c r="DS274" s="507"/>
      <c r="DT274" s="507"/>
      <c r="DU274" s="507"/>
      <c r="DV274" s="507"/>
      <c r="DW274" s="507"/>
      <c r="DX274" s="507"/>
      <c r="DY274" s="507"/>
      <c r="DZ274" s="507"/>
      <c r="EA274" s="507"/>
      <c r="EB274" s="507"/>
      <c r="EC274" s="507"/>
      <c r="ED274" s="507"/>
      <c r="EE274" s="507"/>
      <c r="EF274" s="507"/>
      <c r="EG274" s="507"/>
      <c r="EH274" s="507"/>
      <c r="EI274" s="507"/>
      <c r="EJ274" s="507"/>
      <c r="EK274" s="507"/>
      <c r="EL274" s="507"/>
      <c r="EM274" s="507"/>
      <c r="EN274" s="507"/>
      <c r="EO274" s="507"/>
      <c r="EP274" s="507"/>
      <c r="EQ274" s="507"/>
      <c r="ER274" s="507"/>
      <c r="ES274" s="507"/>
      <c r="ET274" s="507"/>
      <c r="EU274" s="507"/>
      <c r="EV274" s="507"/>
      <c r="EW274" s="507"/>
      <c r="EX274" s="507"/>
      <c r="EY274" s="507"/>
      <c r="EZ274" s="507"/>
      <c r="FA274" s="507"/>
      <c r="FB274" s="507"/>
      <c r="FC274" s="507"/>
      <c r="FD274" s="507"/>
      <c r="FE274" s="507"/>
      <c r="FF274" s="507"/>
      <c r="FG274" s="507"/>
      <c r="FH274" s="507"/>
      <c r="FI274" s="507"/>
      <c r="FJ274" s="507"/>
      <c r="FK274" s="507"/>
      <c r="FL274" s="507"/>
      <c r="FM274" s="507"/>
      <c r="FN274" s="507"/>
      <c r="FO274" s="507"/>
      <c r="FP274" s="507"/>
      <c r="FQ274" s="507"/>
      <c r="FR274" s="507"/>
      <c r="FS274" s="507"/>
      <c r="FT274" s="507"/>
      <c r="FU274" s="507"/>
      <c r="FV274" s="507"/>
      <c r="FW274" s="507"/>
      <c r="FX274" s="507"/>
      <c r="FY274" s="507"/>
      <c r="FZ274" s="507"/>
      <c r="GA274" s="507"/>
      <c r="GB274" s="507"/>
      <c r="GC274" s="507"/>
      <c r="GD274" s="507"/>
      <c r="GE274" s="507"/>
      <c r="GF274" s="507"/>
      <c r="GG274" s="507"/>
      <c r="GH274" s="507"/>
      <c r="GI274" s="507"/>
      <c r="GJ274" s="507"/>
      <c r="GK274" s="507"/>
      <c r="GL274" s="507"/>
      <c r="GM274" s="507"/>
      <c r="GN274" s="507"/>
      <c r="GO274" s="507"/>
      <c r="GP274" s="507"/>
      <c r="GQ274" s="507"/>
      <c r="GR274" s="507"/>
      <c r="GS274" s="507"/>
      <c r="GT274" s="507"/>
      <c r="GU274" s="507"/>
      <c r="GV274" s="507"/>
      <c r="GW274" s="507"/>
      <c r="GX274" s="507"/>
      <c r="GY274" s="507"/>
      <c r="GZ274" s="507"/>
      <c r="HA274" s="507"/>
      <c r="HB274" s="507"/>
      <c r="HC274" s="507"/>
      <c r="HD274" s="507"/>
      <c r="HE274" s="507"/>
      <c r="HF274" s="507"/>
      <c r="HG274" s="507"/>
      <c r="HH274" s="507"/>
      <c r="HI274" s="507"/>
      <c r="HJ274" s="507"/>
      <c r="HK274" s="507"/>
      <c r="HL274" s="507"/>
      <c r="HM274" s="507"/>
      <c r="HN274" s="507"/>
      <c r="HO274" s="507"/>
      <c r="HP274" s="507"/>
      <c r="HQ274" s="507"/>
      <c r="HR274" s="507"/>
      <c r="HS274" s="507"/>
      <c r="HT274" s="507"/>
      <c r="HU274" s="507"/>
      <c r="HV274" s="507"/>
      <c r="HW274" s="507"/>
      <c r="HX274" s="507"/>
      <c r="HY274" s="507"/>
      <c r="HZ274" s="507"/>
      <c r="IA274" s="507"/>
      <c r="IB274" s="507"/>
      <c r="IC274" s="507"/>
      <c r="ID274" s="507"/>
      <c r="IE274" s="507"/>
      <c r="IF274" s="507"/>
      <c r="IG274" s="507"/>
      <c r="IH274" s="507"/>
      <c r="II274" s="507"/>
      <c r="IJ274" s="507"/>
    </row>
    <row r="275" spans="1:244" s="398" customFormat="1" ht="19" x14ac:dyDescent="0.2">
      <c r="A275"/>
      <c r="B275" s="290"/>
      <c r="C275"/>
      <c r="D275" s="367"/>
      <c r="E275" s="463"/>
      <c r="F275" s="463"/>
      <c r="G275" s="271"/>
      <c r="H275"/>
      <c r="I275" s="99"/>
      <c r="J275"/>
      <c r="K275"/>
      <c r="L275"/>
      <c r="M275" s="275"/>
      <c r="N275" s="275"/>
      <c r="O275" s="275"/>
      <c r="P275" s="275"/>
      <c r="Q275" s="275"/>
      <c r="R275" s="275"/>
      <c r="S275" s="275"/>
      <c r="T275" s="275"/>
      <c r="U275" s="275"/>
      <c r="V275" s="275"/>
      <c r="W275" s="275"/>
      <c r="X275" s="275"/>
      <c r="Y275" s="275"/>
      <c r="Z275" s="275"/>
      <c r="AA275" s="275"/>
      <c r="AB275" s="23"/>
      <c r="AC275"/>
      <c r="AD275" s="92"/>
      <c r="AE275"/>
      <c r="AF275"/>
      <c r="AG275"/>
      <c r="AH275" s="96"/>
      <c r="AI275" s="394"/>
      <c r="AJ275" s="215"/>
      <c r="AK275" s="215"/>
      <c r="AL275" s="215"/>
      <c r="AM275" s="215"/>
      <c r="AN275" s="215"/>
      <c r="AO275" s="215"/>
      <c r="AP275" s="215"/>
      <c r="AQ275" s="215"/>
      <c r="AR275" s="215"/>
      <c r="AS275" s="215"/>
      <c r="AT275" s="215"/>
      <c r="AU275" s="215"/>
      <c r="AV275" s="215"/>
      <c r="AW275" s="215"/>
      <c r="AX275" s="215"/>
      <c r="AY275" s="394"/>
      <c r="AZ275" s="386"/>
      <c r="BA275" s="715"/>
      <c r="BB275"/>
      <c r="BC275" s="715"/>
      <c r="BD275"/>
      <c r="BE275" s="715"/>
      <c r="BF275"/>
      <c r="BG275" s="715"/>
      <c r="BH275"/>
      <c r="BI275" s="715"/>
      <c r="BJ275"/>
      <c r="BK275" s="715"/>
      <c r="BL275"/>
      <c r="BM275" s="715"/>
      <c r="BN275"/>
      <c r="BO275" s="387"/>
      <c r="BP275"/>
      <c r="BQ275" s="387"/>
      <c r="BR275"/>
      <c r="BS275" s="387"/>
      <c r="BT275"/>
      <c r="BU275" s="387"/>
      <c r="BV275"/>
      <c r="BW275" s="387"/>
      <c r="BX275"/>
      <c r="BY275" s="387"/>
      <c r="BZ275"/>
      <c r="CA275" s="387"/>
      <c r="CB275"/>
      <c r="CC275" s="387"/>
      <c r="CD275"/>
      <c r="CE275" s="387"/>
      <c r="CF275"/>
      <c r="CG275" s="387"/>
      <c r="CH275"/>
      <c r="CI275" s="387"/>
      <c r="CJ275"/>
      <c r="CK275" s="1099"/>
      <c r="CL275" s="507"/>
      <c r="CM275" s="507"/>
      <c r="CN275" s="507"/>
      <c r="CO275" s="507"/>
      <c r="CP275" s="507"/>
      <c r="CQ275" s="507"/>
      <c r="CR275" s="507"/>
      <c r="CS275" s="507"/>
      <c r="CT275" s="1109"/>
      <c r="CU275" s="507"/>
      <c r="CV275" s="507"/>
      <c r="CW275" s="507"/>
      <c r="CX275" s="1109"/>
      <c r="CY275" s="507"/>
      <c r="CZ275" s="507"/>
      <c r="DN275" s="507"/>
      <c r="DO275" s="507"/>
      <c r="DP275" s="507"/>
      <c r="DQ275" s="507"/>
      <c r="DR275" s="507"/>
      <c r="DS275" s="507"/>
      <c r="DT275" s="507"/>
      <c r="DU275" s="507"/>
      <c r="DV275" s="507"/>
      <c r="DW275" s="507"/>
      <c r="DX275" s="507"/>
      <c r="DY275" s="507"/>
      <c r="DZ275" s="507"/>
      <c r="EA275" s="507"/>
      <c r="EB275" s="507"/>
      <c r="EC275" s="507"/>
      <c r="ED275" s="507"/>
      <c r="EE275" s="507"/>
      <c r="EF275" s="507"/>
      <c r="EG275" s="507"/>
      <c r="EH275" s="507"/>
      <c r="EI275" s="507"/>
      <c r="EJ275" s="507"/>
      <c r="EK275" s="507"/>
      <c r="EL275" s="507"/>
      <c r="EM275" s="507"/>
      <c r="EN275" s="507"/>
      <c r="EO275" s="507"/>
      <c r="EP275" s="507"/>
      <c r="EQ275" s="507"/>
      <c r="ER275" s="507"/>
      <c r="ES275" s="507"/>
      <c r="ET275" s="507"/>
      <c r="EU275" s="507"/>
      <c r="EV275" s="507"/>
      <c r="EW275" s="507"/>
      <c r="EX275" s="507"/>
      <c r="EY275" s="507"/>
      <c r="EZ275" s="507"/>
      <c r="FA275" s="507"/>
      <c r="FB275" s="507"/>
      <c r="FC275" s="507"/>
      <c r="FD275" s="507"/>
      <c r="FE275" s="507"/>
      <c r="FF275" s="507"/>
      <c r="FG275" s="507"/>
      <c r="FH275" s="507"/>
      <c r="FI275" s="507"/>
      <c r="FJ275" s="507"/>
      <c r="FK275" s="507"/>
      <c r="FL275" s="507"/>
      <c r="FM275" s="507"/>
      <c r="FN275" s="507"/>
      <c r="FO275" s="507"/>
      <c r="FP275" s="507"/>
      <c r="FQ275" s="507"/>
      <c r="FR275" s="507"/>
      <c r="FS275" s="507"/>
      <c r="FT275" s="507"/>
      <c r="FU275" s="507"/>
      <c r="FV275" s="507"/>
      <c r="FW275" s="507"/>
      <c r="FX275" s="507"/>
      <c r="FY275" s="507"/>
      <c r="FZ275" s="507"/>
      <c r="GA275" s="507"/>
      <c r="GB275" s="507"/>
      <c r="GC275" s="507"/>
      <c r="GD275" s="507"/>
      <c r="GE275" s="507"/>
      <c r="GF275" s="507"/>
      <c r="GG275" s="507"/>
      <c r="GH275" s="507"/>
      <c r="GI275" s="507"/>
      <c r="GJ275" s="507"/>
      <c r="GK275" s="507"/>
      <c r="GL275" s="507"/>
      <c r="GM275" s="507"/>
      <c r="GN275" s="507"/>
      <c r="GO275" s="507"/>
      <c r="GP275" s="507"/>
      <c r="GQ275" s="507"/>
      <c r="GR275" s="507"/>
      <c r="GS275" s="507"/>
      <c r="GT275" s="507"/>
      <c r="GU275" s="507"/>
      <c r="GV275" s="507"/>
      <c r="GW275" s="507"/>
      <c r="GX275" s="507"/>
      <c r="GY275" s="507"/>
      <c r="GZ275" s="507"/>
      <c r="HA275" s="507"/>
      <c r="HB275" s="507"/>
      <c r="HC275" s="507"/>
      <c r="HD275" s="507"/>
      <c r="HE275" s="507"/>
      <c r="HF275" s="507"/>
      <c r="HG275" s="507"/>
      <c r="HH275" s="507"/>
      <c r="HI275" s="507"/>
      <c r="HJ275" s="507"/>
      <c r="HK275" s="507"/>
      <c r="HL275" s="507"/>
      <c r="HM275" s="507"/>
      <c r="HN275" s="507"/>
      <c r="HO275" s="507"/>
      <c r="HP275" s="507"/>
      <c r="HQ275" s="507"/>
      <c r="HR275" s="507"/>
      <c r="HS275" s="507"/>
      <c r="HT275" s="507"/>
      <c r="HU275" s="507"/>
      <c r="HV275" s="507"/>
      <c r="HW275" s="507"/>
      <c r="HX275" s="507"/>
      <c r="HY275" s="507"/>
      <c r="HZ275" s="507"/>
      <c r="IA275" s="507"/>
      <c r="IB275" s="507"/>
      <c r="IC275" s="507"/>
      <c r="ID275" s="507"/>
      <c r="IE275" s="507"/>
      <c r="IF275" s="507"/>
      <c r="IG275" s="507"/>
      <c r="IH275" s="507"/>
      <c r="II275" s="507"/>
      <c r="IJ275" s="507"/>
    </row>
    <row r="276" spans="1:244" s="398" customFormat="1" ht="19" x14ac:dyDescent="0.2">
      <c r="A276"/>
      <c r="B276" s="290"/>
      <c r="C276"/>
      <c r="D276" s="367"/>
      <c r="E276" s="463"/>
      <c r="F276" s="463"/>
      <c r="G276" s="271"/>
      <c r="H276"/>
      <c r="I276" s="99"/>
      <c r="J276"/>
      <c r="K276"/>
      <c r="L276"/>
      <c r="M276" s="275"/>
      <c r="N276" s="275"/>
      <c r="O276" s="275"/>
      <c r="P276" s="275"/>
      <c r="Q276" s="275"/>
      <c r="R276" s="275"/>
      <c r="S276" s="275"/>
      <c r="T276" s="275"/>
      <c r="U276" s="275"/>
      <c r="V276" s="275"/>
      <c r="W276" s="275"/>
      <c r="X276" s="275"/>
      <c r="Y276" s="275"/>
      <c r="Z276" s="275"/>
      <c r="AA276" s="275"/>
      <c r="AB276" s="23"/>
      <c r="AC276"/>
      <c r="AD276" s="92"/>
      <c r="AE276"/>
      <c r="AF276"/>
      <c r="AG276"/>
      <c r="AH276" s="96"/>
      <c r="AI276" s="394"/>
      <c r="AJ276" s="215"/>
      <c r="AK276" s="215"/>
      <c r="AL276" s="215"/>
      <c r="AM276" s="215"/>
      <c r="AN276" s="215"/>
      <c r="AO276" s="215"/>
      <c r="AP276" s="215"/>
      <c r="AQ276" s="215"/>
      <c r="AR276" s="215"/>
      <c r="AS276" s="215"/>
      <c r="AT276" s="215"/>
      <c r="AU276" s="215"/>
      <c r="AV276" s="215"/>
      <c r="AW276" s="215"/>
      <c r="AX276" s="215"/>
      <c r="AY276" s="394"/>
      <c r="AZ276" s="386"/>
      <c r="BA276" s="715"/>
      <c r="BB276"/>
      <c r="BC276" s="715"/>
      <c r="BD276"/>
      <c r="BE276" s="715"/>
      <c r="BF276"/>
      <c r="BG276" s="715"/>
      <c r="BH276"/>
      <c r="BI276" s="715"/>
      <c r="BJ276"/>
      <c r="BK276" s="715"/>
      <c r="BL276"/>
      <c r="BM276" s="715"/>
      <c r="BN276"/>
      <c r="BO276" s="387"/>
      <c r="BP276"/>
      <c r="BQ276" s="387"/>
      <c r="BR276"/>
      <c r="BS276" s="387"/>
      <c r="BT276"/>
      <c r="BU276" s="387"/>
      <c r="BV276"/>
      <c r="BW276" s="387"/>
      <c r="BX276"/>
      <c r="BY276" s="387"/>
      <c r="BZ276"/>
      <c r="CA276" s="387"/>
      <c r="CB276"/>
      <c r="CC276" s="387"/>
      <c r="CD276"/>
      <c r="CE276" s="387"/>
      <c r="CF276"/>
      <c r="CG276" s="387"/>
      <c r="CH276"/>
      <c r="CI276" s="387"/>
      <c r="CJ276"/>
      <c r="CK276" s="1099"/>
      <c r="CL276" s="507"/>
      <c r="CM276" s="507"/>
      <c r="CN276" s="507"/>
      <c r="CO276" s="507"/>
      <c r="CP276" s="507"/>
      <c r="CQ276" s="507"/>
      <c r="CR276" s="507"/>
      <c r="CS276" s="507"/>
      <c r="CT276" s="1109"/>
      <c r="CU276" s="507"/>
      <c r="CV276" s="507"/>
      <c r="CW276" s="507"/>
      <c r="CX276" s="1109"/>
      <c r="CY276" s="507"/>
      <c r="CZ276" s="507"/>
      <c r="DN276" s="507"/>
      <c r="DO276" s="507"/>
      <c r="DP276" s="507"/>
      <c r="DQ276" s="507"/>
      <c r="DR276" s="507"/>
      <c r="DS276" s="507"/>
      <c r="DT276" s="507"/>
      <c r="DU276" s="507"/>
      <c r="DV276" s="507"/>
      <c r="DW276" s="507"/>
      <c r="DX276" s="507"/>
      <c r="DY276" s="507"/>
      <c r="DZ276" s="507"/>
      <c r="EA276" s="507"/>
      <c r="EB276" s="507"/>
      <c r="EC276" s="507"/>
      <c r="ED276" s="507"/>
      <c r="EE276" s="507"/>
      <c r="EF276" s="507"/>
      <c r="EG276" s="507"/>
      <c r="EH276" s="507"/>
      <c r="EI276" s="507"/>
      <c r="EJ276" s="507"/>
      <c r="EK276" s="507"/>
      <c r="EL276" s="507"/>
      <c r="EM276" s="507"/>
      <c r="EN276" s="507"/>
      <c r="EO276" s="507"/>
      <c r="EP276" s="507"/>
      <c r="EQ276" s="507"/>
      <c r="ER276" s="507"/>
      <c r="ES276" s="507"/>
      <c r="ET276" s="507"/>
      <c r="EU276" s="507"/>
      <c r="EV276" s="507"/>
      <c r="EW276" s="507"/>
      <c r="EX276" s="507"/>
      <c r="EY276" s="507"/>
      <c r="EZ276" s="507"/>
      <c r="FA276" s="507"/>
      <c r="FB276" s="507"/>
      <c r="FC276" s="507"/>
      <c r="FD276" s="507"/>
      <c r="FE276" s="507"/>
      <c r="FF276" s="507"/>
      <c r="FG276" s="507"/>
      <c r="FH276" s="507"/>
      <c r="FI276" s="507"/>
      <c r="FJ276" s="507"/>
      <c r="FK276" s="507"/>
      <c r="FL276" s="507"/>
      <c r="FM276" s="507"/>
      <c r="FN276" s="507"/>
      <c r="FO276" s="507"/>
      <c r="FP276" s="507"/>
      <c r="FQ276" s="507"/>
      <c r="FR276" s="507"/>
      <c r="FS276" s="507"/>
      <c r="FT276" s="507"/>
      <c r="FU276" s="507"/>
      <c r="FV276" s="507"/>
      <c r="FW276" s="507"/>
      <c r="FX276" s="507"/>
      <c r="FY276" s="507"/>
      <c r="FZ276" s="507"/>
      <c r="GA276" s="507"/>
      <c r="GB276" s="507"/>
      <c r="GC276" s="507"/>
      <c r="GD276" s="507"/>
      <c r="GE276" s="507"/>
      <c r="GF276" s="507"/>
      <c r="GG276" s="507"/>
      <c r="GH276" s="507"/>
      <c r="GI276" s="507"/>
      <c r="GJ276" s="507"/>
      <c r="GK276" s="507"/>
      <c r="GL276" s="507"/>
      <c r="GM276" s="507"/>
      <c r="GN276" s="507"/>
      <c r="GO276" s="507"/>
      <c r="GP276" s="507"/>
      <c r="GQ276" s="507"/>
      <c r="GR276" s="507"/>
      <c r="GS276" s="507"/>
      <c r="GT276" s="507"/>
      <c r="GU276" s="507"/>
      <c r="GV276" s="507"/>
      <c r="GW276" s="507"/>
      <c r="GX276" s="507"/>
      <c r="GY276" s="507"/>
      <c r="GZ276" s="507"/>
      <c r="HA276" s="507"/>
      <c r="HB276" s="507"/>
      <c r="HC276" s="507"/>
      <c r="HD276" s="507"/>
      <c r="HE276" s="507"/>
      <c r="HF276" s="507"/>
      <c r="HG276" s="507"/>
      <c r="HH276" s="507"/>
      <c r="HI276" s="507"/>
      <c r="HJ276" s="507"/>
      <c r="HK276" s="507"/>
      <c r="HL276" s="507"/>
      <c r="HM276" s="507"/>
      <c r="HN276" s="507"/>
      <c r="HO276" s="507"/>
      <c r="HP276" s="507"/>
      <c r="HQ276" s="507"/>
      <c r="HR276" s="507"/>
      <c r="HS276" s="507"/>
      <c r="HT276" s="507"/>
      <c r="HU276" s="507"/>
      <c r="HV276" s="507"/>
      <c r="HW276" s="507"/>
      <c r="HX276" s="507"/>
      <c r="HY276" s="507"/>
      <c r="HZ276" s="507"/>
      <c r="IA276" s="507"/>
      <c r="IB276" s="507"/>
      <c r="IC276" s="507"/>
      <c r="ID276" s="507"/>
      <c r="IE276" s="507"/>
      <c r="IF276" s="507"/>
      <c r="IG276" s="507"/>
      <c r="IH276" s="507"/>
      <c r="II276" s="507"/>
      <c r="IJ276" s="507"/>
    </row>
    <row r="277" spans="1:244" s="398" customFormat="1" ht="19" x14ac:dyDescent="0.2">
      <c r="A277"/>
      <c r="B277" s="290"/>
      <c r="C277"/>
      <c r="D277" s="367"/>
      <c r="E277" s="463"/>
      <c r="F277" s="463"/>
      <c r="G277" s="271"/>
      <c r="H277"/>
      <c r="I277" s="99"/>
      <c r="J277"/>
      <c r="K277"/>
      <c r="L277"/>
      <c r="M277" s="275"/>
      <c r="N277" s="275"/>
      <c r="O277" s="275"/>
      <c r="P277" s="275"/>
      <c r="Q277" s="275"/>
      <c r="R277" s="275"/>
      <c r="S277" s="275"/>
      <c r="T277" s="275"/>
      <c r="U277" s="275"/>
      <c r="V277" s="275"/>
      <c r="W277" s="275"/>
      <c r="X277" s="275"/>
      <c r="Y277" s="275"/>
      <c r="Z277" s="275"/>
      <c r="AA277" s="275"/>
      <c r="AB277" s="23"/>
      <c r="AC277"/>
      <c r="AD277" s="92"/>
      <c r="AE277"/>
      <c r="AF277"/>
      <c r="AG277"/>
      <c r="AH277" s="96"/>
      <c r="AI277" s="394"/>
      <c r="AJ277" s="215"/>
      <c r="AK277" s="215"/>
      <c r="AL277" s="215"/>
      <c r="AM277" s="215"/>
      <c r="AN277" s="215"/>
      <c r="AO277" s="215"/>
      <c r="AP277" s="215"/>
      <c r="AQ277" s="215"/>
      <c r="AR277" s="215"/>
      <c r="AS277" s="215"/>
      <c r="AT277" s="215"/>
      <c r="AU277" s="215"/>
      <c r="AV277" s="215"/>
      <c r="AW277" s="215"/>
      <c r="AX277" s="215"/>
      <c r="AY277" s="394"/>
      <c r="AZ277" s="386"/>
      <c r="BA277" s="715"/>
      <c r="BB277"/>
      <c r="BC277" s="715"/>
      <c r="BD277"/>
      <c r="BE277" s="715"/>
      <c r="BF277"/>
      <c r="BG277" s="715"/>
      <c r="BH277"/>
      <c r="BI277" s="715"/>
      <c r="BJ277"/>
      <c r="BK277" s="715"/>
      <c r="BL277"/>
      <c r="BM277" s="715"/>
      <c r="BN277"/>
      <c r="BO277" s="387"/>
      <c r="BP277"/>
      <c r="BQ277" s="387"/>
      <c r="BR277"/>
      <c r="BS277" s="387"/>
      <c r="BT277"/>
      <c r="BU277" s="387"/>
      <c r="BV277"/>
      <c r="BW277" s="387"/>
      <c r="BX277"/>
      <c r="BY277" s="387"/>
      <c r="BZ277"/>
      <c r="CA277" s="387"/>
      <c r="CB277"/>
      <c r="CC277" s="387"/>
      <c r="CD277"/>
      <c r="CE277" s="387"/>
      <c r="CF277"/>
      <c r="CG277" s="387"/>
      <c r="CH277"/>
      <c r="CI277" s="387"/>
      <c r="CJ277"/>
      <c r="CK277" s="1099"/>
      <c r="CL277" s="507"/>
      <c r="CM277" s="507"/>
      <c r="CN277" s="507"/>
      <c r="CO277" s="507"/>
      <c r="CP277" s="507"/>
      <c r="CQ277" s="507"/>
      <c r="CR277" s="507"/>
      <c r="CS277" s="507"/>
      <c r="CT277" s="1109"/>
      <c r="CU277" s="507"/>
      <c r="CV277" s="507"/>
      <c r="CW277" s="507"/>
      <c r="CX277" s="1109"/>
      <c r="CY277" s="507"/>
      <c r="CZ277" s="507"/>
      <c r="DN277" s="507"/>
      <c r="DO277" s="507"/>
      <c r="DP277" s="507"/>
      <c r="DQ277" s="507"/>
      <c r="DR277" s="507"/>
      <c r="DS277" s="507"/>
      <c r="DT277" s="507"/>
      <c r="DU277" s="507"/>
      <c r="DV277" s="507"/>
      <c r="DW277" s="507"/>
      <c r="DX277" s="507"/>
      <c r="DY277" s="507"/>
      <c r="DZ277" s="507"/>
      <c r="EA277" s="507"/>
      <c r="EB277" s="507"/>
      <c r="EC277" s="507"/>
      <c r="ED277" s="507"/>
      <c r="EE277" s="507"/>
      <c r="EF277" s="507"/>
      <c r="EG277" s="507"/>
      <c r="EH277" s="507"/>
      <c r="EI277" s="507"/>
      <c r="EJ277" s="507"/>
      <c r="EK277" s="507"/>
      <c r="EL277" s="507"/>
      <c r="EM277" s="507"/>
      <c r="EN277" s="507"/>
      <c r="EO277" s="507"/>
      <c r="EP277" s="507"/>
      <c r="EQ277" s="507"/>
      <c r="ER277" s="507"/>
      <c r="ES277" s="507"/>
      <c r="ET277" s="507"/>
      <c r="EU277" s="507"/>
      <c r="EV277" s="507"/>
      <c r="EW277" s="507"/>
      <c r="EX277" s="507"/>
      <c r="EY277" s="507"/>
      <c r="EZ277" s="507"/>
      <c r="FA277" s="507"/>
      <c r="FB277" s="507"/>
      <c r="FC277" s="507"/>
      <c r="FD277" s="507"/>
      <c r="FE277" s="507"/>
      <c r="FF277" s="507"/>
      <c r="FG277" s="507"/>
      <c r="FH277" s="507"/>
      <c r="FI277" s="507"/>
      <c r="FJ277" s="507"/>
      <c r="FK277" s="507"/>
      <c r="FL277" s="507"/>
      <c r="FM277" s="507"/>
      <c r="FN277" s="507"/>
      <c r="FO277" s="507"/>
      <c r="FP277" s="507"/>
      <c r="FQ277" s="507"/>
      <c r="FR277" s="507"/>
      <c r="FS277" s="507"/>
      <c r="FT277" s="507"/>
      <c r="FU277" s="507"/>
      <c r="FV277" s="507"/>
      <c r="FW277" s="507"/>
      <c r="FX277" s="507"/>
      <c r="FY277" s="507"/>
      <c r="FZ277" s="507"/>
      <c r="GA277" s="507"/>
      <c r="GB277" s="507"/>
      <c r="GC277" s="507"/>
      <c r="GD277" s="507"/>
      <c r="GE277" s="507"/>
      <c r="GF277" s="507"/>
      <c r="GG277" s="507"/>
      <c r="GH277" s="507"/>
      <c r="GI277" s="507"/>
      <c r="GJ277" s="507"/>
      <c r="GK277" s="507"/>
      <c r="GL277" s="507"/>
      <c r="GM277" s="507"/>
      <c r="GN277" s="507"/>
      <c r="GO277" s="507"/>
      <c r="GP277" s="507"/>
      <c r="GQ277" s="507"/>
      <c r="GR277" s="507"/>
      <c r="GS277" s="507"/>
      <c r="GT277" s="507"/>
      <c r="GU277" s="507"/>
      <c r="GV277" s="507"/>
      <c r="GW277" s="507"/>
      <c r="GX277" s="507"/>
      <c r="GY277" s="507"/>
      <c r="GZ277" s="507"/>
      <c r="HA277" s="507"/>
      <c r="HB277" s="507"/>
      <c r="HC277" s="507"/>
      <c r="HD277" s="507"/>
      <c r="HE277" s="507"/>
      <c r="HF277" s="507"/>
      <c r="HG277" s="507"/>
      <c r="HH277" s="507"/>
      <c r="HI277" s="507"/>
      <c r="HJ277" s="507"/>
      <c r="HK277" s="507"/>
      <c r="HL277" s="507"/>
      <c r="HM277" s="507"/>
      <c r="HN277" s="507"/>
      <c r="HO277" s="507"/>
      <c r="HP277" s="507"/>
      <c r="HQ277" s="507"/>
      <c r="HR277" s="507"/>
      <c r="HS277" s="507"/>
      <c r="HT277" s="507"/>
      <c r="HU277" s="507"/>
      <c r="HV277" s="507"/>
      <c r="HW277" s="507"/>
      <c r="HX277" s="507"/>
      <c r="HY277" s="507"/>
      <c r="HZ277" s="507"/>
      <c r="IA277" s="507"/>
      <c r="IB277" s="507"/>
      <c r="IC277" s="507"/>
      <c r="ID277" s="507"/>
      <c r="IE277" s="507"/>
      <c r="IF277" s="507"/>
      <c r="IG277" s="507"/>
      <c r="IH277" s="507"/>
      <c r="II277" s="507"/>
      <c r="IJ277" s="507"/>
    </row>
    <row r="278" spans="1:244" s="398" customFormat="1" ht="19" x14ac:dyDescent="0.2">
      <c r="A278"/>
      <c r="B278" s="290"/>
      <c r="C278"/>
      <c r="D278" s="367"/>
      <c r="E278" s="463"/>
      <c r="F278" s="463"/>
      <c r="G278" s="271"/>
      <c r="H278"/>
      <c r="I278" s="99"/>
      <c r="J278"/>
      <c r="K278"/>
      <c r="L278"/>
      <c r="M278" s="275"/>
      <c r="N278" s="275"/>
      <c r="O278" s="275"/>
      <c r="P278" s="275"/>
      <c r="Q278" s="275"/>
      <c r="R278" s="275"/>
      <c r="S278" s="275"/>
      <c r="T278" s="275"/>
      <c r="U278" s="275"/>
      <c r="V278" s="275"/>
      <c r="W278" s="275"/>
      <c r="X278" s="275"/>
      <c r="Y278" s="275"/>
      <c r="Z278" s="275"/>
      <c r="AA278" s="275"/>
      <c r="AB278" s="23"/>
      <c r="AC278"/>
      <c r="AD278" s="92"/>
      <c r="AE278"/>
      <c r="AF278"/>
      <c r="AG278"/>
      <c r="AH278" s="96"/>
      <c r="AI278" s="394"/>
      <c r="AJ278" s="215"/>
      <c r="AK278" s="215"/>
      <c r="AL278" s="215"/>
      <c r="AM278" s="215"/>
      <c r="AN278" s="215"/>
      <c r="AO278" s="215"/>
      <c r="AP278" s="215"/>
      <c r="AQ278" s="215"/>
      <c r="AR278" s="215"/>
      <c r="AS278" s="215"/>
      <c r="AT278" s="215"/>
      <c r="AU278" s="215"/>
      <c r="AV278" s="215"/>
      <c r="AW278" s="215"/>
      <c r="AX278" s="215"/>
      <c r="AY278" s="394"/>
      <c r="AZ278" s="386"/>
      <c r="BA278" s="715"/>
      <c r="BB278"/>
      <c r="BC278" s="715"/>
      <c r="BD278"/>
      <c r="BE278" s="715"/>
      <c r="BF278"/>
      <c r="BG278" s="715"/>
      <c r="BH278"/>
      <c r="BI278" s="715"/>
      <c r="BJ278"/>
      <c r="BK278" s="715"/>
      <c r="BL278"/>
      <c r="BM278" s="715"/>
      <c r="BN278"/>
      <c r="BO278" s="387"/>
      <c r="BP278"/>
      <c r="BQ278" s="387"/>
      <c r="BR278"/>
      <c r="BS278" s="387"/>
      <c r="BT278"/>
      <c r="BU278" s="387"/>
      <c r="BV278"/>
      <c r="BW278" s="387"/>
      <c r="BX278"/>
      <c r="BY278" s="387"/>
      <c r="BZ278"/>
      <c r="CA278" s="387"/>
      <c r="CB278"/>
      <c r="CC278" s="387"/>
      <c r="CD278"/>
      <c r="CE278" s="387"/>
      <c r="CF278"/>
      <c r="CG278" s="387"/>
      <c r="CH278"/>
      <c r="CI278" s="387"/>
      <c r="CJ278"/>
      <c r="CK278" s="1099"/>
      <c r="CL278" s="507"/>
      <c r="CM278" s="507"/>
      <c r="CN278" s="507"/>
      <c r="CO278" s="507"/>
      <c r="CP278" s="507"/>
      <c r="CQ278" s="507"/>
      <c r="CR278" s="507"/>
      <c r="CS278" s="507"/>
      <c r="CT278" s="1109"/>
      <c r="CU278" s="507"/>
      <c r="CV278" s="507"/>
      <c r="CW278" s="507"/>
      <c r="CX278" s="1109"/>
      <c r="CY278" s="507"/>
      <c r="CZ278" s="507"/>
      <c r="DN278" s="507"/>
      <c r="DO278" s="507"/>
      <c r="DP278" s="507"/>
      <c r="DQ278" s="507"/>
      <c r="DR278" s="507"/>
      <c r="DS278" s="507"/>
      <c r="DT278" s="507"/>
      <c r="DU278" s="507"/>
      <c r="DV278" s="507"/>
      <c r="DW278" s="507"/>
      <c r="DX278" s="507"/>
      <c r="DY278" s="507"/>
      <c r="DZ278" s="507"/>
      <c r="EA278" s="507"/>
      <c r="EB278" s="507"/>
      <c r="EC278" s="507"/>
      <c r="ED278" s="507"/>
      <c r="EE278" s="507"/>
      <c r="EF278" s="507"/>
      <c r="EG278" s="507"/>
      <c r="EH278" s="507"/>
      <c r="EI278" s="507"/>
      <c r="EJ278" s="507"/>
      <c r="EK278" s="507"/>
      <c r="EL278" s="507"/>
      <c r="EM278" s="507"/>
      <c r="EN278" s="507"/>
      <c r="EO278" s="507"/>
      <c r="EP278" s="507"/>
      <c r="EQ278" s="507"/>
      <c r="ER278" s="507"/>
      <c r="ES278" s="507"/>
      <c r="ET278" s="507"/>
      <c r="EU278" s="507"/>
      <c r="EV278" s="507"/>
      <c r="EW278" s="507"/>
      <c r="EX278" s="507"/>
      <c r="EY278" s="507"/>
      <c r="EZ278" s="507"/>
      <c r="FA278" s="507"/>
      <c r="FB278" s="507"/>
      <c r="FC278" s="507"/>
      <c r="FD278" s="507"/>
      <c r="FE278" s="507"/>
      <c r="FF278" s="507"/>
      <c r="FG278" s="507"/>
      <c r="FH278" s="507"/>
      <c r="FI278" s="507"/>
      <c r="FJ278" s="507"/>
      <c r="FK278" s="507"/>
      <c r="FL278" s="507"/>
      <c r="FM278" s="507"/>
      <c r="FN278" s="507"/>
      <c r="FO278" s="507"/>
      <c r="FP278" s="507"/>
      <c r="FQ278" s="507"/>
      <c r="FR278" s="507"/>
      <c r="FS278" s="507"/>
      <c r="FT278" s="507"/>
      <c r="FU278" s="507"/>
      <c r="FV278" s="507"/>
      <c r="FW278" s="507"/>
      <c r="FX278" s="507"/>
      <c r="FY278" s="507"/>
      <c r="FZ278" s="507"/>
      <c r="GA278" s="507"/>
      <c r="GB278" s="507"/>
      <c r="GC278" s="507"/>
      <c r="GD278" s="507"/>
      <c r="GE278" s="507"/>
      <c r="GF278" s="507"/>
      <c r="GG278" s="507"/>
      <c r="GH278" s="507"/>
      <c r="GI278" s="507"/>
      <c r="GJ278" s="507"/>
      <c r="GK278" s="507"/>
      <c r="GL278" s="507"/>
      <c r="GM278" s="507"/>
      <c r="GN278" s="507"/>
      <c r="GO278" s="507"/>
      <c r="GP278" s="507"/>
      <c r="GQ278" s="507"/>
      <c r="GR278" s="507"/>
      <c r="GS278" s="507"/>
      <c r="GT278" s="507"/>
      <c r="GU278" s="507"/>
      <c r="GV278" s="507"/>
      <c r="GW278" s="507"/>
      <c r="GX278" s="507"/>
      <c r="GY278" s="507"/>
      <c r="GZ278" s="507"/>
      <c r="HA278" s="507"/>
      <c r="HB278" s="507"/>
      <c r="HC278" s="507"/>
      <c r="HD278" s="507"/>
      <c r="HE278" s="507"/>
      <c r="HF278" s="507"/>
      <c r="HG278" s="507"/>
      <c r="HH278" s="507"/>
      <c r="HI278" s="507"/>
      <c r="HJ278" s="507"/>
      <c r="HK278" s="507"/>
      <c r="HL278" s="507"/>
      <c r="HM278" s="507"/>
      <c r="HN278" s="507"/>
      <c r="HO278" s="507"/>
      <c r="HP278" s="507"/>
      <c r="HQ278" s="507"/>
      <c r="HR278" s="507"/>
      <c r="HS278" s="507"/>
      <c r="HT278" s="507"/>
      <c r="HU278" s="507"/>
      <c r="HV278" s="507"/>
      <c r="HW278" s="507"/>
      <c r="HX278" s="507"/>
      <c r="HY278" s="507"/>
      <c r="HZ278" s="507"/>
      <c r="IA278" s="507"/>
      <c r="IB278" s="507"/>
      <c r="IC278" s="507"/>
      <c r="ID278" s="507"/>
      <c r="IE278" s="507"/>
      <c r="IF278" s="507"/>
      <c r="IG278" s="507"/>
      <c r="IH278" s="507"/>
      <c r="II278" s="507"/>
      <c r="IJ278" s="507"/>
    </row>
    <row r="279" spans="1:244" s="398" customFormat="1" ht="19" x14ac:dyDescent="0.2">
      <c r="A279"/>
      <c r="B279" s="290"/>
      <c r="C279"/>
      <c r="D279" s="367"/>
      <c r="E279" s="463"/>
      <c r="F279" s="463"/>
      <c r="G279" s="271"/>
      <c r="H279"/>
      <c r="I279" s="99"/>
      <c r="J279"/>
      <c r="K279"/>
      <c r="L279"/>
      <c r="M279" s="275"/>
      <c r="N279" s="275"/>
      <c r="O279" s="275"/>
      <c r="P279" s="275"/>
      <c r="Q279" s="275"/>
      <c r="R279" s="275"/>
      <c r="S279" s="275"/>
      <c r="T279" s="275"/>
      <c r="U279" s="275"/>
      <c r="V279" s="275"/>
      <c r="W279" s="275"/>
      <c r="X279" s="275"/>
      <c r="Y279" s="275"/>
      <c r="Z279" s="275"/>
      <c r="AA279" s="275"/>
      <c r="AB279" s="23"/>
      <c r="AC279"/>
      <c r="AD279" s="92"/>
      <c r="AE279"/>
      <c r="AF279"/>
      <c r="AG279"/>
      <c r="AH279" s="96"/>
      <c r="AI279" s="394"/>
      <c r="AJ279" s="215"/>
      <c r="AK279" s="215"/>
      <c r="AL279" s="215"/>
      <c r="AM279" s="215"/>
      <c r="AN279" s="215"/>
      <c r="AO279" s="215"/>
      <c r="AP279" s="215"/>
      <c r="AQ279" s="215"/>
      <c r="AR279" s="215"/>
      <c r="AS279" s="215"/>
      <c r="AT279" s="215"/>
      <c r="AU279" s="215"/>
      <c r="AV279" s="215"/>
      <c r="AW279" s="215"/>
      <c r="AX279" s="215"/>
      <c r="AY279" s="394"/>
      <c r="AZ279" s="386"/>
      <c r="BA279" s="715"/>
      <c r="BB279"/>
      <c r="BC279" s="715"/>
      <c r="BD279"/>
      <c r="BE279" s="715"/>
      <c r="BF279"/>
      <c r="BG279" s="715"/>
      <c r="BH279"/>
      <c r="BI279" s="715"/>
      <c r="BJ279"/>
      <c r="BK279" s="715"/>
      <c r="BL279"/>
      <c r="BM279" s="715"/>
      <c r="BN279"/>
      <c r="BO279" s="387"/>
      <c r="BP279"/>
      <c r="BQ279" s="387"/>
      <c r="BR279"/>
      <c r="BS279" s="387"/>
      <c r="BT279"/>
      <c r="BU279" s="387"/>
      <c r="BV279"/>
      <c r="BW279" s="387"/>
      <c r="BX279"/>
      <c r="BY279" s="387"/>
      <c r="BZ279"/>
      <c r="CA279" s="387"/>
      <c r="CB279"/>
      <c r="CC279" s="387"/>
      <c r="CD279"/>
      <c r="CE279" s="387"/>
      <c r="CF279"/>
      <c r="CG279" s="387"/>
      <c r="CH279"/>
      <c r="CI279" s="387"/>
      <c r="CJ279"/>
      <c r="CK279" s="1099"/>
      <c r="CL279" s="507"/>
      <c r="CM279" s="507"/>
      <c r="CN279" s="507"/>
      <c r="CO279" s="507"/>
      <c r="CP279" s="507"/>
      <c r="CQ279" s="507"/>
      <c r="CR279" s="507"/>
      <c r="CS279" s="507"/>
      <c r="CT279" s="1109"/>
      <c r="CU279" s="507"/>
      <c r="CV279" s="507"/>
      <c r="CW279" s="507"/>
      <c r="CX279" s="1109"/>
      <c r="CY279" s="507"/>
      <c r="CZ279" s="507"/>
      <c r="DN279" s="507"/>
      <c r="DO279" s="507"/>
      <c r="DP279" s="507"/>
      <c r="DQ279" s="507"/>
      <c r="DR279" s="507"/>
      <c r="DS279" s="507"/>
      <c r="DT279" s="507"/>
      <c r="DU279" s="507"/>
      <c r="DV279" s="507"/>
      <c r="DW279" s="507"/>
      <c r="DX279" s="507"/>
      <c r="DY279" s="507"/>
      <c r="DZ279" s="507"/>
      <c r="EA279" s="507"/>
      <c r="EB279" s="507"/>
      <c r="EC279" s="507"/>
      <c r="ED279" s="507"/>
      <c r="EE279" s="507"/>
      <c r="EF279" s="507"/>
      <c r="EG279" s="507"/>
      <c r="EH279" s="507"/>
      <c r="EI279" s="507"/>
      <c r="EJ279" s="507"/>
      <c r="EK279" s="507"/>
      <c r="EL279" s="507"/>
      <c r="EM279" s="507"/>
      <c r="EN279" s="507"/>
      <c r="EO279" s="507"/>
      <c r="EP279" s="507"/>
      <c r="EQ279" s="507"/>
      <c r="ER279" s="507"/>
      <c r="ES279" s="507"/>
      <c r="ET279" s="507"/>
      <c r="EU279" s="507"/>
      <c r="EV279" s="507"/>
      <c r="EW279" s="507"/>
      <c r="EX279" s="507"/>
      <c r="EY279" s="507"/>
      <c r="EZ279" s="507"/>
      <c r="FA279" s="507"/>
      <c r="FB279" s="507"/>
      <c r="FC279" s="507"/>
      <c r="FD279" s="507"/>
      <c r="FE279" s="507"/>
      <c r="FF279" s="507"/>
      <c r="FG279" s="507"/>
      <c r="FH279" s="507"/>
      <c r="FI279" s="507"/>
      <c r="FJ279" s="507"/>
      <c r="FK279" s="507"/>
      <c r="FL279" s="507"/>
      <c r="FM279" s="507"/>
      <c r="FN279" s="507"/>
      <c r="FO279" s="507"/>
      <c r="FP279" s="507"/>
      <c r="FQ279" s="507"/>
      <c r="FR279" s="507"/>
      <c r="FS279" s="507"/>
      <c r="FT279" s="507"/>
      <c r="FU279" s="507"/>
      <c r="FV279" s="507"/>
      <c r="FW279" s="507"/>
      <c r="FX279" s="507"/>
      <c r="FY279" s="507"/>
      <c r="FZ279" s="507"/>
      <c r="GA279" s="507"/>
      <c r="GB279" s="507"/>
      <c r="GC279" s="507"/>
      <c r="GD279" s="507"/>
      <c r="GE279" s="507"/>
      <c r="GF279" s="507"/>
      <c r="GG279" s="507"/>
      <c r="GH279" s="507"/>
      <c r="GI279" s="507"/>
      <c r="GJ279" s="507"/>
      <c r="GK279" s="507"/>
      <c r="GL279" s="507"/>
      <c r="GM279" s="507"/>
      <c r="GN279" s="507"/>
      <c r="GO279" s="507"/>
      <c r="GP279" s="507"/>
      <c r="GQ279" s="507"/>
      <c r="GR279" s="507"/>
      <c r="GS279" s="507"/>
      <c r="GT279" s="507"/>
      <c r="GU279" s="507"/>
      <c r="GV279" s="507"/>
      <c r="GW279" s="507"/>
      <c r="GX279" s="507"/>
      <c r="GY279" s="507"/>
      <c r="GZ279" s="507"/>
      <c r="HA279" s="507"/>
      <c r="HB279" s="507"/>
      <c r="HC279" s="507"/>
      <c r="HD279" s="507"/>
      <c r="HE279" s="507"/>
      <c r="HF279" s="507"/>
      <c r="HG279" s="507"/>
      <c r="HH279" s="507"/>
      <c r="HI279" s="507"/>
      <c r="HJ279" s="507"/>
      <c r="HK279" s="507"/>
      <c r="HL279" s="507"/>
      <c r="HM279" s="507"/>
      <c r="HN279" s="507"/>
      <c r="HO279" s="507"/>
      <c r="HP279" s="507"/>
      <c r="HQ279" s="507"/>
      <c r="HR279" s="507"/>
      <c r="HS279" s="507"/>
      <c r="HT279" s="507"/>
      <c r="HU279" s="507"/>
      <c r="HV279" s="507"/>
      <c r="HW279" s="507"/>
      <c r="HX279" s="507"/>
      <c r="HY279" s="507"/>
      <c r="HZ279" s="507"/>
      <c r="IA279" s="507"/>
      <c r="IB279" s="507"/>
      <c r="IC279" s="507"/>
      <c r="ID279" s="507"/>
      <c r="IE279" s="507"/>
      <c r="IF279" s="507"/>
      <c r="IG279" s="507"/>
      <c r="IH279" s="507"/>
      <c r="II279" s="507"/>
      <c r="IJ279" s="507"/>
    </row>
    <row r="280" spans="1:244" s="398" customFormat="1" ht="19" x14ac:dyDescent="0.2">
      <c r="A280"/>
      <c r="B280" s="290"/>
      <c r="C280"/>
      <c r="D280" s="367"/>
      <c r="E280" s="463"/>
      <c r="F280" s="463"/>
      <c r="G280" s="271"/>
      <c r="H280"/>
      <c r="I280" s="99"/>
      <c r="J280"/>
      <c r="K280"/>
      <c r="L280"/>
      <c r="M280" s="275"/>
      <c r="N280" s="275"/>
      <c r="O280" s="275"/>
      <c r="P280" s="275"/>
      <c r="Q280" s="275"/>
      <c r="R280" s="275"/>
      <c r="S280" s="275"/>
      <c r="T280" s="275"/>
      <c r="U280" s="275"/>
      <c r="V280" s="275"/>
      <c r="W280" s="275"/>
      <c r="X280" s="275"/>
      <c r="Y280" s="275"/>
      <c r="Z280" s="275"/>
      <c r="AA280" s="275"/>
      <c r="AB280" s="23"/>
      <c r="AC280"/>
      <c r="AD280" s="92"/>
      <c r="AE280"/>
      <c r="AF280"/>
      <c r="AG280"/>
      <c r="AH280" s="96"/>
      <c r="AI280" s="394"/>
      <c r="AJ280" s="215"/>
      <c r="AK280" s="215"/>
      <c r="AL280" s="215"/>
      <c r="AM280" s="215"/>
      <c r="AN280" s="215"/>
      <c r="AO280" s="215"/>
      <c r="AP280" s="215"/>
      <c r="AQ280" s="215"/>
      <c r="AR280" s="215"/>
      <c r="AS280" s="215"/>
      <c r="AT280" s="215"/>
      <c r="AU280" s="215"/>
      <c r="AV280" s="215"/>
      <c r="AW280" s="215"/>
      <c r="AX280" s="215"/>
      <c r="AY280" s="394"/>
      <c r="AZ280" s="386"/>
      <c r="BA280" s="715"/>
      <c r="BB280"/>
      <c r="BC280" s="715"/>
      <c r="BD280"/>
      <c r="BE280" s="715"/>
      <c r="BF280"/>
      <c r="BG280" s="715"/>
      <c r="BH280"/>
      <c r="BI280" s="715"/>
      <c r="BJ280"/>
      <c r="BK280" s="715"/>
      <c r="BL280"/>
      <c r="BM280" s="715"/>
      <c r="BN280"/>
      <c r="BO280" s="387"/>
      <c r="BP280"/>
      <c r="BQ280" s="387"/>
      <c r="BR280"/>
      <c r="BS280" s="387"/>
      <c r="BT280"/>
      <c r="BU280" s="387"/>
      <c r="BV280"/>
      <c r="BW280" s="387"/>
      <c r="BX280"/>
      <c r="BY280" s="387"/>
      <c r="BZ280"/>
      <c r="CA280" s="387"/>
      <c r="CB280"/>
      <c r="CC280" s="387"/>
      <c r="CD280"/>
      <c r="CE280" s="387"/>
      <c r="CF280"/>
      <c r="CG280" s="387"/>
      <c r="CH280"/>
      <c r="CI280" s="387"/>
      <c r="CJ280"/>
      <c r="CK280" s="1099"/>
      <c r="CL280" s="507"/>
      <c r="CM280" s="507"/>
      <c r="CN280" s="507"/>
      <c r="CO280" s="507"/>
      <c r="CP280" s="507"/>
      <c r="CQ280" s="507"/>
      <c r="CR280" s="507"/>
      <c r="CS280" s="507"/>
      <c r="CT280" s="1109"/>
      <c r="CU280" s="507"/>
      <c r="CV280" s="507"/>
      <c r="CW280" s="507"/>
      <c r="CX280" s="1109"/>
      <c r="CY280" s="507"/>
      <c r="CZ280" s="507"/>
      <c r="DN280" s="507"/>
      <c r="DO280" s="507"/>
      <c r="DP280" s="507"/>
      <c r="DQ280" s="507"/>
      <c r="DR280" s="507"/>
      <c r="DS280" s="507"/>
      <c r="DT280" s="507"/>
      <c r="DU280" s="507"/>
      <c r="DV280" s="507"/>
      <c r="DW280" s="507"/>
      <c r="DX280" s="507"/>
      <c r="DY280" s="507"/>
      <c r="DZ280" s="507"/>
      <c r="EA280" s="507"/>
      <c r="EB280" s="507"/>
      <c r="EC280" s="507"/>
      <c r="ED280" s="507"/>
      <c r="EE280" s="507"/>
      <c r="EF280" s="507"/>
      <c r="EG280" s="507"/>
      <c r="EH280" s="507"/>
      <c r="EI280" s="507"/>
      <c r="EJ280" s="507"/>
      <c r="EK280" s="507"/>
      <c r="EL280" s="507"/>
      <c r="EM280" s="507"/>
      <c r="EN280" s="507"/>
      <c r="EO280" s="507"/>
      <c r="EP280" s="507"/>
      <c r="EQ280" s="507"/>
      <c r="ER280" s="507"/>
      <c r="ES280" s="507"/>
      <c r="ET280" s="507"/>
      <c r="EU280" s="507"/>
      <c r="EV280" s="507"/>
      <c r="EW280" s="507"/>
      <c r="EX280" s="507"/>
      <c r="EY280" s="507"/>
      <c r="EZ280" s="507"/>
      <c r="FA280" s="507"/>
      <c r="FB280" s="507"/>
      <c r="FC280" s="507"/>
      <c r="FD280" s="507"/>
      <c r="FE280" s="507"/>
      <c r="FF280" s="507"/>
      <c r="FG280" s="507"/>
      <c r="FH280" s="507"/>
      <c r="FI280" s="507"/>
      <c r="FJ280" s="507"/>
      <c r="FK280" s="507"/>
      <c r="FL280" s="507"/>
      <c r="FM280" s="507"/>
      <c r="FN280" s="507"/>
      <c r="FO280" s="507"/>
      <c r="FP280" s="507"/>
      <c r="FQ280" s="507"/>
      <c r="FR280" s="507"/>
      <c r="FS280" s="507"/>
      <c r="FT280" s="507"/>
      <c r="FU280" s="507"/>
      <c r="FV280" s="507"/>
      <c r="FW280" s="507"/>
      <c r="FX280" s="507"/>
      <c r="FY280" s="507"/>
      <c r="FZ280" s="507"/>
      <c r="GA280" s="507"/>
      <c r="GB280" s="507"/>
      <c r="GC280" s="507"/>
      <c r="GD280" s="507"/>
      <c r="GE280" s="507"/>
      <c r="GF280" s="507"/>
      <c r="GG280" s="507"/>
      <c r="GH280" s="507"/>
      <c r="GI280" s="507"/>
      <c r="GJ280" s="507"/>
      <c r="GK280" s="507"/>
      <c r="GL280" s="507"/>
      <c r="GM280" s="507"/>
      <c r="GN280" s="507"/>
      <c r="GO280" s="507"/>
      <c r="GP280" s="507"/>
      <c r="GQ280" s="507"/>
      <c r="GR280" s="507"/>
      <c r="GS280" s="507"/>
      <c r="GT280" s="507"/>
      <c r="GU280" s="507"/>
      <c r="GV280" s="507"/>
      <c r="GW280" s="507"/>
      <c r="GX280" s="507"/>
      <c r="GY280" s="507"/>
      <c r="GZ280" s="507"/>
      <c r="HA280" s="507"/>
      <c r="HB280" s="507"/>
      <c r="HC280" s="507"/>
      <c r="HD280" s="507"/>
      <c r="HE280" s="507"/>
      <c r="HF280" s="507"/>
      <c r="HG280" s="507"/>
      <c r="HH280" s="507"/>
      <c r="HI280" s="507"/>
      <c r="HJ280" s="507"/>
      <c r="HK280" s="507"/>
      <c r="HL280" s="507"/>
      <c r="HM280" s="507"/>
      <c r="HN280" s="507"/>
      <c r="HO280" s="507"/>
      <c r="HP280" s="507"/>
      <c r="HQ280" s="507"/>
      <c r="HR280" s="507"/>
      <c r="HS280" s="507"/>
      <c r="HT280" s="507"/>
      <c r="HU280" s="507"/>
      <c r="HV280" s="507"/>
      <c r="HW280" s="507"/>
      <c r="HX280" s="507"/>
      <c r="HY280" s="507"/>
      <c r="HZ280" s="507"/>
      <c r="IA280" s="507"/>
      <c r="IB280" s="507"/>
      <c r="IC280" s="507"/>
      <c r="ID280" s="507"/>
      <c r="IE280" s="507"/>
      <c r="IF280" s="507"/>
      <c r="IG280" s="507"/>
      <c r="IH280" s="507"/>
      <c r="II280" s="507"/>
      <c r="IJ280" s="507"/>
    </row>
    <row r="281" spans="1:244" s="398" customFormat="1" ht="19" x14ac:dyDescent="0.2">
      <c r="A281"/>
      <c r="B281" s="290"/>
      <c r="C281"/>
      <c r="D281" s="367"/>
      <c r="E281" s="463"/>
      <c r="F281" s="463"/>
      <c r="G281" s="271"/>
      <c r="H281"/>
      <c r="I281" s="99"/>
      <c r="J281"/>
      <c r="K281"/>
      <c r="L281"/>
      <c r="M281" s="275"/>
      <c r="N281" s="275"/>
      <c r="O281" s="275"/>
      <c r="P281" s="275"/>
      <c r="Q281" s="275"/>
      <c r="R281" s="275"/>
      <c r="S281" s="275"/>
      <c r="T281" s="275"/>
      <c r="U281" s="275"/>
      <c r="V281" s="275"/>
      <c r="W281" s="275"/>
      <c r="X281" s="275"/>
      <c r="Y281" s="275"/>
      <c r="Z281" s="275"/>
      <c r="AA281" s="275"/>
      <c r="AB281" s="23"/>
      <c r="AC281"/>
      <c r="AD281" s="92"/>
      <c r="AE281"/>
      <c r="AF281"/>
      <c r="AG281"/>
      <c r="AH281" s="96"/>
      <c r="AI281" s="394"/>
      <c r="AJ281" s="215"/>
      <c r="AK281" s="215"/>
      <c r="AL281" s="215"/>
      <c r="AM281" s="215"/>
      <c r="AN281" s="215"/>
      <c r="AO281" s="215"/>
      <c r="AP281" s="215"/>
      <c r="AQ281" s="215"/>
      <c r="AR281" s="215"/>
      <c r="AS281" s="215"/>
      <c r="AT281" s="215"/>
      <c r="AU281" s="215"/>
      <c r="AV281" s="215"/>
      <c r="AW281" s="215"/>
      <c r="AX281" s="215"/>
      <c r="AY281" s="394"/>
      <c r="AZ281" s="386"/>
      <c r="BA281" s="715"/>
      <c r="BB281"/>
      <c r="BC281" s="715"/>
      <c r="BD281"/>
      <c r="BE281" s="715"/>
      <c r="BF281"/>
      <c r="BG281" s="715"/>
      <c r="BH281"/>
      <c r="BI281" s="715"/>
      <c r="BJ281"/>
      <c r="BK281" s="715"/>
      <c r="BL281"/>
      <c r="BM281" s="715"/>
      <c r="BN281"/>
      <c r="BO281" s="387"/>
      <c r="BP281"/>
      <c r="BQ281" s="387"/>
      <c r="BR281"/>
      <c r="BS281" s="387"/>
      <c r="BT281"/>
      <c r="BU281" s="387"/>
      <c r="BV281"/>
      <c r="BW281" s="387"/>
      <c r="BX281"/>
      <c r="BY281" s="387"/>
      <c r="BZ281"/>
      <c r="CA281" s="387"/>
      <c r="CB281"/>
      <c r="CC281" s="387"/>
      <c r="CD281"/>
      <c r="CE281" s="387"/>
      <c r="CF281"/>
      <c r="CG281" s="387"/>
      <c r="CH281"/>
      <c r="CI281" s="387"/>
      <c r="CJ281"/>
      <c r="CK281" s="1099"/>
      <c r="CL281" s="507"/>
      <c r="CM281" s="507"/>
      <c r="CN281" s="507"/>
      <c r="CO281" s="507"/>
      <c r="CP281" s="507"/>
      <c r="CQ281" s="507"/>
      <c r="CR281" s="507"/>
      <c r="CS281" s="507"/>
      <c r="CT281" s="1109"/>
      <c r="CU281" s="507"/>
      <c r="CV281" s="507"/>
      <c r="CW281" s="507"/>
      <c r="CX281" s="1109"/>
      <c r="CY281" s="507"/>
      <c r="CZ281" s="507"/>
      <c r="DN281" s="507"/>
      <c r="DO281" s="507"/>
      <c r="DP281" s="507"/>
      <c r="DQ281" s="507"/>
      <c r="DR281" s="507"/>
      <c r="DS281" s="507"/>
      <c r="DT281" s="507"/>
      <c r="DU281" s="507"/>
      <c r="DV281" s="507"/>
      <c r="DW281" s="507"/>
      <c r="DX281" s="507"/>
      <c r="DY281" s="507"/>
      <c r="DZ281" s="507"/>
      <c r="EA281" s="507"/>
      <c r="EB281" s="507"/>
      <c r="EC281" s="507"/>
      <c r="ED281" s="507"/>
      <c r="EE281" s="507"/>
      <c r="EF281" s="507"/>
      <c r="EG281" s="507"/>
      <c r="EH281" s="507"/>
      <c r="EI281" s="507"/>
      <c r="EJ281" s="507"/>
      <c r="EK281" s="507"/>
      <c r="EL281" s="507"/>
      <c r="EM281" s="507"/>
      <c r="EN281" s="507"/>
      <c r="EO281" s="507"/>
      <c r="EP281" s="507"/>
      <c r="EQ281" s="507"/>
      <c r="ER281" s="507"/>
      <c r="ES281" s="507"/>
      <c r="ET281" s="507"/>
      <c r="EU281" s="507"/>
      <c r="EV281" s="507"/>
      <c r="EW281" s="507"/>
      <c r="EX281" s="507"/>
      <c r="EY281" s="507"/>
      <c r="EZ281" s="507"/>
      <c r="FA281" s="507"/>
      <c r="FB281" s="507"/>
      <c r="FC281" s="507"/>
      <c r="FD281" s="507"/>
      <c r="FE281" s="507"/>
      <c r="FF281" s="507"/>
      <c r="FG281" s="507"/>
      <c r="FH281" s="507"/>
      <c r="FI281" s="507"/>
      <c r="FJ281" s="507"/>
      <c r="FK281" s="507"/>
      <c r="FL281" s="507"/>
      <c r="FM281" s="507"/>
      <c r="FN281" s="507"/>
      <c r="FO281" s="507"/>
      <c r="FP281" s="507"/>
      <c r="FQ281" s="507"/>
      <c r="FR281" s="507"/>
      <c r="FS281" s="507"/>
      <c r="FT281" s="507"/>
      <c r="FU281" s="507"/>
      <c r="FV281" s="507"/>
      <c r="FW281" s="507"/>
      <c r="FX281" s="507"/>
      <c r="FY281" s="507"/>
      <c r="FZ281" s="507"/>
      <c r="GA281" s="507"/>
      <c r="GB281" s="507"/>
      <c r="GC281" s="507"/>
      <c r="GD281" s="507"/>
      <c r="GE281" s="507"/>
      <c r="GF281" s="507"/>
      <c r="GG281" s="507"/>
      <c r="GH281" s="507"/>
      <c r="GI281" s="507"/>
      <c r="GJ281" s="507"/>
      <c r="GK281" s="507"/>
      <c r="GL281" s="507"/>
      <c r="GM281" s="507"/>
      <c r="GN281" s="507"/>
      <c r="GO281" s="507"/>
      <c r="GP281" s="507"/>
      <c r="GQ281" s="507"/>
      <c r="GR281" s="507"/>
      <c r="GS281" s="507"/>
      <c r="GT281" s="507"/>
      <c r="GU281" s="507"/>
      <c r="GV281" s="507"/>
      <c r="GW281" s="507"/>
      <c r="GX281" s="507"/>
      <c r="GY281" s="507"/>
      <c r="GZ281" s="507"/>
      <c r="HA281" s="507"/>
      <c r="HB281" s="507"/>
      <c r="HC281" s="507"/>
      <c r="HD281" s="507"/>
      <c r="HE281" s="507"/>
      <c r="HF281" s="507"/>
      <c r="HG281" s="507"/>
      <c r="HH281" s="507"/>
      <c r="HI281" s="507"/>
      <c r="HJ281" s="507"/>
      <c r="HK281" s="507"/>
      <c r="HL281" s="507"/>
      <c r="HM281" s="507"/>
      <c r="HN281" s="507"/>
      <c r="HO281" s="507"/>
      <c r="HP281" s="507"/>
      <c r="HQ281" s="507"/>
      <c r="HR281" s="507"/>
      <c r="HS281" s="507"/>
      <c r="HT281" s="507"/>
      <c r="HU281" s="507"/>
      <c r="HV281" s="507"/>
      <c r="HW281" s="507"/>
      <c r="HX281" s="507"/>
      <c r="HY281" s="507"/>
      <c r="HZ281" s="507"/>
      <c r="IA281" s="507"/>
      <c r="IB281" s="507"/>
      <c r="IC281" s="507"/>
      <c r="ID281" s="507"/>
      <c r="IE281" s="507"/>
      <c r="IF281" s="507"/>
      <c r="IG281" s="507"/>
      <c r="IH281" s="507"/>
      <c r="II281" s="507"/>
      <c r="IJ281" s="507"/>
    </row>
    <row r="282" spans="1:244" s="398" customFormat="1" ht="19" x14ac:dyDescent="0.2">
      <c r="A282"/>
      <c r="B282" s="290"/>
      <c r="C282"/>
      <c r="D282" s="367"/>
      <c r="E282" s="463"/>
      <c r="F282" s="463"/>
      <c r="G282" s="271"/>
      <c r="H282"/>
      <c r="I282" s="99"/>
      <c r="J282"/>
      <c r="K282"/>
      <c r="L282"/>
      <c r="M282" s="275"/>
      <c r="N282" s="275"/>
      <c r="O282" s="275"/>
      <c r="P282" s="275"/>
      <c r="Q282" s="275"/>
      <c r="R282" s="275"/>
      <c r="S282" s="275"/>
      <c r="T282" s="275"/>
      <c r="U282" s="275"/>
      <c r="V282" s="275"/>
      <c r="W282" s="275"/>
      <c r="X282" s="275"/>
      <c r="Y282" s="275"/>
      <c r="Z282" s="275"/>
      <c r="AA282" s="275"/>
      <c r="AB282" s="23"/>
      <c r="AC282"/>
      <c r="AD282" s="92"/>
      <c r="AE282"/>
      <c r="AF282"/>
      <c r="AG282"/>
      <c r="AH282" s="96"/>
      <c r="AI282" s="394"/>
      <c r="AJ282" s="215"/>
      <c r="AK282" s="215"/>
      <c r="AL282" s="215"/>
      <c r="AM282" s="215"/>
      <c r="AN282" s="215"/>
      <c r="AO282" s="215"/>
      <c r="AP282" s="215"/>
      <c r="AQ282" s="215"/>
      <c r="AR282" s="215"/>
      <c r="AS282" s="215"/>
      <c r="AT282" s="215"/>
      <c r="AU282" s="215"/>
      <c r="AV282" s="215"/>
      <c r="AW282" s="215"/>
      <c r="AX282" s="215"/>
      <c r="AY282" s="394"/>
      <c r="AZ282" s="386"/>
      <c r="BA282" s="715"/>
      <c r="BB282"/>
      <c r="BC282" s="715"/>
      <c r="BD282"/>
      <c r="BE282" s="715"/>
      <c r="BF282"/>
      <c r="BG282" s="715"/>
      <c r="BH282"/>
      <c r="BI282" s="715"/>
      <c r="BJ282"/>
      <c r="BK282" s="715"/>
      <c r="BL282"/>
      <c r="BM282" s="715"/>
      <c r="BN282"/>
      <c r="BO282" s="387"/>
      <c r="BP282"/>
      <c r="BQ282" s="387"/>
      <c r="BR282"/>
      <c r="BS282" s="387"/>
      <c r="BT282"/>
      <c r="BU282" s="387"/>
      <c r="BV282"/>
      <c r="BW282" s="387"/>
      <c r="BX282"/>
      <c r="BY282" s="387"/>
      <c r="BZ282"/>
      <c r="CA282" s="387"/>
      <c r="CB282"/>
      <c r="CC282" s="387"/>
      <c r="CD282"/>
      <c r="CE282" s="387"/>
      <c r="CF282"/>
      <c r="CG282" s="387"/>
      <c r="CH282"/>
      <c r="CI282" s="387"/>
      <c r="CJ282"/>
      <c r="CK282" s="1099"/>
      <c r="CL282" s="507"/>
      <c r="CM282" s="507"/>
      <c r="CN282" s="507"/>
      <c r="CO282" s="507"/>
      <c r="CP282" s="507"/>
      <c r="CQ282" s="507"/>
      <c r="CR282" s="507"/>
      <c r="CS282" s="507"/>
      <c r="CT282" s="1109"/>
      <c r="CU282" s="507"/>
      <c r="CV282" s="507"/>
      <c r="CW282" s="507"/>
      <c r="CX282" s="1109"/>
      <c r="CY282" s="507"/>
      <c r="CZ282" s="507"/>
      <c r="DN282" s="507"/>
      <c r="DO282" s="507"/>
      <c r="DP282" s="507"/>
      <c r="DQ282" s="507"/>
      <c r="DR282" s="507"/>
      <c r="DS282" s="507"/>
      <c r="DT282" s="507"/>
      <c r="DU282" s="507"/>
      <c r="DV282" s="507"/>
      <c r="DW282" s="507"/>
      <c r="DX282" s="507"/>
      <c r="DY282" s="507"/>
      <c r="DZ282" s="507"/>
      <c r="EA282" s="507"/>
      <c r="EB282" s="507"/>
      <c r="EC282" s="507"/>
      <c r="ED282" s="507"/>
      <c r="EE282" s="507"/>
      <c r="EF282" s="507"/>
      <c r="EG282" s="507"/>
      <c r="EH282" s="507"/>
      <c r="EI282" s="507"/>
      <c r="EJ282" s="507"/>
      <c r="EK282" s="507"/>
      <c r="EL282" s="507"/>
      <c r="EM282" s="507"/>
      <c r="EN282" s="507"/>
      <c r="EO282" s="507"/>
      <c r="EP282" s="507"/>
      <c r="EQ282" s="507"/>
      <c r="ER282" s="507"/>
      <c r="ES282" s="507"/>
      <c r="ET282" s="507"/>
      <c r="EU282" s="507"/>
      <c r="EV282" s="507"/>
      <c r="EW282" s="507"/>
      <c r="EX282" s="507"/>
      <c r="EY282" s="507"/>
      <c r="EZ282" s="507"/>
      <c r="FA282" s="507"/>
      <c r="FB282" s="507"/>
      <c r="FC282" s="507"/>
      <c r="FD282" s="507"/>
      <c r="FE282" s="507"/>
      <c r="FF282" s="507"/>
      <c r="FG282" s="507"/>
      <c r="FH282" s="507"/>
      <c r="FI282" s="507"/>
      <c r="FJ282" s="507"/>
      <c r="FK282" s="507"/>
      <c r="FL282" s="507"/>
      <c r="FM282" s="507"/>
      <c r="FN282" s="507"/>
      <c r="FO282" s="507"/>
      <c r="FP282" s="507"/>
      <c r="FQ282" s="507"/>
      <c r="FR282" s="507"/>
      <c r="FS282" s="507"/>
      <c r="FT282" s="507"/>
      <c r="FU282" s="507"/>
      <c r="FV282" s="507"/>
      <c r="FW282" s="507"/>
      <c r="FX282" s="507"/>
      <c r="FY282" s="507"/>
      <c r="FZ282" s="507"/>
      <c r="GA282" s="507"/>
      <c r="GB282" s="507"/>
      <c r="GC282" s="507"/>
      <c r="GD282" s="507"/>
      <c r="GE282" s="507"/>
      <c r="GF282" s="507"/>
      <c r="GG282" s="507"/>
      <c r="GH282" s="507"/>
      <c r="GI282" s="507"/>
      <c r="GJ282" s="507"/>
      <c r="GK282" s="507"/>
      <c r="GL282" s="507"/>
      <c r="GM282" s="507"/>
      <c r="GN282" s="507"/>
      <c r="GO282" s="507"/>
      <c r="GP282" s="507"/>
      <c r="GQ282" s="507"/>
      <c r="GR282" s="507"/>
      <c r="GS282" s="507"/>
      <c r="GT282" s="507"/>
      <c r="GU282" s="507"/>
      <c r="GV282" s="507"/>
      <c r="GW282" s="507"/>
      <c r="GX282" s="507"/>
      <c r="GY282" s="507"/>
      <c r="GZ282" s="507"/>
      <c r="HA282" s="507"/>
      <c r="HB282" s="507"/>
      <c r="HC282" s="507"/>
      <c r="HD282" s="507"/>
      <c r="HE282" s="507"/>
      <c r="HF282" s="507"/>
      <c r="HG282" s="507"/>
      <c r="HH282" s="507"/>
      <c r="HI282" s="507"/>
      <c r="HJ282" s="507"/>
      <c r="HK282" s="507"/>
      <c r="HL282" s="507"/>
      <c r="HM282" s="507"/>
      <c r="HN282" s="507"/>
      <c r="HO282" s="507"/>
      <c r="HP282" s="507"/>
      <c r="HQ282" s="507"/>
      <c r="HR282" s="507"/>
      <c r="HS282" s="507"/>
      <c r="HT282" s="507"/>
      <c r="HU282" s="507"/>
      <c r="HV282" s="507"/>
      <c r="HW282" s="507"/>
      <c r="HX282" s="507"/>
      <c r="HY282" s="507"/>
      <c r="HZ282" s="507"/>
      <c r="IA282" s="507"/>
      <c r="IB282" s="507"/>
      <c r="IC282" s="507"/>
      <c r="ID282" s="507"/>
      <c r="IE282" s="507"/>
      <c r="IF282" s="507"/>
      <c r="IG282" s="507"/>
      <c r="IH282" s="507"/>
      <c r="II282" s="507"/>
      <c r="IJ282" s="507"/>
    </row>
    <row r="283" spans="1:244" s="398" customFormat="1" ht="19" x14ac:dyDescent="0.2">
      <c r="A283"/>
      <c r="B283" s="290"/>
      <c r="C283"/>
      <c r="D283" s="367"/>
      <c r="E283" s="463"/>
      <c r="F283" s="463"/>
      <c r="G283" s="271"/>
      <c r="H283"/>
      <c r="I283" s="99"/>
      <c r="J283"/>
      <c r="K283"/>
      <c r="L283"/>
      <c r="M283" s="275"/>
      <c r="N283" s="275"/>
      <c r="O283" s="275"/>
      <c r="P283" s="275"/>
      <c r="Q283" s="275"/>
      <c r="R283" s="275"/>
      <c r="S283" s="275"/>
      <c r="T283" s="275"/>
      <c r="U283" s="275"/>
      <c r="V283" s="275"/>
      <c r="W283" s="275"/>
      <c r="X283" s="275"/>
      <c r="Y283" s="275"/>
      <c r="Z283" s="275"/>
      <c r="AA283" s="275"/>
      <c r="AB283" s="23"/>
      <c r="AC283"/>
      <c r="AD283" s="92"/>
      <c r="AE283"/>
      <c r="AF283"/>
      <c r="AG283"/>
      <c r="AH283" s="96"/>
      <c r="AI283" s="394"/>
      <c r="AJ283" s="215"/>
      <c r="AK283" s="215"/>
      <c r="AL283" s="215"/>
      <c r="AM283" s="215"/>
      <c r="AN283" s="215"/>
      <c r="AO283" s="215"/>
      <c r="AP283" s="215"/>
      <c r="AQ283" s="215"/>
      <c r="AR283" s="215"/>
      <c r="AS283" s="215"/>
      <c r="AT283" s="215"/>
      <c r="AU283" s="215"/>
      <c r="AV283" s="215"/>
      <c r="AW283" s="215"/>
      <c r="AX283" s="215"/>
      <c r="AY283" s="394"/>
      <c r="AZ283" s="386"/>
      <c r="BA283" s="715"/>
      <c r="BB283"/>
      <c r="BC283" s="715"/>
      <c r="BD283"/>
      <c r="BE283" s="715"/>
      <c r="BF283"/>
      <c r="BG283" s="715"/>
      <c r="BH283"/>
      <c r="BI283" s="715"/>
      <c r="BJ283"/>
      <c r="BK283" s="715"/>
      <c r="BL283"/>
      <c r="BM283" s="715"/>
      <c r="BN283"/>
      <c r="BO283" s="387"/>
      <c r="BP283"/>
      <c r="BQ283" s="387"/>
      <c r="BR283"/>
      <c r="BS283" s="387"/>
      <c r="BT283"/>
      <c r="BU283" s="387"/>
      <c r="BV283"/>
      <c r="BW283" s="387"/>
      <c r="BX283"/>
      <c r="BY283" s="387"/>
      <c r="BZ283"/>
      <c r="CA283" s="387"/>
      <c r="CB283"/>
      <c r="CC283" s="387"/>
      <c r="CD283"/>
      <c r="CE283" s="387"/>
      <c r="CF283"/>
      <c r="CG283" s="387"/>
      <c r="CH283"/>
      <c r="CI283" s="387"/>
      <c r="CJ283"/>
      <c r="CK283" s="1099"/>
      <c r="CL283" s="507"/>
      <c r="CM283" s="507"/>
      <c r="CN283" s="507"/>
      <c r="CO283" s="507"/>
      <c r="CP283" s="507"/>
      <c r="CQ283" s="507"/>
      <c r="CR283" s="507"/>
      <c r="CS283" s="507"/>
      <c r="CT283" s="1109"/>
      <c r="CU283" s="507"/>
      <c r="CV283" s="507"/>
      <c r="CW283" s="507"/>
      <c r="CX283" s="1109"/>
      <c r="CY283" s="507"/>
      <c r="CZ283" s="507"/>
      <c r="DN283" s="507"/>
      <c r="DO283" s="507"/>
      <c r="DP283" s="507"/>
      <c r="DQ283" s="507"/>
      <c r="DR283" s="507"/>
      <c r="DS283" s="507"/>
      <c r="DT283" s="507"/>
      <c r="DU283" s="507"/>
      <c r="DV283" s="507"/>
      <c r="DW283" s="507"/>
      <c r="DX283" s="507"/>
      <c r="DY283" s="507"/>
      <c r="DZ283" s="507"/>
      <c r="EA283" s="507"/>
      <c r="EB283" s="507"/>
      <c r="EC283" s="507"/>
      <c r="ED283" s="507"/>
      <c r="EE283" s="507"/>
      <c r="EF283" s="507"/>
      <c r="EG283" s="507"/>
      <c r="EH283" s="507"/>
      <c r="EI283" s="507"/>
      <c r="EJ283" s="507"/>
      <c r="EK283" s="507"/>
      <c r="EL283" s="507"/>
      <c r="EM283" s="507"/>
      <c r="EN283" s="507"/>
      <c r="EO283" s="507"/>
      <c r="EP283" s="507"/>
      <c r="EQ283" s="507"/>
      <c r="ER283" s="507"/>
      <c r="ES283" s="507"/>
      <c r="ET283" s="507"/>
      <c r="EU283" s="507"/>
      <c r="EV283" s="507"/>
      <c r="EW283" s="507"/>
      <c r="EX283" s="507"/>
      <c r="EY283" s="507"/>
      <c r="EZ283" s="507"/>
      <c r="FA283" s="507"/>
      <c r="FB283" s="507"/>
      <c r="FC283" s="507"/>
      <c r="FD283" s="507"/>
      <c r="FE283" s="507"/>
      <c r="FF283" s="507"/>
      <c r="FG283" s="507"/>
      <c r="FH283" s="507"/>
      <c r="FI283" s="507"/>
      <c r="FJ283" s="507"/>
      <c r="FK283" s="507"/>
      <c r="FL283" s="507"/>
      <c r="FM283" s="507"/>
      <c r="FN283" s="507"/>
      <c r="FO283" s="507"/>
      <c r="FP283" s="507"/>
      <c r="FQ283" s="507"/>
      <c r="FR283" s="507"/>
      <c r="FS283" s="507"/>
      <c r="FT283" s="507"/>
      <c r="FU283" s="507"/>
      <c r="FV283" s="507"/>
      <c r="FW283" s="507"/>
      <c r="FX283" s="507"/>
      <c r="FY283" s="507"/>
      <c r="FZ283" s="507"/>
      <c r="GA283" s="507"/>
      <c r="GB283" s="507"/>
      <c r="GC283" s="507"/>
      <c r="GD283" s="507"/>
      <c r="GE283" s="507"/>
      <c r="GF283" s="507"/>
      <c r="GG283" s="507"/>
      <c r="GH283" s="507"/>
      <c r="GI283" s="507"/>
      <c r="GJ283" s="507"/>
      <c r="GK283" s="507"/>
      <c r="GL283" s="507"/>
      <c r="GM283" s="507"/>
      <c r="GN283" s="507"/>
      <c r="GO283" s="507"/>
      <c r="GP283" s="507"/>
      <c r="GQ283" s="507"/>
      <c r="GR283" s="507"/>
      <c r="GS283" s="507"/>
      <c r="GT283" s="507"/>
      <c r="GU283" s="507"/>
      <c r="GV283" s="507"/>
      <c r="GW283" s="507"/>
      <c r="GX283" s="507"/>
      <c r="GY283" s="507"/>
      <c r="GZ283" s="507"/>
      <c r="HA283" s="507"/>
      <c r="HB283" s="507"/>
      <c r="HC283" s="507"/>
      <c r="HD283" s="507"/>
      <c r="HE283" s="507"/>
      <c r="HF283" s="507"/>
      <c r="HG283" s="507"/>
      <c r="HH283" s="507"/>
      <c r="HI283" s="507"/>
      <c r="HJ283" s="507"/>
      <c r="HK283" s="507"/>
      <c r="HL283" s="507"/>
      <c r="HM283" s="507"/>
      <c r="HN283" s="507"/>
      <c r="HO283" s="507"/>
      <c r="HP283" s="507"/>
      <c r="HQ283" s="507"/>
      <c r="HR283" s="507"/>
      <c r="HS283" s="507"/>
      <c r="HT283" s="507"/>
      <c r="HU283" s="507"/>
      <c r="HV283" s="507"/>
      <c r="HW283" s="507"/>
      <c r="HX283" s="507"/>
      <c r="HY283" s="507"/>
      <c r="HZ283" s="507"/>
      <c r="IA283" s="507"/>
      <c r="IB283" s="507"/>
      <c r="IC283" s="507"/>
      <c r="ID283" s="507"/>
      <c r="IE283" s="507"/>
      <c r="IF283" s="507"/>
      <c r="IG283" s="507"/>
      <c r="IH283" s="507"/>
      <c r="II283" s="507"/>
      <c r="IJ283" s="507"/>
    </row>
    <row r="284" spans="1:244" s="398" customFormat="1" ht="19" x14ac:dyDescent="0.2">
      <c r="A284"/>
      <c r="B284" s="290"/>
      <c r="C284"/>
      <c r="D284" s="367"/>
      <c r="E284" s="463"/>
      <c r="F284" s="463"/>
      <c r="G284" s="271"/>
      <c r="H284"/>
      <c r="I284" s="99"/>
      <c r="J284"/>
      <c r="K284"/>
      <c r="L284"/>
      <c r="M284" s="275"/>
      <c r="N284" s="275"/>
      <c r="O284" s="275"/>
      <c r="P284" s="275"/>
      <c r="Q284" s="275"/>
      <c r="R284" s="275"/>
      <c r="S284" s="275"/>
      <c r="T284" s="275"/>
      <c r="U284" s="275"/>
      <c r="V284" s="275"/>
      <c r="W284" s="275"/>
      <c r="X284" s="275"/>
      <c r="Y284" s="275"/>
      <c r="Z284" s="275"/>
      <c r="AA284" s="275"/>
      <c r="AB284" s="23"/>
      <c r="AC284"/>
      <c r="AD284" s="92"/>
      <c r="AE284"/>
      <c r="AF284"/>
      <c r="AG284"/>
      <c r="AH284" s="96"/>
      <c r="AI284" s="394"/>
      <c r="AJ284" s="215"/>
      <c r="AK284" s="215"/>
      <c r="AL284" s="215"/>
      <c r="AM284" s="215"/>
      <c r="AN284" s="215"/>
      <c r="AO284" s="215"/>
      <c r="AP284" s="215"/>
      <c r="AQ284" s="215"/>
      <c r="AR284" s="215"/>
      <c r="AS284" s="215"/>
      <c r="AT284" s="215"/>
      <c r="AU284" s="215"/>
      <c r="AV284" s="215"/>
      <c r="AW284" s="215"/>
      <c r="AX284" s="215"/>
      <c r="AY284" s="394"/>
      <c r="AZ284" s="386"/>
      <c r="BA284" s="715"/>
      <c r="BB284"/>
      <c r="BC284" s="715"/>
      <c r="BD284"/>
      <c r="BE284" s="715"/>
      <c r="BF284"/>
      <c r="BG284" s="715"/>
      <c r="BH284"/>
      <c r="BI284" s="715"/>
      <c r="BJ284"/>
      <c r="BK284" s="715"/>
      <c r="BL284"/>
      <c r="BM284" s="715"/>
      <c r="BN284"/>
      <c r="BO284" s="387"/>
      <c r="BP284"/>
      <c r="BQ284" s="387"/>
      <c r="BR284"/>
      <c r="BS284" s="387"/>
      <c r="BT284"/>
      <c r="BU284" s="387"/>
      <c r="BV284"/>
      <c r="BW284" s="387"/>
      <c r="BX284"/>
      <c r="BY284" s="387"/>
      <c r="BZ284"/>
      <c r="CA284" s="387"/>
      <c r="CB284"/>
      <c r="CC284" s="387"/>
      <c r="CD284"/>
      <c r="CE284" s="387"/>
      <c r="CF284"/>
      <c r="CG284" s="387"/>
      <c r="CH284"/>
      <c r="CI284" s="387"/>
      <c r="CJ284"/>
      <c r="CK284" s="1099"/>
      <c r="CL284" s="507"/>
      <c r="CM284" s="507"/>
      <c r="CN284" s="507"/>
      <c r="CO284" s="507"/>
      <c r="CP284" s="507"/>
      <c r="CQ284" s="507"/>
      <c r="CR284" s="507"/>
      <c r="CS284" s="507"/>
      <c r="CT284" s="1109"/>
      <c r="CU284" s="507"/>
      <c r="CV284" s="507"/>
      <c r="CW284" s="507"/>
      <c r="CX284" s="1109"/>
      <c r="CY284" s="507"/>
      <c r="CZ284" s="507"/>
      <c r="DN284" s="507"/>
      <c r="DO284" s="507"/>
      <c r="DP284" s="507"/>
      <c r="DQ284" s="507"/>
      <c r="DR284" s="507"/>
      <c r="DS284" s="507"/>
      <c r="DT284" s="507"/>
      <c r="DU284" s="507"/>
      <c r="DV284" s="507"/>
      <c r="DW284" s="507"/>
      <c r="DX284" s="507"/>
      <c r="DY284" s="507"/>
      <c r="DZ284" s="507"/>
      <c r="EA284" s="507"/>
      <c r="EB284" s="507"/>
      <c r="EC284" s="507"/>
      <c r="ED284" s="507"/>
      <c r="EE284" s="507"/>
      <c r="EF284" s="507"/>
      <c r="EG284" s="507"/>
      <c r="EH284" s="507"/>
      <c r="EI284" s="507"/>
      <c r="EJ284" s="507"/>
      <c r="EK284" s="507"/>
      <c r="EL284" s="507"/>
      <c r="EM284" s="507"/>
      <c r="EN284" s="507"/>
      <c r="EO284" s="507"/>
      <c r="EP284" s="507"/>
      <c r="EQ284" s="507"/>
      <c r="ER284" s="507"/>
      <c r="ES284" s="507"/>
      <c r="ET284" s="507"/>
      <c r="EU284" s="507"/>
      <c r="EV284" s="507"/>
      <c r="EW284" s="507"/>
      <c r="EX284" s="507"/>
      <c r="EY284" s="507"/>
      <c r="EZ284" s="507"/>
      <c r="FA284" s="507"/>
      <c r="FB284" s="507"/>
      <c r="FC284" s="507"/>
      <c r="FD284" s="507"/>
      <c r="FE284" s="507"/>
      <c r="FF284" s="507"/>
      <c r="FG284" s="507"/>
      <c r="FH284" s="507"/>
      <c r="FI284" s="507"/>
      <c r="FJ284" s="507"/>
      <c r="FK284" s="507"/>
      <c r="FL284" s="507"/>
      <c r="FM284" s="507"/>
      <c r="FN284" s="507"/>
      <c r="FO284" s="507"/>
      <c r="FP284" s="507"/>
      <c r="FQ284" s="507"/>
      <c r="FR284" s="507"/>
      <c r="FS284" s="507"/>
      <c r="FT284" s="507"/>
      <c r="FU284" s="507"/>
      <c r="FV284" s="507"/>
      <c r="FW284" s="507"/>
      <c r="FX284" s="507"/>
      <c r="FY284" s="507"/>
      <c r="FZ284" s="507"/>
      <c r="GA284" s="507"/>
      <c r="GB284" s="507"/>
      <c r="GC284" s="507"/>
      <c r="GD284" s="507"/>
      <c r="GE284" s="507"/>
      <c r="GF284" s="507"/>
      <c r="GG284" s="507"/>
      <c r="GH284" s="507"/>
      <c r="GI284" s="507"/>
      <c r="GJ284" s="507"/>
      <c r="GK284" s="507"/>
      <c r="GL284" s="507"/>
      <c r="GM284" s="507"/>
      <c r="GN284" s="507"/>
      <c r="GO284" s="507"/>
      <c r="GP284" s="507"/>
      <c r="GQ284" s="507"/>
      <c r="GR284" s="507"/>
      <c r="GS284" s="507"/>
      <c r="GT284" s="507"/>
      <c r="GU284" s="507"/>
      <c r="GV284" s="507"/>
      <c r="GW284" s="507"/>
      <c r="GX284" s="507"/>
      <c r="GY284" s="507"/>
      <c r="GZ284" s="507"/>
      <c r="HA284" s="507"/>
      <c r="HB284" s="507"/>
      <c r="HC284" s="507"/>
      <c r="HD284" s="507"/>
      <c r="HE284" s="507"/>
      <c r="HF284" s="507"/>
      <c r="HG284" s="507"/>
      <c r="HH284" s="507"/>
      <c r="HI284" s="507"/>
      <c r="HJ284" s="507"/>
      <c r="HK284" s="507"/>
      <c r="HL284" s="507"/>
      <c r="HM284" s="507"/>
      <c r="HN284" s="507"/>
      <c r="HO284" s="507"/>
      <c r="HP284" s="507"/>
      <c r="HQ284" s="507"/>
      <c r="HR284" s="507"/>
      <c r="HS284" s="507"/>
      <c r="HT284" s="507"/>
      <c r="HU284" s="507"/>
      <c r="HV284" s="507"/>
      <c r="HW284" s="507"/>
      <c r="HX284" s="507"/>
      <c r="HY284" s="507"/>
      <c r="HZ284" s="507"/>
      <c r="IA284" s="507"/>
      <c r="IB284" s="507"/>
      <c r="IC284" s="507"/>
      <c r="ID284" s="507"/>
      <c r="IE284" s="507"/>
      <c r="IF284" s="507"/>
      <c r="IG284" s="507"/>
      <c r="IH284" s="507"/>
      <c r="II284" s="507"/>
      <c r="IJ284" s="507"/>
    </row>
    <row r="285" spans="1:244" s="398" customFormat="1" ht="19" x14ac:dyDescent="0.2">
      <c r="A285"/>
      <c r="B285" s="290"/>
      <c r="C285"/>
      <c r="D285" s="367"/>
      <c r="E285" s="463"/>
      <c r="F285" s="463"/>
      <c r="G285" s="271"/>
      <c r="H285"/>
      <c r="I285" s="99"/>
      <c r="J285"/>
      <c r="K285"/>
      <c r="L285"/>
      <c r="M285" s="275"/>
      <c r="N285" s="275"/>
      <c r="O285" s="275"/>
      <c r="P285" s="275"/>
      <c r="Q285" s="275"/>
      <c r="R285" s="275"/>
      <c r="S285" s="275"/>
      <c r="T285" s="275"/>
      <c r="U285" s="275"/>
      <c r="V285" s="275"/>
      <c r="W285" s="275"/>
      <c r="X285" s="275"/>
      <c r="Y285" s="275"/>
      <c r="Z285" s="275"/>
      <c r="AA285" s="275"/>
      <c r="AB285" s="23"/>
      <c r="AC285"/>
      <c r="AD285" s="92"/>
      <c r="AE285"/>
      <c r="AF285"/>
      <c r="AG285"/>
      <c r="AH285" s="96"/>
      <c r="AI285" s="394"/>
      <c r="AJ285" s="215"/>
      <c r="AK285" s="215"/>
      <c r="AL285" s="215"/>
      <c r="AM285" s="215"/>
      <c r="AN285" s="215"/>
      <c r="AO285" s="215"/>
      <c r="AP285" s="215"/>
      <c r="AQ285" s="215"/>
      <c r="AR285" s="215"/>
      <c r="AS285" s="215"/>
      <c r="AT285" s="215"/>
      <c r="AU285" s="215"/>
      <c r="AV285" s="215"/>
      <c r="AW285" s="215"/>
      <c r="AX285" s="215"/>
      <c r="AY285" s="394"/>
      <c r="AZ285" s="386"/>
      <c r="BA285" s="715"/>
      <c r="BB285"/>
      <c r="BC285" s="715"/>
      <c r="BD285"/>
      <c r="BE285" s="715"/>
      <c r="BF285"/>
      <c r="BG285" s="715"/>
      <c r="BH285"/>
      <c r="BI285" s="715"/>
      <c r="BJ285"/>
      <c r="BK285" s="715"/>
      <c r="BL285"/>
      <c r="BM285" s="715"/>
      <c r="BN285"/>
      <c r="BO285" s="387"/>
      <c r="BP285"/>
      <c r="BQ285" s="387"/>
      <c r="BR285"/>
      <c r="BS285" s="387"/>
      <c r="BT285"/>
      <c r="BU285" s="387"/>
      <c r="BV285"/>
      <c r="BW285" s="387"/>
      <c r="BX285"/>
      <c r="BY285" s="387"/>
      <c r="BZ285"/>
      <c r="CA285" s="387"/>
      <c r="CB285"/>
      <c r="CC285" s="387"/>
      <c r="CD285"/>
      <c r="CE285" s="387"/>
      <c r="CF285"/>
      <c r="CG285" s="387"/>
      <c r="CH285"/>
      <c r="CI285" s="387"/>
      <c r="CJ285"/>
      <c r="CK285" s="1099"/>
      <c r="CL285" s="507"/>
      <c r="CM285" s="507"/>
      <c r="CN285" s="507"/>
      <c r="CO285" s="507"/>
      <c r="CP285" s="507"/>
      <c r="CQ285" s="507"/>
      <c r="CR285" s="507"/>
      <c r="CS285" s="507"/>
      <c r="CT285" s="1109"/>
      <c r="CU285" s="507"/>
      <c r="CV285" s="507"/>
      <c r="CW285" s="507"/>
      <c r="CX285" s="1109"/>
      <c r="CY285" s="507"/>
      <c r="CZ285" s="507"/>
      <c r="DN285" s="507"/>
      <c r="DO285" s="507"/>
      <c r="DP285" s="507"/>
      <c r="DQ285" s="507"/>
      <c r="DR285" s="507"/>
      <c r="DS285" s="507"/>
      <c r="DT285" s="507"/>
      <c r="DU285" s="507"/>
      <c r="DV285" s="507"/>
      <c r="DW285" s="507"/>
      <c r="DX285" s="507"/>
      <c r="DY285" s="507"/>
      <c r="DZ285" s="507"/>
      <c r="EA285" s="507"/>
      <c r="EB285" s="507"/>
      <c r="EC285" s="507"/>
      <c r="ED285" s="507"/>
      <c r="EE285" s="507"/>
      <c r="EF285" s="507"/>
      <c r="EG285" s="507"/>
      <c r="EH285" s="507"/>
      <c r="EI285" s="507"/>
      <c r="EJ285" s="507"/>
      <c r="EK285" s="507"/>
      <c r="EL285" s="507"/>
      <c r="EM285" s="507"/>
      <c r="EN285" s="507"/>
      <c r="EO285" s="507"/>
      <c r="EP285" s="507"/>
      <c r="EQ285" s="507"/>
      <c r="ER285" s="507"/>
      <c r="ES285" s="507"/>
      <c r="ET285" s="507"/>
      <c r="EU285" s="507"/>
      <c r="EV285" s="507"/>
      <c r="EW285" s="507"/>
      <c r="EX285" s="507"/>
      <c r="EY285" s="507"/>
      <c r="EZ285" s="507"/>
      <c r="FA285" s="507"/>
      <c r="FB285" s="507"/>
      <c r="FC285" s="507"/>
      <c r="FD285" s="507"/>
      <c r="FE285" s="507"/>
      <c r="FF285" s="507"/>
      <c r="FG285" s="507"/>
      <c r="FH285" s="507"/>
      <c r="FI285" s="507"/>
      <c r="FJ285" s="507"/>
      <c r="FK285" s="507"/>
      <c r="FL285" s="507"/>
      <c r="FM285" s="507"/>
      <c r="FN285" s="507"/>
      <c r="FO285" s="507"/>
      <c r="FP285" s="507"/>
      <c r="FQ285" s="507"/>
      <c r="FR285" s="507"/>
      <c r="FS285" s="507"/>
      <c r="FT285" s="507"/>
      <c r="FU285" s="507"/>
      <c r="FV285" s="507"/>
      <c r="FW285" s="507"/>
      <c r="FX285" s="507"/>
      <c r="FY285" s="507"/>
      <c r="FZ285" s="507"/>
      <c r="GA285" s="507"/>
      <c r="GB285" s="507"/>
      <c r="GC285" s="507"/>
      <c r="GD285" s="507"/>
      <c r="GE285" s="507"/>
      <c r="GF285" s="507"/>
      <c r="GG285" s="507"/>
      <c r="GH285" s="507"/>
      <c r="GI285" s="507"/>
      <c r="GJ285" s="507"/>
      <c r="GK285" s="507"/>
      <c r="GL285" s="507"/>
      <c r="GM285" s="507"/>
      <c r="GN285" s="507"/>
      <c r="GO285" s="507"/>
      <c r="GP285" s="507"/>
      <c r="GQ285" s="507"/>
      <c r="GR285" s="507"/>
      <c r="GS285" s="507"/>
      <c r="GT285" s="507"/>
      <c r="GU285" s="507"/>
      <c r="GV285" s="507"/>
      <c r="GW285" s="507"/>
      <c r="GX285" s="507"/>
      <c r="GY285" s="507"/>
      <c r="GZ285" s="507"/>
      <c r="HA285" s="507"/>
      <c r="HB285" s="507"/>
      <c r="HC285" s="507"/>
      <c r="HD285" s="507"/>
      <c r="HE285" s="507"/>
      <c r="HF285" s="507"/>
      <c r="HG285" s="507"/>
      <c r="HH285" s="507"/>
      <c r="HI285" s="507"/>
      <c r="HJ285" s="507"/>
      <c r="HK285" s="507"/>
      <c r="HL285" s="507"/>
      <c r="HM285" s="507"/>
      <c r="HN285" s="507"/>
      <c r="HO285" s="507"/>
      <c r="HP285" s="507"/>
      <c r="HQ285" s="507"/>
      <c r="HR285" s="507"/>
      <c r="HS285" s="507"/>
      <c r="HT285" s="507"/>
      <c r="HU285" s="507"/>
      <c r="HV285" s="507"/>
      <c r="HW285" s="507"/>
      <c r="HX285" s="507"/>
      <c r="HY285" s="507"/>
      <c r="HZ285" s="507"/>
      <c r="IA285" s="507"/>
      <c r="IB285" s="507"/>
      <c r="IC285" s="507"/>
      <c r="ID285" s="507"/>
      <c r="IE285" s="507"/>
      <c r="IF285" s="507"/>
      <c r="IG285" s="507"/>
      <c r="IH285" s="507"/>
      <c r="II285" s="507"/>
      <c r="IJ285" s="507"/>
    </row>
    <row r="286" spans="1:244" s="398" customFormat="1" ht="19" x14ac:dyDescent="0.2">
      <c r="A286"/>
      <c r="B286" s="290"/>
      <c r="C286"/>
      <c r="D286" s="367"/>
      <c r="E286" s="463"/>
      <c r="F286" s="463"/>
      <c r="G286" s="271"/>
      <c r="H286"/>
      <c r="I286" s="99"/>
      <c r="J286"/>
      <c r="K286"/>
      <c r="L286"/>
      <c r="M286" s="275"/>
      <c r="N286" s="275"/>
      <c r="O286" s="275"/>
      <c r="P286" s="275"/>
      <c r="Q286" s="275"/>
      <c r="R286" s="275"/>
      <c r="S286" s="275"/>
      <c r="T286" s="275"/>
      <c r="U286" s="275"/>
      <c r="V286" s="275"/>
      <c r="W286" s="275"/>
      <c r="X286" s="275"/>
      <c r="Y286" s="275"/>
      <c r="Z286" s="275"/>
      <c r="AA286" s="275"/>
      <c r="AB286" s="23"/>
      <c r="AC286"/>
      <c r="AD286" s="92"/>
      <c r="AE286"/>
      <c r="AF286"/>
      <c r="AG286"/>
      <c r="AH286" s="96"/>
      <c r="AI286" s="394"/>
      <c r="AJ286" s="215"/>
      <c r="AK286" s="215"/>
      <c r="AL286" s="215"/>
      <c r="AM286" s="215"/>
      <c r="AN286" s="215"/>
      <c r="AO286" s="215"/>
      <c r="AP286" s="215"/>
      <c r="AQ286" s="215"/>
      <c r="AR286" s="215"/>
      <c r="AS286" s="215"/>
      <c r="AT286" s="215"/>
      <c r="AU286" s="215"/>
      <c r="AV286" s="215"/>
      <c r="AW286" s="215"/>
      <c r="AX286" s="215"/>
      <c r="AY286" s="394"/>
      <c r="AZ286" s="386"/>
      <c r="BA286" s="715"/>
      <c r="BB286"/>
      <c r="BC286" s="715"/>
      <c r="BD286"/>
      <c r="BE286" s="715"/>
      <c r="BF286"/>
      <c r="BG286" s="715"/>
      <c r="BH286"/>
      <c r="BI286" s="715"/>
      <c r="BJ286"/>
      <c r="BK286" s="715"/>
      <c r="BL286"/>
      <c r="BM286" s="715"/>
      <c r="BN286"/>
      <c r="BO286" s="387"/>
      <c r="BP286"/>
      <c r="BQ286" s="387"/>
      <c r="BR286"/>
      <c r="BS286" s="387"/>
      <c r="BT286"/>
      <c r="BU286" s="387"/>
      <c r="BV286"/>
      <c r="BW286" s="387"/>
      <c r="BX286"/>
      <c r="BY286" s="387"/>
      <c r="BZ286"/>
      <c r="CA286" s="387"/>
      <c r="CB286"/>
      <c r="CC286" s="387"/>
      <c r="CD286"/>
      <c r="CE286" s="387"/>
      <c r="CF286"/>
      <c r="CG286" s="387"/>
      <c r="CH286"/>
      <c r="CI286" s="387"/>
      <c r="CJ286"/>
      <c r="CK286" s="1099"/>
      <c r="CL286" s="507"/>
      <c r="CM286" s="507"/>
      <c r="CN286" s="507"/>
      <c r="CO286" s="507"/>
      <c r="CP286" s="507"/>
      <c r="CQ286" s="507"/>
      <c r="CR286" s="507"/>
      <c r="CS286" s="507"/>
      <c r="CT286" s="1109"/>
      <c r="CU286" s="507"/>
      <c r="CV286" s="507"/>
      <c r="CW286" s="507"/>
      <c r="CX286" s="1109"/>
      <c r="CY286" s="507"/>
      <c r="CZ286" s="507"/>
      <c r="DN286" s="507"/>
      <c r="DO286" s="507"/>
      <c r="DP286" s="507"/>
      <c r="DQ286" s="507"/>
      <c r="DR286" s="507"/>
      <c r="DS286" s="507"/>
      <c r="DT286" s="507"/>
      <c r="DU286" s="507"/>
      <c r="DV286" s="507"/>
      <c r="DW286" s="507"/>
      <c r="DX286" s="507"/>
      <c r="DY286" s="507"/>
      <c r="DZ286" s="507"/>
      <c r="EA286" s="507"/>
      <c r="EB286" s="507"/>
      <c r="EC286" s="507"/>
      <c r="ED286" s="507"/>
      <c r="EE286" s="507"/>
      <c r="EF286" s="507"/>
      <c r="EG286" s="507"/>
      <c r="EH286" s="507"/>
      <c r="EI286" s="507"/>
      <c r="EJ286" s="507"/>
      <c r="EK286" s="507"/>
      <c r="EL286" s="507"/>
      <c r="EM286" s="507"/>
      <c r="EN286" s="507"/>
      <c r="EO286" s="507"/>
      <c r="EP286" s="507"/>
      <c r="EQ286" s="507"/>
      <c r="ER286" s="507"/>
      <c r="ES286" s="507"/>
      <c r="ET286" s="507"/>
      <c r="EU286" s="507"/>
      <c r="EV286" s="507"/>
      <c r="EW286" s="507"/>
      <c r="EX286" s="507"/>
      <c r="EY286" s="507"/>
      <c r="EZ286" s="507"/>
      <c r="FA286" s="507"/>
      <c r="FB286" s="507"/>
      <c r="FC286" s="507"/>
      <c r="FD286" s="507"/>
      <c r="FE286" s="507"/>
      <c r="FF286" s="507"/>
      <c r="FG286" s="507"/>
      <c r="FH286" s="507"/>
      <c r="FI286" s="507"/>
      <c r="FJ286" s="507"/>
      <c r="FK286" s="507"/>
      <c r="FL286" s="507"/>
      <c r="FM286" s="507"/>
      <c r="FN286" s="507"/>
      <c r="FO286" s="507"/>
      <c r="FP286" s="507"/>
      <c r="FQ286" s="507"/>
      <c r="FR286" s="507"/>
      <c r="FS286" s="507"/>
      <c r="FT286" s="507"/>
      <c r="FU286" s="507"/>
      <c r="FV286" s="507"/>
      <c r="FW286" s="507"/>
      <c r="FX286" s="507"/>
      <c r="FY286" s="507"/>
      <c r="FZ286" s="507"/>
      <c r="GA286" s="507"/>
      <c r="GB286" s="507"/>
      <c r="GC286" s="507"/>
      <c r="GD286" s="507"/>
      <c r="GE286" s="507"/>
      <c r="GF286" s="507"/>
      <c r="GG286" s="507"/>
      <c r="GH286" s="507"/>
      <c r="GI286" s="507"/>
      <c r="GJ286" s="507"/>
      <c r="GK286" s="507"/>
      <c r="GL286" s="507"/>
      <c r="GM286" s="507"/>
      <c r="GN286" s="507"/>
      <c r="GO286" s="507"/>
      <c r="GP286" s="507"/>
      <c r="GQ286" s="507"/>
      <c r="GR286" s="507"/>
      <c r="GS286" s="507"/>
      <c r="GT286" s="507"/>
      <c r="GU286" s="507"/>
      <c r="GV286" s="507"/>
      <c r="GW286" s="507"/>
      <c r="GX286" s="507"/>
      <c r="GY286" s="507"/>
      <c r="GZ286" s="507"/>
      <c r="HA286" s="507"/>
      <c r="HB286" s="507"/>
      <c r="HC286" s="507"/>
      <c r="HD286" s="507"/>
      <c r="HE286" s="507"/>
      <c r="HF286" s="507"/>
      <c r="HG286" s="507"/>
      <c r="HH286" s="507"/>
      <c r="HI286" s="507"/>
      <c r="HJ286" s="507"/>
      <c r="HK286" s="507"/>
      <c r="HL286" s="507"/>
      <c r="HM286" s="507"/>
      <c r="HN286" s="507"/>
      <c r="HO286" s="507"/>
      <c r="HP286" s="507"/>
      <c r="HQ286" s="507"/>
      <c r="HR286" s="507"/>
      <c r="HS286" s="507"/>
      <c r="HT286" s="507"/>
      <c r="HU286" s="507"/>
      <c r="HV286" s="507"/>
      <c r="HW286" s="507"/>
      <c r="HX286" s="507"/>
      <c r="HY286" s="507"/>
      <c r="HZ286" s="507"/>
      <c r="IA286" s="507"/>
      <c r="IB286" s="507"/>
      <c r="IC286" s="507"/>
      <c r="ID286" s="507"/>
      <c r="IE286" s="507"/>
      <c r="IF286" s="507"/>
      <c r="IG286" s="507"/>
      <c r="IH286" s="507"/>
      <c r="II286" s="507"/>
      <c r="IJ286" s="507"/>
    </row>
    <row r="287" spans="1:244" s="398" customFormat="1" ht="19" x14ac:dyDescent="0.2">
      <c r="A287"/>
      <c r="B287" s="290"/>
      <c r="C287"/>
      <c r="D287" s="367"/>
      <c r="E287" s="463"/>
      <c r="F287" s="463"/>
      <c r="G287" s="271"/>
      <c r="H287"/>
      <c r="I287" s="99"/>
      <c r="J287"/>
      <c r="K287"/>
      <c r="L287"/>
      <c r="M287" s="275"/>
      <c r="N287" s="275"/>
      <c r="O287" s="275"/>
      <c r="P287" s="275"/>
      <c r="Q287" s="275"/>
      <c r="R287" s="275"/>
      <c r="S287" s="275"/>
      <c r="T287" s="275"/>
      <c r="U287" s="275"/>
      <c r="V287" s="275"/>
      <c r="W287" s="275"/>
      <c r="X287" s="275"/>
      <c r="Y287" s="275"/>
      <c r="Z287" s="275"/>
      <c r="AA287" s="275"/>
      <c r="AB287" s="23"/>
      <c r="AC287"/>
      <c r="AD287" s="92"/>
      <c r="AE287"/>
      <c r="AF287"/>
      <c r="AG287"/>
      <c r="AH287" s="96"/>
      <c r="AI287" s="394"/>
      <c r="AJ287" s="215"/>
      <c r="AK287" s="215"/>
      <c r="AL287" s="215"/>
      <c r="AM287" s="215"/>
      <c r="AN287" s="215"/>
      <c r="AO287" s="215"/>
      <c r="AP287" s="215"/>
      <c r="AQ287" s="215"/>
      <c r="AR287" s="215"/>
      <c r="AS287" s="215"/>
      <c r="AT287" s="215"/>
      <c r="AU287" s="215"/>
      <c r="AV287" s="215"/>
      <c r="AW287" s="215"/>
      <c r="AX287" s="215"/>
      <c r="AY287" s="394"/>
      <c r="AZ287" s="386"/>
      <c r="BA287" s="715"/>
      <c r="BB287"/>
      <c r="BC287" s="715"/>
      <c r="BD287"/>
      <c r="BE287" s="715"/>
      <c r="BF287"/>
      <c r="BG287" s="715"/>
      <c r="BH287"/>
      <c r="BI287" s="715"/>
      <c r="BJ287"/>
      <c r="BK287" s="715"/>
      <c r="BL287"/>
      <c r="BM287" s="715"/>
      <c r="BN287"/>
      <c r="BO287" s="387"/>
      <c r="BP287"/>
      <c r="BQ287" s="387"/>
      <c r="BR287"/>
      <c r="BS287" s="387"/>
      <c r="BT287"/>
      <c r="BU287" s="387"/>
      <c r="BV287"/>
      <c r="BW287" s="387"/>
      <c r="BX287"/>
      <c r="BY287" s="387"/>
      <c r="BZ287"/>
      <c r="CA287" s="387"/>
      <c r="CB287"/>
      <c r="CC287" s="387"/>
      <c r="CD287"/>
      <c r="CE287" s="387"/>
      <c r="CF287"/>
      <c r="CG287" s="387"/>
      <c r="CH287"/>
      <c r="CI287" s="387"/>
      <c r="CJ287"/>
      <c r="CK287" s="1099"/>
      <c r="CL287" s="507"/>
      <c r="CM287" s="507"/>
      <c r="CN287" s="507"/>
      <c r="CO287" s="507"/>
      <c r="CP287" s="507"/>
      <c r="CQ287" s="507"/>
      <c r="CR287" s="507"/>
      <c r="CS287" s="507"/>
      <c r="CT287" s="1109"/>
      <c r="CU287" s="507"/>
      <c r="CV287" s="507"/>
      <c r="CW287" s="507"/>
      <c r="CX287" s="1109"/>
      <c r="CY287" s="507"/>
      <c r="CZ287" s="507"/>
      <c r="DN287" s="507"/>
      <c r="DO287" s="507"/>
      <c r="DP287" s="507"/>
      <c r="DQ287" s="507"/>
      <c r="DR287" s="507"/>
      <c r="DS287" s="507"/>
      <c r="DT287" s="507"/>
      <c r="DU287" s="507"/>
      <c r="DV287" s="507"/>
      <c r="DW287" s="507"/>
      <c r="DX287" s="507"/>
      <c r="DY287" s="507"/>
      <c r="DZ287" s="507"/>
      <c r="EA287" s="507"/>
      <c r="EB287" s="507"/>
      <c r="EC287" s="507"/>
      <c r="ED287" s="507"/>
      <c r="EE287" s="507"/>
      <c r="EF287" s="507"/>
      <c r="EG287" s="507"/>
      <c r="EH287" s="507"/>
      <c r="EI287" s="507"/>
      <c r="EJ287" s="507"/>
      <c r="EK287" s="507"/>
      <c r="EL287" s="507"/>
      <c r="EM287" s="507"/>
      <c r="EN287" s="507"/>
      <c r="EO287" s="507"/>
      <c r="EP287" s="507"/>
      <c r="EQ287" s="507"/>
      <c r="ER287" s="507"/>
      <c r="ES287" s="507"/>
      <c r="ET287" s="507"/>
      <c r="EU287" s="507"/>
      <c r="EV287" s="507"/>
      <c r="EW287" s="507"/>
      <c r="EX287" s="507"/>
      <c r="EY287" s="507"/>
      <c r="EZ287" s="507"/>
      <c r="FA287" s="507"/>
      <c r="FB287" s="507"/>
      <c r="FC287" s="507"/>
      <c r="FD287" s="507"/>
      <c r="FE287" s="507"/>
      <c r="FF287" s="507"/>
      <c r="FG287" s="507"/>
      <c r="FH287" s="507"/>
      <c r="FI287" s="507"/>
      <c r="FJ287" s="507"/>
      <c r="FK287" s="507"/>
      <c r="FL287" s="507"/>
      <c r="FM287" s="507"/>
      <c r="FN287" s="507"/>
      <c r="FO287" s="507"/>
      <c r="FP287" s="507"/>
      <c r="FQ287" s="507"/>
      <c r="FR287" s="507"/>
      <c r="FS287" s="507"/>
      <c r="FT287" s="507"/>
      <c r="FU287" s="507"/>
      <c r="FV287" s="507"/>
      <c r="FW287" s="507"/>
      <c r="FX287" s="507"/>
      <c r="FY287" s="507"/>
      <c r="FZ287" s="507"/>
      <c r="GA287" s="507"/>
      <c r="GB287" s="507"/>
      <c r="GC287" s="507"/>
      <c r="GD287" s="507"/>
      <c r="GE287" s="507"/>
      <c r="GF287" s="507"/>
      <c r="GG287" s="507"/>
      <c r="GH287" s="507"/>
      <c r="GI287" s="507"/>
      <c r="GJ287" s="507"/>
      <c r="GK287" s="507"/>
      <c r="GL287" s="507"/>
      <c r="GM287" s="507"/>
      <c r="GN287" s="507"/>
      <c r="GO287" s="507"/>
      <c r="GP287" s="507"/>
      <c r="GQ287" s="507"/>
      <c r="GR287" s="507"/>
      <c r="GS287" s="507"/>
      <c r="GT287" s="507"/>
      <c r="GU287" s="507"/>
      <c r="GV287" s="507"/>
      <c r="GW287" s="507"/>
      <c r="GX287" s="507"/>
      <c r="GY287" s="507"/>
      <c r="GZ287" s="507"/>
      <c r="HA287" s="507"/>
      <c r="HB287" s="507"/>
      <c r="HC287" s="507"/>
      <c r="HD287" s="507"/>
      <c r="HE287" s="507"/>
      <c r="HF287" s="507"/>
      <c r="HG287" s="507"/>
      <c r="HH287" s="507"/>
      <c r="HI287" s="507"/>
      <c r="HJ287" s="507"/>
      <c r="HK287" s="507"/>
      <c r="HL287" s="507"/>
      <c r="HM287" s="507"/>
      <c r="HN287" s="507"/>
      <c r="HO287" s="507"/>
      <c r="HP287" s="507"/>
      <c r="HQ287" s="507"/>
      <c r="HR287" s="507"/>
      <c r="HS287" s="507"/>
      <c r="HT287" s="507"/>
      <c r="HU287" s="507"/>
      <c r="HV287" s="507"/>
      <c r="HW287" s="507"/>
      <c r="HX287" s="507"/>
      <c r="HY287" s="507"/>
      <c r="HZ287" s="507"/>
      <c r="IA287" s="507"/>
      <c r="IB287" s="507"/>
      <c r="IC287" s="507"/>
      <c r="ID287" s="507"/>
      <c r="IE287" s="507"/>
      <c r="IF287" s="507"/>
      <c r="IG287" s="507"/>
      <c r="IH287" s="507"/>
      <c r="II287" s="507"/>
      <c r="IJ287" s="507"/>
    </row>
    <row r="288" spans="1:244" s="398" customFormat="1" ht="19" x14ac:dyDescent="0.2">
      <c r="A288"/>
      <c r="B288" s="290"/>
      <c r="C288"/>
      <c r="D288" s="367"/>
      <c r="E288" s="463"/>
      <c r="F288" s="463"/>
      <c r="G288" s="271"/>
      <c r="H288"/>
      <c r="I288" s="99"/>
      <c r="J288"/>
      <c r="K288"/>
      <c r="L288"/>
      <c r="M288" s="275"/>
      <c r="N288" s="275"/>
      <c r="O288" s="275"/>
      <c r="P288" s="275"/>
      <c r="Q288" s="275"/>
      <c r="R288" s="275"/>
      <c r="S288" s="275"/>
      <c r="T288" s="275"/>
      <c r="U288" s="275"/>
      <c r="V288" s="275"/>
      <c r="W288" s="275"/>
      <c r="X288" s="275"/>
      <c r="Y288" s="275"/>
      <c r="Z288" s="275"/>
      <c r="AA288" s="275"/>
      <c r="AB288" s="23"/>
      <c r="AC288"/>
      <c r="AD288" s="92"/>
      <c r="AE288"/>
      <c r="AF288"/>
      <c r="AG288"/>
      <c r="AH288" s="96"/>
      <c r="AI288" s="394"/>
      <c r="AJ288" s="215"/>
      <c r="AK288" s="215"/>
      <c r="AL288" s="215"/>
      <c r="AM288" s="215"/>
      <c r="AN288" s="215"/>
      <c r="AO288" s="215"/>
      <c r="AP288" s="215"/>
      <c r="AQ288" s="215"/>
      <c r="AR288" s="215"/>
      <c r="AS288" s="215"/>
      <c r="AT288" s="215"/>
      <c r="AU288" s="215"/>
      <c r="AV288" s="215"/>
      <c r="AW288" s="215"/>
      <c r="AX288" s="215"/>
      <c r="AY288" s="394"/>
      <c r="AZ288" s="386"/>
      <c r="BA288" s="715"/>
      <c r="BB288"/>
      <c r="BC288" s="715"/>
      <c r="BD288"/>
      <c r="BE288" s="715"/>
      <c r="BF288"/>
      <c r="BG288" s="715"/>
      <c r="BH288"/>
      <c r="BI288" s="715"/>
      <c r="BJ288"/>
      <c r="BK288" s="715"/>
      <c r="BL288"/>
      <c r="BM288" s="715"/>
      <c r="BN288"/>
      <c r="BO288" s="387"/>
      <c r="BP288"/>
      <c r="BQ288" s="387"/>
      <c r="BR288"/>
      <c r="BS288" s="387"/>
      <c r="BT288"/>
      <c r="BU288" s="387"/>
      <c r="BV288"/>
      <c r="BW288" s="387"/>
      <c r="BX288"/>
      <c r="BY288" s="387"/>
      <c r="BZ288"/>
      <c r="CA288" s="387"/>
      <c r="CB288"/>
      <c r="CC288" s="387"/>
      <c r="CD288"/>
      <c r="CE288" s="387"/>
      <c r="CF288"/>
      <c r="CG288" s="387"/>
      <c r="CH288"/>
      <c r="CI288" s="387"/>
      <c r="CJ288"/>
      <c r="CK288" s="1099"/>
      <c r="CL288" s="507"/>
      <c r="CM288" s="507"/>
      <c r="CN288" s="507"/>
      <c r="CO288" s="507"/>
      <c r="CP288" s="507"/>
      <c r="CQ288" s="507"/>
      <c r="CR288" s="507"/>
      <c r="CS288" s="507"/>
      <c r="CT288" s="1109"/>
      <c r="CU288" s="507"/>
      <c r="CV288" s="507"/>
      <c r="CW288" s="507"/>
      <c r="CX288" s="1109"/>
      <c r="CY288" s="507"/>
      <c r="CZ288" s="507"/>
      <c r="DN288" s="507"/>
      <c r="DO288" s="507"/>
      <c r="DP288" s="507"/>
      <c r="DQ288" s="507"/>
      <c r="DR288" s="507"/>
      <c r="DS288" s="507"/>
      <c r="DT288" s="507"/>
      <c r="DU288" s="507"/>
      <c r="DV288" s="507"/>
      <c r="DW288" s="507"/>
      <c r="DX288" s="507"/>
      <c r="DY288" s="507"/>
      <c r="DZ288" s="507"/>
      <c r="EA288" s="507"/>
      <c r="EB288" s="507"/>
      <c r="EC288" s="507"/>
      <c r="ED288" s="507"/>
      <c r="EE288" s="507"/>
      <c r="EF288" s="507"/>
      <c r="EG288" s="507"/>
      <c r="EH288" s="507"/>
      <c r="EI288" s="507"/>
      <c r="EJ288" s="507"/>
      <c r="EK288" s="507"/>
      <c r="EL288" s="507"/>
      <c r="EM288" s="507"/>
      <c r="EN288" s="507"/>
      <c r="EO288" s="507"/>
      <c r="EP288" s="507"/>
      <c r="EQ288" s="507"/>
      <c r="ER288" s="507"/>
      <c r="ES288" s="507"/>
      <c r="ET288" s="507"/>
      <c r="EU288" s="507"/>
      <c r="EV288" s="507"/>
      <c r="EW288" s="507"/>
      <c r="EX288" s="507"/>
      <c r="EY288" s="507"/>
      <c r="EZ288" s="507"/>
      <c r="FA288" s="507"/>
      <c r="FB288" s="507"/>
      <c r="FC288" s="507"/>
      <c r="FD288" s="507"/>
      <c r="FE288" s="507"/>
      <c r="FF288" s="507"/>
      <c r="FG288" s="507"/>
      <c r="FH288" s="507"/>
      <c r="FI288" s="507"/>
      <c r="FJ288" s="507"/>
      <c r="FK288" s="507"/>
      <c r="FL288" s="507"/>
      <c r="FM288" s="507"/>
      <c r="FN288" s="507"/>
      <c r="FO288" s="507"/>
      <c r="FP288" s="507"/>
      <c r="FQ288" s="507"/>
      <c r="FR288" s="507"/>
      <c r="FS288" s="507"/>
      <c r="FT288" s="507"/>
      <c r="FU288" s="507"/>
      <c r="FV288" s="507"/>
      <c r="FW288" s="507"/>
      <c r="FX288" s="507"/>
      <c r="FY288" s="507"/>
      <c r="FZ288" s="507"/>
      <c r="GA288" s="507"/>
      <c r="GB288" s="507"/>
      <c r="GC288" s="507"/>
      <c r="GD288" s="507"/>
      <c r="GE288" s="507"/>
      <c r="GF288" s="507"/>
      <c r="GG288" s="507"/>
      <c r="GH288" s="507"/>
      <c r="GI288" s="507"/>
      <c r="GJ288" s="507"/>
      <c r="GK288" s="507"/>
      <c r="GL288" s="507"/>
      <c r="GM288" s="507"/>
      <c r="GN288" s="507"/>
      <c r="GO288" s="507"/>
      <c r="GP288" s="507"/>
      <c r="GQ288" s="507"/>
      <c r="GR288" s="507"/>
      <c r="GS288" s="507"/>
      <c r="GT288" s="507"/>
      <c r="GU288" s="507"/>
      <c r="GV288" s="507"/>
      <c r="GW288" s="507"/>
      <c r="GX288" s="507"/>
      <c r="GY288" s="507"/>
      <c r="GZ288" s="507"/>
      <c r="HA288" s="507"/>
      <c r="HB288" s="507"/>
      <c r="HC288" s="507"/>
      <c r="HD288" s="507"/>
      <c r="HE288" s="507"/>
      <c r="HF288" s="507"/>
      <c r="HG288" s="507"/>
      <c r="HH288" s="507"/>
      <c r="HI288" s="507"/>
      <c r="HJ288" s="507"/>
      <c r="HK288" s="507"/>
      <c r="HL288" s="507"/>
      <c r="HM288" s="507"/>
      <c r="HN288" s="507"/>
      <c r="HO288" s="507"/>
      <c r="HP288" s="507"/>
      <c r="HQ288" s="507"/>
      <c r="HR288" s="507"/>
      <c r="HS288" s="507"/>
      <c r="HT288" s="507"/>
      <c r="HU288" s="507"/>
      <c r="HV288" s="507"/>
      <c r="HW288" s="507"/>
      <c r="HX288" s="507"/>
      <c r="HY288" s="507"/>
      <c r="HZ288" s="507"/>
      <c r="IA288" s="507"/>
      <c r="IB288" s="507"/>
      <c r="IC288" s="507"/>
      <c r="ID288" s="507"/>
      <c r="IE288" s="507"/>
      <c r="IF288" s="507"/>
      <c r="IG288" s="507"/>
      <c r="IH288" s="507"/>
      <c r="II288" s="507"/>
      <c r="IJ288" s="507"/>
    </row>
    <row r="289" spans="1:244" s="398" customFormat="1" ht="19" x14ac:dyDescent="0.2">
      <c r="A289"/>
      <c r="B289" s="290"/>
      <c r="C289"/>
      <c r="D289" s="367"/>
      <c r="E289" s="463"/>
      <c r="F289" s="463"/>
      <c r="G289" s="271"/>
      <c r="H289"/>
      <c r="I289" s="99"/>
      <c r="J289"/>
      <c r="K289"/>
      <c r="L289"/>
      <c r="M289" s="275"/>
      <c r="N289" s="275"/>
      <c r="O289" s="275"/>
      <c r="P289" s="275"/>
      <c r="Q289" s="275"/>
      <c r="R289" s="275"/>
      <c r="S289" s="275"/>
      <c r="T289" s="275"/>
      <c r="U289" s="275"/>
      <c r="V289" s="275"/>
      <c r="W289" s="275"/>
      <c r="X289" s="275"/>
      <c r="Y289" s="275"/>
      <c r="Z289" s="275"/>
      <c r="AA289" s="275"/>
      <c r="AB289" s="23"/>
      <c r="AC289"/>
      <c r="AD289" s="92"/>
      <c r="AE289"/>
      <c r="AF289"/>
      <c r="AG289"/>
      <c r="AH289" s="96"/>
      <c r="AI289" s="394"/>
      <c r="AJ289" s="215"/>
      <c r="AK289" s="215"/>
      <c r="AL289" s="215"/>
      <c r="AM289" s="215"/>
      <c r="AN289" s="215"/>
      <c r="AO289" s="215"/>
      <c r="AP289" s="215"/>
      <c r="AQ289" s="215"/>
      <c r="AR289" s="215"/>
      <c r="AS289" s="215"/>
      <c r="AT289" s="215"/>
      <c r="AU289" s="215"/>
      <c r="AV289" s="215"/>
      <c r="AW289" s="215"/>
      <c r="AX289" s="215"/>
      <c r="AY289" s="394"/>
      <c r="AZ289" s="386"/>
      <c r="BA289" s="715"/>
      <c r="BB289"/>
      <c r="BC289" s="715"/>
      <c r="BD289"/>
      <c r="BE289" s="715"/>
      <c r="BF289"/>
      <c r="BG289" s="715"/>
      <c r="BH289"/>
      <c r="BI289" s="715"/>
      <c r="BJ289"/>
      <c r="BK289" s="715"/>
      <c r="BL289"/>
      <c r="BM289" s="715"/>
      <c r="BN289"/>
      <c r="BO289" s="387"/>
      <c r="BP289"/>
      <c r="BQ289" s="387"/>
      <c r="BR289"/>
      <c r="BS289" s="387"/>
      <c r="BT289"/>
      <c r="BU289" s="387"/>
      <c r="BV289"/>
      <c r="BW289" s="387"/>
      <c r="BX289"/>
      <c r="BY289" s="387"/>
      <c r="BZ289"/>
      <c r="CA289" s="387"/>
      <c r="CB289"/>
      <c r="CC289" s="387"/>
      <c r="CD289"/>
      <c r="CE289" s="387"/>
      <c r="CF289"/>
      <c r="CG289" s="387"/>
      <c r="CH289"/>
      <c r="CI289" s="387"/>
      <c r="CJ289"/>
      <c r="CK289" s="1099"/>
      <c r="CL289" s="507"/>
      <c r="CM289" s="507"/>
      <c r="CN289" s="507"/>
      <c r="CO289" s="507"/>
      <c r="CP289" s="507"/>
      <c r="CQ289" s="507"/>
      <c r="CR289" s="507"/>
      <c r="CS289" s="507"/>
      <c r="CT289" s="1109"/>
      <c r="CU289" s="507"/>
      <c r="CV289" s="507"/>
      <c r="CW289" s="507"/>
      <c r="CX289" s="1109"/>
      <c r="CY289" s="507"/>
      <c r="CZ289" s="507"/>
      <c r="DN289" s="507"/>
      <c r="DO289" s="507"/>
      <c r="DP289" s="507"/>
      <c r="DQ289" s="507"/>
      <c r="DR289" s="507"/>
      <c r="DS289" s="507"/>
      <c r="DT289" s="507"/>
      <c r="DU289" s="507"/>
      <c r="DV289" s="507"/>
      <c r="DW289" s="507"/>
      <c r="DX289" s="507"/>
      <c r="DY289" s="507"/>
      <c r="DZ289" s="507"/>
      <c r="EA289" s="507"/>
      <c r="EB289" s="507"/>
      <c r="EC289" s="507"/>
      <c r="ED289" s="507"/>
      <c r="EE289" s="507"/>
      <c r="EF289" s="507"/>
      <c r="EG289" s="507"/>
      <c r="EH289" s="507"/>
      <c r="EI289" s="507"/>
      <c r="EJ289" s="507"/>
      <c r="EK289" s="507"/>
      <c r="EL289" s="507"/>
      <c r="EM289" s="507"/>
      <c r="EN289" s="507"/>
      <c r="EO289" s="507"/>
      <c r="EP289" s="507"/>
      <c r="EQ289" s="507"/>
      <c r="ER289" s="507"/>
      <c r="ES289" s="507"/>
      <c r="ET289" s="507"/>
      <c r="EU289" s="507"/>
      <c r="EV289" s="507"/>
      <c r="EW289" s="507"/>
      <c r="EX289" s="507"/>
      <c r="EY289" s="507"/>
      <c r="EZ289" s="507"/>
      <c r="FA289" s="507"/>
      <c r="FB289" s="507"/>
      <c r="FC289" s="507"/>
      <c r="FD289" s="507"/>
      <c r="FE289" s="507"/>
      <c r="FF289" s="507"/>
      <c r="FG289" s="507"/>
      <c r="FH289" s="507"/>
      <c r="FI289" s="507"/>
      <c r="FJ289" s="507"/>
      <c r="FK289" s="507"/>
      <c r="FL289" s="507"/>
      <c r="FM289" s="507"/>
      <c r="FN289" s="507"/>
      <c r="FO289" s="507"/>
      <c r="FP289" s="507"/>
      <c r="FQ289" s="507"/>
      <c r="FR289" s="507"/>
      <c r="FS289" s="507"/>
      <c r="FT289" s="507"/>
      <c r="FU289" s="507"/>
      <c r="FV289" s="507"/>
      <c r="FW289" s="507"/>
      <c r="FX289" s="507"/>
      <c r="FY289" s="507"/>
      <c r="FZ289" s="507"/>
      <c r="GA289" s="507"/>
      <c r="GB289" s="507"/>
      <c r="GC289" s="507"/>
      <c r="GD289" s="507"/>
      <c r="GE289" s="507"/>
      <c r="GF289" s="507"/>
      <c r="GG289" s="507"/>
      <c r="GH289" s="507"/>
      <c r="GI289" s="507"/>
      <c r="GJ289" s="507"/>
      <c r="GK289" s="507"/>
      <c r="GL289" s="507"/>
      <c r="GM289" s="507"/>
      <c r="GN289" s="507"/>
      <c r="GO289" s="507"/>
      <c r="GP289" s="507"/>
      <c r="GQ289" s="507"/>
      <c r="GR289" s="507"/>
      <c r="GS289" s="507"/>
      <c r="GT289" s="507"/>
      <c r="GU289" s="507"/>
      <c r="GV289" s="507"/>
      <c r="GW289" s="507"/>
      <c r="GX289" s="507"/>
      <c r="GY289" s="507"/>
      <c r="GZ289" s="507"/>
      <c r="HA289" s="507"/>
      <c r="HB289" s="507"/>
      <c r="HC289" s="507"/>
      <c r="HD289" s="507"/>
      <c r="HE289" s="507"/>
      <c r="HF289" s="507"/>
      <c r="HG289" s="507"/>
      <c r="HH289" s="507"/>
      <c r="HI289" s="507"/>
      <c r="HJ289" s="507"/>
      <c r="HK289" s="507"/>
      <c r="HL289" s="507"/>
      <c r="HM289" s="507"/>
      <c r="HN289" s="507"/>
      <c r="HO289" s="507"/>
      <c r="HP289" s="507"/>
      <c r="HQ289" s="507"/>
      <c r="HR289" s="507"/>
      <c r="HS289" s="507"/>
      <c r="HT289" s="507"/>
      <c r="HU289" s="507"/>
      <c r="HV289" s="507"/>
      <c r="HW289" s="507"/>
      <c r="HX289" s="507"/>
      <c r="HY289" s="507"/>
      <c r="HZ289" s="507"/>
      <c r="IA289" s="507"/>
      <c r="IB289" s="507"/>
      <c r="IC289" s="507"/>
      <c r="ID289" s="507"/>
      <c r="IE289" s="507"/>
      <c r="IF289" s="507"/>
      <c r="IG289" s="507"/>
      <c r="IH289" s="507"/>
      <c r="II289" s="507"/>
      <c r="IJ289" s="507"/>
    </row>
    <row r="290" spans="1:244" s="398" customFormat="1" ht="19" x14ac:dyDescent="0.2">
      <c r="A290"/>
      <c r="B290" s="290"/>
      <c r="C290"/>
      <c r="D290" s="367"/>
      <c r="E290" s="463"/>
      <c r="F290" s="463"/>
      <c r="G290" s="271"/>
      <c r="H290"/>
      <c r="I290" s="99"/>
      <c r="J290"/>
      <c r="K290"/>
      <c r="L290"/>
      <c r="M290" s="275"/>
      <c r="N290" s="275"/>
      <c r="O290" s="275"/>
      <c r="P290" s="275"/>
      <c r="Q290" s="275"/>
      <c r="R290" s="275"/>
      <c r="S290" s="275"/>
      <c r="T290" s="275"/>
      <c r="U290" s="275"/>
      <c r="V290" s="275"/>
      <c r="W290" s="275"/>
      <c r="X290" s="275"/>
      <c r="Y290" s="275"/>
      <c r="Z290" s="275"/>
      <c r="AA290" s="275"/>
      <c r="AB290" s="23"/>
      <c r="AC290"/>
      <c r="AD290" s="92"/>
      <c r="AE290"/>
      <c r="AF290"/>
      <c r="AG290"/>
      <c r="AH290" s="96"/>
      <c r="AI290" s="394"/>
      <c r="AJ290" s="215"/>
      <c r="AK290" s="215"/>
      <c r="AL290" s="215"/>
      <c r="AM290" s="215"/>
      <c r="AN290" s="215"/>
      <c r="AO290" s="215"/>
      <c r="AP290" s="215"/>
      <c r="AQ290" s="215"/>
      <c r="AR290" s="215"/>
      <c r="AS290" s="215"/>
      <c r="AT290" s="215"/>
      <c r="AU290" s="215"/>
      <c r="AV290" s="215"/>
      <c r="AW290" s="215"/>
      <c r="AX290" s="215"/>
      <c r="AY290" s="394"/>
      <c r="AZ290" s="386"/>
      <c r="BA290" s="715"/>
      <c r="BB290"/>
      <c r="BC290" s="715"/>
      <c r="BD290"/>
      <c r="BE290" s="715"/>
      <c r="BF290"/>
      <c r="BG290" s="715"/>
      <c r="BH290"/>
      <c r="BI290" s="715"/>
      <c r="BJ290"/>
      <c r="BK290" s="715"/>
      <c r="BL290"/>
      <c r="BM290" s="715"/>
      <c r="BN290"/>
      <c r="BO290" s="387"/>
      <c r="BP290"/>
      <c r="BQ290" s="387"/>
      <c r="BR290"/>
      <c r="BS290" s="387"/>
      <c r="BT290"/>
      <c r="BU290" s="387"/>
      <c r="BV290"/>
      <c r="BW290" s="387"/>
      <c r="BX290"/>
      <c r="BY290" s="387"/>
      <c r="BZ290"/>
      <c r="CA290" s="387"/>
      <c r="CB290"/>
      <c r="CC290" s="387"/>
      <c r="CD290"/>
      <c r="CE290" s="387"/>
      <c r="CF290"/>
      <c r="CG290" s="387"/>
      <c r="CH290"/>
      <c r="CI290" s="387"/>
      <c r="CJ290"/>
      <c r="CK290" s="1099"/>
      <c r="CL290" s="507"/>
      <c r="CM290" s="507"/>
      <c r="CN290" s="507"/>
      <c r="CO290" s="507"/>
      <c r="CP290" s="507"/>
      <c r="CQ290" s="507"/>
      <c r="CR290" s="507"/>
      <c r="CS290" s="507"/>
      <c r="CT290" s="1109"/>
      <c r="CU290" s="507"/>
      <c r="CV290" s="507"/>
      <c r="CW290" s="507"/>
      <c r="CX290" s="1109"/>
      <c r="CY290" s="507"/>
      <c r="CZ290" s="507"/>
      <c r="DN290" s="507"/>
      <c r="DO290" s="507"/>
      <c r="DP290" s="507"/>
      <c r="DQ290" s="507"/>
      <c r="DR290" s="507"/>
      <c r="DS290" s="507"/>
      <c r="DT290" s="507"/>
      <c r="DU290" s="507"/>
      <c r="DV290" s="507"/>
      <c r="DW290" s="507"/>
      <c r="DX290" s="507"/>
      <c r="DY290" s="507"/>
      <c r="DZ290" s="507"/>
      <c r="EA290" s="507"/>
      <c r="EB290" s="507"/>
      <c r="EC290" s="507"/>
      <c r="ED290" s="507"/>
      <c r="EE290" s="507"/>
      <c r="EF290" s="507"/>
      <c r="EG290" s="507"/>
      <c r="EH290" s="507"/>
      <c r="EI290" s="507"/>
      <c r="EJ290" s="507"/>
      <c r="EK290" s="507"/>
      <c r="EL290" s="507"/>
      <c r="EM290" s="507"/>
      <c r="EN290" s="507"/>
      <c r="EO290" s="507"/>
      <c r="EP290" s="507"/>
      <c r="EQ290" s="507"/>
      <c r="ER290" s="507"/>
      <c r="ES290" s="507"/>
      <c r="ET290" s="507"/>
      <c r="EU290" s="507"/>
      <c r="EV290" s="507"/>
      <c r="EW290" s="507"/>
      <c r="EX290" s="507"/>
      <c r="EY290" s="507"/>
      <c r="EZ290" s="507"/>
      <c r="FA290" s="507"/>
      <c r="FB290" s="507"/>
      <c r="FC290" s="507"/>
      <c r="FD290" s="507"/>
      <c r="FE290" s="507"/>
      <c r="FF290" s="507"/>
      <c r="FG290" s="507"/>
      <c r="FH290" s="507"/>
      <c r="FI290" s="507"/>
      <c r="FJ290" s="507"/>
      <c r="FK290" s="507"/>
      <c r="FL290" s="507"/>
      <c r="FM290" s="507"/>
      <c r="FN290" s="507"/>
      <c r="FO290" s="507"/>
      <c r="FP290" s="507"/>
      <c r="FQ290" s="507"/>
      <c r="FR290" s="507"/>
      <c r="FS290" s="507"/>
      <c r="FT290" s="507"/>
      <c r="FU290" s="507"/>
      <c r="FV290" s="507"/>
      <c r="FW290" s="507"/>
      <c r="FX290" s="507"/>
      <c r="FY290" s="507"/>
      <c r="FZ290" s="507"/>
      <c r="GA290" s="507"/>
      <c r="GB290" s="507"/>
      <c r="GC290" s="507"/>
      <c r="GD290" s="507"/>
      <c r="GE290" s="507"/>
      <c r="GF290" s="507"/>
      <c r="GG290" s="507"/>
      <c r="GH290" s="507"/>
      <c r="GI290" s="507"/>
      <c r="GJ290" s="507"/>
      <c r="GK290" s="507"/>
      <c r="GL290" s="507"/>
      <c r="GM290" s="507"/>
      <c r="GN290" s="507"/>
      <c r="GO290" s="507"/>
      <c r="GP290" s="507"/>
      <c r="GQ290" s="507"/>
      <c r="GR290" s="507"/>
      <c r="GS290" s="507"/>
      <c r="GT290" s="507"/>
      <c r="GU290" s="507"/>
      <c r="GV290" s="507"/>
      <c r="GW290" s="507"/>
      <c r="GX290" s="507"/>
      <c r="GY290" s="507"/>
      <c r="GZ290" s="507"/>
      <c r="HA290" s="507"/>
      <c r="HB290" s="507"/>
      <c r="HC290" s="507"/>
      <c r="HD290" s="507"/>
      <c r="HE290" s="507"/>
      <c r="HF290" s="507"/>
      <c r="HG290" s="507"/>
      <c r="HH290" s="507"/>
      <c r="HI290" s="507"/>
      <c r="HJ290" s="507"/>
      <c r="HK290" s="507"/>
      <c r="HL290" s="507"/>
      <c r="HM290" s="507"/>
      <c r="HN290" s="507"/>
      <c r="HO290" s="507"/>
      <c r="HP290" s="507"/>
      <c r="HQ290" s="507"/>
      <c r="HR290" s="507"/>
      <c r="HS290" s="507"/>
      <c r="HT290" s="507"/>
      <c r="HU290" s="507"/>
      <c r="HV290" s="507"/>
      <c r="HW290" s="507"/>
      <c r="HX290" s="507"/>
      <c r="HY290" s="507"/>
      <c r="HZ290" s="507"/>
      <c r="IA290" s="507"/>
      <c r="IB290" s="507"/>
      <c r="IC290" s="507"/>
      <c r="ID290" s="507"/>
      <c r="IE290" s="507"/>
      <c r="IF290" s="507"/>
      <c r="IG290" s="507"/>
      <c r="IH290" s="507"/>
      <c r="II290" s="507"/>
      <c r="IJ290" s="507"/>
    </row>
    <row r="291" spans="1:244" s="398" customFormat="1" ht="19" x14ac:dyDescent="0.2">
      <c r="A291"/>
      <c r="B291" s="290"/>
      <c r="C291"/>
      <c r="D291" s="367"/>
      <c r="E291" s="463"/>
      <c r="F291" s="463"/>
      <c r="G291" s="271"/>
      <c r="H291"/>
      <c r="I291" s="99"/>
      <c r="J291"/>
      <c r="K291"/>
      <c r="L291"/>
      <c r="M291" s="275"/>
      <c r="N291" s="275"/>
      <c r="O291" s="275"/>
      <c r="P291" s="275"/>
      <c r="Q291" s="275"/>
      <c r="R291" s="275"/>
      <c r="S291" s="275"/>
      <c r="T291" s="275"/>
      <c r="U291" s="275"/>
      <c r="V291" s="275"/>
      <c r="W291" s="275"/>
      <c r="X291" s="275"/>
      <c r="Y291" s="275"/>
      <c r="Z291" s="275"/>
      <c r="AA291" s="275"/>
      <c r="AB291" s="23"/>
      <c r="AC291"/>
      <c r="AD291" s="92"/>
      <c r="AE291"/>
      <c r="AF291"/>
      <c r="AG291"/>
      <c r="AH291" s="96"/>
      <c r="AI291" s="394"/>
      <c r="AJ291" s="215"/>
      <c r="AK291" s="215"/>
      <c r="AL291" s="215"/>
      <c r="AM291" s="215"/>
      <c r="AN291" s="215"/>
      <c r="AO291" s="215"/>
      <c r="AP291" s="215"/>
      <c r="AQ291" s="215"/>
      <c r="AR291" s="215"/>
      <c r="AS291" s="215"/>
      <c r="AT291" s="215"/>
      <c r="AU291" s="215"/>
      <c r="AV291" s="215"/>
      <c r="AW291" s="215"/>
      <c r="AX291" s="215"/>
      <c r="AY291" s="394"/>
      <c r="AZ291" s="386"/>
      <c r="BA291" s="715"/>
      <c r="BB291"/>
      <c r="BC291" s="715"/>
      <c r="BD291"/>
      <c r="BE291" s="715"/>
      <c r="BF291"/>
      <c r="BG291" s="715"/>
      <c r="BH291"/>
      <c r="BI291" s="715"/>
      <c r="BJ291"/>
      <c r="BK291" s="715"/>
      <c r="BL291"/>
      <c r="BM291" s="715"/>
      <c r="BN291"/>
      <c r="BO291" s="387"/>
      <c r="BP291"/>
      <c r="BQ291" s="387"/>
      <c r="BR291"/>
      <c r="BS291" s="387"/>
      <c r="BT291"/>
      <c r="BU291" s="387"/>
      <c r="BV291"/>
      <c r="BW291" s="387"/>
      <c r="BX291"/>
      <c r="BY291" s="387"/>
      <c r="BZ291"/>
      <c r="CA291" s="387"/>
      <c r="CB291"/>
      <c r="CC291" s="387"/>
      <c r="CD291"/>
      <c r="CE291" s="387"/>
      <c r="CF291"/>
      <c r="CG291" s="387"/>
      <c r="CH291"/>
      <c r="CI291" s="387"/>
      <c r="CJ291"/>
      <c r="CK291" s="1099"/>
      <c r="CL291" s="507"/>
      <c r="CM291" s="507"/>
      <c r="CN291" s="507"/>
      <c r="CO291" s="507"/>
      <c r="CP291" s="507"/>
      <c r="CQ291" s="507"/>
      <c r="CR291" s="507"/>
      <c r="CS291" s="507"/>
      <c r="CT291" s="1109"/>
      <c r="CU291" s="507"/>
      <c r="CV291" s="507"/>
      <c r="CW291" s="507"/>
      <c r="CX291" s="1109"/>
      <c r="CY291" s="507"/>
      <c r="CZ291" s="507"/>
      <c r="DN291" s="507"/>
      <c r="DO291" s="507"/>
      <c r="DP291" s="507"/>
      <c r="DQ291" s="507"/>
      <c r="DR291" s="507"/>
      <c r="DS291" s="507"/>
      <c r="DT291" s="507"/>
      <c r="DU291" s="507"/>
      <c r="DV291" s="507"/>
      <c r="DW291" s="507"/>
      <c r="DX291" s="507"/>
      <c r="DY291" s="507"/>
      <c r="DZ291" s="507"/>
      <c r="EA291" s="507"/>
      <c r="EB291" s="507"/>
      <c r="EC291" s="507"/>
      <c r="ED291" s="507"/>
      <c r="EE291" s="507"/>
      <c r="EF291" s="507"/>
      <c r="EG291" s="507"/>
      <c r="EH291" s="507"/>
      <c r="EI291" s="507"/>
      <c r="EJ291" s="507"/>
      <c r="EK291" s="507"/>
      <c r="EL291" s="507"/>
      <c r="EM291" s="507"/>
      <c r="EN291" s="507"/>
      <c r="EO291" s="507"/>
      <c r="EP291" s="507"/>
      <c r="EQ291" s="507"/>
      <c r="ER291" s="507"/>
      <c r="ES291" s="507"/>
      <c r="ET291" s="507"/>
      <c r="EU291" s="507"/>
      <c r="EV291" s="507"/>
      <c r="EW291" s="507"/>
      <c r="EX291" s="507"/>
      <c r="EY291" s="507"/>
      <c r="EZ291" s="507"/>
      <c r="FA291" s="507"/>
      <c r="FB291" s="507"/>
      <c r="FC291" s="507"/>
      <c r="FD291" s="507"/>
      <c r="FE291" s="507"/>
      <c r="FF291" s="507"/>
      <c r="FG291" s="507"/>
      <c r="FH291" s="507"/>
      <c r="FI291" s="507"/>
      <c r="FJ291" s="507"/>
      <c r="FK291" s="507"/>
      <c r="FL291" s="507"/>
      <c r="FM291" s="507"/>
      <c r="FN291" s="507"/>
      <c r="FO291" s="507"/>
      <c r="FP291" s="507"/>
      <c r="FQ291" s="507"/>
      <c r="FR291" s="507"/>
      <c r="FS291" s="507"/>
      <c r="FT291" s="507"/>
      <c r="FU291" s="507"/>
      <c r="FV291" s="507"/>
      <c r="FW291" s="507"/>
      <c r="FX291" s="507"/>
      <c r="FY291" s="507"/>
      <c r="FZ291" s="507"/>
      <c r="GA291" s="507"/>
      <c r="GB291" s="507"/>
      <c r="GC291" s="507"/>
      <c r="GD291" s="507"/>
      <c r="GE291" s="507"/>
      <c r="GF291" s="507"/>
      <c r="GG291" s="507"/>
      <c r="GH291" s="507"/>
      <c r="GI291" s="507"/>
      <c r="GJ291" s="507"/>
      <c r="GK291" s="507"/>
      <c r="GL291" s="507"/>
      <c r="GM291" s="507"/>
      <c r="GN291" s="507"/>
      <c r="GO291" s="507"/>
      <c r="GP291" s="507"/>
      <c r="GQ291" s="507"/>
      <c r="GR291" s="507"/>
      <c r="GS291" s="507"/>
      <c r="GT291" s="507"/>
      <c r="GU291" s="507"/>
      <c r="GV291" s="507"/>
      <c r="GW291" s="507"/>
      <c r="GX291" s="507"/>
      <c r="GY291" s="507"/>
      <c r="GZ291" s="507"/>
      <c r="HA291" s="507"/>
      <c r="HB291" s="507"/>
      <c r="HC291" s="507"/>
      <c r="HD291" s="507"/>
      <c r="HE291" s="507"/>
      <c r="HF291" s="507"/>
      <c r="HG291" s="507"/>
      <c r="HH291" s="507"/>
      <c r="HI291" s="507"/>
      <c r="HJ291" s="507"/>
      <c r="HK291" s="507"/>
      <c r="HL291" s="507"/>
      <c r="HM291" s="507"/>
      <c r="HN291" s="507"/>
      <c r="HO291" s="507"/>
      <c r="HP291" s="507"/>
      <c r="HQ291" s="507"/>
      <c r="HR291" s="507"/>
      <c r="HS291" s="507"/>
      <c r="HT291" s="507"/>
      <c r="HU291" s="507"/>
      <c r="HV291" s="507"/>
      <c r="HW291" s="507"/>
      <c r="HX291" s="507"/>
      <c r="HY291" s="507"/>
      <c r="HZ291" s="507"/>
      <c r="IA291" s="507"/>
      <c r="IB291" s="507"/>
      <c r="IC291" s="507"/>
      <c r="ID291" s="507"/>
      <c r="IE291" s="507"/>
      <c r="IF291" s="507"/>
      <c r="IG291" s="507"/>
      <c r="IH291" s="507"/>
      <c r="II291" s="507"/>
      <c r="IJ291" s="507"/>
    </row>
    <row r="292" spans="1:244" s="398" customFormat="1" ht="19" x14ac:dyDescent="0.2">
      <c r="A292"/>
      <c r="B292" s="290"/>
      <c r="C292"/>
      <c r="D292" s="367"/>
      <c r="E292" s="463"/>
      <c r="F292" s="463"/>
      <c r="G292" s="271"/>
      <c r="H292"/>
      <c r="I292" s="99"/>
      <c r="J292"/>
      <c r="K292"/>
      <c r="L292"/>
      <c r="M292" s="275"/>
      <c r="N292" s="275"/>
      <c r="O292" s="275"/>
      <c r="P292" s="275"/>
      <c r="Q292" s="275"/>
      <c r="R292" s="275"/>
      <c r="S292" s="275"/>
      <c r="T292" s="275"/>
      <c r="U292" s="275"/>
      <c r="V292" s="275"/>
      <c r="W292" s="275"/>
      <c r="X292" s="275"/>
      <c r="Y292" s="275"/>
      <c r="Z292" s="275"/>
      <c r="AA292" s="275"/>
      <c r="AB292" s="23"/>
      <c r="AC292"/>
      <c r="AD292" s="92"/>
      <c r="AE292"/>
      <c r="AF292"/>
      <c r="AG292"/>
      <c r="AH292" s="96"/>
      <c r="AI292" s="394"/>
      <c r="AJ292" s="215"/>
      <c r="AK292" s="215"/>
      <c r="AL292" s="215"/>
      <c r="AM292" s="215"/>
      <c r="AN292" s="215"/>
      <c r="AO292" s="215"/>
      <c r="AP292" s="215"/>
      <c r="AQ292" s="215"/>
      <c r="AR292" s="215"/>
      <c r="AS292" s="215"/>
      <c r="AT292" s="215"/>
      <c r="AU292" s="215"/>
      <c r="AV292" s="215"/>
      <c r="AW292" s="215"/>
      <c r="AX292" s="215"/>
      <c r="AY292" s="394"/>
      <c r="AZ292" s="386"/>
      <c r="BA292" s="715"/>
      <c r="BB292"/>
      <c r="BC292" s="715"/>
      <c r="BD292"/>
      <c r="BE292" s="715"/>
      <c r="BF292"/>
      <c r="BG292" s="715"/>
      <c r="BH292"/>
      <c r="BI292" s="715"/>
      <c r="BJ292"/>
      <c r="BK292" s="715"/>
      <c r="BL292"/>
      <c r="BM292" s="715"/>
      <c r="BN292"/>
      <c r="BO292" s="387"/>
      <c r="BP292"/>
      <c r="BQ292" s="387"/>
      <c r="BR292"/>
      <c r="BS292" s="387"/>
      <c r="BT292"/>
      <c r="BU292" s="387"/>
      <c r="BV292"/>
      <c r="BW292" s="387"/>
      <c r="BX292"/>
      <c r="BY292" s="387"/>
      <c r="BZ292"/>
      <c r="CA292" s="387"/>
      <c r="CB292"/>
      <c r="CC292" s="387"/>
      <c r="CD292"/>
      <c r="CE292" s="387"/>
      <c r="CF292"/>
      <c r="CG292" s="387"/>
      <c r="CH292"/>
      <c r="CI292" s="387"/>
      <c r="CJ292"/>
      <c r="CK292" s="1099"/>
      <c r="CL292" s="507"/>
      <c r="CM292" s="507"/>
      <c r="CN292" s="507"/>
      <c r="CO292" s="507"/>
      <c r="CP292" s="507"/>
      <c r="CQ292" s="507"/>
      <c r="CR292" s="507"/>
      <c r="CS292" s="507"/>
      <c r="CT292" s="1109"/>
      <c r="CU292" s="507"/>
      <c r="CV292" s="507"/>
      <c r="CW292" s="507"/>
      <c r="CX292" s="1109"/>
      <c r="CY292" s="507"/>
      <c r="CZ292" s="507"/>
      <c r="DN292" s="507"/>
      <c r="DO292" s="507"/>
      <c r="DP292" s="507"/>
      <c r="DQ292" s="507"/>
      <c r="DR292" s="507"/>
      <c r="DS292" s="507"/>
      <c r="DT292" s="507"/>
      <c r="DU292" s="507"/>
      <c r="DV292" s="507"/>
      <c r="DW292" s="507"/>
      <c r="DX292" s="507"/>
      <c r="DY292" s="507"/>
      <c r="DZ292" s="507"/>
      <c r="EA292" s="507"/>
      <c r="EB292" s="507"/>
      <c r="EC292" s="507"/>
      <c r="ED292" s="507"/>
      <c r="EE292" s="507"/>
      <c r="EF292" s="507"/>
      <c r="EG292" s="507"/>
      <c r="EH292" s="507"/>
      <c r="EI292" s="507"/>
      <c r="EJ292" s="507"/>
      <c r="EK292" s="507"/>
      <c r="EL292" s="507"/>
      <c r="EM292" s="507"/>
      <c r="EN292" s="507"/>
      <c r="EO292" s="507"/>
      <c r="EP292" s="507"/>
      <c r="EQ292" s="507"/>
      <c r="ER292" s="507"/>
      <c r="ES292" s="507"/>
      <c r="ET292" s="507"/>
      <c r="EU292" s="507"/>
      <c r="EV292" s="507"/>
      <c r="EW292" s="507"/>
      <c r="EX292" s="507"/>
      <c r="EY292" s="507"/>
      <c r="EZ292" s="507"/>
      <c r="FA292" s="507"/>
      <c r="FB292" s="507"/>
      <c r="FC292" s="507"/>
      <c r="FD292" s="507"/>
      <c r="FE292" s="507"/>
      <c r="FF292" s="507"/>
      <c r="FG292" s="507"/>
      <c r="FH292" s="507"/>
      <c r="FI292" s="507"/>
      <c r="FJ292" s="507"/>
      <c r="FK292" s="507"/>
      <c r="FL292" s="507"/>
      <c r="FM292" s="507"/>
      <c r="FN292" s="507"/>
      <c r="FO292" s="507"/>
      <c r="FP292" s="507"/>
      <c r="FQ292" s="507"/>
      <c r="FR292" s="507"/>
      <c r="FS292" s="507"/>
      <c r="FT292" s="507"/>
      <c r="FU292" s="507"/>
      <c r="FV292" s="507"/>
      <c r="FW292" s="507"/>
      <c r="FX292" s="507"/>
      <c r="FY292" s="507"/>
      <c r="FZ292" s="507"/>
      <c r="GA292" s="507"/>
      <c r="GB292" s="507"/>
      <c r="GC292" s="507"/>
      <c r="GD292" s="507"/>
      <c r="GE292" s="507"/>
      <c r="GF292" s="507"/>
      <c r="GG292" s="507"/>
      <c r="GH292" s="507"/>
      <c r="GI292" s="507"/>
      <c r="GJ292" s="507"/>
      <c r="GK292" s="507"/>
      <c r="GL292" s="507"/>
      <c r="GM292" s="507"/>
      <c r="GN292" s="507"/>
      <c r="GO292" s="507"/>
      <c r="GP292" s="507"/>
      <c r="GQ292" s="507"/>
      <c r="GR292" s="507"/>
      <c r="GS292" s="507"/>
      <c r="GT292" s="507"/>
      <c r="GU292" s="507"/>
      <c r="GV292" s="507"/>
      <c r="GW292" s="507"/>
      <c r="GX292" s="507"/>
      <c r="GY292" s="507"/>
      <c r="GZ292" s="507"/>
      <c r="HA292" s="507"/>
      <c r="HB292" s="507"/>
      <c r="HC292" s="507"/>
      <c r="HD292" s="507"/>
      <c r="HE292" s="507"/>
      <c r="HF292" s="507"/>
      <c r="HG292" s="507"/>
      <c r="HH292" s="507"/>
      <c r="HI292" s="507"/>
      <c r="HJ292" s="507"/>
      <c r="HK292" s="507"/>
      <c r="HL292" s="507"/>
      <c r="HM292" s="507"/>
      <c r="HN292" s="507"/>
      <c r="HO292" s="507"/>
      <c r="HP292" s="507"/>
      <c r="HQ292" s="507"/>
      <c r="HR292" s="507"/>
      <c r="HS292" s="507"/>
      <c r="HT292" s="507"/>
      <c r="HU292" s="507"/>
      <c r="HV292" s="507"/>
      <c r="HW292" s="507"/>
      <c r="HX292" s="507"/>
      <c r="HY292" s="507"/>
      <c r="HZ292" s="507"/>
      <c r="IA292" s="507"/>
      <c r="IB292" s="507"/>
      <c r="IC292" s="507"/>
      <c r="ID292" s="507"/>
      <c r="IE292" s="507"/>
      <c r="IF292" s="507"/>
      <c r="IG292" s="507"/>
      <c r="IH292" s="507"/>
      <c r="II292" s="507"/>
      <c r="IJ292" s="507"/>
    </row>
    <row r="293" spans="1:244" s="398" customFormat="1" ht="19" x14ac:dyDescent="0.2">
      <c r="A293"/>
      <c r="B293" s="290"/>
      <c r="C293"/>
      <c r="D293" s="367"/>
      <c r="E293" s="463"/>
      <c r="F293" s="463"/>
      <c r="G293" s="271"/>
      <c r="H293"/>
      <c r="I293" s="99"/>
      <c r="J293"/>
      <c r="K293"/>
      <c r="L293"/>
      <c r="M293" s="275"/>
      <c r="N293" s="275"/>
      <c r="O293" s="275"/>
      <c r="P293" s="275"/>
      <c r="Q293" s="275"/>
      <c r="R293" s="275"/>
      <c r="S293" s="275"/>
      <c r="T293" s="275"/>
      <c r="U293" s="275"/>
      <c r="V293" s="275"/>
      <c r="W293" s="275"/>
      <c r="X293" s="275"/>
      <c r="Y293" s="275"/>
      <c r="Z293" s="275"/>
      <c r="AA293" s="275"/>
      <c r="AB293" s="23"/>
      <c r="AC293"/>
      <c r="AD293" s="92"/>
      <c r="AE293"/>
      <c r="AF293"/>
      <c r="AG293"/>
      <c r="AH293" s="96"/>
      <c r="AI293" s="394"/>
      <c r="AJ293" s="215"/>
      <c r="AK293" s="215"/>
      <c r="AL293" s="215"/>
      <c r="AM293" s="215"/>
      <c r="AN293" s="215"/>
      <c r="AO293" s="215"/>
      <c r="AP293" s="215"/>
      <c r="AQ293" s="215"/>
      <c r="AR293" s="215"/>
      <c r="AS293" s="215"/>
      <c r="AT293" s="215"/>
      <c r="AU293" s="215"/>
      <c r="AV293" s="215"/>
      <c r="AW293" s="215"/>
      <c r="AX293" s="215"/>
      <c r="AY293" s="394"/>
      <c r="AZ293" s="386"/>
      <c r="BA293" s="715"/>
      <c r="BB293"/>
      <c r="BC293" s="715"/>
      <c r="BD293"/>
      <c r="BE293" s="715"/>
      <c r="BF293"/>
      <c r="BG293" s="715"/>
      <c r="BH293"/>
      <c r="BI293" s="715"/>
      <c r="BJ293"/>
      <c r="BK293" s="715"/>
      <c r="BL293"/>
      <c r="BM293" s="715"/>
      <c r="BN293"/>
      <c r="BO293" s="387"/>
      <c r="BP293"/>
      <c r="BQ293" s="387"/>
      <c r="BR293"/>
      <c r="BS293" s="387"/>
      <c r="BT293"/>
      <c r="BU293" s="387"/>
      <c r="BV293"/>
      <c r="BW293" s="387"/>
      <c r="BX293"/>
      <c r="BY293" s="387"/>
      <c r="BZ293"/>
      <c r="CA293" s="387"/>
      <c r="CB293"/>
      <c r="CC293" s="387"/>
      <c r="CD293"/>
      <c r="CE293" s="387"/>
      <c r="CF293"/>
      <c r="CG293" s="387"/>
      <c r="CH293"/>
      <c r="CI293" s="387"/>
      <c r="CJ293"/>
      <c r="CK293" s="1099"/>
      <c r="CL293" s="507"/>
      <c r="CM293" s="507"/>
      <c r="CN293" s="507"/>
      <c r="CO293" s="507"/>
      <c r="CP293" s="507"/>
      <c r="CQ293" s="507"/>
      <c r="CR293" s="507"/>
      <c r="CS293" s="507"/>
      <c r="CT293" s="1109"/>
      <c r="CU293" s="507"/>
      <c r="CV293" s="507"/>
      <c r="CW293" s="507"/>
      <c r="CX293" s="1109"/>
      <c r="CY293" s="507"/>
      <c r="CZ293" s="507"/>
      <c r="DN293" s="507"/>
      <c r="DO293" s="507"/>
      <c r="DP293" s="507"/>
      <c r="DQ293" s="507"/>
      <c r="DR293" s="507"/>
      <c r="DS293" s="507"/>
      <c r="DT293" s="507"/>
      <c r="DU293" s="507"/>
      <c r="DV293" s="507"/>
      <c r="DW293" s="507"/>
      <c r="DX293" s="507"/>
      <c r="DY293" s="507"/>
      <c r="DZ293" s="507"/>
      <c r="EA293" s="507"/>
      <c r="EB293" s="507"/>
      <c r="EC293" s="507"/>
      <c r="ED293" s="507"/>
      <c r="EE293" s="507"/>
      <c r="EF293" s="507"/>
      <c r="EG293" s="507"/>
      <c r="EH293" s="507"/>
      <c r="EI293" s="507"/>
      <c r="EJ293" s="507"/>
      <c r="EK293" s="507"/>
      <c r="EL293" s="507"/>
      <c r="EM293" s="507"/>
      <c r="EN293" s="507"/>
      <c r="EO293" s="507"/>
      <c r="EP293" s="507"/>
      <c r="EQ293" s="507"/>
      <c r="ER293" s="507"/>
      <c r="ES293" s="507"/>
      <c r="ET293" s="507"/>
      <c r="EU293" s="507"/>
      <c r="EV293" s="507"/>
      <c r="EW293" s="507"/>
      <c r="EX293" s="507"/>
      <c r="EY293" s="507"/>
      <c r="EZ293" s="507"/>
      <c r="FA293" s="507"/>
      <c r="FB293" s="507"/>
      <c r="FC293" s="507"/>
      <c r="FD293" s="507"/>
      <c r="FE293" s="507"/>
      <c r="FF293" s="507"/>
      <c r="FG293" s="507"/>
      <c r="FH293" s="507"/>
      <c r="FI293" s="507"/>
      <c r="FJ293" s="507"/>
      <c r="FK293" s="507"/>
      <c r="FL293" s="507"/>
      <c r="FM293" s="507"/>
      <c r="FN293" s="507"/>
      <c r="FO293" s="507"/>
      <c r="FP293" s="507"/>
      <c r="FQ293" s="507"/>
      <c r="FR293" s="507"/>
      <c r="FS293" s="507"/>
      <c r="FT293" s="507"/>
      <c r="FU293" s="507"/>
      <c r="FV293" s="507"/>
      <c r="FW293" s="507"/>
      <c r="FX293" s="507"/>
      <c r="FY293" s="507"/>
      <c r="FZ293" s="507"/>
      <c r="GA293" s="507"/>
      <c r="GB293" s="507"/>
      <c r="GC293" s="507"/>
      <c r="GD293" s="507"/>
      <c r="GE293" s="507"/>
      <c r="GF293" s="507"/>
      <c r="GG293" s="507"/>
      <c r="GH293" s="507"/>
      <c r="GI293" s="507"/>
      <c r="GJ293" s="507"/>
      <c r="GK293" s="507"/>
      <c r="GL293" s="507"/>
      <c r="GM293" s="507"/>
      <c r="GN293" s="507"/>
      <c r="GO293" s="507"/>
      <c r="GP293" s="507"/>
      <c r="GQ293" s="507"/>
      <c r="GR293" s="507"/>
      <c r="GS293" s="507"/>
      <c r="GT293" s="507"/>
      <c r="GU293" s="507"/>
      <c r="GV293" s="507"/>
      <c r="GW293" s="507"/>
      <c r="GX293" s="507"/>
      <c r="GY293" s="507"/>
      <c r="GZ293" s="507"/>
      <c r="HA293" s="507"/>
      <c r="HB293" s="507"/>
      <c r="HC293" s="507"/>
      <c r="HD293" s="507"/>
      <c r="HE293" s="507"/>
      <c r="HF293" s="507"/>
      <c r="HG293" s="507"/>
      <c r="HH293" s="507"/>
      <c r="HI293" s="507"/>
      <c r="HJ293" s="507"/>
      <c r="HK293" s="507"/>
      <c r="HL293" s="507"/>
      <c r="HM293" s="507"/>
      <c r="HN293" s="507"/>
      <c r="HO293" s="507"/>
      <c r="HP293" s="507"/>
      <c r="HQ293" s="507"/>
      <c r="HR293" s="507"/>
      <c r="HS293" s="507"/>
      <c r="HT293" s="507"/>
      <c r="HU293" s="507"/>
      <c r="HV293" s="507"/>
      <c r="HW293" s="507"/>
      <c r="HX293" s="507"/>
      <c r="HY293" s="507"/>
      <c r="HZ293" s="507"/>
      <c r="IA293" s="507"/>
      <c r="IB293" s="507"/>
      <c r="IC293" s="507"/>
      <c r="ID293" s="507"/>
      <c r="IE293" s="507"/>
      <c r="IF293" s="507"/>
      <c r="IG293" s="507"/>
      <c r="IH293" s="507"/>
      <c r="II293" s="507"/>
      <c r="IJ293" s="507"/>
    </row>
    <row r="294" spans="1:244" s="398" customFormat="1" ht="19" x14ac:dyDescent="0.2">
      <c r="A294"/>
      <c r="B294" s="290"/>
      <c r="C294"/>
      <c r="D294" s="367"/>
      <c r="E294" s="463"/>
      <c r="F294" s="463"/>
      <c r="G294" s="271"/>
      <c r="H294"/>
      <c r="I294" s="99"/>
      <c r="J294"/>
      <c r="K294"/>
      <c r="L294"/>
      <c r="M294" s="275"/>
      <c r="N294" s="275"/>
      <c r="O294" s="275"/>
      <c r="P294" s="275"/>
      <c r="Q294" s="275"/>
      <c r="R294" s="275"/>
      <c r="S294" s="275"/>
      <c r="T294" s="275"/>
      <c r="U294" s="275"/>
      <c r="V294" s="275"/>
      <c r="W294" s="275"/>
      <c r="X294" s="275"/>
      <c r="Y294" s="275"/>
      <c r="Z294" s="275"/>
      <c r="AA294" s="275"/>
      <c r="AB294" s="23"/>
      <c r="AC294"/>
      <c r="AD294" s="92"/>
      <c r="AE294"/>
      <c r="AF294"/>
      <c r="AG294"/>
      <c r="AH294" s="96"/>
      <c r="AI294" s="394"/>
      <c r="AJ294" s="215"/>
      <c r="AK294" s="215"/>
      <c r="AL294" s="215"/>
      <c r="AM294" s="215"/>
      <c r="AN294" s="215"/>
      <c r="AO294" s="215"/>
      <c r="AP294" s="215"/>
      <c r="AQ294" s="215"/>
      <c r="AR294" s="215"/>
      <c r="AS294" s="215"/>
      <c r="AT294" s="215"/>
      <c r="AU294" s="215"/>
      <c r="AV294" s="215"/>
      <c r="AW294" s="215"/>
      <c r="AX294" s="215"/>
      <c r="AY294" s="394"/>
      <c r="AZ294" s="386"/>
      <c r="BA294" s="715"/>
      <c r="BB294"/>
      <c r="BC294" s="715"/>
      <c r="BD294"/>
      <c r="BE294" s="715"/>
      <c r="BF294"/>
      <c r="BG294" s="715"/>
      <c r="BH294"/>
      <c r="BI294" s="715"/>
      <c r="BJ294"/>
      <c r="BK294" s="715"/>
      <c r="BL294"/>
      <c r="BM294" s="715"/>
      <c r="BN294"/>
      <c r="BO294" s="387"/>
      <c r="BP294"/>
      <c r="BQ294" s="387"/>
      <c r="BR294"/>
      <c r="BS294" s="387"/>
      <c r="BT294"/>
      <c r="BU294" s="387"/>
      <c r="BV294"/>
      <c r="BW294" s="387"/>
      <c r="BX294"/>
      <c r="BY294" s="387"/>
      <c r="BZ294"/>
      <c r="CA294" s="387"/>
      <c r="CB294"/>
      <c r="CC294" s="387"/>
      <c r="CD294"/>
      <c r="CE294" s="387"/>
      <c r="CF294"/>
      <c r="CG294" s="387"/>
      <c r="CH294"/>
      <c r="CI294" s="387"/>
      <c r="CJ294"/>
      <c r="CK294" s="1099"/>
      <c r="CL294" s="507"/>
      <c r="CM294" s="507"/>
      <c r="CN294" s="507"/>
      <c r="CO294" s="507"/>
      <c r="CP294" s="507"/>
      <c r="CQ294" s="507"/>
      <c r="CR294" s="507"/>
      <c r="CS294" s="507"/>
      <c r="CT294" s="1109"/>
      <c r="CU294" s="507"/>
      <c r="CV294" s="507"/>
      <c r="CW294" s="507"/>
      <c r="CX294" s="1109"/>
      <c r="CY294" s="507"/>
      <c r="CZ294" s="507"/>
      <c r="DN294" s="507"/>
      <c r="DO294" s="507"/>
      <c r="DP294" s="507"/>
      <c r="DQ294" s="507"/>
      <c r="DR294" s="507"/>
      <c r="DS294" s="507"/>
      <c r="DT294" s="507"/>
      <c r="DU294" s="507"/>
      <c r="DV294" s="507"/>
      <c r="DW294" s="507"/>
      <c r="DX294" s="507"/>
      <c r="DY294" s="507"/>
      <c r="DZ294" s="507"/>
      <c r="EA294" s="507"/>
      <c r="EB294" s="507"/>
      <c r="EC294" s="507"/>
      <c r="ED294" s="507"/>
      <c r="EE294" s="507"/>
      <c r="EF294" s="507"/>
      <c r="EG294" s="507"/>
      <c r="EH294" s="507"/>
      <c r="EI294" s="507"/>
      <c r="EJ294" s="507"/>
      <c r="EK294" s="507"/>
      <c r="EL294" s="507"/>
      <c r="EM294" s="507"/>
      <c r="EN294" s="507"/>
      <c r="EO294" s="507"/>
      <c r="EP294" s="507"/>
      <c r="EQ294" s="507"/>
      <c r="ER294" s="507"/>
      <c r="ES294" s="507"/>
      <c r="ET294" s="507"/>
      <c r="EU294" s="507"/>
      <c r="EV294" s="507"/>
      <c r="EW294" s="507"/>
      <c r="EX294" s="507"/>
      <c r="EY294" s="507"/>
      <c r="EZ294" s="507"/>
      <c r="FA294" s="507"/>
      <c r="FB294" s="507"/>
      <c r="FC294" s="507"/>
      <c r="FD294" s="507"/>
      <c r="FE294" s="507"/>
      <c r="FF294" s="507"/>
      <c r="FG294" s="507"/>
      <c r="FH294" s="507"/>
      <c r="FI294" s="507"/>
      <c r="FJ294" s="507"/>
      <c r="FK294" s="507"/>
      <c r="FL294" s="507"/>
      <c r="FM294" s="507"/>
      <c r="FN294" s="507"/>
      <c r="FO294" s="507"/>
      <c r="FP294" s="507"/>
      <c r="FQ294" s="507"/>
      <c r="FR294" s="507"/>
      <c r="FS294" s="507"/>
      <c r="FT294" s="507"/>
      <c r="FU294" s="507"/>
      <c r="FV294" s="507"/>
      <c r="FW294" s="507"/>
      <c r="FX294" s="507"/>
      <c r="FY294" s="507"/>
      <c r="FZ294" s="507"/>
      <c r="GA294" s="507"/>
      <c r="GB294" s="507"/>
      <c r="GC294" s="507"/>
      <c r="GD294" s="507"/>
      <c r="GE294" s="507"/>
      <c r="GF294" s="507"/>
      <c r="GG294" s="507"/>
      <c r="GH294" s="507"/>
      <c r="GI294" s="507"/>
      <c r="GJ294" s="507"/>
      <c r="GK294" s="507"/>
      <c r="GL294" s="507"/>
      <c r="GM294" s="507"/>
      <c r="GN294" s="507"/>
      <c r="GO294" s="507"/>
      <c r="GP294" s="507"/>
      <c r="GQ294" s="507"/>
      <c r="GR294" s="507"/>
      <c r="GS294" s="507"/>
      <c r="GT294" s="507"/>
      <c r="GU294" s="507"/>
      <c r="GV294" s="507"/>
      <c r="GW294" s="507"/>
      <c r="GX294" s="507"/>
      <c r="GY294" s="507"/>
      <c r="GZ294" s="507"/>
      <c r="HA294" s="507"/>
      <c r="HB294" s="507"/>
      <c r="HC294" s="507"/>
      <c r="HD294" s="507"/>
      <c r="HE294" s="507"/>
      <c r="HF294" s="507"/>
      <c r="HG294" s="507"/>
      <c r="HH294" s="507"/>
      <c r="HI294" s="507"/>
      <c r="HJ294" s="507"/>
      <c r="HK294" s="507"/>
      <c r="HL294" s="507"/>
      <c r="HM294" s="507"/>
      <c r="HN294" s="507"/>
      <c r="HO294" s="507"/>
      <c r="HP294" s="507"/>
      <c r="HQ294" s="507"/>
      <c r="HR294" s="507"/>
      <c r="HS294" s="507"/>
      <c r="HT294" s="507"/>
      <c r="HU294" s="507"/>
      <c r="HV294" s="507"/>
      <c r="HW294" s="507"/>
      <c r="HX294" s="507"/>
      <c r="HY294" s="507"/>
      <c r="HZ294" s="507"/>
      <c r="IA294" s="507"/>
      <c r="IB294" s="507"/>
      <c r="IC294" s="507"/>
      <c r="ID294" s="507"/>
      <c r="IE294" s="507"/>
      <c r="IF294" s="507"/>
      <c r="IG294" s="507"/>
      <c r="IH294" s="507"/>
      <c r="II294" s="507"/>
      <c r="IJ294" s="507"/>
    </row>
    <row r="295" spans="1:244" s="398" customFormat="1" ht="19" x14ac:dyDescent="0.2">
      <c r="A295"/>
      <c r="B295" s="290"/>
      <c r="C295"/>
      <c r="D295" s="367"/>
      <c r="E295" s="463"/>
      <c r="F295" s="463"/>
      <c r="G295" s="271"/>
      <c r="H295"/>
      <c r="I295" s="99"/>
      <c r="J295"/>
      <c r="K295"/>
      <c r="L295"/>
      <c r="M295" s="275"/>
      <c r="N295" s="275"/>
      <c r="O295" s="275"/>
      <c r="P295" s="275"/>
      <c r="Q295" s="275"/>
      <c r="R295" s="275"/>
      <c r="S295" s="275"/>
      <c r="T295" s="275"/>
      <c r="U295" s="275"/>
      <c r="V295" s="275"/>
      <c r="W295" s="275"/>
      <c r="X295" s="275"/>
      <c r="Y295" s="275"/>
      <c r="Z295" s="275"/>
      <c r="AA295" s="275"/>
      <c r="AB295" s="23"/>
      <c r="AC295"/>
      <c r="AD295" s="92"/>
      <c r="AE295"/>
      <c r="AF295"/>
      <c r="AG295"/>
      <c r="AH295" s="96"/>
      <c r="AI295" s="394"/>
      <c r="AJ295" s="215"/>
      <c r="AK295" s="215"/>
      <c r="AL295" s="215"/>
      <c r="AM295" s="215"/>
      <c r="AN295" s="215"/>
      <c r="AO295" s="215"/>
      <c r="AP295" s="215"/>
      <c r="AQ295" s="215"/>
      <c r="AR295" s="215"/>
      <c r="AS295" s="215"/>
      <c r="AT295" s="215"/>
      <c r="AU295" s="215"/>
      <c r="AV295" s="215"/>
      <c r="AW295" s="215"/>
      <c r="AX295" s="215"/>
      <c r="AY295" s="394"/>
      <c r="AZ295" s="386"/>
      <c r="BA295" s="715"/>
      <c r="BB295"/>
      <c r="BC295" s="715"/>
      <c r="BD295"/>
      <c r="BE295" s="715"/>
      <c r="BF295"/>
      <c r="BG295" s="715"/>
      <c r="BH295"/>
      <c r="BI295" s="715"/>
      <c r="BJ295"/>
      <c r="BK295" s="715"/>
      <c r="BL295"/>
      <c r="BM295" s="715"/>
      <c r="BN295"/>
      <c r="BO295" s="387"/>
      <c r="BP295"/>
      <c r="BQ295" s="387"/>
      <c r="BR295"/>
      <c r="BS295" s="387"/>
      <c r="BT295"/>
      <c r="BU295" s="387"/>
      <c r="BV295"/>
      <c r="BW295" s="387"/>
      <c r="BX295"/>
      <c r="BY295" s="387"/>
      <c r="BZ295"/>
      <c r="CA295" s="387"/>
      <c r="CB295"/>
      <c r="CC295" s="387"/>
      <c r="CD295"/>
      <c r="CE295" s="387"/>
      <c r="CF295"/>
      <c r="CG295" s="387"/>
      <c r="CH295"/>
      <c r="CI295" s="387"/>
      <c r="CJ295"/>
      <c r="CK295" s="1099"/>
      <c r="CL295" s="507"/>
      <c r="CM295" s="507"/>
      <c r="CN295" s="507"/>
      <c r="CO295" s="507"/>
      <c r="CP295" s="507"/>
      <c r="CQ295" s="507"/>
      <c r="CR295" s="507"/>
      <c r="CS295" s="507"/>
      <c r="CT295" s="1109"/>
      <c r="CU295" s="507"/>
      <c r="CV295" s="507"/>
      <c r="CW295" s="507"/>
      <c r="CX295" s="1109"/>
      <c r="CY295" s="507"/>
      <c r="CZ295" s="507"/>
      <c r="DN295" s="507"/>
      <c r="DO295" s="507"/>
      <c r="DP295" s="507"/>
      <c r="DQ295" s="507"/>
      <c r="DR295" s="507"/>
      <c r="DS295" s="507"/>
      <c r="DT295" s="507"/>
      <c r="DU295" s="507"/>
      <c r="DV295" s="507"/>
      <c r="DW295" s="507"/>
      <c r="DX295" s="507"/>
      <c r="DY295" s="507"/>
      <c r="DZ295" s="507"/>
      <c r="EA295" s="507"/>
      <c r="EB295" s="507"/>
      <c r="EC295" s="507"/>
      <c r="ED295" s="507"/>
      <c r="EE295" s="507"/>
      <c r="EF295" s="507"/>
      <c r="EG295" s="507"/>
      <c r="EH295" s="507"/>
      <c r="EI295" s="507"/>
      <c r="EJ295" s="507"/>
      <c r="EK295" s="507"/>
      <c r="EL295" s="507"/>
      <c r="EM295" s="507"/>
      <c r="EN295" s="507"/>
      <c r="EO295" s="507"/>
      <c r="EP295" s="507"/>
      <c r="EQ295" s="507"/>
      <c r="ER295" s="507"/>
      <c r="ES295" s="507"/>
      <c r="ET295" s="507"/>
      <c r="EU295" s="507"/>
      <c r="EV295" s="507"/>
      <c r="EW295" s="507"/>
      <c r="EX295" s="507"/>
      <c r="EY295" s="507"/>
      <c r="EZ295" s="507"/>
      <c r="FA295" s="507"/>
      <c r="FB295" s="507"/>
      <c r="FC295" s="507"/>
      <c r="FD295" s="507"/>
      <c r="FE295" s="507"/>
      <c r="FF295" s="507"/>
      <c r="FG295" s="507"/>
      <c r="FH295" s="507"/>
      <c r="FI295" s="507"/>
      <c r="FJ295" s="507"/>
      <c r="FK295" s="507"/>
      <c r="FL295" s="507"/>
      <c r="FM295" s="507"/>
      <c r="FN295" s="507"/>
      <c r="FO295" s="507"/>
      <c r="FP295" s="507"/>
      <c r="FQ295" s="507"/>
      <c r="FR295" s="507"/>
      <c r="FS295" s="507"/>
      <c r="FT295" s="507"/>
      <c r="FU295" s="507"/>
      <c r="FV295" s="507"/>
      <c r="FW295" s="507"/>
      <c r="FX295" s="507"/>
      <c r="FY295" s="507"/>
      <c r="FZ295" s="507"/>
      <c r="GA295" s="507"/>
      <c r="GB295" s="507"/>
      <c r="GC295" s="507"/>
      <c r="GD295" s="507"/>
      <c r="GE295" s="507"/>
      <c r="GF295" s="507"/>
      <c r="GG295" s="507"/>
      <c r="GH295" s="507"/>
      <c r="GI295" s="507"/>
      <c r="GJ295" s="507"/>
      <c r="GK295" s="507"/>
      <c r="GL295" s="507"/>
      <c r="GM295" s="507"/>
      <c r="GN295" s="507"/>
      <c r="GO295" s="507"/>
      <c r="GP295" s="507"/>
      <c r="GQ295" s="507"/>
      <c r="GR295" s="507"/>
      <c r="GS295" s="507"/>
      <c r="GT295" s="507"/>
      <c r="GU295" s="507"/>
      <c r="GV295" s="507"/>
      <c r="GW295" s="507"/>
      <c r="GX295" s="507"/>
      <c r="GY295" s="507"/>
      <c r="GZ295" s="507"/>
      <c r="HA295" s="507"/>
      <c r="HB295" s="507"/>
      <c r="HC295" s="507"/>
      <c r="HD295" s="507"/>
      <c r="HE295" s="507"/>
      <c r="HF295" s="507"/>
      <c r="HG295" s="507"/>
      <c r="HH295" s="507"/>
      <c r="HI295" s="507"/>
      <c r="HJ295" s="507"/>
      <c r="HK295" s="507"/>
      <c r="HL295" s="507"/>
      <c r="HM295" s="507"/>
      <c r="HN295" s="507"/>
      <c r="HO295" s="507"/>
      <c r="HP295" s="507"/>
      <c r="HQ295" s="507"/>
      <c r="HR295" s="507"/>
      <c r="HS295" s="507"/>
      <c r="HT295" s="507"/>
      <c r="HU295" s="507"/>
      <c r="HV295" s="507"/>
      <c r="HW295" s="507"/>
      <c r="HX295" s="507"/>
      <c r="HY295" s="507"/>
      <c r="HZ295" s="507"/>
      <c r="IA295" s="507"/>
      <c r="IB295" s="507"/>
      <c r="IC295" s="507"/>
      <c r="ID295" s="507"/>
      <c r="IE295" s="507"/>
      <c r="IF295" s="507"/>
      <c r="IG295" s="507"/>
      <c r="IH295" s="507"/>
      <c r="II295" s="507"/>
      <c r="IJ295" s="507"/>
    </row>
    <row r="296" spans="1:244" s="398" customFormat="1" ht="19" x14ac:dyDescent="0.2">
      <c r="A296"/>
      <c r="B296" s="290"/>
      <c r="C296"/>
      <c r="D296" s="367"/>
      <c r="E296" s="463"/>
      <c r="F296" s="463"/>
      <c r="G296" s="271"/>
      <c r="H296"/>
      <c r="I296" s="99"/>
      <c r="J296"/>
      <c r="K296"/>
      <c r="L296"/>
      <c r="M296" s="275"/>
      <c r="N296" s="275"/>
      <c r="O296" s="275"/>
      <c r="P296" s="275"/>
      <c r="Q296" s="275"/>
      <c r="R296" s="275"/>
      <c r="S296" s="275"/>
      <c r="T296" s="275"/>
      <c r="U296" s="275"/>
      <c r="V296" s="275"/>
      <c r="W296" s="275"/>
      <c r="X296" s="275"/>
      <c r="Y296" s="275"/>
      <c r="Z296" s="275"/>
      <c r="AA296" s="275"/>
      <c r="AB296" s="23"/>
      <c r="AC296"/>
      <c r="AD296" s="92"/>
      <c r="AE296"/>
      <c r="AF296"/>
      <c r="AG296"/>
      <c r="AH296" s="96"/>
      <c r="AI296" s="394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394"/>
      <c r="AZ296" s="386"/>
      <c r="BA296" s="715"/>
      <c r="BB296"/>
      <c r="BC296" s="715"/>
      <c r="BD296"/>
      <c r="BE296" s="715"/>
      <c r="BF296"/>
      <c r="BG296" s="715"/>
      <c r="BH296"/>
      <c r="BI296" s="715"/>
      <c r="BJ296"/>
      <c r="BK296" s="715"/>
      <c r="BL296"/>
      <c r="BM296" s="715"/>
      <c r="BN296"/>
      <c r="BO296" s="387"/>
      <c r="BP296"/>
      <c r="BQ296" s="387"/>
      <c r="BR296"/>
      <c r="BS296" s="387"/>
      <c r="BT296"/>
      <c r="BU296" s="387"/>
      <c r="BV296"/>
      <c r="BW296" s="387"/>
      <c r="BX296"/>
      <c r="BY296" s="387"/>
      <c r="BZ296"/>
      <c r="CA296" s="387"/>
      <c r="CB296"/>
      <c r="CC296" s="387"/>
      <c r="CD296"/>
      <c r="CE296" s="387"/>
      <c r="CF296"/>
      <c r="CG296" s="387"/>
      <c r="CH296"/>
      <c r="CI296" s="387"/>
      <c r="CJ296"/>
      <c r="CK296" s="1099"/>
      <c r="CL296" s="507"/>
      <c r="CM296" s="507"/>
      <c r="CN296" s="507"/>
      <c r="CO296" s="507"/>
      <c r="CP296" s="507"/>
      <c r="CQ296" s="507"/>
      <c r="CR296" s="507"/>
      <c r="CS296" s="507"/>
      <c r="CT296" s="1109"/>
      <c r="CU296" s="507"/>
      <c r="CV296" s="507"/>
      <c r="CW296" s="507"/>
      <c r="CX296" s="1109"/>
      <c r="CY296" s="507"/>
      <c r="CZ296" s="507"/>
      <c r="DN296" s="507"/>
      <c r="DO296" s="507"/>
      <c r="DP296" s="507"/>
      <c r="DQ296" s="507"/>
      <c r="DR296" s="507"/>
      <c r="DS296" s="507"/>
      <c r="DT296" s="507"/>
      <c r="DU296" s="507"/>
      <c r="DV296" s="507"/>
      <c r="DW296" s="507"/>
      <c r="DX296" s="507"/>
      <c r="DY296" s="507"/>
      <c r="DZ296" s="507"/>
      <c r="EA296" s="507"/>
      <c r="EB296" s="507"/>
      <c r="EC296" s="507"/>
      <c r="ED296" s="507"/>
      <c r="EE296" s="507"/>
      <c r="EF296" s="507"/>
      <c r="EG296" s="507"/>
      <c r="EH296" s="507"/>
      <c r="EI296" s="507"/>
      <c r="EJ296" s="507"/>
      <c r="EK296" s="507"/>
      <c r="EL296" s="507"/>
      <c r="EM296" s="507"/>
      <c r="EN296" s="507"/>
      <c r="EO296" s="507"/>
      <c r="EP296" s="507"/>
      <c r="EQ296" s="507"/>
      <c r="ER296" s="507"/>
      <c r="ES296" s="507"/>
      <c r="ET296" s="507"/>
      <c r="EU296" s="507"/>
      <c r="EV296" s="507"/>
      <c r="EW296" s="507"/>
      <c r="EX296" s="507"/>
      <c r="EY296" s="507"/>
      <c r="EZ296" s="507"/>
      <c r="FA296" s="507"/>
      <c r="FB296" s="507"/>
      <c r="FC296" s="507"/>
      <c r="FD296" s="507"/>
      <c r="FE296" s="507"/>
      <c r="FF296" s="507"/>
      <c r="FG296" s="507"/>
      <c r="FH296" s="507"/>
      <c r="FI296" s="507"/>
      <c r="FJ296" s="507"/>
      <c r="FK296" s="507"/>
      <c r="FL296" s="507"/>
      <c r="FM296" s="507"/>
      <c r="FN296" s="507"/>
      <c r="FO296" s="507"/>
      <c r="FP296" s="507"/>
      <c r="FQ296" s="507"/>
      <c r="FR296" s="507"/>
      <c r="FS296" s="507"/>
      <c r="FT296" s="507"/>
      <c r="FU296" s="507"/>
      <c r="FV296" s="507"/>
      <c r="FW296" s="507"/>
      <c r="FX296" s="507"/>
      <c r="FY296" s="507"/>
      <c r="FZ296" s="507"/>
      <c r="GA296" s="507"/>
      <c r="GB296" s="507"/>
      <c r="GC296" s="507"/>
      <c r="GD296" s="507"/>
      <c r="GE296" s="507"/>
      <c r="GF296" s="507"/>
      <c r="GG296" s="507"/>
      <c r="GH296" s="507"/>
      <c r="GI296" s="507"/>
      <c r="GJ296" s="507"/>
      <c r="GK296" s="507"/>
      <c r="GL296" s="507"/>
      <c r="GM296" s="507"/>
      <c r="GN296" s="507"/>
      <c r="GO296" s="507"/>
      <c r="GP296" s="507"/>
      <c r="GQ296" s="507"/>
      <c r="GR296" s="507"/>
      <c r="GS296" s="507"/>
      <c r="GT296" s="507"/>
      <c r="GU296" s="507"/>
      <c r="GV296" s="507"/>
      <c r="GW296" s="507"/>
      <c r="GX296" s="507"/>
      <c r="GY296" s="507"/>
      <c r="GZ296" s="507"/>
      <c r="HA296" s="507"/>
      <c r="HB296" s="507"/>
      <c r="HC296" s="507"/>
      <c r="HD296" s="507"/>
      <c r="HE296" s="507"/>
      <c r="HF296" s="507"/>
      <c r="HG296" s="507"/>
      <c r="HH296" s="507"/>
      <c r="HI296" s="507"/>
      <c r="HJ296" s="507"/>
      <c r="HK296" s="507"/>
      <c r="HL296" s="507"/>
      <c r="HM296" s="507"/>
      <c r="HN296" s="507"/>
      <c r="HO296" s="507"/>
      <c r="HP296" s="507"/>
      <c r="HQ296" s="507"/>
      <c r="HR296" s="507"/>
      <c r="HS296" s="507"/>
      <c r="HT296" s="507"/>
      <c r="HU296" s="507"/>
      <c r="HV296" s="507"/>
      <c r="HW296" s="507"/>
      <c r="HX296" s="507"/>
      <c r="HY296" s="507"/>
      <c r="HZ296" s="507"/>
      <c r="IA296" s="507"/>
      <c r="IB296" s="507"/>
      <c r="IC296" s="507"/>
      <c r="ID296" s="507"/>
      <c r="IE296" s="507"/>
      <c r="IF296" s="507"/>
      <c r="IG296" s="507"/>
      <c r="IH296" s="507"/>
      <c r="II296" s="507"/>
      <c r="IJ296" s="507"/>
    </row>
    <row r="297" spans="1:244" s="398" customFormat="1" ht="19" x14ac:dyDescent="0.2">
      <c r="A297"/>
      <c r="B297" s="290"/>
      <c r="C297"/>
      <c r="D297" s="367"/>
      <c r="E297" s="463"/>
      <c r="F297" s="463"/>
      <c r="G297" s="271"/>
      <c r="H297"/>
      <c r="I297" s="99"/>
      <c r="J297"/>
      <c r="K297"/>
      <c r="L297"/>
      <c r="M297" s="275"/>
      <c r="N297" s="275"/>
      <c r="O297" s="275"/>
      <c r="P297" s="275"/>
      <c r="Q297" s="275"/>
      <c r="R297" s="275"/>
      <c r="S297" s="275"/>
      <c r="T297" s="275"/>
      <c r="U297" s="275"/>
      <c r="V297" s="275"/>
      <c r="W297" s="275"/>
      <c r="X297" s="275"/>
      <c r="Y297" s="275"/>
      <c r="Z297" s="275"/>
      <c r="AA297" s="275"/>
      <c r="AB297" s="23"/>
      <c r="AC297"/>
      <c r="AD297" s="92"/>
      <c r="AE297"/>
      <c r="AF297"/>
      <c r="AG297"/>
      <c r="AH297" s="96"/>
      <c r="AI297" s="394"/>
      <c r="AJ297" s="215"/>
      <c r="AK297" s="215"/>
      <c r="AL297" s="215"/>
      <c r="AM297" s="215"/>
      <c r="AN297" s="215"/>
      <c r="AO297" s="215"/>
      <c r="AP297" s="215"/>
      <c r="AQ297" s="215"/>
      <c r="AR297" s="215"/>
      <c r="AS297" s="215"/>
      <c r="AT297" s="215"/>
      <c r="AU297" s="215"/>
      <c r="AV297" s="215"/>
      <c r="AW297" s="215"/>
      <c r="AX297" s="215"/>
      <c r="AY297" s="394"/>
      <c r="AZ297" s="386"/>
      <c r="BA297" s="715"/>
      <c r="BB297"/>
      <c r="BC297" s="715"/>
      <c r="BD297"/>
      <c r="BE297" s="715"/>
      <c r="BF297"/>
      <c r="BG297" s="715"/>
      <c r="BH297"/>
      <c r="BI297" s="715"/>
      <c r="BJ297"/>
      <c r="BK297" s="715"/>
      <c r="BL297"/>
      <c r="BM297" s="715"/>
      <c r="BN297"/>
      <c r="BO297" s="387"/>
      <c r="BP297"/>
      <c r="BQ297" s="387"/>
      <c r="BR297"/>
      <c r="BS297" s="387"/>
      <c r="BT297"/>
      <c r="BU297" s="387"/>
      <c r="BV297"/>
      <c r="BW297" s="387"/>
      <c r="BX297"/>
      <c r="BY297" s="387"/>
      <c r="BZ297"/>
      <c r="CA297" s="387"/>
      <c r="CB297"/>
      <c r="CC297" s="387"/>
      <c r="CD297"/>
      <c r="CE297" s="387"/>
      <c r="CF297"/>
      <c r="CG297" s="387"/>
      <c r="CH297"/>
      <c r="CI297" s="387"/>
      <c r="CJ297"/>
      <c r="CK297" s="1099"/>
      <c r="CL297" s="507"/>
      <c r="CM297" s="507"/>
      <c r="CN297" s="507"/>
      <c r="CO297" s="507"/>
      <c r="CP297" s="507"/>
      <c r="CQ297" s="507"/>
      <c r="CR297" s="507"/>
      <c r="CS297" s="507"/>
      <c r="CT297" s="1109"/>
      <c r="CU297" s="507"/>
      <c r="CV297" s="507"/>
      <c r="CW297" s="507"/>
      <c r="CX297" s="1109"/>
      <c r="CY297" s="507"/>
      <c r="CZ297" s="507"/>
      <c r="DN297" s="507"/>
      <c r="DO297" s="507"/>
      <c r="DP297" s="507"/>
      <c r="DQ297" s="507"/>
      <c r="DR297" s="507"/>
      <c r="DS297" s="507"/>
      <c r="DT297" s="507"/>
      <c r="DU297" s="507"/>
      <c r="DV297" s="507"/>
      <c r="DW297" s="507"/>
      <c r="DX297" s="507"/>
      <c r="DY297" s="507"/>
      <c r="DZ297" s="507"/>
      <c r="EA297" s="507"/>
      <c r="EB297" s="507"/>
      <c r="EC297" s="507"/>
      <c r="ED297" s="507"/>
      <c r="EE297" s="507"/>
      <c r="EF297" s="507"/>
      <c r="EG297" s="507"/>
      <c r="EH297" s="507"/>
      <c r="EI297" s="507"/>
      <c r="EJ297" s="507"/>
      <c r="EK297" s="507"/>
      <c r="EL297" s="507"/>
      <c r="EM297" s="507"/>
      <c r="EN297" s="507"/>
      <c r="EO297" s="507"/>
      <c r="EP297" s="507"/>
      <c r="EQ297" s="507"/>
      <c r="ER297" s="507"/>
      <c r="ES297" s="507"/>
      <c r="ET297" s="507"/>
      <c r="EU297" s="507"/>
      <c r="EV297" s="507"/>
      <c r="EW297" s="507"/>
      <c r="EX297" s="507"/>
      <c r="EY297" s="507"/>
      <c r="EZ297" s="507"/>
      <c r="FA297" s="507"/>
      <c r="FB297" s="507"/>
      <c r="FC297" s="507"/>
      <c r="FD297" s="507"/>
      <c r="FE297" s="507"/>
      <c r="FF297" s="507"/>
      <c r="FG297" s="507"/>
      <c r="FH297" s="507"/>
      <c r="FI297" s="507"/>
      <c r="FJ297" s="507"/>
      <c r="FK297" s="507"/>
      <c r="FL297" s="507"/>
      <c r="FM297" s="507"/>
      <c r="FN297" s="507"/>
      <c r="FO297" s="507"/>
      <c r="FP297" s="507"/>
      <c r="FQ297" s="507"/>
      <c r="FR297" s="507"/>
      <c r="FS297" s="507"/>
      <c r="FT297" s="507"/>
      <c r="FU297" s="507"/>
      <c r="FV297" s="507"/>
      <c r="FW297" s="507"/>
      <c r="FX297" s="507"/>
      <c r="FY297" s="507"/>
      <c r="FZ297" s="507"/>
      <c r="GA297" s="507"/>
      <c r="GB297" s="507"/>
      <c r="GC297" s="507"/>
      <c r="GD297" s="507"/>
      <c r="GE297" s="507"/>
      <c r="GF297" s="507"/>
      <c r="GG297" s="507"/>
      <c r="GH297" s="507"/>
      <c r="GI297" s="507"/>
      <c r="GJ297" s="507"/>
      <c r="GK297" s="507"/>
      <c r="GL297" s="507"/>
      <c r="GM297" s="507"/>
      <c r="GN297" s="507"/>
      <c r="GO297" s="507"/>
      <c r="GP297" s="507"/>
      <c r="GQ297" s="507"/>
      <c r="GR297" s="507"/>
      <c r="GS297" s="507"/>
      <c r="GT297" s="507"/>
      <c r="GU297" s="507"/>
      <c r="GV297" s="507"/>
      <c r="GW297" s="507"/>
      <c r="GX297" s="507"/>
      <c r="GY297" s="507"/>
      <c r="GZ297" s="507"/>
      <c r="HA297" s="507"/>
      <c r="HB297" s="507"/>
      <c r="HC297" s="507"/>
      <c r="HD297" s="507"/>
      <c r="HE297" s="507"/>
      <c r="HF297" s="507"/>
      <c r="HG297" s="507"/>
      <c r="HH297" s="507"/>
      <c r="HI297" s="507"/>
      <c r="HJ297" s="507"/>
      <c r="HK297" s="507"/>
      <c r="HL297" s="507"/>
      <c r="HM297" s="507"/>
      <c r="HN297" s="507"/>
      <c r="HO297" s="507"/>
      <c r="HP297" s="507"/>
      <c r="HQ297" s="507"/>
      <c r="HR297" s="507"/>
      <c r="HS297" s="507"/>
      <c r="HT297" s="507"/>
      <c r="HU297" s="507"/>
      <c r="HV297" s="507"/>
      <c r="HW297" s="507"/>
      <c r="HX297" s="507"/>
      <c r="HY297" s="507"/>
      <c r="HZ297" s="507"/>
      <c r="IA297" s="507"/>
      <c r="IB297" s="507"/>
      <c r="IC297" s="507"/>
      <c r="ID297" s="507"/>
      <c r="IE297" s="507"/>
      <c r="IF297" s="507"/>
      <c r="IG297" s="507"/>
      <c r="IH297" s="507"/>
      <c r="II297" s="507"/>
      <c r="IJ297" s="507"/>
    </row>
    <row r="298" spans="1:244" s="398" customFormat="1" ht="19" x14ac:dyDescent="0.2">
      <c r="A298"/>
      <c r="B298" s="290"/>
      <c r="C298"/>
      <c r="D298" s="367"/>
      <c r="E298" s="463"/>
      <c r="F298" s="463"/>
      <c r="G298" s="271"/>
      <c r="H298"/>
      <c r="I298" s="99"/>
      <c r="J298"/>
      <c r="K298"/>
      <c r="L298"/>
      <c r="M298" s="275"/>
      <c r="N298" s="275"/>
      <c r="O298" s="275"/>
      <c r="P298" s="275"/>
      <c r="Q298" s="275"/>
      <c r="R298" s="275"/>
      <c r="S298" s="275"/>
      <c r="T298" s="275"/>
      <c r="U298" s="275"/>
      <c r="V298" s="275"/>
      <c r="W298" s="275"/>
      <c r="X298" s="275"/>
      <c r="Y298" s="275"/>
      <c r="Z298" s="275"/>
      <c r="AA298" s="275"/>
      <c r="AB298" s="23"/>
      <c r="AC298"/>
      <c r="AD298" s="92"/>
      <c r="AE298"/>
      <c r="AF298"/>
      <c r="AG298"/>
      <c r="AH298" s="96"/>
      <c r="AI298" s="394"/>
      <c r="AJ298" s="215"/>
      <c r="AK298" s="215"/>
      <c r="AL298" s="215"/>
      <c r="AM298" s="215"/>
      <c r="AN298" s="215"/>
      <c r="AO298" s="215"/>
      <c r="AP298" s="215"/>
      <c r="AQ298" s="215"/>
      <c r="AR298" s="215"/>
      <c r="AS298" s="215"/>
      <c r="AT298" s="215"/>
      <c r="AU298" s="215"/>
      <c r="AV298" s="215"/>
      <c r="AW298" s="215"/>
      <c r="AX298" s="215"/>
      <c r="AY298" s="394"/>
      <c r="AZ298" s="386"/>
      <c r="BA298" s="715"/>
      <c r="BB298"/>
      <c r="BC298" s="715"/>
      <c r="BD298"/>
      <c r="BE298" s="715"/>
      <c r="BF298"/>
      <c r="BG298" s="715"/>
      <c r="BH298"/>
      <c r="BI298" s="715"/>
      <c r="BJ298"/>
      <c r="BK298" s="715"/>
      <c r="BL298"/>
      <c r="BM298" s="715"/>
      <c r="BN298"/>
      <c r="BO298" s="387"/>
      <c r="BP298"/>
      <c r="BQ298" s="387"/>
      <c r="BR298"/>
      <c r="BS298" s="387"/>
      <c r="BT298"/>
      <c r="BU298" s="387"/>
      <c r="BV298"/>
      <c r="BW298" s="387"/>
      <c r="BX298"/>
      <c r="BY298" s="387"/>
      <c r="BZ298"/>
      <c r="CA298" s="387"/>
      <c r="CB298"/>
      <c r="CC298" s="387"/>
      <c r="CD298"/>
      <c r="CE298" s="387"/>
      <c r="CF298"/>
      <c r="CG298" s="387"/>
      <c r="CH298"/>
      <c r="CI298" s="387"/>
      <c r="CJ298"/>
      <c r="CK298" s="1099"/>
      <c r="CL298" s="507"/>
      <c r="CM298" s="507"/>
      <c r="CN298" s="507"/>
      <c r="CO298" s="507"/>
      <c r="CP298" s="507"/>
      <c r="CQ298" s="507"/>
      <c r="CR298" s="507"/>
      <c r="CS298" s="507"/>
      <c r="CT298" s="1109"/>
      <c r="CU298" s="507"/>
      <c r="CV298" s="507"/>
      <c r="CW298" s="507"/>
      <c r="CX298" s="1109"/>
      <c r="CY298" s="507"/>
      <c r="CZ298" s="507"/>
      <c r="DN298" s="507"/>
      <c r="DO298" s="507"/>
      <c r="DP298" s="507"/>
      <c r="DQ298" s="507"/>
      <c r="DR298" s="507"/>
      <c r="DS298" s="507"/>
      <c r="DT298" s="507"/>
      <c r="DU298" s="507"/>
      <c r="DV298" s="507"/>
      <c r="DW298" s="507"/>
      <c r="DX298" s="507"/>
      <c r="DY298" s="507"/>
      <c r="DZ298" s="507"/>
      <c r="EA298" s="507"/>
      <c r="EB298" s="507"/>
      <c r="EC298" s="507"/>
      <c r="ED298" s="507"/>
      <c r="EE298" s="507"/>
      <c r="EF298" s="507"/>
      <c r="EG298" s="507"/>
      <c r="EH298" s="507"/>
      <c r="EI298" s="507"/>
      <c r="EJ298" s="507"/>
      <c r="EK298" s="507"/>
      <c r="EL298" s="507"/>
      <c r="EM298" s="507"/>
      <c r="EN298" s="507"/>
      <c r="EO298" s="507"/>
      <c r="EP298" s="507"/>
      <c r="EQ298" s="507"/>
      <c r="ER298" s="507"/>
      <c r="ES298" s="507"/>
      <c r="ET298" s="507"/>
      <c r="EU298" s="507"/>
      <c r="EV298" s="507"/>
      <c r="EW298" s="507"/>
      <c r="EX298" s="507"/>
      <c r="EY298" s="507"/>
      <c r="EZ298" s="507"/>
      <c r="FA298" s="507"/>
      <c r="FB298" s="507"/>
      <c r="FC298" s="507"/>
      <c r="FD298" s="507"/>
      <c r="FE298" s="507"/>
      <c r="FF298" s="507"/>
      <c r="FG298" s="507"/>
      <c r="FH298" s="507"/>
      <c r="FI298" s="507"/>
      <c r="FJ298" s="507"/>
      <c r="FK298" s="507"/>
      <c r="FL298" s="507"/>
      <c r="FM298" s="507"/>
      <c r="FN298" s="507"/>
      <c r="FO298" s="507"/>
      <c r="FP298" s="507"/>
      <c r="FQ298" s="507"/>
      <c r="FR298" s="507"/>
      <c r="FS298" s="507"/>
      <c r="FT298" s="507"/>
      <c r="FU298" s="507"/>
      <c r="FV298" s="507"/>
      <c r="FW298" s="507"/>
      <c r="FX298" s="507"/>
      <c r="FY298" s="507"/>
      <c r="FZ298" s="507"/>
      <c r="GA298" s="507"/>
      <c r="GB298" s="507"/>
      <c r="GC298" s="507"/>
      <c r="GD298" s="507"/>
      <c r="GE298" s="507"/>
      <c r="GF298" s="507"/>
      <c r="GG298" s="507"/>
      <c r="GH298" s="507"/>
      <c r="GI298" s="507"/>
      <c r="GJ298" s="507"/>
      <c r="GK298" s="507"/>
      <c r="GL298" s="507"/>
      <c r="GM298" s="507"/>
      <c r="GN298" s="507"/>
      <c r="GO298" s="507"/>
      <c r="GP298" s="507"/>
      <c r="GQ298" s="507"/>
      <c r="GR298" s="507"/>
      <c r="GS298" s="507"/>
      <c r="GT298" s="507"/>
      <c r="GU298" s="507"/>
      <c r="GV298" s="507"/>
      <c r="GW298" s="507"/>
      <c r="GX298" s="507"/>
      <c r="GY298" s="507"/>
      <c r="GZ298" s="507"/>
      <c r="HA298" s="507"/>
      <c r="HB298" s="507"/>
      <c r="HC298" s="507"/>
      <c r="HD298" s="507"/>
      <c r="HE298" s="507"/>
      <c r="HF298" s="507"/>
      <c r="HG298" s="507"/>
      <c r="HH298" s="507"/>
      <c r="HI298" s="507"/>
      <c r="HJ298" s="507"/>
      <c r="HK298" s="507"/>
      <c r="HL298" s="507"/>
      <c r="HM298" s="507"/>
      <c r="HN298" s="507"/>
      <c r="HO298" s="507"/>
      <c r="HP298" s="507"/>
      <c r="HQ298" s="507"/>
      <c r="HR298" s="507"/>
      <c r="HS298" s="507"/>
      <c r="HT298" s="507"/>
      <c r="HU298" s="507"/>
      <c r="HV298" s="507"/>
      <c r="HW298" s="507"/>
      <c r="HX298" s="507"/>
      <c r="HY298" s="507"/>
      <c r="HZ298" s="507"/>
      <c r="IA298" s="507"/>
      <c r="IB298" s="507"/>
      <c r="IC298" s="507"/>
      <c r="ID298" s="507"/>
      <c r="IE298" s="507"/>
      <c r="IF298" s="507"/>
      <c r="IG298" s="507"/>
      <c r="IH298" s="507"/>
      <c r="II298" s="507"/>
      <c r="IJ298" s="507"/>
    </row>
    <row r="299" spans="1:244" s="398" customFormat="1" ht="19" x14ac:dyDescent="0.2">
      <c r="A299"/>
      <c r="B299" s="290"/>
      <c r="C299"/>
      <c r="D299" s="367"/>
      <c r="E299" s="463"/>
      <c r="F299" s="463"/>
      <c r="G299" s="271"/>
      <c r="H299"/>
      <c r="I299" s="99"/>
      <c r="J299"/>
      <c r="K299"/>
      <c r="L299"/>
      <c r="M299" s="275"/>
      <c r="N299" s="275"/>
      <c r="O299" s="275"/>
      <c r="P299" s="275"/>
      <c r="Q299" s="275"/>
      <c r="R299" s="275"/>
      <c r="S299" s="275"/>
      <c r="T299" s="275"/>
      <c r="U299" s="275"/>
      <c r="V299" s="275"/>
      <c r="W299" s="275"/>
      <c r="X299" s="275"/>
      <c r="Y299" s="275"/>
      <c r="Z299" s="275"/>
      <c r="AA299" s="275"/>
      <c r="AB299" s="23"/>
      <c r="AC299"/>
      <c r="AD299" s="92"/>
      <c r="AE299"/>
      <c r="AF299"/>
      <c r="AG299"/>
      <c r="AH299" s="96"/>
      <c r="AI299" s="394"/>
      <c r="AJ299" s="215"/>
      <c r="AK299" s="215"/>
      <c r="AL299" s="215"/>
      <c r="AM299" s="215"/>
      <c r="AN299" s="215"/>
      <c r="AO299" s="215"/>
      <c r="AP299" s="215"/>
      <c r="AQ299" s="215"/>
      <c r="AR299" s="215"/>
      <c r="AS299" s="215"/>
      <c r="AT299" s="215"/>
      <c r="AU299" s="215"/>
      <c r="AV299" s="215"/>
      <c r="AW299" s="215"/>
      <c r="AX299" s="215"/>
      <c r="AY299" s="394"/>
      <c r="AZ299" s="386"/>
      <c r="BA299" s="715"/>
      <c r="BB299"/>
      <c r="BC299" s="715"/>
      <c r="BD299"/>
      <c r="BE299" s="715"/>
      <c r="BF299"/>
      <c r="BG299" s="715"/>
      <c r="BH299"/>
      <c r="BI299" s="715"/>
      <c r="BJ299"/>
      <c r="BK299" s="715"/>
      <c r="BL299"/>
      <c r="BM299" s="715"/>
      <c r="BN299"/>
      <c r="BO299" s="387"/>
      <c r="BP299"/>
      <c r="BQ299" s="387"/>
      <c r="BR299"/>
      <c r="BS299" s="387"/>
      <c r="BT299"/>
      <c r="BU299" s="387"/>
      <c r="BV299"/>
      <c r="BW299" s="387"/>
      <c r="BX299"/>
      <c r="BY299" s="387"/>
      <c r="BZ299"/>
      <c r="CA299" s="387"/>
      <c r="CB299"/>
      <c r="CC299" s="387"/>
      <c r="CD299"/>
      <c r="CE299" s="387"/>
      <c r="CF299"/>
      <c r="CG299" s="387"/>
      <c r="CH299"/>
      <c r="CI299" s="387"/>
      <c r="CJ299"/>
      <c r="CK299" s="1099"/>
      <c r="CL299" s="507"/>
      <c r="CM299" s="507"/>
      <c r="CN299" s="507"/>
      <c r="CO299" s="507"/>
      <c r="CP299" s="507"/>
      <c r="CQ299" s="507"/>
      <c r="CR299" s="507"/>
      <c r="CS299" s="507"/>
      <c r="CT299" s="1109"/>
      <c r="CU299" s="507"/>
      <c r="CV299" s="507"/>
      <c r="CW299" s="507"/>
      <c r="CX299" s="1109"/>
      <c r="CY299" s="507"/>
      <c r="CZ299" s="507"/>
      <c r="DN299" s="507"/>
      <c r="DO299" s="507"/>
      <c r="DP299" s="507"/>
      <c r="DQ299" s="507"/>
      <c r="DR299" s="507"/>
      <c r="DS299" s="507"/>
      <c r="DT299" s="507"/>
      <c r="DU299" s="507"/>
      <c r="DV299" s="507"/>
      <c r="DW299" s="507"/>
      <c r="DX299" s="507"/>
      <c r="DY299" s="507"/>
      <c r="DZ299" s="507"/>
      <c r="EA299" s="507"/>
      <c r="EB299" s="507"/>
      <c r="EC299" s="507"/>
      <c r="ED299" s="507"/>
      <c r="EE299" s="507"/>
      <c r="EF299" s="507"/>
      <c r="EG299" s="507"/>
      <c r="EH299" s="507"/>
      <c r="EI299" s="507"/>
      <c r="EJ299" s="507"/>
      <c r="EK299" s="507"/>
      <c r="EL299" s="507"/>
      <c r="EM299" s="507"/>
      <c r="EN299" s="507"/>
      <c r="EO299" s="507"/>
      <c r="EP299" s="507"/>
      <c r="EQ299" s="507"/>
      <c r="ER299" s="507"/>
      <c r="ES299" s="507"/>
      <c r="ET299" s="507"/>
      <c r="EU299" s="507"/>
      <c r="EV299" s="507"/>
      <c r="EW299" s="507"/>
      <c r="EX299" s="507"/>
      <c r="EY299" s="507"/>
      <c r="EZ299" s="507"/>
      <c r="FA299" s="507"/>
      <c r="FB299" s="507"/>
      <c r="FC299" s="507"/>
      <c r="FD299" s="507"/>
      <c r="FE299" s="507"/>
      <c r="FF299" s="507"/>
      <c r="FG299" s="507"/>
      <c r="FH299" s="507"/>
      <c r="FI299" s="507"/>
      <c r="FJ299" s="507"/>
      <c r="FK299" s="507"/>
      <c r="FL299" s="507"/>
      <c r="FM299" s="507"/>
      <c r="FN299" s="507"/>
      <c r="FO299" s="507"/>
      <c r="FP299" s="507"/>
      <c r="FQ299" s="507"/>
      <c r="FR299" s="507"/>
      <c r="FS299" s="507"/>
      <c r="FT299" s="507"/>
      <c r="FU299" s="507"/>
      <c r="FV299" s="507"/>
      <c r="FW299" s="507"/>
      <c r="FX299" s="507"/>
      <c r="FY299" s="507"/>
      <c r="FZ299" s="507"/>
      <c r="GA299" s="507"/>
      <c r="GB299" s="507"/>
      <c r="GC299" s="507"/>
      <c r="GD299" s="507"/>
      <c r="GE299" s="507"/>
      <c r="GF299" s="507"/>
      <c r="GG299" s="507"/>
      <c r="GH299" s="507"/>
      <c r="GI299" s="507"/>
      <c r="GJ299" s="507"/>
      <c r="GK299" s="507"/>
      <c r="GL299" s="507"/>
      <c r="GM299" s="507"/>
      <c r="GN299" s="507"/>
      <c r="GO299" s="507"/>
      <c r="GP299" s="507"/>
      <c r="GQ299" s="507"/>
      <c r="GR299" s="507"/>
      <c r="GS299" s="507"/>
      <c r="GT299" s="507"/>
      <c r="GU299" s="507"/>
      <c r="GV299" s="507"/>
      <c r="GW299" s="507"/>
      <c r="GX299" s="507"/>
      <c r="GY299" s="507"/>
      <c r="GZ299" s="507"/>
      <c r="HA299" s="507"/>
      <c r="HB299" s="507"/>
      <c r="HC299" s="507"/>
      <c r="HD299" s="507"/>
      <c r="HE299" s="507"/>
      <c r="HF299" s="507"/>
      <c r="HG299" s="507"/>
      <c r="HH299" s="507"/>
      <c r="HI299" s="507"/>
      <c r="HJ299" s="507"/>
      <c r="HK299" s="507"/>
      <c r="HL299" s="507"/>
      <c r="HM299" s="507"/>
      <c r="HN299" s="507"/>
      <c r="HO299" s="507"/>
      <c r="HP299" s="507"/>
      <c r="HQ299" s="507"/>
      <c r="HR299" s="507"/>
      <c r="HS299" s="507"/>
      <c r="HT299" s="507"/>
      <c r="HU299" s="507"/>
      <c r="HV299" s="507"/>
      <c r="HW299" s="507"/>
      <c r="HX299" s="507"/>
      <c r="HY299" s="507"/>
      <c r="HZ299" s="507"/>
      <c r="IA299" s="507"/>
      <c r="IB299" s="507"/>
      <c r="IC299" s="507"/>
      <c r="ID299" s="507"/>
      <c r="IE299" s="507"/>
      <c r="IF299" s="507"/>
      <c r="IG299" s="507"/>
      <c r="IH299" s="507"/>
      <c r="II299" s="507"/>
      <c r="IJ299" s="507"/>
    </row>
    <row r="300" spans="1:244" s="398" customFormat="1" ht="19" x14ac:dyDescent="0.2">
      <c r="A300"/>
      <c r="B300" s="290"/>
      <c r="C300"/>
      <c r="D300" s="367"/>
      <c r="E300" s="463"/>
      <c r="F300" s="463"/>
      <c r="G300" s="271"/>
      <c r="H300"/>
      <c r="I300" s="99"/>
      <c r="J300"/>
      <c r="K300"/>
      <c r="L300"/>
      <c r="M300" s="275"/>
      <c r="N300" s="275"/>
      <c r="O300" s="275"/>
      <c r="P300" s="275"/>
      <c r="Q300" s="275"/>
      <c r="R300" s="275"/>
      <c r="S300" s="275"/>
      <c r="T300" s="275"/>
      <c r="U300" s="275"/>
      <c r="V300" s="275"/>
      <c r="W300" s="275"/>
      <c r="X300" s="275"/>
      <c r="Y300" s="275"/>
      <c r="Z300" s="275"/>
      <c r="AA300" s="275"/>
      <c r="AB300" s="23"/>
      <c r="AC300"/>
      <c r="AD300" s="92"/>
      <c r="AE300"/>
      <c r="AF300"/>
      <c r="AG300"/>
      <c r="AH300" s="96"/>
      <c r="AI300" s="394"/>
      <c r="AJ300" s="215"/>
      <c r="AK300" s="215"/>
      <c r="AL300" s="215"/>
      <c r="AM300" s="215"/>
      <c r="AN300" s="215"/>
      <c r="AO300" s="215"/>
      <c r="AP300" s="215"/>
      <c r="AQ300" s="215"/>
      <c r="AR300" s="215"/>
      <c r="AS300" s="215"/>
      <c r="AT300" s="215"/>
      <c r="AU300" s="215"/>
      <c r="AV300" s="215"/>
      <c r="AW300" s="215"/>
      <c r="AX300" s="215"/>
      <c r="AY300" s="394"/>
      <c r="AZ300" s="386"/>
      <c r="BA300" s="715"/>
      <c r="BB300"/>
      <c r="BC300" s="715"/>
      <c r="BD300"/>
      <c r="BE300" s="715"/>
      <c r="BF300"/>
      <c r="BG300" s="715"/>
      <c r="BH300"/>
      <c r="BI300" s="715"/>
      <c r="BJ300"/>
      <c r="BK300" s="715"/>
      <c r="BL300"/>
      <c r="BM300" s="715"/>
      <c r="BN300"/>
      <c r="BO300" s="387"/>
      <c r="BP300"/>
      <c r="BQ300" s="387"/>
      <c r="BR300"/>
      <c r="BS300" s="387"/>
      <c r="BT300"/>
      <c r="BU300" s="387"/>
      <c r="BV300"/>
      <c r="BW300" s="387"/>
      <c r="BX300"/>
      <c r="BY300" s="387"/>
      <c r="BZ300"/>
      <c r="CA300" s="387"/>
      <c r="CB300"/>
      <c r="CC300" s="387"/>
      <c r="CD300"/>
      <c r="CE300" s="387"/>
      <c r="CF300"/>
      <c r="CG300" s="387"/>
      <c r="CH300"/>
      <c r="CI300" s="387"/>
      <c r="CJ300"/>
      <c r="CK300" s="1099"/>
      <c r="CL300" s="507"/>
      <c r="CM300" s="507"/>
      <c r="CN300" s="507"/>
      <c r="CO300" s="507"/>
      <c r="CP300" s="507"/>
      <c r="CQ300" s="507"/>
      <c r="CR300" s="507"/>
      <c r="CS300" s="507"/>
      <c r="CT300" s="1109"/>
      <c r="CU300" s="507"/>
      <c r="CV300" s="507"/>
      <c r="CW300" s="507"/>
      <c r="CX300" s="1109"/>
      <c r="CY300" s="507"/>
      <c r="CZ300" s="507"/>
      <c r="DN300" s="507"/>
      <c r="DO300" s="507"/>
      <c r="DP300" s="507"/>
      <c r="DQ300" s="507"/>
      <c r="DR300" s="507"/>
      <c r="DS300" s="507"/>
      <c r="DT300" s="507"/>
      <c r="DU300" s="507"/>
      <c r="DV300" s="507"/>
      <c r="DW300" s="507"/>
      <c r="DX300" s="507"/>
      <c r="DY300" s="507"/>
      <c r="DZ300" s="507"/>
      <c r="EA300" s="507"/>
      <c r="EB300" s="507"/>
      <c r="EC300" s="507"/>
      <c r="ED300" s="507"/>
      <c r="EE300" s="507"/>
      <c r="EF300" s="507"/>
      <c r="EG300" s="507"/>
      <c r="EH300" s="507"/>
      <c r="EI300" s="507"/>
      <c r="EJ300" s="507"/>
      <c r="EK300" s="507"/>
      <c r="EL300" s="507"/>
      <c r="EM300" s="507"/>
      <c r="EN300" s="507"/>
      <c r="EO300" s="507"/>
      <c r="EP300" s="507"/>
      <c r="EQ300" s="507"/>
      <c r="ER300" s="507"/>
      <c r="ES300" s="507"/>
      <c r="ET300" s="507"/>
      <c r="EU300" s="507"/>
      <c r="EV300" s="507"/>
      <c r="EW300" s="507"/>
      <c r="EX300" s="507"/>
      <c r="EY300" s="507"/>
      <c r="EZ300" s="507"/>
      <c r="FA300" s="507"/>
      <c r="FB300" s="507"/>
      <c r="FC300" s="507"/>
      <c r="FD300" s="507"/>
      <c r="FE300" s="507"/>
      <c r="FF300" s="507"/>
      <c r="FG300" s="507"/>
      <c r="FH300" s="507"/>
      <c r="FI300" s="507"/>
      <c r="FJ300" s="507"/>
      <c r="FK300" s="507"/>
      <c r="FL300" s="507"/>
      <c r="FM300" s="507"/>
      <c r="FN300" s="507"/>
      <c r="FO300" s="507"/>
      <c r="FP300" s="507"/>
      <c r="FQ300" s="507"/>
      <c r="FR300" s="507"/>
      <c r="FS300" s="507"/>
      <c r="FT300" s="507"/>
      <c r="FU300" s="507"/>
      <c r="FV300" s="507"/>
      <c r="FW300" s="507"/>
      <c r="FX300" s="507"/>
      <c r="FY300" s="507"/>
      <c r="FZ300" s="507"/>
      <c r="GA300" s="507"/>
      <c r="GB300" s="507"/>
      <c r="GC300" s="507"/>
      <c r="GD300" s="507"/>
      <c r="GE300" s="507"/>
      <c r="GF300" s="507"/>
      <c r="GG300" s="507"/>
      <c r="GH300" s="507"/>
      <c r="GI300" s="507"/>
      <c r="GJ300" s="507"/>
      <c r="GK300" s="507"/>
      <c r="GL300" s="507"/>
      <c r="GM300" s="507"/>
      <c r="GN300" s="507"/>
      <c r="GO300" s="507"/>
      <c r="GP300" s="507"/>
      <c r="GQ300" s="507"/>
      <c r="GR300" s="507"/>
      <c r="GS300" s="507"/>
      <c r="GT300" s="507"/>
      <c r="GU300" s="507"/>
      <c r="GV300" s="507"/>
      <c r="GW300" s="507"/>
      <c r="GX300" s="507"/>
      <c r="GY300" s="507"/>
      <c r="GZ300" s="507"/>
      <c r="HA300" s="507"/>
      <c r="HB300" s="507"/>
      <c r="HC300" s="507"/>
      <c r="HD300" s="507"/>
      <c r="HE300" s="507"/>
      <c r="HF300" s="507"/>
      <c r="HG300" s="507"/>
      <c r="HH300" s="507"/>
      <c r="HI300" s="507"/>
      <c r="HJ300" s="507"/>
      <c r="HK300" s="507"/>
      <c r="HL300" s="507"/>
      <c r="HM300" s="507"/>
      <c r="HN300" s="507"/>
      <c r="HO300" s="507"/>
      <c r="HP300" s="507"/>
      <c r="HQ300" s="507"/>
      <c r="HR300" s="507"/>
      <c r="HS300" s="507"/>
      <c r="HT300" s="507"/>
      <c r="HU300" s="507"/>
      <c r="HV300" s="507"/>
      <c r="HW300" s="507"/>
      <c r="HX300" s="507"/>
      <c r="HY300" s="507"/>
      <c r="HZ300" s="507"/>
      <c r="IA300" s="507"/>
      <c r="IB300" s="507"/>
      <c r="IC300" s="507"/>
      <c r="ID300" s="507"/>
      <c r="IE300" s="507"/>
      <c r="IF300" s="507"/>
      <c r="IG300" s="507"/>
      <c r="IH300" s="507"/>
      <c r="II300" s="507"/>
      <c r="IJ300" s="507"/>
    </row>
    <row r="301" spans="1:244" s="398" customFormat="1" ht="19" x14ac:dyDescent="0.2">
      <c r="A301"/>
      <c r="B301" s="290"/>
      <c r="C301"/>
      <c r="D301" s="367"/>
      <c r="E301" s="463"/>
      <c r="F301" s="463"/>
      <c r="G301" s="271"/>
      <c r="H301"/>
      <c r="I301" s="99"/>
      <c r="J301"/>
      <c r="K301"/>
      <c r="L301"/>
      <c r="M301" s="275"/>
      <c r="N301" s="275"/>
      <c r="O301" s="275"/>
      <c r="P301" s="275"/>
      <c r="Q301" s="275"/>
      <c r="R301" s="275"/>
      <c r="S301" s="275"/>
      <c r="T301" s="275"/>
      <c r="U301" s="275"/>
      <c r="V301" s="275"/>
      <c r="W301" s="275"/>
      <c r="X301" s="275"/>
      <c r="Y301" s="275"/>
      <c r="Z301" s="275"/>
      <c r="AA301" s="275"/>
      <c r="AB301" s="23"/>
      <c r="AC301"/>
      <c r="AD301" s="92"/>
      <c r="AE301"/>
      <c r="AF301"/>
      <c r="AG301"/>
      <c r="AH301" s="96"/>
      <c r="AI301" s="394"/>
      <c r="AJ301" s="215"/>
      <c r="AK301" s="215"/>
      <c r="AL301" s="215"/>
      <c r="AM301" s="215"/>
      <c r="AN301" s="215"/>
      <c r="AO301" s="215"/>
      <c r="AP301" s="215"/>
      <c r="AQ301" s="215"/>
      <c r="AR301" s="215"/>
      <c r="AS301" s="215"/>
      <c r="AT301" s="215"/>
      <c r="AU301" s="215"/>
      <c r="AV301" s="215"/>
      <c r="AW301" s="215"/>
      <c r="AX301" s="215"/>
      <c r="AY301" s="394"/>
      <c r="AZ301" s="386"/>
      <c r="BA301" s="715"/>
      <c r="BB301"/>
      <c r="BC301" s="715"/>
      <c r="BD301"/>
      <c r="BE301" s="715"/>
      <c r="BF301"/>
      <c r="BG301" s="715"/>
      <c r="BH301"/>
      <c r="BI301" s="715"/>
      <c r="BJ301"/>
      <c r="BK301" s="715"/>
      <c r="BL301"/>
      <c r="BM301" s="715"/>
      <c r="BN301"/>
      <c r="BO301" s="387"/>
      <c r="BP301"/>
      <c r="BQ301" s="387"/>
      <c r="BR301"/>
      <c r="BS301" s="387"/>
      <c r="BT301"/>
      <c r="BU301" s="387"/>
      <c r="BV301"/>
      <c r="BW301" s="387"/>
      <c r="BX301"/>
      <c r="BY301" s="387"/>
      <c r="BZ301"/>
      <c r="CA301" s="387"/>
      <c r="CB301"/>
      <c r="CC301" s="387"/>
      <c r="CD301"/>
      <c r="CE301" s="387"/>
      <c r="CF301"/>
      <c r="CG301" s="387"/>
      <c r="CH301"/>
      <c r="CI301" s="387"/>
      <c r="CJ301"/>
      <c r="CK301" s="1099"/>
      <c r="CL301" s="507"/>
      <c r="CM301" s="507"/>
      <c r="CN301" s="507"/>
      <c r="CO301" s="507"/>
      <c r="CP301" s="507"/>
      <c r="CQ301" s="507"/>
      <c r="CR301" s="507"/>
      <c r="CS301" s="507"/>
      <c r="CT301" s="1109"/>
      <c r="CU301" s="507"/>
      <c r="CV301" s="507"/>
      <c r="CW301" s="507"/>
      <c r="CX301" s="1109"/>
      <c r="CY301" s="507"/>
      <c r="CZ301" s="507"/>
      <c r="DN301" s="507"/>
      <c r="DO301" s="507"/>
      <c r="DP301" s="507"/>
      <c r="DQ301" s="507"/>
      <c r="DR301" s="507"/>
      <c r="DS301" s="507"/>
      <c r="DT301" s="507"/>
      <c r="DU301" s="507"/>
      <c r="DV301" s="507"/>
      <c r="DW301" s="507"/>
      <c r="DX301" s="507"/>
      <c r="DY301" s="507"/>
      <c r="DZ301" s="507"/>
      <c r="EA301" s="507"/>
      <c r="EB301" s="507"/>
      <c r="EC301" s="507"/>
      <c r="ED301" s="507"/>
      <c r="EE301" s="507"/>
      <c r="EF301" s="507"/>
      <c r="EG301" s="507"/>
      <c r="EH301" s="507"/>
      <c r="EI301" s="507"/>
      <c r="EJ301" s="507"/>
      <c r="EK301" s="507"/>
      <c r="EL301" s="507"/>
      <c r="EM301" s="507"/>
      <c r="EN301" s="507"/>
      <c r="EO301" s="507"/>
      <c r="EP301" s="507"/>
      <c r="EQ301" s="507"/>
      <c r="ER301" s="507"/>
      <c r="ES301" s="507"/>
      <c r="ET301" s="507"/>
      <c r="EU301" s="507"/>
      <c r="EV301" s="507"/>
      <c r="EW301" s="507"/>
      <c r="EX301" s="507"/>
      <c r="EY301" s="507"/>
      <c r="EZ301" s="507"/>
      <c r="FA301" s="507"/>
      <c r="FB301" s="507"/>
      <c r="FC301" s="507"/>
      <c r="FD301" s="507"/>
      <c r="FE301" s="507"/>
      <c r="FF301" s="507"/>
      <c r="FG301" s="507"/>
      <c r="FH301" s="507"/>
      <c r="FI301" s="507"/>
      <c r="FJ301" s="507"/>
      <c r="FK301" s="507"/>
      <c r="FL301" s="507"/>
      <c r="FM301" s="507"/>
      <c r="FN301" s="507"/>
      <c r="FO301" s="507"/>
      <c r="FP301" s="507"/>
      <c r="FQ301" s="507"/>
      <c r="FR301" s="507"/>
      <c r="FS301" s="507"/>
      <c r="FT301" s="507"/>
      <c r="FU301" s="507"/>
      <c r="FV301" s="507"/>
      <c r="FW301" s="507"/>
      <c r="FX301" s="507"/>
      <c r="FY301" s="507"/>
      <c r="FZ301" s="507"/>
      <c r="GA301" s="507"/>
      <c r="GB301" s="507"/>
      <c r="GC301" s="507"/>
      <c r="GD301" s="507"/>
      <c r="GE301" s="507"/>
      <c r="GF301" s="507"/>
      <c r="GG301" s="507"/>
      <c r="GH301" s="507"/>
      <c r="GI301" s="507"/>
      <c r="GJ301" s="507"/>
      <c r="GK301" s="507"/>
      <c r="GL301" s="507"/>
      <c r="GM301" s="507"/>
      <c r="GN301" s="507"/>
      <c r="GO301" s="507"/>
      <c r="GP301" s="507"/>
      <c r="GQ301" s="507"/>
      <c r="GR301" s="507"/>
      <c r="GS301" s="507"/>
      <c r="GT301" s="507"/>
      <c r="GU301" s="507"/>
      <c r="GV301" s="507"/>
      <c r="GW301" s="507"/>
      <c r="GX301" s="507"/>
      <c r="GY301" s="507"/>
      <c r="GZ301" s="507"/>
      <c r="HA301" s="507"/>
      <c r="HB301" s="507"/>
      <c r="HC301" s="507"/>
      <c r="HD301" s="507"/>
      <c r="HE301" s="507"/>
      <c r="HF301" s="507"/>
      <c r="HG301" s="507"/>
      <c r="HH301" s="507"/>
      <c r="HI301" s="507"/>
      <c r="HJ301" s="507"/>
      <c r="HK301" s="507"/>
      <c r="HL301" s="507"/>
      <c r="HM301" s="507"/>
      <c r="HN301" s="507"/>
      <c r="HO301" s="507"/>
      <c r="HP301" s="507"/>
      <c r="HQ301" s="507"/>
      <c r="HR301" s="507"/>
      <c r="HS301" s="507"/>
      <c r="HT301" s="507"/>
      <c r="HU301" s="507"/>
      <c r="HV301" s="507"/>
      <c r="HW301" s="507"/>
      <c r="HX301" s="507"/>
      <c r="HY301" s="507"/>
      <c r="HZ301" s="507"/>
      <c r="IA301" s="507"/>
      <c r="IB301" s="507"/>
      <c r="IC301" s="507"/>
      <c r="ID301" s="507"/>
      <c r="IE301" s="507"/>
      <c r="IF301" s="507"/>
      <c r="IG301" s="507"/>
      <c r="IH301" s="507"/>
      <c r="II301" s="507"/>
      <c r="IJ301" s="507"/>
    </row>
    <row r="302" spans="1:244" s="398" customFormat="1" ht="19" x14ac:dyDescent="0.2">
      <c r="A302"/>
      <c r="B302" s="290"/>
      <c r="C302"/>
      <c r="D302" s="367"/>
      <c r="E302" s="463"/>
      <c r="F302" s="463"/>
      <c r="G302" s="271"/>
      <c r="H302"/>
      <c r="I302" s="99"/>
      <c r="J302"/>
      <c r="K302"/>
      <c r="L302"/>
      <c r="M302" s="275"/>
      <c r="N302" s="275"/>
      <c r="O302" s="275"/>
      <c r="P302" s="275"/>
      <c r="Q302" s="275"/>
      <c r="R302" s="275"/>
      <c r="S302" s="275"/>
      <c r="T302" s="275"/>
      <c r="U302" s="275"/>
      <c r="V302" s="275"/>
      <c r="W302" s="275"/>
      <c r="X302" s="275"/>
      <c r="Y302" s="275"/>
      <c r="Z302" s="275"/>
      <c r="AA302" s="275"/>
      <c r="AB302" s="23"/>
      <c r="AC302"/>
      <c r="AD302" s="92"/>
      <c r="AE302"/>
      <c r="AF302"/>
      <c r="AG302"/>
      <c r="AH302" s="96"/>
      <c r="AI302" s="394"/>
      <c r="AJ302" s="215"/>
      <c r="AK302" s="215"/>
      <c r="AL302" s="215"/>
      <c r="AM302" s="215"/>
      <c r="AN302" s="215"/>
      <c r="AO302" s="215"/>
      <c r="AP302" s="215"/>
      <c r="AQ302" s="215"/>
      <c r="AR302" s="215"/>
      <c r="AS302" s="215"/>
      <c r="AT302" s="215"/>
      <c r="AU302" s="215"/>
      <c r="AV302" s="215"/>
      <c r="AW302" s="215"/>
      <c r="AX302" s="215"/>
      <c r="AY302" s="394"/>
      <c r="AZ302" s="386"/>
      <c r="BA302" s="715"/>
      <c r="BB302"/>
      <c r="BC302" s="715"/>
      <c r="BD302"/>
      <c r="BE302" s="715"/>
      <c r="BF302"/>
      <c r="BG302" s="715"/>
      <c r="BH302"/>
      <c r="BI302" s="715"/>
      <c r="BJ302"/>
      <c r="BK302" s="715"/>
      <c r="BL302"/>
      <c r="BM302" s="715"/>
      <c r="BN302"/>
      <c r="BO302" s="387"/>
      <c r="BP302"/>
      <c r="BQ302" s="387"/>
      <c r="BR302"/>
      <c r="BS302" s="387"/>
      <c r="BT302"/>
      <c r="BU302" s="387"/>
      <c r="BV302"/>
      <c r="BW302" s="387"/>
      <c r="BX302"/>
      <c r="BY302" s="387"/>
      <c r="BZ302"/>
      <c r="CA302" s="387"/>
      <c r="CB302"/>
      <c r="CC302" s="387"/>
      <c r="CD302"/>
      <c r="CE302" s="387"/>
      <c r="CF302"/>
      <c r="CG302" s="387"/>
      <c r="CH302"/>
      <c r="CI302" s="387"/>
      <c r="CJ302"/>
      <c r="CK302" s="1099"/>
      <c r="CL302" s="507"/>
      <c r="CM302" s="507"/>
      <c r="CN302" s="507"/>
      <c r="CO302" s="507"/>
      <c r="CP302" s="507"/>
      <c r="CQ302" s="507"/>
      <c r="CR302" s="507"/>
      <c r="CS302" s="507"/>
      <c r="CT302" s="1109"/>
      <c r="CU302" s="507"/>
      <c r="CV302" s="507"/>
      <c r="CW302" s="507"/>
      <c r="CX302" s="1109"/>
      <c r="CY302" s="507"/>
      <c r="CZ302" s="507"/>
      <c r="DN302" s="507"/>
      <c r="DO302" s="507"/>
      <c r="DP302" s="507"/>
      <c r="DQ302" s="507"/>
      <c r="DR302" s="507"/>
      <c r="DS302" s="507"/>
      <c r="DT302" s="507"/>
      <c r="DU302" s="507"/>
      <c r="DV302" s="507"/>
      <c r="DW302" s="507"/>
      <c r="DX302" s="507"/>
      <c r="DY302" s="507"/>
      <c r="DZ302" s="507"/>
      <c r="EA302" s="507"/>
      <c r="EB302" s="507"/>
      <c r="EC302" s="507"/>
      <c r="ED302" s="507"/>
      <c r="EE302" s="507"/>
      <c r="EF302" s="507"/>
      <c r="EG302" s="507"/>
      <c r="EH302" s="507"/>
      <c r="EI302" s="507"/>
      <c r="EJ302" s="507"/>
      <c r="EK302" s="507"/>
      <c r="EL302" s="507"/>
      <c r="EM302" s="507"/>
      <c r="EN302" s="507"/>
      <c r="EO302" s="507"/>
      <c r="EP302" s="507"/>
      <c r="EQ302" s="507"/>
      <c r="ER302" s="507"/>
      <c r="ES302" s="507"/>
      <c r="ET302" s="507"/>
      <c r="EU302" s="507"/>
      <c r="EV302" s="507"/>
      <c r="EW302" s="507"/>
      <c r="EX302" s="507"/>
      <c r="EY302" s="507"/>
      <c r="EZ302" s="507"/>
      <c r="FA302" s="507"/>
      <c r="FB302" s="507"/>
      <c r="FC302" s="507"/>
      <c r="FD302" s="507"/>
      <c r="FE302" s="507"/>
      <c r="FF302" s="507"/>
      <c r="FG302" s="507"/>
      <c r="FH302" s="507"/>
      <c r="FI302" s="507"/>
      <c r="FJ302" s="507"/>
      <c r="FK302" s="507"/>
      <c r="FL302" s="507"/>
      <c r="FM302" s="507"/>
      <c r="FN302" s="507"/>
      <c r="FO302" s="507"/>
      <c r="FP302" s="507"/>
      <c r="FQ302" s="507"/>
      <c r="FR302" s="507"/>
      <c r="FS302" s="507"/>
      <c r="FT302" s="507"/>
      <c r="FU302" s="507"/>
      <c r="FV302" s="507"/>
      <c r="FW302" s="507"/>
      <c r="FX302" s="507"/>
      <c r="FY302" s="507"/>
      <c r="FZ302" s="507"/>
      <c r="GA302" s="507"/>
      <c r="GB302" s="507"/>
      <c r="GC302" s="507"/>
      <c r="GD302" s="507"/>
      <c r="GE302" s="507"/>
      <c r="GF302" s="507"/>
      <c r="GG302" s="507"/>
      <c r="GH302" s="507"/>
      <c r="GI302" s="507"/>
      <c r="GJ302" s="507"/>
      <c r="GK302" s="507"/>
      <c r="GL302" s="507"/>
      <c r="GM302" s="507"/>
      <c r="GN302" s="507"/>
      <c r="GO302" s="507"/>
      <c r="GP302" s="507"/>
      <c r="GQ302" s="507"/>
      <c r="GR302" s="507"/>
      <c r="GS302" s="507"/>
      <c r="GT302" s="507"/>
      <c r="GU302" s="507"/>
      <c r="GV302" s="507"/>
      <c r="GW302" s="507"/>
      <c r="GX302" s="507"/>
      <c r="GY302" s="507"/>
      <c r="GZ302" s="507"/>
      <c r="HA302" s="507"/>
      <c r="HB302" s="507"/>
      <c r="HC302" s="507"/>
      <c r="HD302" s="507"/>
      <c r="HE302" s="507"/>
      <c r="HF302" s="507"/>
      <c r="HG302" s="507"/>
      <c r="HH302" s="507"/>
      <c r="HI302" s="507"/>
      <c r="HJ302" s="507"/>
      <c r="HK302" s="507"/>
      <c r="HL302" s="507"/>
      <c r="HM302" s="507"/>
      <c r="HN302" s="507"/>
      <c r="HO302" s="507"/>
      <c r="HP302" s="507"/>
      <c r="HQ302" s="507"/>
      <c r="HR302" s="507"/>
      <c r="HS302" s="507"/>
      <c r="HT302" s="507"/>
      <c r="HU302" s="507"/>
      <c r="HV302" s="507"/>
      <c r="HW302" s="507"/>
      <c r="HX302" s="507"/>
      <c r="HY302" s="507"/>
      <c r="HZ302" s="507"/>
      <c r="IA302" s="507"/>
      <c r="IB302" s="507"/>
      <c r="IC302" s="507"/>
      <c r="ID302" s="507"/>
      <c r="IE302" s="507"/>
      <c r="IF302" s="507"/>
      <c r="IG302" s="507"/>
      <c r="IH302" s="507"/>
      <c r="II302" s="507"/>
      <c r="IJ302" s="507"/>
    </row>
    <row r="303" spans="1:244" s="398" customFormat="1" ht="19" x14ac:dyDescent="0.2">
      <c r="A303"/>
      <c r="B303" s="290"/>
      <c r="C303"/>
      <c r="D303" s="367"/>
      <c r="E303" s="463"/>
      <c r="F303" s="463"/>
      <c r="G303" s="271"/>
      <c r="H303"/>
      <c r="I303" s="99"/>
      <c r="J303"/>
      <c r="K303"/>
      <c r="L303"/>
      <c r="M303" s="275"/>
      <c r="N303" s="275"/>
      <c r="O303" s="275"/>
      <c r="P303" s="275"/>
      <c r="Q303" s="275"/>
      <c r="R303" s="275"/>
      <c r="S303" s="275"/>
      <c r="T303" s="275"/>
      <c r="U303" s="275"/>
      <c r="V303" s="275"/>
      <c r="W303" s="275"/>
      <c r="X303" s="275"/>
      <c r="Y303" s="275"/>
      <c r="Z303" s="275"/>
      <c r="AA303" s="275"/>
      <c r="AB303" s="23"/>
      <c r="AC303"/>
      <c r="AD303" s="92"/>
      <c r="AE303"/>
      <c r="AF303"/>
      <c r="AG303"/>
      <c r="AH303" s="96"/>
      <c r="AI303" s="394"/>
      <c r="AJ303" s="215"/>
      <c r="AK303" s="215"/>
      <c r="AL303" s="215"/>
      <c r="AM303" s="215"/>
      <c r="AN303" s="215"/>
      <c r="AO303" s="215"/>
      <c r="AP303" s="215"/>
      <c r="AQ303" s="215"/>
      <c r="AR303" s="215"/>
      <c r="AS303" s="215"/>
      <c r="AT303" s="215"/>
      <c r="AU303" s="215"/>
      <c r="AV303" s="215"/>
      <c r="AW303" s="215"/>
      <c r="AX303" s="215"/>
      <c r="AY303" s="394"/>
      <c r="AZ303" s="386"/>
      <c r="BA303" s="715"/>
      <c r="BB303"/>
      <c r="BC303" s="715"/>
      <c r="BD303"/>
      <c r="BE303" s="715"/>
      <c r="BF303"/>
      <c r="BG303" s="715"/>
      <c r="BH303"/>
      <c r="BI303" s="715"/>
      <c r="BJ303"/>
      <c r="BK303" s="715"/>
      <c r="BL303"/>
      <c r="BM303" s="715"/>
      <c r="BN303"/>
      <c r="BO303" s="387"/>
      <c r="BP303"/>
      <c r="BQ303" s="387"/>
      <c r="BR303"/>
      <c r="BS303" s="387"/>
      <c r="BT303"/>
      <c r="BU303" s="387"/>
      <c r="BV303"/>
      <c r="BW303" s="387"/>
      <c r="BX303"/>
      <c r="BY303" s="387"/>
      <c r="BZ303"/>
      <c r="CA303" s="387"/>
      <c r="CB303"/>
      <c r="CC303" s="387"/>
      <c r="CD303"/>
      <c r="CE303" s="387"/>
      <c r="CF303"/>
      <c r="CG303" s="387"/>
      <c r="CH303"/>
      <c r="CI303" s="387"/>
      <c r="CJ303"/>
      <c r="CK303" s="1099"/>
      <c r="CL303" s="507"/>
      <c r="CM303" s="507"/>
      <c r="CN303" s="507"/>
      <c r="CO303" s="507"/>
      <c r="CP303" s="507"/>
      <c r="CQ303" s="507"/>
      <c r="CR303" s="507"/>
      <c r="CS303" s="507"/>
      <c r="CT303" s="1109"/>
      <c r="CU303" s="507"/>
      <c r="CV303" s="507"/>
      <c r="CW303" s="507"/>
      <c r="CX303" s="1109"/>
      <c r="CY303" s="507"/>
      <c r="CZ303" s="507"/>
      <c r="DN303" s="507"/>
      <c r="DO303" s="507"/>
      <c r="DP303" s="507"/>
      <c r="DQ303" s="507"/>
      <c r="DR303" s="507"/>
      <c r="DS303" s="507"/>
      <c r="DT303" s="507"/>
      <c r="DU303" s="507"/>
      <c r="DV303" s="507"/>
      <c r="DW303" s="507"/>
      <c r="DX303" s="507"/>
      <c r="DY303" s="507"/>
      <c r="DZ303" s="507"/>
      <c r="EA303" s="507"/>
      <c r="EB303" s="507"/>
      <c r="EC303" s="507"/>
      <c r="ED303" s="507"/>
      <c r="EE303" s="507"/>
      <c r="EF303" s="507"/>
      <c r="EG303" s="507"/>
      <c r="EH303" s="507"/>
      <c r="EI303" s="507"/>
      <c r="EJ303" s="507"/>
      <c r="EK303" s="507"/>
      <c r="EL303" s="507"/>
      <c r="EM303" s="507"/>
      <c r="EN303" s="507"/>
      <c r="EO303" s="507"/>
      <c r="EP303" s="507"/>
      <c r="EQ303" s="507"/>
      <c r="ER303" s="507"/>
      <c r="ES303" s="507"/>
      <c r="ET303" s="507"/>
      <c r="EU303" s="507"/>
      <c r="EV303" s="507"/>
      <c r="EW303" s="507"/>
      <c r="EX303" s="507"/>
      <c r="EY303" s="507"/>
      <c r="EZ303" s="507"/>
      <c r="FA303" s="507"/>
      <c r="FB303" s="507"/>
      <c r="FC303" s="507"/>
      <c r="FD303" s="507"/>
      <c r="FE303" s="507"/>
      <c r="FF303" s="507"/>
      <c r="FG303" s="507"/>
      <c r="FH303" s="507"/>
      <c r="FI303" s="507"/>
      <c r="FJ303" s="507"/>
      <c r="FK303" s="507"/>
      <c r="FL303" s="507"/>
      <c r="FM303" s="507"/>
      <c r="FN303" s="507"/>
      <c r="FO303" s="507"/>
      <c r="FP303" s="507"/>
      <c r="FQ303" s="507"/>
      <c r="FR303" s="507"/>
      <c r="FS303" s="507"/>
      <c r="FT303" s="507"/>
      <c r="FU303" s="507"/>
      <c r="FV303" s="507"/>
      <c r="FW303" s="507"/>
      <c r="FX303" s="507"/>
      <c r="FY303" s="507"/>
      <c r="FZ303" s="507"/>
      <c r="GA303" s="507"/>
      <c r="GB303" s="507"/>
      <c r="GC303" s="507"/>
      <c r="GD303" s="507"/>
      <c r="GE303" s="507"/>
      <c r="GF303" s="507"/>
      <c r="GG303" s="507"/>
      <c r="GH303" s="507"/>
      <c r="GI303" s="507"/>
      <c r="GJ303" s="507"/>
      <c r="GK303" s="507"/>
      <c r="GL303" s="507"/>
      <c r="GM303" s="507"/>
      <c r="GN303" s="507"/>
      <c r="GO303" s="507"/>
      <c r="GP303" s="507"/>
      <c r="GQ303" s="507"/>
      <c r="GR303" s="507"/>
      <c r="GS303" s="507"/>
      <c r="GT303" s="507"/>
      <c r="GU303" s="507"/>
      <c r="GV303" s="507"/>
      <c r="GW303" s="507"/>
      <c r="GX303" s="507"/>
      <c r="GY303" s="507"/>
      <c r="GZ303" s="507"/>
      <c r="HA303" s="507"/>
      <c r="HB303" s="507"/>
      <c r="HC303" s="507"/>
      <c r="HD303" s="507"/>
      <c r="HE303" s="507"/>
      <c r="HF303" s="507"/>
      <c r="HG303" s="507"/>
      <c r="HH303" s="507"/>
      <c r="HI303" s="507"/>
      <c r="HJ303" s="507"/>
      <c r="HK303" s="507"/>
      <c r="HL303" s="507"/>
      <c r="HM303" s="507"/>
      <c r="HN303" s="507"/>
      <c r="HO303" s="507"/>
      <c r="HP303" s="507"/>
      <c r="HQ303" s="507"/>
      <c r="HR303" s="507"/>
      <c r="HS303" s="507"/>
      <c r="HT303" s="507"/>
      <c r="HU303" s="507"/>
      <c r="HV303" s="507"/>
      <c r="HW303" s="507"/>
      <c r="HX303" s="507"/>
      <c r="HY303" s="507"/>
      <c r="HZ303" s="507"/>
      <c r="IA303" s="507"/>
      <c r="IB303" s="507"/>
      <c r="IC303" s="507"/>
      <c r="ID303" s="507"/>
      <c r="IE303" s="507"/>
      <c r="IF303" s="507"/>
      <c r="IG303" s="507"/>
      <c r="IH303" s="507"/>
      <c r="II303" s="507"/>
      <c r="IJ303" s="507"/>
    </row>
    <row r="304" spans="1:244" s="398" customFormat="1" ht="19" x14ac:dyDescent="0.2">
      <c r="A304"/>
      <c r="B304" s="290"/>
      <c r="C304"/>
      <c r="D304" s="367"/>
      <c r="E304" s="463"/>
      <c r="F304" s="463"/>
      <c r="G304" s="271"/>
      <c r="H304"/>
      <c r="I304" s="99"/>
      <c r="J304"/>
      <c r="K304"/>
      <c r="L304"/>
      <c r="M304" s="275"/>
      <c r="N304" s="275"/>
      <c r="O304" s="275"/>
      <c r="P304" s="275"/>
      <c r="Q304" s="275"/>
      <c r="R304" s="275"/>
      <c r="S304" s="275"/>
      <c r="T304" s="275"/>
      <c r="U304" s="275"/>
      <c r="V304" s="275"/>
      <c r="W304" s="275"/>
      <c r="X304" s="275"/>
      <c r="Y304" s="275"/>
      <c r="Z304" s="275"/>
      <c r="AA304" s="275"/>
      <c r="AB304" s="23"/>
      <c r="AC304"/>
      <c r="AD304" s="92"/>
      <c r="AE304"/>
      <c r="AF304"/>
      <c r="AG304"/>
      <c r="AH304" s="96"/>
      <c r="AI304" s="394"/>
      <c r="AJ304" s="215"/>
      <c r="AK304" s="215"/>
      <c r="AL304" s="215"/>
      <c r="AM304" s="215"/>
      <c r="AN304" s="215"/>
      <c r="AO304" s="215"/>
      <c r="AP304" s="215"/>
      <c r="AQ304" s="215"/>
      <c r="AR304" s="215"/>
      <c r="AS304" s="215"/>
      <c r="AT304" s="215"/>
      <c r="AU304" s="215"/>
      <c r="AV304" s="215"/>
      <c r="AW304" s="215"/>
      <c r="AX304" s="215"/>
      <c r="AY304" s="394"/>
      <c r="AZ304" s="386"/>
      <c r="BA304" s="715"/>
      <c r="BB304"/>
      <c r="BC304" s="715"/>
      <c r="BD304"/>
      <c r="BE304" s="715"/>
      <c r="BF304"/>
      <c r="BG304" s="715"/>
      <c r="BH304"/>
      <c r="BI304" s="715"/>
      <c r="BJ304"/>
      <c r="BK304" s="715"/>
      <c r="BL304"/>
      <c r="BM304" s="715"/>
      <c r="BN304"/>
      <c r="BO304" s="387"/>
      <c r="BP304"/>
      <c r="BQ304" s="387"/>
      <c r="BR304"/>
      <c r="BS304" s="387"/>
      <c r="BT304"/>
      <c r="BU304" s="387"/>
      <c r="BV304"/>
      <c r="BW304" s="387"/>
      <c r="BX304"/>
      <c r="BY304" s="387"/>
      <c r="BZ304"/>
      <c r="CA304" s="387"/>
      <c r="CB304"/>
      <c r="CC304" s="387"/>
      <c r="CD304"/>
      <c r="CE304" s="387"/>
      <c r="CF304"/>
      <c r="CG304" s="387"/>
      <c r="CH304"/>
      <c r="CI304" s="387"/>
      <c r="CJ304"/>
      <c r="CK304" s="1099"/>
      <c r="CL304" s="507"/>
      <c r="CM304" s="507"/>
      <c r="CN304" s="507"/>
      <c r="CO304" s="507"/>
      <c r="CP304" s="507"/>
      <c r="CQ304" s="507"/>
      <c r="CR304" s="507"/>
      <c r="CS304" s="507"/>
      <c r="CT304" s="1109"/>
      <c r="CU304" s="507"/>
      <c r="CV304" s="507"/>
      <c r="CW304" s="507"/>
      <c r="CX304" s="1109"/>
      <c r="CY304" s="507"/>
      <c r="CZ304" s="507"/>
      <c r="DN304" s="507"/>
      <c r="DO304" s="507"/>
      <c r="DP304" s="507"/>
      <c r="DQ304" s="507"/>
      <c r="DR304" s="507"/>
      <c r="DS304" s="507"/>
      <c r="DT304" s="507"/>
      <c r="DU304" s="507"/>
      <c r="DV304" s="507"/>
      <c r="DW304" s="507"/>
      <c r="DX304" s="507"/>
      <c r="DY304" s="507"/>
      <c r="DZ304" s="507"/>
      <c r="EA304" s="507"/>
      <c r="EB304" s="507"/>
      <c r="EC304" s="507"/>
      <c r="ED304" s="507"/>
      <c r="EE304" s="507"/>
      <c r="EF304" s="507"/>
      <c r="EG304" s="507"/>
      <c r="EH304" s="507"/>
      <c r="EI304" s="507"/>
      <c r="EJ304" s="507"/>
      <c r="EK304" s="507"/>
      <c r="EL304" s="507"/>
      <c r="EM304" s="507"/>
      <c r="EN304" s="507"/>
      <c r="EO304" s="507"/>
      <c r="EP304" s="507"/>
      <c r="EQ304" s="507"/>
      <c r="ER304" s="507"/>
      <c r="ES304" s="507"/>
      <c r="ET304" s="507"/>
      <c r="EU304" s="507"/>
      <c r="EV304" s="507"/>
      <c r="EW304" s="507"/>
      <c r="EX304" s="507"/>
      <c r="EY304" s="507"/>
      <c r="EZ304" s="507"/>
      <c r="FA304" s="507"/>
      <c r="FB304" s="507"/>
      <c r="FC304" s="507"/>
      <c r="FD304" s="507"/>
      <c r="FE304" s="507"/>
      <c r="FF304" s="507"/>
      <c r="FG304" s="507"/>
      <c r="FH304" s="507"/>
      <c r="FI304" s="507"/>
      <c r="FJ304" s="507"/>
      <c r="FK304" s="507"/>
      <c r="FL304" s="507"/>
      <c r="FM304" s="507"/>
      <c r="FN304" s="507"/>
      <c r="FO304" s="507"/>
      <c r="FP304" s="507"/>
      <c r="FQ304" s="507"/>
      <c r="FR304" s="507"/>
      <c r="FS304" s="507"/>
      <c r="FT304" s="507"/>
      <c r="FU304" s="507"/>
      <c r="FV304" s="507"/>
      <c r="FW304" s="507"/>
      <c r="FX304" s="507"/>
      <c r="FY304" s="507"/>
      <c r="FZ304" s="507"/>
      <c r="GA304" s="507"/>
      <c r="GB304" s="507"/>
      <c r="GC304" s="507"/>
      <c r="GD304" s="507"/>
      <c r="GE304" s="507"/>
      <c r="GF304" s="507"/>
      <c r="GG304" s="507"/>
      <c r="GH304" s="507"/>
      <c r="GI304" s="507"/>
      <c r="GJ304" s="507"/>
      <c r="GK304" s="507"/>
      <c r="GL304" s="507"/>
      <c r="GM304" s="507"/>
      <c r="GN304" s="507"/>
      <c r="GO304" s="507"/>
      <c r="GP304" s="507"/>
      <c r="GQ304" s="507"/>
      <c r="GR304" s="507"/>
      <c r="GS304" s="507"/>
      <c r="GT304" s="507"/>
      <c r="GU304" s="507"/>
      <c r="GV304" s="507"/>
      <c r="GW304" s="507"/>
      <c r="GX304" s="507"/>
      <c r="GY304" s="507"/>
      <c r="GZ304" s="507"/>
      <c r="HA304" s="507"/>
      <c r="HB304" s="507"/>
      <c r="HC304" s="507"/>
      <c r="HD304" s="507"/>
      <c r="HE304" s="507"/>
      <c r="HF304" s="507"/>
      <c r="HG304" s="507"/>
      <c r="HH304" s="507"/>
      <c r="HI304" s="507"/>
      <c r="HJ304" s="507"/>
      <c r="HK304" s="507"/>
      <c r="HL304" s="507"/>
      <c r="HM304" s="507"/>
      <c r="HN304" s="507"/>
      <c r="HO304" s="507"/>
      <c r="HP304" s="507"/>
      <c r="HQ304" s="507"/>
      <c r="HR304" s="507"/>
      <c r="HS304" s="507"/>
      <c r="HT304" s="507"/>
      <c r="HU304" s="507"/>
      <c r="HV304" s="507"/>
      <c r="HW304" s="507"/>
      <c r="HX304" s="507"/>
      <c r="HY304" s="507"/>
      <c r="HZ304" s="507"/>
      <c r="IA304" s="507"/>
      <c r="IB304" s="507"/>
      <c r="IC304" s="507"/>
      <c r="ID304" s="507"/>
      <c r="IE304" s="507"/>
      <c r="IF304" s="507"/>
      <c r="IG304" s="507"/>
      <c r="IH304" s="507"/>
      <c r="II304" s="507"/>
      <c r="IJ304" s="507"/>
    </row>
    <row r="305" spans="1:244" s="398" customFormat="1" ht="19" x14ac:dyDescent="0.2">
      <c r="A305"/>
      <c r="B305" s="290"/>
      <c r="C305"/>
      <c r="D305" s="367"/>
      <c r="E305" s="463"/>
      <c r="F305" s="463"/>
      <c r="G305" s="271"/>
      <c r="H305"/>
      <c r="I305" s="99"/>
      <c r="J305"/>
      <c r="K305"/>
      <c r="L305"/>
      <c r="M305" s="275"/>
      <c r="N305" s="275"/>
      <c r="O305" s="275"/>
      <c r="P305" s="275"/>
      <c r="Q305" s="275"/>
      <c r="R305" s="275"/>
      <c r="S305" s="275"/>
      <c r="T305" s="275"/>
      <c r="U305" s="275"/>
      <c r="V305" s="275"/>
      <c r="W305" s="275"/>
      <c r="X305" s="275"/>
      <c r="Y305" s="275"/>
      <c r="Z305" s="275"/>
      <c r="AA305" s="275"/>
      <c r="AB305" s="23"/>
      <c r="AC305"/>
      <c r="AD305" s="92"/>
      <c r="AE305"/>
      <c r="AF305"/>
      <c r="AG305"/>
      <c r="AH305" s="96"/>
      <c r="AI305" s="394"/>
      <c r="AJ305" s="215"/>
      <c r="AK305" s="215"/>
      <c r="AL305" s="215"/>
      <c r="AM305" s="215"/>
      <c r="AN305" s="215"/>
      <c r="AO305" s="215"/>
      <c r="AP305" s="215"/>
      <c r="AQ305" s="215"/>
      <c r="AR305" s="215"/>
      <c r="AS305" s="215"/>
      <c r="AT305" s="215"/>
      <c r="AU305" s="215"/>
      <c r="AV305" s="215"/>
      <c r="AW305" s="215"/>
      <c r="AX305" s="215"/>
      <c r="AY305" s="394"/>
      <c r="AZ305" s="386"/>
      <c r="BA305" s="715"/>
      <c r="BB305"/>
      <c r="BC305" s="715"/>
      <c r="BD305"/>
      <c r="BE305" s="715"/>
      <c r="BF305"/>
      <c r="BG305" s="715"/>
      <c r="BH305"/>
      <c r="BI305" s="715"/>
      <c r="BJ305"/>
      <c r="BK305" s="715"/>
      <c r="BL305"/>
      <c r="BM305" s="715"/>
      <c r="BN305"/>
      <c r="BO305" s="387"/>
      <c r="BP305"/>
      <c r="BQ305" s="387"/>
      <c r="BR305"/>
      <c r="BS305" s="387"/>
      <c r="BT305"/>
      <c r="BU305" s="387"/>
      <c r="BV305"/>
      <c r="BW305" s="387"/>
      <c r="BX305"/>
      <c r="BY305" s="387"/>
      <c r="BZ305"/>
      <c r="CA305" s="387"/>
      <c r="CB305"/>
      <c r="CC305" s="387"/>
      <c r="CD305"/>
      <c r="CE305" s="387"/>
      <c r="CF305"/>
      <c r="CG305" s="387"/>
      <c r="CH305"/>
      <c r="CI305" s="387"/>
      <c r="CJ305"/>
      <c r="CK305" s="1099"/>
      <c r="CL305" s="507"/>
      <c r="CM305" s="507"/>
      <c r="CN305" s="507"/>
      <c r="CO305" s="507"/>
      <c r="CP305" s="507"/>
      <c r="CQ305" s="507"/>
      <c r="CR305" s="507"/>
      <c r="CS305" s="507"/>
      <c r="CT305" s="1109"/>
      <c r="CU305" s="507"/>
      <c r="CV305" s="507"/>
      <c r="CW305" s="507"/>
      <c r="CX305" s="1109"/>
      <c r="CY305" s="507"/>
      <c r="CZ305" s="507"/>
      <c r="DN305" s="507"/>
      <c r="DO305" s="507"/>
      <c r="DP305" s="507"/>
      <c r="DQ305" s="507"/>
      <c r="DR305" s="507"/>
      <c r="DS305" s="507"/>
      <c r="DT305" s="507"/>
      <c r="DU305" s="507"/>
      <c r="DV305" s="507"/>
      <c r="DW305" s="507"/>
      <c r="DX305" s="507"/>
      <c r="DY305" s="507"/>
      <c r="DZ305" s="507"/>
      <c r="EA305" s="507"/>
      <c r="EB305" s="507"/>
      <c r="EC305" s="507"/>
      <c r="ED305" s="507"/>
      <c r="EE305" s="507"/>
      <c r="EF305" s="507"/>
      <c r="EG305" s="507"/>
      <c r="EH305" s="507"/>
      <c r="EI305" s="507"/>
      <c r="EJ305" s="507"/>
      <c r="EK305" s="507"/>
      <c r="EL305" s="507"/>
      <c r="EM305" s="507"/>
      <c r="EN305" s="507"/>
      <c r="EO305" s="507"/>
      <c r="EP305" s="507"/>
      <c r="EQ305" s="507"/>
      <c r="ER305" s="507"/>
      <c r="ES305" s="507"/>
      <c r="ET305" s="507"/>
      <c r="EU305" s="507"/>
      <c r="EV305" s="507"/>
      <c r="EW305" s="507"/>
      <c r="EX305" s="507"/>
      <c r="EY305" s="507"/>
      <c r="EZ305" s="507"/>
      <c r="FA305" s="507"/>
      <c r="FB305" s="507"/>
      <c r="FC305" s="507"/>
      <c r="FD305" s="507"/>
      <c r="FE305" s="507"/>
      <c r="FF305" s="507"/>
      <c r="FG305" s="507"/>
      <c r="FH305" s="507"/>
      <c r="FI305" s="507"/>
      <c r="FJ305" s="507"/>
      <c r="FK305" s="507"/>
      <c r="FL305" s="507"/>
      <c r="FM305" s="507"/>
      <c r="FN305" s="507"/>
      <c r="FO305" s="507"/>
      <c r="FP305" s="507"/>
      <c r="FQ305" s="507"/>
      <c r="FR305" s="507"/>
      <c r="FS305" s="507"/>
      <c r="FT305" s="507"/>
      <c r="FU305" s="507"/>
      <c r="FV305" s="507"/>
      <c r="FW305" s="507"/>
      <c r="FX305" s="507"/>
      <c r="FY305" s="507"/>
      <c r="FZ305" s="507"/>
      <c r="GA305" s="507"/>
      <c r="GB305" s="507"/>
      <c r="GC305" s="507"/>
      <c r="GD305" s="507"/>
      <c r="GE305" s="507"/>
      <c r="GF305" s="507"/>
      <c r="GG305" s="507"/>
      <c r="GH305" s="507"/>
      <c r="GI305" s="507"/>
      <c r="GJ305" s="507"/>
      <c r="GK305" s="507"/>
      <c r="GL305" s="507"/>
      <c r="GM305" s="507"/>
      <c r="GN305" s="507"/>
      <c r="GO305" s="507"/>
      <c r="GP305" s="507"/>
      <c r="GQ305" s="507"/>
      <c r="GR305" s="507"/>
      <c r="GS305" s="507"/>
      <c r="GT305" s="507"/>
      <c r="GU305" s="507"/>
      <c r="GV305" s="507"/>
      <c r="GW305" s="507"/>
      <c r="GX305" s="507"/>
      <c r="GY305" s="507"/>
      <c r="GZ305" s="507"/>
      <c r="HA305" s="507"/>
      <c r="HB305" s="507"/>
      <c r="HC305" s="507"/>
      <c r="HD305" s="507"/>
      <c r="HE305" s="507"/>
      <c r="HF305" s="507"/>
      <c r="HG305" s="507"/>
      <c r="HH305" s="507"/>
      <c r="HI305" s="507"/>
      <c r="HJ305" s="507"/>
      <c r="HK305" s="507"/>
      <c r="HL305" s="507"/>
      <c r="HM305" s="507"/>
      <c r="HN305" s="507"/>
      <c r="HO305" s="507"/>
      <c r="HP305" s="507"/>
      <c r="HQ305" s="507"/>
      <c r="HR305" s="507"/>
      <c r="HS305" s="507"/>
      <c r="HT305" s="507"/>
      <c r="HU305" s="507"/>
      <c r="HV305" s="507"/>
      <c r="HW305" s="507"/>
      <c r="HX305" s="507"/>
      <c r="HY305" s="507"/>
      <c r="HZ305" s="507"/>
      <c r="IA305" s="507"/>
      <c r="IB305" s="507"/>
      <c r="IC305" s="507"/>
      <c r="ID305" s="507"/>
      <c r="IE305" s="507"/>
      <c r="IF305" s="507"/>
      <c r="IG305" s="507"/>
      <c r="IH305" s="507"/>
      <c r="II305" s="507"/>
      <c r="IJ305" s="507"/>
    </row>
    <row r="306" spans="1:244" s="398" customFormat="1" ht="19" x14ac:dyDescent="0.2">
      <c r="A306"/>
      <c r="B306" s="290"/>
      <c r="C306"/>
      <c r="D306" s="367"/>
      <c r="E306" s="463"/>
      <c r="F306" s="463"/>
      <c r="G306" s="271"/>
      <c r="H306"/>
      <c r="I306" s="99"/>
      <c r="J306"/>
      <c r="K306"/>
      <c r="L306"/>
      <c r="M306" s="275"/>
      <c r="N306" s="275"/>
      <c r="O306" s="275"/>
      <c r="P306" s="275"/>
      <c r="Q306" s="275"/>
      <c r="R306" s="275"/>
      <c r="S306" s="275"/>
      <c r="T306" s="275"/>
      <c r="U306" s="275"/>
      <c r="V306" s="275"/>
      <c r="W306" s="275"/>
      <c r="X306" s="275"/>
      <c r="Y306" s="275"/>
      <c r="Z306" s="275"/>
      <c r="AA306" s="275"/>
      <c r="AB306" s="23"/>
      <c r="AC306"/>
      <c r="AD306" s="92"/>
      <c r="AE306"/>
      <c r="AF306"/>
      <c r="AG306"/>
      <c r="AH306" s="96"/>
      <c r="AI306" s="394"/>
      <c r="AJ306" s="215"/>
      <c r="AK306" s="215"/>
      <c r="AL306" s="215"/>
      <c r="AM306" s="215"/>
      <c r="AN306" s="215"/>
      <c r="AO306" s="215"/>
      <c r="AP306" s="215"/>
      <c r="AQ306" s="215"/>
      <c r="AR306" s="215"/>
      <c r="AS306" s="215"/>
      <c r="AT306" s="215"/>
      <c r="AU306" s="215"/>
      <c r="AV306" s="215"/>
      <c r="AW306" s="215"/>
      <c r="AX306" s="215"/>
      <c r="AY306" s="394"/>
      <c r="AZ306" s="386"/>
      <c r="BA306" s="715"/>
      <c r="BB306"/>
      <c r="BC306" s="715"/>
      <c r="BD306"/>
      <c r="BE306" s="715"/>
      <c r="BF306"/>
      <c r="BG306" s="715"/>
      <c r="BH306"/>
      <c r="BI306" s="715"/>
      <c r="BJ306"/>
      <c r="BK306" s="715"/>
      <c r="BL306"/>
      <c r="BM306" s="715"/>
      <c r="BN306"/>
      <c r="BO306" s="387"/>
      <c r="BP306"/>
      <c r="BQ306" s="387"/>
      <c r="BR306"/>
      <c r="BS306" s="387"/>
      <c r="BT306"/>
      <c r="BU306" s="387"/>
      <c r="BV306"/>
      <c r="BW306" s="387"/>
      <c r="BX306"/>
      <c r="BY306" s="387"/>
      <c r="BZ306"/>
      <c r="CA306" s="387"/>
      <c r="CB306"/>
      <c r="CC306" s="387"/>
      <c r="CD306"/>
      <c r="CE306" s="387"/>
      <c r="CF306"/>
      <c r="CG306" s="387"/>
      <c r="CH306"/>
      <c r="CI306" s="387"/>
      <c r="CJ306"/>
      <c r="CK306" s="1099"/>
      <c r="CL306" s="507"/>
      <c r="CM306" s="507"/>
      <c r="CN306" s="507"/>
      <c r="CO306" s="507"/>
      <c r="CP306" s="507"/>
      <c r="CQ306" s="507"/>
      <c r="CR306" s="507"/>
      <c r="CS306" s="507"/>
      <c r="CT306" s="1109"/>
      <c r="CU306" s="507"/>
      <c r="CV306" s="507"/>
      <c r="CW306" s="507"/>
      <c r="CX306" s="1109"/>
      <c r="CY306" s="507"/>
      <c r="CZ306" s="507"/>
      <c r="DN306" s="507"/>
      <c r="DO306" s="507"/>
      <c r="DP306" s="507"/>
      <c r="DQ306" s="507"/>
      <c r="DR306" s="507"/>
      <c r="DS306" s="507"/>
      <c r="DT306" s="507"/>
      <c r="DU306" s="507"/>
      <c r="DV306" s="507"/>
      <c r="DW306" s="507"/>
      <c r="DX306" s="507"/>
      <c r="DY306" s="507"/>
      <c r="DZ306" s="507"/>
      <c r="EA306" s="507"/>
      <c r="EB306" s="507"/>
      <c r="EC306" s="507"/>
      <c r="ED306" s="507"/>
      <c r="EE306" s="507"/>
      <c r="EF306" s="507"/>
      <c r="EG306" s="507"/>
      <c r="EH306" s="507"/>
      <c r="EI306" s="507"/>
      <c r="EJ306" s="507"/>
      <c r="EK306" s="507"/>
      <c r="EL306" s="507"/>
      <c r="EM306" s="507"/>
      <c r="EN306" s="507"/>
      <c r="EO306" s="507"/>
      <c r="EP306" s="507"/>
      <c r="EQ306" s="507"/>
      <c r="ER306" s="507"/>
      <c r="ES306" s="507"/>
      <c r="ET306" s="507"/>
      <c r="EU306" s="507"/>
      <c r="EV306" s="507"/>
      <c r="EW306" s="507"/>
      <c r="EX306" s="507"/>
      <c r="EY306" s="507"/>
      <c r="EZ306" s="507"/>
      <c r="FA306" s="507"/>
      <c r="FB306" s="507"/>
      <c r="FC306" s="507"/>
      <c r="FD306" s="507"/>
      <c r="FE306" s="507"/>
      <c r="FF306" s="507"/>
      <c r="FG306" s="507"/>
      <c r="FH306" s="507"/>
      <c r="FI306" s="507"/>
      <c r="FJ306" s="507"/>
      <c r="FK306" s="507"/>
      <c r="FL306" s="507"/>
      <c r="FM306" s="507"/>
      <c r="FN306" s="507"/>
      <c r="FO306" s="507"/>
      <c r="FP306" s="507"/>
      <c r="FQ306" s="507"/>
      <c r="FR306" s="507"/>
      <c r="FS306" s="507"/>
      <c r="FT306" s="507"/>
      <c r="FU306" s="507"/>
      <c r="FV306" s="507"/>
      <c r="FW306" s="507"/>
      <c r="FX306" s="507"/>
      <c r="FY306" s="507"/>
      <c r="FZ306" s="507"/>
      <c r="GA306" s="507"/>
      <c r="GB306" s="507"/>
      <c r="GC306" s="507"/>
      <c r="GD306" s="507"/>
      <c r="GE306" s="507"/>
      <c r="GF306" s="507"/>
      <c r="GG306" s="507"/>
      <c r="GH306" s="507"/>
      <c r="GI306" s="507"/>
      <c r="GJ306" s="507"/>
      <c r="GK306" s="507"/>
      <c r="GL306" s="507"/>
      <c r="GM306" s="507"/>
      <c r="GN306" s="507"/>
      <c r="GO306" s="507"/>
      <c r="GP306" s="507"/>
      <c r="GQ306" s="507"/>
      <c r="GR306" s="507"/>
      <c r="GS306" s="507"/>
      <c r="GT306" s="507"/>
      <c r="GU306" s="507"/>
      <c r="GV306" s="507"/>
      <c r="GW306" s="507"/>
      <c r="GX306" s="507"/>
      <c r="GY306" s="507"/>
      <c r="GZ306" s="507"/>
      <c r="HA306" s="507"/>
      <c r="HB306" s="507"/>
      <c r="HC306" s="507"/>
      <c r="HD306" s="507"/>
      <c r="HE306" s="507"/>
      <c r="HF306" s="507"/>
      <c r="HG306" s="507"/>
      <c r="HH306" s="507"/>
      <c r="HI306" s="507"/>
      <c r="HJ306" s="507"/>
      <c r="HK306" s="507"/>
      <c r="HL306" s="507"/>
      <c r="HM306" s="507"/>
      <c r="HN306" s="507"/>
      <c r="HO306" s="507"/>
      <c r="HP306" s="507"/>
      <c r="HQ306" s="507"/>
      <c r="HR306" s="507"/>
      <c r="HS306" s="507"/>
      <c r="HT306" s="507"/>
      <c r="HU306" s="507"/>
      <c r="HV306" s="507"/>
      <c r="HW306" s="507"/>
      <c r="HX306" s="507"/>
      <c r="HY306" s="507"/>
      <c r="HZ306" s="507"/>
      <c r="IA306" s="507"/>
      <c r="IB306" s="507"/>
      <c r="IC306" s="507"/>
      <c r="ID306" s="507"/>
      <c r="IE306" s="507"/>
      <c r="IF306" s="507"/>
      <c r="IG306" s="507"/>
      <c r="IH306" s="507"/>
      <c r="II306" s="507"/>
      <c r="IJ306" s="507"/>
    </row>
    <row r="307" spans="1:244" s="398" customFormat="1" ht="19" x14ac:dyDescent="0.2">
      <c r="A307"/>
      <c r="B307" s="290"/>
      <c r="C307"/>
      <c r="D307" s="367"/>
      <c r="E307" s="463"/>
      <c r="F307" s="463"/>
      <c r="G307" s="271"/>
      <c r="H307"/>
      <c r="I307" s="99"/>
      <c r="J307"/>
      <c r="K307"/>
      <c r="L307"/>
      <c r="M307" s="275"/>
      <c r="N307" s="275"/>
      <c r="O307" s="275"/>
      <c r="P307" s="275"/>
      <c r="Q307" s="275"/>
      <c r="R307" s="275"/>
      <c r="S307" s="275"/>
      <c r="T307" s="275"/>
      <c r="U307" s="275"/>
      <c r="V307" s="275"/>
      <c r="W307" s="275"/>
      <c r="X307" s="275"/>
      <c r="Y307" s="275"/>
      <c r="Z307" s="275"/>
      <c r="AA307" s="275"/>
      <c r="AB307" s="23"/>
      <c r="AC307"/>
      <c r="AD307" s="92"/>
      <c r="AE307"/>
      <c r="AF307"/>
      <c r="AG307"/>
      <c r="AH307" s="96"/>
      <c r="AI307" s="394"/>
      <c r="AJ307" s="215"/>
      <c r="AK307" s="215"/>
      <c r="AL307" s="215"/>
      <c r="AM307" s="215"/>
      <c r="AN307" s="215"/>
      <c r="AO307" s="215"/>
      <c r="AP307" s="215"/>
      <c r="AQ307" s="215"/>
      <c r="AR307" s="215"/>
      <c r="AS307" s="215"/>
      <c r="AT307" s="215"/>
      <c r="AU307" s="215"/>
      <c r="AV307" s="215"/>
      <c r="AW307" s="215"/>
      <c r="AX307" s="215"/>
      <c r="AY307" s="394"/>
      <c r="AZ307" s="386"/>
      <c r="BA307" s="715"/>
      <c r="BB307"/>
      <c r="BC307" s="715"/>
      <c r="BD307"/>
      <c r="BE307" s="715"/>
      <c r="BF307"/>
      <c r="BG307" s="715"/>
      <c r="BH307"/>
      <c r="BI307" s="715"/>
      <c r="BJ307"/>
      <c r="BK307" s="715"/>
      <c r="BL307"/>
      <c r="BM307" s="715"/>
      <c r="BN307"/>
      <c r="BO307" s="387"/>
      <c r="BP307"/>
      <c r="BQ307" s="387"/>
      <c r="BR307"/>
      <c r="BS307" s="387"/>
      <c r="BT307"/>
      <c r="BU307" s="387"/>
      <c r="BV307"/>
      <c r="BW307" s="387"/>
      <c r="BX307"/>
      <c r="BY307" s="387"/>
      <c r="BZ307"/>
      <c r="CA307" s="387"/>
      <c r="CB307"/>
      <c r="CC307" s="387"/>
      <c r="CD307"/>
      <c r="CE307" s="387"/>
      <c r="CF307"/>
      <c r="CG307" s="387"/>
      <c r="CH307"/>
      <c r="CI307" s="387"/>
      <c r="CJ307"/>
      <c r="CK307" s="1099"/>
      <c r="CL307" s="507"/>
      <c r="CM307" s="507"/>
      <c r="CN307" s="507"/>
      <c r="CO307" s="507"/>
      <c r="CP307" s="507"/>
      <c r="CQ307" s="507"/>
      <c r="CR307" s="507"/>
      <c r="CS307" s="507"/>
      <c r="CT307" s="1109"/>
      <c r="CU307" s="507"/>
      <c r="CV307" s="507"/>
      <c r="CW307" s="507"/>
      <c r="CX307" s="1109"/>
      <c r="CY307" s="507"/>
      <c r="CZ307" s="507"/>
      <c r="DN307" s="507"/>
      <c r="DO307" s="507"/>
      <c r="DP307" s="507"/>
      <c r="DQ307" s="507"/>
      <c r="DR307" s="507"/>
      <c r="DS307" s="507"/>
      <c r="DT307" s="507"/>
      <c r="DU307" s="507"/>
      <c r="DV307" s="507"/>
      <c r="DW307" s="507"/>
      <c r="DX307" s="507"/>
      <c r="DY307" s="507"/>
      <c r="DZ307" s="507"/>
      <c r="EA307" s="507"/>
      <c r="EB307" s="507"/>
      <c r="EC307" s="507"/>
      <c r="ED307" s="507"/>
      <c r="EE307" s="507"/>
      <c r="EF307" s="507"/>
      <c r="EG307" s="507"/>
      <c r="EH307" s="507"/>
      <c r="EI307" s="507"/>
      <c r="EJ307" s="507"/>
      <c r="EK307" s="507"/>
      <c r="EL307" s="507"/>
      <c r="EM307" s="507"/>
      <c r="EN307" s="507"/>
      <c r="EO307" s="507"/>
      <c r="EP307" s="507"/>
      <c r="EQ307" s="507"/>
      <c r="ER307" s="507"/>
      <c r="ES307" s="507"/>
      <c r="ET307" s="507"/>
      <c r="EU307" s="507"/>
      <c r="EV307" s="507"/>
      <c r="EW307" s="507"/>
      <c r="EX307" s="507"/>
      <c r="EY307" s="507"/>
      <c r="EZ307" s="507"/>
      <c r="FA307" s="507"/>
      <c r="FB307" s="507"/>
      <c r="FC307" s="507"/>
      <c r="FD307" s="507"/>
      <c r="FE307" s="507"/>
      <c r="FF307" s="507"/>
      <c r="FG307" s="507"/>
      <c r="FH307" s="507"/>
      <c r="FI307" s="507"/>
      <c r="FJ307" s="507"/>
      <c r="FK307" s="507"/>
      <c r="FL307" s="507"/>
      <c r="FM307" s="507"/>
      <c r="FN307" s="507"/>
      <c r="FO307" s="507"/>
      <c r="FP307" s="507"/>
      <c r="FQ307" s="507"/>
      <c r="FR307" s="507"/>
      <c r="FS307" s="507"/>
      <c r="FT307" s="507"/>
      <c r="FU307" s="507"/>
      <c r="FV307" s="507"/>
      <c r="FW307" s="507"/>
      <c r="FX307" s="507"/>
      <c r="FY307" s="507"/>
      <c r="FZ307" s="507"/>
      <c r="GA307" s="507"/>
      <c r="GB307" s="507"/>
      <c r="GC307" s="507"/>
      <c r="GD307" s="507"/>
      <c r="GE307" s="507"/>
      <c r="GF307" s="507"/>
      <c r="GG307" s="507"/>
      <c r="GH307" s="507"/>
      <c r="GI307" s="507"/>
      <c r="GJ307" s="507"/>
      <c r="GK307" s="507"/>
      <c r="GL307" s="507"/>
      <c r="GM307" s="507"/>
      <c r="GN307" s="507"/>
      <c r="GO307" s="507"/>
      <c r="GP307" s="507"/>
      <c r="GQ307" s="507"/>
      <c r="GR307" s="507"/>
      <c r="GS307" s="507"/>
      <c r="GT307" s="507"/>
      <c r="GU307" s="507"/>
      <c r="GV307" s="507"/>
      <c r="GW307" s="507"/>
      <c r="GX307" s="507"/>
      <c r="GY307" s="507"/>
      <c r="GZ307" s="507"/>
      <c r="HA307" s="507"/>
      <c r="HB307" s="507"/>
      <c r="HC307" s="507"/>
      <c r="HD307" s="507"/>
      <c r="HE307" s="507"/>
      <c r="HF307" s="507"/>
      <c r="HG307" s="507"/>
      <c r="HH307" s="507"/>
      <c r="HI307" s="507"/>
      <c r="HJ307" s="507"/>
      <c r="HK307" s="507"/>
      <c r="HL307" s="507"/>
      <c r="HM307" s="507"/>
      <c r="HN307" s="507"/>
      <c r="HO307" s="507"/>
      <c r="HP307" s="507"/>
      <c r="HQ307" s="507"/>
      <c r="HR307" s="507"/>
      <c r="HS307" s="507"/>
      <c r="HT307" s="507"/>
      <c r="HU307" s="507"/>
      <c r="HV307" s="507"/>
      <c r="HW307" s="507"/>
      <c r="HX307" s="507"/>
      <c r="HY307" s="507"/>
      <c r="HZ307" s="507"/>
      <c r="IA307" s="507"/>
      <c r="IB307" s="507"/>
      <c r="IC307" s="507"/>
      <c r="ID307" s="507"/>
      <c r="IE307" s="507"/>
      <c r="IF307" s="507"/>
      <c r="IG307" s="507"/>
      <c r="IH307" s="507"/>
      <c r="II307" s="507"/>
      <c r="IJ307" s="507"/>
    </row>
    <row r="308" spans="1:244" s="398" customFormat="1" ht="19" x14ac:dyDescent="0.2">
      <c r="A308"/>
      <c r="B308" s="290"/>
      <c r="C308"/>
      <c r="D308" s="367"/>
      <c r="E308" s="463"/>
      <c r="F308" s="463"/>
      <c r="G308" s="271"/>
      <c r="H308"/>
      <c r="I308" s="99"/>
      <c r="J308"/>
      <c r="K308"/>
      <c r="L308"/>
      <c r="M308" s="275"/>
      <c r="N308" s="275"/>
      <c r="O308" s="275"/>
      <c r="P308" s="275"/>
      <c r="Q308" s="275"/>
      <c r="R308" s="275"/>
      <c r="S308" s="275"/>
      <c r="T308" s="275"/>
      <c r="U308" s="275"/>
      <c r="V308" s="275"/>
      <c r="W308" s="275"/>
      <c r="X308" s="275"/>
      <c r="Y308" s="275"/>
      <c r="Z308" s="275"/>
      <c r="AA308" s="275"/>
      <c r="AB308" s="23"/>
      <c r="AC308"/>
      <c r="AD308" s="92"/>
      <c r="AE308"/>
      <c r="AF308"/>
      <c r="AG308"/>
      <c r="AH308" s="96"/>
      <c r="AI308" s="394"/>
      <c r="AJ308" s="215"/>
      <c r="AK308" s="215"/>
      <c r="AL308" s="215"/>
      <c r="AM308" s="215"/>
      <c r="AN308" s="215"/>
      <c r="AO308" s="215"/>
      <c r="AP308" s="215"/>
      <c r="AQ308" s="215"/>
      <c r="AR308" s="215"/>
      <c r="AS308" s="215"/>
      <c r="AT308" s="215"/>
      <c r="AU308" s="215"/>
      <c r="AV308" s="215"/>
      <c r="AW308" s="215"/>
      <c r="AX308" s="215"/>
      <c r="AY308" s="394"/>
      <c r="AZ308" s="386"/>
      <c r="BA308" s="715"/>
      <c r="BB308"/>
      <c r="BC308" s="715"/>
      <c r="BD308"/>
      <c r="BE308" s="715"/>
      <c r="BF308"/>
      <c r="BG308" s="715"/>
      <c r="BH308"/>
      <c r="BI308" s="715"/>
      <c r="BJ308"/>
      <c r="BK308" s="715"/>
      <c r="BL308"/>
      <c r="BM308" s="715"/>
      <c r="BN308"/>
      <c r="BO308" s="387"/>
      <c r="BP308"/>
      <c r="BQ308" s="387"/>
      <c r="BR308"/>
      <c r="BS308" s="387"/>
      <c r="BT308"/>
      <c r="BU308" s="387"/>
      <c r="BV308"/>
      <c r="BW308" s="387"/>
      <c r="BX308"/>
      <c r="BY308" s="387"/>
      <c r="BZ308"/>
      <c r="CA308" s="387"/>
      <c r="CB308"/>
      <c r="CC308" s="387"/>
      <c r="CD308"/>
      <c r="CE308" s="387"/>
      <c r="CF308"/>
      <c r="CG308" s="387"/>
      <c r="CH308"/>
      <c r="CI308" s="387"/>
      <c r="CJ308"/>
      <c r="CK308" s="1099"/>
      <c r="CL308" s="507"/>
      <c r="CM308" s="507"/>
      <c r="CN308" s="507"/>
      <c r="CO308" s="507"/>
      <c r="CP308" s="507"/>
      <c r="CQ308" s="507"/>
      <c r="CR308" s="507"/>
      <c r="CS308" s="507"/>
      <c r="CT308" s="1109"/>
      <c r="CU308" s="507"/>
      <c r="CV308" s="507"/>
      <c r="CW308" s="507"/>
      <c r="CX308" s="1109"/>
      <c r="CY308" s="507"/>
      <c r="CZ308" s="507"/>
      <c r="DN308" s="507"/>
      <c r="DO308" s="507"/>
      <c r="DP308" s="507"/>
      <c r="DQ308" s="507"/>
      <c r="DR308" s="507"/>
      <c r="DS308" s="507"/>
      <c r="DT308" s="507"/>
      <c r="DU308" s="507"/>
      <c r="DV308" s="507"/>
      <c r="DW308" s="507"/>
      <c r="DX308" s="507"/>
      <c r="DY308" s="507"/>
      <c r="DZ308" s="507"/>
      <c r="EA308" s="507"/>
      <c r="EB308" s="507"/>
      <c r="EC308" s="507"/>
      <c r="ED308" s="507"/>
      <c r="EE308" s="507"/>
      <c r="EF308" s="507"/>
      <c r="EG308" s="507"/>
      <c r="EH308" s="507"/>
      <c r="EI308" s="507"/>
      <c r="EJ308" s="507"/>
      <c r="EK308" s="507"/>
      <c r="EL308" s="507"/>
      <c r="EM308" s="507"/>
      <c r="EN308" s="507"/>
      <c r="EO308" s="507"/>
      <c r="EP308" s="507"/>
      <c r="EQ308" s="507"/>
      <c r="ER308" s="507"/>
      <c r="ES308" s="507"/>
      <c r="ET308" s="507"/>
      <c r="EU308" s="507"/>
      <c r="EV308" s="507"/>
      <c r="EW308" s="507"/>
      <c r="EX308" s="507"/>
      <c r="EY308" s="507"/>
      <c r="EZ308" s="507"/>
      <c r="FA308" s="507"/>
      <c r="FB308" s="507"/>
      <c r="FC308" s="507"/>
      <c r="FD308" s="507"/>
      <c r="FE308" s="507"/>
      <c r="FF308" s="507"/>
      <c r="FG308" s="507"/>
      <c r="FH308" s="507"/>
      <c r="FI308" s="507"/>
      <c r="FJ308" s="507"/>
      <c r="FK308" s="507"/>
      <c r="FL308" s="507"/>
      <c r="FM308" s="507"/>
      <c r="FN308" s="507"/>
      <c r="FO308" s="507"/>
      <c r="FP308" s="507"/>
      <c r="FQ308" s="507"/>
      <c r="FR308" s="507"/>
      <c r="FS308" s="507"/>
      <c r="FT308" s="507"/>
      <c r="FU308" s="507"/>
      <c r="FV308" s="507"/>
      <c r="FW308" s="507"/>
      <c r="FX308" s="507"/>
      <c r="FY308" s="507"/>
      <c r="FZ308" s="507"/>
      <c r="GA308" s="507"/>
      <c r="GB308" s="507"/>
      <c r="GC308" s="507"/>
      <c r="GD308" s="507"/>
      <c r="GE308" s="507"/>
      <c r="GF308" s="507"/>
      <c r="GG308" s="507"/>
      <c r="GH308" s="507"/>
      <c r="GI308" s="507"/>
      <c r="GJ308" s="507"/>
      <c r="GK308" s="507"/>
      <c r="GL308" s="507"/>
      <c r="GM308" s="507"/>
      <c r="GN308" s="507"/>
      <c r="GO308" s="507"/>
      <c r="GP308" s="507"/>
      <c r="GQ308" s="507"/>
      <c r="GR308" s="507"/>
      <c r="GS308" s="507"/>
      <c r="GT308" s="507"/>
      <c r="GU308" s="507"/>
      <c r="GV308" s="507"/>
      <c r="GW308" s="507"/>
      <c r="GX308" s="507"/>
      <c r="GY308" s="507"/>
      <c r="GZ308" s="507"/>
      <c r="HA308" s="507"/>
      <c r="HB308" s="507"/>
      <c r="HC308" s="507"/>
      <c r="HD308" s="507"/>
      <c r="HE308" s="507"/>
      <c r="HF308" s="507"/>
      <c r="HG308" s="507"/>
      <c r="HH308" s="507"/>
      <c r="HI308" s="507"/>
      <c r="HJ308" s="507"/>
      <c r="HK308" s="507"/>
      <c r="HL308" s="507"/>
      <c r="HM308" s="507"/>
      <c r="HN308" s="507"/>
      <c r="HO308" s="507"/>
      <c r="HP308" s="507"/>
      <c r="HQ308" s="507"/>
      <c r="HR308" s="507"/>
      <c r="HS308" s="507"/>
      <c r="HT308" s="507"/>
      <c r="HU308" s="507"/>
      <c r="HV308" s="507"/>
      <c r="HW308" s="507"/>
      <c r="HX308" s="507"/>
      <c r="HY308" s="507"/>
      <c r="HZ308" s="507"/>
      <c r="IA308" s="507"/>
      <c r="IB308" s="507"/>
      <c r="IC308" s="507"/>
      <c r="ID308" s="507"/>
      <c r="IE308" s="507"/>
      <c r="IF308" s="507"/>
      <c r="IG308" s="507"/>
      <c r="IH308" s="507"/>
      <c r="II308" s="507"/>
      <c r="IJ308" s="507"/>
    </row>
    <row r="309" spans="1:244" s="398" customFormat="1" ht="19" x14ac:dyDescent="0.2">
      <c r="A309"/>
      <c r="B309" s="290"/>
      <c r="C309"/>
      <c r="D309" s="367"/>
      <c r="E309" s="463"/>
      <c r="F309" s="463"/>
      <c r="G309" s="271"/>
      <c r="H309"/>
      <c r="I309" s="99"/>
      <c r="J309"/>
      <c r="K309"/>
      <c r="L309"/>
      <c r="M309" s="275"/>
      <c r="N309" s="275"/>
      <c r="O309" s="275"/>
      <c r="P309" s="275"/>
      <c r="Q309" s="275"/>
      <c r="R309" s="275"/>
      <c r="S309" s="275"/>
      <c r="T309" s="275"/>
      <c r="U309" s="275"/>
      <c r="V309" s="275"/>
      <c r="W309" s="275"/>
      <c r="X309" s="275"/>
      <c r="Y309" s="275"/>
      <c r="Z309" s="275"/>
      <c r="AA309" s="275"/>
      <c r="AB309" s="23"/>
      <c r="AC309"/>
      <c r="AD309" s="92"/>
      <c r="AE309"/>
      <c r="AF309"/>
      <c r="AG309"/>
      <c r="AH309" s="96"/>
      <c r="AI309" s="394"/>
      <c r="AJ309" s="215"/>
      <c r="AK309" s="215"/>
      <c r="AL309" s="215"/>
      <c r="AM309" s="215"/>
      <c r="AN309" s="215"/>
      <c r="AO309" s="215"/>
      <c r="AP309" s="215"/>
      <c r="AQ309" s="215"/>
      <c r="AR309" s="215"/>
      <c r="AS309" s="215"/>
      <c r="AT309" s="215"/>
      <c r="AU309" s="215"/>
      <c r="AV309" s="215"/>
      <c r="AW309" s="215"/>
      <c r="AX309" s="215"/>
      <c r="AY309" s="394"/>
      <c r="AZ309" s="386"/>
      <c r="BA309" s="715"/>
      <c r="BB309"/>
      <c r="BC309" s="715"/>
      <c r="BD309"/>
      <c r="BE309" s="715"/>
      <c r="BF309"/>
      <c r="BG309" s="715"/>
      <c r="BH309"/>
      <c r="BI309" s="715"/>
      <c r="BJ309"/>
      <c r="BK309" s="715"/>
      <c r="BL309"/>
      <c r="BM309" s="715"/>
      <c r="BN309"/>
      <c r="BO309" s="387"/>
      <c r="BP309"/>
      <c r="BQ309" s="387"/>
      <c r="BR309"/>
      <c r="BS309" s="387"/>
      <c r="BT309"/>
      <c r="BU309" s="387"/>
      <c r="BV309"/>
      <c r="BW309" s="387"/>
      <c r="BX309"/>
      <c r="BY309" s="387"/>
      <c r="BZ309"/>
      <c r="CA309" s="387"/>
      <c r="CB309"/>
      <c r="CC309" s="387"/>
      <c r="CD309"/>
      <c r="CE309" s="387"/>
      <c r="CF309"/>
      <c r="CG309" s="387"/>
      <c r="CH309"/>
      <c r="CI309" s="387"/>
      <c r="CJ309"/>
      <c r="CK309" s="1099"/>
      <c r="CL309" s="507"/>
      <c r="CM309" s="507"/>
      <c r="CN309" s="507"/>
      <c r="CO309" s="507"/>
      <c r="CP309" s="507"/>
      <c r="CQ309" s="507"/>
      <c r="CR309" s="507"/>
      <c r="CS309" s="507"/>
      <c r="CT309" s="1109"/>
      <c r="CU309" s="507"/>
      <c r="CV309" s="507"/>
      <c r="CW309" s="507"/>
      <c r="CX309" s="1109"/>
      <c r="CY309" s="507"/>
      <c r="CZ309" s="507"/>
      <c r="DN309" s="507"/>
      <c r="DO309" s="507"/>
      <c r="DP309" s="507"/>
      <c r="DQ309" s="507"/>
      <c r="DR309" s="507"/>
      <c r="DS309" s="507"/>
      <c r="DT309" s="507"/>
      <c r="DU309" s="507"/>
      <c r="DV309" s="507"/>
      <c r="DW309" s="507"/>
      <c r="DX309" s="507"/>
      <c r="DY309" s="507"/>
      <c r="DZ309" s="507"/>
      <c r="EA309" s="507"/>
      <c r="EB309" s="507"/>
      <c r="EC309" s="507"/>
      <c r="ED309" s="507"/>
      <c r="EE309" s="507"/>
      <c r="EF309" s="507"/>
      <c r="EG309" s="507"/>
      <c r="EH309" s="507"/>
      <c r="EI309" s="507"/>
      <c r="EJ309" s="507"/>
      <c r="EK309" s="507"/>
      <c r="EL309" s="507"/>
      <c r="EM309" s="507"/>
      <c r="EN309" s="507"/>
      <c r="EO309" s="507"/>
      <c r="EP309" s="507"/>
      <c r="EQ309" s="507"/>
      <c r="ER309" s="507"/>
      <c r="ES309" s="507"/>
      <c r="ET309" s="507"/>
      <c r="EU309" s="507"/>
      <c r="EV309" s="507"/>
      <c r="EW309" s="507"/>
      <c r="EX309" s="507"/>
      <c r="EY309" s="507"/>
      <c r="EZ309" s="507"/>
      <c r="FA309" s="507"/>
      <c r="FB309" s="507"/>
      <c r="FC309" s="507"/>
      <c r="FD309" s="507"/>
      <c r="FE309" s="507"/>
      <c r="FF309" s="507"/>
      <c r="FG309" s="507"/>
      <c r="FH309" s="507"/>
      <c r="FI309" s="507"/>
      <c r="FJ309" s="507"/>
      <c r="FK309" s="507"/>
      <c r="FL309" s="507"/>
      <c r="FM309" s="507"/>
      <c r="FN309" s="507"/>
      <c r="FO309" s="507"/>
      <c r="FP309" s="507"/>
      <c r="FQ309" s="507"/>
      <c r="FR309" s="507"/>
      <c r="FS309" s="507"/>
      <c r="FT309" s="507"/>
      <c r="FU309" s="507"/>
      <c r="FV309" s="507"/>
      <c r="FW309" s="507"/>
      <c r="FX309" s="507"/>
      <c r="FY309" s="507"/>
      <c r="FZ309" s="507"/>
      <c r="GA309" s="507"/>
      <c r="GB309" s="507"/>
      <c r="GC309" s="507"/>
      <c r="GD309" s="507"/>
      <c r="GE309" s="507"/>
      <c r="GF309" s="507"/>
      <c r="GG309" s="507"/>
      <c r="GH309" s="507"/>
      <c r="GI309" s="507"/>
      <c r="GJ309" s="507"/>
      <c r="GK309" s="507"/>
      <c r="GL309" s="507"/>
      <c r="GM309" s="507"/>
      <c r="GN309" s="507"/>
      <c r="GO309" s="507"/>
      <c r="GP309" s="507"/>
      <c r="GQ309" s="507"/>
      <c r="GR309" s="507"/>
      <c r="GS309" s="507"/>
      <c r="GT309" s="507"/>
      <c r="GU309" s="507"/>
      <c r="GV309" s="507"/>
      <c r="GW309" s="507"/>
      <c r="GX309" s="507"/>
      <c r="GY309" s="507"/>
      <c r="GZ309" s="507"/>
      <c r="HA309" s="507"/>
      <c r="HB309" s="507"/>
      <c r="HC309" s="507"/>
      <c r="HD309" s="507"/>
      <c r="HE309" s="507"/>
      <c r="HF309" s="507"/>
      <c r="HG309" s="507"/>
      <c r="HH309" s="507"/>
      <c r="HI309" s="507"/>
      <c r="HJ309" s="507"/>
      <c r="HK309" s="507"/>
      <c r="HL309" s="507"/>
      <c r="HM309" s="507"/>
      <c r="HN309" s="507"/>
      <c r="HO309" s="507"/>
      <c r="HP309" s="507"/>
      <c r="HQ309" s="507"/>
      <c r="HR309" s="507"/>
      <c r="HS309" s="507"/>
      <c r="HT309" s="507"/>
      <c r="HU309" s="507"/>
      <c r="HV309" s="507"/>
      <c r="HW309" s="507"/>
      <c r="HX309" s="507"/>
      <c r="HY309" s="507"/>
      <c r="HZ309" s="507"/>
      <c r="IA309" s="507"/>
      <c r="IB309" s="507"/>
      <c r="IC309" s="507"/>
      <c r="ID309" s="507"/>
      <c r="IE309" s="507"/>
      <c r="IF309" s="507"/>
      <c r="IG309" s="507"/>
      <c r="IH309" s="507"/>
      <c r="II309" s="507"/>
      <c r="IJ309" s="507"/>
    </row>
    <row r="310" spans="1:244" s="398" customFormat="1" ht="19" x14ac:dyDescent="0.2">
      <c r="A310"/>
      <c r="B310" s="290"/>
      <c r="C310"/>
      <c r="D310" s="367"/>
      <c r="E310" s="463"/>
      <c r="F310" s="463"/>
      <c r="G310" s="271"/>
      <c r="H310"/>
      <c r="I310" s="99"/>
      <c r="J310"/>
      <c r="K310"/>
      <c r="L310"/>
      <c r="M310" s="275"/>
      <c r="N310" s="275"/>
      <c r="O310" s="275"/>
      <c r="P310" s="275"/>
      <c r="Q310" s="275"/>
      <c r="R310" s="275"/>
      <c r="S310" s="275"/>
      <c r="T310" s="275"/>
      <c r="U310" s="275"/>
      <c r="V310" s="275"/>
      <c r="W310" s="275"/>
      <c r="X310" s="275"/>
      <c r="Y310" s="275"/>
      <c r="Z310" s="275"/>
      <c r="AA310" s="275"/>
      <c r="AB310" s="23"/>
      <c r="AC310"/>
      <c r="AD310" s="92"/>
      <c r="AE310"/>
      <c r="AF310"/>
      <c r="AG310"/>
      <c r="AH310" s="96"/>
      <c r="AI310" s="394"/>
      <c r="AJ310" s="215"/>
      <c r="AK310" s="215"/>
      <c r="AL310" s="215"/>
      <c r="AM310" s="215"/>
      <c r="AN310" s="215"/>
      <c r="AO310" s="215"/>
      <c r="AP310" s="215"/>
      <c r="AQ310" s="215"/>
      <c r="AR310" s="215"/>
      <c r="AS310" s="215"/>
      <c r="AT310" s="215"/>
      <c r="AU310" s="215"/>
      <c r="AV310" s="215"/>
      <c r="AW310" s="215"/>
      <c r="AX310" s="215"/>
      <c r="AY310" s="394"/>
      <c r="AZ310" s="386"/>
      <c r="BA310" s="715"/>
      <c r="BB310"/>
      <c r="BC310" s="715"/>
      <c r="BD310"/>
      <c r="BE310" s="715"/>
      <c r="BF310"/>
      <c r="BG310" s="715"/>
      <c r="BH310"/>
      <c r="BI310" s="715"/>
      <c r="BJ310"/>
      <c r="BK310" s="715"/>
      <c r="BL310"/>
      <c r="BM310" s="715"/>
      <c r="BN310"/>
      <c r="BO310" s="387"/>
      <c r="BP310"/>
      <c r="BQ310" s="387"/>
      <c r="BR310"/>
      <c r="BS310" s="387"/>
      <c r="BT310"/>
      <c r="BU310" s="387"/>
      <c r="BV310"/>
      <c r="BW310" s="387"/>
      <c r="BX310"/>
      <c r="BY310" s="387"/>
      <c r="BZ310"/>
      <c r="CA310" s="387"/>
      <c r="CB310"/>
      <c r="CC310" s="387"/>
      <c r="CD310"/>
      <c r="CE310" s="387"/>
      <c r="CF310"/>
      <c r="CG310" s="387"/>
      <c r="CH310"/>
      <c r="CI310" s="387"/>
      <c r="CJ310"/>
      <c r="CK310" s="1099"/>
      <c r="CL310" s="507"/>
      <c r="CM310" s="507"/>
      <c r="CN310" s="507"/>
      <c r="CO310" s="507"/>
      <c r="CP310" s="507"/>
      <c r="CQ310" s="507"/>
      <c r="CR310" s="507"/>
      <c r="CS310" s="507"/>
      <c r="CT310" s="1109"/>
      <c r="CU310" s="507"/>
      <c r="CV310" s="507"/>
      <c r="CW310" s="507"/>
      <c r="CX310" s="1109"/>
      <c r="CY310" s="507"/>
      <c r="CZ310" s="507"/>
      <c r="DN310" s="507"/>
      <c r="DO310" s="507"/>
      <c r="DP310" s="507"/>
      <c r="DQ310" s="507"/>
      <c r="DR310" s="507"/>
      <c r="DS310" s="507"/>
      <c r="DT310" s="507"/>
      <c r="DU310" s="507"/>
      <c r="DV310" s="507"/>
      <c r="DW310" s="507"/>
      <c r="DX310" s="507"/>
      <c r="DY310" s="507"/>
      <c r="DZ310" s="507"/>
      <c r="EA310" s="507"/>
      <c r="EB310" s="507"/>
      <c r="EC310" s="507"/>
      <c r="ED310" s="507"/>
      <c r="EE310" s="507"/>
      <c r="EF310" s="507"/>
      <c r="EG310" s="507"/>
      <c r="EH310" s="507"/>
      <c r="EI310" s="507"/>
      <c r="EJ310" s="507"/>
      <c r="EK310" s="507"/>
      <c r="EL310" s="507"/>
      <c r="EM310" s="507"/>
      <c r="EN310" s="507"/>
      <c r="EO310" s="507"/>
      <c r="EP310" s="507"/>
      <c r="EQ310" s="507"/>
      <c r="ER310" s="507"/>
      <c r="ES310" s="507"/>
      <c r="ET310" s="507"/>
      <c r="EU310" s="507"/>
      <c r="EV310" s="507"/>
      <c r="EW310" s="507"/>
      <c r="EX310" s="507"/>
      <c r="EY310" s="507"/>
      <c r="EZ310" s="507"/>
      <c r="FA310" s="507"/>
      <c r="FB310" s="507"/>
      <c r="FC310" s="507"/>
      <c r="FD310" s="507"/>
      <c r="FE310" s="507"/>
      <c r="FF310" s="507"/>
      <c r="FG310" s="507"/>
      <c r="FH310" s="507"/>
      <c r="FI310" s="507"/>
      <c r="FJ310" s="507"/>
      <c r="FK310" s="507"/>
      <c r="FL310" s="507"/>
      <c r="FM310" s="507"/>
      <c r="FN310" s="507"/>
      <c r="FO310" s="507"/>
      <c r="FP310" s="507"/>
      <c r="FQ310" s="507"/>
      <c r="FR310" s="507"/>
      <c r="FS310" s="507"/>
      <c r="FT310" s="507"/>
      <c r="FU310" s="507"/>
      <c r="FV310" s="507"/>
      <c r="FW310" s="507"/>
      <c r="FX310" s="507"/>
      <c r="FY310" s="507"/>
      <c r="FZ310" s="507"/>
      <c r="GA310" s="507"/>
      <c r="GB310" s="507"/>
      <c r="GC310" s="507"/>
      <c r="GD310" s="507"/>
      <c r="GE310" s="507"/>
      <c r="GF310" s="507"/>
      <c r="GG310" s="507"/>
      <c r="GH310" s="507"/>
      <c r="GI310" s="507"/>
      <c r="GJ310" s="507"/>
      <c r="GK310" s="507"/>
      <c r="GL310" s="507"/>
      <c r="GM310" s="507"/>
      <c r="GN310" s="507"/>
      <c r="GO310" s="507"/>
      <c r="GP310" s="507"/>
      <c r="GQ310" s="507"/>
      <c r="GR310" s="507"/>
      <c r="GS310" s="507"/>
      <c r="GT310" s="507"/>
      <c r="GU310" s="507"/>
      <c r="GV310" s="507"/>
      <c r="GW310" s="507"/>
      <c r="GX310" s="507"/>
      <c r="GY310" s="507"/>
      <c r="GZ310" s="507"/>
      <c r="HA310" s="507"/>
      <c r="HB310" s="507"/>
      <c r="HC310" s="507"/>
      <c r="HD310" s="507"/>
      <c r="HE310" s="507"/>
      <c r="HF310" s="507"/>
      <c r="HG310" s="507"/>
      <c r="HH310" s="507"/>
      <c r="HI310" s="507"/>
      <c r="HJ310" s="507"/>
      <c r="HK310" s="507"/>
      <c r="HL310" s="507"/>
      <c r="HM310" s="507"/>
      <c r="HN310" s="507"/>
      <c r="HO310" s="507"/>
      <c r="HP310" s="507"/>
      <c r="HQ310" s="507"/>
      <c r="HR310" s="507"/>
      <c r="HS310" s="507"/>
      <c r="HT310" s="507"/>
      <c r="HU310" s="507"/>
      <c r="HV310" s="507"/>
      <c r="HW310" s="507"/>
      <c r="HX310" s="507"/>
      <c r="HY310" s="507"/>
      <c r="HZ310" s="507"/>
      <c r="IA310" s="507"/>
      <c r="IB310" s="507"/>
      <c r="IC310" s="507"/>
      <c r="ID310" s="507"/>
      <c r="IE310" s="507"/>
      <c r="IF310" s="507"/>
      <c r="IG310" s="507"/>
      <c r="IH310" s="507"/>
      <c r="II310" s="507"/>
      <c r="IJ310" s="507"/>
    </row>
    <row r="311" spans="1:244" s="398" customFormat="1" ht="19" x14ac:dyDescent="0.2">
      <c r="A311"/>
      <c r="B311" s="290"/>
      <c r="C311"/>
      <c r="D311" s="367"/>
      <c r="E311" s="463"/>
      <c r="F311" s="463"/>
      <c r="G311" s="271"/>
      <c r="H311"/>
      <c r="I311" s="99"/>
      <c r="J311"/>
      <c r="K311"/>
      <c r="L311"/>
      <c r="M311" s="275"/>
      <c r="N311" s="275"/>
      <c r="O311" s="275"/>
      <c r="P311" s="275"/>
      <c r="Q311" s="275"/>
      <c r="R311" s="275"/>
      <c r="S311" s="275"/>
      <c r="T311" s="275"/>
      <c r="U311" s="275"/>
      <c r="V311" s="275"/>
      <c r="W311" s="275"/>
      <c r="X311" s="275"/>
      <c r="Y311" s="275"/>
      <c r="Z311" s="275"/>
      <c r="AA311" s="275"/>
      <c r="AB311" s="23"/>
      <c r="AC311"/>
      <c r="AD311" s="92"/>
      <c r="AE311"/>
      <c r="AF311"/>
      <c r="AG311"/>
      <c r="AH311" s="96"/>
      <c r="AI311" s="394"/>
      <c r="AJ311" s="215"/>
      <c r="AK311" s="215"/>
      <c r="AL311" s="215"/>
      <c r="AM311" s="215"/>
      <c r="AN311" s="215"/>
      <c r="AO311" s="215"/>
      <c r="AP311" s="215"/>
      <c r="AQ311" s="215"/>
      <c r="AR311" s="215"/>
      <c r="AS311" s="215"/>
      <c r="AT311" s="215"/>
      <c r="AU311" s="215"/>
      <c r="AV311" s="215"/>
      <c r="AW311" s="215"/>
      <c r="AX311" s="215"/>
      <c r="AY311" s="394"/>
      <c r="AZ311" s="386"/>
      <c r="BA311" s="715"/>
      <c r="BB311"/>
      <c r="BC311" s="715"/>
      <c r="BD311"/>
      <c r="BE311" s="715"/>
      <c r="BF311"/>
      <c r="BG311" s="715"/>
      <c r="BH311"/>
      <c r="BI311" s="715"/>
      <c r="BJ311"/>
      <c r="BK311" s="715"/>
      <c r="BL311"/>
      <c r="BM311" s="715"/>
      <c r="BN311"/>
      <c r="BO311" s="387"/>
      <c r="BP311"/>
      <c r="BQ311" s="387"/>
      <c r="BR311"/>
      <c r="BS311" s="387"/>
      <c r="BT311"/>
      <c r="BU311" s="387"/>
      <c r="BV311"/>
      <c r="BW311" s="387"/>
      <c r="BX311"/>
      <c r="BY311" s="387"/>
      <c r="BZ311"/>
      <c r="CA311" s="387"/>
      <c r="CB311"/>
      <c r="CC311" s="387"/>
      <c r="CD311"/>
      <c r="CE311" s="387"/>
      <c r="CF311"/>
      <c r="CG311" s="387"/>
      <c r="CH311"/>
      <c r="CI311" s="387"/>
      <c r="CJ311"/>
      <c r="CK311" s="1099"/>
      <c r="CL311" s="507"/>
      <c r="CM311" s="507"/>
      <c r="CN311" s="507"/>
      <c r="CO311" s="507"/>
      <c r="CP311" s="507"/>
      <c r="CQ311" s="507"/>
      <c r="CR311" s="507"/>
      <c r="CS311" s="507"/>
      <c r="CT311" s="1109"/>
      <c r="CU311" s="507"/>
      <c r="CV311" s="507"/>
      <c r="CW311" s="507"/>
      <c r="CX311" s="1109"/>
      <c r="CY311" s="507"/>
      <c r="CZ311" s="507"/>
      <c r="DN311" s="507"/>
      <c r="DO311" s="507"/>
      <c r="DP311" s="507"/>
      <c r="DQ311" s="507"/>
      <c r="DR311" s="507"/>
      <c r="DS311" s="507"/>
      <c r="DT311" s="507"/>
      <c r="DU311" s="507"/>
      <c r="DV311" s="507"/>
      <c r="DW311" s="507"/>
      <c r="DX311" s="507"/>
      <c r="DY311" s="507"/>
      <c r="DZ311" s="507"/>
      <c r="EA311" s="507"/>
      <c r="EB311" s="507"/>
      <c r="EC311" s="507"/>
      <c r="ED311" s="507"/>
      <c r="EE311" s="507"/>
      <c r="EF311" s="507"/>
      <c r="EG311" s="507"/>
      <c r="EH311" s="507"/>
      <c r="EI311" s="507"/>
      <c r="EJ311" s="507"/>
      <c r="EK311" s="507"/>
      <c r="EL311" s="507"/>
      <c r="EM311" s="507"/>
      <c r="EN311" s="507"/>
      <c r="EO311" s="507"/>
      <c r="EP311" s="507"/>
      <c r="EQ311" s="507"/>
      <c r="ER311" s="507"/>
      <c r="ES311" s="507"/>
      <c r="ET311" s="507"/>
      <c r="EU311" s="507"/>
      <c r="EV311" s="507"/>
      <c r="EW311" s="507"/>
      <c r="EX311" s="507"/>
      <c r="EY311" s="507"/>
      <c r="EZ311" s="507"/>
      <c r="FA311" s="507"/>
      <c r="FB311" s="507"/>
      <c r="FC311" s="507"/>
      <c r="FD311" s="507"/>
      <c r="FE311" s="507"/>
      <c r="FF311" s="507"/>
      <c r="FG311" s="507"/>
      <c r="FH311" s="507"/>
      <c r="FI311" s="507"/>
      <c r="FJ311" s="507"/>
      <c r="FK311" s="507"/>
      <c r="FL311" s="507"/>
      <c r="FM311" s="507"/>
      <c r="FN311" s="507"/>
      <c r="FO311" s="507"/>
      <c r="FP311" s="507"/>
      <c r="FQ311" s="507"/>
      <c r="FR311" s="507"/>
      <c r="FS311" s="507"/>
      <c r="FT311" s="507"/>
      <c r="FU311" s="507"/>
      <c r="FV311" s="507"/>
      <c r="FW311" s="507"/>
      <c r="FX311" s="507"/>
      <c r="FY311" s="507"/>
      <c r="FZ311" s="507"/>
      <c r="GA311" s="507"/>
      <c r="GB311" s="507"/>
      <c r="GC311" s="507"/>
      <c r="GD311" s="507"/>
      <c r="GE311" s="507"/>
      <c r="GF311" s="507"/>
      <c r="GG311" s="507"/>
      <c r="GH311" s="507"/>
      <c r="GI311" s="507"/>
      <c r="GJ311" s="507"/>
      <c r="GK311" s="507"/>
      <c r="GL311" s="507"/>
      <c r="GM311" s="507"/>
      <c r="GN311" s="507"/>
      <c r="GO311" s="507"/>
      <c r="GP311" s="507"/>
      <c r="GQ311" s="507"/>
      <c r="GR311" s="507"/>
      <c r="GS311" s="507"/>
      <c r="GT311" s="507"/>
      <c r="GU311" s="507"/>
      <c r="GV311" s="507"/>
      <c r="GW311" s="507"/>
      <c r="GX311" s="507"/>
      <c r="GY311" s="507"/>
      <c r="GZ311" s="507"/>
      <c r="HA311" s="507"/>
      <c r="HB311" s="507"/>
      <c r="HC311" s="507"/>
      <c r="HD311" s="507"/>
      <c r="HE311" s="507"/>
      <c r="HF311" s="507"/>
      <c r="HG311" s="507"/>
      <c r="HH311" s="507"/>
      <c r="HI311" s="507"/>
      <c r="HJ311" s="507"/>
      <c r="HK311" s="507"/>
      <c r="HL311" s="507"/>
      <c r="HM311" s="507"/>
      <c r="HN311" s="507"/>
      <c r="HO311" s="507"/>
      <c r="HP311" s="507"/>
      <c r="HQ311" s="507"/>
      <c r="HR311" s="507"/>
      <c r="HS311" s="507"/>
      <c r="HT311" s="507"/>
      <c r="HU311" s="507"/>
      <c r="HV311" s="507"/>
      <c r="HW311" s="507"/>
      <c r="HX311" s="507"/>
      <c r="HY311" s="507"/>
      <c r="HZ311" s="507"/>
      <c r="IA311" s="507"/>
      <c r="IB311" s="507"/>
      <c r="IC311" s="507"/>
      <c r="ID311" s="507"/>
      <c r="IE311" s="507"/>
      <c r="IF311" s="507"/>
      <c r="IG311" s="507"/>
      <c r="IH311" s="507"/>
      <c r="II311" s="507"/>
      <c r="IJ311" s="507"/>
    </row>
    <row r="312" spans="1:244" s="398" customFormat="1" ht="19" x14ac:dyDescent="0.2">
      <c r="A312"/>
      <c r="B312" s="290"/>
      <c r="C312"/>
      <c r="D312" s="367"/>
      <c r="E312" s="463"/>
      <c r="F312" s="463"/>
      <c r="G312" s="271"/>
      <c r="H312"/>
      <c r="I312" s="99"/>
      <c r="J312"/>
      <c r="K312"/>
      <c r="L312"/>
      <c r="M312" s="275"/>
      <c r="N312" s="275"/>
      <c r="O312" s="275"/>
      <c r="P312" s="275"/>
      <c r="Q312" s="275"/>
      <c r="R312" s="275"/>
      <c r="S312" s="275"/>
      <c r="T312" s="275"/>
      <c r="U312" s="275"/>
      <c r="V312" s="275"/>
      <c r="W312" s="275"/>
      <c r="X312" s="275"/>
      <c r="Y312" s="275"/>
      <c r="Z312" s="275"/>
      <c r="AA312" s="275"/>
      <c r="AB312" s="23"/>
      <c r="AC312"/>
      <c r="AD312" s="92"/>
      <c r="AE312"/>
      <c r="AF312"/>
      <c r="AG312"/>
      <c r="AH312" s="96"/>
      <c r="AI312" s="394"/>
      <c r="AJ312" s="215"/>
      <c r="AK312" s="215"/>
      <c r="AL312" s="215"/>
      <c r="AM312" s="215"/>
      <c r="AN312" s="215"/>
      <c r="AO312" s="215"/>
      <c r="AP312" s="215"/>
      <c r="AQ312" s="215"/>
      <c r="AR312" s="215"/>
      <c r="AS312" s="215"/>
      <c r="AT312" s="215"/>
      <c r="AU312" s="215"/>
      <c r="AV312" s="215"/>
      <c r="AW312" s="215"/>
      <c r="AX312" s="215"/>
      <c r="AY312" s="394"/>
      <c r="AZ312" s="386"/>
      <c r="BA312" s="715"/>
      <c r="BB312"/>
      <c r="BC312" s="715"/>
      <c r="BD312"/>
      <c r="BE312" s="715"/>
      <c r="BF312"/>
      <c r="BG312" s="715"/>
      <c r="BH312"/>
      <c r="BI312" s="715"/>
      <c r="BJ312"/>
      <c r="BK312" s="715"/>
      <c r="BL312"/>
      <c r="BM312" s="715"/>
      <c r="BN312"/>
      <c r="BO312" s="387"/>
      <c r="BP312"/>
      <c r="BQ312" s="387"/>
      <c r="BR312"/>
      <c r="BS312" s="387"/>
      <c r="BT312"/>
      <c r="BU312" s="387"/>
      <c r="BV312"/>
      <c r="BW312" s="387"/>
      <c r="BX312"/>
      <c r="BY312" s="387"/>
      <c r="BZ312"/>
      <c r="CA312" s="387"/>
      <c r="CB312"/>
      <c r="CC312" s="387"/>
      <c r="CD312"/>
      <c r="CE312" s="387"/>
      <c r="CF312"/>
      <c r="CG312" s="387"/>
      <c r="CH312"/>
      <c r="CI312" s="387"/>
      <c r="CJ312"/>
      <c r="CK312" s="1099"/>
      <c r="CL312" s="507"/>
      <c r="CM312" s="507"/>
      <c r="CN312" s="507"/>
      <c r="CO312" s="507"/>
      <c r="CP312" s="507"/>
      <c r="CQ312" s="507"/>
      <c r="CR312" s="507"/>
      <c r="CS312" s="507"/>
      <c r="CT312" s="1109"/>
      <c r="CU312" s="507"/>
      <c r="CV312" s="507"/>
      <c r="CW312" s="507"/>
      <c r="CX312" s="1109"/>
      <c r="CY312" s="507"/>
      <c r="CZ312" s="507"/>
      <c r="DN312" s="507"/>
      <c r="DO312" s="507"/>
      <c r="DP312" s="507"/>
      <c r="DQ312" s="507"/>
      <c r="DR312" s="507"/>
      <c r="DS312" s="507"/>
      <c r="DT312" s="507"/>
      <c r="DU312" s="507"/>
      <c r="DV312" s="507"/>
      <c r="DW312" s="507"/>
      <c r="DX312" s="507"/>
      <c r="DY312" s="507"/>
      <c r="DZ312" s="507"/>
      <c r="EA312" s="507"/>
      <c r="EB312" s="507"/>
      <c r="EC312" s="507"/>
      <c r="ED312" s="507"/>
      <c r="EE312" s="507"/>
      <c r="EF312" s="507"/>
      <c r="EG312" s="507"/>
      <c r="EH312" s="507"/>
      <c r="EI312" s="507"/>
      <c r="EJ312" s="507"/>
      <c r="EK312" s="507"/>
      <c r="EL312" s="507"/>
      <c r="EM312" s="507"/>
      <c r="EN312" s="507"/>
      <c r="EO312" s="507"/>
      <c r="EP312" s="507"/>
      <c r="EQ312" s="507"/>
      <c r="ER312" s="507"/>
      <c r="ES312" s="507"/>
      <c r="ET312" s="507"/>
      <c r="EU312" s="507"/>
      <c r="EV312" s="507"/>
      <c r="EW312" s="507"/>
      <c r="EX312" s="507"/>
      <c r="EY312" s="507"/>
      <c r="EZ312" s="507"/>
      <c r="FA312" s="507"/>
      <c r="FB312" s="507"/>
      <c r="FC312" s="507"/>
      <c r="FD312" s="507"/>
      <c r="FE312" s="507"/>
      <c r="FF312" s="507"/>
      <c r="FG312" s="507"/>
      <c r="FH312" s="507"/>
      <c r="FI312" s="507"/>
      <c r="FJ312" s="507"/>
      <c r="FK312" s="507"/>
      <c r="FL312" s="507"/>
      <c r="FM312" s="507"/>
      <c r="FN312" s="507"/>
      <c r="FO312" s="507"/>
      <c r="FP312" s="507"/>
      <c r="FQ312" s="507"/>
      <c r="FR312" s="507"/>
      <c r="FS312" s="507"/>
      <c r="FT312" s="507"/>
      <c r="FU312" s="507"/>
      <c r="FV312" s="507"/>
      <c r="FW312" s="507"/>
      <c r="FX312" s="507"/>
      <c r="FY312" s="507"/>
      <c r="FZ312" s="507"/>
      <c r="GA312" s="507"/>
      <c r="GB312" s="507"/>
      <c r="GC312" s="507"/>
      <c r="GD312" s="507"/>
      <c r="GE312" s="507"/>
      <c r="GF312" s="507"/>
      <c r="GG312" s="507"/>
      <c r="GH312" s="507"/>
      <c r="GI312" s="507"/>
      <c r="GJ312" s="507"/>
      <c r="GK312" s="507"/>
      <c r="GL312" s="507"/>
      <c r="GM312" s="507"/>
      <c r="GN312" s="507"/>
      <c r="GO312" s="507"/>
      <c r="GP312" s="507"/>
      <c r="GQ312" s="507"/>
      <c r="GR312" s="507"/>
      <c r="GS312" s="507"/>
      <c r="GT312" s="507"/>
      <c r="GU312" s="507"/>
      <c r="GV312" s="507"/>
      <c r="GW312" s="507"/>
      <c r="GX312" s="507"/>
      <c r="GY312" s="507"/>
      <c r="GZ312" s="507"/>
      <c r="HA312" s="507"/>
      <c r="HB312" s="507"/>
      <c r="HC312" s="507"/>
      <c r="HD312" s="507"/>
      <c r="HE312" s="507"/>
      <c r="HF312" s="507"/>
      <c r="HG312" s="507"/>
      <c r="HH312" s="507"/>
      <c r="HI312" s="507"/>
      <c r="HJ312" s="507"/>
      <c r="HK312" s="507"/>
      <c r="HL312" s="507"/>
      <c r="HM312" s="507"/>
      <c r="HN312" s="507"/>
      <c r="HO312" s="507"/>
      <c r="HP312" s="507"/>
      <c r="HQ312" s="507"/>
      <c r="HR312" s="507"/>
      <c r="HS312" s="507"/>
      <c r="HT312" s="507"/>
      <c r="HU312" s="507"/>
      <c r="HV312" s="507"/>
      <c r="HW312" s="507"/>
      <c r="HX312" s="507"/>
      <c r="HY312" s="507"/>
      <c r="HZ312" s="507"/>
      <c r="IA312" s="507"/>
      <c r="IB312" s="507"/>
      <c r="IC312" s="507"/>
      <c r="ID312" s="507"/>
      <c r="IE312" s="507"/>
      <c r="IF312" s="507"/>
      <c r="IG312" s="507"/>
      <c r="IH312" s="507"/>
      <c r="II312" s="507"/>
      <c r="IJ312" s="507"/>
    </row>
    <row r="313" spans="1:244" s="398" customFormat="1" ht="19" x14ac:dyDescent="0.2">
      <c r="A313"/>
      <c r="B313" s="290"/>
      <c r="C313"/>
      <c r="D313" s="367"/>
      <c r="E313" s="463"/>
      <c r="F313" s="463"/>
      <c r="G313" s="271"/>
      <c r="H313"/>
      <c r="I313" s="99"/>
      <c r="J313"/>
      <c r="K313"/>
      <c r="L313"/>
      <c r="M313" s="275"/>
      <c r="N313" s="275"/>
      <c r="O313" s="275"/>
      <c r="P313" s="275"/>
      <c r="Q313" s="275"/>
      <c r="R313" s="275"/>
      <c r="S313" s="275"/>
      <c r="T313" s="275"/>
      <c r="U313" s="275"/>
      <c r="V313" s="275"/>
      <c r="W313" s="275"/>
      <c r="X313" s="275"/>
      <c r="Y313" s="275"/>
      <c r="Z313" s="275"/>
      <c r="AA313" s="275"/>
      <c r="AB313" s="23"/>
      <c r="AC313"/>
      <c r="AD313" s="92"/>
      <c r="AE313"/>
      <c r="AF313"/>
      <c r="AG313"/>
      <c r="AH313" s="96"/>
      <c r="AI313" s="394"/>
      <c r="AJ313" s="215"/>
      <c r="AK313" s="215"/>
      <c r="AL313" s="215"/>
      <c r="AM313" s="215"/>
      <c r="AN313" s="215"/>
      <c r="AO313" s="215"/>
      <c r="AP313" s="215"/>
      <c r="AQ313" s="215"/>
      <c r="AR313" s="215"/>
      <c r="AS313" s="215"/>
      <c r="AT313" s="215"/>
      <c r="AU313" s="215"/>
      <c r="AV313" s="215"/>
      <c r="AW313" s="215"/>
      <c r="AX313" s="215"/>
      <c r="AY313" s="394"/>
      <c r="AZ313" s="386"/>
      <c r="BA313" s="715"/>
      <c r="BB313"/>
      <c r="BC313" s="715"/>
      <c r="BD313"/>
      <c r="BE313" s="715"/>
      <c r="BF313"/>
      <c r="BG313" s="715"/>
      <c r="BH313"/>
      <c r="BI313" s="715"/>
      <c r="BJ313"/>
      <c r="BK313" s="715"/>
      <c r="BL313"/>
      <c r="BM313" s="715"/>
      <c r="BN313"/>
      <c r="BO313" s="387"/>
      <c r="BP313"/>
      <c r="BQ313" s="387"/>
      <c r="BR313"/>
      <c r="BS313" s="387"/>
      <c r="BT313"/>
      <c r="BU313" s="387"/>
      <c r="BV313"/>
      <c r="BW313" s="387"/>
      <c r="BX313"/>
      <c r="BY313" s="387"/>
      <c r="BZ313"/>
      <c r="CA313" s="387"/>
      <c r="CB313"/>
      <c r="CC313" s="387"/>
      <c r="CD313"/>
      <c r="CE313" s="387"/>
      <c r="CF313"/>
      <c r="CG313" s="387"/>
      <c r="CH313"/>
      <c r="CI313" s="387"/>
      <c r="CJ313"/>
      <c r="CK313" s="1099"/>
      <c r="CL313" s="507"/>
      <c r="CM313" s="507"/>
      <c r="CN313" s="507"/>
      <c r="CO313" s="507"/>
      <c r="CP313" s="507"/>
      <c r="CQ313" s="507"/>
      <c r="CR313" s="507"/>
      <c r="CS313" s="507"/>
      <c r="CT313" s="1109"/>
      <c r="CU313" s="507"/>
      <c r="CV313" s="507"/>
      <c r="CW313" s="507"/>
      <c r="CX313" s="1109"/>
      <c r="CY313" s="507"/>
      <c r="CZ313" s="507"/>
      <c r="DN313" s="507"/>
      <c r="DO313" s="507"/>
      <c r="DP313" s="507"/>
      <c r="DQ313" s="507"/>
      <c r="DR313" s="507"/>
      <c r="DS313" s="507"/>
      <c r="DT313" s="507"/>
      <c r="DU313" s="507"/>
      <c r="DV313" s="507"/>
      <c r="DW313" s="507"/>
      <c r="DX313" s="507"/>
      <c r="DY313" s="507"/>
      <c r="DZ313" s="507"/>
      <c r="EA313" s="507"/>
      <c r="EB313" s="507"/>
      <c r="EC313" s="507"/>
      <c r="ED313" s="507"/>
      <c r="EE313" s="507"/>
      <c r="EF313" s="507"/>
      <c r="EG313" s="507"/>
      <c r="EH313" s="507"/>
      <c r="EI313" s="507"/>
      <c r="EJ313" s="507"/>
      <c r="EK313" s="507"/>
      <c r="EL313" s="507"/>
      <c r="EM313" s="507"/>
      <c r="EN313" s="507"/>
      <c r="EO313" s="507"/>
      <c r="EP313" s="507"/>
      <c r="EQ313" s="507"/>
      <c r="ER313" s="507"/>
      <c r="ES313" s="507"/>
      <c r="ET313" s="507"/>
      <c r="EU313" s="507"/>
      <c r="EV313" s="507"/>
      <c r="EW313" s="507"/>
      <c r="EX313" s="507"/>
      <c r="EY313" s="507"/>
      <c r="EZ313" s="507"/>
      <c r="FA313" s="507"/>
      <c r="FB313" s="507"/>
      <c r="FC313" s="507"/>
      <c r="FD313" s="507"/>
      <c r="FE313" s="507"/>
      <c r="FF313" s="507"/>
      <c r="FG313" s="507"/>
      <c r="FH313" s="507"/>
      <c r="FI313" s="507"/>
      <c r="FJ313" s="507"/>
      <c r="FK313" s="507"/>
      <c r="FL313" s="507"/>
      <c r="FM313" s="507"/>
      <c r="FN313" s="507"/>
      <c r="FO313" s="507"/>
      <c r="FP313" s="507"/>
      <c r="FQ313" s="507"/>
      <c r="FR313" s="507"/>
      <c r="FS313" s="507"/>
      <c r="FT313" s="507"/>
      <c r="FU313" s="507"/>
      <c r="FV313" s="507"/>
      <c r="FW313" s="507"/>
      <c r="FX313" s="507"/>
      <c r="FY313" s="507"/>
      <c r="FZ313" s="507"/>
      <c r="GA313" s="507"/>
      <c r="GB313" s="507"/>
      <c r="GC313" s="507"/>
      <c r="GD313" s="507"/>
      <c r="GE313" s="507"/>
      <c r="GF313" s="507"/>
      <c r="GG313" s="507"/>
      <c r="GH313" s="507"/>
      <c r="GI313" s="507"/>
      <c r="GJ313" s="507"/>
      <c r="GK313" s="507"/>
      <c r="GL313" s="507"/>
      <c r="GM313" s="507"/>
      <c r="GN313" s="507"/>
      <c r="GO313" s="507"/>
      <c r="GP313" s="507"/>
      <c r="GQ313" s="507"/>
      <c r="GR313" s="507"/>
      <c r="GS313" s="507"/>
      <c r="GT313" s="507"/>
      <c r="GU313" s="507"/>
      <c r="GV313" s="507"/>
      <c r="GW313" s="507"/>
      <c r="GX313" s="507"/>
      <c r="GY313" s="507"/>
      <c r="GZ313" s="507"/>
      <c r="HA313" s="507"/>
      <c r="HB313" s="507"/>
      <c r="HC313" s="507"/>
      <c r="HD313" s="507"/>
      <c r="HE313" s="507"/>
      <c r="HF313" s="507"/>
      <c r="HG313" s="507"/>
      <c r="HH313" s="507"/>
      <c r="HI313" s="507"/>
      <c r="HJ313" s="507"/>
      <c r="HK313" s="507"/>
      <c r="HL313" s="507"/>
      <c r="HM313" s="507"/>
      <c r="HN313" s="507"/>
      <c r="HO313" s="507"/>
      <c r="HP313" s="507"/>
      <c r="HQ313" s="507"/>
      <c r="HR313" s="507"/>
      <c r="HS313" s="507"/>
      <c r="HT313" s="507"/>
      <c r="HU313" s="507"/>
      <c r="HV313" s="507"/>
      <c r="HW313" s="507"/>
      <c r="HX313" s="507"/>
      <c r="HY313" s="507"/>
      <c r="HZ313" s="507"/>
      <c r="IA313" s="507"/>
      <c r="IB313" s="507"/>
      <c r="IC313" s="507"/>
      <c r="ID313" s="507"/>
      <c r="IE313" s="507"/>
      <c r="IF313" s="507"/>
      <c r="IG313" s="507"/>
      <c r="IH313" s="507"/>
      <c r="II313" s="507"/>
      <c r="IJ313" s="507"/>
    </row>
    <row r="314" spans="1:244" s="398" customFormat="1" ht="19" x14ac:dyDescent="0.2">
      <c r="A314"/>
      <c r="B314" s="290"/>
      <c r="C314"/>
      <c r="D314" s="367"/>
      <c r="E314" s="463"/>
      <c r="F314" s="463"/>
      <c r="G314" s="271"/>
      <c r="H314"/>
      <c r="I314" s="99"/>
      <c r="J314"/>
      <c r="K314"/>
      <c r="L314"/>
      <c r="M314" s="275"/>
      <c r="N314" s="275"/>
      <c r="O314" s="275"/>
      <c r="P314" s="275"/>
      <c r="Q314" s="275"/>
      <c r="R314" s="275"/>
      <c r="S314" s="275"/>
      <c r="T314" s="275"/>
      <c r="U314" s="275"/>
      <c r="V314" s="275"/>
      <c r="W314" s="275"/>
      <c r="X314" s="275"/>
      <c r="Y314" s="275"/>
      <c r="Z314" s="275"/>
      <c r="AA314" s="275"/>
      <c r="AB314" s="23"/>
      <c r="AC314"/>
      <c r="AD314" s="92"/>
      <c r="AE314"/>
      <c r="AF314"/>
      <c r="AG314"/>
      <c r="AH314" s="96"/>
      <c r="AI314" s="394"/>
      <c r="AJ314" s="215"/>
      <c r="AK314" s="215"/>
      <c r="AL314" s="215"/>
      <c r="AM314" s="215"/>
      <c r="AN314" s="215"/>
      <c r="AO314" s="215"/>
      <c r="AP314" s="215"/>
      <c r="AQ314" s="215"/>
      <c r="AR314" s="215"/>
      <c r="AS314" s="215"/>
      <c r="AT314" s="215"/>
      <c r="AU314" s="215"/>
      <c r="AV314" s="215"/>
      <c r="AW314" s="215"/>
      <c r="AX314" s="215"/>
      <c r="AY314" s="394"/>
      <c r="AZ314" s="386"/>
      <c r="BA314" s="715"/>
      <c r="BB314"/>
      <c r="BC314" s="715"/>
      <c r="BD314"/>
      <c r="BE314" s="715"/>
      <c r="BF314"/>
      <c r="BG314" s="715"/>
      <c r="BH314"/>
      <c r="BI314" s="715"/>
      <c r="BJ314"/>
      <c r="BK314" s="715"/>
      <c r="BL314"/>
      <c r="BM314" s="715"/>
      <c r="BN314"/>
      <c r="BO314" s="387"/>
      <c r="BP314"/>
      <c r="BQ314" s="387"/>
      <c r="BR314"/>
      <c r="BS314" s="387"/>
      <c r="BT314"/>
      <c r="BU314" s="387"/>
      <c r="BV314"/>
      <c r="BW314" s="387"/>
      <c r="BX314"/>
      <c r="BY314" s="387"/>
      <c r="BZ314"/>
      <c r="CA314" s="387"/>
      <c r="CB314"/>
      <c r="CC314" s="387"/>
      <c r="CD314"/>
      <c r="CE314" s="387"/>
      <c r="CF314"/>
      <c r="CG314" s="387"/>
      <c r="CH314"/>
      <c r="CI314" s="387"/>
      <c r="CJ314"/>
      <c r="CK314" s="1099"/>
      <c r="CL314" s="507"/>
      <c r="CM314" s="507"/>
      <c r="CN314" s="507"/>
      <c r="CO314" s="507"/>
      <c r="CP314" s="507"/>
      <c r="CQ314" s="507"/>
      <c r="CR314" s="507"/>
      <c r="CS314" s="507"/>
      <c r="CT314" s="1109"/>
      <c r="CU314" s="507"/>
      <c r="CV314" s="507"/>
      <c r="CW314" s="507"/>
      <c r="CX314" s="1109"/>
      <c r="CY314" s="507"/>
      <c r="CZ314" s="507"/>
      <c r="DN314" s="507"/>
      <c r="DO314" s="507"/>
      <c r="DP314" s="507"/>
      <c r="DQ314" s="507"/>
      <c r="DR314" s="507"/>
      <c r="DS314" s="507"/>
      <c r="DT314" s="507"/>
      <c r="DU314" s="507"/>
      <c r="DV314" s="507"/>
      <c r="DW314" s="507"/>
      <c r="DX314" s="507"/>
      <c r="DY314" s="507"/>
      <c r="DZ314" s="507"/>
      <c r="EA314" s="507"/>
      <c r="EB314" s="507"/>
      <c r="EC314" s="507"/>
      <c r="ED314" s="507"/>
      <c r="EE314" s="507"/>
      <c r="EF314" s="507"/>
      <c r="EG314" s="507"/>
      <c r="EH314" s="507"/>
      <c r="EI314" s="507"/>
      <c r="EJ314" s="507"/>
      <c r="EK314" s="507"/>
      <c r="EL314" s="507"/>
      <c r="EM314" s="507"/>
      <c r="EN314" s="507"/>
      <c r="EO314" s="507"/>
      <c r="EP314" s="507"/>
      <c r="EQ314" s="507"/>
      <c r="ER314" s="507"/>
      <c r="ES314" s="507"/>
      <c r="ET314" s="507"/>
      <c r="EU314" s="507"/>
      <c r="EV314" s="507"/>
      <c r="EW314" s="507"/>
      <c r="EX314" s="507"/>
      <c r="EY314" s="507"/>
      <c r="EZ314" s="507"/>
      <c r="FA314" s="507"/>
      <c r="FB314" s="507"/>
      <c r="FC314" s="507"/>
      <c r="FD314" s="507"/>
      <c r="FE314" s="507"/>
      <c r="FF314" s="507"/>
      <c r="FG314" s="507"/>
      <c r="FH314" s="507"/>
      <c r="FI314" s="507"/>
      <c r="FJ314" s="507"/>
      <c r="FK314" s="507"/>
      <c r="FL314" s="507"/>
      <c r="FM314" s="507"/>
      <c r="FN314" s="507"/>
      <c r="FO314" s="507"/>
      <c r="FP314" s="507"/>
      <c r="FQ314" s="507"/>
      <c r="FR314" s="507"/>
      <c r="FS314" s="507"/>
      <c r="FT314" s="507"/>
      <c r="FU314" s="507"/>
      <c r="FV314" s="507"/>
      <c r="FW314" s="507"/>
      <c r="FX314" s="507"/>
      <c r="FY314" s="507"/>
      <c r="FZ314" s="507"/>
      <c r="GA314" s="507"/>
      <c r="GB314" s="507"/>
      <c r="GC314" s="507"/>
      <c r="GD314" s="507"/>
      <c r="GE314" s="507"/>
      <c r="GF314" s="507"/>
      <c r="GG314" s="507"/>
      <c r="GH314" s="507"/>
      <c r="GI314" s="507"/>
      <c r="GJ314" s="507"/>
      <c r="GK314" s="507"/>
      <c r="GL314" s="507"/>
      <c r="GM314" s="507"/>
      <c r="GN314" s="507"/>
      <c r="GO314" s="507"/>
      <c r="GP314" s="507"/>
      <c r="GQ314" s="507"/>
      <c r="GR314" s="507"/>
      <c r="GS314" s="507"/>
      <c r="GT314" s="507"/>
      <c r="GU314" s="507"/>
      <c r="GV314" s="507"/>
      <c r="GW314" s="507"/>
      <c r="GX314" s="507"/>
      <c r="GY314" s="507"/>
      <c r="GZ314" s="507"/>
      <c r="HA314" s="507"/>
      <c r="HB314" s="507"/>
      <c r="HC314" s="507"/>
      <c r="HD314" s="507"/>
      <c r="HE314" s="507"/>
      <c r="HF314" s="507"/>
      <c r="HG314" s="507"/>
      <c r="HH314" s="507"/>
      <c r="HI314" s="507"/>
      <c r="HJ314" s="507"/>
      <c r="HK314" s="507"/>
      <c r="HL314" s="507"/>
      <c r="HM314" s="507"/>
      <c r="HN314" s="507"/>
      <c r="HO314" s="507"/>
      <c r="HP314" s="507"/>
      <c r="HQ314" s="507"/>
      <c r="HR314" s="507"/>
      <c r="HS314" s="507"/>
      <c r="HT314" s="507"/>
      <c r="HU314" s="507"/>
      <c r="HV314" s="507"/>
      <c r="HW314" s="507"/>
      <c r="HX314" s="507"/>
      <c r="HY314" s="507"/>
      <c r="HZ314" s="507"/>
      <c r="IA314" s="507"/>
      <c r="IB314" s="507"/>
      <c r="IC314" s="507"/>
      <c r="ID314" s="507"/>
      <c r="IE314" s="507"/>
      <c r="IF314" s="507"/>
      <c r="IG314" s="507"/>
      <c r="IH314" s="507"/>
      <c r="II314" s="507"/>
      <c r="IJ314" s="507"/>
    </row>
    <row r="315" spans="1:244" s="398" customFormat="1" ht="19" x14ac:dyDescent="0.2">
      <c r="A315"/>
      <c r="B315" s="290"/>
      <c r="C315"/>
      <c r="D315" s="367"/>
      <c r="E315" s="463"/>
      <c r="F315" s="463"/>
      <c r="G315" s="271"/>
      <c r="H315"/>
      <c r="I315" s="99"/>
      <c r="J315"/>
      <c r="K315"/>
      <c r="L315"/>
      <c r="M315" s="275"/>
      <c r="N315" s="275"/>
      <c r="O315" s="275"/>
      <c r="P315" s="275"/>
      <c r="Q315" s="275"/>
      <c r="R315" s="275"/>
      <c r="S315" s="275"/>
      <c r="T315" s="275"/>
      <c r="U315" s="275"/>
      <c r="V315" s="275"/>
      <c r="W315" s="275"/>
      <c r="X315" s="275"/>
      <c r="Y315" s="275"/>
      <c r="Z315" s="275"/>
      <c r="AA315" s="275"/>
      <c r="AB315" s="23"/>
      <c r="AC315"/>
      <c r="AD315" s="92"/>
      <c r="AE315"/>
      <c r="AF315"/>
      <c r="AG315"/>
      <c r="AH315" s="96"/>
      <c r="AI315" s="394"/>
      <c r="AJ315" s="215"/>
      <c r="AK315" s="215"/>
      <c r="AL315" s="215"/>
      <c r="AM315" s="215"/>
      <c r="AN315" s="215"/>
      <c r="AO315" s="215"/>
      <c r="AP315" s="215"/>
      <c r="AQ315" s="215"/>
      <c r="AR315" s="215"/>
      <c r="AS315" s="215"/>
      <c r="AT315" s="215"/>
      <c r="AU315" s="215"/>
      <c r="AV315" s="215"/>
      <c r="AW315" s="215"/>
      <c r="AX315" s="215"/>
      <c r="AY315" s="394"/>
      <c r="AZ315" s="386"/>
      <c r="BA315" s="715"/>
      <c r="BB315"/>
      <c r="BC315" s="715"/>
      <c r="BD315"/>
      <c r="BE315" s="715"/>
      <c r="BF315"/>
      <c r="BG315" s="715"/>
      <c r="BH315"/>
      <c r="BI315" s="715"/>
      <c r="BJ315"/>
      <c r="BK315" s="715"/>
      <c r="BL315"/>
      <c r="BM315" s="715"/>
      <c r="BN315"/>
      <c r="BO315" s="387"/>
      <c r="BP315"/>
      <c r="BQ315" s="387"/>
      <c r="BR315"/>
      <c r="BS315" s="387"/>
      <c r="BT315"/>
      <c r="BU315" s="387"/>
      <c r="BV315"/>
      <c r="BW315" s="387"/>
      <c r="BX315"/>
      <c r="BY315" s="387"/>
      <c r="BZ315"/>
      <c r="CA315" s="387"/>
      <c r="CB315"/>
      <c r="CC315" s="387"/>
      <c r="CD315"/>
      <c r="CE315" s="387"/>
      <c r="CF315"/>
      <c r="CG315" s="387"/>
      <c r="CH315"/>
      <c r="CI315" s="387"/>
      <c r="CJ315"/>
      <c r="CK315" s="1099"/>
      <c r="CL315" s="507"/>
      <c r="CM315" s="507"/>
      <c r="CN315" s="507"/>
      <c r="CO315" s="507"/>
      <c r="CP315" s="507"/>
      <c r="CQ315" s="507"/>
      <c r="CR315" s="507"/>
      <c r="CS315" s="507"/>
      <c r="CT315" s="1109"/>
      <c r="CU315" s="507"/>
      <c r="CV315" s="507"/>
      <c r="CW315" s="507"/>
      <c r="CX315" s="1109"/>
      <c r="CY315" s="507"/>
      <c r="CZ315" s="507"/>
      <c r="DN315" s="507"/>
      <c r="DO315" s="507"/>
      <c r="DP315" s="507"/>
      <c r="DQ315" s="507"/>
      <c r="DR315" s="507"/>
      <c r="DS315" s="507"/>
      <c r="DT315" s="507"/>
      <c r="DU315" s="507"/>
      <c r="DV315" s="507"/>
      <c r="DW315" s="507"/>
      <c r="DX315" s="507"/>
      <c r="DY315" s="507"/>
      <c r="DZ315" s="507"/>
      <c r="EA315" s="507"/>
      <c r="EB315" s="507"/>
      <c r="EC315" s="507"/>
      <c r="ED315" s="507"/>
      <c r="EE315" s="507"/>
      <c r="EF315" s="507"/>
      <c r="EG315" s="507"/>
      <c r="EH315" s="507"/>
      <c r="EI315" s="507"/>
      <c r="EJ315" s="507"/>
      <c r="EK315" s="507"/>
      <c r="EL315" s="507"/>
      <c r="EM315" s="507"/>
      <c r="EN315" s="507"/>
      <c r="EO315" s="507"/>
      <c r="EP315" s="507"/>
      <c r="EQ315" s="507"/>
      <c r="ER315" s="507"/>
      <c r="ES315" s="507"/>
      <c r="ET315" s="507"/>
      <c r="EU315" s="507"/>
      <c r="EV315" s="507"/>
      <c r="EW315" s="507"/>
      <c r="EX315" s="507"/>
      <c r="EY315" s="507"/>
      <c r="EZ315" s="507"/>
      <c r="FA315" s="507"/>
      <c r="FB315" s="507"/>
      <c r="FC315" s="507"/>
      <c r="FD315" s="507"/>
      <c r="FE315" s="507"/>
      <c r="FF315" s="507"/>
      <c r="FG315" s="507"/>
      <c r="FH315" s="507"/>
      <c r="FI315" s="507"/>
      <c r="FJ315" s="507"/>
      <c r="FK315" s="507"/>
      <c r="FL315" s="507"/>
      <c r="FM315" s="507"/>
      <c r="FN315" s="507"/>
      <c r="FO315" s="507"/>
      <c r="FP315" s="507"/>
      <c r="FQ315" s="507"/>
      <c r="FR315" s="507"/>
      <c r="FS315" s="507"/>
      <c r="FT315" s="507"/>
      <c r="FU315" s="507"/>
      <c r="FV315" s="507"/>
      <c r="FW315" s="507"/>
      <c r="FX315" s="507"/>
      <c r="FY315" s="507"/>
      <c r="FZ315" s="507"/>
      <c r="GA315" s="507"/>
      <c r="GB315" s="507"/>
      <c r="GC315" s="507"/>
      <c r="GD315" s="507"/>
      <c r="GE315" s="507"/>
      <c r="GF315" s="507"/>
      <c r="GG315" s="507"/>
      <c r="GH315" s="507"/>
      <c r="GI315" s="507"/>
      <c r="GJ315" s="507"/>
      <c r="GK315" s="507"/>
      <c r="GL315" s="507"/>
      <c r="GM315" s="507"/>
      <c r="GN315" s="507"/>
      <c r="GO315" s="507"/>
      <c r="GP315" s="507"/>
      <c r="GQ315" s="507"/>
      <c r="GR315" s="507"/>
      <c r="GS315" s="507"/>
      <c r="GT315" s="507"/>
      <c r="GU315" s="507"/>
      <c r="GV315" s="507"/>
      <c r="GW315" s="507"/>
      <c r="GX315" s="507"/>
      <c r="GY315" s="507"/>
      <c r="GZ315" s="507"/>
      <c r="HA315" s="507"/>
      <c r="HB315" s="507"/>
      <c r="HC315" s="507"/>
      <c r="HD315" s="507"/>
      <c r="HE315" s="507"/>
      <c r="HF315" s="507"/>
      <c r="HG315" s="507"/>
      <c r="HH315" s="507"/>
      <c r="HI315" s="507"/>
      <c r="HJ315" s="507"/>
      <c r="HK315" s="507"/>
      <c r="HL315" s="507"/>
      <c r="HM315" s="507"/>
      <c r="HN315" s="507"/>
      <c r="HO315" s="507"/>
      <c r="HP315" s="507"/>
      <c r="HQ315" s="507"/>
      <c r="HR315" s="507"/>
      <c r="HS315" s="507"/>
      <c r="HT315" s="507"/>
      <c r="HU315" s="507"/>
      <c r="HV315" s="507"/>
      <c r="HW315" s="507"/>
      <c r="HX315" s="507"/>
      <c r="HY315" s="507"/>
      <c r="HZ315" s="507"/>
      <c r="IA315" s="507"/>
      <c r="IB315" s="507"/>
      <c r="IC315" s="507"/>
      <c r="ID315" s="507"/>
      <c r="IE315" s="507"/>
      <c r="IF315" s="507"/>
      <c r="IG315" s="507"/>
      <c r="IH315" s="507"/>
      <c r="II315" s="507"/>
      <c r="IJ315" s="507"/>
    </row>
    <row r="316" spans="1:244" s="398" customFormat="1" ht="19" x14ac:dyDescent="0.2">
      <c r="A316"/>
      <c r="B316" s="290"/>
      <c r="C316"/>
      <c r="D316" s="367"/>
      <c r="E316" s="463"/>
      <c r="F316" s="463"/>
      <c r="G316" s="271"/>
      <c r="H316"/>
      <c r="I316" s="99"/>
      <c r="J316"/>
      <c r="K316"/>
      <c r="L316"/>
      <c r="M316" s="275"/>
      <c r="N316" s="275"/>
      <c r="O316" s="275"/>
      <c r="P316" s="275"/>
      <c r="Q316" s="275"/>
      <c r="R316" s="275"/>
      <c r="S316" s="275"/>
      <c r="T316" s="275"/>
      <c r="U316" s="275"/>
      <c r="V316" s="275"/>
      <c r="W316" s="275"/>
      <c r="X316" s="275"/>
      <c r="Y316" s="275"/>
      <c r="Z316" s="275"/>
      <c r="AA316" s="275"/>
      <c r="AB316" s="23"/>
      <c r="AC316"/>
      <c r="AD316" s="92"/>
      <c r="AE316"/>
      <c r="AF316"/>
      <c r="AG316"/>
      <c r="AH316" s="96"/>
      <c r="AI316" s="394"/>
      <c r="AJ316" s="215"/>
      <c r="AK316" s="215"/>
      <c r="AL316" s="215"/>
      <c r="AM316" s="215"/>
      <c r="AN316" s="215"/>
      <c r="AO316" s="215"/>
      <c r="AP316" s="215"/>
      <c r="AQ316" s="215"/>
      <c r="AR316" s="215"/>
      <c r="AS316" s="215"/>
      <c r="AT316" s="215"/>
      <c r="AU316" s="215"/>
      <c r="AV316" s="215"/>
      <c r="AW316" s="215"/>
      <c r="AX316" s="215"/>
      <c r="AY316" s="394"/>
      <c r="AZ316" s="386"/>
      <c r="BA316" s="715"/>
      <c r="BB316"/>
      <c r="BC316" s="715"/>
      <c r="BD316"/>
      <c r="BE316" s="715"/>
      <c r="BF316"/>
      <c r="BG316" s="715"/>
      <c r="BH316"/>
      <c r="BI316" s="715"/>
      <c r="BJ316"/>
      <c r="BK316" s="715"/>
      <c r="BL316"/>
      <c r="BM316" s="715"/>
      <c r="BN316"/>
      <c r="BO316" s="387"/>
      <c r="BP316"/>
      <c r="BQ316" s="387"/>
      <c r="BR316"/>
      <c r="BS316" s="387"/>
      <c r="BT316"/>
      <c r="BU316" s="387"/>
      <c r="BV316"/>
      <c r="BW316" s="387"/>
      <c r="BX316"/>
      <c r="BY316" s="387"/>
      <c r="BZ316"/>
      <c r="CA316" s="387"/>
      <c r="CB316"/>
      <c r="CC316" s="387"/>
      <c r="CD316"/>
      <c r="CE316" s="387"/>
      <c r="CF316"/>
      <c r="CG316" s="387"/>
      <c r="CH316"/>
      <c r="CI316" s="387"/>
      <c r="CJ316"/>
      <c r="CK316" s="1099"/>
      <c r="CL316" s="507"/>
      <c r="CM316" s="507"/>
      <c r="CN316" s="507"/>
      <c r="CO316" s="507"/>
      <c r="CP316" s="507"/>
      <c r="CQ316" s="507"/>
      <c r="CR316" s="507"/>
      <c r="CS316" s="507"/>
      <c r="CT316" s="1109"/>
      <c r="CU316" s="507"/>
      <c r="CV316" s="507"/>
      <c r="CW316" s="507"/>
      <c r="CX316" s="1109"/>
      <c r="CY316" s="507"/>
      <c r="CZ316" s="507"/>
      <c r="DN316" s="507"/>
      <c r="DO316" s="507"/>
      <c r="DP316" s="507"/>
      <c r="DQ316" s="507"/>
      <c r="DR316" s="507"/>
      <c r="DS316" s="507"/>
      <c r="DT316" s="507"/>
      <c r="DU316" s="507"/>
      <c r="DV316" s="507"/>
      <c r="DW316" s="507"/>
      <c r="DX316" s="507"/>
      <c r="DY316" s="507"/>
      <c r="DZ316" s="507"/>
      <c r="EA316" s="507"/>
      <c r="EB316" s="507"/>
      <c r="EC316" s="507"/>
      <c r="ED316" s="507"/>
      <c r="EE316" s="507"/>
      <c r="EF316" s="507"/>
      <c r="EG316" s="507"/>
      <c r="EH316" s="507"/>
      <c r="EI316" s="507"/>
      <c r="EJ316" s="507"/>
      <c r="EK316" s="507"/>
      <c r="EL316" s="507"/>
      <c r="EM316" s="507"/>
      <c r="EN316" s="507"/>
      <c r="EO316" s="507"/>
      <c r="EP316" s="507"/>
      <c r="EQ316" s="507"/>
      <c r="ER316" s="507"/>
      <c r="ES316" s="507"/>
      <c r="ET316" s="507"/>
      <c r="EU316" s="507"/>
      <c r="EV316" s="507"/>
      <c r="EW316" s="507"/>
      <c r="EX316" s="507"/>
      <c r="EY316" s="507"/>
      <c r="EZ316" s="507"/>
      <c r="FA316" s="507"/>
      <c r="FB316" s="507"/>
      <c r="FC316" s="507"/>
      <c r="FD316" s="507"/>
      <c r="FE316" s="507"/>
      <c r="FF316" s="507"/>
      <c r="FG316" s="507"/>
      <c r="FH316" s="507"/>
      <c r="FI316" s="507"/>
      <c r="FJ316" s="507"/>
      <c r="FK316" s="507"/>
      <c r="FL316" s="507"/>
      <c r="FM316" s="507"/>
      <c r="FN316" s="507"/>
      <c r="FO316" s="507"/>
      <c r="FP316" s="507"/>
      <c r="FQ316" s="507"/>
      <c r="FR316" s="507"/>
      <c r="FS316" s="507"/>
      <c r="FT316" s="507"/>
      <c r="FU316" s="507"/>
      <c r="FV316" s="507"/>
      <c r="FW316" s="507"/>
      <c r="FX316" s="507"/>
      <c r="FY316" s="507"/>
      <c r="FZ316" s="507"/>
      <c r="GA316" s="507"/>
      <c r="GB316" s="507"/>
      <c r="GC316" s="507"/>
      <c r="GD316" s="507"/>
      <c r="GE316" s="507"/>
      <c r="GF316" s="507"/>
      <c r="GG316" s="507"/>
      <c r="GH316" s="507"/>
      <c r="GI316" s="507"/>
      <c r="GJ316" s="507"/>
      <c r="GK316" s="507"/>
      <c r="GL316" s="507"/>
      <c r="GM316" s="507"/>
      <c r="GN316" s="507"/>
      <c r="GO316" s="507"/>
      <c r="GP316" s="507"/>
      <c r="GQ316" s="507"/>
      <c r="GR316" s="507"/>
      <c r="GS316" s="507"/>
      <c r="GT316" s="507"/>
      <c r="GU316" s="507"/>
      <c r="GV316" s="507"/>
      <c r="GW316" s="507"/>
      <c r="GX316" s="507"/>
      <c r="GY316" s="507"/>
      <c r="GZ316" s="507"/>
      <c r="HA316" s="507"/>
      <c r="HB316" s="507"/>
      <c r="HC316" s="507"/>
      <c r="HD316" s="507"/>
      <c r="HE316" s="507"/>
      <c r="HF316" s="507"/>
      <c r="HG316" s="507"/>
      <c r="HH316" s="507"/>
      <c r="HI316" s="507"/>
      <c r="HJ316" s="507"/>
      <c r="HK316" s="507"/>
      <c r="HL316" s="507"/>
      <c r="HM316" s="507"/>
      <c r="HN316" s="507"/>
      <c r="HO316" s="507"/>
      <c r="HP316" s="507"/>
      <c r="HQ316" s="507"/>
      <c r="HR316" s="507"/>
      <c r="HS316" s="507"/>
      <c r="HT316" s="507"/>
      <c r="HU316" s="507"/>
      <c r="HV316" s="507"/>
      <c r="HW316" s="507"/>
      <c r="HX316" s="507"/>
      <c r="HY316" s="507"/>
      <c r="HZ316" s="507"/>
      <c r="IA316" s="507"/>
      <c r="IB316" s="507"/>
      <c r="IC316" s="507"/>
      <c r="ID316" s="507"/>
      <c r="IE316" s="507"/>
      <c r="IF316" s="507"/>
      <c r="IG316" s="507"/>
      <c r="IH316" s="507"/>
      <c r="II316" s="507"/>
      <c r="IJ316" s="507"/>
    </row>
    <row r="317" spans="1:244" s="398" customFormat="1" ht="19" x14ac:dyDescent="0.2">
      <c r="A317"/>
      <c r="B317" s="290"/>
      <c r="C317"/>
      <c r="D317" s="367"/>
      <c r="E317" s="463"/>
      <c r="F317" s="463"/>
      <c r="G317" s="271"/>
      <c r="H317"/>
      <c r="I317" s="99"/>
      <c r="J317"/>
      <c r="K317"/>
      <c r="L317"/>
      <c r="M317" s="275"/>
      <c r="N317" s="275"/>
      <c r="O317" s="275"/>
      <c r="P317" s="275"/>
      <c r="Q317" s="275"/>
      <c r="R317" s="275"/>
      <c r="S317" s="275"/>
      <c r="T317" s="275"/>
      <c r="U317" s="275"/>
      <c r="V317" s="275"/>
      <c r="W317" s="275"/>
      <c r="X317" s="275"/>
      <c r="Y317" s="275"/>
      <c r="Z317" s="275"/>
      <c r="AA317" s="275"/>
      <c r="AB317" s="23"/>
      <c r="AC317"/>
      <c r="AD317" s="92"/>
      <c r="AE317"/>
      <c r="AF317"/>
      <c r="AG317"/>
      <c r="AH317" s="96"/>
      <c r="AI317" s="394"/>
      <c r="AJ317" s="215"/>
      <c r="AK317" s="215"/>
      <c r="AL317" s="215"/>
      <c r="AM317" s="215"/>
      <c r="AN317" s="215"/>
      <c r="AO317" s="215"/>
      <c r="AP317" s="215"/>
      <c r="AQ317" s="215"/>
      <c r="AR317" s="215"/>
      <c r="AS317" s="215"/>
      <c r="AT317" s="215"/>
      <c r="AU317" s="215"/>
      <c r="AV317" s="215"/>
      <c r="AW317" s="215"/>
      <c r="AX317" s="215"/>
      <c r="AY317" s="394"/>
      <c r="AZ317" s="386"/>
      <c r="BA317" s="715"/>
      <c r="BB317"/>
      <c r="BC317" s="715"/>
      <c r="BD317"/>
      <c r="BE317" s="715"/>
      <c r="BF317"/>
      <c r="BG317" s="715"/>
      <c r="BH317"/>
      <c r="BI317" s="715"/>
      <c r="BJ317"/>
      <c r="BK317" s="715"/>
      <c r="BL317"/>
      <c r="BM317" s="715"/>
      <c r="BN317"/>
      <c r="BO317" s="387"/>
      <c r="BP317"/>
      <c r="BQ317" s="387"/>
      <c r="BR317"/>
      <c r="BS317" s="387"/>
      <c r="BT317"/>
      <c r="BU317" s="387"/>
      <c r="BV317"/>
      <c r="BW317" s="387"/>
      <c r="BX317"/>
      <c r="BY317" s="387"/>
      <c r="BZ317"/>
      <c r="CA317" s="387"/>
      <c r="CB317"/>
      <c r="CC317" s="387"/>
      <c r="CD317"/>
      <c r="CE317" s="387"/>
      <c r="CF317"/>
      <c r="CG317" s="387"/>
      <c r="CH317"/>
      <c r="CI317" s="387"/>
      <c r="CJ317"/>
      <c r="CK317" s="1099"/>
      <c r="CL317" s="507"/>
      <c r="CM317" s="507"/>
      <c r="CN317" s="507"/>
      <c r="CO317" s="507"/>
      <c r="CP317" s="507"/>
      <c r="CQ317" s="507"/>
      <c r="CR317" s="507"/>
      <c r="CS317" s="507"/>
      <c r="CT317" s="1109"/>
      <c r="CU317" s="507"/>
      <c r="CV317" s="507"/>
      <c r="CW317" s="507"/>
      <c r="CX317" s="1109"/>
      <c r="CY317" s="507"/>
      <c r="CZ317" s="507"/>
      <c r="DN317" s="507"/>
      <c r="DO317" s="507"/>
      <c r="DP317" s="507"/>
      <c r="DQ317" s="507"/>
      <c r="DR317" s="507"/>
      <c r="DS317" s="507"/>
      <c r="DT317" s="507"/>
      <c r="DU317" s="507"/>
      <c r="DV317" s="507"/>
      <c r="DW317" s="507"/>
      <c r="DX317" s="507"/>
      <c r="DY317" s="507"/>
      <c r="DZ317" s="507"/>
      <c r="EA317" s="507"/>
      <c r="EB317" s="507"/>
      <c r="EC317" s="507"/>
      <c r="ED317" s="507"/>
      <c r="EE317" s="507"/>
      <c r="EF317" s="507"/>
      <c r="EG317" s="507"/>
      <c r="EH317" s="507"/>
      <c r="EI317" s="507"/>
      <c r="EJ317" s="507"/>
      <c r="EK317" s="507"/>
      <c r="EL317" s="507"/>
      <c r="EM317" s="507"/>
      <c r="EN317" s="507"/>
      <c r="EO317" s="507"/>
      <c r="EP317" s="507"/>
      <c r="EQ317" s="507"/>
      <c r="ER317" s="507"/>
      <c r="ES317" s="507"/>
      <c r="ET317" s="507"/>
      <c r="EU317" s="507"/>
      <c r="EV317" s="507"/>
      <c r="EW317" s="507"/>
      <c r="EX317" s="507"/>
      <c r="EY317" s="507"/>
      <c r="EZ317" s="507"/>
      <c r="FA317" s="507"/>
      <c r="FB317" s="507"/>
      <c r="FC317" s="507"/>
      <c r="FD317" s="507"/>
      <c r="FE317" s="507"/>
      <c r="FF317" s="507"/>
      <c r="FG317" s="507"/>
      <c r="FH317" s="507"/>
      <c r="FI317" s="507"/>
      <c r="FJ317" s="507"/>
      <c r="FK317" s="507"/>
      <c r="FL317" s="507"/>
      <c r="FM317" s="507"/>
      <c r="FN317" s="507"/>
      <c r="FO317" s="507"/>
      <c r="FP317" s="507"/>
      <c r="FQ317" s="507"/>
      <c r="FR317" s="507"/>
      <c r="FS317" s="507"/>
      <c r="FT317" s="507"/>
      <c r="FU317" s="507"/>
      <c r="FV317" s="507"/>
      <c r="FW317" s="507"/>
      <c r="FX317" s="507"/>
      <c r="FY317" s="507"/>
      <c r="FZ317" s="507"/>
      <c r="GA317" s="507"/>
      <c r="GB317" s="507"/>
      <c r="GC317" s="507"/>
      <c r="GD317" s="507"/>
      <c r="GE317" s="507"/>
      <c r="GF317" s="507"/>
      <c r="GG317" s="507"/>
      <c r="GH317" s="507"/>
      <c r="GI317" s="507"/>
      <c r="GJ317" s="507"/>
      <c r="GK317" s="507"/>
      <c r="GL317" s="507"/>
      <c r="GM317" s="507"/>
      <c r="GN317" s="507"/>
      <c r="GO317" s="507"/>
      <c r="GP317" s="507"/>
      <c r="GQ317" s="507"/>
      <c r="GR317" s="507"/>
      <c r="GS317" s="507"/>
      <c r="GT317" s="507"/>
      <c r="GU317" s="507"/>
      <c r="GV317" s="507"/>
      <c r="GW317" s="507"/>
      <c r="GX317" s="507"/>
      <c r="GY317" s="507"/>
      <c r="GZ317" s="507"/>
      <c r="HA317" s="507"/>
      <c r="HB317" s="507"/>
      <c r="HC317" s="507"/>
      <c r="HD317" s="507"/>
      <c r="HE317" s="507"/>
      <c r="HF317" s="507"/>
      <c r="HG317" s="507"/>
      <c r="HH317" s="507"/>
      <c r="HI317" s="507"/>
      <c r="HJ317" s="507"/>
      <c r="HK317" s="507"/>
      <c r="HL317" s="507"/>
      <c r="HM317" s="507"/>
      <c r="HN317" s="507"/>
      <c r="HO317" s="507"/>
      <c r="HP317" s="507"/>
      <c r="HQ317" s="507"/>
      <c r="HR317" s="507"/>
      <c r="HS317" s="507"/>
      <c r="HT317" s="507"/>
      <c r="HU317" s="507"/>
      <c r="HV317" s="507"/>
      <c r="HW317" s="507"/>
      <c r="HX317" s="507"/>
      <c r="HY317" s="507"/>
      <c r="HZ317" s="507"/>
      <c r="IA317" s="507"/>
      <c r="IB317" s="507"/>
      <c r="IC317" s="507"/>
      <c r="ID317" s="507"/>
      <c r="IE317" s="507"/>
      <c r="IF317" s="507"/>
      <c r="IG317" s="507"/>
      <c r="IH317" s="507"/>
      <c r="II317" s="507"/>
      <c r="IJ317" s="507"/>
    </row>
    <row r="318" spans="1:244" s="398" customFormat="1" ht="19" x14ac:dyDescent="0.2">
      <c r="A318"/>
      <c r="B318" s="290"/>
      <c r="C318"/>
      <c r="D318" s="367"/>
      <c r="E318" s="463"/>
      <c r="F318" s="463"/>
      <c r="G318" s="271"/>
      <c r="H318"/>
      <c r="I318" s="99"/>
      <c r="J318"/>
      <c r="K318"/>
      <c r="L318"/>
      <c r="M318" s="275"/>
      <c r="N318" s="275"/>
      <c r="O318" s="275"/>
      <c r="P318" s="275"/>
      <c r="Q318" s="275"/>
      <c r="R318" s="275"/>
      <c r="S318" s="275"/>
      <c r="T318" s="275"/>
      <c r="U318" s="275"/>
      <c r="V318" s="275"/>
      <c r="W318" s="275"/>
      <c r="X318" s="275"/>
      <c r="Y318" s="275"/>
      <c r="Z318" s="275"/>
      <c r="AA318" s="275"/>
      <c r="AB318" s="23"/>
      <c r="AC318"/>
      <c r="AD318" s="92"/>
      <c r="AE318"/>
      <c r="AF318"/>
      <c r="AG318"/>
      <c r="AH318" s="96"/>
      <c r="AI318" s="394"/>
      <c r="AJ318" s="215"/>
      <c r="AK318" s="215"/>
      <c r="AL318" s="215"/>
      <c r="AM318" s="215"/>
      <c r="AN318" s="215"/>
      <c r="AO318" s="215"/>
      <c r="AP318" s="215"/>
      <c r="AQ318" s="215"/>
      <c r="AR318" s="215"/>
      <c r="AS318" s="215"/>
      <c r="AT318" s="215"/>
      <c r="AU318" s="215"/>
      <c r="AV318" s="215"/>
      <c r="AW318" s="215"/>
      <c r="AX318" s="215"/>
      <c r="AY318" s="394"/>
      <c r="AZ318" s="386"/>
      <c r="BA318" s="715"/>
      <c r="BB318"/>
      <c r="BC318" s="715"/>
      <c r="BD318"/>
      <c r="BE318" s="715"/>
      <c r="BF318"/>
      <c r="BG318" s="715"/>
      <c r="BH318"/>
      <c r="BI318" s="715"/>
      <c r="BJ318"/>
      <c r="BK318" s="715"/>
      <c r="BL318"/>
      <c r="BM318" s="715"/>
      <c r="BN318"/>
      <c r="BO318" s="387"/>
      <c r="BP318"/>
      <c r="BQ318" s="387"/>
      <c r="BR318"/>
      <c r="BS318" s="387"/>
      <c r="BT318"/>
      <c r="BU318" s="387"/>
      <c r="BV318"/>
      <c r="BW318" s="387"/>
      <c r="BX318"/>
      <c r="BY318" s="387"/>
      <c r="BZ318"/>
      <c r="CA318" s="387"/>
      <c r="CB318"/>
      <c r="CC318" s="387"/>
      <c r="CD318"/>
      <c r="CE318" s="387"/>
      <c r="CF318"/>
      <c r="CG318" s="387"/>
      <c r="CH318"/>
      <c r="CI318" s="387"/>
      <c r="CJ318"/>
      <c r="CK318" s="1099"/>
      <c r="CL318" s="507"/>
      <c r="CM318" s="507"/>
      <c r="CN318" s="507"/>
      <c r="CO318" s="507"/>
      <c r="CP318" s="507"/>
      <c r="CQ318" s="507"/>
      <c r="CR318" s="507"/>
      <c r="CS318" s="507"/>
      <c r="CT318" s="1109"/>
      <c r="CU318" s="507"/>
      <c r="CV318" s="507"/>
      <c r="CW318" s="507"/>
      <c r="CX318" s="1109"/>
      <c r="CY318" s="507"/>
      <c r="CZ318" s="507"/>
      <c r="DN318" s="507"/>
      <c r="DO318" s="507"/>
      <c r="DP318" s="507"/>
      <c r="DQ318" s="507"/>
      <c r="DR318" s="507"/>
      <c r="DS318" s="507"/>
      <c r="DT318" s="507"/>
      <c r="DU318" s="507"/>
      <c r="DV318" s="507"/>
      <c r="DW318" s="507"/>
      <c r="DX318" s="507"/>
      <c r="DY318" s="507"/>
      <c r="DZ318" s="507"/>
      <c r="EA318" s="507"/>
      <c r="EB318" s="507"/>
      <c r="EC318" s="507"/>
      <c r="ED318" s="507"/>
      <c r="EE318" s="507"/>
      <c r="EF318" s="507"/>
      <c r="EG318" s="507"/>
      <c r="EH318" s="507"/>
      <c r="EI318" s="507"/>
      <c r="EJ318" s="507"/>
      <c r="EK318" s="507"/>
      <c r="EL318" s="507"/>
      <c r="EM318" s="507"/>
      <c r="EN318" s="507"/>
      <c r="EO318" s="507"/>
      <c r="EP318" s="507"/>
      <c r="EQ318" s="507"/>
      <c r="ER318" s="507"/>
      <c r="ES318" s="507"/>
      <c r="ET318" s="507"/>
      <c r="EU318" s="507"/>
      <c r="EV318" s="507"/>
      <c r="EW318" s="507"/>
      <c r="EX318" s="507"/>
      <c r="EY318" s="507"/>
      <c r="EZ318" s="507"/>
      <c r="FA318" s="507"/>
      <c r="FB318" s="507"/>
      <c r="FC318" s="507"/>
      <c r="FD318" s="507"/>
      <c r="FE318" s="507"/>
      <c r="FF318" s="507"/>
      <c r="FG318" s="507"/>
      <c r="FH318" s="507"/>
      <c r="FI318" s="507"/>
      <c r="FJ318" s="507"/>
      <c r="FK318" s="507"/>
      <c r="FL318" s="507"/>
      <c r="FM318" s="507"/>
      <c r="FN318" s="507"/>
      <c r="FO318" s="507"/>
      <c r="FP318" s="507"/>
      <c r="FQ318" s="507"/>
      <c r="FR318" s="507"/>
      <c r="FS318" s="507"/>
      <c r="FT318" s="507"/>
      <c r="FU318" s="507"/>
      <c r="FV318" s="507"/>
      <c r="FW318" s="507"/>
      <c r="FX318" s="507"/>
      <c r="FY318" s="507"/>
      <c r="FZ318" s="507"/>
      <c r="GA318" s="507"/>
      <c r="GB318" s="507"/>
      <c r="GC318" s="507"/>
      <c r="GD318" s="507"/>
      <c r="GE318" s="507"/>
      <c r="GF318" s="507"/>
      <c r="GG318" s="507"/>
      <c r="GH318" s="507"/>
      <c r="GI318" s="507"/>
      <c r="GJ318" s="507"/>
      <c r="GK318" s="507"/>
      <c r="GL318" s="507"/>
      <c r="GM318" s="507"/>
      <c r="GN318" s="507"/>
      <c r="GO318" s="507"/>
      <c r="GP318" s="507"/>
      <c r="GQ318" s="507"/>
      <c r="GR318" s="507"/>
      <c r="GS318" s="507"/>
      <c r="GT318" s="507"/>
      <c r="GU318" s="507"/>
      <c r="GV318" s="507"/>
      <c r="GW318" s="507"/>
      <c r="GX318" s="507"/>
      <c r="GY318" s="507"/>
      <c r="GZ318" s="507"/>
      <c r="HA318" s="507"/>
      <c r="HB318" s="507"/>
      <c r="HC318" s="507"/>
      <c r="HD318" s="507"/>
      <c r="HE318" s="507"/>
      <c r="HF318" s="507"/>
      <c r="HG318" s="507"/>
      <c r="HH318" s="507"/>
      <c r="HI318" s="507"/>
      <c r="HJ318" s="507"/>
      <c r="HK318" s="507"/>
      <c r="HL318" s="507"/>
      <c r="HM318" s="507"/>
      <c r="HN318" s="507"/>
      <c r="HO318" s="507"/>
      <c r="HP318" s="507"/>
      <c r="HQ318" s="507"/>
      <c r="HR318" s="507"/>
      <c r="HS318" s="507"/>
      <c r="HT318" s="507"/>
      <c r="HU318" s="507"/>
      <c r="HV318" s="507"/>
      <c r="HW318" s="507"/>
      <c r="HX318" s="507"/>
      <c r="HY318" s="507"/>
      <c r="HZ318" s="507"/>
      <c r="IA318" s="507"/>
      <c r="IB318" s="507"/>
      <c r="IC318" s="507"/>
      <c r="ID318" s="507"/>
      <c r="IE318" s="507"/>
      <c r="IF318" s="507"/>
      <c r="IG318" s="507"/>
      <c r="IH318" s="507"/>
      <c r="II318" s="507"/>
      <c r="IJ318" s="507"/>
    </row>
    <row r="319" spans="1:244" s="398" customFormat="1" ht="19" x14ac:dyDescent="0.2">
      <c r="A319"/>
      <c r="B319" s="290"/>
      <c r="C319"/>
      <c r="D319" s="367"/>
      <c r="E319" s="463"/>
      <c r="F319" s="463"/>
      <c r="G319" s="271"/>
      <c r="H319"/>
      <c r="I319" s="99"/>
      <c r="J319"/>
      <c r="K319"/>
      <c r="L319"/>
      <c r="M319" s="275"/>
      <c r="N319" s="275"/>
      <c r="O319" s="275"/>
      <c r="P319" s="275"/>
      <c r="Q319" s="275"/>
      <c r="R319" s="275"/>
      <c r="S319" s="275"/>
      <c r="T319" s="275"/>
      <c r="U319" s="275"/>
      <c r="V319" s="275"/>
      <c r="W319" s="275"/>
      <c r="X319" s="275"/>
      <c r="Y319" s="275"/>
      <c r="Z319" s="275"/>
      <c r="AA319" s="275"/>
      <c r="AB319" s="23"/>
      <c r="AC319"/>
      <c r="AD319" s="92"/>
      <c r="AE319"/>
      <c r="AF319"/>
      <c r="AG319"/>
      <c r="AH319" s="96"/>
      <c r="AI319" s="394"/>
      <c r="AJ319" s="215"/>
      <c r="AK319" s="215"/>
      <c r="AL319" s="215"/>
      <c r="AM319" s="215"/>
      <c r="AN319" s="215"/>
      <c r="AO319" s="215"/>
      <c r="AP319" s="215"/>
      <c r="AQ319" s="215"/>
      <c r="AR319" s="215"/>
      <c r="AS319" s="215"/>
      <c r="AT319" s="215"/>
      <c r="AU319" s="215"/>
      <c r="AV319" s="215"/>
      <c r="AW319" s="215"/>
      <c r="AX319" s="215"/>
      <c r="AY319" s="394"/>
      <c r="AZ319" s="386"/>
      <c r="BA319" s="715"/>
      <c r="BB319"/>
      <c r="BC319" s="715"/>
      <c r="BD319"/>
      <c r="BE319" s="715"/>
      <c r="BF319"/>
      <c r="BG319" s="715"/>
      <c r="BH319"/>
      <c r="BI319" s="715"/>
      <c r="BJ319"/>
      <c r="BK319" s="715"/>
      <c r="BL319"/>
      <c r="BM319" s="715"/>
      <c r="BN319"/>
      <c r="BO319" s="387"/>
      <c r="BP319"/>
      <c r="BQ319" s="387"/>
      <c r="BR319"/>
      <c r="BS319" s="387"/>
      <c r="BT319"/>
      <c r="BU319" s="387"/>
      <c r="BV319"/>
      <c r="BW319" s="387"/>
      <c r="BX319"/>
      <c r="BY319" s="387"/>
      <c r="BZ319"/>
      <c r="CA319" s="387"/>
      <c r="CB319"/>
      <c r="CC319" s="387"/>
      <c r="CD319"/>
      <c r="CE319" s="387"/>
      <c r="CF319"/>
      <c r="CG319" s="387"/>
      <c r="CH319"/>
      <c r="CI319" s="387"/>
      <c r="CJ319"/>
      <c r="CK319" s="1099"/>
      <c r="CL319" s="507"/>
      <c r="CM319" s="507"/>
      <c r="CN319" s="507"/>
      <c r="CO319" s="507"/>
      <c r="CP319" s="507"/>
      <c r="CQ319" s="507"/>
      <c r="CR319" s="507"/>
      <c r="CS319" s="507"/>
      <c r="CT319" s="1109"/>
      <c r="CU319" s="507"/>
      <c r="CV319" s="507"/>
      <c r="CW319" s="507"/>
      <c r="CX319" s="1109"/>
      <c r="CY319" s="507"/>
      <c r="CZ319" s="507"/>
      <c r="DN319" s="507"/>
      <c r="DO319" s="507"/>
      <c r="DP319" s="507"/>
      <c r="DQ319" s="507"/>
      <c r="DR319" s="507"/>
      <c r="DS319" s="507"/>
      <c r="DT319" s="507"/>
      <c r="DU319" s="507"/>
      <c r="DV319" s="507"/>
      <c r="DW319" s="507"/>
      <c r="DX319" s="507"/>
      <c r="DY319" s="507"/>
      <c r="DZ319" s="507"/>
      <c r="EA319" s="507"/>
      <c r="EB319" s="507"/>
      <c r="EC319" s="507"/>
      <c r="ED319" s="507"/>
      <c r="EE319" s="507"/>
      <c r="EF319" s="507"/>
      <c r="EG319" s="507"/>
      <c r="EH319" s="507"/>
      <c r="EI319" s="507"/>
      <c r="EJ319" s="507"/>
      <c r="EK319" s="507"/>
      <c r="EL319" s="507"/>
      <c r="EM319" s="507"/>
      <c r="EN319" s="507"/>
      <c r="EO319" s="507"/>
      <c r="EP319" s="507"/>
      <c r="EQ319" s="507"/>
      <c r="ER319" s="507"/>
      <c r="ES319" s="507"/>
      <c r="ET319" s="507"/>
      <c r="EU319" s="507"/>
      <c r="EV319" s="507"/>
      <c r="EW319" s="507"/>
      <c r="EX319" s="507"/>
      <c r="EY319" s="507"/>
      <c r="EZ319" s="507"/>
      <c r="FA319" s="507"/>
      <c r="FB319" s="507"/>
      <c r="FC319" s="507"/>
      <c r="FD319" s="507"/>
      <c r="FE319" s="507"/>
      <c r="FF319" s="507"/>
      <c r="FG319" s="507"/>
      <c r="FH319" s="507"/>
      <c r="FI319" s="507"/>
      <c r="FJ319" s="507"/>
      <c r="FK319" s="507"/>
      <c r="FL319" s="507"/>
      <c r="FM319" s="507"/>
      <c r="FN319" s="507"/>
      <c r="FO319" s="507"/>
      <c r="FP319" s="507"/>
      <c r="FQ319" s="507"/>
      <c r="FR319" s="507"/>
      <c r="FS319" s="507"/>
      <c r="FT319" s="507"/>
      <c r="FU319" s="507"/>
      <c r="FV319" s="507"/>
      <c r="FW319" s="507"/>
      <c r="FX319" s="507"/>
      <c r="FY319" s="507"/>
      <c r="FZ319" s="507"/>
      <c r="GA319" s="507"/>
      <c r="GB319" s="507"/>
      <c r="GC319" s="507"/>
      <c r="GD319" s="507"/>
      <c r="GE319" s="507"/>
      <c r="GF319" s="507"/>
      <c r="GG319" s="507"/>
      <c r="GH319" s="507"/>
      <c r="GI319" s="507"/>
      <c r="GJ319" s="507"/>
      <c r="GK319" s="507"/>
      <c r="GL319" s="507"/>
      <c r="GM319" s="507"/>
      <c r="GN319" s="507"/>
      <c r="GO319" s="507"/>
      <c r="GP319" s="507"/>
      <c r="GQ319" s="507"/>
      <c r="GR319" s="507"/>
      <c r="GS319" s="507"/>
      <c r="GT319" s="507"/>
      <c r="GU319" s="507"/>
      <c r="GV319" s="507"/>
      <c r="GW319" s="507"/>
      <c r="GX319" s="507"/>
      <c r="GY319" s="507"/>
      <c r="GZ319" s="507"/>
      <c r="HA319" s="507"/>
      <c r="HB319" s="507"/>
      <c r="HC319" s="507"/>
      <c r="HD319" s="507"/>
      <c r="HE319" s="507"/>
      <c r="HF319" s="507"/>
      <c r="HG319" s="507"/>
      <c r="HH319" s="507"/>
      <c r="HI319" s="507"/>
      <c r="HJ319" s="507"/>
      <c r="HK319" s="507"/>
      <c r="HL319" s="507"/>
      <c r="HM319" s="507"/>
      <c r="HN319" s="507"/>
      <c r="HO319" s="507"/>
      <c r="HP319" s="507"/>
      <c r="HQ319" s="507"/>
      <c r="HR319" s="507"/>
      <c r="HS319" s="507"/>
      <c r="HT319" s="507"/>
      <c r="HU319" s="507"/>
      <c r="HV319" s="507"/>
      <c r="HW319" s="507"/>
      <c r="HX319" s="507"/>
      <c r="HY319" s="507"/>
      <c r="HZ319" s="507"/>
      <c r="IA319" s="507"/>
      <c r="IB319" s="507"/>
      <c r="IC319" s="507"/>
      <c r="ID319" s="507"/>
      <c r="IE319" s="507"/>
      <c r="IF319" s="507"/>
      <c r="IG319" s="507"/>
      <c r="IH319" s="507"/>
      <c r="II319" s="507"/>
      <c r="IJ319" s="507"/>
    </row>
    <row r="320" spans="1:244" s="398" customFormat="1" ht="19" x14ac:dyDescent="0.2">
      <c r="A320"/>
      <c r="B320" s="290"/>
      <c r="C320"/>
      <c r="D320" s="367"/>
      <c r="E320" s="463"/>
      <c r="F320" s="463"/>
      <c r="G320" s="271"/>
      <c r="H320"/>
      <c r="I320" s="99"/>
      <c r="J320"/>
      <c r="K320"/>
      <c r="L320"/>
      <c r="M320" s="275"/>
      <c r="N320" s="275"/>
      <c r="O320" s="275"/>
      <c r="P320" s="275"/>
      <c r="Q320" s="275"/>
      <c r="R320" s="275"/>
      <c r="S320" s="275"/>
      <c r="T320" s="275"/>
      <c r="U320" s="275"/>
      <c r="V320" s="275"/>
      <c r="W320" s="275"/>
      <c r="X320" s="275"/>
      <c r="Y320" s="275"/>
      <c r="Z320" s="275"/>
      <c r="AA320" s="275"/>
      <c r="AB320" s="23"/>
      <c r="AC320"/>
      <c r="AD320" s="92"/>
      <c r="AE320"/>
      <c r="AF320"/>
      <c r="AG320"/>
      <c r="AH320" s="96"/>
      <c r="AI320" s="394"/>
      <c r="AJ320" s="215"/>
      <c r="AK320" s="215"/>
      <c r="AL320" s="215"/>
      <c r="AM320" s="215"/>
      <c r="AN320" s="215"/>
      <c r="AO320" s="215"/>
      <c r="AP320" s="215"/>
      <c r="AQ320" s="215"/>
      <c r="AR320" s="215"/>
      <c r="AS320" s="215"/>
      <c r="AT320" s="215"/>
      <c r="AU320" s="215"/>
      <c r="AV320" s="215"/>
      <c r="AW320" s="215"/>
      <c r="AX320" s="215"/>
      <c r="AY320" s="394"/>
      <c r="AZ320" s="386"/>
      <c r="BA320" s="715"/>
      <c r="BB320"/>
      <c r="BC320" s="715"/>
      <c r="BD320"/>
      <c r="BE320" s="715"/>
      <c r="BF320"/>
      <c r="BG320" s="715"/>
      <c r="BH320"/>
      <c r="BI320" s="715"/>
      <c r="BJ320"/>
      <c r="BK320" s="715"/>
      <c r="BL320"/>
      <c r="BM320" s="715"/>
      <c r="BN320"/>
      <c r="BO320" s="387"/>
      <c r="BP320"/>
      <c r="BQ320" s="387"/>
      <c r="BR320"/>
      <c r="BS320" s="387"/>
      <c r="BT320"/>
      <c r="BU320" s="387"/>
      <c r="BV320"/>
      <c r="BW320" s="387"/>
      <c r="BX320"/>
      <c r="BY320" s="387"/>
      <c r="BZ320"/>
      <c r="CA320" s="387"/>
      <c r="CB320"/>
      <c r="CC320" s="387"/>
      <c r="CD320"/>
      <c r="CE320" s="387"/>
      <c r="CF320"/>
      <c r="CG320" s="387"/>
      <c r="CH320"/>
      <c r="CI320" s="387"/>
      <c r="CJ320"/>
      <c r="CK320" s="1099"/>
      <c r="CL320" s="507"/>
      <c r="CM320" s="507"/>
      <c r="CN320" s="507"/>
      <c r="CO320" s="507"/>
      <c r="CP320" s="507"/>
      <c r="CQ320" s="507"/>
      <c r="CR320" s="507"/>
      <c r="CS320" s="507"/>
      <c r="CT320" s="1109"/>
      <c r="CU320" s="507"/>
      <c r="CV320" s="507"/>
      <c r="CW320" s="507"/>
      <c r="CX320" s="1109"/>
      <c r="CY320" s="507"/>
      <c r="CZ320" s="507"/>
      <c r="DN320" s="507"/>
      <c r="DO320" s="507"/>
      <c r="DP320" s="507"/>
      <c r="DQ320" s="507"/>
      <c r="DR320" s="507"/>
      <c r="DS320" s="507"/>
      <c r="DT320" s="507"/>
      <c r="DU320" s="507"/>
      <c r="DV320" s="507"/>
      <c r="DW320" s="507"/>
      <c r="DX320" s="507"/>
      <c r="DY320" s="507"/>
      <c r="DZ320" s="507"/>
      <c r="EA320" s="507"/>
      <c r="EB320" s="507"/>
      <c r="EC320" s="507"/>
      <c r="ED320" s="507"/>
      <c r="EE320" s="507"/>
      <c r="EF320" s="507"/>
      <c r="EG320" s="507"/>
      <c r="EH320" s="507"/>
      <c r="EI320" s="507"/>
      <c r="EJ320" s="507"/>
      <c r="EK320" s="507"/>
      <c r="EL320" s="507"/>
      <c r="EM320" s="507"/>
      <c r="EN320" s="507"/>
      <c r="EO320" s="507"/>
      <c r="EP320" s="507"/>
      <c r="EQ320" s="507"/>
      <c r="ER320" s="507"/>
      <c r="ES320" s="507"/>
      <c r="ET320" s="507"/>
      <c r="EU320" s="507"/>
      <c r="EV320" s="507"/>
      <c r="EW320" s="507"/>
      <c r="EX320" s="507"/>
      <c r="EY320" s="507"/>
      <c r="EZ320" s="507"/>
      <c r="FA320" s="507"/>
      <c r="FB320" s="507"/>
      <c r="FC320" s="507"/>
      <c r="FD320" s="507"/>
      <c r="FE320" s="507"/>
      <c r="FF320" s="507"/>
      <c r="FG320" s="507"/>
      <c r="FH320" s="507"/>
      <c r="FI320" s="507"/>
      <c r="FJ320" s="507"/>
      <c r="FK320" s="507"/>
      <c r="FL320" s="507"/>
      <c r="FM320" s="507"/>
      <c r="FN320" s="507"/>
      <c r="FO320" s="507"/>
      <c r="FP320" s="507"/>
      <c r="FQ320" s="507"/>
      <c r="FR320" s="507"/>
      <c r="FS320" s="507"/>
      <c r="FT320" s="507"/>
      <c r="FU320" s="507"/>
      <c r="FV320" s="507"/>
      <c r="FW320" s="507"/>
      <c r="FX320" s="507"/>
      <c r="FY320" s="507"/>
      <c r="FZ320" s="507"/>
      <c r="GA320" s="507"/>
      <c r="GB320" s="507"/>
      <c r="GC320" s="507"/>
      <c r="GD320" s="507"/>
      <c r="GE320" s="507"/>
      <c r="GF320" s="507"/>
      <c r="GG320" s="507"/>
      <c r="GH320" s="507"/>
      <c r="GI320" s="507"/>
      <c r="GJ320" s="507"/>
      <c r="GK320" s="507"/>
      <c r="GL320" s="507"/>
      <c r="GM320" s="507"/>
      <c r="GN320" s="507"/>
      <c r="GO320" s="507"/>
      <c r="GP320" s="507"/>
      <c r="GQ320" s="507"/>
      <c r="GR320" s="507"/>
      <c r="GS320" s="507"/>
      <c r="GT320" s="507"/>
      <c r="GU320" s="507"/>
      <c r="GV320" s="507"/>
      <c r="GW320" s="507"/>
      <c r="GX320" s="507"/>
      <c r="GY320" s="507"/>
      <c r="GZ320" s="507"/>
      <c r="HA320" s="507"/>
      <c r="HB320" s="507"/>
      <c r="HC320" s="507"/>
      <c r="HD320" s="507"/>
      <c r="HE320" s="507"/>
      <c r="HF320" s="507"/>
      <c r="HG320" s="507"/>
      <c r="HH320" s="507"/>
      <c r="HI320" s="507"/>
      <c r="HJ320" s="507"/>
      <c r="HK320" s="507"/>
      <c r="HL320" s="507"/>
      <c r="HM320" s="507"/>
      <c r="HN320" s="507"/>
      <c r="HO320" s="507"/>
      <c r="HP320" s="507"/>
      <c r="HQ320" s="507"/>
      <c r="HR320" s="507"/>
      <c r="HS320" s="507"/>
      <c r="HT320" s="507"/>
      <c r="HU320" s="507"/>
      <c r="HV320" s="507"/>
      <c r="HW320" s="507"/>
      <c r="HX320" s="507"/>
      <c r="HY320" s="507"/>
      <c r="HZ320" s="507"/>
      <c r="IA320" s="507"/>
      <c r="IB320" s="507"/>
      <c r="IC320" s="507"/>
      <c r="ID320" s="507"/>
      <c r="IE320" s="507"/>
      <c r="IF320" s="507"/>
      <c r="IG320" s="507"/>
      <c r="IH320" s="507"/>
      <c r="II320" s="507"/>
      <c r="IJ320" s="507"/>
    </row>
    <row r="321" spans="1:244" s="398" customFormat="1" ht="19" x14ac:dyDescent="0.2">
      <c r="A321"/>
      <c r="B321" s="290"/>
      <c r="C321"/>
      <c r="D321" s="367"/>
      <c r="E321" s="463"/>
      <c r="F321" s="463"/>
      <c r="G321" s="271"/>
      <c r="H321"/>
      <c r="I321" s="99"/>
      <c r="J321"/>
      <c r="K321"/>
      <c r="L321"/>
      <c r="M321" s="275"/>
      <c r="N321" s="275"/>
      <c r="O321" s="275"/>
      <c r="P321" s="275"/>
      <c r="Q321" s="275"/>
      <c r="R321" s="275"/>
      <c r="S321" s="275"/>
      <c r="T321" s="275"/>
      <c r="U321" s="275"/>
      <c r="V321" s="275"/>
      <c r="W321" s="275"/>
      <c r="X321" s="275"/>
      <c r="Y321" s="275"/>
      <c r="Z321" s="275"/>
      <c r="AA321" s="275"/>
      <c r="AB321" s="23"/>
      <c r="AC321"/>
      <c r="AD321" s="92"/>
      <c r="AE321"/>
      <c r="AF321"/>
      <c r="AG321"/>
      <c r="AH321" s="96"/>
      <c r="AI321" s="394"/>
      <c r="AJ321" s="215"/>
      <c r="AK321" s="215"/>
      <c r="AL321" s="215"/>
      <c r="AM321" s="215"/>
      <c r="AN321" s="215"/>
      <c r="AO321" s="215"/>
      <c r="AP321" s="215"/>
      <c r="AQ321" s="215"/>
      <c r="AR321" s="215"/>
      <c r="AS321" s="215"/>
      <c r="AT321" s="215"/>
      <c r="AU321" s="215"/>
      <c r="AV321" s="215"/>
      <c r="AW321" s="215"/>
      <c r="AX321" s="215"/>
      <c r="AY321" s="394"/>
      <c r="AZ321" s="386"/>
      <c r="BA321" s="715"/>
      <c r="BB321"/>
      <c r="BC321" s="715"/>
      <c r="BD321"/>
      <c r="BE321" s="715"/>
      <c r="BF321"/>
      <c r="BG321" s="715"/>
      <c r="BH321"/>
      <c r="BI321" s="715"/>
      <c r="BJ321"/>
      <c r="BK321" s="715"/>
      <c r="BL321"/>
      <c r="BM321" s="715"/>
      <c r="BN321"/>
      <c r="BO321" s="387"/>
      <c r="BP321"/>
      <c r="BQ321" s="387"/>
      <c r="BR321"/>
      <c r="BS321" s="387"/>
      <c r="BT321"/>
      <c r="BU321" s="387"/>
      <c r="BV321"/>
      <c r="BW321" s="387"/>
      <c r="BX321"/>
      <c r="BY321" s="387"/>
      <c r="BZ321"/>
      <c r="CA321" s="387"/>
      <c r="CB321"/>
      <c r="CC321" s="387"/>
      <c r="CD321"/>
      <c r="CE321" s="387"/>
      <c r="CF321"/>
      <c r="CG321" s="387"/>
      <c r="CH321"/>
      <c r="CI321" s="387"/>
      <c r="CJ321"/>
      <c r="CK321" s="1099"/>
      <c r="CL321" s="507"/>
      <c r="CM321" s="507"/>
      <c r="CN321" s="507"/>
      <c r="CO321" s="507"/>
      <c r="CP321" s="507"/>
      <c r="CQ321" s="507"/>
      <c r="CR321" s="507"/>
      <c r="CS321" s="507"/>
      <c r="CT321" s="1109"/>
      <c r="CU321" s="507"/>
      <c r="CV321" s="507"/>
      <c r="CW321" s="507"/>
      <c r="CX321" s="1109"/>
      <c r="CY321" s="507"/>
      <c r="CZ321" s="507"/>
      <c r="DN321" s="507"/>
      <c r="DO321" s="507"/>
      <c r="DP321" s="507"/>
      <c r="DQ321" s="507"/>
      <c r="DR321" s="507"/>
      <c r="DS321" s="507"/>
      <c r="DT321" s="507"/>
      <c r="DU321" s="507"/>
      <c r="DV321" s="507"/>
      <c r="DW321" s="507"/>
      <c r="DX321" s="507"/>
      <c r="DY321" s="507"/>
      <c r="DZ321" s="507"/>
      <c r="EA321" s="507"/>
      <c r="EB321" s="507"/>
      <c r="EC321" s="507"/>
      <c r="ED321" s="507"/>
      <c r="EE321" s="507"/>
      <c r="EF321" s="507"/>
      <c r="EG321" s="507"/>
      <c r="EH321" s="507"/>
      <c r="EI321" s="507"/>
      <c r="EJ321" s="507"/>
      <c r="EK321" s="507"/>
      <c r="EL321" s="507"/>
      <c r="EM321" s="507"/>
      <c r="EN321" s="507"/>
      <c r="EO321" s="507"/>
      <c r="EP321" s="507"/>
      <c r="EQ321" s="507"/>
      <c r="ER321" s="507"/>
      <c r="ES321" s="507"/>
      <c r="ET321" s="507"/>
      <c r="EU321" s="507"/>
      <c r="EV321" s="507"/>
      <c r="EW321" s="507"/>
      <c r="EX321" s="507"/>
      <c r="EY321" s="507"/>
      <c r="EZ321" s="507"/>
      <c r="FA321" s="507"/>
      <c r="FB321" s="507"/>
      <c r="FC321" s="507"/>
      <c r="FD321" s="507"/>
      <c r="FE321" s="507"/>
      <c r="FF321" s="507"/>
      <c r="FG321" s="507"/>
      <c r="FH321" s="507"/>
      <c r="FI321" s="507"/>
      <c r="FJ321" s="507"/>
      <c r="FK321" s="507"/>
      <c r="FL321" s="507"/>
      <c r="FM321" s="507"/>
      <c r="FN321" s="507"/>
      <c r="FO321" s="507"/>
      <c r="FP321" s="507"/>
      <c r="FQ321" s="507"/>
      <c r="FR321" s="507"/>
      <c r="FS321" s="507"/>
      <c r="FT321" s="507"/>
      <c r="FU321" s="507"/>
      <c r="FV321" s="507"/>
      <c r="FW321" s="507"/>
      <c r="FX321" s="507"/>
      <c r="FY321" s="507"/>
      <c r="FZ321" s="507"/>
      <c r="GA321" s="507"/>
      <c r="GB321" s="507"/>
      <c r="GC321" s="507"/>
      <c r="GD321" s="507"/>
      <c r="GE321" s="507"/>
      <c r="GF321" s="507"/>
      <c r="GG321" s="507"/>
      <c r="GH321" s="507"/>
      <c r="GI321" s="507"/>
      <c r="GJ321" s="507"/>
      <c r="GK321" s="507"/>
      <c r="GL321" s="507"/>
      <c r="GM321" s="507"/>
      <c r="GN321" s="507"/>
      <c r="GO321" s="507"/>
      <c r="GP321" s="507"/>
      <c r="GQ321" s="507"/>
      <c r="GR321" s="507"/>
      <c r="GS321" s="507"/>
      <c r="GT321" s="507"/>
      <c r="GU321" s="507"/>
      <c r="GV321" s="507"/>
      <c r="GW321" s="507"/>
      <c r="GX321" s="507"/>
      <c r="GY321" s="507"/>
      <c r="GZ321" s="507"/>
      <c r="HA321" s="507"/>
      <c r="HB321" s="507"/>
      <c r="HC321" s="507"/>
      <c r="HD321" s="507"/>
      <c r="HE321" s="507"/>
      <c r="HF321" s="507"/>
      <c r="HG321" s="507"/>
      <c r="HH321" s="507"/>
      <c r="HI321" s="507"/>
      <c r="HJ321" s="507"/>
      <c r="HK321" s="507"/>
      <c r="HL321" s="507"/>
      <c r="HM321" s="507"/>
      <c r="HN321" s="507"/>
      <c r="HO321" s="507"/>
      <c r="HP321" s="507"/>
      <c r="HQ321" s="507"/>
      <c r="HR321" s="507"/>
      <c r="HS321" s="507"/>
      <c r="HT321" s="507"/>
      <c r="HU321" s="507"/>
      <c r="HV321" s="507"/>
      <c r="HW321" s="507"/>
      <c r="HX321" s="507"/>
      <c r="HY321" s="507"/>
      <c r="HZ321" s="507"/>
      <c r="IA321" s="507"/>
      <c r="IB321" s="507"/>
      <c r="IC321" s="507"/>
      <c r="ID321" s="507"/>
      <c r="IE321" s="507"/>
      <c r="IF321" s="507"/>
      <c r="IG321" s="507"/>
      <c r="IH321" s="507"/>
      <c r="II321" s="507"/>
      <c r="IJ321" s="507"/>
    </row>
    <row r="322" spans="1:244" s="398" customFormat="1" ht="19" x14ac:dyDescent="0.2">
      <c r="A322"/>
      <c r="B322" s="290"/>
      <c r="C322"/>
      <c r="D322" s="367"/>
      <c r="E322" s="463"/>
      <c r="F322" s="463"/>
      <c r="G322" s="271"/>
      <c r="H322"/>
      <c r="I322" s="99"/>
      <c r="J322"/>
      <c r="K322"/>
      <c r="L322"/>
      <c r="M322" s="275"/>
      <c r="N322" s="275"/>
      <c r="O322" s="275"/>
      <c r="P322" s="275"/>
      <c r="Q322" s="275"/>
      <c r="R322" s="275"/>
      <c r="S322" s="275"/>
      <c r="T322" s="275"/>
      <c r="U322" s="275"/>
      <c r="V322" s="275"/>
      <c r="W322" s="275"/>
      <c r="X322" s="275"/>
      <c r="Y322" s="275"/>
      <c r="Z322" s="275"/>
      <c r="AA322" s="275"/>
      <c r="AB322" s="23"/>
      <c r="AC322"/>
      <c r="AD322" s="92"/>
      <c r="AE322"/>
      <c r="AF322"/>
      <c r="AG322"/>
      <c r="AH322" s="96"/>
      <c r="AI322" s="394"/>
      <c r="AJ322" s="215"/>
      <c r="AK322" s="215"/>
      <c r="AL322" s="215"/>
      <c r="AM322" s="215"/>
      <c r="AN322" s="215"/>
      <c r="AO322" s="215"/>
      <c r="AP322" s="215"/>
      <c r="AQ322" s="215"/>
      <c r="AR322" s="215"/>
      <c r="AS322" s="215"/>
      <c r="AT322" s="215"/>
      <c r="AU322" s="215"/>
      <c r="AV322" s="215"/>
      <c r="AW322" s="215"/>
      <c r="AX322" s="215"/>
      <c r="AY322" s="394"/>
      <c r="AZ322" s="386"/>
      <c r="BA322" s="715"/>
      <c r="BB322"/>
      <c r="BC322" s="715"/>
      <c r="BD322"/>
      <c r="BE322" s="715"/>
      <c r="BF322"/>
      <c r="BG322" s="715"/>
      <c r="BH322"/>
      <c r="BI322" s="715"/>
      <c r="BJ322"/>
      <c r="BK322" s="715"/>
      <c r="BL322"/>
      <c r="BM322" s="715"/>
      <c r="BN322"/>
      <c r="BO322" s="387"/>
      <c r="BP322"/>
      <c r="BQ322" s="387"/>
      <c r="BR322"/>
      <c r="BS322" s="387"/>
      <c r="BT322"/>
      <c r="BU322" s="387"/>
      <c r="BV322"/>
      <c r="BW322" s="387"/>
      <c r="BX322"/>
      <c r="BY322" s="387"/>
      <c r="BZ322"/>
      <c r="CA322" s="387"/>
      <c r="CB322"/>
      <c r="CC322" s="387"/>
      <c r="CD322"/>
      <c r="CE322" s="387"/>
      <c r="CF322"/>
      <c r="CG322" s="387"/>
      <c r="CH322"/>
      <c r="CI322" s="387"/>
      <c r="CJ322"/>
      <c r="CK322" s="1099"/>
      <c r="CL322" s="507"/>
      <c r="CM322" s="507"/>
      <c r="CN322" s="507"/>
      <c r="CO322" s="507"/>
      <c r="CP322" s="507"/>
      <c r="CQ322" s="507"/>
      <c r="CR322" s="507"/>
      <c r="CS322" s="507"/>
      <c r="CT322" s="1109"/>
      <c r="CU322" s="507"/>
      <c r="CV322" s="507"/>
      <c r="CW322" s="507"/>
      <c r="CX322" s="1109"/>
      <c r="CY322" s="507"/>
      <c r="CZ322" s="507"/>
      <c r="DN322" s="507"/>
      <c r="DO322" s="507"/>
      <c r="DP322" s="507"/>
      <c r="DQ322" s="507"/>
      <c r="DR322" s="507"/>
      <c r="DS322" s="507"/>
      <c r="DT322" s="507"/>
      <c r="DU322" s="507"/>
      <c r="DV322" s="507"/>
      <c r="DW322" s="507"/>
      <c r="DX322" s="507"/>
      <c r="DY322" s="507"/>
      <c r="DZ322" s="507"/>
      <c r="EA322" s="507"/>
      <c r="EB322" s="507"/>
      <c r="EC322" s="507"/>
      <c r="ED322" s="507"/>
      <c r="EE322" s="507"/>
      <c r="EF322" s="507"/>
      <c r="EG322" s="507"/>
      <c r="EH322" s="507"/>
      <c r="EI322" s="507"/>
      <c r="EJ322" s="507"/>
      <c r="EK322" s="507"/>
      <c r="EL322" s="507"/>
      <c r="EM322" s="507"/>
      <c r="EN322" s="507"/>
      <c r="EO322" s="507"/>
      <c r="EP322" s="507"/>
      <c r="EQ322" s="507"/>
      <c r="ER322" s="507"/>
      <c r="ES322" s="507"/>
      <c r="ET322" s="507"/>
      <c r="EU322" s="507"/>
      <c r="EV322" s="507"/>
      <c r="EW322" s="507"/>
      <c r="EX322" s="507"/>
      <c r="EY322" s="507"/>
      <c r="EZ322" s="507"/>
      <c r="FA322" s="507"/>
      <c r="FB322" s="507"/>
      <c r="FC322" s="507"/>
      <c r="FD322" s="507"/>
      <c r="FE322" s="507"/>
      <c r="FF322" s="507"/>
      <c r="FG322" s="507"/>
      <c r="FH322" s="507"/>
      <c r="FI322" s="507"/>
      <c r="FJ322" s="507"/>
      <c r="FK322" s="507"/>
      <c r="FL322" s="507"/>
      <c r="FM322" s="507"/>
      <c r="FN322" s="507"/>
      <c r="FO322" s="507"/>
      <c r="FP322" s="507"/>
      <c r="FQ322" s="507"/>
      <c r="FR322" s="507"/>
      <c r="FS322" s="507"/>
      <c r="FT322" s="507"/>
      <c r="FU322" s="507"/>
      <c r="FV322" s="507"/>
      <c r="FW322" s="507"/>
      <c r="FX322" s="507"/>
      <c r="FY322" s="507"/>
      <c r="FZ322" s="507"/>
      <c r="GA322" s="507"/>
      <c r="GB322" s="507"/>
      <c r="GC322" s="507"/>
      <c r="GD322" s="507"/>
      <c r="GE322" s="507"/>
      <c r="GF322" s="507"/>
      <c r="GG322" s="507"/>
      <c r="GH322" s="507"/>
      <c r="GI322" s="507"/>
      <c r="GJ322" s="507"/>
      <c r="GK322" s="507"/>
      <c r="GL322" s="507"/>
      <c r="GM322" s="507"/>
      <c r="GN322" s="507"/>
      <c r="GO322" s="507"/>
      <c r="GP322" s="507"/>
      <c r="GQ322" s="507"/>
      <c r="GR322" s="507"/>
      <c r="GS322" s="507"/>
      <c r="GT322" s="507"/>
      <c r="GU322" s="507"/>
      <c r="GV322" s="507"/>
      <c r="GW322" s="507"/>
      <c r="GX322" s="507"/>
      <c r="GY322" s="507"/>
      <c r="GZ322" s="507"/>
      <c r="HA322" s="507"/>
      <c r="HB322" s="507"/>
      <c r="HC322" s="507"/>
      <c r="HD322" s="507"/>
      <c r="HE322" s="507"/>
      <c r="HF322" s="507"/>
      <c r="HG322" s="507"/>
      <c r="HH322" s="507"/>
      <c r="HI322" s="507"/>
      <c r="HJ322" s="507"/>
      <c r="HK322" s="507"/>
      <c r="HL322" s="507"/>
      <c r="HM322" s="507"/>
      <c r="HN322" s="507"/>
      <c r="HO322" s="507"/>
      <c r="HP322" s="507"/>
      <c r="HQ322" s="507"/>
      <c r="HR322" s="507"/>
      <c r="HS322" s="507"/>
      <c r="HT322" s="507"/>
      <c r="HU322" s="507"/>
      <c r="HV322" s="507"/>
      <c r="HW322" s="507"/>
      <c r="HX322" s="507"/>
      <c r="HY322" s="507"/>
      <c r="HZ322" s="507"/>
      <c r="IA322" s="507"/>
      <c r="IB322" s="507"/>
      <c r="IC322" s="507"/>
      <c r="ID322" s="507"/>
      <c r="IE322" s="507"/>
      <c r="IF322" s="507"/>
      <c r="IG322" s="507"/>
      <c r="IH322" s="507"/>
      <c r="II322" s="507"/>
      <c r="IJ322" s="507"/>
    </row>
    <row r="323" spans="1:244" s="398" customFormat="1" ht="19" x14ac:dyDescent="0.2">
      <c r="A323"/>
      <c r="B323" s="290"/>
      <c r="C323"/>
      <c r="D323" s="367"/>
      <c r="E323" s="463"/>
      <c r="F323" s="463"/>
      <c r="G323" s="271"/>
      <c r="H323"/>
      <c r="I323" s="99"/>
      <c r="J323"/>
      <c r="K323"/>
      <c r="L323"/>
      <c r="M323" s="275"/>
      <c r="N323" s="275"/>
      <c r="O323" s="275"/>
      <c r="P323" s="275"/>
      <c r="Q323" s="275"/>
      <c r="R323" s="275"/>
      <c r="S323" s="275"/>
      <c r="T323" s="275"/>
      <c r="U323" s="275"/>
      <c r="V323" s="275"/>
      <c r="W323" s="275"/>
      <c r="X323" s="275"/>
      <c r="Y323" s="275"/>
      <c r="Z323" s="275"/>
      <c r="AA323" s="275"/>
      <c r="AB323" s="23"/>
      <c r="AC323"/>
      <c r="AD323" s="92"/>
      <c r="AE323"/>
      <c r="AF323"/>
      <c r="AG323"/>
      <c r="AH323" s="96"/>
      <c r="AI323" s="394"/>
      <c r="AJ323" s="215"/>
      <c r="AK323" s="215"/>
      <c r="AL323" s="215"/>
      <c r="AM323" s="215"/>
      <c r="AN323" s="215"/>
      <c r="AO323" s="215"/>
      <c r="AP323" s="215"/>
      <c r="AQ323" s="215"/>
      <c r="AR323" s="215"/>
      <c r="AS323" s="215"/>
      <c r="AT323" s="215"/>
      <c r="AU323" s="215"/>
      <c r="AV323" s="215"/>
      <c r="AW323" s="215"/>
      <c r="AX323" s="215"/>
      <c r="AY323" s="394"/>
      <c r="AZ323" s="386"/>
      <c r="BA323" s="715"/>
      <c r="BB323"/>
      <c r="BC323" s="715"/>
      <c r="BD323"/>
      <c r="BE323" s="715"/>
      <c r="BF323"/>
      <c r="BG323" s="715"/>
      <c r="BH323"/>
      <c r="BI323" s="715"/>
      <c r="BJ323"/>
      <c r="BK323" s="715"/>
      <c r="BL323"/>
      <c r="BM323" s="715"/>
      <c r="BN323"/>
      <c r="BO323" s="387"/>
      <c r="BP323"/>
      <c r="BQ323" s="387"/>
      <c r="BR323"/>
      <c r="BS323" s="387"/>
      <c r="BT323"/>
      <c r="BU323" s="387"/>
      <c r="BV323"/>
      <c r="BW323" s="387"/>
      <c r="BX323"/>
      <c r="BY323" s="387"/>
      <c r="BZ323"/>
      <c r="CA323" s="387"/>
      <c r="CB323"/>
      <c r="CC323" s="387"/>
      <c r="CD323"/>
      <c r="CE323" s="387"/>
      <c r="CF323"/>
      <c r="CG323" s="387"/>
      <c r="CH323"/>
      <c r="CI323" s="387"/>
      <c r="CJ323"/>
      <c r="CK323" s="1099"/>
      <c r="CL323" s="507"/>
      <c r="CM323" s="507"/>
      <c r="CN323" s="507"/>
      <c r="CO323" s="507"/>
      <c r="CP323" s="507"/>
      <c r="CQ323" s="507"/>
      <c r="CR323" s="507"/>
      <c r="CS323" s="507"/>
      <c r="CT323" s="1109"/>
      <c r="CU323" s="507"/>
      <c r="CV323" s="507"/>
      <c r="CW323" s="507"/>
      <c r="CX323" s="1109"/>
      <c r="CY323" s="507"/>
      <c r="CZ323" s="507"/>
      <c r="DN323" s="507"/>
      <c r="DO323" s="507"/>
      <c r="DP323" s="507"/>
      <c r="DQ323" s="507"/>
      <c r="DR323" s="507"/>
      <c r="DS323" s="507"/>
      <c r="DT323" s="507"/>
      <c r="DU323" s="507"/>
      <c r="DV323" s="507"/>
      <c r="DW323" s="507"/>
      <c r="DX323" s="507"/>
      <c r="DY323" s="507"/>
      <c r="DZ323" s="507"/>
      <c r="EA323" s="507"/>
      <c r="EB323" s="507"/>
      <c r="EC323" s="507"/>
      <c r="ED323" s="507"/>
      <c r="EE323" s="507"/>
      <c r="EF323" s="507"/>
      <c r="EG323" s="507"/>
      <c r="EH323" s="507"/>
      <c r="EI323" s="507"/>
      <c r="EJ323" s="507"/>
      <c r="EK323" s="507"/>
      <c r="EL323" s="507"/>
      <c r="EM323" s="507"/>
      <c r="EN323" s="507"/>
      <c r="EO323" s="507"/>
      <c r="EP323" s="507"/>
      <c r="EQ323" s="507"/>
      <c r="ER323" s="507"/>
      <c r="ES323" s="507"/>
      <c r="ET323" s="507"/>
      <c r="EU323" s="507"/>
      <c r="EV323" s="507"/>
      <c r="EW323" s="507"/>
      <c r="EX323" s="507"/>
      <c r="EY323" s="507"/>
      <c r="EZ323" s="507"/>
      <c r="FA323" s="507"/>
      <c r="FB323" s="507"/>
      <c r="FC323" s="507"/>
      <c r="FD323" s="507"/>
      <c r="FE323" s="507"/>
      <c r="FF323" s="507"/>
      <c r="FG323" s="507"/>
      <c r="FH323" s="507"/>
      <c r="FI323" s="507"/>
      <c r="FJ323" s="507"/>
      <c r="FK323" s="507"/>
      <c r="FL323" s="507"/>
      <c r="FM323" s="507"/>
      <c r="FN323" s="507"/>
      <c r="FO323" s="507"/>
      <c r="FP323" s="507"/>
      <c r="FQ323" s="507"/>
      <c r="FR323" s="507"/>
      <c r="FS323" s="507"/>
      <c r="FT323" s="507"/>
      <c r="FU323" s="507"/>
      <c r="FV323" s="507"/>
      <c r="FW323" s="507"/>
      <c r="FX323" s="507"/>
      <c r="FY323" s="507"/>
      <c r="FZ323" s="507"/>
      <c r="GA323" s="507"/>
      <c r="GB323" s="507"/>
      <c r="GC323" s="507"/>
      <c r="GD323" s="507"/>
      <c r="GE323" s="507"/>
      <c r="GF323" s="507"/>
      <c r="GG323" s="507"/>
      <c r="GH323" s="507"/>
      <c r="GI323" s="507"/>
      <c r="GJ323" s="507"/>
      <c r="GK323" s="507"/>
      <c r="GL323" s="507"/>
      <c r="GM323" s="507"/>
      <c r="GN323" s="507"/>
      <c r="GO323" s="507"/>
      <c r="GP323" s="507"/>
      <c r="GQ323" s="507"/>
      <c r="GR323" s="507"/>
      <c r="GS323" s="507"/>
      <c r="GT323" s="507"/>
      <c r="GU323" s="507"/>
      <c r="GV323" s="507"/>
      <c r="GW323" s="507"/>
      <c r="GX323" s="507"/>
      <c r="GY323" s="507"/>
      <c r="GZ323" s="507"/>
      <c r="HA323" s="507"/>
      <c r="HB323" s="507"/>
      <c r="HC323" s="507"/>
      <c r="HD323" s="507"/>
      <c r="HE323" s="507"/>
      <c r="HF323" s="507"/>
      <c r="HG323" s="507"/>
      <c r="HH323" s="507"/>
      <c r="HI323" s="507"/>
      <c r="HJ323" s="507"/>
      <c r="HK323" s="507"/>
      <c r="HL323" s="507"/>
      <c r="HM323" s="507"/>
      <c r="HN323" s="507"/>
      <c r="HO323" s="507"/>
      <c r="HP323" s="507"/>
      <c r="HQ323" s="507"/>
      <c r="HR323" s="507"/>
      <c r="HS323" s="507"/>
      <c r="HT323" s="507"/>
      <c r="HU323" s="507"/>
      <c r="HV323" s="507"/>
      <c r="HW323" s="507"/>
      <c r="HX323" s="507"/>
      <c r="HY323" s="507"/>
      <c r="HZ323" s="507"/>
      <c r="IA323" s="507"/>
      <c r="IB323" s="507"/>
      <c r="IC323" s="507"/>
      <c r="ID323" s="507"/>
      <c r="IE323" s="507"/>
      <c r="IF323" s="507"/>
      <c r="IG323" s="507"/>
      <c r="IH323" s="507"/>
      <c r="II323" s="507"/>
      <c r="IJ323" s="507"/>
    </row>
    <row r="324" spans="1:244" s="398" customFormat="1" ht="19" x14ac:dyDescent="0.2">
      <c r="A324"/>
      <c r="B324" s="290"/>
      <c r="C324"/>
      <c r="D324" s="367"/>
      <c r="E324" s="463"/>
      <c r="F324" s="463"/>
      <c r="G324" s="271"/>
      <c r="H324"/>
      <c r="I324" s="99"/>
      <c r="J324"/>
      <c r="K324"/>
      <c r="L324"/>
      <c r="M324" s="275"/>
      <c r="N324" s="275"/>
      <c r="O324" s="275"/>
      <c r="P324" s="275"/>
      <c r="Q324" s="275"/>
      <c r="R324" s="275"/>
      <c r="S324" s="275"/>
      <c r="T324" s="275"/>
      <c r="U324" s="275"/>
      <c r="V324" s="275"/>
      <c r="W324" s="275"/>
      <c r="X324" s="275"/>
      <c r="Y324" s="275"/>
      <c r="Z324" s="275"/>
      <c r="AA324" s="275"/>
      <c r="AB324" s="23"/>
      <c r="AC324"/>
      <c r="AD324" s="92"/>
      <c r="AE324"/>
      <c r="AF324"/>
      <c r="AG324"/>
      <c r="AH324" s="96"/>
      <c r="AI324" s="394"/>
      <c r="AJ324" s="215"/>
      <c r="AK324" s="215"/>
      <c r="AL324" s="215"/>
      <c r="AM324" s="215"/>
      <c r="AN324" s="215"/>
      <c r="AO324" s="215"/>
      <c r="AP324" s="215"/>
      <c r="AQ324" s="215"/>
      <c r="AR324" s="215"/>
      <c r="AS324" s="215"/>
      <c r="AT324" s="215"/>
      <c r="AU324" s="215"/>
      <c r="AV324" s="215"/>
      <c r="AW324" s="215"/>
      <c r="AX324" s="215"/>
      <c r="AY324" s="394"/>
      <c r="AZ324" s="386"/>
      <c r="BA324" s="715"/>
      <c r="BB324"/>
      <c r="BC324" s="715"/>
      <c r="BD324"/>
      <c r="BE324" s="715"/>
      <c r="BF324"/>
      <c r="BG324" s="715"/>
      <c r="BH324"/>
      <c r="BI324" s="715"/>
      <c r="BJ324"/>
      <c r="BK324" s="715"/>
      <c r="BL324"/>
      <c r="BM324" s="715"/>
      <c r="BN324"/>
      <c r="BO324" s="387"/>
      <c r="BP324"/>
      <c r="BQ324" s="387"/>
      <c r="BR324"/>
      <c r="BS324" s="387"/>
      <c r="BT324"/>
      <c r="BU324" s="387"/>
      <c r="BV324"/>
      <c r="BW324" s="387"/>
      <c r="BX324"/>
      <c r="BY324" s="387"/>
      <c r="BZ324"/>
      <c r="CA324" s="387"/>
      <c r="CB324"/>
      <c r="CC324" s="387"/>
      <c r="CD324"/>
      <c r="CE324" s="387"/>
      <c r="CF324"/>
      <c r="CG324" s="387"/>
      <c r="CH324"/>
      <c r="CI324" s="387"/>
      <c r="CJ324"/>
      <c r="CK324" s="1099"/>
      <c r="CL324" s="507"/>
      <c r="CM324" s="507"/>
      <c r="CN324" s="507"/>
      <c r="CO324" s="507"/>
      <c r="CP324" s="507"/>
      <c r="CQ324" s="507"/>
      <c r="CR324" s="507"/>
      <c r="CS324" s="507"/>
      <c r="CT324" s="1109"/>
      <c r="CU324" s="507"/>
      <c r="CV324" s="507"/>
      <c r="CW324" s="507"/>
      <c r="CX324" s="1109"/>
      <c r="CY324" s="507"/>
      <c r="CZ324" s="507"/>
      <c r="DN324" s="507"/>
      <c r="DO324" s="507"/>
      <c r="DP324" s="507"/>
      <c r="DQ324" s="507"/>
      <c r="DR324" s="507"/>
      <c r="DS324" s="507"/>
      <c r="DT324" s="507"/>
      <c r="DU324" s="507"/>
      <c r="DV324" s="507"/>
      <c r="DW324" s="507"/>
      <c r="DX324" s="507"/>
      <c r="DY324" s="507"/>
      <c r="DZ324" s="507"/>
      <c r="EA324" s="507"/>
      <c r="EB324" s="507"/>
      <c r="EC324" s="507"/>
      <c r="ED324" s="507"/>
      <c r="EE324" s="507"/>
      <c r="EF324" s="507"/>
      <c r="EG324" s="507"/>
      <c r="EH324" s="507"/>
      <c r="EI324" s="507"/>
      <c r="EJ324" s="507"/>
      <c r="EK324" s="507"/>
      <c r="EL324" s="507"/>
      <c r="EM324" s="507"/>
      <c r="EN324" s="507"/>
      <c r="EO324" s="507"/>
      <c r="EP324" s="507"/>
      <c r="EQ324" s="507"/>
      <c r="ER324" s="507"/>
      <c r="ES324" s="507"/>
      <c r="ET324" s="507"/>
      <c r="EU324" s="507"/>
      <c r="EV324" s="507"/>
      <c r="EW324" s="507"/>
      <c r="EX324" s="507"/>
      <c r="EY324" s="507"/>
      <c r="EZ324" s="507"/>
      <c r="FA324" s="507"/>
      <c r="FB324" s="507"/>
      <c r="FC324" s="507"/>
      <c r="FD324" s="507"/>
      <c r="FE324" s="507"/>
      <c r="FF324" s="507"/>
      <c r="FG324" s="507"/>
      <c r="FH324" s="507"/>
      <c r="FI324" s="507"/>
      <c r="FJ324" s="507"/>
      <c r="FK324" s="507"/>
      <c r="FL324" s="507"/>
      <c r="FM324" s="507"/>
      <c r="FN324" s="507"/>
      <c r="FO324" s="507"/>
      <c r="FP324" s="507"/>
      <c r="FQ324" s="507"/>
      <c r="FR324" s="507"/>
      <c r="FS324" s="507"/>
      <c r="FT324" s="507"/>
      <c r="FU324" s="507"/>
      <c r="FV324" s="507"/>
      <c r="FW324" s="507"/>
      <c r="FX324" s="507"/>
      <c r="FY324" s="507"/>
      <c r="FZ324" s="507"/>
      <c r="GA324" s="507"/>
      <c r="GB324" s="507"/>
      <c r="GC324" s="507"/>
      <c r="GD324" s="507"/>
      <c r="GE324" s="507"/>
      <c r="GF324" s="507"/>
      <c r="GG324" s="507"/>
      <c r="GH324" s="507"/>
      <c r="GI324" s="507"/>
      <c r="GJ324" s="507"/>
      <c r="GK324" s="507"/>
      <c r="GL324" s="507"/>
      <c r="GM324" s="507"/>
      <c r="GN324" s="507"/>
      <c r="GO324" s="507"/>
      <c r="GP324" s="507"/>
      <c r="GQ324" s="507"/>
      <c r="GR324" s="507"/>
      <c r="GS324" s="507"/>
      <c r="GT324" s="507"/>
      <c r="GU324" s="507"/>
      <c r="GV324" s="507"/>
      <c r="GW324" s="507"/>
      <c r="GX324" s="507"/>
      <c r="GY324" s="507"/>
      <c r="GZ324" s="507"/>
      <c r="HA324" s="507"/>
      <c r="HB324" s="507"/>
      <c r="HC324" s="507"/>
      <c r="HD324" s="507"/>
      <c r="HE324" s="507"/>
      <c r="HF324" s="507"/>
      <c r="HG324" s="507"/>
      <c r="HH324" s="507"/>
      <c r="HI324" s="507"/>
      <c r="HJ324" s="507"/>
      <c r="HK324" s="507"/>
      <c r="HL324" s="507"/>
      <c r="HM324" s="507"/>
      <c r="HN324" s="507"/>
      <c r="HO324" s="507"/>
      <c r="HP324" s="507"/>
      <c r="HQ324" s="507"/>
      <c r="HR324" s="507"/>
      <c r="HS324" s="507"/>
      <c r="HT324" s="507"/>
      <c r="HU324" s="507"/>
      <c r="HV324" s="507"/>
      <c r="HW324" s="507"/>
      <c r="HX324" s="507"/>
      <c r="HY324" s="507"/>
      <c r="HZ324" s="507"/>
      <c r="IA324" s="507"/>
      <c r="IB324" s="507"/>
      <c r="IC324" s="507"/>
      <c r="ID324" s="507"/>
      <c r="IE324" s="507"/>
      <c r="IF324" s="507"/>
      <c r="IG324" s="507"/>
      <c r="IH324" s="507"/>
      <c r="II324" s="507"/>
      <c r="IJ324" s="507"/>
    </row>
    <row r="325" spans="1:244" s="398" customFormat="1" ht="19" x14ac:dyDescent="0.2">
      <c r="A325"/>
      <c r="B325" s="290"/>
      <c r="C325"/>
      <c r="D325" s="367"/>
      <c r="E325" s="463"/>
      <c r="F325" s="463"/>
      <c r="G325" s="271"/>
      <c r="H325"/>
      <c r="I325" s="99"/>
      <c r="J325"/>
      <c r="K325"/>
      <c r="L325"/>
      <c r="M325" s="275"/>
      <c r="N325" s="275"/>
      <c r="O325" s="275"/>
      <c r="P325" s="275"/>
      <c r="Q325" s="275"/>
      <c r="R325" s="275"/>
      <c r="S325" s="275"/>
      <c r="T325" s="275"/>
      <c r="U325" s="275"/>
      <c r="V325" s="275"/>
      <c r="W325" s="275"/>
      <c r="X325" s="275"/>
      <c r="Y325" s="275"/>
      <c r="Z325" s="275"/>
      <c r="AA325" s="275"/>
      <c r="AB325" s="23"/>
      <c r="AC325"/>
      <c r="AD325" s="92"/>
      <c r="AE325"/>
      <c r="AF325"/>
      <c r="AG325"/>
      <c r="AH325" s="96"/>
      <c r="AI325" s="394"/>
      <c r="AJ325" s="215"/>
      <c r="AK325" s="215"/>
      <c r="AL325" s="215"/>
      <c r="AM325" s="215"/>
      <c r="AN325" s="215"/>
      <c r="AO325" s="215"/>
      <c r="AP325" s="215"/>
      <c r="AQ325" s="215"/>
      <c r="AR325" s="215"/>
      <c r="AS325" s="215"/>
      <c r="AT325" s="215"/>
      <c r="AU325" s="215"/>
      <c r="AV325" s="215"/>
      <c r="AW325" s="215"/>
      <c r="AX325" s="215"/>
      <c r="AY325" s="394"/>
      <c r="AZ325" s="386"/>
      <c r="BA325" s="715"/>
      <c r="BB325"/>
      <c r="BC325" s="715"/>
      <c r="BD325"/>
      <c r="BE325" s="715"/>
      <c r="BF325"/>
      <c r="BG325" s="715"/>
      <c r="BH325"/>
      <c r="BI325" s="715"/>
      <c r="BJ325"/>
      <c r="BK325" s="715"/>
      <c r="BL325"/>
      <c r="BM325" s="715"/>
      <c r="BN325"/>
      <c r="BO325" s="387"/>
      <c r="BP325"/>
      <c r="BQ325" s="387"/>
      <c r="BR325"/>
      <c r="BS325" s="387"/>
      <c r="BT325"/>
      <c r="BU325" s="387"/>
      <c r="BV325"/>
      <c r="BW325" s="387"/>
      <c r="BX325"/>
      <c r="BY325" s="387"/>
      <c r="BZ325"/>
      <c r="CA325" s="387"/>
      <c r="CB325"/>
      <c r="CC325" s="387"/>
      <c r="CD325"/>
      <c r="CE325" s="387"/>
      <c r="CF325"/>
      <c r="CG325" s="387"/>
      <c r="CH325"/>
      <c r="CI325" s="387"/>
      <c r="CJ325"/>
      <c r="CK325" s="1099"/>
      <c r="CL325" s="507"/>
      <c r="CM325" s="507"/>
      <c r="CN325" s="507"/>
      <c r="CO325" s="507"/>
      <c r="CP325" s="507"/>
      <c r="CQ325" s="507"/>
      <c r="CR325" s="507"/>
      <c r="CS325" s="507"/>
      <c r="CT325" s="1109"/>
      <c r="CU325" s="507"/>
      <c r="CV325" s="507"/>
      <c r="CW325" s="507"/>
      <c r="CX325" s="1109"/>
      <c r="CY325" s="507"/>
      <c r="CZ325" s="507"/>
      <c r="DN325" s="507"/>
      <c r="DO325" s="507"/>
      <c r="DP325" s="507"/>
      <c r="DQ325" s="507"/>
      <c r="DR325" s="507"/>
      <c r="DS325" s="507"/>
      <c r="DT325" s="507"/>
      <c r="DU325" s="507"/>
      <c r="DV325" s="507"/>
      <c r="DW325" s="507"/>
      <c r="DX325" s="507"/>
      <c r="DY325" s="507"/>
      <c r="DZ325" s="507"/>
      <c r="EA325" s="507"/>
      <c r="EB325" s="507"/>
      <c r="EC325" s="507"/>
      <c r="ED325" s="507"/>
      <c r="EE325" s="507"/>
      <c r="EF325" s="507"/>
      <c r="EG325" s="507"/>
      <c r="EH325" s="507"/>
      <c r="EI325" s="507"/>
      <c r="EJ325" s="507"/>
      <c r="EK325" s="507"/>
      <c r="EL325" s="507"/>
      <c r="EM325" s="507"/>
      <c r="EN325" s="507"/>
      <c r="EO325" s="507"/>
      <c r="EP325" s="507"/>
      <c r="EQ325" s="507"/>
      <c r="ER325" s="507"/>
      <c r="ES325" s="507"/>
      <c r="ET325" s="507"/>
      <c r="EU325" s="507"/>
      <c r="EV325" s="507"/>
      <c r="EW325" s="507"/>
      <c r="EX325" s="507"/>
      <c r="EY325" s="507"/>
      <c r="EZ325" s="507"/>
      <c r="FA325" s="507"/>
      <c r="FB325" s="507"/>
      <c r="FC325" s="507"/>
      <c r="FD325" s="507"/>
      <c r="FE325" s="507"/>
      <c r="FF325" s="507"/>
      <c r="FG325" s="507"/>
      <c r="FH325" s="507"/>
      <c r="FI325" s="507"/>
      <c r="FJ325" s="507"/>
      <c r="FK325" s="507"/>
      <c r="FL325" s="507"/>
      <c r="FM325" s="507"/>
      <c r="FN325" s="507"/>
      <c r="FO325" s="507"/>
      <c r="FP325" s="507"/>
      <c r="FQ325" s="507"/>
      <c r="FR325" s="507"/>
      <c r="FS325" s="507"/>
      <c r="FT325" s="507"/>
      <c r="FU325" s="507"/>
      <c r="FV325" s="507"/>
      <c r="FW325" s="507"/>
      <c r="FX325" s="507"/>
      <c r="FY325" s="507"/>
      <c r="FZ325" s="507"/>
      <c r="GA325" s="507"/>
      <c r="GB325" s="507"/>
      <c r="GC325" s="507"/>
      <c r="GD325" s="507"/>
      <c r="GE325" s="507"/>
      <c r="GF325" s="507"/>
      <c r="GG325" s="507"/>
      <c r="GH325" s="507"/>
      <c r="GI325" s="507"/>
      <c r="GJ325" s="507"/>
      <c r="GK325" s="507"/>
      <c r="GL325" s="507"/>
      <c r="GM325" s="507"/>
      <c r="GN325" s="507"/>
      <c r="GO325" s="507"/>
      <c r="GP325" s="507"/>
      <c r="GQ325" s="507"/>
      <c r="GR325" s="507"/>
      <c r="GS325" s="507"/>
      <c r="GT325" s="507"/>
      <c r="GU325" s="507"/>
      <c r="GV325" s="507"/>
      <c r="GW325" s="507"/>
      <c r="GX325" s="507"/>
      <c r="GY325" s="507"/>
      <c r="GZ325" s="507"/>
      <c r="HA325" s="507"/>
      <c r="HB325" s="507"/>
      <c r="HC325" s="507"/>
      <c r="HD325" s="507"/>
      <c r="HE325" s="507"/>
      <c r="HF325" s="507"/>
      <c r="HG325" s="507"/>
      <c r="HH325" s="507"/>
      <c r="HI325" s="507"/>
      <c r="HJ325" s="507"/>
      <c r="HK325" s="507"/>
      <c r="HL325" s="507"/>
      <c r="HM325" s="507"/>
      <c r="HN325" s="507"/>
      <c r="HO325" s="507"/>
      <c r="HP325" s="507"/>
      <c r="HQ325" s="507"/>
      <c r="HR325" s="507"/>
      <c r="HS325" s="507"/>
      <c r="HT325" s="507"/>
      <c r="HU325" s="507"/>
      <c r="HV325" s="507"/>
      <c r="HW325" s="507"/>
      <c r="HX325" s="507"/>
      <c r="HY325" s="507"/>
      <c r="HZ325" s="507"/>
      <c r="IA325" s="507"/>
      <c r="IB325" s="507"/>
      <c r="IC325" s="507"/>
      <c r="ID325" s="507"/>
      <c r="IE325" s="507"/>
      <c r="IF325" s="507"/>
      <c r="IG325" s="507"/>
      <c r="IH325" s="507"/>
      <c r="II325" s="507"/>
      <c r="IJ325" s="507"/>
    </row>
    <row r="326" spans="1:244" s="398" customFormat="1" ht="19" x14ac:dyDescent="0.2">
      <c r="A326"/>
      <c r="B326" s="290"/>
      <c r="C326"/>
      <c r="D326" s="367"/>
      <c r="E326" s="463"/>
      <c r="F326" s="463"/>
      <c r="G326" s="271"/>
      <c r="H326"/>
      <c r="I326" s="99"/>
      <c r="J326"/>
      <c r="K326"/>
      <c r="L326"/>
      <c r="M326" s="275"/>
      <c r="N326" s="275"/>
      <c r="O326" s="275"/>
      <c r="P326" s="275"/>
      <c r="Q326" s="275"/>
      <c r="R326" s="275"/>
      <c r="S326" s="275"/>
      <c r="T326" s="275"/>
      <c r="U326" s="275"/>
      <c r="V326" s="275"/>
      <c r="W326" s="275"/>
      <c r="X326" s="275"/>
      <c r="Y326" s="275"/>
      <c r="Z326" s="275"/>
      <c r="AA326" s="275"/>
      <c r="AB326" s="23"/>
      <c r="AC326"/>
      <c r="AD326" s="92"/>
      <c r="AE326"/>
      <c r="AF326"/>
      <c r="AG326"/>
      <c r="AH326" s="96"/>
      <c r="AI326" s="394"/>
      <c r="AJ326" s="215"/>
      <c r="AK326" s="215"/>
      <c r="AL326" s="215"/>
      <c r="AM326" s="215"/>
      <c r="AN326" s="215"/>
      <c r="AO326" s="215"/>
      <c r="AP326" s="215"/>
      <c r="AQ326" s="215"/>
      <c r="AR326" s="215"/>
      <c r="AS326" s="215"/>
      <c r="AT326" s="215"/>
      <c r="AU326" s="215"/>
      <c r="AV326" s="215"/>
      <c r="AW326" s="215"/>
      <c r="AX326" s="215"/>
      <c r="AY326" s="394"/>
      <c r="AZ326" s="386"/>
      <c r="BA326" s="715"/>
      <c r="BB326"/>
      <c r="BC326" s="715"/>
      <c r="BD326"/>
      <c r="BE326" s="715"/>
      <c r="BF326"/>
      <c r="BG326" s="715"/>
      <c r="BH326"/>
      <c r="BI326" s="715"/>
      <c r="BJ326"/>
      <c r="BK326" s="715"/>
      <c r="BL326"/>
      <c r="BM326" s="715"/>
      <c r="BN326"/>
      <c r="BO326" s="387"/>
      <c r="BP326"/>
      <c r="BQ326" s="387"/>
      <c r="BR326"/>
      <c r="BS326" s="387"/>
      <c r="BT326"/>
      <c r="BU326" s="387"/>
      <c r="BV326"/>
      <c r="BW326" s="387"/>
      <c r="BX326"/>
      <c r="BY326" s="387"/>
      <c r="BZ326"/>
      <c r="CA326" s="387"/>
      <c r="CB326"/>
      <c r="CC326" s="387"/>
      <c r="CD326"/>
      <c r="CE326" s="387"/>
      <c r="CF326"/>
      <c r="CG326" s="387"/>
      <c r="CH326"/>
      <c r="CI326" s="387"/>
      <c r="CJ326"/>
      <c r="CK326" s="1099"/>
      <c r="CL326" s="507"/>
      <c r="CM326" s="507"/>
      <c r="CN326" s="507"/>
      <c r="CO326" s="507"/>
      <c r="CP326" s="507"/>
      <c r="CQ326" s="507"/>
      <c r="CR326" s="507"/>
      <c r="CS326" s="507"/>
      <c r="CT326" s="1109"/>
      <c r="CU326" s="507"/>
      <c r="CV326" s="507"/>
      <c r="CW326" s="507"/>
      <c r="CX326" s="1109"/>
      <c r="CY326" s="507"/>
      <c r="CZ326" s="507"/>
      <c r="DN326" s="507"/>
      <c r="DO326" s="507"/>
      <c r="DP326" s="507"/>
      <c r="DQ326" s="507"/>
      <c r="DR326" s="507"/>
      <c r="DS326" s="507"/>
      <c r="DT326" s="507"/>
      <c r="DU326" s="507"/>
      <c r="DV326" s="507"/>
      <c r="DW326" s="507"/>
      <c r="DX326" s="507"/>
      <c r="DY326" s="507"/>
      <c r="DZ326" s="507"/>
      <c r="EA326" s="507"/>
      <c r="EB326" s="507"/>
      <c r="EC326" s="507"/>
      <c r="ED326" s="507"/>
      <c r="EE326" s="507"/>
      <c r="EF326" s="507"/>
      <c r="EG326" s="507"/>
      <c r="EH326" s="507"/>
      <c r="EI326" s="507"/>
      <c r="EJ326" s="507"/>
      <c r="EK326" s="507"/>
      <c r="EL326" s="507"/>
      <c r="EM326" s="507"/>
      <c r="EN326" s="507"/>
      <c r="EO326" s="507"/>
      <c r="EP326" s="507"/>
      <c r="EQ326" s="507"/>
      <c r="ER326" s="507"/>
      <c r="ES326" s="507"/>
      <c r="ET326" s="507"/>
      <c r="EU326" s="507"/>
      <c r="EV326" s="507"/>
      <c r="EW326" s="507"/>
      <c r="EX326" s="507"/>
      <c r="EY326" s="507"/>
      <c r="EZ326" s="507"/>
      <c r="FA326" s="507"/>
      <c r="FB326" s="507"/>
      <c r="FC326" s="507"/>
      <c r="FD326" s="507"/>
      <c r="FE326" s="507"/>
      <c r="FF326" s="507"/>
      <c r="FG326" s="507"/>
      <c r="FH326" s="507"/>
      <c r="FI326" s="507"/>
      <c r="FJ326" s="507"/>
      <c r="FK326" s="507"/>
      <c r="FL326" s="507"/>
      <c r="FM326" s="507"/>
      <c r="FN326" s="507"/>
      <c r="FO326" s="507"/>
      <c r="FP326" s="507"/>
      <c r="FQ326" s="507"/>
      <c r="FR326" s="507"/>
      <c r="FS326" s="507"/>
      <c r="FT326" s="507"/>
      <c r="FU326" s="507"/>
      <c r="FV326" s="507"/>
      <c r="FW326" s="507"/>
      <c r="FX326" s="507"/>
      <c r="FY326" s="507"/>
      <c r="FZ326" s="507"/>
      <c r="GA326" s="507"/>
      <c r="GB326" s="507"/>
      <c r="GC326" s="507"/>
      <c r="GD326" s="507"/>
      <c r="GE326" s="507"/>
      <c r="GF326" s="507"/>
      <c r="GG326" s="507"/>
      <c r="GH326" s="507"/>
      <c r="GI326" s="507"/>
      <c r="GJ326" s="507"/>
      <c r="GK326" s="507"/>
      <c r="GL326" s="507"/>
      <c r="GM326" s="507"/>
      <c r="GN326" s="507"/>
      <c r="GO326" s="507"/>
      <c r="GP326" s="507"/>
      <c r="GQ326" s="507"/>
      <c r="GR326" s="507"/>
      <c r="GS326" s="507"/>
      <c r="GT326" s="507"/>
      <c r="GU326" s="507"/>
      <c r="GV326" s="507"/>
      <c r="GW326" s="507"/>
      <c r="GX326" s="507"/>
      <c r="GY326" s="507"/>
      <c r="GZ326" s="507"/>
      <c r="HA326" s="507"/>
      <c r="HB326" s="507"/>
      <c r="HC326" s="507"/>
      <c r="HD326" s="507"/>
      <c r="HE326" s="507"/>
      <c r="HF326" s="507"/>
      <c r="HG326" s="507"/>
      <c r="HH326" s="507"/>
      <c r="HI326" s="507"/>
      <c r="HJ326" s="507"/>
      <c r="HK326" s="507"/>
      <c r="HL326" s="507"/>
      <c r="HM326" s="507"/>
      <c r="HN326" s="507"/>
      <c r="HO326" s="507"/>
      <c r="HP326" s="507"/>
      <c r="HQ326" s="507"/>
      <c r="HR326" s="507"/>
      <c r="HS326" s="507"/>
      <c r="HT326" s="507"/>
      <c r="HU326" s="507"/>
      <c r="HV326" s="507"/>
      <c r="HW326" s="507"/>
      <c r="HX326" s="507"/>
      <c r="HY326" s="507"/>
      <c r="HZ326" s="507"/>
      <c r="IA326" s="507"/>
      <c r="IB326" s="507"/>
      <c r="IC326" s="507"/>
      <c r="ID326" s="507"/>
      <c r="IE326" s="507"/>
      <c r="IF326" s="507"/>
      <c r="IG326" s="507"/>
      <c r="IH326" s="507"/>
      <c r="II326" s="507"/>
      <c r="IJ326" s="507"/>
    </row>
    <row r="327" spans="1:244" s="398" customFormat="1" ht="19" x14ac:dyDescent="0.2">
      <c r="A327"/>
      <c r="B327" s="290"/>
      <c r="C327"/>
      <c r="D327" s="367"/>
      <c r="E327" s="463"/>
      <c r="F327" s="463"/>
      <c r="G327" s="271"/>
      <c r="H327"/>
      <c r="I327" s="99"/>
      <c r="J327"/>
      <c r="K327"/>
      <c r="L327"/>
      <c r="M327" s="275"/>
      <c r="N327" s="275"/>
      <c r="O327" s="275"/>
      <c r="P327" s="275"/>
      <c r="Q327" s="275"/>
      <c r="R327" s="275"/>
      <c r="S327" s="275"/>
      <c r="T327" s="275"/>
      <c r="U327" s="275"/>
      <c r="V327" s="275"/>
      <c r="W327" s="275"/>
      <c r="X327" s="275"/>
      <c r="Y327" s="275"/>
      <c r="Z327" s="275"/>
      <c r="AA327" s="275"/>
      <c r="AB327" s="23"/>
      <c r="AC327"/>
      <c r="AD327" s="92"/>
      <c r="AE327"/>
      <c r="AF327"/>
      <c r="AG327"/>
      <c r="AH327" s="96"/>
      <c r="AI327" s="394"/>
      <c r="AJ327" s="215"/>
      <c r="AK327" s="215"/>
      <c r="AL327" s="215"/>
      <c r="AM327" s="215"/>
      <c r="AN327" s="215"/>
      <c r="AO327" s="215"/>
      <c r="AP327" s="215"/>
      <c r="AQ327" s="215"/>
      <c r="AR327" s="215"/>
      <c r="AS327" s="215"/>
      <c r="AT327" s="215"/>
      <c r="AU327" s="215"/>
      <c r="AV327" s="215"/>
      <c r="AW327" s="215"/>
      <c r="AX327" s="215"/>
      <c r="AY327" s="394"/>
      <c r="AZ327" s="386"/>
      <c r="BA327" s="715"/>
      <c r="BB327"/>
      <c r="BC327" s="715"/>
      <c r="BD327"/>
      <c r="BE327" s="715"/>
      <c r="BF327"/>
      <c r="BG327" s="715"/>
      <c r="BH327"/>
      <c r="BI327" s="715"/>
      <c r="BJ327"/>
      <c r="BK327" s="715"/>
      <c r="BL327"/>
      <c r="BM327" s="715"/>
      <c r="BN327"/>
      <c r="BO327" s="387"/>
      <c r="BP327"/>
      <c r="BQ327" s="387"/>
      <c r="BR327"/>
      <c r="BS327" s="387"/>
      <c r="BT327"/>
      <c r="BU327" s="387"/>
      <c r="BV327"/>
      <c r="BW327" s="387"/>
      <c r="BX327"/>
      <c r="BY327" s="387"/>
      <c r="BZ327"/>
      <c r="CA327" s="387"/>
      <c r="CB327"/>
      <c r="CC327" s="387"/>
      <c r="CD327"/>
      <c r="CE327" s="387"/>
      <c r="CF327"/>
      <c r="CG327" s="387"/>
      <c r="CH327"/>
      <c r="CI327" s="387"/>
      <c r="CJ327"/>
      <c r="CK327" s="1099"/>
      <c r="CL327" s="507"/>
      <c r="CM327" s="507"/>
      <c r="CN327" s="507"/>
      <c r="CO327" s="507"/>
      <c r="CP327" s="507"/>
      <c r="CQ327" s="507"/>
      <c r="CR327" s="507"/>
      <c r="CS327" s="507"/>
      <c r="CT327" s="1109"/>
      <c r="CU327" s="507"/>
      <c r="CV327" s="507"/>
      <c r="CW327" s="507"/>
      <c r="CX327" s="1109"/>
      <c r="CY327" s="507"/>
      <c r="CZ327" s="507"/>
      <c r="DN327" s="507"/>
      <c r="DO327" s="507"/>
      <c r="DP327" s="507"/>
      <c r="DQ327" s="507"/>
      <c r="DR327" s="507"/>
      <c r="DS327" s="507"/>
      <c r="DT327" s="507"/>
      <c r="DU327" s="507"/>
      <c r="DV327" s="507"/>
      <c r="DW327" s="507"/>
      <c r="DX327" s="507"/>
      <c r="DY327" s="507"/>
      <c r="DZ327" s="507"/>
      <c r="EA327" s="507"/>
      <c r="EB327" s="507"/>
      <c r="EC327" s="507"/>
      <c r="ED327" s="507"/>
      <c r="EE327" s="507"/>
      <c r="EF327" s="507"/>
      <c r="EG327" s="507"/>
      <c r="EH327" s="507"/>
      <c r="EI327" s="507"/>
      <c r="EJ327" s="507"/>
      <c r="EK327" s="507"/>
      <c r="EL327" s="507"/>
      <c r="EM327" s="507"/>
      <c r="EN327" s="507"/>
      <c r="EO327" s="507"/>
      <c r="EP327" s="507"/>
      <c r="EQ327" s="507"/>
      <c r="ER327" s="507"/>
      <c r="ES327" s="507"/>
      <c r="ET327" s="507"/>
      <c r="EU327" s="507"/>
      <c r="EV327" s="507"/>
      <c r="EW327" s="507"/>
      <c r="EX327" s="507"/>
      <c r="EY327" s="507"/>
      <c r="EZ327" s="507"/>
      <c r="FA327" s="507"/>
      <c r="FB327" s="507"/>
      <c r="FC327" s="507"/>
      <c r="FD327" s="507"/>
      <c r="FE327" s="507"/>
      <c r="FF327" s="507"/>
      <c r="FG327" s="507"/>
      <c r="FH327" s="507"/>
      <c r="FI327" s="507"/>
      <c r="FJ327" s="507"/>
      <c r="FK327" s="507"/>
      <c r="FL327" s="507"/>
      <c r="FM327" s="507"/>
      <c r="FN327" s="507"/>
      <c r="FO327" s="507"/>
      <c r="FP327" s="507"/>
      <c r="FQ327" s="507"/>
      <c r="FR327" s="507"/>
      <c r="FS327" s="507"/>
      <c r="FT327" s="507"/>
      <c r="FU327" s="507"/>
      <c r="FV327" s="507"/>
      <c r="FW327" s="507"/>
      <c r="FX327" s="507"/>
      <c r="FY327" s="507"/>
      <c r="FZ327" s="507"/>
      <c r="GA327" s="507"/>
      <c r="GB327" s="507"/>
      <c r="GC327" s="507"/>
      <c r="GD327" s="507"/>
      <c r="GE327" s="507"/>
      <c r="GF327" s="507"/>
      <c r="GG327" s="507"/>
      <c r="GH327" s="507"/>
      <c r="GI327" s="507"/>
      <c r="GJ327" s="507"/>
      <c r="GK327" s="507"/>
      <c r="GL327" s="507"/>
      <c r="GM327" s="507"/>
      <c r="GN327" s="507"/>
      <c r="GO327" s="507"/>
      <c r="GP327" s="507"/>
      <c r="GQ327" s="507"/>
      <c r="GR327" s="507"/>
      <c r="GS327" s="507"/>
      <c r="GT327" s="507"/>
      <c r="GU327" s="507"/>
      <c r="GV327" s="507"/>
      <c r="GW327" s="507"/>
      <c r="GX327" s="507"/>
      <c r="GY327" s="507"/>
      <c r="GZ327" s="507"/>
      <c r="HA327" s="507"/>
      <c r="HB327" s="507"/>
      <c r="HC327" s="507"/>
      <c r="HD327" s="507"/>
      <c r="HE327" s="507"/>
      <c r="HF327" s="507"/>
      <c r="HG327" s="507"/>
      <c r="HH327" s="507"/>
      <c r="HI327" s="507"/>
      <c r="HJ327" s="507"/>
      <c r="HK327" s="507"/>
      <c r="HL327" s="507"/>
      <c r="HM327" s="507"/>
      <c r="HN327" s="507"/>
      <c r="HO327" s="507"/>
      <c r="HP327" s="507"/>
      <c r="HQ327" s="507"/>
      <c r="HR327" s="507"/>
      <c r="HS327" s="507"/>
      <c r="HT327" s="507"/>
      <c r="HU327" s="507"/>
      <c r="HV327" s="507"/>
      <c r="HW327" s="507"/>
      <c r="HX327" s="507"/>
      <c r="HY327" s="507"/>
      <c r="HZ327" s="507"/>
      <c r="IA327" s="507"/>
      <c r="IB327" s="507"/>
      <c r="IC327" s="507"/>
      <c r="ID327" s="507"/>
      <c r="IE327" s="507"/>
      <c r="IF327" s="507"/>
      <c r="IG327" s="507"/>
      <c r="IH327" s="507"/>
      <c r="II327" s="507"/>
      <c r="IJ327" s="507"/>
    </row>
    <row r="328" spans="1:244" s="398" customFormat="1" ht="19" x14ac:dyDescent="0.2">
      <c r="A328"/>
      <c r="B328" s="290"/>
      <c r="C328"/>
      <c r="D328" s="367"/>
      <c r="E328" s="463"/>
      <c r="F328" s="463"/>
      <c r="G328" s="271"/>
      <c r="H328"/>
      <c r="I328" s="99"/>
      <c r="J328"/>
      <c r="K328"/>
      <c r="L328"/>
      <c r="M328" s="275"/>
      <c r="N328" s="275"/>
      <c r="O328" s="275"/>
      <c r="P328" s="275"/>
      <c r="Q328" s="275"/>
      <c r="R328" s="275"/>
      <c r="S328" s="275"/>
      <c r="T328" s="275"/>
      <c r="U328" s="275"/>
      <c r="V328" s="275"/>
      <c r="W328" s="275"/>
      <c r="X328" s="275"/>
      <c r="Y328" s="275"/>
      <c r="Z328" s="275"/>
      <c r="AA328" s="275"/>
      <c r="AB328" s="23"/>
      <c r="AC328"/>
      <c r="AD328" s="92"/>
      <c r="AE328"/>
      <c r="AF328"/>
      <c r="AG328"/>
      <c r="AH328" s="96"/>
      <c r="AI328" s="394"/>
      <c r="AJ328" s="215"/>
      <c r="AK328" s="215"/>
      <c r="AL328" s="215"/>
      <c r="AM328" s="215"/>
      <c r="AN328" s="215"/>
      <c r="AO328" s="215"/>
      <c r="AP328" s="215"/>
      <c r="AQ328" s="215"/>
      <c r="AR328" s="215"/>
      <c r="AS328" s="215"/>
      <c r="AT328" s="215"/>
      <c r="AU328" s="215"/>
      <c r="AV328" s="215"/>
      <c r="AW328" s="215"/>
      <c r="AX328" s="215"/>
      <c r="AY328" s="394"/>
      <c r="AZ328" s="386"/>
      <c r="BA328" s="715"/>
      <c r="BB328"/>
      <c r="BC328" s="715"/>
      <c r="BD328"/>
      <c r="BE328" s="715"/>
      <c r="BF328"/>
      <c r="BG328" s="715"/>
      <c r="BH328"/>
      <c r="BI328" s="715"/>
      <c r="BJ328"/>
      <c r="BK328" s="715"/>
      <c r="BL328"/>
      <c r="BM328" s="715"/>
      <c r="BN328"/>
      <c r="BO328" s="387"/>
      <c r="BP328"/>
      <c r="BQ328" s="387"/>
      <c r="BR328"/>
      <c r="BS328" s="387"/>
      <c r="BT328"/>
      <c r="BU328" s="387"/>
      <c r="BV328"/>
      <c r="BW328" s="387"/>
      <c r="BX328"/>
      <c r="BY328" s="387"/>
      <c r="BZ328"/>
      <c r="CA328" s="387"/>
      <c r="CB328"/>
      <c r="CC328" s="387"/>
      <c r="CD328"/>
      <c r="CE328" s="387"/>
      <c r="CF328"/>
      <c r="CG328" s="387"/>
      <c r="CH328"/>
      <c r="CI328" s="387"/>
      <c r="CJ328"/>
      <c r="CK328" s="1099"/>
      <c r="CL328" s="507"/>
      <c r="CM328" s="507"/>
      <c r="CN328" s="507"/>
      <c r="CO328" s="507"/>
      <c r="CP328" s="507"/>
      <c r="CQ328" s="507"/>
      <c r="CR328" s="507"/>
      <c r="CS328" s="507"/>
      <c r="CT328" s="1109"/>
      <c r="CU328" s="507"/>
      <c r="CV328" s="507"/>
      <c r="CW328" s="507"/>
      <c r="CX328" s="1109"/>
      <c r="CY328" s="507"/>
      <c r="CZ328" s="507"/>
      <c r="DN328" s="507"/>
      <c r="DO328" s="507"/>
      <c r="DP328" s="507"/>
      <c r="DQ328" s="507"/>
      <c r="DR328" s="507"/>
      <c r="DS328" s="507"/>
      <c r="DT328" s="507"/>
      <c r="DU328" s="507"/>
      <c r="DV328" s="507"/>
      <c r="DW328" s="507"/>
      <c r="DX328" s="507"/>
      <c r="DY328" s="507"/>
      <c r="DZ328" s="507"/>
      <c r="EA328" s="507"/>
      <c r="EB328" s="507"/>
      <c r="EC328" s="507"/>
      <c r="ED328" s="507"/>
      <c r="EE328" s="507"/>
      <c r="EF328" s="507"/>
      <c r="EG328" s="507"/>
      <c r="EH328" s="507"/>
      <c r="EI328" s="507"/>
      <c r="EJ328" s="507"/>
      <c r="EK328" s="507"/>
      <c r="EL328" s="507"/>
      <c r="EM328" s="507"/>
      <c r="EN328" s="507"/>
      <c r="EO328" s="507"/>
      <c r="EP328" s="507"/>
      <c r="EQ328" s="507"/>
      <c r="ER328" s="507"/>
      <c r="ES328" s="507"/>
      <c r="ET328" s="507"/>
      <c r="EU328" s="507"/>
      <c r="EV328" s="507"/>
      <c r="EW328" s="507"/>
      <c r="EX328" s="507"/>
      <c r="EY328" s="507"/>
      <c r="EZ328" s="507"/>
      <c r="FA328" s="507"/>
      <c r="FB328" s="507"/>
      <c r="FC328" s="507"/>
      <c r="FD328" s="507"/>
      <c r="FE328" s="507"/>
      <c r="FF328" s="507"/>
      <c r="FG328" s="507"/>
      <c r="FH328" s="507"/>
      <c r="FI328" s="507"/>
      <c r="FJ328" s="507"/>
      <c r="FK328" s="507"/>
      <c r="FL328" s="507"/>
      <c r="FM328" s="507"/>
      <c r="FN328" s="507"/>
      <c r="FO328" s="507"/>
      <c r="FP328" s="507"/>
      <c r="FQ328" s="507"/>
      <c r="FR328" s="507"/>
      <c r="FS328" s="507"/>
      <c r="FT328" s="507"/>
      <c r="FU328" s="507"/>
      <c r="FV328" s="507"/>
      <c r="FW328" s="507"/>
      <c r="FX328" s="507"/>
      <c r="FY328" s="507"/>
      <c r="FZ328" s="507"/>
      <c r="GA328" s="507"/>
      <c r="GB328" s="507"/>
      <c r="GC328" s="507"/>
      <c r="GD328" s="507"/>
      <c r="GE328" s="507"/>
      <c r="GF328" s="507"/>
      <c r="GG328" s="507"/>
      <c r="GH328" s="507"/>
      <c r="GI328" s="507"/>
      <c r="GJ328" s="507"/>
      <c r="GK328" s="507"/>
      <c r="GL328" s="507"/>
      <c r="GM328" s="507"/>
      <c r="GN328" s="507"/>
      <c r="GO328" s="507"/>
      <c r="GP328" s="507"/>
      <c r="GQ328" s="507"/>
      <c r="GR328" s="507"/>
      <c r="GS328" s="507"/>
      <c r="GT328" s="507"/>
      <c r="GU328" s="507"/>
      <c r="GV328" s="507"/>
      <c r="GW328" s="507"/>
      <c r="GX328" s="507"/>
      <c r="GY328" s="507"/>
      <c r="GZ328" s="507"/>
      <c r="HA328" s="507"/>
      <c r="HB328" s="507"/>
      <c r="HC328" s="507"/>
      <c r="HD328" s="507"/>
      <c r="HE328" s="507"/>
      <c r="HF328" s="507"/>
      <c r="HG328" s="507"/>
      <c r="HH328" s="507"/>
      <c r="HI328" s="507"/>
      <c r="HJ328" s="507"/>
      <c r="HK328" s="507"/>
      <c r="HL328" s="507"/>
      <c r="HM328" s="507"/>
      <c r="HN328" s="507"/>
      <c r="HO328" s="507"/>
      <c r="HP328" s="507"/>
      <c r="HQ328" s="507"/>
      <c r="HR328" s="507"/>
      <c r="HS328" s="507"/>
      <c r="HT328" s="507"/>
      <c r="HU328" s="507"/>
      <c r="HV328" s="507"/>
      <c r="HW328" s="507"/>
      <c r="HX328" s="507"/>
      <c r="HY328" s="507"/>
      <c r="HZ328" s="507"/>
      <c r="IA328" s="507"/>
      <c r="IB328" s="507"/>
      <c r="IC328" s="507"/>
      <c r="ID328" s="507"/>
      <c r="IE328" s="507"/>
      <c r="IF328" s="507"/>
      <c r="IG328" s="507"/>
      <c r="IH328" s="507"/>
      <c r="II328" s="507"/>
      <c r="IJ328" s="507"/>
    </row>
    <row r="329" spans="1:244" s="398" customFormat="1" ht="19" x14ac:dyDescent="0.2">
      <c r="A329"/>
      <c r="B329" s="290"/>
      <c r="C329"/>
      <c r="D329" s="367"/>
      <c r="E329" s="463"/>
      <c r="F329" s="463"/>
      <c r="G329" s="271"/>
      <c r="H329"/>
      <c r="I329" s="99"/>
      <c r="J329"/>
      <c r="K329"/>
      <c r="L329"/>
      <c r="M329" s="275"/>
      <c r="N329" s="275"/>
      <c r="O329" s="275"/>
      <c r="P329" s="275"/>
      <c r="Q329" s="275"/>
      <c r="R329" s="275"/>
      <c r="S329" s="275"/>
      <c r="T329" s="275"/>
      <c r="U329" s="275"/>
      <c r="V329" s="275"/>
      <c r="W329" s="275"/>
      <c r="X329" s="275"/>
      <c r="Y329" s="275"/>
      <c r="Z329" s="275"/>
      <c r="AA329" s="275"/>
      <c r="AB329" s="23"/>
      <c r="AC329"/>
      <c r="AD329" s="92"/>
      <c r="AE329"/>
      <c r="AF329"/>
      <c r="AG329"/>
      <c r="AH329" s="96"/>
      <c r="AI329" s="394"/>
      <c r="AJ329" s="215"/>
      <c r="AK329" s="215"/>
      <c r="AL329" s="215"/>
      <c r="AM329" s="215"/>
      <c r="AN329" s="215"/>
      <c r="AO329" s="215"/>
      <c r="AP329" s="215"/>
      <c r="AQ329" s="215"/>
      <c r="AR329" s="215"/>
      <c r="AS329" s="215"/>
      <c r="AT329" s="215"/>
      <c r="AU329" s="215"/>
      <c r="AV329" s="215"/>
      <c r="AW329" s="215"/>
      <c r="AX329" s="215"/>
      <c r="AY329" s="394"/>
      <c r="AZ329" s="386"/>
      <c r="BA329" s="715"/>
      <c r="BB329"/>
      <c r="BC329" s="715"/>
      <c r="BD329"/>
      <c r="BE329" s="715"/>
      <c r="BF329"/>
      <c r="BG329" s="715"/>
      <c r="BH329"/>
      <c r="BI329" s="715"/>
      <c r="BJ329"/>
      <c r="BK329" s="715"/>
      <c r="BL329"/>
      <c r="BM329" s="715"/>
      <c r="BN329"/>
      <c r="BO329" s="387"/>
      <c r="BP329"/>
      <c r="BQ329" s="387"/>
      <c r="BR329"/>
      <c r="BS329" s="387"/>
      <c r="BT329"/>
      <c r="BU329" s="387"/>
      <c r="BV329"/>
      <c r="BW329" s="387"/>
      <c r="BX329"/>
      <c r="BY329" s="387"/>
      <c r="BZ329"/>
      <c r="CA329" s="387"/>
      <c r="CB329"/>
      <c r="CC329" s="387"/>
      <c r="CD329"/>
      <c r="CE329" s="387"/>
      <c r="CF329"/>
      <c r="CG329" s="387"/>
      <c r="CH329"/>
      <c r="CI329" s="387"/>
      <c r="CJ329"/>
      <c r="CK329" s="1099"/>
      <c r="CL329" s="507"/>
      <c r="CM329" s="507"/>
      <c r="CN329" s="507"/>
      <c r="CO329" s="507"/>
      <c r="CP329" s="507"/>
      <c r="CQ329" s="507"/>
      <c r="CR329" s="507"/>
      <c r="CS329" s="507"/>
      <c r="CT329" s="1109"/>
      <c r="CU329" s="507"/>
      <c r="CV329" s="507"/>
      <c r="CW329" s="507"/>
      <c r="CX329" s="1109"/>
      <c r="CY329" s="507"/>
      <c r="CZ329" s="507"/>
      <c r="DN329" s="507"/>
      <c r="DO329" s="507"/>
      <c r="DP329" s="507"/>
      <c r="DQ329" s="507"/>
      <c r="DR329" s="507"/>
      <c r="DS329" s="507"/>
      <c r="DT329" s="507"/>
      <c r="DU329" s="507"/>
      <c r="DV329" s="507"/>
      <c r="DW329" s="507"/>
      <c r="DX329" s="507"/>
      <c r="DY329" s="507"/>
      <c r="DZ329" s="507"/>
      <c r="EA329" s="507"/>
      <c r="EB329" s="507"/>
      <c r="EC329" s="507"/>
      <c r="ED329" s="507"/>
      <c r="EE329" s="507"/>
      <c r="EF329" s="507"/>
      <c r="EG329" s="507"/>
      <c r="EH329" s="507"/>
      <c r="EI329" s="507"/>
      <c r="EJ329" s="507"/>
      <c r="EK329" s="507"/>
      <c r="EL329" s="507"/>
      <c r="EM329" s="507"/>
      <c r="EN329" s="507"/>
      <c r="EO329" s="507"/>
      <c r="EP329" s="507"/>
      <c r="EQ329" s="507"/>
      <c r="ER329" s="507"/>
      <c r="ES329" s="507"/>
      <c r="ET329" s="507"/>
      <c r="EU329" s="507"/>
      <c r="EV329" s="507"/>
      <c r="EW329" s="507"/>
      <c r="EX329" s="507"/>
      <c r="EY329" s="507"/>
      <c r="EZ329" s="507"/>
      <c r="FA329" s="507"/>
      <c r="FB329" s="507"/>
      <c r="FC329" s="507"/>
      <c r="FD329" s="507"/>
      <c r="FE329" s="507"/>
      <c r="FF329" s="507"/>
      <c r="FG329" s="507"/>
      <c r="FH329" s="507"/>
      <c r="FI329" s="507"/>
      <c r="FJ329" s="507"/>
      <c r="FK329" s="507"/>
      <c r="FL329" s="507"/>
      <c r="FM329" s="507"/>
      <c r="FN329" s="507"/>
      <c r="FO329" s="507"/>
      <c r="FP329" s="507"/>
      <c r="FQ329" s="507"/>
      <c r="FR329" s="507"/>
      <c r="FS329" s="507"/>
      <c r="FT329" s="507"/>
      <c r="FU329" s="507"/>
      <c r="FV329" s="507"/>
      <c r="FW329" s="507"/>
      <c r="FX329" s="507"/>
      <c r="FY329" s="507"/>
      <c r="FZ329" s="507"/>
      <c r="GA329" s="507"/>
      <c r="GB329" s="507"/>
      <c r="GC329" s="507"/>
      <c r="GD329" s="507"/>
      <c r="GE329" s="507"/>
      <c r="GF329" s="507"/>
      <c r="GG329" s="507"/>
      <c r="GH329" s="507"/>
      <c r="GI329" s="507"/>
      <c r="GJ329" s="507"/>
      <c r="GK329" s="507"/>
      <c r="GL329" s="507"/>
      <c r="GM329" s="507"/>
      <c r="GN329" s="507"/>
      <c r="GO329" s="507"/>
      <c r="GP329" s="507"/>
      <c r="GQ329" s="507"/>
      <c r="GR329" s="507"/>
      <c r="GS329" s="507"/>
      <c r="GT329" s="507"/>
      <c r="GU329" s="507"/>
      <c r="GV329" s="507"/>
      <c r="GW329" s="507"/>
      <c r="GX329" s="507"/>
      <c r="GY329" s="507"/>
      <c r="GZ329" s="507"/>
      <c r="HA329" s="507"/>
      <c r="HB329" s="507"/>
      <c r="HC329" s="507"/>
      <c r="HD329" s="507"/>
      <c r="HE329" s="507"/>
      <c r="HF329" s="507"/>
      <c r="HG329" s="507"/>
      <c r="HH329" s="507"/>
      <c r="HI329" s="507"/>
      <c r="HJ329" s="507"/>
      <c r="HK329" s="507"/>
      <c r="HL329" s="507"/>
      <c r="HM329" s="507"/>
      <c r="HN329" s="507"/>
      <c r="HO329" s="507"/>
      <c r="HP329" s="507"/>
      <c r="HQ329" s="507"/>
      <c r="HR329" s="507"/>
      <c r="HS329" s="507"/>
      <c r="HT329" s="507"/>
      <c r="HU329" s="507"/>
      <c r="HV329" s="507"/>
      <c r="HW329" s="507"/>
      <c r="HX329" s="507"/>
      <c r="HY329" s="507"/>
      <c r="HZ329" s="507"/>
      <c r="IA329" s="507"/>
      <c r="IB329" s="507"/>
      <c r="IC329" s="507"/>
      <c r="ID329" s="507"/>
      <c r="IE329" s="507"/>
      <c r="IF329" s="507"/>
      <c r="IG329" s="507"/>
      <c r="IH329" s="507"/>
      <c r="II329" s="507"/>
      <c r="IJ329" s="507"/>
    </row>
    <row r="330" spans="1:244" s="398" customFormat="1" ht="19" x14ac:dyDescent="0.2">
      <c r="A330"/>
      <c r="B330" s="290"/>
      <c r="C330"/>
      <c r="D330" s="367"/>
      <c r="E330" s="463"/>
      <c r="F330" s="463"/>
      <c r="G330" s="271"/>
      <c r="H330"/>
      <c r="I330" s="99"/>
      <c r="J330"/>
      <c r="K330"/>
      <c r="L330"/>
      <c r="M330" s="275"/>
      <c r="N330" s="275"/>
      <c r="O330" s="275"/>
      <c r="P330" s="275"/>
      <c r="Q330" s="275"/>
      <c r="R330" s="275"/>
      <c r="S330" s="275"/>
      <c r="T330" s="275"/>
      <c r="U330" s="275"/>
      <c r="V330" s="275"/>
      <c r="W330" s="275"/>
      <c r="X330" s="275"/>
      <c r="Y330" s="275"/>
      <c r="Z330" s="275"/>
      <c r="AA330" s="275"/>
      <c r="AB330" s="23"/>
      <c r="AC330"/>
      <c r="AD330" s="92"/>
      <c r="AE330"/>
      <c r="AF330"/>
      <c r="AG330"/>
      <c r="AH330" s="96"/>
      <c r="AI330" s="394"/>
      <c r="AJ330" s="215"/>
      <c r="AK330" s="215"/>
      <c r="AL330" s="215"/>
      <c r="AM330" s="215"/>
      <c r="AN330" s="215"/>
      <c r="AO330" s="215"/>
      <c r="AP330" s="215"/>
      <c r="AQ330" s="215"/>
      <c r="AR330" s="215"/>
      <c r="AS330" s="215"/>
      <c r="AT330" s="215"/>
      <c r="AU330" s="215"/>
      <c r="AV330" s="215"/>
      <c r="AW330" s="215"/>
      <c r="AX330" s="215"/>
      <c r="AY330" s="394"/>
      <c r="AZ330" s="386"/>
      <c r="BA330" s="715"/>
      <c r="BB330"/>
      <c r="BC330" s="715"/>
      <c r="BD330"/>
      <c r="BE330" s="715"/>
      <c r="BF330"/>
      <c r="BG330" s="715"/>
      <c r="BH330"/>
      <c r="BI330" s="715"/>
      <c r="BJ330"/>
      <c r="BK330" s="715"/>
      <c r="BL330"/>
      <c r="BM330" s="715"/>
      <c r="BN330"/>
      <c r="BO330" s="387"/>
      <c r="BP330"/>
      <c r="BQ330" s="387"/>
      <c r="BR330"/>
      <c r="BS330" s="387"/>
      <c r="BT330"/>
      <c r="BU330" s="387"/>
      <c r="BV330"/>
      <c r="BW330" s="387"/>
      <c r="BX330"/>
      <c r="BY330" s="387"/>
      <c r="BZ330"/>
      <c r="CA330" s="387"/>
      <c r="CB330"/>
      <c r="CC330" s="387"/>
      <c r="CD330"/>
      <c r="CE330" s="387"/>
      <c r="CF330"/>
      <c r="CG330" s="387"/>
      <c r="CH330"/>
      <c r="CI330" s="387"/>
      <c r="CJ330"/>
      <c r="CK330" s="1099"/>
      <c r="CL330" s="507"/>
      <c r="CM330" s="507"/>
      <c r="CN330" s="507"/>
      <c r="CO330" s="507"/>
      <c r="CP330" s="507"/>
      <c r="CQ330" s="507"/>
      <c r="CR330" s="507"/>
      <c r="CS330" s="507"/>
      <c r="CT330" s="1109"/>
      <c r="CU330" s="507"/>
      <c r="CV330" s="507"/>
      <c r="CW330" s="507"/>
      <c r="CX330" s="1109"/>
      <c r="CY330" s="507"/>
      <c r="CZ330" s="507"/>
      <c r="DN330" s="507"/>
      <c r="DO330" s="507"/>
      <c r="DP330" s="507"/>
      <c r="DQ330" s="507"/>
      <c r="DR330" s="507"/>
      <c r="DS330" s="507"/>
      <c r="DT330" s="507"/>
      <c r="DU330" s="507"/>
      <c r="DV330" s="507"/>
      <c r="DW330" s="507"/>
      <c r="DX330" s="507"/>
      <c r="DY330" s="507"/>
      <c r="DZ330" s="507"/>
      <c r="EA330" s="507"/>
      <c r="EB330" s="507"/>
      <c r="EC330" s="507"/>
      <c r="ED330" s="507"/>
      <c r="EE330" s="507"/>
      <c r="EF330" s="507"/>
      <c r="EG330" s="507"/>
      <c r="EH330" s="507"/>
      <c r="EI330" s="507"/>
      <c r="EJ330" s="507"/>
      <c r="EK330" s="507"/>
      <c r="EL330" s="507"/>
      <c r="EM330" s="507"/>
      <c r="EN330" s="507"/>
      <c r="EO330" s="507"/>
      <c r="EP330" s="507"/>
      <c r="EQ330" s="507"/>
      <c r="ER330" s="507"/>
      <c r="ES330" s="507"/>
      <c r="ET330" s="507"/>
      <c r="EU330" s="507"/>
      <c r="EV330" s="507"/>
      <c r="EW330" s="507"/>
      <c r="EX330" s="507"/>
      <c r="EY330" s="507"/>
      <c r="EZ330" s="507"/>
      <c r="FA330" s="507"/>
      <c r="FB330" s="507"/>
      <c r="FC330" s="507"/>
      <c r="FD330" s="507"/>
      <c r="FE330" s="507"/>
      <c r="FF330" s="507"/>
      <c r="FG330" s="507"/>
      <c r="FH330" s="507"/>
      <c r="FI330" s="507"/>
      <c r="FJ330" s="507"/>
      <c r="FK330" s="507"/>
      <c r="FL330" s="507"/>
      <c r="FM330" s="507"/>
      <c r="FN330" s="507"/>
      <c r="FO330" s="507"/>
      <c r="FP330" s="507"/>
      <c r="FQ330" s="507"/>
      <c r="FR330" s="507"/>
      <c r="FS330" s="507"/>
      <c r="FT330" s="507"/>
      <c r="FU330" s="507"/>
      <c r="FV330" s="507"/>
      <c r="FW330" s="507"/>
      <c r="FX330" s="507"/>
      <c r="FY330" s="507"/>
      <c r="FZ330" s="507"/>
      <c r="GA330" s="507"/>
      <c r="GB330" s="507"/>
      <c r="GC330" s="507"/>
      <c r="GD330" s="507"/>
      <c r="GE330" s="507"/>
      <c r="GF330" s="507"/>
      <c r="GG330" s="507"/>
      <c r="GH330" s="507"/>
      <c r="GI330" s="507"/>
      <c r="GJ330" s="507"/>
      <c r="GK330" s="507"/>
      <c r="GL330" s="507"/>
      <c r="GM330" s="507"/>
      <c r="GN330" s="507"/>
      <c r="GO330" s="507"/>
      <c r="GP330" s="507"/>
      <c r="GQ330" s="507"/>
      <c r="GR330" s="507"/>
      <c r="GS330" s="507"/>
      <c r="GT330" s="507"/>
      <c r="GU330" s="507"/>
      <c r="GV330" s="507"/>
      <c r="GW330" s="507"/>
      <c r="GX330" s="507"/>
      <c r="GY330" s="507"/>
      <c r="GZ330" s="507"/>
      <c r="HA330" s="507"/>
      <c r="HB330" s="507"/>
      <c r="HC330" s="507"/>
      <c r="HD330" s="507"/>
      <c r="HE330" s="507"/>
      <c r="HF330" s="507"/>
      <c r="HG330" s="507"/>
      <c r="HH330" s="507"/>
      <c r="HI330" s="507"/>
      <c r="HJ330" s="507"/>
      <c r="HK330" s="507"/>
      <c r="HL330" s="507"/>
      <c r="HM330" s="507"/>
      <c r="HN330" s="507"/>
      <c r="HO330" s="507"/>
      <c r="HP330" s="507"/>
      <c r="HQ330" s="507"/>
      <c r="HR330" s="507"/>
      <c r="HS330" s="507"/>
      <c r="HT330" s="507"/>
      <c r="HU330" s="507"/>
      <c r="HV330" s="507"/>
      <c r="HW330" s="507"/>
      <c r="HX330" s="507"/>
      <c r="HY330" s="507"/>
      <c r="HZ330" s="507"/>
      <c r="IA330" s="507"/>
      <c r="IB330" s="507"/>
      <c r="IC330" s="507"/>
      <c r="ID330" s="507"/>
      <c r="IE330" s="507"/>
      <c r="IF330" s="507"/>
      <c r="IG330" s="507"/>
      <c r="IH330" s="507"/>
      <c r="II330" s="507"/>
      <c r="IJ330" s="507"/>
    </row>
    <row r="331" spans="1:244" s="398" customFormat="1" ht="19" x14ac:dyDescent="0.2">
      <c r="A331"/>
      <c r="B331" s="290"/>
      <c r="C331"/>
      <c r="D331" s="367"/>
      <c r="E331" s="463"/>
      <c r="F331" s="463"/>
      <c r="G331" s="271"/>
      <c r="H331"/>
      <c r="I331" s="99"/>
      <c r="J331"/>
      <c r="K331"/>
      <c r="L331"/>
      <c r="M331" s="275"/>
      <c r="N331" s="275"/>
      <c r="O331" s="275"/>
      <c r="P331" s="275"/>
      <c r="Q331" s="275"/>
      <c r="R331" s="275"/>
      <c r="S331" s="275"/>
      <c r="T331" s="275"/>
      <c r="U331" s="275"/>
      <c r="V331" s="275"/>
      <c r="W331" s="275"/>
      <c r="X331" s="275"/>
      <c r="Y331" s="275"/>
      <c r="Z331" s="275"/>
      <c r="AA331" s="275"/>
      <c r="AB331" s="23"/>
      <c r="AC331"/>
      <c r="AD331" s="92"/>
      <c r="AE331"/>
      <c r="AF331"/>
      <c r="AG331"/>
      <c r="AH331" s="96"/>
      <c r="AI331" s="394"/>
      <c r="AJ331" s="215"/>
      <c r="AK331" s="215"/>
      <c r="AL331" s="215"/>
      <c r="AM331" s="215"/>
      <c r="AN331" s="215"/>
      <c r="AO331" s="215"/>
      <c r="AP331" s="215"/>
      <c r="AQ331" s="215"/>
      <c r="AR331" s="215"/>
      <c r="AS331" s="215"/>
      <c r="AT331" s="215"/>
      <c r="AU331" s="215"/>
      <c r="AV331" s="215"/>
      <c r="AW331" s="215"/>
      <c r="AX331" s="215"/>
      <c r="AY331" s="394"/>
      <c r="AZ331" s="386"/>
      <c r="BA331" s="715"/>
      <c r="BB331"/>
      <c r="BC331" s="715"/>
      <c r="BD331"/>
      <c r="BE331" s="715"/>
      <c r="BF331"/>
      <c r="BG331" s="715"/>
      <c r="BH331"/>
      <c r="BI331" s="715"/>
      <c r="BJ331"/>
      <c r="BK331" s="715"/>
      <c r="BL331"/>
      <c r="BM331" s="715"/>
      <c r="BN331"/>
      <c r="BO331" s="387"/>
      <c r="BP331"/>
      <c r="BQ331" s="387"/>
      <c r="BR331"/>
      <c r="BS331" s="387"/>
      <c r="BT331"/>
      <c r="BU331" s="387"/>
      <c r="BV331"/>
      <c r="BW331" s="387"/>
      <c r="BX331"/>
      <c r="BY331" s="387"/>
      <c r="BZ331"/>
      <c r="CA331" s="387"/>
      <c r="CB331"/>
      <c r="CC331" s="387"/>
      <c r="CD331"/>
      <c r="CE331" s="387"/>
      <c r="CF331"/>
      <c r="CG331" s="387"/>
      <c r="CH331"/>
      <c r="CI331" s="387"/>
      <c r="CJ331"/>
      <c r="CK331" s="1099"/>
      <c r="CL331" s="507"/>
      <c r="CM331" s="507"/>
      <c r="CN331" s="507"/>
      <c r="CO331" s="507"/>
      <c r="CP331" s="507"/>
      <c r="CQ331" s="507"/>
      <c r="CR331" s="507"/>
      <c r="CS331" s="507"/>
      <c r="CT331" s="1109"/>
      <c r="CU331" s="507"/>
      <c r="CV331" s="507"/>
      <c r="CW331" s="507"/>
      <c r="CX331" s="1109"/>
      <c r="CY331" s="507"/>
      <c r="CZ331" s="507"/>
      <c r="DN331" s="507"/>
      <c r="DO331" s="507"/>
      <c r="DP331" s="507"/>
      <c r="DQ331" s="507"/>
      <c r="DR331" s="507"/>
      <c r="DS331" s="507"/>
      <c r="DT331" s="507"/>
      <c r="DU331" s="507"/>
      <c r="DV331" s="507"/>
      <c r="DW331" s="507"/>
      <c r="DX331" s="507"/>
      <c r="DY331" s="507"/>
      <c r="DZ331" s="507"/>
      <c r="EA331" s="507"/>
      <c r="EB331" s="507"/>
      <c r="EC331" s="507"/>
      <c r="ED331" s="507"/>
      <c r="EE331" s="507"/>
      <c r="EF331" s="507"/>
      <c r="EG331" s="507"/>
      <c r="EH331" s="507"/>
      <c r="EI331" s="507"/>
      <c r="EJ331" s="507"/>
      <c r="EK331" s="507"/>
      <c r="EL331" s="507"/>
      <c r="EM331" s="507"/>
      <c r="EN331" s="507"/>
      <c r="EO331" s="507"/>
      <c r="EP331" s="507"/>
      <c r="EQ331" s="507"/>
      <c r="ER331" s="507"/>
      <c r="ES331" s="507"/>
      <c r="ET331" s="507"/>
      <c r="EU331" s="507"/>
      <c r="EV331" s="507"/>
      <c r="EW331" s="507"/>
      <c r="EX331" s="507"/>
      <c r="EY331" s="507"/>
      <c r="EZ331" s="507"/>
      <c r="FA331" s="507"/>
      <c r="FB331" s="507"/>
      <c r="FC331" s="507"/>
      <c r="FD331" s="507"/>
      <c r="FE331" s="507"/>
      <c r="FF331" s="507"/>
      <c r="FG331" s="507"/>
      <c r="FH331" s="507"/>
      <c r="FI331" s="507"/>
      <c r="FJ331" s="507"/>
      <c r="FK331" s="507"/>
      <c r="FL331" s="507"/>
      <c r="FM331" s="507"/>
      <c r="FN331" s="507"/>
      <c r="FO331" s="507"/>
      <c r="FP331" s="507"/>
      <c r="FQ331" s="507"/>
      <c r="FR331" s="507"/>
      <c r="FS331" s="507"/>
      <c r="FT331" s="507"/>
      <c r="FU331" s="507"/>
      <c r="FV331" s="507"/>
      <c r="FW331" s="507"/>
      <c r="FX331" s="507"/>
      <c r="FY331" s="507"/>
      <c r="FZ331" s="507"/>
      <c r="GA331" s="507"/>
      <c r="GB331" s="507"/>
      <c r="GC331" s="507"/>
      <c r="GD331" s="507"/>
      <c r="GE331" s="507"/>
      <c r="GF331" s="507"/>
      <c r="GG331" s="507"/>
      <c r="GH331" s="507"/>
      <c r="GI331" s="507"/>
      <c r="GJ331" s="507"/>
      <c r="GK331" s="507"/>
      <c r="GL331" s="507"/>
      <c r="GM331" s="507"/>
      <c r="GN331" s="507"/>
      <c r="GO331" s="507"/>
      <c r="GP331" s="507"/>
      <c r="GQ331" s="507"/>
      <c r="GR331" s="507"/>
      <c r="GS331" s="507"/>
      <c r="GT331" s="507"/>
      <c r="GU331" s="507"/>
      <c r="GV331" s="507"/>
      <c r="GW331" s="507"/>
      <c r="GX331" s="507"/>
      <c r="GY331" s="507"/>
      <c r="GZ331" s="507"/>
      <c r="HA331" s="507"/>
      <c r="HB331" s="507"/>
      <c r="HC331" s="507"/>
      <c r="HD331" s="507"/>
      <c r="HE331" s="507"/>
      <c r="HF331" s="507"/>
      <c r="HG331" s="507"/>
      <c r="HH331" s="507"/>
      <c r="HI331" s="507"/>
      <c r="HJ331" s="507"/>
      <c r="HK331" s="507"/>
      <c r="HL331" s="507"/>
      <c r="HM331" s="507"/>
      <c r="HN331" s="507"/>
      <c r="HO331" s="507"/>
      <c r="HP331" s="507"/>
      <c r="HQ331" s="507"/>
      <c r="HR331" s="507"/>
      <c r="HS331" s="507"/>
      <c r="HT331" s="507"/>
      <c r="HU331" s="507"/>
      <c r="HV331" s="507"/>
      <c r="HW331" s="507"/>
      <c r="HX331" s="507"/>
      <c r="HY331" s="507"/>
      <c r="HZ331" s="507"/>
      <c r="IA331" s="507"/>
      <c r="IB331" s="507"/>
      <c r="IC331" s="507"/>
      <c r="ID331" s="507"/>
      <c r="IE331" s="507"/>
      <c r="IF331" s="507"/>
      <c r="IG331" s="507"/>
      <c r="IH331" s="507"/>
      <c r="II331" s="507"/>
      <c r="IJ331" s="507"/>
    </row>
    <row r="332" spans="1:244" s="398" customFormat="1" ht="19" x14ac:dyDescent="0.2">
      <c r="A332"/>
      <c r="B332" s="290"/>
      <c r="C332"/>
      <c r="D332" s="367"/>
      <c r="E332" s="463"/>
      <c r="F332" s="463"/>
      <c r="G332" s="271"/>
      <c r="H332"/>
      <c r="I332" s="99"/>
      <c r="J332"/>
      <c r="K332"/>
      <c r="L332"/>
      <c r="M332" s="275"/>
      <c r="N332" s="275"/>
      <c r="O332" s="275"/>
      <c r="P332" s="275"/>
      <c r="Q332" s="275"/>
      <c r="R332" s="275"/>
      <c r="S332" s="275"/>
      <c r="T332" s="275"/>
      <c r="U332" s="275"/>
      <c r="V332" s="275"/>
      <c r="W332" s="275"/>
      <c r="X332" s="275"/>
      <c r="Y332" s="275"/>
      <c r="Z332" s="275"/>
      <c r="AA332" s="275"/>
      <c r="AB332" s="23"/>
      <c r="AC332"/>
      <c r="AD332" s="92"/>
      <c r="AE332"/>
      <c r="AF332"/>
      <c r="AG332"/>
      <c r="AH332" s="96"/>
      <c r="AI332" s="394"/>
      <c r="AJ332" s="215"/>
      <c r="AK332" s="215"/>
      <c r="AL332" s="215"/>
      <c r="AM332" s="215"/>
      <c r="AN332" s="215"/>
      <c r="AO332" s="215"/>
      <c r="AP332" s="215"/>
      <c r="AQ332" s="215"/>
      <c r="AR332" s="215"/>
      <c r="AS332" s="215"/>
      <c r="AT332" s="215"/>
      <c r="AU332" s="215"/>
      <c r="AV332" s="215"/>
      <c r="AW332" s="215"/>
      <c r="AX332" s="215"/>
      <c r="AY332" s="394"/>
      <c r="AZ332" s="386"/>
      <c r="BA332" s="715"/>
      <c r="BB332"/>
      <c r="BC332" s="715"/>
      <c r="BD332"/>
      <c r="BE332" s="715"/>
      <c r="BF332"/>
      <c r="BG332" s="715"/>
      <c r="BH332"/>
      <c r="BI332" s="715"/>
      <c r="BJ332"/>
      <c r="BK332" s="715"/>
      <c r="BL332"/>
      <c r="BM332" s="715"/>
      <c r="BN332"/>
      <c r="BO332" s="387"/>
      <c r="BP332"/>
      <c r="BQ332" s="387"/>
      <c r="BR332"/>
      <c r="BS332" s="387"/>
      <c r="BT332"/>
      <c r="BU332" s="387"/>
      <c r="BV332"/>
      <c r="BW332" s="387"/>
      <c r="BX332"/>
      <c r="BY332" s="387"/>
      <c r="BZ332"/>
      <c r="CA332" s="387"/>
      <c r="CB332"/>
      <c r="CC332" s="387"/>
      <c r="CD332"/>
      <c r="CE332" s="387"/>
      <c r="CF332"/>
      <c r="CG332" s="387"/>
      <c r="CH332"/>
      <c r="CI332" s="387"/>
      <c r="CJ332"/>
      <c r="CK332" s="1099"/>
      <c r="CL332" s="507"/>
      <c r="CM332" s="507"/>
      <c r="CN332" s="507"/>
      <c r="CO332" s="507"/>
      <c r="CP332" s="507"/>
      <c r="CQ332" s="507"/>
      <c r="CR332" s="507"/>
      <c r="CS332" s="507"/>
      <c r="CT332" s="1109"/>
      <c r="CU332" s="507"/>
      <c r="CV332" s="507"/>
      <c r="CW332" s="507"/>
      <c r="CX332" s="1109"/>
      <c r="CY332" s="507"/>
      <c r="CZ332" s="507"/>
      <c r="DN332" s="507"/>
      <c r="DO332" s="507"/>
      <c r="DP332" s="507"/>
      <c r="DQ332" s="507"/>
      <c r="DR332" s="507"/>
      <c r="DS332" s="507"/>
      <c r="DT332" s="507"/>
      <c r="DU332" s="507"/>
      <c r="DV332" s="507"/>
      <c r="DW332" s="507"/>
      <c r="DX332" s="507"/>
      <c r="DY332" s="507"/>
      <c r="DZ332" s="507"/>
      <c r="EA332" s="507"/>
      <c r="EB332" s="507"/>
      <c r="EC332" s="507"/>
      <c r="ED332" s="507"/>
      <c r="EE332" s="507"/>
      <c r="EF332" s="507"/>
      <c r="EG332" s="507"/>
      <c r="EH332" s="507"/>
      <c r="EI332" s="507"/>
      <c r="EJ332" s="507"/>
      <c r="EK332" s="507"/>
      <c r="EL332" s="507"/>
      <c r="EM332" s="507"/>
      <c r="EN332" s="507"/>
      <c r="EO332" s="507"/>
      <c r="EP332" s="507"/>
      <c r="EQ332" s="507"/>
      <c r="ER332" s="507"/>
      <c r="ES332" s="507"/>
      <c r="ET332" s="507"/>
      <c r="EU332" s="507"/>
      <c r="EV332" s="507"/>
      <c r="EW332" s="507"/>
      <c r="EX332" s="507"/>
      <c r="EY332" s="507"/>
      <c r="EZ332" s="507"/>
      <c r="FA332" s="507"/>
      <c r="FB332" s="507"/>
      <c r="FC332" s="507"/>
      <c r="FD332" s="507"/>
      <c r="FE332" s="507"/>
      <c r="FF332" s="507"/>
      <c r="FG332" s="507"/>
      <c r="FH332" s="507"/>
      <c r="FI332" s="507"/>
      <c r="FJ332" s="507"/>
      <c r="FK332" s="507"/>
      <c r="FL332" s="507"/>
      <c r="FM332" s="507"/>
      <c r="FN332" s="507"/>
      <c r="FO332" s="507"/>
      <c r="FP332" s="507"/>
      <c r="FQ332" s="507"/>
      <c r="FR332" s="507"/>
      <c r="FS332" s="507"/>
      <c r="FT332" s="507"/>
      <c r="FU332" s="507"/>
      <c r="FV332" s="507"/>
      <c r="FW332" s="507"/>
      <c r="FX332" s="507"/>
      <c r="FY332" s="507"/>
      <c r="FZ332" s="507"/>
      <c r="GA332" s="507"/>
      <c r="GB332" s="507"/>
      <c r="GC332" s="507"/>
      <c r="GD332" s="507"/>
      <c r="GE332" s="507"/>
      <c r="GF332" s="507"/>
      <c r="GG332" s="507"/>
      <c r="GH332" s="507"/>
      <c r="GI332" s="507"/>
      <c r="GJ332" s="507"/>
      <c r="GK332" s="507"/>
      <c r="GL332" s="507"/>
      <c r="GM332" s="507"/>
      <c r="GN332" s="507"/>
      <c r="GO332" s="507"/>
      <c r="GP332" s="507"/>
      <c r="GQ332" s="507"/>
      <c r="GR332" s="507"/>
      <c r="GS332" s="507"/>
      <c r="GT332" s="507"/>
      <c r="GU332" s="507"/>
      <c r="GV332" s="507"/>
      <c r="GW332" s="507"/>
      <c r="GX332" s="507"/>
      <c r="GY332" s="507"/>
      <c r="GZ332" s="507"/>
      <c r="HA332" s="507"/>
      <c r="HB332" s="507"/>
      <c r="HC332" s="507"/>
      <c r="HD332" s="507"/>
      <c r="HE332" s="507"/>
      <c r="HF332" s="507"/>
      <c r="HG332" s="507"/>
      <c r="HH332" s="507"/>
      <c r="HI332" s="507"/>
      <c r="HJ332" s="507"/>
      <c r="HK332" s="507"/>
      <c r="HL332" s="507"/>
      <c r="HM332" s="507"/>
      <c r="HN332" s="507"/>
      <c r="HO332" s="507"/>
      <c r="HP332" s="507"/>
      <c r="HQ332" s="507"/>
      <c r="HR332" s="507"/>
      <c r="HS332" s="507"/>
      <c r="HT332" s="507"/>
      <c r="HU332" s="507"/>
      <c r="HV332" s="507"/>
      <c r="HW332" s="507"/>
      <c r="HX332" s="507"/>
      <c r="HY332" s="507"/>
      <c r="HZ332" s="507"/>
      <c r="IA332" s="507"/>
      <c r="IB332" s="507"/>
      <c r="IC332" s="507"/>
      <c r="ID332" s="507"/>
      <c r="IE332" s="507"/>
      <c r="IF332" s="507"/>
      <c r="IG332" s="507"/>
      <c r="IH332" s="507"/>
      <c r="II332" s="507"/>
      <c r="IJ332" s="507"/>
    </row>
    <row r="333" spans="1:244" s="398" customFormat="1" ht="19" x14ac:dyDescent="0.2">
      <c r="A333"/>
      <c r="B333" s="290"/>
      <c r="C333"/>
      <c r="D333" s="367"/>
      <c r="E333" s="463"/>
      <c r="F333" s="463"/>
      <c r="G333" s="271"/>
      <c r="H333"/>
      <c r="I333" s="99"/>
      <c r="J333"/>
      <c r="K333"/>
      <c r="L333"/>
      <c r="M333" s="275"/>
      <c r="N333" s="275"/>
      <c r="O333" s="275"/>
      <c r="P333" s="275"/>
      <c r="Q333" s="275"/>
      <c r="R333" s="275"/>
      <c r="S333" s="275"/>
      <c r="T333" s="275"/>
      <c r="U333" s="275"/>
      <c r="V333" s="275"/>
      <c r="W333" s="275"/>
      <c r="X333" s="275"/>
      <c r="Y333" s="275"/>
      <c r="Z333" s="275"/>
      <c r="AA333" s="275"/>
      <c r="AB333" s="23"/>
      <c r="AC333"/>
      <c r="AD333" s="92"/>
      <c r="AE333"/>
      <c r="AF333"/>
      <c r="AG333"/>
      <c r="AH333" s="96"/>
      <c r="AI333" s="394"/>
      <c r="AJ333" s="215"/>
      <c r="AK333" s="215"/>
      <c r="AL333" s="215"/>
      <c r="AM333" s="215"/>
      <c r="AN333" s="215"/>
      <c r="AO333" s="215"/>
      <c r="AP333" s="215"/>
      <c r="AQ333" s="215"/>
      <c r="AR333" s="215"/>
      <c r="AS333" s="215"/>
      <c r="AT333" s="215"/>
      <c r="AU333" s="215"/>
      <c r="AV333" s="215"/>
      <c r="AW333" s="215"/>
      <c r="AX333" s="215"/>
      <c r="AY333" s="394"/>
      <c r="AZ333" s="386"/>
      <c r="BA333" s="715"/>
      <c r="BB333"/>
      <c r="BC333" s="715"/>
      <c r="BD333"/>
      <c r="BE333" s="715"/>
      <c r="BF333"/>
      <c r="BG333" s="715"/>
      <c r="BH333"/>
      <c r="BI333" s="715"/>
      <c r="BJ333"/>
      <c r="BK333" s="715"/>
      <c r="BL333"/>
      <c r="BM333" s="715"/>
      <c r="BN333"/>
      <c r="BO333" s="387"/>
      <c r="BP333"/>
      <c r="BQ333" s="387"/>
      <c r="BR333"/>
      <c r="BS333" s="387"/>
      <c r="BT333"/>
      <c r="BU333" s="387"/>
      <c r="BV333"/>
      <c r="BW333" s="387"/>
      <c r="BX333"/>
      <c r="BY333" s="387"/>
      <c r="BZ333"/>
      <c r="CA333" s="387"/>
      <c r="CB333"/>
      <c r="CC333" s="387"/>
      <c r="CD333"/>
      <c r="CE333" s="387"/>
      <c r="CF333"/>
      <c r="CG333" s="387"/>
      <c r="CH333"/>
      <c r="CI333" s="387"/>
      <c r="CJ333"/>
      <c r="CK333" s="1099"/>
      <c r="CL333" s="507"/>
      <c r="CM333" s="507"/>
      <c r="CN333" s="507"/>
      <c r="CO333" s="507"/>
      <c r="CP333" s="507"/>
      <c r="CQ333" s="507"/>
      <c r="CR333" s="507"/>
      <c r="CS333" s="507"/>
      <c r="CT333" s="1109"/>
      <c r="CU333" s="507"/>
      <c r="CV333" s="507"/>
      <c r="CW333" s="507"/>
      <c r="CX333" s="1109"/>
      <c r="CY333" s="507"/>
      <c r="CZ333" s="507"/>
      <c r="DN333" s="507"/>
      <c r="DO333" s="507"/>
      <c r="DP333" s="507"/>
      <c r="DQ333" s="507"/>
      <c r="DR333" s="507"/>
      <c r="DS333" s="507"/>
      <c r="DT333" s="507"/>
      <c r="DU333" s="507"/>
      <c r="DV333" s="507"/>
      <c r="DW333" s="507"/>
      <c r="DX333" s="507"/>
      <c r="DY333" s="507"/>
      <c r="DZ333" s="507"/>
      <c r="EA333" s="507"/>
      <c r="EB333" s="507"/>
      <c r="EC333" s="507"/>
      <c r="ED333" s="507"/>
      <c r="EE333" s="507"/>
      <c r="EF333" s="507"/>
      <c r="EG333" s="507"/>
      <c r="EH333" s="507"/>
      <c r="EI333" s="507"/>
      <c r="EJ333" s="507"/>
      <c r="EK333" s="507"/>
      <c r="EL333" s="507"/>
      <c r="EM333" s="507"/>
      <c r="EN333" s="507"/>
      <c r="EO333" s="507"/>
      <c r="EP333" s="507"/>
      <c r="EQ333" s="507"/>
      <c r="ER333" s="507"/>
      <c r="ES333" s="507"/>
      <c r="ET333" s="507"/>
      <c r="EU333" s="507"/>
      <c r="EV333" s="507"/>
      <c r="EW333" s="507"/>
      <c r="EX333" s="507"/>
      <c r="EY333" s="507"/>
      <c r="EZ333" s="507"/>
      <c r="FA333" s="507"/>
      <c r="FB333" s="507"/>
      <c r="FC333" s="507"/>
      <c r="FD333" s="507"/>
      <c r="FE333" s="507"/>
      <c r="FF333" s="507"/>
      <c r="FG333" s="507"/>
      <c r="FH333" s="507"/>
      <c r="FI333" s="507"/>
      <c r="FJ333" s="507"/>
      <c r="FK333" s="507"/>
      <c r="FL333" s="507"/>
      <c r="FM333" s="507"/>
      <c r="FN333" s="507"/>
      <c r="FO333" s="507"/>
      <c r="FP333" s="507"/>
      <c r="FQ333" s="507"/>
      <c r="FR333" s="507"/>
      <c r="FS333" s="507"/>
      <c r="FT333" s="507"/>
      <c r="FU333" s="507"/>
      <c r="FV333" s="507"/>
      <c r="FW333" s="507"/>
      <c r="FX333" s="507"/>
      <c r="FY333" s="507"/>
      <c r="FZ333" s="507"/>
      <c r="GA333" s="507"/>
      <c r="GB333" s="507"/>
      <c r="GC333" s="507"/>
      <c r="GD333" s="507"/>
      <c r="GE333" s="507"/>
      <c r="GF333" s="507"/>
      <c r="GG333" s="507"/>
      <c r="GH333" s="507"/>
      <c r="GI333" s="507"/>
      <c r="GJ333" s="507"/>
      <c r="GK333" s="507"/>
      <c r="GL333" s="507"/>
      <c r="GM333" s="507"/>
      <c r="GN333" s="507"/>
      <c r="GO333" s="507"/>
      <c r="GP333" s="507"/>
      <c r="GQ333" s="507"/>
      <c r="GR333" s="507"/>
      <c r="GS333" s="507"/>
      <c r="GT333" s="507"/>
      <c r="GU333" s="507"/>
      <c r="GV333" s="507"/>
      <c r="GW333" s="507"/>
      <c r="GX333" s="507"/>
      <c r="GY333" s="507"/>
      <c r="GZ333" s="507"/>
      <c r="HA333" s="507"/>
      <c r="HB333" s="507"/>
      <c r="HC333" s="507"/>
      <c r="HD333" s="507"/>
      <c r="HE333" s="507"/>
      <c r="HF333" s="507"/>
      <c r="HG333" s="507"/>
      <c r="HH333" s="507"/>
      <c r="HI333" s="507"/>
      <c r="HJ333" s="507"/>
      <c r="HK333" s="507"/>
      <c r="HL333" s="507"/>
      <c r="HM333" s="507"/>
      <c r="HN333" s="507"/>
      <c r="HO333" s="507"/>
      <c r="HP333" s="507"/>
      <c r="HQ333" s="507"/>
      <c r="HR333" s="507"/>
      <c r="HS333" s="507"/>
      <c r="HT333" s="507"/>
      <c r="HU333" s="507"/>
      <c r="HV333" s="507"/>
      <c r="HW333" s="507"/>
      <c r="HX333" s="507"/>
      <c r="HY333" s="507"/>
      <c r="HZ333" s="507"/>
      <c r="IA333" s="507"/>
      <c r="IB333" s="507"/>
      <c r="IC333" s="507"/>
      <c r="ID333" s="507"/>
      <c r="IE333" s="507"/>
      <c r="IF333" s="507"/>
      <c r="IG333" s="507"/>
      <c r="IH333" s="507"/>
      <c r="II333" s="507"/>
      <c r="IJ333" s="507"/>
    </row>
    <row r="334" spans="1:244" s="398" customFormat="1" ht="19" x14ac:dyDescent="0.2">
      <c r="A334"/>
      <c r="B334" s="290"/>
      <c r="C334"/>
      <c r="D334" s="367"/>
      <c r="E334" s="463"/>
      <c r="F334" s="463"/>
      <c r="G334" s="271"/>
      <c r="H334"/>
      <c r="I334" s="99"/>
      <c r="J334"/>
      <c r="K334"/>
      <c r="L334"/>
      <c r="M334" s="275"/>
      <c r="N334" s="275"/>
      <c r="O334" s="275"/>
      <c r="P334" s="275"/>
      <c r="Q334" s="275"/>
      <c r="R334" s="275"/>
      <c r="S334" s="275"/>
      <c r="T334" s="275"/>
      <c r="U334" s="275"/>
      <c r="V334" s="275"/>
      <c r="W334" s="275"/>
      <c r="X334" s="275"/>
      <c r="Y334" s="275"/>
      <c r="Z334" s="275"/>
      <c r="AA334" s="275"/>
      <c r="AB334" s="23"/>
      <c r="AC334"/>
      <c r="AD334" s="92"/>
      <c r="AE334"/>
      <c r="AF334"/>
      <c r="AG334"/>
      <c r="AH334" s="96"/>
      <c r="AI334" s="394"/>
      <c r="AJ334" s="215"/>
      <c r="AK334" s="215"/>
      <c r="AL334" s="215"/>
      <c r="AM334" s="215"/>
      <c r="AN334" s="215"/>
      <c r="AO334" s="215"/>
      <c r="AP334" s="215"/>
      <c r="AQ334" s="215"/>
      <c r="AR334" s="215"/>
      <c r="AS334" s="215"/>
      <c r="AT334" s="215"/>
      <c r="AU334" s="215"/>
      <c r="AV334" s="215"/>
      <c r="AW334" s="215"/>
      <c r="AX334" s="215"/>
      <c r="AY334" s="394"/>
      <c r="AZ334" s="386"/>
      <c r="BA334" s="715"/>
      <c r="BB334"/>
      <c r="BC334" s="715"/>
      <c r="BD334"/>
      <c r="BE334" s="715"/>
      <c r="BF334"/>
      <c r="BG334" s="715"/>
      <c r="BH334"/>
      <c r="BI334" s="715"/>
      <c r="BJ334"/>
      <c r="BK334" s="715"/>
      <c r="BL334"/>
      <c r="BM334" s="715"/>
      <c r="BN334"/>
      <c r="BO334" s="387"/>
      <c r="BP334"/>
      <c r="BQ334" s="387"/>
      <c r="BR334"/>
      <c r="BS334" s="387"/>
      <c r="BT334"/>
      <c r="BU334" s="387"/>
      <c r="BV334"/>
      <c r="BW334" s="387"/>
      <c r="BX334"/>
      <c r="BY334" s="387"/>
      <c r="BZ334"/>
      <c r="CA334" s="387"/>
      <c r="CB334"/>
      <c r="CC334" s="387"/>
      <c r="CD334"/>
      <c r="CE334" s="387"/>
      <c r="CF334"/>
      <c r="CG334" s="387"/>
      <c r="CH334"/>
      <c r="CI334" s="387"/>
      <c r="CJ334"/>
      <c r="CK334" s="1099"/>
      <c r="CL334" s="507"/>
      <c r="CM334" s="507"/>
      <c r="CN334" s="507"/>
      <c r="CO334" s="507"/>
      <c r="CP334" s="507"/>
      <c r="CQ334" s="507"/>
      <c r="CR334" s="507"/>
      <c r="CS334" s="507"/>
      <c r="CT334" s="1109"/>
      <c r="CU334" s="507"/>
      <c r="CV334" s="507"/>
      <c r="CW334" s="507"/>
      <c r="CX334" s="1109"/>
      <c r="CY334" s="507"/>
      <c r="CZ334" s="507"/>
      <c r="DN334" s="507"/>
      <c r="DO334" s="507"/>
      <c r="DP334" s="507"/>
      <c r="DQ334" s="507"/>
      <c r="DR334" s="507"/>
      <c r="DS334" s="507"/>
      <c r="DT334" s="507"/>
      <c r="DU334" s="507"/>
      <c r="DV334" s="507"/>
      <c r="DW334" s="507"/>
      <c r="DX334" s="507"/>
      <c r="DY334" s="507"/>
      <c r="DZ334" s="507"/>
      <c r="EA334" s="507"/>
      <c r="EB334" s="507"/>
      <c r="EC334" s="507"/>
      <c r="ED334" s="507"/>
      <c r="EE334" s="507"/>
      <c r="EF334" s="507"/>
      <c r="EG334" s="507"/>
      <c r="EH334" s="507"/>
      <c r="EI334" s="507"/>
      <c r="EJ334" s="507"/>
      <c r="EK334" s="507"/>
      <c r="EL334" s="507"/>
      <c r="EM334" s="507"/>
      <c r="EN334" s="507"/>
      <c r="EO334" s="507"/>
      <c r="EP334" s="507"/>
      <c r="EQ334" s="507"/>
      <c r="ER334" s="507"/>
      <c r="ES334" s="507"/>
      <c r="ET334" s="507"/>
      <c r="EU334" s="507"/>
      <c r="EV334" s="507"/>
      <c r="EW334" s="507"/>
      <c r="EX334" s="507"/>
      <c r="EY334" s="507"/>
      <c r="EZ334" s="507"/>
      <c r="FA334" s="507"/>
      <c r="FB334" s="507"/>
      <c r="FC334" s="507"/>
      <c r="FD334" s="507"/>
      <c r="FE334" s="507"/>
      <c r="FF334" s="507"/>
      <c r="FG334" s="507"/>
      <c r="FH334" s="507"/>
      <c r="FI334" s="507"/>
      <c r="FJ334" s="507"/>
      <c r="FK334" s="507"/>
      <c r="FL334" s="507"/>
      <c r="FM334" s="507"/>
      <c r="FN334" s="507"/>
      <c r="FO334" s="507"/>
      <c r="FP334" s="507"/>
      <c r="FQ334" s="507"/>
      <c r="FR334" s="507"/>
      <c r="FS334" s="507"/>
      <c r="FT334" s="507"/>
      <c r="FU334" s="507"/>
      <c r="FV334" s="507"/>
      <c r="FW334" s="507"/>
      <c r="FX334" s="507"/>
      <c r="FY334" s="507"/>
      <c r="FZ334" s="507"/>
      <c r="GA334" s="507"/>
      <c r="GB334" s="507"/>
      <c r="GC334" s="507"/>
      <c r="GD334" s="507"/>
      <c r="GE334" s="507"/>
      <c r="GF334" s="507"/>
      <c r="GG334" s="507"/>
      <c r="GH334" s="507"/>
      <c r="GI334" s="507"/>
      <c r="GJ334" s="507"/>
      <c r="GK334" s="507"/>
      <c r="GL334" s="507"/>
      <c r="GM334" s="507"/>
      <c r="GN334" s="507"/>
      <c r="GO334" s="507"/>
      <c r="GP334" s="507"/>
      <c r="GQ334" s="507"/>
      <c r="GR334" s="507"/>
      <c r="GS334" s="507"/>
      <c r="GT334" s="507"/>
      <c r="GU334" s="507"/>
      <c r="GV334" s="507"/>
      <c r="GW334" s="507"/>
      <c r="GX334" s="507"/>
      <c r="GY334" s="507"/>
      <c r="GZ334" s="507"/>
      <c r="HA334" s="507"/>
      <c r="HB334" s="507"/>
      <c r="HC334" s="507"/>
      <c r="HD334" s="507"/>
      <c r="HE334" s="507"/>
      <c r="HF334" s="507"/>
      <c r="HG334" s="507"/>
      <c r="HH334" s="507"/>
      <c r="HI334" s="507"/>
      <c r="HJ334" s="507"/>
      <c r="HK334" s="507"/>
      <c r="HL334" s="507"/>
      <c r="HM334" s="507"/>
      <c r="HN334" s="507"/>
      <c r="HO334" s="507"/>
      <c r="HP334" s="507"/>
      <c r="HQ334" s="507"/>
      <c r="HR334" s="507"/>
      <c r="HS334" s="507"/>
      <c r="HT334" s="507"/>
      <c r="HU334" s="507"/>
      <c r="HV334" s="507"/>
      <c r="HW334" s="507"/>
      <c r="HX334" s="507"/>
      <c r="HY334" s="507"/>
      <c r="HZ334" s="507"/>
      <c r="IA334" s="507"/>
      <c r="IB334" s="507"/>
      <c r="IC334" s="507"/>
      <c r="ID334" s="507"/>
      <c r="IE334" s="507"/>
      <c r="IF334" s="507"/>
      <c r="IG334" s="507"/>
      <c r="IH334" s="507"/>
      <c r="II334" s="507"/>
      <c r="IJ334" s="507"/>
    </row>
    <row r="335" spans="1:244" s="398" customFormat="1" ht="19" x14ac:dyDescent="0.2">
      <c r="A335"/>
      <c r="B335" s="290"/>
      <c r="C335"/>
      <c r="D335" s="367"/>
      <c r="E335" s="463"/>
      <c r="F335" s="463"/>
      <c r="G335" s="271"/>
      <c r="H335"/>
      <c r="I335" s="99"/>
      <c r="J335"/>
      <c r="K335"/>
      <c r="L335"/>
      <c r="M335" s="275"/>
      <c r="N335" s="275"/>
      <c r="O335" s="275"/>
      <c r="P335" s="275"/>
      <c r="Q335" s="275"/>
      <c r="R335" s="275"/>
      <c r="S335" s="275"/>
      <c r="T335" s="275"/>
      <c r="U335" s="275"/>
      <c r="V335" s="275"/>
      <c r="W335" s="275"/>
      <c r="X335" s="275"/>
      <c r="Y335" s="275"/>
      <c r="Z335" s="275"/>
      <c r="AA335" s="275"/>
      <c r="AB335" s="23"/>
      <c r="AC335"/>
      <c r="AD335" s="92"/>
      <c r="AE335"/>
      <c r="AF335"/>
      <c r="AG335"/>
      <c r="AH335" s="96"/>
      <c r="AI335" s="394"/>
      <c r="AJ335" s="215"/>
      <c r="AK335" s="215"/>
      <c r="AL335" s="215"/>
      <c r="AM335" s="215"/>
      <c r="AN335" s="215"/>
      <c r="AO335" s="215"/>
      <c r="AP335" s="215"/>
      <c r="AQ335" s="215"/>
      <c r="AR335" s="215"/>
      <c r="AS335" s="215"/>
      <c r="AT335" s="215"/>
      <c r="AU335" s="215"/>
      <c r="AV335" s="215"/>
      <c r="AW335" s="215"/>
      <c r="AX335" s="215"/>
      <c r="AY335" s="394"/>
      <c r="AZ335" s="386"/>
      <c r="BA335" s="715"/>
      <c r="BB335"/>
      <c r="BC335" s="715"/>
      <c r="BD335"/>
      <c r="BE335" s="715"/>
      <c r="BF335"/>
      <c r="BG335" s="715"/>
      <c r="BH335"/>
      <c r="BI335" s="715"/>
      <c r="BJ335"/>
      <c r="BK335" s="715"/>
      <c r="BL335"/>
      <c r="BM335" s="715"/>
      <c r="BN335"/>
      <c r="BO335" s="387"/>
      <c r="BP335"/>
      <c r="BQ335" s="387"/>
      <c r="BR335"/>
      <c r="BS335" s="387"/>
      <c r="BT335"/>
      <c r="BU335" s="387"/>
      <c r="BV335"/>
      <c r="BW335" s="387"/>
      <c r="BX335"/>
      <c r="BY335" s="387"/>
      <c r="BZ335"/>
      <c r="CA335" s="387"/>
      <c r="CB335"/>
      <c r="CC335" s="387"/>
      <c r="CD335"/>
      <c r="CE335" s="387"/>
      <c r="CF335"/>
      <c r="CG335" s="387"/>
      <c r="CH335"/>
      <c r="CI335" s="387"/>
      <c r="CJ335"/>
      <c r="CK335" s="1099"/>
      <c r="CL335" s="507"/>
      <c r="CM335" s="507"/>
      <c r="CN335" s="507"/>
      <c r="CO335" s="507"/>
      <c r="CP335" s="507"/>
      <c r="CQ335" s="507"/>
      <c r="CR335" s="507"/>
      <c r="CS335" s="507"/>
      <c r="CT335" s="1109"/>
      <c r="CU335" s="507"/>
      <c r="CV335" s="507"/>
      <c r="CW335" s="507"/>
      <c r="CX335" s="1109"/>
      <c r="CY335" s="507"/>
      <c r="CZ335" s="507"/>
      <c r="DN335" s="507"/>
      <c r="DO335" s="507"/>
      <c r="DP335" s="507"/>
      <c r="DQ335" s="507"/>
      <c r="DR335" s="507"/>
      <c r="DS335" s="507"/>
      <c r="DT335" s="507"/>
      <c r="DU335" s="507"/>
      <c r="DV335" s="507"/>
      <c r="DW335" s="507"/>
      <c r="DX335" s="507"/>
      <c r="DY335" s="507"/>
      <c r="DZ335" s="507"/>
      <c r="EA335" s="507"/>
      <c r="EB335" s="507"/>
      <c r="EC335" s="507"/>
      <c r="ED335" s="507"/>
      <c r="EE335" s="507"/>
      <c r="EF335" s="507"/>
      <c r="EG335" s="507"/>
      <c r="EH335" s="507"/>
      <c r="EI335" s="507"/>
      <c r="EJ335" s="507"/>
      <c r="EK335" s="507"/>
      <c r="EL335" s="507"/>
      <c r="EM335" s="507"/>
      <c r="EN335" s="507"/>
      <c r="EO335" s="507"/>
      <c r="EP335" s="507"/>
      <c r="EQ335" s="507"/>
      <c r="ER335" s="507"/>
      <c r="ES335" s="507"/>
      <c r="ET335" s="507"/>
      <c r="EU335" s="507"/>
      <c r="EV335" s="507"/>
      <c r="EW335" s="507"/>
      <c r="EX335" s="507"/>
      <c r="EY335" s="507"/>
      <c r="EZ335" s="507"/>
      <c r="FA335" s="507"/>
      <c r="FB335" s="507"/>
      <c r="FC335" s="507"/>
      <c r="FD335" s="507"/>
      <c r="FE335" s="507"/>
      <c r="FF335" s="507"/>
      <c r="FG335" s="507"/>
      <c r="FH335" s="507"/>
      <c r="FI335" s="507"/>
      <c r="FJ335" s="507"/>
      <c r="FK335" s="507"/>
      <c r="FL335" s="507"/>
      <c r="FM335" s="507"/>
      <c r="FN335" s="507"/>
      <c r="FO335" s="507"/>
      <c r="FP335" s="507"/>
      <c r="FQ335" s="507"/>
      <c r="FR335" s="507"/>
      <c r="FS335" s="507"/>
      <c r="FT335" s="507"/>
      <c r="FU335" s="507"/>
      <c r="FV335" s="507"/>
      <c r="FW335" s="507"/>
      <c r="FX335" s="507"/>
      <c r="FY335" s="507"/>
      <c r="FZ335" s="507"/>
      <c r="GA335" s="507"/>
      <c r="GB335" s="507"/>
      <c r="GC335" s="507"/>
      <c r="GD335" s="507"/>
      <c r="GE335" s="507"/>
      <c r="GF335" s="507"/>
      <c r="GG335" s="507"/>
      <c r="GH335" s="507"/>
      <c r="GI335" s="507"/>
      <c r="GJ335" s="507"/>
      <c r="GK335" s="507"/>
      <c r="GL335" s="507"/>
      <c r="GM335" s="507"/>
      <c r="GN335" s="507"/>
      <c r="GO335" s="507"/>
      <c r="GP335" s="507"/>
      <c r="GQ335" s="507"/>
      <c r="GR335" s="507"/>
      <c r="GS335" s="507"/>
      <c r="GT335" s="507"/>
      <c r="GU335" s="507"/>
      <c r="GV335" s="507"/>
      <c r="GW335" s="507"/>
      <c r="GX335" s="507"/>
      <c r="GY335" s="507"/>
      <c r="GZ335" s="507"/>
      <c r="HA335" s="507"/>
      <c r="HB335" s="507"/>
      <c r="HC335" s="507"/>
      <c r="HD335" s="507"/>
      <c r="HE335" s="507"/>
      <c r="HF335" s="507"/>
      <c r="HG335" s="507"/>
      <c r="HH335" s="507"/>
      <c r="HI335" s="507"/>
      <c r="HJ335" s="507"/>
      <c r="HK335" s="507"/>
      <c r="HL335" s="507"/>
      <c r="HM335" s="507"/>
      <c r="HN335" s="507"/>
      <c r="HO335" s="507"/>
      <c r="HP335" s="507"/>
      <c r="HQ335" s="507"/>
      <c r="HR335" s="507"/>
      <c r="HS335" s="507"/>
      <c r="HT335" s="507"/>
      <c r="HU335" s="507"/>
      <c r="HV335" s="507"/>
      <c r="HW335" s="507"/>
      <c r="HX335" s="507"/>
      <c r="HY335" s="507"/>
      <c r="HZ335" s="507"/>
      <c r="IA335" s="507"/>
      <c r="IB335" s="507"/>
      <c r="IC335" s="507"/>
      <c r="ID335" s="507"/>
      <c r="IE335" s="507"/>
      <c r="IF335" s="507"/>
      <c r="IG335" s="507"/>
      <c r="IH335" s="507"/>
      <c r="II335" s="507"/>
      <c r="IJ335" s="507"/>
    </row>
    <row r="336" spans="1:244" s="398" customFormat="1" ht="19" x14ac:dyDescent="0.2">
      <c r="A336"/>
      <c r="B336" s="290"/>
      <c r="C336"/>
      <c r="D336" s="367"/>
      <c r="E336" s="463"/>
      <c r="F336" s="463"/>
      <c r="G336" s="271"/>
      <c r="H336"/>
      <c r="I336" s="99"/>
      <c r="J336"/>
      <c r="K336"/>
      <c r="L336"/>
      <c r="M336" s="275"/>
      <c r="N336" s="275"/>
      <c r="O336" s="275"/>
      <c r="P336" s="275"/>
      <c r="Q336" s="275"/>
      <c r="R336" s="275"/>
      <c r="S336" s="275"/>
      <c r="T336" s="275"/>
      <c r="U336" s="275"/>
      <c r="V336" s="275"/>
      <c r="W336" s="275"/>
      <c r="X336" s="275"/>
      <c r="Y336" s="275"/>
      <c r="Z336" s="275"/>
      <c r="AA336" s="275"/>
      <c r="AB336" s="23"/>
      <c r="AC336"/>
      <c r="AD336" s="92"/>
      <c r="AE336"/>
      <c r="AF336"/>
      <c r="AG336"/>
      <c r="AH336" s="96"/>
      <c r="AI336" s="394"/>
      <c r="AJ336" s="215"/>
      <c r="AK336" s="215"/>
      <c r="AL336" s="215"/>
      <c r="AM336" s="215"/>
      <c r="AN336" s="215"/>
      <c r="AO336" s="215"/>
      <c r="AP336" s="215"/>
      <c r="AQ336" s="215"/>
      <c r="AR336" s="215"/>
      <c r="AS336" s="215"/>
      <c r="AT336" s="215"/>
      <c r="AU336" s="215"/>
      <c r="AV336" s="215"/>
      <c r="AW336" s="215"/>
      <c r="AX336" s="215"/>
      <c r="AY336" s="394"/>
      <c r="AZ336" s="386"/>
      <c r="BA336" s="715"/>
      <c r="BB336"/>
      <c r="BC336" s="715"/>
      <c r="BD336"/>
      <c r="BE336" s="715"/>
      <c r="BF336"/>
      <c r="BG336" s="715"/>
      <c r="BH336"/>
      <c r="BI336" s="715"/>
      <c r="BJ336"/>
      <c r="BK336" s="715"/>
      <c r="BL336"/>
      <c r="BM336" s="715"/>
      <c r="BN336"/>
      <c r="BO336" s="387"/>
      <c r="BP336"/>
      <c r="BQ336" s="387"/>
      <c r="BR336"/>
      <c r="BS336" s="387"/>
      <c r="BT336"/>
      <c r="BU336" s="387"/>
      <c r="BV336"/>
      <c r="BW336" s="387"/>
      <c r="BX336"/>
      <c r="BY336" s="387"/>
      <c r="BZ336"/>
      <c r="CA336" s="387"/>
      <c r="CB336"/>
      <c r="CC336" s="387"/>
      <c r="CD336"/>
      <c r="CE336" s="387"/>
      <c r="CF336"/>
      <c r="CG336" s="387"/>
      <c r="CH336"/>
      <c r="CI336" s="387"/>
      <c r="CJ336"/>
      <c r="CK336" s="1099"/>
      <c r="CL336" s="507"/>
      <c r="CM336" s="507"/>
      <c r="CN336" s="507"/>
      <c r="CO336" s="507"/>
      <c r="CP336" s="507"/>
      <c r="CQ336" s="507"/>
      <c r="CR336" s="507"/>
      <c r="CS336" s="507"/>
      <c r="CT336" s="1109"/>
      <c r="CU336" s="507"/>
      <c r="CV336" s="507"/>
      <c r="CW336" s="507"/>
      <c r="CX336" s="1109"/>
      <c r="CY336" s="507"/>
      <c r="CZ336" s="507"/>
      <c r="DN336" s="507"/>
      <c r="DO336" s="507"/>
      <c r="DP336" s="507"/>
      <c r="DQ336" s="507"/>
      <c r="DR336" s="507"/>
      <c r="DS336" s="507"/>
      <c r="DT336" s="507"/>
      <c r="DU336" s="507"/>
      <c r="DV336" s="507"/>
      <c r="DW336" s="507"/>
      <c r="DX336" s="507"/>
      <c r="DY336" s="507"/>
      <c r="DZ336" s="507"/>
      <c r="EA336" s="507"/>
      <c r="EB336" s="507"/>
      <c r="EC336" s="507"/>
      <c r="ED336" s="507"/>
      <c r="EE336" s="507"/>
      <c r="EF336" s="507"/>
      <c r="EG336" s="507"/>
      <c r="EH336" s="507"/>
      <c r="EI336" s="507"/>
      <c r="EJ336" s="507"/>
      <c r="EK336" s="507"/>
      <c r="EL336" s="507"/>
      <c r="EM336" s="507"/>
      <c r="EN336" s="507"/>
      <c r="EO336" s="507"/>
      <c r="EP336" s="507"/>
      <c r="EQ336" s="507"/>
      <c r="ER336" s="507"/>
      <c r="ES336" s="507"/>
      <c r="ET336" s="507"/>
      <c r="EU336" s="507"/>
      <c r="EV336" s="507"/>
      <c r="EW336" s="507"/>
      <c r="EX336" s="507"/>
      <c r="EY336" s="507"/>
      <c r="EZ336" s="507"/>
      <c r="FA336" s="507"/>
      <c r="FB336" s="507"/>
      <c r="FC336" s="507"/>
      <c r="FD336" s="507"/>
      <c r="FE336" s="507"/>
      <c r="FF336" s="507"/>
      <c r="FG336" s="507"/>
      <c r="FH336" s="507"/>
      <c r="FI336" s="507"/>
      <c r="FJ336" s="507"/>
      <c r="FK336" s="507"/>
      <c r="FL336" s="507"/>
      <c r="FM336" s="507"/>
      <c r="FN336" s="507"/>
      <c r="FO336" s="507"/>
      <c r="FP336" s="507"/>
      <c r="FQ336" s="507"/>
      <c r="FR336" s="507"/>
      <c r="FS336" s="507"/>
      <c r="FT336" s="507"/>
      <c r="FU336" s="507"/>
      <c r="FV336" s="507"/>
      <c r="FW336" s="507"/>
      <c r="FX336" s="507"/>
      <c r="FY336" s="507"/>
      <c r="FZ336" s="507"/>
      <c r="GA336" s="507"/>
      <c r="GB336" s="507"/>
      <c r="GC336" s="507"/>
      <c r="GD336" s="507"/>
      <c r="GE336" s="507"/>
      <c r="GF336" s="507"/>
      <c r="GG336" s="507"/>
      <c r="GH336" s="507"/>
      <c r="GI336" s="507"/>
      <c r="GJ336" s="507"/>
      <c r="GK336" s="507"/>
      <c r="GL336" s="507"/>
      <c r="GM336" s="507"/>
      <c r="GN336" s="507"/>
      <c r="GO336" s="507"/>
      <c r="GP336" s="507"/>
      <c r="GQ336" s="507"/>
      <c r="GR336" s="507"/>
      <c r="GS336" s="507"/>
      <c r="GT336" s="507"/>
      <c r="GU336" s="507"/>
      <c r="GV336" s="507"/>
      <c r="GW336" s="507"/>
      <c r="GX336" s="507"/>
      <c r="GY336" s="507"/>
      <c r="GZ336" s="507"/>
      <c r="HA336" s="507"/>
      <c r="HB336" s="507"/>
      <c r="HC336" s="507"/>
      <c r="HD336" s="507"/>
      <c r="HE336" s="507"/>
      <c r="HF336" s="507"/>
      <c r="HG336" s="507"/>
      <c r="HH336" s="507"/>
      <c r="HI336" s="507"/>
      <c r="HJ336" s="507"/>
      <c r="HK336" s="507"/>
      <c r="HL336" s="507"/>
      <c r="HM336" s="507"/>
      <c r="HN336" s="507"/>
      <c r="HO336" s="507"/>
      <c r="HP336" s="507"/>
      <c r="HQ336" s="507"/>
      <c r="HR336" s="507"/>
      <c r="HS336" s="507"/>
      <c r="HT336" s="507"/>
      <c r="HU336" s="507"/>
      <c r="HV336" s="507"/>
      <c r="HW336" s="507"/>
      <c r="HX336" s="507"/>
      <c r="HY336" s="507"/>
      <c r="HZ336" s="507"/>
      <c r="IA336" s="507"/>
      <c r="IB336" s="507"/>
      <c r="IC336" s="507"/>
      <c r="ID336" s="507"/>
      <c r="IE336" s="507"/>
      <c r="IF336" s="507"/>
      <c r="IG336" s="507"/>
      <c r="IH336" s="507"/>
      <c r="II336" s="507"/>
      <c r="IJ336" s="507"/>
    </row>
    <row r="337" spans="1:244" s="398" customFormat="1" ht="19" x14ac:dyDescent="0.2">
      <c r="A337"/>
      <c r="B337" s="290"/>
      <c r="C337"/>
      <c r="D337" s="367"/>
      <c r="E337" s="463"/>
      <c r="F337" s="463"/>
      <c r="G337" s="271"/>
      <c r="H337"/>
      <c r="I337" s="99"/>
      <c r="J337"/>
      <c r="K337"/>
      <c r="L337"/>
      <c r="M337" s="275"/>
      <c r="N337" s="275"/>
      <c r="O337" s="275"/>
      <c r="P337" s="275"/>
      <c r="Q337" s="275"/>
      <c r="R337" s="275"/>
      <c r="S337" s="275"/>
      <c r="T337" s="275"/>
      <c r="U337" s="275"/>
      <c r="V337" s="275"/>
      <c r="W337" s="275"/>
      <c r="X337" s="275"/>
      <c r="Y337" s="275"/>
      <c r="Z337" s="275"/>
      <c r="AA337" s="275"/>
      <c r="AB337" s="23"/>
      <c r="AC337"/>
      <c r="AD337" s="92"/>
      <c r="AE337"/>
      <c r="AF337"/>
      <c r="AG337"/>
      <c r="AH337" s="96"/>
      <c r="AI337" s="394"/>
      <c r="AJ337" s="215"/>
      <c r="AK337" s="215"/>
      <c r="AL337" s="215"/>
      <c r="AM337" s="215"/>
      <c r="AN337" s="215"/>
      <c r="AO337" s="215"/>
      <c r="AP337" s="215"/>
      <c r="AQ337" s="215"/>
      <c r="AR337" s="215"/>
      <c r="AS337" s="215"/>
      <c r="AT337" s="215"/>
      <c r="AU337" s="215"/>
      <c r="AV337" s="215"/>
      <c r="AW337" s="215"/>
      <c r="AX337" s="215"/>
      <c r="AY337" s="394"/>
      <c r="AZ337" s="386"/>
      <c r="BA337" s="715"/>
      <c r="BB337"/>
      <c r="BC337" s="715"/>
      <c r="BD337"/>
      <c r="BE337" s="715"/>
      <c r="BF337"/>
      <c r="BG337" s="715"/>
      <c r="BH337"/>
      <c r="BI337" s="715"/>
      <c r="BJ337"/>
      <c r="BK337" s="715"/>
      <c r="BL337"/>
      <c r="BM337" s="715"/>
      <c r="BN337"/>
      <c r="BO337" s="387"/>
      <c r="BP337"/>
      <c r="BQ337" s="387"/>
      <c r="BR337"/>
      <c r="BS337" s="387"/>
      <c r="BT337"/>
      <c r="BU337" s="387"/>
      <c r="BV337"/>
      <c r="BW337" s="387"/>
      <c r="BX337"/>
      <c r="BY337" s="387"/>
      <c r="BZ337"/>
      <c r="CA337" s="387"/>
      <c r="CB337"/>
      <c r="CC337" s="387"/>
      <c r="CD337"/>
      <c r="CE337" s="387"/>
      <c r="CF337"/>
      <c r="CG337" s="387"/>
      <c r="CH337"/>
      <c r="CI337" s="387"/>
      <c r="CJ337"/>
      <c r="CK337" s="1099"/>
      <c r="CL337" s="507"/>
      <c r="CM337" s="507"/>
      <c r="CN337" s="507"/>
      <c r="CO337" s="507"/>
      <c r="CP337" s="507"/>
      <c r="CQ337" s="507"/>
      <c r="CR337" s="507"/>
      <c r="CS337" s="507"/>
      <c r="CT337" s="1109"/>
      <c r="CU337" s="507"/>
      <c r="CV337" s="507"/>
      <c r="CW337" s="507"/>
      <c r="CX337" s="1109"/>
      <c r="CY337" s="507"/>
      <c r="CZ337" s="507"/>
      <c r="DN337" s="507"/>
      <c r="DO337" s="507"/>
      <c r="DP337" s="507"/>
      <c r="DQ337" s="507"/>
      <c r="DR337" s="507"/>
      <c r="DS337" s="507"/>
      <c r="DT337" s="507"/>
      <c r="DU337" s="507"/>
      <c r="DV337" s="507"/>
      <c r="DW337" s="507"/>
      <c r="DX337" s="507"/>
      <c r="DY337" s="507"/>
      <c r="DZ337" s="507"/>
      <c r="EA337" s="507"/>
      <c r="EB337" s="507"/>
      <c r="EC337" s="507"/>
      <c r="ED337" s="507"/>
      <c r="EE337" s="507"/>
      <c r="EF337" s="507"/>
      <c r="EG337" s="507"/>
      <c r="EH337" s="507"/>
      <c r="EI337" s="507"/>
      <c r="EJ337" s="507"/>
      <c r="EK337" s="507"/>
      <c r="EL337" s="507"/>
      <c r="EM337" s="507"/>
      <c r="EN337" s="507"/>
      <c r="EO337" s="507"/>
      <c r="EP337" s="507"/>
      <c r="EQ337" s="507"/>
      <c r="ER337" s="507"/>
      <c r="ES337" s="507"/>
      <c r="ET337" s="507"/>
      <c r="EU337" s="507"/>
      <c r="EV337" s="507"/>
      <c r="EW337" s="507"/>
      <c r="EX337" s="507"/>
      <c r="EY337" s="507"/>
      <c r="EZ337" s="507"/>
      <c r="FA337" s="507"/>
      <c r="FB337" s="507"/>
      <c r="FC337" s="507"/>
      <c r="FD337" s="507"/>
      <c r="FE337" s="507"/>
      <c r="FF337" s="507"/>
      <c r="FG337" s="507"/>
      <c r="FH337" s="507"/>
      <c r="FI337" s="507"/>
      <c r="FJ337" s="507"/>
      <c r="FK337" s="507"/>
      <c r="FL337" s="507"/>
      <c r="FM337" s="507"/>
      <c r="FN337" s="507"/>
      <c r="FO337" s="507"/>
      <c r="FP337" s="507"/>
      <c r="FQ337" s="507"/>
      <c r="FR337" s="507"/>
      <c r="FS337" s="507"/>
      <c r="FT337" s="507"/>
      <c r="FU337" s="507"/>
      <c r="FV337" s="507"/>
      <c r="FW337" s="507"/>
      <c r="FX337" s="507"/>
      <c r="FY337" s="507"/>
      <c r="FZ337" s="507"/>
      <c r="GA337" s="507"/>
      <c r="GB337" s="507"/>
      <c r="GC337" s="507"/>
      <c r="GD337" s="507"/>
      <c r="GE337" s="507"/>
      <c r="GF337" s="507"/>
      <c r="GG337" s="507"/>
      <c r="GH337" s="507"/>
      <c r="GI337" s="507"/>
      <c r="GJ337" s="507"/>
      <c r="GK337" s="507"/>
      <c r="GL337" s="507"/>
      <c r="GM337" s="507"/>
      <c r="GN337" s="507"/>
      <c r="GO337" s="507"/>
      <c r="GP337" s="507"/>
      <c r="GQ337" s="507"/>
      <c r="GR337" s="507"/>
      <c r="GS337" s="507"/>
      <c r="GT337" s="507"/>
      <c r="GU337" s="507"/>
      <c r="GV337" s="507"/>
      <c r="GW337" s="507"/>
      <c r="GX337" s="507"/>
      <c r="GY337" s="507"/>
      <c r="GZ337" s="507"/>
      <c r="HA337" s="507"/>
      <c r="HB337" s="507"/>
      <c r="HC337" s="507"/>
      <c r="HD337" s="507"/>
      <c r="HE337" s="507"/>
      <c r="HF337" s="507"/>
      <c r="HG337" s="507"/>
      <c r="HH337" s="507"/>
      <c r="HI337" s="507"/>
      <c r="HJ337" s="507"/>
      <c r="HK337" s="507"/>
      <c r="HL337" s="507"/>
      <c r="HM337" s="507"/>
      <c r="HN337" s="507"/>
      <c r="HO337" s="507"/>
      <c r="HP337" s="507"/>
      <c r="HQ337" s="507"/>
      <c r="HR337" s="507"/>
      <c r="HS337" s="507"/>
      <c r="HT337" s="507"/>
      <c r="HU337" s="507"/>
      <c r="HV337" s="507"/>
      <c r="HW337" s="507"/>
      <c r="HX337" s="507"/>
      <c r="HY337" s="507"/>
      <c r="HZ337" s="507"/>
      <c r="IA337" s="507"/>
      <c r="IB337" s="507"/>
      <c r="IC337" s="507"/>
      <c r="ID337" s="507"/>
      <c r="IE337" s="507"/>
      <c r="IF337" s="507"/>
      <c r="IG337" s="507"/>
      <c r="IH337" s="507"/>
      <c r="II337" s="507"/>
      <c r="IJ337" s="507"/>
    </row>
    <row r="338" spans="1:244" s="398" customFormat="1" ht="19" x14ac:dyDescent="0.2">
      <c r="A338"/>
      <c r="B338" s="290"/>
      <c r="C338"/>
      <c r="D338" s="367"/>
      <c r="E338" s="463"/>
      <c r="F338" s="463"/>
      <c r="G338" s="271"/>
      <c r="H338"/>
      <c r="I338" s="99"/>
      <c r="J338"/>
      <c r="K338"/>
      <c r="L338"/>
      <c r="M338" s="275"/>
      <c r="N338" s="275"/>
      <c r="O338" s="275"/>
      <c r="P338" s="275"/>
      <c r="Q338" s="275"/>
      <c r="R338" s="275"/>
      <c r="S338" s="275"/>
      <c r="T338" s="275"/>
      <c r="U338" s="275"/>
      <c r="V338" s="275"/>
      <c r="W338" s="275"/>
      <c r="X338" s="275"/>
      <c r="Y338" s="275"/>
      <c r="Z338" s="275"/>
      <c r="AA338" s="275"/>
      <c r="AB338" s="23"/>
      <c r="AC338"/>
      <c r="AD338" s="92"/>
      <c r="AE338"/>
      <c r="AF338"/>
      <c r="AG338"/>
      <c r="AH338" s="96"/>
      <c r="AI338" s="394"/>
      <c r="AJ338" s="215"/>
      <c r="AK338" s="215"/>
      <c r="AL338" s="215"/>
      <c r="AM338" s="215"/>
      <c r="AN338" s="215"/>
      <c r="AO338" s="215"/>
      <c r="AP338" s="215"/>
      <c r="AQ338" s="215"/>
      <c r="AR338" s="215"/>
      <c r="AS338" s="215"/>
      <c r="AT338" s="215"/>
      <c r="AU338" s="215"/>
      <c r="AV338" s="215"/>
      <c r="AW338" s="215"/>
      <c r="AX338" s="215"/>
      <c r="AY338" s="394"/>
      <c r="AZ338" s="386"/>
      <c r="BA338" s="715"/>
      <c r="BB338"/>
      <c r="BC338" s="715"/>
      <c r="BD338"/>
      <c r="BE338" s="715"/>
      <c r="BF338"/>
      <c r="BG338" s="715"/>
      <c r="BH338"/>
      <c r="BI338" s="715"/>
      <c r="BJ338"/>
      <c r="BK338" s="715"/>
      <c r="BL338"/>
      <c r="BM338" s="715"/>
      <c r="BN338"/>
      <c r="BO338" s="387"/>
      <c r="BP338"/>
      <c r="BQ338" s="387"/>
      <c r="BR338"/>
      <c r="BS338" s="387"/>
      <c r="BT338"/>
      <c r="BU338" s="387"/>
      <c r="BV338"/>
      <c r="BW338" s="387"/>
      <c r="BX338"/>
      <c r="BY338" s="387"/>
      <c r="BZ338"/>
      <c r="CA338" s="387"/>
      <c r="CB338"/>
      <c r="CC338" s="387"/>
      <c r="CD338"/>
      <c r="CE338" s="387"/>
      <c r="CF338"/>
      <c r="CG338" s="387"/>
      <c r="CH338"/>
      <c r="CI338" s="387"/>
      <c r="CJ338"/>
      <c r="CK338" s="1099"/>
      <c r="CL338" s="507"/>
      <c r="CM338" s="507"/>
      <c r="CN338" s="507"/>
      <c r="CO338" s="507"/>
      <c r="CP338" s="507"/>
      <c r="CQ338" s="507"/>
      <c r="CR338" s="507"/>
      <c r="CS338" s="507"/>
      <c r="CT338" s="1109"/>
      <c r="CU338" s="507"/>
      <c r="CV338" s="507"/>
      <c r="CW338" s="507"/>
      <c r="CX338" s="1109"/>
      <c r="CY338" s="507"/>
      <c r="CZ338" s="507"/>
      <c r="DN338" s="507"/>
      <c r="DO338" s="507"/>
      <c r="DP338" s="507"/>
      <c r="DQ338" s="507"/>
      <c r="DR338" s="507"/>
      <c r="DS338" s="507"/>
      <c r="DT338" s="507"/>
      <c r="DU338" s="507"/>
      <c r="DV338" s="507"/>
      <c r="DW338" s="507"/>
      <c r="DX338" s="507"/>
      <c r="DY338" s="507"/>
      <c r="DZ338" s="507"/>
      <c r="EA338" s="507"/>
      <c r="EB338" s="507"/>
      <c r="EC338" s="507"/>
      <c r="ED338" s="507"/>
      <c r="EE338" s="507"/>
      <c r="EF338" s="507"/>
      <c r="EG338" s="507"/>
      <c r="EH338" s="507"/>
      <c r="EI338" s="507"/>
      <c r="EJ338" s="507"/>
      <c r="EK338" s="507"/>
      <c r="EL338" s="507"/>
      <c r="EM338" s="507"/>
      <c r="EN338" s="507"/>
      <c r="EO338" s="507"/>
      <c r="EP338" s="507"/>
      <c r="EQ338" s="507"/>
      <c r="ER338" s="507"/>
      <c r="ES338" s="507"/>
      <c r="ET338" s="507"/>
      <c r="EU338" s="507"/>
      <c r="EV338" s="507"/>
      <c r="EW338" s="507"/>
      <c r="EX338" s="507"/>
      <c r="EY338" s="507"/>
      <c r="EZ338" s="507"/>
      <c r="FA338" s="507"/>
      <c r="FB338" s="507"/>
      <c r="FC338" s="507"/>
      <c r="FD338" s="507"/>
      <c r="FE338" s="507"/>
      <c r="FF338" s="507"/>
      <c r="FG338" s="507"/>
      <c r="FH338" s="507"/>
      <c r="FI338" s="507"/>
      <c r="FJ338" s="507"/>
      <c r="FK338" s="507"/>
      <c r="FL338" s="507"/>
      <c r="FM338" s="507"/>
      <c r="FN338" s="507"/>
      <c r="FO338" s="507"/>
      <c r="FP338" s="507"/>
      <c r="FQ338" s="507"/>
      <c r="FR338" s="507"/>
      <c r="FS338" s="507"/>
      <c r="FT338" s="507"/>
      <c r="FU338" s="507"/>
      <c r="FV338" s="507"/>
      <c r="FW338" s="507"/>
      <c r="FX338" s="507"/>
      <c r="FY338" s="507"/>
      <c r="FZ338" s="507"/>
      <c r="GA338" s="507"/>
      <c r="GB338" s="507"/>
      <c r="GC338" s="507"/>
      <c r="GD338" s="507"/>
      <c r="GE338" s="507"/>
      <c r="GF338" s="507"/>
      <c r="GG338" s="507"/>
      <c r="GH338" s="507"/>
      <c r="GI338" s="507"/>
      <c r="GJ338" s="507"/>
      <c r="GK338" s="507"/>
      <c r="GL338" s="507"/>
      <c r="GM338" s="507"/>
      <c r="GN338" s="507"/>
      <c r="GO338" s="507"/>
      <c r="GP338" s="507"/>
      <c r="GQ338" s="507"/>
      <c r="GR338" s="507"/>
      <c r="GS338" s="507"/>
      <c r="GT338" s="507"/>
      <c r="GU338" s="507"/>
      <c r="GV338" s="507"/>
      <c r="GW338" s="507"/>
      <c r="GX338" s="507"/>
      <c r="GY338" s="507"/>
      <c r="GZ338" s="507"/>
      <c r="HA338" s="507"/>
      <c r="HB338" s="507"/>
      <c r="HC338" s="507"/>
      <c r="HD338" s="507"/>
      <c r="HE338" s="507"/>
      <c r="HF338" s="507"/>
      <c r="HG338" s="507"/>
      <c r="HH338" s="507"/>
      <c r="HI338" s="507"/>
      <c r="HJ338" s="507"/>
      <c r="HK338" s="507"/>
      <c r="HL338" s="507"/>
      <c r="HM338" s="507"/>
      <c r="HN338" s="507"/>
      <c r="HO338" s="507"/>
      <c r="HP338" s="507"/>
      <c r="HQ338" s="507"/>
      <c r="HR338" s="507"/>
      <c r="HS338" s="507"/>
      <c r="HT338" s="507"/>
      <c r="HU338" s="507"/>
      <c r="HV338" s="507"/>
      <c r="HW338" s="507"/>
      <c r="HX338" s="507"/>
      <c r="HY338" s="507"/>
      <c r="HZ338" s="507"/>
      <c r="IA338" s="507"/>
      <c r="IB338" s="507"/>
      <c r="IC338" s="507"/>
      <c r="ID338" s="507"/>
      <c r="IE338" s="507"/>
      <c r="IF338" s="507"/>
      <c r="IG338" s="507"/>
      <c r="IH338" s="507"/>
      <c r="II338" s="507"/>
      <c r="IJ338" s="507"/>
    </row>
    <row r="339" spans="1:244" s="398" customFormat="1" ht="19" x14ac:dyDescent="0.2">
      <c r="A339"/>
      <c r="B339" s="290"/>
      <c r="C339"/>
      <c r="D339" s="367"/>
      <c r="E339" s="463"/>
      <c r="F339" s="463"/>
      <c r="G339" s="271"/>
      <c r="H339"/>
      <c r="I339" s="99"/>
      <c r="J339"/>
      <c r="K339"/>
      <c r="L339"/>
      <c r="M339" s="275"/>
      <c r="N339" s="275"/>
      <c r="O339" s="275"/>
      <c r="P339" s="275"/>
      <c r="Q339" s="275"/>
      <c r="R339" s="275"/>
      <c r="S339" s="275"/>
      <c r="T339" s="275"/>
      <c r="U339" s="275"/>
      <c r="V339" s="275"/>
      <c r="W339" s="275"/>
      <c r="X339" s="275"/>
      <c r="Y339" s="275"/>
      <c r="Z339" s="275"/>
      <c r="AA339" s="275"/>
      <c r="AB339" s="23"/>
      <c r="AC339"/>
      <c r="AD339" s="92"/>
      <c r="AE339"/>
      <c r="AF339"/>
      <c r="AG339"/>
      <c r="AH339" s="96"/>
      <c r="AI339" s="394"/>
      <c r="AJ339" s="215"/>
      <c r="AK339" s="215"/>
      <c r="AL339" s="215"/>
      <c r="AM339" s="215"/>
      <c r="AN339" s="215"/>
      <c r="AO339" s="215"/>
      <c r="AP339" s="215"/>
      <c r="AQ339" s="215"/>
      <c r="AR339" s="215"/>
      <c r="AS339" s="215"/>
      <c r="AT339" s="215"/>
      <c r="AU339" s="215"/>
      <c r="AV339" s="215"/>
      <c r="AW339" s="215"/>
      <c r="AX339" s="215"/>
      <c r="AY339" s="394"/>
      <c r="AZ339" s="386"/>
      <c r="BA339" s="715"/>
      <c r="BB339"/>
      <c r="BC339" s="715"/>
      <c r="BD339"/>
      <c r="BE339" s="715"/>
      <c r="BF339"/>
      <c r="BG339" s="715"/>
      <c r="BH339"/>
      <c r="BI339" s="715"/>
      <c r="BJ339"/>
      <c r="BK339" s="715"/>
      <c r="BL339"/>
      <c r="BM339" s="715"/>
      <c r="BN339"/>
      <c r="BO339" s="387"/>
      <c r="BP339"/>
      <c r="BQ339" s="387"/>
      <c r="BR339"/>
      <c r="BS339" s="387"/>
      <c r="BT339"/>
      <c r="BU339" s="387"/>
      <c r="BV339"/>
      <c r="BW339" s="387"/>
      <c r="BX339"/>
      <c r="BY339" s="387"/>
      <c r="BZ339"/>
      <c r="CA339" s="387"/>
      <c r="CB339"/>
      <c r="CC339" s="387"/>
      <c r="CD339"/>
      <c r="CE339" s="387"/>
      <c r="CF339"/>
      <c r="CG339" s="387"/>
      <c r="CH339"/>
      <c r="CI339" s="387"/>
      <c r="CJ339"/>
      <c r="CK339" s="1099"/>
      <c r="CL339" s="507"/>
      <c r="CM339" s="507"/>
      <c r="CN339" s="507"/>
      <c r="CO339" s="507"/>
      <c r="CP339" s="507"/>
      <c r="CQ339" s="507"/>
      <c r="CR339" s="507"/>
      <c r="CS339" s="507"/>
      <c r="CT339" s="1109"/>
      <c r="CU339" s="507"/>
      <c r="CV339" s="507"/>
      <c r="CW339" s="507"/>
      <c r="CX339" s="1109"/>
      <c r="CY339" s="507"/>
      <c r="CZ339" s="507"/>
      <c r="DN339" s="507"/>
      <c r="DO339" s="507"/>
      <c r="DP339" s="507"/>
      <c r="DQ339" s="507"/>
      <c r="DR339" s="507"/>
      <c r="DS339" s="507"/>
      <c r="DT339" s="507"/>
      <c r="DU339" s="507"/>
      <c r="DV339" s="507"/>
      <c r="DW339" s="507"/>
      <c r="DX339" s="507"/>
      <c r="DY339" s="507"/>
      <c r="DZ339" s="507"/>
      <c r="EA339" s="507"/>
      <c r="EB339" s="507"/>
      <c r="EC339" s="507"/>
      <c r="ED339" s="507"/>
      <c r="EE339" s="507"/>
      <c r="EF339" s="507"/>
      <c r="EG339" s="507"/>
      <c r="EH339" s="507"/>
      <c r="EI339" s="507"/>
      <c r="EJ339" s="507"/>
      <c r="EK339" s="507"/>
      <c r="EL339" s="507"/>
      <c r="EM339" s="507"/>
      <c r="EN339" s="507"/>
      <c r="EO339" s="507"/>
      <c r="EP339" s="507"/>
      <c r="EQ339" s="507"/>
      <c r="ER339" s="507"/>
      <c r="ES339" s="507"/>
      <c r="ET339" s="507"/>
      <c r="EU339" s="507"/>
      <c r="EV339" s="507"/>
      <c r="EW339" s="507"/>
      <c r="EX339" s="507"/>
      <c r="EY339" s="507"/>
      <c r="EZ339" s="507"/>
      <c r="FA339" s="507"/>
      <c r="FB339" s="507"/>
      <c r="FC339" s="507"/>
      <c r="FD339" s="507"/>
      <c r="FE339" s="507"/>
      <c r="FF339" s="507"/>
      <c r="FG339" s="507"/>
      <c r="FH339" s="507"/>
      <c r="FI339" s="507"/>
      <c r="FJ339" s="507"/>
      <c r="FK339" s="507"/>
      <c r="FL339" s="507"/>
      <c r="FM339" s="507"/>
      <c r="FN339" s="507"/>
      <c r="FO339" s="507"/>
      <c r="FP339" s="507"/>
      <c r="FQ339" s="507"/>
      <c r="FR339" s="507"/>
      <c r="FS339" s="507"/>
      <c r="FT339" s="507"/>
      <c r="FU339" s="507"/>
      <c r="FV339" s="507"/>
      <c r="FW339" s="507"/>
      <c r="FX339" s="507"/>
      <c r="FY339" s="507"/>
      <c r="FZ339" s="507"/>
      <c r="GA339" s="507"/>
      <c r="GB339" s="507"/>
      <c r="GC339" s="507"/>
      <c r="GD339" s="507"/>
      <c r="GE339" s="507"/>
      <c r="GF339" s="507"/>
      <c r="GG339" s="507"/>
      <c r="GH339" s="507"/>
      <c r="GI339" s="507"/>
      <c r="GJ339" s="507"/>
      <c r="GK339" s="507"/>
      <c r="GL339" s="507"/>
      <c r="GM339" s="507"/>
      <c r="GN339" s="507"/>
      <c r="GO339" s="507"/>
      <c r="GP339" s="507"/>
      <c r="GQ339" s="507"/>
      <c r="GR339" s="507"/>
      <c r="GS339" s="507"/>
      <c r="GT339" s="507"/>
      <c r="GU339" s="507"/>
      <c r="GV339" s="507"/>
      <c r="GW339" s="507"/>
      <c r="GX339" s="507"/>
      <c r="GY339" s="507"/>
      <c r="GZ339" s="507"/>
      <c r="HA339" s="507"/>
      <c r="HB339" s="507"/>
      <c r="HC339" s="507"/>
      <c r="HD339" s="507"/>
      <c r="HE339" s="507"/>
      <c r="HF339" s="507"/>
      <c r="HG339" s="507"/>
      <c r="HH339" s="507"/>
      <c r="HI339" s="507"/>
      <c r="HJ339" s="507"/>
      <c r="HK339" s="507"/>
      <c r="HL339" s="507"/>
      <c r="HM339" s="507"/>
      <c r="HN339" s="507"/>
      <c r="HO339" s="507"/>
      <c r="HP339" s="507"/>
      <c r="HQ339" s="507"/>
      <c r="HR339" s="507"/>
      <c r="HS339" s="507"/>
      <c r="HT339" s="507"/>
      <c r="HU339" s="507"/>
      <c r="HV339" s="507"/>
      <c r="HW339" s="507"/>
      <c r="HX339" s="507"/>
      <c r="HY339" s="507"/>
      <c r="HZ339" s="507"/>
      <c r="IA339" s="507"/>
      <c r="IB339" s="507"/>
      <c r="IC339" s="507"/>
      <c r="ID339" s="507"/>
      <c r="IE339" s="507"/>
      <c r="IF339" s="507"/>
      <c r="IG339" s="507"/>
      <c r="IH339" s="507"/>
      <c r="II339" s="507"/>
      <c r="IJ339" s="507"/>
    </row>
    <row r="340" spans="1:244" s="398" customFormat="1" ht="19" x14ac:dyDescent="0.2">
      <c r="A340"/>
      <c r="B340" s="290"/>
      <c r="C340"/>
      <c r="D340" s="367"/>
      <c r="E340" s="463"/>
      <c r="F340" s="463"/>
      <c r="G340" s="271"/>
      <c r="H340"/>
      <c r="I340" s="99"/>
      <c r="J340"/>
      <c r="K340"/>
      <c r="L340"/>
      <c r="M340" s="275"/>
      <c r="N340" s="275"/>
      <c r="O340" s="275"/>
      <c r="P340" s="275"/>
      <c r="Q340" s="275"/>
      <c r="R340" s="275"/>
      <c r="S340" s="275"/>
      <c r="T340" s="275"/>
      <c r="U340" s="275"/>
      <c r="V340" s="275"/>
      <c r="W340" s="275"/>
      <c r="X340" s="275"/>
      <c r="Y340" s="275"/>
      <c r="Z340" s="275"/>
      <c r="AA340" s="275"/>
      <c r="AB340" s="23"/>
      <c r="AC340"/>
      <c r="AD340" s="92"/>
      <c r="AE340"/>
      <c r="AF340"/>
      <c r="AG340"/>
      <c r="AH340" s="96"/>
      <c r="AI340" s="394"/>
      <c r="AJ340" s="215"/>
      <c r="AK340" s="215"/>
      <c r="AL340" s="215"/>
      <c r="AM340" s="215"/>
      <c r="AN340" s="215"/>
      <c r="AO340" s="215"/>
      <c r="AP340" s="215"/>
      <c r="AQ340" s="215"/>
      <c r="AR340" s="215"/>
      <c r="AS340" s="215"/>
      <c r="AT340" s="215"/>
      <c r="AU340" s="215"/>
      <c r="AV340" s="215"/>
      <c r="AW340" s="215"/>
      <c r="AX340" s="215"/>
      <c r="AY340" s="394"/>
      <c r="AZ340" s="386"/>
      <c r="BA340" s="715"/>
      <c r="BB340"/>
      <c r="BC340" s="715"/>
      <c r="BD340"/>
      <c r="BE340" s="715"/>
      <c r="BF340"/>
      <c r="BG340" s="715"/>
      <c r="BH340"/>
      <c r="BI340" s="715"/>
      <c r="BJ340"/>
      <c r="BK340" s="715"/>
      <c r="BL340"/>
      <c r="BM340" s="715"/>
      <c r="BN340"/>
      <c r="BO340" s="387"/>
      <c r="BP340"/>
      <c r="BQ340" s="387"/>
      <c r="BR340"/>
      <c r="BS340" s="387"/>
      <c r="BT340"/>
      <c r="BU340" s="387"/>
      <c r="BV340"/>
      <c r="BW340" s="387"/>
      <c r="BX340"/>
      <c r="BY340" s="387"/>
      <c r="BZ340"/>
      <c r="CA340" s="387"/>
      <c r="CB340"/>
      <c r="CC340" s="387"/>
      <c r="CD340"/>
      <c r="CE340" s="387"/>
      <c r="CF340"/>
      <c r="CG340" s="387"/>
      <c r="CH340"/>
      <c r="CI340" s="387"/>
      <c r="CJ340"/>
      <c r="CK340" s="1099"/>
      <c r="CL340" s="507"/>
      <c r="CM340" s="507"/>
      <c r="CN340" s="507"/>
      <c r="CO340" s="507"/>
      <c r="CP340" s="507"/>
      <c r="CQ340" s="507"/>
      <c r="CR340" s="507"/>
      <c r="CS340" s="507"/>
      <c r="CT340" s="1109"/>
      <c r="CU340" s="507"/>
      <c r="CV340" s="507"/>
      <c r="CW340" s="507"/>
      <c r="CX340" s="1109"/>
      <c r="CY340" s="507"/>
      <c r="CZ340" s="507"/>
      <c r="DN340" s="507"/>
      <c r="DO340" s="507"/>
      <c r="DP340" s="507"/>
      <c r="DQ340" s="507"/>
      <c r="DR340" s="507"/>
      <c r="DS340" s="507"/>
      <c r="DT340" s="507"/>
      <c r="DU340" s="507"/>
      <c r="DV340" s="507"/>
      <c r="DW340" s="507"/>
      <c r="DX340" s="507"/>
      <c r="DY340" s="507"/>
      <c r="DZ340" s="507"/>
      <c r="EA340" s="507"/>
      <c r="EB340" s="507"/>
      <c r="EC340" s="507"/>
      <c r="ED340" s="507"/>
      <c r="EE340" s="507"/>
      <c r="EF340" s="507"/>
      <c r="EG340" s="507"/>
      <c r="EH340" s="507"/>
      <c r="EI340" s="507"/>
      <c r="EJ340" s="507"/>
      <c r="EK340" s="507"/>
      <c r="EL340" s="507"/>
      <c r="EM340" s="507"/>
      <c r="EN340" s="507"/>
      <c r="EO340" s="507"/>
      <c r="EP340" s="507"/>
      <c r="EQ340" s="507"/>
      <c r="ER340" s="507"/>
      <c r="ES340" s="507"/>
      <c r="ET340" s="507"/>
      <c r="EU340" s="507"/>
      <c r="EV340" s="507"/>
      <c r="EW340" s="507"/>
      <c r="EX340" s="507"/>
      <c r="EY340" s="507"/>
      <c r="EZ340" s="507"/>
      <c r="FA340" s="507"/>
      <c r="FB340" s="507"/>
      <c r="FC340" s="507"/>
      <c r="FD340" s="507"/>
      <c r="FE340" s="507"/>
      <c r="FF340" s="507"/>
      <c r="FG340" s="507"/>
      <c r="FH340" s="507"/>
      <c r="FI340" s="507"/>
      <c r="FJ340" s="507"/>
      <c r="FK340" s="507"/>
      <c r="FL340" s="507"/>
      <c r="FM340" s="507"/>
      <c r="FN340" s="507"/>
      <c r="FO340" s="507"/>
      <c r="FP340" s="507"/>
      <c r="FQ340" s="507"/>
      <c r="FR340" s="507"/>
      <c r="FS340" s="507"/>
      <c r="FT340" s="507"/>
      <c r="FU340" s="507"/>
      <c r="FV340" s="507"/>
      <c r="FW340" s="507"/>
      <c r="FX340" s="507"/>
      <c r="FY340" s="507"/>
      <c r="FZ340" s="507"/>
      <c r="GA340" s="507"/>
      <c r="GB340" s="507"/>
      <c r="GC340" s="507"/>
      <c r="GD340" s="507"/>
      <c r="GE340" s="507"/>
      <c r="GF340" s="507"/>
      <c r="GG340" s="507"/>
      <c r="GH340" s="507"/>
      <c r="GI340" s="507"/>
      <c r="GJ340" s="507"/>
      <c r="GK340" s="507"/>
      <c r="GL340" s="507"/>
      <c r="GM340" s="507"/>
      <c r="GN340" s="507"/>
      <c r="GO340" s="507"/>
      <c r="GP340" s="507"/>
      <c r="GQ340" s="507"/>
      <c r="GR340" s="507"/>
      <c r="GS340" s="507"/>
      <c r="GT340" s="507"/>
      <c r="GU340" s="507"/>
      <c r="GV340" s="507"/>
      <c r="GW340" s="507"/>
      <c r="GX340" s="507"/>
      <c r="GY340" s="507"/>
      <c r="GZ340" s="507"/>
      <c r="HA340" s="507"/>
      <c r="HB340" s="507"/>
      <c r="HC340" s="507"/>
      <c r="HD340" s="507"/>
      <c r="HE340" s="507"/>
      <c r="HF340" s="507"/>
      <c r="HG340" s="507"/>
      <c r="HH340" s="507"/>
      <c r="HI340" s="507"/>
      <c r="HJ340" s="507"/>
      <c r="HK340" s="507"/>
      <c r="HL340" s="507"/>
      <c r="HM340" s="507"/>
      <c r="HN340" s="507"/>
      <c r="HO340" s="507"/>
      <c r="HP340" s="507"/>
      <c r="HQ340" s="507"/>
      <c r="HR340" s="507"/>
      <c r="HS340" s="507"/>
      <c r="HT340" s="507"/>
      <c r="HU340" s="507"/>
      <c r="HV340" s="507"/>
      <c r="HW340" s="507"/>
      <c r="HX340" s="507"/>
      <c r="HY340" s="507"/>
      <c r="HZ340" s="507"/>
      <c r="IA340" s="507"/>
      <c r="IB340" s="507"/>
      <c r="IC340" s="507"/>
      <c r="ID340" s="507"/>
      <c r="IE340" s="507"/>
      <c r="IF340" s="507"/>
      <c r="IG340" s="507"/>
      <c r="IH340" s="507"/>
      <c r="II340" s="507"/>
      <c r="IJ340" s="507"/>
    </row>
    <row r="341" spans="1:244" s="398" customFormat="1" ht="19" x14ac:dyDescent="0.2">
      <c r="A341"/>
      <c r="B341" s="290"/>
      <c r="C341"/>
      <c r="D341" s="367"/>
      <c r="E341" s="463"/>
      <c r="F341" s="463"/>
      <c r="G341" s="271"/>
      <c r="H341"/>
      <c r="I341" s="99"/>
      <c r="J341"/>
      <c r="K341"/>
      <c r="L341"/>
      <c r="M341" s="275"/>
      <c r="N341" s="275"/>
      <c r="O341" s="275"/>
      <c r="P341" s="275"/>
      <c r="Q341" s="275"/>
      <c r="R341" s="275"/>
      <c r="S341" s="275"/>
      <c r="T341" s="275"/>
      <c r="U341" s="275"/>
      <c r="V341" s="275"/>
      <c r="W341" s="275"/>
      <c r="X341" s="275"/>
      <c r="Y341" s="275"/>
      <c r="Z341" s="275"/>
      <c r="AA341" s="275"/>
      <c r="AB341" s="23"/>
      <c r="AC341"/>
      <c r="AD341" s="92"/>
      <c r="AE341"/>
      <c r="AF341"/>
      <c r="AG341"/>
      <c r="AH341" s="96"/>
      <c r="AI341" s="394"/>
      <c r="AJ341" s="215"/>
      <c r="AK341" s="215"/>
      <c r="AL341" s="215"/>
      <c r="AM341" s="215"/>
      <c r="AN341" s="215"/>
      <c r="AO341" s="215"/>
      <c r="AP341" s="215"/>
      <c r="AQ341" s="215"/>
      <c r="AR341" s="215"/>
      <c r="AS341" s="215"/>
      <c r="AT341" s="215"/>
      <c r="AU341" s="215"/>
      <c r="AV341" s="215"/>
      <c r="AW341" s="215"/>
      <c r="AX341" s="215"/>
      <c r="AY341" s="394"/>
      <c r="AZ341" s="386"/>
      <c r="BA341" s="715"/>
      <c r="BB341"/>
      <c r="BC341" s="715"/>
      <c r="BD341"/>
      <c r="BE341" s="715"/>
      <c r="BF341"/>
      <c r="BG341" s="715"/>
      <c r="BH341"/>
      <c r="BI341" s="715"/>
      <c r="BJ341"/>
      <c r="BK341" s="715"/>
      <c r="BL341"/>
      <c r="BM341" s="715"/>
      <c r="BN341"/>
      <c r="BO341" s="387"/>
      <c r="BP341"/>
      <c r="BQ341" s="387"/>
      <c r="BR341"/>
      <c r="BS341" s="387"/>
      <c r="BT341"/>
      <c r="BU341" s="387"/>
      <c r="BV341"/>
      <c r="BW341" s="387"/>
      <c r="BX341"/>
      <c r="BY341" s="387"/>
      <c r="BZ341"/>
      <c r="CA341" s="387"/>
      <c r="CB341"/>
      <c r="CC341" s="387"/>
      <c r="CD341"/>
      <c r="CE341" s="387"/>
      <c r="CF341"/>
      <c r="CG341" s="387"/>
      <c r="CH341"/>
      <c r="CI341" s="387"/>
      <c r="CJ341"/>
      <c r="CK341" s="1099"/>
      <c r="CL341" s="507"/>
      <c r="CM341" s="507"/>
      <c r="CN341" s="507"/>
      <c r="CO341" s="507"/>
      <c r="CP341" s="507"/>
      <c r="CQ341" s="507"/>
      <c r="CR341" s="507"/>
      <c r="CS341" s="507"/>
      <c r="CT341" s="1109"/>
      <c r="CU341" s="507"/>
      <c r="CV341" s="507"/>
      <c r="CW341" s="507"/>
      <c r="CX341" s="1109"/>
      <c r="CY341" s="507"/>
      <c r="CZ341" s="507"/>
      <c r="DN341" s="507"/>
      <c r="DO341" s="507"/>
      <c r="DP341" s="507"/>
      <c r="DQ341" s="507"/>
      <c r="DR341" s="507"/>
      <c r="DS341" s="507"/>
      <c r="DT341" s="507"/>
      <c r="DU341" s="507"/>
      <c r="DV341" s="507"/>
      <c r="DW341" s="507"/>
      <c r="DX341" s="507"/>
      <c r="DY341" s="507"/>
      <c r="DZ341" s="507"/>
      <c r="EA341" s="507"/>
      <c r="EB341" s="507"/>
      <c r="EC341" s="507"/>
      <c r="ED341" s="507"/>
      <c r="EE341" s="507"/>
      <c r="EF341" s="507"/>
      <c r="EG341" s="507"/>
      <c r="EH341" s="507"/>
      <c r="EI341" s="507"/>
      <c r="EJ341" s="507"/>
      <c r="EK341" s="507"/>
      <c r="EL341" s="507"/>
      <c r="EM341" s="507"/>
      <c r="EN341" s="507"/>
      <c r="EO341" s="507"/>
      <c r="EP341" s="507"/>
      <c r="EQ341" s="507"/>
      <c r="ER341" s="507"/>
      <c r="ES341" s="507"/>
      <c r="ET341" s="507"/>
      <c r="EU341" s="507"/>
      <c r="EV341" s="507"/>
      <c r="EW341" s="507"/>
      <c r="EX341" s="507"/>
      <c r="EY341" s="507"/>
      <c r="EZ341" s="507"/>
      <c r="FA341" s="507"/>
      <c r="FB341" s="507"/>
      <c r="FC341" s="507"/>
      <c r="FD341" s="507"/>
      <c r="FE341" s="507"/>
      <c r="FF341" s="507"/>
      <c r="FG341" s="507"/>
      <c r="FH341" s="507"/>
      <c r="FI341" s="507"/>
      <c r="FJ341" s="507"/>
      <c r="FK341" s="507"/>
      <c r="FL341" s="507"/>
      <c r="FM341" s="507"/>
      <c r="FN341" s="507"/>
      <c r="FO341" s="507"/>
      <c r="FP341" s="507"/>
      <c r="FQ341" s="507"/>
      <c r="FR341" s="507"/>
      <c r="FS341" s="507"/>
      <c r="FT341" s="507"/>
      <c r="FU341" s="507"/>
      <c r="FV341" s="507"/>
      <c r="FW341" s="507"/>
      <c r="FX341" s="507"/>
      <c r="FY341" s="507"/>
      <c r="FZ341" s="507"/>
      <c r="GA341" s="507"/>
      <c r="GB341" s="507"/>
      <c r="GC341" s="507"/>
      <c r="GD341" s="507"/>
      <c r="GE341" s="507"/>
      <c r="GF341" s="507"/>
      <c r="GG341" s="507"/>
      <c r="GH341" s="507"/>
      <c r="GI341" s="507"/>
      <c r="GJ341" s="507"/>
      <c r="GK341" s="507"/>
      <c r="GL341" s="507"/>
      <c r="GM341" s="507"/>
      <c r="GN341" s="507"/>
      <c r="GO341" s="507"/>
      <c r="GP341" s="507"/>
      <c r="GQ341" s="507"/>
      <c r="GR341" s="507"/>
      <c r="GS341" s="507"/>
      <c r="GT341" s="507"/>
      <c r="GU341" s="507"/>
      <c r="GV341" s="507"/>
      <c r="GW341" s="507"/>
      <c r="GX341" s="507"/>
      <c r="GY341" s="507"/>
      <c r="GZ341" s="507"/>
      <c r="HA341" s="507"/>
      <c r="HB341" s="507"/>
      <c r="HC341" s="507"/>
      <c r="HD341" s="507"/>
      <c r="HE341" s="507"/>
      <c r="HF341" s="507"/>
      <c r="HG341" s="507"/>
      <c r="HH341" s="507"/>
      <c r="HI341" s="507"/>
      <c r="HJ341" s="507"/>
      <c r="HK341" s="507"/>
      <c r="HL341" s="507"/>
      <c r="HM341" s="507"/>
      <c r="HN341" s="507"/>
      <c r="HO341" s="507"/>
      <c r="HP341" s="507"/>
      <c r="HQ341" s="507"/>
      <c r="HR341" s="507"/>
      <c r="HS341" s="507"/>
      <c r="HT341" s="507"/>
      <c r="HU341" s="507"/>
      <c r="HV341" s="507"/>
      <c r="HW341" s="507"/>
      <c r="HX341" s="507"/>
      <c r="HY341" s="507"/>
      <c r="HZ341" s="507"/>
      <c r="IA341" s="507"/>
      <c r="IB341" s="507"/>
      <c r="IC341" s="507"/>
      <c r="ID341" s="507"/>
      <c r="IE341" s="507"/>
      <c r="IF341" s="507"/>
      <c r="IG341" s="507"/>
      <c r="IH341" s="507"/>
      <c r="II341" s="507"/>
      <c r="IJ341" s="507"/>
    </row>
    <row r="342" spans="1:244" s="398" customFormat="1" ht="19" x14ac:dyDescent="0.2">
      <c r="A342"/>
      <c r="B342" s="290"/>
      <c r="C342"/>
      <c r="D342" s="367"/>
      <c r="E342" s="463"/>
      <c r="F342" s="463"/>
      <c r="G342" s="271"/>
      <c r="H342"/>
      <c r="I342" s="99"/>
      <c r="J342"/>
      <c r="K342"/>
      <c r="L342"/>
      <c r="M342" s="275"/>
      <c r="N342" s="275"/>
      <c r="O342" s="275"/>
      <c r="P342" s="275"/>
      <c r="Q342" s="275"/>
      <c r="R342" s="275"/>
      <c r="S342" s="275"/>
      <c r="T342" s="275"/>
      <c r="U342" s="275"/>
      <c r="V342" s="275"/>
      <c r="W342" s="275"/>
      <c r="X342" s="275"/>
      <c r="Y342" s="275"/>
      <c r="Z342" s="275"/>
      <c r="AA342" s="275"/>
      <c r="AB342" s="23"/>
      <c r="AC342"/>
      <c r="AD342" s="92"/>
      <c r="AE342"/>
      <c r="AF342"/>
      <c r="AG342"/>
      <c r="AH342" s="96"/>
      <c r="AI342" s="394"/>
      <c r="AJ342" s="215"/>
      <c r="AK342" s="215"/>
      <c r="AL342" s="215"/>
      <c r="AM342" s="215"/>
      <c r="AN342" s="215"/>
      <c r="AO342" s="215"/>
      <c r="AP342" s="215"/>
      <c r="AQ342" s="215"/>
      <c r="AR342" s="215"/>
      <c r="AS342" s="215"/>
      <c r="AT342" s="215"/>
      <c r="AU342" s="215"/>
      <c r="AV342" s="215"/>
      <c r="AW342" s="215"/>
      <c r="AX342" s="215"/>
      <c r="AY342" s="394"/>
      <c r="AZ342" s="386"/>
      <c r="BA342" s="715"/>
      <c r="BB342"/>
      <c r="BC342" s="715"/>
      <c r="BD342"/>
      <c r="BE342" s="715"/>
      <c r="BF342"/>
      <c r="BG342" s="715"/>
      <c r="BH342"/>
      <c r="BI342" s="715"/>
      <c r="BJ342"/>
      <c r="BK342" s="715"/>
      <c r="BL342"/>
      <c r="BM342" s="715"/>
      <c r="BN342"/>
      <c r="BO342" s="387"/>
      <c r="BP342"/>
      <c r="BQ342" s="387"/>
      <c r="BR342"/>
      <c r="BS342" s="387"/>
      <c r="BT342"/>
      <c r="BU342" s="387"/>
      <c r="BV342"/>
      <c r="BW342" s="387"/>
      <c r="BX342"/>
      <c r="BY342" s="387"/>
      <c r="BZ342"/>
      <c r="CA342" s="387"/>
      <c r="CB342"/>
      <c r="CC342" s="387"/>
      <c r="CD342"/>
      <c r="CE342" s="387"/>
      <c r="CF342"/>
      <c r="CG342" s="387"/>
      <c r="CH342"/>
      <c r="CI342" s="387"/>
      <c r="CJ342"/>
      <c r="CK342" s="1099"/>
      <c r="CL342" s="507"/>
      <c r="CM342" s="507"/>
      <c r="CN342" s="507"/>
      <c r="CO342" s="507"/>
      <c r="CP342" s="507"/>
      <c r="CQ342" s="507"/>
      <c r="CR342" s="507"/>
      <c r="CS342" s="507"/>
      <c r="CT342" s="1109"/>
      <c r="CU342" s="507"/>
      <c r="CV342" s="507"/>
      <c r="CW342" s="507"/>
      <c r="CX342" s="1109"/>
      <c r="CY342" s="507"/>
      <c r="CZ342" s="507"/>
      <c r="DN342" s="507"/>
      <c r="DO342" s="507"/>
      <c r="DP342" s="507"/>
      <c r="DQ342" s="507"/>
      <c r="DR342" s="507"/>
      <c r="DS342" s="507"/>
      <c r="DT342" s="507"/>
      <c r="DU342" s="507"/>
      <c r="DV342" s="507"/>
      <c r="DW342" s="507"/>
      <c r="DX342" s="507"/>
      <c r="DY342" s="507"/>
      <c r="DZ342" s="507"/>
      <c r="EA342" s="507"/>
      <c r="EB342" s="507"/>
      <c r="EC342" s="507"/>
      <c r="ED342" s="507"/>
      <c r="EE342" s="507"/>
      <c r="EF342" s="507"/>
      <c r="EG342" s="507"/>
      <c r="EH342" s="507"/>
      <c r="EI342" s="507"/>
      <c r="EJ342" s="507"/>
      <c r="EK342" s="507"/>
      <c r="EL342" s="507"/>
      <c r="EM342" s="507"/>
      <c r="EN342" s="507"/>
      <c r="EO342" s="507"/>
      <c r="EP342" s="507"/>
      <c r="EQ342" s="507"/>
      <c r="ER342" s="507"/>
      <c r="ES342" s="507"/>
      <c r="ET342" s="507"/>
      <c r="EU342" s="507"/>
      <c r="EV342" s="507"/>
      <c r="EW342" s="507"/>
      <c r="EX342" s="507"/>
      <c r="EY342" s="507"/>
      <c r="EZ342" s="507"/>
      <c r="FA342" s="507"/>
      <c r="FB342" s="507"/>
      <c r="FC342" s="507"/>
      <c r="FD342" s="507"/>
      <c r="FE342" s="507"/>
      <c r="FF342" s="507"/>
      <c r="FG342" s="507"/>
      <c r="FH342" s="507"/>
      <c r="FI342" s="507"/>
      <c r="FJ342" s="507"/>
      <c r="FK342" s="507"/>
      <c r="FL342" s="507"/>
      <c r="FM342" s="507"/>
      <c r="FN342" s="507"/>
      <c r="FO342" s="507"/>
      <c r="FP342" s="507"/>
      <c r="FQ342" s="507"/>
      <c r="FR342" s="507"/>
      <c r="FS342" s="507"/>
      <c r="FT342" s="507"/>
      <c r="FU342" s="507"/>
      <c r="FV342" s="507"/>
      <c r="FW342" s="507"/>
      <c r="FX342" s="507"/>
      <c r="FY342" s="507"/>
      <c r="FZ342" s="507"/>
      <c r="GA342" s="507"/>
      <c r="GB342" s="507"/>
      <c r="GC342" s="507"/>
      <c r="GD342" s="507"/>
      <c r="GE342" s="507"/>
      <c r="GF342" s="507"/>
      <c r="GG342" s="507"/>
      <c r="GH342" s="507"/>
      <c r="GI342" s="507"/>
      <c r="GJ342" s="507"/>
      <c r="GK342" s="507"/>
      <c r="GL342" s="507"/>
      <c r="GM342" s="507"/>
      <c r="GN342" s="507"/>
      <c r="GO342" s="507"/>
      <c r="GP342" s="507"/>
      <c r="GQ342" s="507"/>
      <c r="GR342" s="507"/>
      <c r="GS342" s="507"/>
      <c r="GT342" s="507"/>
      <c r="GU342" s="507"/>
      <c r="GV342" s="507"/>
      <c r="GW342" s="507"/>
      <c r="GX342" s="507"/>
      <c r="GY342" s="507"/>
      <c r="GZ342" s="507"/>
      <c r="HA342" s="507"/>
      <c r="HB342" s="507"/>
      <c r="HC342" s="507"/>
      <c r="HD342" s="507"/>
      <c r="HE342" s="507"/>
      <c r="HF342" s="507"/>
      <c r="HG342" s="507"/>
      <c r="HH342" s="507"/>
      <c r="HI342" s="507"/>
      <c r="HJ342" s="507"/>
      <c r="HK342" s="507"/>
      <c r="HL342" s="507"/>
      <c r="HM342" s="507"/>
      <c r="HN342" s="507"/>
      <c r="HO342" s="507"/>
      <c r="HP342" s="507"/>
      <c r="HQ342" s="507"/>
      <c r="HR342" s="507"/>
      <c r="HS342" s="507"/>
      <c r="HT342" s="507"/>
      <c r="HU342" s="507"/>
      <c r="HV342" s="507"/>
      <c r="HW342" s="507"/>
      <c r="HX342" s="507"/>
      <c r="HY342" s="507"/>
      <c r="HZ342" s="507"/>
      <c r="IA342" s="507"/>
      <c r="IB342" s="507"/>
      <c r="IC342" s="507"/>
      <c r="ID342" s="507"/>
      <c r="IE342" s="507"/>
      <c r="IF342" s="507"/>
      <c r="IG342" s="507"/>
      <c r="IH342" s="507"/>
      <c r="II342" s="507"/>
      <c r="IJ342" s="507"/>
    </row>
    <row r="343" spans="1:244" s="398" customFormat="1" ht="19" x14ac:dyDescent="0.2">
      <c r="A343"/>
      <c r="B343" s="290"/>
      <c r="C343"/>
      <c r="D343" s="367"/>
      <c r="E343" s="463"/>
      <c r="F343" s="463"/>
      <c r="G343" s="271"/>
      <c r="H343"/>
      <c r="I343" s="99"/>
      <c r="J343"/>
      <c r="K343"/>
      <c r="L343"/>
      <c r="M343" s="275"/>
      <c r="N343" s="275"/>
      <c r="O343" s="275"/>
      <c r="P343" s="275"/>
      <c r="Q343" s="275"/>
      <c r="R343" s="275"/>
      <c r="S343" s="275"/>
      <c r="T343" s="275"/>
      <c r="U343" s="275"/>
      <c r="V343" s="275"/>
      <c r="W343" s="275"/>
      <c r="X343" s="275"/>
      <c r="Y343" s="275"/>
      <c r="Z343" s="275"/>
      <c r="AA343" s="275"/>
      <c r="AB343" s="23"/>
      <c r="AC343"/>
      <c r="AD343" s="92"/>
      <c r="AE343"/>
      <c r="AF343"/>
      <c r="AG343"/>
      <c r="AH343" s="96"/>
      <c r="AI343" s="394"/>
      <c r="AJ343" s="215"/>
      <c r="AK343" s="215"/>
      <c r="AL343" s="215"/>
      <c r="AM343" s="215"/>
      <c r="AN343" s="215"/>
      <c r="AO343" s="215"/>
      <c r="AP343" s="215"/>
      <c r="AQ343" s="215"/>
      <c r="AR343" s="215"/>
      <c r="AS343" s="215"/>
      <c r="AT343" s="215"/>
      <c r="AU343" s="215"/>
      <c r="AV343" s="215"/>
      <c r="AW343" s="215"/>
      <c r="AX343" s="215"/>
      <c r="AY343" s="394"/>
      <c r="AZ343" s="386"/>
      <c r="BA343" s="715"/>
      <c r="BB343"/>
      <c r="BC343" s="715"/>
      <c r="BD343"/>
      <c r="BE343" s="715"/>
      <c r="BF343"/>
      <c r="BG343" s="715"/>
      <c r="BH343"/>
      <c r="BI343" s="715"/>
      <c r="BJ343"/>
      <c r="BK343" s="715"/>
      <c r="BL343"/>
      <c r="BM343" s="715"/>
      <c r="BN343"/>
      <c r="BO343" s="387"/>
      <c r="BP343"/>
      <c r="BQ343" s="387"/>
      <c r="BR343"/>
      <c r="BS343" s="387"/>
      <c r="BT343"/>
      <c r="BU343" s="387"/>
      <c r="BV343"/>
      <c r="BW343" s="387"/>
      <c r="BX343"/>
      <c r="BY343" s="387"/>
      <c r="BZ343"/>
      <c r="CA343" s="387"/>
      <c r="CB343"/>
      <c r="CC343" s="387"/>
      <c r="CD343"/>
      <c r="CE343" s="387"/>
      <c r="CF343"/>
      <c r="CG343" s="387"/>
      <c r="CH343"/>
      <c r="CI343" s="387"/>
      <c r="CJ343"/>
      <c r="CK343" s="1099"/>
      <c r="CL343" s="507"/>
      <c r="CM343" s="507"/>
      <c r="CN343" s="507"/>
      <c r="CO343" s="507"/>
      <c r="CP343" s="507"/>
      <c r="CQ343" s="507"/>
      <c r="CR343" s="507"/>
      <c r="CS343" s="507"/>
      <c r="CT343" s="1109"/>
      <c r="CU343" s="507"/>
      <c r="CV343" s="507"/>
      <c r="CW343" s="507"/>
      <c r="CX343" s="1109"/>
      <c r="CY343" s="507"/>
      <c r="CZ343" s="507"/>
      <c r="DN343" s="507"/>
      <c r="DO343" s="507"/>
      <c r="DP343" s="507"/>
      <c r="DQ343" s="507"/>
      <c r="DR343" s="507"/>
      <c r="DS343" s="507"/>
      <c r="DT343" s="507"/>
      <c r="DU343" s="507"/>
      <c r="DV343" s="507"/>
      <c r="DW343" s="507"/>
      <c r="DX343" s="507"/>
      <c r="DY343" s="507"/>
      <c r="DZ343" s="507"/>
      <c r="EA343" s="507"/>
      <c r="EB343" s="507"/>
      <c r="EC343" s="507"/>
      <c r="ED343" s="507"/>
      <c r="EE343" s="507"/>
      <c r="EF343" s="507"/>
      <c r="EG343" s="507"/>
      <c r="EH343" s="507"/>
      <c r="EI343" s="507"/>
      <c r="EJ343" s="507"/>
      <c r="EK343" s="507"/>
      <c r="EL343" s="507"/>
      <c r="EM343" s="507"/>
      <c r="EN343" s="507"/>
      <c r="EO343" s="507"/>
      <c r="EP343" s="507"/>
      <c r="EQ343" s="507"/>
      <c r="ER343" s="507"/>
      <c r="ES343" s="507"/>
      <c r="ET343" s="507"/>
      <c r="EU343" s="507"/>
      <c r="EV343" s="507"/>
      <c r="EW343" s="507"/>
      <c r="EX343" s="507"/>
      <c r="EY343" s="507"/>
      <c r="EZ343" s="507"/>
      <c r="FA343" s="507"/>
      <c r="FB343" s="507"/>
      <c r="FC343" s="507"/>
      <c r="FD343" s="507"/>
      <c r="FE343" s="507"/>
      <c r="FF343" s="507"/>
      <c r="FG343" s="507"/>
      <c r="FH343" s="507"/>
      <c r="FI343" s="507"/>
      <c r="FJ343" s="507"/>
      <c r="FK343" s="507"/>
      <c r="FL343" s="507"/>
      <c r="FM343" s="507"/>
      <c r="FN343" s="507"/>
      <c r="FO343" s="507"/>
      <c r="FP343" s="507"/>
      <c r="FQ343" s="507"/>
      <c r="FR343" s="507"/>
      <c r="FS343" s="507"/>
      <c r="FT343" s="507"/>
      <c r="FU343" s="507"/>
      <c r="FV343" s="507"/>
      <c r="FW343" s="507"/>
      <c r="FX343" s="507"/>
      <c r="FY343" s="507"/>
      <c r="FZ343" s="507"/>
      <c r="GA343" s="507"/>
      <c r="GB343" s="507"/>
      <c r="GC343" s="507"/>
      <c r="GD343" s="507"/>
      <c r="GE343" s="507"/>
      <c r="GF343" s="507"/>
      <c r="GG343" s="507"/>
      <c r="GH343" s="507"/>
      <c r="GI343" s="507"/>
      <c r="GJ343" s="507"/>
      <c r="GK343" s="507"/>
      <c r="GL343" s="507"/>
      <c r="GM343" s="507"/>
      <c r="GN343" s="507"/>
      <c r="GO343" s="507"/>
      <c r="GP343" s="507"/>
      <c r="GQ343" s="507"/>
      <c r="GR343" s="507"/>
      <c r="GS343" s="507"/>
      <c r="GT343" s="507"/>
      <c r="GU343" s="507"/>
      <c r="GV343" s="507"/>
      <c r="GW343" s="507"/>
      <c r="GX343" s="507"/>
      <c r="GY343" s="507"/>
      <c r="GZ343" s="507"/>
      <c r="HA343" s="507"/>
      <c r="HB343" s="507"/>
      <c r="HC343" s="507"/>
      <c r="HD343" s="507"/>
      <c r="HE343" s="507"/>
      <c r="HF343" s="507"/>
      <c r="HG343" s="507"/>
      <c r="HH343" s="507"/>
      <c r="HI343" s="507"/>
      <c r="HJ343" s="507"/>
      <c r="HK343" s="507"/>
      <c r="HL343" s="507"/>
      <c r="HM343" s="507"/>
      <c r="HN343" s="507"/>
      <c r="HO343" s="507"/>
      <c r="HP343" s="507"/>
      <c r="HQ343" s="507"/>
      <c r="HR343" s="507"/>
      <c r="HS343" s="507"/>
      <c r="HT343" s="507"/>
      <c r="HU343" s="507"/>
      <c r="HV343" s="507"/>
      <c r="HW343" s="507"/>
      <c r="HX343" s="507"/>
      <c r="HY343" s="507"/>
      <c r="HZ343" s="507"/>
      <c r="IA343" s="507"/>
      <c r="IB343" s="507"/>
      <c r="IC343" s="507"/>
      <c r="ID343" s="507"/>
      <c r="IE343" s="507"/>
      <c r="IF343" s="507"/>
      <c r="IG343" s="507"/>
      <c r="IH343" s="507"/>
      <c r="II343" s="507"/>
      <c r="IJ343" s="507"/>
    </row>
    <row r="344" spans="1:244" s="398" customFormat="1" ht="19" x14ac:dyDescent="0.2">
      <c r="A344"/>
      <c r="B344" s="290"/>
      <c r="C344"/>
      <c r="D344" s="367"/>
      <c r="E344" s="463"/>
      <c r="F344" s="463"/>
      <c r="G344" s="271"/>
      <c r="H344"/>
      <c r="I344" s="99"/>
      <c r="J344"/>
      <c r="K344"/>
      <c r="L344"/>
      <c r="M344" s="275"/>
      <c r="N344" s="275"/>
      <c r="O344" s="275"/>
      <c r="P344" s="275"/>
      <c r="Q344" s="275"/>
      <c r="R344" s="275"/>
      <c r="S344" s="275"/>
      <c r="T344" s="275"/>
      <c r="U344" s="275"/>
      <c r="V344" s="275"/>
      <c r="W344" s="275"/>
      <c r="X344" s="275"/>
      <c r="Y344" s="275"/>
      <c r="Z344" s="275"/>
      <c r="AA344" s="275"/>
      <c r="AB344" s="23"/>
      <c r="AC344"/>
      <c r="AD344" s="92"/>
      <c r="AE344"/>
      <c r="AF344"/>
      <c r="AG344"/>
      <c r="AH344" s="96"/>
      <c r="AI344" s="394"/>
      <c r="AJ344" s="215"/>
      <c r="AK344" s="215"/>
      <c r="AL344" s="215"/>
      <c r="AM344" s="215"/>
      <c r="AN344" s="215"/>
      <c r="AO344" s="215"/>
      <c r="AP344" s="215"/>
      <c r="AQ344" s="215"/>
      <c r="AR344" s="215"/>
      <c r="AS344" s="215"/>
      <c r="AT344" s="215"/>
      <c r="AU344" s="215"/>
      <c r="AV344" s="215"/>
      <c r="AW344" s="215"/>
      <c r="AX344" s="215"/>
      <c r="AY344" s="394"/>
      <c r="AZ344" s="386"/>
      <c r="BA344" s="715"/>
      <c r="BB344"/>
      <c r="BC344" s="715"/>
      <c r="BD344"/>
      <c r="BE344" s="715"/>
      <c r="BF344"/>
      <c r="BG344" s="715"/>
      <c r="BH344"/>
      <c r="BI344" s="715"/>
      <c r="BJ344"/>
      <c r="BK344" s="715"/>
      <c r="BL344"/>
      <c r="BM344" s="715"/>
      <c r="BN344"/>
      <c r="BO344" s="387"/>
      <c r="BP344"/>
      <c r="BQ344" s="387"/>
      <c r="BR344"/>
      <c r="BS344" s="387"/>
      <c r="BT344"/>
      <c r="BU344" s="387"/>
      <c r="BV344"/>
      <c r="BW344" s="387"/>
      <c r="BX344"/>
      <c r="BY344" s="387"/>
      <c r="BZ344"/>
      <c r="CA344" s="387"/>
      <c r="CB344"/>
      <c r="CC344" s="387"/>
      <c r="CD344"/>
      <c r="CE344" s="387"/>
      <c r="CF344"/>
      <c r="CG344" s="387"/>
      <c r="CH344"/>
      <c r="CI344" s="387"/>
      <c r="CJ344"/>
      <c r="CK344" s="1099"/>
      <c r="CL344" s="507"/>
      <c r="CM344" s="507"/>
      <c r="CN344" s="507"/>
      <c r="CO344" s="507"/>
      <c r="CP344" s="507"/>
      <c r="CQ344" s="507"/>
      <c r="CR344" s="507"/>
      <c r="CS344" s="507"/>
      <c r="CT344" s="1109"/>
      <c r="CU344" s="507"/>
      <c r="CV344" s="507"/>
      <c r="CW344" s="507"/>
      <c r="CX344" s="1109"/>
      <c r="CY344" s="507"/>
      <c r="CZ344" s="507"/>
      <c r="DN344" s="507"/>
      <c r="DO344" s="507"/>
      <c r="DP344" s="507"/>
      <c r="DQ344" s="507"/>
      <c r="DR344" s="507"/>
      <c r="DS344" s="507"/>
      <c r="DT344" s="507"/>
      <c r="DU344" s="507"/>
      <c r="DV344" s="507"/>
      <c r="DW344" s="507"/>
      <c r="DX344" s="507"/>
      <c r="DY344" s="507"/>
      <c r="DZ344" s="507"/>
      <c r="EA344" s="507"/>
      <c r="EB344" s="507"/>
      <c r="EC344" s="507"/>
      <c r="ED344" s="507"/>
      <c r="EE344" s="507"/>
      <c r="EF344" s="507"/>
      <c r="EG344" s="507"/>
      <c r="EH344" s="507"/>
      <c r="EI344" s="507"/>
      <c r="EJ344" s="507"/>
      <c r="EK344" s="507"/>
      <c r="EL344" s="507"/>
      <c r="EM344" s="507"/>
      <c r="EN344" s="507"/>
      <c r="EO344" s="507"/>
      <c r="EP344" s="507"/>
      <c r="EQ344" s="507"/>
      <c r="ER344" s="507"/>
      <c r="ES344" s="507"/>
      <c r="ET344" s="507"/>
      <c r="EU344" s="507"/>
      <c r="EV344" s="507"/>
      <c r="EW344" s="507"/>
      <c r="EX344" s="507"/>
      <c r="EY344" s="507"/>
      <c r="EZ344" s="507"/>
      <c r="FA344" s="507"/>
      <c r="FB344" s="507"/>
      <c r="FC344" s="507"/>
      <c r="FD344" s="507"/>
      <c r="FE344" s="507"/>
      <c r="FF344" s="507"/>
      <c r="FG344" s="507"/>
      <c r="FH344" s="507"/>
      <c r="FI344" s="507"/>
      <c r="FJ344" s="507"/>
      <c r="FK344" s="507"/>
      <c r="FL344" s="507"/>
      <c r="FM344" s="507"/>
      <c r="FN344" s="507"/>
      <c r="FO344" s="507"/>
      <c r="FP344" s="507"/>
      <c r="FQ344" s="507"/>
      <c r="FR344" s="507"/>
      <c r="FS344" s="507"/>
      <c r="FT344" s="507"/>
      <c r="FU344" s="507"/>
      <c r="FV344" s="507"/>
      <c r="FW344" s="507"/>
      <c r="FX344" s="507"/>
      <c r="FY344" s="507"/>
      <c r="FZ344" s="507"/>
      <c r="GA344" s="507"/>
      <c r="GB344" s="507"/>
      <c r="GC344" s="507"/>
      <c r="GD344" s="507"/>
      <c r="GE344" s="507"/>
      <c r="GF344" s="507"/>
      <c r="GG344" s="507"/>
      <c r="GH344" s="507"/>
      <c r="GI344" s="507"/>
      <c r="GJ344" s="507"/>
      <c r="GK344" s="507"/>
      <c r="GL344" s="507"/>
      <c r="GM344" s="507"/>
      <c r="GN344" s="507"/>
      <c r="GO344" s="507"/>
      <c r="GP344" s="507"/>
      <c r="GQ344" s="507"/>
      <c r="GR344" s="507"/>
      <c r="GS344" s="507"/>
      <c r="GT344" s="507"/>
      <c r="GU344" s="507"/>
      <c r="GV344" s="507"/>
      <c r="GW344" s="507"/>
      <c r="GX344" s="507"/>
      <c r="GY344" s="507"/>
      <c r="GZ344" s="507"/>
      <c r="HA344" s="507"/>
      <c r="HB344" s="507"/>
      <c r="HC344" s="507"/>
      <c r="HD344" s="507"/>
      <c r="HE344" s="507"/>
      <c r="HF344" s="507"/>
      <c r="HG344" s="507"/>
      <c r="HH344" s="507"/>
      <c r="HI344" s="507"/>
      <c r="HJ344" s="507"/>
      <c r="HK344" s="507"/>
      <c r="HL344" s="507"/>
      <c r="HM344" s="507"/>
      <c r="HN344" s="507"/>
      <c r="HO344" s="507"/>
      <c r="HP344" s="507"/>
      <c r="HQ344" s="507"/>
      <c r="HR344" s="507"/>
      <c r="HS344" s="507"/>
      <c r="HT344" s="507"/>
      <c r="HU344" s="507"/>
      <c r="HV344" s="507"/>
      <c r="HW344" s="507"/>
      <c r="HX344" s="507"/>
      <c r="HY344" s="507"/>
      <c r="HZ344" s="507"/>
      <c r="IA344" s="507"/>
      <c r="IB344" s="507"/>
      <c r="IC344" s="507"/>
      <c r="ID344" s="507"/>
      <c r="IE344" s="507"/>
      <c r="IF344" s="507"/>
      <c r="IG344" s="507"/>
      <c r="IH344" s="507"/>
      <c r="II344" s="507"/>
      <c r="IJ344" s="507"/>
    </row>
    <row r="345" spans="1:244" s="398" customFormat="1" ht="19" x14ac:dyDescent="0.2">
      <c r="A345"/>
      <c r="B345" s="290"/>
      <c r="C345"/>
      <c r="D345" s="367"/>
      <c r="E345" s="463"/>
      <c r="F345" s="463"/>
      <c r="G345" s="271"/>
      <c r="H345"/>
      <c r="I345" s="99"/>
      <c r="J345"/>
      <c r="K345"/>
      <c r="L345"/>
      <c r="M345" s="275"/>
      <c r="N345" s="275"/>
      <c r="O345" s="275"/>
      <c r="P345" s="275"/>
      <c r="Q345" s="275"/>
      <c r="R345" s="275"/>
      <c r="S345" s="275"/>
      <c r="T345" s="275"/>
      <c r="U345" s="275"/>
      <c r="V345" s="275"/>
      <c r="W345" s="275"/>
      <c r="X345" s="275"/>
      <c r="Y345" s="275"/>
      <c r="Z345" s="275"/>
      <c r="AA345" s="275"/>
      <c r="AB345" s="23"/>
      <c r="AC345"/>
      <c r="AD345" s="92"/>
      <c r="AE345"/>
      <c r="AF345"/>
      <c r="AG345"/>
      <c r="AH345" s="96"/>
      <c r="AI345" s="394"/>
      <c r="AJ345" s="215"/>
      <c r="AK345" s="215"/>
      <c r="AL345" s="215"/>
      <c r="AM345" s="215"/>
      <c r="AN345" s="215"/>
      <c r="AO345" s="215"/>
      <c r="AP345" s="215"/>
      <c r="AQ345" s="215"/>
      <c r="AR345" s="215"/>
      <c r="AS345" s="215"/>
      <c r="AT345" s="215"/>
      <c r="AU345" s="215"/>
      <c r="AV345" s="215"/>
      <c r="AW345" s="215"/>
      <c r="AX345" s="215"/>
      <c r="AY345" s="394"/>
      <c r="AZ345" s="386"/>
      <c r="BA345" s="715"/>
      <c r="BB345"/>
      <c r="BC345" s="715"/>
      <c r="BD345"/>
      <c r="BE345" s="715"/>
      <c r="BF345"/>
      <c r="BG345" s="715"/>
      <c r="BH345"/>
      <c r="BI345" s="715"/>
      <c r="BJ345"/>
      <c r="BK345" s="715"/>
      <c r="BL345"/>
      <c r="BM345" s="715"/>
      <c r="BN345"/>
      <c r="BO345" s="387"/>
      <c r="BP345"/>
      <c r="BQ345" s="387"/>
      <c r="BR345"/>
      <c r="BS345" s="387"/>
      <c r="BT345"/>
      <c r="BU345" s="387"/>
      <c r="BV345"/>
      <c r="BW345" s="387"/>
      <c r="BX345"/>
      <c r="BY345" s="387"/>
      <c r="BZ345"/>
      <c r="CA345" s="387"/>
      <c r="CB345"/>
      <c r="CC345" s="387"/>
      <c r="CD345"/>
      <c r="CE345" s="387"/>
      <c r="CF345"/>
      <c r="CG345" s="387"/>
      <c r="CH345"/>
      <c r="CI345" s="387"/>
      <c r="CJ345"/>
      <c r="CK345" s="1099"/>
      <c r="CL345" s="507"/>
      <c r="CM345" s="507"/>
      <c r="CN345" s="507"/>
      <c r="CO345" s="507"/>
      <c r="CP345" s="507"/>
      <c r="CQ345" s="507"/>
      <c r="CR345" s="507"/>
      <c r="CS345" s="507"/>
      <c r="CT345" s="1109"/>
      <c r="CU345" s="507"/>
      <c r="CV345" s="507"/>
      <c r="CW345" s="507"/>
      <c r="CX345" s="1109"/>
      <c r="CY345" s="507"/>
      <c r="CZ345" s="507"/>
      <c r="DN345" s="507"/>
      <c r="DO345" s="507"/>
      <c r="DP345" s="507"/>
      <c r="DQ345" s="507"/>
      <c r="DR345" s="507"/>
      <c r="DS345" s="507"/>
      <c r="DT345" s="507"/>
      <c r="DU345" s="507"/>
      <c r="DV345" s="507"/>
      <c r="DW345" s="507"/>
      <c r="DX345" s="507"/>
      <c r="DY345" s="507"/>
      <c r="DZ345" s="507"/>
      <c r="EA345" s="507"/>
      <c r="EB345" s="507"/>
      <c r="EC345" s="507"/>
      <c r="ED345" s="507"/>
      <c r="EE345" s="507"/>
      <c r="EF345" s="507"/>
      <c r="EG345" s="507"/>
      <c r="EH345" s="507"/>
      <c r="EI345" s="507"/>
      <c r="EJ345" s="507"/>
      <c r="EK345" s="507"/>
      <c r="EL345" s="507"/>
      <c r="EM345" s="507"/>
      <c r="EN345" s="507"/>
      <c r="EO345" s="507"/>
      <c r="EP345" s="507"/>
      <c r="EQ345" s="507"/>
      <c r="ER345" s="507"/>
      <c r="ES345" s="507"/>
      <c r="ET345" s="507"/>
      <c r="EU345" s="507"/>
      <c r="EV345" s="507"/>
      <c r="EW345" s="507"/>
      <c r="EX345" s="507"/>
      <c r="EY345" s="507"/>
      <c r="EZ345" s="507"/>
      <c r="FA345" s="507"/>
      <c r="FB345" s="507"/>
      <c r="FC345" s="507"/>
      <c r="FD345" s="507"/>
      <c r="FE345" s="507"/>
      <c r="FF345" s="507"/>
      <c r="FG345" s="507"/>
      <c r="FH345" s="507"/>
      <c r="FI345" s="507"/>
      <c r="FJ345" s="507"/>
      <c r="FK345" s="507"/>
      <c r="FL345" s="507"/>
      <c r="FM345" s="507"/>
      <c r="FN345" s="507"/>
      <c r="FO345" s="507"/>
      <c r="FP345" s="507"/>
      <c r="FQ345" s="507"/>
      <c r="FR345" s="507"/>
      <c r="FS345" s="507"/>
      <c r="FT345" s="507"/>
      <c r="FU345" s="507"/>
      <c r="FV345" s="507"/>
      <c r="FW345" s="507"/>
      <c r="FX345" s="507"/>
      <c r="FY345" s="507"/>
      <c r="FZ345" s="507"/>
      <c r="GA345" s="507"/>
      <c r="GB345" s="507"/>
      <c r="GC345" s="507"/>
      <c r="GD345" s="507"/>
      <c r="GE345" s="507"/>
      <c r="GF345" s="507"/>
      <c r="GG345" s="507"/>
      <c r="GH345" s="507"/>
      <c r="GI345" s="507"/>
      <c r="GJ345" s="507"/>
      <c r="GK345" s="507"/>
      <c r="GL345" s="507"/>
      <c r="GM345" s="507"/>
      <c r="GN345" s="507"/>
      <c r="GO345" s="507"/>
      <c r="GP345" s="507"/>
      <c r="GQ345" s="507"/>
      <c r="GR345" s="507"/>
      <c r="GS345" s="507"/>
      <c r="GT345" s="507"/>
      <c r="GU345" s="507"/>
      <c r="GV345" s="507"/>
      <c r="GW345" s="507"/>
      <c r="GX345" s="507"/>
      <c r="GY345" s="507"/>
      <c r="GZ345" s="507"/>
      <c r="HA345" s="507"/>
      <c r="HB345" s="507"/>
      <c r="HC345" s="507"/>
      <c r="HD345" s="507"/>
      <c r="HE345" s="507"/>
      <c r="HF345" s="507"/>
      <c r="HG345" s="507"/>
      <c r="HH345" s="507"/>
      <c r="HI345" s="507"/>
      <c r="HJ345" s="507"/>
      <c r="HK345" s="507"/>
      <c r="HL345" s="507"/>
      <c r="HM345" s="507"/>
      <c r="HN345" s="507"/>
      <c r="HO345" s="507"/>
      <c r="HP345" s="507"/>
      <c r="HQ345" s="507"/>
      <c r="HR345" s="507"/>
      <c r="HS345" s="507"/>
      <c r="HT345" s="507"/>
      <c r="HU345" s="507"/>
      <c r="HV345" s="507"/>
      <c r="HW345" s="507"/>
      <c r="HX345" s="507"/>
      <c r="HY345" s="507"/>
      <c r="HZ345" s="507"/>
      <c r="IA345" s="507"/>
      <c r="IB345" s="507"/>
      <c r="IC345" s="507"/>
      <c r="ID345" s="507"/>
      <c r="IE345" s="507"/>
      <c r="IF345" s="507"/>
      <c r="IG345" s="507"/>
      <c r="IH345" s="507"/>
      <c r="II345" s="507"/>
      <c r="IJ345" s="507"/>
    </row>
    <row r="346" spans="1:244" s="398" customFormat="1" ht="19" x14ac:dyDescent="0.2">
      <c r="A346"/>
      <c r="B346" s="290"/>
      <c r="C346"/>
      <c r="D346" s="367"/>
      <c r="E346" s="463"/>
      <c r="F346" s="463"/>
      <c r="G346" s="271"/>
      <c r="H346"/>
      <c r="I346" s="99"/>
      <c r="J346"/>
      <c r="K346"/>
      <c r="L346"/>
      <c r="M346" s="275"/>
      <c r="N346" s="275"/>
      <c r="O346" s="275"/>
      <c r="P346" s="275"/>
      <c r="Q346" s="275"/>
      <c r="R346" s="275"/>
      <c r="S346" s="275"/>
      <c r="T346" s="275"/>
      <c r="U346" s="275"/>
      <c r="V346" s="275"/>
      <c r="W346" s="275"/>
      <c r="X346" s="275"/>
      <c r="Y346" s="275"/>
      <c r="Z346" s="275"/>
      <c r="AA346" s="275"/>
      <c r="AB346" s="23"/>
      <c r="AC346"/>
      <c r="AD346" s="92"/>
      <c r="AE346"/>
      <c r="AF346"/>
      <c r="AG346"/>
      <c r="AH346" s="96"/>
      <c r="AI346" s="394"/>
      <c r="AJ346" s="215"/>
      <c r="AK346" s="215"/>
      <c r="AL346" s="215"/>
      <c r="AM346" s="215"/>
      <c r="AN346" s="215"/>
      <c r="AO346" s="215"/>
      <c r="AP346" s="215"/>
      <c r="AQ346" s="215"/>
      <c r="AR346" s="215"/>
      <c r="AS346" s="215"/>
      <c r="AT346" s="215"/>
      <c r="AU346" s="215"/>
      <c r="AV346" s="215"/>
      <c r="AW346" s="215"/>
      <c r="AX346" s="215"/>
      <c r="AY346" s="394"/>
      <c r="AZ346" s="386"/>
      <c r="BA346" s="715"/>
      <c r="BB346"/>
      <c r="BC346" s="715"/>
      <c r="BD346"/>
      <c r="BE346" s="715"/>
      <c r="BF346"/>
      <c r="BG346" s="715"/>
      <c r="BH346"/>
      <c r="BI346" s="715"/>
      <c r="BJ346"/>
      <c r="BK346" s="715"/>
      <c r="BL346"/>
      <c r="BM346" s="715"/>
      <c r="BN346"/>
      <c r="BO346" s="387"/>
      <c r="BP346"/>
      <c r="BQ346" s="387"/>
      <c r="BR346"/>
      <c r="BS346" s="387"/>
      <c r="BT346"/>
      <c r="BU346" s="387"/>
      <c r="BV346"/>
      <c r="BW346" s="387"/>
      <c r="BX346"/>
      <c r="BY346" s="387"/>
      <c r="BZ346"/>
      <c r="CA346" s="387"/>
      <c r="CB346"/>
      <c r="CC346" s="387"/>
      <c r="CD346"/>
      <c r="CE346" s="387"/>
      <c r="CF346"/>
      <c r="CG346" s="387"/>
      <c r="CH346"/>
      <c r="CI346" s="387"/>
      <c r="CJ346"/>
      <c r="CK346" s="1099"/>
      <c r="CL346" s="507"/>
      <c r="CM346" s="507"/>
      <c r="CN346" s="507"/>
      <c r="CO346" s="507"/>
      <c r="CP346" s="507"/>
      <c r="CQ346" s="507"/>
      <c r="CR346" s="507"/>
      <c r="CS346" s="507"/>
      <c r="CT346" s="1109"/>
      <c r="CU346" s="507"/>
      <c r="CV346" s="507"/>
      <c r="CW346" s="507"/>
      <c r="CX346" s="1109"/>
      <c r="CY346" s="507"/>
      <c r="CZ346" s="507"/>
      <c r="DN346" s="507"/>
      <c r="DO346" s="507"/>
      <c r="DP346" s="507"/>
      <c r="DQ346" s="507"/>
      <c r="DR346" s="507"/>
      <c r="DS346" s="507"/>
      <c r="DT346" s="507"/>
      <c r="DU346" s="507"/>
      <c r="DV346" s="507"/>
      <c r="DW346" s="507"/>
      <c r="DX346" s="507"/>
      <c r="DY346" s="507"/>
      <c r="DZ346" s="507"/>
      <c r="EA346" s="507"/>
      <c r="EB346" s="507"/>
      <c r="EC346" s="507"/>
      <c r="ED346" s="507"/>
      <c r="EE346" s="507"/>
      <c r="EF346" s="507"/>
      <c r="EG346" s="507"/>
      <c r="EH346" s="507"/>
      <c r="EI346" s="507"/>
      <c r="EJ346" s="507"/>
      <c r="EK346" s="507"/>
      <c r="EL346" s="507"/>
      <c r="EM346" s="507"/>
      <c r="EN346" s="507"/>
      <c r="EO346" s="507"/>
      <c r="EP346" s="507"/>
      <c r="EQ346" s="507"/>
      <c r="ER346" s="507"/>
      <c r="ES346" s="507"/>
      <c r="ET346" s="507"/>
      <c r="EU346" s="507"/>
      <c r="EV346" s="507"/>
      <c r="EW346" s="507"/>
      <c r="EX346" s="507"/>
      <c r="EY346" s="507"/>
      <c r="EZ346" s="507"/>
      <c r="FA346" s="507"/>
      <c r="FB346" s="507"/>
      <c r="FC346" s="507"/>
      <c r="FD346" s="507"/>
      <c r="FE346" s="507"/>
      <c r="FF346" s="507"/>
      <c r="FG346" s="507"/>
      <c r="FH346" s="507"/>
      <c r="FI346" s="507"/>
      <c r="FJ346" s="507"/>
      <c r="FK346" s="507"/>
      <c r="FL346" s="507"/>
      <c r="FM346" s="507"/>
      <c r="FN346" s="507"/>
      <c r="FO346" s="507"/>
      <c r="FP346" s="507"/>
      <c r="FQ346" s="507"/>
      <c r="FR346" s="507"/>
      <c r="FS346" s="507"/>
      <c r="FT346" s="507"/>
      <c r="FU346" s="507"/>
      <c r="FV346" s="507"/>
      <c r="FW346" s="507"/>
      <c r="FX346" s="507"/>
      <c r="FY346" s="507"/>
      <c r="FZ346" s="507"/>
      <c r="GA346" s="507"/>
      <c r="GB346" s="507"/>
      <c r="GC346" s="507"/>
      <c r="GD346" s="507"/>
      <c r="GE346" s="507"/>
      <c r="GF346" s="507"/>
      <c r="GG346" s="507"/>
      <c r="GH346" s="507"/>
      <c r="GI346" s="507"/>
      <c r="GJ346" s="507"/>
      <c r="GK346" s="507"/>
      <c r="GL346" s="507"/>
      <c r="GM346" s="507"/>
      <c r="GN346" s="507"/>
      <c r="GO346" s="507"/>
      <c r="GP346" s="507"/>
      <c r="GQ346" s="507"/>
      <c r="GR346" s="507"/>
      <c r="GS346" s="507"/>
      <c r="GT346" s="507"/>
      <c r="GU346" s="507"/>
      <c r="GV346" s="507"/>
      <c r="GW346" s="507"/>
      <c r="GX346" s="507"/>
      <c r="GY346" s="507"/>
      <c r="GZ346" s="507"/>
      <c r="HA346" s="507"/>
      <c r="HB346" s="507"/>
      <c r="HC346" s="507"/>
      <c r="HD346" s="507"/>
      <c r="HE346" s="507"/>
      <c r="HF346" s="507"/>
      <c r="HG346" s="507"/>
      <c r="HH346" s="507"/>
      <c r="HI346" s="507"/>
      <c r="HJ346" s="507"/>
      <c r="HK346" s="507"/>
      <c r="HL346" s="507"/>
      <c r="HM346" s="507"/>
      <c r="HN346" s="507"/>
      <c r="HO346" s="507"/>
      <c r="HP346" s="507"/>
      <c r="HQ346" s="507"/>
      <c r="HR346" s="507"/>
      <c r="HS346" s="507"/>
      <c r="HT346" s="507"/>
      <c r="HU346" s="507"/>
      <c r="HV346" s="507"/>
      <c r="HW346" s="507"/>
      <c r="HX346" s="507"/>
      <c r="HY346" s="507"/>
      <c r="HZ346" s="507"/>
      <c r="IA346" s="507"/>
      <c r="IB346" s="507"/>
      <c r="IC346" s="507"/>
      <c r="ID346" s="507"/>
      <c r="IE346" s="507"/>
      <c r="IF346" s="507"/>
      <c r="IG346" s="507"/>
      <c r="IH346" s="507"/>
      <c r="II346" s="507"/>
      <c r="IJ346" s="507"/>
    </row>
    <row r="347" spans="1:244" s="398" customFormat="1" ht="19" x14ac:dyDescent="0.2">
      <c r="A347"/>
      <c r="B347" s="290"/>
      <c r="C347"/>
      <c r="D347" s="367"/>
      <c r="E347" s="463"/>
      <c r="F347" s="463"/>
      <c r="G347" s="271"/>
      <c r="H347"/>
      <c r="I347" s="99"/>
      <c r="J347"/>
      <c r="K347"/>
      <c r="L347"/>
      <c r="M347" s="275"/>
      <c r="N347" s="275"/>
      <c r="O347" s="275"/>
      <c r="P347" s="275"/>
      <c r="Q347" s="275"/>
      <c r="R347" s="275"/>
      <c r="S347" s="275"/>
      <c r="T347" s="275"/>
      <c r="U347" s="275"/>
      <c r="V347" s="275"/>
      <c r="W347" s="275"/>
      <c r="X347" s="275"/>
      <c r="Y347" s="275"/>
      <c r="Z347" s="275"/>
      <c r="AA347" s="275"/>
      <c r="AB347" s="23"/>
      <c r="AC347"/>
      <c r="AD347" s="92"/>
      <c r="AE347"/>
      <c r="AF347"/>
      <c r="AG347"/>
      <c r="AH347" s="96"/>
      <c r="AI347" s="394"/>
      <c r="AJ347" s="215"/>
      <c r="AK347" s="215"/>
      <c r="AL347" s="215"/>
      <c r="AM347" s="215"/>
      <c r="AN347" s="215"/>
      <c r="AO347" s="215"/>
      <c r="AP347" s="215"/>
      <c r="AQ347" s="215"/>
      <c r="AR347" s="215"/>
      <c r="AS347" s="215"/>
      <c r="AT347" s="215"/>
      <c r="AU347" s="215"/>
      <c r="AV347" s="215"/>
      <c r="AW347" s="215"/>
      <c r="AX347" s="215"/>
      <c r="AY347" s="394"/>
      <c r="AZ347" s="386"/>
      <c r="BA347" s="715"/>
      <c r="BB347"/>
      <c r="BC347" s="715"/>
      <c r="BD347"/>
      <c r="BE347" s="715"/>
      <c r="BF347"/>
      <c r="BG347" s="715"/>
      <c r="BH347"/>
      <c r="BI347" s="715"/>
      <c r="BJ347"/>
      <c r="BK347" s="715"/>
      <c r="BL347"/>
      <c r="BM347" s="715"/>
      <c r="BN347"/>
      <c r="BO347" s="387"/>
      <c r="BP347"/>
      <c r="BQ347" s="387"/>
      <c r="BR347"/>
      <c r="BS347" s="387"/>
      <c r="BT347"/>
      <c r="BU347" s="387"/>
      <c r="BV347"/>
      <c r="BW347" s="387"/>
      <c r="BX347"/>
      <c r="BY347" s="387"/>
      <c r="BZ347"/>
      <c r="CA347" s="387"/>
      <c r="CB347"/>
      <c r="CC347" s="387"/>
      <c r="CD347"/>
      <c r="CE347" s="387"/>
      <c r="CF347"/>
      <c r="CG347" s="387"/>
      <c r="CH347"/>
      <c r="CI347" s="387"/>
      <c r="CJ347"/>
      <c r="CK347" s="1099"/>
      <c r="CL347" s="507"/>
      <c r="CM347" s="507"/>
      <c r="CN347" s="507"/>
      <c r="CO347" s="507"/>
      <c r="CP347" s="507"/>
      <c r="CQ347" s="507"/>
      <c r="CR347" s="507"/>
      <c r="CS347" s="507"/>
      <c r="CT347" s="1109"/>
      <c r="CU347" s="507"/>
      <c r="CV347" s="507"/>
      <c r="CW347" s="507"/>
      <c r="CX347" s="1109"/>
      <c r="CY347" s="507"/>
      <c r="CZ347" s="507"/>
      <c r="DN347" s="507"/>
      <c r="DO347" s="507"/>
      <c r="DP347" s="507"/>
      <c r="DQ347" s="507"/>
      <c r="DR347" s="507"/>
      <c r="DS347" s="507"/>
      <c r="DT347" s="507"/>
      <c r="DU347" s="507"/>
      <c r="DV347" s="507"/>
      <c r="DW347" s="507"/>
      <c r="DX347" s="507"/>
      <c r="DY347" s="507"/>
      <c r="DZ347" s="507"/>
      <c r="EA347" s="507"/>
      <c r="EB347" s="507"/>
      <c r="EC347" s="507"/>
      <c r="ED347" s="507"/>
      <c r="EE347" s="507"/>
      <c r="EF347" s="507"/>
      <c r="EG347" s="507"/>
      <c r="EH347" s="507"/>
      <c r="EI347" s="507"/>
      <c r="EJ347" s="507"/>
      <c r="EK347" s="507"/>
      <c r="EL347" s="507"/>
      <c r="EM347" s="507"/>
      <c r="EN347" s="507"/>
      <c r="EO347" s="507"/>
      <c r="EP347" s="507"/>
      <c r="EQ347" s="507"/>
      <c r="ER347" s="507"/>
      <c r="ES347" s="507"/>
      <c r="ET347" s="507"/>
      <c r="EU347" s="507"/>
      <c r="EV347" s="507"/>
      <c r="EW347" s="507"/>
      <c r="EX347" s="507"/>
      <c r="EY347" s="507"/>
      <c r="EZ347" s="507"/>
      <c r="FA347" s="507"/>
      <c r="FB347" s="507"/>
      <c r="FC347" s="507"/>
      <c r="FD347" s="507"/>
      <c r="FE347" s="507"/>
      <c r="FF347" s="507"/>
      <c r="FG347" s="507"/>
      <c r="FH347" s="507"/>
      <c r="FI347" s="507"/>
      <c r="FJ347" s="507"/>
      <c r="FK347" s="507"/>
      <c r="FL347" s="507"/>
      <c r="FM347" s="507"/>
      <c r="FN347" s="507"/>
      <c r="FO347" s="507"/>
      <c r="FP347" s="507"/>
      <c r="FQ347" s="507"/>
      <c r="FR347" s="507"/>
      <c r="FS347" s="507"/>
      <c r="FT347" s="507"/>
      <c r="FU347" s="507"/>
      <c r="FV347" s="507"/>
      <c r="FW347" s="507"/>
      <c r="FX347" s="507"/>
      <c r="FY347" s="507"/>
      <c r="FZ347" s="507"/>
      <c r="GA347" s="507"/>
      <c r="GB347" s="507"/>
      <c r="GC347" s="507"/>
      <c r="GD347" s="507"/>
      <c r="GE347" s="507"/>
      <c r="GF347" s="507"/>
      <c r="GG347" s="507"/>
      <c r="GH347" s="507"/>
      <c r="GI347" s="507"/>
      <c r="GJ347" s="507"/>
      <c r="GK347" s="507"/>
      <c r="GL347" s="507"/>
      <c r="GM347" s="507"/>
      <c r="GN347" s="507"/>
      <c r="GO347" s="507"/>
      <c r="GP347" s="507"/>
      <c r="GQ347" s="507"/>
      <c r="GR347" s="507"/>
      <c r="GS347" s="507"/>
      <c r="GT347" s="507"/>
      <c r="GU347" s="507"/>
      <c r="GV347" s="507"/>
      <c r="GW347" s="507"/>
      <c r="GX347" s="507"/>
      <c r="GY347" s="507"/>
      <c r="GZ347" s="507"/>
      <c r="HA347" s="507"/>
      <c r="HB347" s="507"/>
      <c r="HC347" s="507"/>
      <c r="HD347" s="507"/>
      <c r="HE347" s="507"/>
      <c r="HF347" s="507"/>
      <c r="HG347" s="507"/>
      <c r="HH347" s="507"/>
      <c r="HI347" s="507"/>
      <c r="HJ347" s="507"/>
      <c r="HK347" s="507"/>
      <c r="HL347" s="507"/>
      <c r="HM347" s="507"/>
      <c r="HN347" s="507"/>
      <c r="HO347" s="507"/>
      <c r="HP347" s="507"/>
      <c r="HQ347" s="507"/>
      <c r="HR347" s="507"/>
      <c r="HS347" s="507"/>
      <c r="HT347" s="507"/>
      <c r="HU347" s="507"/>
      <c r="HV347" s="507"/>
      <c r="HW347" s="507"/>
      <c r="HX347" s="507"/>
      <c r="HY347" s="507"/>
      <c r="HZ347" s="507"/>
      <c r="IA347" s="507"/>
      <c r="IB347" s="507"/>
      <c r="IC347" s="507"/>
      <c r="ID347" s="507"/>
      <c r="IE347" s="507"/>
      <c r="IF347" s="507"/>
      <c r="IG347" s="507"/>
      <c r="IH347" s="507"/>
      <c r="II347" s="507"/>
      <c r="IJ347" s="507"/>
    </row>
    <row r="348" spans="1:244" s="398" customFormat="1" ht="19" x14ac:dyDescent="0.2">
      <c r="A348"/>
      <c r="B348" s="290"/>
      <c r="C348"/>
      <c r="D348" s="367"/>
      <c r="E348" s="463"/>
      <c r="F348" s="463"/>
      <c r="G348" s="271"/>
      <c r="H348"/>
      <c r="I348" s="99"/>
      <c r="J348"/>
      <c r="K348"/>
      <c r="L348"/>
      <c r="M348" s="275"/>
      <c r="N348" s="275"/>
      <c r="O348" s="275"/>
      <c r="P348" s="275"/>
      <c r="Q348" s="275"/>
      <c r="R348" s="275"/>
      <c r="S348" s="275"/>
      <c r="T348" s="275"/>
      <c r="U348" s="275"/>
      <c r="V348" s="275"/>
      <c r="W348" s="275"/>
      <c r="X348" s="275"/>
      <c r="Y348" s="275"/>
      <c r="Z348" s="275"/>
      <c r="AA348" s="275"/>
      <c r="AB348" s="23"/>
      <c r="AC348"/>
      <c r="AD348" s="92"/>
      <c r="AE348"/>
      <c r="AF348"/>
      <c r="AG348"/>
      <c r="AH348" s="96"/>
      <c r="AI348" s="394"/>
      <c r="AJ348" s="215"/>
      <c r="AK348" s="215"/>
      <c r="AL348" s="215"/>
      <c r="AM348" s="215"/>
      <c r="AN348" s="215"/>
      <c r="AO348" s="215"/>
      <c r="AP348" s="215"/>
      <c r="AQ348" s="215"/>
      <c r="AR348" s="215"/>
      <c r="AS348" s="215"/>
      <c r="AT348" s="215"/>
      <c r="AU348" s="215"/>
      <c r="AV348" s="215"/>
      <c r="AW348" s="215"/>
      <c r="AX348" s="215"/>
      <c r="AY348" s="394"/>
      <c r="AZ348" s="386"/>
      <c r="BA348" s="715"/>
      <c r="BB348"/>
      <c r="BC348" s="715"/>
      <c r="BD348"/>
      <c r="BE348" s="715"/>
      <c r="BF348"/>
      <c r="BG348" s="715"/>
      <c r="BH348"/>
      <c r="BI348" s="715"/>
      <c r="BJ348"/>
      <c r="BK348" s="715"/>
      <c r="BL348"/>
      <c r="BM348" s="715"/>
      <c r="BN348"/>
      <c r="BO348" s="387"/>
      <c r="BP348"/>
      <c r="BQ348" s="387"/>
      <c r="BR348"/>
      <c r="BS348" s="387"/>
      <c r="BT348"/>
      <c r="BU348" s="387"/>
      <c r="BV348"/>
      <c r="BW348" s="387"/>
      <c r="BX348"/>
      <c r="BY348" s="387"/>
      <c r="BZ348"/>
      <c r="CA348" s="387"/>
      <c r="CB348"/>
      <c r="CC348" s="387"/>
      <c r="CD348"/>
      <c r="CE348" s="387"/>
      <c r="CF348"/>
      <c r="CG348" s="387"/>
      <c r="CH348"/>
      <c r="CI348" s="387"/>
      <c r="CJ348"/>
      <c r="CK348" s="1099"/>
      <c r="CL348" s="507"/>
      <c r="CM348" s="507"/>
      <c r="CN348" s="507"/>
      <c r="CO348" s="507"/>
      <c r="CP348" s="507"/>
      <c r="CQ348" s="507"/>
      <c r="CR348" s="507"/>
      <c r="CS348" s="507"/>
      <c r="CT348" s="1109"/>
      <c r="CU348" s="507"/>
      <c r="CV348" s="507"/>
      <c r="CW348" s="507"/>
      <c r="CX348" s="1109"/>
      <c r="CY348" s="507"/>
      <c r="CZ348" s="507"/>
      <c r="DN348" s="507"/>
      <c r="DO348" s="507"/>
      <c r="DP348" s="507"/>
      <c r="DQ348" s="507"/>
      <c r="DR348" s="507"/>
      <c r="DS348" s="507"/>
      <c r="DT348" s="507"/>
      <c r="DU348" s="507"/>
      <c r="DV348" s="507"/>
      <c r="DW348" s="507"/>
      <c r="DX348" s="507"/>
      <c r="DY348" s="507"/>
      <c r="DZ348" s="507"/>
      <c r="EA348" s="507"/>
      <c r="EB348" s="507"/>
      <c r="EC348" s="507"/>
      <c r="ED348" s="507"/>
      <c r="EE348" s="507"/>
      <c r="EF348" s="507"/>
      <c r="EG348" s="507"/>
      <c r="EH348" s="507"/>
      <c r="EI348" s="507"/>
      <c r="EJ348" s="507"/>
      <c r="EK348" s="507"/>
      <c r="EL348" s="507"/>
      <c r="EM348" s="507"/>
      <c r="EN348" s="507"/>
      <c r="EO348" s="507"/>
      <c r="EP348" s="507"/>
      <c r="EQ348" s="507"/>
      <c r="ER348" s="507"/>
      <c r="ES348" s="507"/>
      <c r="ET348" s="507"/>
      <c r="EU348" s="507"/>
      <c r="EV348" s="507"/>
      <c r="EW348" s="507"/>
      <c r="EX348" s="507"/>
      <c r="EY348" s="507"/>
      <c r="EZ348" s="507"/>
      <c r="FA348" s="507"/>
      <c r="FB348" s="507"/>
      <c r="FC348" s="507"/>
      <c r="FD348" s="507"/>
      <c r="FE348" s="507"/>
      <c r="FF348" s="507"/>
      <c r="FG348" s="507"/>
      <c r="FH348" s="507"/>
      <c r="FI348" s="507"/>
      <c r="FJ348" s="507"/>
      <c r="FK348" s="507"/>
      <c r="FL348" s="507"/>
      <c r="FM348" s="507"/>
      <c r="FN348" s="507"/>
      <c r="FO348" s="507"/>
      <c r="FP348" s="507"/>
      <c r="FQ348" s="507"/>
      <c r="FR348" s="507"/>
      <c r="FS348" s="507"/>
      <c r="FT348" s="507"/>
      <c r="FU348" s="507"/>
      <c r="FV348" s="507"/>
      <c r="FW348" s="507"/>
      <c r="FX348" s="507"/>
      <c r="FY348" s="507"/>
      <c r="FZ348" s="507"/>
      <c r="GA348" s="507"/>
      <c r="GB348" s="507"/>
      <c r="GC348" s="507"/>
      <c r="GD348" s="507"/>
      <c r="GE348" s="507"/>
      <c r="GF348" s="507"/>
      <c r="GG348" s="507"/>
      <c r="GH348" s="507"/>
      <c r="GI348" s="507"/>
      <c r="GJ348" s="507"/>
      <c r="GK348" s="507"/>
      <c r="GL348" s="507"/>
      <c r="GM348" s="507"/>
      <c r="GN348" s="507"/>
      <c r="GO348" s="507"/>
      <c r="GP348" s="507"/>
      <c r="GQ348" s="507"/>
      <c r="GR348" s="507"/>
      <c r="GS348" s="507"/>
      <c r="GT348" s="507"/>
      <c r="GU348" s="507"/>
      <c r="GV348" s="507"/>
      <c r="GW348" s="507"/>
      <c r="GX348" s="507"/>
      <c r="GY348" s="507"/>
      <c r="GZ348" s="507"/>
      <c r="HA348" s="507"/>
      <c r="HB348" s="507"/>
      <c r="HC348" s="507"/>
      <c r="HD348" s="507"/>
      <c r="HE348" s="507"/>
      <c r="HF348" s="507"/>
      <c r="HG348" s="507"/>
      <c r="HH348" s="507"/>
      <c r="HI348" s="507"/>
      <c r="HJ348" s="507"/>
      <c r="HK348" s="507"/>
      <c r="HL348" s="507"/>
      <c r="HM348" s="507"/>
      <c r="HN348" s="507"/>
      <c r="HO348" s="507"/>
      <c r="HP348" s="507"/>
      <c r="HQ348" s="507"/>
      <c r="HR348" s="507"/>
      <c r="HS348" s="507"/>
      <c r="HT348" s="507"/>
      <c r="HU348" s="507"/>
      <c r="HV348" s="507"/>
      <c r="HW348" s="507"/>
      <c r="HX348" s="507"/>
      <c r="HY348" s="507"/>
      <c r="HZ348" s="507"/>
      <c r="IA348" s="507"/>
      <c r="IB348" s="507"/>
      <c r="IC348" s="507"/>
      <c r="ID348" s="507"/>
      <c r="IE348" s="507"/>
      <c r="IF348" s="507"/>
      <c r="IG348" s="507"/>
      <c r="IH348" s="507"/>
      <c r="II348" s="507"/>
      <c r="IJ348" s="507"/>
    </row>
    <row r="349" spans="1:244" s="398" customFormat="1" ht="19" x14ac:dyDescent="0.2">
      <c r="A349"/>
      <c r="B349" s="290"/>
      <c r="C349"/>
      <c r="D349" s="367"/>
      <c r="E349" s="463"/>
      <c r="F349" s="463"/>
      <c r="G349" s="271"/>
      <c r="H349"/>
      <c r="I349" s="99"/>
      <c r="J349"/>
      <c r="K349"/>
      <c r="L349"/>
      <c r="M349" s="275"/>
      <c r="N349" s="275"/>
      <c r="O349" s="275"/>
      <c r="P349" s="275"/>
      <c r="Q349" s="275"/>
      <c r="R349" s="275"/>
      <c r="S349" s="275"/>
      <c r="T349" s="275"/>
      <c r="U349" s="275"/>
      <c r="V349" s="275"/>
      <c r="W349" s="275"/>
      <c r="X349" s="275"/>
      <c r="Y349" s="275"/>
      <c r="Z349" s="275"/>
      <c r="AA349" s="275"/>
      <c r="AB349" s="23"/>
      <c r="AC349"/>
      <c r="AD349" s="92"/>
      <c r="AE349"/>
      <c r="AF349"/>
      <c r="AG349"/>
      <c r="AH349" s="96"/>
      <c r="AI349" s="394"/>
      <c r="AJ349" s="215"/>
      <c r="AK349" s="215"/>
      <c r="AL349" s="215"/>
      <c r="AM349" s="215"/>
      <c r="AN349" s="215"/>
      <c r="AO349" s="215"/>
      <c r="AP349" s="215"/>
      <c r="AQ349" s="215"/>
      <c r="AR349" s="215"/>
      <c r="AS349" s="215"/>
      <c r="AT349" s="215"/>
      <c r="AU349" s="215"/>
      <c r="AV349" s="215"/>
      <c r="AW349" s="215"/>
      <c r="AX349" s="215"/>
      <c r="AY349" s="394"/>
      <c r="AZ349" s="386"/>
      <c r="BA349" s="715"/>
      <c r="BB349"/>
      <c r="BC349" s="715"/>
      <c r="BD349"/>
      <c r="BE349" s="715"/>
      <c r="BF349"/>
      <c r="BG349" s="715"/>
      <c r="BH349"/>
      <c r="BI349" s="715"/>
      <c r="BJ349"/>
      <c r="BK349" s="715"/>
      <c r="BL349"/>
      <c r="BM349" s="715"/>
      <c r="BN349"/>
      <c r="BO349" s="387"/>
      <c r="BP349"/>
      <c r="BQ349" s="387"/>
      <c r="BR349"/>
      <c r="BS349" s="387"/>
      <c r="BT349"/>
      <c r="BU349" s="387"/>
      <c r="BV349"/>
      <c r="BW349" s="387"/>
      <c r="BX349"/>
      <c r="BY349" s="387"/>
      <c r="BZ349"/>
      <c r="CA349" s="387"/>
      <c r="CB349"/>
      <c r="CC349" s="387"/>
      <c r="CD349"/>
      <c r="CE349" s="387"/>
      <c r="CF349"/>
      <c r="CG349" s="387"/>
      <c r="CH349"/>
      <c r="CI349" s="387"/>
      <c r="CJ349"/>
      <c r="CK349" s="1099"/>
      <c r="CL349" s="507"/>
      <c r="CM349" s="507"/>
      <c r="CN349" s="507"/>
      <c r="CO349" s="507"/>
      <c r="CP349" s="507"/>
      <c r="CQ349" s="507"/>
      <c r="CR349" s="507"/>
      <c r="CS349" s="507"/>
      <c r="CT349" s="1109"/>
      <c r="CU349" s="507"/>
      <c r="CV349" s="507"/>
      <c r="CW349" s="507"/>
      <c r="CX349" s="1109"/>
      <c r="CY349" s="507"/>
      <c r="CZ349" s="507"/>
      <c r="DN349" s="507"/>
      <c r="DO349" s="507"/>
      <c r="DP349" s="507"/>
      <c r="DQ349" s="507"/>
      <c r="DR349" s="507"/>
      <c r="DS349" s="507"/>
      <c r="DT349" s="507"/>
      <c r="DU349" s="507"/>
      <c r="DV349" s="507"/>
      <c r="DW349" s="507"/>
      <c r="DX349" s="507"/>
      <c r="DY349" s="507"/>
      <c r="DZ349" s="507"/>
      <c r="EA349" s="507"/>
      <c r="EB349" s="507"/>
      <c r="EC349" s="507"/>
      <c r="ED349" s="507"/>
      <c r="EE349" s="507"/>
      <c r="EF349" s="507"/>
      <c r="EG349" s="507"/>
      <c r="EH349" s="507"/>
      <c r="EI349" s="507"/>
      <c r="EJ349" s="507"/>
      <c r="EK349" s="507"/>
      <c r="EL349" s="507"/>
      <c r="EM349" s="507"/>
      <c r="EN349" s="507"/>
      <c r="EO349" s="507"/>
      <c r="EP349" s="507"/>
      <c r="EQ349" s="507"/>
      <c r="ER349" s="507"/>
      <c r="ES349" s="507"/>
      <c r="ET349" s="507"/>
      <c r="EU349" s="507"/>
      <c r="EV349" s="507"/>
      <c r="EW349" s="507"/>
      <c r="EX349" s="507"/>
      <c r="EY349" s="507"/>
      <c r="EZ349" s="507"/>
      <c r="FA349" s="507"/>
      <c r="FB349" s="507"/>
      <c r="FC349" s="507"/>
      <c r="FD349" s="507"/>
      <c r="FE349" s="507"/>
      <c r="FF349" s="507"/>
      <c r="FG349" s="507"/>
      <c r="FH349" s="507"/>
      <c r="FI349" s="507"/>
      <c r="FJ349" s="507"/>
      <c r="FK349" s="507"/>
      <c r="FL349" s="507"/>
      <c r="FM349" s="507"/>
      <c r="FN349" s="507"/>
      <c r="FO349" s="507"/>
      <c r="FP349" s="507"/>
      <c r="FQ349" s="507"/>
      <c r="FR349" s="507"/>
      <c r="FS349" s="507"/>
      <c r="FT349" s="507"/>
      <c r="FU349" s="507"/>
      <c r="FV349" s="507"/>
      <c r="FW349" s="507"/>
      <c r="FX349" s="507"/>
      <c r="FY349" s="507"/>
      <c r="FZ349" s="507"/>
      <c r="GA349" s="507"/>
      <c r="GB349" s="507"/>
      <c r="GC349" s="507"/>
      <c r="GD349" s="507"/>
      <c r="GE349" s="507"/>
      <c r="GF349" s="507"/>
      <c r="GG349" s="507"/>
      <c r="GH349" s="507"/>
      <c r="GI349" s="507"/>
      <c r="GJ349" s="507"/>
      <c r="GK349" s="507"/>
      <c r="GL349" s="507"/>
      <c r="GM349" s="507"/>
      <c r="GN349" s="507"/>
      <c r="GO349" s="507"/>
      <c r="GP349" s="507"/>
      <c r="GQ349" s="507"/>
      <c r="GR349" s="507"/>
      <c r="GS349" s="507"/>
      <c r="GT349" s="507"/>
      <c r="GU349" s="507"/>
      <c r="GV349" s="507"/>
      <c r="GW349" s="507"/>
      <c r="GX349" s="507"/>
      <c r="GY349" s="507"/>
      <c r="GZ349" s="507"/>
      <c r="HA349" s="507"/>
      <c r="HB349" s="507"/>
      <c r="HC349" s="507"/>
      <c r="HD349" s="507"/>
      <c r="HE349" s="507"/>
      <c r="HF349" s="507"/>
      <c r="HG349" s="507"/>
      <c r="HH349" s="507"/>
      <c r="HI349" s="507"/>
      <c r="HJ349" s="507"/>
      <c r="HK349" s="507"/>
      <c r="HL349" s="507"/>
      <c r="HM349" s="507"/>
      <c r="HN349" s="507"/>
      <c r="HO349" s="507"/>
      <c r="HP349" s="507"/>
      <c r="HQ349" s="507"/>
      <c r="HR349" s="507"/>
      <c r="HS349" s="507"/>
      <c r="HT349" s="507"/>
      <c r="HU349" s="507"/>
      <c r="HV349" s="507"/>
      <c r="HW349" s="507"/>
      <c r="HX349" s="507"/>
      <c r="HY349" s="507"/>
      <c r="HZ349" s="507"/>
      <c r="IA349" s="507"/>
      <c r="IB349" s="507"/>
      <c r="IC349" s="507"/>
      <c r="ID349" s="507"/>
      <c r="IE349" s="507"/>
      <c r="IF349" s="507"/>
      <c r="IG349" s="507"/>
      <c r="IH349" s="507"/>
      <c r="II349" s="507"/>
      <c r="IJ349" s="507"/>
    </row>
    <row r="350" spans="1:244" s="398" customFormat="1" ht="19" x14ac:dyDescent="0.2">
      <c r="A350"/>
      <c r="B350" s="290"/>
      <c r="C350"/>
      <c r="D350" s="367"/>
      <c r="E350" s="463"/>
      <c r="F350" s="463"/>
      <c r="G350" s="271"/>
      <c r="H350"/>
      <c r="I350" s="99"/>
      <c r="J350"/>
      <c r="K350"/>
      <c r="L350"/>
      <c r="M350" s="275"/>
      <c r="N350" s="275"/>
      <c r="O350" s="275"/>
      <c r="P350" s="275"/>
      <c r="Q350" s="275"/>
      <c r="R350" s="275"/>
      <c r="S350" s="275"/>
      <c r="T350" s="275"/>
      <c r="U350" s="275"/>
      <c r="V350" s="275"/>
      <c r="W350" s="275"/>
      <c r="X350" s="275"/>
      <c r="Y350" s="275"/>
      <c r="Z350" s="275"/>
      <c r="AA350" s="275"/>
      <c r="AB350" s="23"/>
      <c r="AC350"/>
      <c r="AD350" s="92"/>
      <c r="AE350"/>
      <c r="AF350"/>
      <c r="AG350"/>
      <c r="AH350" s="96"/>
      <c r="AI350" s="394"/>
      <c r="AJ350" s="215"/>
      <c r="AK350" s="215"/>
      <c r="AL350" s="215"/>
      <c r="AM350" s="215"/>
      <c r="AN350" s="215"/>
      <c r="AO350" s="215"/>
      <c r="AP350" s="215"/>
      <c r="AQ350" s="215"/>
      <c r="AR350" s="215"/>
      <c r="AS350" s="215"/>
      <c r="AT350" s="215"/>
      <c r="AU350" s="215"/>
      <c r="AV350" s="215"/>
      <c r="AW350" s="215"/>
      <c r="AX350" s="215"/>
      <c r="AY350" s="394"/>
      <c r="AZ350" s="386"/>
      <c r="BA350" s="715"/>
      <c r="BB350"/>
      <c r="BC350" s="715"/>
      <c r="BD350"/>
      <c r="BE350" s="715"/>
      <c r="BF350"/>
      <c r="BG350" s="715"/>
      <c r="BH350"/>
      <c r="BI350" s="715"/>
      <c r="BJ350"/>
      <c r="BK350" s="715"/>
      <c r="BL350"/>
      <c r="BM350" s="715"/>
      <c r="BN350"/>
      <c r="BO350" s="387"/>
      <c r="BP350"/>
      <c r="BQ350" s="387"/>
      <c r="BR350"/>
      <c r="BS350" s="387"/>
      <c r="BT350"/>
      <c r="BU350" s="387"/>
      <c r="BV350"/>
      <c r="BW350" s="387"/>
      <c r="BX350"/>
      <c r="BY350" s="387"/>
      <c r="BZ350"/>
      <c r="CA350" s="387"/>
      <c r="CB350"/>
      <c r="CC350" s="387"/>
      <c r="CD350"/>
      <c r="CE350" s="387"/>
      <c r="CF350"/>
      <c r="CG350" s="387"/>
      <c r="CH350"/>
      <c r="CI350" s="387"/>
      <c r="CJ350"/>
      <c r="CK350" s="1099"/>
      <c r="CL350" s="507"/>
      <c r="CM350" s="507"/>
      <c r="CN350" s="507"/>
      <c r="CO350" s="507"/>
      <c r="CP350" s="507"/>
      <c r="CQ350" s="507"/>
      <c r="CR350" s="507"/>
      <c r="CS350" s="507"/>
      <c r="CT350" s="1109"/>
      <c r="CU350" s="507"/>
      <c r="CV350" s="507"/>
      <c r="CW350" s="507"/>
      <c r="CX350" s="1109"/>
      <c r="CY350" s="507"/>
      <c r="CZ350" s="507"/>
      <c r="DN350" s="507"/>
      <c r="DO350" s="507"/>
      <c r="DP350" s="507"/>
      <c r="DQ350" s="507"/>
      <c r="DR350" s="507"/>
      <c r="DS350" s="507"/>
      <c r="DT350" s="507"/>
      <c r="DU350" s="507"/>
      <c r="DV350" s="507"/>
      <c r="DW350" s="507"/>
      <c r="DX350" s="507"/>
      <c r="DY350" s="507"/>
      <c r="DZ350" s="507"/>
      <c r="EA350" s="507"/>
      <c r="EB350" s="507"/>
      <c r="EC350" s="507"/>
      <c r="ED350" s="507"/>
      <c r="EE350" s="507"/>
      <c r="EF350" s="507"/>
      <c r="EG350" s="507"/>
      <c r="EH350" s="507"/>
      <c r="EI350" s="507"/>
      <c r="EJ350" s="507"/>
      <c r="EK350" s="507"/>
      <c r="EL350" s="507"/>
      <c r="EM350" s="507"/>
      <c r="EN350" s="507"/>
      <c r="EO350" s="507"/>
      <c r="EP350" s="507"/>
      <c r="EQ350" s="507"/>
      <c r="ER350" s="507"/>
      <c r="ES350" s="507"/>
      <c r="ET350" s="507"/>
      <c r="EU350" s="507"/>
      <c r="EV350" s="507"/>
      <c r="EW350" s="507"/>
      <c r="EX350" s="507"/>
      <c r="EY350" s="507"/>
      <c r="EZ350" s="507"/>
      <c r="FA350" s="507"/>
      <c r="FB350" s="507"/>
      <c r="FC350" s="507"/>
      <c r="FD350" s="507"/>
      <c r="FE350" s="507"/>
      <c r="FF350" s="507"/>
      <c r="FG350" s="507"/>
      <c r="FH350" s="507"/>
      <c r="FI350" s="507"/>
      <c r="FJ350" s="507"/>
      <c r="FK350" s="507"/>
      <c r="FL350" s="507"/>
      <c r="FM350" s="507"/>
      <c r="FN350" s="507"/>
      <c r="FO350" s="507"/>
      <c r="FP350" s="507"/>
      <c r="FQ350" s="507"/>
      <c r="FR350" s="507"/>
      <c r="FS350" s="507"/>
      <c r="FT350" s="507"/>
      <c r="FU350" s="507"/>
      <c r="FV350" s="507"/>
      <c r="FW350" s="507"/>
      <c r="FX350" s="507"/>
      <c r="FY350" s="507"/>
      <c r="FZ350" s="507"/>
      <c r="GA350" s="507"/>
      <c r="GB350" s="507"/>
      <c r="GC350" s="507"/>
      <c r="GD350" s="507"/>
      <c r="GE350" s="507"/>
      <c r="GF350" s="507"/>
      <c r="GG350" s="507"/>
      <c r="GH350" s="507"/>
      <c r="GI350" s="507"/>
      <c r="GJ350" s="507"/>
      <c r="GK350" s="507"/>
      <c r="GL350" s="507"/>
      <c r="GM350" s="507"/>
      <c r="GN350" s="507"/>
      <c r="GO350" s="507"/>
      <c r="GP350" s="507"/>
      <c r="GQ350" s="507"/>
      <c r="GR350" s="507"/>
      <c r="GS350" s="507"/>
      <c r="GT350" s="507"/>
      <c r="GU350" s="507"/>
      <c r="GV350" s="507"/>
      <c r="GW350" s="507"/>
      <c r="GX350" s="507"/>
      <c r="GY350" s="507"/>
      <c r="GZ350" s="507"/>
      <c r="HA350" s="507"/>
      <c r="HB350" s="507"/>
      <c r="HC350" s="507"/>
      <c r="HD350" s="507"/>
      <c r="HE350" s="507"/>
      <c r="HF350" s="507"/>
      <c r="HG350" s="507"/>
      <c r="HH350" s="507"/>
      <c r="HI350" s="507"/>
      <c r="HJ350" s="507"/>
      <c r="HK350" s="507"/>
      <c r="HL350" s="507"/>
      <c r="HM350" s="507"/>
      <c r="HN350" s="507"/>
      <c r="HO350" s="507"/>
      <c r="HP350" s="507"/>
      <c r="HQ350" s="507"/>
      <c r="HR350" s="507"/>
      <c r="HS350" s="507"/>
      <c r="HT350" s="507"/>
      <c r="HU350" s="507"/>
      <c r="HV350" s="507"/>
      <c r="HW350" s="507"/>
      <c r="HX350" s="507"/>
      <c r="HY350" s="507"/>
      <c r="HZ350" s="507"/>
      <c r="IA350" s="507"/>
      <c r="IB350" s="507"/>
      <c r="IC350" s="507"/>
      <c r="ID350" s="507"/>
      <c r="IE350" s="507"/>
      <c r="IF350" s="507"/>
      <c r="IG350" s="507"/>
      <c r="IH350" s="507"/>
      <c r="II350" s="507"/>
      <c r="IJ350" s="507"/>
    </row>
    <row r="351" spans="1:244" s="398" customFormat="1" ht="19" x14ac:dyDescent="0.2">
      <c r="A351"/>
      <c r="B351" s="290"/>
      <c r="C351"/>
      <c r="D351" s="367"/>
      <c r="E351" s="463"/>
      <c r="F351" s="463"/>
      <c r="G351" s="271"/>
      <c r="H351"/>
      <c r="I351" s="99"/>
      <c r="J351"/>
      <c r="K351"/>
      <c r="L351"/>
      <c r="M351" s="275"/>
      <c r="N351" s="275"/>
      <c r="O351" s="275"/>
      <c r="P351" s="275"/>
      <c r="Q351" s="275"/>
      <c r="R351" s="275"/>
      <c r="S351" s="275"/>
      <c r="T351" s="275"/>
      <c r="U351" s="275"/>
      <c r="V351" s="275"/>
      <c r="W351" s="275"/>
      <c r="X351" s="275"/>
      <c r="Y351" s="275"/>
      <c r="Z351" s="275"/>
      <c r="AA351" s="275"/>
      <c r="AB351" s="23"/>
      <c r="AC351"/>
      <c r="AD351" s="92"/>
      <c r="AE351"/>
      <c r="AF351"/>
      <c r="AG351"/>
      <c r="AH351" s="96"/>
      <c r="AI351" s="394"/>
      <c r="AJ351" s="215"/>
      <c r="AK351" s="215"/>
      <c r="AL351" s="215"/>
      <c r="AM351" s="215"/>
      <c r="AN351" s="215"/>
      <c r="AO351" s="215"/>
      <c r="AP351" s="215"/>
      <c r="AQ351" s="215"/>
      <c r="AR351" s="215"/>
      <c r="AS351" s="215"/>
      <c r="AT351" s="215"/>
      <c r="AU351" s="215"/>
      <c r="AV351" s="215"/>
      <c r="AW351" s="215"/>
      <c r="AX351" s="215"/>
      <c r="AY351" s="394"/>
      <c r="AZ351" s="386"/>
      <c r="BA351" s="715"/>
      <c r="BB351"/>
      <c r="BC351" s="715"/>
      <c r="BD351"/>
      <c r="BE351" s="715"/>
      <c r="BF351"/>
      <c r="BG351" s="715"/>
      <c r="BH351"/>
      <c r="BI351" s="715"/>
      <c r="BJ351"/>
      <c r="BK351" s="715"/>
      <c r="BL351"/>
      <c r="BM351" s="715"/>
      <c r="BN351"/>
      <c r="BO351" s="387"/>
      <c r="BP351"/>
      <c r="BQ351" s="387"/>
      <c r="BR351"/>
      <c r="BS351" s="387"/>
      <c r="BT351"/>
      <c r="BU351" s="387"/>
      <c r="BV351"/>
      <c r="BW351" s="387"/>
      <c r="BX351"/>
      <c r="BY351" s="387"/>
      <c r="BZ351"/>
      <c r="CA351" s="387"/>
      <c r="CB351"/>
      <c r="CC351" s="387"/>
      <c r="CD351"/>
      <c r="CE351" s="387"/>
      <c r="CF351"/>
      <c r="CG351" s="387"/>
      <c r="CH351"/>
      <c r="CI351" s="387"/>
      <c r="CJ351"/>
      <c r="CK351" s="1099"/>
      <c r="CL351" s="507"/>
      <c r="CM351" s="507"/>
      <c r="CN351" s="507"/>
      <c r="CO351" s="507"/>
      <c r="CP351" s="507"/>
      <c r="CQ351" s="507"/>
      <c r="CR351" s="507"/>
      <c r="CS351" s="507"/>
      <c r="CT351" s="1109"/>
      <c r="CU351" s="507"/>
      <c r="CV351" s="507"/>
      <c r="CW351" s="507"/>
      <c r="CX351" s="1109"/>
      <c r="CY351" s="507"/>
      <c r="CZ351" s="507"/>
      <c r="DN351" s="507"/>
      <c r="DO351" s="507"/>
      <c r="DP351" s="507"/>
      <c r="DQ351" s="507"/>
      <c r="DR351" s="507"/>
      <c r="DS351" s="507"/>
      <c r="DT351" s="507"/>
      <c r="DU351" s="507"/>
      <c r="DV351" s="507"/>
      <c r="DW351" s="507"/>
      <c r="DX351" s="507"/>
      <c r="DY351" s="507"/>
      <c r="DZ351" s="507"/>
      <c r="EA351" s="507"/>
      <c r="EB351" s="507"/>
      <c r="EC351" s="507"/>
      <c r="ED351" s="507"/>
      <c r="EE351" s="507"/>
      <c r="EF351" s="507"/>
      <c r="EG351" s="507"/>
      <c r="EH351" s="507"/>
      <c r="EI351" s="507"/>
      <c r="EJ351" s="507"/>
      <c r="EK351" s="507"/>
      <c r="EL351" s="507"/>
      <c r="EM351" s="507"/>
      <c r="EN351" s="507"/>
      <c r="EO351" s="507"/>
      <c r="EP351" s="507"/>
      <c r="EQ351" s="507"/>
      <c r="ER351" s="507"/>
      <c r="ES351" s="507"/>
      <c r="ET351" s="507"/>
      <c r="EU351" s="507"/>
      <c r="EV351" s="507"/>
      <c r="EW351" s="507"/>
      <c r="EX351" s="507"/>
      <c r="EY351" s="507"/>
      <c r="EZ351" s="507"/>
      <c r="FA351" s="507"/>
      <c r="FB351" s="507"/>
      <c r="FC351" s="507"/>
      <c r="FD351" s="507"/>
      <c r="FE351" s="507"/>
      <c r="FF351" s="507"/>
      <c r="FG351" s="507"/>
      <c r="FH351" s="507"/>
      <c r="FI351" s="507"/>
      <c r="FJ351" s="507"/>
      <c r="FK351" s="507"/>
      <c r="FL351" s="507"/>
      <c r="FM351" s="507"/>
      <c r="FN351" s="507"/>
      <c r="FO351" s="507"/>
      <c r="FP351" s="507"/>
      <c r="FQ351" s="507"/>
      <c r="FR351" s="507"/>
      <c r="FS351" s="507"/>
      <c r="FT351" s="507"/>
      <c r="FU351" s="507"/>
      <c r="FV351" s="507"/>
      <c r="FW351" s="507"/>
      <c r="FX351" s="507"/>
      <c r="FY351" s="507"/>
      <c r="FZ351" s="507"/>
      <c r="GA351" s="507"/>
      <c r="GB351" s="507"/>
      <c r="GC351" s="507"/>
      <c r="GD351" s="507"/>
      <c r="GE351" s="507"/>
      <c r="GF351" s="507"/>
      <c r="GG351" s="507"/>
      <c r="GH351" s="507"/>
      <c r="GI351" s="507"/>
      <c r="GJ351" s="507"/>
      <c r="GK351" s="507"/>
      <c r="GL351" s="507"/>
      <c r="GM351" s="507"/>
      <c r="GN351" s="507"/>
      <c r="GO351" s="507"/>
      <c r="GP351" s="507"/>
      <c r="GQ351" s="507"/>
      <c r="GR351" s="507"/>
      <c r="GS351" s="507"/>
      <c r="GT351" s="507"/>
      <c r="GU351" s="507"/>
      <c r="GV351" s="507"/>
      <c r="GW351" s="507"/>
      <c r="GX351" s="507"/>
      <c r="GY351" s="507"/>
      <c r="GZ351" s="507"/>
      <c r="HA351" s="507"/>
      <c r="HB351" s="507"/>
      <c r="HC351" s="507"/>
      <c r="HD351" s="507"/>
      <c r="HE351" s="507"/>
      <c r="HF351" s="507"/>
      <c r="HG351" s="507"/>
      <c r="HH351" s="507"/>
      <c r="HI351" s="507"/>
      <c r="HJ351" s="507"/>
      <c r="HK351" s="507"/>
      <c r="HL351" s="507"/>
      <c r="HM351" s="507"/>
      <c r="HN351" s="507"/>
      <c r="HO351" s="507"/>
      <c r="HP351" s="507"/>
      <c r="HQ351" s="507"/>
      <c r="HR351" s="507"/>
      <c r="HS351" s="507"/>
      <c r="HT351" s="507"/>
      <c r="HU351" s="507"/>
      <c r="HV351" s="507"/>
      <c r="HW351" s="507"/>
      <c r="HX351" s="507"/>
      <c r="HY351" s="507"/>
      <c r="HZ351" s="507"/>
      <c r="IA351" s="507"/>
      <c r="IB351" s="507"/>
      <c r="IC351" s="507"/>
      <c r="ID351" s="507"/>
      <c r="IE351" s="507"/>
      <c r="IF351" s="507"/>
      <c r="IG351" s="507"/>
      <c r="IH351" s="507"/>
      <c r="II351" s="507"/>
      <c r="IJ351" s="507"/>
    </row>
    <row r="352" spans="1:244" s="398" customFormat="1" ht="19" x14ac:dyDescent="0.2">
      <c r="A352"/>
      <c r="B352" s="290"/>
      <c r="C352"/>
      <c r="D352" s="367"/>
      <c r="E352" s="463"/>
      <c r="F352" s="463"/>
      <c r="G352" s="271"/>
      <c r="H352"/>
      <c r="I352" s="99"/>
      <c r="J352"/>
      <c r="K352"/>
      <c r="L352"/>
      <c r="M352" s="275"/>
      <c r="N352" s="275"/>
      <c r="O352" s="275"/>
      <c r="P352" s="275"/>
      <c r="Q352" s="275"/>
      <c r="R352" s="275"/>
      <c r="S352" s="275"/>
      <c r="T352" s="275"/>
      <c r="U352" s="275"/>
      <c r="V352" s="275"/>
      <c r="W352" s="275"/>
      <c r="X352" s="275"/>
      <c r="Y352" s="275"/>
      <c r="Z352" s="275"/>
      <c r="AA352" s="275"/>
      <c r="AB352" s="23"/>
      <c r="AC352"/>
      <c r="AD352" s="92"/>
      <c r="AE352"/>
      <c r="AF352"/>
      <c r="AG352"/>
      <c r="AH352" s="96"/>
      <c r="AI352" s="394"/>
      <c r="AJ352" s="215"/>
      <c r="AK352" s="215"/>
      <c r="AL352" s="215"/>
      <c r="AM352" s="215"/>
      <c r="AN352" s="215"/>
      <c r="AO352" s="215"/>
      <c r="AP352" s="215"/>
      <c r="AQ352" s="215"/>
      <c r="AR352" s="215"/>
      <c r="AS352" s="215"/>
      <c r="AT352" s="215"/>
      <c r="AU352" s="215"/>
      <c r="AV352" s="215"/>
      <c r="AW352" s="215"/>
      <c r="AX352" s="215"/>
      <c r="AY352" s="394"/>
      <c r="AZ352" s="386"/>
      <c r="BA352" s="715"/>
      <c r="BB352"/>
      <c r="BC352" s="715"/>
      <c r="BD352"/>
      <c r="BE352" s="715"/>
      <c r="BF352"/>
      <c r="BG352" s="715"/>
      <c r="BH352"/>
      <c r="BI352" s="715"/>
      <c r="BJ352"/>
      <c r="BK352" s="715"/>
      <c r="BL352"/>
      <c r="BM352" s="715"/>
      <c r="BN352"/>
      <c r="BO352" s="387"/>
      <c r="BP352"/>
      <c r="BQ352" s="387"/>
      <c r="BR352"/>
      <c r="BS352" s="387"/>
      <c r="BT352"/>
      <c r="BU352" s="387"/>
      <c r="BV352"/>
      <c r="BW352" s="387"/>
      <c r="BX352"/>
      <c r="BY352" s="387"/>
      <c r="BZ352"/>
      <c r="CA352" s="387"/>
      <c r="CB352"/>
      <c r="CC352" s="387"/>
      <c r="CD352"/>
      <c r="CE352" s="387"/>
      <c r="CF352"/>
      <c r="CG352" s="387"/>
      <c r="CH352"/>
      <c r="CI352" s="387"/>
      <c r="CJ352"/>
      <c r="CK352" s="1099"/>
      <c r="CL352" s="507"/>
      <c r="CM352" s="507"/>
      <c r="CN352" s="507"/>
      <c r="CO352" s="507"/>
      <c r="CP352" s="507"/>
      <c r="CQ352" s="507"/>
      <c r="CR352" s="507"/>
      <c r="CS352" s="507"/>
      <c r="CT352" s="1109"/>
      <c r="CU352" s="507"/>
      <c r="CV352" s="507"/>
      <c r="CW352" s="507"/>
      <c r="CX352" s="1109"/>
      <c r="CY352" s="507"/>
      <c r="CZ352" s="507"/>
      <c r="DN352" s="507"/>
      <c r="DO352" s="507"/>
      <c r="DP352" s="507"/>
      <c r="DQ352" s="507"/>
      <c r="DR352" s="507"/>
      <c r="DS352" s="507"/>
      <c r="DT352" s="507"/>
      <c r="DU352" s="507"/>
      <c r="DV352" s="507"/>
      <c r="DW352" s="507"/>
      <c r="DX352" s="507"/>
      <c r="DY352" s="507"/>
      <c r="DZ352" s="507"/>
      <c r="EA352" s="507"/>
      <c r="EB352" s="507"/>
      <c r="EC352" s="507"/>
      <c r="ED352" s="507"/>
      <c r="EE352" s="507"/>
      <c r="EF352" s="507"/>
      <c r="EG352" s="507"/>
      <c r="EH352" s="507"/>
      <c r="EI352" s="507"/>
      <c r="EJ352" s="507"/>
      <c r="EK352" s="507"/>
      <c r="EL352" s="507"/>
      <c r="EM352" s="507"/>
      <c r="EN352" s="507"/>
      <c r="EO352" s="507"/>
      <c r="EP352" s="507"/>
      <c r="EQ352" s="507"/>
      <c r="ER352" s="507"/>
      <c r="ES352" s="507"/>
      <c r="ET352" s="507"/>
      <c r="EU352" s="507"/>
      <c r="EV352" s="507"/>
      <c r="EW352" s="507"/>
      <c r="EX352" s="507"/>
      <c r="EY352" s="507"/>
      <c r="EZ352" s="507"/>
      <c r="FA352" s="507"/>
      <c r="FB352" s="507"/>
      <c r="FC352" s="507"/>
      <c r="FD352" s="507"/>
      <c r="FE352" s="507"/>
      <c r="FF352" s="507"/>
      <c r="FG352" s="507"/>
      <c r="FH352" s="507"/>
      <c r="FI352" s="507"/>
      <c r="FJ352" s="507"/>
      <c r="FK352" s="507"/>
      <c r="FL352" s="507"/>
      <c r="FM352" s="507"/>
      <c r="FN352" s="507"/>
      <c r="FO352" s="507"/>
      <c r="FP352" s="507"/>
      <c r="FQ352" s="507"/>
      <c r="FR352" s="507"/>
      <c r="FS352" s="507"/>
      <c r="FT352" s="507"/>
      <c r="FU352" s="507"/>
      <c r="FV352" s="507"/>
      <c r="FW352" s="507"/>
      <c r="FX352" s="507"/>
      <c r="FY352" s="507"/>
      <c r="FZ352" s="507"/>
      <c r="GA352" s="507"/>
      <c r="GB352" s="507"/>
      <c r="GC352" s="507"/>
      <c r="GD352" s="507"/>
      <c r="GE352" s="507"/>
      <c r="GF352" s="507"/>
      <c r="GG352" s="507"/>
      <c r="GH352" s="507"/>
      <c r="GI352" s="507"/>
      <c r="GJ352" s="507"/>
      <c r="GK352" s="507"/>
      <c r="GL352" s="507"/>
      <c r="GM352" s="507"/>
      <c r="GN352" s="507"/>
      <c r="GO352" s="507"/>
      <c r="GP352" s="507"/>
      <c r="GQ352" s="507"/>
      <c r="GR352" s="507"/>
      <c r="GS352" s="507"/>
      <c r="GT352" s="507"/>
      <c r="GU352" s="507"/>
      <c r="GV352" s="507"/>
      <c r="GW352" s="507"/>
      <c r="GX352" s="507"/>
      <c r="GY352" s="507"/>
      <c r="GZ352" s="507"/>
      <c r="HA352" s="507"/>
      <c r="HB352" s="507"/>
      <c r="HC352" s="507"/>
      <c r="HD352" s="507"/>
      <c r="HE352" s="507"/>
      <c r="HF352" s="507"/>
      <c r="HG352" s="507"/>
      <c r="HH352" s="507"/>
      <c r="HI352" s="507"/>
      <c r="HJ352" s="507"/>
      <c r="HK352" s="507"/>
      <c r="HL352" s="507"/>
      <c r="HM352" s="507"/>
      <c r="HN352" s="507"/>
      <c r="HO352" s="507"/>
      <c r="HP352" s="507"/>
      <c r="HQ352" s="507"/>
      <c r="HR352" s="507"/>
      <c r="HS352" s="507"/>
      <c r="HT352" s="507"/>
      <c r="HU352" s="507"/>
      <c r="HV352" s="507"/>
      <c r="HW352" s="507"/>
      <c r="HX352" s="507"/>
      <c r="HY352" s="507"/>
      <c r="HZ352" s="507"/>
      <c r="IA352" s="507"/>
      <c r="IB352" s="507"/>
      <c r="IC352" s="507"/>
      <c r="ID352" s="507"/>
      <c r="IE352" s="507"/>
      <c r="IF352" s="507"/>
      <c r="IG352" s="507"/>
      <c r="IH352" s="507"/>
      <c r="II352" s="507"/>
      <c r="IJ352" s="507"/>
    </row>
    <row r="353" spans="1:244" s="398" customFormat="1" ht="19" x14ac:dyDescent="0.2">
      <c r="A353"/>
      <c r="B353" s="290"/>
      <c r="C353"/>
      <c r="D353" s="367"/>
      <c r="E353" s="463"/>
      <c r="F353" s="463"/>
      <c r="G353" s="271"/>
      <c r="H353"/>
      <c r="I353" s="99"/>
      <c r="J353"/>
      <c r="K353"/>
      <c r="L353"/>
      <c r="M353" s="275"/>
      <c r="N353" s="275"/>
      <c r="O353" s="275"/>
      <c r="P353" s="275"/>
      <c r="Q353" s="275"/>
      <c r="R353" s="275"/>
      <c r="S353" s="275"/>
      <c r="T353" s="275"/>
      <c r="U353" s="275"/>
      <c r="V353" s="275"/>
      <c r="W353" s="275"/>
      <c r="X353" s="275"/>
      <c r="Y353" s="275"/>
      <c r="Z353" s="275"/>
      <c r="AA353" s="275"/>
      <c r="AB353" s="23"/>
      <c r="AC353"/>
      <c r="AD353" s="92"/>
      <c r="AE353"/>
      <c r="AF353"/>
      <c r="AG353"/>
      <c r="AH353" s="96"/>
      <c r="AI353" s="394"/>
      <c r="AJ353" s="215"/>
      <c r="AK353" s="215"/>
      <c r="AL353" s="215"/>
      <c r="AM353" s="215"/>
      <c r="AN353" s="215"/>
      <c r="AO353" s="215"/>
      <c r="AP353" s="215"/>
      <c r="AQ353" s="215"/>
      <c r="AR353" s="215"/>
      <c r="AS353" s="215"/>
      <c r="AT353" s="215"/>
      <c r="AU353" s="215"/>
      <c r="AV353" s="215"/>
      <c r="AW353" s="215"/>
      <c r="AX353" s="215"/>
      <c r="AY353" s="394"/>
      <c r="AZ353" s="386"/>
      <c r="BA353" s="715"/>
      <c r="BB353"/>
      <c r="BC353" s="715"/>
      <c r="BD353"/>
      <c r="BE353" s="715"/>
      <c r="BF353"/>
      <c r="BG353" s="715"/>
      <c r="BH353"/>
      <c r="BI353" s="715"/>
      <c r="BJ353"/>
      <c r="BK353" s="715"/>
      <c r="BL353"/>
      <c r="BM353" s="715"/>
      <c r="BN353"/>
      <c r="BO353" s="387"/>
      <c r="BP353"/>
      <c r="BQ353" s="387"/>
      <c r="BR353"/>
      <c r="BS353" s="387"/>
      <c r="BT353"/>
      <c r="BU353" s="387"/>
      <c r="BV353"/>
      <c r="BW353" s="387"/>
      <c r="BX353"/>
      <c r="BY353" s="387"/>
      <c r="BZ353"/>
      <c r="CA353" s="387"/>
      <c r="CB353"/>
      <c r="CC353" s="387"/>
      <c r="CD353"/>
      <c r="CE353" s="387"/>
      <c r="CF353"/>
      <c r="CG353" s="387"/>
      <c r="CH353"/>
      <c r="CI353" s="387"/>
      <c r="CJ353"/>
      <c r="CK353" s="1099"/>
      <c r="CL353" s="507"/>
      <c r="CM353" s="507"/>
      <c r="CN353" s="507"/>
      <c r="CO353" s="507"/>
      <c r="CP353" s="507"/>
      <c r="CQ353" s="507"/>
      <c r="CR353" s="507"/>
      <c r="CS353" s="507"/>
      <c r="CT353" s="1109"/>
      <c r="CU353" s="507"/>
      <c r="CV353" s="507"/>
      <c r="CW353" s="507"/>
      <c r="CX353" s="1109"/>
      <c r="CY353" s="507"/>
      <c r="CZ353" s="507"/>
      <c r="DN353" s="507"/>
      <c r="DO353" s="507"/>
      <c r="DP353" s="507"/>
      <c r="DQ353" s="507"/>
      <c r="DR353" s="507"/>
      <c r="DS353" s="507"/>
      <c r="DT353" s="507"/>
      <c r="DU353" s="507"/>
      <c r="DV353" s="507"/>
      <c r="DW353" s="507"/>
      <c r="DX353" s="507"/>
      <c r="DY353" s="507"/>
      <c r="DZ353" s="507"/>
      <c r="EA353" s="507"/>
      <c r="EB353" s="507"/>
      <c r="EC353" s="507"/>
      <c r="ED353" s="507"/>
      <c r="EE353" s="507"/>
      <c r="EF353" s="507"/>
      <c r="EG353" s="507"/>
      <c r="EH353" s="507"/>
      <c r="EI353" s="507"/>
      <c r="EJ353" s="507"/>
      <c r="EK353" s="507"/>
      <c r="EL353" s="507"/>
      <c r="EM353" s="507"/>
      <c r="EN353" s="507"/>
      <c r="EO353" s="507"/>
      <c r="EP353" s="507"/>
      <c r="EQ353" s="507"/>
      <c r="ER353" s="507"/>
      <c r="ES353" s="507"/>
      <c r="ET353" s="507"/>
      <c r="EU353" s="507"/>
      <c r="EV353" s="507"/>
      <c r="EW353" s="507"/>
      <c r="EX353" s="507"/>
      <c r="EY353" s="507"/>
      <c r="EZ353" s="507"/>
      <c r="FA353" s="507"/>
      <c r="FB353" s="507"/>
      <c r="FC353" s="507"/>
      <c r="FD353" s="507"/>
      <c r="FE353" s="507"/>
      <c r="FF353" s="507"/>
      <c r="FG353" s="507"/>
      <c r="FH353" s="507"/>
      <c r="FI353" s="507"/>
      <c r="FJ353" s="507"/>
      <c r="FK353" s="507"/>
      <c r="FL353" s="507"/>
      <c r="FM353" s="507"/>
      <c r="FN353" s="507"/>
      <c r="FO353" s="507"/>
      <c r="FP353" s="507"/>
      <c r="FQ353" s="507"/>
      <c r="FR353" s="507"/>
      <c r="FS353" s="507"/>
      <c r="FT353" s="507"/>
      <c r="FU353" s="507"/>
      <c r="FV353" s="507"/>
      <c r="FW353" s="507"/>
      <c r="FX353" s="507"/>
      <c r="FY353" s="507"/>
      <c r="FZ353" s="507"/>
      <c r="GA353" s="507"/>
      <c r="GB353" s="507"/>
      <c r="GC353" s="507"/>
      <c r="GD353" s="507"/>
      <c r="GE353" s="507"/>
      <c r="GF353" s="507"/>
      <c r="GG353" s="507"/>
      <c r="GH353" s="507"/>
      <c r="GI353" s="507"/>
      <c r="GJ353" s="507"/>
      <c r="GK353" s="507"/>
      <c r="GL353" s="507"/>
      <c r="GM353" s="507"/>
      <c r="GN353" s="507"/>
      <c r="GO353" s="507"/>
      <c r="GP353" s="507"/>
      <c r="GQ353" s="507"/>
      <c r="GR353" s="507"/>
      <c r="GS353" s="507"/>
      <c r="GT353" s="507"/>
      <c r="GU353" s="507"/>
      <c r="GV353" s="507"/>
      <c r="GW353" s="507"/>
      <c r="GX353" s="507"/>
      <c r="GY353" s="507"/>
      <c r="GZ353" s="507"/>
      <c r="HA353" s="507"/>
      <c r="HB353" s="507"/>
      <c r="HC353" s="507"/>
      <c r="HD353" s="507"/>
      <c r="HE353" s="507"/>
      <c r="HF353" s="507"/>
      <c r="HG353" s="507"/>
      <c r="HH353" s="507"/>
      <c r="HI353" s="507"/>
      <c r="HJ353" s="507"/>
      <c r="HK353" s="507"/>
      <c r="HL353" s="507"/>
      <c r="HM353" s="507"/>
      <c r="HN353" s="507"/>
      <c r="HO353" s="507"/>
      <c r="HP353" s="507"/>
      <c r="HQ353" s="507"/>
      <c r="HR353" s="507"/>
      <c r="HS353" s="507"/>
      <c r="HT353" s="507"/>
      <c r="HU353" s="507"/>
      <c r="HV353" s="507"/>
      <c r="HW353" s="507"/>
      <c r="HX353" s="507"/>
      <c r="HY353" s="507"/>
      <c r="HZ353" s="507"/>
      <c r="IA353" s="507"/>
      <c r="IB353" s="507"/>
      <c r="IC353" s="507"/>
      <c r="ID353" s="507"/>
      <c r="IE353" s="507"/>
      <c r="IF353" s="507"/>
      <c r="IG353" s="507"/>
      <c r="IH353" s="507"/>
      <c r="II353" s="507"/>
      <c r="IJ353" s="507"/>
    </row>
    <row r="354" spans="1:244" s="398" customFormat="1" ht="19" x14ac:dyDescent="0.2">
      <c r="A354"/>
      <c r="B354" s="290"/>
      <c r="C354"/>
      <c r="D354" s="367"/>
      <c r="E354" s="463"/>
      <c r="F354" s="463"/>
      <c r="G354" s="271"/>
      <c r="H354"/>
      <c r="I354" s="99"/>
      <c r="J354"/>
      <c r="K354"/>
      <c r="L354"/>
      <c r="M354" s="275"/>
      <c r="N354" s="275"/>
      <c r="O354" s="275"/>
      <c r="P354" s="275"/>
      <c r="Q354" s="275"/>
      <c r="R354" s="275"/>
      <c r="S354" s="275"/>
      <c r="T354" s="275"/>
      <c r="U354" s="275"/>
      <c r="V354" s="275"/>
      <c r="W354" s="275"/>
      <c r="X354" s="275"/>
      <c r="Y354" s="275"/>
      <c r="Z354" s="275"/>
      <c r="AA354" s="275"/>
      <c r="AB354" s="23"/>
      <c r="AC354"/>
      <c r="AD354" s="92"/>
      <c r="AE354"/>
      <c r="AF354"/>
      <c r="AG354"/>
      <c r="AH354" s="96"/>
      <c r="AI354" s="394"/>
      <c r="AJ354" s="215"/>
      <c r="AK354" s="215"/>
      <c r="AL354" s="215"/>
      <c r="AM354" s="215"/>
      <c r="AN354" s="215"/>
      <c r="AO354" s="215"/>
      <c r="AP354" s="215"/>
      <c r="AQ354" s="215"/>
      <c r="AR354" s="215"/>
      <c r="AS354" s="215"/>
      <c r="AT354" s="215"/>
      <c r="AU354" s="215"/>
      <c r="AV354" s="215"/>
      <c r="AW354" s="215"/>
      <c r="AX354" s="215"/>
      <c r="AY354" s="394"/>
      <c r="AZ354" s="386"/>
      <c r="BA354" s="715"/>
      <c r="BB354"/>
      <c r="BC354" s="715"/>
      <c r="BD354"/>
      <c r="BE354" s="715"/>
      <c r="BF354"/>
      <c r="BG354" s="715"/>
      <c r="BH354"/>
      <c r="BI354" s="715"/>
      <c r="BJ354"/>
      <c r="BK354" s="715"/>
      <c r="BL354"/>
      <c r="BM354" s="715"/>
      <c r="BN354"/>
      <c r="BO354" s="387"/>
      <c r="BP354"/>
      <c r="BQ354" s="387"/>
      <c r="BR354"/>
      <c r="BS354" s="387"/>
      <c r="BT354"/>
      <c r="BU354" s="387"/>
      <c r="BV354"/>
      <c r="BW354" s="387"/>
      <c r="BX354"/>
      <c r="BY354" s="387"/>
      <c r="BZ354"/>
      <c r="CA354" s="387"/>
      <c r="CB354"/>
      <c r="CC354" s="387"/>
      <c r="CD354"/>
      <c r="CE354" s="387"/>
      <c r="CF354"/>
      <c r="CG354" s="387"/>
      <c r="CH354"/>
      <c r="CI354" s="387"/>
      <c r="CJ354"/>
      <c r="CK354" s="1099"/>
      <c r="CL354" s="507"/>
      <c r="CM354" s="507"/>
      <c r="CN354" s="507"/>
      <c r="CO354" s="507"/>
      <c r="CP354" s="507"/>
      <c r="CQ354" s="507"/>
      <c r="CR354" s="507"/>
      <c r="CS354" s="507"/>
      <c r="CT354" s="1109"/>
      <c r="CU354" s="507"/>
      <c r="CV354" s="507"/>
      <c r="CW354" s="507"/>
      <c r="CX354" s="1109"/>
      <c r="CY354" s="507"/>
      <c r="CZ354" s="507"/>
      <c r="DN354" s="507"/>
      <c r="DO354" s="507"/>
      <c r="DP354" s="507"/>
      <c r="DQ354" s="507"/>
      <c r="DR354" s="507"/>
      <c r="DS354" s="507"/>
      <c r="DT354" s="507"/>
      <c r="DU354" s="507"/>
      <c r="DV354" s="507"/>
      <c r="DW354" s="507"/>
      <c r="DX354" s="507"/>
      <c r="DY354" s="507"/>
      <c r="DZ354" s="507"/>
      <c r="EA354" s="507"/>
      <c r="EB354" s="507"/>
      <c r="EC354" s="507"/>
      <c r="ED354" s="507"/>
      <c r="EE354" s="507"/>
      <c r="EF354" s="507"/>
      <c r="EG354" s="507"/>
      <c r="EH354" s="507"/>
      <c r="EI354" s="507"/>
      <c r="EJ354" s="507"/>
      <c r="EK354" s="507"/>
      <c r="EL354" s="507"/>
      <c r="EM354" s="507"/>
      <c r="EN354" s="507"/>
      <c r="EO354" s="507"/>
      <c r="EP354" s="507"/>
      <c r="EQ354" s="507"/>
      <c r="ER354" s="507"/>
      <c r="ES354" s="507"/>
      <c r="ET354" s="507"/>
      <c r="EU354" s="507"/>
      <c r="EV354" s="507"/>
      <c r="EW354" s="507"/>
      <c r="EX354" s="507"/>
      <c r="EY354" s="507"/>
      <c r="EZ354" s="507"/>
      <c r="FA354" s="507"/>
      <c r="FB354" s="507"/>
      <c r="FC354" s="507"/>
      <c r="FD354" s="507"/>
      <c r="FE354" s="507"/>
      <c r="FF354" s="507"/>
      <c r="FG354" s="507"/>
      <c r="FH354" s="507"/>
      <c r="FI354" s="507"/>
      <c r="FJ354" s="507"/>
      <c r="FK354" s="507"/>
      <c r="FL354" s="507"/>
      <c r="FM354" s="507"/>
      <c r="FN354" s="507"/>
      <c r="FO354" s="507"/>
      <c r="FP354" s="507"/>
      <c r="FQ354" s="507"/>
      <c r="FR354" s="507"/>
      <c r="FS354" s="507"/>
      <c r="FT354" s="507"/>
      <c r="FU354" s="507"/>
      <c r="FV354" s="507"/>
      <c r="FW354" s="507"/>
      <c r="FX354" s="507"/>
      <c r="FY354" s="507"/>
      <c r="FZ354" s="507"/>
      <c r="GA354" s="507"/>
      <c r="GB354" s="507"/>
      <c r="GC354" s="507"/>
      <c r="GD354" s="507"/>
      <c r="GE354" s="507"/>
      <c r="GF354" s="507"/>
      <c r="GG354" s="507"/>
      <c r="GH354" s="507"/>
      <c r="GI354" s="507"/>
      <c r="GJ354" s="507"/>
      <c r="GK354" s="507"/>
      <c r="GL354" s="507"/>
      <c r="GM354" s="507"/>
      <c r="GN354" s="507"/>
      <c r="GO354" s="507"/>
      <c r="GP354" s="507"/>
      <c r="GQ354" s="507"/>
      <c r="GR354" s="507"/>
      <c r="GS354" s="507"/>
      <c r="GT354" s="507"/>
      <c r="GU354" s="507"/>
      <c r="GV354" s="507"/>
      <c r="GW354" s="507"/>
      <c r="GX354" s="507"/>
      <c r="GY354" s="507"/>
      <c r="GZ354" s="507"/>
      <c r="HA354" s="507"/>
      <c r="HB354" s="507"/>
      <c r="HC354" s="507"/>
      <c r="HD354" s="507"/>
      <c r="HE354" s="507"/>
      <c r="HF354" s="507"/>
      <c r="HG354" s="507"/>
      <c r="HH354" s="507"/>
      <c r="HI354" s="507"/>
      <c r="HJ354" s="507"/>
      <c r="HK354" s="507"/>
      <c r="HL354" s="507"/>
      <c r="HM354" s="507"/>
      <c r="HN354" s="507"/>
      <c r="HO354" s="507"/>
      <c r="HP354" s="507"/>
      <c r="HQ354" s="507"/>
      <c r="HR354" s="507"/>
      <c r="HS354" s="507"/>
      <c r="HT354" s="507"/>
      <c r="HU354" s="507"/>
      <c r="HV354" s="507"/>
      <c r="HW354" s="507"/>
      <c r="HX354" s="507"/>
      <c r="HY354" s="507"/>
      <c r="HZ354" s="507"/>
      <c r="IA354" s="507"/>
      <c r="IB354" s="507"/>
      <c r="IC354" s="507"/>
      <c r="ID354" s="507"/>
      <c r="IE354" s="507"/>
      <c r="IF354" s="507"/>
      <c r="IG354" s="507"/>
      <c r="IH354" s="507"/>
      <c r="II354" s="507"/>
      <c r="IJ354" s="507"/>
    </row>
    <row r="355" spans="1:244" s="398" customFormat="1" ht="19" x14ac:dyDescent="0.2">
      <c r="A355"/>
      <c r="B355" s="290"/>
      <c r="C355"/>
      <c r="D355" s="367"/>
      <c r="E355" s="463"/>
      <c r="F355" s="463"/>
      <c r="G355" s="271"/>
      <c r="H355"/>
      <c r="I355" s="99"/>
      <c r="J355"/>
      <c r="K355"/>
      <c r="L355"/>
      <c r="M355" s="275"/>
      <c r="N355" s="275"/>
      <c r="O355" s="275"/>
      <c r="P355" s="275"/>
      <c r="Q355" s="275"/>
      <c r="R355" s="275"/>
      <c r="S355" s="275"/>
      <c r="T355" s="275"/>
      <c r="U355" s="275"/>
      <c r="V355" s="275"/>
      <c r="W355" s="275"/>
      <c r="X355" s="275"/>
      <c r="Y355" s="275"/>
      <c r="Z355" s="275"/>
      <c r="AA355" s="275"/>
      <c r="AB355" s="23"/>
      <c r="AC355"/>
      <c r="AD355" s="92"/>
      <c r="AE355"/>
      <c r="AF355"/>
      <c r="AG355"/>
      <c r="AH355" s="96"/>
      <c r="AI355" s="394"/>
      <c r="AJ355" s="215"/>
      <c r="AK355" s="215"/>
      <c r="AL355" s="215"/>
      <c r="AM355" s="215"/>
      <c r="AN355" s="215"/>
      <c r="AO355" s="215"/>
      <c r="AP355" s="215"/>
      <c r="AQ355" s="215"/>
      <c r="AR355" s="215"/>
      <c r="AS355" s="215"/>
      <c r="AT355" s="215"/>
      <c r="AU355" s="215"/>
      <c r="AV355" s="215"/>
      <c r="AW355" s="215"/>
      <c r="AX355" s="215"/>
      <c r="AY355" s="394"/>
      <c r="AZ355" s="386"/>
      <c r="BA355" s="715"/>
      <c r="BB355"/>
      <c r="BC355" s="715"/>
      <c r="BD355"/>
      <c r="BE355" s="715"/>
      <c r="BF355"/>
      <c r="BG355" s="715"/>
      <c r="BH355"/>
      <c r="BI355" s="715"/>
      <c r="BJ355"/>
      <c r="BK355" s="715"/>
      <c r="BL355"/>
      <c r="BM355" s="715"/>
      <c r="BN355"/>
      <c r="BO355" s="387"/>
      <c r="BP355"/>
      <c r="BQ355" s="387"/>
      <c r="BR355"/>
      <c r="BS355" s="387"/>
      <c r="BT355"/>
      <c r="BU355" s="387"/>
      <c r="BV355"/>
      <c r="BW355" s="387"/>
      <c r="BX355"/>
      <c r="BY355" s="387"/>
      <c r="BZ355"/>
      <c r="CA355" s="387"/>
      <c r="CB355"/>
      <c r="CC355" s="387"/>
      <c r="CD355"/>
      <c r="CE355" s="387"/>
      <c r="CF355"/>
      <c r="CG355" s="387"/>
      <c r="CH355"/>
      <c r="CI355" s="387"/>
      <c r="CJ355"/>
      <c r="CK355" s="1099"/>
      <c r="CL355" s="507"/>
      <c r="CM355" s="507"/>
      <c r="CN355" s="507"/>
      <c r="CO355" s="507"/>
      <c r="CP355" s="507"/>
      <c r="CQ355" s="507"/>
      <c r="CR355" s="507"/>
      <c r="CS355" s="507"/>
      <c r="CT355" s="1109"/>
      <c r="CU355" s="507"/>
      <c r="CV355" s="507"/>
      <c r="CW355" s="507"/>
      <c r="CX355" s="1109"/>
      <c r="CY355" s="507"/>
      <c r="CZ355" s="507"/>
      <c r="DN355" s="507"/>
      <c r="DO355" s="507"/>
      <c r="DP355" s="507"/>
      <c r="DQ355" s="507"/>
      <c r="DR355" s="507"/>
      <c r="DS355" s="507"/>
      <c r="DT355" s="507"/>
      <c r="DU355" s="507"/>
      <c r="DV355" s="507"/>
      <c r="DW355" s="507"/>
      <c r="DX355" s="507"/>
      <c r="DY355" s="507"/>
      <c r="DZ355" s="507"/>
      <c r="EA355" s="507"/>
      <c r="EB355" s="507"/>
      <c r="EC355" s="507"/>
      <c r="ED355" s="507"/>
      <c r="EE355" s="507"/>
      <c r="EF355" s="507"/>
      <c r="EG355" s="507"/>
      <c r="EH355" s="507"/>
      <c r="EI355" s="507"/>
      <c r="EJ355" s="507"/>
      <c r="EK355" s="507"/>
      <c r="EL355" s="507"/>
      <c r="EM355" s="507"/>
      <c r="EN355" s="507"/>
      <c r="EO355" s="507"/>
      <c r="EP355" s="507"/>
      <c r="EQ355" s="507"/>
      <c r="ER355" s="507"/>
      <c r="ES355" s="507"/>
      <c r="ET355" s="507"/>
      <c r="EU355" s="507"/>
      <c r="EV355" s="507"/>
      <c r="EW355" s="507"/>
      <c r="EX355" s="507"/>
      <c r="EY355" s="507"/>
      <c r="EZ355" s="507"/>
      <c r="FA355" s="507"/>
      <c r="FB355" s="507"/>
      <c r="FC355" s="507"/>
      <c r="FD355" s="507"/>
      <c r="FE355" s="507"/>
      <c r="FF355" s="507"/>
      <c r="FG355" s="507"/>
      <c r="FH355" s="507"/>
      <c r="FI355" s="507"/>
      <c r="FJ355" s="507"/>
      <c r="FK355" s="507"/>
      <c r="FL355" s="507"/>
      <c r="FM355" s="507"/>
      <c r="FN355" s="507"/>
      <c r="FO355" s="507"/>
      <c r="FP355" s="507"/>
      <c r="FQ355" s="507"/>
      <c r="FR355" s="507"/>
      <c r="FS355" s="507"/>
      <c r="FT355" s="507"/>
      <c r="FU355" s="507"/>
      <c r="FV355" s="507"/>
      <c r="FW355" s="507"/>
      <c r="FX355" s="507"/>
      <c r="FY355" s="507"/>
      <c r="FZ355" s="507"/>
      <c r="GA355" s="507"/>
      <c r="GB355" s="507"/>
      <c r="GC355" s="507"/>
      <c r="GD355" s="507"/>
      <c r="GE355" s="507"/>
      <c r="GF355" s="507"/>
      <c r="GG355" s="507"/>
      <c r="GH355" s="507"/>
      <c r="GI355" s="507"/>
      <c r="GJ355" s="507"/>
      <c r="GK355" s="507"/>
      <c r="GL355" s="507"/>
      <c r="GM355" s="507"/>
      <c r="GN355" s="507"/>
      <c r="GO355" s="507"/>
      <c r="GP355" s="507"/>
      <c r="GQ355" s="507"/>
      <c r="GR355" s="507"/>
      <c r="GS355" s="507"/>
      <c r="GT355" s="507"/>
      <c r="GU355" s="507"/>
      <c r="GV355" s="507"/>
      <c r="GW355" s="507"/>
      <c r="GX355" s="507"/>
      <c r="GY355" s="507"/>
      <c r="GZ355" s="507"/>
      <c r="HA355" s="507"/>
      <c r="HB355" s="507"/>
      <c r="HC355" s="507"/>
      <c r="HD355" s="507"/>
      <c r="HE355" s="507"/>
      <c r="HF355" s="507"/>
      <c r="HG355" s="507"/>
      <c r="HH355" s="507"/>
      <c r="HI355" s="507"/>
      <c r="HJ355" s="507"/>
      <c r="HK355" s="507"/>
      <c r="HL355" s="507"/>
      <c r="HM355" s="507"/>
      <c r="HN355" s="507"/>
      <c r="HO355" s="507"/>
      <c r="HP355" s="507"/>
      <c r="HQ355" s="507"/>
      <c r="HR355" s="507"/>
      <c r="HS355" s="507"/>
      <c r="HT355" s="507"/>
      <c r="HU355" s="507"/>
      <c r="HV355" s="507"/>
      <c r="HW355" s="507"/>
      <c r="HX355" s="507"/>
      <c r="HY355" s="507"/>
      <c r="HZ355" s="507"/>
      <c r="IA355" s="507"/>
      <c r="IB355" s="507"/>
      <c r="IC355" s="507"/>
      <c r="ID355" s="507"/>
      <c r="IE355" s="507"/>
      <c r="IF355" s="507"/>
      <c r="IG355" s="507"/>
      <c r="IH355" s="507"/>
      <c r="II355" s="507"/>
      <c r="IJ355" s="507"/>
    </row>
    <row r="356" spans="1:244" s="398" customFormat="1" ht="19" x14ac:dyDescent="0.2">
      <c r="A356"/>
      <c r="B356" s="290"/>
      <c r="C356"/>
      <c r="D356" s="367"/>
      <c r="E356" s="463"/>
      <c r="F356" s="463"/>
      <c r="G356" s="271"/>
      <c r="H356"/>
      <c r="I356" s="99"/>
      <c r="J356"/>
      <c r="K356"/>
      <c r="L356"/>
      <c r="M356" s="275"/>
      <c r="N356" s="275"/>
      <c r="O356" s="275"/>
      <c r="P356" s="275"/>
      <c r="Q356" s="275"/>
      <c r="R356" s="275"/>
      <c r="S356" s="275"/>
      <c r="T356" s="275"/>
      <c r="U356" s="275"/>
      <c r="V356" s="275"/>
      <c r="W356" s="275"/>
      <c r="X356" s="275"/>
      <c r="Y356" s="275"/>
      <c r="Z356" s="275"/>
      <c r="AA356" s="275"/>
      <c r="AB356" s="23"/>
      <c r="AC356"/>
      <c r="AD356" s="92"/>
      <c r="AE356"/>
      <c r="AF356"/>
      <c r="AG356"/>
      <c r="AH356" s="96"/>
      <c r="AI356" s="394"/>
      <c r="AJ356" s="215"/>
      <c r="AK356" s="215"/>
      <c r="AL356" s="215"/>
      <c r="AM356" s="215"/>
      <c r="AN356" s="215"/>
      <c r="AO356" s="215"/>
      <c r="AP356" s="215"/>
      <c r="AQ356" s="215"/>
      <c r="AR356" s="215"/>
      <c r="AS356" s="215"/>
      <c r="AT356" s="215"/>
      <c r="AU356" s="215"/>
      <c r="AV356" s="215"/>
      <c r="AW356" s="215"/>
      <c r="AX356" s="215"/>
      <c r="AY356" s="394"/>
      <c r="AZ356" s="386"/>
      <c r="BA356" s="715"/>
      <c r="BB356"/>
      <c r="BC356" s="715"/>
      <c r="BD356"/>
      <c r="BE356" s="715"/>
      <c r="BF356"/>
      <c r="BG356" s="715"/>
      <c r="BH356"/>
      <c r="BI356" s="715"/>
      <c r="BJ356"/>
      <c r="BK356" s="715"/>
      <c r="BL356"/>
      <c r="BM356" s="715"/>
      <c r="BN356"/>
      <c r="BO356" s="387"/>
      <c r="BP356"/>
      <c r="BQ356" s="387"/>
      <c r="BR356"/>
      <c r="BS356" s="387"/>
      <c r="BT356"/>
      <c r="BU356" s="387"/>
      <c r="BV356"/>
      <c r="BW356" s="387"/>
      <c r="BX356"/>
      <c r="BY356" s="387"/>
      <c r="BZ356"/>
      <c r="CA356" s="387"/>
      <c r="CB356"/>
      <c r="CC356" s="387"/>
      <c r="CD356"/>
      <c r="CE356" s="387"/>
      <c r="CF356"/>
      <c r="CG356" s="387"/>
      <c r="CH356"/>
      <c r="CI356" s="387"/>
      <c r="CJ356"/>
      <c r="CK356" s="1099"/>
      <c r="CL356" s="507"/>
      <c r="CM356" s="507"/>
      <c r="CN356" s="507"/>
      <c r="CO356" s="507"/>
      <c r="CP356" s="507"/>
      <c r="CQ356" s="507"/>
      <c r="CR356" s="507"/>
      <c r="CS356" s="507"/>
      <c r="CT356" s="1109"/>
      <c r="CU356" s="507"/>
      <c r="CV356" s="507"/>
      <c r="CW356" s="507"/>
      <c r="CX356" s="1109"/>
      <c r="CY356" s="507"/>
      <c r="CZ356" s="507"/>
      <c r="DN356" s="507"/>
      <c r="DO356" s="507"/>
      <c r="DP356" s="507"/>
      <c r="DQ356" s="507"/>
      <c r="DR356" s="507"/>
      <c r="DS356" s="507"/>
      <c r="DT356" s="507"/>
      <c r="DU356" s="507"/>
      <c r="DV356" s="507"/>
      <c r="DW356" s="507"/>
      <c r="DX356" s="507"/>
      <c r="DY356" s="507"/>
      <c r="DZ356" s="507"/>
      <c r="EA356" s="507"/>
      <c r="EB356" s="507"/>
      <c r="EC356" s="507"/>
      <c r="ED356" s="507"/>
      <c r="EE356" s="507"/>
      <c r="EF356" s="507"/>
      <c r="EG356" s="507"/>
      <c r="EH356" s="507"/>
      <c r="EI356" s="507"/>
      <c r="EJ356" s="507"/>
      <c r="EK356" s="507"/>
      <c r="EL356" s="507"/>
      <c r="EM356" s="507"/>
      <c r="EN356" s="507"/>
      <c r="EO356" s="507"/>
      <c r="EP356" s="507"/>
      <c r="EQ356" s="507"/>
      <c r="ER356" s="507"/>
      <c r="ES356" s="507"/>
      <c r="ET356" s="507"/>
      <c r="EU356" s="507"/>
      <c r="EV356" s="507"/>
      <c r="EW356" s="507"/>
      <c r="EX356" s="507"/>
      <c r="EY356" s="507"/>
      <c r="EZ356" s="507"/>
      <c r="FA356" s="507"/>
      <c r="FB356" s="507"/>
      <c r="FC356" s="507"/>
      <c r="FD356" s="507"/>
      <c r="FE356" s="507"/>
      <c r="FF356" s="507"/>
      <c r="FG356" s="507"/>
      <c r="FH356" s="507"/>
      <c r="FI356" s="507"/>
      <c r="FJ356" s="507"/>
      <c r="FK356" s="507"/>
      <c r="FL356" s="507"/>
      <c r="FM356" s="507"/>
      <c r="FN356" s="507"/>
      <c r="FO356" s="507"/>
      <c r="FP356" s="507"/>
      <c r="FQ356" s="507"/>
      <c r="FR356" s="507"/>
      <c r="FS356" s="507"/>
      <c r="FT356" s="507"/>
      <c r="FU356" s="507"/>
      <c r="FV356" s="507"/>
      <c r="FW356" s="507"/>
      <c r="FX356" s="507"/>
      <c r="FY356" s="507"/>
      <c r="FZ356" s="507"/>
      <c r="GA356" s="507"/>
      <c r="GB356" s="507"/>
      <c r="GC356" s="507"/>
      <c r="GD356" s="507"/>
      <c r="GE356" s="507"/>
      <c r="GF356" s="507"/>
      <c r="GG356" s="507"/>
      <c r="GH356" s="507"/>
      <c r="GI356" s="507"/>
      <c r="GJ356" s="507"/>
      <c r="GK356" s="507"/>
      <c r="GL356" s="507"/>
      <c r="GM356" s="507"/>
      <c r="GN356" s="507"/>
      <c r="GO356" s="507"/>
      <c r="GP356" s="507"/>
      <c r="GQ356" s="507"/>
      <c r="GR356" s="507"/>
      <c r="GS356" s="507"/>
      <c r="GT356" s="507"/>
      <c r="GU356" s="507"/>
      <c r="GV356" s="507"/>
      <c r="GW356" s="507"/>
      <c r="GX356" s="507"/>
      <c r="GY356" s="507"/>
      <c r="GZ356" s="507"/>
      <c r="HA356" s="507"/>
      <c r="HB356" s="507"/>
      <c r="HC356" s="507"/>
      <c r="HD356" s="507"/>
      <c r="HE356" s="507"/>
      <c r="HF356" s="507"/>
      <c r="HG356" s="507"/>
      <c r="HH356" s="507"/>
      <c r="HI356" s="507"/>
      <c r="HJ356" s="507"/>
      <c r="HK356" s="507"/>
      <c r="HL356" s="507"/>
      <c r="HM356" s="507"/>
      <c r="HN356" s="507"/>
      <c r="HO356" s="507"/>
      <c r="HP356" s="507"/>
      <c r="HQ356" s="507"/>
      <c r="HR356" s="507"/>
      <c r="HS356" s="507"/>
      <c r="HT356" s="507"/>
      <c r="HU356" s="507"/>
      <c r="HV356" s="507"/>
      <c r="HW356" s="507"/>
      <c r="HX356" s="507"/>
      <c r="HY356" s="507"/>
      <c r="HZ356" s="507"/>
      <c r="IA356" s="507"/>
      <c r="IB356" s="507"/>
      <c r="IC356" s="507"/>
      <c r="ID356" s="507"/>
      <c r="IE356" s="507"/>
      <c r="IF356" s="507"/>
      <c r="IG356" s="507"/>
      <c r="IH356" s="507"/>
      <c r="II356" s="507"/>
      <c r="IJ356" s="507"/>
    </row>
    <row r="357" spans="1:244" s="398" customFormat="1" ht="19" x14ac:dyDescent="0.2">
      <c r="A357"/>
      <c r="B357" s="290"/>
      <c r="C357"/>
      <c r="D357" s="367"/>
      <c r="E357" s="463"/>
      <c r="F357" s="463"/>
      <c r="G357" s="271"/>
      <c r="H357"/>
      <c r="I357" s="99"/>
      <c r="J357"/>
      <c r="K357"/>
      <c r="L357"/>
      <c r="M357" s="275"/>
      <c r="N357" s="275"/>
      <c r="O357" s="275"/>
      <c r="P357" s="275"/>
      <c r="Q357" s="275"/>
      <c r="R357" s="275"/>
      <c r="S357" s="275"/>
      <c r="T357" s="275"/>
      <c r="U357" s="275"/>
      <c r="V357" s="275"/>
      <c r="W357" s="275"/>
      <c r="X357" s="275"/>
      <c r="Y357" s="275"/>
      <c r="Z357" s="275"/>
      <c r="AA357" s="275"/>
      <c r="AB357" s="23"/>
      <c r="AC357"/>
      <c r="AD357" s="92"/>
      <c r="AE357"/>
      <c r="AF357"/>
      <c r="AG357"/>
      <c r="AH357" s="96"/>
      <c r="AI357" s="394"/>
      <c r="AJ357" s="215"/>
      <c r="AK357" s="215"/>
      <c r="AL357" s="215"/>
      <c r="AM357" s="215"/>
      <c r="AN357" s="215"/>
      <c r="AO357" s="215"/>
      <c r="AP357" s="215"/>
      <c r="AQ357" s="215"/>
      <c r="AR357" s="215"/>
      <c r="AS357" s="215"/>
      <c r="AT357" s="215"/>
      <c r="AU357" s="215"/>
      <c r="AV357" s="215"/>
      <c r="AW357" s="215"/>
      <c r="AX357" s="215"/>
      <c r="AY357" s="394"/>
      <c r="AZ357" s="386"/>
      <c r="BA357" s="715"/>
      <c r="BB357"/>
      <c r="BC357" s="715"/>
      <c r="BD357"/>
      <c r="BE357" s="715"/>
      <c r="BF357"/>
      <c r="BG357" s="715"/>
      <c r="BH357"/>
      <c r="BI357" s="715"/>
      <c r="BJ357"/>
      <c r="BK357" s="715"/>
      <c r="BL357"/>
      <c r="BM357" s="715"/>
      <c r="BN357"/>
      <c r="BO357" s="387"/>
      <c r="BP357"/>
      <c r="BQ357" s="387"/>
      <c r="BR357"/>
      <c r="BS357" s="387"/>
      <c r="BT357"/>
      <c r="BU357" s="387"/>
      <c r="BV357"/>
      <c r="BW357" s="387"/>
      <c r="BX357"/>
      <c r="BY357" s="387"/>
      <c r="BZ357"/>
      <c r="CA357" s="387"/>
      <c r="CB357"/>
      <c r="CC357" s="387"/>
      <c r="CD357"/>
      <c r="CE357" s="387"/>
      <c r="CF357"/>
      <c r="CG357" s="387"/>
      <c r="CH357"/>
      <c r="CI357" s="387"/>
      <c r="CJ357"/>
      <c r="CK357" s="1099"/>
      <c r="CL357" s="507"/>
      <c r="CM357" s="507"/>
      <c r="CN357" s="507"/>
      <c r="CO357" s="507"/>
      <c r="CP357" s="507"/>
      <c r="CQ357" s="507"/>
      <c r="CR357" s="507"/>
      <c r="CS357" s="507"/>
      <c r="CT357" s="1109"/>
      <c r="CU357" s="507"/>
      <c r="CV357" s="507"/>
      <c r="CW357" s="507"/>
      <c r="CX357" s="1109"/>
      <c r="CY357" s="507"/>
      <c r="CZ357" s="507"/>
      <c r="DN357" s="507"/>
      <c r="DO357" s="507"/>
      <c r="DP357" s="507"/>
      <c r="DQ357" s="507"/>
      <c r="DR357" s="507"/>
      <c r="DS357" s="507"/>
      <c r="DT357" s="507"/>
      <c r="DU357" s="507"/>
      <c r="DV357" s="507"/>
      <c r="DW357" s="507"/>
      <c r="DX357" s="507"/>
      <c r="DY357" s="507"/>
      <c r="DZ357" s="507"/>
      <c r="EA357" s="507"/>
      <c r="EB357" s="507"/>
      <c r="EC357" s="507"/>
      <c r="ED357" s="507"/>
      <c r="EE357" s="507"/>
      <c r="EF357" s="507"/>
      <c r="EG357" s="507"/>
      <c r="EH357" s="507"/>
      <c r="EI357" s="507"/>
      <c r="EJ357" s="507"/>
      <c r="EK357" s="507"/>
      <c r="EL357" s="507"/>
      <c r="EM357" s="507"/>
      <c r="EN357" s="507"/>
      <c r="EO357" s="507"/>
      <c r="EP357" s="507"/>
      <c r="EQ357" s="507"/>
      <c r="ER357" s="507"/>
      <c r="ES357" s="507"/>
      <c r="ET357" s="507"/>
      <c r="EU357" s="507"/>
      <c r="EV357" s="507"/>
      <c r="EW357" s="507"/>
      <c r="EX357" s="507"/>
      <c r="EY357" s="507"/>
      <c r="EZ357" s="507"/>
      <c r="FA357" s="507"/>
      <c r="FB357" s="507"/>
      <c r="FC357" s="507"/>
      <c r="FD357" s="507"/>
      <c r="FE357" s="507"/>
      <c r="FF357" s="507"/>
      <c r="FG357" s="507"/>
      <c r="FH357" s="507"/>
      <c r="FI357" s="507"/>
      <c r="FJ357" s="507"/>
      <c r="FK357" s="507"/>
      <c r="FL357" s="507"/>
      <c r="FM357" s="507"/>
      <c r="FN357" s="507"/>
      <c r="FO357" s="507"/>
      <c r="FP357" s="507"/>
      <c r="FQ357" s="507"/>
      <c r="FR357" s="507"/>
      <c r="FS357" s="507"/>
      <c r="FT357" s="507"/>
      <c r="FU357" s="507"/>
      <c r="FV357" s="507"/>
      <c r="FW357" s="507"/>
      <c r="FX357" s="507"/>
      <c r="FY357" s="507"/>
      <c r="FZ357" s="507"/>
      <c r="GA357" s="507"/>
      <c r="GB357" s="507"/>
      <c r="GC357" s="507"/>
      <c r="GD357" s="507"/>
      <c r="GE357" s="507"/>
      <c r="GF357" s="507"/>
      <c r="GG357" s="507"/>
      <c r="GH357" s="507"/>
      <c r="GI357" s="507"/>
      <c r="GJ357" s="507"/>
      <c r="GK357" s="507"/>
      <c r="GL357" s="507"/>
      <c r="GM357" s="507"/>
      <c r="GN357" s="507"/>
      <c r="GO357" s="507"/>
      <c r="GP357" s="507"/>
      <c r="GQ357" s="507"/>
      <c r="GR357" s="507"/>
      <c r="GS357" s="507"/>
      <c r="GT357" s="507"/>
      <c r="GU357" s="507"/>
      <c r="GV357" s="507"/>
      <c r="GW357" s="507"/>
      <c r="GX357" s="507"/>
      <c r="GY357" s="507"/>
      <c r="GZ357" s="507"/>
      <c r="HA357" s="507"/>
      <c r="HB357" s="507"/>
      <c r="HC357" s="507"/>
      <c r="HD357" s="507"/>
      <c r="HE357" s="507"/>
      <c r="HF357" s="507"/>
      <c r="HG357" s="507"/>
      <c r="HH357" s="507"/>
      <c r="HI357" s="507"/>
      <c r="HJ357" s="507"/>
      <c r="HK357" s="507"/>
      <c r="HL357" s="507"/>
      <c r="HM357" s="507"/>
      <c r="HN357" s="507"/>
      <c r="HO357" s="507"/>
      <c r="HP357" s="507"/>
      <c r="HQ357" s="507"/>
      <c r="HR357" s="507"/>
      <c r="HS357" s="507"/>
      <c r="HT357" s="507"/>
      <c r="HU357" s="507"/>
      <c r="HV357" s="507"/>
      <c r="HW357" s="507"/>
      <c r="HX357" s="507"/>
      <c r="HY357" s="507"/>
      <c r="HZ357" s="507"/>
      <c r="IA357" s="507"/>
      <c r="IB357" s="507"/>
      <c r="IC357" s="507"/>
      <c r="ID357" s="507"/>
      <c r="IE357" s="507"/>
      <c r="IF357" s="507"/>
      <c r="IG357" s="507"/>
      <c r="IH357" s="507"/>
      <c r="II357" s="507"/>
      <c r="IJ357" s="507"/>
    </row>
    <row r="358" spans="1:244" s="398" customFormat="1" ht="19" x14ac:dyDescent="0.2">
      <c r="A358"/>
      <c r="B358" s="290"/>
      <c r="C358"/>
      <c r="D358" s="367"/>
      <c r="E358" s="463"/>
      <c r="F358" s="463"/>
      <c r="G358" s="271"/>
      <c r="H358"/>
      <c r="I358" s="99"/>
      <c r="J358"/>
      <c r="K358"/>
      <c r="L358"/>
      <c r="M358" s="275"/>
      <c r="N358" s="275"/>
      <c r="O358" s="275"/>
      <c r="P358" s="275"/>
      <c r="Q358" s="275"/>
      <c r="R358" s="275"/>
      <c r="S358" s="275"/>
      <c r="T358" s="275"/>
      <c r="U358" s="275"/>
      <c r="V358" s="275"/>
      <c r="W358" s="275"/>
      <c r="X358" s="275"/>
      <c r="Y358" s="275"/>
      <c r="Z358" s="275"/>
      <c r="AA358" s="275"/>
      <c r="AB358" s="23"/>
      <c r="AC358"/>
      <c r="AD358" s="92"/>
      <c r="AE358"/>
      <c r="AF358"/>
      <c r="AG358"/>
      <c r="AH358" s="96"/>
      <c r="AI358" s="394"/>
      <c r="AJ358" s="215"/>
      <c r="AK358" s="215"/>
      <c r="AL358" s="215"/>
      <c r="AM358" s="215"/>
      <c r="AN358" s="215"/>
      <c r="AO358" s="215"/>
      <c r="AP358" s="215"/>
      <c r="AQ358" s="215"/>
      <c r="AR358" s="215"/>
      <c r="AS358" s="215"/>
      <c r="AT358" s="215"/>
      <c r="AU358" s="215"/>
      <c r="AV358" s="215"/>
      <c r="AW358" s="215"/>
      <c r="AX358" s="215"/>
      <c r="AY358" s="394"/>
      <c r="AZ358" s="386"/>
      <c r="BA358" s="715"/>
      <c r="BB358"/>
      <c r="BC358" s="715"/>
      <c r="BD358"/>
      <c r="BE358" s="715"/>
      <c r="BF358"/>
      <c r="BG358" s="715"/>
      <c r="BH358"/>
      <c r="BI358" s="715"/>
      <c r="BJ358"/>
      <c r="BK358" s="715"/>
      <c r="BL358"/>
      <c r="BM358" s="715"/>
      <c r="BN358"/>
      <c r="BO358" s="387"/>
      <c r="BP358"/>
      <c r="BQ358" s="387"/>
      <c r="BR358"/>
      <c r="BS358" s="387"/>
      <c r="BT358"/>
      <c r="BU358" s="387"/>
      <c r="BV358"/>
      <c r="BW358" s="387"/>
      <c r="BX358"/>
      <c r="BY358" s="387"/>
      <c r="BZ358"/>
      <c r="CA358" s="387"/>
      <c r="CB358"/>
      <c r="CC358" s="387"/>
      <c r="CD358"/>
      <c r="CE358" s="387"/>
      <c r="CF358"/>
      <c r="CG358" s="387"/>
      <c r="CH358"/>
      <c r="CI358" s="387"/>
      <c r="CJ358"/>
      <c r="CK358" s="1099"/>
      <c r="CL358" s="507"/>
      <c r="CM358" s="507"/>
      <c r="CN358" s="507"/>
      <c r="CO358" s="507"/>
      <c r="CP358" s="507"/>
      <c r="CQ358" s="507"/>
      <c r="CR358" s="507"/>
      <c r="CS358" s="507"/>
      <c r="CT358" s="1109"/>
      <c r="CU358" s="507"/>
      <c r="CV358" s="507"/>
      <c r="CW358" s="507"/>
      <c r="CX358" s="1109"/>
      <c r="CY358" s="507"/>
      <c r="CZ358" s="507"/>
      <c r="DN358" s="507"/>
      <c r="DO358" s="507"/>
      <c r="DP358" s="507"/>
      <c r="DQ358" s="507"/>
      <c r="DR358" s="507"/>
      <c r="DS358" s="507"/>
      <c r="DT358" s="507"/>
      <c r="DU358" s="507"/>
      <c r="DV358" s="507"/>
      <c r="DW358" s="507"/>
      <c r="DX358" s="507"/>
      <c r="DY358" s="507"/>
      <c r="DZ358" s="507"/>
      <c r="EA358" s="507"/>
      <c r="EB358" s="507"/>
      <c r="EC358" s="507"/>
      <c r="ED358" s="507"/>
      <c r="EE358" s="507"/>
      <c r="EF358" s="507"/>
      <c r="EG358" s="507"/>
      <c r="EH358" s="507"/>
      <c r="EI358" s="507"/>
      <c r="EJ358" s="507"/>
      <c r="EK358" s="507"/>
      <c r="EL358" s="507"/>
      <c r="EM358" s="507"/>
      <c r="EN358" s="507"/>
      <c r="EO358" s="507"/>
      <c r="EP358" s="507"/>
      <c r="EQ358" s="507"/>
      <c r="ER358" s="507"/>
      <c r="ES358" s="507"/>
      <c r="ET358" s="507"/>
      <c r="EU358" s="507"/>
      <c r="EV358" s="507"/>
      <c r="EW358" s="507"/>
      <c r="EX358" s="507"/>
      <c r="EY358" s="507"/>
      <c r="EZ358" s="507"/>
      <c r="FA358" s="507"/>
      <c r="FB358" s="507"/>
      <c r="FC358" s="507"/>
      <c r="FD358" s="507"/>
      <c r="FE358" s="507"/>
      <c r="FF358" s="507"/>
      <c r="FG358" s="507"/>
      <c r="FH358" s="507"/>
      <c r="FI358" s="507"/>
      <c r="FJ358" s="507"/>
      <c r="FK358" s="507"/>
      <c r="FL358" s="507"/>
      <c r="FM358" s="507"/>
      <c r="FN358" s="507"/>
      <c r="FO358" s="507"/>
      <c r="FP358" s="507"/>
      <c r="FQ358" s="507"/>
      <c r="FR358" s="507"/>
      <c r="FS358" s="507"/>
      <c r="FT358" s="507"/>
      <c r="FU358" s="507"/>
      <c r="FV358" s="507"/>
      <c r="FW358" s="507"/>
      <c r="FX358" s="507"/>
      <c r="FY358" s="507"/>
      <c r="FZ358" s="507"/>
      <c r="GA358" s="507"/>
      <c r="GB358" s="507"/>
      <c r="GC358" s="507"/>
      <c r="GD358" s="507"/>
      <c r="GE358" s="507"/>
      <c r="GF358" s="507"/>
      <c r="GG358" s="507"/>
      <c r="GH358" s="507"/>
      <c r="GI358" s="507"/>
      <c r="GJ358" s="507"/>
      <c r="GK358" s="507"/>
      <c r="GL358" s="507"/>
      <c r="GM358" s="507"/>
      <c r="GN358" s="507"/>
      <c r="GO358" s="507"/>
      <c r="GP358" s="507"/>
      <c r="GQ358" s="507"/>
      <c r="GR358" s="507"/>
      <c r="GS358" s="507"/>
      <c r="GT358" s="507"/>
      <c r="GU358" s="507"/>
      <c r="GV358" s="507"/>
      <c r="GW358" s="507"/>
      <c r="GX358" s="507"/>
      <c r="GY358" s="507"/>
      <c r="GZ358" s="507"/>
      <c r="HA358" s="507"/>
      <c r="HB358" s="507"/>
      <c r="HC358" s="507"/>
      <c r="HD358" s="507"/>
      <c r="HE358" s="507"/>
      <c r="HF358" s="507"/>
      <c r="HG358" s="507"/>
      <c r="HH358" s="507"/>
      <c r="HI358" s="507"/>
      <c r="HJ358" s="507"/>
      <c r="HK358" s="507"/>
      <c r="HL358" s="507"/>
      <c r="HM358" s="507"/>
      <c r="HN358" s="507"/>
      <c r="HO358" s="507"/>
      <c r="HP358" s="507"/>
      <c r="HQ358" s="507"/>
      <c r="HR358" s="507"/>
      <c r="HS358" s="507"/>
      <c r="HT358" s="507"/>
      <c r="HU358" s="507"/>
      <c r="HV358" s="507"/>
      <c r="HW358" s="507"/>
      <c r="HX358" s="507"/>
      <c r="HY358" s="507"/>
      <c r="HZ358" s="507"/>
      <c r="IA358" s="507"/>
      <c r="IB358" s="507"/>
      <c r="IC358" s="507"/>
      <c r="ID358" s="507"/>
      <c r="IE358" s="507"/>
      <c r="IF358" s="507"/>
      <c r="IG358" s="507"/>
      <c r="IH358" s="507"/>
      <c r="II358" s="507"/>
      <c r="IJ358" s="507"/>
    </row>
    <row r="359" spans="1:244" s="398" customFormat="1" ht="19" x14ac:dyDescent="0.2">
      <c r="A359"/>
      <c r="B359" s="290"/>
      <c r="C359"/>
      <c r="D359" s="367"/>
      <c r="E359" s="463"/>
      <c r="F359" s="463"/>
      <c r="G359" s="271"/>
      <c r="H359"/>
      <c r="I359" s="99"/>
      <c r="J359"/>
      <c r="K359"/>
      <c r="L359"/>
      <c r="M359" s="275"/>
      <c r="N359" s="275"/>
      <c r="O359" s="275"/>
      <c r="P359" s="275"/>
      <c r="Q359" s="275"/>
      <c r="R359" s="275"/>
      <c r="S359" s="275"/>
      <c r="T359" s="275"/>
      <c r="U359" s="275"/>
      <c r="V359" s="275"/>
      <c r="W359" s="275"/>
      <c r="X359" s="275"/>
      <c r="Y359" s="275"/>
      <c r="Z359" s="275"/>
      <c r="AA359" s="275"/>
      <c r="AB359" s="23"/>
      <c r="AC359"/>
      <c r="AD359" s="92"/>
      <c r="AE359"/>
      <c r="AF359"/>
      <c r="AG359"/>
      <c r="AH359" s="96"/>
      <c r="AI359" s="394"/>
      <c r="AJ359" s="215"/>
      <c r="AK359" s="215"/>
      <c r="AL359" s="215"/>
      <c r="AM359" s="215"/>
      <c r="AN359" s="215"/>
      <c r="AO359" s="215"/>
      <c r="AP359" s="215"/>
      <c r="AQ359" s="215"/>
      <c r="AR359" s="215"/>
      <c r="AS359" s="215"/>
      <c r="AT359" s="215"/>
      <c r="AU359" s="215"/>
      <c r="AV359" s="215"/>
      <c r="AW359" s="215"/>
      <c r="AX359" s="215"/>
      <c r="AY359" s="394"/>
      <c r="AZ359" s="386"/>
      <c r="BA359" s="715"/>
      <c r="BB359"/>
      <c r="BC359" s="715"/>
      <c r="BD359"/>
      <c r="BE359" s="715"/>
      <c r="BF359"/>
      <c r="BG359" s="715"/>
      <c r="BH359"/>
      <c r="BI359" s="715"/>
      <c r="BJ359"/>
      <c r="BK359" s="715"/>
      <c r="BL359"/>
      <c r="BM359" s="715"/>
      <c r="BN359"/>
      <c r="BO359" s="387"/>
      <c r="BP359"/>
      <c r="BQ359" s="387"/>
      <c r="BR359"/>
      <c r="BS359" s="387"/>
      <c r="BT359"/>
      <c r="BU359" s="387"/>
      <c r="BV359"/>
      <c r="BW359" s="387"/>
      <c r="BX359"/>
      <c r="BY359" s="387"/>
      <c r="BZ359"/>
      <c r="CA359" s="387"/>
      <c r="CB359"/>
      <c r="CC359" s="387"/>
      <c r="CD359"/>
      <c r="CE359" s="387"/>
      <c r="CF359"/>
      <c r="CG359" s="387"/>
      <c r="CH359"/>
      <c r="CI359" s="387"/>
      <c r="CJ359"/>
      <c r="CK359" s="1099"/>
      <c r="CL359" s="507"/>
      <c r="CM359" s="507"/>
      <c r="CN359" s="507"/>
      <c r="CO359" s="507"/>
      <c r="CP359" s="507"/>
      <c r="CQ359" s="507"/>
      <c r="CR359" s="507"/>
      <c r="CS359" s="507"/>
      <c r="CT359" s="1109"/>
      <c r="CU359" s="507"/>
      <c r="CV359" s="507"/>
      <c r="CW359" s="507"/>
      <c r="CX359" s="1109"/>
      <c r="CY359" s="507"/>
      <c r="CZ359" s="507"/>
      <c r="DN359" s="507"/>
      <c r="DO359" s="507"/>
      <c r="DP359" s="507"/>
      <c r="DQ359" s="507"/>
      <c r="DR359" s="507"/>
      <c r="DS359" s="507"/>
      <c r="DT359" s="507"/>
      <c r="DU359" s="507"/>
      <c r="DV359" s="507"/>
      <c r="DW359" s="507"/>
      <c r="DX359" s="507"/>
      <c r="DY359" s="507"/>
      <c r="DZ359" s="507"/>
      <c r="EA359" s="507"/>
      <c r="EB359" s="507"/>
      <c r="EC359" s="507"/>
      <c r="ED359" s="507"/>
      <c r="EE359" s="507"/>
      <c r="EF359" s="507"/>
      <c r="EG359" s="507"/>
      <c r="EH359" s="507"/>
      <c r="EI359" s="507"/>
      <c r="EJ359" s="507"/>
      <c r="EK359" s="507"/>
      <c r="EL359" s="507"/>
      <c r="EM359" s="507"/>
      <c r="EN359" s="507"/>
      <c r="EO359" s="507"/>
      <c r="EP359" s="507"/>
      <c r="EQ359" s="507"/>
      <c r="ER359" s="507"/>
      <c r="ES359" s="507"/>
      <c r="ET359" s="507"/>
      <c r="EU359" s="507"/>
      <c r="EV359" s="507"/>
      <c r="EW359" s="507"/>
      <c r="EX359" s="507"/>
      <c r="EY359" s="507"/>
      <c r="EZ359" s="507"/>
      <c r="FA359" s="507"/>
      <c r="FB359" s="507"/>
      <c r="FC359" s="507"/>
      <c r="FD359" s="507"/>
      <c r="FE359" s="507"/>
      <c r="FF359" s="507"/>
      <c r="FG359" s="507"/>
      <c r="FH359" s="507"/>
      <c r="FI359" s="507"/>
      <c r="FJ359" s="507"/>
      <c r="FK359" s="507"/>
      <c r="FL359" s="507"/>
      <c r="FM359" s="507"/>
      <c r="FN359" s="507"/>
      <c r="FO359" s="507"/>
      <c r="FP359" s="507"/>
      <c r="FQ359" s="507"/>
      <c r="FR359" s="507"/>
      <c r="FS359" s="507"/>
      <c r="FT359" s="507"/>
      <c r="FU359" s="507"/>
      <c r="FV359" s="507"/>
      <c r="FW359" s="507"/>
      <c r="FX359" s="507"/>
      <c r="FY359" s="507"/>
      <c r="FZ359" s="507"/>
      <c r="GA359" s="507"/>
      <c r="GB359" s="507"/>
      <c r="GC359" s="507"/>
      <c r="GD359" s="507"/>
      <c r="GE359" s="507"/>
      <c r="GF359" s="507"/>
      <c r="GG359" s="507"/>
      <c r="GH359" s="507"/>
      <c r="GI359" s="507"/>
      <c r="GJ359" s="507"/>
      <c r="GK359" s="507"/>
      <c r="GL359" s="507"/>
      <c r="GM359" s="507"/>
      <c r="GN359" s="507"/>
      <c r="GO359" s="507"/>
      <c r="GP359" s="507"/>
      <c r="GQ359" s="507"/>
      <c r="GR359" s="507"/>
      <c r="GS359" s="507"/>
      <c r="GT359" s="507"/>
      <c r="GU359" s="507"/>
      <c r="GV359" s="507"/>
      <c r="GW359" s="507"/>
      <c r="GX359" s="507"/>
      <c r="GY359" s="507"/>
      <c r="GZ359" s="507"/>
      <c r="HA359" s="507"/>
      <c r="HB359" s="507"/>
      <c r="HC359" s="507"/>
      <c r="HD359" s="507"/>
      <c r="HE359" s="507"/>
      <c r="HF359" s="507"/>
      <c r="HG359" s="507"/>
      <c r="HH359" s="507"/>
      <c r="HI359" s="507"/>
      <c r="HJ359" s="507"/>
      <c r="HK359" s="507"/>
      <c r="HL359" s="507"/>
      <c r="HM359" s="507"/>
      <c r="HN359" s="507"/>
      <c r="HO359" s="507"/>
      <c r="HP359" s="507"/>
      <c r="HQ359" s="507"/>
      <c r="HR359" s="507"/>
      <c r="HS359" s="507"/>
      <c r="HT359" s="507"/>
      <c r="HU359" s="507"/>
      <c r="HV359" s="507"/>
      <c r="HW359" s="507"/>
      <c r="HX359" s="507"/>
      <c r="HY359" s="507"/>
      <c r="HZ359" s="507"/>
      <c r="IA359" s="507"/>
      <c r="IB359" s="507"/>
      <c r="IC359" s="507"/>
      <c r="ID359" s="507"/>
      <c r="IE359" s="507"/>
      <c r="IF359" s="507"/>
      <c r="IG359" s="507"/>
      <c r="IH359" s="507"/>
      <c r="II359" s="507"/>
      <c r="IJ359" s="507"/>
    </row>
    <row r="360" spans="1:244" s="398" customFormat="1" ht="19" x14ac:dyDescent="0.2">
      <c r="A360"/>
      <c r="B360" s="290"/>
      <c r="C360"/>
      <c r="D360" s="367"/>
      <c r="E360" s="463"/>
      <c r="F360" s="463"/>
      <c r="G360" s="271"/>
      <c r="H360"/>
      <c r="I360" s="99"/>
      <c r="J360"/>
      <c r="K360"/>
      <c r="L360"/>
      <c r="M360" s="275"/>
      <c r="N360" s="275"/>
      <c r="O360" s="275"/>
      <c r="P360" s="275"/>
      <c r="Q360" s="275"/>
      <c r="R360" s="275"/>
      <c r="S360" s="275"/>
      <c r="T360" s="275"/>
      <c r="U360" s="275"/>
      <c r="V360" s="275"/>
      <c r="W360" s="275"/>
      <c r="X360" s="275"/>
      <c r="Y360" s="275"/>
      <c r="Z360" s="275"/>
      <c r="AA360" s="275"/>
      <c r="AB360" s="23"/>
      <c r="AC360"/>
      <c r="AD360" s="92"/>
      <c r="AE360"/>
      <c r="AF360"/>
      <c r="AG360"/>
      <c r="AH360" s="96"/>
      <c r="AI360" s="394"/>
      <c r="AJ360" s="215"/>
      <c r="AK360" s="215"/>
      <c r="AL360" s="215"/>
      <c r="AM360" s="215"/>
      <c r="AN360" s="215"/>
      <c r="AO360" s="215"/>
      <c r="AP360" s="215"/>
      <c r="AQ360" s="215"/>
      <c r="AR360" s="215"/>
      <c r="AS360" s="215"/>
      <c r="AT360" s="215"/>
      <c r="AU360" s="215"/>
      <c r="AV360" s="215"/>
      <c r="AW360" s="215"/>
      <c r="AX360" s="215"/>
      <c r="AY360" s="394"/>
      <c r="AZ360" s="386"/>
      <c r="BA360" s="715"/>
      <c r="BB360"/>
      <c r="BC360" s="715"/>
      <c r="BD360"/>
      <c r="BE360" s="715"/>
      <c r="BF360"/>
      <c r="BG360" s="715"/>
      <c r="BH360"/>
      <c r="BI360" s="715"/>
      <c r="BJ360"/>
      <c r="BK360" s="715"/>
      <c r="BL360"/>
      <c r="BM360" s="715"/>
      <c r="BN360"/>
      <c r="BO360" s="387"/>
      <c r="BP360"/>
      <c r="BQ360" s="387"/>
      <c r="BR360"/>
      <c r="BS360" s="387"/>
      <c r="BT360"/>
      <c r="BU360" s="387"/>
      <c r="BV360"/>
      <c r="BW360" s="387"/>
      <c r="BX360"/>
      <c r="BY360" s="387"/>
      <c r="BZ360"/>
      <c r="CA360" s="387"/>
      <c r="CB360"/>
      <c r="CC360" s="387"/>
      <c r="CD360"/>
      <c r="CE360" s="387"/>
      <c r="CF360"/>
      <c r="CG360" s="387"/>
      <c r="CH360"/>
      <c r="CI360" s="387"/>
      <c r="CJ360"/>
      <c r="CK360" s="1099"/>
      <c r="CL360" s="507"/>
      <c r="CM360" s="507"/>
      <c r="CN360" s="507"/>
      <c r="CO360" s="507"/>
      <c r="CP360" s="507"/>
      <c r="CQ360" s="507"/>
      <c r="CR360" s="507"/>
      <c r="CS360" s="507"/>
      <c r="CT360" s="1109"/>
      <c r="CU360" s="507"/>
      <c r="CV360" s="507"/>
      <c r="CW360" s="507"/>
      <c r="CX360" s="1109"/>
      <c r="CY360" s="507"/>
      <c r="CZ360" s="507"/>
      <c r="DN360" s="507"/>
      <c r="DO360" s="507"/>
      <c r="DP360" s="507"/>
      <c r="DQ360" s="507"/>
      <c r="DR360" s="507"/>
      <c r="DS360" s="507"/>
      <c r="DT360" s="507"/>
      <c r="DU360" s="507"/>
      <c r="DV360" s="507"/>
      <c r="DW360" s="507"/>
      <c r="DX360" s="507"/>
      <c r="DY360" s="507"/>
      <c r="DZ360" s="507"/>
      <c r="EA360" s="507"/>
      <c r="EB360" s="507"/>
      <c r="EC360" s="507"/>
      <c r="ED360" s="507"/>
      <c r="EE360" s="507"/>
      <c r="EF360" s="507"/>
      <c r="EG360" s="507"/>
      <c r="EH360" s="507"/>
      <c r="EI360" s="507"/>
      <c r="EJ360" s="507"/>
      <c r="EK360" s="507"/>
      <c r="EL360" s="507"/>
      <c r="EM360" s="507"/>
      <c r="EN360" s="507"/>
      <c r="EO360" s="507"/>
      <c r="EP360" s="507"/>
      <c r="EQ360" s="507"/>
      <c r="ER360" s="507"/>
      <c r="ES360" s="507"/>
      <c r="ET360" s="507"/>
      <c r="EU360" s="507"/>
      <c r="EV360" s="507"/>
      <c r="EW360" s="507"/>
      <c r="EX360" s="507"/>
      <c r="EY360" s="507"/>
      <c r="EZ360" s="507"/>
      <c r="FA360" s="507"/>
      <c r="FB360" s="507"/>
      <c r="FC360" s="507"/>
      <c r="FD360" s="507"/>
      <c r="FE360" s="507"/>
      <c r="FF360" s="507"/>
      <c r="FG360" s="507"/>
      <c r="FH360" s="507"/>
      <c r="FI360" s="507"/>
      <c r="FJ360" s="507"/>
      <c r="FK360" s="507"/>
      <c r="FL360" s="507"/>
      <c r="FM360" s="507"/>
      <c r="FN360" s="507"/>
      <c r="FO360" s="507"/>
      <c r="FP360" s="507"/>
      <c r="FQ360" s="507"/>
      <c r="FR360" s="507"/>
      <c r="FS360" s="507"/>
      <c r="FT360" s="507"/>
      <c r="FU360" s="507"/>
      <c r="FV360" s="507"/>
      <c r="FW360" s="507"/>
      <c r="FX360" s="507"/>
      <c r="FY360" s="507"/>
      <c r="FZ360" s="507"/>
      <c r="GA360" s="507"/>
      <c r="GB360" s="507"/>
      <c r="GC360" s="507"/>
      <c r="GD360" s="507"/>
      <c r="GE360" s="507"/>
      <c r="GF360" s="507"/>
      <c r="GG360" s="507"/>
      <c r="GH360" s="507"/>
      <c r="GI360" s="507"/>
      <c r="GJ360" s="507"/>
      <c r="GK360" s="507"/>
      <c r="GL360" s="507"/>
      <c r="GM360" s="507"/>
      <c r="GN360" s="507"/>
      <c r="GO360" s="507"/>
      <c r="GP360" s="507"/>
      <c r="GQ360" s="507"/>
      <c r="GR360" s="507"/>
      <c r="GS360" s="507"/>
      <c r="GT360" s="507"/>
      <c r="GU360" s="507"/>
      <c r="GV360" s="507"/>
      <c r="GW360" s="507"/>
      <c r="GX360" s="507"/>
      <c r="GY360" s="507"/>
      <c r="GZ360" s="507"/>
      <c r="HA360" s="507"/>
      <c r="HB360" s="507"/>
      <c r="HC360" s="507"/>
      <c r="HD360" s="507"/>
      <c r="HE360" s="507"/>
      <c r="HF360" s="507"/>
      <c r="HG360" s="507"/>
      <c r="HH360" s="507"/>
      <c r="HI360" s="507"/>
      <c r="HJ360" s="507"/>
      <c r="HK360" s="507"/>
      <c r="HL360" s="507"/>
      <c r="HM360" s="507"/>
      <c r="HN360" s="507"/>
      <c r="HO360" s="507"/>
      <c r="HP360" s="507"/>
      <c r="HQ360" s="507"/>
      <c r="HR360" s="507"/>
      <c r="HS360" s="507"/>
      <c r="HT360" s="507"/>
      <c r="HU360" s="507"/>
      <c r="HV360" s="507"/>
      <c r="HW360" s="507"/>
      <c r="HX360" s="507"/>
      <c r="HY360" s="507"/>
      <c r="HZ360" s="507"/>
      <c r="IA360" s="507"/>
      <c r="IB360" s="507"/>
      <c r="IC360" s="507"/>
      <c r="ID360" s="507"/>
      <c r="IE360" s="507"/>
      <c r="IF360" s="507"/>
      <c r="IG360" s="507"/>
      <c r="IH360" s="507"/>
      <c r="II360" s="507"/>
      <c r="IJ360" s="507"/>
    </row>
    <row r="361" spans="1:244" s="398" customFormat="1" ht="19" x14ac:dyDescent="0.2">
      <c r="A361"/>
      <c r="B361" s="290"/>
      <c r="C361"/>
      <c r="D361" s="367"/>
      <c r="E361" s="463"/>
      <c r="F361" s="463"/>
      <c r="G361" s="271"/>
      <c r="H361"/>
      <c r="I361" s="99"/>
      <c r="J361"/>
      <c r="K361"/>
      <c r="L361"/>
      <c r="M361" s="275"/>
      <c r="N361" s="275"/>
      <c r="O361" s="275"/>
      <c r="P361" s="275"/>
      <c r="Q361" s="275"/>
      <c r="R361" s="275"/>
      <c r="S361" s="275"/>
      <c r="T361" s="275"/>
      <c r="U361" s="275"/>
      <c r="V361" s="275"/>
      <c r="W361" s="275"/>
      <c r="X361" s="275"/>
      <c r="Y361" s="275"/>
      <c r="Z361" s="275"/>
      <c r="AA361" s="275"/>
      <c r="AB361" s="23"/>
      <c r="AC361"/>
      <c r="AD361" s="92"/>
      <c r="AE361"/>
      <c r="AF361"/>
      <c r="AG361"/>
      <c r="AH361" s="96"/>
      <c r="AI361" s="394"/>
      <c r="AJ361" s="215"/>
      <c r="AK361" s="215"/>
      <c r="AL361" s="215"/>
      <c r="AM361" s="215"/>
      <c r="AN361" s="215"/>
      <c r="AO361" s="215"/>
      <c r="AP361" s="215"/>
      <c r="AQ361" s="215"/>
      <c r="AR361" s="215"/>
      <c r="AS361" s="215"/>
      <c r="AT361" s="215"/>
      <c r="AU361" s="215"/>
      <c r="AV361" s="215"/>
      <c r="AW361" s="215"/>
      <c r="AX361" s="215"/>
      <c r="AY361" s="394"/>
      <c r="AZ361" s="386"/>
      <c r="BA361" s="715"/>
      <c r="BB361"/>
      <c r="BC361" s="715"/>
      <c r="BD361"/>
      <c r="BE361" s="715"/>
      <c r="BF361"/>
      <c r="BG361" s="715"/>
      <c r="BH361"/>
      <c r="BI361" s="715"/>
      <c r="BJ361"/>
      <c r="BK361" s="715"/>
      <c r="BL361"/>
      <c r="BM361" s="715"/>
      <c r="BN361"/>
      <c r="BO361" s="387"/>
      <c r="BP361"/>
      <c r="BQ361" s="387"/>
      <c r="BR361"/>
      <c r="BS361" s="387"/>
      <c r="BT361"/>
      <c r="BU361" s="387"/>
      <c r="BV361"/>
      <c r="BW361" s="387"/>
      <c r="BX361"/>
      <c r="BY361" s="387"/>
      <c r="BZ361"/>
      <c r="CA361" s="387"/>
      <c r="CB361"/>
      <c r="CC361" s="387"/>
      <c r="CD361"/>
      <c r="CE361" s="387"/>
      <c r="CF361"/>
      <c r="CG361" s="387"/>
      <c r="CH361"/>
      <c r="CI361" s="387"/>
      <c r="CJ361"/>
      <c r="CK361" s="1099"/>
      <c r="CL361" s="507"/>
      <c r="CM361" s="507"/>
      <c r="CN361" s="507"/>
      <c r="CO361" s="507"/>
      <c r="CP361" s="507"/>
      <c r="CQ361" s="507"/>
      <c r="CR361" s="507"/>
      <c r="CS361" s="507"/>
      <c r="CT361" s="1109"/>
      <c r="CU361" s="507"/>
      <c r="CV361" s="507"/>
      <c r="CW361" s="507"/>
      <c r="CX361" s="1109"/>
      <c r="CY361" s="507"/>
      <c r="CZ361" s="507"/>
      <c r="DN361" s="507"/>
      <c r="DO361" s="507"/>
      <c r="DP361" s="507"/>
      <c r="DQ361" s="507"/>
      <c r="DR361" s="507"/>
      <c r="DS361" s="507"/>
      <c r="DT361" s="507"/>
      <c r="DU361" s="507"/>
      <c r="DV361" s="507"/>
      <c r="DW361" s="507"/>
      <c r="DX361" s="507"/>
      <c r="DY361" s="507"/>
      <c r="DZ361" s="507"/>
      <c r="EA361" s="507"/>
      <c r="EB361" s="507"/>
      <c r="EC361" s="507"/>
      <c r="ED361" s="507"/>
      <c r="EE361" s="507"/>
      <c r="EF361" s="507"/>
      <c r="EG361" s="507"/>
      <c r="EH361" s="507"/>
      <c r="EI361" s="507"/>
      <c r="EJ361" s="507"/>
      <c r="EK361" s="507"/>
      <c r="EL361" s="507"/>
      <c r="EM361" s="507"/>
      <c r="EN361" s="507"/>
      <c r="EO361" s="507"/>
      <c r="EP361" s="507"/>
      <c r="EQ361" s="507"/>
      <c r="ER361" s="507"/>
      <c r="ES361" s="507"/>
      <c r="ET361" s="507"/>
      <c r="EU361" s="507"/>
      <c r="EV361" s="507"/>
      <c r="EW361" s="507"/>
      <c r="EX361" s="507"/>
      <c r="EY361" s="507"/>
      <c r="EZ361" s="507"/>
      <c r="FA361" s="507"/>
      <c r="FB361" s="507"/>
      <c r="FC361" s="507"/>
      <c r="FD361" s="507"/>
      <c r="FE361" s="507"/>
      <c r="FF361" s="507"/>
      <c r="FG361" s="507"/>
      <c r="FH361" s="507"/>
      <c r="FI361" s="507"/>
      <c r="FJ361" s="507"/>
      <c r="FK361" s="507"/>
      <c r="FL361" s="507"/>
      <c r="FM361" s="507"/>
      <c r="FN361" s="507"/>
      <c r="FO361" s="507"/>
      <c r="FP361" s="507"/>
      <c r="FQ361" s="507"/>
      <c r="FR361" s="507"/>
      <c r="FS361" s="507"/>
      <c r="FT361" s="507"/>
      <c r="FU361" s="507"/>
      <c r="FV361" s="507"/>
      <c r="FW361" s="507"/>
      <c r="FX361" s="507"/>
      <c r="FY361" s="507"/>
      <c r="FZ361" s="507"/>
      <c r="GA361" s="507"/>
      <c r="GB361" s="507"/>
      <c r="GC361" s="507"/>
      <c r="GD361" s="507"/>
      <c r="GE361" s="507"/>
      <c r="GF361" s="507"/>
      <c r="GG361" s="507"/>
      <c r="GH361" s="507"/>
      <c r="GI361" s="507"/>
      <c r="GJ361" s="507"/>
      <c r="GK361" s="507"/>
      <c r="GL361" s="507"/>
      <c r="GM361" s="507"/>
      <c r="GN361" s="507"/>
      <c r="GO361" s="507"/>
      <c r="GP361" s="507"/>
      <c r="GQ361" s="507"/>
      <c r="GR361" s="507"/>
      <c r="GS361" s="507"/>
      <c r="GT361" s="507"/>
      <c r="GU361" s="507"/>
      <c r="GV361" s="507"/>
      <c r="GW361" s="507"/>
      <c r="GX361" s="507"/>
      <c r="GY361" s="507"/>
      <c r="GZ361" s="507"/>
      <c r="HA361" s="507"/>
      <c r="HB361" s="507"/>
      <c r="HC361" s="507"/>
      <c r="HD361" s="507"/>
      <c r="HE361" s="507"/>
      <c r="HF361" s="507"/>
      <c r="HG361" s="507"/>
      <c r="HH361" s="507"/>
      <c r="HI361" s="507"/>
      <c r="HJ361" s="507"/>
      <c r="HK361" s="507"/>
      <c r="HL361" s="507"/>
      <c r="HM361" s="507"/>
      <c r="HN361" s="507"/>
      <c r="HO361" s="507"/>
      <c r="HP361" s="507"/>
      <c r="HQ361" s="507"/>
      <c r="HR361" s="507"/>
      <c r="HS361" s="507"/>
      <c r="HT361" s="507"/>
      <c r="HU361" s="507"/>
      <c r="HV361" s="507"/>
      <c r="HW361" s="507"/>
      <c r="HX361" s="507"/>
      <c r="HY361" s="507"/>
      <c r="HZ361" s="507"/>
      <c r="IA361" s="507"/>
      <c r="IB361" s="507"/>
      <c r="IC361" s="507"/>
      <c r="ID361" s="507"/>
      <c r="IE361" s="507"/>
      <c r="IF361" s="507"/>
      <c r="IG361" s="507"/>
      <c r="IH361" s="507"/>
      <c r="II361" s="507"/>
      <c r="IJ361" s="507"/>
    </row>
    <row r="362" spans="1:244" s="398" customFormat="1" ht="19" x14ac:dyDescent="0.2">
      <c r="A362"/>
      <c r="B362" s="290"/>
      <c r="C362"/>
      <c r="D362" s="367"/>
      <c r="E362" s="463"/>
      <c r="F362" s="463"/>
      <c r="G362" s="271"/>
      <c r="H362"/>
      <c r="I362" s="99"/>
      <c r="J362"/>
      <c r="K362"/>
      <c r="L362"/>
      <c r="M362" s="275"/>
      <c r="N362" s="275"/>
      <c r="O362" s="275"/>
      <c r="P362" s="275"/>
      <c r="Q362" s="275"/>
      <c r="R362" s="275"/>
      <c r="S362" s="275"/>
      <c r="T362" s="275"/>
      <c r="U362" s="275"/>
      <c r="V362" s="275"/>
      <c r="W362" s="275"/>
      <c r="X362" s="275"/>
      <c r="Y362" s="275"/>
      <c r="Z362" s="275"/>
      <c r="AA362" s="275"/>
      <c r="AB362" s="23"/>
      <c r="AC362"/>
      <c r="AD362" s="92"/>
      <c r="AE362"/>
      <c r="AF362"/>
      <c r="AG362"/>
      <c r="AH362" s="96"/>
      <c r="AI362" s="394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394"/>
      <c r="AZ362" s="386"/>
      <c r="BA362" s="715"/>
      <c r="BB362"/>
      <c r="BC362" s="715"/>
      <c r="BD362"/>
      <c r="BE362" s="715"/>
      <c r="BF362"/>
      <c r="BG362" s="715"/>
      <c r="BH362"/>
      <c r="BI362" s="715"/>
      <c r="BJ362"/>
      <c r="BK362" s="715"/>
      <c r="BL362"/>
      <c r="BM362" s="715"/>
      <c r="BN362"/>
      <c r="BO362" s="387"/>
      <c r="BP362"/>
      <c r="BQ362" s="387"/>
      <c r="BR362"/>
      <c r="BS362" s="387"/>
      <c r="BT362"/>
      <c r="BU362" s="387"/>
      <c r="BV362"/>
      <c r="BW362" s="387"/>
      <c r="BX362"/>
      <c r="BY362" s="387"/>
      <c r="BZ362"/>
      <c r="CA362" s="387"/>
      <c r="CB362"/>
      <c r="CC362" s="387"/>
      <c r="CD362"/>
      <c r="CE362" s="387"/>
      <c r="CF362"/>
      <c r="CG362" s="387"/>
      <c r="CH362"/>
      <c r="CI362" s="387"/>
      <c r="CJ362"/>
      <c r="CK362" s="1099"/>
      <c r="CL362" s="507"/>
      <c r="CM362" s="507"/>
      <c r="CN362" s="507"/>
      <c r="CO362" s="507"/>
      <c r="CP362" s="507"/>
      <c r="CQ362" s="507"/>
      <c r="CR362" s="507"/>
      <c r="CS362" s="507"/>
      <c r="CT362" s="1109"/>
      <c r="CU362" s="507"/>
      <c r="CV362" s="507"/>
      <c r="CW362" s="507"/>
      <c r="CX362" s="1109"/>
      <c r="CY362" s="507"/>
      <c r="CZ362" s="507"/>
      <c r="DN362" s="507"/>
      <c r="DO362" s="507"/>
      <c r="DP362" s="507"/>
      <c r="DQ362" s="507"/>
      <c r="DR362" s="507"/>
      <c r="DS362" s="507"/>
      <c r="DT362" s="507"/>
      <c r="DU362" s="507"/>
      <c r="DV362" s="507"/>
      <c r="DW362" s="507"/>
      <c r="DX362" s="507"/>
      <c r="DY362" s="507"/>
      <c r="DZ362" s="507"/>
      <c r="EA362" s="507"/>
      <c r="EB362" s="507"/>
      <c r="EC362" s="507"/>
      <c r="ED362" s="507"/>
      <c r="EE362" s="507"/>
      <c r="EF362" s="507"/>
      <c r="EG362" s="507"/>
      <c r="EH362" s="507"/>
      <c r="EI362" s="507"/>
      <c r="EJ362" s="507"/>
      <c r="EK362" s="507"/>
      <c r="EL362" s="507"/>
      <c r="EM362" s="507"/>
      <c r="EN362" s="507"/>
      <c r="EO362" s="507"/>
      <c r="EP362" s="507"/>
      <c r="EQ362" s="507"/>
      <c r="ER362" s="507"/>
      <c r="ES362" s="507"/>
      <c r="ET362" s="507"/>
      <c r="EU362" s="507"/>
      <c r="EV362" s="507"/>
      <c r="EW362" s="507"/>
      <c r="EX362" s="507"/>
      <c r="EY362" s="507"/>
      <c r="EZ362" s="507"/>
      <c r="FA362" s="507"/>
      <c r="FB362" s="507"/>
      <c r="FC362" s="507"/>
      <c r="FD362" s="507"/>
      <c r="FE362" s="507"/>
      <c r="FF362" s="507"/>
      <c r="FG362" s="507"/>
      <c r="FH362" s="507"/>
      <c r="FI362" s="507"/>
      <c r="FJ362" s="507"/>
      <c r="FK362" s="507"/>
      <c r="FL362" s="507"/>
      <c r="FM362" s="507"/>
      <c r="FN362" s="507"/>
      <c r="FO362" s="507"/>
      <c r="FP362" s="507"/>
      <c r="FQ362" s="507"/>
      <c r="FR362" s="507"/>
      <c r="FS362" s="507"/>
      <c r="FT362" s="507"/>
      <c r="FU362" s="507"/>
      <c r="FV362" s="507"/>
      <c r="FW362" s="507"/>
      <c r="FX362" s="507"/>
      <c r="FY362" s="507"/>
      <c r="FZ362" s="507"/>
      <c r="GA362" s="507"/>
      <c r="GB362" s="507"/>
      <c r="GC362" s="507"/>
      <c r="GD362" s="507"/>
      <c r="GE362" s="507"/>
      <c r="GF362" s="507"/>
      <c r="GG362" s="507"/>
      <c r="GH362" s="507"/>
      <c r="GI362" s="507"/>
      <c r="GJ362" s="507"/>
      <c r="GK362" s="507"/>
      <c r="GL362" s="507"/>
      <c r="GM362" s="507"/>
      <c r="GN362" s="507"/>
      <c r="GO362" s="507"/>
      <c r="GP362" s="507"/>
      <c r="GQ362" s="507"/>
      <c r="GR362" s="507"/>
      <c r="GS362" s="507"/>
      <c r="GT362" s="507"/>
      <c r="GU362" s="507"/>
      <c r="GV362" s="507"/>
      <c r="GW362" s="507"/>
      <c r="GX362" s="507"/>
      <c r="GY362" s="507"/>
      <c r="GZ362" s="507"/>
      <c r="HA362" s="507"/>
      <c r="HB362" s="507"/>
      <c r="HC362" s="507"/>
      <c r="HD362" s="507"/>
      <c r="HE362" s="507"/>
      <c r="HF362" s="507"/>
      <c r="HG362" s="507"/>
      <c r="HH362" s="507"/>
      <c r="HI362" s="507"/>
      <c r="HJ362" s="507"/>
      <c r="HK362" s="507"/>
      <c r="HL362" s="507"/>
      <c r="HM362" s="507"/>
      <c r="HN362" s="507"/>
      <c r="HO362" s="507"/>
      <c r="HP362" s="507"/>
      <c r="HQ362" s="507"/>
      <c r="HR362" s="507"/>
      <c r="HS362" s="507"/>
      <c r="HT362" s="507"/>
      <c r="HU362" s="507"/>
      <c r="HV362" s="507"/>
      <c r="HW362" s="507"/>
      <c r="HX362" s="507"/>
      <c r="HY362" s="507"/>
      <c r="HZ362" s="507"/>
      <c r="IA362" s="507"/>
      <c r="IB362" s="507"/>
      <c r="IC362" s="507"/>
      <c r="ID362" s="507"/>
      <c r="IE362" s="507"/>
      <c r="IF362" s="507"/>
      <c r="IG362" s="507"/>
      <c r="IH362" s="507"/>
      <c r="II362" s="507"/>
      <c r="IJ362" s="507"/>
    </row>
    <row r="363" spans="1:244" s="398" customFormat="1" ht="19" x14ac:dyDescent="0.2">
      <c r="A363"/>
      <c r="B363" s="290"/>
      <c r="C363"/>
      <c r="D363" s="367"/>
      <c r="E363" s="463"/>
      <c r="F363" s="463"/>
      <c r="G363" s="271"/>
      <c r="H363"/>
      <c r="I363" s="99"/>
      <c r="J363"/>
      <c r="K363"/>
      <c r="L363"/>
      <c r="M363" s="275"/>
      <c r="N363" s="275"/>
      <c r="O363" s="275"/>
      <c r="P363" s="275"/>
      <c r="Q363" s="275"/>
      <c r="R363" s="275"/>
      <c r="S363" s="275"/>
      <c r="T363" s="275"/>
      <c r="U363" s="275"/>
      <c r="V363" s="275"/>
      <c r="W363" s="275"/>
      <c r="X363" s="275"/>
      <c r="Y363" s="275"/>
      <c r="Z363" s="275"/>
      <c r="AA363" s="275"/>
      <c r="AB363" s="23"/>
      <c r="AC363"/>
      <c r="AD363" s="92"/>
      <c r="AE363"/>
      <c r="AF363"/>
      <c r="AG363"/>
      <c r="AH363" s="96"/>
      <c r="AI363" s="394"/>
      <c r="AJ363" s="215"/>
      <c r="AK363" s="215"/>
      <c r="AL363" s="215"/>
      <c r="AM363" s="215"/>
      <c r="AN363" s="215"/>
      <c r="AO363" s="215"/>
      <c r="AP363" s="215"/>
      <c r="AQ363" s="215"/>
      <c r="AR363" s="215"/>
      <c r="AS363" s="215"/>
      <c r="AT363" s="215"/>
      <c r="AU363" s="215"/>
      <c r="AV363" s="215"/>
      <c r="AW363" s="215"/>
      <c r="AX363" s="215"/>
      <c r="AY363" s="394"/>
      <c r="AZ363" s="386"/>
      <c r="BA363" s="715"/>
      <c r="BB363"/>
      <c r="BC363" s="715"/>
      <c r="BD363"/>
      <c r="BE363" s="715"/>
      <c r="BF363"/>
      <c r="BG363" s="715"/>
      <c r="BH363"/>
      <c r="BI363" s="715"/>
      <c r="BJ363"/>
      <c r="BK363" s="715"/>
      <c r="BL363"/>
      <c r="BM363" s="715"/>
      <c r="BN363"/>
      <c r="BO363" s="387"/>
      <c r="BP363"/>
      <c r="BQ363" s="387"/>
      <c r="BR363"/>
      <c r="BS363" s="387"/>
      <c r="BT363"/>
      <c r="BU363" s="387"/>
      <c r="BV363"/>
      <c r="BW363" s="387"/>
      <c r="BX363"/>
      <c r="BY363" s="387"/>
      <c r="BZ363"/>
      <c r="CA363" s="387"/>
      <c r="CB363"/>
      <c r="CC363" s="387"/>
      <c r="CD363"/>
      <c r="CE363" s="387"/>
      <c r="CF363"/>
      <c r="CG363" s="387"/>
      <c r="CH363"/>
      <c r="CI363" s="387"/>
      <c r="CJ363"/>
      <c r="CK363" s="1099"/>
      <c r="CL363" s="507"/>
      <c r="CM363" s="507"/>
      <c r="CN363" s="507"/>
      <c r="CO363" s="507"/>
      <c r="CP363" s="507"/>
      <c r="CQ363" s="507"/>
      <c r="CR363" s="507"/>
      <c r="CS363" s="507"/>
      <c r="CT363" s="1109"/>
      <c r="CU363" s="507"/>
      <c r="CV363" s="507"/>
      <c r="CW363" s="507"/>
      <c r="CX363" s="1109"/>
      <c r="CY363" s="507"/>
      <c r="CZ363" s="507"/>
      <c r="DN363" s="507"/>
      <c r="DO363" s="507"/>
      <c r="DP363" s="507"/>
      <c r="DQ363" s="507"/>
      <c r="DR363" s="507"/>
      <c r="DS363" s="507"/>
      <c r="DT363" s="507"/>
      <c r="DU363" s="507"/>
      <c r="DV363" s="507"/>
      <c r="DW363" s="507"/>
      <c r="DX363" s="507"/>
      <c r="DY363" s="507"/>
      <c r="DZ363" s="507"/>
      <c r="EA363" s="507"/>
      <c r="EB363" s="507"/>
      <c r="EC363" s="507"/>
      <c r="ED363" s="507"/>
      <c r="EE363" s="507"/>
      <c r="EF363" s="507"/>
      <c r="EG363" s="507"/>
      <c r="EH363" s="507"/>
      <c r="EI363" s="507"/>
      <c r="EJ363" s="507"/>
      <c r="EK363" s="507"/>
      <c r="EL363" s="507"/>
      <c r="EM363" s="507"/>
      <c r="EN363" s="507"/>
      <c r="EO363" s="507"/>
      <c r="EP363" s="507"/>
      <c r="EQ363" s="507"/>
      <c r="ER363" s="507"/>
      <c r="ES363" s="507"/>
      <c r="ET363" s="507"/>
      <c r="EU363" s="507"/>
      <c r="EV363" s="507"/>
      <c r="EW363" s="507"/>
      <c r="EX363" s="507"/>
      <c r="EY363" s="507"/>
      <c r="EZ363" s="507"/>
      <c r="FA363" s="507"/>
      <c r="FB363" s="507"/>
      <c r="FC363" s="507"/>
      <c r="FD363" s="507"/>
      <c r="FE363" s="507"/>
      <c r="FF363" s="507"/>
      <c r="FG363" s="507"/>
      <c r="FH363" s="507"/>
      <c r="FI363" s="507"/>
      <c r="FJ363" s="507"/>
      <c r="FK363" s="507"/>
      <c r="FL363" s="507"/>
      <c r="FM363" s="507"/>
      <c r="FN363" s="507"/>
      <c r="FO363" s="507"/>
      <c r="FP363" s="507"/>
      <c r="FQ363" s="507"/>
      <c r="FR363" s="507"/>
      <c r="FS363" s="507"/>
      <c r="FT363" s="507"/>
      <c r="FU363" s="507"/>
      <c r="FV363" s="507"/>
      <c r="FW363" s="507"/>
      <c r="FX363" s="507"/>
      <c r="FY363" s="507"/>
      <c r="FZ363" s="507"/>
      <c r="GA363" s="507"/>
      <c r="GB363" s="507"/>
      <c r="GC363" s="507"/>
      <c r="GD363" s="507"/>
      <c r="GE363" s="507"/>
      <c r="GF363" s="507"/>
      <c r="GG363" s="507"/>
      <c r="GH363" s="507"/>
      <c r="GI363" s="507"/>
      <c r="GJ363" s="507"/>
      <c r="GK363" s="507"/>
      <c r="GL363" s="507"/>
      <c r="GM363" s="507"/>
      <c r="GN363" s="507"/>
      <c r="GO363" s="507"/>
      <c r="GP363" s="507"/>
      <c r="GQ363" s="507"/>
      <c r="GR363" s="507"/>
      <c r="GS363" s="507"/>
      <c r="GT363" s="507"/>
      <c r="GU363" s="507"/>
      <c r="GV363" s="507"/>
      <c r="GW363" s="507"/>
      <c r="GX363" s="507"/>
      <c r="GY363" s="507"/>
      <c r="GZ363" s="507"/>
      <c r="HA363" s="507"/>
      <c r="HB363" s="507"/>
      <c r="HC363" s="507"/>
      <c r="HD363" s="507"/>
      <c r="HE363" s="507"/>
      <c r="HF363" s="507"/>
      <c r="HG363" s="507"/>
      <c r="HH363" s="507"/>
      <c r="HI363" s="507"/>
      <c r="HJ363" s="507"/>
      <c r="HK363" s="507"/>
      <c r="HL363" s="507"/>
      <c r="HM363" s="507"/>
      <c r="HN363" s="507"/>
      <c r="HO363" s="507"/>
      <c r="HP363" s="507"/>
      <c r="HQ363" s="507"/>
      <c r="HR363" s="507"/>
      <c r="HS363" s="507"/>
      <c r="HT363" s="507"/>
      <c r="HU363" s="507"/>
      <c r="HV363" s="507"/>
      <c r="HW363" s="507"/>
      <c r="HX363" s="507"/>
      <c r="HY363" s="507"/>
      <c r="HZ363" s="507"/>
      <c r="IA363" s="507"/>
      <c r="IB363" s="507"/>
      <c r="IC363" s="507"/>
      <c r="ID363" s="507"/>
      <c r="IE363" s="507"/>
      <c r="IF363" s="507"/>
      <c r="IG363" s="507"/>
      <c r="IH363" s="507"/>
      <c r="II363" s="507"/>
      <c r="IJ363" s="507"/>
    </row>
    <row r="364" spans="1:244" s="398" customFormat="1" ht="19" x14ac:dyDescent="0.2">
      <c r="A364"/>
      <c r="B364" s="290"/>
      <c r="C364"/>
      <c r="D364" s="367"/>
      <c r="E364" s="463"/>
      <c r="F364" s="463"/>
      <c r="G364" s="271"/>
      <c r="H364"/>
      <c r="I364" s="99"/>
      <c r="J364"/>
      <c r="K364"/>
      <c r="L364"/>
      <c r="M364" s="275"/>
      <c r="N364" s="275"/>
      <c r="O364" s="275"/>
      <c r="P364" s="275"/>
      <c r="Q364" s="275"/>
      <c r="R364" s="275"/>
      <c r="S364" s="275"/>
      <c r="T364" s="275"/>
      <c r="U364" s="275"/>
      <c r="V364" s="275"/>
      <c r="W364" s="275"/>
      <c r="X364" s="275"/>
      <c r="Y364" s="275"/>
      <c r="Z364" s="275"/>
      <c r="AA364" s="275"/>
      <c r="AB364" s="23"/>
      <c r="AC364"/>
      <c r="AD364" s="92"/>
      <c r="AE364"/>
      <c r="AF364"/>
      <c r="AG364"/>
      <c r="AH364" s="96"/>
      <c r="AI364" s="394"/>
      <c r="AJ364" s="215"/>
      <c r="AK364" s="215"/>
      <c r="AL364" s="215"/>
      <c r="AM364" s="215"/>
      <c r="AN364" s="215"/>
      <c r="AO364" s="215"/>
      <c r="AP364" s="215"/>
      <c r="AQ364" s="215"/>
      <c r="AR364" s="215"/>
      <c r="AS364" s="215"/>
      <c r="AT364" s="215"/>
      <c r="AU364" s="215"/>
      <c r="AV364" s="215"/>
      <c r="AW364" s="215"/>
      <c r="AX364" s="215"/>
      <c r="AY364" s="394"/>
      <c r="AZ364" s="386"/>
      <c r="BA364" s="715"/>
      <c r="BB364"/>
      <c r="BC364" s="715"/>
      <c r="BD364"/>
      <c r="BE364" s="715"/>
      <c r="BF364"/>
      <c r="BG364" s="715"/>
      <c r="BH364"/>
      <c r="BI364" s="715"/>
      <c r="BJ364"/>
      <c r="BK364" s="715"/>
      <c r="BL364"/>
      <c r="BM364" s="715"/>
      <c r="BN364"/>
      <c r="BO364" s="387"/>
      <c r="BP364"/>
      <c r="BQ364" s="387"/>
      <c r="BR364"/>
      <c r="BS364" s="387"/>
      <c r="BT364"/>
      <c r="BU364" s="387"/>
      <c r="BV364"/>
      <c r="BW364" s="387"/>
      <c r="BX364"/>
      <c r="BY364" s="387"/>
      <c r="BZ364"/>
      <c r="CA364" s="387"/>
      <c r="CB364"/>
      <c r="CC364" s="387"/>
      <c r="CD364"/>
      <c r="CE364" s="387"/>
      <c r="CF364"/>
      <c r="CG364" s="387"/>
      <c r="CH364"/>
      <c r="CI364" s="387"/>
      <c r="CJ364"/>
      <c r="CK364" s="1099"/>
      <c r="CL364" s="507"/>
      <c r="CM364" s="507"/>
      <c r="CN364" s="507"/>
      <c r="CO364" s="507"/>
      <c r="CP364" s="507"/>
      <c r="CQ364" s="507"/>
      <c r="CR364" s="507"/>
      <c r="CS364" s="507"/>
      <c r="CT364" s="1109"/>
      <c r="CU364" s="507"/>
      <c r="CV364" s="507"/>
      <c r="CW364" s="507"/>
      <c r="CX364" s="1109"/>
      <c r="CY364" s="507"/>
      <c r="CZ364" s="507"/>
      <c r="DN364" s="507"/>
      <c r="DO364" s="507"/>
      <c r="DP364" s="507"/>
      <c r="DQ364" s="507"/>
      <c r="DR364" s="507"/>
      <c r="DS364" s="507"/>
      <c r="DT364" s="507"/>
      <c r="DU364" s="507"/>
      <c r="DV364" s="507"/>
      <c r="DW364" s="507"/>
      <c r="DX364" s="507"/>
      <c r="DY364" s="507"/>
      <c r="DZ364" s="507"/>
      <c r="EA364" s="507"/>
      <c r="EB364" s="507"/>
      <c r="EC364" s="507"/>
      <c r="ED364" s="507"/>
      <c r="EE364" s="507"/>
      <c r="EF364" s="507"/>
      <c r="EG364" s="507"/>
      <c r="EH364" s="507"/>
      <c r="EI364" s="507"/>
      <c r="EJ364" s="507"/>
      <c r="EK364" s="507"/>
      <c r="EL364" s="507"/>
      <c r="EM364" s="507"/>
      <c r="EN364" s="507"/>
      <c r="EO364" s="507"/>
      <c r="EP364" s="507"/>
      <c r="EQ364" s="507"/>
      <c r="ER364" s="507"/>
      <c r="ES364" s="507"/>
      <c r="ET364" s="507"/>
      <c r="EU364" s="507"/>
      <c r="EV364" s="507"/>
      <c r="EW364" s="507"/>
      <c r="EX364" s="507"/>
      <c r="EY364" s="507"/>
      <c r="EZ364" s="507"/>
      <c r="FA364" s="507"/>
      <c r="FB364" s="507"/>
      <c r="FC364" s="507"/>
      <c r="FD364" s="507"/>
      <c r="FE364" s="507"/>
      <c r="FF364" s="507"/>
      <c r="FG364" s="507"/>
      <c r="FH364" s="507"/>
      <c r="FI364" s="507"/>
      <c r="FJ364" s="507"/>
      <c r="FK364" s="507"/>
      <c r="FL364" s="507"/>
      <c r="FM364" s="507"/>
      <c r="FN364" s="507"/>
      <c r="FO364" s="507"/>
      <c r="FP364" s="507"/>
      <c r="FQ364" s="507"/>
      <c r="FR364" s="507"/>
      <c r="FS364" s="507"/>
      <c r="FT364" s="507"/>
      <c r="FU364" s="507"/>
      <c r="FV364" s="507"/>
      <c r="FW364" s="507"/>
      <c r="FX364" s="507"/>
      <c r="FY364" s="507"/>
      <c r="FZ364" s="507"/>
      <c r="GA364" s="507"/>
      <c r="GB364" s="507"/>
      <c r="GC364" s="507"/>
      <c r="GD364" s="507"/>
      <c r="GE364" s="507"/>
      <c r="GF364" s="507"/>
      <c r="GG364" s="507"/>
      <c r="GH364" s="507"/>
      <c r="GI364" s="507"/>
      <c r="GJ364" s="507"/>
      <c r="GK364" s="507"/>
      <c r="GL364" s="507"/>
      <c r="GM364" s="507"/>
      <c r="GN364" s="507"/>
      <c r="GO364" s="507"/>
      <c r="GP364" s="507"/>
      <c r="GQ364" s="507"/>
      <c r="GR364" s="507"/>
      <c r="GS364" s="507"/>
      <c r="GT364" s="507"/>
      <c r="GU364" s="507"/>
      <c r="GV364" s="507"/>
      <c r="GW364" s="507"/>
      <c r="GX364" s="507"/>
      <c r="GY364" s="507"/>
      <c r="GZ364" s="507"/>
      <c r="HA364" s="507"/>
      <c r="HB364" s="507"/>
      <c r="HC364" s="507"/>
      <c r="HD364" s="507"/>
      <c r="HE364" s="507"/>
      <c r="HF364" s="507"/>
      <c r="HG364" s="507"/>
      <c r="HH364" s="507"/>
      <c r="HI364" s="507"/>
      <c r="HJ364" s="507"/>
      <c r="HK364" s="507"/>
      <c r="HL364" s="507"/>
      <c r="HM364" s="507"/>
      <c r="HN364" s="507"/>
      <c r="HO364" s="507"/>
      <c r="HP364" s="507"/>
      <c r="HQ364" s="507"/>
      <c r="HR364" s="507"/>
      <c r="HS364" s="507"/>
      <c r="HT364" s="507"/>
      <c r="HU364" s="507"/>
      <c r="HV364" s="507"/>
      <c r="HW364" s="507"/>
      <c r="HX364" s="507"/>
      <c r="HY364" s="507"/>
      <c r="HZ364" s="507"/>
      <c r="IA364" s="507"/>
      <c r="IB364" s="507"/>
      <c r="IC364" s="507"/>
      <c r="ID364" s="507"/>
      <c r="IE364" s="507"/>
      <c r="IF364" s="507"/>
      <c r="IG364" s="507"/>
      <c r="IH364" s="507"/>
      <c r="II364" s="507"/>
      <c r="IJ364" s="507"/>
    </row>
    <row r="365" spans="1:244" s="398" customFormat="1" ht="19" x14ac:dyDescent="0.2">
      <c r="A365"/>
      <c r="B365" s="290"/>
      <c r="C365"/>
      <c r="D365" s="367"/>
      <c r="E365" s="463"/>
      <c r="F365" s="463"/>
      <c r="G365" s="271"/>
      <c r="H365"/>
      <c r="I365" s="99"/>
      <c r="J365"/>
      <c r="K365"/>
      <c r="L365"/>
      <c r="M365" s="275"/>
      <c r="N365" s="275"/>
      <c r="O365" s="275"/>
      <c r="P365" s="275"/>
      <c r="Q365" s="275"/>
      <c r="R365" s="275"/>
      <c r="S365" s="275"/>
      <c r="T365" s="275"/>
      <c r="U365" s="275"/>
      <c r="V365" s="275"/>
      <c r="W365" s="275"/>
      <c r="X365" s="275"/>
      <c r="Y365" s="275"/>
      <c r="Z365" s="275"/>
      <c r="AA365" s="275"/>
      <c r="AB365" s="23"/>
      <c r="AC365"/>
      <c r="AD365" s="92"/>
      <c r="AE365"/>
      <c r="AF365"/>
      <c r="AG365"/>
      <c r="AH365" s="96"/>
      <c r="AI365" s="394"/>
      <c r="AJ365" s="215"/>
      <c r="AK365" s="215"/>
      <c r="AL365" s="215"/>
      <c r="AM365" s="215"/>
      <c r="AN365" s="215"/>
      <c r="AO365" s="215"/>
      <c r="AP365" s="215"/>
      <c r="AQ365" s="215"/>
      <c r="AR365" s="215"/>
      <c r="AS365" s="215"/>
      <c r="AT365" s="215"/>
      <c r="AU365" s="215"/>
      <c r="AV365" s="215"/>
      <c r="AW365" s="215"/>
      <c r="AX365" s="215"/>
      <c r="AY365" s="394"/>
      <c r="AZ365" s="386"/>
      <c r="BA365" s="715"/>
      <c r="BB365"/>
      <c r="BC365" s="715"/>
      <c r="BD365"/>
      <c r="BE365" s="715"/>
      <c r="BF365"/>
      <c r="BG365" s="715"/>
      <c r="BH365"/>
      <c r="BI365" s="715"/>
      <c r="BJ365"/>
      <c r="BK365" s="715"/>
      <c r="BL365"/>
      <c r="BM365" s="715"/>
      <c r="BN365"/>
      <c r="BO365" s="387"/>
      <c r="BP365"/>
      <c r="BQ365" s="387"/>
      <c r="BR365"/>
      <c r="BS365" s="387"/>
      <c r="BT365"/>
      <c r="BU365" s="387"/>
      <c r="BV365"/>
      <c r="BW365" s="387"/>
      <c r="BX365"/>
      <c r="BY365" s="387"/>
      <c r="BZ365"/>
      <c r="CA365" s="387"/>
      <c r="CB365"/>
      <c r="CC365" s="387"/>
      <c r="CD365"/>
      <c r="CE365" s="387"/>
      <c r="CF365"/>
      <c r="CG365" s="387"/>
      <c r="CH365"/>
      <c r="CI365" s="387"/>
      <c r="CJ365"/>
      <c r="CK365" s="1099"/>
      <c r="CL365" s="507"/>
      <c r="CM365" s="507"/>
      <c r="CN365" s="507"/>
      <c r="CO365" s="507"/>
      <c r="CP365" s="507"/>
      <c r="CQ365" s="507"/>
      <c r="CR365" s="507"/>
      <c r="CS365" s="507"/>
      <c r="CT365" s="1109"/>
      <c r="CU365" s="507"/>
      <c r="CV365" s="507"/>
      <c r="CW365" s="507"/>
      <c r="CX365" s="1109"/>
      <c r="CY365" s="507"/>
      <c r="CZ365" s="507"/>
      <c r="DN365" s="507"/>
      <c r="DO365" s="507"/>
      <c r="DP365" s="507"/>
      <c r="DQ365" s="507"/>
      <c r="DR365" s="507"/>
      <c r="DS365" s="507"/>
      <c r="DT365" s="507"/>
      <c r="DU365" s="507"/>
      <c r="DV365" s="507"/>
      <c r="DW365" s="507"/>
      <c r="DX365" s="507"/>
      <c r="DY365" s="507"/>
      <c r="DZ365" s="507"/>
      <c r="EA365" s="507"/>
      <c r="EB365" s="507"/>
      <c r="EC365" s="507"/>
      <c r="ED365" s="507"/>
      <c r="EE365" s="507"/>
      <c r="EF365" s="507"/>
      <c r="EG365" s="507"/>
      <c r="EH365" s="507"/>
      <c r="EI365" s="507"/>
      <c r="EJ365" s="507"/>
      <c r="EK365" s="507"/>
      <c r="EL365" s="507"/>
      <c r="EM365" s="507"/>
      <c r="EN365" s="507"/>
      <c r="EO365" s="507"/>
      <c r="EP365" s="507"/>
      <c r="EQ365" s="507"/>
      <c r="ER365" s="507"/>
      <c r="ES365" s="507"/>
      <c r="ET365" s="507"/>
      <c r="EU365" s="507"/>
      <c r="EV365" s="507"/>
      <c r="EW365" s="507"/>
      <c r="EX365" s="507"/>
      <c r="EY365" s="507"/>
      <c r="EZ365" s="507"/>
      <c r="FA365" s="507"/>
      <c r="FB365" s="507"/>
      <c r="FC365" s="507"/>
      <c r="FD365" s="507"/>
      <c r="FE365" s="507"/>
      <c r="FF365" s="507"/>
      <c r="FG365" s="507"/>
      <c r="FH365" s="507"/>
      <c r="FI365" s="507"/>
      <c r="FJ365" s="507"/>
      <c r="FK365" s="507"/>
      <c r="FL365" s="507"/>
      <c r="FM365" s="507"/>
      <c r="FN365" s="507"/>
      <c r="FO365" s="507"/>
      <c r="FP365" s="507"/>
      <c r="FQ365" s="507"/>
      <c r="FR365" s="507"/>
      <c r="FS365" s="507"/>
      <c r="FT365" s="507"/>
      <c r="FU365" s="507"/>
      <c r="FV365" s="507"/>
      <c r="FW365" s="507"/>
      <c r="FX365" s="507"/>
      <c r="FY365" s="507"/>
      <c r="FZ365" s="507"/>
      <c r="GA365" s="507"/>
      <c r="GB365" s="507"/>
      <c r="GC365" s="507"/>
      <c r="GD365" s="507"/>
      <c r="GE365" s="507"/>
      <c r="GF365" s="507"/>
      <c r="GG365" s="507"/>
      <c r="GH365" s="507"/>
      <c r="GI365" s="507"/>
      <c r="GJ365" s="507"/>
      <c r="GK365" s="507"/>
      <c r="GL365" s="507"/>
      <c r="GM365" s="507"/>
      <c r="GN365" s="507"/>
      <c r="GO365" s="507"/>
      <c r="GP365" s="507"/>
      <c r="GQ365" s="507"/>
      <c r="GR365" s="507"/>
      <c r="GS365" s="507"/>
      <c r="GT365" s="507"/>
      <c r="GU365" s="507"/>
      <c r="GV365" s="507"/>
      <c r="GW365" s="507"/>
      <c r="GX365" s="507"/>
      <c r="GY365" s="507"/>
      <c r="GZ365" s="507"/>
      <c r="HA365" s="507"/>
      <c r="HB365" s="507"/>
      <c r="HC365" s="507"/>
      <c r="HD365" s="507"/>
      <c r="HE365" s="507"/>
      <c r="HF365" s="507"/>
      <c r="HG365" s="507"/>
      <c r="HH365" s="507"/>
      <c r="HI365" s="507"/>
      <c r="HJ365" s="507"/>
      <c r="HK365" s="507"/>
      <c r="HL365" s="507"/>
      <c r="HM365" s="507"/>
      <c r="HN365" s="507"/>
      <c r="HO365" s="507"/>
      <c r="HP365" s="507"/>
      <c r="HQ365" s="507"/>
      <c r="HR365" s="507"/>
      <c r="HS365" s="507"/>
      <c r="HT365" s="507"/>
      <c r="HU365" s="507"/>
      <c r="HV365" s="507"/>
      <c r="HW365" s="507"/>
      <c r="HX365" s="507"/>
      <c r="HY365" s="507"/>
      <c r="HZ365" s="507"/>
      <c r="IA365" s="507"/>
      <c r="IB365" s="507"/>
      <c r="IC365" s="507"/>
      <c r="ID365" s="507"/>
      <c r="IE365" s="507"/>
      <c r="IF365" s="507"/>
      <c r="IG365" s="507"/>
      <c r="IH365" s="507"/>
      <c r="II365" s="507"/>
      <c r="IJ365" s="507"/>
    </row>
    <row r="366" spans="1:244" s="398" customFormat="1" ht="19" x14ac:dyDescent="0.2">
      <c r="A366"/>
      <c r="B366" s="290"/>
      <c r="C366"/>
      <c r="D366" s="367"/>
      <c r="E366" s="463"/>
      <c r="F366" s="463"/>
      <c r="G366" s="271"/>
      <c r="H366"/>
      <c r="I366" s="99"/>
      <c r="J366"/>
      <c r="K366"/>
      <c r="L366"/>
      <c r="M366" s="275"/>
      <c r="N366" s="275"/>
      <c r="O366" s="275"/>
      <c r="P366" s="275"/>
      <c r="Q366" s="275"/>
      <c r="R366" s="275"/>
      <c r="S366" s="275"/>
      <c r="T366" s="275"/>
      <c r="U366" s="275"/>
      <c r="V366" s="275"/>
      <c r="W366" s="275"/>
      <c r="X366" s="275"/>
      <c r="Y366" s="275"/>
      <c r="Z366" s="275"/>
      <c r="AA366" s="275"/>
      <c r="AB366" s="23"/>
      <c r="AC366"/>
      <c r="AD366" s="92"/>
      <c r="AE366"/>
      <c r="AF366"/>
      <c r="AG366"/>
      <c r="AH366" s="96"/>
      <c r="AI366" s="394"/>
      <c r="AJ366" s="215"/>
      <c r="AK366" s="215"/>
      <c r="AL366" s="215"/>
      <c r="AM366" s="215"/>
      <c r="AN366" s="215"/>
      <c r="AO366" s="215"/>
      <c r="AP366" s="215"/>
      <c r="AQ366" s="215"/>
      <c r="AR366" s="215"/>
      <c r="AS366" s="215"/>
      <c r="AT366" s="215"/>
      <c r="AU366" s="215"/>
      <c r="AV366" s="215"/>
      <c r="AW366" s="215"/>
      <c r="AX366" s="215"/>
      <c r="AY366" s="394"/>
      <c r="AZ366" s="386"/>
      <c r="BA366" s="715"/>
      <c r="BB366"/>
      <c r="BC366" s="715"/>
      <c r="BD366"/>
      <c r="BE366" s="715"/>
      <c r="BF366"/>
      <c r="BG366" s="715"/>
      <c r="BH366"/>
      <c r="BI366" s="715"/>
      <c r="BJ366"/>
      <c r="BK366" s="715"/>
      <c r="BL366"/>
      <c r="BM366" s="715"/>
      <c r="BN366"/>
      <c r="BO366" s="387"/>
      <c r="BP366"/>
      <c r="BQ366" s="387"/>
      <c r="BR366"/>
      <c r="BS366" s="387"/>
      <c r="BT366"/>
      <c r="BU366" s="387"/>
      <c r="BV366"/>
      <c r="BW366" s="387"/>
      <c r="BX366"/>
      <c r="BY366" s="387"/>
      <c r="BZ366"/>
      <c r="CA366" s="387"/>
      <c r="CB366"/>
      <c r="CC366" s="387"/>
      <c r="CD366"/>
      <c r="CE366" s="387"/>
      <c r="CF366"/>
      <c r="CG366" s="387"/>
      <c r="CH366"/>
      <c r="CI366" s="387"/>
      <c r="CJ366"/>
      <c r="CK366" s="1099"/>
      <c r="CL366" s="507"/>
      <c r="CM366" s="507"/>
      <c r="CN366" s="507"/>
      <c r="CO366" s="507"/>
      <c r="CP366" s="507"/>
      <c r="CQ366" s="507"/>
      <c r="CR366" s="507"/>
      <c r="CS366" s="507"/>
      <c r="CT366" s="1109"/>
      <c r="CU366" s="507"/>
      <c r="CV366" s="507"/>
      <c r="CW366" s="507"/>
      <c r="CX366" s="1109"/>
      <c r="CY366" s="507"/>
      <c r="CZ366" s="507"/>
      <c r="DN366" s="507"/>
      <c r="DO366" s="507"/>
      <c r="DP366" s="507"/>
      <c r="DQ366" s="507"/>
      <c r="DR366" s="507"/>
      <c r="DS366" s="507"/>
      <c r="DT366" s="507"/>
      <c r="DU366" s="507"/>
      <c r="DV366" s="507"/>
      <c r="DW366" s="507"/>
      <c r="DX366" s="507"/>
      <c r="DY366" s="507"/>
      <c r="DZ366" s="507"/>
      <c r="EA366" s="507"/>
      <c r="EB366" s="507"/>
      <c r="EC366" s="507"/>
      <c r="ED366" s="507"/>
      <c r="EE366" s="507"/>
      <c r="EF366" s="507"/>
      <c r="EG366" s="507"/>
      <c r="EH366" s="507"/>
      <c r="EI366" s="507"/>
      <c r="EJ366" s="507"/>
      <c r="EK366" s="507"/>
      <c r="EL366" s="507"/>
      <c r="EM366" s="507"/>
      <c r="EN366" s="507"/>
      <c r="EO366" s="507"/>
      <c r="EP366" s="507"/>
      <c r="EQ366" s="507"/>
      <c r="ER366" s="507"/>
      <c r="ES366" s="507"/>
      <c r="ET366" s="507"/>
      <c r="EU366" s="507"/>
      <c r="EV366" s="507"/>
      <c r="EW366" s="507"/>
      <c r="EX366" s="507"/>
      <c r="EY366" s="507"/>
      <c r="EZ366" s="507"/>
      <c r="FA366" s="507"/>
      <c r="FB366" s="507"/>
      <c r="FC366" s="507"/>
      <c r="FD366" s="507"/>
      <c r="FE366" s="507"/>
      <c r="FF366" s="507"/>
      <c r="FG366" s="507"/>
      <c r="FH366" s="507"/>
      <c r="FI366" s="507"/>
      <c r="FJ366" s="507"/>
      <c r="FK366" s="507"/>
      <c r="FL366" s="507"/>
      <c r="FM366" s="507"/>
      <c r="FN366" s="507"/>
      <c r="FO366" s="507"/>
      <c r="FP366" s="507"/>
      <c r="FQ366" s="507"/>
      <c r="FR366" s="507"/>
      <c r="FS366" s="507"/>
      <c r="FT366" s="507"/>
      <c r="FU366" s="507"/>
      <c r="FV366" s="507"/>
      <c r="FW366" s="507"/>
      <c r="FX366" s="507"/>
      <c r="FY366" s="507"/>
      <c r="FZ366" s="507"/>
      <c r="GA366" s="507"/>
      <c r="GB366" s="507"/>
      <c r="GC366" s="507"/>
      <c r="GD366" s="507"/>
      <c r="GE366" s="507"/>
      <c r="GF366" s="507"/>
      <c r="GG366" s="507"/>
      <c r="GH366" s="507"/>
      <c r="GI366" s="507"/>
      <c r="GJ366" s="507"/>
      <c r="GK366" s="507"/>
      <c r="GL366" s="507"/>
      <c r="GM366" s="507"/>
      <c r="GN366" s="507"/>
      <c r="GO366" s="507"/>
      <c r="GP366" s="507"/>
      <c r="GQ366" s="507"/>
      <c r="GR366" s="507"/>
      <c r="GS366" s="507"/>
      <c r="GT366" s="507"/>
      <c r="GU366" s="507"/>
      <c r="GV366" s="507"/>
      <c r="GW366" s="507"/>
      <c r="GX366" s="507"/>
      <c r="GY366" s="507"/>
      <c r="GZ366" s="507"/>
      <c r="HA366" s="507"/>
      <c r="HB366" s="507"/>
      <c r="HC366" s="507"/>
      <c r="HD366" s="507"/>
      <c r="HE366" s="507"/>
      <c r="HF366" s="507"/>
      <c r="HG366" s="507"/>
      <c r="HH366" s="507"/>
      <c r="HI366" s="507"/>
      <c r="HJ366" s="507"/>
      <c r="HK366" s="507"/>
      <c r="HL366" s="507"/>
      <c r="HM366" s="507"/>
      <c r="HN366" s="507"/>
      <c r="HO366" s="507"/>
      <c r="HP366" s="507"/>
      <c r="HQ366" s="507"/>
      <c r="HR366" s="507"/>
      <c r="HS366" s="507"/>
      <c r="HT366" s="507"/>
      <c r="HU366" s="507"/>
      <c r="HV366" s="507"/>
      <c r="HW366" s="507"/>
      <c r="HX366" s="507"/>
      <c r="HY366" s="507"/>
      <c r="HZ366" s="507"/>
      <c r="IA366" s="507"/>
      <c r="IB366" s="507"/>
      <c r="IC366" s="507"/>
      <c r="ID366" s="507"/>
      <c r="IE366" s="507"/>
      <c r="IF366" s="507"/>
      <c r="IG366" s="507"/>
      <c r="IH366" s="507"/>
      <c r="II366" s="507"/>
      <c r="IJ366" s="507"/>
    </row>
    <row r="367" spans="1:244" s="398" customFormat="1" ht="19" x14ac:dyDescent="0.2">
      <c r="A367"/>
      <c r="B367" s="290"/>
      <c r="C367"/>
      <c r="D367" s="367"/>
      <c r="E367" s="463"/>
      <c r="F367" s="463"/>
      <c r="G367" s="271"/>
      <c r="H367"/>
      <c r="I367" s="99"/>
      <c r="J367"/>
      <c r="K367"/>
      <c r="L367"/>
      <c r="M367" s="275"/>
      <c r="N367" s="275"/>
      <c r="O367" s="275"/>
      <c r="P367" s="275"/>
      <c r="Q367" s="275"/>
      <c r="R367" s="275"/>
      <c r="S367" s="275"/>
      <c r="T367" s="275"/>
      <c r="U367" s="275"/>
      <c r="V367" s="275"/>
      <c r="W367" s="275"/>
      <c r="X367" s="275"/>
      <c r="Y367" s="275"/>
      <c r="Z367" s="275"/>
      <c r="AA367" s="275"/>
      <c r="AB367" s="23"/>
      <c r="AC367"/>
      <c r="AD367" s="92"/>
      <c r="AE367"/>
      <c r="AF367"/>
      <c r="AG367"/>
      <c r="AH367" s="96"/>
      <c r="AI367" s="394"/>
      <c r="AJ367" s="215"/>
      <c r="AK367" s="215"/>
      <c r="AL367" s="215"/>
      <c r="AM367" s="215"/>
      <c r="AN367" s="215"/>
      <c r="AO367" s="215"/>
      <c r="AP367" s="215"/>
      <c r="AQ367" s="215"/>
      <c r="AR367" s="215"/>
      <c r="AS367" s="215"/>
      <c r="AT367" s="215"/>
      <c r="AU367" s="215"/>
      <c r="AV367" s="215"/>
      <c r="AW367" s="215"/>
      <c r="AX367" s="215"/>
      <c r="AY367" s="394"/>
      <c r="AZ367" s="386"/>
      <c r="BA367" s="715"/>
      <c r="BB367"/>
      <c r="BC367" s="715"/>
      <c r="BD367"/>
      <c r="BE367" s="715"/>
      <c r="BF367"/>
      <c r="BG367" s="715"/>
      <c r="BH367"/>
      <c r="BI367" s="715"/>
      <c r="BJ367"/>
      <c r="BK367" s="715"/>
      <c r="BL367"/>
      <c r="BM367" s="715"/>
      <c r="BN367"/>
      <c r="BO367" s="387"/>
      <c r="BP367"/>
      <c r="BQ367" s="387"/>
      <c r="BR367"/>
      <c r="BS367" s="387"/>
      <c r="BT367"/>
      <c r="BU367" s="387"/>
      <c r="BV367"/>
      <c r="BW367" s="387"/>
      <c r="BX367"/>
      <c r="BY367" s="387"/>
      <c r="BZ367"/>
      <c r="CA367" s="387"/>
      <c r="CB367"/>
      <c r="CC367" s="387"/>
      <c r="CD367"/>
      <c r="CE367" s="387"/>
      <c r="CF367"/>
      <c r="CG367" s="387"/>
      <c r="CH367"/>
      <c r="CI367" s="387"/>
      <c r="CJ367"/>
      <c r="CK367" s="1099"/>
      <c r="CL367" s="507"/>
      <c r="CM367" s="507"/>
      <c r="CN367" s="507"/>
      <c r="CO367" s="507"/>
      <c r="CP367" s="507"/>
      <c r="CQ367" s="507"/>
      <c r="CR367" s="507"/>
      <c r="CS367" s="507"/>
      <c r="CT367" s="1109"/>
      <c r="CU367" s="507"/>
      <c r="CV367" s="507"/>
      <c r="CW367" s="507"/>
      <c r="CX367" s="1109"/>
      <c r="CY367" s="507"/>
      <c r="CZ367" s="507"/>
      <c r="DN367" s="507"/>
      <c r="DO367" s="507"/>
      <c r="DP367" s="507"/>
      <c r="DQ367" s="507"/>
      <c r="DR367" s="507"/>
      <c r="DS367" s="507"/>
      <c r="DT367" s="507"/>
      <c r="DU367" s="507"/>
      <c r="DV367" s="507"/>
      <c r="DW367" s="507"/>
      <c r="DX367" s="507"/>
      <c r="DY367" s="507"/>
      <c r="DZ367" s="507"/>
      <c r="EA367" s="507"/>
      <c r="EB367" s="507"/>
      <c r="EC367" s="507"/>
      <c r="ED367" s="507"/>
      <c r="EE367" s="507"/>
      <c r="EF367" s="507"/>
      <c r="EG367" s="507"/>
      <c r="EH367" s="507"/>
      <c r="EI367" s="507"/>
      <c r="EJ367" s="507"/>
      <c r="EK367" s="507"/>
      <c r="EL367" s="507"/>
      <c r="EM367" s="507"/>
      <c r="EN367" s="507"/>
      <c r="EO367" s="507"/>
      <c r="EP367" s="507"/>
      <c r="EQ367" s="507"/>
      <c r="ER367" s="507"/>
      <c r="ES367" s="507"/>
      <c r="ET367" s="507"/>
      <c r="EU367" s="507"/>
      <c r="EV367" s="507"/>
      <c r="EW367" s="507"/>
      <c r="EX367" s="507"/>
      <c r="EY367" s="507"/>
      <c r="EZ367" s="507"/>
      <c r="FA367" s="507"/>
      <c r="FB367" s="507"/>
      <c r="FC367" s="507"/>
      <c r="FD367" s="507"/>
      <c r="FE367" s="507"/>
      <c r="FF367" s="507"/>
      <c r="FG367" s="507"/>
      <c r="FH367" s="507"/>
      <c r="FI367" s="507"/>
      <c r="FJ367" s="507"/>
      <c r="FK367" s="507"/>
      <c r="FL367" s="507"/>
      <c r="FM367" s="507"/>
      <c r="FN367" s="507"/>
      <c r="FO367" s="507"/>
      <c r="FP367" s="507"/>
      <c r="FQ367" s="507"/>
      <c r="FR367" s="507"/>
      <c r="FS367" s="507"/>
      <c r="FT367" s="507"/>
      <c r="FU367" s="507"/>
      <c r="FV367" s="507"/>
      <c r="FW367" s="507"/>
      <c r="FX367" s="507"/>
      <c r="FY367" s="507"/>
      <c r="FZ367" s="507"/>
      <c r="GA367" s="507"/>
      <c r="GB367" s="507"/>
      <c r="GC367" s="507"/>
      <c r="GD367" s="507"/>
      <c r="GE367" s="507"/>
      <c r="GF367" s="507"/>
      <c r="GG367" s="507"/>
      <c r="GH367" s="507"/>
      <c r="GI367" s="507"/>
      <c r="GJ367" s="507"/>
      <c r="GK367" s="507"/>
      <c r="GL367" s="507"/>
      <c r="GM367" s="507"/>
      <c r="GN367" s="507"/>
      <c r="GO367" s="507"/>
      <c r="GP367" s="507"/>
      <c r="GQ367" s="507"/>
      <c r="GR367" s="507"/>
      <c r="GS367" s="507"/>
      <c r="GT367" s="507"/>
      <c r="GU367" s="507"/>
      <c r="GV367" s="507"/>
      <c r="GW367" s="507"/>
      <c r="GX367" s="507"/>
      <c r="GY367" s="507"/>
      <c r="GZ367" s="507"/>
      <c r="HA367" s="507"/>
      <c r="HB367" s="507"/>
      <c r="HC367" s="507"/>
      <c r="HD367" s="507"/>
      <c r="HE367" s="507"/>
      <c r="HF367" s="507"/>
      <c r="HG367" s="507"/>
      <c r="HH367" s="507"/>
      <c r="HI367" s="507"/>
      <c r="HJ367" s="507"/>
      <c r="HK367" s="507"/>
      <c r="HL367" s="507"/>
      <c r="HM367" s="507"/>
      <c r="HN367" s="507"/>
      <c r="HO367" s="507"/>
      <c r="HP367" s="507"/>
      <c r="HQ367" s="507"/>
      <c r="HR367" s="507"/>
      <c r="HS367" s="507"/>
      <c r="HT367" s="507"/>
      <c r="HU367" s="507"/>
      <c r="HV367" s="507"/>
      <c r="HW367" s="507"/>
      <c r="HX367" s="507"/>
      <c r="HY367" s="507"/>
      <c r="HZ367" s="507"/>
      <c r="IA367" s="507"/>
      <c r="IB367" s="507"/>
      <c r="IC367" s="507"/>
      <c r="ID367" s="507"/>
      <c r="IE367" s="507"/>
      <c r="IF367" s="507"/>
      <c r="IG367" s="507"/>
      <c r="IH367" s="507"/>
      <c r="II367" s="507"/>
      <c r="IJ367" s="507"/>
    </row>
    <row r="368" spans="1:244" s="398" customFormat="1" ht="19" x14ac:dyDescent="0.2">
      <c r="A368"/>
      <c r="B368" s="290"/>
      <c r="C368"/>
      <c r="D368" s="367"/>
      <c r="E368" s="463"/>
      <c r="F368" s="463"/>
      <c r="G368" s="271"/>
      <c r="H368"/>
      <c r="I368" s="99"/>
      <c r="J368"/>
      <c r="K368"/>
      <c r="L368"/>
      <c r="M368" s="275"/>
      <c r="N368" s="275"/>
      <c r="O368" s="275"/>
      <c r="P368" s="275"/>
      <c r="Q368" s="275"/>
      <c r="R368" s="275"/>
      <c r="S368" s="275"/>
      <c r="T368" s="275"/>
      <c r="U368" s="275"/>
      <c r="V368" s="275"/>
      <c r="W368" s="275"/>
      <c r="X368" s="275"/>
      <c r="Y368" s="275"/>
      <c r="Z368" s="275"/>
      <c r="AA368" s="275"/>
      <c r="AB368" s="23"/>
      <c r="AC368"/>
      <c r="AD368" s="92"/>
      <c r="AE368"/>
      <c r="AF368"/>
      <c r="AG368"/>
      <c r="AH368" s="96"/>
      <c r="AI368" s="394"/>
      <c r="AJ368" s="215"/>
      <c r="AK368" s="215"/>
      <c r="AL368" s="215"/>
      <c r="AM368" s="215"/>
      <c r="AN368" s="215"/>
      <c r="AO368" s="215"/>
      <c r="AP368" s="215"/>
      <c r="AQ368" s="215"/>
      <c r="AR368" s="215"/>
      <c r="AS368" s="215"/>
      <c r="AT368" s="215"/>
      <c r="AU368" s="215"/>
      <c r="AV368" s="215"/>
      <c r="AW368" s="215"/>
      <c r="AX368" s="215"/>
      <c r="AY368" s="394"/>
      <c r="AZ368" s="386"/>
      <c r="BA368" s="715"/>
      <c r="BB368"/>
      <c r="BC368" s="715"/>
      <c r="BD368"/>
      <c r="BE368" s="715"/>
      <c r="BF368"/>
      <c r="BG368" s="715"/>
      <c r="BH368"/>
      <c r="BI368" s="715"/>
      <c r="BJ368"/>
      <c r="BK368" s="715"/>
      <c r="BL368"/>
      <c r="BM368" s="715"/>
      <c r="BN368"/>
      <c r="BO368" s="387"/>
      <c r="BP368"/>
      <c r="BQ368" s="387"/>
      <c r="BR368"/>
      <c r="BS368" s="387"/>
      <c r="BT368"/>
      <c r="BU368" s="387"/>
      <c r="BV368"/>
      <c r="BW368" s="387"/>
      <c r="BX368"/>
      <c r="BY368" s="387"/>
      <c r="BZ368"/>
      <c r="CA368" s="387"/>
      <c r="CB368"/>
      <c r="CC368" s="387"/>
      <c r="CD368"/>
      <c r="CE368" s="387"/>
      <c r="CF368"/>
      <c r="CG368" s="387"/>
      <c r="CH368"/>
      <c r="CI368" s="387"/>
      <c r="CJ368"/>
      <c r="CK368" s="1099"/>
      <c r="CL368" s="507"/>
      <c r="CM368" s="507"/>
      <c r="CN368" s="507"/>
      <c r="CO368" s="507"/>
      <c r="CP368" s="507"/>
      <c r="CQ368" s="507"/>
      <c r="CR368" s="507"/>
      <c r="CS368" s="507"/>
      <c r="CT368" s="1109"/>
      <c r="CU368" s="507"/>
      <c r="CV368" s="507"/>
      <c r="CW368" s="507"/>
      <c r="CX368" s="1109"/>
      <c r="CY368" s="507"/>
      <c r="CZ368" s="507"/>
      <c r="DN368" s="507"/>
      <c r="DO368" s="507"/>
      <c r="DP368" s="507"/>
      <c r="DQ368" s="507"/>
      <c r="DR368" s="507"/>
      <c r="DS368" s="507"/>
      <c r="DT368" s="507"/>
      <c r="DU368" s="507"/>
      <c r="DV368" s="507"/>
      <c r="DW368" s="507"/>
      <c r="DX368" s="507"/>
      <c r="DY368" s="507"/>
      <c r="DZ368" s="507"/>
      <c r="EA368" s="507"/>
      <c r="EB368" s="507"/>
      <c r="EC368" s="507"/>
      <c r="ED368" s="507"/>
      <c r="EE368" s="507"/>
      <c r="EF368" s="507"/>
      <c r="EG368" s="507"/>
      <c r="EH368" s="507"/>
      <c r="EI368" s="507"/>
      <c r="EJ368" s="507"/>
      <c r="EK368" s="507"/>
      <c r="EL368" s="507"/>
      <c r="EM368" s="507"/>
      <c r="EN368" s="507"/>
      <c r="EO368" s="507"/>
      <c r="EP368" s="507"/>
      <c r="EQ368" s="507"/>
      <c r="ER368" s="507"/>
      <c r="ES368" s="507"/>
      <c r="ET368" s="507"/>
      <c r="EU368" s="507"/>
      <c r="EV368" s="507"/>
      <c r="EW368" s="507"/>
      <c r="EX368" s="507"/>
      <c r="EY368" s="507"/>
      <c r="EZ368" s="507"/>
      <c r="FA368" s="507"/>
      <c r="FB368" s="507"/>
      <c r="FC368" s="507"/>
      <c r="FD368" s="507"/>
      <c r="FE368" s="507"/>
      <c r="FF368" s="507"/>
      <c r="FG368" s="507"/>
      <c r="FH368" s="507"/>
      <c r="FI368" s="507"/>
      <c r="FJ368" s="507"/>
      <c r="FK368" s="507"/>
      <c r="FL368" s="507"/>
      <c r="FM368" s="507"/>
      <c r="FN368" s="507"/>
      <c r="FO368" s="507"/>
      <c r="FP368" s="507"/>
      <c r="FQ368" s="507"/>
      <c r="FR368" s="507"/>
      <c r="FS368" s="507"/>
      <c r="FT368" s="507"/>
      <c r="FU368" s="507"/>
      <c r="FV368" s="507"/>
      <c r="FW368" s="507"/>
      <c r="FX368" s="507"/>
      <c r="FY368" s="507"/>
      <c r="FZ368" s="507"/>
      <c r="GA368" s="507"/>
      <c r="GB368" s="507"/>
      <c r="GC368" s="507"/>
      <c r="GD368" s="507"/>
      <c r="GE368" s="507"/>
      <c r="GF368" s="507"/>
      <c r="GG368" s="507"/>
      <c r="GH368" s="507"/>
      <c r="GI368" s="507"/>
      <c r="GJ368" s="507"/>
      <c r="GK368" s="507"/>
      <c r="GL368" s="507"/>
      <c r="GM368" s="507"/>
      <c r="GN368" s="507"/>
      <c r="GO368" s="507"/>
      <c r="GP368" s="507"/>
      <c r="GQ368" s="507"/>
      <c r="GR368" s="507"/>
      <c r="GS368" s="507"/>
      <c r="GT368" s="507"/>
      <c r="GU368" s="507"/>
      <c r="GV368" s="507"/>
      <c r="GW368" s="507"/>
      <c r="GX368" s="507"/>
      <c r="GY368" s="507"/>
      <c r="GZ368" s="507"/>
      <c r="HA368" s="507"/>
      <c r="HB368" s="507"/>
      <c r="HC368" s="507"/>
      <c r="HD368" s="507"/>
      <c r="HE368" s="507"/>
      <c r="HF368" s="507"/>
      <c r="HG368" s="507"/>
      <c r="HH368" s="507"/>
      <c r="HI368" s="507"/>
      <c r="HJ368" s="507"/>
      <c r="HK368" s="507"/>
      <c r="HL368" s="507"/>
      <c r="HM368" s="507"/>
      <c r="HN368" s="507"/>
      <c r="HO368" s="507"/>
      <c r="HP368" s="507"/>
      <c r="HQ368" s="507"/>
      <c r="HR368" s="507"/>
      <c r="HS368" s="507"/>
      <c r="HT368" s="507"/>
      <c r="HU368" s="507"/>
      <c r="HV368" s="507"/>
      <c r="HW368" s="507"/>
      <c r="HX368" s="507"/>
      <c r="HY368" s="507"/>
      <c r="HZ368" s="507"/>
      <c r="IA368" s="507"/>
      <c r="IB368" s="507"/>
      <c r="IC368" s="507"/>
      <c r="ID368" s="507"/>
      <c r="IE368" s="507"/>
      <c r="IF368" s="507"/>
      <c r="IG368" s="507"/>
      <c r="IH368" s="507"/>
      <c r="II368" s="507"/>
      <c r="IJ368" s="507"/>
    </row>
    <row r="369" spans="1:244" s="398" customFormat="1" ht="19" x14ac:dyDescent="0.2">
      <c r="A369"/>
      <c r="B369" s="290"/>
      <c r="C369"/>
      <c r="D369" s="367"/>
      <c r="E369" s="463"/>
      <c r="F369" s="463"/>
      <c r="G369" s="271"/>
      <c r="H369"/>
      <c r="I369" s="99"/>
      <c r="J369"/>
      <c r="K369"/>
      <c r="L369"/>
      <c r="M369" s="275"/>
      <c r="N369" s="275"/>
      <c r="O369" s="275"/>
      <c r="P369" s="275"/>
      <c r="Q369" s="275"/>
      <c r="R369" s="275"/>
      <c r="S369" s="275"/>
      <c r="T369" s="275"/>
      <c r="U369" s="275"/>
      <c r="V369" s="275"/>
      <c r="W369" s="275"/>
      <c r="X369" s="275"/>
      <c r="Y369" s="275"/>
      <c r="Z369" s="275"/>
      <c r="AA369" s="275"/>
      <c r="AB369" s="23"/>
      <c r="AC369"/>
      <c r="AD369" s="92"/>
      <c r="AE369"/>
      <c r="AF369"/>
      <c r="AG369"/>
      <c r="AH369" s="96"/>
      <c r="AI369" s="394"/>
      <c r="AJ369" s="215"/>
      <c r="AK369" s="215"/>
      <c r="AL369" s="215"/>
      <c r="AM369" s="215"/>
      <c r="AN369" s="215"/>
      <c r="AO369" s="215"/>
      <c r="AP369" s="215"/>
      <c r="AQ369" s="215"/>
      <c r="AR369" s="215"/>
      <c r="AS369" s="215"/>
      <c r="AT369" s="215"/>
      <c r="AU369" s="215"/>
      <c r="AV369" s="215"/>
      <c r="AW369" s="215"/>
      <c r="AX369" s="215"/>
      <c r="AY369" s="394"/>
      <c r="AZ369" s="386"/>
      <c r="BA369" s="715"/>
      <c r="BB369"/>
      <c r="BC369" s="715"/>
      <c r="BD369"/>
      <c r="BE369" s="715"/>
      <c r="BF369"/>
      <c r="BG369" s="715"/>
      <c r="BH369"/>
      <c r="BI369" s="715"/>
      <c r="BJ369"/>
      <c r="BK369" s="715"/>
      <c r="BL369"/>
      <c r="BM369" s="715"/>
      <c r="BN369"/>
      <c r="BO369" s="387"/>
      <c r="BP369"/>
      <c r="BQ369" s="387"/>
      <c r="BR369"/>
      <c r="BS369" s="387"/>
      <c r="BT369"/>
      <c r="BU369" s="387"/>
      <c r="BV369"/>
      <c r="BW369" s="387"/>
      <c r="BX369"/>
      <c r="BY369" s="387"/>
      <c r="BZ369"/>
      <c r="CA369" s="387"/>
      <c r="CB369"/>
      <c r="CC369" s="387"/>
      <c r="CD369"/>
      <c r="CE369" s="387"/>
      <c r="CF369"/>
      <c r="CG369" s="387"/>
      <c r="CH369"/>
      <c r="CI369" s="387"/>
      <c r="CJ369"/>
      <c r="CK369" s="1099"/>
      <c r="CL369" s="507"/>
      <c r="CM369" s="507"/>
      <c r="CN369" s="507"/>
      <c r="CO369" s="507"/>
      <c r="CP369" s="507"/>
      <c r="CQ369" s="507"/>
      <c r="CR369" s="507"/>
      <c r="CS369" s="507"/>
      <c r="CT369" s="1109"/>
      <c r="CU369" s="507"/>
      <c r="CV369" s="507"/>
      <c r="CW369" s="507"/>
      <c r="CX369" s="1109"/>
      <c r="CY369" s="507"/>
      <c r="CZ369" s="507"/>
      <c r="DN369" s="507"/>
      <c r="DO369" s="507"/>
      <c r="DP369" s="507"/>
      <c r="DQ369" s="507"/>
      <c r="DR369" s="507"/>
      <c r="DS369" s="507"/>
      <c r="DT369" s="507"/>
      <c r="DU369" s="507"/>
      <c r="DV369" s="507"/>
      <c r="DW369" s="507"/>
      <c r="DX369" s="507"/>
      <c r="DY369" s="507"/>
      <c r="DZ369" s="507"/>
      <c r="EA369" s="507"/>
      <c r="EB369" s="507"/>
      <c r="EC369" s="507"/>
      <c r="ED369" s="507"/>
      <c r="EE369" s="507"/>
      <c r="EF369" s="507"/>
      <c r="EG369" s="507"/>
      <c r="EH369" s="507"/>
      <c r="EI369" s="507"/>
      <c r="EJ369" s="507"/>
      <c r="EK369" s="507"/>
      <c r="EL369" s="507"/>
      <c r="EM369" s="507"/>
      <c r="EN369" s="507"/>
      <c r="EO369" s="507"/>
      <c r="EP369" s="507"/>
      <c r="EQ369" s="507"/>
      <c r="ER369" s="507"/>
      <c r="ES369" s="507"/>
      <c r="ET369" s="507"/>
      <c r="EU369" s="507"/>
      <c r="EV369" s="507"/>
      <c r="EW369" s="507"/>
      <c r="EX369" s="507"/>
      <c r="EY369" s="507"/>
      <c r="EZ369" s="507"/>
      <c r="FA369" s="507"/>
      <c r="FB369" s="507"/>
      <c r="FC369" s="507"/>
      <c r="FD369" s="507"/>
      <c r="FE369" s="507"/>
      <c r="FF369" s="507"/>
      <c r="FG369" s="507"/>
      <c r="FH369" s="507"/>
      <c r="FI369" s="507"/>
      <c r="FJ369" s="507"/>
      <c r="FK369" s="507"/>
      <c r="FL369" s="507"/>
      <c r="FM369" s="507"/>
      <c r="FN369" s="507"/>
      <c r="FO369" s="507"/>
      <c r="FP369" s="507"/>
      <c r="FQ369" s="507"/>
      <c r="FR369" s="507"/>
      <c r="FS369" s="507"/>
      <c r="FT369" s="507"/>
      <c r="FU369" s="507"/>
      <c r="FV369" s="507"/>
      <c r="FW369" s="507"/>
      <c r="FX369" s="507"/>
      <c r="FY369" s="507"/>
      <c r="FZ369" s="507"/>
      <c r="GA369" s="507"/>
      <c r="GB369" s="507"/>
      <c r="GC369" s="507"/>
      <c r="GD369" s="507"/>
      <c r="GE369" s="507"/>
      <c r="GF369" s="507"/>
      <c r="GG369" s="507"/>
      <c r="GH369" s="507"/>
      <c r="GI369" s="507"/>
      <c r="GJ369" s="507"/>
      <c r="GK369" s="507"/>
      <c r="GL369" s="507"/>
      <c r="GM369" s="507"/>
      <c r="GN369" s="507"/>
      <c r="GO369" s="507"/>
      <c r="GP369" s="507"/>
      <c r="GQ369" s="507"/>
      <c r="GR369" s="507"/>
      <c r="GS369" s="507"/>
      <c r="GT369" s="507"/>
      <c r="GU369" s="507"/>
      <c r="GV369" s="507"/>
      <c r="GW369" s="507"/>
      <c r="GX369" s="507"/>
      <c r="GY369" s="507"/>
      <c r="GZ369" s="507"/>
      <c r="HA369" s="507"/>
      <c r="HB369" s="507"/>
      <c r="HC369" s="507"/>
      <c r="HD369" s="507"/>
      <c r="HE369" s="507"/>
      <c r="HF369" s="507"/>
      <c r="HG369" s="507"/>
      <c r="HH369" s="507"/>
      <c r="HI369" s="507"/>
      <c r="HJ369" s="507"/>
      <c r="HK369" s="507"/>
      <c r="HL369" s="507"/>
      <c r="HM369" s="507"/>
      <c r="HN369" s="507"/>
      <c r="HO369" s="507"/>
      <c r="HP369" s="507"/>
      <c r="HQ369" s="507"/>
      <c r="HR369" s="507"/>
      <c r="HS369" s="507"/>
      <c r="HT369" s="507"/>
      <c r="HU369" s="507"/>
      <c r="HV369" s="507"/>
      <c r="HW369" s="507"/>
      <c r="HX369" s="507"/>
      <c r="HY369" s="507"/>
      <c r="HZ369" s="507"/>
      <c r="IA369" s="507"/>
      <c r="IB369" s="507"/>
      <c r="IC369" s="507"/>
      <c r="ID369" s="507"/>
      <c r="IE369" s="507"/>
      <c r="IF369" s="507"/>
      <c r="IG369" s="507"/>
      <c r="IH369" s="507"/>
      <c r="II369" s="507"/>
      <c r="IJ369" s="507"/>
    </row>
    <row r="370" spans="1:244" s="398" customFormat="1" ht="19" x14ac:dyDescent="0.2">
      <c r="A370"/>
      <c r="B370" s="290"/>
      <c r="C370"/>
      <c r="D370" s="367"/>
      <c r="E370" s="463"/>
      <c r="F370" s="463"/>
      <c r="G370" s="271"/>
      <c r="H370"/>
      <c r="I370" s="99"/>
      <c r="J370"/>
      <c r="K370"/>
      <c r="L370"/>
      <c r="M370" s="275"/>
      <c r="N370" s="275"/>
      <c r="O370" s="275"/>
      <c r="P370" s="275"/>
      <c r="Q370" s="275"/>
      <c r="R370" s="275"/>
      <c r="S370" s="275"/>
      <c r="T370" s="275"/>
      <c r="U370" s="275"/>
      <c r="V370" s="275"/>
      <c r="W370" s="275"/>
      <c r="X370" s="275"/>
      <c r="Y370" s="275"/>
      <c r="Z370" s="275"/>
      <c r="AA370" s="275"/>
      <c r="AB370" s="23"/>
      <c r="AC370"/>
      <c r="AD370" s="92"/>
      <c r="AE370"/>
      <c r="AF370"/>
      <c r="AG370"/>
      <c r="AH370" s="96"/>
      <c r="AI370" s="394"/>
      <c r="AJ370" s="215"/>
      <c r="AK370" s="215"/>
      <c r="AL370" s="215"/>
      <c r="AM370" s="215"/>
      <c r="AN370" s="215"/>
      <c r="AO370" s="215"/>
      <c r="AP370" s="215"/>
      <c r="AQ370" s="215"/>
      <c r="AR370" s="215"/>
      <c r="AS370" s="215"/>
      <c r="AT370" s="215"/>
      <c r="AU370" s="215"/>
      <c r="AV370" s="215"/>
      <c r="AW370" s="215"/>
      <c r="AX370" s="215"/>
      <c r="AY370" s="394"/>
      <c r="AZ370" s="386"/>
      <c r="BA370" s="715"/>
      <c r="BB370"/>
      <c r="BC370" s="715"/>
      <c r="BD370"/>
      <c r="BE370" s="715"/>
      <c r="BF370"/>
      <c r="BG370" s="715"/>
      <c r="BH370"/>
      <c r="BI370" s="715"/>
      <c r="BJ370"/>
      <c r="BK370" s="715"/>
      <c r="BL370"/>
      <c r="BM370" s="715"/>
      <c r="BN370"/>
      <c r="BO370" s="387"/>
      <c r="BP370"/>
      <c r="BQ370" s="387"/>
      <c r="BR370"/>
      <c r="BS370" s="387"/>
      <c r="BT370"/>
      <c r="BU370" s="387"/>
      <c r="BV370"/>
      <c r="BW370" s="387"/>
      <c r="BX370"/>
      <c r="BY370" s="387"/>
      <c r="BZ370"/>
      <c r="CA370" s="387"/>
      <c r="CB370"/>
      <c r="CC370" s="387"/>
      <c r="CD370"/>
      <c r="CE370" s="387"/>
      <c r="CF370"/>
      <c r="CG370" s="387"/>
      <c r="CH370"/>
      <c r="CI370" s="387"/>
      <c r="CJ370"/>
      <c r="CK370" s="1099"/>
      <c r="CL370" s="507"/>
      <c r="CM370" s="507"/>
      <c r="CN370" s="507"/>
      <c r="CO370" s="507"/>
      <c r="CP370" s="507"/>
      <c r="CQ370" s="507"/>
      <c r="CR370" s="507"/>
      <c r="CS370" s="507"/>
      <c r="CT370" s="1109"/>
      <c r="CU370" s="507"/>
      <c r="CV370" s="507"/>
      <c r="CW370" s="507"/>
      <c r="CX370" s="1109"/>
      <c r="CY370" s="507"/>
      <c r="CZ370" s="507"/>
      <c r="DN370" s="507"/>
      <c r="DO370" s="507"/>
      <c r="DP370" s="507"/>
      <c r="DQ370" s="507"/>
      <c r="DR370" s="507"/>
      <c r="DS370" s="507"/>
      <c r="DT370" s="507"/>
      <c r="DU370" s="507"/>
      <c r="DV370" s="507"/>
      <c r="DW370" s="507"/>
      <c r="DX370" s="507"/>
      <c r="DY370" s="507"/>
      <c r="DZ370" s="507"/>
      <c r="EA370" s="507"/>
      <c r="EB370" s="507"/>
      <c r="EC370" s="507"/>
      <c r="ED370" s="507"/>
      <c r="EE370" s="507"/>
      <c r="EF370" s="507"/>
      <c r="EG370" s="507"/>
      <c r="EH370" s="507"/>
      <c r="EI370" s="507"/>
      <c r="EJ370" s="507"/>
      <c r="EK370" s="507"/>
      <c r="EL370" s="507"/>
      <c r="EM370" s="507"/>
      <c r="EN370" s="507"/>
      <c r="EO370" s="507"/>
      <c r="EP370" s="507"/>
      <c r="EQ370" s="507"/>
      <c r="ER370" s="507"/>
      <c r="ES370" s="507"/>
      <c r="ET370" s="507"/>
      <c r="EU370" s="507"/>
      <c r="EV370" s="507"/>
      <c r="EW370" s="507"/>
      <c r="EX370" s="507"/>
      <c r="EY370" s="507"/>
      <c r="EZ370" s="507"/>
      <c r="FA370" s="507"/>
      <c r="FB370" s="507"/>
      <c r="FC370" s="507"/>
      <c r="FD370" s="507"/>
      <c r="FE370" s="507"/>
      <c r="FF370" s="507"/>
      <c r="FG370" s="507"/>
      <c r="FH370" s="507"/>
      <c r="FI370" s="507"/>
      <c r="FJ370" s="507"/>
      <c r="FK370" s="507"/>
      <c r="FL370" s="507"/>
      <c r="FM370" s="507"/>
      <c r="FN370" s="507"/>
      <c r="FO370" s="507"/>
      <c r="FP370" s="507"/>
      <c r="FQ370" s="507"/>
      <c r="FR370" s="507"/>
      <c r="FS370" s="507"/>
      <c r="FT370" s="507"/>
      <c r="FU370" s="507"/>
      <c r="FV370" s="507"/>
      <c r="FW370" s="507"/>
      <c r="FX370" s="507"/>
      <c r="FY370" s="507"/>
      <c r="FZ370" s="507"/>
      <c r="GA370" s="507"/>
      <c r="GB370" s="507"/>
      <c r="GC370" s="507"/>
      <c r="GD370" s="507"/>
      <c r="GE370" s="507"/>
      <c r="GF370" s="507"/>
      <c r="GG370" s="507"/>
      <c r="GH370" s="507"/>
      <c r="GI370" s="507"/>
      <c r="GJ370" s="507"/>
      <c r="GK370" s="507"/>
      <c r="GL370" s="507"/>
      <c r="GM370" s="507"/>
      <c r="GN370" s="507"/>
      <c r="GO370" s="507"/>
      <c r="GP370" s="507"/>
      <c r="GQ370" s="507"/>
      <c r="GR370" s="507"/>
      <c r="GS370" s="507"/>
      <c r="GT370" s="507"/>
      <c r="GU370" s="507"/>
      <c r="GV370" s="507"/>
      <c r="GW370" s="507"/>
      <c r="GX370" s="507"/>
      <c r="GY370" s="507"/>
      <c r="GZ370" s="507"/>
      <c r="HA370" s="507"/>
      <c r="HB370" s="507"/>
      <c r="HC370" s="507"/>
      <c r="HD370" s="507"/>
      <c r="HE370" s="507"/>
      <c r="HF370" s="507"/>
      <c r="HG370" s="507"/>
      <c r="HH370" s="507"/>
      <c r="HI370" s="507"/>
      <c r="HJ370" s="507"/>
      <c r="HK370" s="507"/>
      <c r="HL370" s="507"/>
      <c r="HM370" s="507"/>
      <c r="HN370" s="507"/>
      <c r="HO370" s="507"/>
      <c r="HP370" s="507"/>
      <c r="HQ370" s="507"/>
      <c r="HR370" s="507"/>
      <c r="HS370" s="507"/>
      <c r="HT370" s="507"/>
      <c r="HU370" s="507"/>
      <c r="HV370" s="507"/>
      <c r="HW370" s="507"/>
      <c r="HX370" s="507"/>
      <c r="HY370" s="507"/>
      <c r="HZ370" s="507"/>
      <c r="IA370" s="507"/>
      <c r="IB370" s="507"/>
      <c r="IC370" s="507"/>
      <c r="ID370" s="507"/>
      <c r="IE370" s="507"/>
      <c r="IF370" s="507"/>
      <c r="IG370" s="507"/>
      <c r="IH370" s="507"/>
      <c r="II370" s="507"/>
      <c r="IJ370" s="507"/>
    </row>
    <row r="371" spans="1:244" s="398" customFormat="1" ht="19" x14ac:dyDescent="0.2">
      <c r="A371"/>
      <c r="B371" s="290"/>
      <c r="C371"/>
      <c r="D371" s="367"/>
      <c r="E371" s="463"/>
      <c r="F371" s="463"/>
      <c r="G371" s="271"/>
      <c r="H371"/>
      <c r="I371" s="99"/>
      <c r="J371"/>
      <c r="K371"/>
      <c r="L371"/>
      <c r="M371" s="275"/>
      <c r="N371" s="275"/>
      <c r="O371" s="275"/>
      <c r="P371" s="275"/>
      <c r="Q371" s="275"/>
      <c r="R371" s="275"/>
      <c r="S371" s="275"/>
      <c r="T371" s="275"/>
      <c r="U371" s="275"/>
      <c r="V371" s="275"/>
      <c r="W371" s="275"/>
      <c r="X371" s="275"/>
      <c r="Y371" s="275"/>
      <c r="Z371" s="275"/>
      <c r="AA371" s="275"/>
      <c r="AB371" s="23"/>
      <c r="AC371"/>
      <c r="AD371" s="92"/>
      <c r="AE371"/>
      <c r="AF371"/>
      <c r="AG371"/>
      <c r="AH371" s="96"/>
      <c r="AI371" s="394"/>
      <c r="AJ371" s="215"/>
      <c r="AK371" s="215"/>
      <c r="AL371" s="215"/>
      <c r="AM371" s="215"/>
      <c r="AN371" s="215"/>
      <c r="AO371" s="215"/>
      <c r="AP371" s="215"/>
      <c r="AQ371" s="215"/>
      <c r="AR371" s="215"/>
      <c r="AS371" s="215"/>
      <c r="AT371" s="215"/>
      <c r="AU371" s="215"/>
      <c r="AV371" s="215"/>
      <c r="AW371" s="215"/>
      <c r="AX371" s="215"/>
      <c r="AY371" s="394"/>
      <c r="AZ371" s="386"/>
      <c r="BA371" s="715"/>
      <c r="BB371"/>
      <c r="BC371" s="715"/>
      <c r="BD371"/>
      <c r="BE371" s="715"/>
      <c r="BF371"/>
      <c r="BG371" s="715"/>
      <c r="BH371"/>
      <c r="BI371" s="715"/>
      <c r="BJ371"/>
      <c r="BK371" s="715"/>
      <c r="BL371"/>
      <c r="BM371" s="715"/>
      <c r="BN371"/>
      <c r="BO371" s="387"/>
      <c r="BP371"/>
      <c r="BQ371" s="387"/>
      <c r="BR371"/>
      <c r="BS371" s="387"/>
      <c r="BT371"/>
      <c r="BU371" s="387"/>
      <c r="BV371"/>
      <c r="BW371" s="387"/>
      <c r="BX371"/>
      <c r="BY371" s="387"/>
      <c r="BZ371"/>
      <c r="CA371" s="387"/>
      <c r="CB371"/>
      <c r="CC371" s="387"/>
      <c r="CD371"/>
      <c r="CE371" s="387"/>
      <c r="CF371"/>
      <c r="CG371" s="387"/>
      <c r="CH371"/>
      <c r="CI371" s="387"/>
      <c r="CJ371"/>
      <c r="CK371" s="1099"/>
      <c r="CL371" s="507"/>
      <c r="CM371" s="507"/>
      <c r="CN371" s="507"/>
      <c r="CO371" s="507"/>
      <c r="CP371" s="507"/>
      <c r="CQ371" s="507"/>
      <c r="CR371" s="507"/>
      <c r="CS371" s="507"/>
      <c r="CT371" s="1109"/>
      <c r="CU371" s="507"/>
      <c r="CV371" s="507"/>
      <c r="CW371" s="507"/>
      <c r="CX371" s="1109"/>
      <c r="CY371" s="507"/>
      <c r="CZ371" s="507"/>
      <c r="DN371" s="507"/>
      <c r="DO371" s="507"/>
      <c r="DP371" s="507"/>
      <c r="DQ371" s="507"/>
      <c r="DR371" s="507"/>
      <c r="DS371" s="507"/>
      <c r="DT371" s="507"/>
      <c r="DU371" s="507"/>
      <c r="DV371" s="507"/>
      <c r="DW371" s="507"/>
      <c r="DX371" s="507"/>
      <c r="DY371" s="507"/>
      <c r="DZ371" s="507"/>
      <c r="EA371" s="507"/>
      <c r="EB371" s="507"/>
      <c r="EC371" s="507"/>
      <c r="ED371" s="507"/>
      <c r="EE371" s="507"/>
      <c r="EF371" s="507"/>
      <c r="EG371" s="507"/>
      <c r="EH371" s="507"/>
      <c r="EI371" s="507"/>
      <c r="EJ371" s="507"/>
      <c r="EK371" s="507"/>
      <c r="EL371" s="507"/>
      <c r="EM371" s="507"/>
      <c r="EN371" s="507"/>
      <c r="EO371" s="507"/>
      <c r="EP371" s="507"/>
      <c r="EQ371" s="507"/>
      <c r="ER371" s="507"/>
      <c r="ES371" s="507"/>
      <c r="ET371" s="507"/>
      <c r="EU371" s="507"/>
      <c r="EV371" s="507"/>
      <c r="EW371" s="507"/>
      <c r="EX371" s="507"/>
      <c r="EY371" s="507"/>
      <c r="EZ371" s="507"/>
      <c r="FA371" s="507"/>
      <c r="FB371" s="507"/>
      <c r="FC371" s="507"/>
      <c r="FD371" s="507"/>
      <c r="FE371" s="507"/>
      <c r="FF371" s="507"/>
      <c r="FG371" s="507"/>
      <c r="FH371" s="507"/>
      <c r="FI371" s="507"/>
      <c r="FJ371" s="507"/>
      <c r="FK371" s="507"/>
      <c r="FL371" s="507"/>
      <c r="FM371" s="507"/>
      <c r="FN371" s="507"/>
      <c r="FO371" s="507"/>
      <c r="FP371" s="507"/>
      <c r="FQ371" s="507"/>
      <c r="FR371" s="507"/>
      <c r="FS371" s="507"/>
      <c r="FT371" s="507"/>
      <c r="FU371" s="507"/>
      <c r="FV371" s="507"/>
      <c r="FW371" s="507"/>
      <c r="FX371" s="507"/>
      <c r="FY371" s="507"/>
      <c r="FZ371" s="507"/>
      <c r="GA371" s="507"/>
      <c r="GB371" s="507"/>
      <c r="GC371" s="507"/>
      <c r="GD371" s="507"/>
      <c r="GE371" s="507"/>
      <c r="GF371" s="507"/>
      <c r="GG371" s="507"/>
      <c r="GH371" s="507"/>
      <c r="GI371" s="507"/>
      <c r="GJ371" s="507"/>
      <c r="GK371" s="507"/>
      <c r="GL371" s="507"/>
      <c r="GM371" s="507"/>
      <c r="GN371" s="507"/>
      <c r="GO371" s="507"/>
      <c r="GP371" s="507"/>
      <c r="GQ371" s="507"/>
      <c r="GR371" s="507"/>
      <c r="GS371" s="507"/>
      <c r="GT371" s="507"/>
      <c r="GU371" s="507"/>
      <c r="GV371" s="507"/>
      <c r="GW371" s="507"/>
      <c r="GX371" s="507"/>
      <c r="GY371" s="507"/>
      <c r="GZ371" s="507"/>
      <c r="HA371" s="507"/>
      <c r="HB371" s="507"/>
      <c r="HC371" s="507"/>
      <c r="HD371" s="507"/>
      <c r="HE371" s="507"/>
      <c r="HF371" s="507"/>
      <c r="HG371" s="507"/>
      <c r="HH371" s="507"/>
      <c r="HI371" s="507"/>
      <c r="HJ371" s="507"/>
      <c r="HK371" s="507"/>
      <c r="HL371" s="507"/>
      <c r="HM371" s="507"/>
      <c r="HN371" s="507"/>
      <c r="HO371" s="507"/>
      <c r="HP371" s="507"/>
      <c r="HQ371" s="507"/>
      <c r="HR371" s="507"/>
      <c r="HS371" s="507"/>
      <c r="HT371" s="507"/>
      <c r="HU371" s="507"/>
      <c r="HV371" s="507"/>
      <c r="HW371" s="507"/>
      <c r="HX371" s="507"/>
      <c r="HY371" s="507"/>
      <c r="HZ371" s="507"/>
      <c r="IA371" s="507"/>
      <c r="IB371" s="507"/>
      <c r="IC371" s="507"/>
      <c r="ID371" s="507"/>
      <c r="IE371" s="507"/>
      <c r="IF371" s="507"/>
      <c r="IG371" s="507"/>
      <c r="IH371" s="507"/>
      <c r="II371" s="507"/>
      <c r="IJ371" s="507"/>
    </row>
    <row r="372" spans="1:244" s="398" customFormat="1" ht="19" x14ac:dyDescent="0.2">
      <c r="A372"/>
      <c r="B372" s="290"/>
      <c r="C372"/>
      <c r="D372" s="367"/>
      <c r="E372" s="463"/>
      <c r="F372" s="463"/>
      <c r="G372" s="271"/>
      <c r="H372"/>
      <c r="I372" s="99"/>
      <c r="J372"/>
      <c r="K372"/>
      <c r="L372"/>
      <c r="M372" s="275"/>
      <c r="N372" s="275"/>
      <c r="O372" s="275"/>
      <c r="P372" s="275"/>
      <c r="Q372" s="275"/>
      <c r="R372" s="275"/>
      <c r="S372" s="275"/>
      <c r="T372" s="275"/>
      <c r="U372" s="275"/>
      <c r="V372" s="275"/>
      <c r="W372" s="275"/>
      <c r="X372" s="275"/>
      <c r="Y372" s="275"/>
      <c r="Z372" s="275"/>
      <c r="AA372" s="275"/>
      <c r="AB372" s="23"/>
      <c r="AC372"/>
      <c r="AD372" s="92"/>
      <c r="AE372"/>
      <c r="AF372"/>
      <c r="AG372"/>
      <c r="AH372" s="96"/>
      <c r="AI372" s="394"/>
      <c r="AJ372" s="215"/>
      <c r="AK372" s="215"/>
      <c r="AL372" s="215"/>
      <c r="AM372" s="215"/>
      <c r="AN372" s="215"/>
      <c r="AO372" s="215"/>
      <c r="AP372" s="215"/>
      <c r="AQ372" s="215"/>
      <c r="AR372" s="215"/>
      <c r="AS372" s="215"/>
      <c r="AT372" s="215"/>
      <c r="AU372" s="215"/>
      <c r="AV372" s="215"/>
      <c r="AW372" s="215"/>
      <c r="AX372" s="215"/>
      <c r="AY372" s="394"/>
      <c r="AZ372" s="386"/>
      <c r="BA372" s="715"/>
      <c r="BB372"/>
      <c r="BC372" s="715"/>
      <c r="BD372"/>
      <c r="BE372" s="715"/>
      <c r="BF372"/>
      <c r="BG372" s="715"/>
      <c r="BH372"/>
      <c r="BI372" s="715"/>
      <c r="BJ372"/>
      <c r="BK372" s="715"/>
      <c r="BL372"/>
      <c r="BM372" s="715"/>
      <c r="BN372"/>
      <c r="BO372" s="387"/>
      <c r="BP372"/>
      <c r="BQ372" s="387"/>
      <c r="BR372"/>
      <c r="BS372" s="387"/>
      <c r="BT372"/>
      <c r="BU372" s="387"/>
      <c r="BV372"/>
      <c r="BW372" s="387"/>
      <c r="BX372"/>
      <c r="BY372" s="387"/>
      <c r="BZ372"/>
      <c r="CA372" s="387"/>
      <c r="CB372"/>
      <c r="CC372" s="387"/>
      <c r="CD372"/>
      <c r="CE372" s="387"/>
      <c r="CF372"/>
      <c r="CG372" s="387"/>
      <c r="CH372"/>
      <c r="CI372" s="387"/>
      <c r="CJ372"/>
      <c r="CK372" s="1099"/>
      <c r="CL372" s="507"/>
      <c r="CM372" s="507"/>
      <c r="CN372" s="507"/>
      <c r="CO372" s="507"/>
      <c r="CP372" s="507"/>
      <c r="CQ372" s="507"/>
      <c r="CR372" s="507"/>
      <c r="CS372" s="507"/>
      <c r="CT372" s="1109"/>
      <c r="CU372" s="507"/>
      <c r="CV372" s="507"/>
      <c r="CW372" s="507"/>
      <c r="CX372" s="1109"/>
      <c r="CY372" s="507"/>
      <c r="CZ372" s="507"/>
      <c r="DN372" s="507"/>
      <c r="DO372" s="507"/>
      <c r="DP372" s="507"/>
      <c r="DQ372" s="507"/>
      <c r="DR372" s="507"/>
      <c r="DS372" s="507"/>
      <c r="DT372" s="507"/>
      <c r="DU372" s="507"/>
      <c r="DV372" s="507"/>
      <c r="DW372" s="507"/>
      <c r="DX372" s="507"/>
      <c r="DY372" s="507"/>
      <c r="DZ372" s="507"/>
      <c r="EA372" s="507"/>
      <c r="EB372" s="507"/>
      <c r="EC372" s="507"/>
      <c r="ED372" s="507"/>
      <c r="EE372" s="507"/>
      <c r="EF372" s="507"/>
      <c r="EG372" s="507"/>
      <c r="EH372" s="507"/>
      <c r="EI372" s="507"/>
      <c r="EJ372" s="507"/>
      <c r="EK372" s="507"/>
      <c r="EL372" s="507"/>
      <c r="EM372" s="507"/>
      <c r="EN372" s="507"/>
      <c r="EO372" s="507"/>
      <c r="EP372" s="507"/>
      <c r="EQ372" s="507"/>
      <c r="ER372" s="507"/>
      <c r="ES372" s="507"/>
      <c r="ET372" s="507"/>
      <c r="EU372" s="507"/>
      <c r="EV372" s="507"/>
      <c r="EW372" s="507"/>
      <c r="EX372" s="507"/>
      <c r="EY372" s="507"/>
      <c r="EZ372" s="507"/>
      <c r="FA372" s="507"/>
      <c r="FB372" s="507"/>
      <c r="FC372" s="507"/>
      <c r="FD372" s="507"/>
      <c r="FE372" s="507"/>
      <c r="FF372" s="507"/>
      <c r="FG372" s="507"/>
      <c r="FH372" s="507"/>
      <c r="FI372" s="507"/>
      <c r="FJ372" s="507"/>
      <c r="FK372" s="507"/>
      <c r="FL372" s="507"/>
      <c r="FM372" s="507"/>
      <c r="FN372" s="507"/>
      <c r="FO372" s="507"/>
      <c r="FP372" s="507"/>
      <c r="FQ372" s="507"/>
      <c r="FR372" s="507"/>
      <c r="FS372" s="507"/>
      <c r="FT372" s="507"/>
      <c r="FU372" s="507"/>
      <c r="FV372" s="507"/>
      <c r="FW372" s="507"/>
      <c r="FX372" s="507"/>
      <c r="FY372" s="507"/>
      <c r="FZ372" s="507"/>
      <c r="GA372" s="507"/>
      <c r="GB372" s="507"/>
      <c r="GC372" s="507"/>
      <c r="GD372" s="507"/>
      <c r="GE372" s="507"/>
      <c r="GF372" s="507"/>
      <c r="GG372" s="507"/>
      <c r="GH372" s="507"/>
      <c r="GI372" s="507"/>
      <c r="GJ372" s="507"/>
      <c r="GK372" s="507"/>
      <c r="GL372" s="507"/>
      <c r="GM372" s="507"/>
      <c r="GN372" s="507"/>
      <c r="GO372" s="507"/>
      <c r="GP372" s="507"/>
      <c r="GQ372" s="507"/>
      <c r="GR372" s="507"/>
      <c r="GS372" s="507"/>
      <c r="GT372" s="507"/>
      <c r="GU372" s="507"/>
      <c r="GV372" s="507"/>
      <c r="GW372" s="507"/>
      <c r="GX372" s="507"/>
      <c r="GY372" s="507"/>
      <c r="GZ372" s="507"/>
      <c r="HA372" s="507"/>
      <c r="HB372" s="507"/>
      <c r="HC372" s="507"/>
      <c r="HD372" s="507"/>
      <c r="HE372" s="507"/>
      <c r="HF372" s="507"/>
      <c r="HG372" s="507"/>
      <c r="HH372" s="507"/>
      <c r="HI372" s="507"/>
      <c r="HJ372" s="507"/>
      <c r="HK372" s="507"/>
      <c r="HL372" s="507"/>
      <c r="HM372" s="507"/>
      <c r="HN372" s="507"/>
      <c r="HO372" s="507"/>
      <c r="HP372" s="507"/>
      <c r="HQ372" s="507"/>
      <c r="HR372" s="507"/>
      <c r="HS372" s="507"/>
      <c r="HT372" s="507"/>
      <c r="HU372" s="507"/>
      <c r="HV372" s="507"/>
      <c r="HW372" s="507"/>
      <c r="HX372" s="507"/>
      <c r="HY372" s="507"/>
      <c r="HZ372" s="507"/>
      <c r="IA372" s="507"/>
      <c r="IB372" s="507"/>
      <c r="IC372" s="507"/>
      <c r="ID372" s="507"/>
      <c r="IE372" s="507"/>
      <c r="IF372" s="507"/>
      <c r="IG372" s="507"/>
      <c r="IH372" s="507"/>
      <c r="II372" s="507"/>
      <c r="IJ372" s="507"/>
    </row>
    <row r="373" spans="1:244" s="398" customFormat="1" ht="19" x14ac:dyDescent="0.2">
      <c r="A373"/>
      <c r="B373" s="290"/>
      <c r="C373"/>
      <c r="D373" s="367"/>
      <c r="E373" s="463"/>
      <c r="F373" s="463"/>
      <c r="G373" s="271"/>
      <c r="H373"/>
      <c r="I373" s="99"/>
      <c r="J373"/>
      <c r="K373"/>
      <c r="L373"/>
      <c r="M373" s="275"/>
      <c r="N373" s="275"/>
      <c r="O373" s="275"/>
      <c r="P373" s="275"/>
      <c r="Q373" s="275"/>
      <c r="R373" s="275"/>
      <c r="S373" s="275"/>
      <c r="T373" s="275"/>
      <c r="U373" s="275"/>
      <c r="V373" s="275"/>
      <c r="W373" s="275"/>
      <c r="X373" s="275"/>
      <c r="Y373" s="275"/>
      <c r="Z373" s="275"/>
      <c r="AA373" s="275"/>
      <c r="AB373" s="23"/>
      <c r="AC373"/>
      <c r="AD373" s="92"/>
      <c r="AE373"/>
      <c r="AF373"/>
      <c r="AG373"/>
      <c r="AH373" s="96"/>
      <c r="AI373" s="394"/>
      <c r="AJ373" s="215"/>
      <c r="AK373" s="215"/>
      <c r="AL373" s="215"/>
      <c r="AM373" s="215"/>
      <c r="AN373" s="215"/>
      <c r="AO373" s="215"/>
      <c r="AP373" s="215"/>
      <c r="AQ373" s="215"/>
      <c r="AR373" s="215"/>
      <c r="AS373" s="215"/>
      <c r="AT373" s="215"/>
      <c r="AU373" s="215"/>
      <c r="AV373" s="215"/>
      <c r="AW373" s="215"/>
      <c r="AX373" s="215"/>
      <c r="AY373" s="394"/>
      <c r="AZ373" s="386"/>
      <c r="BA373" s="715"/>
      <c r="BB373"/>
      <c r="BC373" s="715"/>
      <c r="BD373"/>
      <c r="BE373" s="715"/>
      <c r="BF373"/>
      <c r="BG373" s="715"/>
      <c r="BH373"/>
      <c r="BI373" s="715"/>
      <c r="BJ373"/>
      <c r="BK373" s="715"/>
      <c r="BL373"/>
      <c r="BM373" s="715"/>
      <c r="BN373"/>
      <c r="BO373" s="387"/>
      <c r="BP373"/>
      <c r="BQ373" s="387"/>
      <c r="BR373"/>
      <c r="BS373" s="387"/>
      <c r="BT373"/>
      <c r="BU373" s="387"/>
      <c r="BV373"/>
      <c r="BW373" s="387"/>
      <c r="BX373"/>
      <c r="BY373" s="387"/>
      <c r="BZ373"/>
      <c r="CA373" s="387"/>
      <c r="CB373"/>
      <c r="CC373" s="387"/>
      <c r="CD373"/>
      <c r="CE373" s="387"/>
      <c r="CF373"/>
      <c r="CG373" s="387"/>
      <c r="CH373"/>
      <c r="CI373" s="387"/>
      <c r="CJ373"/>
      <c r="CK373" s="1099"/>
      <c r="CL373" s="507"/>
      <c r="CM373" s="507"/>
      <c r="CN373" s="507"/>
      <c r="CO373" s="507"/>
      <c r="CP373" s="507"/>
      <c r="CQ373" s="507"/>
      <c r="CR373" s="507"/>
      <c r="CS373" s="507"/>
      <c r="CT373" s="1109"/>
      <c r="CU373" s="507"/>
      <c r="CV373" s="507"/>
      <c r="CW373" s="507"/>
      <c r="CX373" s="1109"/>
      <c r="CY373" s="507"/>
      <c r="CZ373" s="507"/>
      <c r="DN373" s="507"/>
      <c r="DO373" s="507"/>
      <c r="DP373" s="507"/>
      <c r="DQ373" s="507"/>
      <c r="DR373" s="507"/>
      <c r="DS373" s="507"/>
      <c r="DT373" s="507"/>
      <c r="DU373" s="507"/>
      <c r="DV373" s="507"/>
      <c r="DW373" s="507"/>
      <c r="DX373" s="507"/>
      <c r="DY373" s="507"/>
      <c r="DZ373" s="507"/>
      <c r="EA373" s="507"/>
      <c r="EB373" s="507"/>
      <c r="EC373" s="507"/>
      <c r="ED373" s="507"/>
      <c r="EE373" s="507"/>
      <c r="EF373" s="507"/>
      <c r="EG373" s="507"/>
      <c r="EH373" s="507"/>
      <c r="EI373" s="507"/>
      <c r="EJ373" s="507"/>
      <c r="EK373" s="507"/>
      <c r="EL373" s="507"/>
      <c r="EM373" s="507"/>
      <c r="EN373" s="507"/>
      <c r="EO373" s="507"/>
      <c r="EP373" s="507"/>
      <c r="EQ373" s="507"/>
      <c r="ER373" s="507"/>
      <c r="ES373" s="507"/>
      <c r="ET373" s="507"/>
      <c r="EU373" s="507"/>
      <c r="EV373" s="507"/>
      <c r="EW373" s="507"/>
      <c r="EX373" s="507"/>
      <c r="EY373" s="507"/>
      <c r="EZ373" s="507"/>
      <c r="FA373" s="507"/>
      <c r="FB373" s="507"/>
      <c r="FC373" s="507"/>
      <c r="FD373" s="507"/>
      <c r="FE373" s="507"/>
      <c r="FF373" s="507"/>
      <c r="FG373" s="507"/>
      <c r="FH373" s="507"/>
      <c r="FI373" s="507"/>
      <c r="FJ373" s="507"/>
      <c r="FK373" s="507"/>
      <c r="FL373" s="507"/>
      <c r="FM373" s="507"/>
      <c r="FN373" s="507"/>
      <c r="FO373" s="507"/>
      <c r="FP373" s="507"/>
      <c r="FQ373" s="507"/>
      <c r="FR373" s="507"/>
      <c r="FS373" s="507"/>
      <c r="FT373" s="507"/>
      <c r="FU373" s="507"/>
      <c r="FV373" s="507"/>
      <c r="FW373" s="507"/>
      <c r="FX373" s="507"/>
      <c r="FY373" s="507"/>
      <c r="FZ373" s="507"/>
      <c r="GA373" s="507"/>
      <c r="GB373" s="507"/>
      <c r="GC373" s="507"/>
      <c r="GD373" s="507"/>
      <c r="GE373" s="507"/>
      <c r="GF373" s="507"/>
      <c r="GG373" s="507"/>
      <c r="GH373" s="507"/>
      <c r="GI373" s="507"/>
      <c r="GJ373" s="507"/>
      <c r="GK373" s="507"/>
      <c r="GL373" s="507"/>
      <c r="GM373" s="507"/>
      <c r="GN373" s="507"/>
      <c r="GO373" s="507"/>
      <c r="GP373" s="507"/>
      <c r="GQ373" s="507"/>
      <c r="GR373" s="507"/>
      <c r="GS373" s="507"/>
      <c r="GT373" s="507"/>
      <c r="GU373" s="507"/>
      <c r="GV373" s="507"/>
      <c r="GW373" s="507"/>
      <c r="GX373" s="507"/>
      <c r="GY373" s="507"/>
      <c r="GZ373" s="507"/>
      <c r="HA373" s="507"/>
      <c r="HB373" s="507"/>
      <c r="HC373" s="507"/>
      <c r="HD373" s="507"/>
      <c r="HE373" s="507"/>
      <c r="HF373" s="507"/>
      <c r="HG373" s="507"/>
      <c r="HH373" s="507"/>
      <c r="HI373" s="507"/>
      <c r="HJ373" s="507"/>
      <c r="HK373" s="507"/>
      <c r="HL373" s="507"/>
      <c r="HM373" s="507"/>
      <c r="HN373" s="507"/>
      <c r="HO373" s="507"/>
      <c r="HP373" s="507"/>
      <c r="HQ373" s="507"/>
      <c r="HR373" s="507"/>
      <c r="HS373" s="507"/>
      <c r="HT373" s="507"/>
      <c r="HU373" s="507"/>
      <c r="HV373" s="507"/>
      <c r="HW373" s="507"/>
      <c r="HX373" s="507"/>
      <c r="HY373" s="507"/>
      <c r="HZ373" s="507"/>
      <c r="IA373" s="507"/>
      <c r="IB373" s="507"/>
      <c r="IC373" s="507"/>
      <c r="ID373" s="507"/>
      <c r="IE373" s="507"/>
      <c r="IF373" s="507"/>
      <c r="IG373" s="507"/>
      <c r="IH373" s="507"/>
      <c r="II373" s="507"/>
      <c r="IJ373" s="507"/>
    </row>
    <row r="374" spans="1:244" s="398" customFormat="1" ht="19" x14ac:dyDescent="0.2">
      <c r="A374"/>
      <c r="B374" s="290"/>
      <c r="C374"/>
      <c r="D374" s="367"/>
      <c r="E374" s="463"/>
      <c r="F374" s="463"/>
      <c r="G374" s="271"/>
      <c r="H374"/>
      <c r="I374" s="99"/>
      <c r="J374"/>
      <c r="K374"/>
      <c r="L374"/>
      <c r="M374" s="275"/>
      <c r="N374" s="275"/>
      <c r="O374" s="275"/>
      <c r="P374" s="275"/>
      <c r="Q374" s="275"/>
      <c r="R374" s="275"/>
      <c r="S374" s="275"/>
      <c r="T374" s="275"/>
      <c r="U374" s="275"/>
      <c r="V374" s="275"/>
      <c r="W374" s="275"/>
      <c r="X374" s="275"/>
      <c r="Y374" s="275"/>
      <c r="Z374" s="275"/>
      <c r="AA374" s="275"/>
      <c r="AB374" s="23"/>
      <c r="AC374"/>
      <c r="AD374" s="92"/>
      <c r="AE374"/>
      <c r="AF374"/>
      <c r="AG374"/>
      <c r="AH374" s="96"/>
      <c r="AI374" s="394"/>
      <c r="AJ374" s="215"/>
      <c r="AK374" s="215"/>
      <c r="AL374" s="215"/>
      <c r="AM374" s="215"/>
      <c r="AN374" s="215"/>
      <c r="AO374" s="215"/>
      <c r="AP374" s="215"/>
      <c r="AQ374" s="215"/>
      <c r="AR374" s="215"/>
      <c r="AS374" s="215"/>
      <c r="AT374" s="215"/>
      <c r="AU374" s="215"/>
      <c r="AV374" s="215"/>
      <c r="AW374" s="215"/>
      <c r="AX374" s="215"/>
      <c r="AY374" s="394"/>
      <c r="AZ374" s="386"/>
      <c r="BA374" s="715"/>
      <c r="BB374"/>
      <c r="BC374" s="715"/>
      <c r="BD374"/>
      <c r="BE374" s="715"/>
      <c r="BF374"/>
      <c r="BG374" s="715"/>
      <c r="BH374"/>
      <c r="BI374" s="715"/>
      <c r="BJ374"/>
      <c r="BK374" s="715"/>
      <c r="BL374"/>
      <c r="BM374" s="715"/>
      <c r="BN374"/>
      <c r="BO374" s="387"/>
      <c r="BP374"/>
      <c r="BQ374" s="387"/>
      <c r="BR374"/>
      <c r="BS374" s="387"/>
      <c r="BT374"/>
      <c r="BU374" s="387"/>
      <c r="BV374"/>
      <c r="BW374" s="387"/>
      <c r="BX374"/>
      <c r="BY374" s="387"/>
      <c r="BZ374"/>
      <c r="CA374" s="387"/>
      <c r="CB374"/>
      <c r="CC374" s="387"/>
      <c r="CD374"/>
      <c r="CE374" s="387"/>
      <c r="CF374"/>
      <c r="CG374" s="387"/>
      <c r="CH374"/>
      <c r="CI374" s="387"/>
      <c r="CJ374"/>
      <c r="CK374" s="1099"/>
      <c r="CL374" s="507"/>
      <c r="CM374" s="507"/>
      <c r="CN374" s="507"/>
      <c r="CO374" s="507"/>
      <c r="CP374" s="507"/>
      <c r="CQ374" s="507"/>
      <c r="CR374" s="507"/>
      <c r="CS374" s="507"/>
      <c r="CT374" s="1109"/>
      <c r="CU374" s="507"/>
      <c r="CV374" s="507"/>
      <c r="CW374" s="507"/>
      <c r="CX374" s="1109"/>
      <c r="CY374" s="507"/>
      <c r="CZ374" s="507"/>
      <c r="DN374" s="507"/>
      <c r="DO374" s="507"/>
      <c r="DP374" s="507"/>
      <c r="DQ374" s="507"/>
      <c r="DR374" s="507"/>
      <c r="DS374" s="507"/>
      <c r="DT374" s="507"/>
      <c r="DU374" s="507"/>
      <c r="DV374" s="507"/>
      <c r="DW374" s="507"/>
      <c r="DX374" s="507"/>
      <c r="DY374" s="507"/>
      <c r="DZ374" s="507"/>
      <c r="EA374" s="507"/>
      <c r="EB374" s="507"/>
      <c r="EC374" s="507"/>
      <c r="ED374" s="507"/>
      <c r="EE374" s="507"/>
      <c r="EF374" s="507"/>
      <c r="EG374" s="507"/>
      <c r="EH374" s="507"/>
      <c r="EI374" s="507"/>
      <c r="EJ374" s="507"/>
      <c r="EK374" s="507"/>
      <c r="EL374" s="507"/>
      <c r="EM374" s="507"/>
      <c r="EN374" s="507"/>
      <c r="EO374" s="507"/>
      <c r="EP374" s="507"/>
      <c r="EQ374" s="507"/>
      <c r="ER374" s="507"/>
      <c r="ES374" s="507"/>
      <c r="ET374" s="507"/>
      <c r="EU374" s="507"/>
      <c r="EV374" s="507"/>
      <c r="EW374" s="507"/>
      <c r="EX374" s="507"/>
      <c r="EY374" s="507"/>
      <c r="EZ374" s="507"/>
      <c r="FA374" s="507"/>
      <c r="FB374" s="507"/>
      <c r="FC374" s="507"/>
      <c r="FD374" s="507"/>
      <c r="FE374" s="507"/>
      <c r="FF374" s="507"/>
      <c r="FG374" s="507"/>
      <c r="FH374" s="507"/>
      <c r="FI374" s="507"/>
      <c r="FJ374" s="507"/>
      <c r="FK374" s="507"/>
      <c r="FL374" s="507"/>
      <c r="FM374" s="507"/>
      <c r="FN374" s="507"/>
      <c r="FO374" s="507"/>
      <c r="FP374" s="507"/>
      <c r="FQ374" s="507"/>
      <c r="FR374" s="507"/>
      <c r="FS374" s="507"/>
      <c r="FT374" s="507"/>
      <c r="FU374" s="507"/>
      <c r="FV374" s="507"/>
      <c r="FW374" s="507"/>
      <c r="FX374" s="507"/>
      <c r="FY374" s="507"/>
      <c r="FZ374" s="507"/>
      <c r="GA374" s="507"/>
      <c r="GB374" s="507"/>
      <c r="GC374" s="507"/>
      <c r="GD374" s="507"/>
      <c r="GE374" s="507"/>
      <c r="GF374" s="507"/>
      <c r="GG374" s="507"/>
      <c r="GH374" s="507"/>
      <c r="GI374" s="507"/>
      <c r="GJ374" s="507"/>
      <c r="GK374" s="507"/>
      <c r="GL374" s="507"/>
      <c r="GM374" s="507"/>
      <c r="GN374" s="507"/>
      <c r="GO374" s="507"/>
      <c r="GP374" s="507"/>
      <c r="GQ374" s="507"/>
      <c r="GR374" s="507"/>
      <c r="GS374" s="507"/>
      <c r="GT374" s="507"/>
      <c r="GU374" s="507"/>
      <c r="GV374" s="507"/>
      <c r="GW374" s="507"/>
      <c r="GX374" s="507"/>
      <c r="GY374" s="507"/>
      <c r="GZ374" s="507"/>
      <c r="HA374" s="507"/>
      <c r="HB374" s="507"/>
      <c r="HC374" s="507"/>
      <c r="HD374" s="507"/>
      <c r="HE374" s="507"/>
      <c r="HF374" s="507"/>
      <c r="HG374" s="507"/>
      <c r="HH374" s="507"/>
      <c r="HI374" s="507"/>
      <c r="HJ374" s="507"/>
      <c r="HK374" s="507"/>
      <c r="HL374" s="507"/>
      <c r="HM374" s="507"/>
      <c r="HN374" s="507"/>
      <c r="HO374" s="507"/>
      <c r="HP374" s="507"/>
      <c r="HQ374" s="507"/>
      <c r="HR374" s="507"/>
      <c r="HS374" s="507"/>
      <c r="HT374" s="507"/>
      <c r="HU374" s="507"/>
      <c r="HV374" s="507"/>
      <c r="HW374" s="507"/>
      <c r="HX374" s="507"/>
      <c r="HY374" s="507"/>
      <c r="HZ374" s="507"/>
      <c r="IA374" s="507"/>
      <c r="IB374" s="507"/>
      <c r="IC374" s="507"/>
      <c r="ID374" s="507"/>
      <c r="IE374" s="507"/>
      <c r="IF374" s="507"/>
      <c r="IG374" s="507"/>
      <c r="IH374" s="507"/>
      <c r="II374" s="507"/>
      <c r="IJ374" s="507"/>
    </row>
    <row r="375" spans="1:244" s="398" customFormat="1" ht="19" x14ac:dyDescent="0.2">
      <c r="A375"/>
      <c r="B375" s="290"/>
      <c r="C375"/>
      <c r="D375" s="367"/>
      <c r="E375" s="463"/>
      <c r="F375" s="463"/>
      <c r="G375" s="271"/>
      <c r="H375"/>
      <c r="I375" s="99"/>
      <c r="J375"/>
      <c r="K375"/>
      <c r="L375"/>
      <c r="M375" s="275"/>
      <c r="N375" s="275"/>
      <c r="O375" s="275"/>
      <c r="P375" s="275"/>
      <c r="Q375" s="275"/>
      <c r="R375" s="275"/>
      <c r="S375" s="275"/>
      <c r="T375" s="275"/>
      <c r="U375" s="275"/>
      <c r="V375" s="275"/>
      <c r="W375" s="275"/>
      <c r="X375" s="275"/>
      <c r="Y375" s="275"/>
      <c r="Z375" s="275"/>
      <c r="AA375" s="275"/>
      <c r="AB375" s="23"/>
      <c r="AC375"/>
      <c r="AD375" s="92"/>
      <c r="AE375"/>
      <c r="AF375"/>
      <c r="AG375"/>
      <c r="AH375" s="96"/>
      <c r="AI375" s="394"/>
      <c r="AJ375" s="215"/>
      <c r="AK375" s="215"/>
      <c r="AL375" s="215"/>
      <c r="AM375" s="215"/>
      <c r="AN375" s="215"/>
      <c r="AO375" s="215"/>
      <c r="AP375" s="215"/>
      <c r="AQ375" s="215"/>
      <c r="AR375" s="215"/>
      <c r="AS375" s="215"/>
      <c r="AT375" s="215"/>
      <c r="AU375" s="215"/>
      <c r="AV375" s="215"/>
      <c r="AW375" s="215"/>
      <c r="AX375" s="215"/>
      <c r="AY375" s="394"/>
      <c r="AZ375" s="386"/>
      <c r="BA375" s="715"/>
      <c r="BB375"/>
      <c r="BC375" s="715"/>
      <c r="BD375"/>
      <c r="BE375" s="715"/>
      <c r="BF375"/>
      <c r="BG375" s="715"/>
      <c r="BH375"/>
      <c r="BI375" s="715"/>
      <c r="BJ375"/>
      <c r="BK375" s="715"/>
      <c r="BL375"/>
      <c r="BM375" s="715"/>
      <c r="BN375"/>
      <c r="BO375" s="387"/>
      <c r="BP375"/>
      <c r="BQ375" s="387"/>
      <c r="BR375"/>
      <c r="BS375" s="387"/>
      <c r="BT375"/>
      <c r="BU375" s="387"/>
      <c r="BV375"/>
      <c r="BW375" s="387"/>
      <c r="BX375"/>
      <c r="BY375" s="387"/>
      <c r="BZ375"/>
      <c r="CA375" s="387"/>
      <c r="CB375"/>
      <c r="CC375" s="387"/>
      <c r="CD375"/>
      <c r="CE375" s="387"/>
      <c r="CF375"/>
      <c r="CG375" s="387"/>
      <c r="CH375"/>
      <c r="CI375" s="387"/>
      <c r="CJ375"/>
      <c r="CK375" s="1099"/>
      <c r="CL375" s="507"/>
      <c r="CM375" s="507"/>
      <c r="CN375" s="507"/>
      <c r="CO375" s="507"/>
      <c r="CP375" s="507"/>
      <c r="CQ375" s="507"/>
      <c r="CR375" s="507"/>
      <c r="CS375" s="507"/>
      <c r="CT375" s="1109"/>
      <c r="CU375" s="507"/>
      <c r="CV375" s="507"/>
      <c r="CW375" s="507"/>
      <c r="CX375" s="1109"/>
      <c r="CY375" s="507"/>
      <c r="CZ375" s="507"/>
      <c r="DN375" s="507"/>
      <c r="DO375" s="507"/>
      <c r="DP375" s="507"/>
      <c r="DQ375" s="507"/>
      <c r="DR375" s="507"/>
      <c r="DS375" s="507"/>
      <c r="DT375" s="507"/>
      <c r="DU375" s="507"/>
      <c r="DV375" s="507"/>
      <c r="DW375" s="507"/>
      <c r="DX375" s="507"/>
      <c r="DY375" s="507"/>
      <c r="DZ375" s="507"/>
      <c r="EA375" s="507"/>
      <c r="EB375" s="507"/>
      <c r="EC375" s="507"/>
      <c r="ED375" s="507"/>
      <c r="EE375" s="507"/>
      <c r="EF375" s="507"/>
      <c r="EG375" s="507"/>
      <c r="EH375" s="507"/>
      <c r="EI375" s="507"/>
      <c r="EJ375" s="507"/>
      <c r="EK375" s="507"/>
      <c r="EL375" s="507"/>
      <c r="EM375" s="507"/>
      <c r="EN375" s="507"/>
      <c r="EO375" s="507"/>
      <c r="EP375" s="507"/>
      <c r="EQ375" s="507"/>
      <c r="ER375" s="507"/>
      <c r="ES375" s="507"/>
      <c r="ET375" s="507"/>
      <c r="EU375" s="507"/>
      <c r="EV375" s="507"/>
      <c r="EW375" s="507"/>
      <c r="EX375" s="507"/>
      <c r="EY375" s="507"/>
      <c r="EZ375" s="507"/>
      <c r="FA375" s="507"/>
      <c r="FB375" s="507"/>
      <c r="FC375" s="507"/>
      <c r="FD375" s="507"/>
      <c r="FE375" s="507"/>
      <c r="FF375" s="507"/>
      <c r="FG375" s="507"/>
      <c r="FH375" s="507"/>
      <c r="FI375" s="507"/>
      <c r="FJ375" s="507"/>
      <c r="FK375" s="507"/>
      <c r="FL375" s="507"/>
      <c r="FM375" s="507"/>
      <c r="FN375" s="507"/>
      <c r="FO375" s="507"/>
      <c r="FP375" s="507"/>
      <c r="FQ375" s="507"/>
      <c r="FR375" s="507"/>
      <c r="FS375" s="507"/>
      <c r="FT375" s="507"/>
      <c r="FU375" s="507"/>
      <c r="FV375" s="507"/>
      <c r="FW375" s="507"/>
      <c r="FX375" s="507"/>
      <c r="FY375" s="507"/>
      <c r="FZ375" s="507"/>
      <c r="GA375" s="507"/>
      <c r="GB375" s="507"/>
      <c r="GC375" s="507"/>
      <c r="GD375" s="507"/>
      <c r="GE375" s="507"/>
      <c r="GF375" s="507"/>
      <c r="GG375" s="507"/>
      <c r="GH375" s="507"/>
      <c r="GI375" s="507"/>
      <c r="GJ375" s="507"/>
      <c r="GK375" s="507"/>
      <c r="GL375" s="507"/>
      <c r="GM375" s="507"/>
      <c r="GN375" s="507"/>
      <c r="GO375" s="507"/>
      <c r="GP375" s="507"/>
      <c r="GQ375" s="507"/>
      <c r="GR375" s="507"/>
      <c r="GS375" s="507"/>
      <c r="GT375" s="507"/>
      <c r="GU375" s="507"/>
      <c r="GV375" s="507"/>
      <c r="GW375" s="507"/>
      <c r="GX375" s="507"/>
      <c r="GY375" s="507"/>
      <c r="GZ375" s="507"/>
      <c r="HA375" s="507"/>
      <c r="HB375" s="507"/>
      <c r="HC375" s="507"/>
      <c r="HD375" s="507"/>
      <c r="HE375" s="507"/>
      <c r="HF375" s="507"/>
      <c r="HG375" s="507"/>
      <c r="HH375" s="507"/>
      <c r="HI375" s="507"/>
      <c r="HJ375" s="507"/>
      <c r="HK375" s="507"/>
      <c r="HL375" s="507"/>
      <c r="HM375" s="507"/>
      <c r="HN375" s="507"/>
      <c r="HO375" s="507"/>
      <c r="HP375" s="507"/>
      <c r="HQ375" s="507"/>
      <c r="HR375" s="507"/>
      <c r="HS375" s="507"/>
      <c r="HT375" s="507"/>
      <c r="HU375" s="507"/>
      <c r="HV375" s="507"/>
      <c r="HW375" s="507"/>
      <c r="HX375" s="507"/>
      <c r="HY375" s="507"/>
      <c r="HZ375" s="507"/>
      <c r="IA375" s="507"/>
      <c r="IB375" s="507"/>
      <c r="IC375" s="507"/>
      <c r="ID375" s="507"/>
      <c r="IE375" s="507"/>
      <c r="IF375" s="507"/>
      <c r="IG375" s="507"/>
      <c r="IH375" s="507"/>
      <c r="II375" s="507"/>
      <c r="IJ375" s="507"/>
    </row>
    <row r="376" spans="1:244" s="398" customFormat="1" ht="19" x14ac:dyDescent="0.2">
      <c r="A376"/>
      <c r="B376" s="290"/>
      <c r="C376"/>
      <c r="D376" s="367"/>
      <c r="E376" s="463"/>
      <c r="F376" s="463"/>
      <c r="G376" s="271"/>
      <c r="H376"/>
      <c r="I376" s="99"/>
      <c r="J376"/>
      <c r="K376"/>
      <c r="L376"/>
      <c r="M376" s="275"/>
      <c r="N376" s="275"/>
      <c r="O376" s="275"/>
      <c r="P376" s="275"/>
      <c r="Q376" s="275"/>
      <c r="R376" s="275"/>
      <c r="S376" s="275"/>
      <c r="T376" s="275"/>
      <c r="U376" s="275"/>
      <c r="V376" s="275"/>
      <c r="W376" s="275"/>
      <c r="X376" s="275"/>
      <c r="Y376" s="275"/>
      <c r="Z376" s="275"/>
      <c r="AA376" s="275"/>
      <c r="AB376" s="23"/>
      <c r="AC376"/>
      <c r="AD376" s="92"/>
      <c r="AE376"/>
      <c r="AF376"/>
      <c r="AG376"/>
      <c r="AH376" s="96"/>
      <c r="AI376" s="394"/>
      <c r="AJ376" s="215"/>
      <c r="AK376" s="215"/>
      <c r="AL376" s="215"/>
      <c r="AM376" s="215"/>
      <c r="AN376" s="215"/>
      <c r="AO376" s="215"/>
      <c r="AP376" s="215"/>
      <c r="AQ376" s="215"/>
      <c r="AR376" s="215"/>
      <c r="AS376" s="215"/>
      <c r="AT376" s="215"/>
      <c r="AU376" s="215"/>
      <c r="AV376" s="215"/>
      <c r="AW376" s="215"/>
      <c r="AX376" s="215"/>
      <c r="AY376" s="394"/>
      <c r="AZ376" s="386"/>
      <c r="BA376" s="715"/>
      <c r="BB376"/>
      <c r="BC376" s="715"/>
      <c r="BD376"/>
      <c r="BE376" s="715"/>
      <c r="BF376"/>
      <c r="BG376" s="715"/>
      <c r="BH376"/>
      <c r="BI376" s="715"/>
      <c r="BJ376"/>
      <c r="BK376" s="715"/>
      <c r="BL376"/>
      <c r="BM376" s="715"/>
      <c r="BN376"/>
      <c r="BO376" s="387"/>
      <c r="BP376"/>
      <c r="BQ376" s="387"/>
      <c r="BR376"/>
      <c r="BS376" s="387"/>
      <c r="BT376"/>
      <c r="BU376" s="387"/>
      <c r="BV376"/>
      <c r="BW376" s="387"/>
      <c r="BX376"/>
      <c r="BY376" s="387"/>
      <c r="BZ376"/>
      <c r="CA376" s="387"/>
      <c r="CB376"/>
      <c r="CC376" s="387"/>
      <c r="CD376"/>
      <c r="CE376" s="387"/>
      <c r="CF376"/>
      <c r="CG376" s="387"/>
      <c r="CH376"/>
      <c r="CI376" s="387"/>
      <c r="CJ376"/>
      <c r="CK376" s="1099"/>
      <c r="CL376" s="507"/>
      <c r="CM376" s="507"/>
      <c r="CN376" s="507"/>
      <c r="CO376" s="507"/>
      <c r="CP376" s="507"/>
      <c r="CQ376" s="507"/>
      <c r="CR376" s="507"/>
      <c r="CS376" s="507"/>
      <c r="CT376" s="1109"/>
      <c r="CU376" s="507"/>
      <c r="CV376" s="507"/>
      <c r="CW376" s="507"/>
      <c r="CX376" s="1109"/>
      <c r="CY376" s="507"/>
      <c r="CZ376" s="507"/>
      <c r="DN376" s="507"/>
      <c r="DO376" s="507"/>
      <c r="DP376" s="507"/>
      <c r="DQ376" s="507"/>
      <c r="DR376" s="507"/>
      <c r="DS376" s="507"/>
      <c r="DT376" s="507"/>
      <c r="DU376" s="507"/>
      <c r="DV376" s="507"/>
      <c r="DW376" s="507"/>
      <c r="DX376" s="507"/>
      <c r="DY376" s="507"/>
      <c r="DZ376" s="507"/>
      <c r="EA376" s="507"/>
      <c r="EB376" s="507"/>
      <c r="EC376" s="507"/>
      <c r="ED376" s="507"/>
      <c r="EE376" s="507"/>
      <c r="EF376" s="507"/>
      <c r="EG376" s="507"/>
      <c r="EH376" s="507"/>
      <c r="EI376" s="507"/>
      <c r="EJ376" s="507"/>
      <c r="EK376" s="507"/>
      <c r="EL376" s="507"/>
      <c r="EM376" s="507"/>
      <c r="EN376" s="507"/>
      <c r="EO376" s="507"/>
      <c r="EP376" s="507"/>
      <c r="EQ376" s="507"/>
      <c r="ER376" s="507"/>
      <c r="ES376" s="507"/>
      <c r="ET376" s="507"/>
      <c r="EU376" s="507"/>
      <c r="EV376" s="507"/>
      <c r="EW376" s="507"/>
      <c r="EX376" s="507"/>
      <c r="EY376" s="507"/>
      <c r="EZ376" s="507"/>
      <c r="FA376" s="507"/>
      <c r="FB376" s="507"/>
      <c r="FC376" s="507"/>
      <c r="FD376" s="507"/>
      <c r="FE376" s="507"/>
      <c r="FF376" s="507"/>
      <c r="FG376" s="507"/>
      <c r="FH376" s="507"/>
      <c r="FI376" s="507"/>
      <c r="FJ376" s="507"/>
      <c r="FK376" s="507"/>
      <c r="FL376" s="507"/>
      <c r="FM376" s="507"/>
      <c r="FN376" s="507"/>
      <c r="FO376" s="507"/>
      <c r="FP376" s="507"/>
      <c r="FQ376" s="507"/>
      <c r="FR376" s="507"/>
      <c r="FS376" s="507"/>
      <c r="FT376" s="507"/>
      <c r="FU376" s="507"/>
      <c r="FV376" s="507"/>
      <c r="FW376" s="507"/>
      <c r="FX376" s="507"/>
      <c r="FY376" s="507"/>
      <c r="FZ376" s="507"/>
      <c r="GA376" s="507"/>
      <c r="GB376" s="507"/>
      <c r="GC376" s="507"/>
      <c r="GD376" s="507"/>
      <c r="GE376" s="507"/>
      <c r="GF376" s="507"/>
      <c r="GG376" s="507"/>
      <c r="GH376" s="507"/>
      <c r="GI376" s="507"/>
      <c r="GJ376" s="507"/>
      <c r="GK376" s="507"/>
      <c r="GL376" s="507"/>
      <c r="GM376" s="507"/>
      <c r="GN376" s="507"/>
      <c r="GO376" s="507"/>
      <c r="GP376" s="507"/>
      <c r="GQ376" s="507"/>
      <c r="GR376" s="507"/>
      <c r="GS376" s="507"/>
      <c r="GT376" s="507"/>
      <c r="GU376" s="507"/>
      <c r="GV376" s="507"/>
      <c r="GW376" s="507"/>
      <c r="GX376" s="507"/>
      <c r="GY376" s="507"/>
      <c r="GZ376" s="507"/>
      <c r="HA376" s="507"/>
      <c r="HB376" s="507"/>
      <c r="HC376" s="507"/>
      <c r="HD376" s="507"/>
      <c r="HE376" s="507"/>
      <c r="HF376" s="507"/>
      <c r="HG376" s="507"/>
      <c r="HH376" s="507"/>
      <c r="HI376" s="507"/>
      <c r="HJ376" s="507"/>
      <c r="HK376" s="507"/>
      <c r="HL376" s="507"/>
      <c r="HM376" s="507"/>
      <c r="HN376" s="507"/>
      <c r="HO376" s="507"/>
      <c r="HP376" s="507"/>
      <c r="HQ376" s="507"/>
      <c r="HR376" s="507"/>
      <c r="HS376" s="507"/>
      <c r="HT376" s="507"/>
      <c r="HU376" s="507"/>
      <c r="HV376" s="507"/>
      <c r="HW376" s="507"/>
      <c r="HX376" s="507"/>
      <c r="HY376" s="507"/>
      <c r="HZ376" s="507"/>
      <c r="IA376" s="507"/>
      <c r="IB376" s="507"/>
      <c r="IC376" s="507"/>
      <c r="ID376" s="507"/>
      <c r="IE376" s="507"/>
      <c r="IF376" s="507"/>
      <c r="IG376" s="507"/>
      <c r="IH376" s="507"/>
      <c r="II376" s="507"/>
      <c r="IJ376" s="507"/>
    </row>
    <row r="377" spans="1:244" s="398" customFormat="1" ht="19" x14ac:dyDescent="0.2">
      <c r="A377"/>
      <c r="B377" s="290"/>
      <c r="C377"/>
      <c r="D377" s="367"/>
      <c r="E377" s="463"/>
      <c r="F377" s="463"/>
      <c r="G377" s="271"/>
      <c r="H377"/>
      <c r="I377" s="99"/>
      <c r="J377"/>
      <c r="K377"/>
      <c r="L377"/>
      <c r="M377" s="275"/>
      <c r="N377" s="275"/>
      <c r="O377" s="275"/>
      <c r="P377" s="275"/>
      <c r="Q377" s="275"/>
      <c r="R377" s="275"/>
      <c r="S377" s="275"/>
      <c r="T377" s="275"/>
      <c r="U377" s="275"/>
      <c r="V377" s="275"/>
      <c r="W377" s="275"/>
      <c r="X377" s="275"/>
      <c r="Y377" s="275"/>
      <c r="Z377" s="275"/>
      <c r="AA377" s="275"/>
      <c r="AB377" s="23"/>
      <c r="AC377"/>
      <c r="AD377" s="92"/>
      <c r="AE377"/>
      <c r="AF377"/>
      <c r="AG377"/>
      <c r="AH377" s="96"/>
      <c r="AI377" s="394"/>
      <c r="AJ377" s="215"/>
      <c r="AK377" s="215"/>
      <c r="AL377" s="215"/>
      <c r="AM377" s="215"/>
      <c r="AN377" s="215"/>
      <c r="AO377" s="215"/>
      <c r="AP377" s="215"/>
      <c r="AQ377" s="215"/>
      <c r="AR377" s="215"/>
      <c r="AS377" s="215"/>
      <c r="AT377" s="215"/>
      <c r="AU377" s="215"/>
      <c r="AV377" s="215"/>
      <c r="AW377" s="215"/>
      <c r="AX377" s="215"/>
      <c r="AY377" s="394"/>
      <c r="AZ377" s="386"/>
      <c r="BA377" s="715"/>
      <c r="BB377"/>
      <c r="BC377" s="715"/>
      <c r="BD377"/>
      <c r="BE377" s="715"/>
      <c r="BF377"/>
      <c r="BG377" s="715"/>
      <c r="BH377"/>
      <c r="BI377" s="715"/>
      <c r="BJ377"/>
      <c r="BK377" s="715"/>
      <c r="BL377"/>
      <c r="BM377" s="715"/>
      <c r="BN377"/>
      <c r="BO377" s="387"/>
      <c r="BP377"/>
      <c r="BQ377" s="387"/>
      <c r="BR377"/>
      <c r="BS377" s="387"/>
      <c r="BT377"/>
      <c r="BU377" s="387"/>
      <c r="BV377"/>
      <c r="BW377" s="387"/>
      <c r="BX377"/>
      <c r="BY377" s="387"/>
      <c r="BZ377"/>
      <c r="CA377" s="387"/>
      <c r="CB377"/>
      <c r="CC377" s="387"/>
      <c r="CD377"/>
      <c r="CE377" s="387"/>
      <c r="CF377"/>
      <c r="CG377" s="387"/>
      <c r="CH377"/>
      <c r="CI377" s="387"/>
      <c r="CJ377"/>
      <c r="CK377" s="1099"/>
      <c r="CL377" s="507"/>
      <c r="CM377" s="507"/>
      <c r="CN377" s="507"/>
      <c r="CO377" s="507"/>
      <c r="CP377" s="507"/>
      <c r="CQ377" s="507"/>
      <c r="CR377" s="507"/>
      <c r="CS377" s="507"/>
      <c r="CT377" s="1109"/>
      <c r="CU377" s="507"/>
      <c r="CV377" s="507"/>
      <c r="CW377" s="507"/>
      <c r="CX377" s="1109"/>
      <c r="CY377" s="507"/>
      <c r="CZ377" s="507"/>
      <c r="DN377" s="507"/>
      <c r="DO377" s="507"/>
      <c r="DP377" s="507"/>
      <c r="DQ377" s="507"/>
      <c r="DR377" s="507"/>
      <c r="DS377" s="507"/>
      <c r="DT377" s="507"/>
      <c r="DU377" s="507"/>
      <c r="DV377" s="507"/>
      <c r="DW377" s="507"/>
      <c r="DX377" s="507"/>
      <c r="DY377" s="507"/>
      <c r="DZ377" s="507"/>
      <c r="EA377" s="507"/>
      <c r="EB377" s="507"/>
      <c r="EC377" s="507"/>
      <c r="ED377" s="507"/>
      <c r="EE377" s="507"/>
      <c r="EF377" s="507"/>
      <c r="EG377" s="507"/>
      <c r="EH377" s="507"/>
      <c r="EI377" s="507"/>
      <c r="EJ377" s="507"/>
      <c r="EK377" s="507"/>
      <c r="EL377" s="507"/>
      <c r="EM377" s="507"/>
      <c r="EN377" s="507"/>
      <c r="EO377" s="507"/>
      <c r="EP377" s="507"/>
      <c r="EQ377" s="507"/>
      <c r="ER377" s="507"/>
      <c r="ES377" s="507"/>
      <c r="ET377" s="507"/>
      <c r="EU377" s="507"/>
      <c r="EV377" s="507"/>
      <c r="EW377" s="507"/>
      <c r="EX377" s="507"/>
      <c r="EY377" s="507"/>
      <c r="EZ377" s="507"/>
      <c r="FA377" s="507"/>
      <c r="FB377" s="507"/>
      <c r="FC377" s="507"/>
      <c r="FD377" s="507"/>
      <c r="FE377" s="507"/>
      <c r="FF377" s="507"/>
      <c r="FG377" s="507"/>
      <c r="FH377" s="507"/>
      <c r="FI377" s="507"/>
      <c r="FJ377" s="507"/>
      <c r="FK377" s="507"/>
      <c r="FL377" s="507"/>
      <c r="FM377" s="507"/>
      <c r="FN377" s="507"/>
      <c r="FO377" s="507"/>
      <c r="FP377" s="507"/>
      <c r="FQ377" s="507"/>
      <c r="FR377" s="507"/>
      <c r="FS377" s="507"/>
      <c r="FT377" s="507"/>
      <c r="FU377" s="507"/>
      <c r="FV377" s="507"/>
      <c r="FW377" s="507"/>
      <c r="FX377" s="507"/>
      <c r="FY377" s="507"/>
      <c r="FZ377" s="507"/>
      <c r="GA377" s="507"/>
      <c r="GB377" s="507"/>
      <c r="GC377" s="507"/>
      <c r="GD377" s="507"/>
      <c r="GE377" s="507"/>
      <c r="GF377" s="507"/>
      <c r="GG377" s="507"/>
      <c r="GH377" s="507"/>
      <c r="GI377" s="507"/>
      <c r="GJ377" s="507"/>
      <c r="GK377" s="507"/>
      <c r="GL377" s="507"/>
      <c r="GM377" s="507"/>
      <c r="GN377" s="507"/>
      <c r="GO377" s="507"/>
      <c r="GP377" s="507"/>
      <c r="GQ377" s="507"/>
      <c r="GR377" s="507"/>
      <c r="GS377" s="507"/>
      <c r="GT377" s="507"/>
      <c r="GU377" s="507"/>
      <c r="GV377" s="507"/>
      <c r="GW377" s="507"/>
      <c r="GX377" s="507"/>
      <c r="GY377" s="507"/>
      <c r="GZ377" s="507"/>
      <c r="HA377" s="507"/>
      <c r="HB377" s="507"/>
      <c r="HC377" s="507"/>
      <c r="HD377" s="507"/>
      <c r="HE377" s="507"/>
      <c r="HF377" s="507"/>
      <c r="HG377" s="507"/>
      <c r="HH377" s="507"/>
      <c r="HI377" s="507"/>
      <c r="HJ377" s="507"/>
      <c r="HK377" s="507"/>
      <c r="HL377" s="507"/>
      <c r="HM377" s="507"/>
      <c r="HN377" s="507"/>
      <c r="HO377" s="507"/>
      <c r="HP377" s="507"/>
      <c r="HQ377" s="507"/>
      <c r="HR377" s="507"/>
      <c r="HS377" s="507"/>
      <c r="HT377" s="507"/>
      <c r="HU377" s="507"/>
      <c r="HV377" s="507"/>
      <c r="HW377" s="507"/>
      <c r="HX377" s="507"/>
      <c r="HY377" s="507"/>
      <c r="HZ377" s="507"/>
      <c r="IA377" s="507"/>
      <c r="IB377" s="507"/>
      <c r="IC377" s="507"/>
      <c r="ID377" s="507"/>
      <c r="IE377" s="507"/>
      <c r="IF377" s="507"/>
      <c r="IG377" s="507"/>
      <c r="IH377" s="507"/>
      <c r="II377" s="507"/>
      <c r="IJ377" s="507"/>
    </row>
    <row r="378" spans="1:244" s="398" customFormat="1" ht="19" x14ac:dyDescent="0.2">
      <c r="A378"/>
      <c r="B378" s="290"/>
      <c r="C378"/>
      <c r="D378" s="367"/>
      <c r="E378" s="463"/>
      <c r="F378" s="463"/>
      <c r="G378" s="271"/>
      <c r="H378"/>
      <c r="I378" s="99"/>
      <c r="J378"/>
      <c r="K378"/>
      <c r="L378"/>
      <c r="M378" s="275"/>
      <c r="N378" s="275"/>
      <c r="O378" s="275"/>
      <c r="P378" s="275"/>
      <c r="Q378" s="275"/>
      <c r="R378" s="275"/>
      <c r="S378" s="275"/>
      <c r="T378" s="275"/>
      <c r="U378" s="275"/>
      <c r="V378" s="275"/>
      <c r="W378" s="275"/>
      <c r="X378" s="275"/>
      <c r="Y378" s="275"/>
      <c r="Z378" s="275"/>
      <c r="AA378" s="275"/>
      <c r="AB378" s="23"/>
      <c r="AC378"/>
      <c r="AD378" s="92"/>
      <c r="AE378"/>
      <c r="AF378"/>
      <c r="AG378"/>
      <c r="AH378" s="96"/>
      <c r="AI378" s="394"/>
      <c r="AJ378" s="215"/>
      <c r="AK378" s="215"/>
      <c r="AL378" s="215"/>
      <c r="AM378" s="215"/>
      <c r="AN378" s="215"/>
      <c r="AO378" s="215"/>
      <c r="AP378" s="215"/>
      <c r="AQ378" s="215"/>
      <c r="AR378" s="215"/>
      <c r="AS378" s="215"/>
      <c r="AT378" s="215"/>
      <c r="AU378" s="215"/>
      <c r="AV378" s="215"/>
      <c r="AW378" s="215"/>
      <c r="AX378" s="215"/>
      <c r="AY378" s="394"/>
      <c r="AZ378" s="386"/>
      <c r="BA378" s="715"/>
      <c r="BB378"/>
      <c r="BC378" s="715"/>
      <c r="BD378"/>
      <c r="BE378" s="715"/>
      <c r="BF378"/>
      <c r="BG378" s="715"/>
      <c r="BH378"/>
      <c r="BI378" s="715"/>
      <c r="BJ378"/>
      <c r="BK378" s="715"/>
      <c r="BL378"/>
      <c r="BM378" s="715"/>
      <c r="BN378"/>
      <c r="BO378" s="387"/>
      <c r="BP378"/>
      <c r="BQ378" s="387"/>
      <c r="BR378"/>
      <c r="BS378" s="387"/>
      <c r="BT378"/>
      <c r="BU378" s="387"/>
      <c r="BV378"/>
      <c r="BW378" s="387"/>
      <c r="BX378"/>
      <c r="BY378" s="387"/>
      <c r="BZ378"/>
      <c r="CA378" s="387"/>
      <c r="CB378"/>
      <c r="CC378" s="387"/>
      <c r="CD378"/>
      <c r="CE378" s="387"/>
      <c r="CF378"/>
      <c r="CG378" s="387"/>
      <c r="CH378"/>
      <c r="CI378" s="387"/>
      <c r="CJ378"/>
      <c r="CK378" s="1099"/>
      <c r="CL378" s="507"/>
      <c r="CM378" s="507"/>
      <c r="CN378" s="507"/>
      <c r="CO378" s="507"/>
      <c r="CP378" s="507"/>
      <c r="CQ378" s="507"/>
      <c r="CR378" s="507"/>
      <c r="CS378" s="507"/>
      <c r="CT378" s="1109"/>
      <c r="CU378" s="507"/>
      <c r="CV378" s="507"/>
      <c r="CW378" s="507"/>
      <c r="CX378" s="1109"/>
      <c r="CY378" s="507"/>
      <c r="CZ378" s="507"/>
      <c r="DN378" s="507"/>
      <c r="DO378" s="507"/>
      <c r="DP378" s="507"/>
      <c r="DQ378" s="507"/>
      <c r="DR378" s="507"/>
      <c r="DS378" s="507"/>
      <c r="DT378" s="507"/>
      <c r="DU378" s="507"/>
      <c r="DV378" s="507"/>
      <c r="DW378" s="507"/>
      <c r="DX378" s="507"/>
      <c r="DY378" s="507"/>
      <c r="DZ378" s="507"/>
      <c r="EA378" s="507"/>
      <c r="EB378" s="507"/>
      <c r="EC378" s="507"/>
      <c r="ED378" s="507"/>
      <c r="EE378" s="507"/>
      <c r="EF378" s="507"/>
      <c r="EG378" s="507"/>
      <c r="EH378" s="507"/>
      <c r="EI378" s="507"/>
      <c r="EJ378" s="507"/>
      <c r="EK378" s="507"/>
      <c r="EL378" s="507"/>
      <c r="EM378" s="507"/>
      <c r="EN378" s="507"/>
      <c r="EO378" s="507"/>
      <c r="EP378" s="507"/>
      <c r="EQ378" s="507"/>
      <c r="ER378" s="507"/>
      <c r="ES378" s="507"/>
      <c r="ET378" s="507"/>
      <c r="EU378" s="507"/>
      <c r="EV378" s="507"/>
      <c r="EW378" s="507"/>
      <c r="EX378" s="507"/>
      <c r="EY378" s="507"/>
      <c r="EZ378" s="507"/>
      <c r="FA378" s="507"/>
      <c r="FB378" s="507"/>
      <c r="FC378" s="507"/>
      <c r="FD378" s="507"/>
      <c r="FE378" s="507"/>
      <c r="FF378" s="507"/>
      <c r="FG378" s="507"/>
      <c r="FH378" s="507"/>
      <c r="FI378" s="507"/>
      <c r="FJ378" s="507"/>
      <c r="FK378" s="507"/>
      <c r="FL378" s="507"/>
      <c r="FM378" s="507"/>
      <c r="FN378" s="507"/>
      <c r="FO378" s="507"/>
      <c r="FP378" s="507"/>
      <c r="FQ378" s="507"/>
      <c r="FR378" s="507"/>
      <c r="FS378" s="507"/>
      <c r="FT378" s="507"/>
      <c r="FU378" s="507"/>
      <c r="FV378" s="507"/>
      <c r="FW378" s="507"/>
      <c r="FX378" s="507"/>
      <c r="FY378" s="507"/>
      <c r="FZ378" s="507"/>
      <c r="GA378" s="507"/>
      <c r="GB378" s="507"/>
      <c r="GC378" s="507"/>
      <c r="GD378" s="507"/>
      <c r="GE378" s="507"/>
      <c r="GF378" s="507"/>
      <c r="GG378" s="507"/>
      <c r="GH378" s="507"/>
      <c r="GI378" s="507"/>
      <c r="GJ378" s="507"/>
      <c r="GK378" s="507"/>
      <c r="GL378" s="507"/>
      <c r="GM378" s="507"/>
      <c r="GN378" s="507"/>
      <c r="GO378" s="507"/>
      <c r="GP378" s="507"/>
      <c r="GQ378" s="507"/>
      <c r="GR378" s="507"/>
      <c r="GS378" s="507"/>
      <c r="GT378" s="507"/>
      <c r="GU378" s="507"/>
      <c r="GV378" s="507"/>
      <c r="GW378" s="507"/>
      <c r="GX378" s="507"/>
      <c r="GY378" s="507"/>
      <c r="GZ378" s="507"/>
      <c r="HA378" s="507"/>
      <c r="HB378" s="507"/>
      <c r="HC378" s="507"/>
      <c r="HD378" s="507"/>
      <c r="HE378" s="507"/>
      <c r="HF378" s="507"/>
      <c r="HG378" s="507"/>
      <c r="HH378" s="507"/>
      <c r="HI378" s="507"/>
      <c r="HJ378" s="507"/>
      <c r="HK378" s="507"/>
      <c r="HL378" s="507"/>
      <c r="HM378" s="507"/>
      <c r="HN378" s="507"/>
      <c r="HO378" s="507"/>
      <c r="HP378" s="507"/>
      <c r="HQ378" s="507"/>
      <c r="HR378" s="507"/>
      <c r="HS378" s="507"/>
      <c r="HT378" s="507"/>
      <c r="HU378" s="507"/>
      <c r="HV378" s="507"/>
      <c r="HW378" s="507"/>
      <c r="HX378" s="507"/>
      <c r="HY378" s="507"/>
      <c r="HZ378" s="507"/>
      <c r="IA378" s="507"/>
      <c r="IB378" s="507"/>
      <c r="IC378" s="507"/>
      <c r="ID378" s="507"/>
      <c r="IE378" s="507"/>
      <c r="IF378" s="507"/>
      <c r="IG378" s="507"/>
      <c r="IH378" s="507"/>
      <c r="II378" s="507"/>
      <c r="IJ378" s="507"/>
    </row>
    <row r="379" spans="1:244" s="398" customFormat="1" ht="19" x14ac:dyDescent="0.2">
      <c r="A379"/>
      <c r="B379" s="290"/>
      <c r="C379"/>
      <c r="D379" s="367"/>
      <c r="E379" s="463"/>
      <c r="F379" s="463"/>
      <c r="G379" s="271"/>
      <c r="H379"/>
      <c r="I379" s="99"/>
      <c r="J379"/>
      <c r="K379"/>
      <c r="L379"/>
      <c r="M379" s="275"/>
      <c r="N379" s="275"/>
      <c r="O379" s="275"/>
      <c r="P379" s="275"/>
      <c r="Q379" s="275"/>
      <c r="R379" s="275"/>
      <c r="S379" s="275"/>
      <c r="T379" s="275"/>
      <c r="U379" s="275"/>
      <c r="V379" s="275"/>
      <c r="W379" s="275"/>
      <c r="X379" s="275"/>
      <c r="Y379" s="275"/>
      <c r="Z379" s="275"/>
      <c r="AA379" s="275"/>
      <c r="AB379" s="23"/>
      <c r="AC379"/>
      <c r="AD379" s="92"/>
      <c r="AE379"/>
      <c r="AF379"/>
      <c r="AG379"/>
      <c r="AH379" s="96"/>
      <c r="AI379" s="394"/>
      <c r="AJ379" s="215"/>
      <c r="AK379" s="215"/>
      <c r="AL379" s="215"/>
      <c r="AM379" s="215"/>
      <c r="AN379" s="215"/>
      <c r="AO379" s="215"/>
      <c r="AP379" s="215"/>
      <c r="AQ379" s="215"/>
      <c r="AR379" s="215"/>
      <c r="AS379" s="215"/>
      <c r="AT379" s="215"/>
      <c r="AU379" s="215"/>
      <c r="AV379" s="215"/>
      <c r="AW379" s="215"/>
      <c r="AX379" s="215"/>
      <c r="AY379" s="394"/>
      <c r="AZ379" s="386"/>
      <c r="BA379" s="715"/>
      <c r="BB379"/>
      <c r="BC379" s="715"/>
      <c r="BD379"/>
      <c r="BE379" s="715"/>
      <c r="BF379"/>
      <c r="BG379" s="715"/>
      <c r="BH379"/>
      <c r="BI379" s="715"/>
      <c r="BJ379"/>
      <c r="BK379" s="715"/>
      <c r="BL379"/>
      <c r="BM379" s="715"/>
      <c r="BN379"/>
      <c r="BO379" s="387"/>
      <c r="BP379"/>
      <c r="BQ379" s="387"/>
      <c r="BR379"/>
      <c r="BS379" s="387"/>
      <c r="BT379"/>
      <c r="BU379" s="387"/>
      <c r="BV379"/>
      <c r="BW379" s="387"/>
      <c r="BX379"/>
      <c r="BY379" s="387"/>
      <c r="BZ379"/>
      <c r="CA379" s="387"/>
      <c r="CB379"/>
      <c r="CC379" s="387"/>
      <c r="CD379"/>
      <c r="CE379" s="387"/>
      <c r="CF379"/>
      <c r="CG379" s="387"/>
      <c r="CH379"/>
      <c r="CI379" s="387"/>
      <c r="CJ379"/>
      <c r="CK379" s="1099"/>
      <c r="CL379" s="507"/>
      <c r="CM379" s="507"/>
      <c r="CN379" s="507"/>
      <c r="CO379" s="507"/>
      <c r="CP379" s="507"/>
      <c r="CQ379" s="507"/>
      <c r="CR379" s="507"/>
      <c r="CS379" s="507"/>
      <c r="CT379" s="1109"/>
      <c r="CU379" s="507"/>
      <c r="CV379" s="507"/>
      <c r="CW379" s="507"/>
      <c r="CX379" s="1109"/>
      <c r="CY379" s="507"/>
      <c r="CZ379" s="507"/>
      <c r="DN379" s="507"/>
      <c r="DO379" s="507"/>
      <c r="DP379" s="507"/>
      <c r="DQ379" s="507"/>
      <c r="DR379" s="507"/>
      <c r="DS379" s="507"/>
      <c r="DT379" s="507"/>
      <c r="DU379" s="507"/>
      <c r="DV379" s="507"/>
      <c r="DW379" s="507"/>
      <c r="DX379" s="507"/>
      <c r="DY379" s="507"/>
      <c r="DZ379" s="507"/>
      <c r="EA379" s="507"/>
      <c r="EB379" s="507"/>
      <c r="EC379" s="507"/>
      <c r="ED379" s="507"/>
      <c r="EE379" s="507"/>
      <c r="EF379" s="507"/>
      <c r="EG379" s="507"/>
      <c r="EH379" s="507"/>
      <c r="EI379" s="507"/>
      <c r="EJ379" s="507"/>
      <c r="EK379" s="507"/>
      <c r="EL379" s="507"/>
      <c r="EM379" s="507"/>
      <c r="EN379" s="507"/>
      <c r="EO379" s="507"/>
      <c r="EP379" s="507"/>
      <c r="EQ379" s="507"/>
      <c r="ER379" s="507"/>
      <c r="ES379" s="507"/>
      <c r="ET379" s="507"/>
      <c r="EU379" s="507"/>
      <c r="EV379" s="507"/>
      <c r="EW379" s="507"/>
      <c r="EX379" s="507"/>
      <c r="EY379" s="507"/>
      <c r="EZ379" s="507"/>
      <c r="FA379" s="507"/>
      <c r="FB379" s="507"/>
      <c r="FC379" s="507"/>
      <c r="FD379" s="507"/>
      <c r="FE379" s="507"/>
      <c r="FF379" s="507"/>
      <c r="FG379" s="507"/>
      <c r="FH379" s="507"/>
      <c r="FI379" s="507"/>
      <c r="FJ379" s="507"/>
      <c r="FK379" s="507"/>
      <c r="FL379" s="507"/>
      <c r="FM379" s="507"/>
      <c r="FN379" s="507"/>
      <c r="FO379" s="507"/>
      <c r="FP379" s="507"/>
      <c r="FQ379" s="507"/>
      <c r="FR379" s="507"/>
      <c r="FS379" s="507"/>
      <c r="FT379" s="507"/>
      <c r="FU379" s="507"/>
      <c r="FV379" s="507"/>
      <c r="FW379" s="507"/>
      <c r="FX379" s="507"/>
      <c r="FY379" s="507"/>
      <c r="FZ379" s="507"/>
      <c r="GA379" s="507"/>
      <c r="GB379" s="507"/>
      <c r="GC379" s="507"/>
      <c r="GD379" s="507"/>
      <c r="GE379" s="507"/>
      <c r="GF379" s="507"/>
      <c r="GG379" s="507"/>
      <c r="GH379" s="507"/>
      <c r="GI379" s="507"/>
      <c r="GJ379" s="507"/>
      <c r="GK379" s="507"/>
      <c r="GL379" s="507"/>
      <c r="GM379" s="507"/>
      <c r="GN379" s="507"/>
      <c r="GO379" s="507"/>
      <c r="GP379" s="507"/>
      <c r="GQ379" s="507"/>
      <c r="GR379" s="507"/>
      <c r="GS379" s="507"/>
      <c r="GT379" s="507"/>
      <c r="GU379" s="507"/>
      <c r="GV379" s="507"/>
      <c r="GW379" s="507"/>
      <c r="GX379" s="507"/>
      <c r="GY379" s="507"/>
      <c r="GZ379" s="507"/>
      <c r="HA379" s="507"/>
      <c r="HB379" s="507"/>
      <c r="HC379" s="507"/>
      <c r="HD379" s="507"/>
      <c r="HE379" s="507"/>
      <c r="HF379" s="507"/>
      <c r="HG379" s="507"/>
      <c r="HH379" s="507"/>
      <c r="HI379" s="507"/>
      <c r="HJ379" s="507"/>
      <c r="HK379" s="507"/>
      <c r="HL379" s="507"/>
      <c r="HM379" s="507"/>
      <c r="HN379" s="507"/>
      <c r="HO379" s="507"/>
      <c r="HP379" s="507"/>
      <c r="HQ379" s="507"/>
      <c r="HR379" s="507"/>
      <c r="HS379" s="507"/>
      <c r="HT379" s="507"/>
      <c r="HU379" s="507"/>
      <c r="HV379" s="507"/>
      <c r="HW379" s="507"/>
      <c r="HX379" s="507"/>
      <c r="HY379" s="507"/>
      <c r="HZ379" s="507"/>
      <c r="IA379" s="507"/>
      <c r="IB379" s="507"/>
      <c r="IC379" s="507"/>
      <c r="ID379" s="507"/>
      <c r="IE379" s="507"/>
      <c r="IF379" s="507"/>
      <c r="IG379" s="507"/>
      <c r="IH379" s="507"/>
      <c r="II379" s="507"/>
      <c r="IJ379" s="507"/>
    </row>
    <row r="380" spans="1:244" s="398" customFormat="1" ht="19" x14ac:dyDescent="0.2">
      <c r="A380"/>
      <c r="B380" s="290"/>
      <c r="C380"/>
      <c r="D380" s="367"/>
      <c r="E380" s="463"/>
      <c r="F380" s="463"/>
      <c r="G380" s="271"/>
      <c r="H380"/>
      <c r="I380" s="99"/>
      <c r="J380"/>
      <c r="K380"/>
      <c r="L380"/>
      <c r="M380" s="275"/>
      <c r="N380" s="275"/>
      <c r="O380" s="275"/>
      <c r="P380" s="275"/>
      <c r="Q380" s="275"/>
      <c r="R380" s="275"/>
      <c r="S380" s="275"/>
      <c r="T380" s="275"/>
      <c r="U380" s="275"/>
      <c r="V380" s="275"/>
      <c r="W380" s="275"/>
      <c r="X380" s="275"/>
      <c r="Y380" s="275"/>
      <c r="Z380" s="275"/>
      <c r="AA380" s="275"/>
      <c r="AB380" s="23"/>
      <c r="AC380"/>
      <c r="AD380" s="92"/>
      <c r="AE380"/>
      <c r="AF380"/>
      <c r="AG380"/>
      <c r="AH380" s="96"/>
      <c r="AI380" s="394"/>
      <c r="AJ380" s="215"/>
      <c r="AK380" s="215"/>
      <c r="AL380" s="215"/>
      <c r="AM380" s="215"/>
      <c r="AN380" s="215"/>
      <c r="AO380" s="215"/>
      <c r="AP380" s="215"/>
      <c r="AQ380" s="215"/>
      <c r="AR380" s="215"/>
      <c r="AS380" s="215"/>
      <c r="AT380" s="215"/>
      <c r="AU380" s="215"/>
      <c r="AV380" s="215"/>
      <c r="AW380" s="215"/>
      <c r="AX380" s="215"/>
      <c r="AY380" s="394"/>
      <c r="AZ380" s="386"/>
      <c r="BA380" s="715"/>
      <c r="BB380"/>
      <c r="BC380" s="715"/>
      <c r="BD380"/>
      <c r="BE380" s="715"/>
      <c r="BF380"/>
      <c r="BG380" s="715"/>
      <c r="BH380"/>
      <c r="BI380" s="715"/>
      <c r="BJ380"/>
      <c r="BK380" s="715"/>
      <c r="BL380"/>
      <c r="BM380" s="715"/>
      <c r="BN380"/>
      <c r="BO380" s="387"/>
      <c r="BP380"/>
      <c r="BQ380" s="387"/>
      <c r="BR380"/>
      <c r="BS380" s="387"/>
      <c r="BT380"/>
      <c r="BU380" s="387"/>
      <c r="BV380"/>
      <c r="BW380" s="387"/>
      <c r="BX380"/>
      <c r="BY380" s="387"/>
      <c r="BZ380"/>
      <c r="CA380" s="387"/>
      <c r="CB380"/>
      <c r="CC380" s="387"/>
      <c r="CD380"/>
      <c r="CE380" s="387"/>
      <c r="CF380"/>
      <c r="CG380" s="387"/>
      <c r="CH380"/>
      <c r="CI380" s="387"/>
      <c r="CJ380"/>
      <c r="CK380" s="1099"/>
      <c r="CL380" s="507"/>
      <c r="CM380" s="507"/>
      <c r="CN380" s="507"/>
      <c r="CO380" s="507"/>
      <c r="CP380" s="507"/>
      <c r="CQ380" s="507"/>
      <c r="CR380" s="507"/>
      <c r="CS380" s="507"/>
      <c r="CT380" s="1109"/>
      <c r="CU380" s="507"/>
      <c r="CV380" s="507"/>
      <c r="CW380" s="507"/>
      <c r="CX380" s="1109"/>
      <c r="CY380" s="507"/>
      <c r="CZ380" s="507"/>
      <c r="DN380" s="507"/>
      <c r="DO380" s="507"/>
      <c r="DP380" s="507"/>
      <c r="DQ380" s="507"/>
      <c r="DR380" s="507"/>
      <c r="DS380" s="507"/>
      <c r="DT380" s="507"/>
      <c r="DU380" s="507"/>
      <c r="DV380" s="507"/>
      <c r="DW380" s="507"/>
      <c r="DX380" s="507"/>
      <c r="DY380" s="507"/>
      <c r="DZ380" s="507"/>
      <c r="EA380" s="507"/>
      <c r="EB380" s="507"/>
      <c r="EC380" s="507"/>
      <c r="ED380" s="507"/>
      <c r="EE380" s="507"/>
      <c r="EF380" s="507"/>
      <c r="EG380" s="507"/>
      <c r="EH380" s="507"/>
      <c r="EI380" s="507"/>
      <c r="EJ380" s="507"/>
      <c r="EK380" s="507"/>
      <c r="EL380" s="507"/>
      <c r="EM380" s="507"/>
      <c r="EN380" s="507"/>
      <c r="EO380" s="507"/>
      <c r="EP380" s="507"/>
      <c r="EQ380" s="507"/>
      <c r="ER380" s="507"/>
      <c r="ES380" s="507"/>
      <c r="ET380" s="507"/>
      <c r="EU380" s="507"/>
      <c r="EV380" s="507"/>
      <c r="EW380" s="507"/>
      <c r="EX380" s="507"/>
      <c r="EY380" s="507"/>
      <c r="EZ380" s="507"/>
      <c r="FA380" s="507"/>
      <c r="FB380" s="507"/>
      <c r="FC380" s="507"/>
      <c r="FD380" s="507"/>
      <c r="FE380" s="507"/>
      <c r="FF380" s="507"/>
      <c r="FG380" s="507"/>
      <c r="FH380" s="507"/>
      <c r="FI380" s="507"/>
      <c r="FJ380" s="507"/>
      <c r="FK380" s="507"/>
      <c r="FL380" s="507"/>
      <c r="FM380" s="507"/>
      <c r="FN380" s="507"/>
      <c r="FO380" s="507"/>
      <c r="FP380" s="507"/>
      <c r="FQ380" s="507"/>
      <c r="FR380" s="507"/>
      <c r="FS380" s="507"/>
      <c r="FT380" s="507"/>
      <c r="FU380" s="507"/>
      <c r="FV380" s="507"/>
      <c r="FW380" s="507"/>
      <c r="FX380" s="507"/>
      <c r="FY380" s="507"/>
      <c r="FZ380" s="507"/>
      <c r="GA380" s="507"/>
      <c r="GB380" s="507"/>
      <c r="GC380" s="507"/>
      <c r="GD380" s="507"/>
      <c r="GE380" s="507"/>
      <c r="GF380" s="507"/>
      <c r="GG380" s="507"/>
      <c r="GH380" s="507"/>
      <c r="GI380" s="507"/>
      <c r="GJ380" s="507"/>
      <c r="GK380" s="507"/>
      <c r="GL380" s="507"/>
      <c r="GM380" s="507"/>
      <c r="GN380" s="507"/>
      <c r="GO380" s="507"/>
      <c r="GP380" s="507"/>
      <c r="GQ380" s="507"/>
      <c r="GR380" s="507"/>
      <c r="GS380" s="507"/>
      <c r="GT380" s="507"/>
      <c r="GU380" s="507"/>
      <c r="GV380" s="507"/>
      <c r="GW380" s="507"/>
      <c r="GX380" s="507"/>
      <c r="GY380" s="507"/>
      <c r="GZ380" s="507"/>
      <c r="HA380" s="507"/>
      <c r="HB380" s="507"/>
      <c r="HC380" s="507"/>
      <c r="HD380" s="507"/>
      <c r="HE380" s="507"/>
      <c r="HF380" s="507"/>
      <c r="HG380" s="507"/>
      <c r="HH380" s="507"/>
      <c r="HI380" s="507"/>
      <c r="HJ380" s="507"/>
      <c r="HK380" s="507"/>
      <c r="HL380" s="507"/>
      <c r="HM380" s="507"/>
      <c r="HN380" s="507"/>
      <c r="HO380" s="507"/>
      <c r="HP380" s="507"/>
      <c r="HQ380" s="507"/>
      <c r="HR380" s="507"/>
      <c r="HS380" s="507"/>
      <c r="HT380" s="507"/>
      <c r="HU380" s="507"/>
      <c r="HV380" s="507"/>
      <c r="HW380" s="507"/>
      <c r="HX380" s="507"/>
      <c r="HY380" s="507"/>
      <c r="HZ380" s="507"/>
      <c r="IA380" s="507"/>
      <c r="IB380" s="507"/>
      <c r="IC380" s="507"/>
      <c r="ID380" s="507"/>
      <c r="IE380" s="507"/>
      <c r="IF380" s="507"/>
      <c r="IG380" s="507"/>
      <c r="IH380" s="507"/>
      <c r="II380" s="507"/>
      <c r="IJ380" s="507"/>
    </row>
    <row r="381" spans="1:244" s="398" customFormat="1" ht="19" x14ac:dyDescent="0.2">
      <c r="A381"/>
      <c r="B381" s="290"/>
      <c r="C381"/>
      <c r="D381" s="367"/>
      <c r="E381" s="463"/>
      <c r="F381" s="463"/>
      <c r="G381" s="271"/>
      <c r="H381"/>
      <c r="I381" s="99"/>
      <c r="J381"/>
      <c r="K381"/>
      <c r="L381"/>
      <c r="M381" s="275"/>
      <c r="N381" s="275"/>
      <c r="O381" s="275"/>
      <c r="P381" s="275"/>
      <c r="Q381" s="275"/>
      <c r="R381" s="275"/>
      <c r="S381" s="275"/>
      <c r="T381" s="275"/>
      <c r="U381" s="275"/>
      <c r="V381" s="275"/>
      <c r="W381" s="275"/>
      <c r="X381" s="275"/>
      <c r="Y381" s="275"/>
      <c r="Z381" s="275"/>
      <c r="AA381" s="275"/>
      <c r="AB381" s="23"/>
      <c r="AC381"/>
      <c r="AD381" s="92"/>
      <c r="AE381"/>
      <c r="AF381"/>
      <c r="AG381"/>
      <c r="AH381" s="96"/>
      <c r="AI381" s="394"/>
      <c r="AJ381" s="215"/>
      <c r="AK381" s="215"/>
      <c r="AL381" s="215"/>
      <c r="AM381" s="215"/>
      <c r="AN381" s="215"/>
      <c r="AO381" s="215"/>
      <c r="AP381" s="215"/>
      <c r="AQ381" s="215"/>
      <c r="AR381" s="215"/>
      <c r="AS381" s="215"/>
      <c r="AT381" s="215"/>
      <c r="AU381" s="215"/>
      <c r="AV381" s="215"/>
      <c r="AW381" s="215"/>
      <c r="AX381" s="215"/>
      <c r="AY381" s="394"/>
      <c r="AZ381" s="386"/>
      <c r="BA381" s="715"/>
      <c r="BB381"/>
      <c r="BC381" s="715"/>
      <c r="BD381"/>
      <c r="BE381" s="715"/>
      <c r="BF381"/>
      <c r="BG381" s="715"/>
      <c r="BH381"/>
      <c r="BI381" s="715"/>
      <c r="BJ381"/>
      <c r="BK381" s="715"/>
      <c r="BL381"/>
      <c r="BM381" s="715"/>
      <c r="BN381"/>
      <c r="BO381" s="387"/>
      <c r="BP381"/>
      <c r="BQ381" s="387"/>
      <c r="BR381"/>
      <c r="BS381" s="387"/>
      <c r="BT381"/>
      <c r="BU381" s="387"/>
      <c r="BV381"/>
      <c r="BW381" s="387"/>
      <c r="BX381"/>
      <c r="BY381" s="387"/>
      <c r="BZ381"/>
      <c r="CA381" s="387"/>
      <c r="CB381"/>
      <c r="CC381" s="387"/>
      <c r="CD381"/>
      <c r="CE381" s="387"/>
      <c r="CF381"/>
      <c r="CG381" s="387"/>
      <c r="CH381"/>
      <c r="CI381" s="387"/>
      <c r="CJ381"/>
      <c r="CK381" s="1099"/>
      <c r="CL381" s="507"/>
      <c r="CM381" s="507"/>
      <c r="CN381" s="507"/>
      <c r="CO381" s="507"/>
      <c r="CP381" s="507"/>
      <c r="CQ381" s="507"/>
      <c r="CR381" s="507"/>
      <c r="CS381" s="507"/>
      <c r="CT381" s="1109"/>
      <c r="CU381" s="507"/>
      <c r="CV381" s="507"/>
      <c r="CW381" s="507"/>
      <c r="CX381" s="1109"/>
      <c r="CY381" s="507"/>
      <c r="CZ381" s="507"/>
      <c r="DN381" s="507"/>
      <c r="DO381" s="507"/>
      <c r="DP381" s="507"/>
      <c r="DQ381" s="507"/>
      <c r="DR381" s="507"/>
      <c r="DS381" s="507"/>
      <c r="DT381" s="507"/>
      <c r="DU381" s="507"/>
      <c r="DV381" s="507"/>
      <c r="DW381" s="507"/>
      <c r="DX381" s="507"/>
      <c r="DY381" s="507"/>
      <c r="DZ381" s="507"/>
      <c r="EA381" s="507"/>
      <c r="EB381" s="507"/>
      <c r="EC381" s="507"/>
      <c r="ED381" s="507"/>
      <c r="EE381" s="507"/>
      <c r="EF381" s="507"/>
      <c r="EG381" s="507"/>
      <c r="EH381" s="507"/>
      <c r="EI381" s="507"/>
      <c r="EJ381" s="507"/>
      <c r="EK381" s="507"/>
      <c r="EL381" s="507"/>
      <c r="EM381" s="507"/>
      <c r="EN381" s="507"/>
      <c r="EO381" s="507"/>
      <c r="EP381" s="507"/>
      <c r="EQ381" s="507"/>
      <c r="ER381" s="507"/>
      <c r="ES381" s="507"/>
      <c r="ET381" s="507"/>
      <c r="EU381" s="507"/>
      <c r="EV381" s="507"/>
      <c r="EW381" s="507"/>
      <c r="EX381" s="507"/>
      <c r="EY381" s="507"/>
      <c r="EZ381" s="507"/>
      <c r="FA381" s="507"/>
      <c r="FB381" s="507"/>
      <c r="FC381" s="507"/>
      <c r="FD381" s="507"/>
      <c r="FE381" s="507"/>
      <c r="FF381" s="507"/>
      <c r="FG381" s="507"/>
      <c r="FH381" s="507"/>
      <c r="FI381" s="507"/>
      <c r="FJ381" s="507"/>
      <c r="FK381" s="507"/>
      <c r="FL381" s="507"/>
      <c r="FM381" s="507"/>
      <c r="FN381" s="507"/>
      <c r="FO381" s="507"/>
      <c r="FP381" s="507"/>
      <c r="FQ381" s="507"/>
      <c r="FR381" s="507"/>
      <c r="FS381" s="507"/>
      <c r="FT381" s="507"/>
      <c r="FU381" s="507"/>
      <c r="FV381" s="507"/>
      <c r="FW381" s="507"/>
      <c r="FX381" s="507"/>
      <c r="FY381" s="507"/>
      <c r="FZ381" s="507"/>
      <c r="GA381" s="507"/>
      <c r="GB381" s="507"/>
      <c r="GC381" s="507"/>
      <c r="GD381" s="507"/>
      <c r="GE381" s="507"/>
      <c r="GF381" s="507"/>
      <c r="GG381" s="507"/>
      <c r="GH381" s="507"/>
      <c r="GI381" s="507"/>
      <c r="GJ381" s="507"/>
      <c r="GK381" s="507"/>
      <c r="GL381" s="507"/>
      <c r="GM381" s="507"/>
      <c r="GN381" s="507"/>
      <c r="GO381" s="507"/>
      <c r="GP381" s="507"/>
      <c r="GQ381" s="507"/>
      <c r="GR381" s="507"/>
      <c r="GS381" s="507"/>
      <c r="GT381" s="507"/>
      <c r="GU381" s="507"/>
      <c r="GV381" s="507"/>
      <c r="GW381" s="507"/>
      <c r="GX381" s="507"/>
      <c r="GY381" s="507"/>
      <c r="GZ381" s="507"/>
      <c r="HA381" s="507"/>
      <c r="HB381" s="507"/>
      <c r="HC381" s="507"/>
      <c r="HD381" s="507"/>
      <c r="HE381" s="507"/>
      <c r="HF381" s="507"/>
      <c r="HG381" s="507"/>
      <c r="HH381" s="507"/>
      <c r="HI381" s="507"/>
      <c r="HJ381" s="507"/>
      <c r="HK381" s="507"/>
      <c r="HL381" s="507"/>
      <c r="HM381" s="507"/>
      <c r="HN381" s="507"/>
      <c r="HO381" s="507"/>
      <c r="HP381" s="507"/>
      <c r="HQ381" s="507"/>
      <c r="HR381" s="507"/>
      <c r="HS381" s="507"/>
      <c r="HT381" s="507"/>
      <c r="HU381" s="507"/>
      <c r="HV381" s="507"/>
      <c r="HW381" s="507"/>
      <c r="HX381" s="507"/>
      <c r="HY381" s="507"/>
      <c r="HZ381" s="507"/>
      <c r="IA381" s="507"/>
      <c r="IB381" s="507"/>
      <c r="IC381" s="507"/>
      <c r="ID381" s="507"/>
      <c r="IE381" s="507"/>
      <c r="IF381" s="507"/>
      <c r="IG381" s="507"/>
      <c r="IH381" s="507"/>
      <c r="II381" s="507"/>
      <c r="IJ381" s="507"/>
    </row>
    <row r="382" spans="1:244" s="398" customFormat="1" ht="19" x14ac:dyDescent="0.2">
      <c r="A382"/>
      <c r="B382" s="290"/>
      <c r="C382"/>
      <c r="D382" s="367"/>
      <c r="E382" s="463"/>
      <c r="F382" s="463"/>
      <c r="G382" s="271"/>
      <c r="H382"/>
      <c r="I382" s="99"/>
      <c r="J382"/>
      <c r="K382"/>
      <c r="L382"/>
      <c r="M382" s="275"/>
      <c r="N382" s="275"/>
      <c r="O382" s="275"/>
      <c r="P382" s="275"/>
      <c r="Q382" s="275"/>
      <c r="R382" s="275"/>
      <c r="S382" s="275"/>
      <c r="T382" s="275"/>
      <c r="U382" s="275"/>
      <c r="V382" s="275"/>
      <c r="W382" s="275"/>
      <c r="X382" s="275"/>
      <c r="Y382" s="275"/>
      <c r="Z382" s="275"/>
      <c r="AA382" s="275"/>
      <c r="AB382" s="23"/>
      <c r="AC382"/>
      <c r="AD382" s="92"/>
      <c r="AE382"/>
      <c r="AF382"/>
      <c r="AG382"/>
      <c r="AH382" s="96"/>
      <c r="AI382" s="394"/>
      <c r="AJ382" s="215"/>
      <c r="AK382" s="215"/>
      <c r="AL382" s="215"/>
      <c r="AM382" s="215"/>
      <c r="AN382" s="215"/>
      <c r="AO382" s="215"/>
      <c r="AP382" s="215"/>
      <c r="AQ382" s="215"/>
      <c r="AR382" s="215"/>
      <c r="AS382" s="215"/>
      <c r="AT382" s="215"/>
      <c r="AU382" s="215"/>
      <c r="AV382" s="215"/>
      <c r="AW382" s="215"/>
      <c r="AX382" s="215"/>
      <c r="AY382" s="394"/>
      <c r="AZ382" s="386"/>
      <c r="BA382" s="715"/>
      <c r="BB382"/>
      <c r="BC382" s="715"/>
      <c r="BD382"/>
      <c r="BE382" s="715"/>
      <c r="BF382"/>
      <c r="BG382" s="715"/>
      <c r="BH382"/>
      <c r="BI382" s="715"/>
      <c r="BJ382"/>
      <c r="BK382" s="715"/>
      <c r="BL382"/>
      <c r="BM382" s="715"/>
      <c r="BN382"/>
      <c r="BO382" s="387"/>
      <c r="BP382"/>
      <c r="BQ382" s="387"/>
      <c r="BR382"/>
      <c r="BS382" s="387"/>
      <c r="BT382"/>
      <c r="BU382" s="387"/>
      <c r="BV382"/>
      <c r="BW382" s="387"/>
      <c r="BX382"/>
      <c r="BY382" s="387"/>
      <c r="BZ382"/>
      <c r="CA382" s="387"/>
      <c r="CB382"/>
      <c r="CC382" s="387"/>
      <c r="CD382"/>
      <c r="CE382" s="387"/>
      <c r="CF382"/>
      <c r="CG382" s="387"/>
      <c r="CH382"/>
      <c r="CI382" s="387"/>
      <c r="CJ382"/>
      <c r="CK382" s="1099"/>
      <c r="CL382" s="507"/>
      <c r="CM382" s="507"/>
      <c r="CN382" s="507"/>
      <c r="CO382" s="507"/>
      <c r="CP382" s="507"/>
      <c r="CQ382" s="507"/>
      <c r="CR382" s="507"/>
      <c r="CS382" s="507"/>
      <c r="CT382" s="1109"/>
      <c r="CU382" s="507"/>
      <c r="CV382" s="507"/>
      <c r="CW382" s="507"/>
      <c r="CX382" s="1109"/>
      <c r="CY382" s="507"/>
      <c r="CZ382" s="507"/>
      <c r="DN382" s="507"/>
      <c r="DO382" s="507"/>
      <c r="DP382" s="507"/>
      <c r="DQ382" s="507"/>
      <c r="DR382" s="507"/>
      <c r="DS382" s="507"/>
      <c r="DT382" s="507"/>
      <c r="DU382" s="507"/>
      <c r="DV382" s="507"/>
      <c r="DW382" s="507"/>
      <c r="DX382" s="507"/>
      <c r="DY382" s="507"/>
      <c r="DZ382" s="507"/>
      <c r="EA382" s="507"/>
      <c r="EB382" s="507"/>
      <c r="EC382" s="507"/>
      <c r="ED382" s="507"/>
      <c r="EE382" s="507"/>
      <c r="EF382" s="507"/>
      <c r="EG382" s="507"/>
      <c r="EH382" s="507"/>
      <c r="EI382" s="507"/>
      <c r="EJ382" s="507"/>
      <c r="EK382" s="507"/>
      <c r="EL382" s="507"/>
      <c r="EM382" s="507"/>
      <c r="EN382" s="507"/>
      <c r="EO382" s="507"/>
      <c r="EP382" s="507"/>
      <c r="EQ382" s="507"/>
      <c r="ER382" s="507"/>
      <c r="ES382" s="507"/>
      <c r="ET382" s="507"/>
      <c r="EU382" s="507"/>
      <c r="EV382" s="507"/>
      <c r="EW382" s="507"/>
      <c r="EX382" s="507"/>
      <c r="EY382" s="507"/>
      <c r="EZ382" s="507"/>
      <c r="FA382" s="507"/>
      <c r="FB382" s="507"/>
      <c r="FC382" s="507"/>
      <c r="FD382" s="507"/>
      <c r="FE382" s="507"/>
      <c r="FF382" s="507"/>
      <c r="FG382" s="507"/>
      <c r="FH382" s="507"/>
      <c r="FI382" s="507"/>
      <c r="FJ382" s="507"/>
      <c r="FK382" s="507"/>
      <c r="FL382" s="507"/>
      <c r="FM382" s="507"/>
      <c r="FN382" s="507"/>
      <c r="FO382" s="507"/>
      <c r="FP382" s="507"/>
      <c r="FQ382" s="507"/>
      <c r="FR382" s="507"/>
      <c r="FS382" s="507"/>
      <c r="FT382" s="507"/>
      <c r="FU382" s="507"/>
      <c r="FV382" s="507"/>
      <c r="FW382" s="507"/>
      <c r="FX382" s="507"/>
      <c r="FY382" s="507"/>
      <c r="FZ382" s="507"/>
      <c r="GA382" s="507"/>
      <c r="GB382" s="507"/>
      <c r="GC382" s="507"/>
      <c r="GD382" s="507"/>
      <c r="GE382" s="507"/>
      <c r="GF382" s="507"/>
      <c r="GG382" s="507"/>
      <c r="GH382" s="507"/>
      <c r="GI382" s="507"/>
      <c r="GJ382" s="507"/>
      <c r="GK382" s="507"/>
      <c r="GL382" s="507"/>
      <c r="GM382" s="507"/>
      <c r="GN382" s="507"/>
      <c r="GO382" s="507"/>
      <c r="GP382" s="507"/>
      <c r="GQ382" s="507"/>
      <c r="GR382" s="507"/>
      <c r="GS382" s="507"/>
      <c r="GT382" s="507"/>
      <c r="GU382" s="507"/>
      <c r="GV382" s="507"/>
      <c r="GW382" s="507"/>
      <c r="GX382" s="507"/>
      <c r="GY382" s="507"/>
      <c r="GZ382" s="507"/>
      <c r="HA382" s="507"/>
      <c r="HB382" s="507"/>
      <c r="HC382" s="507"/>
      <c r="HD382" s="507"/>
      <c r="HE382" s="507"/>
      <c r="HF382" s="507"/>
      <c r="HG382" s="507"/>
      <c r="HH382" s="507"/>
      <c r="HI382" s="507"/>
      <c r="HJ382" s="507"/>
      <c r="HK382" s="507"/>
      <c r="HL382" s="507"/>
      <c r="HM382" s="507"/>
      <c r="HN382" s="507"/>
      <c r="HO382" s="507"/>
      <c r="HP382" s="507"/>
      <c r="HQ382" s="507"/>
      <c r="HR382" s="507"/>
      <c r="HS382" s="507"/>
      <c r="HT382" s="507"/>
      <c r="HU382" s="507"/>
      <c r="HV382" s="507"/>
      <c r="HW382" s="507"/>
      <c r="HX382" s="507"/>
      <c r="HY382" s="507"/>
      <c r="HZ382" s="507"/>
      <c r="IA382" s="507"/>
      <c r="IB382" s="507"/>
      <c r="IC382" s="507"/>
      <c r="ID382" s="507"/>
      <c r="IE382" s="507"/>
      <c r="IF382" s="507"/>
      <c r="IG382" s="507"/>
      <c r="IH382" s="507"/>
      <c r="II382" s="507"/>
      <c r="IJ382" s="507"/>
    </row>
    <row r="383" spans="1:244" s="398" customFormat="1" ht="19" x14ac:dyDescent="0.2">
      <c r="A383"/>
      <c r="B383" s="290"/>
      <c r="C383"/>
      <c r="D383" s="367"/>
      <c r="E383" s="463"/>
      <c r="F383" s="463"/>
      <c r="G383" s="271"/>
      <c r="H383"/>
      <c r="I383" s="99"/>
      <c r="J383"/>
      <c r="K383"/>
      <c r="L383"/>
      <c r="M383" s="275"/>
      <c r="N383" s="275"/>
      <c r="O383" s="275"/>
      <c r="P383" s="275"/>
      <c r="Q383" s="275"/>
      <c r="R383" s="275"/>
      <c r="S383" s="275"/>
      <c r="T383" s="275"/>
      <c r="U383" s="275"/>
      <c r="V383" s="275"/>
      <c r="W383" s="275"/>
      <c r="X383" s="275"/>
      <c r="Y383" s="275"/>
      <c r="Z383" s="275"/>
      <c r="AA383" s="275"/>
      <c r="AB383" s="23"/>
      <c r="AC383"/>
      <c r="AD383" s="92"/>
      <c r="AE383"/>
      <c r="AF383"/>
      <c r="AG383"/>
      <c r="AH383" s="96"/>
      <c r="AI383" s="394"/>
      <c r="AJ383" s="215"/>
      <c r="AK383" s="215"/>
      <c r="AL383" s="215"/>
      <c r="AM383" s="215"/>
      <c r="AN383" s="215"/>
      <c r="AO383" s="215"/>
      <c r="AP383" s="215"/>
      <c r="AQ383" s="215"/>
      <c r="AR383" s="215"/>
      <c r="AS383" s="215"/>
      <c r="AT383" s="215"/>
      <c r="AU383" s="215"/>
      <c r="AV383" s="215"/>
      <c r="AW383" s="215"/>
      <c r="AX383" s="215"/>
      <c r="AY383" s="394"/>
      <c r="AZ383" s="386"/>
      <c r="BA383" s="715"/>
      <c r="BB383"/>
      <c r="BC383" s="715"/>
      <c r="BD383"/>
      <c r="BE383" s="715"/>
      <c r="BF383"/>
      <c r="BG383" s="715"/>
      <c r="BH383"/>
      <c r="BI383" s="715"/>
      <c r="BJ383"/>
      <c r="BK383" s="715"/>
      <c r="BL383"/>
      <c r="BM383" s="715"/>
      <c r="BN383"/>
      <c r="BO383" s="387"/>
      <c r="BP383"/>
      <c r="BQ383" s="387"/>
      <c r="BR383"/>
      <c r="BS383" s="387"/>
      <c r="BT383"/>
      <c r="BU383" s="387"/>
      <c r="BV383"/>
      <c r="BW383" s="387"/>
      <c r="BX383"/>
      <c r="BY383" s="387"/>
      <c r="BZ383"/>
      <c r="CA383" s="387"/>
      <c r="CB383"/>
      <c r="CC383" s="387"/>
      <c r="CD383"/>
      <c r="CE383" s="387"/>
      <c r="CF383"/>
      <c r="CG383" s="387"/>
      <c r="CH383"/>
      <c r="CI383" s="387"/>
      <c r="CJ383"/>
      <c r="CK383" s="1099"/>
      <c r="CL383" s="507"/>
      <c r="CM383" s="507"/>
      <c r="CN383" s="507"/>
      <c r="CO383" s="507"/>
      <c r="CP383" s="507"/>
      <c r="CQ383" s="507"/>
      <c r="CR383" s="507"/>
      <c r="CS383" s="507"/>
      <c r="CT383" s="1109"/>
      <c r="CU383" s="507"/>
      <c r="CV383" s="507"/>
      <c r="CW383" s="507"/>
      <c r="CX383" s="1109"/>
      <c r="CY383" s="507"/>
      <c r="CZ383" s="507"/>
      <c r="DN383" s="507"/>
      <c r="DO383" s="507"/>
      <c r="DP383" s="507"/>
      <c r="DQ383" s="507"/>
      <c r="DR383" s="507"/>
      <c r="DS383" s="507"/>
      <c r="DT383" s="507"/>
      <c r="DU383" s="507"/>
      <c r="DV383" s="507"/>
      <c r="DW383" s="507"/>
      <c r="DX383" s="507"/>
      <c r="DY383" s="507"/>
      <c r="DZ383" s="507"/>
      <c r="EA383" s="507"/>
      <c r="EB383" s="507"/>
      <c r="EC383" s="507"/>
      <c r="ED383" s="507"/>
      <c r="EE383" s="507"/>
      <c r="EF383" s="507"/>
      <c r="EG383" s="507"/>
      <c r="EH383" s="507"/>
      <c r="EI383" s="507"/>
      <c r="EJ383" s="507"/>
      <c r="EK383" s="507"/>
      <c r="EL383" s="507"/>
      <c r="EM383" s="507"/>
      <c r="EN383" s="507"/>
      <c r="EO383" s="507"/>
      <c r="EP383" s="507"/>
      <c r="EQ383" s="507"/>
      <c r="ER383" s="507"/>
      <c r="ES383" s="507"/>
      <c r="ET383" s="507"/>
      <c r="EU383" s="507"/>
      <c r="EV383" s="507"/>
      <c r="EW383" s="507"/>
      <c r="EX383" s="507"/>
      <c r="EY383" s="507"/>
      <c r="EZ383" s="507"/>
      <c r="FA383" s="507"/>
      <c r="FB383" s="507"/>
      <c r="FC383" s="507"/>
      <c r="FD383" s="507"/>
      <c r="FE383" s="507"/>
      <c r="FF383" s="507"/>
      <c r="FG383" s="507"/>
      <c r="FH383" s="507"/>
      <c r="FI383" s="507"/>
      <c r="FJ383" s="507"/>
      <c r="FK383" s="507"/>
      <c r="FL383" s="507"/>
      <c r="FM383" s="507"/>
      <c r="FN383" s="507"/>
      <c r="FO383" s="507"/>
      <c r="FP383" s="507"/>
      <c r="FQ383" s="507"/>
      <c r="FR383" s="507"/>
      <c r="FS383" s="507"/>
      <c r="FT383" s="507"/>
      <c r="FU383" s="507"/>
      <c r="FV383" s="507"/>
      <c r="FW383" s="507"/>
      <c r="FX383" s="507"/>
      <c r="FY383" s="507"/>
      <c r="FZ383" s="507"/>
      <c r="GA383" s="507"/>
      <c r="GB383" s="507"/>
      <c r="GC383" s="507"/>
      <c r="GD383" s="507"/>
      <c r="GE383" s="507"/>
      <c r="GF383" s="507"/>
      <c r="GG383" s="507"/>
      <c r="GH383" s="507"/>
      <c r="GI383" s="507"/>
      <c r="GJ383" s="507"/>
      <c r="GK383" s="507"/>
      <c r="GL383" s="507"/>
      <c r="GM383" s="507"/>
      <c r="GN383" s="507"/>
      <c r="GO383" s="507"/>
      <c r="GP383" s="507"/>
      <c r="GQ383" s="507"/>
      <c r="GR383" s="507"/>
      <c r="GS383" s="507"/>
      <c r="GT383" s="507"/>
      <c r="GU383" s="507"/>
      <c r="GV383" s="507"/>
      <c r="GW383" s="507"/>
      <c r="GX383" s="507"/>
      <c r="GY383" s="507"/>
      <c r="GZ383" s="507"/>
      <c r="HA383" s="507"/>
      <c r="HB383" s="507"/>
      <c r="HC383" s="507"/>
      <c r="HD383" s="507"/>
      <c r="HE383" s="507"/>
      <c r="HF383" s="507"/>
      <c r="HG383" s="507"/>
      <c r="HH383" s="507"/>
      <c r="HI383" s="507"/>
      <c r="HJ383" s="507"/>
      <c r="HK383" s="507"/>
      <c r="HL383" s="507"/>
      <c r="HM383" s="507"/>
      <c r="HN383" s="507"/>
      <c r="HO383" s="507"/>
      <c r="HP383" s="507"/>
      <c r="HQ383" s="507"/>
      <c r="HR383" s="507"/>
      <c r="HS383" s="507"/>
      <c r="HT383" s="507"/>
      <c r="HU383" s="507"/>
      <c r="HV383" s="507"/>
      <c r="HW383" s="507"/>
      <c r="HX383" s="507"/>
      <c r="HY383" s="507"/>
      <c r="HZ383" s="507"/>
      <c r="IA383" s="507"/>
      <c r="IB383" s="507"/>
      <c r="IC383" s="507"/>
      <c r="ID383" s="507"/>
      <c r="IE383" s="507"/>
      <c r="IF383" s="507"/>
      <c r="IG383" s="507"/>
      <c r="IH383" s="507"/>
      <c r="II383" s="507"/>
      <c r="IJ383" s="507"/>
    </row>
    <row r="384" spans="1:244" s="398" customFormat="1" ht="19" x14ac:dyDescent="0.2">
      <c r="A384"/>
      <c r="B384" s="290"/>
      <c r="C384"/>
      <c r="D384" s="367"/>
      <c r="E384" s="463"/>
      <c r="F384" s="463"/>
      <c r="G384" s="271"/>
      <c r="H384"/>
      <c r="I384" s="99"/>
      <c r="J384"/>
      <c r="K384"/>
      <c r="L384"/>
      <c r="M384" s="275"/>
      <c r="N384" s="275"/>
      <c r="O384" s="275"/>
      <c r="P384" s="275"/>
      <c r="Q384" s="275"/>
      <c r="R384" s="275"/>
      <c r="S384" s="275"/>
      <c r="T384" s="275"/>
      <c r="U384" s="275"/>
      <c r="V384" s="275"/>
      <c r="W384" s="275"/>
      <c r="X384" s="275"/>
      <c r="Y384" s="275"/>
      <c r="Z384" s="275"/>
      <c r="AA384" s="275"/>
      <c r="AB384" s="23"/>
      <c r="AC384"/>
      <c r="AD384" s="92"/>
      <c r="AE384"/>
      <c r="AF384"/>
      <c r="AG384"/>
      <c r="AH384" s="96"/>
      <c r="AI384" s="394"/>
      <c r="AJ384" s="215"/>
      <c r="AK384" s="215"/>
      <c r="AL384" s="215"/>
      <c r="AM384" s="215"/>
      <c r="AN384" s="215"/>
      <c r="AO384" s="215"/>
      <c r="AP384" s="215"/>
      <c r="AQ384" s="215"/>
      <c r="AR384" s="215"/>
      <c r="AS384" s="215"/>
      <c r="AT384" s="215"/>
      <c r="AU384" s="215"/>
      <c r="AV384" s="215"/>
      <c r="AW384" s="215"/>
      <c r="AX384" s="215"/>
      <c r="AY384" s="394"/>
      <c r="AZ384" s="386"/>
      <c r="BA384" s="715"/>
      <c r="BB384"/>
      <c r="BC384" s="715"/>
      <c r="BD384"/>
      <c r="BE384" s="715"/>
      <c r="BF384"/>
      <c r="BG384" s="715"/>
      <c r="BH384"/>
      <c r="BI384" s="715"/>
      <c r="BJ384"/>
      <c r="BK384" s="715"/>
      <c r="BL384"/>
      <c r="BM384" s="715"/>
      <c r="BN384"/>
      <c r="BO384" s="387"/>
      <c r="BP384"/>
      <c r="BQ384" s="387"/>
      <c r="BR384"/>
      <c r="BS384" s="387"/>
      <c r="BT384"/>
      <c r="BU384" s="387"/>
      <c r="BV384"/>
      <c r="BW384" s="387"/>
      <c r="BX384"/>
      <c r="BY384" s="387"/>
      <c r="BZ384"/>
      <c r="CA384" s="387"/>
      <c r="CB384"/>
      <c r="CC384" s="387"/>
      <c r="CD384"/>
      <c r="CE384" s="387"/>
      <c r="CF384"/>
      <c r="CG384" s="387"/>
      <c r="CH384"/>
      <c r="CI384" s="387"/>
      <c r="CJ384"/>
      <c r="CK384" s="1099"/>
      <c r="CL384" s="507"/>
      <c r="CM384" s="507"/>
      <c r="CN384" s="507"/>
      <c r="CO384" s="507"/>
      <c r="CP384" s="507"/>
      <c r="CQ384" s="507"/>
      <c r="CR384" s="507"/>
      <c r="CS384" s="507"/>
      <c r="CT384" s="1109"/>
      <c r="CU384" s="507"/>
      <c r="CV384" s="507"/>
      <c r="CW384" s="507"/>
      <c r="CX384" s="1109"/>
      <c r="CY384" s="507"/>
      <c r="CZ384" s="507"/>
      <c r="DN384" s="507"/>
      <c r="DO384" s="507"/>
      <c r="DP384" s="507"/>
      <c r="DQ384" s="507"/>
      <c r="DR384" s="507"/>
      <c r="DS384" s="507"/>
      <c r="DT384" s="507"/>
      <c r="DU384" s="507"/>
      <c r="DV384" s="507"/>
      <c r="DW384" s="507"/>
      <c r="DX384" s="507"/>
      <c r="DY384" s="507"/>
      <c r="DZ384" s="507"/>
      <c r="EA384" s="507"/>
      <c r="EB384" s="507"/>
      <c r="EC384" s="507"/>
      <c r="ED384" s="507"/>
      <c r="EE384" s="507"/>
      <c r="EF384" s="507"/>
      <c r="EG384" s="507"/>
      <c r="EH384" s="507"/>
      <c r="EI384" s="507"/>
      <c r="EJ384" s="507"/>
      <c r="EK384" s="507"/>
      <c r="EL384" s="507"/>
      <c r="EM384" s="507"/>
      <c r="EN384" s="507"/>
      <c r="EO384" s="507"/>
      <c r="EP384" s="507"/>
      <c r="EQ384" s="507"/>
      <c r="ER384" s="507"/>
      <c r="ES384" s="507"/>
      <c r="ET384" s="507"/>
      <c r="EU384" s="507"/>
      <c r="EV384" s="507"/>
      <c r="EW384" s="507"/>
      <c r="EX384" s="507"/>
      <c r="EY384" s="507"/>
      <c r="EZ384" s="507"/>
      <c r="FA384" s="507"/>
      <c r="FB384" s="507"/>
      <c r="FC384" s="507"/>
      <c r="FD384" s="507"/>
      <c r="FE384" s="507"/>
      <c r="FF384" s="507"/>
      <c r="FG384" s="507"/>
      <c r="FH384" s="507"/>
      <c r="FI384" s="507"/>
      <c r="FJ384" s="507"/>
      <c r="FK384" s="507"/>
      <c r="FL384" s="507"/>
      <c r="FM384" s="507"/>
      <c r="FN384" s="507"/>
      <c r="FO384" s="507"/>
      <c r="FP384" s="507"/>
      <c r="FQ384" s="507"/>
      <c r="FR384" s="507"/>
      <c r="FS384" s="507"/>
      <c r="FT384" s="507"/>
      <c r="FU384" s="507"/>
      <c r="FV384" s="507"/>
      <c r="FW384" s="507"/>
      <c r="FX384" s="507"/>
      <c r="FY384" s="507"/>
      <c r="FZ384" s="507"/>
      <c r="GA384" s="507"/>
      <c r="GB384" s="507"/>
      <c r="GC384" s="507"/>
      <c r="GD384" s="507"/>
      <c r="GE384" s="507"/>
      <c r="GF384" s="507"/>
      <c r="GG384" s="507"/>
      <c r="GH384" s="507"/>
      <c r="GI384" s="507"/>
      <c r="GJ384" s="507"/>
      <c r="GK384" s="507"/>
      <c r="GL384" s="507"/>
      <c r="GM384" s="507"/>
      <c r="GN384" s="507"/>
      <c r="GO384" s="507"/>
      <c r="GP384" s="507"/>
      <c r="GQ384" s="507"/>
      <c r="GR384" s="507"/>
      <c r="GS384" s="507"/>
      <c r="GT384" s="507"/>
      <c r="GU384" s="507"/>
      <c r="GV384" s="507"/>
      <c r="GW384" s="507"/>
      <c r="GX384" s="507"/>
      <c r="GY384" s="507"/>
      <c r="GZ384" s="507"/>
      <c r="HA384" s="507"/>
      <c r="HB384" s="507"/>
      <c r="HC384" s="507"/>
      <c r="HD384" s="507"/>
      <c r="HE384" s="507"/>
      <c r="HF384" s="507"/>
      <c r="HG384" s="507"/>
      <c r="HH384" s="507"/>
      <c r="HI384" s="507"/>
      <c r="HJ384" s="507"/>
      <c r="HK384" s="507"/>
      <c r="HL384" s="507"/>
      <c r="HM384" s="507"/>
      <c r="HN384" s="507"/>
      <c r="HO384" s="507"/>
      <c r="HP384" s="507"/>
      <c r="HQ384" s="507"/>
      <c r="HR384" s="507"/>
      <c r="HS384" s="507"/>
      <c r="HT384" s="507"/>
      <c r="HU384" s="507"/>
      <c r="HV384" s="507"/>
      <c r="HW384" s="507"/>
      <c r="HX384" s="507"/>
      <c r="HY384" s="507"/>
      <c r="HZ384" s="507"/>
      <c r="IA384" s="507"/>
      <c r="IB384" s="507"/>
      <c r="IC384" s="507"/>
      <c r="ID384" s="507"/>
      <c r="IE384" s="507"/>
      <c r="IF384" s="507"/>
      <c r="IG384" s="507"/>
      <c r="IH384" s="507"/>
      <c r="II384" s="507"/>
      <c r="IJ384" s="507"/>
    </row>
    <row r="385" spans="1:244" s="398" customFormat="1" ht="19" x14ac:dyDescent="0.2">
      <c r="A385"/>
      <c r="B385" s="290"/>
      <c r="C385"/>
      <c r="D385" s="367"/>
      <c r="E385" s="463"/>
      <c r="F385" s="463"/>
      <c r="G385" s="271"/>
      <c r="H385"/>
      <c r="I385" s="99"/>
      <c r="J385"/>
      <c r="K385"/>
      <c r="L385"/>
      <c r="M385" s="275"/>
      <c r="N385" s="275"/>
      <c r="O385" s="275"/>
      <c r="P385" s="275"/>
      <c r="Q385" s="275"/>
      <c r="R385" s="275"/>
      <c r="S385" s="275"/>
      <c r="T385" s="275"/>
      <c r="U385" s="275"/>
      <c r="V385" s="275"/>
      <c r="W385" s="275"/>
      <c r="X385" s="275"/>
      <c r="Y385" s="275"/>
      <c r="Z385" s="275"/>
      <c r="AA385" s="275"/>
      <c r="AB385" s="23"/>
      <c r="AC385"/>
      <c r="AD385" s="92"/>
      <c r="AE385"/>
      <c r="AF385"/>
      <c r="AG385"/>
      <c r="AH385" s="96"/>
      <c r="AI385" s="394"/>
      <c r="AJ385" s="215"/>
      <c r="AK385" s="215"/>
      <c r="AL385" s="215"/>
      <c r="AM385" s="215"/>
      <c r="AN385" s="215"/>
      <c r="AO385" s="215"/>
      <c r="AP385" s="215"/>
      <c r="AQ385" s="215"/>
      <c r="AR385" s="215"/>
      <c r="AS385" s="215"/>
      <c r="AT385" s="215"/>
      <c r="AU385" s="215"/>
      <c r="AV385" s="215"/>
      <c r="AW385" s="215"/>
      <c r="AX385" s="215"/>
      <c r="AY385" s="394"/>
      <c r="AZ385" s="386"/>
      <c r="BA385" s="715"/>
      <c r="BB385"/>
      <c r="BC385" s="715"/>
      <c r="BD385"/>
      <c r="BE385" s="715"/>
      <c r="BF385"/>
      <c r="BG385" s="715"/>
      <c r="BH385"/>
      <c r="BI385" s="715"/>
      <c r="BJ385"/>
      <c r="BK385" s="715"/>
      <c r="BL385"/>
      <c r="BM385" s="715"/>
      <c r="BN385"/>
      <c r="BO385" s="387"/>
      <c r="BP385"/>
      <c r="BQ385" s="387"/>
      <c r="BR385"/>
      <c r="BS385" s="387"/>
      <c r="BT385"/>
      <c r="BU385" s="387"/>
      <c r="BV385"/>
      <c r="BW385" s="387"/>
      <c r="BX385"/>
      <c r="BY385" s="387"/>
      <c r="BZ385"/>
      <c r="CA385" s="387"/>
      <c r="CB385"/>
      <c r="CC385" s="387"/>
      <c r="CD385"/>
      <c r="CE385" s="387"/>
      <c r="CF385"/>
      <c r="CG385" s="387"/>
      <c r="CH385"/>
      <c r="CI385" s="387"/>
      <c r="CJ385"/>
      <c r="CK385" s="1099"/>
      <c r="CL385" s="507"/>
      <c r="CM385" s="507"/>
      <c r="CN385" s="507"/>
      <c r="CO385" s="507"/>
      <c r="CP385" s="507"/>
      <c r="CQ385" s="507"/>
      <c r="CR385" s="507"/>
      <c r="CS385" s="507"/>
      <c r="CT385" s="1109"/>
      <c r="CU385" s="507"/>
      <c r="CV385" s="507"/>
      <c r="CW385" s="507"/>
      <c r="CX385" s="1109"/>
      <c r="CY385" s="507"/>
      <c r="CZ385" s="507"/>
      <c r="DN385" s="507"/>
      <c r="DO385" s="507"/>
      <c r="DP385" s="507"/>
      <c r="DQ385" s="507"/>
      <c r="DR385" s="507"/>
      <c r="DS385" s="507"/>
      <c r="DT385" s="507"/>
      <c r="DU385" s="507"/>
      <c r="DV385" s="507"/>
      <c r="DW385" s="507"/>
      <c r="DX385" s="507"/>
      <c r="DY385" s="507"/>
      <c r="DZ385" s="507"/>
      <c r="EA385" s="507"/>
      <c r="EB385" s="507"/>
      <c r="EC385" s="507"/>
      <c r="ED385" s="507"/>
      <c r="EE385" s="507"/>
      <c r="EF385" s="507"/>
      <c r="EG385" s="507"/>
      <c r="EH385" s="507"/>
      <c r="EI385" s="507"/>
      <c r="EJ385" s="507"/>
      <c r="EK385" s="507"/>
      <c r="EL385" s="507"/>
      <c r="EM385" s="507"/>
      <c r="EN385" s="507"/>
      <c r="EO385" s="507"/>
      <c r="EP385" s="507"/>
      <c r="EQ385" s="507"/>
      <c r="ER385" s="507"/>
      <c r="ES385" s="507"/>
      <c r="ET385" s="507"/>
      <c r="EU385" s="507"/>
      <c r="EV385" s="507"/>
      <c r="EW385" s="507"/>
      <c r="EX385" s="507"/>
      <c r="EY385" s="507"/>
      <c r="EZ385" s="507"/>
      <c r="FA385" s="507"/>
      <c r="FB385" s="507"/>
      <c r="FC385" s="507"/>
      <c r="FD385" s="507"/>
      <c r="FE385" s="507"/>
      <c r="FF385" s="507"/>
      <c r="FG385" s="507"/>
      <c r="FH385" s="507"/>
      <c r="FI385" s="507"/>
      <c r="FJ385" s="507"/>
      <c r="FK385" s="507"/>
      <c r="FL385" s="507"/>
      <c r="FM385" s="507"/>
      <c r="FN385" s="507"/>
      <c r="FO385" s="507"/>
      <c r="FP385" s="507"/>
      <c r="FQ385" s="507"/>
      <c r="FR385" s="507"/>
      <c r="FS385" s="507"/>
      <c r="FT385" s="507"/>
      <c r="FU385" s="507"/>
      <c r="FV385" s="507"/>
      <c r="FW385" s="507"/>
      <c r="FX385" s="507"/>
      <c r="FY385" s="507"/>
      <c r="FZ385" s="507"/>
      <c r="GA385" s="507"/>
      <c r="GB385" s="507"/>
      <c r="GC385" s="507"/>
      <c r="GD385" s="507"/>
      <c r="GE385" s="507"/>
      <c r="GF385" s="507"/>
      <c r="GG385" s="507"/>
      <c r="GH385" s="507"/>
      <c r="GI385" s="507"/>
      <c r="GJ385" s="507"/>
      <c r="GK385" s="507"/>
      <c r="GL385" s="507"/>
      <c r="GM385" s="507"/>
      <c r="GN385" s="507"/>
      <c r="GO385" s="507"/>
      <c r="GP385" s="507"/>
      <c r="GQ385" s="507"/>
      <c r="GR385" s="507"/>
      <c r="GS385" s="507"/>
      <c r="GT385" s="507"/>
      <c r="GU385" s="507"/>
      <c r="GV385" s="507"/>
      <c r="GW385" s="507"/>
      <c r="GX385" s="507"/>
      <c r="GY385" s="507"/>
      <c r="GZ385" s="507"/>
      <c r="HA385" s="507"/>
      <c r="HB385" s="507"/>
      <c r="HC385" s="507"/>
      <c r="HD385" s="507"/>
      <c r="HE385" s="507"/>
      <c r="HF385" s="507"/>
      <c r="HG385" s="507"/>
      <c r="HH385" s="507"/>
      <c r="HI385" s="507"/>
      <c r="HJ385" s="507"/>
      <c r="HK385" s="507"/>
      <c r="HL385" s="507"/>
      <c r="HM385" s="507"/>
      <c r="HN385" s="507"/>
      <c r="HO385" s="507"/>
      <c r="HP385" s="507"/>
      <c r="HQ385" s="507"/>
      <c r="HR385" s="507"/>
      <c r="HS385" s="507"/>
      <c r="HT385" s="507"/>
      <c r="HU385" s="507"/>
      <c r="HV385" s="507"/>
      <c r="HW385" s="507"/>
      <c r="HX385" s="507"/>
      <c r="HY385" s="507"/>
      <c r="HZ385" s="507"/>
      <c r="IA385" s="507"/>
      <c r="IB385" s="507"/>
      <c r="IC385" s="507"/>
      <c r="ID385" s="507"/>
      <c r="IE385" s="507"/>
      <c r="IF385" s="507"/>
      <c r="IG385" s="507"/>
      <c r="IH385" s="507"/>
      <c r="II385" s="507"/>
      <c r="IJ385" s="507"/>
    </row>
    <row r="386" spans="1:244" s="398" customFormat="1" ht="19" x14ac:dyDescent="0.2">
      <c r="A386"/>
      <c r="B386" s="290"/>
      <c r="C386"/>
      <c r="D386" s="367"/>
      <c r="E386" s="463"/>
      <c r="F386" s="463"/>
      <c r="G386" s="271"/>
      <c r="H386"/>
      <c r="I386" s="99"/>
      <c r="J386"/>
      <c r="K386"/>
      <c r="L386"/>
      <c r="M386" s="275"/>
      <c r="N386" s="275"/>
      <c r="O386" s="275"/>
      <c r="P386" s="275"/>
      <c r="Q386" s="275"/>
      <c r="R386" s="275"/>
      <c r="S386" s="275"/>
      <c r="T386" s="275"/>
      <c r="U386" s="275"/>
      <c r="V386" s="275"/>
      <c r="W386" s="275"/>
      <c r="X386" s="275"/>
      <c r="Y386" s="275"/>
      <c r="Z386" s="275"/>
      <c r="AA386" s="275"/>
      <c r="AB386" s="23"/>
      <c r="AC386"/>
      <c r="AD386" s="92"/>
      <c r="AE386"/>
      <c r="AF386"/>
      <c r="AG386"/>
      <c r="AH386" s="96"/>
      <c r="AI386" s="394"/>
      <c r="AJ386" s="215"/>
      <c r="AK386" s="215"/>
      <c r="AL386" s="215"/>
      <c r="AM386" s="215"/>
      <c r="AN386" s="215"/>
      <c r="AO386" s="215"/>
      <c r="AP386" s="215"/>
      <c r="AQ386" s="215"/>
      <c r="AR386" s="215"/>
      <c r="AS386" s="215"/>
      <c r="AT386" s="215"/>
      <c r="AU386" s="215"/>
      <c r="AV386" s="215"/>
      <c r="AW386" s="215"/>
      <c r="AX386" s="215"/>
      <c r="AY386" s="394"/>
      <c r="AZ386" s="386"/>
      <c r="BA386" s="715"/>
      <c r="BB386"/>
      <c r="BC386" s="715"/>
      <c r="BD386"/>
      <c r="BE386" s="715"/>
      <c r="BF386"/>
      <c r="BG386" s="715"/>
      <c r="BH386"/>
      <c r="BI386" s="715"/>
      <c r="BJ386"/>
      <c r="BK386" s="715"/>
      <c r="BL386"/>
      <c r="BM386" s="715"/>
      <c r="BN386"/>
      <c r="BO386" s="387"/>
      <c r="BP386"/>
      <c r="BQ386" s="387"/>
      <c r="BR386"/>
      <c r="BS386" s="387"/>
      <c r="BT386"/>
      <c r="BU386" s="387"/>
      <c r="BV386"/>
      <c r="BW386" s="387"/>
      <c r="BX386"/>
      <c r="BY386" s="387"/>
      <c r="BZ386"/>
      <c r="CA386" s="387"/>
      <c r="CB386"/>
      <c r="CC386" s="387"/>
      <c r="CD386"/>
      <c r="CE386" s="387"/>
      <c r="CF386"/>
      <c r="CG386" s="387"/>
      <c r="CH386"/>
      <c r="CI386" s="387"/>
      <c r="CJ386"/>
      <c r="CK386" s="1099"/>
      <c r="CL386" s="507"/>
      <c r="CM386" s="507"/>
      <c r="CN386" s="507"/>
      <c r="CO386" s="507"/>
      <c r="CP386" s="507"/>
      <c r="CQ386" s="507"/>
      <c r="CR386" s="507"/>
      <c r="CS386" s="507"/>
      <c r="CT386" s="1109"/>
      <c r="CU386" s="507"/>
      <c r="CV386" s="507"/>
      <c r="CW386" s="507"/>
      <c r="CX386" s="1109"/>
      <c r="CY386" s="507"/>
      <c r="CZ386" s="507"/>
      <c r="DN386" s="507"/>
      <c r="DO386" s="507"/>
      <c r="DP386" s="507"/>
      <c r="DQ386" s="507"/>
      <c r="DR386" s="507"/>
      <c r="DS386" s="507"/>
      <c r="DT386" s="507"/>
      <c r="DU386" s="507"/>
      <c r="DV386" s="507"/>
      <c r="DW386" s="507"/>
      <c r="DX386" s="507"/>
      <c r="DY386" s="507"/>
      <c r="DZ386" s="507"/>
      <c r="EA386" s="507"/>
      <c r="EB386" s="507"/>
      <c r="EC386" s="507"/>
      <c r="ED386" s="507"/>
      <c r="EE386" s="507"/>
      <c r="EF386" s="507"/>
      <c r="EG386" s="507"/>
      <c r="EH386" s="507"/>
      <c r="EI386" s="507"/>
      <c r="EJ386" s="507"/>
      <c r="EK386" s="507"/>
      <c r="EL386" s="507"/>
      <c r="EM386" s="507"/>
      <c r="EN386" s="507"/>
      <c r="EO386" s="507"/>
      <c r="EP386" s="507"/>
      <c r="EQ386" s="507"/>
      <c r="ER386" s="507"/>
      <c r="ES386" s="507"/>
      <c r="ET386" s="507"/>
      <c r="EU386" s="507"/>
      <c r="EV386" s="507"/>
      <c r="EW386" s="507"/>
      <c r="EX386" s="507"/>
      <c r="EY386" s="507"/>
      <c r="EZ386" s="507"/>
      <c r="FA386" s="507"/>
      <c r="FB386" s="507"/>
      <c r="FC386" s="507"/>
      <c r="FD386" s="507"/>
      <c r="FE386" s="507"/>
      <c r="FF386" s="507"/>
      <c r="FG386" s="507"/>
      <c r="FH386" s="507"/>
      <c r="FI386" s="507"/>
      <c r="FJ386" s="507"/>
      <c r="FK386" s="507"/>
      <c r="FL386" s="507"/>
      <c r="FM386" s="507"/>
      <c r="FN386" s="507"/>
      <c r="FO386" s="507"/>
      <c r="FP386" s="507"/>
      <c r="FQ386" s="507"/>
      <c r="FR386" s="507"/>
      <c r="FS386" s="507"/>
      <c r="FT386" s="507"/>
      <c r="FU386" s="507"/>
      <c r="FV386" s="507"/>
      <c r="FW386" s="507"/>
      <c r="FX386" s="507"/>
      <c r="FY386" s="507"/>
      <c r="FZ386" s="507"/>
      <c r="GA386" s="507"/>
      <c r="GB386" s="507"/>
      <c r="GC386" s="507"/>
      <c r="GD386" s="507"/>
      <c r="GE386" s="507"/>
      <c r="GF386" s="507"/>
      <c r="GG386" s="507"/>
      <c r="GH386" s="507"/>
      <c r="GI386" s="507"/>
      <c r="GJ386" s="507"/>
      <c r="GK386" s="507"/>
      <c r="GL386" s="507"/>
      <c r="GM386" s="507"/>
      <c r="GN386" s="507"/>
      <c r="GO386" s="507"/>
      <c r="GP386" s="507"/>
      <c r="GQ386" s="507"/>
      <c r="GR386" s="507"/>
      <c r="GS386" s="507"/>
      <c r="GT386" s="507"/>
      <c r="GU386" s="507"/>
      <c r="GV386" s="507"/>
      <c r="GW386" s="507"/>
      <c r="GX386" s="507"/>
      <c r="GY386" s="507"/>
      <c r="GZ386" s="507"/>
      <c r="HA386" s="507"/>
      <c r="HB386" s="507"/>
      <c r="HC386" s="507"/>
      <c r="HD386" s="507"/>
      <c r="HE386" s="507"/>
      <c r="HF386" s="507"/>
      <c r="HG386" s="507"/>
      <c r="HH386" s="507"/>
      <c r="HI386" s="507"/>
      <c r="HJ386" s="507"/>
      <c r="HK386" s="507"/>
      <c r="HL386" s="507"/>
      <c r="HM386" s="507"/>
      <c r="HN386" s="507"/>
      <c r="HO386" s="507"/>
      <c r="HP386" s="507"/>
      <c r="HQ386" s="507"/>
      <c r="HR386" s="507"/>
      <c r="HS386" s="507"/>
      <c r="HT386" s="507"/>
      <c r="HU386" s="507"/>
      <c r="HV386" s="507"/>
      <c r="HW386" s="507"/>
      <c r="HX386" s="507"/>
      <c r="HY386" s="507"/>
      <c r="HZ386" s="507"/>
      <c r="IA386" s="507"/>
      <c r="IB386" s="507"/>
      <c r="IC386" s="507"/>
      <c r="ID386" s="507"/>
      <c r="IE386" s="507"/>
      <c r="IF386" s="507"/>
      <c r="IG386" s="507"/>
      <c r="IH386" s="507"/>
      <c r="II386" s="507"/>
      <c r="IJ386" s="507"/>
    </row>
    <row r="387" spans="1:244" s="398" customFormat="1" ht="19" x14ac:dyDescent="0.2">
      <c r="A387"/>
      <c r="B387" s="290"/>
      <c r="C387"/>
      <c r="D387" s="367"/>
      <c r="E387" s="463"/>
      <c r="F387" s="463"/>
      <c r="G387" s="271"/>
      <c r="H387"/>
      <c r="I387" s="99"/>
      <c r="J387"/>
      <c r="K387"/>
      <c r="L387"/>
      <c r="M387" s="275"/>
      <c r="N387" s="275"/>
      <c r="O387" s="275"/>
      <c r="P387" s="275"/>
      <c r="Q387" s="275"/>
      <c r="R387" s="275"/>
      <c r="S387" s="275"/>
      <c r="T387" s="275"/>
      <c r="U387" s="275"/>
      <c r="V387" s="275"/>
      <c r="W387" s="275"/>
      <c r="X387" s="275"/>
      <c r="Y387" s="275"/>
      <c r="Z387" s="275"/>
      <c r="AA387" s="275"/>
      <c r="AB387" s="23"/>
      <c r="AC387"/>
      <c r="AD387" s="92"/>
      <c r="AE387"/>
      <c r="AF387"/>
      <c r="AG387"/>
      <c r="AH387" s="96"/>
      <c r="AI387" s="394"/>
      <c r="AJ387" s="215"/>
      <c r="AK387" s="215"/>
      <c r="AL387" s="215"/>
      <c r="AM387" s="215"/>
      <c r="AN387" s="215"/>
      <c r="AO387" s="215"/>
      <c r="AP387" s="215"/>
      <c r="AQ387" s="215"/>
      <c r="AR387" s="215"/>
      <c r="AS387" s="215"/>
      <c r="AT387" s="215"/>
      <c r="AU387" s="215"/>
      <c r="AV387" s="215"/>
      <c r="AW387" s="215"/>
      <c r="AX387" s="215"/>
      <c r="AY387" s="394"/>
      <c r="AZ387" s="386"/>
      <c r="BA387" s="715"/>
      <c r="BB387"/>
      <c r="BC387" s="715"/>
      <c r="BD387"/>
      <c r="BE387" s="715"/>
      <c r="BF387"/>
      <c r="BG387" s="715"/>
      <c r="BH387"/>
      <c r="BI387" s="715"/>
      <c r="BJ387"/>
      <c r="BK387" s="715"/>
      <c r="BL387"/>
      <c r="BM387" s="715"/>
      <c r="BN387"/>
      <c r="BO387" s="387"/>
      <c r="BP387"/>
      <c r="BQ387" s="387"/>
      <c r="BR387"/>
      <c r="BS387" s="387"/>
      <c r="BT387"/>
      <c r="BU387" s="387"/>
      <c r="BV387"/>
      <c r="BW387" s="387"/>
      <c r="BX387"/>
      <c r="BY387" s="387"/>
      <c r="BZ387"/>
      <c r="CA387" s="387"/>
      <c r="CB387"/>
      <c r="CC387" s="387"/>
      <c r="CD387"/>
      <c r="CE387" s="387"/>
      <c r="CF387"/>
      <c r="CG387" s="387"/>
      <c r="CH387"/>
      <c r="CI387" s="387"/>
      <c r="CJ387"/>
      <c r="CK387" s="1099"/>
      <c r="CL387" s="507"/>
      <c r="CM387" s="507"/>
      <c r="CN387" s="507"/>
      <c r="CO387" s="507"/>
      <c r="CP387" s="507"/>
      <c r="CQ387" s="507"/>
      <c r="CR387" s="507"/>
      <c r="CS387" s="507"/>
      <c r="CT387" s="1109"/>
      <c r="CU387" s="507"/>
      <c r="CV387" s="507"/>
      <c r="CW387" s="507"/>
      <c r="CX387" s="1109"/>
      <c r="CY387" s="507"/>
      <c r="CZ387" s="507"/>
      <c r="DN387" s="507"/>
      <c r="DO387" s="507"/>
      <c r="DP387" s="507"/>
      <c r="DQ387" s="507"/>
      <c r="DR387" s="507"/>
      <c r="DS387" s="507"/>
      <c r="DT387" s="507"/>
      <c r="DU387" s="507"/>
      <c r="DV387" s="507"/>
      <c r="DW387" s="507"/>
      <c r="DX387" s="507"/>
      <c r="DY387" s="507"/>
      <c r="DZ387" s="507"/>
      <c r="EA387" s="507"/>
      <c r="EB387" s="507"/>
      <c r="EC387" s="507"/>
      <c r="ED387" s="507"/>
      <c r="EE387" s="507"/>
      <c r="EF387" s="507"/>
      <c r="EG387" s="507"/>
      <c r="EH387" s="507"/>
      <c r="EI387" s="507"/>
      <c r="EJ387" s="507"/>
      <c r="EK387" s="507"/>
      <c r="EL387" s="507"/>
      <c r="EM387" s="507"/>
      <c r="EN387" s="507"/>
      <c r="EO387" s="507"/>
      <c r="EP387" s="507"/>
      <c r="EQ387" s="507"/>
      <c r="ER387" s="507"/>
      <c r="ES387" s="507"/>
      <c r="ET387" s="507"/>
      <c r="EU387" s="507"/>
      <c r="EV387" s="507"/>
      <c r="EW387" s="507"/>
      <c r="EX387" s="507"/>
      <c r="EY387" s="507"/>
      <c r="EZ387" s="507"/>
      <c r="FA387" s="507"/>
      <c r="FB387" s="507"/>
      <c r="FC387" s="507"/>
      <c r="FD387" s="507"/>
      <c r="FE387" s="507"/>
      <c r="FF387" s="507"/>
      <c r="FG387" s="507"/>
      <c r="FH387" s="507"/>
      <c r="FI387" s="507"/>
      <c r="FJ387" s="507"/>
      <c r="FK387" s="507"/>
      <c r="FL387" s="507"/>
      <c r="FM387" s="507"/>
      <c r="FN387" s="507"/>
      <c r="FO387" s="507"/>
      <c r="FP387" s="507"/>
      <c r="FQ387" s="507"/>
      <c r="FR387" s="507"/>
      <c r="FS387" s="507"/>
      <c r="FT387" s="507"/>
      <c r="FU387" s="507"/>
      <c r="FV387" s="507"/>
      <c r="FW387" s="507"/>
      <c r="FX387" s="507"/>
      <c r="FY387" s="507"/>
      <c r="FZ387" s="507"/>
      <c r="GA387" s="507"/>
      <c r="GB387" s="507"/>
      <c r="GC387" s="507"/>
      <c r="GD387" s="507"/>
      <c r="GE387" s="507"/>
      <c r="GF387" s="507"/>
      <c r="GG387" s="507"/>
      <c r="GH387" s="507"/>
      <c r="GI387" s="507"/>
      <c r="GJ387" s="507"/>
      <c r="GK387" s="507"/>
      <c r="GL387" s="507"/>
      <c r="GM387" s="507"/>
      <c r="GN387" s="507"/>
      <c r="GO387" s="507"/>
      <c r="GP387" s="507"/>
      <c r="GQ387" s="507"/>
      <c r="GR387" s="507"/>
      <c r="GS387" s="507"/>
      <c r="GT387" s="507"/>
      <c r="GU387" s="507"/>
      <c r="GV387" s="507"/>
      <c r="GW387" s="507"/>
      <c r="GX387" s="507"/>
      <c r="GY387" s="507"/>
      <c r="GZ387" s="507"/>
      <c r="HA387" s="507"/>
      <c r="HB387" s="507"/>
      <c r="HC387" s="507"/>
      <c r="HD387" s="507"/>
      <c r="HE387" s="507"/>
      <c r="HF387" s="507"/>
      <c r="HG387" s="507"/>
      <c r="HH387" s="507"/>
      <c r="HI387" s="507"/>
      <c r="HJ387" s="507"/>
      <c r="HK387" s="507"/>
      <c r="HL387" s="507"/>
      <c r="HM387" s="507"/>
      <c r="HN387" s="507"/>
      <c r="HO387" s="507"/>
      <c r="HP387" s="507"/>
      <c r="HQ387" s="507"/>
      <c r="HR387" s="507"/>
      <c r="HS387" s="507"/>
      <c r="HT387" s="507"/>
      <c r="HU387" s="507"/>
      <c r="HV387" s="507"/>
      <c r="HW387" s="507"/>
      <c r="HX387" s="507"/>
      <c r="HY387" s="507"/>
      <c r="HZ387" s="507"/>
      <c r="IA387" s="507"/>
      <c r="IB387" s="507"/>
      <c r="IC387" s="507"/>
      <c r="ID387" s="507"/>
      <c r="IE387" s="507"/>
      <c r="IF387" s="507"/>
      <c r="IG387" s="507"/>
      <c r="IH387" s="507"/>
      <c r="II387" s="507"/>
      <c r="IJ387" s="507"/>
    </row>
    <row r="388" spans="1:244" s="398" customFormat="1" ht="19" x14ac:dyDescent="0.2">
      <c r="A388"/>
      <c r="B388" s="290"/>
      <c r="C388"/>
      <c r="D388" s="367"/>
      <c r="E388" s="463"/>
      <c r="F388" s="463"/>
      <c r="G388" s="271"/>
      <c r="H388"/>
      <c r="I388" s="99"/>
      <c r="J388"/>
      <c r="K388"/>
      <c r="L388"/>
      <c r="M388" s="275"/>
      <c r="N388" s="275"/>
      <c r="O388" s="275"/>
      <c r="P388" s="275"/>
      <c r="Q388" s="275"/>
      <c r="R388" s="275"/>
      <c r="S388" s="275"/>
      <c r="T388" s="275"/>
      <c r="U388" s="275"/>
      <c r="V388" s="275"/>
      <c r="W388" s="275"/>
      <c r="X388" s="275"/>
      <c r="Y388" s="275"/>
      <c r="Z388" s="275"/>
      <c r="AA388" s="275"/>
      <c r="AB388" s="23"/>
      <c r="AC388"/>
      <c r="AD388" s="92"/>
      <c r="AE388"/>
      <c r="AF388"/>
      <c r="AG388"/>
      <c r="AH388" s="96"/>
      <c r="AI388" s="394"/>
      <c r="AJ388" s="215"/>
      <c r="AK388" s="215"/>
      <c r="AL388" s="215"/>
      <c r="AM388" s="215"/>
      <c r="AN388" s="215"/>
      <c r="AO388" s="215"/>
      <c r="AP388" s="215"/>
      <c r="AQ388" s="215"/>
      <c r="AR388" s="215"/>
      <c r="AS388" s="215"/>
      <c r="AT388" s="215"/>
      <c r="AU388" s="215"/>
      <c r="AV388" s="215"/>
      <c r="AW388" s="215"/>
      <c r="AX388" s="215"/>
      <c r="AY388" s="394"/>
      <c r="AZ388" s="386"/>
      <c r="BA388" s="715"/>
      <c r="BB388"/>
      <c r="BC388" s="715"/>
      <c r="BD388"/>
      <c r="BE388" s="715"/>
      <c r="BF388"/>
      <c r="BG388" s="715"/>
      <c r="BH388"/>
      <c r="BI388" s="715"/>
      <c r="BJ388"/>
      <c r="BK388" s="715"/>
      <c r="BL388"/>
      <c r="BM388" s="715"/>
      <c r="BN388"/>
      <c r="BO388" s="387"/>
      <c r="BP388"/>
      <c r="BQ388" s="387"/>
      <c r="BR388"/>
      <c r="BS388" s="387"/>
      <c r="BT388"/>
      <c r="BU388" s="387"/>
      <c r="BV388"/>
      <c r="BW388" s="387"/>
      <c r="BX388"/>
      <c r="BY388" s="387"/>
      <c r="BZ388"/>
      <c r="CA388" s="387"/>
      <c r="CB388"/>
      <c r="CC388" s="387"/>
      <c r="CD388"/>
      <c r="CE388" s="387"/>
      <c r="CF388"/>
      <c r="CG388" s="387"/>
      <c r="CH388"/>
      <c r="CI388" s="387"/>
      <c r="CJ388"/>
      <c r="CK388" s="1099"/>
      <c r="CL388" s="507"/>
      <c r="CM388" s="507"/>
      <c r="CN388" s="507"/>
      <c r="CO388" s="507"/>
      <c r="CP388" s="507"/>
      <c r="CQ388" s="507"/>
      <c r="CR388" s="507"/>
      <c r="CS388" s="507"/>
      <c r="CT388" s="1109"/>
      <c r="CU388" s="507"/>
      <c r="CV388" s="507"/>
      <c r="CW388" s="507"/>
      <c r="CX388" s="1109"/>
      <c r="CY388" s="507"/>
      <c r="CZ388" s="507"/>
      <c r="DN388" s="507"/>
      <c r="DO388" s="507"/>
      <c r="DP388" s="507"/>
      <c r="DQ388" s="507"/>
      <c r="DR388" s="507"/>
      <c r="DS388" s="507"/>
      <c r="DT388" s="507"/>
      <c r="DU388" s="507"/>
      <c r="DV388" s="507"/>
      <c r="DW388" s="507"/>
      <c r="DX388" s="507"/>
      <c r="DY388" s="507"/>
      <c r="DZ388" s="507"/>
      <c r="EA388" s="507"/>
      <c r="EB388" s="507"/>
      <c r="EC388" s="507"/>
      <c r="ED388" s="507"/>
      <c r="EE388" s="507"/>
      <c r="EF388" s="507"/>
      <c r="EG388" s="507"/>
      <c r="EH388" s="507"/>
      <c r="EI388" s="507"/>
      <c r="EJ388" s="507"/>
      <c r="EK388" s="507"/>
      <c r="EL388" s="507"/>
      <c r="EM388" s="507"/>
      <c r="EN388" s="507"/>
      <c r="EO388" s="507"/>
      <c r="EP388" s="507"/>
      <c r="EQ388" s="507"/>
      <c r="ER388" s="507"/>
      <c r="ES388" s="507"/>
      <c r="ET388" s="507"/>
      <c r="EU388" s="507"/>
      <c r="EV388" s="507"/>
      <c r="EW388" s="507"/>
      <c r="EX388" s="507"/>
      <c r="EY388" s="507"/>
      <c r="EZ388" s="507"/>
      <c r="FA388" s="507"/>
      <c r="FB388" s="507"/>
      <c r="FC388" s="507"/>
      <c r="FD388" s="507"/>
      <c r="FE388" s="507"/>
      <c r="FF388" s="507"/>
      <c r="FG388" s="507"/>
      <c r="FH388" s="507"/>
      <c r="FI388" s="507"/>
      <c r="FJ388" s="507"/>
      <c r="FK388" s="507"/>
      <c r="FL388" s="507"/>
      <c r="FM388" s="507"/>
      <c r="FN388" s="507"/>
      <c r="FO388" s="507"/>
      <c r="FP388" s="507"/>
      <c r="FQ388" s="507"/>
      <c r="FR388" s="507"/>
      <c r="FS388" s="507"/>
      <c r="FT388" s="507"/>
      <c r="FU388" s="507"/>
      <c r="FV388" s="507"/>
      <c r="FW388" s="507"/>
      <c r="FX388" s="507"/>
      <c r="FY388" s="507"/>
      <c r="FZ388" s="507"/>
      <c r="GA388" s="507"/>
      <c r="GB388" s="507"/>
      <c r="GC388" s="507"/>
      <c r="GD388" s="507"/>
      <c r="GE388" s="507"/>
      <c r="GF388" s="507"/>
      <c r="GG388" s="507"/>
      <c r="GH388" s="507"/>
      <c r="GI388" s="507"/>
      <c r="GJ388" s="507"/>
      <c r="GK388" s="507"/>
      <c r="GL388" s="507"/>
      <c r="GM388" s="507"/>
      <c r="GN388" s="507"/>
      <c r="GO388" s="507"/>
      <c r="GP388" s="507"/>
      <c r="GQ388" s="507"/>
      <c r="GR388" s="507"/>
      <c r="GS388" s="507"/>
      <c r="GT388" s="507"/>
      <c r="GU388" s="507"/>
      <c r="GV388" s="507"/>
      <c r="GW388" s="507"/>
      <c r="GX388" s="507"/>
      <c r="GY388" s="507"/>
      <c r="GZ388" s="507"/>
      <c r="HA388" s="507"/>
      <c r="HB388" s="507"/>
      <c r="HC388" s="507"/>
      <c r="HD388" s="507"/>
      <c r="HE388" s="507"/>
      <c r="HF388" s="507"/>
      <c r="HG388" s="507"/>
      <c r="HH388" s="507"/>
      <c r="HI388" s="507"/>
      <c r="HJ388" s="507"/>
      <c r="HK388" s="507"/>
      <c r="HL388" s="507"/>
      <c r="HM388" s="507"/>
      <c r="HN388" s="507"/>
      <c r="HO388" s="507"/>
      <c r="HP388" s="507"/>
      <c r="HQ388" s="507"/>
      <c r="HR388" s="507"/>
      <c r="HS388" s="507"/>
      <c r="HT388" s="507"/>
      <c r="HU388" s="507"/>
      <c r="HV388" s="507"/>
      <c r="HW388" s="507"/>
      <c r="HX388" s="507"/>
      <c r="HY388" s="507"/>
      <c r="HZ388" s="507"/>
      <c r="IA388" s="507"/>
      <c r="IB388" s="507"/>
      <c r="IC388" s="507"/>
      <c r="ID388" s="507"/>
      <c r="IE388" s="507"/>
      <c r="IF388" s="507"/>
      <c r="IG388" s="507"/>
      <c r="IH388" s="507"/>
      <c r="II388" s="507"/>
      <c r="IJ388" s="507"/>
    </row>
    <row r="389" spans="1:244" s="398" customFormat="1" ht="19" x14ac:dyDescent="0.2">
      <c r="A389"/>
      <c r="B389" s="290"/>
      <c r="C389"/>
      <c r="D389" s="367"/>
      <c r="E389" s="463"/>
      <c r="F389" s="463"/>
      <c r="G389" s="271"/>
      <c r="H389"/>
      <c r="I389" s="99"/>
      <c r="J389"/>
      <c r="K389"/>
      <c r="L389"/>
      <c r="M389" s="275"/>
      <c r="N389" s="275"/>
      <c r="O389" s="275"/>
      <c r="P389" s="275"/>
      <c r="Q389" s="275"/>
      <c r="R389" s="275"/>
      <c r="S389" s="275"/>
      <c r="T389" s="275"/>
      <c r="U389" s="275"/>
      <c r="V389" s="275"/>
      <c r="W389" s="275"/>
      <c r="X389" s="275"/>
      <c r="Y389" s="275"/>
      <c r="Z389" s="275"/>
      <c r="AA389" s="275"/>
      <c r="AB389" s="23"/>
      <c r="AC389"/>
      <c r="AD389" s="92"/>
      <c r="AE389"/>
      <c r="AF389"/>
      <c r="AG389"/>
      <c r="AH389" s="96"/>
      <c r="AI389" s="471"/>
      <c r="AJ389" s="445"/>
      <c r="AK389" s="498"/>
      <c r="AL389" s="498"/>
      <c r="AM389" s="498"/>
      <c r="AN389" s="498"/>
      <c r="AO389" s="498"/>
      <c r="AP389" s="498"/>
      <c r="AQ389" s="498"/>
      <c r="AR389" s="498"/>
      <c r="AS389" s="498"/>
      <c r="AT389" s="498"/>
      <c r="AU389" s="498"/>
      <c r="AV389" s="498"/>
      <c r="AW389" s="498"/>
      <c r="AX389" s="498"/>
      <c r="AY389" s="448"/>
      <c r="AZ389" s="386"/>
      <c r="BA389" s="715"/>
      <c r="BB389"/>
      <c r="BC389" s="715"/>
      <c r="BD389"/>
      <c r="BE389" s="715"/>
      <c r="BF389"/>
      <c r="BG389" s="715"/>
      <c r="BH389"/>
      <c r="BI389" s="715"/>
      <c r="BJ389"/>
      <c r="BK389" s="715"/>
      <c r="BL389"/>
      <c r="BM389" s="715"/>
      <c r="BN389"/>
      <c r="BO389" s="387"/>
      <c r="BP389"/>
      <c r="BQ389" s="387"/>
      <c r="BR389"/>
      <c r="BS389" s="387"/>
      <c r="BT389"/>
      <c r="BU389" s="387"/>
      <c r="BV389"/>
      <c r="BW389" s="387"/>
      <c r="BX389"/>
      <c r="BY389" s="387"/>
      <c r="BZ389"/>
      <c r="CA389" s="387"/>
      <c r="CB389"/>
      <c r="CC389" s="387"/>
      <c r="CD389"/>
      <c r="CE389" s="387"/>
      <c r="CF389"/>
      <c r="CG389" s="387"/>
      <c r="CH389"/>
      <c r="CI389" s="387"/>
      <c r="CJ389"/>
      <c r="CK389" s="1099"/>
      <c r="CT389" s="1109"/>
      <c r="CX389" s="1109"/>
      <c r="DN389" s="507"/>
      <c r="DO389" s="507"/>
      <c r="DP389" s="507"/>
      <c r="DQ389" s="507"/>
      <c r="DR389" s="507"/>
      <c r="DS389" s="507"/>
      <c r="DT389" s="507"/>
      <c r="DU389" s="507"/>
      <c r="DV389" s="507"/>
      <c r="DW389" s="507"/>
      <c r="DX389" s="507"/>
      <c r="DY389" s="507"/>
      <c r="DZ389" s="507"/>
      <c r="EA389" s="507"/>
      <c r="EB389" s="507"/>
      <c r="EC389" s="507"/>
      <c r="ED389" s="507"/>
      <c r="EE389" s="507"/>
      <c r="EF389" s="507"/>
      <c r="EG389" s="507"/>
      <c r="EH389" s="507"/>
      <c r="EI389" s="507"/>
      <c r="EJ389" s="507"/>
      <c r="EK389" s="507"/>
      <c r="EL389" s="507"/>
      <c r="EM389" s="507"/>
      <c r="EN389" s="507"/>
      <c r="EO389" s="507"/>
      <c r="EP389" s="507"/>
      <c r="EQ389" s="507"/>
      <c r="ER389" s="507"/>
      <c r="ES389" s="507"/>
      <c r="ET389" s="507"/>
      <c r="EU389" s="507"/>
      <c r="EV389" s="507"/>
      <c r="EW389" s="507"/>
      <c r="EX389" s="507"/>
      <c r="EY389" s="507"/>
      <c r="EZ389" s="507"/>
      <c r="FA389" s="507"/>
      <c r="FB389" s="507"/>
      <c r="FC389" s="507"/>
      <c r="FD389" s="507"/>
      <c r="FE389" s="507"/>
      <c r="FF389" s="507"/>
      <c r="FG389" s="507"/>
      <c r="FH389" s="507"/>
      <c r="FI389" s="507"/>
      <c r="FJ389" s="507"/>
      <c r="FK389" s="507"/>
      <c r="FL389" s="507"/>
      <c r="FM389" s="507"/>
      <c r="FN389" s="507"/>
      <c r="FO389" s="507"/>
      <c r="FP389" s="507"/>
      <c r="FQ389" s="507"/>
      <c r="FR389" s="507"/>
      <c r="FS389" s="507"/>
      <c r="FT389" s="507"/>
      <c r="FU389" s="507"/>
      <c r="FV389" s="507"/>
      <c r="FW389" s="507"/>
      <c r="FX389" s="507"/>
      <c r="FY389" s="507"/>
      <c r="FZ389" s="507"/>
      <c r="GA389" s="507"/>
      <c r="GB389" s="507"/>
      <c r="GC389" s="507"/>
      <c r="GD389" s="507"/>
      <c r="GE389" s="507"/>
      <c r="GF389" s="507"/>
      <c r="GG389" s="507"/>
      <c r="GH389" s="507"/>
      <c r="GI389" s="507"/>
      <c r="GJ389" s="507"/>
      <c r="GK389" s="507"/>
      <c r="GL389" s="507"/>
      <c r="GM389" s="507"/>
      <c r="GN389" s="507"/>
      <c r="GO389" s="507"/>
      <c r="GP389" s="507"/>
      <c r="GQ389" s="507"/>
      <c r="GR389" s="507"/>
      <c r="GS389" s="507"/>
      <c r="GT389" s="507"/>
      <c r="GU389" s="507"/>
      <c r="GV389" s="507"/>
      <c r="GW389" s="507"/>
      <c r="GX389" s="507"/>
      <c r="GY389" s="507"/>
      <c r="GZ389" s="507"/>
      <c r="HA389" s="507"/>
      <c r="HB389" s="507"/>
      <c r="HC389" s="507"/>
      <c r="HD389" s="507"/>
      <c r="HE389" s="507"/>
      <c r="HF389" s="507"/>
      <c r="HG389" s="507"/>
      <c r="HH389" s="507"/>
      <c r="HI389" s="507"/>
      <c r="HJ389" s="507"/>
      <c r="HK389" s="507"/>
      <c r="HL389" s="507"/>
      <c r="HM389" s="507"/>
      <c r="HN389" s="507"/>
      <c r="HO389" s="507"/>
      <c r="HP389" s="507"/>
      <c r="HQ389" s="507"/>
      <c r="HR389" s="507"/>
      <c r="HS389" s="507"/>
      <c r="HT389" s="507"/>
      <c r="HU389" s="507"/>
      <c r="HV389" s="507"/>
      <c r="HW389" s="507"/>
      <c r="HX389" s="507"/>
      <c r="HY389" s="507"/>
      <c r="HZ389" s="507"/>
      <c r="IA389" s="507"/>
      <c r="IB389" s="507"/>
      <c r="IC389" s="507"/>
      <c r="ID389" s="507"/>
      <c r="IE389" s="507"/>
      <c r="IF389" s="507"/>
      <c r="IG389" s="507"/>
      <c r="IH389" s="507"/>
      <c r="II389" s="507"/>
      <c r="IJ389" s="507"/>
    </row>
    <row r="390" spans="1:244" s="398" customFormat="1" ht="19" x14ac:dyDescent="0.2">
      <c r="A390"/>
      <c r="B390" s="290"/>
      <c r="C390"/>
      <c r="D390" s="367"/>
      <c r="E390" s="463"/>
      <c r="F390" s="463"/>
      <c r="G390" s="271"/>
      <c r="H390"/>
      <c r="I390" s="99"/>
      <c r="J390"/>
      <c r="K390"/>
      <c r="L390"/>
      <c r="M390" s="275"/>
      <c r="N390" s="275"/>
      <c r="O390" s="275"/>
      <c r="P390" s="275"/>
      <c r="Q390" s="275"/>
      <c r="R390" s="275"/>
      <c r="S390" s="275"/>
      <c r="T390" s="275"/>
      <c r="U390" s="275"/>
      <c r="V390" s="275"/>
      <c r="W390" s="275"/>
      <c r="X390" s="275"/>
      <c r="Y390" s="275"/>
      <c r="Z390" s="275"/>
      <c r="AA390" s="275"/>
      <c r="AB390" s="23"/>
      <c r="AC390"/>
      <c r="AD390" s="92"/>
      <c r="AE390"/>
      <c r="AF390"/>
      <c r="AG390"/>
      <c r="AH390" s="96"/>
      <c r="AI390" s="471"/>
      <c r="AJ390" s="445"/>
      <c r="AK390" s="498"/>
      <c r="AL390" s="498"/>
      <c r="AM390" s="498"/>
      <c r="AN390" s="498"/>
      <c r="AO390" s="498"/>
      <c r="AP390" s="498"/>
      <c r="AQ390" s="498"/>
      <c r="AR390" s="498"/>
      <c r="AS390" s="498"/>
      <c r="AT390" s="498"/>
      <c r="AU390" s="498"/>
      <c r="AV390" s="498"/>
      <c r="AW390" s="498"/>
      <c r="AX390" s="498"/>
      <c r="AY390" s="448"/>
      <c r="AZ390" s="386"/>
      <c r="BA390" s="715"/>
      <c r="BB390"/>
      <c r="BC390" s="715"/>
      <c r="BD390"/>
      <c r="BE390" s="715"/>
      <c r="BF390"/>
      <c r="BG390" s="715"/>
      <c r="BH390"/>
      <c r="BI390" s="715"/>
      <c r="BJ390"/>
      <c r="BK390" s="715"/>
      <c r="BL390"/>
      <c r="BM390" s="715"/>
      <c r="BN390"/>
      <c r="BO390" s="387"/>
      <c r="BP390"/>
      <c r="BQ390" s="387"/>
      <c r="BR390"/>
      <c r="BS390" s="387"/>
      <c r="BT390"/>
      <c r="BU390" s="387"/>
      <c r="BV390"/>
      <c r="BW390" s="387"/>
      <c r="BX390"/>
      <c r="BY390" s="387"/>
      <c r="BZ390"/>
      <c r="CA390" s="387"/>
      <c r="CB390"/>
      <c r="CC390" s="387"/>
      <c r="CD390"/>
      <c r="CE390" s="387"/>
      <c r="CF390"/>
      <c r="CG390" s="387"/>
      <c r="CH390"/>
      <c r="CI390" s="387"/>
      <c r="CJ390"/>
      <c r="CK390" s="1099"/>
      <c r="CT390" s="1109"/>
      <c r="CX390" s="1109"/>
      <c r="DN390" s="507"/>
      <c r="DO390" s="507"/>
      <c r="DP390" s="507"/>
      <c r="DQ390" s="507"/>
      <c r="DR390" s="507"/>
      <c r="DS390" s="507"/>
      <c r="DT390" s="507"/>
      <c r="DU390" s="507"/>
      <c r="DV390" s="507"/>
      <c r="DW390" s="507"/>
      <c r="DX390" s="507"/>
      <c r="DY390" s="507"/>
      <c r="DZ390" s="507"/>
      <c r="EA390" s="507"/>
      <c r="EB390" s="507"/>
      <c r="EC390" s="507"/>
      <c r="ED390" s="507"/>
      <c r="EE390" s="507"/>
      <c r="EF390" s="507"/>
      <c r="EG390" s="507"/>
      <c r="EH390" s="507"/>
      <c r="EI390" s="507"/>
      <c r="EJ390" s="507"/>
      <c r="EK390" s="507"/>
      <c r="EL390" s="507"/>
      <c r="EM390" s="507"/>
      <c r="EN390" s="507"/>
      <c r="EO390" s="507"/>
      <c r="EP390" s="507"/>
      <c r="EQ390" s="507"/>
      <c r="ER390" s="507"/>
      <c r="ES390" s="507"/>
      <c r="ET390" s="507"/>
      <c r="EU390" s="507"/>
      <c r="EV390" s="507"/>
      <c r="EW390" s="507"/>
      <c r="EX390" s="507"/>
      <c r="EY390" s="507"/>
      <c r="EZ390" s="507"/>
      <c r="FA390" s="507"/>
      <c r="FB390" s="507"/>
      <c r="FC390" s="507"/>
      <c r="FD390" s="507"/>
      <c r="FE390" s="507"/>
      <c r="FF390" s="507"/>
      <c r="FG390" s="507"/>
      <c r="FH390" s="507"/>
      <c r="FI390" s="507"/>
      <c r="FJ390" s="507"/>
      <c r="FK390" s="507"/>
      <c r="FL390" s="507"/>
      <c r="FM390" s="507"/>
      <c r="FN390" s="507"/>
      <c r="FO390" s="507"/>
      <c r="FP390" s="507"/>
      <c r="FQ390" s="507"/>
      <c r="FR390" s="507"/>
      <c r="FS390" s="507"/>
      <c r="FT390" s="507"/>
      <c r="FU390" s="507"/>
      <c r="FV390" s="507"/>
      <c r="FW390" s="507"/>
      <c r="FX390" s="507"/>
      <c r="FY390" s="507"/>
      <c r="FZ390" s="507"/>
      <c r="GA390" s="507"/>
      <c r="GB390" s="507"/>
      <c r="GC390" s="507"/>
      <c r="GD390" s="507"/>
      <c r="GE390" s="507"/>
      <c r="GF390" s="507"/>
      <c r="GG390" s="507"/>
      <c r="GH390" s="507"/>
      <c r="GI390" s="507"/>
      <c r="GJ390" s="507"/>
      <c r="GK390" s="507"/>
      <c r="GL390" s="507"/>
      <c r="GM390" s="507"/>
      <c r="GN390" s="507"/>
      <c r="GO390" s="507"/>
      <c r="GP390" s="507"/>
      <c r="GQ390" s="507"/>
      <c r="GR390" s="507"/>
      <c r="GS390" s="507"/>
      <c r="GT390" s="507"/>
      <c r="GU390" s="507"/>
      <c r="GV390" s="507"/>
      <c r="GW390" s="507"/>
      <c r="GX390" s="507"/>
      <c r="GY390" s="507"/>
      <c r="GZ390" s="507"/>
      <c r="HA390" s="507"/>
      <c r="HB390" s="507"/>
      <c r="HC390" s="507"/>
      <c r="HD390" s="507"/>
      <c r="HE390" s="507"/>
      <c r="HF390" s="507"/>
      <c r="HG390" s="507"/>
      <c r="HH390" s="507"/>
      <c r="HI390" s="507"/>
      <c r="HJ390" s="507"/>
      <c r="HK390" s="507"/>
      <c r="HL390" s="507"/>
      <c r="HM390" s="507"/>
      <c r="HN390" s="507"/>
      <c r="HO390" s="507"/>
      <c r="HP390" s="507"/>
      <c r="HQ390" s="507"/>
      <c r="HR390" s="507"/>
      <c r="HS390" s="507"/>
      <c r="HT390" s="507"/>
      <c r="HU390" s="507"/>
      <c r="HV390" s="507"/>
      <c r="HW390" s="507"/>
      <c r="HX390" s="507"/>
      <c r="HY390" s="507"/>
      <c r="HZ390" s="507"/>
      <c r="IA390" s="507"/>
      <c r="IB390" s="507"/>
      <c r="IC390" s="507"/>
      <c r="ID390" s="507"/>
      <c r="IE390" s="507"/>
      <c r="IF390" s="507"/>
      <c r="IG390" s="507"/>
      <c r="IH390" s="507"/>
      <c r="II390" s="507"/>
      <c r="IJ390" s="507"/>
    </row>
    <row r="391" spans="1:244" s="398" customFormat="1" ht="19" x14ac:dyDescent="0.2">
      <c r="A391"/>
      <c r="B391" s="290"/>
      <c r="C391"/>
      <c r="D391" s="367"/>
      <c r="E391" s="463"/>
      <c r="F391" s="463"/>
      <c r="G391" s="271"/>
      <c r="H391"/>
      <c r="I391" s="99"/>
      <c r="J391"/>
      <c r="K391"/>
      <c r="L391"/>
      <c r="M391" s="275"/>
      <c r="N391" s="275"/>
      <c r="O391" s="275"/>
      <c r="P391" s="275"/>
      <c r="Q391" s="275"/>
      <c r="R391" s="275"/>
      <c r="S391" s="275"/>
      <c r="T391" s="275"/>
      <c r="U391" s="275"/>
      <c r="V391" s="275"/>
      <c r="W391" s="275"/>
      <c r="X391" s="275"/>
      <c r="Y391" s="275"/>
      <c r="Z391" s="275"/>
      <c r="AA391" s="275"/>
      <c r="AB391" s="23"/>
      <c r="AC391"/>
      <c r="AD391" s="92"/>
      <c r="AE391"/>
      <c r="AF391"/>
      <c r="AG391"/>
      <c r="AH391" s="96"/>
      <c r="AI391" s="471"/>
      <c r="AJ391" s="445"/>
      <c r="AK391" s="498"/>
      <c r="AL391" s="498"/>
      <c r="AM391" s="498"/>
      <c r="AN391" s="498"/>
      <c r="AO391" s="498"/>
      <c r="AP391" s="498"/>
      <c r="AQ391" s="498"/>
      <c r="AR391" s="498"/>
      <c r="AS391" s="498"/>
      <c r="AT391" s="498"/>
      <c r="AU391" s="498"/>
      <c r="AV391" s="498"/>
      <c r="AW391" s="498"/>
      <c r="AX391" s="498"/>
      <c r="AY391" s="448"/>
      <c r="AZ391" s="386"/>
      <c r="BA391" s="715"/>
      <c r="BB391"/>
      <c r="BC391" s="715"/>
      <c r="BD391"/>
      <c r="BE391" s="715"/>
      <c r="BF391"/>
      <c r="BG391" s="715"/>
      <c r="BH391"/>
      <c r="BI391" s="715"/>
      <c r="BJ391"/>
      <c r="BK391" s="715"/>
      <c r="BL391"/>
      <c r="BM391" s="715"/>
      <c r="BN391"/>
      <c r="BO391" s="387"/>
      <c r="BP391"/>
      <c r="BQ391" s="387"/>
      <c r="BR391"/>
      <c r="BS391" s="387"/>
      <c r="BT391"/>
      <c r="BU391" s="387"/>
      <c r="BV391"/>
      <c r="BW391" s="387"/>
      <c r="BX391"/>
      <c r="BY391" s="387"/>
      <c r="BZ391"/>
      <c r="CA391" s="387"/>
      <c r="CB391"/>
      <c r="CC391" s="387"/>
      <c r="CD391"/>
      <c r="CE391" s="387"/>
      <c r="CF391"/>
      <c r="CG391" s="387"/>
      <c r="CH391"/>
      <c r="CI391" s="387"/>
      <c r="CJ391"/>
      <c r="CK391" s="1099"/>
      <c r="CT391" s="1109"/>
      <c r="CX391" s="1109"/>
      <c r="DN391" s="507"/>
      <c r="DO391" s="507"/>
      <c r="DP391" s="507"/>
      <c r="DQ391" s="507"/>
      <c r="DR391" s="507"/>
      <c r="DS391" s="507"/>
      <c r="DT391" s="507"/>
      <c r="DU391" s="507"/>
      <c r="DV391" s="507"/>
      <c r="DW391" s="507"/>
      <c r="DX391" s="507"/>
      <c r="DY391" s="507"/>
      <c r="DZ391" s="507"/>
      <c r="EA391" s="507"/>
      <c r="EB391" s="507"/>
      <c r="EC391" s="507"/>
      <c r="ED391" s="507"/>
      <c r="EE391" s="507"/>
      <c r="EF391" s="507"/>
      <c r="EG391" s="507"/>
      <c r="EH391" s="507"/>
      <c r="EI391" s="507"/>
      <c r="EJ391" s="507"/>
      <c r="EK391" s="507"/>
      <c r="EL391" s="507"/>
      <c r="EM391" s="507"/>
      <c r="EN391" s="507"/>
      <c r="EO391" s="507"/>
      <c r="EP391" s="507"/>
      <c r="EQ391" s="507"/>
      <c r="ER391" s="507"/>
      <c r="ES391" s="507"/>
      <c r="ET391" s="507"/>
      <c r="EU391" s="507"/>
      <c r="EV391" s="507"/>
      <c r="EW391" s="507"/>
      <c r="EX391" s="507"/>
      <c r="EY391" s="507"/>
      <c r="EZ391" s="507"/>
      <c r="FA391" s="507"/>
      <c r="FB391" s="507"/>
      <c r="FC391" s="507"/>
      <c r="FD391" s="507"/>
      <c r="FE391" s="507"/>
      <c r="FF391" s="507"/>
      <c r="FG391" s="507"/>
      <c r="FH391" s="507"/>
      <c r="FI391" s="507"/>
      <c r="FJ391" s="507"/>
      <c r="FK391" s="507"/>
      <c r="FL391" s="507"/>
      <c r="FM391" s="507"/>
      <c r="FN391" s="507"/>
      <c r="FO391" s="507"/>
      <c r="FP391" s="507"/>
      <c r="FQ391" s="507"/>
      <c r="FR391" s="507"/>
      <c r="FS391" s="507"/>
      <c r="FT391" s="507"/>
      <c r="FU391" s="507"/>
      <c r="FV391" s="507"/>
      <c r="FW391" s="507"/>
      <c r="FX391" s="507"/>
      <c r="FY391" s="507"/>
      <c r="FZ391" s="507"/>
      <c r="GA391" s="507"/>
      <c r="GB391" s="507"/>
      <c r="GC391" s="507"/>
      <c r="GD391" s="507"/>
      <c r="GE391" s="507"/>
      <c r="GF391" s="507"/>
      <c r="GG391" s="507"/>
      <c r="GH391" s="507"/>
      <c r="GI391" s="507"/>
      <c r="GJ391" s="507"/>
      <c r="GK391" s="507"/>
      <c r="GL391" s="507"/>
      <c r="GM391" s="507"/>
      <c r="GN391" s="507"/>
      <c r="GO391" s="507"/>
      <c r="GP391" s="507"/>
      <c r="GQ391" s="507"/>
      <c r="GR391" s="507"/>
      <c r="GS391" s="507"/>
      <c r="GT391" s="507"/>
      <c r="GU391" s="507"/>
      <c r="GV391" s="507"/>
      <c r="GW391" s="507"/>
      <c r="GX391" s="507"/>
      <c r="GY391" s="507"/>
      <c r="GZ391" s="507"/>
      <c r="HA391" s="507"/>
      <c r="HB391" s="507"/>
      <c r="HC391" s="507"/>
      <c r="HD391" s="507"/>
      <c r="HE391" s="507"/>
      <c r="HF391" s="507"/>
      <c r="HG391" s="507"/>
      <c r="HH391" s="507"/>
      <c r="HI391" s="507"/>
      <c r="HJ391" s="507"/>
      <c r="HK391" s="507"/>
      <c r="HL391" s="507"/>
      <c r="HM391" s="507"/>
      <c r="HN391" s="507"/>
      <c r="HO391" s="507"/>
      <c r="HP391" s="507"/>
      <c r="HQ391" s="507"/>
      <c r="HR391" s="507"/>
      <c r="HS391" s="507"/>
      <c r="HT391" s="507"/>
      <c r="HU391" s="507"/>
      <c r="HV391" s="507"/>
      <c r="HW391" s="507"/>
      <c r="HX391" s="507"/>
      <c r="HY391" s="507"/>
      <c r="HZ391" s="507"/>
      <c r="IA391" s="507"/>
      <c r="IB391" s="507"/>
      <c r="IC391" s="507"/>
      <c r="ID391" s="507"/>
      <c r="IE391" s="507"/>
      <c r="IF391" s="507"/>
      <c r="IG391" s="507"/>
      <c r="IH391" s="507"/>
      <c r="II391" s="507"/>
      <c r="IJ391" s="507"/>
    </row>
    <row r="392" spans="1:244" s="398" customFormat="1" ht="19" x14ac:dyDescent="0.2">
      <c r="A392"/>
      <c r="B392" s="290"/>
      <c r="C392"/>
      <c r="D392" s="367"/>
      <c r="E392" s="463"/>
      <c r="F392" s="463"/>
      <c r="G392" s="271"/>
      <c r="H392"/>
      <c r="I392" s="99"/>
      <c r="J392"/>
      <c r="K392"/>
      <c r="L392"/>
      <c r="M392" s="275"/>
      <c r="N392" s="275"/>
      <c r="O392" s="275"/>
      <c r="P392" s="275"/>
      <c r="Q392" s="275"/>
      <c r="R392" s="275"/>
      <c r="S392" s="275"/>
      <c r="T392" s="275"/>
      <c r="U392" s="275"/>
      <c r="V392" s="275"/>
      <c r="W392" s="275"/>
      <c r="X392" s="275"/>
      <c r="Y392" s="275"/>
      <c r="Z392" s="275"/>
      <c r="AA392" s="275"/>
      <c r="AB392" s="23"/>
      <c r="AC392"/>
      <c r="AD392" s="92"/>
      <c r="AE392"/>
      <c r="AF392"/>
      <c r="AG392"/>
      <c r="AH392" s="96"/>
      <c r="AI392" s="471"/>
      <c r="AJ392" s="445"/>
      <c r="AK392" s="498"/>
      <c r="AL392" s="498"/>
      <c r="AM392" s="498"/>
      <c r="AN392" s="498"/>
      <c r="AO392" s="498"/>
      <c r="AP392" s="498"/>
      <c r="AQ392" s="498"/>
      <c r="AR392" s="498"/>
      <c r="AS392" s="498"/>
      <c r="AT392" s="498"/>
      <c r="AU392" s="498"/>
      <c r="AV392" s="498"/>
      <c r="AW392" s="498"/>
      <c r="AX392" s="498"/>
      <c r="AY392" s="448"/>
      <c r="AZ392" s="386"/>
      <c r="BA392" s="715"/>
      <c r="BB392"/>
      <c r="BC392" s="715"/>
      <c r="BD392"/>
      <c r="BE392" s="715"/>
      <c r="BF392"/>
      <c r="BG392" s="715"/>
      <c r="BH392"/>
      <c r="BI392" s="715"/>
      <c r="BJ392"/>
      <c r="BK392" s="715"/>
      <c r="BL392"/>
      <c r="BM392" s="715"/>
      <c r="BN392"/>
      <c r="BO392" s="387"/>
      <c r="BP392"/>
      <c r="BQ392" s="387"/>
      <c r="BR392"/>
      <c r="BS392" s="387"/>
      <c r="BT392"/>
      <c r="BU392" s="387"/>
      <c r="BV392"/>
      <c r="BW392" s="387"/>
      <c r="BX392"/>
      <c r="BY392" s="387"/>
      <c r="BZ392"/>
      <c r="CA392" s="387"/>
      <c r="CB392"/>
      <c r="CC392" s="387"/>
      <c r="CD392"/>
      <c r="CE392" s="387"/>
      <c r="CF392"/>
      <c r="CG392" s="387"/>
      <c r="CH392"/>
      <c r="CI392" s="387"/>
      <c r="CJ392"/>
      <c r="CK392" s="1099"/>
      <c r="CT392" s="1109"/>
      <c r="CX392" s="1109"/>
      <c r="DN392" s="507"/>
      <c r="DO392" s="507"/>
      <c r="DP392" s="507"/>
      <c r="DQ392" s="507"/>
      <c r="DR392" s="507"/>
      <c r="DS392" s="507"/>
      <c r="DT392" s="507"/>
      <c r="DU392" s="507"/>
      <c r="DV392" s="507"/>
      <c r="DW392" s="507"/>
      <c r="DX392" s="507"/>
      <c r="DY392" s="507"/>
      <c r="DZ392" s="507"/>
      <c r="EA392" s="507"/>
      <c r="EB392" s="507"/>
      <c r="EC392" s="507"/>
      <c r="ED392" s="507"/>
      <c r="EE392" s="507"/>
      <c r="EF392" s="507"/>
      <c r="EG392" s="507"/>
      <c r="EH392" s="507"/>
      <c r="EI392" s="507"/>
      <c r="EJ392" s="507"/>
      <c r="EK392" s="507"/>
      <c r="EL392" s="507"/>
      <c r="EM392" s="507"/>
      <c r="EN392" s="507"/>
      <c r="EO392" s="507"/>
      <c r="EP392" s="507"/>
      <c r="EQ392" s="507"/>
      <c r="ER392" s="507"/>
      <c r="ES392" s="507"/>
      <c r="ET392" s="507"/>
      <c r="EU392" s="507"/>
      <c r="EV392" s="507"/>
      <c r="EW392" s="507"/>
      <c r="EX392" s="507"/>
      <c r="EY392" s="507"/>
      <c r="EZ392" s="507"/>
      <c r="FA392" s="507"/>
      <c r="FB392" s="507"/>
      <c r="FC392" s="507"/>
      <c r="FD392" s="507"/>
      <c r="FE392" s="507"/>
      <c r="FF392" s="507"/>
      <c r="FG392" s="507"/>
      <c r="FH392" s="507"/>
      <c r="FI392" s="507"/>
      <c r="FJ392" s="507"/>
      <c r="FK392" s="507"/>
      <c r="FL392" s="507"/>
      <c r="FM392" s="507"/>
      <c r="FN392" s="507"/>
      <c r="FO392" s="507"/>
      <c r="FP392" s="507"/>
      <c r="FQ392" s="507"/>
      <c r="FR392" s="507"/>
      <c r="FS392" s="507"/>
      <c r="FT392" s="507"/>
      <c r="FU392" s="507"/>
      <c r="FV392" s="507"/>
      <c r="FW392" s="507"/>
      <c r="FX392" s="507"/>
      <c r="FY392" s="507"/>
      <c r="FZ392" s="507"/>
      <c r="GA392" s="507"/>
      <c r="GB392" s="507"/>
      <c r="GC392" s="507"/>
      <c r="GD392" s="507"/>
      <c r="GE392" s="507"/>
      <c r="GF392" s="507"/>
      <c r="GG392" s="507"/>
      <c r="GH392" s="507"/>
      <c r="GI392" s="507"/>
      <c r="GJ392" s="507"/>
      <c r="GK392" s="507"/>
      <c r="GL392" s="507"/>
      <c r="GM392" s="507"/>
      <c r="GN392" s="507"/>
      <c r="GO392" s="507"/>
      <c r="GP392" s="507"/>
      <c r="GQ392" s="507"/>
      <c r="GR392" s="507"/>
      <c r="GS392" s="507"/>
      <c r="GT392" s="507"/>
      <c r="GU392" s="507"/>
      <c r="GV392" s="507"/>
      <c r="GW392" s="507"/>
      <c r="GX392" s="507"/>
      <c r="GY392" s="507"/>
      <c r="GZ392" s="507"/>
      <c r="HA392" s="507"/>
      <c r="HB392" s="507"/>
      <c r="HC392" s="507"/>
      <c r="HD392" s="507"/>
      <c r="HE392" s="507"/>
      <c r="HF392" s="507"/>
      <c r="HG392" s="507"/>
      <c r="HH392" s="507"/>
      <c r="HI392" s="507"/>
      <c r="HJ392" s="507"/>
      <c r="HK392" s="507"/>
      <c r="HL392" s="507"/>
      <c r="HM392" s="507"/>
      <c r="HN392" s="507"/>
      <c r="HO392" s="507"/>
      <c r="HP392" s="507"/>
      <c r="HQ392" s="507"/>
      <c r="HR392" s="507"/>
      <c r="HS392" s="507"/>
      <c r="HT392" s="507"/>
      <c r="HU392" s="507"/>
      <c r="HV392" s="507"/>
      <c r="HW392" s="507"/>
      <c r="HX392" s="507"/>
      <c r="HY392" s="507"/>
      <c r="HZ392" s="507"/>
      <c r="IA392" s="507"/>
      <c r="IB392" s="507"/>
      <c r="IC392" s="507"/>
      <c r="ID392" s="507"/>
      <c r="IE392" s="507"/>
      <c r="IF392" s="507"/>
      <c r="IG392" s="507"/>
      <c r="IH392" s="507"/>
      <c r="II392" s="507"/>
      <c r="IJ392" s="507"/>
    </row>
    <row r="393" spans="1:244" s="398" customFormat="1" ht="19" x14ac:dyDescent="0.2">
      <c r="A393"/>
      <c r="B393" s="290"/>
      <c r="C393"/>
      <c r="D393" s="367"/>
      <c r="E393" s="463"/>
      <c r="F393" s="463"/>
      <c r="G393" s="271"/>
      <c r="H393"/>
      <c r="I393" s="99"/>
      <c r="J393"/>
      <c r="K393"/>
      <c r="L393"/>
      <c r="M393" s="275"/>
      <c r="N393" s="275"/>
      <c r="O393" s="275"/>
      <c r="P393" s="275"/>
      <c r="Q393" s="275"/>
      <c r="R393" s="275"/>
      <c r="S393" s="275"/>
      <c r="T393" s="275"/>
      <c r="U393" s="275"/>
      <c r="V393" s="275"/>
      <c r="W393" s="275"/>
      <c r="X393" s="275"/>
      <c r="Y393" s="275"/>
      <c r="Z393" s="275"/>
      <c r="AA393" s="275"/>
      <c r="AB393" s="23"/>
      <c r="AC393"/>
      <c r="AD393" s="92"/>
      <c r="AE393"/>
      <c r="AF393"/>
      <c r="AG393"/>
      <c r="AH393" s="96"/>
      <c r="AI393" s="471"/>
      <c r="AJ393" s="445"/>
      <c r="AK393" s="498"/>
      <c r="AL393" s="498"/>
      <c r="AM393" s="498"/>
      <c r="AN393" s="498"/>
      <c r="AO393" s="498"/>
      <c r="AP393" s="498"/>
      <c r="AQ393" s="498"/>
      <c r="AR393" s="498"/>
      <c r="AS393" s="498"/>
      <c r="AT393" s="498"/>
      <c r="AU393" s="498"/>
      <c r="AV393" s="498"/>
      <c r="AW393" s="498"/>
      <c r="AX393" s="498"/>
      <c r="AY393" s="448"/>
      <c r="AZ393" s="386"/>
      <c r="BA393" s="715"/>
      <c r="BB393"/>
      <c r="BC393" s="715"/>
      <c r="BD393"/>
      <c r="BE393" s="715"/>
      <c r="BF393"/>
      <c r="BG393" s="715"/>
      <c r="BH393"/>
      <c r="BI393" s="715"/>
      <c r="BJ393"/>
      <c r="BK393" s="715"/>
      <c r="BL393"/>
      <c r="BM393" s="715"/>
      <c r="BN393"/>
      <c r="BO393" s="387"/>
      <c r="BP393"/>
      <c r="BQ393" s="387"/>
      <c r="BR393"/>
      <c r="BS393" s="387"/>
      <c r="BT393"/>
      <c r="BU393" s="387"/>
      <c r="BV393"/>
      <c r="BW393" s="387"/>
      <c r="BX393"/>
      <c r="BY393" s="387"/>
      <c r="BZ393"/>
      <c r="CA393" s="387"/>
      <c r="CB393"/>
      <c r="CC393" s="387"/>
      <c r="CD393"/>
      <c r="CE393" s="387"/>
      <c r="CF393"/>
      <c r="CG393" s="387"/>
      <c r="CH393"/>
      <c r="CI393" s="387"/>
      <c r="CJ393"/>
      <c r="CK393" s="1099"/>
      <c r="CT393" s="1109"/>
      <c r="CX393" s="1109"/>
      <c r="DN393" s="507"/>
      <c r="DO393" s="507"/>
      <c r="DP393" s="507"/>
      <c r="DQ393" s="507"/>
      <c r="DR393" s="507"/>
      <c r="DS393" s="507"/>
      <c r="DT393" s="507"/>
      <c r="DU393" s="507"/>
      <c r="DV393" s="507"/>
      <c r="DW393" s="507"/>
      <c r="DX393" s="507"/>
      <c r="DY393" s="507"/>
      <c r="DZ393" s="507"/>
      <c r="EA393" s="507"/>
      <c r="EB393" s="507"/>
      <c r="EC393" s="507"/>
      <c r="ED393" s="507"/>
      <c r="EE393" s="507"/>
      <c r="EF393" s="507"/>
      <c r="EG393" s="507"/>
      <c r="EH393" s="507"/>
      <c r="EI393" s="507"/>
      <c r="EJ393" s="507"/>
      <c r="EK393" s="507"/>
      <c r="EL393" s="507"/>
      <c r="EM393" s="507"/>
      <c r="EN393" s="507"/>
      <c r="EO393" s="507"/>
      <c r="EP393" s="507"/>
      <c r="EQ393" s="507"/>
      <c r="ER393" s="507"/>
      <c r="ES393" s="507"/>
      <c r="ET393" s="507"/>
      <c r="EU393" s="507"/>
      <c r="EV393" s="507"/>
      <c r="EW393" s="507"/>
      <c r="EX393" s="507"/>
      <c r="EY393" s="507"/>
      <c r="EZ393" s="507"/>
      <c r="FA393" s="507"/>
      <c r="FB393" s="507"/>
      <c r="FC393" s="507"/>
      <c r="FD393" s="507"/>
      <c r="FE393" s="507"/>
      <c r="FF393" s="507"/>
      <c r="FG393" s="507"/>
      <c r="FH393" s="507"/>
      <c r="FI393" s="507"/>
      <c r="FJ393" s="507"/>
      <c r="FK393" s="507"/>
      <c r="FL393" s="507"/>
      <c r="FM393" s="507"/>
      <c r="FN393" s="507"/>
      <c r="FO393" s="507"/>
      <c r="FP393" s="507"/>
      <c r="FQ393" s="507"/>
      <c r="FR393" s="507"/>
      <c r="FS393" s="507"/>
      <c r="FT393" s="507"/>
      <c r="FU393" s="507"/>
      <c r="FV393" s="507"/>
      <c r="FW393" s="507"/>
      <c r="FX393" s="507"/>
      <c r="FY393" s="507"/>
      <c r="FZ393" s="507"/>
      <c r="GA393" s="507"/>
      <c r="GB393" s="507"/>
      <c r="GC393" s="507"/>
      <c r="GD393" s="507"/>
      <c r="GE393" s="507"/>
      <c r="GF393" s="507"/>
      <c r="GG393" s="507"/>
      <c r="GH393" s="507"/>
      <c r="GI393" s="507"/>
      <c r="GJ393" s="507"/>
      <c r="GK393" s="507"/>
      <c r="GL393" s="507"/>
      <c r="GM393" s="507"/>
      <c r="GN393" s="507"/>
      <c r="GO393" s="507"/>
      <c r="GP393" s="507"/>
      <c r="GQ393" s="507"/>
      <c r="GR393" s="507"/>
      <c r="GS393" s="507"/>
      <c r="GT393" s="507"/>
      <c r="GU393" s="507"/>
      <c r="GV393" s="507"/>
      <c r="GW393" s="507"/>
      <c r="GX393" s="507"/>
      <c r="GY393" s="507"/>
      <c r="GZ393" s="507"/>
      <c r="HA393" s="507"/>
      <c r="HB393" s="507"/>
      <c r="HC393" s="507"/>
      <c r="HD393" s="507"/>
      <c r="HE393" s="507"/>
      <c r="HF393" s="507"/>
      <c r="HG393" s="507"/>
      <c r="HH393" s="507"/>
      <c r="HI393" s="507"/>
      <c r="HJ393" s="507"/>
      <c r="HK393" s="507"/>
      <c r="HL393" s="507"/>
      <c r="HM393" s="507"/>
      <c r="HN393" s="507"/>
      <c r="HO393" s="507"/>
      <c r="HP393" s="507"/>
      <c r="HQ393" s="507"/>
      <c r="HR393" s="507"/>
      <c r="HS393" s="507"/>
      <c r="HT393" s="507"/>
      <c r="HU393" s="507"/>
      <c r="HV393" s="507"/>
      <c r="HW393" s="507"/>
      <c r="HX393" s="507"/>
      <c r="HY393" s="507"/>
      <c r="HZ393" s="507"/>
      <c r="IA393" s="507"/>
      <c r="IB393" s="507"/>
      <c r="IC393" s="507"/>
      <c r="ID393" s="507"/>
      <c r="IE393" s="507"/>
      <c r="IF393" s="507"/>
      <c r="IG393" s="507"/>
      <c r="IH393" s="507"/>
      <c r="II393" s="507"/>
      <c r="IJ393" s="507"/>
    </row>
    <row r="394" spans="1:244" s="398" customFormat="1" ht="19" x14ac:dyDescent="0.2">
      <c r="A394"/>
      <c r="B394" s="290"/>
      <c r="C394"/>
      <c r="D394" s="367"/>
      <c r="E394" s="463"/>
      <c r="F394" s="463"/>
      <c r="G394" s="271"/>
      <c r="H394"/>
      <c r="I394" s="99"/>
      <c r="J394"/>
      <c r="K394"/>
      <c r="L394"/>
      <c r="M394" s="275"/>
      <c r="N394" s="275"/>
      <c r="O394" s="275"/>
      <c r="P394" s="275"/>
      <c r="Q394" s="275"/>
      <c r="R394" s="275"/>
      <c r="S394" s="275"/>
      <c r="T394" s="275"/>
      <c r="U394" s="275"/>
      <c r="V394" s="275"/>
      <c r="W394" s="275"/>
      <c r="X394" s="275"/>
      <c r="Y394" s="275"/>
      <c r="Z394" s="275"/>
      <c r="AA394" s="275"/>
      <c r="AB394" s="23"/>
      <c r="AC394"/>
      <c r="AD394" s="92"/>
      <c r="AE394"/>
      <c r="AF394"/>
      <c r="AG394"/>
      <c r="AH394" s="96"/>
      <c r="AI394" s="471"/>
      <c r="AJ394" s="445"/>
      <c r="AK394" s="498"/>
      <c r="AL394" s="498"/>
      <c r="AM394" s="498"/>
      <c r="AN394" s="498"/>
      <c r="AO394" s="498"/>
      <c r="AP394" s="498"/>
      <c r="AQ394" s="498"/>
      <c r="AR394" s="498"/>
      <c r="AS394" s="498"/>
      <c r="AT394" s="498"/>
      <c r="AU394" s="498"/>
      <c r="AV394" s="498"/>
      <c r="AW394" s="498"/>
      <c r="AX394" s="498"/>
      <c r="AY394" s="448"/>
      <c r="AZ394" s="386"/>
      <c r="BA394" s="715"/>
      <c r="BB394"/>
      <c r="BC394" s="715"/>
      <c r="BD394"/>
      <c r="BE394" s="715"/>
      <c r="BF394"/>
      <c r="BG394" s="715"/>
      <c r="BH394"/>
      <c r="BI394" s="715"/>
      <c r="BJ394"/>
      <c r="BK394" s="715"/>
      <c r="BL394"/>
      <c r="BM394" s="715"/>
      <c r="BN394"/>
      <c r="BO394" s="387"/>
      <c r="BP394"/>
      <c r="BQ394" s="387"/>
      <c r="BR394"/>
      <c r="BS394" s="387"/>
      <c r="BT394"/>
      <c r="BU394" s="387"/>
      <c r="BV394"/>
      <c r="BW394" s="387"/>
      <c r="BX394"/>
      <c r="BY394" s="387"/>
      <c r="BZ394"/>
      <c r="CA394" s="387"/>
      <c r="CB394"/>
      <c r="CC394" s="387"/>
      <c r="CD394"/>
      <c r="CE394" s="387"/>
      <c r="CF394"/>
      <c r="CG394" s="387"/>
      <c r="CH394"/>
      <c r="CI394" s="387"/>
      <c r="CJ394"/>
      <c r="CK394" s="1099"/>
      <c r="CT394" s="1109"/>
      <c r="CX394" s="1109"/>
      <c r="DN394" s="507"/>
      <c r="DO394" s="507"/>
      <c r="DP394" s="507"/>
      <c r="DQ394" s="507"/>
      <c r="DR394" s="507"/>
      <c r="DS394" s="507"/>
      <c r="DT394" s="507"/>
      <c r="DU394" s="507"/>
      <c r="DV394" s="507"/>
      <c r="DW394" s="507"/>
      <c r="DX394" s="507"/>
      <c r="DY394" s="507"/>
      <c r="DZ394" s="507"/>
      <c r="EA394" s="507"/>
      <c r="EB394" s="507"/>
      <c r="EC394" s="507"/>
      <c r="ED394" s="507"/>
      <c r="EE394" s="507"/>
      <c r="EF394" s="507"/>
      <c r="EG394" s="507"/>
      <c r="EH394" s="507"/>
      <c r="EI394" s="507"/>
      <c r="EJ394" s="507"/>
      <c r="EK394" s="507"/>
      <c r="EL394" s="507"/>
      <c r="EM394" s="507"/>
      <c r="EN394" s="507"/>
      <c r="EO394" s="507"/>
      <c r="EP394" s="507"/>
      <c r="EQ394" s="507"/>
      <c r="ER394" s="507"/>
      <c r="ES394" s="507"/>
      <c r="ET394" s="507"/>
      <c r="EU394" s="507"/>
      <c r="EV394" s="507"/>
      <c r="EW394" s="507"/>
      <c r="EX394" s="507"/>
      <c r="EY394" s="507"/>
      <c r="EZ394" s="507"/>
      <c r="FA394" s="507"/>
      <c r="FB394" s="507"/>
      <c r="FC394" s="507"/>
      <c r="FD394" s="507"/>
      <c r="FE394" s="507"/>
      <c r="FF394" s="507"/>
      <c r="FG394" s="507"/>
      <c r="FH394" s="507"/>
      <c r="FI394" s="507"/>
      <c r="FJ394" s="507"/>
      <c r="FK394" s="507"/>
      <c r="FL394" s="507"/>
      <c r="FM394" s="507"/>
      <c r="FN394" s="507"/>
      <c r="FO394" s="507"/>
      <c r="FP394" s="507"/>
      <c r="FQ394" s="507"/>
      <c r="FR394" s="507"/>
      <c r="FS394" s="507"/>
      <c r="FT394" s="507"/>
      <c r="FU394" s="507"/>
      <c r="FV394" s="507"/>
      <c r="FW394" s="507"/>
      <c r="FX394" s="507"/>
      <c r="FY394" s="507"/>
      <c r="FZ394" s="507"/>
      <c r="GA394" s="507"/>
      <c r="GB394" s="507"/>
      <c r="GC394" s="507"/>
      <c r="GD394" s="507"/>
      <c r="GE394" s="507"/>
      <c r="GF394" s="507"/>
      <c r="GG394" s="507"/>
      <c r="GH394" s="507"/>
      <c r="GI394" s="507"/>
      <c r="GJ394" s="507"/>
      <c r="GK394" s="507"/>
      <c r="GL394" s="507"/>
      <c r="GM394" s="507"/>
      <c r="GN394" s="507"/>
      <c r="GO394" s="507"/>
      <c r="GP394" s="507"/>
      <c r="GQ394" s="507"/>
      <c r="GR394" s="507"/>
      <c r="GS394" s="507"/>
      <c r="GT394" s="507"/>
      <c r="GU394" s="507"/>
      <c r="GV394" s="507"/>
      <c r="GW394" s="507"/>
      <c r="GX394" s="507"/>
      <c r="GY394" s="507"/>
      <c r="GZ394" s="507"/>
      <c r="HA394" s="507"/>
      <c r="HB394" s="507"/>
      <c r="HC394" s="507"/>
      <c r="HD394" s="507"/>
      <c r="HE394" s="507"/>
      <c r="HF394" s="507"/>
      <c r="HG394" s="507"/>
      <c r="HH394" s="507"/>
      <c r="HI394" s="507"/>
      <c r="HJ394" s="507"/>
      <c r="HK394" s="507"/>
      <c r="HL394" s="507"/>
      <c r="HM394" s="507"/>
      <c r="HN394" s="507"/>
      <c r="HO394" s="507"/>
      <c r="HP394" s="507"/>
      <c r="HQ394" s="507"/>
      <c r="HR394" s="507"/>
      <c r="HS394" s="507"/>
      <c r="HT394" s="507"/>
      <c r="HU394" s="507"/>
      <c r="HV394" s="507"/>
      <c r="HW394" s="507"/>
      <c r="HX394" s="507"/>
      <c r="HY394" s="507"/>
      <c r="HZ394" s="507"/>
      <c r="IA394" s="507"/>
      <c r="IB394" s="507"/>
      <c r="IC394" s="507"/>
      <c r="ID394" s="507"/>
      <c r="IE394" s="507"/>
      <c r="IF394" s="507"/>
      <c r="IG394" s="507"/>
      <c r="IH394" s="507"/>
      <c r="II394" s="507"/>
      <c r="IJ394" s="507"/>
    </row>
    <row r="395" spans="1:244" s="398" customFormat="1" ht="19" x14ac:dyDescent="0.2">
      <c r="A395"/>
      <c r="B395" s="290"/>
      <c r="C395"/>
      <c r="D395" s="367"/>
      <c r="E395" s="463"/>
      <c r="F395" s="463"/>
      <c r="G395" s="271"/>
      <c r="H395"/>
      <c r="I395" s="99"/>
      <c r="J395"/>
      <c r="K395"/>
      <c r="L395"/>
      <c r="M395" s="275"/>
      <c r="N395" s="275"/>
      <c r="O395" s="275"/>
      <c r="P395" s="275"/>
      <c r="Q395" s="275"/>
      <c r="R395" s="275"/>
      <c r="S395" s="275"/>
      <c r="T395" s="275"/>
      <c r="U395" s="275"/>
      <c r="V395" s="275"/>
      <c r="W395" s="275"/>
      <c r="X395" s="275"/>
      <c r="Y395" s="275"/>
      <c r="Z395" s="275"/>
      <c r="AA395" s="275"/>
      <c r="AB395" s="23"/>
      <c r="AC395"/>
      <c r="AD395" s="92"/>
      <c r="AE395"/>
      <c r="AF395"/>
      <c r="AG395"/>
      <c r="AH395" s="96"/>
      <c r="AI395" s="471"/>
      <c r="AJ395" s="445"/>
      <c r="AK395" s="498"/>
      <c r="AL395" s="498"/>
      <c r="AM395" s="498"/>
      <c r="AN395" s="498"/>
      <c r="AO395" s="498"/>
      <c r="AP395" s="498"/>
      <c r="AQ395" s="498"/>
      <c r="AR395" s="498"/>
      <c r="AS395" s="498"/>
      <c r="AT395" s="498"/>
      <c r="AU395" s="498"/>
      <c r="AV395" s="498"/>
      <c r="AW395" s="498"/>
      <c r="AX395" s="498"/>
      <c r="AY395" s="448"/>
      <c r="AZ395" s="386"/>
      <c r="BA395" s="715"/>
      <c r="BB395"/>
      <c r="BC395" s="715"/>
      <c r="BD395"/>
      <c r="BE395" s="715"/>
      <c r="BF395"/>
      <c r="BG395" s="715"/>
      <c r="BH395"/>
      <c r="BI395" s="715"/>
      <c r="BJ395"/>
      <c r="BK395" s="715"/>
      <c r="BL395"/>
      <c r="BM395" s="715"/>
      <c r="BN395"/>
      <c r="BO395" s="387"/>
      <c r="BP395"/>
      <c r="BQ395" s="387"/>
      <c r="BR395"/>
      <c r="BS395" s="387"/>
      <c r="BT395"/>
      <c r="BU395" s="387"/>
      <c r="BV395"/>
      <c r="BW395" s="387"/>
      <c r="BX395"/>
      <c r="BY395" s="387"/>
      <c r="BZ395"/>
      <c r="CA395" s="387"/>
      <c r="CB395"/>
      <c r="CC395" s="387"/>
      <c r="CD395"/>
      <c r="CE395" s="387"/>
      <c r="CF395"/>
      <c r="CG395" s="387"/>
      <c r="CH395"/>
      <c r="CI395" s="387"/>
      <c r="CJ395"/>
      <c r="CK395" s="1099"/>
      <c r="CT395" s="1109"/>
      <c r="CX395" s="1109"/>
      <c r="DN395" s="507"/>
      <c r="DO395" s="507"/>
      <c r="DP395" s="507"/>
      <c r="DQ395" s="507"/>
      <c r="DR395" s="507"/>
      <c r="DS395" s="507"/>
      <c r="DT395" s="507"/>
      <c r="DU395" s="507"/>
      <c r="DV395" s="507"/>
      <c r="DW395" s="507"/>
      <c r="DX395" s="507"/>
      <c r="DY395" s="507"/>
      <c r="DZ395" s="507"/>
      <c r="EA395" s="507"/>
      <c r="EB395" s="507"/>
      <c r="EC395" s="507"/>
      <c r="ED395" s="507"/>
      <c r="EE395" s="507"/>
      <c r="EF395" s="507"/>
      <c r="EG395" s="507"/>
      <c r="EH395" s="507"/>
      <c r="EI395" s="507"/>
      <c r="EJ395" s="507"/>
      <c r="EK395" s="507"/>
      <c r="EL395" s="507"/>
      <c r="EM395" s="507"/>
      <c r="EN395" s="507"/>
      <c r="EO395" s="507"/>
      <c r="EP395" s="507"/>
      <c r="EQ395" s="507"/>
      <c r="ER395" s="507"/>
      <c r="ES395" s="507"/>
      <c r="ET395" s="507"/>
      <c r="EU395" s="507"/>
      <c r="EV395" s="507"/>
      <c r="EW395" s="507"/>
      <c r="EX395" s="507"/>
      <c r="EY395" s="507"/>
      <c r="EZ395" s="507"/>
      <c r="FA395" s="507"/>
      <c r="FB395" s="507"/>
      <c r="FC395" s="507"/>
      <c r="FD395" s="507"/>
      <c r="FE395" s="507"/>
      <c r="FF395" s="507"/>
      <c r="FG395" s="507"/>
      <c r="FH395" s="507"/>
      <c r="FI395" s="507"/>
      <c r="FJ395" s="507"/>
      <c r="FK395" s="507"/>
      <c r="FL395" s="507"/>
      <c r="FM395" s="507"/>
      <c r="FN395" s="507"/>
      <c r="FO395" s="507"/>
      <c r="FP395" s="507"/>
      <c r="FQ395" s="507"/>
      <c r="FR395" s="507"/>
      <c r="FS395" s="507"/>
      <c r="FT395" s="507"/>
      <c r="FU395" s="507"/>
      <c r="FV395" s="507"/>
      <c r="FW395" s="507"/>
      <c r="FX395" s="507"/>
      <c r="FY395" s="507"/>
      <c r="FZ395" s="507"/>
      <c r="GA395" s="507"/>
      <c r="GB395" s="507"/>
      <c r="GC395" s="507"/>
      <c r="GD395" s="507"/>
      <c r="GE395" s="507"/>
      <c r="GF395" s="507"/>
      <c r="GG395" s="507"/>
      <c r="GH395" s="507"/>
      <c r="GI395" s="507"/>
      <c r="GJ395" s="507"/>
      <c r="GK395" s="507"/>
      <c r="GL395" s="507"/>
      <c r="GM395" s="507"/>
      <c r="GN395" s="507"/>
      <c r="GO395" s="507"/>
      <c r="GP395" s="507"/>
      <c r="GQ395" s="507"/>
      <c r="GR395" s="507"/>
      <c r="GS395" s="507"/>
      <c r="GT395" s="507"/>
      <c r="GU395" s="507"/>
      <c r="GV395" s="507"/>
      <c r="GW395" s="507"/>
      <c r="GX395" s="507"/>
      <c r="GY395" s="507"/>
      <c r="GZ395" s="507"/>
      <c r="HA395" s="507"/>
      <c r="HB395" s="507"/>
      <c r="HC395" s="507"/>
      <c r="HD395" s="507"/>
      <c r="HE395" s="507"/>
      <c r="HF395" s="507"/>
      <c r="HG395" s="507"/>
      <c r="HH395" s="507"/>
      <c r="HI395" s="507"/>
      <c r="HJ395" s="507"/>
      <c r="HK395" s="507"/>
      <c r="HL395" s="507"/>
      <c r="HM395" s="507"/>
      <c r="HN395" s="507"/>
      <c r="HO395" s="507"/>
      <c r="HP395" s="507"/>
      <c r="HQ395" s="507"/>
      <c r="HR395" s="507"/>
      <c r="HS395" s="507"/>
      <c r="HT395" s="507"/>
      <c r="HU395" s="507"/>
      <c r="HV395" s="507"/>
      <c r="HW395" s="507"/>
      <c r="HX395" s="507"/>
      <c r="HY395" s="507"/>
      <c r="HZ395" s="507"/>
      <c r="IA395" s="507"/>
      <c r="IB395" s="507"/>
      <c r="IC395" s="507"/>
      <c r="ID395" s="507"/>
      <c r="IE395" s="507"/>
      <c r="IF395" s="507"/>
      <c r="IG395" s="507"/>
      <c r="IH395" s="507"/>
      <c r="II395" s="507"/>
      <c r="IJ395" s="507"/>
    </row>
    <row r="396" spans="1:244" s="398" customFormat="1" ht="19" x14ac:dyDescent="0.2">
      <c r="A396"/>
      <c r="B396" s="290"/>
      <c r="C396"/>
      <c r="D396" s="367"/>
      <c r="E396" s="463"/>
      <c r="F396" s="463"/>
      <c r="G396" s="271"/>
      <c r="H396"/>
      <c r="I396" s="99"/>
      <c r="J396"/>
      <c r="K396"/>
      <c r="L396"/>
      <c r="M396" s="275"/>
      <c r="N396" s="275"/>
      <c r="O396" s="275"/>
      <c r="P396" s="275"/>
      <c r="Q396" s="275"/>
      <c r="R396" s="275"/>
      <c r="S396" s="275"/>
      <c r="T396" s="275"/>
      <c r="U396" s="275"/>
      <c r="V396" s="275"/>
      <c r="W396" s="275"/>
      <c r="X396" s="275"/>
      <c r="Y396" s="275"/>
      <c r="Z396" s="275"/>
      <c r="AA396" s="275"/>
      <c r="AB396" s="23"/>
      <c r="AC396"/>
      <c r="AD396" s="92"/>
      <c r="AE396"/>
      <c r="AF396"/>
      <c r="AG396"/>
      <c r="AH396" s="96"/>
      <c r="AI396" s="471"/>
      <c r="AJ396" s="445"/>
      <c r="AK396" s="498"/>
      <c r="AL396" s="498"/>
      <c r="AM396" s="498"/>
      <c r="AN396" s="498"/>
      <c r="AO396" s="498"/>
      <c r="AP396" s="498"/>
      <c r="AQ396" s="498"/>
      <c r="AR396" s="498"/>
      <c r="AS396" s="498"/>
      <c r="AT396" s="498"/>
      <c r="AU396" s="498"/>
      <c r="AV396" s="498"/>
      <c r="AW396" s="498"/>
      <c r="AX396" s="498"/>
      <c r="AY396" s="448"/>
      <c r="AZ396" s="386"/>
      <c r="BA396" s="715"/>
      <c r="BB396"/>
      <c r="BC396" s="715"/>
      <c r="BD396"/>
      <c r="BE396" s="715"/>
      <c r="BF396"/>
      <c r="BG396" s="715"/>
      <c r="BH396"/>
      <c r="BI396" s="715"/>
      <c r="BJ396"/>
      <c r="BK396" s="715"/>
      <c r="BL396"/>
      <c r="BM396" s="715"/>
      <c r="BN396"/>
      <c r="BO396" s="387"/>
      <c r="BP396"/>
      <c r="BQ396" s="387"/>
      <c r="BR396"/>
      <c r="BS396" s="387"/>
      <c r="BT396"/>
      <c r="BU396" s="387"/>
      <c r="BV396"/>
      <c r="BW396" s="387"/>
      <c r="BX396"/>
      <c r="BY396" s="387"/>
      <c r="BZ396"/>
      <c r="CA396" s="387"/>
      <c r="CB396"/>
      <c r="CC396" s="387"/>
      <c r="CD396"/>
      <c r="CE396" s="387"/>
      <c r="CF396"/>
      <c r="CG396" s="387"/>
      <c r="CH396"/>
      <c r="CI396" s="387"/>
      <c r="CJ396"/>
      <c r="CK396" s="1099"/>
      <c r="CT396" s="1109"/>
      <c r="CX396" s="1109"/>
      <c r="DN396" s="507"/>
      <c r="DO396" s="507"/>
      <c r="DP396" s="507"/>
      <c r="DQ396" s="507"/>
      <c r="DR396" s="507"/>
      <c r="DS396" s="507"/>
      <c r="DT396" s="507"/>
      <c r="DU396" s="507"/>
      <c r="DV396" s="507"/>
      <c r="DW396" s="507"/>
      <c r="DX396" s="507"/>
      <c r="DY396" s="507"/>
      <c r="DZ396" s="507"/>
      <c r="EA396" s="507"/>
      <c r="EB396" s="507"/>
      <c r="EC396" s="507"/>
      <c r="ED396" s="507"/>
      <c r="EE396" s="507"/>
      <c r="EF396" s="507"/>
      <c r="EG396" s="507"/>
      <c r="EH396" s="507"/>
      <c r="EI396" s="507"/>
      <c r="EJ396" s="507"/>
      <c r="EK396" s="507"/>
      <c r="EL396" s="507"/>
      <c r="EM396" s="507"/>
      <c r="EN396" s="507"/>
      <c r="EO396" s="507"/>
      <c r="EP396" s="507"/>
      <c r="EQ396" s="507"/>
      <c r="ER396" s="507"/>
      <c r="ES396" s="507"/>
      <c r="ET396" s="507"/>
      <c r="EU396" s="507"/>
      <c r="EV396" s="507"/>
      <c r="EW396" s="507"/>
      <c r="EX396" s="507"/>
      <c r="EY396" s="507"/>
      <c r="EZ396" s="507"/>
      <c r="FA396" s="507"/>
      <c r="FB396" s="507"/>
      <c r="FC396" s="507"/>
      <c r="FD396" s="507"/>
      <c r="FE396" s="507"/>
      <c r="FF396" s="507"/>
      <c r="FG396" s="507"/>
      <c r="FH396" s="507"/>
      <c r="FI396" s="507"/>
      <c r="FJ396" s="507"/>
      <c r="FK396" s="507"/>
      <c r="FL396" s="507"/>
      <c r="FM396" s="507"/>
      <c r="FN396" s="507"/>
      <c r="FO396" s="507"/>
      <c r="FP396" s="507"/>
      <c r="FQ396" s="507"/>
      <c r="FR396" s="507"/>
      <c r="FS396" s="507"/>
      <c r="FT396" s="507"/>
      <c r="FU396" s="507"/>
      <c r="FV396" s="507"/>
      <c r="FW396" s="507"/>
      <c r="FX396" s="507"/>
      <c r="FY396" s="507"/>
      <c r="FZ396" s="507"/>
      <c r="GA396" s="507"/>
      <c r="GB396" s="507"/>
      <c r="GC396" s="507"/>
      <c r="GD396" s="507"/>
      <c r="GE396" s="507"/>
      <c r="GF396" s="507"/>
      <c r="GG396" s="507"/>
      <c r="GH396" s="507"/>
      <c r="GI396" s="507"/>
      <c r="GJ396" s="507"/>
      <c r="GK396" s="507"/>
      <c r="GL396" s="507"/>
      <c r="GM396" s="507"/>
      <c r="GN396" s="507"/>
      <c r="GO396" s="507"/>
      <c r="GP396" s="507"/>
      <c r="GQ396" s="507"/>
      <c r="GR396" s="507"/>
      <c r="GS396" s="507"/>
      <c r="GT396" s="507"/>
      <c r="GU396" s="507"/>
      <c r="GV396" s="507"/>
      <c r="GW396" s="507"/>
      <c r="GX396" s="507"/>
      <c r="GY396" s="507"/>
      <c r="GZ396" s="507"/>
      <c r="HA396" s="507"/>
      <c r="HB396" s="507"/>
      <c r="HC396" s="507"/>
      <c r="HD396" s="507"/>
      <c r="HE396" s="507"/>
      <c r="HF396" s="507"/>
      <c r="HG396" s="507"/>
      <c r="HH396" s="507"/>
      <c r="HI396" s="507"/>
      <c r="HJ396" s="507"/>
      <c r="HK396" s="507"/>
      <c r="HL396" s="507"/>
      <c r="HM396" s="507"/>
      <c r="HN396" s="507"/>
      <c r="HO396" s="507"/>
      <c r="HP396" s="507"/>
      <c r="HQ396" s="507"/>
      <c r="HR396" s="507"/>
      <c r="HS396" s="507"/>
      <c r="HT396" s="507"/>
      <c r="HU396" s="507"/>
      <c r="HV396" s="507"/>
      <c r="HW396" s="507"/>
      <c r="HX396" s="507"/>
      <c r="HY396" s="507"/>
      <c r="HZ396" s="507"/>
      <c r="IA396" s="507"/>
      <c r="IB396" s="507"/>
      <c r="IC396" s="507"/>
      <c r="ID396" s="507"/>
      <c r="IE396" s="507"/>
      <c r="IF396" s="507"/>
      <c r="IG396" s="507"/>
      <c r="IH396" s="507"/>
      <c r="II396" s="507"/>
      <c r="IJ396" s="507"/>
    </row>
    <row r="397" spans="1:244" s="398" customFormat="1" ht="19" x14ac:dyDescent="0.2">
      <c r="A397"/>
      <c r="B397" s="290"/>
      <c r="C397"/>
      <c r="D397" s="367"/>
      <c r="E397" s="463"/>
      <c r="F397" s="463"/>
      <c r="G397" s="271"/>
      <c r="H397"/>
      <c r="I397" s="99"/>
      <c r="J397"/>
      <c r="K397"/>
      <c r="L397"/>
      <c r="M397" s="275"/>
      <c r="N397" s="275"/>
      <c r="O397" s="275"/>
      <c r="P397" s="275"/>
      <c r="Q397" s="275"/>
      <c r="R397" s="275"/>
      <c r="S397" s="275"/>
      <c r="T397" s="275"/>
      <c r="U397" s="275"/>
      <c r="V397" s="275"/>
      <c r="W397" s="275"/>
      <c r="X397" s="275"/>
      <c r="Y397" s="275"/>
      <c r="Z397" s="275"/>
      <c r="AA397" s="275"/>
      <c r="AB397" s="23"/>
      <c r="AC397"/>
      <c r="AD397" s="92"/>
      <c r="AE397"/>
      <c r="AF397"/>
      <c r="AG397"/>
      <c r="AH397" s="96"/>
      <c r="AI397" s="471"/>
      <c r="AJ397" s="445"/>
      <c r="AK397" s="498"/>
      <c r="AL397" s="498"/>
      <c r="AM397" s="498"/>
      <c r="AN397" s="498"/>
      <c r="AO397" s="498"/>
      <c r="AP397" s="498"/>
      <c r="AQ397" s="498"/>
      <c r="AR397" s="498"/>
      <c r="AS397" s="498"/>
      <c r="AT397" s="498"/>
      <c r="AU397" s="498"/>
      <c r="AV397" s="498"/>
      <c r="AW397" s="498"/>
      <c r="AX397" s="498"/>
      <c r="AY397" s="448"/>
      <c r="AZ397" s="386"/>
      <c r="BA397" s="715"/>
      <c r="BB397"/>
      <c r="BC397" s="715"/>
      <c r="BD397"/>
      <c r="BE397" s="715"/>
      <c r="BF397"/>
      <c r="BG397" s="715"/>
      <c r="BH397"/>
      <c r="BI397" s="715"/>
      <c r="BJ397"/>
      <c r="BK397" s="715"/>
      <c r="BL397"/>
      <c r="BM397" s="715"/>
      <c r="BN397"/>
      <c r="BO397" s="387"/>
      <c r="BP397"/>
      <c r="BQ397" s="387"/>
      <c r="BR397"/>
      <c r="BS397" s="387"/>
      <c r="BT397"/>
      <c r="BU397" s="387"/>
      <c r="BV397"/>
      <c r="BW397" s="387"/>
      <c r="BX397"/>
      <c r="BY397" s="387"/>
      <c r="BZ397"/>
      <c r="CA397" s="387"/>
      <c r="CB397"/>
      <c r="CC397" s="387"/>
      <c r="CD397"/>
      <c r="CE397" s="387"/>
      <c r="CF397"/>
      <c r="CG397" s="387"/>
      <c r="CH397"/>
      <c r="CI397" s="387"/>
      <c r="CJ397"/>
      <c r="CK397" s="1099"/>
      <c r="CT397" s="1109"/>
      <c r="CX397" s="1109"/>
      <c r="DN397" s="507"/>
      <c r="DO397" s="507"/>
      <c r="DP397" s="507"/>
      <c r="DQ397" s="507"/>
      <c r="DR397" s="507"/>
      <c r="DS397" s="507"/>
      <c r="DT397" s="507"/>
      <c r="DU397" s="507"/>
      <c r="DV397" s="507"/>
      <c r="DW397" s="507"/>
      <c r="DX397" s="507"/>
      <c r="DY397" s="507"/>
      <c r="DZ397" s="507"/>
      <c r="EA397" s="507"/>
      <c r="EB397" s="507"/>
      <c r="EC397" s="507"/>
      <c r="ED397" s="507"/>
      <c r="EE397" s="507"/>
      <c r="EF397" s="507"/>
      <c r="EG397" s="507"/>
      <c r="EH397" s="507"/>
      <c r="EI397" s="507"/>
      <c r="EJ397" s="507"/>
      <c r="EK397" s="507"/>
      <c r="EL397" s="507"/>
      <c r="EM397" s="507"/>
      <c r="EN397" s="507"/>
      <c r="EO397" s="507"/>
      <c r="EP397" s="507"/>
      <c r="EQ397" s="507"/>
      <c r="ER397" s="507"/>
      <c r="ES397" s="507"/>
      <c r="ET397" s="507"/>
      <c r="EU397" s="507"/>
      <c r="EV397" s="507"/>
      <c r="EW397" s="507"/>
      <c r="EX397" s="507"/>
      <c r="EY397" s="507"/>
      <c r="EZ397" s="507"/>
      <c r="FA397" s="507"/>
      <c r="FB397" s="507"/>
      <c r="FC397" s="507"/>
      <c r="FD397" s="507"/>
      <c r="FE397" s="507"/>
      <c r="FF397" s="507"/>
      <c r="FG397" s="507"/>
      <c r="FH397" s="507"/>
      <c r="FI397" s="507"/>
      <c r="FJ397" s="507"/>
      <c r="FK397" s="507"/>
      <c r="FL397" s="507"/>
      <c r="FM397" s="507"/>
      <c r="FN397" s="507"/>
      <c r="FO397" s="507"/>
      <c r="FP397" s="507"/>
      <c r="FQ397" s="507"/>
      <c r="FR397" s="507"/>
      <c r="FS397" s="507"/>
      <c r="FT397" s="507"/>
      <c r="FU397" s="507"/>
      <c r="FV397" s="507"/>
      <c r="FW397" s="507"/>
      <c r="FX397" s="507"/>
      <c r="FY397" s="507"/>
      <c r="FZ397" s="507"/>
      <c r="GA397" s="507"/>
      <c r="GB397" s="507"/>
      <c r="GC397" s="507"/>
      <c r="GD397" s="507"/>
      <c r="GE397" s="507"/>
      <c r="GF397" s="507"/>
      <c r="GG397" s="507"/>
      <c r="GH397" s="507"/>
      <c r="GI397" s="507"/>
      <c r="GJ397" s="507"/>
      <c r="GK397" s="507"/>
      <c r="GL397" s="507"/>
      <c r="GM397" s="507"/>
      <c r="GN397" s="507"/>
      <c r="GO397" s="507"/>
      <c r="GP397" s="507"/>
      <c r="GQ397" s="507"/>
      <c r="GR397" s="507"/>
      <c r="GS397" s="507"/>
      <c r="GT397" s="507"/>
      <c r="GU397" s="507"/>
      <c r="GV397" s="507"/>
      <c r="GW397" s="507"/>
      <c r="GX397" s="507"/>
      <c r="GY397" s="507"/>
      <c r="GZ397" s="507"/>
      <c r="HA397" s="507"/>
      <c r="HB397" s="507"/>
      <c r="HC397" s="507"/>
      <c r="HD397" s="507"/>
      <c r="HE397" s="507"/>
      <c r="HF397" s="507"/>
      <c r="HG397" s="507"/>
      <c r="HH397" s="507"/>
      <c r="HI397" s="507"/>
      <c r="HJ397" s="507"/>
      <c r="HK397" s="507"/>
      <c r="HL397" s="507"/>
      <c r="HM397" s="507"/>
      <c r="HN397" s="507"/>
      <c r="HO397" s="507"/>
      <c r="HP397" s="507"/>
      <c r="HQ397" s="507"/>
      <c r="HR397" s="507"/>
      <c r="HS397" s="507"/>
      <c r="HT397" s="507"/>
      <c r="HU397" s="507"/>
      <c r="HV397" s="507"/>
      <c r="HW397" s="507"/>
      <c r="HX397" s="507"/>
      <c r="HY397" s="507"/>
      <c r="HZ397" s="507"/>
      <c r="IA397" s="507"/>
      <c r="IB397" s="507"/>
      <c r="IC397" s="507"/>
      <c r="ID397" s="507"/>
      <c r="IE397" s="507"/>
      <c r="IF397" s="507"/>
      <c r="IG397" s="507"/>
      <c r="IH397" s="507"/>
      <c r="II397" s="507"/>
      <c r="IJ397" s="507"/>
    </row>
    <row r="398" spans="1:244" s="398" customFormat="1" ht="19" x14ac:dyDescent="0.2">
      <c r="A398"/>
      <c r="B398" s="290"/>
      <c r="C398"/>
      <c r="D398" s="367"/>
      <c r="E398" s="463"/>
      <c r="F398" s="463"/>
      <c r="G398" s="271"/>
      <c r="H398"/>
      <c r="I398" s="99"/>
      <c r="J398"/>
      <c r="K398"/>
      <c r="L398"/>
      <c r="M398" s="275"/>
      <c r="N398" s="275"/>
      <c r="O398" s="275"/>
      <c r="P398" s="275"/>
      <c r="Q398" s="275"/>
      <c r="R398" s="275"/>
      <c r="S398" s="275"/>
      <c r="T398" s="275"/>
      <c r="U398" s="275"/>
      <c r="V398" s="275"/>
      <c r="W398" s="275"/>
      <c r="X398" s="275"/>
      <c r="Y398" s="275"/>
      <c r="Z398" s="275"/>
      <c r="AA398" s="275"/>
      <c r="AB398" s="23"/>
      <c r="AC398"/>
      <c r="AD398" s="92"/>
      <c r="AE398"/>
      <c r="AF398"/>
      <c r="AG398"/>
      <c r="AH398" s="96"/>
      <c r="AI398" s="471"/>
      <c r="AJ398" s="445"/>
      <c r="AK398" s="498"/>
      <c r="AL398" s="498"/>
      <c r="AM398" s="498"/>
      <c r="AN398" s="498"/>
      <c r="AO398" s="498"/>
      <c r="AP398" s="498"/>
      <c r="AQ398" s="498"/>
      <c r="AR398" s="498"/>
      <c r="AS398" s="498"/>
      <c r="AT398" s="498"/>
      <c r="AU398" s="498"/>
      <c r="AV398" s="498"/>
      <c r="AW398" s="498"/>
      <c r="AX398" s="498"/>
      <c r="AY398" s="448"/>
      <c r="AZ398" s="386"/>
      <c r="BA398" s="715"/>
      <c r="BB398"/>
      <c r="BC398" s="715"/>
      <c r="BD398"/>
      <c r="BE398" s="715"/>
      <c r="BF398"/>
      <c r="BG398" s="715"/>
      <c r="BH398"/>
      <c r="BI398" s="715"/>
      <c r="BJ398"/>
      <c r="BK398" s="715"/>
      <c r="BL398"/>
      <c r="BM398" s="715"/>
      <c r="BN398"/>
      <c r="BO398" s="387"/>
      <c r="BP398"/>
      <c r="BQ398" s="387"/>
      <c r="BR398"/>
      <c r="BS398" s="387"/>
      <c r="BT398"/>
      <c r="BU398" s="387"/>
      <c r="BV398"/>
      <c r="BW398" s="387"/>
      <c r="BX398"/>
      <c r="BY398" s="387"/>
      <c r="BZ398"/>
      <c r="CA398" s="387"/>
      <c r="CB398"/>
      <c r="CC398" s="387"/>
      <c r="CD398"/>
      <c r="CE398" s="387"/>
      <c r="CF398"/>
      <c r="CG398" s="387"/>
      <c r="CH398"/>
      <c r="CI398" s="387"/>
      <c r="CJ398"/>
      <c r="CK398" s="1099"/>
      <c r="CT398" s="1109"/>
      <c r="CX398" s="1109"/>
      <c r="DN398" s="507"/>
      <c r="DO398" s="507"/>
      <c r="DP398" s="507"/>
      <c r="DQ398" s="507"/>
      <c r="DR398" s="507"/>
      <c r="DS398" s="507"/>
      <c r="DT398" s="507"/>
      <c r="DU398" s="507"/>
      <c r="DV398" s="507"/>
      <c r="DW398" s="507"/>
      <c r="DX398" s="507"/>
      <c r="DY398" s="507"/>
      <c r="DZ398" s="507"/>
      <c r="EA398" s="507"/>
      <c r="EB398" s="507"/>
      <c r="EC398" s="507"/>
      <c r="ED398" s="507"/>
      <c r="EE398" s="507"/>
      <c r="EF398" s="507"/>
      <c r="EG398" s="507"/>
      <c r="EH398" s="507"/>
      <c r="EI398" s="507"/>
      <c r="EJ398" s="507"/>
      <c r="EK398" s="507"/>
      <c r="EL398" s="507"/>
      <c r="EM398" s="507"/>
      <c r="EN398" s="507"/>
      <c r="EO398" s="507"/>
      <c r="EP398" s="507"/>
      <c r="EQ398" s="507"/>
      <c r="ER398" s="507"/>
      <c r="ES398" s="507"/>
      <c r="ET398" s="507"/>
      <c r="EU398" s="507"/>
      <c r="EV398" s="507"/>
      <c r="EW398" s="507"/>
      <c r="EX398" s="507"/>
      <c r="EY398" s="507"/>
      <c r="EZ398" s="507"/>
      <c r="FA398" s="507"/>
      <c r="FB398" s="507"/>
      <c r="FC398" s="507"/>
      <c r="FD398" s="507"/>
      <c r="FE398" s="507"/>
      <c r="FF398" s="507"/>
      <c r="FG398" s="507"/>
      <c r="FH398" s="507"/>
      <c r="FI398" s="507"/>
      <c r="FJ398" s="507"/>
      <c r="FK398" s="507"/>
      <c r="FL398" s="507"/>
      <c r="FM398" s="507"/>
      <c r="FN398" s="507"/>
      <c r="FO398" s="507"/>
      <c r="FP398" s="507"/>
      <c r="FQ398" s="507"/>
      <c r="FR398" s="507"/>
      <c r="FS398" s="507"/>
      <c r="FT398" s="507"/>
      <c r="FU398" s="507"/>
      <c r="FV398" s="507"/>
      <c r="FW398" s="507"/>
      <c r="FX398" s="507"/>
      <c r="FY398" s="507"/>
      <c r="FZ398" s="507"/>
      <c r="GA398" s="507"/>
      <c r="GB398" s="507"/>
      <c r="GC398" s="507"/>
      <c r="GD398" s="507"/>
      <c r="GE398" s="507"/>
      <c r="GF398" s="507"/>
      <c r="GG398" s="507"/>
      <c r="GH398" s="507"/>
      <c r="GI398" s="507"/>
      <c r="GJ398" s="507"/>
      <c r="GK398" s="507"/>
      <c r="GL398" s="507"/>
      <c r="GM398" s="507"/>
      <c r="GN398" s="507"/>
      <c r="GO398" s="507"/>
      <c r="GP398" s="507"/>
      <c r="GQ398" s="507"/>
      <c r="GR398" s="507"/>
      <c r="GS398" s="507"/>
      <c r="GT398" s="507"/>
      <c r="GU398" s="507"/>
      <c r="GV398" s="507"/>
      <c r="GW398" s="507"/>
      <c r="GX398" s="507"/>
      <c r="GY398" s="507"/>
      <c r="GZ398" s="507"/>
      <c r="HA398" s="507"/>
      <c r="HB398" s="507"/>
      <c r="HC398" s="507"/>
      <c r="HD398" s="507"/>
      <c r="HE398" s="507"/>
      <c r="HF398" s="507"/>
      <c r="HG398" s="507"/>
      <c r="HH398" s="507"/>
      <c r="HI398" s="507"/>
      <c r="HJ398" s="507"/>
      <c r="HK398" s="507"/>
      <c r="HL398" s="507"/>
      <c r="HM398" s="507"/>
      <c r="HN398" s="507"/>
      <c r="HO398" s="507"/>
      <c r="HP398" s="507"/>
      <c r="HQ398" s="507"/>
      <c r="HR398" s="507"/>
      <c r="HS398" s="507"/>
      <c r="HT398" s="507"/>
      <c r="HU398" s="507"/>
      <c r="HV398" s="507"/>
      <c r="HW398" s="507"/>
      <c r="HX398" s="507"/>
      <c r="HY398" s="507"/>
      <c r="HZ398" s="507"/>
      <c r="IA398" s="507"/>
      <c r="IB398" s="507"/>
      <c r="IC398" s="507"/>
      <c r="ID398" s="507"/>
      <c r="IE398" s="507"/>
      <c r="IF398" s="507"/>
      <c r="IG398" s="507"/>
      <c r="IH398" s="507"/>
      <c r="II398" s="507"/>
      <c r="IJ398" s="507"/>
    </row>
    <row r="399" spans="1:244" s="398" customFormat="1" ht="19" x14ac:dyDescent="0.2">
      <c r="A399"/>
      <c r="B399" s="290"/>
      <c r="C399"/>
      <c r="D399" s="367"/>
      <c r="E399" s="463"/>
      <c r="F399" s="463"/>
      <c r="G399" s="271"/>
      <c r="H399"/>
      <c r="I399" s="99"/>
      <c r="J399"/>
      <c r="K399"/>
      <c r="L399"/>
      <c r="M399" s="275"/>
      <c r="N399" s="275"/>
      <c r="O399" s="275"/>
      <c r="P399" s="275"/>
      <c r="Q399" s="275"/>
      <c r="R399" s="275"/>
      <c r="S399" s="275"/>
      <c r="T399" s="275"/>
      <c r="U399" s="275"/>
      <c r="V399" s="275"/>
      <c r="W399" s="275"/>
      <c r="X399" s="275"/>
      <c r="Y399" s="275"/>
      <c r="Z399" s="275"/>
      <c r="AA399" s="275"/>
      <c r="AB399" s="23"/>
      <c r="AC399"/>
      <c r="AD399" s="92"/>
      <c r="AE399"/>
      <c r="AF399"/>
      <c r="AG399"/>
      <c r="AH399" s="96"/>
      <c r="AI399" s="471"/>
      <c r="AJ399" s="445"/>
      <c r="AK399" s="498"/>
      <c r="AL399" s="498"/>
      <c r="AM399" s="498"/>
      <c r="AN399" s="498"/>
      <c r="AO399" s="498"/>
      <c r="AP399" s="498"/>
      <c r="AQ399" s="498"/>
      <c r="AR399" s="498"/>
      <c r="AS399" s="498"/>
      <c r="AT399" s="498"/>
      <c r="AU399" s="498"/>
      <c r="AV399" s="498"/>
      <c r="AW399" s="498"/>
      <c r="AX399" s="498"/>
      <c r="AY399" s="448"/>
      <c r="AZ399" s="386"/>
      <c r="BA399" s="715"/>
      <c r="BB399"/>
      <c r="BC399" s="715"/>
      <c r="BD399"/>
      <c r="BE399" s="715"/>
      <c r="BF399"/>
      <c r="BG399" s="715"/>
      <c r="BH399"/>
      <c r="BI399" s="715"/>
      <c r="BJ399"/>
      <c r="BK399" s="715"/>
      <c r="BL399"/>
      <c r="BM399" s="715"/>
      <c r="BN399"/>
      <c r="BO399" s="387"/>
      <c r="BP399"/>
      <c r="BQ399" s="387"/>
      <c r="BR399"/>
      <c r="BS399" s="387"/>
      <c r="BT399"/>
      <c r="BU399" s="387"/>
      <c r="BV399"/>
      <c r="BW399" s="387"/>
      <c r="BX399"/>
      <c r="BY399" s="387"/>
      <c r="BZ399"/>
      <c r="CA399" s="387"/>
      <c r="CB399"/>
      <c r="CC399" s="387"/>
      <c r="CD399"/>
      <c r="CE399" s="387"/>
      <c r="CF399"/>
      <c r="CG399" s="387"/>
      <c r="CH399"/>
      <c r="CI399" s="387"/>
      <c r="CJ399"/>
      <c r="CK399" s="1099"/>
      <c r="CT399" s="1109"/>
      <c r="CX399" s="1109"/>
      <c r="DN399" s="507"/>
      <c r="DO399" s="507"/>
      <c r="DP399" s="507"/>
      <c r="DQ399" s="507"/>
      <c r="DR399" s="507"/>
      <c r="DS399" s="507"/>
      <c r="DT399" s="507"/>
      <c r="DU399" s="507"/>
      <c r="DV399" s="507"/>
      <c r="DW399" s="507"/>
      <c r="DX399" s="507"/>
      <c r="DY399" s="507"/>
      <c r="DZ399" s="507"/>
      <c r="EA399" s="507"/>
      <c r="EB399" s="507"/>
      <c r="EC399" s="507"/>
      <c r="ED399" s="507"/>
      <c r="EE399" s="507"/>
      <c r="EF399" s="507"/>
      <c r="EG399" s="507"/>
      <c r="EH399" s="507"/>
      <c r="EI399" s="507"/>
      <c r="EJ399" s="507"/>
      <c r="EK399" s="507"/>
      <c r="EL399" s="507"/>
      <c r="EM399" s="507"/>
      <c r="EN399" s="507"/>
      <c r="EO399" s="507"/>
      <c r="EP399" s="507"/>
      <c r="EQ399" s="507"/>
      <c r="ER399" s="507"/>
      <c r="ES399" s="507"/>
      <c r="ET399" s="507"/>
      <c r="EU399" s="507"/>
      <c r="EV399" s="507"/>
      <c r="EW399" s="507"/>
      <c r="EX399" s="507"/>
      <c r="EY399" s="507"/>
      <c r="EZ399" s="507"/>
      <c r="FA399" s="507"/>
      <c r="FB399" s="507"/>
      <c r="FC399" s="507"/>
      <c r="FD399" s="507"/>
      <c r="FE399" s="507"/>
      <c r="FF399" s="507"/>
      <c r="FG399" s="507"/>
      <c r="FH399" s="507"/>
      <c r="FI399" s="507"/>
      <c r="FJ399" s="507"/>
      <c r="FK399" s="507"/>
      <c r="FL399" s="507"/>
      <c r="FM399" s="507"/>
      <c r="FN399" s="507"/>
      <c r="FO399" s="507"/>
      <c r="FP399" s="507"/>
      <c r="FQ399" s="507"/>
      <c r="FR399" s="507"/>
      <c r="FS399" s="507"/>
      <c r="FT399" s="507"/>
      <c r="FU399" s="507"/>
      <c r="FV399" s="507"/>
      <c r="FW399" s="507"/>
      <c r="FX399" s="507"/>
      <c r="FY399" s="507"/>
      <c r="FZ399" s="507"/>
      <c r="GA399" s="507"/>
      <c r="GB399" s="507"/>
      <c r="GC399" s="507"/>
      <c r="GD399" s="507"/>
      <c r="GE399" s="507"/>
      <c r="GF399" s="507"/>
      <c r="GG399" s="507"/>
      <c r="GH399" s="507"/>
      <c r="GI399" s="507"/>
      <c r="GJ399" s="507"/>
      <c r="GK399" s="507"/>
      <c r="GL399" s="507"/>
      <c r="GM399" s="507"/>
      <c r="GN399" s="507"/>
      <c r="GO399" s="507"/>
      <c r="GP399" s="507"/>
      <c r="GQ399" s="507"/>
      <c r="GR399" s="507"/>
      <c r="GS399" s="507"/>
      <c r="GT399" s="507"/>
      <c r="GU399" s="507"/>
      <c r="GV399" s="507"/>
      <c r="GW399" s="507"/>
      <c r="GX399" s="507"/>
      <c r="GY399" s="507"/>
      <c r="GZ399" s="507"/>
      <c r="HA399" s="507"/>
      <c r="HB399" s="507"/>
      <c r="HC399" s="507"/>
      <c r="HD399" s="507"/>
      <c r="HE399" s="507"/>
      <c r="HF399" s="507"/>
      <c r="HG399" s="507"/>
      <c r="HH399" s="507"/>
      <c r="HI399" s="507"/>
      <c r="HJ399" s="507"/>
      <c r="HK399" s="507"/>
      <c r="HL399" s="507"/>
      <c r="HM399" s="507"/>
      <c r="HN399" s="507"/>
      <c r="HO399" s="507"/>
      <c r="HP399" s="507"/>
      <c r="HQ399" s="507"/>
      <c r="HR399" s="507"/>
      <c r="HS399" s="507"/>
      <c r="HT399" s="507"/>
      <c r="HU399" s="507"/>
      <c r="HV399" s="507"/>
      <c r="HW399" s="507"/>
      <c r="HX399" s="507"/>
      <c r="HY399" s="507"/>
      <c r="HZ399" s="507"/>
      <c r="IA399" s="507"/>
      <c r="IB399" s="507"/>
      <c r="IC399" s="507"/>
      <c r="ID399" s="507"/>
      <c r="IE399" s="507"/>
      <c r="IF399" s="507"/>
      <c r="IG399" s="507"/>
      <c r="IH399" s="507"/>
      <c r="II399" s="507"/>
      <c r="IJ399" s="507"/>
    </row>
    <row r="400" spans="1:244" s="398" customFormat="1" ht="19" x14ac:dyDescent="0.2">
      <c r="A400"/>
      <c r="B400" s="290"/>
      <c r="C400"/>
      <c r="D400" s="367"/>
      <c r="E400" s="463"/>
      <c r="F400" s="463"/>
      <c r="G400" s="271"/>
      <c r="H400"/>
      <c r="I400" s="99"/>
      <c r="J400"/>
      <c r="K400"/>
      <c r="L400"/>
      <c r="M400" s="275"/>
      <c r="N400" s="275"/>
      <c r="O400" s="275"/>
      <c r="P400" s="275"/>
      <c r="Q400" s="275"/>
      <c r="R400" s="275"/>
      <c r="S400" s="275"/>
      <c r="T400" s="275"/>
      <c r="U400" s="275"/>
      <c r="V400" s="275"/>
      <c r="W400" s="275"/>
      <c r="X400" s="275"/>
      <c r="Y400" s="275"/>
      <c r="Z400" s="275"/>
      <c r="AA400" s="275"/>
      <c r="AB400" s="23"/>
      <c r="AC400"/>
      <c r="AD400" s="92"/>
      <c r="AE400"/>
      <c r="AF400"/>
      <c r="AG400"/>
      <c r="AH400" s="96"/>
      <c r="AI400" s="471"/>
      <c r="AJ400" s="445"/>
      <c r="AK400" s="498"/>
      <c r="AL400" s="498"/>
      <c r="AM400" s="498"/>
      <c r="AN400" s="498"/>
      <c r="AO400" s="498"/>
      <c r="AP400" s="498"/>
      <c r="AQ400" s="498"/>
      <c r="AR400" s="498"/>
      <c r="AS400" s="498"/>
      <c r="AT400" s="498"/>
      <c r="AU400" s="498"/>
      <c r="AV400" s="498"/>
      <c r="AW400" s="498"/>
      <c r="AX400" s="498"/>
      <c r="AY400" s="448"/>
      <c r="AZ400" s="386"/>
      <c r="BA400" s="715"/>
      <c r="BB400"/>
      <c r="BC400" s="715"/>
      <c r="BD400"/>
      <c r="BE400" s="715"/>
      <c r="BF400"/>
      <c r="BG400" s="715"/>
      <c r="BH400"/>
      <c r="BI400" s="715"/>
      <c r="BJ400"/>
      <c r="BK400" s="715"/>
      <c r="BL400"/>
      <c r="BM400" s="715"/>
      <c r="BN400"/>
      <c r="BO400" s="387"/>
      <c r="BP400"/>
      <c r="BQ400" s="387"/>
      <c r="BR400"/>
      <c r="BS400" s="387"/>
      <c r="BT400"/>
      <c r="BU400" s="387"/>
      <c r="BV400"/>
      <c r="BW400" s="387"/>
      <c r="BX400"/>
      <c r="BY400" s="387"/>
      <c r="BZ400"/>
      <c r="CA400" s="387"/>
      <c r="CB400"/>
      <c r="CC400" s="387"/>
      <c r="CD400"/>
      <c r="CE400" s="387"/>
      <c r="CF400"/>
      <c r="CG400" s="387"/>
      <c r="CH400"/>
      <c r="CI400" s="387"/>
      <c r="CJ400"/>
      <c r="CK400" s="1099"/>
      <c r="CT400" s="1109"/>
      <c r="CX400" s="1109"/>
      <c r="DN400" s="507"/>
      <c r="DO400" s="507"/>
      <c r="DP400" s="507"/>
      <c r="DQ400" s="507"/>
      <c r="DR400" s="507"/>
      <c r="DS400" s="507"/>
      <c r="DT400" s="507"/>
      <c r="DU400" s="507"/>
      <c r="DV400" s="507"/>
      <c r="DW400" s="507"/>
      <c r="DX400" s="507"/>
      <c r="DY400" s="507"/>
      <c r="DZ400" s="507"/>
      <c r="EA400" s="507"/>
      <c r="EB400" s="507"/>
      <c r="EC400" s="507"/>
      <c r="ED400" s="507"/>
      <c r="EE400" s="507"/>
      <c r="EF400" s="507"/>
      <c r="EG400" s="507"/>
      <c r="EH400" s="507"/>
      <c r="EI400" s="507"/>
      <c r="EJ400" s="507"/>
      <c r="EK400" s="507"/>
      <c r="EL400" s="507"/>
      <c r="EM400" s="507"/>
      <c r="EN400" s="507"/>
      <c r="EO400" s="507"/>
      <c r="EP400" s="507"/>
      <c r="EQ400" s="507"/>
      <c r="ER400" s="507"/>
      <c r="ES400" s="507"/>
      <c r="ET400" s="507"/>
      <c r="EU400" s="507"/>
      <c r="EV400" s="507"/>
      <c r="EW400" s="507"/>
      <c r="EX400" s="507"/>
      <c r="EY400" s="507"/>
      <c r="EZ400" s="507"/>
      <c r="FA400" s="507"/>
      <c r="FB400" s="507"/>
      <c r="FC400" s="507"/>
      <c r="FD400" s="507"/>
      <c r="FE400" s="507"/>
      <c r="FF400" s="507"/>
      <c r="FG400" s="507"/>
      <c r="FH400" s="507"/>
      <c r="FI400" s="507"/>
      <c r="FJ400" s="507"/>
      <c r="FK400" s="507"/>
      <c r="FL400" s="507"/>
      <c r="FM400" s="507"/>
      <c r="FN400" s="507"/>
      <c r="FO400" s="507"/>
      <c r="FP400" s="507"/>
      <c r="FQ400" s="507"/>
      <c r="FR400" s="507"/>
      <c r="FS400" s="507"/>
      <c r="FT400" s="507"/>
      <c r="FU400" s="507"/>
      <c r="FV400" s="507"/>
      <c r="FW400" s="507"/>
      <c r="FX400" s="507"/>
      <c r="FY400" s="507"/>
      <c r="FZ400" s="507"/>
      <c r="GA400" s="507"/>
      <c r="GB400" s="507"/>
      <c r="GC400" s="507"/>
      <c r="GD400" s="507"/>
      <c r="GE400" s="507"/>
      <c r="GF400" s="507"/>
      <c r="GG400" s="507"/>
      <c r="GH400" s="507"/>
      <c r="GI400" s="507"/>
      <c r="GJ400" s="507"/>
      <c r="GK400" s="507"/>
      <c r="GL400" s="507"/>
      <c r="GM400" s="507"/>
      <c r="GN400" s="507"/>
      <c r="GO400" s="507"/>
      <c r="GP400" s="507"/>
      <c r="GQ400" s="507"/>
      <c r="GR400" s="507"/>
      <c r="GS400" s="507"/>
      <c r="GT400" s="507"/>
      <c r="GU400" s="507"/>
      <c r="GV400" s="507"/>
      <c r="GW400" s="507"/>
      <c r="GX400" s="507"/>
      <c r="GY400" s="507"/>
      <c r="GZ400" s="507"/>
      <c r="HA400" s="507"/>
      <c r="HB400" s="507"/>
      <c r="HC400" s="507"/>
      <c r="HD400" s="507"/>
      <c r="HE400" s="507"/>
      <c r="HF400" s="507"/>
      <c r="HG400" s="507"/>
      <c r="HH400" s="507"/>
      <c r="HI400" s="507"/>
      <c r="HJ400" s="507"/>
      <c r="HK400" s="507"/>
      <c r="HL400" s="507"/>
      <c r="HM400" s="507"/>
      <c r="HN400" s="507"/>
      <c r="HO400" s="507"/>
      <c r="HP400" s="507"/>
      <c r="HQ400" s="507"/>
      <c r="HR400" s="507"/>
      <c r="HS400" s="507"/>
      <c r="HT400" s="507"/>
      <c r="HU400" s="507"/>
      <c r="HV400" s="507"/>
      <c r="HW400" s="507"/>
      <c r="HX400" s="507"/>
      <c r="HY400" s="507"/>
      <c r="HZ400" s="507"/>
      <c r="IA400" s="507"/>
      <c r="IB400" s="507"/>
      <c r="IC400" s="507"/>
      <c r="ID400" s="507"/>
      <c r="IE400" s="507"/>
      <c r="IF400" s="507"/>
      <c r="IG400" s="507"/>
      <c r="IH400" s="507"/>
      <c r="II400" s="507"/>
      <c r="IJ400" s="507"/>
    </row>
    <row r="401" spans="1:244" s="398" customFormat="1" ht="19" x14ac:dyDescent="0.2">
      <c r="A401"/>
      <c r="B401" s="290"/>
      <c r="C401"/>
      <c r="D401" s="367"/>
      <c r="E401" s="463"/>
      <c r="F401" s="463"/>
      <c r="G401" s="271"/>
      <c r="H401"/>
      <c r="I401" s="99"/>
      <c r="J401"/>
      <c r="K401"/>
      <c r="L401"/>
      <c r="M401" s="275"/>
      <c r="N401" s="275"/>
      <c r="O401" s="275"/>
      <c r="P401" s="275"/>
      <c r="Q401" s="275"/>
      <c r="R401" s="275"/>
      <c r="S401" s="275"/>
      <c r="T401" s="275"/>
      <c r="U401" s="275"/>
      <c r="V401" s="275"/>
      <c r="W401" s="275"/>
      <c r="X401" s="275"/>
      <c r="Y401" s="275"/>
      <c r="Z401" s="275"/>
      <c r="AA401" s="275"/>
      <c r="AB401" s="23"/>
      <c r="AC401"/>
      <c r="AD401" s="92"/>
      <c r="AE401"/>
      <c r="AF401"/>
      <c r="AG401"/>
      <c r="AH401" s="96"/>
      <c r="AI401" s="471"/>
      <c r="AJ401" s="445"/>
      <c r="AK401" s="498"/>
      <c r="AL401" s="498"/>
      <c r="AM401" s="498"/>
      <c r="AN401" s="498"/>
      <c r="AO401" s="498"/>
      <c r="AP401" s="498"/>
      <c r="AQ401" s="498"/>
      <c r="AR401" s="498"/>
      <c r="AS401" s="498"/>
      <c r="AT401" s="498"/>
      <c r="AU401" s="498"/>
      <c r="AV401" s="498"/>
      <c r="AW401" s="498"/>
      <c r="AX401" s="498"/>
      <c r="AY401" s="448"/>
      <c r="AZ401" s="386"/>
      <c r="BA401" s="715"/>
      <c r="BB401"/>
      <c r="BC401" s="715"/>
      <c r="BD401"/>
      <c r="BE401" s="715"/>
      <c r="BF401"/>
      <c r="BG401" s="715"/>
      <c r="BH401"/>
      <c r="BI401" s="715"/>
      <c r="BJ401"/>
      <c r="BK401" s="715"/>
      <c r="BL401"/>
      <c r="BM401" s="715"/>
      <c r="BN401"/>
      <c r="BO401" s="387"/>
      <c r="BP401"/>
      <c r="BQ401" s="387"/>
      <c r="BR401"/>
      <c r="BS401" s="387"/>
      <c r="BT401"/>
      <c r="BU401" s="387"/>
      <c r="BV401"/>
      <c r="BW401" s="387"/>
      <c r="BX401"/>
      <c r="BY401" s="387"/>
      <c r="BZ401"/>
      <c r="CA401" s="387"/>
      <c r="CB401"/>
      <c r="CC401" s="387"/>
      <c r="CD401"/>
      <c r="CE401" s="387"/>
      <c r="CF401"/>
      <c r="CG401" s="387"/>
      <c r="CH401"/>
      <c r="CI401" s="387"/>
      <c r="CJ401"/>
      <c r="CK401" s="1099"/>
      <c r="CT401" s="1109"/>
      <c r="CX401" s="1109"/>
      <c r="DN401" s="507"/>
      <c r="DO401" s="507"/>
      <c r="DP401" s="507"/>
      <c r="DQ401" s="507"/>
      <c r="DR401" s="507"/>
      <c r="DS401" s="507"/>
      <c r="DT401" s="507"/>
      <c r="DU401" s="507"/>
      <c r="DV401" s="507"/>
      <c r="DW401" s="507"/>
      <c r="DX401" s="507"/>
      <c r="DY401" s="507"/>
      <c r="DZ401" s="507"/>
      <c r="EA401" s="507"/>
      <c r="EB401" s="507"/>
      <c r="EC401" s="507"/>
      <c r="ED401" s="507"/>
      <c r="EE401" s="507"/>
      <c r="EF401" s="507"/>
      <c r="EG401" s="507"/>
      <c r="EH401" s="507"/>
      <c r="EI401" s="507"/>
      <c r="EJ401" s="507"/>
      <c r="EK401" s="507"/>
      <c r="EL401" s="507"/>
      <c r="EM401" s="507"/>
      <c r="EN401" s="507"/>
      <c r="EO401" s="507"/>
      <c r="EP401" s="507"/>
      <c r="EQ401" s="507"/>
      <c r="ER401" s="507"/>
      <c r="ES401" s="507"/>
      <c r="ET401" s="507"/>
      <c r="EU401" s="507"/>
      <c r="EV401" s="507"/>
      <c r="EW401" s="507"/>
      <c r="EX401" s="507"/>
      <c r="EY401" s="507"/>
      <c r="EZ401" s="507"/>
      <c r="FA401" s="507"/>
      <c r="FB401" s="507"/>
      <c r="FC401" s="507"/>
      <c r="FD401" s="507"/>
      <c r="FE401" s="507"/>
      <c r="FF401" s="507"/>
      <c r="FG401" s="507"/>
      <c r="FH401" s="507"/>
      <c r="FI401" s="507"/>
      <c r="FJ401" s="507"/>
      <c r="FK401" s="507"/>
      <c r="FL401" s="507"/>
      <c r="FM401" s="507"/>
      <c r="FN401" s="507"/>
      <c r="FO401" s="507"/>
      <c r="FP401" s="507"/>
      <c r="FQ401" s="507"/>
      <c r="FR401" s="507"/>
      <c r="FS401" s="507"/>
      <c r="FT401" s="507"/>
      <c r="FU401" s="507"/>
      <c r="FV401" s="507"/>
      <c r="FW401" s="507"/>
      <c r="FX401" s="507"/>
      <c r="FY401" s="507"/>
      <c r="FZ401" s="507"/>
      <c r="GA401" s="507"/>
      <c r="GB401" s="507"/>
      <c r="GC401" s="507"/>
      <c r="GD401" s="507"/>
      <c r="GE401" s="507"/>
      <c r="GF401" s="507"/>
      <c r="GG401" s="507"/>
      <c r="GH401" s="507"/>
      <c r="GI401" s="507"/>
      <c r="GJ401" s="507"/>
      <c r="GK401" s="507"/>
      <c r="GL401" s="507"/>
      <c r="GM401" s="507"/>
      <c r="GN401" s="507"/>
      <c r="GO401" s="507"/>
      <c r="GP401" s="507"/>
      <c r="GQ401" s="507"/>
      <c r="GR401" s="507"/>
      <c r="GS401" s="507"/>
      <c r="GT401" s="507"/>
      <c r="GU401" s="507"/>
      <c r="GV401" s="507"/>
      <c r="GW401" s="507"/>
      <c r="GX401" s="507"/>
      <c r="GY401" s="507"/>
      <c r="GZ401" s="507"/>
      <c r="HA401" s="507"/>
      <c r="HB401" s="507"/>
      <c r="HC401" s="507"/>
      <c r="HD401" s="507"/>
      <c r="HE401" s="507"/>
      <c r="HF401" s="507"/>
      <c r="HG401" s="507"/>
      <c r="HH401" s="507"/>
      <c r="HI401" s="507"/>
      <c r="HJ401" s="507"/>
      <c r="HK401" s="507"/>
      <c r="HL401" s="507"/>
      <c r="HM401" s="507"/>
      <c r="HN401" s="507"/>
      <c r="HO401" s="507"/>
      <c r="HP401" s="507"/>
      <c r="HQ401" s="507"/>
      <c r="HR401" s="507"/>
      <c r="HS401" s="507"/>
      <c r="HT401" s="507"/>
      <c r="HU401" s="507"/>
      <c r="HV401" s="507"/>
      <c r="HW401" s="507"/>
      <c r="HX401" s="507"/>
      <c r="HY401" s="507"/>
      <c r="HZ401" s="507"/>
      <c r="IA401" s="507"/>
      <c r="IB401" s="507"/>
      <c r="IC401" s="507"/>
      <c r="ID401" s="507"/>
      <c r="IE401" s="507"/>
      <c r="IF401" s="507"/>
      <c r="IG401" s="507"/>
      <c r="IH401" s="507"/>
      <c r="II401" s="507"/>
      <c r="IJ401" s="507"/>
    </row>
    <row r="402" spans="1:244" s="398" customFormat="1" ht="19" x14ac:dyDescent="0.2">
      <c r="A402"/>
      <c r="B402" s="290"/>
      <c r="C402"/>
      <c r="D402" s="367"/>
      <c r="E402" s="463"/>
      <c r="F402" s="463"/>
      <c r="G402" s="271"/>
      <c r="H402"/>
      <c r="I402" s="99"/>
      <c r="J402"/>
      <c r="K402"/>
      <c r="L402"/>
      <c r="M402" s="275"/>
      <c r="N402" s="275"/>
      <c r="O402" s="275"/>
      <c r="P402" s="275"/>
      <c r="Q402" s="275"/>
      <c r="R402" s="275"/>
      <c r="S402" s="275"/>
      <c r="T402" s="275"/>
      <c r="U402" s="275"/>
      <c r="V402" s="275"/>
      <c r="W402" s="275"/>
      <c r="X402" s="275"/>
      <c r="Y402" s="275"/>
      <c r="Z402" s="275"/>
      <c r="AA402" s="275"/>
      <c r="AB402" s="23"/>
      <c r="AC402"/>
      <c r="AD402" s="92"/>
      <c r="AE402"/>
      <c r="AF402"/>
      <c r="AG402"/>
      <c r="AH402" s="96"/>
      <c r="AI402" s="471"/>
      <c r="AJ402" s="445"/>
      <c r="AK402" s="498"/>
      <c r="AL402" s="498"/>
      <c r="AM402" s="498"/>
      <c r="AN402" s="498"/>
      <c r="AO402" s="498"/>
      <c r="AP402" s="498"/>
      <c r="AQ402" s="498"/>
      <c r="AR402" s="498"/>
      <c r="AS402" s="498"/>
      <c r="AT402" s="498"/>
      <c r="AU402" s="498"/>
      <c r="AV402" s="498"/>
      <c r="AW402" s="498"/>
      <c r="AX402" s="498"/>
      <c r="AY402" s="448"/>
      <c r="AZ402" s="386"/>
      <c r="BA402" s="715"/>
      <c r="BB402"/>
      <c r="BC402" s="715"/>
      <c r="BD402"/>
      <c r="BE402" s="715"/>
      <c r="BF402"/>
      <c r="BG402" s="715"/>
      <c r="BH402"/>
      <c r="BI402" s="715"/>
      <c r="BJ402"/>
      <c r="BK402" s="715"/>
      <c r="BL402"/>
      <c r="BM402" s="715"/>
      <c r="BN402"/>
      <c r="BO402" s="387"/>
      <c r="BP402"/>
      <c r="BQ402" s="387"/>
      <c r="BR402"/>
      <c r="BS402" s="387"/>
      <c r="BT402"/>
      <c r="BU402" s="387"/>
      <c r="BV402"/>
      <c r="BW402" s="387"/>
      <c r="BX402"/>
      <c r="BY402" s="387"/>
      <c r="BZ402"/>
      <c r="CA402" s="387"/>
      <c r="CB402"/>
      <c r="CC402" s="387"/>
      <c r="CD402"/>
      <c r="CE402" s="387"/>
      <c r="CF402"/>
      <c r="CG402" s="387"/>
      <c r="CH402"/>
      <c r="CI402" s="387"/>
      <c r="CJ402"/>
      <c r="CK402" s="1099"/>
      <c r="CT402" s="1109"/>
      <c r="CX402" s="1109"/>
      <c r="DN402" s="507"/>
      <c r="DO402" s="507"/>
      <c r="DP402" s="507"/>
      <c r="DQ402" s="507"/>
      <c r="DR402" s="507"/>
      <c r="DS402" s="507"/>
      <c r="DT402" s="507"/>
      <c r="DU402" s="507"/>
      <c r="DV402" s="507"/>
      <c r="DW402" s="507"/>
      <c r="DX402" s="507"/>
      <c r="DY402" s="507"/>
      <c r="DZ402" s="507"/>
      <c r="EA402" s="507"/>
      <c r="EB402" s="507"/>
      <c r="EC402" s="507"/>
      <c r="ED402" s="507"/>
      <c r="EE402" s="507"/>
      <c r="EF402" s="507"/>
      <c r="EG402" s="507"/>
      <c r="EH402" s="507"/>
      <c r="EI402" s="507"/>
      <c r="EJ402" s="507"/>
      <c r="EK402" s="507"/>
      <c r="EL402" s="507"/>
      <c r="EM402" s="507"/>
      <c r="EN402" s="507"/>
      <c r="EO402" s="507"/>
      <c r="EP402" s="507"/>
      <c r="EQ402" s="507"/>
      <c r="ER402" s="507"/>
      <c r="ES402" s="507"/>
      <c r="ET402" s="507"/>
      <c r="EU402" s="507"/>
      <c r="EV402" s="507"/>
      <c r="EW402" s="507"/>
      <c r="EX402" s="507"/>
      <c r="EY402" s="507"/>
      <c r="EZ402" s="507"/>
      <c r="FA402" s="507"/>
      <c r="FB402" s="507"/>
      <c r="FC402" s="507"/>
      <c r="FD402" s="507"/>
      <c r="FE402" s="507"/>
      <c r="FF402" s="507"/>
      <c r="FG402" s="507"/>
      <c r="FH402" s="507"/>
      <c r="FI402" s="507"/>
      <c r="FJ402" s="507"/>
      <c r="FK402" s="507"/>
      <c r="FL402" s="507"/>
      <c r="FM402" s="507"/>
      <c r="FN402" s="507"/>
      <c r="FO402" s="507"/>
      <c r="FP402" s="507"/>
      <c r="FQ402" s="507"/>
      <c r="FR402" s="507"/>
      <c r="FS402" s="507"/>
      <c r="FT402" s="507"/>
      <c r="FU402" s="507"/>
      <c r="FV402" s="507"/>
      <c r="FW402" s="507"/>
      <c r="FX402" s="507"/>
      <c r="FY402" s="507"/>
      <c r="FZ402" s="507"/>
      <c r="GA402" s="507"/>
      <c r="GB402" s="507"/>
      <c r="GC402" s="507"/>
      <c r="GD402" s="507"/>
      <c r="GE402" s="507"/>
      <c r="GF402" s="507"/>
      <c r="GG402" s="507"/>
      <c r="GH402" s="507"/>
      <c r="GI402" s="507"/>
      <c r="GJ402" s="507"/>
      <c r="GK402" s="507"/>
      <c r="GL402" s="507"/>
      <c r="GM402" s="507"/>
      <c r="GN402" s="507"/>
      <c r="GO402" s="507"/>
      <c r="GP402" s="507"/>
      <c r="GQ402" s="507"/>
      <c r="GR402" s="507"/>
      <c r="GS402" s="507"/>
      <c r="GT402" s="507"/>
      <c r="GU402" s="507"/>
      <c r="GV402" s="507"/>
      <c r="GW402" s="507"/>
      <c r="GX402" s="507"/>
      <c r="GY402" s="507"/>
      <c r="GZ402" s="507"/>
      <c r="HA402" s="507"/>
      <c r="HB402" s="507"/>
      <c r="HC402" s="507"/>
      <c r="HD402" s="507"/>
      <c r="HE402" s="507"/>
      <c r="HF402" s="507"/>
      <c r="HG402" s="507"/>
      <c r="HH402" s="507"/>
      <c r="HI402" s="507"/>
      <c r="HJ402" s="507"/>
      <c r="HK402" s="507"/>
      <c r="HL402" s="507"/>
      <c r="HM402" s="507"/>
      <c r="HN402" s="507"/>
      <c r="HO402" s="507"/>
      <c r="HP402" s="507"/>
      <c r="HQ402" s="507"/>
      <c r="HR402" s="507"/>
      <c r="HS402" s="507"/>
      <c r="HT402" s="507"/>
      <c r="HU402" s="507"/>
      <c r="HV402" s="507"/>
      <c r="HW402" s="507"/>
      <c r="HX402" s="507"/>
      <c r="HY402" s="507"/>
      <c r="HZ402" s="507"/>
      <c r="IA402" s="507"/>
      <c r="IB402" s="507"/>
      <c r="IC402" s="507"/>
      <c r="ID402" s="507"/>
      <c r="IE402" s="507"/>
      <c r="IF402" s="507"/>
      <c r="IG402" s="507"/>
      <c r="IH402" s="507"/>
      <c r="II402" s="507"/>
      <c r="IJ402" s="507"/>
    </row>
    <row r="403" spans="1:244" s="398" customFormat="1" ht="19" x14ac:dyDescent="0.2">
      <c r="A403"/>
      <c r="B403" s="290"/>
      <c r="C403"/>
      <c r="D403" s="367"/>
      <c r="E403" s="463"/>
      <c r="F403" s="463"/>
      <c r="G403" s="271"/>
      <c r="H403"/>
      <c r="I403" s="99"/>
      <c r="J403"/>
      <c r="K403"/>
      <c r="L403"/>
      <c r="M403" s="275"/>
      <c r="N403" s="275"/>
      <c r="O403" s="275"/>
      <c r="P403" s="275"/>
      <c r="Q403" s="275"/>
      <c r="R403" s="275"/>
      <c r="S403" s="275"/>
      <c r="T403" s="275"/>
      <c r="U403" s="275"/>
      <c r="V403" s="275"/>
      <c r="W403" s="275"/>
      <c r="X403" s="275"/>
      <c r="Y403" s="275"/>
      <c r="Z403" s="275"/>
      <c r="AA403" s="275"/>
      <c r="AB403" s="23"/>
      <c r="AC403"/>
      <c r="AD403" s="92"/>
      <c r="AE403"/>
      <c r="AF403"/>
      <c r="AG403"/>
      <c r="AH403" s="96"/>
      <c r="AI403" s="471"/>
      <c r="AJ403" s="445"/>
      <c r="AK403" s="498"/>
      <c r="AL403" s="498"/>
      <c r="AM403" s="498"/>
      <c r="AN403" s="498"/>
      <c r="AO403" s="498"/>
      <c r="AP403" s="498"/>
      <c r="AQ403" s="498"/>
      <c r="AR403" s="498"/>
      <c r="AS403" s="498"/>
      <c r="AT403" s="498"/>
      <c r="AU403" s="498"/>
      <c r="AV403" s="498"/>
      <c r="AW403" s="498"/>
      <c r="AX403" s="498"/>
      <c r="AY403" s="448"/>
      <c r="AZ403" s="386"/>
      <c r="BA403" s="715"/>
      <c r="BB403"/>
      <c r="BC403" s="715"/>
      <c r="BD403"/>
      <c r="BE403" s="715"/>
      <c r="BF403"/>
      <c r="BG403" s="715"/>
      <c r="BH403"/>
      <c r="BI403" s="715"/>
      <c r="BJ403"/>
      <c r="BK403" s="715"/>
      <c r="BL403"/>
      <c r="BM403" s="715"/>
      <c r="BN403"/>
      <c r="BO403" s="387"/>
      <c r="BP403"/>
      <c r="BQ403" s="387"/>
      <c r="BR403"/>
      <c r="BS403" s="387"/>
      <c r="BT403"/>
      <c r="BU403" s="387"/>
      <c r="BV403"/>
      <c r="BW403" s="387"/>
      <c r="BX403"/>
      <c r="BY403" s="387"/>
      <c r="BZ403"/>
      <c r="CA403" s="387"/>
      <c r="CB403"/>
      <c r="CC403" s="387"/>
      <c r="CD403"/>
      <c r="CE403" s="387"/>
      <c r="CF403"/>
      <c r="CG403" s="387"/>
      <c r="CH403"/>
      <c r="CI403" s="387"/>
      <c r="CJ403"/>
      <c r="CK403" s="1099"/>
      <c r="CT403" s="1109"/>
      <c r="CX403" s="1109"/>
      <c r="DN403" s="507"/>
      <c r="DO403" s="507"/>
      <c r="DP403" s="507"/>
      <c r="DQ403" s="507"/>
      <c r="DR403" s="507"/>
      <c r="DS403" s="507"/>
      <c r="DT403" s="507"/>
      <c r="DU403" s="507"/>
      <c r="DV403" s="507"/>
      <c r="DW403" s="507"/>
      <c r="DX403" s="507"/>
      <c r="DY403" s="507"/>
      <c r="DZ403" s="507"/>
      <c r="EA403" s="507"/>
      <c r="EB403" s="507"/>
      <c r="EC403" s="507"/>
      <c r="ED403" s="507"/>
      <c r="EE403" s="507"/>
      <c r="EF403" s="507"/>
      <c r="EG403" s="507"/>
      <c r="EH403" s="507"/>
      <c r="EI403" s="507"/>
      <c r="EJ403" s="507"/>
      <c r="EK403" s="507"/>
      <c r="EL403" s="507"/>
      <c r="EM403" s="507"/>
      <c r="EN403" s="507"/>
      <c r="EO403" s="507"/>
      <c r="EP403" s="507"/>
      <c r="EQ403" s="507"/>
      <c r="ER403" s="507"/>
      <c r="ES403" s="507"/>
      <c r="ET403" s="507"/>
      <c r="EU403" s="507"/>
      <c r="EV403" s="507"/>
      <c r="EW403" s="507"/>
      <c r="EX403" s="507"/>
      <c r="EY403" s="507"/>
      <c r="EZ403" s="507"/>
      <c r="FA403" s="507"/>
      <c r="FB403" s="507"/>
      <c r="FC403" s="507"/>
      <c r="FD403" s="507"/>
      <c r="FE403" s="507"/>
      <c r="FF403" s="507"/>
      <c r="FG403" s="507"/>
      <c r="FH403" s="507"/>
      <c r="FI403" s="507"/>
      <c r="FJ403" s="507"/>
      <c r="FK403" s="507"/>
      <c r="FL403" s="507"/>
      <c r="FM403" s="507"/>
      <c r="FN403" s="507"/>
      <c r="FO403" s="507"/>
      <c r="FP403" s="507"/>
      <c r="FQ403" s="507"/>
      <c r="FR403" s="507"/>
      <c r="FS403" s="507"/>
      <c r="FT403" s="507"/>
      <c r="FU403" s="507"/>
      <c r="FV403" s="507"/>
      <c r="FW403" s="507"/>
      <c r="FX403" s="507"/>
      <c r="FY403" s="507"/>
      <c r="FZ403" s="507"/>
      <c r="GA403" s="507"/>
      <c r="GB403" s="507"/>
      <c r="GC403" s="507"/>
      <c r="GD403" s="507"/>
      <c r="GE403" s="507"/>
      <c r="GF403" s="507"/>
      <c r="GG403" s="507"/>
      <c r="GH403" s="507"/>
      <c r="GI403" s="507"/>
      <c r="GJ403" s="507"/>
      <c r="GK403" s="507"/>
      <c r="GL403" s="507"/>
      <c r="GM403" s="507"/>
      <c r="GN403" s="507"/>
      <c r="GO403" s="507"/>
      <c r="GP403" s="507"/>
      <c r="GQ403" s="507"/>
      <c r="GR403" s="507"/>
      <c r="GS403" s="507"/>
      <c r="GT403" s="507"/>
      <c r="GU403" s="507"/>
      <c r="GV403" s="507"/>
      <c r="GW403" s="507"/>
      <c r="GX403" s="507"/>
      <c r="GY403" s="507"/>
      <c r="GZ403" s="507"/>
      <c r="HA403" s="507"/>
      <c r="HB403" s="507"/>
      <c r="HC403" s="507"/>
      <c r="HD403" s="507"/>
      <c r="HE403" s="507"/>
      <c r="HF403" s="507"/>
      <c r="HG403" s="507"/>
      <c r="HH403" s="507"/>
      <c r="HI403" s="507"/>
      <c r="HJ403" s="507"/>
      <c r="HK403" s="507"/>
      <c r="HL403" s="507"/>
      <c r="HM403" s="507"/>
      <c r="HN403" s="507"/>
      <c r="HO403" s="507"/>
      <c r="HP403" s="507"/>
      <c r="HQ403" s="507"/>
      <c r="HR403" s="507"/>
      <c r="HS403" s="507"/>
      <c r="HT403" s="507"/>
      <c r="HU403" s="507"/>
      <c r="HV403" s="507"/>
      <c r="HW403" s="507"/>
      <c r="HX403" s="507"/>
      <c r="HY403" s="507"/>
      <c r="HZ403" s="507"/>
      <c r="IA403" s="507"/>
      <c r="IB403" s="507"/>
      <c r="IC403" s="507"/>
      <c r="ID403" s="507"/>
      <c r="IE403" s="507"/>
      <c r="IF403" s="507"/>
      <c r="IG403" s="507"/>
      <c r="IH403" s="507"/>
      <c r="II403" s="507"/>
      <c r="IJ403" s="507"/>
    </row>
    <row r="404" spans="1:244" s="398" customFormat="1" ht="19" x14ac:dyDescent="0.2">
      <c r="A404"/>
      <c r="B404" s="290"/>
      <c r="C404"/>
      <c r="D404" s="367"/>
      <c r="E404" s="463"/>
      <c r="F404" s="463"/>
      <c r="G404" s="271"/>
      <c r="H404"/>
      <c r="I404" s="99"/>
      <c r="J404"/>
      <c r="K404"/>
      <c r="L404"/>
      <c r="M404" s="275"/>
      <c r="N404" s="275"/>
      <c r="O404" s="275"/>
      <c r="P404" s="275"/>
      <c r="Q404" s="275"/>
      <c r="R404" s="275"/>
      <c r="S404" s="275"/>
      <c r="T404" s="275"/>
      <c r="U404" s="275"/>
      <c r="V404" s="275"/>
      <c r="W404" s="275"/>
      <c r="X404" s="275"/>
      <c r="Y404" s="275"/>
      <c r="Z404" s="275"/>
      <c r="AA404" s="275"/>
      <c r="AB404" s="23"/>
      <c r="AC404"/>
      <c r="AD404" s="92"/>
      <c r="AE404"/>
      <c r="AF404"/>
      <c r="AG404"/>
      <c r="AH404" s="96"/>
      <c r="AI404" s="471"/>
      <c r="AJ404" s="445"/>
      <c r="AK404" s="498"/>
      <c r="AL404" s="498"/>
      <c r="AM404" s="498"/>
      <c r="AN404" s="498"/>
      <c r="AO404" s="498"/>
      <c r="AP404" s="498"/>
      <c r="AQ404" s="498"/>
      <c r="AR404" s="498"/>
      <c r="AS404" s="498"/>
      <c r="AT404" s="498"/>
      <c r="AU404" s="498"/>
      <c r="AV404" s="498"/>
      <c r="AW404" s="498"/>
      <c r="AX404" s="498"/>
      <c r="AY404" s="448"/>
      <c r="AZ404" s="386"/>
      <c r="BA404" s="715"/>
      <c r="BB404"/>
      <c r="BC404" s="715"/>
      <c r="BD404"/>
      <c r="BE404" s="715"/>
      <c r="BF404"/>
      <c r="BG404" s="715"/>
      <c r="BH404"/>
      <c r="BI404" s="715"/>
      <c r="BJ404"/>
      <c r="BK404" s="715"/>
      <c r="BL404"/>
      <c r="BM404" s="715"/>
      <c r="BN404"/>
      <c r="BO404" s="387"/>
      <c r="BP404"/>
      <c r="BQ404" s="387"/>
      <c r="BR404"/>
      <c r="BS404" s="387"/>
      <c r="BT404"/>
      <c r="BU404" s="387"/>
      <c r="BV404"/>
      <c r="BW404" s="387"/>
      <c r="BX404"/>
      <c r="BY404" s="387"/>
      <c r="BZ404"/>
      <c r="CA404" s="387"/>
      <c r="CB404"/>
      <c r="CC404" s="387"/>
      <c r="CD404"/>
      <c r="CE404" s="387"/>
      <c r="CF404"/>
      <c r="CG404" s="387"/>
      <c r="CH404"/>
      <c r="CI404" s="387"/>
      <c r="CJ404"/>
      <c r="CK404" s="1099"/>
      <c r="CT404" s="1109"/>
      <c r="CX404" s="1109"/>
      <c r="DN404" s="507"/>
      <c r="DO404" s="507"/>
      <c r="DP404" s="507"/>
      <c r="DQ404" s="507"/>
      <c r="DR404" s="507"/>
      <c r="DS404" s="507"/>
      <c r="DT404" s="507"/>
      <c r="DU404" s="507"/>
      <c r="DV404" s="507"/>
      <c r="DW404" s="507"/>
      <c r="DX404" s="507"/>
      <c r="DY404" s="507"/>
      <c r="DZ404" s="507"/>
      <c r="EA404" s="507"/>
      <c r="EB404" s="507"/>
      <c r="EC404" s="507"/>
      <c r="ED404" s="507"/>
      <c r="EE404" s="507"/>
      <c r="EF404" s="507"/>
      <c r="EG404" s="507"/>
      <c r="EH404" s="507"/>
      <c r="EI404" s="507"/>
      <c r="EJ404" s="507"/>
      <c r="EK404" s="507"/>
      <c r="EL404" s="507"/>
      <c r="EM404" s="507"/>
      <c r="EN404" s="507"/>
      <c r="EO404" s="507"/>
      <c r="EP404" s="507"/>
      <c r="EQ404" s="507"/>
      <c r="ER404" s="507"/>
      <c r="ES404" s="507"/>
      <c r="ET404" s="507"/>
      <c r="EU404" s="507"/>
      <c r="EV404" s="507"/>
      <c r="EW404" s="507"/>
      <c r="EX404" s="507"/>
      <c r="EY404" s="507"/>
      <c r="EZ404" s="507"/>
      <c r="FA404" s="507"/>
      <c r="FB404" s="507"/>
      <c r="FC404" s="507"/>
      <c r="FD404" s="507"/>
      <c r="FE404" s="507"/>
      <c r="FF404" s="507"/>
      <c r="FG404" s="507"/>
      <c r="FH404" s="507"/>
      <c r="FI404" s="507"/>
      <c r="FJ404" s="507"/>
      <c r="FK404" s="507"/>
      <c r="FL404" s="507"/>
      <c r="FM404" s="507"/>
      <c r="FN404" s="507"/>
      <c r="FO404" s="507"/>
      <c r="FP404" s="507"/>
      <c r="FQ404" s="507"/>
      <c r="FR404" s="507"/>
      <c r="FS404" s="507"/>
      <c r="FT404" s="507"/>
      <c r="FU404" s="507"/>
      <c r="FV404" s="507"/>
      <c r="FW404" s="507"/>
      <c r="FX404" s="507"/>
      <c r="FY404" s="507"/>
      <c r="FZ404" s="507"/>
      <c r="GA404" s="507"/>
      <c r="GB404" s="507"/>
      <c r="GC404" s="507"/>
      <c r="GD404" s="507"/>
      <c r="GE404" s="507"/>
      <c r="GF404" s="507"/>
      <c r="GG404" s="507"/>
      <c r="GH404" s="507"/>
      <c r="GI404" s="507"/>
      <c r="GJ404" s="507"/>
      <c r="GK404" s="507"/>
      <c r="GL404" s="507"/>
      <c r="GM404" s="507"/>
      <c r="GN404" s="507"/>
      <c r="GO404" s="507"/>
      <c r="GP404" s="507"/>
      <c r="GQ404" s="507"/>
      <c r="GR404" s="507"/>
      <c r="GS404" s="507"/>
      <c r="GT404" s="507"/>
      <c r="GU404" s="507"/>
      <c r="GV404" s="507"/>
      <c r="GW404" s="507"/>
      <c r="GX404" s="507"/>
      <c r="GY404" s="507"/>
      <c r="GZ404" s="507"/>
      <c r="HA404" s="507"/>
      <c r="HB404" s="507"/>
      <c r="HC404" s="507"/>
      <c r="HD404" s="507"/>
      <c r="HE404" s="507"/>
      <c r="HF404" s="507"/>
      <c r="HG404" s="507"/>
      <c r="HH404" s="507"/>
      <c r="HI404" s="507"/>
      <c r="HJ404" s="507"/>
      <c r="HK404" s="507"/>
      <c r="HL404" s="507"/>
      <c r="HM404" s="507"/>
      <c r="HN404" s="507"/>
      <c r="HO404" s="507"/>
      <c r="HP404" s="507"/>
      <c r="HQ404" s="507"/>
      <c r="HR404" s="507"/>
      <c r="HS404" s="507"/>
      <c r="HT404" s="507"/>
      <c r="HU404" s="507"/>
      <c r="HV404" s="507"/>
      <c r="HW404" s="507"/>
      <c r="HX404" s="507"/>
      <c r="HY404" s="507"/>
      <c r="HZ404" s="507"/>
      <c r="IA404" s="507"/>
      <c r="IB404" s="507"/>
      <c r="IC404" s="507"/>
      <c r="ID404" s="507"/>
      <c r="IE404" s="507"/>
      <c r="IF404" s="507"/>
      <c r="IG404" s="507"/>
      <c r="IH404" s="507"/>
      <c r="II404" s="507"/>
      <c r="IJ404" s="507"/>
    </row>
    <row r="405" spans="1:244" s="398" customFormat="1" ht="19" x14ac:dyDescent="0.2">
      <c r="A405"/>
      <c r="B405" s="290"/>
      <c r="C405"/>
      <c r="D405" s="367"/>
      <c r="E405" s="463"/>
      <c r="F405" s="463"/>
      <c r="G405" s="271"/>
      <c r="H405"/>
      <c r="I405" s="99"/>
      <c r="J405"/>
      <c r="K405"/>
      <c r="L405"/>
      <c r="M405" s="275"/>
      <c r="N405" s="275"/>
      <c r="O405" s="275"/>
      <c r="P405" s="275"/>
      <c r="Q405" s="275"/>
      <c r="R405" s="275"/>
      <c r="S405" s="275"/>
      <c r="T405" s="275"/>
      <c r="U405" s="275"/>
      <c r="V405" s="275"/>
      <c r="W405" s="275"/>
      <c r="X405" s="275"/>
      <c r="Y405" s="275"/>
      <c r="Z405" s="275"/>
      <c r="AA405" s="275"/>
      <c r="AB405" s="23"/>
      <c r="AC405"/>
      <c r="AD405" s="92"/>
      <c r="AE405"/>
      <c r="AF405"/>
      <c r="AG405"/>
      <c r="AH405" s="96"/>
      <c r="AI405" s="471"/>
      <c r="AJ405" s="445"/>
      <c r="AK405" s="498"/>
      <c r="AL405" s="498"/>
      <c r="AM405" s="498"/>
      <c r="AN405" s="498"/>
      <c r="AO405" s="498"/>
      <c r="AP405" s="498"/>
      <c r="AQ405" s="498"/>
      <c r="AR405" s="498"/>
      <c r="AS405" s="498"/>
      <c r="AT405" s="498"/>
      <c r="AU405" s="498"/>
      <c r="AV405" s="498"/>
      <c r="AW405" s="498"/>
      <c r="AX405" s="498"/>
      <c r="AY405" s="448"/>
      <c r="AZ405" s="386"/>
      <c r="BA405" s="715"/>
      <c r="BB405"/>
      <c r="BC405" s="715"/>
      <c r="BD405"/>
      <c r="BE405" s="715"/>
      <c r="BF405"/>
      <c r="BG405" s="715"/>
      <c r="BH405"/>
      <c r="BI405" s="715"/>
      <c r="BJ405"/>
      <c r="BK405" s="715"/>
      <c r="BL405"/>
      <c r="BM405" s="715"/>
      <c r="BN405"/>
      <c r="BO405" s="387"/>
      <c r="BP405"/>
      <c r="BQ405" s="387"/>
      <c r="BR405"/>
      <c r="BS405" s="387"/>
      <c r="BT405"/>
      <c r="BU405" s="387"/>
      <c r="BV405"/>
      <c r="BW405" s="387"/>
      <c r="BX405"/>
      <c r="BY405" s="387"/>
      <c r="BZ405"/>
      <c r="CA405" s="387"/>
      <c r="CB405"/>
      <c r="CC405" s="387"/>
      <c r="CD405"/>
      <c r="CE405" s="387"/>
      <c r="CF405"/>
      <c r="CG405" s="387"/>
      <c r="CH405"/>
      <c r="CI405" s="387"/>
      <c r="CJ405"/>
      <c r="CK405" s="1099"/>
      <c r="CT405" s="1109"/>
      <c r="CX405" s="1109"/>
      <c r="DN405" s="507"/>
      <c r="DO405" s="507"/>
      <c r="DP405" s="507"/>
      <c r="DQ405" s="507"/>
      <c r="DR405" s="507"/>
      <c r="DS405" s="507"/>
      <c r="DT405" s="507"/>
      <c r="DU405" s="507"/>
      <c r="DV405" s="507"/>
      <c r="DW405" s="507"/>
      <c r="DX405" s="507"/>
      <c r="DY405" s="507"/>
      <c r="DZ405" s="507"/>
      <c r="EA405" s="507"/>
      <c r="EB405" s="507"/>
      <c r="EC405" s="507"/>
      <c r="ED405" s="507"/>
      <c r="EE405" s="507"/>
      <c r="EF405" s="507"/>
      <c r="EG405" s="507"/>
      <c r="EH405" s="507"/>
      <c r="EI405" s="507"/>
      <c r="EJ405" s="507"/>
      <c r="EK405" s="507"/>
      <c r="EL405" s="507"/>
      <c r="EM405" s="507"/>
      <c r="EN405" s="507"/>
      <c r="EO405" s="507"/>
      <c r="EP405" s="507"/>
      <c r="EQ405" s="507"/>
      <c r="ER405" s="507"/>
      <c r="ES405" s="507"/>
      <c r="ET405" s="507"/>
      <c r="EU405" s="507"/>
      <c r="EV405" s="507"/>
      <c r="EW405" s="507"/>
      <c r="EX405" s="507"/>
      <c r="EY405" s="507"/>
      <c r="EZ405" s="507"/>
      <c r="FA405" s="507"/>
      <c r="FB405" s="507"/>
      <c r="FC405" s="507"/>
      <c r="FD405" s="507"/>
      <c r="FE405" s="507"/>
      <c r="FF405" s="507"/>
      <c r="FG405" s="507"/>
      <c r="FH405" s="507"/>
      <c r="FI405" s="507"/>
      <c r="FJ405" s="507"/>
      <c r="FK405" s="507"/>
      <c r="FL405" s="507"/>
      <c r="FM405" s="507"/>
      <c r="FN405" s="507"/>
      <c r="FO405" s="507"/>
      <c r="FP405" s="507"/>
      <c r="FQ405" s="507"/>
      <c r="FR405" s="507"/>
      <c r="FS405" s="507"/>
      <c r="FT405" s="507"/>
      <c r="FU405" s="507"/>
      <c r="FV405" s="507"/>
      <c r="FW405" s="507"/>
      <c r="FX405" s="507"/>
      <c r="FY405" s="507"/>
      <c r="FZ405" s="507"/>
      <c r="GA405" s="507"/>
      <c r="GB405" s="507"/>
      <c r="GC405" s="507"/>
      <c r="GD405" s="507"/>
      <c r="GE405" s="507"/>
      <c r="GF405" s="507"/>
      <c r="GG405" s="507"/>
      <c r="GH405" s="507"/>
      <c r="GI405" s="507"/>
      <c r="GJ405" s="507"/>
      <c r="GK405" s="507"/>
      <c r="GL405" s="507"/>
      <c r="GM405" s="507"/>
      <c r="GN405" s="507"/>
      <c r="GO405" s="507"/>
      <c r="GP405" s="507"/>
      <c r="GQ405" s="507"/>
      <c r="GR405" s="507"/>
      <c r="GS405" s="507"/>
      <c r="GT405" s="507"/>
      <c r="GU405" s="507"/>
      <c r="GV405" s="507"/>
      <c r="GW405" s="507"/>
      <c r="GX405" s="507"/>
      <c r="GY405" s="507"/>
      <c r="GZ405" s="507"/>
      <c r="HA405" s="507"/>
      <c r="HB405" s="507"/>
      <c r="HC405" s="507"/>
      <c r="HD405" s="507"/>
      <c r="HE405" s="507"/>
      <c r="HF405" s="507"/>
      <c r="HG405" s="507"/>
      <c r="HH405" s="507"/>
      <c r="HI405" s="507"/>
      <c r="HJ405" s="507"/>
      <c r="HK405" s="507"/>
      <c r="HL405" s="507"/>
      <c r="HM405" s="507"/>
      <c r="HN405" s="507"/>
      <c r="HO405" s="507"/>
      <c r="HP405" s="507"/>
      <c r="HQ405" s="507"/>
      <c r="HR405" s="507"/>
      <c r="HS405" s="507"/>
      <c r="HT405" s="507"/>
      <c r="HU405" s="507"/>
      <c r="HV405" s="507"/>
      <c r="HW405" s="507"/>
      <c r="HX405" s="507"/>
      <c r="HY405" s="507"/>
      <c r="HZ405" s="507"/>
      <c r="IA405" s="507"/>
      <c r="IB405" s="507"/>
      <c r="IC405" s="507"/>
      <c r="ID405" s="507"/>
      <c r="IE405" s="507"/>
      <c r="IF405" s="507"/>
      <c r="IG405" s="507"/>
      <c r="IH405" s="507"/>
      <c r="II405" s="507"/>
      <c r="IJ405" s="507"/>
    </row>
    <row r="406" spans="1:244" s="398" customFormat="1" ht="19" x14ac:dyDescent="0.2">
      <c r="A406"/>
      <c r="B406" s="290"/>
      <c r="C406"/>
      <c r="D406" s="367"/>
      <c r="E406" s="463"/>
      <c r="F406" s="463"/>
      <c r="G406" s="271"/>
      <c r="H406"/>
      <c r="I406" s="99"/>
      <c r="J406"/>
      <c r="K406"/>
      <c r="L406"/>
      <c r="M406" s="275"/>
      <c r="N406" s="275"/>
      <c r="O406" s="275"/>
      <c r="P406" s="275"/>
      <c r="Q406" s="275"/>
      <c r="R406" s="275"/>
      <c r="S406" s="275"/>
      <c r="T406" s="275"/>
      <c r="U406" s="275"/>
      <c r="V406" s="275"/>
      <c r="W406" s="275"/>
      <c r="X406" s="275"/>
      <c r="Y406" s="275"/>
      <c r="Z406" s="275"/>
      <c r="AA406" s="275"/>
      <c r="AB406" s="23"/>
      <c r="AC406"/>
      <c r="AD406" s="92"/>
      <c r="AE406"/>
      <c r="AF406"/>
      <c r="AG406"/>
      <c r="AH406" s="96"/>
      <c r="AI406" s="471"/>
      <c r="AJ406" s="445"/>
      <c r="AK406" s="498"/>
      <c r="AL406" s="498"/>
      <c r="AM406" s="498"/>
      <c r="AN406" s="498"/>
      <c r="AO406" s="498"/>
      <c r="AP406" s="498"/>
      <c r="AQ406" s="498"/>
      <c r="AR406" s="498"/>
      <c r="AS406" s="498"/>
      <c r="AT406" s="498"/>
      <c r="AU406" s="498"/>
      <c r="AV406" s="498"/>
      <c r="AW406" s="498"/>
      <c r="AX406" s="498"/>
      <c r="AY406" s="448"/>
      <c r="AZ406" s="386"/>
      <c r="BA406" s="715"/>
      <c r="BB406"/>
      <c r="BC406" s="715"/>
      <c r="BD406"/>
      <c r="BE406" s="715"/>
      <c r="BF406"/>
      <c r="BG406" s="715"/>
      <c r="BH406"/>
      <c r="BI406" s="715"/>
      <c r="BJ406"/>
      <c r="BK406" s="715"/>
      <c r="BL406"/>
      <c r="BM406" s="715"/>
      <c r="BN406"/>
      <c r="BO406" s="387"/>
      <c r="BP406"/>
      <c r="BQ406" s="387"/>
      <c r="BR406"/>
      <c r="BS406" s="387"/>
      <c r="BT406"/>
      <c r="BU406" s="387"/>
      <c r="BV406"/>
      <c r="BW406" s="387"/>
      <c r="BX406"/>
      <c r="BY406" s="387"/>
      <c r="BZ406"/>
      <c r="CA406" s="387"/>
      <c r="CB406"/>
      <c r="CC406" s="387"/>
      <c r="CD406"/>
      <c r="CE406" s="387"/>
      <c r="CF406"/>
      <c r="CG406" s="387"/>
      <c r="CH406"/>
      <c r="CI406" s="387"/>
      <c r="CJ406"/>
      <c r="CK406" s="1099"/>
      <c r="CT406" s="1109"/>
      <c r="CX406" s="1109"/>
      <c r="DN406" s="507"/>
      <c r="DO406" s="507"/>
      <c r="DP406" s="507"/>
      <c r="DQ406" s="507"/>
      <c r="DR406" s="507"/>
      <c r="DS406" s="507"/>
      <c r="DT406" s="507"/>
      <c r="DU406" s="507"/>
      <c r="DV406" s="507"/>
      <c r="DW406" s="507"/>
      <c r="DX406" s="507"/>
      <c r="DY406" s="507"/>
      <c r="DZ406" s="507"/>
      <c r="EA406" s="507"/>
      <c r="EB406" s="507"/>
      <c r="EC406" s="507"/>
      <c r="ED406" s="507"/>
      <c r="EE406" s="507"/>
      <c r="EF406" s="507"/>
      <c r="EG406" s="507"/>
      <c r="EH406" s="507"/>
      <c r="EI406" s="507"/>
      <c r="EJ406" s="507"/>
      <c r="EK406" s="507"/>
      <c r="EL406" s="507"/>
      <c r="EM406" s="507"/>
      <c r="EN406" s="507"/>
      <c r="EO406" s="507"/>
      <c r="EP406" s="507"/>
      <c r="EQ406" s="507"/>
      <c r="ER406" s="507"/>
      <c r="ES406" s="507"/>
      <c r="ET406" s="507"/>
      <c r="EU406" s="507"/>
      <c r="EV406" s="507"/>
      <c r="EW406" s="507"/>
      <c r="EX406" s="507"/>
      <c r="EY406" s="507"/>
      <c r="EZ406" s="507"/>
      <c r="FA406" s="507"/>
      <c r="FB406" s="507"/>
      <c r="FC406" s="507"/>
      <c r="FD406" s="507"/>
      <c r="FE406" s="507"/>
      <c r="FF406" s="507"/>
      <c r="FG406" s="507"/>
      <c r="FH406" s="507"/>
      <c r="FI406" s="507"/>
      <c r="FJ406" s="507"/>
      <c r="FK406" s="507"/>
      <c r="FL406" s="507"/>
      <c r="FM406" s="507"/>
      <c r="FN406" s="507"/>
      <c r="FO406" s="507"/>
      <c r="FP406" s="507"/>
      <c r="FQ406" s="507"/>
      <c r="FR406" s="507"/>
      <c r="FS406" s="507"/>
      <c r="FT406" s="507"/>
      <c r="FU406" s="507"/>
      <c r="FV406" s="507"/>
      <c r="FW406" s="507"/>
      <c r="FX406" s="507"/>
      <c r="FY406" s="507"/>
      <c r="FZ406" s="507"/>
      <c r="GA406" s="507"/>
      <c r="GB406" s="507"/>
      <c r="GC406" s="507"/>
      <c r="GD406" s="507"/>
      <c r="GE406" s="507"/>
      <c r="GF406" s="507"/>
      <c r="GG406" s="507"/>
      <c r="GH406" s="507"/>
      <c r="GI406" s="507"/>
      <c r="GJ406" s="507"/>
      <c r="GK406" s="507"/>
      <c r="GL406" s="507"/>
      <c r="GM406" s="507"/>
      <c r="GN406" s="507"/>
      <c r="GO406" s="507"/>
      <c r="GP406" s="507"/>
      <c r="GQ406" s="507"/>
      <c r="GR406" s="507"/>
      <c r="GS406" s="507"/>
      <c r="GT406" s="507"/>
      <c r="GU406" s="507"/>
      <c r="GV406" s="507"/>
      <c r="GW406" s="507"/>
      <c r="GX406" s="507"/>
      <c r="GY406" s="507"/>
      <c r="GZ406" s="507"/>
      <c r="HA406" s="507"/>
      <c r="HB406" s="507"/>
      <c r="HC406" s="507"/>
      <c r="HD406" s="507"/>
      <c r="HE406" s="507"/>
      <c r="HF406" s="507"/>
      <c r="HG406" s="507"/>
      <c r="HH406" s="507"/>
      <c r="HI406" s="507"/>
      <c r="HJ406" s="507"/>
      <c r="HK406" s="507"/>
      <c r="HL406" s="507"/>
      <c r="HM406" s="507"/>
      <c r="HN406" s="507"/>
      <c r="HO406" s="507"/>
      <c r="HP406" s="507"/>
      <c r="HQ406" s="507"/>
      <c r="HR406" s="507"/>
      <c r="HS406" s="507"/>
      <c r="HT406" s="507"/>
      <c r="HU406" s="507"/>
      <c r="HV406" s="507"/>
      <c r="HW406" s="507"/>
      <c r="HX406" s="507"/>
      <c r="HY406" s="507"/>
      <c r="HZ406" s="507"/>
      <c r="IA406" s="507"/>
      <c r="IB406" s="507"/>
      <c r="IC406" s="507"/>
      <c r="ID406" s="507"/>
      <c r="IE406" s="507"/>
      <c r="IF406" s="507"/>
      <c r="IG406" s="507"/>
      <c r="IH406" s="507"/>
      <c r="II406" s="507"/>
      <c r="IJ406" s="507"/>
    </row>
    <row r="407" spans="1:244" s="398" customFormat="1" ht="19" x14ac:dyDescent="0.2">
      <c r="A407"/>
      <c r="B407" s="290"/>
      <c r="C407"/>
      <c r="D407" s="367"/>
      <c r="E407" s="463"/>
      <c r="F407" s="463"/>
      <c r="G407" s="271"/>
      <c r="H407"/>
      <c r="I407" s="99"/>
      <c r="J407"/>
      <c r="K407"/>
      <c r="L407"/>
      <c r="M407" s="275"/>
      <c r="N407" s="275"/>
      <c r="O407" s="275"/>
      <c r="P407" s="275"/>
      <c r="Q407" s="275"/>
      <c r="R407" s="275"/>
      <c r="S407" s="275"/>
      <c r="T407" s="275"/>
      <c r="U407" s="275"/>
      <c r="V407" s="275"/>
      <c r="W407" s="275"/>
      <c r="X407" s="275"/>
      <c r="Y407" s="275"/>
      <c r="Z407" s="275"/>
      <c r="AA407" s="275"/>
      <c r="AB407" s="23"/>
      <c r="AC407"/>
      <c r="AD407" s="92"/>
      <c r="AE407"/>
      <c r="AF407"/>
      <c r="AG407"/>
      <c r="AH407" s="96"/>
      <c r="AI407" s="471"/>
      <c r="AJ407" s="445"/>
      <c r="AK407" s="498"/>
      <c r="AL407" s="498"/>
      <c r="AM407" s="498"/>
      <c r="AN407" s="498"/>
      <c r="AO407" s="498"/>
      <c r="AP407" s="498"/>
      <c r="AQ407" s="498"/>
      <c r="AR407" s="498"/>
      <c r="AS407" s="498"/>
      <c r="AT407" s="498"/>
      <c r="AU407" s="498"/>
      <c r="AV407" s="498"/>
      <c r="AW407" s="498"/>
      <c r="AX407" s="498"/>
      <c r="AY407" s="448"/>
      <c r="AZ407" s="386"/>
      <c r="BA407" s="715"/>
      <c r="BB407"/>
      <c r="BC407" s="715"/>
      <c r="BD407"/>
      <c r="BE407" s="715"/>
      <c r="BF407"/>
      <c r="BG407" s="715"/>
      <c r="BH407"/>
      <c r="BI407" s="715"/>
      <c r="BJ407"/>
      <c r="BK407" s="715"/>
      <c r="BL407"/>
      <c r="BM407" s="715"/>
      <c r="BN407"/>
      <c r="BO407" s="387"/>
      <c r="BP407"/>
      <c r="BQ407" s="387"/>
      <c r="BR407"/>
      <c r="BS407" s="387"/>
      <c r="BT407"/>
      <c r="BU407" s="387"/>
      <c r="BV407"/>
      <c r="BW407" s="387"/>
      <c r="BX407"/>
      <c r="BY407" s="387"/>
      <c r="BZ407"/>
      <c r="CA407" s="387"/>
      <c r="CB407"/>
      <c r="CC407" s="387"/>
      <c r="CD407"/>
      <c r="CE407" s="387"/>
      <c r="CF407"/>
      <c r="CG407" s="387"/>
      <c r="CH407"/>
      <c r="CI407" s="387"/>
      <c r="CJ407"/>
      <c r="CK407" s="1099"/>
      <c r="CT407" s="1109"/>
      <c r="CX407" s="1109"/>
      <c r="DN407" s="507"/>
      <c r="DO407" s="507"/>
      <c r="DP407" s="507"/>
      <c r="DQ407" s="507"/>
      <c r="DR407" s="507"/>
      <c r="DS407" s="507"/>
      <c r="DT407" s="507"/>
      <c r="DU407" s="507"/>
      <c r="DV407" s="507"/>
      <c r="DW407" s="507"/>
      <c r="DX407" s="507"/>
      <c r="DY407" s="507"/>
      <c r="DZ407" s="507"/>
      <c r="EA407" s="507"/>
      <c r="EB407" s="507"/>
      <c r="EC407" s="507"/>
      <c r="ED407" s="507"/>
      <c r="EE407" s="507"/>
      <c r="EF407" s="507"/>
      <c r="EG407" s="507"/>
      <c r="EH407" s="507"/>
      <c r="EI407" s="507"/>
      <c r="EJ407" s="507"/>
      <c r="EK407" s="507"/>
      <c r="EL407" s="507"/>
      <c r="EM407" s="507"/>
      <c r="EN407" s="507"/>
      <c r="EO407" s="507"/>
      <c r="EP407" s="507"/>
      <c r="EQ407" s="507"/>
      <c r="ER407" s="507"/>
      <c r="ES407" s="507"/>
      <c r="ET407" s="507"/>
      <c r="EU407" s="507"/>
      <c r="EV407" s="507"/>
      <c r="EW407" s="507"/>
      <c r="EX407" s="507"/>
      <c r="EY407" s="507"/>
      <c r="EZ407" s="507"/>
      <c r="FA407" s="507"/>
      <c r="FB407" s="507"/>
      <c r="FC407" s="507"/>
      <c r="FD407" s="507"/>
      <c r="FE407" s="507"/>
      <c r="FF407" s="507"/>
      <c r="FG407" s="507"/>
      <c r="FH407" s="507"/>
      <c r="FI407" s="507"/>
      <c r="FJ407" s="507"/>
      <c r="FK407" s="507"/>
      <c r="FL407" s="507"/>
      <c r="FM407" s="507"/>
      <c r="FN407" s="507"/>
      <c r="FO407" s="507"/>
      <c r="FP407" s="507"/>
      <c r="FQ407" s="507"/>
      <c r="FR407" s="507"/>
      <c r="FS407" s="507"/>
      <c r="FT407" s="507"/>
      <c r="FU407" s="507"/>
      <c r="FV407" s="507"/>
      <c r="FW407" s="507"/>
      <c r="FX407" s="507"/>
      <c r="FY407" s="507"/>
      <c r="FZ407" s="507"/>
      <c r="GA407" s="507"/>
      <c r="GB407" s="507"/>
      <c r="GC407" s="507"/>
      <c r="GD407" s="507"/>
      <c r="GE407" s="507"/>
      <c r="GF407" s="507"/>
      <c r="GG407" s="507"/>
      <c r="GH407" s="507"/>
      <c r="GI407" s="507"/>
      <c r="GJ407" s="507"/>
      <c r="GK407" s="507"/>
      <c r="GL407" s="507"/>
      <c r="GM407" s="507"/>
      <c r="GN407" s="507"/>
      <c r="GO407" s="507"/>
      <c r="GP407" s="507"/>
      <c r="GQ407" s="507"/>
      <c r="GR407" s="507"/>
      <c r="GS407" s="507"/>
      <c r="GT407" s="507"/>
      <c r="GU407" s="507"/>
      <c r="GV407" s="507"/>
      <c r="GW407" s="507"/>
      <c r="GX407" s="507"/>
      <c r="GY407" s="507"/>
      <c r="GZ407" s="507"/>
      <c r="HA407" s="507"/>
      <c r="HB407" s="507"/>
      <c r="HC407" s="507"/>
      <c r="HD407" s="507"/>
      <c r="HE407" s="507"/>
      <c r="HF407" s="507"/>
      <c r="HG407" s="507"/>
      <c r="HH407" s="507"/>
      <c r="HI407" s="507"/>
      <c r="HJ407" s="507"/>
      <c r="HK407" s="507"/>
      <c r="HL407" s="507"/>
      <c r="HM407" s="507"/>
      <c r="HN407" s="507"/>
      <c r="HO407" s="507"/>
      <c r="HP407" s="507"/>
      <c r="HQ407" s="507"/>
      <c r="HR407" s="507"/>
      <c r="HS407" s="507"/>
      <c r="HT407" s="507"/>
      <c r="HU407" s="507"/>
      <c r="HV407" s="507"/>
      <c r="HW407" s="507"/>
      <c r="HX407" s="507"/>
      <c r="HY407" s="507"/>
      <c r="HZ407" s="507"/>
      <c r="IA407" s="507"/>
      <c r="IB407" s="507"/>
      <c r="IC407" s="507"/>
      <c r="ID407" s="507"/>
      <c r="IE407" s="507"/>
      <c r="IF407" s="507"/>
      <c r="IG407" s="507"/>
      <c r="IH407" s="507"/>
      <c r="II407" s="507"/>
      <c r="IJ407" s="507"/>
    </row>
    <row r="408" spans="1:244" s="398" customFormat="1" ht="19" x14ac:dyDescent="0.2">
      <c r="A408"/>
      <c r="B408" s="290"/>
      <c r="C408"/>
      <c r="D408" s="367"/>
      <c r="E408" s="463"/>
      <c r="F408" s="463"/>
      <c r="G408" s="271"/>
      <c r="H408"/>
      <c r="I408" s="99"/>
      <c r="J408"/>
      <c r="K408"/>
      <c r="L408"/>
      <c r="M408" s="275"/>
      <c r="N408" s="275"/>
      <c r="O408" s="275"/>
      <c r="P408" s="275"/>
      <c r="Q408" s="275"/>
      <c r="R408" s="275"/>
      <c r="S408" s="275"/>
      <c r="T408" s="275"/>
      <c r="U408" s="275"/>
      <c r="V408" s="275"/>
      <c r="W408" s="275"/>
      <c r="X408" s="275"/>
      <c r="Y408" s="275"/>
      <c r="Z408" s="275"/>
      <c r="AA408" s="275"/>
      <c r="AB408" s="23"/>
      <c r="AC408"/>
      <c r="AD408" s="92"/>
      <c r="AE408"/>
      <c r="AF408"/>
      <c r="AG408"/>
      <c r="AH408" s="96"/>
      <c r="AI408" s="471"/>
      <c r="AJ408" s="445"/>
      <c r="AK408" s="498"/>
      <c r="AL408" s="498"/>
      <c r="AM408" s="498"/>
      <c r="AN408" s="498"/>
      <c r="AO408" s="498"/>
      <c r="AP408" s="498"/>
      <c r="AQ408" s="498"/>
      <c r="AR408" s="498"/>
      <c r="AS408" s="498"/>
      <c r="AT408" s="498"/>
      <c r="AU408" s="498"/>
      <c r="AV408" s="498"/>
      <c r="AW408" s="498"/>
      <c r="AX408" s="498"/>
      <c r="AY408" s="448"/>
      <c r="AZ408" s="386"/>
      <c r="BA408" s="715"/>
      <c r="BB408"/>
      <c r="BC408" s="715"/>
      <c r="BD408"/>
      <c r="BE408" s="715"/>
      <c r="BF408"/>
      <c r="BG408" s="715"/>
      <c r="BH408"/>
      <c r="BI408" s="715"/>
      <c r="BJ408"/>
      <c r="BK408" s="715"/>
      <c r="BL408"/>
      <c r="BM408" s="715"/>
      <c r="BN408"/>
      <c r="BO408" s="387"/>
      <c r="BP408"/>
      <c r="BQ408" s="387"/>
      <c r="BR408"/>
      <c r="BS408" s="387"/>
      <c r="BT408"/>
      <c r="BU408" s="387"/>
      <c r="BV408"/>
      <c r="BW408" s="387"/>
      <c r="BX408"/>
      <c r="BY408" s="387"/>
      <c r="BZ408"/>
      <c r="CA408" s="387"/>
      <c r="CB408"/>
      <c r="CC408" s="387"/>
      <c r="CD408"/>
      <c r="CE408" s="387"/>
      <c r="CF408"/>
      <c r="CG408" s="387"/>
      <c r="CH408"/>
      <c r="CI408" s="387"/>
      <c r="CJ408"/>
      <c r="CK408" s="1099"/>
      <c r="CT408" s="1109"/>
      <c r="CX408" s="1109"/>
      <c r="DN408" s="507"/>
      <c r="DO408" s="507"/>
      <c r="DP408" s="507"/>
      <c r="DQ408" s="507"/>
      <c r="DR408" s="507"/>
      <c r="DS408" s="507"/>
      <c r="DT408" s="507"/>
      <c r="DU408" s="507"/>
      <c r="DV408" s="507"/>
      <c r="DW408" s="507"/>
      <c r="DX408" s="507"/>
      <c r="DY408" s="507"/>
      <c r="DZ408" s="507"/>
      <c r="EA408" s="507"/>
      <c r="EB408" s="507"/>
      <c r="EC408" s="507"/>
      <c r="ED408" s="507"/>
      <c r="EE408" s="507"/>
      <c r="EF408" s="507"/>
      <c r="EG408" s="507"/>
      <c r="EH408" s="507"/>
      <c r="EI408" s="507"/>
      <c r="EJ408" s="507"/>
      <c r="EK408" s="507"/>
      <c r="EL408" s="507"/>
      <c r="EM408" s="507"/>
      <c r="EN408" s="507"/>
      <c r="EO408" s="507"/>
      <c r="EP408" s="507"/>
      <c r="EQ408" s="507"/>
      <c r="ER408" s="507"/>
      <c r="ES408" s="507"/>
      <c r="ET408" s="507"/>
      <c r="EU408" s="507"/>
      <c r="EV408" s="507"/>
      <c r="EW408" s="507"/>
      <c r="EX408" s="507"/>
      <c r="EY408" s="507"/>
      <c r="EZ408" s="507"/>
      <c r="FA408" s="507"/>
      <c r="FB408" s="507"/>
      <c r="FC408" s="507"/>
      <c r="FD408" s="507"/>
      <c r="FE408" s="507"/>
      <c r="FF408" s="507"/>
      <c r="FG408" s="507"/>
      <c r="FH408" s="507"/>
      <c r="FI408" s="507"/>
      <c r="FJ408" s="507"/>
      <c r="FK408" s="507"/>
      <c r="FL408" s="507"/>
      <c r="FM408" s="507"/>
      <c r="FN408" s="507"/>
      <c r="FO408" s="507"/>
      <c r="FP408" s="507"/>
      <c r="FQ408" s="507"/>
      <c r="FR408" s="507"/>
      <c r="FS408" s="507"/>
      <c r="FT408" s="507"/>
      <c r="FU408" s="507"/>
      <c r="FV408" s="507"/>
      <c r="FW408" s="507"/>
      <c r="FX408" s="507"/>
      <c r="FY408" s="507"/>
      <c r="FZ408" s="507"/>
      <c r="GA408" s="507"/>
      <c r="GB408" s="507"/>
      <c r="GC408" s="507"/>
      <c r="GD408" s="507"/>
      <c r="GE408" s="507"/>
      <c r="GF408" s="507"/>
      <c r="GG408" s="507"/>
      <c r="GH408" s="507"/>
      <c r="GI408" s="507"/>
      <c r="GJ408" s="507"/>
      <c r="GK408" s="507"/>
      <c r="GL408" s="507"/>
      <c r="GM408" s="507"/>
      <c r="GN408" s="507"/>
      <c r="GO408" s="507"/>
      <c r="GP408" s="507"/>
      <c r="GQ408" s="507"/>
      <c r="GR408" s="507"/>
      <c r="GS408" s="507"/>
      <c r="GT408" s="507"/>
      <c r="GU408" s="507"/>
      <c r="GV408" s="507"/>
      <c r="GW408" s="507"/>
      <c r="GX408" s="507"/>
      <c r="GY408" s="507"/>
      <c r="GZ408" s="507"/>
      <c r="HA408" s="507"/>
      <c r="HB408" s="507"/>
      <c r="HC408" s="507"/>
      <c r="HD408" s="507"/>
      <c r="HE408" s="507"/>
      <c r="HF408" s="507"/>
      <c r="HG408" s="507"/>
      <c r="HH408" s="507"/>
      <c r="HI408" s="507"/>
      <c r="HJ408" s="507"/>
      <c r="HK408" s="507"/>
      <c r="HL408" s="507"/>
      <c r="HM408" s="507"/>
      <c r="HN408" s="507"/>
      <c r="HO408" s="507"/>
      <c r="HP408" s="507"/>
      <c r="HQ408" s="507"/>
      <c r="HR408" s="507"/>
      <c r="HS408" s="507"/>
      <c r="HT408" s="507"/>
      <c r="HU408" s="507"/>
      <c r="HV408" s="507"/>
      <c r="HW408" s="507"/>
      <c r="HX408" s="507"/>
      <c r="HY408" s="507"/>
      <c r="HZ408" s="507"/>
      <c r="IA408" s="507"/>
      <c r="IB408" s="507"/>
      <c r="IC408" s="507"/>
      <c r="ID408" s="507"/>
      <c r="IE408" s="507"/>
      <c r="IF408" s="507"/>
      <c r="IG408" s="507"/>
      <c r="IH408" s="507"/>
      <c r="II408" s="507"/>
      <c r="IJ408" s="507"/>
    </row>
    <row r="409" spans="1:244" s="398" customFormat="1" ht="19" x14ac:dyDescent="0.2">
      <c r="A409"/>
      <c r="B409" s="290"/>
      <c r="C409"/>
      <c r="D409" s="367"/>
      <c r="E409" s="463"/>
      <c r="F409" s="463"/>
      <c r="G409" s="271"/>
      <c r="H409"/>
      <c r="I409" s="99"/>
      <c r="J409"/>
      <c r="K409"/>
      <c r="L409"/>
      <c r="M409" s="275"/>
      <c r="N409" s="275"/>
      <c r="O409" s="275"/>
      <c r="P409" s="275"/>
      <c r="Q409" s="275"/>
      <c r="R409" s="275"/>
      <c r="S409" s="275"/>
      <c r="T409" s="275"/>
      <c r="U409" s="275"/>
      <c r="V409" s="275"/>
      <c r="W409" s="275"/>
      <c r="X409" s="275"/>
      <c r="Y409" s="275"/>
      <c r="Z409" s="275"/>
      <c r="AA409" s="275"/>
      <c r="AB409" s="23"/>
      <c r="AC409"/>
      <c r="AD409" s="92"/>
      <c r="AE409"/>
      <c r="AF409"/>
      <c r="AG409"/>
      <c r="AH409" s="96"/>
      <c r="AI409" s="471"/>
      <c r="AJ409" s="445"/>
      <c r="AK409" s="498"/>
      <c r="AL409" s="498"/>
      <c r="AM409" s="498"/>
      <c r="AN409" s="498"/>
      <c r="AO409" s="498"/>
      <c r="AP409" s="498"/>
      <c r="AQ409" s="498"/>
      <c r="AR409" s="498"/>
      <c r="AS409" s="498"/>
      <c r="AT409" s="498"/>
      <c r="AU409" s="498"/>
      <c r="AV409" s="498"/>
      <c r="AW409" s="498"/>
      <c r="AX409" s="498"/>
      <c r="AY409" s="448"/>
      <c r="AZ409" s="386"/>
      <c r="BA409" s="715"/>
      <c r="BB409"/>
      <c r="BC409" s="715"/>
      <c r="BD409"/>
      <c r="BE409" s="715"/>
      <c r="BF409"/>
      <c r="BG409" s="715"/>
      <c r="BH409"/>
      <c r="BI409" s="715"/>
      <c r="BJ409"/>
      <c r="BK409" s="715"/>
      <c r="BL409"/>
      <c r="BM409" s="715"/>
      <c r="BN409"/>
      <c r="BO409" s="387"/>
      <c r="BP409"/>
      <c r="BQ409" s="387"/>
      <c r="BR409"/>
      <c r="BS409" s="387"/>
      <c r="BT409"/>
      <c r="BU409" s="387"/>
      <c r="BV409"/>
      <c r="BW409" s="387"/>
      <c r="BX409"/>
      <c r="BY409" s="387"/>
      <c r="BZ409"/>
      <c r="CA409" s="387"/>
      <c r="CB409"/>
      <c r="CC409" s="387"/>
      <c r="CD409"/>
      <c r="CE409" s="387"/>
      <c r="CF409"/>
      <c r="CG409" s="387"/>
      <c r="CH409"/>
      <c r="CI409" s="387"/>
      <c r="CJ409"/>
      <c r="CK409" s="1099"/>
      <c r="CT409" s="1109"/>
      <c r="CX409" s="1109"/>
      <c r="DN409" s="507"/>
      <c r="DO409" s="507"/>
      <c r="DP409" s="507"/>
      <c r="DQ409" s="507"/>
      <c r="DR409" s="507"/>
      <c r="DS409" s="507"/>
      <c r="DT409" s="507"/>
      <c r="DU409" s="507"/>
      <c r="DV409" s="507"/>
      <c r="DW409" s="507"/>
      <c r="DX409" s="507"/>
      <c r="DY409" s="507"/>
      <c r="DZ409" s="507"/>
      <c r="EA409" s="507"/>
      <c r="EB409" s="507"/>
      <c r="EC409" s="507"/>
      <c r="ED409" s="507"/>
      <c r="EE409" s="507"/>
      <c r="EF409" s="507"/>
      <c r="EG409" s="507"/>
      <c r="EH409" s="507"/>
      <c r="EI409" s="507"/>
      <c r="EJ409" s="507"/>
      <c r="EK409" s="507"/>
      <c r="EL409" s="507"/>
      <c r="EM409" s="507"/>
      <c r="EN409" s="507"/>
      <c r="EO409" s="507"/>
      <c r="EP409" s="507"/>
      <c r="EQ409" s="507"/>
      <c r="ER409" s="507"/>
      <c r="ES409" s="507"/>
      <c r="ET409" s="507"/>
      <c r="EU409" s="507"/>
      <c r="EV409" s="507"/>
      <c r="EW409" s="507"/>
      <c r="EX409" s="507"/>
      <c r="EY409" s="507"/>
      <c r="EZ409" s="507"/>
      <c r="FA409" s="507"/>
      <c r="FB409" s="507"/>
      <c r="FC409" s="507"/>
      <c r="FD409" s="507"/>
      <c r="FE409" s="507"/>
      <c r="FF409" s="507"/>
      <c r="FG409" s="507"/>
      <c r="FH409" s="507"/>
      <c r="FI409" s="507"/>
      <c r="FJ409" s="507"/>
      <c r="FK409" s="507"/>
      <c r="FL409" s="507"/>
      <c r="FM409" s="507"/>
      <c r="FN409" s="507"/>
      <c r="FO409" s="507"/>
      <c r="FP409" s="507"/>
      <c r="FQ409" s="507"/>
      <c r="FR409" s="507"/>
      <c r="FS409" s="507"/>
      <c r="FT409" s="507"/>
      <c r="FU409" s="507"/>
      <c r="FV409" s="507"/>
      <c r="FW409" s="507"/>
      <c r="FX409" s="507"/>
      <c r="FY409" s="507"/>
      <c r="FZ409" s="507"/>
      <c r="GA409" s="507"/>
      <c r="GB409" s="507"/>
      <c r="GC409" s="507"/>
      <c r="GD409" s="507"/>
      <c r="GE409" s="507"/>
      <c r="GF409" s="507"/>
      <c r="GG409" s="507"/>
      <c r="GH409" s="507"/>
      <c r="GI409" s="507"/>
      <c r="GJ409" s="507"/>
      <c r="GK409" s="507"/>
      <c r="GL409" s="507"/>
      <c r="GM409" s="507"/>
      <c r="GN409" s="507"/>
      <c r="GO409" s="507"/>
      <c r="GP409" s="507"/>
      <c r="GQ409" s="507"/>
      <c r="GR409" s="507"/>
      <c r="GS409" s="507"/>
      <c r="GT409" s="507"/>
      <c r="GU409" s="507"/>
      <c r="GV409" s="507"/>
      <c r="GW409" s="507"/>
      <c r="GX409" s="507"/>
      <c r="GY409" s="507"/>
      <c r="GZ409" s="507"/>
      <c r="HA409" s="507"/>
      <c r="HB409" s="507"/>
      <c r="HC409" s="507"/>
      <c r="HD409" s="507"/>
      <c r="HE409" s="507"/>
      <c r="HF409" s="507"/>
      <c r="HG409" s="507"/>
      <c r="HH409" s="507"/>
      <c r="HI409" s="507"/>
      <c r="HJ409" s="507"/>
      <c r="HK409" s="507"/>
      <c r="HL409" s="507"/>
      <c r="HM409" s="507"/>
      <c r="HN409" s="507"/>
      <c r="HO409" s="507"/>
      <c r="HP409" s="507"/>
      <c r="HQ409" s="507"/>
      <c r="HR409" s="507"/>
      <c r="HS409" s="507"/>
      <c r="HT409" s="507"/>
      <c r="HU409" s="507"/>
      <c r="HV409" s="507"/>
      <c r="HW409" s="507"/>
      <c r="HX409" s="507"/>
      <c r="HY409" s="507"/>
      <c r="HZ409" s="507"/>
      <c r="IA409" s="507"/>
      <c r="IB409" s="507"/>
      <c r="IC409" s="507"/>
      <c r="ID409" s="507"/>
      <c r="IE409" s="507"/>
      <c r="IF409" s="507"/>
      <c r="IG409" s="507"/>
      <c r="IH409" s="507"/>
      <c r="II409" s="507"/>
      <c r="IJ409" s="507"/>
    </row>
    <row r="410" spans="1:244" s="398" customFormat="1" ht="19" x14ac:dyDescent="0.2">
      <c r="A410"/>
      <c r="B410" s="290"/>
      <c r="C410"/>
      <c r="D410" s="367"/>
      <c r="E410" s="463"/>
      <c r="F410" s="463"/>
      <c r="G410" s="271"/>
      <c r="H410"/>
      <c r="I410" s="99"/>
      <c r="J410"/>
      <c r="K410"/>
      <c r="L410"/>
      <c r="M410" s="275"/>
      <c r="N410" s="275"/>
      <c r="O410" s="275"/>
      <c r="P410" s="275"/>
      <c r="Q410" s="275"/>
      <c r="R410" s="275"/>
      <c r="S410" s="275"/>
      <c r="T410" s="275"/>
      <c r="U410" s="275"/>
      <c r="V410" s="275"/>
      <c r="W410" s="275"/>
      <c r="X410" s="275"/>
      <c r="Y410" s="275"/>
      <c r="Z410" s="275"/>
      <c r="AA410" s="275"/>
      <c r="AB410" s="23"/>
      <c r="AC410"/>
      <c r="AD410" s="92"/>
      <c r="AE410"/>
      <c r="AF410"/>
      <c r="AG410"/>
      <c r="AH410" s="96"/>
      <c r="AI410" s="471"/>
      <c r="AJ410" s="445"/>
      <c r="AK410" s="498"/>
      <c r="AL410" s="498"/>
      <c r="AM410" s="498"/>
      <c r="AN410" s="498"/>
      <c r="AO410" s="498"/>
      <c r="AP410" s="498"/>
      <c r="AQ410" s="498"/>
      <c r="AR410" s="498"/>
      <c r="AS410" s="498"/>
      <c r="AT410" s="498"/>
      <c r="AU410" s="498"/>
      <c r="AV410" s="498"/>
      <c r="AW410" s="498"/>
      <c r="AX410" s="498"/>
      <c r="AY410" s="448"/>
      <c r="AZ410" s="386"/>
      <c r="BA410" s="715"/>
      <c r="BB410"/>
      <c r="BC410" s="715"/>
      <c r="BD410"/>
      <c r="BE410" s="715"/>
      <c r="BF410"/>
      <c r="BG410" s="715"/>
      <c r="BH410"/>
      <c r="BI410" s="715"/>
      <c r="BJ410"/>
      <c r="BK410" s="715"/>
      <c r="BL410"/>
      <c r="BM410" s="715"/>
      <c r="BN410"/>
      <c r="BO410" s="387"/>
      <c r="BP410"/>
      <c r="BQ410" s="387"/>
      <c r="BR410"/>
      <c r="BS410" s="387"/>
      <c r="BT410"/>
      <c r="BU410" s="387"/>
      <c r="BV410"/>
      <c r="BW410" s="387"/>
      <c r="BX410"/>
      <c r="BY410" s="387"/>
      <c r="BZ410"/>
      <c r="CA410" s="387"/>
      <c r="CB410"/>
      <c r="CC410" s="387"/>
      <c r="CD410"/>
      <c r="CE410" s="387"/>
      <c r="CF410"/>
      <c r="CG410" s="387"/>
      <c r="CH410"/>
      <c r="CI410" s="387"/>
      <c r="CJ410"/>
      <c r="CK410" s="1099"/>
      <c r="CT410" s="1109"/>
      <c r="CX410" s="1109"/>
      <c r="DN410" s="507"/>
      <c r="DO410" s="507"/>
      <c r="DP410" s="507"/>
      <c r="DQ410" s="507"/>
      <c r="DR410" s="507"/>
      <c r="DS410" s="507"/>
      <c r="DT410" s="507"/>
      <c r="DU410" s="507"/>
      <c r="DV410" s="507"/>
      <c r="DW410" s="507"/>
      <c r="DX410" s="507"/>
      <c r="DY410" s="507"/>
      <c r="DZ410" s="507"/>
      <c r="EA410" s="507"/>
      <c r="EB410" s="507"/>
      <c r="EC410" s="507"/>
      <c r="ED410" s="507"/>
      <c r="EE410" s="507"/>
      <c r="EF410" s="507"/>
      <c r="EG410" s="507"/>
      <c r="EH410" s="507"/>
      <c r="EI410" s="507"/>
      <c r="EJ410" s="507"/>
      <c r="EK410" s="507"/>
      <c r="EL410" s="507"/>
      <c r="EM410" s="507"/>
      <c r="EN410" s="507"/>
      <c r="EO410" s="507"/>
      <c r="EP410" s="507"/>
      <c r="EQ410" s="507"/>
      <c r="ER410" s="507"/>
      <c r="ES410" s="507"/>
      <c r="ET410" s="507"/>
      <c r="EU410" s="507"/>
      <c r="EV410" s="507"/>
      <c r="EW410" s="507"/>
      <c r="EX410" s="507"/>
      <c r="EY410" s="507"/>
      <c r="EZ410" s="507"/>
      <c r="FA410" s="507"/>
      <c r="FB410" s="507"/>
      <c r="FC410" s="507"/>
      <c r="FD410" s="507"/>
      <c r="FE410" s="507"/>
      <c r="FF410" s="507"/>
      <c r="FG410" s="507"/>
      <c r="FH410" s="507"/>
      <c r="FI410" s="507"/>
      <c r="FJ410" s="507"/>
      <c r="FK410" s="507"/>
      <c r="FL410" s="507"/>
      <c r="FM410" s="507"/>
      <c r="FN410" s="507"/>
      <c r="FO410" s="507"/>
      <c r="FP410" s="507"/>
      <c r="FQ410" s="507"/>
      <c r="FR410" s="507"/>
      <c r="FS410" s="507"/>
      <c r="FT410" s="507"/>
      <c r="FU410" s="507"/>
      <c r="FV410" s="507"/>
      <c r="FW410" s="507"/>
      <c r="FX410" s="507"/>
      <c r="FY410" s="507"/>
      <c r="FZ410" s="507"/>
      <c r="GA410" s="507"/>
      <c r="GB410" s="507"/>
      <c r="GC410" s="507"/>
      <c r="GD410" s="507"/>
      <c r="GE410" s="507"/>
      <c r="GF410" s="507"/>
      <c r="GG410" s="507"/>
      <c r="GH410" s="507"/>
      <c r="GI410" s="507"/>
      <c r="GJ410" s="507"/>
      <c r="GK410" s="507"/>
      <c r="GL410" s="507"/>
      <c r="GM410" s="507"/>
      <c r="GN410" s="507"/>
      <c r="GO410" s="507"/>
      <c r="GP410" s="507"/>
      <c r="GQ410" s="507"/>
      <c r="GR410" s="507"/>
      <c r="GS410" s="507"/>
      <c r="GT410" s="507"/>
      <c r="GU410" s="507"/>
      <c r="GV410" s="507"/>
      <c r="GW410" s="507"/>
      <c r="GX410" s="507"/>
      <c r="GY410" s="507"/>
      <c r="GZ410" s="507"/>
      <c r="HA410" s="507"/>
      <c r="HB410" s="507"/>
      <c r="HC410" s="507"/>
      <c r="HD410" s="507"/>
      <c r="HE410" s="507"/>
      <c r="HF410" s="507"/>
      <c r="HG410" s="507"/>
      <c r="HH410" s="507"/>
      <c r="HI410" s="507"/>
      <c r="HJ410" s="507"/>
      <c r="HK410" s="507"/>
      <c r="HL410" s="507"/>
      <c r="HM410" s="507"/>
      <c r="HN410" s="507"/>
      <c r="HO410" s="507"/>
      <c r="HP410" s="507"/>
      <c r="HQ410" s="507"/>
      <c r="HR410" s="507"/>
      <c r="HS410" s="507"/>
      <c r="HT410" s="507"/>
      <c r="HU410" s="507"/>
      <c r="HV410" s="507"/>
      <c r="HW410" s="507"/>
      <c r="HX410" s="507"/>
      <c r="HY410" s="507"/>
      <c r="HZ410" s="507"/>
      <c r="IA410" s="507"/>
      <c r="IB410" s="507"/>
      <c r="IC410" s="507"/>
      <c r="ID410" s="507"/>
      <c r="IE410" s="507"/>
      <c r="IF410" s="507"/>
      <c r="IG410" s="507"/>
      <c r="IH410" s="507"/>
      <c r="II410" s="507"/>
      <c r="IJ410" s="507"/>
    </row>
    <row r="411" spans="1:244" s="398" customFormat="1" ht="19" x14ac:dyDescent="0.2">
      <c r="A411"/>
      <c r="B411" s="290"/>
      <c r="C411"/>
      <c r="D411" s="367"/>
      <c r="E411" s="463"/>
      <c r="F411" s="463"/>
      <c r="G411" s="271"/>
      <c r="H411"/>
      <c r="I411" s="99"/>
      <c r="J411"/>
      <c r="K411"/>
      <c r="L411"/>
      <c r="M411" s="275"/>
      <c r="N411" s="275"/>
      <c r="O411" s="275"/>
      <c r="P411" s="275"/>
      <c r="Q411" s="275"/>
      <c r="R411" s="275"/>
      <c r="S411" s="275"/>
      <c r="T411" s="275"/>
      <c r="U411" s="275"/>
      <c r="V411" s="275"/>
      <c r="W411" s="275"/>
      <c r="X411" s="275"/>
      <c r="Y411" s="275"/>
      <c r="Z411" s="275"/>
      <c r="AA411" s="275"/>
      <c r="AB411" s="23"/>
      <c r="AC411"/>
      <c r="AD411" s="92"/>
      <c r="AE411"/>
      <c r="AF411"/>
      <c r="AG411"/>
      <c r="AH411" s="96"/>
      <c r="AI411" s="471"/>
      <c r="AJ411" s="445"/>
      <c r="AK411" s="498"/>
      <c r="AL411" s="498"/>
      <c r="AM411" s="498"/>
      <c r="AN411" s="498"/>
      <c r="AO411" s="498"/>
      <c r="AP411" s="498"/>
      <c r="AQ411" s="498"/>
      <c r="AR411" s="498"/>
      <c r="AS411" s="498"/>
      <c r="AT411" s="498"/>
      <c r="AU411" s="498"/>
      <c r="AV411" s="498"/>
      <c r="AW411" s="498"/>
      <c r="AX411" s="498"/>
      <c r="AY411" s="448"/>
      <c r="AZ411" s="386"/>
      <c r="BA411" s="715"/>
      <c r="BB411"/>
      <c r="BC411" s="715"/>
      <c r="BD411"/>
      <c r="BE411" s="715"/>
      <c r="BF411"/>
      <c r="BG411" s="715"/>
      <c r="BH411"/>
      <c r="BI411" s="715"/>
      <c r="BJ411"/>
      <c r="BK411" s="715"/>
      <c r="BL411"/>
      <c r="BM411" s="715"/>
      <c r="BN411"/>
      <c r="BO411" s="387"/>
      <c r="BP411"/>
      <c r="BQ411" s="387"/>
      <c r="BR411"/>
      <c r="BS411" s="387"/>
      <c r="BT411"/>
      <c r="BU411" s="387"/>
      <c r="BV411"/>
      <c r="BW411" s="387"/>
      <c r="BX411"/>
      <c r="BY411" s="387"/>
      <c r="BZ411"/>
      <c r="CA411" s="387"/>
      <c r="CB411"/>
      <c r="CC411" s="387"/>
      <c r="CD411"/>
      <c r="CE411" s="387"/>
      <c r="CF411"/>
      <c r="CG411" s="387"/>
      <c r="CH411"/>
      <c r="CI411" s="387"/>
      <c r="CJ411"/>
      <c r="CK411" s="1099"/>
      <c r="CT411" s="1109"/>
      <c r="CX411" s="1109"/>
      <c r="DN411" s="507"/>
      <c r="DO411" s="507"/>
      <c r="DP411" s="507"/>
      <c r="DQ411" s="507"/>
      <c r="DR411" s="507"/>
      <c r="DS411" s="507"/>
      <c r="DT411" s="507"/>
      <c r="DU411" s="507"/>
      <c r="DV411" s="507"/>
      <c r="DW411" s="507"/>
      <c r="DX411" s="507"/>
      <c r="DY411" s="507"/>
      <c r="DZ411" s="507"/>
      <c r="EA411" s="507"/>
      <c r="EB411" s="507"/>
      <c r="EC411" s="507"/>
      <c r="ED411" s="507"/>
      <c r="EE411" s="507"/>
      <c r="EF411" s="507"/>
      <c r="EG411" s="507"/>
      <c r="EH411" s="507"/>
      <c r="EI411" s="507"/>
      <c r="EJ411" s="507"/>
      <c r="EK411" s="507"/>
      <c r="EL411" s="507"/>
      <c r="EM411" s="507"/>
      <c r="EN411" s="507"/>
      <c r="EO411" s="507"/>
      <c r="EP411" s="507"/>
      <c r="EQ411" s="507"/>
      <c r="ER411" s="507"/>
      <c r="ES411" s="507"/>
      <c r="ET411" s="507"/>
      <c r="EU411" s="507"/>
      <c r="EV411" s="507"/>
      <c r="EW411" s="507"/>
      <c r="EX411" s="507"/>
      <c r="EY411" s="507"/>
      <c r="EZ411" s="507"/>
      <c r="FA411" s="507"/>
      <c r="FB411" s="507"/>
      <c r="FC411" s="507"/>
      <c r="FD411" s="507"/>
      <c r="FE411" s="507"/>
      <c r="FF411" s="507"/>
      <c r="FG411" s="507"/>
      <c r="FH411" s="507"/>
      <c r="FI411" s="507"/>
      <c r="FJ411" s="507"/>
      <c r="FK411" s="507"/>
      <c r="FL411" s="507"/>
      <c r="FM411" s="507"/>
      <c r="FN411" s="507"/>
      <c r="FO411" s="507"/>
      <c r="FP411" s="507"/>
      <c r="FQ411" s="507"/>
      <c r="FR411" s="507"/>
      <c r="FS411" s="507"/>
      <c r="FT411" s="507"/>
      <c r="FU411" s="507"/>
      <c r="FV411" s="507"/>
      <c r="FW411" s="507"/>
      <c r="FX411" s="507"/>
      <c r="FY411" s="507"/>
      <c r="FZ411" s="507"/>
      <c r="GA411" s="507"/>
      <c r="GB411" s="507"/>
      <c r="GC411" s="507"/>
      <c r="GD411" s="507"/>
      <c r="GE411" s="507"/>
      <c r="GF411" s="507"/>
      <c r="GG411" s="507"/>
      <c r="GH411" s="507"/>
      <c r="GI411" s="507"/>
      <c r="GJ411" s="507"/>
      <c r="GK411" s="507"/>
      <c r="GL411" s="507"/>
      <c r="GM411" s="507"/>
      <c r="GN411" s="507"/>
      <c r="GO411" s="507"/>
      <c r="GP411" s="507"/>
      <c r="GQ411" s="507"/>
      <c r="GR411" s="507"/>
      <c r="GS411" s="507"/>
      <c r="GT411" s="507"/>
      <c r="GU411" s="507"/>
      <c r="GV411" s="507"/>
      <c r="GW411" s="507"/>
      <c r="GX411" s="507"/>
      <c r="GY411" s="507"/>
      <c r="GZ411" s="507"/>
      <c r="HA411" s="507"/>
      <c r="HB411" s="507"/>
      <c r="HC411" s="507"/>
      <c r="HD411" s="507"/>
      <c r="HE411" s="507"/>
      <c r="HF411" s="507"/>
      <c r="HG411" s="507"/>
      <c r="HH411" s="507"/>
      <c r="HI411" s="507"/>
      <c r="HJ411" s="507"/>
      <c r="HK411" s="507"/>
      <c r="HL411" s="507"/>
      <c r="HM411" s="507"/>
      <c r="HN411" s="507"/>
      <c r="HO411" s="507"/>
      <c r="HP411" s="507"/>
      <c r="HQ411" s="507"/>
      <c r="HR411" s="507"/>
      <c r="HS411" s="507"/>
      <c r="HT411" s="507"/>
      <c r="HU411" s="507"/>
      <c r="HV411" s="507"/>
      <c r="HW411" s="507"/>
      <c r="HX411" s="507"/>
      <c r="HY411" s="507"/>
      <c r="HZ411" s="507"/>
      <c r="IA411" s="507"/>
      <c r="IB411" s="507"/>
      <c r="IC411" s="507"/>
      <c r="ID411" s="507"/>
      <c r="IE411" s="507"/>
      <c r="IF411" s="507"/>
      <c r="IG411" s="507"/>
      <c r="IH411" s="507"/>
      <c r="II411" s="507"/>
      <c r="IJ411" s="507"/>
    </row>
    <row r="412" spans="1:244" s="398" customFormat="1" ht="19" x14ac:dyDescent="0.2">
      <c r="A412"/>
      <c r="B412" s="290"/>
      <c r="C412"/>
      <c r="D412" s="367"/>
      <c r="E412" s="463"/>
      <c r="F412" s="463"/>
      <c r="G412" s="271"/>
      <c r="H412"/>
      <c r="I412" s="99"/>
      <c r="J412"/>
      <c r="K412"/>
      <c r="L412"/>
      <c r="M412" s="275"/>
      <c r="N412" s="275"/>
      <c r="O412" s="275"/>
      <c r="P412" s="275"/>
      <c r="Q412" s="275"/>
      <c r="R412" s="275"/>
      <c r="S412" s="275"/>
      <c r="T412" s="275"/>
      <c r="U412" s="275"/>
      <c r="V412" s="275"/>
      <c r="W412" s="275"/>
      <c r="X412" s="275"/>
      <c r="Y412" s="275"/>
      <c r="Z412" s="275"/>
      <c r="AA412" s="275"/>
      <c r="AB412" s="23"/>
      <c r="AC412"/>
      <c r="AD412" s="92"/>
      <c r="AE412"/>
      <c r="AF412"/>
      <c r="AG412"/>
      <c r="AH412" s="96"/>
      <c r="AI412" s="471"/>
      <c r="AJ412" s="445"/>
      <c r="AK412" s="498"/>
      <c r="AL412" s="498"/>
      <c r="AM412" s="498"/>
      <c r="AN412" s="498"/>
      <c r="AO412" s="498"/>
      <c r="AP412" s="498"/>
      <c r="AQ412" s="498"/>
      <c r="AR412" s="498"/>
      <c r="AS412" s="498"/>
      <c r="AT412" s="498"/>
      <c r="AU412" s="498"/>
      <c r="AV412" s="498"/>
      <c r="AW412" s="498"/>
      <c r="AX412" s="498"/>
      <c r="AY412" s="448"/>
      <c r="AZ412" s="386"/>
      <c r="BA412" s="715"/>
      <c r="BB412"/>
      <c r="BC412" s="715"/>
      <c r="BD412"/>
      <c r="BE412" s="715"/>
      <c r="BF412"/>
      <c r="BG412" s="715"/>
      <c r="BH412"/>
      <c r="BI412" s="715"/>
      <c r="BJ412"/>
      <c r="BK412" s="715"/>
      <c r="BL412"/>
      <c r="BM412" s="715"/>
      <c r="BN412"/>
      <c r="BO412" s="387"/>
      <c r="BP412"/>
      <c r="BQ412" s="387"/>
      <c r="BR412"/>
      <c r="BS412" s="387"/>
      <c r="BT412"/>
      <c r="BU412" s="387"/>
      <c r="BV412"/>
      <c r="BW412" s="387"/>
      <c r="BX412"/>
      <c r="BY412" s="387"/>
      <c r="BZ412"/>
      <c r="CA412" s="387"/>
      <c r="CB412"/>
      <c r="CC412" s="387"/>
      <c r="CD412"/>
      <c r="CE412" s="387"/>
      <c r="CF412"/>
      <c r="CG412" s="387"/>
      <c r="CH412"/>
      <c r="CI412" s="387"/>
      <c r="CJ412"/>
      <c r="CK412" s="1099"/>
      <c r="CT412" s="1109"/>
      <c r="CX412" s="1109"/>
      <c r="DN412" s="507"/>
      <c r="DO412" s="507"/>
      <c r="DP412" s="507"/>
      <c r="DQ412" s="507"/>
      <c r="DR412" s="507"/>
      <c r="DS412" s="507"/>
      <c r="DT412" s="507"/>
      <c r="DU412" s="507"/>
      <c r="DV412" s="507"/>
      <c r="DW412" s="507"/>
      <c r="DX412" s="507"/>
      <c r="DY412" s="507"/>
      <c r="DZ412" s="507"/>
      <c r="EA412" s="507"/>
      <c r="EB412" s="507"/>
      <c r="EC412" s="507"/>
      <c r="ED412" s="507"/>
      <c r="EE412" s="507"/>
      <c r="EF412" s="507"/>
      <c r="EG412" s="507"/>
      <c r="EH412" s="507"/>
      <c r="EI412" s="507"/>
      <c r="EJ412" s="507"/>
      <c r="EK412" s="507"/>
      <c r="EL412" s="507"/>
      <c r="EM412" s="507"/>
      <c r="EN412" s="507"/>
      <c r="EO412" s="507"/>
      <c r="EP412" s="507"/>
      <c r="EQ412" s="507"/>
      <c r="ER412" s="507"/>
      <c r="ES412" s="507"/>
      <c r="ET412" s="507"/>
      <c r="EU412" s="507"/>
      <c r="EV412" s="507"/>
      <c r="EW412" s="507"/>
      <c r="EX412" s="507"/>
      <c r="EY412" s="507"/>
      <c r="EZ412" s="507"/>
      <c r="FA412" s="507"/>
      <c r="FB412" s="507"/>
      <c r="FC412" s="507"/>
      <c r="FD412" s="507"/>
      <c r="FE412" s="507"/>
      <c r="FF412" s="507"/>
      <c r="FG412" s="507"/>
      <c r="FH412" s="507"/>
      <c r="FI412" s="507"/>
      <c r="FJ412" s="507"/>
      <c r="FK412" s="507"/>
      <c r="FL412" s="507"/>
      <c r="FM412" s="507"/>
      <c r="FN412" s="507"/>
      <c r="FO412" s="507"/>
      <c r="FP412" s="507"/>
      <c r="FQ412" s="507"/>
      <c r="FR412" s="507"/>
      <c r="FS412" s="507"/>
      <c r="FT412" s="507"/>
      <c r="FU412" s="507"/>
      <c r="FV412" s="507"/>
      <c r="FW412" s="507"/>
      <c r="FX412" s="507"/>
      <c r="FY412" s="507"/>
      <c r="FZ412" s="507"/>
      <c r="GA412" s="507"/>
      <c r="GB412" s="507"/>
      <c r="GC412" s="507"/>
      <c r="GD412" s="507"/>
      <c r="GE412" s="507"/>
      <c r="GF412" s="507"/>
      <c r="GG412" s="507"/>
      <c r="GH412" s="507"/>
      <c r="GI412" s="507"/>
      <c r="GJ412" s="507"/>
      <c r="GK412" s="507"/>
      <c r="GL412" s="507"/>
      <c r="GM412" s="507"/>
      <c r="GN412" s="507"/>
      <c r="GO412" s="507"/>
      <c r="GP412" s="507"/>
      <c r="GQ412" s="507"/>
      <c r="GR412" s="507"/>
      <c r="GS412" s="507"/>
      <c r="GT412" s="507"/>
      <c r="GU412" s="507"/>
      <c r="GV412" s="507"/>
      <c r="GW412" s="507"/>
      <c r="GX412" s="507"/>
      <c r="GY412" s="507"/>
      <c r="GZ412" s="507"/>
      <c r="HA412" s="507"/>
      <c r="HB412" s="507"/>
      <c r="HC412" s="507"/>
      <c r="HD412" s="507"/>
      <c r="HE412" s="507"/>
      <c r="HF412" s="507"/>
      <c r="HG412" s="507"/>
      <c r="HH412" s="507"/>
      <c r="HI412" s="507"/>
      <c r="HJ412" s="507"/>
      <c r="HK412" s="507"/>
      <c r="HL412" s="507"/>
      <c r="HM412" s="507"/>
      <c r="HN412" s="507"/>
      <c r="HO412" s="507"/>
      <c r="HP412" s="507"/>
      <c r="HQ412" s="507"/>
      <c r="HR412" s="507"/>
      <c r="HS412" s="507"/>
      <c r="HT412" s="507"/>
      <c r="HU412" s="507"/>
      <c r="HV412" s="507"/>
      <c r="HW412" s="507"/>
      <c r="HX412" s="507"/>
      <c r="HY412" s="507"/>
      <c r="HZ412" s="507"/>
      <c r="IA412" s="507"/>
      <c r="IB412" s="507"/>
      <c r="IC412" s="507"/>
      <c r="ID412" s="507"/>
      <c r="IE412" s="507"/>
      <c r="IF412" s="507"/>
      <c r="IG412" s="507"/>
      <c r="IH412" s="507"/>
      <c r="II412" s="507"/>
      <c r="IJ412" s="507"/>
    </row>
    <row r="413" spans="1:244" s="398" customFormat="1" ht="19" x14ac:dyDescent="0.2">
      <c r="A413"/>
      <c r="B413" s="290"/>
      <c r="C413"/>
      <c r="D413" s="367"/>
      <c r="E413" s="463"/>
      <c r="F413" s="463"/>
      <c r="G413" s="271"/>
      <c r="H413"/>
      <c r="I413" s="99"/>
      <c r="J413"/>
      <c r="K413"/>
      <c r="L413"/>
      <c r="M413" s="275"/>
      <c r="N413" s="275"/>
      <c r="O413" s="275"/>
      <c r="P413" s="275"/>
      <c r="Q413" s="275"/>
      <c r="R413" s="275"/>
      <c r="S413" s="275"/>
      <c r="T413" s="275"/>
      <c r="U413" s="275"/>
      <c r="V413" s="275"/>
      <c r="W413" s="275"/>
      <c r="X413" s="275"/>
      <c r="Y413" s="275"/>
      <c r="Z413" s="275"/>
      <c r="AA413" s="275"/>
      <c r="AB413" s="23"/>
      <c r="AC413"/>
      <c r="AD413" s="92"/>
      <c r="AE413"/>
      <c r="AF413"/>
      <c r="AG413"/>
      <c r="AH413" s="96"/>
      <c r="AI413" s="471"/>
      <c r="AJ413" s="445"/>
      <c r="AK413" s="498"/>
      <c r="AL413" s="498"/>
      <c r="AM413" s="498"/>
      <c r="AN413" s="498"/>
      <c r="AO413" s="498"/>
      <c r="AP413" s="498"/>
      <c r="AQ413" s="498"/>
      <c r="AR413" s="498"/>
      <c r="AS413" s="498"/>
      <c r="AT413" s="498"/>
      <c r="AU413" s="498"/>
      <c r="AV413" s="498"/>
      <c r="AW413" s="498"/>
      <c r="AX413" s="498"/>
      <c r="AY413" s="448"/>
      <c r="AZ413" s="386"/>
      <c r="BA413" s="715"/>
      <c r="BB413"/>
      <c r="BC413" s="715"/>
      <c r="BD413"/>
      <c r="BE413" s="715"/>
      <c r="BF413"/>
      <c r="BG413" s="715"/>
      <c r="BH413"/>
      <c r="BI413" s="715"/>
      <c r="BJ413"/>
      <c r="BK413" s="715"/>
      <c r="BL413"/>
      <c r="BM413" s="715"/>
      <c r="BN413"/>
      <c r="BO413" s="387"/>
      <c r="BP413"/>
      <c r="BQ413" s="387"/>
      <c r="BR413"/>
      <c r="BS413" s="387"/>
      <c r="BT413"/>
      <c r="BU413" s="387"/>
      <c r="BV413"/>
      <c r="BW413" s="387"/>
      <c r="BX413"/>
      <c r="BY413" s="387"/>
      <c r="BZ413"/>
      <c r="CA413" s="387"/>
      <c r="CB413"/>
      <c r="CC413" s="387"/>
      <c r="CD413"/>
      <c r="CE413" s="387"/>
      <c r="CF413"/>
      <c r="CG413" s="387"/>
      <c r="CH413"/>
      <c r="CI413" s="387"/>
      <c r="CJ413"/>
      <c r="CK413" s="1099"/>
      <c r="CT413" s="1109"/>
      <c r="CX413" s="1109"/>
      <c r="DN413" s="507"/>
      <c r="DO413" s="507"/>
      <c r="DP413" s="507"/>
      <c r="DQ413" s="507"/>
      <c r="DR413" s="507"/>
      <c r="DS413" s="507"/>
      <c r="DT413" s="507"/>
      <c r="DU413" s="507"/>
      <c r="DV413" s="507"/>
      <c r="DW413" s="507"/>
      <c r="DX413" s="507"/>
      <c r="DY413" s="507"/>
      <c r="DZ413" s="507"/>
      <c r="EA413" s="507"/>
      <c r="EB413" s="507"/>
      <c r="EC413" s="507"/>
      <c r="ED413" s="507"/>
      <c r="EE413" s="507"/>
      <c r="EF413" s="507"/>
      <c r="EG413" s="507"/>
      <c r="EH413" s="507"/>
      <c r="EI413" s="507"/>
      <c r="EJ413" s="507"/>
      <c r="EK413" s="507"/>
      <c r="EL413" s="507"/>
      <c r="EM413" s="507"/>
      <c r="EN413" s="507"/>
      <c r="EO413" s="507"/>
      <c r="EP413" s="507"/>
      <c r="EQ413" s="507"/>
      <c r="ER413" s="507"/>
      <c r="ES413" s="507"/>
      <c r="ET413" s="507"/>
      <c r="EU413" s="507"/>
      <c r="EV413" s="507"/>
      <c r="EW413" s="507"/>
      <c r="EX413" s="507"/>
      <c r="EY413" s="507"/>
      <c r="EZ413" s="507"/>
      <c r="FA413" s="507"/>
      <c r="FB413" s="507"/>
      <c r="FC413" s="507"/>
      <c r="FD413" s="507"/>
      <c r="FE413" s="507"/>
      <c r="FF413" s="507"/>
      <c r="FG413" s="507"/>
      <c r="FH413" s="507"/>
      <c r="FI413" s="507"/>
      <c r="FJ413" s="507"/>
      <c r="FK413" s="507"/>
      <c r="FL413" s="507"/>
      <c r="FM413" s="507"/>
      <c r="FN413" s="507"/>
      <c r="FO413" s="507"/>
      <c r="FP413" s="507"/>
      <c r="FQ413" s="507"/>
      <c r="FR413" s="507"/>
      <c r="FS413" s="507"/>
      <c r="FT413" s="507"/>
      <c r="FU413" s="507"/>
      <c r="FV413" s="507"/>
      <c r="FW413" s="507"/>
      <c r="FX413" s="507"/>
      <c r="FY413" s="507"/>
      <c r="FZ413" s="507"/>
      <c r="GA413" s="507"/>
      <c r="GB413" s="507"/>
      <c r="GC413" s="507"/>
      <c r="GD413" s="507"/>
      <c r="GE413" s="507"/>
      <c r="GF413" s="507"/>
      <c r="GG413" s="507"/>
      <c r="GH413" s="507"/>
      <c r="GI413" s="507"/>
      <c r="GJ413" s="507"/>
      <c r="GK413" s="507"/>
      <c r="GL413" s="507"/>
      <c r="GM413" s="507"/>
      <c r="GN413" s="507"/>
      <c r="GO413" s="507"/>
      <c r="GP413" s="507"/>
      <c r="GQ413" s="507"/>
      <c r="GR413" s="507"/>
      <c r="GS413" s="507"/>
      <c r="GT413" s="507"/>
      <c r="GU413" s="507"/>
      <c r="GV413" s="507"/>
      <c r="GW413" s="507"/>
      <c r="GX413" s="507"/>
      <c r="GY413" s="507"/>
      <c r="GZ413" s="507"/>
      <c r="HA413" s="507"/>
      <c r="HB413" s="507"/>
      <c r="HC413" s="507"/>
      <c r="HD413" s="507"/>
      <c r="HE413" s="507"/>
      <c r="HF413" s="507"/>
      <c r="HG413" s="507"/>
      <c r="HH413" s="507"/>
      <c r="HI413" s="507"/>
      <c r="HJ413" s="507"/>
      <c r="HK413" s="507"/>
      <c r="HL413" s="507"/>
      <c r="HM413" s="507"/>
      <c r="HN413" s="507"/>
      <c r="HO413" s="507"/>
      <c r="HP413" s="507"/>
      <c r="HQ413" s="507"/>
      <c r="HR413" s="507"/>
      <c r="HS413" s="507"/>
      <c r="HT413" s="507"/>
      <c r="HU413" s="507"/>
      <c r="HV413" s="507"/>
      <c r="HW413" s="507"/>
      <c r="HX413" s="507"/>
      <c r="HY413" s="507"/>
      <c r="HZ413" s="507"/>
      <c r="IA413" s="507"/>
      <c r="IB413" s="507"/>
      <c r="IC413" s="507"/>
      <c r="ID413" s="507"/>
      <c r="IE413" s="507"/>
      <c r="IF413" s="507"/>
      <c r="IG413" s="507"/>
      <c r="IH413" s="507"/>
      <c r="II413" s="507"/>
      <c r="IJ413" s="507"/>
    </row>
    <row r="414" spans="1:244" s="398" customFormat="1" ht="19" x14ac:dyDescent="0.2">
      <c r="A414"/>
      <c r="B414" s="290"/>
      <c r="C414"/>
      <c r="D414" s="367"/>
      <c r="E414" s="463"/>
      <c r="F414" s="463"/>
      <c r="G414" s="271"/>
      <c r="H414"/>
      <c r="I414" s="99"/>
      <c r="J414"/>
      <c r="K414"/>
      <c r="L414"/>
      <c r="M414" s="275"/>
      <c r="N414" s="275"/>
      <c r="O414" s="275"/>
      <c r="P414" s="275"/>
      <c r="Q414" s="275"/>
      <c r="R414" s="275"/>
      <c r="S414" s="275"/>
      <c r="T414" s="275"/>
      <c r="U414" s="275"/>
      <c r="V414" s="275"/>
      <c r="W414" s="275"/>
      <c r="X414" s="275"/>
      <c r="Y414" s="275"/>
      <c r="Z414" s="275"/>
      <c r="AA414" s="275"/>
      <c r="AB414" s="23"/>
      <c r="AC414"/>
      <c r="AD414" s="92"/>
      <c r="AE414"/>
      <c r="AF414"/>
      <c r="AG414"/>
      <c r="AH414" s="96"/>
      <c r="AI414" s="471"/>
      <c r="AJ414" s="445"/>
      <c r="AK414" s="498"/>
      <c r="AL414" s="498"/>
      <c r="AM414" s="498"/>
      <c r="AN414" s="498"/>
      <c r="AO414" s="498"/>
      <c r="AP414" s="498"/>
      <c r="AQ414" s="498"/>
      <c r="AR414" s="498"/>
      <c r="AS414" s="498"/>
      <c r="AT414" s="498"/>
      <c r="AU414" s="498"/>
      <c r="AV414" s="498"/>
      <c r="AW414" s="498"/>
      <c r="AX414" s="498"/>
      <c r="AY414" s="448"/>
      <c r="AZ414" s="386"/>
      <c r="BA414" s="715"/>
      <c r="BB414"/>
      <c r="BC414" s="715"/>
      <c r="BD414"/>
      <c r="BE414" s="715"/>
      <c r="BF414"/>
      <c r="BG414" s="715"/>
      <c r="BH414"/>
      <c r="BI414" s="715"/>
      <c r="BJ414"/>
      <c r="BK414" s="715"/>
      <c r="BL414"/>
      <c r="BM414" s="715"/>
      <c r="BN414"/>
      <c r="BO414" s="387"/>
      <c r="BP414"/>
      <c r="BQ414" s="387"/>
      <c r="BR414"/>
      <c r="BS414" s="387"/>
      <c r="BT414"/>
      <c r="BU414" s="387"/>
      <c r="BV414"/>
      <c r="BW414" s="387"/>
      <c r="BX414"/>
      <c r="BY414" s="387"/>
      <c r="BZ414"/>
      <c r="CA414" s="387"/>
      <c r="CB414"/>
      <c r="CC414" s="387"/>
      <c r="CD414"/>
      <c r="CE414" s="387"/>
      <c r="CF414"/>
      <c r="CG414" s="387"/>
      <c r="CH414"/>
      <c r="CI414" s="387"/>
      <c r="CJ414"/>
      <c r="CK414" s="1099"/>
      <c r="CT414" s="1109"/>
      <c r="CX414" s="1109"/>
      <c r="DN414" s="507"/>
      <c r="DO414" s="507"/>
      <c r="DP414" s="507"/>
      <c r="DQ414" s="507"/>
      <c r="DR414" s="507"/>
      <c r="DS414" s="507"/>
      <c r="DT414" s="507"/>
      <c r="DU414" s="507"/>
      <c r="DV414" s="507"/>
      <c r="DW414" s="507"/>
      <c r="DX414" s="507"/>
      <c r="DY414" s="507"/>
      <c r="DZ414" s="507"/>
      <c r="EA414" s="507"/>
      <c r="EB414" s="507"/>
      <c r="EC414" s="507"/>
      <c r="ED414" s="507"/>
      <c r="EE414" s="507"/>
      <c r="EF414" s="507"/>
      <c r="EG414" s="507"/>
      <c r="EH414" s="507"/>
      <c r="EI414" s="507"/>
      <c r="EJ414" s="507"/>
      <c r="EK414" s="507"/>
      <c r="EL414" s="507"/>
      <c r="EM414" s="507"/>
      <c r="EN414" s="507"/>
      <c r="EO414" s="507"/>
      <c r="EP414" s="507"/>
      <c r="EQ414" s="507"/>
      <c r="ER414" s="507"/>
      <c r="ES414" s="507"/>
      <c r="ET414" s="507"/>
      <c r="EU414" s="507"/>
      <c r="EV414" s="507"/>
      <c r="EW414" s="507"/>
      <c r="EX414" s="507"/>
      <c r="EY414" s="507"/>
      <c r="EZ414" s="507"/>
      <c r="FA414" s="507"/>
      <c r="FB414" s="507"/>
      <c r="FC414" s="507"/>
      <c r="FD414" s="507"/>
      <c r="FE414" s="507"/>
      <c r="FF414" s="507"/>
      <c r="FG414" s="507"/>
      <c r="FH414" s="507"/>
      <c r="FI414" s="507"/>
      <c r="FJ414" s="507"/>
      <c r="FK414" s="507"/>
      <c r="FL414" s="507"/>
      <c r="FM414" s="507"/>
      <c r="FN414" s="507"/>
      <c r="FO414" s="507"/>
      <c r="FP414" s="507"/>
      <c r="FQ414" s="507"/>
      <c r="FR414" s="507"/>
      <c r="FS414" s="507"/>
      <c r="FT414" s="507"/>
      <c r="FU414" s="507"/>
      <c r="FV414" s="507"/>
      <c r="FW414" s="507"/>
      <c r="FX414" s="507"/>
      <c r="FY414" s="507"/>
      <c r="FZ414" s="507"/>
      <c r="GA414" s="507"/>
      <c r="GB414" s="507"/>
      <c r="GC414" s="507"/>
      <c r="GD414" s="507"/>
      <c r="GE414" s="507"/>
      <c r="GF414" s="507"/>
      <c r="GG414" s="507"/>
      <c r="GH414" s="507"/>
      <c r="GI414" s="507"/>
      <c r="GJ414" s="507"/>
      <c r="GK414" s="507"/>
      <c r="GL414" s="507"/>
      <c r="GM414" s="507"/>
      <c r="GN414" s="507"/>
      <c r="GO414" s="507"/>
      <c r="GP414" s="507"/>
      <c r="GQ414" s="507"/>
      <c r="GR414" s="507"/>
      <c r="GS414" s="507"/>
      <c r="GT414" s="507"/>
      <c r="GU414" s="507"/>
      <c r="GV414" s="507"/>
      <c r="GW414" s="507"/>
      <c r="GX414" s="507"/>
      <c r="GY414" s="507"/>
      <c r="GZ414" s="507"/>
      <c r="HA414" s="507"/>
      <c r="HB414" s="507"/>
      <c r="HC414" s="507"/>
      <c r="HD414" s="507"/>
      <c r="HE414" s="507"/>
      <c r="HF414" s="507"/>
      <c r="HG414" s="507"/>
      <c r="HH414" s="507"/>
      <c r="HI414" s="507"/>
      <c r="HJ414" s="507"/>
      <c r="HK414" s="507"/>
      <c r="HL414" s="507"/>
      <c r="HM414" s="507"/>
      <c r="HN414" s="507"/>
      <c r="HO414" s="507"/>
      <c r="HP414" s="507"/>
      <c r="HQ414" s="507"/>
      <c r="HR414" s="507"/>
      <c r="HS414" s="507"/>
      <c r="HT414" s="507"/>
      <c r="HU414" s="507"/>
      <c r="HV414" s="507"/>
      <c r="HW414" s="507"/>
      <c r="HX414" s="507"/>
      <c r="HY414" s="507"/>
      <c r="HZ414" s="507"/>
      <c r="IA414" s="507"/>
      <c r="IB414" s="507"/>
      <c r="IC414" s="507"/>
      <c r="ID414" s="507"/>
      <c r="IE414" s="507"/>
      <c r="IF414" s="507"/>
      <c r="IG414" s="507"/>
      <c r="IH414" s="507"/>
      <c r="II414" s="507"/>
      <c r="IJ414" s="507"/>
    </row>
    <row r="415" spans="1:244" s="398" customFormat="1" ht="19" x14ac:dyDescent="0.2">
      <c r="A415"/>
      <c r="B415" s="290"/>
      <c r="C415"/>
      <c r="D415" s="367"/>
      <c r="E415" s="463"/>
      <c r="F415" s="463"/>
      <c r="G415" s="271"/>
      <c r="H415"/>
      <c r="I415" s="99"/>
      <c r="J415"/>
      <c r="K415"/>
      <c r="L415"/>
      <c r="M415" s="275"/>
      <c r="N415" s="275"/>
      <c r="O415" s="275"/>
      <c r="P415" s="275"/>
      <c r="Q415" s="275"/>
      <c r="R415" s="275"/>
      <c r="S415" s="275"/>
      <c r="T415" s="275"/>
      <c r="U415" s="275"/>
      <c r="V415" s="275"/>
      <c r="W415" s="275"/>
      <c r="X415" s="275"/>
      <c r="Y415" s="275"/>
      <c r="Z415" s="275"/>
      <c r="AA415" s="275"/>
      <c r="AB415" s="23"/>
      <c r="AC415"/>
      <c r="AD415" s="92"/>
      <c r="AE415"/>
      <c r="AF415"/>
      <c r="AG415"/>
      <c r="AH415" s="96"/>
      <c r="AI415" s="471"/>
      <c r="AJ415" s="445"/>
      <c r="AK415" s="498"/>
      <c r="AL415" s="498"/>
      <c r="AM415" s="498"/>
      <c r="AN415" s="498"/>
      <c r="AO415" s="498"/>
      <c r="AP415" s="498"/>
      <c r="AQ415" s="498"/>
      <c r="AR415" s="498"/>
      <c r="AS415" s="498"/>
      <c r="AT415" s="498"/>
      <c r="AU415" s="498"/>
      <c r="AV415" s="498"/>
      <c r="AW415" s="498"/>
      <c r="AX415" s="498"/>
      <c r="AY415" s="448"/>
      <c r="AZ415" s="386"/>
      <c r="BA415" s="715"/>
      <c r="BB415"/>
      <c r="BC415" s="715"/>
      <c r="BD415"/>
      <c r="BE415" s="715"/>
      <c r="BF415"/>
      <c r="BG415" s="715"/>
      <c r="BH415"/>
      <c r="BI415" s="715"/>
      <c r="BJ415"/>
      <c r="BK415" s="715"/>
      <c r="BL415"/>
      <c r="BM415" s="715"/>
      <c r="BN415"/>
      <c r="BO415" s="387"/>
      <c r="BP415"/>
      <c r="BQ415" s="387"/>
      <c r="BR415"/>
      <c r="BS415" s="387"/>
      <c r="BT415"/>
      <c r="BU415" s="387"/>
      <c r="BV415"/>
      <c r="BW415" s="387"/>
      <c r="BX415"/>
      <c r="BY415" s="387"/>
      <c r="BZ415"/>
      <c r="CA415" s="387"/>
      <c r="CB415"/>
      <c r="CC415" s="387"/>
      <c r="CD415"/>
      <c r="CE415" s="387"/>
      <c r="CF415"/>
      <c r="CG415" s="387"/>
      <c r="CH415"/>
      <c r="CI415" s="387"/>
      <c r="CJ415"/>
      <c r="CK415" s="1099"/>
      <c r="CT415" s="1109"/>
      <c r="CX415" s="1109"/>
      <c r="DN415" s="507"/>
      <c r="DO415" s="507"/>
      <c r="DP415" s="507"/>
      <c r="DQ415" s="507"/>
      <c r="DR415" s="507"/>
      <c r="DS415" s="507"/>
      <c r="DT415" s="507"/>
      <c r="DU415" s="507"/>
      <c r="DV415" s="507"/>
      <c r="DW415" s="507"/>
      <c r="DX415" s="507"/>
      <c r="DY415" s="507"/>
      <c r="DZ415" s="507"/>
      <c r="EA415" s="507"/>
      <c r="EB415" s="507"/>
      <c r="EC415" s="507"/>
      <c r="ED415" s="507"/>
      <c r="EE415" s="507"/>
      <c r="EF415" s="507"/>
      <c r="EG415" s="507"/>
      <c r="EH415" s="507"/>
      <c r="EI415" s="507"/>
      <c r="EJ415" s="507"/>
      <c r="EK415" s="507"/>
      <c r="EL415" s="507"/>
      <c r="EM415" s="507"/>
      <c r="EN415" s="507"/>
      <c r="EO415" s="507"/>
      <c r="EP415" s="507"/>
      <c r="EQ415" s="507"/>
      <c r="ER415" s="507"/>
      <c r="ES415" s="507"/>
      <c r="ET415" s="507"/>
      <c r="EU415" s="507"/>
      <c r="EV415" s="507"/>
      <c r="EW415" s="507"/>
      <c r="EX415" s="507"/>
      <c r="EY415" s="507"/>
      <c r="EZ415" s="507"/>
      <c r="FA415" s="507"/>
      <c r="FB415" s="507"/>
      <c r="FC415" s="507"/>
      <c r="FD415" s="507"/>
      <c r="FE415" s="507"/>
      <c r="FF415" s="507"/>
      <c r="FG415" s="507"/>
      <c r="FH415" s="507"/>
      <c r="FI415" s="507"/>
      <c r="FJ415" s="507"/>
      <c r="FK415" s="507"/>
      <c r="FL415" s="507"/>
      <c r="FM415" s="507"/>
      <c r="FN415" s="507"/>
      <c r="FO415" s="507"/>
      <c r="FP415" s="507"/>
      <c r="FQ415" s="507"/>
      <c r="FR415" s="507"/>
      <c r="FS415" s="507"/>
      <c r="FT415" s="507"/>
      <c r="FU415" s="507"/>
      <c r="FV415" s="507"/>
      <c r="FW415" s="507"/>
      <c r="FX415" s="507"/>
      <c r="FY415" s="507"/>
      <c r="FZ415" s="507"/>
      <c r="GA415" s="507"/>
      <c r="GB415" s="507"/>
      <c r="GC415" s="507"/>
      <c r="GD415" s="507"/>
      <c r="GE415" s="507"/>
      <c r="GF415" s="507"/>
      <c r="GG415" s="507"/>
      <c r="GH415" s="507"/>
      <c r="GI415" s="507"/>
      <c r="GJ415" s="507"/>
      <c r="GK415" s="507"/>
      <c r="GL415" s="507"/>
      <c r="GM415" s="507"/>
      <c r="GN415" s="507"/>
      <c r="GO415" s="507"/>
      <c r="GP415" s="507"/>
      <c r="GQ415" s="507"/>
      <c r="GR415" s="507"/>
      <c r="GS415" s="507"/>
      <c r="GT415" s="507"/>
      <c r="GU415" s="507"/>
      <c r="GV415" s="507"/>
      <c r="GW415" s="507"/>
      <c r="GX415" s="507"/>
      <c r="GY415" s="507"/>
      <c r="GZ415" s="507"/>
      <c r="HA415" s="507"/>
      <c r="HB415" s="507"/>
      <c r="HC415" s="507"/>
      <c r="HD415" s="507"/>
      <c r="HE415" s="507"/>
      <c r="HF415" s="507"/>
      <c r="HG415" s="507"/>
      <c r="HH415" s="507"/>
      <c r="HI415" s="507"/>
      <c r="HJ415" s="507"/>
      <c r="HK415" s="507"/>
      <c r="HL415" s="507"/>
      <c r="HM415" s="507"/>
      <c r="HN415" s="507"/>
      <c r="HO415" s="507"/>
      <c r="HP415" s="507"/>
      <c r="HQ415" s="507"/>
      <c r="HR415" s="507"/>
      <c r="HS415" s="507"/>
      <c r="HT415" s="507"/>
      <c r="HU415" s="507"/>
      <c r="HV415" s="507"/>
      <c r="HW415" s="507"/>
      <c r="HX415" s="507"/>
      <c r="HY415" s="507"/>
      <c r="HZ415" s="507"/>
      <c r="IA415" s="507"/>
      <c r="IB415" s="507"/>
      <c r="IC415" s="507"/>
      <c r="ID415" s="507"/>
      <c r="IE415" s="507"/>
      <c r="IF415" s="507"/>
      <c r="IG415" s="507"/>
      <c r="IH415" s="507"/>
      <c r="II415" s="507"/>
      <c r="IJ415" s="507"/>
    </row>
    <row r="416" spans="1:244" s="398" customFormat="1" ht="19" x14ac:dyDescent="0.2">
      <c r="A416"/>
      <c r="B416" s="290"/>
      <c r="C416"/>
      <c r="D416" s="367"/>
      <c r="E416" s="463"/>
      <c r="F416" s="463"/>
      <c r="G416" s="271"/>
      <c r="H416"/>
      <c r="I416" s="99"/>
      <c r="J416"/>
      <c r="K416"/>
      <c r="L416"/>
      <c r="M416" s="275"/>
      <c r="N416" s="275"/>
      <c r="O416" s="275"/>
      <c r="P416" s="275"/>
      <c r="Q416" s="275"/>
      <c r="R416" s="275"/>
      <c r="S416" s="275"/>
      <c r="T416" s="275"/>
      <c r="U416" s="275"/>
      <c r="V416" s="275"/>
      <c r="W416" s="275"/>
      <c r="X416" s="275"/>
      <c r="Y416" s="275"/>
      <c r="Z416" s="275"/>
      <c r="AA416" s="275"/>
      <c r="AB416" s="23"/>
      <c r="AC416"/>
      <c r="AD416" s="92"/>
      <c r="AE416"/>
      <c r="AF416"/>
      <c r="AG416"/>
      <c r="AH416" s="96"/>
      <c r="AI416" s="471"/>
      <c r="AJ416" s="445"/>
      <c r="AK416" s="498"/>
      <c r="AL416" s="498"/>
      <c r="AM416" s="498"/>
      <c r="AN416" s="498"/>
      <c r="AO416" s="498"/>
      <c r="AP416" s="498"/>
      <c r="AQ416" s="498"/>
      <c r="AR416" s="498"/>
      <c r="AS416" s="498"/>
      <c r="AT416" s="498"/>
      <c r="AU416" s="498"/>
      <c r="AV416" s="498"/>
      <c r="AW416" s="498"/>
      <c r="AX416" s="498"/>
      <c r="AY416" s="448"/>
      <c r="AZ416" s="386"/>
      <c r="BA416" s="715"/>
      <c r="BB416"/>
      <c r="BC416" s="715"/>
      <c r="BD416"/>
      <c r="BE416" s="715"/>
      <c r="BF416"/>
      <c r="BG416" s="715"/>
      <c r="BH416"/>
      <c r="BI416" s="715"/>
      <c r="BJ416"/>
      <c r="BK416" s="715"/>
      <c r="BL416"/>
      <c r="BM416" s="715"/>
      <c r="BN416"/>
      <c r="BO416" s="387"/>
      <c r="BP416"/>
      <c r="BQ416" s="387"/>
      <c r="BR416"/>
      <c r="BS416" s="387"/>
      <c r="BT416"/>
      <c r="BU416" s="387"/>
      <c r="BV416"/>
      <c r="BW416" s="387"/>
      <c r="BX416"/>
      <c r="BY416" s="387"/>
      <c r="BZ416"/>
      <c r="CA416" s="387"/>
      <c r="CB416"/>
      <c r="CC416" s="387"/>
      <c r="CD416"/>
      <c r="CE416" s="387"/>
      <c r="CF416"/>
      <c r="CG416" s="387"/>
      <c r="CH416"/>
      <c r="CI416" s="387"/>
      <c r="CJ416"/>
      <c r="CK416" s="1099"/>
      <c r="CT416" s="1109"/>
      <c r="CX416" s="1109"/>
      <c r="DN416" s="507"/>
      <c r="DO416" s="507"/>
      <c r="DP416" s="507"/>
      <c r="DQ416" s="507"/>
      <c r="DR416" s="507"/>
      <c r="DS416" s="507"/>
      <c r="DT416" s="507"/>
      <c r="DU416" s="507"/>
      <c r="DV416" s="507"/>
      <c r="DW416" s="507"/>
      <c r="DX416" s="507"/>
      <c r="DY416" s="507"/>
      <c r="DZ416" s="507"/>
      <c r="EA416" s="507"/>
      <c r="EB416" s="507"/>
      <c r="EC416" s="507"/>
      <c r="ED416" s="507"/>
      <c r="EE416" s="507"/>
      <c r="EF416" s="507"/>
      <c r="EG416" s="507"/>
      <c r="EH416" s="507"/>
      <c r="EI416" s="507"/>
      <c r="EJ416" s="507"/>
      <c r="EK416" s="507"/>
      <c r="EL416" s="507"/>
      <c r="EM416" s="507"/>
      <c r="EN416" s="507"/>
      <c r="EO416" s="507"/>
      <c r="EP416" s="507"/>
      <c r="EQ416" s="507"/>
      <c r="ER416" s="507"/>
      <c r="ES416" s="507"/>
      <c r="ET416" s="507"/>
      <c r="EU416" s="507"/>
      <c r="EV416" s="507"/>
      <c r="EW416" s="507"/>
      <c r="EX416" s="507"/>
      <c r="EY416" s="507"/>
      <c r="EZ416" s="507"/>
      <c r="FA416" s="507"/>
      <c r="FB416" s="507"/>
      <c r="FC416" s="507"/>
      <c r="FD416" s="507"/>
      <c r="FE416" s="507"/>
      <c r="FF416" s="507"/>
      <c r="FG416" s="507"/>
      <c r="FH416" s="507"/>
      <c r="FI416" s="507"/>
      <c r="FJ416" s="507"/>
      <c r="FK416" s="507"/>
      <c r="FL416" s="507"/>
      <c r="FM416" s="507"/>
      <c r="FN416" s="507"/>
      <c r="FO416" s="507"/>
      <c r="FP416" s="507"/>
      <c r="FQ416" s="507"/>
      <c r="FR416" s="507"/>
      <c r="FS416" s="507"/>
      <c r="FT416" s="507"/>
      <c r="FU416" s="507"/>
      <c r="FV416" s="507"/>
      <c r="FW416" s="507"/>
      <c r="FX416" s="507"/>
      <c r="FY416" s="507"/>
      <c r="FZ416" s="507"/>
      <c r="GA416" s="507"/>
      <c r="GB416" s="507"/>
      <c r="GC416" s="507"/>
      <c r="GD416" s="507"/>
      <c r="GE416" s="507"/>
      <c r="GF416" s="507"/>
      <c r="GG416" s="507"/>
      <c r="GH416" s="507"/>
      <c r="GI416" s="507"/>
      <c r="GJ416" s="507"/>
      <c r="GK416" s="507"/>
      <c r="GL416" s="507"/>
      <c r="GM416" s="507"/>
      <c r="GN416" s="507"/>
      <c r="GO416" s="507"/>
      <c r="GP416" s="507"/>
      <c r="GQ416" s="507"/>
      <c r="GR416" s="507"/>
      <c r="GS416" s="507"/>
      <c r="GT416" s="507"/>
      <c r="GU416" s="507"/>
      <c r="GV416" s="507"/>
      <c r="GW416" s="507"/>
      <c r="GX416" s="507"/>
      <c r="GY416" s="507"/>
      <c r="GZ416" s="507"/>
      <c r="HA416" s="507"/>
      <c r="HB416" s="507"/>
      <c r="HC416" s="507"/>
      <c r="HD416" s="507"/>
      <c r="HE416" s="507"/>
      <c r="HF416" s="507"/>
      <c r="HG416" s="507"/>
      <c r="HH416" s="507"/>
      <c r="HI416" s="507"/>
      <c r="HJ416" s="507"/>
      <c r="HK416" s="507"/>
      <c r="HL416" s="507"/>
      <c r="HM416" s="507"/>
      <c r="HN416" s="507"/>
      <c r="HO416" s="507"/>
      <c r="HP416" s="507"/>
      <c r="HQ416" s="507"/>
      <c r="HR416" s="507"/>
      <c r="HS416" s="507"/>
      <c r="HT416" s="507"/>
      <c r="HU416" s="507"/>
      <c r="HV416" s="507"/>
      <c r="HW416" s="507"/>
      <c r="HX416" s="507"/>
      <c r="HY416" s="507"/>
      <c r="HZ416" s="507"/>
      <c r="IA416" s="507"/>
      <c r="IB416" s="507"/>
      <c r="IC416" s="507"/>
      <c r="ID416" s="507"/>
      <c r="IE416" s="507"/>
      <c r="IF416" s="507"/>
      <c r="IG416" s="507"/>
      <c r="IH416" s="507"/>
      <c r="II416" s="507"/>
      <c r="IJ416" s="507"/>
    </row>
    <row r="417" spans="1:244" s="398" customFormat="1" ht="19" x14ac:dyDescent="0.2">
      <c r="A417"/>
      <c r="B417" s="290"/>
      <c r="C417"/>
      <c r="D417" s="367"/>
      <c r="E417" s="463"/>
      <c r="F417" s="463"/>
      <c r="G417" s="271"/>
      <c r="H417"/>
      <c r="I417" s="99"/>
      <c r="J417"/>
      <c r="K417"/>
      <c r="L417"/>
      <c r="M417" s="275"/>
      <c r="N417" s="275"/>
      <c r="O417" s="275"/>
      <c r="P417" s="275"/>
      <c r="Q417" s="275"/>
      <c r="R417" s="275"/>
      <c r="S417" s="275"/>
      <c r="T417" s="275"/>
      <c r="U417" s="275"/>
      <c r="V417" s="275"/>
      <c r="W417" s="275"/>
      <c r="X417" s="275"/>
      <c r="Y417" s="275"/>
      <c r="Z417" s="275"/>
      <c r="AA417" s="275"/>
      <c r="AB417" s="23"/>
      <c r="AC417"/>
      <c r="AD417" s="92"/>
      <c r="AE417"/>
      <c r="AF417"/>
      <c r="AG417"/>
      <c r="AH417" s="96"/>
      <c r="AI417" s="471"/>
      <c r="AJ417" s="445"/>
      <c r="AK417" s="498"/>
      <c r="AL417" s="498"/>
      <c r="AM417" s="498"/>
      <c r="AN417" s="498"/>
      <c r="AO417" s="498"/>
      <c r="AP417" s="498"/>
      <c r="AQ417" s="498"/>
      <c r="AR417" s="498"/>
      <c r="AS417" s="498"/>
      <c r="AT417" s="498"/>
      <c r="AU417" s="498"/>
      <c r="AV417" s="498"/>
      <c r="AW417" s="498"/>
      <c r="AX417" s="498"/>
      <c r="AY417" s="448"/>
      <c r="AZ417" s="386"/>
      <c r="BA417" s="715"/>
      <c r="BB417"/>
      <c r="BC417" s="715"/>
      <c r="BD417"/>
      <c r="BE417" s="715"/>
      <c r="BF417"/>
      <c r="BG417" s="715"/>
      <c r="BH417"/>
      <c r="BI417" s="715"/>
      <c r="BJ417"/>
      <c r="BK417" s="715"/>
      <c r="BL417"/>
      <c r="BM417" s="715"/>
      <c r="BN417"/>
      <c r="BO417" s="387"/>
      <c r="BP417"/>
      <c r="BQ417" s="387"/>
      <c r="BR417"/>
      <c r="BS417" s="387"/>
      <c r="BT417"/>
      <c r="BU417" s="387"/>
      <c r="BV417"/>
      <c r="BW417" s="387"/>
      <c r="BX417"/>
      <c r="BY417" s="387"/>
      <c r="BZ417"/>
      <c r="CA417" s="387"/>
      <c r="CB417"/>
      <c r="CC417" s="387"/>
      <c r="CD417"/>
      <c r="CE417" s="387"/>
      <c r="CF417"/>
      <c r="CG417" s="387"/>
      <c r="CH417"/>
      <c r="CI417" s="387"/>
      <c r="CJ417"/>
      <c r="CK417" s="1099"/>
      <c r="CT417" s="1109"/>
      <c r="CX417" s="1109"/>
      <c r="DN417" s="507"/>
      <c r="DO417" s="507"/>
      <c r="DP417" s="507"/>
      <c r="DQ417" s="507"/>
      <c r="DR417" s="507"/>
      <c r="DS417" s="507"/>
      <c r="DT417" s="507"/>
      <c r="DU417" s="507"/>
      <c r="DV417" s="507"/>
      <c r="DW417" s="507"/>
      <c r="DX417" s="507"/>
      <c r="DY417" s="507"/>
      <c r="DZ417" s="507"/>
      <c r="EA417" s="507"/>
      <c r="EB417" s="507"/>
      <c r="EC417" s="507"/>
      <c r="ED417" s="507"/>
      <c r="EE417" s="507"/>
      <c r="EF417" s="507"/>
      <c r="EG417" s="507"/>
      <c r="EH417" s="507"/>
      <c r="EI417" s="507"/>
      <c r="EJ417" s="507"/>
      <c r="EK417" s="507"/>
      <c r="EL417" s="507"/>
      <c r="EM417" s="507"/>
      <c r="EN417" s="507"/>
      <c r="EO417" s="507"/>
      <c r="EP417" s="507"/>
      <c r="EQ417" s="507"/>
      <c r="ER417" s="507"/>
      <c r="ES417" s="507"/>
      <c r="ET417" s="507"/>
      <c r="EU417" s="507"/>
      <c r="EV417" s="507"/>
      <c r="EW417" s="507"/>
      <c r="EX417" s="507"/>
      <c r="EY417" s="507"/>
      <c r="EZ417" s="507"/>
      <c r="FA417" s="507"/>
      <c r="FB417" s="507"/>
      <c r="FC417" s="507"/>
      <c r="FD417" s="507"/>
      <c r="FE417" s="507"/>
      <c r="FF417" s="507"/>
      <c r="FG417" s="507"/>
      <c r="FH417" s="507"/>
      <c r="FI417" s="507"/>
      <c r="FJ417" s="507"/>
      <c r="FK417" s="507"/>
      <c r="FL417" s="507"/>
      <c r="FM417" s="507"/>
      <c r="FN417" s="507"/>
      <c r="FO417" s="507"/>
      <c r="FP417" s="507"/>
      <c r="FQ417" s="507"/>
      <c r="FR417" s="507"/>
      <c r="FS417" s="507"/>
      <c r="FT417" s="507"/>
      <c r="FU417" s="507"/>
      <c r="FV417" s="507"/>
      <c r="FW417" s="507"/>
      <c r="FX417" s="507"/>
      <c r="FY417" s="507"/>
      <c r="FZ417" s="507"/>
      <c r="GA417" s="507"/>
      <c r="GB417" s="507"/>
      <c r="GC417" s="507"/>
      <c r="GD417" s="507"/>
      <c r="GE417" s="507"/>
      <c r="GF417" s="507"/>
      <c r="GG417" s="507"/>
      <c r="GH417" s="507"/>
      <c r="GI417" s="507"/>
      <c r="GJ417" s="507"/>
      <c r="GK417" s="507"/>
      <c r="GL417" s="507"/>
      <c r="GM417" s="507"/>
      <c r="GN417" s="507"/>
      <c r="GO417" s="507"/>
      <c r="GP417" s="507"/>
      <c r="GQ417" s="507"/>
      <c r="GR417" s="507"/>
      <c r="GS417" s="507"/>
      <c r="GT417" s="507"/>
      <c r="GU417" s="507"/>
      <c r="GV417" s="507"/>
      <c r="GW417" s="507"/>
      <c r="GX417" s="507"/>
      <c r="GY417" s="507"/>
      <c r="GZ417" s="507"/>
      <c r="HA417" s="507"/>
      <c r="HB417" s="507"/>
      <c r="HC417" s="507"/>
      <c r="HD417" s="507"/>
      <c r="HE417" s="507"/>
      <c r="HF417" s="507"/>
      <c r="HG417" s="507"/>
      <c r="HH417" s="507"/>
      <c r="HI417" s="507"/>
      <c r="HJ417" s="507"/>
      <c r="HK417" s="507"/>
      <c r="HL417" s="507"/>
      <c r="HM417" s="507"/>
      <c r="HN417" s="507"/>
      <c r="HO417" s="507"/>
      <c r="HP417" s="507"/>
      <c r="HQ417" s="507"/>
      <c r="HR417" s="507"/>
      <c r="HS417" s="507"/>
      <c r="HT417" s="507"/>
      <c r="HU417" s="507"/>
      <c r="HV417" s="507"/>
      <c r="HW417" s="507"/>
      <c r="HX417" s="507"/>
      <c r="HY417" s="507"/>
      <c r="HZ417" s="507"/>
      <c r="IA417" s="507"/>
      <c r="IB417" s="507"/>
      <c r="IC417" s="507"/>
      <c r="ID417" s="507"/>
      <c r="IE417" s="507"/>
      <c r="IF417" s="507"/>
      <c r="IG417" s="507"/>
      <c r="IH417" s="507"/>
      <c r="II417" s="507"/>
      <c r="IJ417" s="507"/>
    </row>
    <row r="418" spans="1:244" s="398" customFormat="1" ht="19" x14ac:dyDescent="0.2">
      <c r="A418"/>
      <c r="B418" s="290"/>
      <c r="C418"/>
      <c r="D418" s="367"/>
      <c r="E418" s="463"/>
      <c r="F418" s="463"/>
      <c r="G418" s="271"/>
      <c r="H418"/>
      <c r="I418" s="99"/>
      <c r="J418"/>
      <c r="K418"/>
      <c r="L418"/>
      <c r="M418" s="275"/>
      <c r="N418" s="275"/>
      <c r="O418" s="275"/>
      <c r="P418" s="275"/>
      <c r="Q418" s="275"/>
      <c r="R418" s="275"/>
      <c r="S418" s="275"/>
      <c r="T418" s="275"/>
      <c r="U418" s="275"/>
      <c r="V418" s="275"/>
      <c r="W418" s="275"/>
      <c r="X418" s="275"/>
      <c r="Y418" s="275"/>
      <c r="Z418" s="275"/>
      <c r="AA418" s="275"/>
      <c r="AB418" s="23"/>
      <c r="AC418"/>
      <c r="AD418" s="92"/>
      <c r="AE418"/>
      <c r="AF418"/>
      <c r="AG418"/>
      <c r="AH418" s="96"/>
      <c r="AI418" s="471"/>
      <c r="AJ418" s="445"/>
      <c r="AK418" s="498"/>
      <c r="AL418" s="498"/>
      <c r="AM418" s="498"/>
      <c r="AN418" s="498"/>
      <c r="AO418" s="498"/>
      <c r="AP418" s="498"/>
      <c r="AQ418" s="498"/>
      <c r="AR418" s="498"/>
      <c r="AS418" s="498"/>
      <c r="AT418" s="498"/>
      <c r="AU418" s="498"/>
      <c r="AV418" s="498"/>
      <c r="AW418" s="498"/>
      <c r="AX418" s="498"/>
      <c r="AY418" s="448"/>
      <c r="AZ418" s="386"/>
      <c r="BA418" s="715"/>
      <c r="BB418"/>
      <c r="BC418" s="715"/>
      <c r="BD418"/>
      <c r="BE418" s="715"/>
      <c r="BF418"/>
      <c r="BG418" s="715"/>
      <c r="BH418"/>
      <c r="BI418" s="715"/>
      <c r="BJ418"/>
      <c r="BK418" s="715"/>
      <c r="BL418"/>
      <c r="BM418" s="715"/>
      <c r="BN418"/>
      <c r="BO418" s="387"/>
      <c r="BP418"/>
      <c r="BQ418" s="387"/>
      <c r="BR418"/>
      <c r="BS418" s="387"/>
      <c r="BT418"/>
      <c r="BU418" s="387"/>
      <c r="BV418"/>
      <c r="BW418" s="387"/>
      <c r="BX418"/>
      <c r="BY418" s="387"/>
      <c r="BZ418"/>
      <c r="CA418" s="387"/>
      <c r="CB418"/>
      <c r="CC418" s="387"/>
      <c r="CD418"/>
      <c r="CE418" s="387"/>
      <c r="CF418"/>
      <c r="CG418" s="387"/>
      <c r="CH418"/>
      <c r="CI418" s="387"/>
      <c r="CJ418"/>
      <c r="CK418" s="1099"/>
      <c r="CT418" s="1109"/>
      <c r="CX418" s="1109"/>
      <c r="DN418" s="507"/>
      <c r="DO418" s="507"/>
      <c r="DP418" s="507"/>
      <c r="DQ418" s="507"/>
      <c r="DR418" s="507"/>
      <c r="DS418" s="507"/>
      <c r="DT418" s="507"/>
      <c r="DU418" s="507"/>
      <c r="DV418" s="507"/>
      <c r="DW418" s="507"/>
      <c r="DX418" s="507"/>
      <c r="DY418" s="507"/>
      <c r="DZ418" s="507"/>
      <c r="EA418" s="507"/>
      <c r="EB418" s="507"/>
      <c r="EC418" s="507"/>
      <c r="ED418" s="507"/>
      <c r="EE418" s="507"/>
      <c r="EF418" s="507"/>
      <c r="EG418" s="507"/>
      <c r="EH418" s="507"/>
      <c r="EI418" s="507"/>
      <c r="EJ418" s="507"/>
      <c r="EK418" s="507"/>
      <c r="EL418" s="507"/>
      <c r="EM418" s="507"/>
      <c r="EN418" s="507"/>
      <c r="EO418" s="507"/>
      <c r="EP418" s="507"/>
      <c r="EQ418" s="507"/>
      <c r="ER418" s="507"/>
      <c r="ES418" s="507"/>
      <c r="ET418" s="507"/>
      <c r="EU418" s="507"/>
      <c r="EV418" s="507"/>
      <c r="EW418" s="507"/>
      <c r="EX418" s="507"/>
      <c r="EY418" s="507"/>
      <c r="EZ418" s="507"/>
      <c r="FA418" s="507"/>
      <c r="FB418" s="507"/>
      <c r="FC418" s="507"/>
      <c r="FD418" s="507"/>
      <c r="FE418" s="507"/>
      <c r="FF418" s="507"/>
      <c r="FG418" s="507"/>
      <c r="FH418" s="507"/>
      <c r="FI418" s="507"/>
      <c r="FJ418" s="507"/>
      <c r="FK418" s="507"/>
      <c r="FL418" s="507"/>
      <c r="FM418" s="507"/>
      <c r="FN418" s="507"/>
      <c r="FO418" s="507"/>
      <c r="FP418" s="507"/>
      <c r="FQ418" s="507"/>
      <c r="FR418" s="507"/>
      <c r="FS418" s="507"/>
      <c r="FT418" s="507"/>
      <c r="FU418" s="507"/>
      <c r="FV418" s="507"/>
      <c r="FW418" s="507"/>
      <c r="FX418" s="507"/>
      <c r="FY418" s="507"/>
      <c r="FZ418" s="507"/>
      <c r="GA418" s="507"/>
      <c r="GB418" s="507"/>
      <c r="GC418" s="507"/>
      <c r="GD418" s="507"/>
      <c r="GE418" s="507"/>
      <c r="GF418" s="507"/>
      <c r="GG418" s="507"/>
      <c r="GH418" s="507"/>
      <c r="GI418" s="507"/>
      <c r="GJ418" s="507"/>
      <c r="GK418" s="507"/>
      <c r="GL418" s="507"/>
      <c r="GM418" s="507"/>
      <c r="GN418" s="507"/>
      <c r="GO418" s="507"/>
      <c r="GP418" s="507"/>
      <c r="GQ418" s="507"/>
      <c r="GR418" s="507"/>
      <c r="GS418" s="507"/>
      <c r="GT418" s="507"/>
      <c r="GU418" s="507"/>
      <c r="GV418" s="507"/>
      <c r="GW418" s="507"/>
      <c r="GX418" s="507"/>
      <c r="GY418" s="507"/>
      <c r="GZ418" s="507"/>
      <c r="HA418" s="507"/>
      <c r="HB418" s="507"/>
      <c r="HC418" s="507"/>
      <c r="HD418" s="507"/>
      <c r="HE418" s="507"/>
      <c r="HF418" s="507"/>
      <c r="HG418" s="507"/>
      <c r="HH418" s="507"/>
      <c r="HI418" s="507"/>
      <c r="HJ418" s="507"/>
      <c r="HK418" s="507"/>
      <c r="HL418" s="507"/>
      <c r="HM418" s="507"/>
      <c r="HN418" s="507"/>
      <c r="HO418" s="507"/>
      <c r="HP418" s="507"/>
      <c r="HQ418" s="507"/>
      <c r="HR418" s="507"/>
      <c r="HS418" s="507"/>
      <c r="HT418" s="507"/>
      <c r="HU418" s="507"/>
      <c r="HV418" s="507"/>
      <c r="HW418" s="507"/>
      <c r="HX418" s="507"/>
      <c r="HY418" s="507"/>
      <c r="HZ418" s="507"/>
      <c r="IA418" s="507"/>
      <c r="IB418" s="507"/>
      <c r="IC418" s="507"/>
      <c r="ID418" s="507"/>
      <c r="IE418" s="507"/>
      <c r="IF418" s="507"/>
      <c r="IG418" s="507"/>
      <c r="IH418" s="507"/>
      <c r="II418" s="507"/>
      <c r="IJ418" s="507"/>
    </row>
    <row r="419" spans="1:244" s="398" customFormat="1" ht="19" x14ac:dyDescent="0.2">
      <c r="A419"/>
      <c r="B419" s="290"/>
      <c r="C419"/>
      <c r="D419" s="367"/>
      <c r="E419" s="463"/>
      <c r="F419" s="463"/>
      <c r="G419" s="271"/>
      <c r="H419"/>
      <c r="I419" s="99"/>
      <c r="J419"/>
      <c r="K419"/>
      <c r="L419"/>
      <c r="M419" s="275"/>
      <c r="N419" s="275"/>
      <c r="O419" s="275"/>
      <c r="P419" s="275"/>
      <c r="Q419" s="275"/>
      <c r="R419" s="275"/>
      <c r="S419" s="275"/>
      <c r="T419" s="275"/>
      <c r="U419" s="275"/>
      <c r="V419" s="275"/>
      <c r="W419" s="275"/>
      <c r="X419" s="275"/>
      <c r="Y419" s="275"/>
      <c r="Z419" s="275"/>
      <c r="AA419" s="275"/>
      <c r="AB419" s="23"/>
      <c r="AC419"/>
      <c r="AD419" s="92"/>
      <c r="AE419"/>
      <c r="AF419"/>
      <c r="AG419"/>
      <c r="AH419" s="96"/>
      <c r="AI419" s="471"/>
      <c r="AJ419" s="445"/>
      <c r="AK419" s="498"/>
      <c r="AL419" s="498"/>
      <c r="AM419" s="498"/>
      <c r="AN419" s="498"/>
      <c r="AO419" s="498"/>
      <c r="AP419" s="498"/>
      <c r="AQ419" s="498"/>
      <c r="AR419" s="498"/>
      <c r="AS419" s="498"/>
      <c r="AT419" s="498"/>
      <c r="AU419" s="498"/>
      <c r="AV419" s="498"/>
      <c r="AW419" s="498"/>
      <c r="AX419" s="498"/>
      <c r="AY419" s="448"/>
      <c r="AZ419" s="386"/>
      <c r="BA419" s="715"/>
      <c r="BB419"/>
      <c r="BC419" s="715"/>
      <c r="BD419"/>
      <c r="BE419" s="715"/>
      <c r="BF419"/>
      <c r="BG419" s="715"/>
      <c r="BH419"/>
      <c r="BI419" s="715"/>
      <c r="BJ419"/>
      <c r="BK419" s="715"/>
      <c r="BL419"/>
      <c r="BM419" s="715"/>
      <c r="BN419"/>
      <c r="BO419" s="387"/>
      <c r="BP419"/>
      <c r="BQ419" s="387"/>
      <c r="BR419"/>
      <c r="BS419" s="387"/>
      <c r="BT419"/>
      <c r="BU419" s="387"/>
      <c r="BV419"/>
      <c r="BW419" s="387"/>
      <c r="BX419"/>
      <c r="BY419" s="387"/>
      <c r="BZ419"/>
      <c r="CA419" s="387"/>
      <c r="CB419"/>
      <c r="CC419" s="387"/>
      <c r="CD419"/>
      <c r="CE419" s="387"/>
      <c r="CF419"/>
      <c r="CG419" s="387"/>
      <c r="CH419"/>
      <c r="CI419" s="387"/>
      <c r="CJ419"/>
      <c r="CK419" s="1099"/>
      <c r="CT419" s="1109"/>
      <c r="CX419" s="1109"/>
      <c r="DN419" s="507"/>
      <c r="DO419" s="507"/>
      <c r="DP419" s="507"/>
      <c r="DQ419" s="507"/>
      <c r="DR419" s="507"/>
      <c r="DS419" s="507"/>
      <c r="DT419" s="507"/>
      <c r="DU419" s="507"/>
      <c r="DV419" s="507"/>
      <c r="DW419" s="507"/>
      <c r="DX419" s="507"/>
      <c r="DY419" s="507"/>
      <c r="DZ419" s="507"/>
      <c r="EA419" s="507"/>
      <c r="EB419" s="507"/>
      <c r="EC419" s="507"/>
      <c r="ED419" s="507"/>
      <c r="EE419" s="507"/>
      <c r="EF419" s="507"/>
      <c r="EG419" s="507"/>
      <c r="EH419" s="507"/>
      <c r="EI419" s="507"/>
      <c r="EJ419" s="507"/>
      <c r="EK419" s="507"/>
      <c r="EL419" s="507"/>
      <c r="EM419" s="507"/>
      <c r="EN419" s="507"/>
      <c r="EO419" s="507"/>
      <c r="EP419" s="507"/>
      <c r="EQ419" s="507"/>
      <c r="ER419" s="507"/>
      <c r="ES419" s="507"/>
      <c r="ET419" s="507"/>
      <c r="EU419" s="507"/>
      <c r="EV419" s="507"/>
      <c r="EW419" s="507"/>
      <c r="EX419" s="507"/>
      <c r="EY419" s="507"/>
      <c r="EZ419" s="507"/>
      <c r="FA419" s="507"/>
      <c r="FB419" s="507"/>
      <c r="FC419" s="507"/>
      <c r="FD419" s="507"/>
      <c r="FE419" s="507"/>
      <c r="FF419" s="507"/>
      <c r="FG419" s="507"/>
      <c r="FH419" s="507"/>
      <c r="FI419" s="507"/>
      <c r="FJ419" s="507"/>
      <c r="FK419" s="507"/>
      <c r="FL419" s="507"/>
      <c r="FM419" s="507"/>
      <c r="FN419" s="507"/>
      <c r="FO419" s="507"/>
      <c r="FP419" s="507"/>
      <c r="FQ419" s="507"/>
      <c r="FR419" s="507"/>
      <c r="FS419" s="507"/>
      <c r="FT419" s="507"/>
      <c r="FU419" s="507"/>
      <c r="FV419" s="507"/>
      <c r="FW419" s="507"/>
      <c r="FX419" s="507"/>
      <c r="FY419" s="507"/>
      <c r="FZ419" s="507"/>
      <c r="GA419" s="507"/>
      <c r="GB419" s="507"/>
      <c r="GC419" s="507"/>
      <c r="GD419" s="507"/>
      <c r="GE419" s="507"/>
      <c r="GF419" s="507"/>
      <c r="GG419" s="507"/>
      <c r="GH419" s="507"/>
      <c r="GI419" s="507"/>
      <c r="GJ419" s="507"/>
      <c r="GK419" s="507"/>
      <c r="GL419" s="507"/>
      <c r="GM419" s="507"/>
      <c r="GN419" s="507"/>
      <c r="GO419" s="507"/>
      <c r="GP419" s="507"/>
      <c r="GQ419" s="507"/>
      <c r="GR419" s="507"/>
      <c r="GS419" s="507"/>
      <c r="GT419" s="507"/>
      <c r="GU419" s="507"/>
      <c r="GV419" s="507"/>
      <c r="GW419" s="507"/>
      <c r="GX419" s="507"/>
      <c r="GY419" s="507"/>
      <c r="GZ419" s="507"/>
      <c r="HA419" s="507"/>
      <c r="HB419" s="507"/>
      <c r="HC419" s="507"/>
      <c r="HD419" s="507"/>
      <c r="HE419" s="507"/>
      <c r="HF419" s="507"/>
      <c r="HG419" s="507"/>
      <c r="HH419" s="507"/>
      <c r="HI419" s="507"/>
      <c r="HJ419" s="507"/>
      <c r="HK419" s="507"/>
      <c r="HL419" s="507"/>
      <c r="HM419" s="507"/>
      <c r="HN419" s="507"/>
      <c r="HO419" s="507"/>
      <c r="HP419" s="507"/>
      <c r="HQ419" s="507"/>
      <c r="HR419" s="507"/>
      <c r="HS419" s="507"/>
      <c r="HT419" s="507"/>
      <c r="HU419" s="507"/>
      <c r="HV419" s="507"/>
      <c r="HW419" s="507"/>
      <c r="HX419" s="507"/>
      <c r="HY419" s="507"/>
      <c r="HZ419" s="507"/>
      <c r="IA419" s="507"/>
      <c r="IB419" s="507"/>
      <c r="IC419" s="507"/>
      <c r="ID419" s="507"/>
      <c r="IE419" s="507"/>
      <c r="IF419" s="507"/>
      <c r="IG419" s="507"/>
      <c r="IH419" s="507"/>
      <c r="II419" s="507"/>
      <c r="IJ419" s="507"/>
    </row>
    <row r="420" spans="1:244" s="398" customFormat="1" ht="19" x14ac:dyDescent="0.2">
      <c r="A420"/>
      <c r="B420" s="290"/>
      <c r="C420"/>
      <c r="D420" s="367"/>
      <c r="E420" s="463"/>
      <c r="F420" s="463"/>
      <c r="G420" s="271"/>
      <c r="H420"/>
      <c r="I420" s="99"/>
      <c r="J420"/>
      <c r="K420"/>
      <c r="L420"/>
      <c r="M420" s="275"/>
      <c r="N420" s="275"/>
      <c r="O420" s="275"/>
      <c r="P420" s="275"/>
      <c r="Q420" s="275"/>
      <c r="R420" s="275"/>
      <c r="S420" s="275"/>
      <c r="T420" s="275"/>
      <c r="U420" s="275"/>
      <c r="V420" s="275"/>
      <c r="W420" s="275"/>
      <c r="X420" s="275"/>
      <c r="Y420" s="275"/>
      <c r="Z420" s="275"/>
      <c r="AA420" s="275"/>
      <c r="AB420" s="23"/>
      <c r="AC420"/>
      <c r="AD420" s="92"/>
      <c r="AE420"/>
      <c r="AF420"/>
      <c r="AG420"/>
      <c r="AH420" s="96"/>
      <c r="AI420" s="471"/>
      <c r="AJ420" s="445"/>
      <c r="AK420" s="498"/>
      <c r="AL420" s="498"/>
      <c r="AM420" s="498"/>
      <c r="AN420" s="498"/>
      <c r="AO420" s="498"/>
      <c r="AP420" s="498"/>
      <c r="AQ420" s="498"/>
      <c r="AR420" s="498"/>
      <c r="AS420" s="498"/>
      <c r="AT420" s="498"/>
      <c r="AU420" s="498"/>
      <c r="AV420" s="498"/>
      <c r="AW420" s="498"/>
      <c r="AX420" s="498"/>
      <c r="AY420" s="448"/>
      <c r="AZ420" s="386"/>
      <c r="BA420" s="715"/>
      <c r="BB420"/>
      <c r="BC420" s="715"/>
      <c r="BD420"/>
      <c r="BE420" s="715"/>
      <c r="BF420"/>
      <c r="BG420" s="715"/>
      <c r="BH420"/>
      <c r="BI420" s="715"/>
      <c r="BJ420"/>
      <c r="BK420" s="715"/>
      <c r="BL420"/>
      <c r="BM420" s="715"/>
      <c r="BN420"/>
      <c r="BO420" s="387"/>
      <c r="BP420"/>
      <c r="BQ420" s="387"/>
      <c r="BR420"/>
      <c r="BS420" s="387"/>
      <c r="BT420"/>
      <c r="BU420" s="387"/>
      <c r="BV420"/>
      <c r="BW420" s="387"/>
      <c r="BX420"/>
      <c r="BY420" s="387"/>
      <c r="BZ420"/>
      <c r="CA420" s="387"/>
      <c r="CB420"/>
      <c r="CC420" s="387"/>
      <c r="CD420"/>
      <c r="CE420" s="387"/>
      <c r="CF420"/>
      <c r="CG420" s="387"/>
      <c r="CH420"/>
      <c r="CI420" s="387"/>
      <c r="CJ420"/>
      <c r="CK420" s="1099"/>
      <c r="CT420" s="1109"/>
      <c r="CX420" s="1109"/>
      <c r="DN420" s="507"/>
      <c r="DO420" s="507"/>
      <c r="DP420" s="507"/>
      <c r="DQ420" s="507"/>
      <c r="DR420" s="507"/>
      <c r="DS420" s="507"/>
      <c r="DT420" s="507"/>
      <c r="DU420" s="507"/>
      <c r="DV420" s="507"/>
      <c r="DW420" s="507"/>
      <c r="DX420" s="507"/>
      <c r="DY420" s="507"/>
      <c r="DZ420" s="507"/>
      <c r="EA420" s="507"/>
      <c r="EB420" s="507"/>
      <c r="EC420" s="507"/>
      <c r="ED420" s="507"/>
      <c r="EE420" s="507"/>
      <c r="EF420" s="507"/>
      <c r="EG420" s="507"/>
      <c r="EH420" s="507"/>
      <c r="EI420" s="507"/>
      <c r="EJ420" s="507"/>
      <c r="EK420" s="507"/>
      <c r="EL420" s="507"/>
      <c r="EM420" s="507"/>
      <c r="EN420" s="507"/>
      <c r="EO420" s="507"/>
      <c r="EP420" s="507"/>
      <c r="EQ420" s="507"/>
      <c r="ER420" s="507"/>
      <c r="ES420" s="507"/>
      <c r="ET420" s="507"/>
      <c r="EU420" s="507"/>
      <c r="EV420" s="507"/>
      <c r="EW420" s="507"/>
      <c r="EX420" s="507"/>
      <c r="EY420" s="507"/>
      <c r="EZ420" s="507"/>
      <c r="FA420" s="507"/>
      <c r="FB420" s="507"/>
      <c r="FC420" s="507"/>
      <c r="FD420" s="507"/>
      <c r="FE420" s="507"/>
      <c r="FF420" s="507"/>
      <c r="FG420" s="507"/>
      <c r="FH420" s="507"/>
      <c r="FI420" s="507"/>
      <c r="FJ420" s="507"/>
      <c r="FK420" s="507"/>
      <c r="FL420" s="507"/>
      <c r="FM420" s="507"/>
      <c r="FN420" s="507"/>
      <c r="FO420" s="507"/>
      <c r="FP420" s="507"/>
      <c r="FQ420" s="507"/>
      <c r="FR420" s="507"/>
      <c r="FS420" s="507"/>
      <c r="FT420" s="507"/>
      <c r="FU420" s="507"/>
      <c r="FV420" s="507"/>
      <c r="FW420" s="507"/>
      <c r="FX420" s="507"/>
      <c r="FY420" s="507"/>
      <c r="FZ420" s="507"/>
      <c r="GA420" s="507"/>
      <c r="GB420" s="507"/>
      <c r="GC420" s="507"/>
      <c r="GD420" s="507"/>
      <c r="GE420" s="507"/>
      <c r="GF420" s="507"/>
      <c r="GG420" s="507"/>
      <c r="GH420" s="507"/>
      <c r="GI420" s="507"/>
      <c r="GJ420" s="507"/>
      <c r="GK420" s="507"/>
      <c r="GL420" s="507"/>
      <c r="GM420" s="507"/>
      <c r="GN420" s="507"/>
      <c r="GO420" s="507"/>
      <c r="GP420" s="507"/>
      <c r="GQ420" s="507"/>
      <c r="GR420" s="507"/>
      <c r="GS420" s="507"/>
      <c r="GT420" s="507"/>
      <c r="GU420" s="507"/>
      <c r="GV420" s="507"/>
      <c r="GW420" s="507"/>
      <c r="GX420" s="507"/>
      <c r="GY420" s="507"/>
      <c r="GZ420" s="507"/>
      <c r="HA420" s="507"/>
      <c r="HB420" s="507"/>
      <c r="HC420" s="507"/>
      <c r="HD420" s="507"/>
      <c r="HE420" s="507"/>
      <c r="HF420" s="507"/>
      <c r="HG420" s="507"/>
      <c r="HH420" s="507"/>
      <c r="HI420" s="507"/>
      <c r="HJ420" s="507"/>
      <c r="HK420" s="507"/>
      <c r="HL420" s="507"/>
      <c r="HM420" s="507"/>
      <c r="HN420" s="507"/>
      <c r="HO420" s="507"/>
      <c r="HP420" s="507"/>
      <c r="HQ420" s="507"/>
      <c r="HR420" s="507"/>
      <c r="HS420" s="507"/>
      <c r="HT420" s="507"/>
      <c r="HU420" s="507"/>
      <c r="HV420" s="507"/>
      <c r="HW420" s="507"/>
      <c r="HX420" s="507"/>
      <c r="HY420" s="507"/>
      <c r="HZ420" s="507"/>
      <c r="IA420" s="507"/>
      <c r="IB420" s="507"/>
      <c r="IC420" s="507"/>
      <c r="ID420" s="507"/>
      <c r="IE420" s="507"/>
      <c r="IF420" s="507"/>
      <c r="IG420" s="507"/>
      <c r="IH420" s="507"/>
      <c r="II420" s="507"/>
      <c r="IJ420" s="507"/>
    </row>
    <row r="421" spans="1:244" s="398" customFormat="1" ht="19" x14ac:dyDescent="0.2">
      <c r="A421"/>
      <c r="B421" s="290"/>
      <c r="C421"/>
      <c r="D421" s="367"/>
      <c r="E421" s="463"/>
      <c r="F421" s="463"/>
      <c r="G421" s="271"/>
      <c r="H421"/>
      <c r="I421" s="99"/>
      <c r="J421"/>
      <c r="K421"/>
      <c r="L421"/>
      <c r="M421" s="275"/>
      <c r="N421" s="275"/>
      <c r="O421" s="275"/>
      <c r="P421" s="275"/>
      <c r="Q421" s="275"/>
      <c r="R421" s="275"/>
      <c r="S421" s="275"/>
      <c r="T421" s="275"/>
      <c r="U421" s="275"/>
      <c r="V421" s="275"/>
      <c r="W421" s="275"/>
      <c r="X421" s="275"/>
      <c r="Y421" s="275"/>
      <c r="Z421" s="275"/>
      <c r="AA421" s="275"/>
      <c r="AB421" s="23"/>
      <c r="AC421"/>
      <c r="AD421" s="92"/>
      <c r="AE421"/>
      <c r="AF421"/>
      <c r="AG421"/>
      <c r="AH421" s="96"/>
      <c r="AI421" s="471"/>
      <c r="AJ421" s="445"/>
      <c r="AK421" s="498"/>
      <c r="AL421" s="498"/>
      <c r="AM421" s="498"/>
      <c r="AN421" s="498"/>
      <c r="AO421" s="498"/>
      <c r="AP421" s="498"/>
      <c r="AQ421" s="498"/>
      <c r="AR421" s="498"/>
      <c r="AS421" s="498"/>
      <c r="AT421" s="498"/>
      <c r="AU421" s="498"/>
      <c r="AV421" s="498"/>
      <c r="AW421" s="498"/>
      <c r="AX421" s="498"/>
      <c r="AY421" s="448"/>
      <c r="AZ421" s="386"/>
      <c r="BA421" s="715"/>
      <c r="BB421"/>
      <c r="BC421" s="715"/>
      <c r="BD421"/>
      <c r="BE421" s="715"/>
      <c r="BF421"/>
      <c r="BG421" s="715"/>
      <c r="BH421"/>
      <c r="BI421" s="715"/>
      <c r="BJ421"/>
      <c r="BK421" s="715"/>
      <c r="BL421"/>
      <c r="BM421" s="715"/>
      <c r="BN421"/>
      <c r="BO421" s="387"/>
      <c r="BP421"/>
      <c r="BQ421" s="387"/>
      <c r="BR421"/>
      <c r="BS421" s="387"/>
      <c r="BT421"/>
      <c r="BU421" s="387"/>
      <c r="BV421"/>
      <c r="BW421" s="387"/>
      <c r="BX421"/>
      <c r="BY421" s="387"/>
      <c r="BZ421"/>
      <c r="CA421" s="387"/>
      <c r="CB421"/>
      <c r="CC421" s="387"/>
      <c r="CD421"/>
      <c r="CE421" s="387"/>
      <c r="CF421"/>
      <c r="CG421" s="387"/>
      <c r="CH421"/>
      <c r="CI421" s="387"/>
      <c r="CJ421"/>
      <c r="CK421" s="1099"/>
      <c r="CT421" s="1109"/>
      <c r="CX421" s="1109"/>
      <c r="DN421" s="507"/>
      <c r="DO421" s="507"/>
      <c r="DP421" s="507"/>
      <c r="DQ421" s="507"/>
      <c r="DR421" s="507"/>
      <c r="DS421" s="507"/>
      <c r="DT421" s="507"/>
      <c r="DU421" s="507"/>
      <c r="DV421" s="507"/>
      <c r="DW421" s="507"/>
      <c r="DX421" s="507"/>
      <c r="DY421" s="507"/>
      <c r="DZ421" s="507"/>
      <c r="EA421" s="507"/>
      <c r="EB421" s="507"/>
      <c r="EC421" s="507"/>
      <c r="ED421" s="507"/>
      <c r="EE421" s="507"/>
      <c r="EF421" s="507"/>
      <c r="EG421" s="507"/>
      <c r="EH421" s="507"/>
      <c r="EI421" s="507"/>
      <c r="EJ421" s="507"/>
      <c r="EK421" s="507"/>
      <c r="EL421" s="507"/>
      <c r="EM421" s="507"/>
      <c r="EN421" s="507"/>
      <c r="EO421" s="507"/>
      <c r="EP421" s="507"/>
      <c r="EQ421" s="507"/>
      <c r="ER421" s="507"/>
      <c r="ES421" s="507"/>
      <c r="ET421" s="507"/>
      <c r="EU421" s="507"/>
      <c r="EV421" s="507"/>
      <c r="EW421" s="507"/>
      <c r="EX421" s="507"/>
      <c r="EY421" s="507"/>
      <c r="EZ421" s="507"/>
      <c r="FA421" s="507"/>
      <c r="FB421" s="507"/>
      <c r="FC421" s="507"/>
      <c r="FD421" s="507"/>
      <c r="FE421" s="507"/>
      <c r="FF421" s="507"/>
      <c r="FG421" s="507"/>
      <c r="FH421" s="507"/>
      <c r="FI421" s="507"/>
      <c r="FJ421" s="507"/>
      <c r="FK421" s="507"/>
      <c r="FL421" s="507"/>
      <c r="FM421" s="507"/>
      <c r="FN421" s="507"/>
      <c r="FO421" s="507"/>
      <c r="FP421" s="507"/>
      <c r="FQ421" s="507"/>
      <c r="FR421" s="507"/>
      <c r="FS421" s="507"/>
      <c r="FT421" s="507"/>
      <c r="FU421" s="507"/>
      <c r="FV421" s="507"/>
      <c r="FW421" s="507"/>
      <c r="FX421" s="507"/>
      <c r="FY421" s="507"/>
      <c r="FZ421" s="507"/>
      <c r="GA421" s="507"/>
      <c r="GB421" s="507"/>
      <c r="GC421" s="507"/>
      <c r="GD421" s="507"/>
      <c r="GE421" s="507"/>
      <c r="GF421" s="507"/>
      <c r="GG421" s="507"/>
      <c r="GH421" s="507"/>
      <c r="GI421" s="507"/>
      <c r="GJ421" s="507"/>
      <c r="GK421" s="507"/>
      <c r="GL421" s="507"/>
      <c r="GM421" s="507"/>
      <c r="GN421" s="507"/>
      <c r="GO421" s="507"/>
      <c r="GP421" s="507"/>
      <c r="GQ421" s="507"/>
      <c r="GR421" s="507"/>
      <c r="GS421" s="507"/>
      <c r="GT421" s="507"/>
      <c r="GU421" s="507"/>
      <c r="GV421" s="507"/>
      <c r="GW421" s="507"/>
      <c r="GX421" s="507"/>
      <c r="GY421" s="507"/>
      <c r="GZ421" s="507"/>
      <c r="HA421" s="507"/>
      <c r="HB421" s="507"/>
      <c r="HC421" s="507"/>
      <c r="HD421" s="507"/>
      <c r="HE421" s="507"/>
      <c r="HF421" s="507"/>
      <c r="HG421" s="507"/>
      <c r="HH421" s="507"/>
      <c r="HI421" s="507"/>
      <c r="HJ421" s="507"/>
      <c r="HK421" s="507"/>
      <c r="HL421" s="507"/>
      <c r="HM421" s="507"/>
      <c r="HN421" s="507"/>
      <c r="HO421" s="507"/>
      <c r="HP421" s="507"/>
      <c r="HQ421" s="507"/>
      <c r="HR421" s="507"/>
      <c r="HS421" s="507"/>
      <c r="HT421" s="507"/>
      <c r="HU421" s="507"/>
      <c r="HV421" s="507"/>
      <c r="HW421" s="507"/>
      <c r="HX421" s="507"/>
      <c r="HY421" s="507"/>
      <c r="HZ421" s="507"/>
      <c r="IA421" s="507"/>
      <c r="IB421" s="507"/>
      <c r="IC421" s="507"/>
      <c r="ID421" s="507"/>
      <c r="IE421" s="507"/>
      <c r="IF421" s="507"/>
      <c r="IG421" s="507"/>
      <c r="IH421" s="507"/>
      <c r="II421" s="507"/>
      <c r="IJ421" s="507"/>
    </row>
    <row r="422" spans="1:244" s="398" customFormat="1" ht="19" x14ac:dyDescent="0.2">
      <c r="A422"/>
      <c r="B422" s="290"/>
      <c r="C422"/>
      <c r="D422" s="367"/>
      <c r="E422" s="463"/>
      <c r="F422" s="463"/>
      <c r="G422" s="271"/>
      <c r="H422"/>
      <c r="I422" s="99"/>
      <c r="J422"/>
      <c r="K422"/>
      <c r="L422"/>
      <c r="M422" s="275"/>
      <c r="N422" s="275"/>
      <c r="O422" s="275"/>
      <c r="P422" s="275"/>
      <c r="Q422" s="275"/>
      <c r="R422" s="275"/>
      <c r="S422" s="275"/>
      <c r="T422" s="275"/>
      <c r="U422" s="275"/>
      <c r="V422" s="275"/>
      <c r="W422" s="275"/>
      <c r="X422" s="275"/>
      <c r="Y422" s="275"/>
      <c r="Z422" s="275"/>
      <c r="AA422" s="275"/>
      <c r="AB422" s="23"/>
      <c r="AC422"/>
      <c r="AD422" s="92"/>
      <c r="AE422"/>
      <c r="AF422"/>
      <c r="AG422"/>
      <c r="AH422" s="96"/>
      <c r="AI422" s="471"/>
      <c r="AJ422" s="445"/>
      <c r="AK422" s="498"/>
      <c r="AL422" s="498"/>
      <c r="AM422" s="498"/>
      <c r="AN422" s="498"/>
      <c r="AO422" s="498"/>
      <c r="AP422" s="498"/>
      <c r="AQ422" s="498"/>
      <c r="AR422" s="498"/>
      <c r="AS422" s="498"/>
      <c r="AT422" s="498"/>
      <c r="AU422" s="498"/>
      <c r="AV422" s="498"/>
      <c r="AW422" s="498"/>
      <c r="AX422" s="498"/>
      <c r="AY422" s="448"/>
      <c r="AZ422" s="386"/>
      <c r="BA422" s="715"/>
      <c r="BB422"/>
      <c r="BC422" s="715"/>
      <c r="BD422"/>
      <c r="BE422" s="715"/>
      <c r="BF422"/>
      <c r="BG422" s="715"/>
      <c r="BH422"/>
      <c r="BI422" s="715"/>
      <c r="BJ422"/>
      <c r="BK422" s="715"/>
      <c r="BL422"/>
      <c r="BM422" s="715"/>
      <c r="BN422"/>
      <c r="BO422" s="387"/>
      <c r="BP422"/>
      <c r="BQ422" s="387"/>
      <c r="BR422"/>
      <c r="BS422" s="387"/>
      <c r="BT422"/>
      <c r="BU422" s="387"/>
      <c r="BV422"/>
      <c r="BW422" s="387"/>
      <c r="BX422"/>
      <c r="BY422" s="387"/>
      <c r="BZ422"/>
      <c r="CA422" s="387"/>
      <c r="CB422"/>
      <c r="CC422" s="387"/>
      <c r="CD422"/>
      <c r="CE422" s="387"/>
      <c r="CF422"/>
      <c r="CG422" s="387"/>
      <c r="CH422"/>
      <c r="CI422" s="387"/>
      <c r="CJ422"/>
      <c r="CK422" s="1099"/>
      <c r="CT422" s="1109"/>
      <c r="CX422" s="1109"/>
      <c r="DN422" s="507"/>
      <c r="DO422" s="507"/>
      <c r="DP422" s="507"/>
      <c r="DQ422" s="507"/>
      <c r="DR422" s="507"/>
      <c r="DS422" s="507"/>
      <c r="DT422" s="507"/>
      <c r="DU422" s="507"/>
      <c r="DV422" s="507"/>
      <c r="DW422" s="507"/>
      <c r="DX422" s="507"/>
      <c r="DY422" s="507"/>
      <c r="DZ422" s="507"/>
      <c r="EA422" s="507"/>
      <c r="EB422" s="507"/>
      <c r="EC422" s="507"/>
      <c r="ED422" s="507"/>
      <c r="EE422" s="507"/>
      <c r="EF422" s="507"/>
      <c r="EG422" s="507"/>
      <c r="EH422" s="507"/>
      <c r="EI422" s="507"/>
      <c r="EJ422" s="507"/>
      <c r="EK422" s="507"/>
      <c r="EL422" s="507"/>
      <c r="EM422" s="507"/>
      <c r="EN422" s="507"/>
      <c r="EO422" s="507"/>
      <c r="EP422" s="507"/>
      <c r="EQ422" s="507"/>
      <c r="ER422" s="507"/>
      <c r="ES422" s="507"/>
      <c r="ET422" s="507"/>
      <c r="EU422" s="507"/>
      <c r="EV422" s="507"/>
      <c r="EW422" s="507"/>
      <c r="EX422" s="507"/>
      <c r="EY422" s="507"/>
      <c r="EZ422" s="507"/>
      <c r="FA422" s="507"/>
      <c r="FB422" s="507"/>
      <c r="FC422" s="507"/>
      <c r="FD422" s="507"/>
      <c r="FE422" s="507"/>
      <c r="FF422" s="507"/>
      <c r="FG422" s="507"/>
      <c r="FH422" s="507"/>
      <c r="FI422" s="507"/>
      <c r="FJ422" s="507"/>
      <c r="FK422" s="507"/>
      <c r="FL422" s="507"/>
      <c r="FM422" s="507"/>
      <c r="FN422" s="507"/>
      <c r="FO422" s="507"/>
      <c r="FP422" s="507"/>
      <c r="FQ422" s="507"/>
      <c r="FR422" s="507"/>
      <c r="FS422" s="507"/>
      <c r="FT422" s="507"/>
      <c r="FU422" s="507"/>
      <c r="FV422" s="507"/>
      <c r="FW422" s="507"/>
      <c r="FX422" s="507"/>
      <c r="FY422" s="507"/>
      <c r="FZ422" s="507"/>
      <c r="GA422" s="507"/>
      <c r="GB422" s="507"/>
      <c r="GC422" s="507"/>
      <c r="GD422" s="507"/>
      <c r="GE422" s="507"/>
      <c r="GF422" s="507"/>
      <c r="GG422" s="507"/>
      <c r="GH422" s="507"/>
      <c r="GI422" s="507"/>
      <c r="GJ422" s="507"/>
      <c r="GK422" s="507"/>
      <c r="GL422" s="507"/>
      <c r="GM422" s="507"/>
      <c r="GN422" s="507"/>
      <c r="GO422" s="507"/>
      <c r="GP422" s="507"/>
      <c r="GQ422" s="507"/>
      <c r="GR422" s="507"/>
      <c r="GS422" s="507"/>
      <c r="GT422" s="507"/>
      <c r="GU422" s="507"/>
      <c r="GV422" s="507"/>
      <c r="GW422" s="507"/>
      <c r="GX422" s="507"/>
      <c r="GY422" s="507"/>
      <c r="GZ422" s="507"/>
      <c r="HA422" s="507"/>
      <c r="HB422" s="507"/>
      <c r="HC422" s="507"/>
      <c r="HD422" s="507"/>
      <c r="HE422" s="507"/>
      <c r="HF422" s="507"/>
      <c r="HG422" s="507"/>
      <c r="HH422" s="507"/>
      <c r="HI422" s="507"/>
      <c r="HJ422" s="507"/>
      <c r="HK422" s="507"/>
      <c r="HL422" s="507"/>
      <c r="HM422" s="507"/>
      <c r="HN422" s="507"/>
      <c r="HO422" s="507"/>
      <c r="HP422" s="507"/>
      <c r="HQ422" s="507"/>
      <c r="HR422" s="507"/>
      <c r="HS422" s="507"/>
      <c r="HT422" s="507"/>
      <c r="HU422" s="507"/>
      <c r="HV422" s="507"/>
      <c r="HW422" s="507"/>
      <c r="HX422" s="507"/>
      <c r="HY422" s="507"/>
      <c r="HZ422" s="507"/>
      <c r="IA422" s="507"/>
      <c r="IB422" s="507"/>
      <c r="IC422" s="507"/>
      <c r="ID422" s="507"/>
      <c r="IE422" s="507"/>
      <c r="IF422" s="507"/>
      <c r="IG422" s="507"/>
      <c r="IH422" s="507"/>
      <c r="II422" s="507"/>
      <c r="IJ422" s="507"/>
    </row>
    <row r="423" spans="1:244" s="398" customFormat="1" ht="19" x14ac:dyDescent="0.2">
      <c r="A423"/>
      <c r="B423" s="290"/>
      <c r="C423"/>
      <c r="D423" s="367"/>
      <c r="E423" s="463"/>
      <c r="F423" s="463"/>
      <c r="G423" s="271"/>
      <c r="H423"/>
      <c r="I423" s="99"/>
      <c r="J423"/>
      <c r="K423"/>
      <c r="L423"/>
      <c r="M423" s="275"/>
      <c r="N423" s="275"/>
      <c r="O423" s="275"/>
      <c r="P423" s="275"/>
      <c r="Q423" s="275"/>
      <c r="R423" s="275"/>
      <c r="S423" s="275"/>
      <c r="T423" s="275"/>
      <c r="U423" s="275"/>
      <c r="V423" s="275"/>
      <c r="W423" s="275"/>
      <c r="X423" s="275"/>
      <c r="Y423" s="275"/>
      <c r="Z423" s="275"/>
      <c r="AA423" s="275"/>
      <c r="AB423" s="23"/>
      <c r="AC423"/>
      <c r="AD423" s="92"/>
      <c r="AE423"/>
      <c r="AF423"/>
      <c r="AG423"/>
      <c r="AH423" s="96"/>
      <c r="AI423" s="471"/>
      <c r="AJ423" s="445"/>
      <c r="AK423" s="498"/>
      <c r="AL423" s="498"/>
      <c r="AM423" s="498"/>
      <c r="AN423" s="498"/>
      <c r="AO423" s="498"/>
      <c r="AP423" s="498"/>
      <c r="AQ423" s="498"/>
      <c r="AR423" s="498"/>
      <c r="AS423" s="498"/>
      <c r="AT423" s="498"/>
      <c r="AU423" s="498"/>
      <c r="AV423" s="498"/>
      <c r="AW423" s="498"/>
      <c r="AX423" s="498"/>
      <c r="AY423" s="448"/>
      <c r="AZ423" s="386"/>
      <c r="BA423" s="715"/>
      <c r="BB423"/>
      <c r="BC423" s="715"/>
      <c r="BD423"/>
      <c r="BE423" s="715"/>
      <c r="BF423"/>
      <c r="BG423" s="715"/>
      <c r="BH423"/>
      <c r="BI423" s="715"/>
      <c r="BJ423"/>
      <c r="BK423" s="715"/>
      <c r="BL423"/>
      <c r="BM423" s="715"/>
      <c r="BN423"/>
      <c r="BO423" s="387"/>
      <c r="BP423"/>
      <c r="BQ423" s="387"/>
      <c r="BR423"/>
      <c r="BS423" s="387"/>
      <c r="BT423"/>
      <c r="BU423" s="387"/>
      <c r="BV423"/>
      <c r="BW423" s="387"/>
      <c r="BX423"/>
      <c r="BY423" s="387"/>
      <c r="BZ423"/>
      <c r="CA423" s="387"/>
      <c r="CB423"/>
      <c r="CC423" s="387"/>
      <c r="CD423"/>
      <c r="CE423" s="387"/>
      <c r="CF423"/>
      <c r="CG423" s="387"/>
      <c r="CH423"/>
      <c r="CI423" s="387"/>
      <c r="CJ423"/>
      <c r="CK423" s="1099"/>
      <c r="CT423" s="1109"/>
      <c r="CX423" s="1109"/>
      <c r="DN423" s="507"/>
      <c r="DO423" s="507"/>
      <c r="DP423" s="507"/>
      <c r="DQ423" s="507"/>
      <c r="DR423" s="507"/>
      <c r="DS423" s="507"/>
      <c r="DT423" s="507"/>
      <c r="DU423" s="507"/>
      <c r="DV423" s="507"/>
      <c r="DW423" s="507"/>
      <c r="DX423" s="507"/>
      <c r="DY423" s="507"/>
      <c r="DZ423" s="507"/>
      <c r="EA423" s="507"/>
      <c r="EB423" s="507"/>
      <c r="EC423" s="507"/>
      <c r="ED423" s="507"/>
      <c r="EE423" s="507"/>
      <c r="EF423" s="507"/>
      <c r="EG423" s="507"/>
      <c r="EH423" s="507"/>
      <c r="EI423" s="507"/>
      <c r="EJ423" s="507"/>
      <c r="EK423" s="507"/>
      <c r="EL423" s="507"/>
      <c r="EM423" s="507"/>
      <c r="EN423" s="507"/>
      <c r="EO423" s="507"/>
      <c r="EP423" s="507"/>
      <c r="EQ423" s="507"/>
      <c r="ER423" s="507"/>
      <c r="ES423" s="507"/>
      <c r="ET423" s="507"/>
      <c r="EU423" s="507"/>
      <c r="EV423" s="507"/>
      <c r="EW423" s="507"/>
      <c r="EX423" s="507"/>
      <c r="EY423" s="507"/>
      <c r="EZ423" s="507"/>
      <c r="FA423" s="507"/>
      <c r="FB423" s="507"/>
      <c r="FC423" s="507"/>
      <c r="FD423" s="507"/>
      <c r="FE423" s="507"/>
      <c r="FF423" s="507"/>
      <c r="FG423" s="507"/>
      <c r="FH423" s="507"/>
      <c r="FI423" s="507"/>
      <c r="FJ423" s="507"/>
      <c r="FK423" s="507"/>
      <c r="FL423" s="507"/>
      <c r="FM423" s="507"/>
      <c r="FN423" s="507"/>
      <c r="FO423" s="507"/>
      <c r="FP423" s="507"/>
      <c r="FQ423" s="507"/>
      <c r="FR423" s="507"/>
      <c r="FS423" s="507"/>
      <c r="FT423" s="507"/>
      <c r="FU423" s="507"/>
      <c r="FV423" s="507"/>
      <c r="FW423" s="507"/>
      <c r="FX423" s="507"/>
      <c r="FY423" s="507"/>
      <c r="FZ423" s="507"/>
      <c r="GA423" s="507"/>
      <c r="GB423" s="507"/>
      <c r="GC423" s="507"/>
      <c r="GD423" s="507"/>
      <c r="GE423" s="507"/>
      <c r="GF423" s="507"/>
      <c r="GG423" s="507"/>
      <c r="GH423" s="507"/>
      <c r="GI423" s="507"/>
      <c r="GJ423" s="507"/>
      <c r="GK423" s="507"/>
      <c r="GL423" s="507"/>
      <c r="GM423" s="507"/>
      <c r="GN423" s="507"/>
      <c r="GO423" s="507"/>
      <c r="GP423" s="507"/>
      <c r="GQ423" s="507"/>
      <c r="GR423" s="507"/>
      <c r="GS423" s="507"/>
      <c r="GT423" s="507"/>
      <c r="GU423" s="507"/>
      <c r="GV423" s="507"/>
      <c r="GW423" s="507"/>
      <c r="GX423" s="507"/>
      <c r="GY423" s="507"/>
      <c r="GZ423" s="507"/>
      <c r="HA423" s="507"/>
      <c r="HB423" s="507"/>
      <c r="HC423" s="507"/>
      <c r="HD423" s="507"/>
      <c r="HE423" s="507"/>
      <c r="HF423" s="507"/>
      <c r="HG423" s="507"/>
      <c r="HH423" s="507"/>
      <c r="HI423" s="507"/>
      <c r="HJ423" s="507"/>
      <c r="HK423" s="507"/>
      <c r="HL423" s="507"/>
      <c r="HM423" s="507"/>
      <c r="HN423" s="507"/>
      <c r="HO423" s="507"/>
      <c r="HP423" s="507"/>
      <c r="HQ423" s="507"/>
      <c r="HR423" s="507"/>
      <c r="HS423" s="507"/>
      <c r="HT423" s="507"/>
      <c r="HU423" s="507"/>
      <c r="HV423" s="507"/>
      <c r="HW423" s="507"/>
      <c r="HX423" s="507"/>
      <c r="HY423" s="507"/>
      <c r="HZ423" s="507"/>
      <c r="IA423" s="507"/>
      <c r="IB423" s="507"/>
      <c r="IC423" s="507"/>
      <c r="ID423" s="507"/>
      <c r="IE423" s="507"/>
      <c r="IF423" s="507"/>
      <c r="IG423" s="507"/>
      <c r="IH423" s="507"/>
      <c r="II423" s="507"/>
      <c r="IJ423" s="507"/>
    </row>
    <row r="424" spans="1:244" s="398" customFormat="1" ht="19" x14ac:dyDescent="0.2">
      <c r="A424"/>
      <c r="B424" s="290"/>
      <c r="C424"/>
      <c r="D424" s="367"/>
      <c r="E424" s="463"/>
      <c r="F424" s="463"/>
      <c r="G424" s="271"/>
      <c r="H424"/>
      <c r="I424" s="99"/>
      <c r="J424"/>
      <c r="K424"/>
      <c r="L424"/>
      <c r="M424" s="275"/>
      <c r="N424" s="275"/>
      <c r="O424" s="275"/>
      <c r="P424" s="275"/>
      <c r="Q424" s="275"/>
      <c r="R424" s="275"/>
      <c r="S424" s="275"/>
      <c r="T424" s="275"/>
      <c r="U424" s="275"/>
      <c r="V424" s="275"/>
      <c r="W424" s="275"/>
      <c r="X424" s="275"/>
      <c r="Y424" s="275"/>
      <c r="Z424" s="275"/>
      <c r="AA424" s="275"/>
      <c r="AB424" s="23"/>
      <c r="AC424"/>
      <c r="AD424" s="92"/>
      <c r="AE424"/>
      <c r="AF424"/>
      <c r="AG424"/>
      <c r="AH424" s="96"/>
      <c r="AI424" s="471"/>
      <c r="AJ424" s="445"/>
      <c r="AK424" s="498"/>
      <c r="AL424" s="498"/>
      <c r="AM424" s="498"/>
      <c r="AN424" s="498"/>
      <c r="AO424" s="498"/>
      <c r="AP424" s="498"/>
      <c r="AQ424" s="498"/>
      <c r="AR424" s="498"/>
      <c r="AS424" s="498"/>
      <c r="AT424" s="498"/>
      <c r="AU424" s="498"/>
      <c r="AV424" s="498"/>
      <c r="AW424" s="498"/>
      <c r="AX424" s="498"/>
      <c r="AY424" s="448"/>
      <c r="AZ424" s="386"/>
      <c r="BA424" s="715"/>
      <c r="BB424"/>
      <c r="BC424" s="715"/>
      <c r="BD424"/>
      <c r="BE424" s="715"/>
      <c r="BF424"/>
      <c r="BG424" s="715"/>
      <c r="BH424"/>
      <c r="BI424" s="715"/>
      <c r="BJ424"/>
      <c r="BK424" s="715"/>
      <c r="BL424"/>
      <c r="BM424" s="715"/>
      <c r="BN424"/>
      <c r="BO424" s="387"/>
      <c r="BP424"/>
      <c r="BQ424" s="387"/>
      <c r="BR424"/>
      <c r="BS424" s="387"/>
      <c r="BT424"/>
      <c r="BU424" s="387"/>
      <c r="BV424"/>
      <c r="BW424" s="387"/>
      <c r="BX424"/>
      <c r="BY424" s="387"/>
      <c r="BZ424"/>
      <c r="CA424" s="387"/>
      <c r="CB424"/>
      <c r="CC424" s="387"/>
      <c r="CD424"/>
      <c r="CE424" s="387"/>
      <c r="CF424"/>
      <c r="CG424" s="387"/>
      <c r="CH424"/>
      <c r="CI424" s="387"/>
      <c r="CJ424"/>
      <c r="CK424" s="1099"/>
      <c r="CT424" s="1109"/>
      <c r="CX424" s="1109"/>
      <c r="DN424" s="507"/>
      <c r="DO424" s="507"/>
      <c r="DP424" s="507"/>
      <c r="DQ424" s="507"/>
      <c r="DR424" s="507"/>
      <c r="DS424" s="507"/>
      <c r="DT424" s="507"/>
      <c r="DU424" s="507"/>
      <c r="DV424" s="507"/>
      <c r="DW424" s="507"/>
      <c r="DX424" s="507"/>
      <c r="DY424" s="507"/>
      <c r="DZ424" s="507"/>
      <c r="EA424" s="507"/>
      <c r="EB424" s="507"/>
      <c r="EC424" s="507"/>
      <c r="ED424" s="507"/>
      <c r="EE424" s="507"/>
      <c r="EF424" s="507"/>
      <c r="EG424" s="507"/>
      <c r="EH424" s="507"/>
      <c r="EI424" s="507"/>
      <c r="EJ424" s="507"/>
      <c r="EK424" s="507"/>
      <c r="EL424" s="507"/>
      <c r="EM424" s="507"/>
      <c r="EN424" s="507"/>
      <c r="EO424" s="507"/>
      <c r="EP424" s="507"/>
      <c r="EQ424" s="507"/>
      <c r="ER424" s="507"/>
      <c r="ES424" s="507"/>
      <c r="ET424" s="507"/>
      <c r="EU424" s="507"/>
      <c r="EV424" s="507"/>
      <c r="EW424" s="507"/>
      <c r="EX424" s="507"/>
      <c r="EY424" s="507"/>
      <c r="EZ424" s="507"/>
      <c r="FA424" s="507"/>
      <c r="FB424" s="507"/>
      <c r="FC424" s="507"/>
      <c r="FD424" s="507"/>
      <c r="FE424" s="507"/>
      <c r="FF424" s="507"/>
      <c r="FG424" s="507"/>
      <c r="FH424" s="507"/>
      <c r="FI424" s="507"/>
      <c r="FJ424" s="507"/>
      <c r="FK424" s="507"/>
      <c r="FL424" s="507"/>
      <c r="FM424" s="507"/>
      <c r="FN424" s="507"/>
      <c r="FO424" s="507"/>
      <c r="FP424" s="507"/>
      <c r="FQ424" s="507"/>
      <c r="FR424" s="507"/>
      <c r="FS424" s="507"/>
      <c r="FT424" s="507"/>
      <c r="FU424" s="507"/>
      <c r="FV424" s="507"/>
      <c r="FW424" s="507"/>
      <c r="FX424" s="507"/>
      <c r="FY424" s="507"/>
      <c r="FZ424" s="507"/>
      <c r="GA424" s="507"/>
      <c r="GB424" s="507"/>
      <c r="GC424" s="507"/>
      <c r="GD424" s="507"/>
      <c r="GE424" s="507"/>
      <c r="GF424" s="507"/>
      <c r="GG424" s="507"/>
      <c r="GH424" s="507"/>
      <c r="GI424" s="507"/>
      <c r="GJ424" s="507"/>
      <c r="GK424" s="507"/>
      <c r="GL424" s="507"/>
      <c r="GM424" s="507"/>
      <c r="GN424" s="507"/>
      <c r="GO424" s="507"/>
      <c r="GP424" s="507"/>
      <c r="GQ424" s="507"/>
      <c r="GR424" s="507"/>
      <c r="GS424" s="507"/>
      <c r="GT424" s="507"/>
      <c r="GU424" s="507"/>
      <c r="GV424" s="507"/>
      <c r="GW424" s="507"/>
      <c r="GX424" s="507"/>
      <c r="GY424" s="507"/>
      <c r="GZ424" s="507"/>
      <c r="HA424" s="507"/>
      <c r="HB424" s="507"/>
      <c r="HC424" s="507"/>
      <c r="HD424" s="507"/>
      <c r="HE424" s="507"/>
      <c r="HF424" s="507"/>
      <c r="HG424" s="507"/>
      <c r="HH424" s="507"/>
      <c r="HI424" s="507"/>
      <c r="HJ424" s="507"/>
      <c r="HK424" s="507"/>
      <c r="HL424" s="507"/>
      <c r="HM424" s="507"/>
      <c r="HN424" s="507"/>
      <c r="HO424" s="507"/>
      <c r="HP424" s="507"/>
      <c r="HQ424" s="507"/>
      <c r="HR424" s="507"/>
      <c r="HS424" s="507"/>
      <c r="HT424" s="507"/>
      <c r="HU424" s="507"/>
      <c r="HV424" s="507"/>
      <c r="HW424" s="507"/>
      <c r="HX424" s="507"/>
      <c r="HY424" s="507"/>
      <c r="HZ424" s="507"/>
      <c r="IA424" s="507"/>
      <c r="IB424" s="507"/>
      <c r="IC424" s="507"/>
      <c r="ID424" s="507"/>
      <c r="IE424" s="507"/>
      <c r="IF424" s="507"/>
      <c r="IG424" s="507"/>
      <c r="IH424" s="507"/>
      <c r="II424" s="507"/>
      <c r="IJ424" s="507"/>
    </row>
    <row r="425" spans="1:244" s="398" customFormat="1" ht="19" x14ac:dyDescent="0.2">
      <c r="A425"/>
      <c r="B425" s="290"/>
      <c r="C425"/>
      <c r="D425" s="367"/>
      <c r="E425" s="463"/>
      <c r="F425" s="463"/>
      <c r="G425" s="271"/>
      <c r="H425"/>
      <c r="I425" s="99"/>
      <c r="J425"/>
      <c r="K425"/>
      <c r="L425"/>
      <c r="M425" s="275"/>
      <c r="N425" s="275"/>
      <c r="O425" s="275"/>
      <c r="P425" s="275"/>
      <c r="Q425" s="275"/>
      <c r="R425" s="275"/>
      <c r="S425" s="275"/>
      <c r="T425" s="275"/>
      <c r="U425" s="275"/>
      <c r="V425" s="275"/>
      <c r="W425" s="275"/>
      <c r="X425" s="275"/>
      <c r="Y425" s="275"/>
      <c r="Z425" s="275"/>
      <c r="AA425" s="275"/>
      <c r="AB425" s="23"/>
      <c r="AC425"/>
      <c r="AD425" s="92"/>
      <c r="AE425"/>
      <c r="AF425"/>
      <c r="AG425"/>
      <c r="AH425" s="96"/>
      <c r="AI425" s="471"/>
      <c r="AJ425" s="445"/>
      <c r="AK425" s="498"/>
      <c r="AL425" s="498"/>
      <c r="AM425" s="498"/>
      <c r="AN425" s="498"/>
      <c r="AO425" s="498"/>
      <c r="AP425" s="498"/>
      <c r="AQ425" s="498"/>
      <c r="AR425" s="498"/>
      <c r="AS425" s="498"/>
      <c r="AT425" s="498"/>
      <c r="AU425" s="498"/>
      <c r="AV425" s="498"/>
      <c r="AW425" s="498"/>
      <c r="AX425" s="498"/>
      <c r="AY425" s="448"/>
      <c r="AZ425" s="386"/>
      <c r="BA425" s="715"/>
      <c r="BB425"/>
      <c r="BC425" s="715"/>
      <c r="BD425"/>
      <c r="BE425" s="715"/>
      <c r="BF425"/>
      <c r="BG425" s="715"/>
      <c r="BH425"/>
      <c r="BI425" s="715"/>
      <c r="BJ425"/>
      <c r="BK425" s="715"/>
      <c r="BL425"/>
      <c r="BM425" s="715"/>
      <c r="BN425"/>
      <c r="BO425" s="387"/>
      <c r="BP425"/>
      <c r="BQ425" s="387"/>
      <c r="BR425"/>
      <c r="BS425" s="387"/>
      <c r="BT425"/>
      <c r="BU425" s="387"/>
      <c r="BV425"/>
      <c r="BW425" s="387"/>
      <c r="BX425"/>
      <c r="BY425" s="387"/>
      <c r="BZ425"/>
      <c r="CA425" s="387"/>
      <c r="CB425"/>
      <c r="CC425" s="387"/>
      <c r="CD425"/>
      <c r="CE425" s="387"/>
      <c r="CF425"/>
      <c r="CG425" s="387"/>
      <c r="CH425"/>
      <c r="CI425" s="387"/>
      <c r="CJ425"/>
      <c r="CK425" s="1099"/>
      <c r="CT425" s="1109"/>
      <c r="CX425" s="1109"/>
      <c r="DN425" s="507"/>
      <c r="DO425" s="507"/>
      <c r="DP425" s="507"/>
      <c r="DQ425" s="507"/>
      <c r="DR425" s="507"/>
      <c r="DS425" s="507"/>
      <c r="DT425" s="507"/>
      <c r="DU425" s="507"/>
      <c r="DV425" s="507"/>
      <c r="DW425" s="507"/>
      <c r="DX425" s="507"/>
      <c r="DY425" s="507"/>
      <c r="DZ425" s="507"/>
      <c r="EA425" s="507"/>
      <c r="EB425" s="507"/>
      <c r="EC425" s="507"/>
      <c r="ED425" s="507"/>
      <c r="EE425" s="507"/>
      <c r="EF425" s="507"/>
      <c r="EG425" s="507"/>
      <c r="EH425" s="507"/>
      <c r="EI425" s="507"/>
      <c r="EJ425" s="507"/>
      <c r="EK425" s="507"/>
      <c r="EL425" s="507"/>
      <c r="EM425" s="507"/>
      <c r="EN425" s="507"/>
      <c r="EO425" s="507"/>
      <c r="EP425" s="507"/>
      <c r="EQ425" s="507"/>
      <c r="ER425" s="507"/>
      <c r="ES425" s="507"/>
      <c r="ET425" s="507"/>
      <c r="EU425" s="507"/>
      <c r="EV425" s="507"/>
      <c r="EW425" s="507"/>
      <c r="EX425" s="507"/>
      <c r="EY425" s="507"/>
      <c r="EZ425" s="507"/>
      <c r="FA425" s="507"/>
      <c r="FB425" s="507"/>
      <c r="FC425" s="507"/>
      <c r="FD425" s="507"/>
      <c r="FE425" s="507"/>
      <c r="FF425" s="507"/>
      <c r="FG425" s="507"/>
      <c r="FH425" s="507"/>
      <c r="FI425" s="507"/>
      <c r="FJ425" s="507"/>
      <c r="FK425" s="507"/>
      <c r="FL425" s="507"/>
      <c r="FM425" s="507"/>
      <c r="FN425" s="507"/>
      <c r="FO425" s="507"/>
      <c r="FP425" s="507"/>
      <c r="FQ425" s="507"/>
      <c r="FR425" s="507"/>
      <c r="FS425" s="507"/>
      <c r="FT425" s="507"/>
      <c r="FU425" s="507"/>
      <c r="FV425" s="507"/>
      <c r="FW425" s="507"/>
      <c r="FX425" s="507"/>
      <c r="FY425" s="507"/>
      <c r="FZ425" s="507"/>
      <c r="GA425" s="507"/>
      <c r="GB425" s="507"/>
      <c r="GC425" s="507"/>
      <c r="GD425" s="507"/>
      <c r="GE425" s="507"/>
      <c r="GF425" s="507"/>
      <c r="GG425" s="507"/>
      <c r="GH425" s="507"/>
      <c r="GI425" s="507"/>
      <c r="GJ425" s="507"/>
      <c r="GK425" s="507"/>
      <c r="GL425" s="507"/>
      <c r="GM425" s="507"/>
      <c r="GN425" s="507"/>
      <c r="GO425" s="507"/>
      <c r="GP425" s="507"/>
      <c r="GQ425" s="507"/>
      <c r="GR425" s="507"/>
      <c r="GS425" s="507"/>
      <c r="GT425" s="507"/>
      <c r="GU425" s="507"/>
      <c r="GV425" s="507"/>
      <c r="GW425" s="507"/>
      <c r="GX425" s="507"/>
      <c r="GY425" s="507"/>
      <c r="GZ425" s="507"/>
      <c r="HA425" s="507"/>
      <c r="HB425" s="507"/>
      <c r="HC425" s="507"/>
      <c r="HD425" s="507"/>
      <c r="HE425" s="507"/>
      <c r="HF425" s="507"/>
      <c r="HG425" s="507"/>
      <c r="HH425" s="507"/>
      <c r="HI425" s="507"/>
      <c r="HJ425" s="507"/>
      <c r="HK425" s="507"/>
      <c r="HL425" s="507"/>
      <c r="HM425" s="507"/>
      <c r="HN425" s="507"/>
      <c r="HO425" s="507"/>
      <c r="HP425" s="507"/>
      <c r="HQ425" s="507"/>
      <c r="HR425" s="507"/>
      <c r="HS425" s="507"/>
      <c r="HT425" s="507"/>
      <c r="HU425" s="507"/>
      <c r="HV425" s="507"/>
      <c r="HW425" s="507"/>
      <c r="HX425" s="507"/>
      <c r="HY425" s="507"/>
      <c r="HZ425" s="507"/>
      <c r="IA425" s="507"/>
      <c r="IB425" s="507"/>
      <c r="IC425" s="507"/>
      <c r="ID425" s="507"/>
      <c r="IE425" s="507"/>
      <c r="IF425" s="507"/>
      <c r="IG425" s="507"/>
      <c r="IH425" s="507"/>
      <c r="II425" s="507"/>
      <c r="IJ425" s="507"/>
    </row>
    <row r="426" spans="1:244" s="398" customFormat="1" ht="19" x14ac:dyDescent="0.2">
      <c r="A426"/>
      <c r="B426" s="290"/>
      <c r="C426"/>
      <c r="D426" s="367"/>
      <c r="E426" s="463"/>
      <c r="F426" s="463"/>
      <c r="G426" s="271"/>
      <c r="H426"/>
      <c r="I426" s="99"/>
      <c r="J426"/>
      <c r="K426"/>
      <c r="L426"/>
      <c r="M426" s="275"/>
      <c r="N426" s="275"/>
      <c r="O426" s="275"/>
      <c r="P426" s="275"/>
      <c r="Q426" s="275"/>
      <c r="R426" s="275"/>
      <c r="S426" s="275"/>
      <c r="T426" s="275"/>
      <c r="U426" s="275"/>
      <c r="V426" s="275"/>
      <c r="W426" s="275"/>
      <c r="X426" s="275"/>
      <c r="Y426" s="275"/>
      <c r="Z426" s="275"/>
      <c r="AA426" s="275"/>
      <c r="AB426" s="23"/>
      <c r="AC426"/>
      <c r="AD426" s="92"/>
      <c r="AE426"/>
      <c r="AF426"/>
      <c r="AG426"/>
      <c r="AH426" s="96"/>
      <c r="AI426" s="471"/>
      <c r="AJ426" s="445"/>
      <c r="AK426" s="498"/>
      <c r="AL426" s="498"/>
      <c r="AM426" s="498"/>
      <c r="AN426" s="498"/>
      <c r="AO426" s="498"/>
      <c r="AP426" s="498"/>
      <c r="AQ426" s="498"/>
      <c r="AR426" s="498"/>
      <c r="AS426" s="498"/>
      <c r="AT426" s="498"/>
      <c r="AU426" s="498"/>
      <c r="AV426" s="498"/>
      <c r="AW426" s="498"/>
      <c r="AX426" s="498"/>
      <c r="AY426" s="448"/>
      <c r="AZ426" s="386"/>
      <c r="BA426" s="715"/>
      <c r="BB426"/>
      <c r="BC426" s="715"/>
      <c r="BD426"/>
      <c r="BE426" s="715"/>
      <c r="BF426"/>
      <c r="BG426" s="715"/>
      <c r="BH426"/>
      <c r="BI426" s="715"/>
      <c r="BJ426"/>
      <c r="BK426" s="715"/>
      <c r="BL426"/>
      <c r="BM426" s="715"/>
      <c r="BN426"/>
      <c r="BO426" s="387"/>
      <c r="BP426"/>
      <c r="BQ426" s="387"/>
      <c r="BR426"/>
      <c r="BS426" s="387"/>
      <c r="BT426"/>
      <c r="BU426" s="387"/>
      <c r="BV426"/>
      <c r="BW426" s="387"/>
      <c r="BX426"/>
      <c r="BY426" s="387"/>
      <c r="BZ426"/>
      <c r="CA426" s="387"/>
      <c r="CB426"/>
      <c r="CC426" s="387"/>
      <c r="CD426"/>
      <c r="CE426" s="387"/>
      <c r="CF426"/>
      <c r="CG426" s="387"/>
      <c r="CH426"/>
      <c r="CI426" s="387"/>
      <c r="CJ426"/>
      <c r="CK426" s="1099"/>
      <c r="CT426" s="1109"/>
      <c r="CX426" s="1109"/>
      <c r="DN426" s="507"/>
      <c r="DO426" s="507"/>
      <c r="DP426" s="507"/>
      <c r="DQ426" s="507"/>
      <c r="DR426" s="507"/>
      <c r="DS426" s="507"/>
      <c r="DT426" s="507"/>
      <c r="DU426" s="507"/>
      <c r="DV426" s="507"/>
      <c r="DW426" s="507"/>
      <c r="DX426" s="507"/>
      <c r="DY426" s="507"/>
      <c r="DZ426" s="507"/>
      <c r="EA426" s="507"/>
      <c r="EB426" s="507"/>
      <c r="EC426" s="507"/>
      <c r="ED426" s="507"/>
      <c r="EE426" s="507"/>
      <c r="EF426" s="507"/>
      <c r="EG426" s="507"/>
      <c r="EH426" s="507"/>
      <c r="EI426" s="507"/>
      <c r="EJ426" s="507"/>
      <c r="EK426" s="507"/>
      <c r="EL426" s="507"/>
      <c r="EM426" s="507"/>
      <c r="EN426" s="507"/>
      <c r="EO426" s="507"/>
      <c r="EP426" s="507"/>
      <c r="EQ426" s="507"/>
      <c r="ER426" s="507"/>
      <c r="ES426" s="507"/>
      <c r="ET426" s="507"/>
      <c r="EU426" s="507"/>
      <c r="EV426" s="507"/>
      <c r="EW426" s="507"/>
      <c r="EX426" s="507"/>
      <c r="EY426" s="507"/>
      <c r="EZ426" s="507"/>
      <c r="FA426" s="507"/>
      <c r="FB426" s="507"/>
      <c r="FC426" s="507"/>
      <c r="FD426" s="507"/>
      <c r="FE426" s="507"/>
      <c r="FF426" s="507"/>
      <c r="FG426" s="507"/>
      <c r="FH426" s="507"/>
      <c r="FI426" s="507"/>
      <c r="FJ426" s="507"/>
      <c r="FK426" s="507"/>
      <c r="FL426" s="507"/>
      <c r="FM426" s="507"/>
      <c r="FN426" s="507"/>
      <c r="FO426" s="507"/>
      <c r="FP426" s="507"/>
      <c r="FQ426" s="507"/>
      <c r="FR426" s="507"/>
      <c r="FS426" s="507"/>
      <c r="FT426" s="507"/>
      <c r="FU426" s="507"/>
      <c r="FV426" s="507"/>
      <c r="FW426" s="507"/>
      <c r="FX426" s="507"/>
      <c r="FY426" s="507"/>
      <c r="FZ426" s="507"/>
      <c r="GA426" s="507"/>
      <c r="GB426" s="507"/>
      <c r="GC426" s="507"/>
      <c r="GD426" s="507"/>
      <c r="GE426" s="507"/>
      <c r="GF426" s="507"/>
      <c r="GG426" s="507"/>
      <c r="GH426" s="507"/>
      <c r="GI426" s="507"/>
      <c r="GJ426" s="507"/>
      <c r="GK426" s="507"/>
      <c r="GL426" s="507"/>
      <c r="GM426" s="507"/>
      <c r="GN426" s="507"/>
      <c r="GO426" s="507"/>
      <c r="GP426" s="507"/>
      <c r="GQ426" s="507"/>
      <c r="GR426" s="507"/>
      <c r="GS426" s="507"/>
      <c r="GT426" s="507"/>
      <c r="GU426" s="507"/>
      <c r="GV426" s="507"/>
      <c r="GW426" s="507"/>
      <c r="GX426" s="507"/>
      <c r="GY426" s="507"/>
      <c r="GZ426" s="507"/>
      <c r="HA426" s="507"/>
      <c r="HB426" s="507"/>
      <c r="HC426" s="507"/>
      <c r="HD426" s="507"/>
      <c r="HE426" s="507"/>
      <c r="HF426" s="507"/>
      <c r="HG426" s="507"/>
      <c r="HH426" s="507"/>
      <c r="HI426" s="507"/>
      <c r="HJ426" s="507"/>
      <c r="HK426" s="507"/>
      <c r="HL426" s="507"/>
      <c r="HM426" s="507"/>
      <c r="HN426" s="507"/>
      <c r="HO426" s="507"/>
      <c r="HP426" s="507"/>
      <c r="HQ426" s="507"/>
      <c r="HR426" s="507"/>
      <c r="HS426" s="507"/>
      <c r="HT426" s="507"/>
      <c r="HU426" s="507"/>
      <c r="HV426" s="507"/>
      <c r="HW426" s="507"/>
      <c r="HX426" s="507"/>
      <c r="HY426" s="507"/>
      <c r="HZ426" s="507"/>
      <c r="IA426" s="507"/>
      <c r="IB426" s="507"/>
      <c r="IC426" s="507"/>
      <c r="ID426" s="507"/>
      <c r="IE426" s="507"/>
      <c r="IF426" s="507"/>
      <c r="IG426" s="507"/>
      <c r="IH426" s="507"/>
      <c r="II426" s="507"/>
      <c r="IJ426" s="507"/>
    </row>
    <row r="427" spans="1:244" s="398" customFormat="1" ht="19" x14ac:dyDescent="0.2">
      <c r="A427"/>
      <c r="B427" s="290"/>
      <c r="C427"/>
      <c r="D427" s="367"/>
      <c r="E427" s="463"/>
      <c r="F427" s="463"/>
      <c r="G427" s="271"/>
      <c r="H427"/>
      <c r="I427" s="99"/>
      <c r="J427"/>
      <c r="K427"/>
      <c r="L427"/>
      <c r="M427" s="275"/>
      <c r="N427" s="275"/>
      <c r="O427" s="275"/>
      <c r="P427" s="275"/>
      <c r="Q427" s="275"/>
      <c r="R427" s="275"/>
      <c r="S427" s="275"/>
      <c r="T427" s="275"/>
      <c r="U427" s="275"/>
      <c r="V427" s="275"/>
      <c r="W427" s="275"/>
      <c r="X427" s="275"/>
      <c r="Y427" s="275"/>
      <c r="Z427" s="275"/>
      <c r="AA427" s="275"/>
      <c r="AB427" s="23"/>
      <c r="AC427"/>
      <c r="AD427" s="92"/>
      <c r="AE427"/>
      <c r="AF427"/>
      <c r="AG427"/>
      <c r="AH427" s="96"/>
      <c r="AI427" s="471"/>
      <c r="AJ427" s="445"/>
      <c r="AK427" s="498"/>
      <c r="AL427" s="498"/>
      <c r="AM427" s="498"/>
      <c r="AN427" s="498"/>
      <c r="AO427" s="498"/>
      <c r="AP427" s="498"/>
      <c r="AQ427" s="498"/>
      <c r="AR427" s="498"/>
      <c r="AS427" s="498"/>
      <c r="AT427" s="498"/>
      <c r="AU427" s="498"/>
      <c r="AV427" s="498"/>
      <c r="AW427" s="498"/>
      <c r="AX427" s="498"/>
      <c r="AY427" s="448"/>
      <c r="AZ427" s="386"/>
      <c r="BA427" s="715"/>
      <c r="BB427"/>
      <c r="BC427" s="715"/>
      <c r="BD427"/>
      <c r="BE427" s="715"/>
      <c r="BF427"/>
      <c r="BG427" s="715"/>
      <c r="BH427"/>
      <c r="BI427" s="715"/>
      <c r="BJ427"/>
      <c r="BK427" s="715"/>
      <c r="BL427"/>
      <c r="BM427" s="715"/>
      <c r="BN427"/>
      <c r="BO427" s="387"/>
      <c r="BP427"/>
      <c r="BQ427" s="387"/>
      <c r="BR427"/>
      <c r="BS427" s="387"/>
      <c r="BT427"/>
      <c r="BU427" s="387"/>
      <c r="BV427"/>
      <c r="BW427" s="387"/>
      <c r="BX427"/>
      <c r="BY427" s="387"/>
      <c r="BZ427"/>
      <c r="CA427" s="387"/>
      <c r="CB427"/>
      <c r="CC427" s="387"/>
      <c r="CD427"/>
      <c r="CE427" s="387"/>
      <c r="CF427"/>
      <c r="CG427" s="387"/>
      <c r="CH427"/>
      <c r="CI427" s="387"/>
      <c r="CJ427"/>
      <c r="CK427" s="1099"/>
      <c r="CT427" s="1109"/>
      <c r="CX427" s="1109"/>
      <c r="DN427" s="507"/>
      <c r="DO427" s="507"/>
      <c r="DP427" s="507"/>
      <c r="DQ427" s="507"/>
      <c r="DR427" s="507"/>
      <c r="DS427" s="507"/>
      <c r="DT427" s="507"/>
      <c r="DU427" s="507"/>
      <c r="DV427" s="507"/>
      <c r="DW427" s="507"/>
      <c r="DX427" s="507"/>
      <c r="DY427" s="507"/>
      <c r="DZ427" s="507"/>
      <c r="EA427" s="507"/>
      <c r="EB427" s="507"/>
      <c r="EC427" s="507"/>
      <c r="ED427" s="507"/>
      <c r="EE427" s="507"/>
      <c r="EF427" s="507"/>
      <c r="EG427" s="507"/>
      <c r="EH427" s="507"/>
      <c r="EI427" s="507"/>
      <c r="EJ427" s="507"/>
      <c r="EK427" s="507"/>
      <c r="EL427" s="507"/>
      <c r="EM427" s="507"/>
      <c r="EN427" s="507"/>
      <c r="EO427" s="507"/>
      <c r="EP427" s="507"/>
      <c r="EQ427" s="507"/>
      <c r="ER427" s="507"/>
      <c r="ES427" s="507"/>
      <c r="ET427" s="507"/>
      <c r="EU427" s="507"/>
      <c r="EV427" s="507"/>
      <c r="EW427" s="507"/>
      <c r="EX427" s="507"/>
      <c r="EY427" s="507"/>
      <c r="EZ427" s="507"/>
      <c r="FA427" s="507"/>
      <c r="FB427" s="507"/>
      <c r="FC427" s="507"/>
      <c r="FD427" s="507"/>
      <c r="FE427" s="507"/>
      <c r="FF427" s="507"/>
      <c r="FG427" s="507"/>
      <c r="FH427" s="507"/>
      <c r="FI427" s="507"/>
      <c r="FJ427" s="507"/>
      <c r="FK427" s="507"/>
      <c r="FL427" s="507"/>
      <c r="FM427" s="507"/>
      <c r="FN427" s="507"/>
      <c r="FO427" s="507"/>
      <c r="FP427" s="507"/>
      <c r="FQ427" s="507"/>
      <c r="FR427" s="507"/>
      <c r="FS427" s="507"/>
      <c r="FT427" s="507"/>
      <c r="FU427" s="507"/>
      <c r="FV427" s="507"/>
      <c r="FW427" s="507"/>
      <c r="FX427" s="507"/>
      <c r="FY427" s="507"/>
      <c r="FZ427" s="507"/>
      <c r="GA427" s="507"/>
      <c r="GB427" s="507"/>
      <c r="GC427" s="507"/>
      <c r="GD427" s="507"/>
      <c r="GE427" s="507"/>
      <c r="GF427" s="507"/>
      <c r="GG427" s="507"/>
      <c r="GH427" s="507"/>
      <c r="GI427" s="507"/>
      <c r="GJ427" s="507"/>
      <c r="GK427" s="507"/>
      <c r="GL427" s="507"/>
      <c r="GM427" s="507"/>
      <c r="GN427" s="507"/>
      <c r="GO427" s="507"/>
      <c r="GP427" s="507"/>
      <c r="GQ427" s="507"/>
      <c r="GR427" s="507"/>
      <c r="GS427" s="507"/>
      <c r="GT427" s="507"/>
      <c r="GU427" s="507"/>
      <c r="GV427" s="507"/>
      <c r="GW427" s="507"/>
      <c r="GX427" s="507"/>
      <c r="GY427" s="507"/>
      <c r="GZ427" s="507"/>
      <c r="HA427" s="507"/>
      <c r="HB427" s="507"/>
      <c r="HC427" s="507"/>
      <c r="HD427" s="507"/>
      <c r="HE427" s="507"/>
      <c r="HF427" s="507"/>
      <c r="HG427" s="507"/>
      <c r="HH427" s="507"/>
      <c r="HI427" s="507"/>
      <c r="HJ427" s="507"/>
      <c r="HK427" s="507"/>
      <c r="HL427" s="507"/>
      <c r="HM427" s="507"/>
      <c r="HN427" s="507"/>
      <c r="HO427" s="507"/>
      <c r="HP427" s="507"/>
      <c r="HQ427" s="507"/>
      <c r="HR427" s="507"/>
      <c r="HS427" s="507"/>
      <c r="HT427" s="507"/>
      <c r="HU427" s="507"/>
      <c r="HV427" s="507"/>
      <c r="HW427" s="507"/>
      <c r="HX427" s="507"/>
      <c r="HY427" s="507"/>
      <c r="HZ427" s="507"/>
      <c r="IA427" s="507"/>
      <c r="IB427" s="507"/>
      <c r="IC427" s="507"/>
      <c r="ID427" s="507"/>
      <c r="IE427" s="507"/>
      <c r="IF427" s="507"/>
      <c r="IG427" s="507"/>
      <c r="IH427" s="507"/>
      <c r="II427" s="507"/>
      <c r="IJ427" s="507"/>
    </row>
    <row r="428" spans="1:244" s="398" customFormat="1" ht="19" x14ac:dyDescent="0.2">
      <c r="A428"/>
      <c r="B428" s="290"/>
      <c r="C428"/>
      <c r="D428" s="367"/>
      <c r="E428" s="463"/>
      <c r="F428" s="463"/>
      <c r="G428" s="271"/>
      <c r="H428"/>
      <c r="I428" s="99"/>
      <c r="J428"/>
      <c r="K428"/>
      <c r="L428"/>
      <c r="M428" s="275"/>
      <c r="N428" s="275"/>
      <c r="O428" s="275"/>
      <c r="P428" s="275"/>
      <c r="Q428" s="275"/>
      <c r="R428" s="275"/>
      <c r="S428" s="275"/>
      <c r="T428" s="275"/>
      <c r="U428" s="275"/>
      <c r="V428" s="275"/>
      <c r="W428" s="275"/>
      <c r="X428" s="275"/>
      <c r="Y428" s="275"/>
      <c r="Z428" s="275"/>
      <c r="AA428" s="275"/>
      <c r="AB428" s="23"/>
      <c r="AC428"/>
      <c r="AD428" s="92"/>
      <c r="AE428"/>
      <c r="AF428"/>
      <c r="AG428"/>
      <c r="AH428" s="96"/>
      <c r="AI428" s="471"/>
      <c r="AJ428" s="445"/>
      <c r="AK428" s="498"/>
      <c r="AL428" s="498"/>
      <c r="AM428" s="498"/>
      <c r="AN428" s="498"/>
      <c r="AO428" s="498"/>
      <c r="AP428" s="498"/>
      <c r="AQ428" s="498"/>
      <c r="AR428" s="498"/>
      <c r="AS428" s="498"/>
      <c r="AT428" s="498"/>
      <c r="AU428" s="498"/>
      <c r="AV428" s="498"/>
      <c r="AW428" s="498"/>
      <c r="AX428" s="498"/>
      <c r="AY428" s="448"/>
      <c r="AZ428" s="386"/>
      <c r="BA428" s="715"/>
      <c r="BB428"/>
      <c r="BC428" s="715"/>
      <c r="BD428"/>
      <c r="BE428" s="715"/>
      <c r="BF428"/>
      <c r="BG428" s="715"/>
      <c r="BH428"/>
      <c r="BI428" s="715"/>
      <c r="BJ428"/>
      <c r="BK428" s="715"/>
      <c r="BL428"/>
      <c r="BM428" s="715"/>
      <c r="BN428"/>
      <c r="BO428" s="387"/>
      <c r="BP428"/>
      <c r="BQ428" s="387"/>
      <c r="BR428"/>
      <c r="BS428" s="387"/>
      <c r="BT428"/>
      <c r="BU428" s="387"/>
      <c r="BV428"/>
      <c r="BW428" s="387"/>
      <c r="BX428"/>
      <c r="BY428" s="387"/>
      <c r="BZ428"/>
      <c r="CA428" s="387"/>
      <c r="CB428"/>
      <c r="CC428" s="387"/>
      <c r="CD428"/>
      <c r="CE428" s="387"/>
      <c r="CF428"/>
      <c r="CG428" s="387"/>
      <c r="CH428"/>
      <c r="CI428" s="387"/>
      <c r="CJ428"/>
      <c r="CK428" s="1099"/>
      <c r="CT428" s="1109"/>
      <c r="CX428" s="1109"/>
      <c r="DN428" s="507"/>
      <c r="DO428" s="507"/>
      <c r="DP428" s="507"/>
      <c r="DQ428" s="507"/>
      <c r="DR428" s="507"/>
      <c r="DS428" s="507"/>
      <c r="DT428" s="507"/>
      <c r="DU428" s="507"/>
      <c r="DV428" s="507"/>
      <c r="DW428" s="507"/>
      <c r="DX428" s="507"/>
      <c r="DY428" s="507"/>
      <c r="DZ428" s="507"/>
      <c r="EA428" s="507"/>
      <c r="EB428" s="507"/>
      <c r="EC428" s="507"/>
      <c r="ED428" s="507"/>
      <c r="EE428" s="507"/>
      <c r="EF428" s="507"/>
      <c r="EG428" s="507"/>
      <c r="EH428" s="507"/>
      <c r="EI428" s="507"/>
      <c r="EJ428" s="507"/>
      <c r="EK428" s="507"/>
      <c r="EL428" s="507"/>
      <c r="EM428" s="507"/>
      <c r="EN428" s="507"/>
      <c r="EO428" s="507"/>
      <c r="EP428" s="507"/>
      <c r="EQ428" s="507"/>
      <c r="ER428" s="507"/>
      <c r="ES428" s="507"/>
      <c r="ET428" s="507"/>
      <c r="EU428" s="507"/>
      <c r="EV428" s="507"/>
      <c r="EW428" s="507"/>
      <c r="EX428" s="507"/>
      <c r="EY428" s="507"/>
      <c r="EZ428" s="507"/>
      <c r="FA428" s="507"/>
      <c r="FB428" s="507"/>
      <c r="FC428" s="507"/>
      <c r="FD428" s="507"/>
      <c r="FE428" s="507"/>
      <c r="FF428" s="507"/>
      <c r="FG428" s="507"/>
      <c r="FH428" s="507"/>
      <c r="FI428" s="507"/>
      <c r="FJ428" s="507"/>
      <c r="FK428" s="507"/>
      <c r="FL428" s="507"/>
      <c r="FM428" s="507"/>
      <c r="FN428" s="507"/>
      <c r="FO428" s="507"/>
      <c r="FP428" s="507"/>
      <c r="FQ428" s="507"/>
      <c r="FR428" s="507"/>
      <c r="FS428" s="507"/>
      <c r="FT428" s="507"/>
      <c r="FU428" s="507"/>
      <c r="FV428" s="507"/>
      <c r="FW428" s="507"/>
      <c r="FX428" s="507"/>
      <c r="FY428" s="507"/>
      <c r="FZ428" s="507"/>
      <c r="GA428" s="507"/>
      <c r="GB428" s="507"/>
      <c r="GC428" s="507"/>
      <c r="GD428" s="507"/>
      <c r="GE428" s="507"/>
      <c r="GF428" s="507"/>
      <c r="GG428" s="507"/>
      <c r="GH428" s="507"/>
      <c r="GI428" s="507"/>
      <c r="GJ428" s="507"/>
      <c r="GK428" s="507"/>
      <c r="GL428" s="507"/>
      <c r="GM428" s="507"/>
      <c r="GN428" s="507"/>
      <c r="GO428" s="507"/>
      <c r="GP428" s="507"/>
      <c r="GQ428" s="507"/>
      <c r="GR428" s="507"/>
      <c r="GS428" s="507"/>
      <c r="GT428" s="507"/>
      <c r="GU428" s="507"/>
      <c r="GV428" s="507"/>
      <c r="GW428" s="507"/>
      <c r="GX428" s="507"/>
      <c r="GY428" s="507"/>
      <c r="GZ428" s="507"/>
      <c r="HA428" s="507"/>
      <c r="HB428" s="507"/>
      <c r="HC428" s="507"/>
      <c r="HD428" s="507"/>
      <c r="HE428" s="507"/>
      <c r="HF428" s="507"/>
      <c r="HG428" s="507"/>
      <c r="HH428" s="507"/>
      <c r="HI428" s="507"/>
      <c r="HJ428" s="507"/>
      <c r="HK428" s="507"/>
      <c r="HL428" s="507"/>
      <c r="HM428" s="507"/>
      <c r="HN428" s="507"/>
      <c r="HO428" s="507"/>
      <c r="HP428" s="507"/>
      <c r="HQ428" s="507"/>
      <c r="HR428" s="507"/>
      <c r="HS428" s="507"/>
      <c r="HT428" s="507"/>
      <c r="HU428" s="507"/>
      <c r="HV428" s="507"/>
      <c r="HW428" s="507"/>
      <c r="HX428" s="507"/>
      <c r="HY428" s="507"/>
      <c r="HZ428" s="507"/>
      <c r="IA428" s="507"/>
      <c r="IB428" s="507"/>
      <c r="IC428" s="507"/>
      <c r="ID428" s="507"/>
      <c r="IE428" s="507"/>
      <c r="IF428" s="507"/>
      <c r="IG428" s="507"/>
      <c r="IH428" s="507"/>
      <c r="II428" s="507"/>
      <c r="IJ428" s="507"/>
    </row>
    <row r="429" spans="1:244" s="398" customFormat="1" ht="19" x14ac:dyDescent="0.2">
      <c r="A429"/>
      <c r="B429" s="290"/>
      <c r="C429"/>
      <c r="D429" s="367"/>
      <c r="E429" s="463"/>
      <c r="F429" s="463"/>
      <c r="G429" s="271"/>
      <c r="H429"/>
      <c r="I429" s="99"/>
      <c r="J429"/>
      <c r="K429"/>
      <c r="L429"/>
      <c r="M429" s="275"/>
      <c r="N429" s="275"/>
      <c r="O429" s="275"/>
      <c r="P429" s="275"/>
      <c r="Q429" s="275"/>
      <c r="R429" s="275"/>
      <c r="S429" s="275"/>
      <c r="T429" s="275"/>
      <c r="U429" s="275"/>
      <c r="V429" s="275"/>
      <c r="W429" s="275"/>
      <c r="X429" s="275"/>
      <c r="Y429" s="275"/>
      <c r="Z429" s="275"/>
      <c r="AA429" s="275"/>
      <c r="AB429" s="23"/>
      <c r="AC429"/>
      <c r="AD429" s="92"/>
      <c r="AE429"/>
      <c r="AF429"/>
      <c r="AG429"/>
      <c r="AH429" s="96"/>
      <c r="AI429" s="471"/>
      <c r="AJ429" s="445"/>
      <c r="AK429" s="498"/>
      <c r="AL429" s="498"/>
      <c r="AM429" s="498"/>
      <c r="AN429" s="498"/>
      <c r="AO429" s="498"/>
      <c r="AP429" s="498"/>
      <c r="AQ429" s="498"/>
      <c r="AR429" s="498"/>
      <c r="AS429" s="498"/>
      <c r="AT429" s="498"/>
      <c r="AU429" s="498"/>
      <c r="AV429" s="498"/>
      <c r="AW429" s="498"/>
      <c r="AX429" s="498"/>
      <c r="AY429" s="448"/>
      <c r="AZ429" s="386"/>
      <c r="BA429" s="715"/>
      <c r="BB429"/>
      <c r="BC429" s="715"/>
      <c r="BD429"/>
      <c r="BE429" s="715"/>
      <c r="BF429"/>
      <c r="BG429" s="715"/>
      <c r="BH429"/>
      <c r="BI429" s="715"/>
      <c r="BJ429"/>
      <c r="BK429" s="715"/>
      <c r="BL429"/>
      <c r="BM429" s="715"/>
      <c r="BN429"/>
      <c r="BO429" s="387"/>
      <c r="BP429"/>
      <c r="BQ429" s="387"/>
      <c r="BR429"/>
      <c r="BS429" s="387"/>
      <c r="BT429"/>
      <c r="BU429" s="387"/>
      <c r="BV429"/>
      <c r="BW429" s="387"/>
      <c r="BX429"/>
      <c r="BY429" s="387"/>
      <c r="BZ429"/>
      <c r="CA429" s="387"/>
      <c r="CB429"/>
      <c r="CC429" s="387"/>
      <c r="CD429"/>
      <c r="CE429" s="387"/>
      <c r="CF429"/>
      <c r="CG429" s="387"/>
      <c r="CH429"/>
      <c r="CI429" s="387"/>
      <c r="CJ429"/>
      <c r="CK429" s="1099"/>
      <c r="CT429" s="1109"/>
      <c r="CX429" s="1109"/>
      <c r="DN429" s="507"/>
      <c r="DO429" s="507"/>
      <c r="DP429" s="507"/>
      <c r="DQ429" s="507"/>
      <c r="DR429" s="507"/>
      <c r="DS429" s="507"/>
      <c r="DT429" s="507"/>
      <c r="DU429" s="507"/>
      <c r="DV429" s="507"/>
      <c r="DW429" s="507"/>
      <c r="DX429" s="507"/>
      <c r="DY429" s="507"/>
      <c r="DZ429" s="507"/>
      <c r="EA429" s="507"/>
      <c r="EB429" s="507"/>
      <c r="EC429" s="507"/>
      <c r="ED429" s="507"/>
      <c r="EE429" s="507"/>
      <c r="EF429" s="507"/>
      <c r="EG429" s="507"/>
      <c r="EH429" s="507"/>
      <c r="EI429" s="507"/>
      <c r="EJ429" s="507"/>
      <c r="EK429" s="507"/>
      <c r="EL429" s="507"/>
      <c r="EM429" s="507"/>
      <c r="EN429" s="507"/>
      <c r="EO429" s="507"/>
      <c r="EP429" s="507"/>
      <c r="EQ429" s="507"/>
      <c r="ER429" s="507"/>
      <c r="ES429" s="507"/>
      <c r="ET429" s="507"/>
      <c r="EU429" s="507"/>
      <c r="EV429" s="507"/>
      <c r="EW429" s="507"/>
      <c r="EX429" s="507"/>
      <c r="EY429" s="507"/>
      <c r="EZ429" s="507"/>
      <c r="FA429" s="507"/>
      <c r="FB429" s="507"/>
      <c r="FC429" s="507"/>
      <c r="FD429" s="507"/>
      <c r="FE429" s="507"/>
      <c r="FF429" s="507"/>
      <c r="FG429" s="507"/>
      <c r="FH429" s="507"/>
      <c r="FI429" s="507"/>
      <c r="FJ429" s="507"/>
      <c r="FK429" s="507"/>
      <c r="FL429" s="507"/>
      <c r="FM429" s="507"/>
      <c r="FN429" s="507"/>
      <c r="FO429" s="507"/>
      <c r="FP429" s="507"/>
      <c r="FQ429" s="507"/>
      <c r="FR429" s="507"/>
      <c r="FS429" s="507"/>
      <c r="FT429" s="507"/>
      <c r="FU429" s="507"/>
      <c r="FV429" s="507"/>
      <c r="FW429" s="507"/>
      <c r="FX429" s="507"/>
      <c r="FY429" s="507"/>
      <c r="FZ429" s="507"/>
      <c r="GA429" s="507"/>
      <c r="GB429" s="507"/>
      <c r="GC429" s="507"/>
      <c r="GD429" s="507"/>
      <c r="GE429" s="507"/>
      <c r="GF429" s="507"/>
      <c r="GG429" s="507"/>
      <c r="GH429" s="507"/>
      <c r="GI429" s="507"/>
      <c r="GJ429" s="507"/>
      <c r="GK429" s="507"/>
      <c r="GL429" s="507"/>
      <c r="GM429" s="507"/>
      <c r="GN429" s="507"/>
      <c r="GO429" s="507"/>
      <c r="GP429" s="507"/>
      <c r="GQ429" s="507"/>
      <c r="GR429" s="507"/>
      <c r="GS429" s="507"/>
      <c r="GT429" s="507"/>
      <c r="GU429" s="507"/>
      <c r="GV429" s="507"/>
      <c r="GW429" s="507"/>
      <c r="GX429" s="507"/>
      <c r="GY429" s="507"/>
      <c r="GZ429" s="507"/>
      <c r="HA429" s="507"/>
      <c r="HB429" s="507"/>
      <c r="HC429" s="507"/>
      <c r="HD429" s="507"/>
      <c r="HE429" s="507"/>
      <c r="HF429" s="507"/>
      <c r="HG429" s="507"/>
      <c r="HH429" s="507"/>
      <c r="HI429" s="507"/>
      <c r="HJ429" s="507"/>
      <c r="HK429" s="507"/>
      <c r="HL429" s="507"/>
      <c r="HM429" s="507"/>
      <c r="HN429" s="507"/>
      <c r="HO429" s="507"/>
      <c r="HP429" s="507"/>
      <c r="HQ429" s="507"/>
      <c r="HR429" s="507"/>
      <c r="HS429" s="507"/>
      <c r="HT429" s="507"/>
      <c r="HU429" s="507"/>
      <c r="HV429" s="507"/>
      <c r="HW429" s="507"/>
      <c r="HX429" s="507"/>
      <c r="HY429" s="507"/>
      <c r="HZ429" s="507"/>
      <c r="IA429" s="507"/>
      <c r="IB429" s="507"/>
      <c r="IC429" s="507"/>
      <c r="ID429" s="507"/>
      <c r="IE429" s="507"/>
      <c r="IF429" s="507"/>
      <c r="IG429" s="507"/>
      <c r="IH429" s="507"/>
      <c r="II429" s="507"/>
      <c r="IJ429" s="507"/>
    </row>
    <row r="430" spans="1:244" s="398" customFormat="1" ht="19" x14ac:dyDescent="0.2">
      <c r="A430"/>
      <c r="B430" s="290"/>
      <c r="C430"/>
      <c r="D430" s="367"/>
      <c r="E430" s="463"/>
      <c r="F430" s="463"/>
      <c r="G430" s="271"/>
      <c r="H430"/>
      <c r="I430" s="99"/>
      <c r="J430"/>
      <c r="K430"/>
      <c r="L430"/>
      <c r="M430" s="275"/>
      <c r="N430" s="275"/>
      <c r="O430" s="275"/>
      <c r="P430" s="275"/>
      <c r="Q430" s="275"/>
      <c r="R430" s="275"/>
      <c r="S430" s="275"/>
      <c r="T430" s="275"/>
      <c r="U430" s="275"/>
      <c r="V430" s="275"/>
      <c r="W430" s="275"/>
      <c r="X430" s="275"/>
      <c r="Y430" s="275"/>
      <c r="Z430" s="275"/>
      <c r="AA430" s="275"/>
      <c r="AB430" s="23"/>
      <c r="AC430"/>
      <c r="AD430" s="92"/>
      <c r="AE430"/>
      <c r="AF430"/>
      <c r="AG430"/>
      <c r="AH430" s="96"/>
      <c r="AI430" s="471"/>
      <c r="AJ430" s="445"/>
      <c r="AK430" s="498"/>
      <c r="AL430" s="498"/>
      <c r="AM430" s="498"/>
      <c r="AN430" s="498"/>
      <c r="AO430" s="498"/>
      <c r="AP430" s="498"/>
      <c r="AQ430" s="498"/>
      <c r="AR430" s="498"/>
      <c r="AS430" s="498"/>
      <c r="AT430" s="498"/>
      <c r="AU430" s="498"/>
      <c r="AV430" s="498"/>
      <c r="AW430" s="498"/>
      <c r="AX430" s="498"/>
      <c r="AY430" s="448"/>
      <c r="AZ430" s="386"/>
      <c r="BA430" s="715"/>
      <c r="BB430"/>
      <c r="BC430" s="715"/>
      <c r="BD430"/>
      <c r="BE430" s="715"/>
      <c r="BF430"/>
      <c r="BG430" s="715"/>
      <c r="BH430"/>
      <c r="BI430" s="715"/>
      <c r="BJ430"/>
      <c r="BK430" s="715"/>
      <c r="BL430"/>
      <c r="BM430" s="715"/>
      <c r="BN430"/>
      <c r="BO430" s="387"/>
      <c r="BP430"/>
      <c r="BQ430" s="387"/>
      <c r="BR430"/>
      <c r="BS430" s="387"/>
      <c r="BT430"/>
      <c r="BU430" s="387"/>
      <c r="BV430"/>
      <c r="BW430" s="387"/>
      <c r="BX430"/>
      <c r="BY430" s="387"/>
      <c r="BZ430"/>
      <c r="CA430" s="387"/>
      <c r="CB430"/>
      <c r="CC430" s="387"/>
      <c r="CD430"/>
      <c r="CE430" s="387"/>
      <c r="CF430"/>
      <c r="CG430" s="387"/>
      <c r="CH430"/>
      <c r="CI430" s="387"/>
      <c r="CJ430"/>
      <c r="CK430" s="1099"/>
      <c r="CT430" s="1109"/>
      <c r="CX430" s="1109"/>
      <c r="DN430" s="507"/>
      <c r="DO430" s="507"/>
      <c r="DP430" s="507"/>
      <c r="DQ430" s="507"/>
      <c r="DR430" s="507"/>
      <c r="DS430" s="507"/>
      <c r="DT430" s="507"/>
      <c r="DU430" s="507"/>
      <c r="DV430" s="507"/>
      <c r="DW430" s="507"/>
      <c r="DX430" s="507"/>
      <c r="DY430" s="507"/>
      <c r="DZ430" s="507"/>
      <c r="EA430" s="507"/>
      <c r="EB430" s="507"/>
      <c r="EC430" s="507"/>
      <c r="ED430" s="507"/>
      <c r="EE430" s="507"/>
      <c r="EF430" s="507"/>
      <c r="EG430" s="507"/>
      <c r="EH430" s="507"/>
      <c r="EI430" s="507"/>
      <c r="EJ430" s="507"/>
      <c r="EK430" s="507"/>
      <c r="EL430" s="507"/>
      <c r="EM430" s="507"/>
      <c r="EN430" s="507"/>
      <c r="EO430" s="507"/>
      <c r="EP430" s="507"/>
      <c r="EQ430" s="507"/>
      <c r="ER430" s="507"/>
      <c r="ES430" s="507"/>
      <c r="ET430" s="507"/>
      <c r="EU430" s="507"/>
      <c r="EV430" s="507"/>
      <c r="EW430" s="507"/>
      <c r="EX430" s="507"/>
      <c r="EY430" s="507"/>
      <c r="EZ430" s="507"/>
      <c r="FA430" s="507"/>
      <c r="FB430" s="507"/>
      <c r="FC430" s="507"/>
      <c r="FD430" s="507"/>
      <c r="FE430" s="507"/>
      <c r="FF430" s="507"/>
      <c r="FG430" s="507"/>
      <c r="FH430" s="507"/>
      <c r="FI430" s="507"/>
      <c r="FJ430" s="507"/>
      <c r="FK430" s="507"/>
      <c r="FL430" s="507"/>
      <c r="FM430" s="507"/>
      <c r="FN430" s="507"/>
      <c r="FO430" s="507"/>
      <c r="FP430" s="507"/>
      <c r="FQ430" s="507"/>
      <c r="FR430" s="507"/>
      <c r="FS430" s="507"/>
      <c r="FT430" s="507"/>
      <c r="FU430" s="507"/>
      <c r="FV430" s="507"/>
      <c r="FW430" s="507"/>
      <c r="FX430" s="507"/>
      <c r="FY430" s="507"/>
      <c r="FZ430" s="507"/>
      <c r="GA430" s="507"/>
      <c r="GB430" s="507"/>
      <c r="GC430" s="507"/>
      <c r="GD430" s="507"/>
      <c r="GE430" s="507"/>
      <c r="GF430" s="507"/>
      <c r="GG430" s="507"/>
      <c r="GH430" s="507"/>
      <c r="GI430" s="507"/>
      <c r="GJ430" s="507"/>
      <c r="GK430" s="507"/>
      <c r="GL430" s="507"/>
      <c r="GM430" s="507"/>
      <c r="GN430" s="507"/>
      <c r="GO430" s="507"/>
      <c r="GP430" s="507"/>
      <c r="GQ430" s="507"/>
      <c r="GR430" s="507"/>
      <c r="GS430" s="507"/>
      <c r="GT430" s="507"/>
      <c r="GU430" s="507"/>
      <c r="GV430" s="507"/>
      <c r="GW430" s="507"/>
      <c r="GX430" s="507"/>
      <c r="GY430" s="507"/>
      <c r="GZ430" s="507"/>
      <c r="HA430" s="507"/>
      <c r="HB430" s="507"/>
      <c r="HC430" s="507"/>
      <c r="HD430" s="507"/>
      <c r="HE430" s="507"/>
      <c r="HF430" s="507"/>
      <c r="HG430" s="507"/>
      <c r="HH430" s="507"/>
      <c r="HI430" s="507"/>
      <c r="HJ430" s="507"/>
      <c r="HK430" s="507"/>
      <c r="HL430" s="507"/>
      <c r="HM430" s="507"/>
      <c r="HN430" s="507"/>
      <c r="HO430" s="507"/>
      <c r="HP430" s="507"/>
      <c r="HQ430" s="507"/>
      <c r="HR430" s="507"/>
      <c r="HS430" s="507"/>
      <c r="HT430" s="507"/>
      <c r="HU430" s="507"/>
      <c r="HV430" s="507"/>
      <c r="HW430" s="507"/>
      <c r="HX430" s="507"/>
      <c r="HY430" s="507"/>
      <c r="HZ430" s="507"/>
      <c r="IA430" s="507"/>
      <c r="IB430" s="507"/>
      <c r="IC430" s="507"/>
      <c r="ID430" s="507"/>
      <c r="IE430" s="507"/>
      <c r="IF430" s="507"/>
      <c r="IG430" s="507"/>
      <c r="IH430" s="507"/>
      <c r="II430" s="507"/>
      <c r="IJ430" s="507"/>
    </row>
    <row r="431" spans="1:244" s="398" customFormat="1" ht="19" x14ac:dyDescent="0.2">
      <c r="A431"/>
      <c r="B431" s="290"/>
      <c r="C431"/>
      <c r="D431" s="367"/>
      <c r="E431" s="463"/>
      <c r="F431" s="463"/>
      <c r="G431" s="271"/>
      <c r="H431"/>
      <c r="I431" s="99"/>
      <c r="J431"/>
      <c r="K431"/>
      <c r="L431"/>
      <c r="M431" s="275"/>
      <c r="N431" s="275"/>
      <c r="O431" s="275"/>
      <c r="P431" s="275"/>
      <c r="Q431" s="275"/>
      <c r="R431" s="275"/>
      <c r="S431" s="275"/>
      <c r="T431" s="275"/>
      <c r="U431" s="275"/>
      <c r="V431" s="275"/>
      <c r="W431" s="275"/>
      <c r="X431" s="275"/>
      <c r="Y431" s="275"/>
      <c r="Z431" s="275"/>
      <c r="AA431" s="275"/>
      <c r="AB431" s="23"/>
      <c r="AC431"/>
      <c r="AD431" s="92"/>
      <c r="AE431"/>
      <c r="AF431"/>
      <c r="AG431"/>
      <c r="AH431" s="96"/>
      <c r="AI431" s="471"/>
      <c r="AJ431" s="445"/>
      <c r="AK431" s="498"/>
      <c r="AL431" s="498"/>
      <c r="AM431" s="498"/>
      <c r="AN431" s="498"/>
      <c r="AO431" s="498"/>
      <c r="AP431" s="498"/>
      <c r="AQ431" s="498"/>
      <c r="AR431" s="498"/>
      <c r="AS431" s="498"/>
      <c r="AT431" s="498"/>
      <c r="AU431" s="498"/>
      <c r="AV431" s="498"/>
      <c r="AW431" s="498"/>
      <c r="AX431" s="498"/>
      <c r="AY431" s="448"/>
      <c r="AZ431" s="386"/>
      <c r="BA431" s="715"/>
      <c r="BB431"/>
      <c r="BC431" s="715"/>
      <c r="BD431"/>
      <c r="BE431" s="715"/>
      <c r="BF431"/>
      <c r="BG431" s="715"/>
      <c r="BH431"/>
      <c r="BI431" s="715"/>
      <c r="BJ431"/>
      <c r="BK431" s="715"/>
      <c r="BL431"/>
      <c r="BM431" s="715"/>
      <c r="BN431"/>
      <c r="BO431" s="387"/>
      <c r="BP431"/>
      <c r="BQ431" s="387"/>
      <c r="BR431"/>
      <c r="BS431" s="387"/>
      <c r="BT431"/>
      <c r="BU431" s="387"/>
      <c r="BV431"/>
      <c r="BW431" s="387"/>
      <c r="BX431"/>
      <c r="BY431" s="387"/>
      <c r="BZ431"/>
      <c r="CA431" s="387"/>
      <c r="CB431"/>
      <c r="CC431" s="387"/>
      <c r="CD431"/>
      <c r="CE431" s="387"/>
      <c r="CF431"/>
      <c r="CG431" s="387"/>
      <c r="CH431"/>
      <c r="CI431" s="387"/>
      <c r="CJ431"/>
      <c r="CK431" s="1099"/>
      <c r="CT431" s="1109"/>
      <c r="CX431" s="1109"/>
      <c r="DN431" s="507"/>
      <c r="DO431" s="507"/>
      <c r="DP431" s="507"/>
      <c r="DQ431" s="507"/>
      <c r="DR431" s="507"/>
      <c r="DS431" s="507"/>
      <c r="DT431" s="507"/>
      <c r="DU431" s="507"/>
      <c r="DV431" s="507"/>
      <c r="DW431" s="507"/>
      <c r="DX431" s="507"/>
      <c r="DY431" s="507"/>
      <c r="DZ431" s="507"/>
      <c r="EA431" s="507"/>
      <c r="EB431" s="507"/>
      <c r="EC431" s="507"/>
      <c r="ED431" s="507"/>
      <c r="EE431" s="507"/>
      <c r="EF431" s="507"/>
      <c r="EG431" s="507"/>
      <c r="EH431" s="507"/>
      <c r="EI431" s="507"/>
      <c r="EJ431" s="507"/>
      <c r="EK431" s="507"/>
      <c r="EL431" s="507"/>
      <c r="EM431" s="507"/>
      <c r="EN431" s="507"/>
      <c r="EO431" s="507"/>
      <c r="EP431" s="507"/>
      <c r="EQ431" s="507"/>
      <c r="ER431" s="507"/>
      <c r="ES431" s="507"/>
      <c r="ET431" s="507"/>
      <c r="EU431" s="507"/>
      <c r="EV431" s="507"/>
      <c r="EW431" s="507"/>
      <c r="EX431" s="507"/>
      <c r="EY431" s="507"/>
      <c r="EZ431" s="507"/>
      <c r="FA431" s="507"/>
      <c r="FB431" s="507"/>
      <c r="FC431" s="507"/>
      <c r="FD431" s="507"/>
      <c r="FE431" s="507"/>
      <c r="FF431" s="507"/>
      <c r="FG431" s="507"/>
      <c r="FH431" s="507"/>
      <c r="FI431" s="507"/>
      <c r="FJ431" s="507"/>
      <c r="FK431" s="507"/>
      <c r="FL431" s="507"/>
      <c r="FM431" s="507"/>
      <c r="FN431" s="507"/>
      <c r="FO431" s="507"/>
      <c r="FP431" s="507"/>
      <c r="FQ431" s="507"/>
      <c r="FR431" s="507"/>
      <c r="FS431" s="507"/>
      <c r="FT431" s="507"/>
      <c r="FU431" s="507"/>
      <c r="FV431" s="507"/>
      <c r="FW431" s="507"/>
      <c r="FX431" s="507"/>
      <c r="FY431" s="507"/>
      <c r="FZ431" s="507"/>
      <c r="GA431" s="507"/>
      <c r="GB431" s="507"/>
      <c r="GC431" s="507"/>
      <c r="GD431" s="507"/>
      <c r="GE431" s="507"/>
      <c r="GF431" s="507"/>
      <c r="GG431" s="507"/>
      <c r="GH431" s="507"/>
      <c r="GI431" s="507"/>
      <c r="GJ431" s="507"/>
      <c r="GK431" s="507"/>
      <c r="GL431" s="507"/>
      <c r="GM431" s="507"/>
      <c r="GN431" s="507"/>
      <c r="GO431" s="507"/>
      <c r="GP431" s="507"/>
      <c r="GQ431" s="507"/>
      <c r="GR431" s="507"/>
      <c r="GS431" s="507"/>
      <c r="GT431" s="507"/>
      <c r="GU431" s="507"/>
      <c r="GV431" s="507"/>
      <c r="GW431" s="507"/>
      <c r="GX431" s="507"/>
      <c r="GY431" s="507"/>
      <c r="GZ431" s="507"/>
      <c r="HA431" s="507"/>
      <c r="HB431" s="507"/>
      <c r="HC431" s="507"/>
      <c r="HD431" s="507"/>
      <c r="HE431" s="507"/>
      <c r="HF431" s="507"/>
      <c r="HG431" s="507"/>
      <c r="HH431" s="507"/>
      <c r="HI431" s="507"/>
      <c r="HJ431" s="507"/>
      <c r="HK431" s="507"/>
      <c r="HL431" s="507"/>
      <c r="HM431" s="507"/>
      <c r="HN431" s="507"/>
      <c r="HO431" s="507"/>
      <c r="HP431" s="507"/>
      <c r="HQ431" s="507"/>
      <c r="HR431" s="507"/>
      <c r="HS431" s="507"/>
      <c r="HT431" s="507"/>
      <c r="HU431" s="507"/>
      <c r="HV431" s="507"/>
      <c r="HW431" s="507"/>
      <c r="HX431" s="507"/>
      <c r="HY431" s="507"/>
      <c r="HZ431" s="507"/>
      <c r="IA431" s="507"/>
      <c r="IB431" s="507"/>
      <c r="IC431" s="507"/>
      <c r="ID431" s="507"/>
      <c r="IE431" s="507"/>
      <c r="IF431" s="507"/>
      <c r="IG431" s="507"/>
      <c r="IH431" s="507"/>
      <c r="II431" s="507"/>
      <c r="IJ431" s="507"/>
    </row>
    <row r="432" spans="1:244" s="398" customFormat="1" ht="19" x14ac:dyDescent="0.2">
      <c r="A432"/>
      <c r="B432" s="290"/>
      <c r="C432"/>
      <c r="D432" s="367"/>
      <c r="E432" s="463"/>
      <c r="F432" s="463"/>
      <c r="G432" s="271"/>
      <c r="H432"/>
      <c r="I432" s="99"/>
      <c r="J432"/>
      <c r="K432"/>
      <c r="L432"/>
      <c r="M432" s="275"/>
      <c r="N432" s="275"/>
      <c r="O432" s="275"/>
      <c r="P432" s="275"/>
      <c r="Q432" s="275"/>
      <c r="R432" s="275"/>
      <c r="S432" s="275"/>
      <c r="T432" s="275"/>
      <c r="U432" s="275"/>
      <c r="V432" s="275"/>
      <c r="W432" s="275"/>
      <c r="X432" s="275"/>
      <c r="Y432" s="275"/>
      <c r="Z432" s="275"/>
      <c r="AA432" s="275"/>
      <c r="AB432" s="23"/>
      <c r="AC432"/>
      <c r="AD432" s="92"/>
      <c r="AE432"/>
      <c r="AF432"/>
      <c r="AG432"/>
      <c r="AH432" s="96"/>
      <c r="AI432" s="471"/>
      <c r="AJ432" s="445"/>
      <c r="AK432" s="498"/>
      <c r="AL432" s="498"/>
      <c r="AM432" s="498"/>
      <c r="AN432" s="498"/>
      <c r="AO432" s="498"/>
      <c r="AP432" s="498"/>
      <c r="AQ432" s="498"/>
      <c r="AR432" s="498"/>
      <c r="AS432" s="498"/>
      <c r="AT432" s="498"/>
      <c r="AU432" s="498"/>
      <c r="AV432" s="498"/>
      <c r="AW432" s="498"/>
      <c r="AX432" s="498"/>
      <c r="AY432" s="448"/>
      <c r="AZ432" s="386"/>
      <c r="BA432" s="715"/>
      <c r="BB432"/>
      <c r="BC432" s="715"/>
      <c r="BD432"/>
      <c r="BE432" s="715"/>
      <c r="BF432"/>
      <c r="BG432" s="715"/>
      <c r="BH432"/>
      <c r="BI432" s="715"/>
      <c r="BJ432"/>
      <c r="BK432" s="715"/>
      <c r="BL432"/>
      <c r="BM432" s="715"/>
      <c r="BN432"/>
      <c r="BO432" s="387"/>
      <c r="BP432"/>
      <c r="BQ432" s="387"/>
      <c r="BR432"/>
      <c r="BS432" s="387"/>
      <c r="BT432"/>
      <c r="BU432" s="387"/>
      <c r="BV432"/>
      <c r="BW432" s="387"/>
      <c r="BX432"/>
      <c r="BY432" s="387"/>
      <c r="BZ432"/>
      <c r="CA432" s="387"/>
      <c r="CB432"/>
      <c r="CC432" s="387"/>
      <c r="CD432"/>
      <c r="CE432" s="387"/>
      <c r="CF432"/>
      <c r="CG432" s="387"/>
      <c r="CH432"/>
      <c r="CI432" s="387"/>
      <c r="CJ432"/>
      <c r="CK432" s="1099"/>
      <c r="CT432" s="1109"/>
      <c r="CX432" s="1109"/>
      <c r="DN432" s="507"/>
      <c r="DO432" s="507"/>
      <c r="DP432" s="507"/>
      <c r="DQ432" s="507"/>
      <c r="DR432" s="507"/>
      <c r="DS432" s="507"/>
      <c r="DT432" s="507"/>
      <c r="DU432" s="507"/>
      <c r="DV432" s="507"/>
      <c r="DW432" s="507"/>
      <c r="DX432" s="507"/>
      <c r="DY432" s="507"/>
      <c r="DZ432" s="507"/>
      <c r="EA432" s="507"/>
      <c r="EB432" s="507"/>
      <c r="EC432" s="507"/>
      <c r="ED432" s="507"/>
      <c r="EE432" s="507"/>
      <c r="EF432" s="507"/>
      <c r="EG432" s="507"/>
      <c r="EH432" s="507"/>
      <c r="EI432" s="507"/>
      <c r="EJ432" s="507"/>
      <c r="EK432" s="507"/>
      <c r="EL432" s="507"/>
      <c r="EM432" s="507"/>
      <c r="EN432" s="507"/>
      <c r="EO432" s="507"/>
      <c r="EP432" s="507"/>
      <c r="EQ432" s="507"/>
      <c r="ER432" s="507"/>
      <c r="ES432" s="507"/>
      <c r="ET432" s="507"/>
      <c r="EU432" s="507"/>
      <c r="EV432" s="507"/>
      <c r="EW432" s="507"/>
      <c r="EX432" s="507"/>
      <c r="EY432" s="507"/>
      <c r="EZ432" s="507"/>
      <c r="FA432" s="507"/>
      <c r="FB432" s="507"/>
      <c r="FC432" s="507"/>
      <c r="FD432" s="507"/>
      <c r="FE432" s="507"/>
      <c r="FF432" s="507"/>
      <c r="FG432" s="507"/>
      <c r="FH432" s="507"/>
      <c r="FI432" s="507"/>
      <c r="FJ432" s="507"/>
      <c r="FK432" s="507"/>
      <c r="FL432" s="507"/>
      <c r="FM432" s="507"/>
      <c r="FN432" s="507"/>
      <c r="FO432" s="507"/>
      <c r="FP432" s="507"/>
      <c r="FQ432" s="507"/>
      <c r="FR432" s="507"/>
      <c r="FS432" s="507"/>
      <c r="FT432" s="507"/>
      <c r="FU432" s="507"/>
      <c r="FV432" s="507"/>
      <c r="FW432" s="507"/>
      <c r="FX432" s="507"/>
      <c r="FY432" s="507"/>
      <c r="FZ432" s="507"/>
      <c r="GA432" s="507"/>
      <c r="GB432" s="507"/>
      <c r="GC432" s="507"/>
      <c r="GD432" s="507"/>
      <c r="GE432" s="507"/>
      <c r="GF432" s="507"/>
      <c r="GG432" s="507"/>
      <c r="GH432" s="507"/>
      <c r="GI432" s="507"/>
      <c r="GJ432" s="507"/>
      <c r="GK432" s="507"/>
      <c r="GL432" s="507"/>
      <c r="GM432" s="507"/>
      <c r="GN432" s="507"/>
      <c r="GO432" s="507"/>
      <c r="GP432" s="507"/>
      <c r="GQ432" s="507"/>
      <c r="GR432" s="507"/>
      <c r="GS432" s="507"/>
      <c r="GT432" s="507"/>
      <c r="GU432" s="507"/>
      <c r="GV432" s="507"/>
      <c r="GW432" s="507"/>
      <c r="GX432" s="507"/>
      <c r="GY432" s="507"/>
      <c r="GZ432" s="507"/>
      <c r="HA432" s="507"/>
      <c r="HB432" s="507"/>
      <c r="HC432" s="507"/>
      <c r="HD432" s="507"/>
      <c r="HE432" s="507"/>
      <c r="HF432" s="507"/>
      <c r="HG432" s="507"/>
      <c r="HH432" s="507"/>
      <c r="HI432" s="507"/>
      <c r="HJ432" s="507"/>
      <c r="HK432" s="507"/>
      <c r="HL432" s="507"/>
      <c r="HM432" s="507"/>
      <c r="HN432" s="507"/>
      <c r="HO432" s="507"/>
      <c r="HP432" s="507"/>
      <c r="HQ432" s="507"/>
      <c r="HR432" s="507"/>
      <c r="HS432" s="507"/>
      <c r="HT432" s="507"/>
      <c r="HU432" s="507"/>
      <c r="HV432" s="507"/>
      <c r="HW432" s="507"/>
      <c r="HX432" s="507"/>
      <c r="HY432" s="507"/>
      <c r="HZ432" s="507"/>
      <c r="IA432" s="507"/>
      <c r="IB432" s="507"/>
      <c r="IC432" s="507"/>
      <c r="ID432" s="507"/>
      <c r="IE432" s="507"/>
      <c r="IF432" s="507"/>
      <c r="IG432" s="507"/>
      <c r="IH432" s="507"/>
      <c r="II432" s="507"/>
      <c r="IJ432" s="507"/>
    </row>
    <row r="433" spans="1:244" s="398" customFormat="1" ht="19" x14ac:dyDescent="0.2">
      <c r="A433"/>
      <c r="B433" s="290"/>
      <c r="C433"/>
      <c r="D433" s="367"/>
      <c r="E433" s="463"/>
      <c r="F433" s="463"/>
      <c r="G433" s="271"/>
      <c r="H433"/>
      <c r="I433" s="99"/>
      <c r="J433"/>
      <c r="K433"/>
      <c r="L433"/>
      <c r="M433" s="275"/>
      <c r="N433" s="275"/>
      <c r="O433" s="275"/>
      <c r="P433" s="275"/>
      <c r="Q433" s="275"/>
      <c r="R433" s="275"/>
      <c r="S433" s="275"/>
      <c r="T433" s="275"/>
      <c r="U433" s="275"/>
      <c r="V433" s="275"/>
      <c r="W433" s="275"/>
      <c r="X433" s="275"/>
      <c r="Y433" s="275"/>
      <c r="Z433" s="275"/>
      <c r="AA433" s="275"/>
      <c r="AB433" s="23"/>
      <c r="AC433"/>
      <c r="AD433" s="92"/>
      <c r="AE433"/>
      <c r="AF433"/>
      <c r="AG433"/>
      <c r="AH433" s="96"/>
      <c r="AI433" s="471"/>
      <c r="AJ433" s="445"/>
      <c r="AK433" s="498"/>
      <c r="AL433" s="498"/>
      <c r="AM433" s="498"/>
      <c r="AN433" s="498"/>
      <c r="AO433" s="498"/>
      <c r="AP433" s="498"/>
      <c r="AQ433" s="498"/>
      <c r="AR433" s="498"/>
      <c r="AS433" s="498"/>
      <c r="AT433" s="498"/>
      <c r="AU433" s="498"/>
      <c r="AV433" s="498"/>
      <c r="AW433" s="498"/>
      <c r="AX433" s="498"/>
      <c r="AY433" s="448"/>
      <c r="AZ433" s="386"/>
      <c r="BA433" s="715"/>
      <c r="BB433"/>
      <c r="BC433" s="715"/>
      <c r="BD433"/>
      <c r="BE433" s="715"/>
      <c r="BF433"/>
      <c r="BG433" s="715"/>
      <c r="BH433"/>
      <c r="BI433" s="715"/>
      <c r="BJ433"/>
      <c r="BK433" s="715"/>
      <c r="BL433"/>
      <c r="BM433" s="715"/>
      <c r="BN433"/>
      <c r="BO433" s="387"/>
      <c r="BP433"/>
      <c r="BQ433" s="387"/>
      <c r="BR433"/>
      <c r="BS433" s="387"/>
      <c r="BT433"/>
      <c r="BU433" s="387"/>
      <c r="BV433"/>
      <c r="BW433" s="387"/>
      <c r="BX433"/>
      <c r="BY433" s="387"/>
      <c r="BZ433"/>
      <c r="CA433" s="387"/>
      <c r="CB433"/>
      <c r="CC433" s="387"/>
      <c r="CD433"/>
      <c r="CE433" s="387"/>
      <c r="CF433"/>
      <c r="CG433" s="387"/>
      <c r="CH433"/>
      <c r="CI433" s="387"/>
      <c r="CJ433"/>
      <c r="CK433" s="1099"/>
      <c r="CT433" s="1109"/>
      <c r="CX433" s="1109"/>
      <c r="DN433" s="507"/>
      <c r="DO433" s="507"/>
      <c r="DP433" s="507"/>
      <c r="DQ433" s="507"/>
      <c r="DR433" s="507"/>
      <c r="DS433" s="507"/>
      <c r="DT433" s="507"/>
      <c r="DU433" s="507"/>
      <c r="DV433" s="507"/>
      <c r="DW433" s="507"/>
      <c r="DX433" s="507"/>
      <c r="DY433" s="507"/>
      <c r="DZ433" s="507"/>
      <c r="EA433" s="507"/>
      <c r="EB433" s="507"/>
      <c r="EC433" s="507"/>
      <c r="ED433" s="507"/>
      <c r="EE433" s="507"/>
      <c r="EF433" s="507"/>
      <c r="EG433" s="507"/>
      <c r="EH433" s="507"/>
      <c r="EI433" s="507"/>
      <c r="EJ433" s="507"/>
      <c r="EK433" s="507"/>
      <c r="EL433" s="507"/>
      <c r="EM433" s="507"/>
      <c r="EN433" s="507"/>
      <c r="EO433" s="507"/>
      <c r="EP433" s="507"/>
      <c r="EQ433" s="507"/>
      <c r="ER433" s="507"/>
      <c r="ES433" s="507"/>
      <c r="ET433" s="507"/>
      <c r="EU433" s="507"/>
      <c r="EV433" s="507"/>
      <c r="EW433" s="507"/>
      <c r="EX433" s="507"/>
      <c r="EY433" s="507"/>
      <c r="EZ433" s="507"/>
      <c r="FA433" s="507"/>
      <c r="FB433" s="507"/>
      <c r="FC433" s="507"/>
      <c r="FD433" s="507"/>
      <c r="FE433" s="507"/>
      <c r="FF433" s="507"/>
      <c r="FG433" s="507"/>
      <c r="FH433" s="507"/>
      <c r="FI433" s="507"/>
      <c r="FJ433" s="507"/>
      <c r="FK433" s="507"/>
      <c r="FL433" s="507"/>
      <c r="FM433" s="507"/>
      <c r="FN433" s="507"/>
      <c r="FO433" s="507"/>
      <c r="FP433" s="507"/>
      <c r="FQ433" s="507"/>
      <c r="FR433" s="507"/>
      <c r="FS433" s="507"/>
      <c r="FT433" s="507"/>
      <c r="FU433" s="507"/>
      <c r="FV433" s="507"/>
      <c r="FW433" s="507"/>
      <c r="FX433" s="507"/>
      <c r="FY433" s="507"/>
      <c r="FZ433" s="507"/>
      <c r="GA433" s="507"/>
      <c r="GB433" s="507"/>
      <c r="GC433" s="507"/>
      <c r="GD433" s="507"/>
      <c r="GE433" s="507"/>
      <c r="GF433" s="507"/>
      <c r="GG433" s="507"/>
      <c r="GH433" s="507"/>
      <c r="GI433" s="507"/>
      <c r="GJ433" s="507"/>
      <c r="GK433" s="507"/>
      <c r="GL433" s="507"/>
      <c r="GM433" s="507"/>
      <c r="GN433" s="507"/>
      <c r="GO433" s="507"/>
      <c r="GP433" s="507"/>
      <c r="GQ433" s="507"/>
      <c r="GR433" s="507"/>
      <c r="GS433" s="507"/>
      <c r="GT433" s="507"/>
      <c r="GU433" s="507"/>
      <c r="GV433" s="507"/>
      <c r="GW433" s="507"/>
      <c r="GX433" s="507"/>
      <c r="GY433" s="507"/>
      <c r="GZ433" s="507"/>
      <c r="HA433" s="507"/>
      <c r="HB433" s="507"/>
      <c r="HC433" s="507"/>
      <c r="HD433" s="507"/>
      <c r="HE433" s="507"/>
      <c r="HF433" s="507"/>
      <c r="HG433" s="507"/>
      <c r="HH433" s="507"/>
      <c r="HI433" s="507"/>
      <c r="HJ433" s="507"/>
      <c r="HK433" s="507"/>
      <c r="HL433" s="507"/>
      <c r="HM433" s="507"/>
      <c r="HN433" s="507"/>
      <c r="HO433" s="507"/>
      <c r="HP433" s="507"/>
      <c r="HQ433" s="507"/>
      <c r="HR433" s="507"/>
      <c r="HS433" s="507"/>
      <c r="HT433" s="507"/>
      <c r="HU433" s="507"/>
      <c r="HV433" s="507"/>
      <c r="HW433" s="507"/>
      <c r="HX433" s="507"/>
      <c r="HY433" s="507"/>
      <c r="HZ433" s="507"/>
      <c r="IA433" s="507"/>
      <c r="IB433" s="507"/>
      <c r="IC433" s="507"/>
      <c r="ID433" s="507"/>
      <c r="IE433" s="507"/>
      <c r="IF433" s="507"/>
      <c r="IG433" s="507"/>
      <c r="IH433" s="507"/>
      <c r="II433" s="507"/>
      <c r="IJ433" s="507"/>
    </row>
    <row r="434" spans="1:244" s="398" customFormat="1" ht="19" x14ac:dyDescent="0.2">
      <c r="A434"/>
      <c r="B434" s="290"/>
      <c r="C434"/>
      <c r="D434" s="367"/>
      <c r="E434" s="463"/>
      <c r="F434" s="463"/>
      <c r="G434" s="271"/>
      <c r="H434"/>
      <c r="I434" s="99"/>
      <c r="J434"/>
      <c r="K434"/>
      <c r="L434"/>
      <c r="M434" s="275"/>
      <c r="N434" s="275"/>
      <c r="O434" s="275"/>
      <c r="P434" s="275"/>
      <c r="Q434" s="275"/>
      <c r="R434" s="275"/>
      <c r="S434" s="275"/>
      <c r="T434" s="275"/>
      <c r="U434" s="275"/>
      <c r="V434" s="275"/>
      <c r="W434" s="275"/>
      <c r="X434" s="275"/>
      <c r="Y434" s="275"/>
      <c r="Z434" s="275"/>
      <c r="AA434" s="275"/>
      <c r="AB434" s="23"/>
      <c r="AC434"/>
      <c r="AD434" s="92"/>
      <c r="AE434"/>
      <c r="AF434"/>
      <c r="AG434"/>
      <c r="AH434" s="96"/>
      <c r="AI434" s="471"/>
      <c r="AJ434" s="445"/>
      <c r="AK434" s="498"/>
      <c r="AL434" s="498"/>
      <c r="AM434" s="498"/>
      <c r="AN434" s="498"/>
      <c r="AO434" s="498"/>
      <c r="AP434" s="498"/>
      <c r="AQ434" s="498"/>
      <c r="AR434" s="498"/>
      <c r="AS434" s="498"/>
      <c r="AT434" s="498"/>
      <c r="AU434" s="498"/>
      <c r="AV434" s="498"/>
      <c r="AW434" s="498"/>
      <c r="AX434" s="498"/>
      <c r="AY434" s="448"/>
      <c r="AZ434" s="386"/>
      <c r="BA434" s="715"/>
      <c r="BB434"/>
      <c r="BC434" s="715"/>
      <c r="BD434"/>
      <c r="BE434" s="715"/>
      <c r="BF434"/>
      <c r="BG434" s="715"/>
      <c r="BH434"/>
      <c r="BI434" s="715"/>
      <c r="BJ434"/>
      <c r="BK434" s="715"/>
      <c r="BL434"/>
      <c r="BM434" s="715"/>
      <c r="BN434"/>
      <c r="BO434" s="387"/>
      <c r="BP434"/>
      <c r="BQ434" s="387"/>
      <c r="BR434"/>
      <c r="BS434" s="387"/>
      <c r="BT434"/>
      <c r="BU434" s="387"/>
      <c r="BV434"/>
      <c r="BW434" s="387"/>
      <c r="BX434"/>
      <c r="BY434" s="387"/>
      <c r="BZ434"/>
      <c r="CA434" s="387"/>
      <c r="CB434"/>
      <c r="CC434" s="387"/>
      <c r="CD434"/>
      <c r="CE434" s="387"/>
      <c r="CF434"/>
      <c r="CG434" s="387"/>
      <c r="CH434"/>
      <c r="CI434" s="387"/>
      <c r="CJ434"/>
      <c r="CK434" s="1099"/>
      <c r="CT434" s="1109"/>
      <c r="CX434" s="1109"/>
      <c r="DN434" s="507"/>
      <c r="DO434" s="507"/>
      <c r="DP434" s="507"/>
      <c r="DQ434" s="507"/>
      <c r="DR434" s="507"/>
      <c r="DS434" s="507"/>
      <c r="DT434" s="507"/>
      <c r="DU434" s="507"/>
      <c r="DV434" s="507"/>
      <c r="DW434" s="507"/>
      <c r="DX434" s="507"/>
      <c r="DY434" s="507"/>
      <c r="DZ434" s="507"/>
      <c r="EA434" s="507"/>
      <c r="EB434" s="507"/>
      <c r="EC434" s="507"/>
      <c r="ED434" s="507"/>
      <c r="EE434" s="507"/>
      <c r="EF434" s="507"/>
      <c r="EG434" s="507"/>
      <c r="EH434" s="507"/>
      <c r="EI434" s="507"/>
      <c r="EJ434" s="507"/>
      <c r="EK434" s="507"/>
      <c r="EL434" s="507"/>
      <c r="EM434" s="507"/>
      <c r="EN434" s="507"/>
      <c r="EO434" s="507"/>
      <c r="EP434" s="507"/>
      <c r="EQ434" s="507"/>
      <c r="ER434" s="507"/>
      <c r="ES434" s="507"/>
      <c r="ET434" s="507"/>
      <c r="EU434" s="507"/>
      <c r="EV434" s="507"/>
      <c r="EW434" s="507"/>
      <c r="EX434" s="507"/>
      <c r="EY434" s="507"/>
      <c r="EZ434" s="507"/>
      <c r="FA434" s="507"/>
      <c r="FB434" s="507"/>
      <c r="FC434" s="507"/>
      <c r="FD434" s="507"/>
      <c r="FE434" s="507"/>
      <c r="FF434" s="507"/>
      <c r="FG434" s="507"/>
      <c r="FH434" s="507"/>
      <c r="FI434" s="507"/>
      <c r="FJ434" s="507"/>
      <c r="FK434" s="507"/>
      <c r="FL434" s="507"/>
      <c r="FM434" s="507"/>
      <c r="FN434" s="507"/>
      <c r="FO434" s="507"/>
      <c r="FP434" s="507"/>
      <c r="FQ434" s="507"/>
      <c r="FR434" s="507"/>
      <c r="FS434" s="507"/>
      <c r="FT434" s="507"/>
      <c r="FU434" s="507"/>
      <c r="FV434" s="507"/>
      <c r="FW434" s="507"/>
      <c r="FX434" s="507"/>
      <c r="FY434" s="507"/>
      <c r="FZ434" s="507"/>
      <c r="GA434" s="507"/>
      <c r="GB434" s="507"/>
      <c r="GC434" s="507"/>
      <c r="GD434" s="507"/>
      <c r="GE434" s="507"/>
      <c r="GF434" s="507"/>
      <c r="GG434" s="507"/>
      <c r="GH434" s="507"/>
      <c r="GI434" s="507"/>
      <c r="GJ434" s="507"/>
      <c r="GK434" s="507"/>
      <c r="GL434" s="507"/>
      <c r="GM434" s="507"/>
      <c r="GN434" s="507"/>
      <c r="GO434" s="507"/>
      <c r="GP434" s="507"/>
      <c r="GQ434" s="507"/>
      <c r="GR434" s="507"/>
      <c r="GS434" s="507"/>
      <c r="GT434" s="507"/>
      <c r="GU434" s="507"/>
      <c r="GV434" s="507"/>
      <c r="GW434" s="507"/>
      <c r="GX434" s="507"/>
      <c r="GY434" s="507"/>
      <c r="GZ434" s="507"/>
      <c r="HA434" s="507"/>
      <c r="HB434" s="507"/>
      <c r="HC434" s="507"/>
      <c r="HD434" s="507"/>
      <c r="HE434" s="507"/>
      <c r="HF434" s="507"/>
      <c r="HG434" s="507"/>
      <c r="HH434" s="507"/>
      <c r="HI434" s="507"/>
      <c r="HJ434" s="507"/>
      <c r="HK434" s="507"/>
      <c r="HL434" s="507"/>
      <c r="HM434" s="507"/>
      <c r="HN434" s="507"/>
      <c r="HO434" s="507"/>
      <c r="HP434" s="507"/>
      <c r="HQ434" s="507"/>
      <c r="HR434" s="507"/>
      <c r="HS434" s="507"/>
      <c r="HT434" s="507"/>
      <c r="HU434" s="507"/>
      <c r="HV434" s="507"/>
      <c r="HW434" s="507"/>
      <c r="HX434" s="507"/>
      <c r="HY434" s="507"/>
      <c r="HZ434" s="507"/>
      <c r="IA434" s="507"/>
      <c r="IB434" s="507"/>
      <c r="IC434" s="507"/>
      <c r="ID434" s="507"/>
      <c r="IE434" s="507"/>
      <c r="IF434" s="507"/>
      <c r="IG434" s="507"/>
      <c r="IH434" s="507"/>
      <c r="II434" s="507"/>
      <c r="IJ434" s="507"/>
    </row>
    <row r="435" spans="1:244" s="398" customFormat="1" ht="19" x14ac:dyDescent="0.2">
      <c r="A435"/>
      <c r="B435" s="290"/>
      <c r="C435"/>
      <c r="D435" s="367"/>
      <c r="E435" s="463"/>
      <c r="F435" s="463"/>
      <c r="G435" s="271"/>
      <c r="H435"/>
      <c r="I435" s="99"/>
      <c r="J435"/>
      <c r="K435"/>
      <c r="L435"/>
      <c r="M435" s="275"/>
      <c r="N435" s="275"/>
      <c r="O435" s="275"/>
      <c r="P435" s="275"/>
      <c r="Q435" s="275"/>
      <c r="R435" s="275"/>
      <c r="S435" s="275"/>
      <c r="T435" s="275"/>
      <c r="U435" s="275"/>
      <c r="V435" s="275"/>
      <c r="W435" s="275"/>
      <c r="X435" s="275"/>
      <c r="Y435" s="275"/>
      <c r="Z435" s="275"/>
      <c r="AA435" s="275"/>
      <c r="AB435" s="23"/>
      <c r="AC435"/>
      <c r="AD435" s="92"/>
      <c r="AE435"/>
      <c r="AF435"/>
      <c r="AG435"/>
      <c r="AH435" s="96"/>
      <c r="AI435" s="471"/>
      <c r="AJ435" s="445"/>
      <c r="AK435" s="498"/>
      <c r="AL435" s="498"/>
      <c r="AM435" s="498"/>
      <c r="AN435" s="498"/>
      <c r="AO435" s="498"/>
      <c r="AP435" s="498"/>
      <c r="AQ435" s="498"/>
      <c r="AR435" s="498"/>
      <c r="AS435" s="498"/>
      <c r="AT435" s="498"/>
      <c r="AU435" s="498"/>
      <c r="AV435" s="498"/>
      <c r="AW435" s="498"/>
      <c r="AX435" s="498"/>
      <c r="AY435" s="448"/>
      <c r="AZ435" s="386"/>
      <c r="BA435" s="715"/>
      <c r="BB435"/>
      <c r="BC435" s="715"/>
      <c r="BD435"/>
      <c r="BE435" s="715"/>
      <c r="BF435"/>
      <c r="BG435" s="715"/>
      <c r="BH435"/>
      <c r="BI435" s="715"/>
      <c r="BJ435"/>
      <c r="BK435" s="715"/>
      <c r="BL435"/>
      <c r="BM435" s="715"/>
      <c r="BN435"/>
      <c r="BO435" s="387"/>
      <c r="BP435"/>
      <c r="BQ435" s="387"/>
      <c r="BR435"/>
      <c r="BS435" s="387"/>
      <c r="BT435"/>
      <c r="BU435" s="387"/>
      <c r="BV435"/>
      <c r="BW435" s="387"/>
      <c r="BX435"/>
      <c r="BY435" s="387"/>
      <c r="BZ435"/>
      <c r="CA435" s="387"/>
      <c r="CB435"/>
      <c r="CC435" s="387"/>
      <c r="CD435"/>
      <c r="CE435" s="387"/>
      <c r="CF435"/>
      <c r="CG435" s="387"/>
      <c r="CH435"/>
      <c r="CI435" s="387"/>
      <c r="CJ435"/>
      <c r="CK435" s="1099"/>
      <c r="CT435" s="1109"/>
      <c r="CX435" s="1109"/>
      <c r="DN435" s="507"/>
      <c r="DO435" s="507"/>
      <c r="DP435" s="507"/>
      <c r="DQ435" s="507"/>
      <c r="DR435" s="507"/>
      <c r="DS435" s="507"/>
      <c r="DT435" s="507"/>
      <c r="DU435" s="507"/>
      <c r="DV435" s="507"/>
      <c r="DW435" s="507"/>
      <c r="DX435" s="507"/>
      <c r="DY435" s="507"/>
      <c r="DZ435" s="507"/>
      <c r="EA435" s="507"/>
      <c r="EB435" s="507"/>
      <c r="EC435" s="507"/>
      <c r="ED435" s="507"/>
      <c r="EE435" s="507"/>
      <c r="EF435" s="507"/>
      <c r="EG435" s="507"/>
      <c r="EH435" s="507"/>
      <c r="EI435" s="507"/>
      <c r="EJ435" s="507"/>
      <c r="EK435" s="507"/>
      <c r="EL435" s="507"/>
      <c r="EM435" s="507"/>
      <c r="EN435" s="507"/>
      <c r="EO435" s="507"/>
      <c r="EP435" s="507"/>
      <c r="EQ435" s="507"/>
      <c r="ER435" s="507"/>
      <c r="ES435" s="507"/>
      <c r="ET435" s="507"/>
      <c r="EU435" s="507"/>
      <c r="EV435" s="507"/>
      <c r="EW435" s="507"/>
      <c r="EX435" s="507"/>
      <c r="EY435" s="507"/>
      <c r="EZ435" s="507"/>
      <c r="FA435" s="507"/>
      <c r="FB435" s="507"/>
      <c r="FC435" s="507"/>
      <c r="FD435" s="507"/>
      <c r="FE435" s="507"/>
      <c r="FF435" s="507"/>
      <c r="FG435" s="507"/>
      <c r="FH435" s="507"/>
      <c r="FI435" s="507"/>
      <c r="FJ435" s="507"/>
      <c r="FK435" s="507"/>
      <c r="FL435" s="507"/>
      <c r="FM435" s="507"/>
      <c r="FN435" s="507"/>
      <c r="FO435" s="507"/>
      <c r="FP435" s="507"/>
      <c r="FQ435" s="507"/>
      <c r="FR435" s="507"/>
      <c r="FS435" s="507"/>
      <c r="FT435" s="507"/>
      <c r="FU435" s="507"/>
      <c r="FV435" s="507"/>
      <c r="FW435" s="507"/>
      <c r="FX435" s="507"/>
      <c r="FY435" s="507"/>
      <c r="FZ435" s="507"/>
      <c r="GA435" s="507"/>
      <c r="GB435" s="507"/>
      <c r="GC435" s="507"/>
      <c r="GD435" s="507"/>
      <c r="GE435" s="507"/>
      <c r="GF435" s="507"/>
      <c r="GG435" s="507"/>
      <c r="GH435" s="507"/>
      <c r="GI435" s="507"/>
      <c r="GJ435" s="507"/>
      <c r="GK435" s="507"/>
      <c r="GL435" s="507"/>
      <c r="GM435" s="507"/>
      <c r="GN435" s="507"/>
      <c r="GO435" s="507"/>
      <c r="GP435" s="507"/>
      <c r="GQ435" s="507"/>
      <c r="GR435" s="507"/>
      <c r="GS435" s="507"/>
      <c r="GT435" s="507"/>
      <c r="GU435" s="507"/>
      <c r="GV435" s="507"/>
      <c r="GW435" s="507"/>
      <c r="GX435" s="507"/>
      <c r="GY435" s="507"/>
      <c r="GZ435" s="507"/>
      <c r="HA435" s="507"/>
      <c r="HB435" s="507"/>
      <c r="HC435" s="507"/>
      <c r="HD435" s="507"/>
      <c r="HE435" s="507"/>
      <c r="HF435" s="507"/>
      <c r="HG435" s="507"/>
      <c r="HH435" s="507"/>
      <c r="HI435" s="507"/>
      <c r="HJ435" s="507"/>
      <c r="HK435" s="507"/>
      <c r="HL435" s="507"/>
      <c r="HM435" s="507"/>
      <c r="HN435" s="507"/>
      <c r="HO435" s="507"/>
      <c r="HP435" s="507"/>
      <c r="HQ435" s="507"/>
      <c r="HR435" s="507"/>
      <c r="HS435" s="507"/>
      <c r="HT435" s="507"/>
      <c r="HU435" s="507"/>
      <c r="HV435" s="507"/>
      <c r="HW435" s="507"/>
      <c r="HX435" s="507"/>
      <c r="HY435" s="507"/>
      <c r="HZ435" s="507"/>
      <c r="IA435" s="507"/>
      <c r="IB435" s="507"/>
      <c r="IC435" s="507"/>
      <c r="ID435" s="507"/>
      <c r="IE435" s="507"/>
      <c r="IF435" s="507"/>
      <c r="IG435" s="507"/>
      <c r="IH435" s="507"/>
      <c r="II435" s="507"/>
      <c r="IJ435" s="507"/>
    </row>
    <row r="436" spans="1:244" s="398" customFormat="1" ht="19" x14ac:dyDescent="0.2">
      <c r="A436"/>
      <c r="B436" s="290"/>
      <c r="C436"/>
      <c r="D436" s="367"/>
      <c r="E436" s="463"/>
      <c r="F436" s="463"/>
      <c r="G436" s="271"/>
      <c r="H436"/>
      <c r="I436" s="99"/>
      <c r="J436"/>
      <c r="K436"/>
      <c r="L436"/>
      <c r="M436" s="275"/>
      <c r="N436" s="275"/>
      <c r="O436" s="275"/>
      <c r="P436" s="275"/>
      <c r="Q436" s="275"/>
      <c r="R436" s="275"/>
      <c r="S436" s="275"/>
      <c r="T436" s="275"/>
      <c r="U436" s="275"/>
      <c r="V436" s="275"/>
      <c r="W436" s="275"/>
      <c r="X436" s="275"/>
      <c r="Y436" s="275"/>
      <c r="Z436" s="275"/>
      <c r="AA436" s="275"/>
      <c r="AB436" s="23"/>
      <c r="AC436"/>
      <c r="AD436" s="92"/>
      <c r="AE436"/>
      <c r="AF436"/>
      <c r="AG436"/>
      <c r="AH436" s="96"/>
      <c r="AI436" s="471"/>
      <c r="AJ436" s="445"/>
      <c r="AK436" s="498"/>
      <c r="AL436" s="498"/>
      <c r="AM436" s="498"/>
      <c r="AN436" s="498"/>
      <c r="AO436" s="498"/>
      <c r="AP436" s="498"/>
      <c r="AQ436" s="498"/>
      <c r="AR436" s="498"/>
      <c r="AS436" s="498"/>
      <c r="AT436" s="498"/>
      <c r="AU436" s="498"/>
      <c r="AV436" s="498"/>
      <c r="AW436" s="498"/>
      <c r="AX436" s="498"/>
      <c r="AY436" s="448"/>
      <c r="AZ436" s="386"/>
      <c r="BA436" s="715"/>
      <c r="BB436"/>
      <c r="BC436" s="715"/>
      <c r="BD436"/>
      <c r="BE436" s="715"/>
      <c r="BF436"/>
      <c r="BG436" s="715"/>
      <c r="BH436"/>
      <c r="BI436" s="715"/>
      <c r="BJ436"/>
      <c r="BK436" s="715"/>
      <c r="BL436"/>
      <c r="BM436" s="715"/>
      <c r="BN436"/>
      <c r="BO436" s="387"/>
      <c r="BP436"/>
      <c r="BQ436" s="387"/>
      <c r="BR436"/>
      <c r="BS436" s="387"/>
      <c r="BT436"/>
      <c r="BU436" s="387"/>
      <c r="BV436"/>
      <c r="BW436" s="387"/>
      <c r="BX436"/>
      <c r="BY436" s="387"/>
      <c r="BZ436"/>
      <c r="CA436" s="387"/>
      <c r="CB436"/>
      <c r="CC436" s="387"/>
      <c r="CD436"/>
      <c r="CE436" s="387"/>
      <c r="CF436"/>
      <c r="CG436" s="387"/>
      <c r="CH436"/>
      <c r="CI436" s="387"/>
      <c r="CJ436"/>
      <c r="CK436" s="1099"/>
      <c r="CT436" s="1109"/>
      <c r="CX436" s="1109"/>
      <c r="DN436" s="507"/>
      <c r="DO436" s="507"/>
      <c r="DP436" s="507"/>
      <c r="DQ436" s="507"/>
      <c r="DR436" s="507"/>
      <c r="DS436" s="507"/>
      <c r="DT436" s="507"/>
      <c r="DU436" s="507"/>
      <c r="DV436" s="507"/>
      <c r="DW436" s="507"/>
      <c r="DX436" s="507"/>
      <c r="DY436" s="507"/>
      <c r="DZ436" s="507"/>
      <c r="EA436" s="507"/>
      <c r="EB436" s="507"/>
      <c r="EC436" s="507"/>
      <c r="ED436" s="507"/>
      <c r="EE436" s="507"/>
      <c r="EF436" s="507"/>
      <c r="EG436" s="507"/>
      <c r="EH436" s="507"/>
      <c r="EI436" s="507"/>
      <c r="EJ436" s="507"/>
      <c r="EK436" s="507"/>
      <c r="EL436" s="507"/>
      <c r="EM436" s="507"/>
      <c r="EN436" s="507"/>
      <c r="EO436" s="507"/>
      <c r="EP436" s="507"/>
      <c r="EQ436" s="507"/>
      <c r="ER436" s="507"/>
      <c r="ES436" s="507"/>
      <c r="ET436" s="507"/>
      <c r="EU436" s="507"/>
      <c r="EV436" s="507"/>
      <c r="EW436" s="507"/>
      <c r="EX436" s="507"/>
      <c r="EY436" s="507"/>
      <c r="EZ436" s="507"/>
      <c r="FA436" s="507"/>
      <c r="FB436" s="507"/>
      <c r="FC436" s="507"/>
      <c r="FD436" s="507"/>
      <c r="FE436" s="507"/>
      <c r="FF436" s="507"/>
      <c r="FG436" s="507"/>
      <c r="FH436" s="507"/>
      <c r="FI436" s="507"/>
      <c r="FJ436" s="507"/>
      <c r="FK436" s="507"/>
      <c r="FL436" s="507"/>
      <c r="FM436" s="507"/>
      <c r="FN436" s="507"/>
      <c r="FO436" s="507"/>
      <c r="FP436" s="507"/>
      <c r="FQ436" s="507"/>
      <c r="FR436" s="507"/>
      <c r="FS436" s="507"/>
      <c r="FT436" s="507"/>
      <c r="FU436" s="507"/>
      <c r="FV436" s="507"/>
      <c r="FW436" s="507"/>
      <c r="FX436" s="507"/>
      <c r="FY436" s="507"/>
      <c r="FZ436" s="507"/>
      <c r="GA436" s="507"/>
      <c r="GB436" s="507"/>
      <c r="GC436" s="507"/>
      <c r="GD436" s="507"/>
      <c r="GE436" s="507"/>
      <c r="GF436" s="507"/>
      <c r="GG436" s="507"/>
      <c r="GH436" s="507"/>
      <c r="GI436" s="507"/>
      <c r="GJ436" s="507"/>
      <c r="GK436" s="507"/>
      <c r="GL436" s="507"/>
      <c r="GM436" s="507"/>
      <c r="GN436" s="507"/>
      <c r="GO436" s="507"/>
      <c r="GP436" s="507"/>
      <c r="GQ436" s="507"/>
      <c r="GR436" s="507"/>
      <c r="GS436" s="507"/>
      <c r="GT436" s="507"/>
      <c r="GU436" s="507"/>
      <c r="GV436" s="507"/>
      <c r="GW436" s="507"/>
      <c r="GX436" s="507"/>
      <c r="GY436" s="507"/>
      <c r="GZ436" s="507"/>
      <c r="HA436" s="507"/>
      <c r="HB436" s="507"/>
      <c r="HC436" s="507"/>
      <c r="HD436" s="507"/>
      <c r="HE436" s="507"/>
      <c r="HF436" s="507"/>
      <c r="HG436" s="507"/>
      <c r="HH436" s="507"/>
      <c r="HI436" s="507"/>
      <c r="HJ436" s="507"/>
      <c r="HK436" s="507"/>
      <c r="HL436" s="507"/>
      <c r="HM436" s="507"/>
      <c r="HN436" s="507"/>
      <c r="HO436" s="507"/>
      <c r="HP436" s="507"/>
      <c r="HQ436" s="507"/>
      <c r="HR436" s="507"/>
      <c r="HS436" s="507"/>
      <c r="HT436" s="507"/>
      <c r="HU436" s="507"/>
      <c r="HV436" s="507"/>
      <c r="HW436" s="507"/>
      <c r="HX436" s="507"/>
      <c r="HY436" s="507"/>
      <c r="HZ436" s="507"/>
      <c r="IA436" s="507"/>
      <c r="IB436" s="507"/>
      <c r="IC436" s="507"/>
      <c r="ID436" s="507"/>
      <c r="IE436" s="507"/>
      <c r="IF436" s="507"/>
      <c r="IG436" s="507"/>
      <c r="IH436" s="507"/>
      <c r="II436" s="507"/>
      <c r="IJ436" s="507"/>
    </row>
    <row r="437" spans="1:244" s="398" customFormat="1" ht="19" x14ac:dyDescent="0.2">
      <c r="A437"/>
      <c r="B437" s="290"/>
      <c r="C437"/>
      <c r="D437" s="367"/>
      <c r="E437" s="463"/>
      <c r="F437" s="463"/>
      <c r="G437" s="271"/>
      <c r="H437"/>
      <c r="I437" s="99"/>
      <c r="J437"/>
      <c r="K437"/>
      <c r="L437"/>
      <c r="M437" s="275"/>
      <c r="N437" s="275"/>
      <c r="O437" s="275"/>
      <c r="P437" s="275"/>
      <c r="Q437" s="275"/>
      <c r="R437" s="275"/>
      <c r="S437" s="275"/>
      <c r="T437" s="275"/>
      <c r="U437" s="275"/>
      <c r="V437" s="275"/>
      <c r="W437" s="275"/>
      <c r="X437" s="275"/>
      <c r="Y437" s="275"/>
      <c r="Z437" s="275"/>
      <c r="AA437" s="275"/>
      <c r="AB437" s="23"/>
      <c r="AC437"/>
      <c r="AD437" s="92"/>
      <c r="AE437"/>
      <c r="AF437"/>
      <c r="AG437"/>
      <c r="AH437" s="96"/>
      <c r="AI437" s="471"/>
      <c r="AJ437" s="445"/>
      <c r="AK437" s="498"/>
      <c r="AL437" s="498"/>
      <c r="AM437" s="498"/>
      <c r="AN437" s="498"/>
      <c r="AO437" s="498"/>
      <c r="AP437" s="498"/>
      <c r="AQ437" s="498"/>
      <c r="AR437" s="498"/>
      <c r="AS437" s="498"/>
      <c r="AT437" s="498"/>
      <c r="AU437" s="498"/>
      <c r="AV437" s="498"/>
      <c r="AW437" s="498"/>
      <c r="AX437" s="498"/>
      <c r="AY437" s="448"/>
      <c r="AZ437" s="386"/>
      <c r="BA437" s="715"/>
      <c r="BB437"/>
      <c r="BC437" s="715"/>
      <c r="BD437"/>
      <c r="BE437" s="715"/>
      <c r="BF437"/>
      <c r="BG437" s="715"/>
      <c r="BH437"/>
      <c r="BI437" s="715"/>
      <c r="BJ437"/>
      <c r="BK437" s="715"/>
      <c r="BL437"/>
      <c r="BM437" s="715"/>
      <c r="BN437"/>
      <c r="BO437" s="387"/>
      <c r="BP437"/>
      <c r="BQ437" s="387"/>
      <c r="BR437"/>
      <c r="BS437" s="387"/>
      <c r="BT437"/>
      <c r="BU437" s="387"/>
      <c r="BV437"/>
      <c r="BW437" s="387"/>
      <c r="BX437"/>
      <c r="BY437" s="387"/>
      <c r="BZ437"/>
      <c r="CA437" s="387"/>
      <c r="CB437"/>
      <c r="CC437" s="387"/>
      <c r="CD437"/>
      <c r="CE437" s="387"/>
      <c r="CF437"/>
      <c r="CG437" s="387"/>
      <c r="CH437"/>
      <c r="CI437" s="387"/>
      <c r="CJ437"/>
      <c r="CK437" s="1099"/>
      <c r="CT437" s="1109"/>
      <c r="CX437" s="1109"/>
      <c r="DN437" s="507"/>
      <c r="DO437" s="507"/>
      <c r="DP437" s="507"/>
      <c r="DQ437" s="507"/>
      <c r="DR437" s="507"/>
      <c r="DS437" s="507"/>
      <c r="DT437" s="507"/>
      <c r="DU437" s="507"/>
      <c r="DV437" s="507"/>
      <c r="DW437" s="507"/>
      <c r="DX437" s="507"/>
      <c r="DY437" s="507"/>
      <c r="DZ437" s="507"/>
      <c r="EA437" s="507"/>
      <c r="EB437" s="507"/>
      <c r="EC437" s="507"/>
      <c r="ED437" s="507"/>
      <c r="EE437" s="507"/>
      <c r="EF437" s="507"/>
      <c r="EG437" s="507"/>
      <c r="EH437" s="507"/>
      <c r="EI437" s="507"/>
      <c r="EJ437" s="507"/>
      <c r="EK437" s="507"/>
      <c r="EL437" s="507"/>
      <c r="EM437" s="507"/>
      <c r="EN437" s="507"/>
      <c r="EO437" s="507"/>
      <c r="EP437" s="507"/>
      <c r="EQ437" s="507"/>
      <c r="ER437" s="507"/>
      <c r="ES437" s="507"/>
      <c r="ET437" s="507"/>
      <c r="EU437" s="507"/>
      <c r="EV437" s="507"/>
      <c r="EW437" s="507"/>
      <c r="EX437" s="507"/>
      <c r="EY437" s="507"/>
      <c r="EZ437" s="507"/>
      <c r="FA437" s="507"/>
      <c r="FB437" s="507"/>
      <c r="FC437" s="507"/>
      <c r="FD437" s="507"/>
      <c r="FE437" s="507"/>
      <c r="FF437" s="507"/>
      <c r="FG437" s="507"/>
      <c r="FH437" s="507"/>
      <c r="FI437" s="507"/>
      <c r="FJ437" s="507"/>
      <c r="FK437" s="507"/>
      <c r="FL437" s="507"/>
      <c r="FM437" s="507"/>
      <c r="FN437" s="507"/>
      <c r="FO437" s="507"/>
      <c r="FP437" s="507"/>
      <c r="FQ437" s="507"/>
      <c r="FR437" s="507"/>
      <c r="FS437" s="507"/>
      <c r="FT437" s="507"/>
      <c r="FU437" s="507"/>
      <c r="FV437" s="507"/>
      <c r="FW437" s="507"/>
      <c r="FX437" s="507"/>
      <c r="FY437" s="507"/>
      <c r="FZ437" s="507"/>
      <c r="GA437" s="507"/>
      <c r="GB437" s="507"/>
      <c r="GC437" s="507"/>
      <c r="GD437" s="507"/>
      <c r="GE437" s="507"/>
      <c r="GF437" s="507"/>
      <c r="GG437" s="507"/>
      <c r="GH437" s="507"/>
      <c r="GI437" s="507"/>
      <c r="GJ437" s="507"/>
      <c r="GK437" s="507"/>
      <c r="GL437" s="507"/>
      <c r="GM437" s="507"/>
      <c r="GN437" s="507"/>
      <c r="GO437" s="507"/>
      <c r="GP437" s="507"/>
      <c r="GQ437" s="507"/>
      <c r="GR437" s="507"/>
      <c r="GS437" s="507"/>
      <c r="GT437" s="507"/>
      <c r="GU437" s="507"/>
      <c r="GV437" s="507"/>
      <c r="GW437" s="507"/>
      <c r="GX437" s="507"/>
      <c r="GY437" s="507"/>
      <c r="GZ437" s="507"/>
      <c r="HA437" s="507"/>
      <c r="HB437" s="507"/>
      <c r="HC437" s="507"/>
      <c r="HD437" s="507"/>
      <c r="HE437" s="507"/>
      <c r="HF437" s="507"/>
      <c r="HG437" s="507"/>
      <c r="HH437" s="507"/>
      <c r="HI437" s="507"/>
      <c r="HJ437" s="507"/>
      <c r="HK437" s="507"/>
      <c r="HL437" s="507"/>
      <c r="HM437" s="507"/>
      <c r="HN437" s="507"/>
      <c r="HO437" s="507"/>
      <c r="HP437" s="507"/>
      <c r="HQ437" s="507"/>
      <c r="HR437" s="507"/>
      <c r="HS437" s="507"/>
      <c r="HT437" s="507"/>
      <c r="HU437" s="507"/>
      <c r="HV437" s="507"/>
      <c r="HW437" s="507"/>
      <c r="HX437" s="507"/>
      <c r="HY437" s="507"/>
      <c r="HZ437" s="507"/>
      <c r="IA437" s="507"/>
      <c r="IB437" s="507"/>
      <c r="IC437" s="507"/>
      <c r="ID437" s="507"/>
      <c r="IE437" s="507"/>
      <c r="IF437" s="507"/>
      <c r="IG437" s="507"/>
      <c r="IH437" s="507"/>
      <c r="II437" s="507"/>
      <c r="IJ437" s="507"/>
    </row>
    <row r="438" spans="1:244" s="398" customFormat="1" ht="19" x14ac:dyDescent="0.2">
      <c r="A438"/>
      <c r="B438" s="290"/>
      <c r="C438"/>
      <c r="D438" s="367"/>
      <c r="E438" s="463"/>
      <c r="F438" s="463"/>
      <c r="G438" s="271"/>
      <c r="H438"/>
      <c r="I438" s="99"/>
      <c r="J438"/>
      <c r="K438"/>
      <c r="L438"/>
      <c r="M438" s="275"/>
      <c r="N438" s="275"/>
      <c r="O438" s="275"/>
      <c r="P438" s="275"/>
      <c r="Q438" s="275"/>
      <c r="R438" s="275"/>
      <c r="S438" s="275"/>
      <c r="T438" s="275"/>
      <c r="U438" s="275"/>
      <c r="V438" s="275"/>
      <c r="W438" s="275"/>
      <c r="X438" s="275"/>
      <c r="Y438" s="275"/>
      <c r="Z438" s="275"/>
      <c r="AA438" s="275"/>
      <c r="AB438" s="23"/>
      <c r="AC438"/>
      <c r="AD438" s="92"/>
      <c r="AE438"/>
      <c r="AF438"/>
      <c r="AG438"/>
      <c r="AH438" s="96"/>
      <c r="AI438" s="471"/>
      <c r="AJ438" s="445"/>
      <c r="AK438" s="498"/>
      <c r="AL438" s="498"/>
      <c r="AM438" s="498"/>
      <c r="AN438" s="498"/>
      <c r="AO438" s="498"/>
      <c r="AP438" s="498"/>
      <c r="AQ438" s="498"/>
      <c r="AR438" s="498"/>
      <c r="AS438" s="498"/>
      <c r="AT438" s="498"/>
      <c r="AU438" s="498"/>
      <c r="AV438" s="498"/>
      <c r="AW438" s="498"/>
      <c r="AX438" s="498"/>
      <c r="AY438" s="448"/>
      <c r="AZ438" s="386"/>
      <c r="BA438" s="715"/>
      <c r="BB438"/>
      <c r="BC438" s="715"/>
      <c r="BD438"/>
      <c r="BE438" s="715"/>
      <c r="BF438"/>
      <c r="BG438" s="715"/>
      <c r="BH438"/>
      <c r="BI438" s="715"/>
      <c r="BJ438"/>
      <c r="BK438" s="715"/>
      <c r="BL438"/>
      <c r="BM438" s="715"/>
      <c r="BN438"/>
      <c r="BO438" s="387"/>
      <c r="BP438"/>
      <c r="BQ438" s="387"/>
      <c r="BR438"/>
      <c r="BS438" s="387"/>
      <c r="BT438"/>
      <c r="BU438" s="387"/>
      <c r="BV438"/>
      <c r="BW438" s="387"/>
      <c r="BX438"/>
      <c r="BY438" s="387"/>
      <c r="BZ438"/>
      <c r="CA438" s="387"/>
      <c r="CB438"/>
      <c r="CC438" s="387"/>
      <c r="CD438"/>
      <c r="CE438" s="387"/>
      <c r="CF438"/>
      <c r="CG438" s="387"/>
      <c r="CH438"/>
      <c r="CI438" s="387"/>
      <c r="CJ438"/>
      <c r="CK438" s="1099"/>
      <c r="CT438" s="1109"/>
      <c r="CX438" s="1109"/>
      <c r="DN438" s="507"/>
      <c r="DO438" s="507"/>
      <c r="DP438" s="507"/>
      <c r="DQ438" s="507"/>
      <c r="DR438" s="507"/>
      <c r="DS438" s="507"/>
      <c r="DT438" s="507"/>
      <c r="DU438" s="507"/>
      <c r="DV438" s="507"/>
      <c r="DW438" s="507"/>
      <c r="DX438" s="507"/>
      <c r="DY438" s="507"/>
      <c r="DZ438" s="507"/>
      <c r="EA438" s="507"/>
      <c r="EB438" s="507"/>
      <c r="EC438" s="507"/>
      <c r="ED438" s="507"/>
      <c r="EE438" s="507"/>
      <c r="EF438" s="507"/>
      <c r="EG438" s="507"/>
      <c r="EH438" s="507"/>
      <c r="EI438" s="507"/>
      <c r="EJ438" s="507"/>
      <c r="EK438" s="507"/>
      <c r="EL438" s="507"/>
      <c r="EM438" s="507"/>
      <c r="EN438" s="507"/>
      <c r="EO438" s="507"/>
      <c r="EP438" s="507"/>
      <c r="EQ438" s="507"/>
      <c r="ER438" s="507"/>
      <c r="ES438" s="507"/>
      <c r="ET438" s="507"/>
      <c r="EU438" s="507"/>
      <c r="EV438" s="507"/>
      <c r="EW438" s="507"/>
      <c r="EX438" s="507"/>
      <c r="EY438" s="507"/>
      <c r="EZ438" s="507"/>
      <c r="FA438" s="507"/>
      <c r="FB438" s="507"/>
      <c r="FC438" s="507"/>
      <c r="FD438" s="507"/>
      <c r="FE438" s="507"/>
      <c r="FF438" s="507"/>
      <c r="FG438" s="507"/>
      <c r="FH438" s="507"/>
      <c r="FI438" s="507"/>
      <c r="FJ438" s="507"/>
      <c r="FK438" s="507"/>
      <c r="FL438" s="507"/>
      <c r="FM438" s="507"/>
      <c r="FN438" s="507"/>
      <c r="FO438" s="507"/>
      <c r="FP438" s="507"/>
      <c r="FQ438" s="507"/>
      <c r="FR438" s="507"/>
      <c r="FS438" s="507"/>
      <c r="FT438" s="507"/>
      <c r="FU438" s="507"/>
      <c r="FV438" s="507"/>
      <c r="FW438" s="507"/>
      <c r="FX438" s="507"/>
      <c r="FY438" s="507"/>
      <c r="FZ438" s="507"/>
      <c r="GA438" s="507"/>
      <c r="GB438" s="507"/>
      <c r="GC438" s="507"/>
      <c r="GD438" s="507"/>
      <c r="GE438" s="507"/>
      <c r="GF438" s="507"/>
      <c r="GG438" s="507"/>
      <c r="GH438" s="507"/>
      <c r="GI438" s="507"/>
      <c r="GJ438" s="507"/>
      <c r="GK438" s="507"/>
      <c r="GL438" s="507"/>
      <c r="GM438" s="507"/>
      <c r="GN438" s="507"/>
      <c r="GO438" s="507"/>
      <c r="GP438" s="507"/>
      <c r="GQ438" s="507"/>
      <c r="GR438" s="507"/>
      <c r="GS438" s="507"/>
      <c r="GT438" s="507"/>
      <c r="GU438" s="507"/>
      <c r="GV438" s="507"/>
      <c r="GW438" s="507"/>
      <c r="GX438" s="507"/>
      <c r="GY438" s="507"/>
      <c r="GZ438" s="507"/>
      <c r="HA438" s="507"/>
      <c r="HB438" s="507"/>
      <c r="HC438" s="507"/>
      <c r="HD438" s="507"/>
      <c r="HE438" s="507"/>
      <c r="HF438" s="507"/>
      <c r="HG438" s="507"/>
      <c r="HH438" s="507"/>
      <c r="HI438" s="507"/>
      <c r="HJ438" s="507"/>
      <c r="HK438" s="507"/>
      <c r="HL438" s="507"/>
      <c r="HM438" s="507"/>
      <c r="HN438" s="507"/>
      <c r="HO438" s="507"/>
      <c r="HP438" s="507"/>
      <c r="HQ438" s="507"/>
      <c r="HR438" s="507"/>
      <c r="HS438" s="507"/>
      <c r="HT438" s="507"/>
      <c r="HU438" s="507"/>
      <c r="HV438" s="507"/>
      <c r="HW438" s="507"/>
      <c r="HX438" s="507"/>
      <c r="HY438" s="507"/>
      <c r="HZ438" s="507"/>
      <c r="IA438" s="507"/>
      <c r="IB438" s="507"/>
      <c r="IC438" s="507"/>
      <c r="ID438" s="507"/>
      <c r="IE438" s="507"/>
      <c r="IF438" s="507"/>
      <c r="IG438" s="507"/>
      <c r="IH438" s="507"/>
      <c r="II438" s="507"/>
      <c r="IJ438" s="507"/>
    </row>
    <row r="439" spans="1:244" s="398" customFormat="1" ht="19" x14ac:dyDescent="0.2">
      <c r="A439"/>
      <c r="B439" s="290"/>
      <c r="C439"/>
      <c r="D439" s="367"/>
      <c r="E439" s="463"/>
      <c r="F439" s="463"/>
      <c r="G439" s="271"/>
      <c r="H439"/>
      <c r="I439" s="99"/>
      <c r="J439"/>
      <c r="K439"/>
      <c r="L439"/>
      <c r="M439" s="275"/>
      <c r="N439" s="275"/>
      <c r="O439" s="275"/>
      <c r="P439" s="275"/>
      <c r="Q439" s="275"/>
      <c r="R439" s="275"/>
      <c r="S439" s="275"/>
      <c r="T439" s="275"/>
      <c r="U439" s="275"/>
      <c r="V439" s="275"/>
      <c r="W439" s="275"/>
      <c r="X439" s="275"/>
      <c r="Y439" s="275"/>
      <c r="Z439" s="275"/>
      <c r="AA439" s="275"/>
      <c r="AB439" s="23"/>
      <c r="AC439"/>
      <c r="AD439" s="92"/>
      <c r="AE439"/>
      <c r="AF439"/>
      <c r="AG439"/>
      <c r="AH439" s="96"/>
      <c r="AI439" s="471"/>
      <c r="AJ439" s="445"/>
      <c r="AK439" s="498"/>
      <c r="AL439" s="498"/>
      <c r="AM439" s="498"/>
      <c r="AN439" s="498"/>
      <c r="AO439" s="498"/>
      <c r="AP439" s="498"/>
      <c r="AQ439" s="498"/>
      <c r="AR439" s="498"/>
      <c r="AS439" s="498"/>
      <c r="AT439" s="498"/>
      <c r="AU439" s="498"/>
      <c r="AV439" s="498"/>
      <c r="AW439" s="498"/>
      <c r="AX439" s="498"/>
      <c r="AY439" s="448"/>
      <c r="AZ439" s="386"/>
      <c r="BA439" s="715"/>
      <c r="BB439"/>
      <c r="BC439" s="715"/>
      <c r="BD439"/>
      <c r="BE439" s="715"/>
      <c r="BF439"/>
      <c r="BG439" s="715"/>
      <c r="BH439"/>
      <c r="BI439" s="715"/>
      <c r="BJ439"/>
      <c r="BK439" s="715"/>
      <c r="BL439"/>
      <c r="BM439" s="715"/>
      <c r="BN439"/>
      <c r="BO439" s="387"/>
      <c r="BP439"/>
      <c r="BQ439" s="387"/>
      <c r="BR439"/>
      <c r="BS439" s="387"/>
      <c r="BT439"/>
      <c r="BU439" s="387"/>
      <c r="BV439"/>
      <c r="BW439" s="387"/>
      <c r="BX439"/>
      <c r="BY439" s="387"/>
      <c r="BZ439"/>
      <c r="CA439" s="387"/>
      <c r="CB439"/>
      <c r="CC439" s="387"/>
      <c r="CD439"/>
      <c r="CE439" s="387"/>
      <c r="CF439"/>
      <c r="CG439" s="387"/>
      <c r="CH439"/>
      <c r="CI439" s="387"/>
      <c r="CJ439"/>
      <c r="CK439" s="1099"/>
      <c r="CT439" s="1109"/>
      <c r="CX439" s="1109"/>
      <c r="DN439" s="507"/>
      <c r="DO439" s="507"/>
      <c r="DP439" s="507"/>
      <c r="DQ439" s="507"/>
      <c r="DR439" s="507"/>
      <c r="DS439" s="507"/>
      <c r="DT439" s="507"/>
      <c r="DU439" s="507"/>
      <c r="DV439" s="507"/>
      <c r="DW439" s="507"/>
      <c r="DX439" s="507"/>
      <c r="DY439" s="507"/>
      <c r="DZ439" s="507"/>
      <c r="EA439" s="507"/>
      <c r="EB439" s="507"/>
      <c r="EC439" s="507"/>
      <c r="ED439" s="507"/>
      <c r="EE439" s="507"/>
      <c r="EF439" s="507"/>
      <c r="EG439" s="507"/>
      <c r="EH439" s="507"/>
      <c r="EI439" s="507"/>
      <c r="EJ439" s="507"/>
      <c r="EK439" s="507"/>
      <c r="EL439" s="507"/>
      <c r="EM439" s="507"/>
      <c r="EN439" s="507"/>
      <c r="EO439" s="507"/>
      <c r="EP439" s="507"/>
      <c r="EQ439" s="507"/>
      <c r="ER439" s="507"/>
      <c r="ES439" s="507"/>
      <c r="ET439" s="507"/>
      <c r="EU439" s="507"/>
      <c r="EV439" s="507"/>
      <c r="EW439" s="507"/>
      <c r="EX439" s="507"/>
      <c r="EY439" s="507"/>
      <c r="EZ439" s="507"/>
      <c r="FA439" s="507"/>
      <c r="FB439" s="507"/>
      <c r="FC439" s="507"/>
      <c r="FD439" s="507"/>
      <c r="FE439" s="507"/>
      <c r="FF439" s="507"/>
      <c r="FG439" s="507"/>
      <c r="FH439" s="507"/>
      <c r="FI439" s="507"/>
      <c r="FJ439" s="507"/>
      <c r="FK439" s="507"/>
      <c r="FL439" s="507"/>
      <c r="FM439" s="507"/>
      <c r="FN439" s="507"/>
      <c r="FO439" s="507"/>
      <c r="FP439" s="507"/>
      <c r="FQ439" s="507"/>
      <c r="FR439" s="507"/>
      <c r="FS439" s="507"/>
      <c r="FT439" s="507"/>
      <c r="FU439" s="507"/>
      <c r="FV439" s="507"/>
      <c r="FW439" s="507"/>
      <c r="FX439" s="507"/>
      <c r="FY439" s="507"/>
      <c r="FZ439" s="507"/>
      <c r="GA439" s="507"/>
      <c r="GB439" s="507"/>
      <c r="GC439" s="507"/>
      <c r="GD439" s="507"/>
      <c r="GE439" s="507"/>
      <c r="GF439" s="507"/>
      <c r="GG439" s="507"/>
      <c r="GH439" s="507"/>
      <c r="GI439" s="507"/>
      <c r="GJ439" s="507"/>
      <c r="GK439" s="507"/>
      <c r="GL439" s="507"/>
      <c r="GM439" s="507"/>
      <c r="GN439" s="507"/>
      <c r="GO439" s="507"/>
      <c r="GP439" s="507"/>
      <c r="GQ439" s="507"/>
      <c r="GR439" s="507"/>
      <c r="GS439" s="507"/>
      <c r="GT439" s="507"/>
      <c r="GU439" s="507"/>
      <c r="GV439" s="507"/>
      <c r="GW439" s="507"/>
      <c r="GX439" s="507"/>
      <c r="GY439" s="507"/>
      <c r="GZ439" s="507"/>
      <c r="HA439" s="507"/>
      <c r="HB439" s="507"/>
      <c r="HC439" s="507"/>
      <c r="HD439" s="507"/>
      <c r="HE439" s="507"/>
      <c r="HF439" s="507"/>
      <c r="HG439" s="507"/>
      <c r="HH439" s="507"/>
      <c r="HI439" s="507"/>
      <c r="HJ439" s="507"/>
      <c r="HK439" s="507"/>
      <c r="HL439" s="507"/>
      <c r="HM439" s="507"/>
      <c r="HN439" s="507"/>
      <c r="HO439" s="507"/>
      <c r="HP439" s="507"/>
      <c r="HQ439" s="507"/>
      <c r="HR439" s="507"/>
      <c r="HS439" s="507"/>
      <c r="HT439" s="507"/>
      <c r="HU439" s="507"/>
      <c r="HV439" s="507"/>
      <c r="HW439" s="507"/>
      <c r="HX439" s="507"/>
      <c r="HY439" s="507"/>
      <c r="HZ439" s="507"/>
      <c r="IA439" s="507"/>
      <c r="IB439" s="507"/>
      <c r="IC439" s="507"/>
      <c r="ID439" s="507"/>
      <c r="IE439" s="507"/>
      <c r="IF439" s="507"/>
      <c r="IG439" s="507"/>
      <c r="IH439" s="507"/>
      <c r="II439" s="507"/>
      <c r="IJ439" s="507"/>
    </row>
    <row r="440" spans="1:244" s="398" customFormat="1" ht="19" x14ac:dyDescent="0.2">
      <c r="A440"/>
      <c r="B440" s="290"/>
      <c r="C440"/>
      <c r="D440" s="367"/>
      <c r="E440" s="463"/>
      <c r="F440" s="463"/>
      <c r="G440" s="271"/>
      <c r="H440"/>
      <c r="I440" s="99"/>
      <c r="J440"/>
      <c r="K440"/>
      <c r="L440"/>
      <c r="M440" s="275"/>
      <c r="N440" s="275"/>
      <c r="O440" s="275"/>
      <c r="P440" s="275"/>
      <c r="Q440" s="275"/>
      <c r="R440" s="275"/>
      <c r="S440" s="275"/>
      <c r="T440" s="275"/>
      <c r="U440" s="275"/>
      <c r="V440" s="275"/>
      <c r="W440" s="275"/>
      <c r="X440" s="275"/>
      <c r="Y440" s="275"/>
      <c r="Z440" s="275"/>
      <c r="AA440" s="275"/>
      <c r="AB440" s="23"/>
      <c r="AC440"/>
      <c r="AD440" s="92"/>
      <c r="AE440"/>
      <c r="AF440"/>
      <c r="AG440"/>
      <c r="AH440" s="96"/>
      <c r="AI440" s="471"/>
      <c r="AJ440" s="445"/>
      <c r="AK440" s="498"/>
      <c r="AL440" s="498"/>
      <c r="AM440" s="498"/>
      <c r="AN440" s="498"/>
      <c r="AO440" s="498"/>
      <c r="AP440" s="498"/>
      <c r="AQ440" s="498"/>
      <c r="AR440" s="498"/>
      <c r="AS440" s="498"/>
      <c r="AT440" s="498"/>
      <c r="AU440" s="498"/>
      <c r="AV440" s="498"/>
      <c r="AW440" s="498"/>
      <c r="AX440" s="498"/>
      <c r="AY440" s="448"/>
      <c r="AZ440" s="386"/>
      <c r="BA440" s="715"/>
      <c r="BB440"/>
      <c r="BC440" s="715"/>
      <c r="BD440"/>
      <c r="BE440" s="715"/>
      <c r="BF440"/>
      <c r="BG440" s="715"/>
      <c r="BH440"/>
      <c r="BI440" s="715"/>
      <c r="BJ440"/>
      <c r="BK440" s="715"/>
      <c r="BL440"/>
      <c r="BM440" s="715"/>
      <c r="BN440"/>
      <c r="BO440" s="387"/>
      <c r="BP440"/>
      <c r="BQ440" s="387"/>
      <c r="BR440"/>
      <c r="BS440" s="387"/>
      <c r="BT440"/>
      <c r="BU440" s="387"/>
      <c r="BV440"/>
      <c r="BW440" s="387"/>
      <c r="BX440"/>
      <c r="BY440" s="387"/>
      <c r="BZ440"/>
      <c r="CA440" s="387"/>
      <c r="CB440"/>
      <c r="CC440" s="387"/>
      <c r="CD440"/>
      <c r="CE440" s="387"/>
      <c r="CF440"/>
      <c r="CG440" s="387"/>
      <c r="CH440"/>
      <c r="CI440" s="387"/>
      <c r="CJ440"/>
      <c r="CK440" s="1099"/>
      <c r="CT440" s="1109"/>
      <c r="CX440" s="1109"/>
      <c r="DN440" s="507"/>
      <c r="DO440" s="507"/>
      <c r="DP440" s="507"/>
      <c r="DQ440" s="507"/>
      <c r="DR440" s="507"/>
      <c r="DS440" s="507"/>
      <c r="DT440" s="507"/>
      <c r="DU440" s="507"/>
      <c r="DV440" s="507"/>
      <c r="DW440" s="507"/>
      <c r="DX440" s="507"/>
      <c r="DY440" s="507"/>
      <c r="DZ440" s="507"/>
      <c r="EA440" s="507"/>
      <c r="EB440" s="507"/>
      <c r="EC440" s="507"/>
      <c r="ED440" s="507"/>
      <c r="EE440" s="507"/>
      <c r="EF440" s="507"/>
      <c r="EG440" s="507"/>
      <c r="EH440" s="507"/>
      <c r="EI440" s="507"/>
      <c r="EJ440" s="507"/>
      <c r="EK440" s="507"/>
      <c r="EL440" s="507"/>
      <c r="EM440" s="507"/>
      <c r="EN440" s="507"/>
      <c r="EO440" s="507"/>
      <c r="EP440" s="507"/>
      <c r="EQ440" s="507"/>
      <c r="ER440" s="507"/>
      <c r="ES440" s="507"/>
      <c r="ET440" s="507"/>
      <c r="EU440" s="507"/>
      <c r="EV440" s="507"/>
      <c r="EW440" s="507"/>
      <c r="EX440" s="507"/>
      <c r="EY440" s="507"/>
      <c r="EZ440" s="507"/>
      <c r="FA440" s="507"/>
      <c r="FB440" s="507"/>
      <c r="FC440" s="507"/>
      <c r="FD440" s="507"/>
      <c r="FE440" s="507"/>
      <c r="FF440" s="507"/>
      <c r="FG440" s="507"/>
      <c r="FH440" s="507"/>
      <c r="FI440" s="507"/>
      <c r="FJ440" s="507"/>
      <c r="FK440" s="507"/>
      <c r="FL440" s="507"/>
      <c r="FM440" s="507"/>
      <c r="FN440" s="507"/>
      <c r="FO440" s="507"/>
      <c r="FP440" s="507"/>
      <c r="FQ440" s="507"/>
      <c r="FR440" s="507"/>
      <c r="FS440" s="507"/>
      <c r="FT440" s="507"/>
      <c r="FU440" s="507"/>
      <c r="FV440" s="507"/>
      <c r="FW440" s="507"/>
      <c r="FX440" s="507"/>
      <c r="FY440" s="507"/>
      <c r="FZ440" s="507"/>
      <c r="GA440" s="507"/>
      <c r="GB440" s="507"/>
      <c r="GC440" s="507"/>
      <c r="GD440" s="507"/>
      <c r="GE440" s="507"/>
      <c r="GF440" s="507"/>
      <c r="GG440" s="507"/>
      <c r="GH440" s="507"/>
      <c r="GI440" s="507"/>
      <c r="GJ440" s="507"/>
      <c r="GK440" s="507"/>
      <c r="GL440" s="507"/>
      <c r="GM440" s="507"/>
      <c r="GN440" s="507"/>
      <c r="GO440" s="507"/>
      <c r="GP440" s="507"/>
      <c r="GQ440" s="507"/>
      <c r="GR440" s="507"/>
      <c r="GS440" s="507"/>
      <c r="GT440" s="507"/>
      <c r="GU440" s="507"/>
      <c r="GV440" s="507"/>
      <c r="GW440" s="507"/>
      <c r="GX440" s="507"/>
      <c r="GY440" s="507"/>
      <c r="GZ440" s="507"/>
      <c r="HA440" s="507"/>
      <c r="HB440" s="507"/>
      <c r="HC440" s="507"/>
      <c r="HD440" s="507"/>
      <c r="HE440" s="507"/>
      <c r="HF440" s="507"/>
      <c r="HG440" s="507"/>
      <c r="HH440" s="507"/>
      <c r="HI440" s="507"/>
      <c r="HJ440" s="507"/>
      <c r="HK440" s="507"/>
      <c r="HL440" s="507"/>
      <c r="HM440" s="507"/>
      <c r="HN440" s="507"/>
      <c r="HO440" s="507"/>
      <c r="HP440" s="507"/>
      <c r="HQ440" s="507"/>
      <c r="HR440" s="507"/>
      <c r="HS440" s="507"/>
      <c r="HT440" s="507"/>
      <c r="HU440" s="507"/>
      <c r="HV440" s="507"/>
      <c r="HW440" s="507"/>
      <c r="HX440" s="507"/>
      <c r="HY440" s="507"/>
      <c r="HZ440" s="507"/>
      <c r="IA440" s="507"/>
      <c r="IB440" s="507"/>
      <c r="IC440" s="507"/>
      <c r="ID440" s="507"/>
      <c r="IE440" s="507"/>
      <c r="IF440" s="507"/>
      <c r="IG440" s="507"/>
      <c r="IH440" s="507"/>
      <c r="II440" s="507"/>
      <c r="IJ440" s="507"/>
    </row>
    <row r="441" spans="1:244" s="398" customFormat="1" ht="19" x14ac:dyDescent="0.2">
      <c r="A441"/>
      <c r="B441" s="290"/>
      <c r="C441"/>
      <c r="D441" s="367"/>
      <c r="E441" s="463"/>
      <c r="F441" s="463"/>
      <c r="G441" s="271"/>
      <c r="H441"/>
      <c r="I441" s="99"/>
      <c r="J441"/>
      <c r="K441"/>
      <c r="L441"/>
      <c r="M441" s="275"/>
      <c r="N441" s="275"/>
      <c r="O441" s="275"/>
      <c r="P441" s="275"/>
      <c r="Q441" s="275"/>
      <c r="R441" s="275"/>
      <c r="S441" s="275"/>
      <c r="T441" s="275"/>
      <c r="U441" s="275"/>
      <c r="V441" s="275"/>
      <c r="W441" s="275"/>
      <c r="X441" s="275"/>
      <c r="Y441" s="275"/>
      <c r="Z441" s="275"/>
      <c r="AA441" s="275"/>
      <c r="AB441" s="23"/>
      <c r="AC441"/>
      <c r="AD441" s="92"/>
      <c r="AE441"/>
      <c r="AF441"/>
      <c r="AG441"/>
      <c r="AH441" s="96"/>
      <c r="AI441" s="471"/>
      <c r="AJ441" s="445"/>
      <c r="AK441" s="498"/>
      <c r="AL441" s="498"/>
      <c r="AM441" s="498"/>
      <c r="AN441" s="498"/>
      <c r="AO441" s="498"/>
      <c r="AP441" s="498"/>
      <c r="AQ441" s="498"/>
      <c r="AR441" s="498"/>
      <c r="AS441" s="498"/>
      <c r="AT441" s="498"/>
      <c r="AU441" s="498"/>
      <c r="AV441" s="498"/>
      <c r="AW441" s="498"/>
      <c r="AX441" s="498"/>
      <c r="AY441" s="448"/>
      <c r="AZ441" s="386"/>
      <c r="BA441" s="715"/>
      <c r="BB441"/>
      <c r="BC441" s="715"/>
      <c r="BD441"/>
      <c r="BE441" s="715"/>
      <c r="BF441"/>
      <c r="BG441" s="715"/>
      <c r="BH441"/>
      <c r="BI441" s="715"/>
      <c r="BJ441"/>
      <c r="BK441" s="715"/>
      <c r="BL441"/>
      <c r="BM441" s="715"/>
      <c r="BN441"/>
      <c r="BO441" s="387"/>
      <c r="BP441"/>
      <c r="BQ441" s="387"/>
      <c r="BR441"/>
      <c r="BS441" s="387"/>
      <c r="BT441"/>
      <c r="BU441" s="387"/>
      <c r="BV441"/>
      <c r="BW441" s="387"/>
      <c r="BX441"/>
      <c r="BY441" s="387"/>
      <c r="BZ441"/>
      <c r="CA441" s="387"/>
      <c r="CB441"/>
      <c r="CC441" s="387"/>
      <c r="CD441"/>
      <c r="CE441" s="387"/>
      <c r="CF441"/>
      <c r="CG441" s="387"/>
      <c r="CH441"/>
      <c r="CI441" s="387"/>
      <c r="CJ441"/>
      <c r="CK441" s="1099"/>
      <c r="CT441" s="1109"/>
      <c r="CX441" s="1109"/>
      <c r="DN441" s="507"/>
      <c r="DO441" s="507"/>
      <c r="DP441" s="507"/>
      <c r="DQ441" s="507"/>
      <c r="DR441" s="507"/>
      <c r="DS441" s="507"/>
      <c r="DT441" s="507"/>
      <c r="DU441" s="507"/>
      <c r="DV441" s="507"/>
      <c r="DW441" s="507"/>
      <c r="DX441" s="507"/>
      <c r="DY441" s="507"/>
      <c r="DZ441" s="507"/>
      <c r="EA441" s="507"/>
      <c r="EB441" s="507"/>
      <c r="EC441" s="507"/>
      <c r="ED441" s="507"/>
      <c r="EE441" s="507"/>
      <c r="EF441" s="507"/>
      <c r="EG441" s="507"/>
      <c r="EH441" s="507"/>
      <c r="EI441" s="507"/>
      <c r="EJ441" s="507"/>
      <c r="EK441" s="507"/>
      <c r="EL441" s="507"/>
      <c r="EM441" s="507"/>
      <c r="EN441" s="507"/>
      <c r="EO441" s="507"/>
      <c r="EP441" s="507"/>
      <c r="EQ441" s="507"/>
      <c r="ER441" s="507"/>
      <c r="ES441" s="507"/>
      <c r="ET441" s="507"/>
      <c r="EU441" s="507"/>
      <c r="EV441" s="507"/>
      <c r="EW441" s="507"/>
      <c r="EX441" s="507"/>
      <c r="EY441" s="507"/>
      <c r="EZ441" s="507"/>
      <c r="FA441" s="507"/>
      <c r="FB441" s="507"/>
      <c r="FC441" s="507"/>
      <c r="FD441" s="507"/>
      <c r="FE441" s="507"/>
      <c r="FF441" s="507"/>
      <c r="FG441" s="507"/>
      <c r="FH441" s="507"/>
      <c r="FI441" s="507"/>
      <c r="FJ441" s="507"/>
      <c r="FK441" s="507"/>
      <c r="FL441" s="507"/>
      <c r="FM441" s="507"/>
      <c r="FN441" s="507"/>
      <c r="FO441" s="507"/>
      <c r="FP441" s="507"/>
      <c r="FQ441" s="507"/>
      <c r="FR441" s="507"/>
      <c r="FS441" s="507"/>
      <c r="FT441" s="507"/>
      <c r="FU441" s="507"/>
      <c r="FV441" s="507"/>
      <c r="FW441" s="507"/>
      <c r="FX441" s="507"/>
      <c r="FY441" s="507"/>
      <c r="FZ441" s="507"/>
      <c r="GA441" s="507"/>
      <c r="GB441" s="507"/>
      <c r="GC441" s="507"/>
      <c r="GD441" s="507"/>
      <c r="GE441" s="507"/>
      <c r="GF441" s="507"/>
      <c r="GG441" s="507"/>
      <c r="GH441" s="507"/>
      <c r="GI441" s="507"/>
      <c r="GJ441" s="507"/>
      <c r="GK441" s="507"/>
      <c r="GL441" s="507"/>
      <c r="GM441" s="507"/>
      <c r="GN441" s="507"/>
      <c r="GO441" s="507"/>
      <c r="GP441" s="507"/>
      <c r="GQ441" s="507"/>
      <c r="GR441" s="507"/>
      <c r="GS441" s="507"/>
      <c r="GT441" s="507"/>
      <c r="GU441" s="507"/>
      <c r="GV441" s="507"/>
      <c r="GW441" s="507"/>
      <c r="GX441" s="507"/>
      <c r="GY441" s="507"/>
      <c r="GZ441" s="507"/>
      <c r="HA441" s="507"/>
      <c r="HB441" s="507"/>
      <c r="HC441" s="507"/>
      <c r="HD441" s="507"/>
      <c r="HE441" s="507"/>
      <c r="HF441" s="507"/>
      <c r="HG441" s="507"/>
      <c r="HH441" s="507"/>
      <c r="HI441" s="507"/>
      <c r="HJ441" s="507"/>
      <c r="HK441" s="507"/>
      <c r="HL441" s="507"/>
      <c r="HM441" s="507"/>
      <c r="HN441" s="507"/>
      <c r="HO441" s="507"/>
      <c r="HP441" s="507"/>
      <c r="HQ441" s="507"/>
      <c r="HR441" s="507"/>
      <c r="HS441" s="507"/>
      <c r="HT441" s="507"/>
      <c r="HU441" s="507"/>
      <c r="HV441" s="507"/>
      <c r="HW441" s="507"/>
      <c r="HX441" s="507"/>
      <c r="HY441" s="507"/>
      <c r="HZ441" s="507"/>
      <c r="IA441" s="507"/>
      <c r="IB441" s="507"/>
      <c r="IC441" s="507"/>
      <c r="ID441" s="507"/>
      <c r="IE441" s="507"/>
      <c r="IF441" s="507"/>
      <c r="IG441" s="507"/>
      <c r="IH441" s="507"/>
      <c r="II441" s="507"/>
      <c r="IJ441" s="507"/>
    </row>
    <row r="442" spans="1:244" s="398" customFormat="1" ht="19" x14ac:dyDescent="0.2">
      <c r="A442"/>
      <c r="B442" s="290"/>
      <c r="C442"/>
      <c r="D442" s="367"/>
      <c r="E442" s="463"/>
      <c r="F442" s="463"/>
      <c r="G442" s="271"/>
      <c r="H442"/>
      <c r="I442" s="99"/>
      <c r="J442"/>
      <c r="K442"/>
      <c r="L442"/>
      <c r="M442" s="275"/>
      <c r="N442" s="275"/>
      <c r="O442" s="275"/>
      <c r="P442" s="275"/>
      <c r="Q442" s="275"/>
      <c r="R442" s="275"/>
      <c r="S442" s="275"/>
      <c r="T442" s="275"/>
      <c r="U442" s="275"/>
      <c r="V442" s="275"/>
      <c r="W442" s="275"/>
      <c r="X442" s="275"/>
      <c r="Y442" s="275"/>
      <c r="Z442" s="275"/>
      <c r="AA442" s="275"/>
      <c r="AB442" s="23"/>
      <c r="AC442"/>
      <c r="AD442" s="92"/>
      <c r="AE442"/>
      <c r="AF442"/>
      <c r="AG442"/>
      <c r="AH442" s="96"/>
      <c r="AI442" s="471"/>
      <c r="AJ442" s="445"/>
      <c r="AK442" s="498"/>
      <c r="AL442" s="498"/>
      <c r="AM442" s="498"/>
      <c r="AN442" s="498"/>
      <c r="AO442" s="498"/>
      <c r="AP442" s="498"/>
      <c r="AQ442" s="498"/>
      <c r="AR442" s="498"/>
      <c r="AS442" s="498"/>
      <c r="AT442" s="498"/>
      <c r="AU442" s="498"/>
      <c r="AV442" s="498"/>
      <c r="AW442" s="498"/>
      <c r="AX442" s="498"/>
      <c r="AY442" s="448"/>
      <c r="AZ442" s="386"/>
      <c r="BA442" s="715"/>
      <c r="BB442"/>
      <c r="BC442" s="715"/>
      <c r="BD442"/>
      <c r="BE442" s="715"/>
      <c r="BF442"/>
      <c r="BG442" s="715"/>
      <c r="BH442"/>
      <c r="BI442" s="715"/>
      <c r="BJ442"/>
      <c r="BK442" s="715"/>
      <c r="BL442"/>
      <c r="BM442" s="715"/>
      <c r="BN442"/>
      <c r="BO442" s="387"/>
      <c r="BP442"/>
      <c r="BQ442" s="387"/>
      <c r="BR442"/>
      <c r="BS442" s="387"/>
      <c r="BT442"/>
      <c r="BU442" s="387"/>
      <c r="BV442"/>
      <c r="BW442" s="387"/>
      <c r="BX442"/>
      <c r="BY442" s="387"/>
      <c r="BZ442"/>
      <c r="CA442" s="387"/>
      <c r="CB442"/>
      <c r="CC442" s="387"/>
      <c r="CD442"/>
      <c r="CE442" s="387"/>
      <c r="CF442"/>
      <c r="CG442" s="387"/>
      <c r="CH442"/>
      <c r="CI442" s="387"/>
      <c r="CJ442"/>
      <c r="CK442" s="1099"/>
      <c r="CT442" s="1109"/>
      <c r="CX442" s="1109"/>
      <c r="DN442" s="507"/>
      <c r="DO442" s="507"/>
      <c r="DP442" s="507"/>
      <c r="DQ442" s="507"/>
      <c r="DR442" s="507"/>
      <c r="DS442" s="507"/>
      <c r="DT442" s="507"/>
      <c r="DU442" s="507"/>
      <c r="DV442" s="507"/>
      <c r="DW442" s="507"/>
      <c r="DX442" s="507"/>
      <c r="DY442" s="507"/>
      <c r="DZ442" s="507"/>
      <c r="EA442" s="507"/>
      <c r="EB442" s="507"/>
      <c r="EC442" s="507"/>
      <c r="ED442" s="507"/>
      <c r="EE442" s="507"/>
      <c r="EF442" s="507"/>
      <c r="EG442" s="507"/>
      <c r="EH442" s="507"/>
      <c r="EI442" s="507"/>
      <c r="EJ442" s="507"/>
      <c r="EK442" s="507"/>
      <c r="EL442" s="507"/>
      <c r="EM442" s="507"/>
      <c r="EN442" s="507"/>
      <c r="EO442" s="507"/>
      <c r="EP442" s="507"/>
      <c r="EQ442" s="507"/>
      <c r="ER442" s="507"/>
      <c r="ES442" s="507"/>
      <c r="ET442" s="507"/>
      <c r="EU442" s="507"/>
      <c r="EV442" s="507"/>
      <c r="EW442" s="507"/>
      <c r="EX442" s="507"/>
      <c r="EY442" s="507"/>
      <c r="EZ442" s="507"/>
      <c r="FA442" s="507"/>
      <c r="FB442" s="507"/>
      <c r="FC442" s="507"/>
      <c r="FD442" s="507"/>
      <c r="FE442" s="507"/>
      <c r="FF442" s="507"/>
      <c r="FG442" s="507"/>
      <c r="FH442" s="507"/>
      <c r="FI442" s="507"/>
      <c r="FJ442" s="507"/>
      <c r="FK442" s="507"/>
      <c r="FL442" s="507"/>
      <c r="FM442" s="507"/>
      <c r="FN442" s="507"/>
      <c r="FO442" s="507"/>
      <c r="FP442" s="507"/>
      <c r="FQ442" s="507"/>
      <c r="FR442" s="507"/>
      <c r="FS442" s="507"/>
      <c r="FT442" s="507"/>
      <c r="FU442" s="507"/>
      <c r="FV442" s="507"/>
      <c r="FW442" s="507"/>
      <c r="FX442" s="507"/>
      <c r="FY442" s="507"/>
      <c r="FZ442" s="507"/>
      <c r="GA442" s="507"/>
      <c r="GB442" s="507"/>
      <c r="GC442" s="507"/>
      <c r="GD442" s="507"/>
      <c r="GE442" s="507"/>
      <c r="GF442" s="507"/>
      <c r="GG442" s="507"/>
      <c r="GH442" s="507"/>
      <c r="GI442" s="507"/>
      <c r="GJ442" s="507"/>
      <c r="GK442" s="507"/>
      <c r="GL442" s="507"/>
      <c r="GM442" s="507"/>
      <c r="GN442" s="507"/>
      <c r="GO442" s="507"/>
      <c r="GP442" s="507"/>
      <c r="GQ442" s="507"/>
      <c r="GR442" s="507"/>
      <c r="GS442" s="507"/>
      <c r="GT442" s="507"/>
      <c r="GU442" s="507"/>
      <c r="GV442" s="507"/>
      <c r="GW442" s="507"/>
      <c r="GX442" s="507"/>
      <c r="GY442" s="507"/>
      <c r="GZ442" s="507"/>
      <c r="HA442" s="507"/>
      <c r="HB442" s="507"/>
      <c r="HC442" s="507"/>
      <c r="HD442" s="507"/>
      <c r="HE442" s="507"/>
      <c r="HF442" s="507"/>
      <c r="HG442" s="507"/>
      <c r="HH442" s="507"/>
      <c r="HI442" s="507"/>
      <c r="HJ442" s="507"/>
      <c r="HK442" s="507"/>
      <c r="HL442" s="507"/>
      <c r="HM442" s="507"/>
      <c r="HN442" s="507"/>
      <c r="HO442" s="507"/>
      <c r="HP442" s="507"/>
      <c r="HQ442" s="507"/>
      <c r="HR442" s="507"/>
      <c r="HS442" s="507"/>
      <c r="HT442" s="507"/>
      <c r="HU442" s="507"/>
      <c r="HV442" s="507"/>
      <c r="HW442" s="507"/>
      <c r="HX442" s="507"/>
      <c r="HY442" s="507"/>
      <c r="HZ442" s="507"/>
      <c r="IA442" s="507"/>
      <c r="IB442" s="507"/>
      <c r="IC442" s="507"/>
      <c r="ID442" s="507"/>
      <c r="IE442" s="507"/>
      <c r="IF442" s="507"/>
      <c r="IG442" s="507"/>
      <c r="IH442" s="507"/>
      <c r="II442" s="507"/>
      <c r="IJ442" s="507"/>
    </row>
    <row r="443" spans="1:244" s="398" customFormat="1" ht="19" x14ac:dyDescent="0.2">
      <c r="A443"/>
      <c r="B443" s="290"/>
      <c r="C443"/>
      <c r="D443" s="367"/>
      <c r="E443" s="463"/>
      <c r="F443" s="463"/>
      <c r="G443" s="271"/>
      <c r="H443"/>
      <c r="I443" s="99"/>
      <c r="J443"/>
      <c r="K443"/>
      <c r="L443"/>
      <c r="M443" s="275"/>
      <c r="N443" s="275"/>
      <c r="O443" s="275"/>
      <c r="P443" s="275"/>
      <c r="Q443" s="275"/>
      <c r="R443" s="275"/>
      <c r="S443" s="275"/>
      <c r="T443" s="275"/>
      <c r="U443" s="275"/>
      <c r="V443" s="275"/>
      <c r="W443" s="275"/>
      <c r="X443" s="275"/>
      <c r="Y443" s="275"/>
      <c r="Z443" s="275"/>
      <c r="AA443" s="275"/>
      <c r="AB443" s="23"/>
      <c r="AC443"/>
      <c r="AD443" s="92"/>
      <c r="AE443"/>
      <c r="AF443"/>
      <c r="AG443"/>
      <c r="AH443" s="96"/>
      <c r="AI443" s="471"/>
      <c r="AJ443" s="445"/>
      <c r="AK443" s="498"/>
      <c r="AL443" s="498"/>
      <c r="AM443" s="498"/>
      <c r="AN443" s="498"/>
      <c r="AO443" s="498"/>
      <c r="AP443" s="498"/>
      <c r="AQ443" s="498"/>
      <c r="AR443" s="498"/>
      <c r="AS443" s="498"/>
      <c r="AT443" s="498"/>
      <c r="AU443" s="498"/>
      <c r="AV443" s="498"/>
      <c r="AW443" s="498"/>
      <c r="AX443" s="498"/>
      <c r="AY443" s="448"/>
      <c r="AZ443" s="386"/>
      <c r="BA443" s="715"/>
      <c r="BB443"/>
      <c r="BC443" s="715"/>
      <c r="BD443"/>
      <c r="BE443" s="715"/>
      <c r="BF443"/>
      <c r="BG443" s="715"/>
      <c r="BH443"/>
      <c r="BI443" s="715"/>
      <c r="BJ443"/>
      <c r="BK443" s="715"/>
      <c r="BL443"/>
      <c r="BM443" s="715"/>
      <c r="BN443"/>
      <c r="BO443" s="387"/>
      <c r="BP443"/>
      <c r="BQ443" s="387"/>
      <c r="BR443"/>
      <c r="BS443" s="387"/>
      <c r="BT443"/>
      <c r="BU443" s="387"/>
      <c r="BV443"/>
      <c r="BW443" s="387"/>
      <c r="BX443"/>
      <c r="BY443" s="387"/>
      <c r="BZ443"/>
      <c r="CA443" s="387"/>
      <c r="CB443"/>
      <c r="CC443" s="387"/>
      <c r="CD443"/>
      <c r="CE443" s="387"/>
      <c r="CF443"/>
      <c r="CG443" s="387"/>
      <c r="CH443"/>
      <c r="CI443" s="387"/>
      <c r="CJ443"/>
      <c r="CK443" s="1099"/>
      <c r="CT443" s="1109"/>
      <c r="CX443" s="1109"/>
      <c r="DN443" s="507"/>
      <c r="DO443" s="507"/>
      <c r="DP443" s="507"/>
      <c r="DQ443" s="507"/>
      <c r="DR443" s="507"/>
      <c r="DS443" s="507"/>
      <c r="DT443" s="507"/>
      <c r="DU443" s="507"/>
      <c r="DV443" s="507"/>
      <c r="DW443" s="507"/>
      <c r="DX443" s="507"/>
      <c r="DY443" s="507"/>
      <c r="DZ443" s="507"/>
      <c r="EA443" s="507"/>
      <c r="EB443" s="507"/>
      <c r="EC443" s="507"/>
      <c r="ED443" s="507"/>
      <c r="EE443" s="507"/>
      <c r="EF443" s="507"/>
      <c r="EG443" s="507"/>
      <c r="EH443" s="507"/>
      <c r="EI443" s="507"/>
      <c r="EJ443" s="507"/>
      <c r="EK443" s="507"/>
      <c r="EL443" s="507"/>
      <c r="EM443" s="507"/>
      <c r="EN443" s="507"/>
      <c r="EO443" s="507"/>
      <c r="EP443" s="507"/>
      <c r="EQ443" s="507"/>
      <c r="ER443" s="507"/>
      <c r="ES443" s="507"/>
      <c r="ET443" s="507"/>
      <c r="EU443" s="507"/>
      <c r="EV443" s="507"/>
      <c r="EW443" s="507"/>
      <c r="EX443" s="507"/>
      <c r="EY443" s="507"/>
      <c r="EZ443" s="507"/>
      <c r="FA443" s="507"/>
      <c r="FB443" s="507"/>
      <c r="FC443" s="507"/>
      <c r="FD443" s="507"/>
      <c r="FE443" s="507"/>
      <c r="FF443" s="507"/>
      <c r="FG443" s="507"/>
      <c r="FH443" s="507"/>
      <c r="FI443" s="507"/>
      <c r="FJ443" s="507"/>
      <c r="FK443" s="507"/>
      <c r="FL443" s="507"/>
      <c r="FM443" s="507"/>
      <c r="FN443" s="507"/>
      <c r="FO443" s="507"/>
      <c r="FP443" s="507"/>
      <c r="FQ443" s="507"/>
      <c r="FR443" s="507"/>
      <c r="FS443" s="507"/>
      <c r="FT443" s="507"/>
      <c r="FU443" s="507"/>
      <c r="FV443" s="507"/>
      <c r="FW443" s="507"/>
      <c r="FX443" s="507"/>
      <c r="FY443" s="507"/>
      <c r="FZ443" s="507"/>
      <c r="GA443" s="507"/>
      <c r="GB443" s="507"/>
      <c r="GC443" s="507"/>
      <c r="GD443" s="507"/>
      <c r="GE443" s="507"/>
      <c r="GF443" s="507"/>
      <c r="GG443" s="507"/>
      <c r="GH443" s="507"/>
      <c r="GI443" s="507"/>
      <c r="GJ443" s="507"/>
      <c r="GK443" s="507"/>
      <c r="GL443" s="507"/>
      <c r="GM443" s="507"/>
      <c r="GN443" s="507"/>
      <c r="GO443" s="507"/>
      <c r="GP443" s="507"/>
      <c r="GQ443" s="507"/>
      <c r="GR443" s="507"/>
      <c r="GS443" s="507"/>
      <c r="GT443" s="507"/>
      <c r="GU443" s="507"/>
      <c r="GV443" s="507"/>
      <c r="GW443" s="507"/>
      <c r="GX443" s="507"/>
      <c r="GY443" s="507"/>
      <c r="GZ443" s="507"/>
      <c r="HA443" s="507"/>
      <c r="HB443" s="507"/>
      <c r="HC443" s="507"/>
      <c r="HD443" s="507"/>
      <c r="HE443" s="507"/>
      <c r="HF443" s="507"/>
      <c r="HG443" s="507"/>
      <c r="HH443" s="507"/>
      <c r="HI443" s="507"/>
      <c r="HJ443" s="507"/>
      <c r="HK443" s="507"/>
      <c r="HL443" s="507"/>
      <c r="HM443" s="507"/>
      <c r="HN443" s="507"/>
      <c r="HO443" s="507"/>
      <c r="HP443" s="507"/>
      <c r="HQ443" s="507"/>
      <c r="HR443" s="507"/>
      <c r="HS443" s="507"/>
      <c r="HT443" s="507"/>
      <c r="HU443" s="507"/>
      <c r="HV443" s="507"/>
      <c r="HW443" s="507"/>
      <c r="HX443" s="507"/>
      <c r="HY443" s="507"/>
      <c r="HZ443" s="507"/>
      <c r="IA443" s="507"/>
      <c r="IB443" s="507"/>
      <c r="IC443" s="507"/>
      <c r="ID443" s="507"/>
      <c r="IE443" s="507"/>
      <c r="IF443" s="507"/>
      <c r="IG443" s="507"/>
      <c r="IH443" s="507"/>
      <c r="II443" s="507"/>
      <c r="IJ443" s="507"/>
    </row>
    <row r="444" spans="1:244" s="398" customFormat="1" ht="19" x14ac:dyDescent="0.2">
      <c r="A444"/>
      <c r="B444" s="290"/>
      <c r="C444"/>
      <c r="D444" s="367"/>
      <c r="E444" s="463"/>
      <c r="F444" s="463"/>
      <c r="G444" s="271"/>
      <c r="H444"/>
      <c r="I444" s="99"/>
      <c r="J444"/>
      <c r="K444"/>
      <c r="L444"/>
      <c r="M444" s="275"/>
      <c r="N444" s="275"/>
      <c r="O444" s="275"/>
      <c r="P444" s="275"/>
      <c r="Q444" s="275"/>
      <c r="R444" s="275"/>
      <c r="S444" s="275"/>
      <c r="T444" s="275"/>
      <c r="U444" s="275"/>
      <c r="V444" s="275"/>
      <c r="W444" s="275"/>
      <c r="X444" s="275"/>
      <c r="Y444" s="275"/>
      <c r="Z444" s="275"/>
      <c r="AA444" s="275"/>
      <c r="AB444" s="23"/>
      <c r="AC444"/>
      <c r="AD444" s="92"/>
      <c r="AE444"/>
      <c r="AF444"/>
      <c r="AG444"/>
      <c r="AH444" s="96"/>
      <c r="AI444" s="471"/>
      <c r="AJ444" s="445"/>
      <c r="AK444" s="498"/>
      <c r="AL444" s="498"/>
      <c r="AM444" s="498"/>
      <c r="AN444" s="498"/>
      <c r="AO444" s="498"/>
      <c r="AP444" s="498"/>
      <c r="AQ444" s="498"/>
      <c r="AR444" s="498"/>
      <c r="AS444" s="498"/>
      <c r="AT444" s="498"/>
      <c r="AU444" s="498"/>
      <c r="AV444" s="498"/>
      <c r="AW444" s="498"/>
      <c r="AX444" s="498"/>
      <c r="AY444" s="448"/>
      <c r="AZ444" s="386"/>
      <c r="BA444" s="715"/>
      <c r="BB444"/>
      <c r="BC444" s="715"/>
      <c r="BD444"/>
      <c r="BE444" s="715"/>
      <c r="BF444"/>
      <c r="BG444" s="715"/>
      <c r="BH444"/>
      <c r="BI444" s="715"/>
      <c r="BJ444"/>
      <c r="BK444" s="715"/>
      <c r="BL444"/>
      <c r="BM444" s="715"/>
      <c r="BN444"/>
      <c r="BO444" s="387"/>
      <c r="BP444"/>
      <c r="BQ444" s="387"/>
      <c r="BR444"/>
      <c r="BS444" s="387"/>
      <c r="BT444"/>
      <c r="BU444" s="387"/>
      <c r="BV444"/>
      <c r="BW444" s="387"/>
      <c r="BX444"/>
      <c r="BY444" s="387"/>
      <c r="BZ444"/>
      <c r="CA444" s="387"/>
      <c r="CB444"/>
      <c r="CC444" s="387"/>
      <c r="CD444"/>
      <c r="CE444" s="387"/>
      <c r="CF444"/>
      <c r="CG444" s="387"/>
      <c r="CH444"/>
      <c r="CI444" s="387"/>
      <c r="CJ444"/>
      <c r="CK444" s="1099"/>
      <c r="CT444" s="1109"/>
      <c r="CX444" s="1109"/>
      <c r="DN444" s="507"/>
      <c r="DO444" s="507"/>
      <c r="DP444" s="507"/>
      <c r="DQ444" s="507"/>
      <c r="DR444" s="507"/>
      <c r="DS444" s="507"/>
      <c r="DT444" s="507"/>
      <c r="DU444" s="507"/>
      <c r="DV444" s="507"/>
      <c r="DW444" s="507"/>
      <c r="DX444" s="507"/>
      <c r="DY444" s="507"/>
      <c r="DZ444" s="507"/>
      <c r="EA444" s="507"/>
      <c r="EB444" s="507"/>
      <c r="EC444" s="507"/>
      <c r="ED444" s="507"/>
      <c r="EE444" s="507"/>
      <c r="EF444" s="507"/>
      <c r="EG444" s="507"/>
      <c r="EH444" s="507"/>
      <c r="EI444" s="507"/>
      <c r="EJ444" s="507"/>
      <c r="EK444" s="507"/>
      <c r="EL444" s="507"/>
      <c r="EM444" s="507"/>
      <c r="EN444" s="507"/>
      <c r="EO444" s="507"/>
      <c r="EP444" s="507"/>
      <c r="EQ444" s="507"/>
      <c r="ER444" s="507"/>
      <c r="ES444" s="507"/>
      <c r="ET444" s="507"/>
      <c r="EU444" s="507"/>
      <c r="EV444" s="507"/>
      <c r="EW444" s="507"/>
      <c r="EX444" s="507"/>
      <c r="EY444" s="507"/>
      <c r="EZ444" s="507"/>
      <c r="FA444" s="507"/>
      <c r="FB444" s="507"/>
      <c r="FC444" s="507"/>
      <c r="FD444" s="507"/>
      <c r="FE444" s="507"/>
      <c r="FF444" s="507"/>
      <c r="FG444" s="507"/>
      <c r="FH444" s="507"/>
      <c r="FI444" s="507"/>
      <c r="FJ444" s="507"/>
      <c r="FK444" s="507"/>
      <c r="FL444" s="507"/>
      <c r="FM444" s="507"/>
      <c r="FN444" s="507"/>
      <c r="FO444" s="507"/>
      <c r="FP444" s="507"/>
      <c r="FQ444" s="507"/>
      <c r="FR444" s="507"/>
      <c r="FS444" s="507"/>
      <c r="FT444" s="507"/>
      <c r="FU444" s="507"/>
      <c r="FV444" s="507"/>
      <c r="FW444" s="507"/>
      <c r="FX444" s="507"/>
      <c r="FY444" s="507"/>
      <c r="FZ444" s="507"/>
      <c r="GA444" s="507"/>
      <c r="GB444" s="507"/>
      <c r="GC444" s="507"/>
      <c r="GD444" s="507"/>
      <c r="GE444" s="507"/>
      <c r="GF444" s="507"/>
      <c r="GG444" s="507"/>
      <c r="GH444" s="507"/>
      <c r="GI444" s="507"/>
      <c r="GJ444" s="507"/>
      <c r="GK444" s="507"/>
      <c r="GL444" s="507"/>
      <c r="GM444" s="507"/>
      <c r="GN444" s="507"/>
      <c r="GO444" s="507"/>
      <c r="GP444" s="507"/>
      <c r="GQ444" s="507"/>
      <c r="GR444" s="507"/>
      <c r="GS444" s="507"/>
      <c r="GT444" s="507"/>
      <c r="GU444" s="507"/>
      <c r="GV444" s="507"/>
      <c r="GW444" s="507"/>
      <c r="GX444" s="507"/>
      <c r="GY444" s="507"/>
      <c r="GZ444" s="507"/>
      <c r="HA444" s="507"/>
      <c r="HB444" s="507"/>
      <c r="HC444" s="507"/>
      <c r="HD444" s="507"/>
      <c r="HE444" s="507"/>
      <c r="HF444" s="507"/>
      <c r="HG444" s="507"/>
      <c r="HH444" s="507"/>
      <c r="HI444" s="507"/>
      <c r="HJ444" s="507"/>
      <c r="HK444" s="507"/>
      <c r="HL444" s="507"/>
      <c r="HM444" s="507"/>
      <c r="HN444" s="507"/>
      <c r="HO444" s="507"/>
      <c r="HP444" s="507"/>
      <c r="HQ444" s="507"/>
      <c r="HR444" s="507"/>
      <c r="HS444" s="507"/>
      <c r="HT444" s="507"/>
      <c r="HU444" s="507"/>
      <c r="HV444" s="507"/>
      <c r="HW444" s="507"/>
      <c r="HX444" s="507"/>
      <c r="HY444" s="507"/>
      <c r="HZ444" s="507"/>
      <c r="IA444" s="507"/>
      <c r="IB444" s="507"/>
      <c r="IC444" s="507"/>
      <c r="ID444" s="507"/>
      <c r="IE444" s="507"/>
      <c r="IF444" s="507"/>
      <c r="IG444" s="507"/>
      <c r="IH444" s="507"/>
      <c r="II444" s="507"/>
      <c r="IJ444" s="507"/>
    </row>
    <row r="445" spans="1:244" s="398" customFormat="1" ht="19" x14ac:dyDescent="0.2">
      <c r="A445"/>
      <c r="B445" s="290"/>
      <c r="C445"/>
      <c r="D445" s="367"/>
      <c r="E445" s="463"/>
      <c r="F445" s="463"/>
      <c r="G445" s="271"/>
      <c r="H445"/>
      <c r="I445" s="99"/>
      <c r="J445"/>
      <c r="K445"/>
      <c r="L445"/>
      <c r="M445" s="275"/>
      <c r="N445" s="275"/>
      <c r="O445" s="275"/>
      <c r="P445" s="275"/>
      <c r="Q445" s="275"/>
      <c r="R445" s="275"/>
      <c r="S445" s="275"/>
      <c r="T445" s="275"/>
      <c r="U445" s="275"/>
      <c r="V445" s="275"/>
      <c r="W445" s="275"/>
      <c r="X445" s="275"/>
      <c r="Y445" s="275"/>
      <c r="Z445" s="275"/>
      <c r="AA445" s="275"/>
      <c r="AB445" s="23"/>
      <c r="AC445"/>
      <c r="AD445" s="92"/>
      <c r="AE445"/>
      <c r="AF445"/>
      <c r="AG445"/>
      <c r="AH445" s="96"/>
      <c r="AI445" s="471"/>
      <c r="AJ445" s="445"/>
      <c r="AK445" s="498"/>
      <c r="AL445" s="498"/>
      <c r="AM445" s="498"/>
      <c r="AN445" s="498"/>
      <c r="AO445" s="498"/>
      <c r="AP445" s="498"/>
      <c r="AQ445" s="498"/>
      <c r="AR445" s="498"/>
      <c r="AS445" s="498"/>
      <c r="AT445" s="498"/>
      <c r="AU445" s="498"/>
      <c r="AV445" s="498"/>
      <c r="AW445" s="498"/>
      <c r="AX445" s="498"/>
      <c r="AY445" s="448"/>
      <c r="AZ445" s="386"/>
      <c r="BA445" s="715"/>
      <c r="BB445"/>
      <c r="BC445" s="715"/>
      <c r="BD445"/>
      <c r="BE445" s="715"/>
      <c r="BF445"/>
      <c r="BG445" s="715"/>
      <c r="BH445"/>
      <c r="BI445" s="715"/>
      <c r="BJ445"/>
      <c r="BK445" s="715"/>
      <c r="BL445"/>
      <c r="BM445" s="715"/>
      <c r="BN445"/>
      <c r="BO445" s="387"/>
      <c r="BP445"/>
      <c r="BQ445" s="387"/>
      <c r="BR445"/>
      <c r="BS445" s="387"/>
      <c r="BT445"/>
      <c r="BU445" s="387"/>
      <c r="BV445"/>
      <c r="BW445" s="387"/>
      <c r="BX445"/>
      <c r="BY445" s="387"/>
      <c r="BZ445"/>
      <c r="CA445" s="387"/>
      <c r="CB445"/>
      <c r="CC445" s="387"/>
      <c r="CD445"/>
      <c r="CE445" s="387"/>
      <c r="CF445"/>
      <c r="CG445" s="387"/>
      <c r="CH445"/>
      <c r="CI445" s="387"/>
      <c r="CJ445"/>
      <c r="CK445" s="1099"/>
      <c r="CT445" s="1109"/>
      <c r="CX445" s="1109"/>
      <c r="DN445" s="507"/>
      <c r="DO445" s="507"/>
      <c r="DP445" s="507"/>
      <c r="DQ445" s="507"/>
      <c r="DR445" s="507"/>
      <c r="DS445" s="507"/>
      <c r="DT445" s="507"/>
      <c r="DU445" s="507"/>
      <c r="DV445" s="507"/>
      <c r="DW445" s="507"/>
      <c r="DX445" s="507"/>
      <c r="DY445" s="507"/>
      <c r="DZ445" s="507"/>
      <c r="EA445" s="507"/>
      <c r="EB445" s="507"/>
      <c r="EC445" s="507"/>
      <c r="ED445" s="507"/>
      <c r="EE445" s="507"/>
      <c r="EF445" s="507"/>
      <c r="EG445" s="507"/>
      <c r="EH445" s="507"/>
      <c r="EI445" s="507"/>
      <c r="EJ445" s="507"/>
      <c r="EK445" s="507"/>
      <c r="EL445" s="507"/>
      <c r="EM445" s="507"/>
      <c r="EN445" s="507"/>
      <c r="EO445" s="507"/>
      <c r="EP445" s="507"/>
      <c r="EQ445" s="507"/>
      <c r="ER445" s="507"/>
      <c r="ES445" s="507"/>
      <c r="ET445" s="507"/>
      <c r="EU445" s="507"/>
      <c r="EV445" s="507"/>
      <c r="EW445" s="507"/>
      <c r="EX445" s="507"/>
      <c r="EY445" s="507"/>
      <c r="EZ445" s="507"/>
      <c r="FA445" s="507"/>
      <c r="FB445" s="507"/>
      <c r="FC445" s="507"/>
      <c r="FD445" s="507"/>
      <c r="FE445" s="507"/>
      <c r="FF445" s="507"/>
      <c r="FG445" s="507"/>
      <c r="FH445" s="507"/>
      <c r="FI445" s="507"/>
      <c r="FJ445" s="507"/>
      <c r="FK445" s="507"/>
      <c r="FL445" s="507"/>
      <c r="FM445" s="507"/>
      <c r="FN445" s="507"/>
      <c r="FO445" s="507"/>
      <c r="FP445" s="507"/>
      <c r="FQ445" s="507"/>
      <c r="FR445" s="507"/>
      <c r="FS445" s="507"/>
      <c r="FT445" s="507"/>
      <c r="FU445" s="507"/>
      <c r="FV445" s="507"/>
      <c r="FW445" s="507"/>
      <c r="FX445" s="507"/>
      <c r="FY445" s="507"/>
      <c r="FZ445" s="507"/>
      <c r="GA445" s="507"/>
      <c r="GB445" s="507"/>
      <c r="GC445" s="507"/>
      <c r="GD445" s="507"/>
      <c r="GE445" s="507"/>
      <c r="GF445" s="507"/>
      <c r="GG445" s="507"/>
      <c r="GH445" s="507"/>
      <c r="GI445" s="507"/>
      <c r="GJ445" s="507"/>
      <c r="GK445" s="507"/>
      <c r="GL445" s="507"/>
      <c r="GM445" s="507"/>
      <c r="GN445" s="507"/>
      <c r="GO445" s="507"/>
      <c r="GP445" s="507"/>
      <c r="GQ445" s="507"/>
      <c r="GR445" s="507"/>
      <c r="GS445" s="507"/>
      <c r="GT445" s="507"/>
      <c r="GU445" s="507"/>
      <c r="GV445" s="507"/>
      <c r="GW445" s="507"/>
      <c r="GX445" s="507"/>
      <c r="GY445" s="507"/>
      <c r="GZ445" s="507"/>
      <c r="HA445" s="507"/>
      <c r="HB445" s="507"/>
      <c r="HC445" s="507"/>
      <c r="HD445" s="507"/>
      <c r="HE445" s="507"/>
      <c r="HF445" s="507"/>
      <c r="HG445" s="507"/>
      <c r="HH445" s="507"/>
      <c r="HI445" s="507"/>
      <c r="HJ445" s="507"/>
      <c r="HK445" s="507"/>
      <c r="HL445" s="507"/>
      <c r="HM445" s="507"/>
      <c r="HN445" s="507"/>
      <c r="HO445" s="507"/>
      <c r="HP445" s="507"/>
      <c r="HQ445" s="507"/>
      <c r="HR445" s="507"/>
      <c r="HS445" s="507"/>
      <c r="HT445" s="507"/>
      <c r="HU445" s="507"/>
      <c r="HV445" s="507"/>
      <c r="HW445" s="507"/>
      <c r="HX445" s="507"/>
      <c r="HY445" s="507"/>
      <c r="HZ445" s="507"/>
      <c r="IA445" s="507"/>
      <c r="IB445" s="507"/>
      <c r="IC445" s="507"/>
      <c r="ID445" s="507"/>
      <c r="IE445" s="507"/>
      <c r="IF445" s="507"/>
      <c r="IG445" s="507"/>
      <c r="IH445" s="507"/>
      <c r="II445" s="507"/>
      <c r="IJ445" s="507"/>
    </row>
    <row r="446" spans="1:244" s="398" customFormat="1" ht="19" x14ac:dyDescent="0.2">
      <c r="A446"/>
      <c r="B446" s="290"/>
      <c r="C446"/>
      <c r="D446" s="367"/>
      <c r="E446" s="463"/>
      <c r="F446" s="463"/>
      <c r="G446" s="271"/>
      <c r="H446"/>
      <c r="I446" s="99"/>
      <c r="J446"/>
      <c r="K446"/>
      <c r="L446"/>
      <c r="M446" s="275"/>
      <c r="N446" s="275"/>
      <c r="O446" s="275"/>
      <c r="P446" s="275"/>
      <c r="Q446" s="275"/>
      <c r="R446" s="275"/>
      <c r="S446" s="275"/>
      <c r="T446" s="275"/>
      <c r="U446" s="275"/>
      <c r="V446" s="275"/>
      <c r="W446" s="275"/>
      <c r="X446" s="275"/>
      <c r="Y446" s="275"/>
      <c r="Z446" s="275"/>
      <c r="AA446" s="275"/>
      <c r="AB446" s="23"/>
      <c r="AC446"/>
      <c r="AD446" s="92"/>
      <c r="AE446"/>
      <c r="AF446"/>
      <c r="AG446"/>
      <c r="AH446" s="96"/>
      <c r="AI446" s="471"/>
      <c r="AJ446" s="445"/>
      <c r="AK446" s="498"/>
      <c r="AL446" s="498"/>
      <c r="AM446" s="498"/>
      <c r="AN446" s="498"/>
      <c r="AO446" s="498"/>
      <c r="AP446" s="498"/>
      <c r="AQ446" s="498"/>
      <c r="AR446" s="498"/>
      <c r="AS446" s="498"/>
      <c r="AT446" s="498"/>
      <c r="AU446" s="498"/>
      <c r="AV446" s="498"/>
      <c r="AW446" s="498"/>
      <c r="AX446" s="498"/>
      <c r="AY446" s="448"/>
      <c r="AZ446" s="386"/>
      <c r="BA446" s="715"/>
      <c r="BB446"/>
      <c r="BC446" s="715"/>
      <c r="BD446"/>
      <c r="BE446" s="715"/>
      <c r="BF446"/>
      <c r="BG446" s="715"/>
      <c r="BH446"/>
      <c r="BI446" s="715"/>
      <c r="BJ446"/>
      <c r="BK446" s="715"/>
      <c r="BL446"/>
      <c r="BM446" s="715"/>
      <c r="BN446"/>
      <c r="BO446" s="387"/>
      <c r="BP446"/>
      <c r="BQ446" s="387"/>
      <c r="BR446"/>
      <c r="BS446" s="387"/>
      <c r="BT446"/>
      <c r="BU446" s="387"/>
      <c r="BV446"/>
      <c r="BW446" s="387"/>
      <c r="BX446"/>
      <c r="BY446" s="387"/>
      <c r="BZ446"/>
      <c r="CA446" s="387"/>
      <c r="CB446"/>
      <c r="CC446" s="387"/>
      <c r="CD446"/>
      <c r="CE446" s="387"/>
      <c r="CF446"/>
      <c r="CG446" s="387"/>
      <c r="CH446"/>
      <c r="CI446" s="387"/>
      <c r="CJ446"/>
      <c r="CK446" s="1099"/>
      <c r="CT446" s="1109"/>
      <c r="CX446" s="1109"/>
      <c r="DN446" s="507"/>
      <c r="DO446" s="507"/>
      <c r="DP446" s="507"/>
      <c r="DQ446" s="507"/>
      <c r="DR446" s="507"/>
      <c r="DS446" s="507"/>
      <c r="DT446" s="507"/>
      <c r="DU446" s="507"/>
      <c r="DV446" s="507"/>
      <c r="DW446" s="507"/>
      <c r="DX446" s="507"/>
      <c r="DY446" s="507"/>
      <c r="DZ446" s="507"/>
      <c r="EA446" s="507"/>
      <c r="EB446" s="507"/>
      <c r="EC446" s="507"/>
      <c r="ED446" s="507"/>
      <c r="EE446" s="507"/>
      <c r="EF446" s="507"/>
      <c r="EG446" s="507"/>
      <c r="EH446" s="507"/>
      <c r="EI446" s="507"/>
      <c r="EJ446" s="507"/>
      <c r="EK446" s="507"/>
      <c r="EL446" s="507"/>
      <c r="EM446" s="507"/>
      <c r="EN446" s="507"/>
      <c r="EO446" s="507"/>
      <c r="EP446" s="507"/>
      <c r="EQ446" s="507"/>
      <c r="ER446" s="507"/>
      <c r="ES446" s="507"/>
      <c r="ET446" s="507"/>
      <c r="EU446" s="507"/>
      <c r="EV446" s="507"/>
      <c r="EW446" s="507"/>
      <c r="EX446" s="507"/>
      <c r="EY446" s="507"/>
      <c r="EZ446" s="507"/>
      <c r="FA446" s="507"/>
      <c r="FB446" s="507"/>
      <c r="FC446" s="507"/>
      <c r="FD446" s="507"/>
      <c r="FE446" s="507"/>
      <c r="FF446" s="507"/>
      <c r="FG446" s="507"/>
      <c r="FH446" s="507"/>
      <c r="FI446" s="507"/>
      <c r="FJ446" s="507"/>
      <c r="FK446" s="507"/>
      <c r="FL446" s="507"/>
      <c r="FM446" s="507"/>
      <c r="FN446" s="507"/>
      <c r="FO446" s="507"/>
      <c r="FP446" s="507"/>
      <c r="FQ446" s="507"/>
      <c r="FR446" s="507"/>
      <c r="FS446" s="507"/>
      <c r="FT446" s="507"/>
      <c r="FU446" s="507"/>
      <c r="FV446" s="507"/>
      <c r="FW446" s="507"/>
      <c r="FX446" s="507"/>
      <c r="FY446" s="507"/>
      <c r="FZ446" s="507"/>
      <c r="GA446" s="507"/>
      <c r="GB446" s="507"/>
      <c r="GC446" s="507"/>
      <c r="GD446" s="507"/>
      <c r="GE446" s="507"/>
      <c r="GF446" s="507"/>
      <c r="GG446" s="507"/>
      <c r="GH446" s="507"/>
      <c r="GI446" s="507"/>
      <c r="GJ446" s="507"/>
      <c r="GK446" s="507"/>
      <c r="GL446" s="507"/>
      <c r="GM446" s="507"/>
      <c r="GN446" s="507"/>
      <c r="GO446" s="507"/>
      <c r="GP446" s="507"/>
      <c r="GQ446" s="507"/>
      <c r="GR446" s="507"/>
      <c r="GS446" s="507"/>
      <c r="GT446" s="507"/>
      <c r="GU446" s="507"/>
      <c r="GV446" s="507"/>
      <c r="GW446" s="507"/>
      <c r="GX446" s="507"/>
      <c r="GY446" s="507"/>
      <c r="GZ446" s="507"/>
      <c r="HA446" s="507"/>
      <c r="HB446" s="507"/>
      <c r="HC446" s="507"/>
      <c r="HD446" s="507"/>
      <c r="HE446" s="507"/>
      <c r="HF446" s="507"/>
      <c r="HG446" s="507"/>
      <c r="HH446" s="507"/>
      <c r="HI446" s="507"/>
      <c r="HJ446" s="507"/>
      <c r="HK446" s="507"/>
      <c r="HL446" s="507"/>
      <c r="HM446" s="507"/>
      <c r="HN446" s="507"/>
      <c r="HO446" s="507"/>
      <c r="HP446" s="507"/>
      <c r="HQ446" s="507"/>
      <c r="HR446" s="507"/>
      <c r="HS446" s="507"/>
      <c r="HT446" s="507"/>
      <c r="HU446" s="507"/>
      <c r="HV446" s="507"/>
      <c r="HW446" s="507"/>
      <c r="HX446" s="507"/>
      <c r="HY446" s="507"/>
      <c r="HZ446" s="507"/>
      <c r="IA446" s="507"/>
      <c r="IB446" s="507"/>
      <c r="IC446" s="507"/>
      <c r="ID446" s="507"/>
      <c r="IE446" s="507"/>
      <c r="IF446" s="507"/>
      <c r="IG446" s="507"/>
      <c r="IH446" s="507"/>
      <c r="II446" s="507"/>
      <c r="IJ446" s="507"/>
    </row>
    <row r="447" spans="1:244" s="398" customFormat="1" ht="19" x14ac:dyDescent="0.2">
      <c r="A447"/>
      <c r="B447" s="290"/>
      <c r="C447"/>
      <c r="D447" s="367"/>
      <c r="E447" s="463"/>
      <c r="F447" s="463"/>
      <c r="G447" s="271"/>
      <c r="H447"/>
      <c r="I447" s="99"/>
      <c r="J447"/>
      <c r="K447"/>
      <c r="L447"/>
      <c r="M447" s="275"/>
      <c r="N447" s="275"/>
      <c r="O447" s="275"/>
      <c r="P447" s="275"/>
      <c r="Q447" s="275"/>
      <c r="R447" s="275"/>
      <c r="S447" s="275"/>
      <c r="T447" s="275"/>
      <c r="U447" s="275"/>
      <c r="V447" s="275"/>
      <c r="W447" s="275"/>
      <c r="X447" s="275"/>
      <c r="Y447" s="275"/>
      <c r="Z447" s="275"/>
      <c r="AA447" s="275"/>
      <c r="AB447" s="23"/>
      <c r="AC447"/>
      <c r="AD447" s="92"/>
      <c r="AE447"/>
      <c r="AF447"/>
      <c r="AG447"/>
      <c r="AH447" s="96"/>
      <c r="AI447" s="471"/>
      <c r="AJ447" s="445"/>
      <c r="AK447" s="498"/>
      <c r="AL447" s="498"/>
      <c r="AM447" s="498"/>
      <c r="AN447" s="498"/>
      <c r="AO447" s="498"/>
      <c r="AP447" s="498"/>
      <c r="AQ447" s="498"/>
      <c r="AR447" s="498"/>
      <c r="AS447" s="498"/>
      <c r="AT447" s="498"/>
      <c r="AU447" s="498"/>
      <c r="AV447" s="498"/>
      <c r="AW447" s="498"/>
      <c r="AX447" s="498"/>
      <c r="AY447" s="448"/>
      <c r="AZ447" s="386"/>
      <c r="BA447" s="715"/>
      <c r="BB447"/>
      <c r="BC447" s="715"/>
      <c r="BD447"/>
      <c r="BE447" s="715"/>
      <c r="BF447"/>
      <c r="BG447" s="715"/>
      <c r="BH447"/>
      <c r="BI447" s="715"/>
      <c r="BJ447"/>
      <c r="BK447" s="715"/>
      <c r="BL447"/>
      <c r="BM447" s="715"/>
      <c r="BN447"/>
      <c r="BO447" s="387"/>
      <c r="BP447"/>
      <c r="BQ447" s="387"/>
      <c r="BR447"/>
      <c r="BS447" s="387"/>
      <c r="BT447"/>
      <c r="BU447" s="387"/>
      <c r="BV447"/>
      <c r="BW447" s="387"/>
      <c r="BX447"/>
      <c r="BY447" s="387"/>
      <c r="BZ447"/>
      <c r="CA447" s="387"/>
      <c r="CB447"/>
      <c r="CC447" s="387"/>
      <c r="CD447"/>
      <c r="CE447" s="387"/>
      <c r="CF447"/>
      <c r="CG447" s="387"/>
      <c r="CH447"/>
      <c r="CI447" s="387"/>
      <c r="CJ447"/>
      <c r="CK447" s="1099"/>
      <c r="CT447" s="1109"/>
      <c r="CX447" s="1109"/>
      <c r="DN447" s="507"/>
      <c r="DO447" s="507"/>
      <c r="DP447" s="507"/>
      <c r="DQ447" s="507"/>
      <c r="DR447" s="507"/>
      <c r="DS447" s="507"/>
      <c r="DT447" s="507"/>
      <c r="DU447" s="507"/>
      <c r="DV447" s="507"/>
      <c r="DW447" s="507"/>
      <c r="DX447" s="507"/>
      <c r="DY447" s="507"/>
      <c r="DZ447" s="507"/>
      <c r="EA447" s="507"/>
      <c r="EB447" s="507"/>
      <c r="EC447" s="507"/>
      <c r="ED447" s="507"/>
      <c r="EE447" s="507"/>
      <c r="EF447" s="507"/>
      <c r="EG447" s="507"/>
      <c r="EH447" s="507"/>
      <c r="EI447" s="507"/>
      <c r="EJ447" s="507"/>
      <c r="EK447" s="507"/>
      <c r="EL447" s="507"/>
      <c r="EM447" s="507"/>
      <c r="EN447" s="507"/>
      <c r="EO447" s="507"/>
      <c r="EP447" s="507"/>
      <c r="EQ447" s="507"/>
      <c r="ER447" s="507"/>
      <c r="ES447" s="507"/>
      <c r="ET447" s="507"/>
      <c r="EU447" s="507"/>
      <c r="EV447" s="507"/>
      <c r="EW447" s="507"/>
      <c r="EX447" s="507"/>
      <c r="EY447" s="507"/>
      <c r="EZ447" s="507"/>
      <c r="FA447" s="507"/>
      <c r="FB447" s="507"/>
      <c r="FC447" s="507"/>
      <c r="FD447" s="507"/>
      <c r="FE447" s="507"/>
      <c r="FF447" s="507"/>
      <c r="FG447" s="507"/>
      <c r="FH447" s="507"/>
      <c r="FI447" s="507"/>
      <c r="FJ447" s="507"/>
      <c r="FK447" s="507"/>
      <c r="FL447" s="507"/>
      <c r="FM447" s="507"/>
      <c r="FN447" s="507"/>
      <c r="FO447" s="507"/>
      <c r="FP447" s="507"/>
      <c r="FQ447" s="507"/>
      <c r="FR447" s="507"/>
      <c r="FS447" s="507"/>
      <c r="FT447" s="507"/>
      <c r="FU447" s="507"/>
      <c r="FV447" s="507"/>
      <c r="FW447" s="507"/>
      <c r="FX447" s="507"/>
      <c r="FY447" s="507"/>
      <c r="FZ447" s="507"/>
      <c r="GA447" s="507"/>
      <c r="GB447" s="507"/>
      <c r="GC447" s="507"/>
      <c r="GD447" s="507"/>
      <c r="GE447" s="507"/>
      <c r="GF447" s="507"/>
      <c r="GG447" s="507"/>
      <c r="GH447" s="507"/>
      <c r="GI447" s="507"/>
      <c r="GJ447" s="507"/>
      <c r="GK447" s="507"/>
      <c r="GL447" s="507"/>
      <c r="GM447" s="507"/>
      <c r="GN447" s="507"/>
      <c r="GO447" s="507"/>
      <c r="GP447" s="507"/>
      <c r="GQ447" s="507"/>
      <c r="GR447" s="507"/>
      <c r="GS447" s="507"/>
      <c r="GT447" s="507"/>
      <c r="GU447" s="507"/>
      <c r="GV447" s="507"/>
      <c r="GW447" s="507"/>
      <c r="GX447" s="507"/>
      <c r="GY447" s="507"/>
      <c r="GZ447" s="507"/>
      <c r="HA447" s="507"/>
      <c r="HB447" s="507"/>
      <c r="HC447" s="507"/>
      <c r="HD447" s="507"/>
      <c r="HE447" s="507"/>
      <c r="HF447" s="507"/>
      <c r="HG447" s="507"/>
      <c r="HH447" s="507"/>
      <c r="HI447" s="507"/>
      <c r="HJ447" s="507"/>
      <c r="HK447" s="507"/>
      <c r="HL447" s="507"/>
      <c r="HM447" s="507"/>
      <c r="HN447" s="507"/>
      <c r="HO447" s="507"/>
      <c r="HP447" s="507"/>
      <c r="HQ447" s="507"/>
      <c r="HR447" s="507"/>
      <c r="HS447" s="507"/>
      <c r="HT447" s="507"/>
      <c r="HU447" s="507"/>
      <c r="HV447" s="507"/>
      <c r="HW447" s="507"/>
      <c r="HX447" s="507"/>
      <c r="HY447" s="507"/>
      <c r="HZ447" s="507"/>
      <c r="IA447" s="507"/>
      <c r="IB447" s="507"/>
      <c r="IC447" s="507"/>
      <c r="ID447" s="507"/>
      <c r="IE447" s="507"/>
      <c r="IF447" s="507"/>
      <c r="IG447" s="507"/>
      <c r="IH447" s="507"/>
      <c r="II447" s="507"/>
      <c r="IJ447" s="507"/>
    </row>
    <row r="448" spans="1:244" s="398" customFormat="1" ht="19" x14ac:dyDescent="0.2">
      <c r="A448"/>
      <c r="B448" s="290"/>
      <c r="C448"/>
      <c r="D448" s="367"/>
      <c r="E448" s="463"/>
      <c r="F448" s="463"/>
      <c r="G448" s="271"/>
      <c r="H448"/>
      <c r="I448" s="99"/>
      <c r="J448"/>
      <c r="K448"/>
      <c r="L448"/>
      <c r="M448" s="275"/>
      <c r="N448" s="275"/>
      <c r="O448" s="275"/>
      <c r="P448" s="275"/>
      <c r="Q448" s="275"/>
      <c r="R448" s="275"/>
      <c r="S448" s="275"/>
      <c r="T448" s="275"/>
      <c r="U448" s="275"/>
      <c r="V448" s="275"/>
      <c r="W448" s="275"/>
      <c r="X448" s="275"/>
      <c r="Y448" s="275"/>
      <c r="Z448" s="275"/>
      <c r="AA448" s="275"/>
      <c r="AB448" s="23"/>
      <c r="AC448"/>
      <c r="AD448" s="92"/>
      <c r="AE448"/>
      <c r="AF448"/>
      <c r="AG448"/>
      <c r="AH448" s="96"/>
      <c r="AI448" s="471"/>
      <c r="AJ448" s="445"/>
      <c r="AK448" s="498"/>
      <c r="AL448" s="498"/>
      <c r="AM448" s="498"/>
      <c r="AN448" s="498"/>
      <c r="AO448" s="498"/>
      <c r="AP448" s="498"/>
      <c r="AQ448" s="498"/>
      <c r="AR448" s="498"/>
      <c r="AS448" s="498"/>
      <c r="AT448" s="498"/>
      <c r="AU448" s="498"/>
      <c r="AV448" s="498"/>
      <c r="AW448" s="498"/>
      <c r="AX448" s="498"/>
      <c r="AY448" s="448"/>
      <c r="AZ448" s="386"/>
      <c r="BA448" s="715"/>
      <c r="BB448"/>
      <c r="BC448" s="715"/>
      <c r="BD448"/>
      <c r="BE448" s="715"/>
      <c r="BF448"/>
      <c r="BG448" s="715"/>
      <c r="BH448"/>
      <c r="BI448" s="715"/>
      <c r="BJ448"/>
      <c r="BK448" s="715"/>
      <c r="BL448"/>
      <c r="BM448" s="715"/>
      <c r="BN448"/>
      <c r="BO448" s="387"/>
      <c r="BP448"/>
      <c r="BQ448" s="387"/>
      <c r="BR448"/>
      <c r="BS448" s="387"/>
      <c r="BT448"/>
      <c r="BU448" s="387"/>
      <c r="BV448"/>
      <c r="BW448" s="387"/>
      <c r="BX448"/>
      <c r="BY448" s="387"/>
      <c r="BZ448"/>
      <c r="CA448" s="387"/>
      <c r="CB448"/>
      <c r="CC448" s="387"/>
      <c r="CD448"/>
      <c r="CE448" s="387"/>
      <c r="CF448"/>
      <c r="CG448" s="387"/>
      <c r="CH448"/>
      <c r="CI448" s="387"/>
      <c r="CJ448"/>
      <c r="CK448" s="1099"/>
      <c r="CT448" s="1109"/>
      <c r="CX448" s="1109"/>
      <c r="DN448" s="507"/>
      <c r="DO448" s="507"/>
      <c r="DP448" s="507"/>
      <c r="DQ448" s="507"/>
      <c r="DR448" s="507"/>
      <c r="DS448" s="507"/>
      <c r="DT448" s="507"/>
      <c r="DU448" s="507"/>
      <c r="DV448" s="507"/>
      <c r="DW448" s="507"/>
      <c r="DX448" s="507"/>
      <c r="DY448" s="507"/>
      <c r="DZ448" s="507"/>
      <c r="EA448" s="507"/>
      <c r="EB448" s="507"/>
      <c r="EC448" s="507"/>
      <c r="ED448" s="507"/>
      <c r="EE448" s="507"/>
      <c r="EF448" s="507"/>
      <c r="EG448" s="507"/>
      <c r="EH448" s="507"/>
      <c r="EI448" s="507"/>
      <c r="EJ448" s="507"/>
      <c r="EK448" s="507"/>
      <c r="EL448" s="507"/>
      <c r="EM448" s="507"/>
      <c r="EN448" s="507"/>
      <c r="EO448" s="507"/>
      <c r="EP448" s="507"/>
      <c r="EQ448" s="507"/>
      <c r="ER448" s="507"/>
      <c r="ES448" s="507"/>
      <c r="ET448" s="507"/>
      <c r="EU448" s="507"/>
      <c r="EV448" s="507"/>
      <c r="EW448" s="507"/>
      <c r="EX448" s="507"/>
      <c r="EY448" s="507"/>
      <c r="EZ448" s="507"/>
      <c r="FA448" s="507"/>
      <c r="FB448" s="507"/>
      <c r="FC448" s="507"/>
      <c r="FD448" s="507"/>
      <c r="FE448" s="507"/>
      <c r="FF448" s="507"/>
      <c r="FG448" s="507"/>
      <c r="FH448" s="507"/>
      <c r="FI448" s="507"/>
      <c r="FJ448" s="507"/>
      <c r="FK448" s="507"/>
      <c r="FL448" s="507"/>
      <c r="FM448" s="507"/>
      <c r="FN448" s="507"/>
      <c r="FO448" s="507"/>
      <c r="FP448" s="507"/>
      <c r="FQ448" s="507"/>
      <c r="FR448" s="507"/>
      <c r="FS448" s="507"/>
      <c r="FT448" s="507"/>
      <c r="FU448" s="507"/>
      <c r="FV448" s="507"/>
      <c r="FW448" s="507"/>
      <c r="FX448" s="507"/>
      <c r="FY448" s="507"/>
      <c r="FZ448" s="507"/>
      <c r="GA448" s="507"/>
      <c r="GB448" s="507"/>
      <c r="GC448" s="507"/>
      <c r="GD448" s="507"/>
      <c r="GE448" s="507"/>
      <c r="GF448" s="507"/>
      <c r="GG448" s="507"/>
      <c r="GH448" s="507"/>
      <c r="GI448" s="507"/>
      <c r="GJ448" s="507"/>
      <c r="GK448" s="507"/>
      <c r="GL448" s="507"/>
      <c r="GM448" s="507"/>
      <c r="GN448" s="507"/>
      <c r="GO448" s="507"/>
      <c r="GP448" s="507"/>
      <c r="GQ448" s="507"/>
      <c r="GR448" s="507"/>
      <c r="GS448" s="507"/>
      <c r="GT448" s="507"/>
      <c r="GU448" s="507"/>
      <c r="GV448" s="507"/>
      <c r="GW448" s="507"/>
      <c r="GX448" s="507"/>
      <c r="GY448" s="507"/>
      <c r="GZ448" s="507"/>
      <c r="HA448" s="507"/>
      <c r="HB448" s="507"/>
      <c r="HC448" s="507"/>
      <c r="HD448" s="507"/>
      <c r="HE448" s="507"/>
      <c r="HF448" s="507"/>
      <c r="HG448" s="507"/>
      <c r="HH448" s="507"/>
      <c r="HI448" s="507"/>
      <c r="HJ448" s="507"/>
      <c r="HK448" s="507"/>
      <c r="HL448" s="507"/>
      <c r="HM448" s="507"/>
      <c r="HN448" s="507"/>
      <c r="HO448" s="507"/>
      <c r="HP448" s="507"/>
      <c r="HQ448" s="507"/>
      <c r="HR448" s="507"/>
      <c r="HS448" s="507"/>
      <c r="HT448" s="507"/>
      <c r="HU448" s="507"/>
      <c r="HV448" s="507"/>
      <c r="HW448" s="507"/>
      <c r="HX448" s="507"/>
      <c r="HY448" s="507"/>
      <c r="HZ448" s="507"/>
      <c r="IA448" s="507"/>
      <c r="IB448" s="507"/>
      <c r="IC448" s="507"/>
      <c r="ID448" s="507"/>
      <c r="IE448" s="507"/>
      <c r="IF448" s="507"/>
      <c r="IG448" s="507"/>
      <c r="IH448" s="507"/>
      <c r="II448" s="507"/>
      <c r="IJ448" s="507"/>
    </row>
    <row r="449" spans="1:244" s="398" customFormat="1" ht="19" x14ac:dyDescent="0.2">
      <c r="A449"/>
      <c r="B449" s="290"/>
      <c r="C449"/>
      <c r="D449" s="367"/>
      <c r="E449" s="463"/>
      <c r="F449" s="463"/>
      <c r="G449" s="271"/>
      <c r="H449"/>
      <c r="I449" s="99"/>
      <c r="J449"/>
      <c r="K449"/>
      <c r="L449"/>
      <c r="M449" s="275"/>
      <c r="N449" s="275"/>
      <c r="O449" s="275"/>
      <c r="P449" s="275"/>
      <c r="Q449" s="275"/>
      <c r="R449" s="275"/>
      <c r="S449" s="275"/>
      <c r="T449" s="275"/>
      <c r="U449" s="275"/>
      <c r="V449" s="275"/>
      <c r="W449" s="275"/>
      <c r="X449" s="275"/>
      <c r="Y449" s="275"/>
      <c r="Z449" s="275"/>
      <c r="AA449" s="275"/>
      <c r="AB449" s="23"/>
      <c r="AC449"/>
      <c r="AD449" s="92"/>
      <c r="AE449"/>
      <c r="AF449"/>
      <c r="AG449"/>
      <c r="AH449" s="96"/>
      <c r="AI449" s="471"/>
      <c r="AJ449" s="445"/>
      <c r="AK449" s="498"/>
      <c r="AL449" s="498"/>
      <c r="AM449" s="498"/>
      <c r="AN449" s="498"/>
      <c r="AO449" s="498"/>
      <c r="AP449" s="498"/>
      <c r="AQ449" s="498"/>
      <c r="AR449" s="498"/>
      <c r="AS449" s="498"/>
      <c r="AT449" s="498"/>
      <c r="AU449" s="498"/>
      <c r="AV449" s="498"/>
      <c r="AW449" s="498"/>
      <c r="AX449" s="498"/>
      <c r="AY449" s="448"/>
      <c r="AZ449" s="386"/>
      <c r="BA449" s="715"/>
      <c r="BB449"/>
      <c r="BC449" s="715"/>
      <c r="BD449"/>
      <c r="BE449" s="715"/>
      <c r="BF449"/>
      <c r="BG449" s="715"/>
      <c r="BH449"/>
      <c r="BI449" s="715"/>
      <c r="BJ449"/>
      <c r="BK449" s="715"/>
      <c r="BL449"/>
      <c r="BM449" s="715"/>
      <c r="BN449"/>
      <c r="BO449" s="387"/>
      <c r="BP449"/>
      <c r="BQ449" s="387"/>
      <c r="BR449"/>
      <c r="BS449" s="387"/>
      <c r="BT449"/>
      <c r="BU449" s="387"/>
      <c r="BV449"/>
      <c r="BW449" s="387"/>
      <c r="BX449"/>
      <c r="BY449" s="387"/>
      <c r="BZ449"/>
      <c r="CA449" s="387"/>
      <c r="CB449"/>
      <c r="CC449" s="387"/>
      <c r="CD449"/>
      <c r="CE449" s="387"/>
      <c r="CF449"/>
      <c r="CG449" s="387"/>
      <c r="CH449"/>
      <c r="CI449" s="387"/>
      <c r="CJ449"/>
      <c r="CK449" s="1099"/>
      <c r="CT449" s="1109"/>
      <c r="CX449" s="1109"/>
      <c r="DN449" s="507"/>
      <c r="DO449" s="507"/>
      <c r="DP449" s="507"/>
      <c r="DQ449" s="507"/>
      <c r="DR449" s="507"/>
      <c r="DS449" s="507"/>
      <c r="DT449" s="507"/>
      <c r="DU449" s="507"/>
      <c r="DV449" s="507"/>
      <c r="DW449" s="507"/>
      <c r="DX449" s="507"/>
      <c r="DY449" s="507"/>
      <c r="DZ449" s="507"/>
      <c r="EA449" s="507"/>
      <c r="EB449" s="507"/>
      <c r="EC449" s="507"/>
      <c r="ED449" s="507"/>
      <c r="EE449" s="507"/>
      <c r="EF449" s="507"/>
      <c r="EG449" s="507"/>
      <c r="EH449" s="507"/>
      <c r="EI449" s="507"/>
      <c r="EJ449" s="507"/>
      <c r="EK449" s="507"/>
      <c r="EL449" s="507"/>
      <c r="EM449" s="507"/>
      <c r="EN449" s="507"/>
      <c r="EO449" s="507"/>
      <c r="EP449" s="507"/>
      <c r="EQ449" s="507"/>
      <c r="ER449" s="507"/>
      <c r="ES449" s="507"/>
      <c r="ET449" s="507"/>
      <c r="EU449" s="507"/>
      <c r="EV449" s="507"/>
      <c r="EW449" s="507"/>
      <c r="EX449" s="507"/>
      <c r="EY449" s="507"/>
      <c r="EZ449" s="507"/>
      <c r="FA449" s="507"/>
      <c r="FB449" s="507"/>
      <c r="FC449" s="507"/>
      <c r="FD449" s="507"/>
      <c r="FE449" s="507"/>
      <c r="FF449" s="507"/>
      <c r="FG449" s="507"/>
      <c r="FH449" s="507"/>
      <c r="FI449" s="507"/>
      <c r="FJ449" s="507"/>
      <c r="FK449" s="507"/>
      <c r="FL449" s="507"/>
      <c r="FM449" s="507"/>
      <c r="FN449" s="507"/>
      <c r="FO449" s="507"/>
      <c r="FP449" s="507"/>
      <c r="FQ449" s="507"/>
      <c r="FR449" s="507"/>
      <c r="FS449" s="507"/>
      <c r="FT449" s="507"/>
      <c r="FU449" s="507"/>
      <c r="FV449" s="507"/>
      <c r="FW449" s="507"/>
      <c r="FX449" s="507"/>
      <c r="FY449" s="507"/>
      <c r="FZ449" s="507"/>
      <c r="GA449" s="507"/>
      <c r="GB449" s="507"/>
      <c r="GC449" s="507"/>
      <c r="GD449" s="507"/>
      <c r="GE449" s="507"/>
      <c r="GF449" s="507"/>
      <c r="GG449" s="507"/>
      <c r="GH449" s="507"/>
      <c r="GI449" s="507"/>
      <c r="GJ449" s="507"/>
      <c r="GK449" s="507"/>
      <c r="GL449" s="507"/>
      <c r="GM449" s="507"/>
      <c r="GN449" s="507"/>
      <c r="GO449" s="507"/>
      <c r="GP449" s="507"/>
      <c r="GQ449" s="507"/>
      <c r="GR449" s="507"/>
      <c r="GS449" s="507"/>
      <c r="GT449" s="507"/>
      <c r="GU449" s="507"/>
      <c r="GV449" s="507"/>
      <c r="GW449" s="507"/>
      <c r="GX449" s="507"/>
      <c r="GY449" s="507"/>
      <c r="GZ449" s="507"/>
      <c r="HA449" s="507"/>
      <c r="HB449" s="507"/>
      <c r="HC449" s="507"/>
      <c r="HD449" s="507"/>
      <c r="HE449" s="507"/>
      <c r="HF449" s="507"/>
      <c r="HG449" s="507"/>
      <c r="HH449" s="507"/>
      <c r="HI449" s="507"/>
      <c r="HJ449" s="507"/>
      <c r="HK449" s="507"/>
      <c r="HL449" s="507"/>
      <c r="HM449" s="507"/>
      <c r="HN449" s="507"/>
      <c r="HO449" s="507"/>
      <c r="HP449" s="507"/>
      <c r="HQ449" s="507"/>
      <c r="HR449" s="507"/>
      <c r="HS449" s="507"/>
      <c r="HT449" s="507"/>
      <c r="HU449" s="507"/>
      <c r="HV449" s="507"/>
      <c r="HW449" s="507"/>
      <c r="HX449" s="507"/>
      <c r="HY449" s="507"/>
      <c r="HZ449" s="507"/>
      <c r="IA449" s="507"/>
      <c r="IB449" s="507"/>
      <c r="IC449" s="507"/>
      <c r="ID449" s="507"/>
      <c r="IE449" s="507"/>
      <c r="IF449" s="507"/>
      <c r="IG449" s="507"/>
      <c r="IH449" s="507"/>
      <c r="II449" s="507"/>
      <c r="IJ449" s="507"/>
    </row>
    <row r="450" spans="1:244" s="398" customFormat="1" ht="19" x14ac:dyDescent="0.2">
      <c r="A450"/>
      <c r="B450" s="290"/>
      <c r="C450"/>
      <c r="D450" s="367"/>
      <c r="E450" s="463"/>
      <c r="F450" s="463"/>
      <c r="G450" s="271"/>
      <c r="H450"/>
      <c r="I450" s="99"/>
      <c r="J450"/>
      <c r="K450"/>
      <c r="L450"/>
      <c r="M450" s="275"/>
      <c r="N450" s="275"/>
      <c r="O450" s="275"/>
      <c r="P450" s="275"/>
      <c r="Q450" s="275"/>
      <c r="R450" s="275"/>
      <c r="S450" s="275"/>
      <c r="T450" s="275"/>
      <c r="U450" s="275"/>
      <c r="V450" s="275"/>
      <c r="W450" s="275"/>
      <c r="X450" s="275"/>
      <c r="Y450" s="275"/>
      <c r="Z450" s="275"/>
      <c r="AA450" s="275"/>
      <c r="AB450" s="23"/>
      <c r="AC450"/>
      <c r="AD450" s="92"/>
      <c r="AE450"/>
      <c r="AF450"/>
      <c r="AG450"/>
      <c r="AH450" s="96"/>
      <c r="AI450" s="471"/>
      <c r="AJ450" s="445"/>
      <c r="AK450" s="498"/>
      <c r="AL450" s="498"/>
      <c r="AM450" s="498"/>
      <c r="AN450" s="498"/>
      <c r="AO450" s="498"/>
      <c r="AP450" s="498"/>
      <c r="AQ450" s="498"/>
      <c r="AR450" s="498"/>
      <c r="AS450" s="498"/>
      <c r="AT450" s="498"/>
      <c r="AU450" s="498"/>
      <c r="AV450" s="498"/>
      <c r="AW450" s="498"/>
      <c r="AX450" s="498"/>
      <c r="AY450" s="448"/>
      <c r="AZ450" s="386"/>
      <c r="BA450" s="715"/>
      <c r="BB450"/>
      <c r="BC450" s="715"/>
      <c r="BD450"/>
      <c r="BE450" s="715"/>
      <c r="BF450"/>
      <c r="BG450" s="715"/>
      <c r="BH450"/>
      <c r="BI450" s="715"/>
      <c r="BJ450"/>
      <c r="BK450" s="715"/>
      <c r="BL450"/>
      <c r="BM450" s="715"/>
      <c r="BN450"/>
      <c r="BO450" s="387"/>
      <c r="BP450"/>
      <c r="BQ450" s="387"/>
      <c r="BR450"/>
      <c r="BS450" s="387"/>
      <c r="BT450"/>
      <c r="BU450" s="387"/>
      <c r="BV450"/>
      <c r="BW450" s="387"/>
      <c r="BX450"/>
      <c r="BY450" s="387"/>
      <c r="BZ450"/>
      <c r="CA450" s="387"/>
      <c r="CB450"/>
      <c r="CC450" s="387"/>
      <c r="CD450"/>
      <c r="CE450" s="387"/>
      <c r="CF450"/>
      <c r="CG450" s="387"/>
      <c r="CH450"/>
      <c r="CI450" s="387"/>
      <c r="CJ450"/>
      <c r="CK450" s="1099"/>
      <c r="CT450" s="1109"/>
      <c r="CX450" s="1109"/>
      <c r="DN450" s="507"/>
      <c r="DO450" s="507"/>
      <c r="DP450" s="507"/>
      <c r="DQ450" s="507"/>
      <c r="DR450" s="507"/>
      <c r="DS450" s="507"/>
      <c r="DT450" s="507"/>
      <c r="DU450" s="507"/>
      <c r="DV450" s="507"/>
      <c r="DW450" s="507"/>
      <c r="DX450" s="507"/>
      <c r="DY450" s="507"/>
      <c r="DZ450" s="507"/>
      <c r="EA450" s="507"/>
      <c r="EB450" s="507"/>
      <c r="EC450" s="507"/>
      <c r="ED450" s="507"/>
      <c r="EE450" s="507"/>
      <c r="EF450" s="507"/>
      <c r="EG450" s="507"/>
      <c r="EH450" s="507"/>
      <c r="EI450" s="507"/>
      <c r="EJ450" s="507"/>
      <c r="EK450" s="507"/>
      <c r="EL450" s="507"/>
      <c r="EM450" s="507"/>
      <c r="EN450" s="507"/>
      <c r="EO450" s="507"/>
      <c r="EP450" s="507"/>
      <c r="EQ450" s="507"/>
      <c r="ER450" s="507"/>
      <c r="ES450" s="507"/>
      <c r="ET450" s="507"/>
      <c r="EU450" s="507"/>
      <c r="EV450" s="507"/>
      <c r="EW450" s="507"/>
      <c r="EX450" s="507"/>
      <c r="EY450" s="507"/>
      <c r="EZ450" s="507"/>
      <c r="FA450" s="507"/>
      <c r="FB450" s="507"/>
      <c r="FC450" s="507"/>
      <c r="FD450" s="507"/>
      <c r="FE450" s="507"/>
      <c r="FF450" s="507"/>
      <c r="FG450" s="507"/>
      <c r="FH450" s="507"/>
      <c r="FI450" s="507"/>
      <c r="FJ450" s="507"/>
      <c r="FK450" s="507"/>
      <c r="FL450" s="507"/>
      <c r="FM450" s="507"/>
      <c r="FN450" s="507"/>
      <c r="FO450" s="507"/>
      <c r="FP450" s="507"/>
      <c r="FQ450" s="507"/>
      <c r="FR450" s="507"/>
      <c r="FS450" s="507"/>
      <c r="FT450" s="507"/>
      <c r="FU450" s="507"/>
      <c r="FV450" s="507"/>
      <c r="FW450" s="507"/>
      <c r="FX450" s="507"/>
      <c r="FY450" s="507"/>
      <c r="FZ450" s="507"/>
      <c r="GA450" s="507"/>
      <c r="GB450" s="507"/>
      <c r="GC450" s="507"/>
      <c r="GD450" s="507"/>
      <c r="GE450" s="507"/>
      <c r="GF450" s="507"/>
      <c r="GG450" s="507"/>
      <c r="GH450" s="507"/>
      <c r="GI450" s="507"/>
      <c r="GJ450" s="507"/>
      <c r="GK450" s="507"/>
      <c r="GL450" s="507"/>
      <c r="GM450" s="507"/>
      <c r="GN450" s="507"/>
      <c r="GO450" s="507"/>
      <c r="GP450" s="507"/>
      <c r="GQ450" s="507"/>
      <c r="GR450" s="507"/>
      <c r="GS450" s="507"/>
      <c r="GT450" s="507"/>
      <c r="GU450" s="507"/>
      <c r="GV450" s="507"/>
      <c r="GW450" s="507"/>
      <c r="GX450" s="507"/>
      <c r="GY450" s="507"/>
      <c r="GZ450" s="507"/>
      <c r="HA450" s="507"/>
      <c r="HB450" s="507"/>
      <c r="HC450" s="507"/>
      <c r="HD450" s="507"/>
      <c r="HE450" s="507"/>
      <c r="HF450" s="507"/>
      <c r="HG450" s="507"/>
      <c r="HH450" s="507"/>
      <c r="HI450" s="507"/>
      <c r="HJ450" s="507"/>
      <c r="HK450" s="507"/>
      <c r="HL450" s="507"/>
      <c r="HM450" s="507"/>
      <c r="HN450" s="507"/>
      <c r="HO450" s="507"/>
      <c r="HP450" s="507"/>
      <c r="HQ450" s="507"/>
      <c r="HR450" s="507"/>
      <c r="HS450" s="507"/>
      <c r="HT450" s="507"/>
      <c r="HU450" s="507"/>
      <c r="HV450" s="507"/>
      <c r="HW450" s="507"/>
      <c r="HX450" s="507"/>
      <c r="HY450" s="507"/>
      <c r="HZ450" s="507"/>
      <c r="IA450" s="507"/>
      <c r="IB450" s="507"/>
      <c r="IC450" s="507"/>
      <c r="ID450" s="507"/>
      <c r="IE450" s="507"/>
      <c r="IF450" s="507"/>
      <c r="IG450" s="507"/>
      <c r="IH450" s="507"/>
      <c r="II450" s="507"/>
      <c r="IJ450" s="507"/>
    </row>
    <row r="451" spans="1:244" s="398" customFormat="1" ht="19" x14ac:dyDescent="0.2">
      <c r="A451"/>
      <c r="B451" s="290"/>
      <c r="C451"/>
      <c r="D451" s="367"/>
      <c r="E451" s="463"/>
      <c r="F451" s="463"/>
      <c r="G451" s="271"/>
      <c r="H451"/>
      <c r="I451" s="99"/>
      <c r="J451"/>
      <c r="K451"/>
      <c r="L451"/>
      <c r="M451" s="275"/>
      <c r="N451" s="275"/>
      <c r="O451" s="275"/>
      <c r="P451" s="275"/>
      <c r="Q451" s="275"/>
      <c r="R451" s="275"/>
      <c r="S451" s="275"/>
      <c r="T451" s="275"/>
      <c r="U451" s="275"/>
      <c r="V451" s="275"/>
      <c r="W451" s="275"/>
      <c r="X451" s="275"/>
      <c r="Y451" s="275"/>
      <c r="Z451" s="275"/>
      <c r="AA451" s="275"/>
      <c r="AB451" s="23"/>
      <c r="AC451"/>
      <c r="AD451" s="92"/>
      <c r="AE451"/>
      <c r="AF451"/>
      <c r="AG451"/>
      <c r="AH451" s="96"/>
      <c r="AI451" s="471"/>
      <c r="AJ451" s="445"/>
      <c r="AK451" s="498"/>
      <c r="AL451" s="498"/>
      <c r="AM451" s="498"/>
      <c r="AN451" s="498"/>
      <c r="AO451" s="498"/>
      <c r="AP451" s="498"/>
      <c r="AQ451" s="498"/>
      <c r="AR451" s="498"/>
      <c r="AS451" s="498"/>
      <c r="AT451" s="498"/>
      <c r="AU451" s="498"/>
      <c r="AV451" s="498"/>
      <c r="AW451" s="498"/>
      <c r="AX451" s="498"/>
      <c r="AY451" s="448"/>
      <c r="AZ451" s="386"/>
      <c r="BA451" s="715"/>
      <c r="BB451"/>
      <c r="BC451" s="715"/>
      <c r="BD451"/>
      <c r="BE451" s="715"/>
      <c r="BF451"/>
      <c r="BG451" s="715"/>
      <c r="BH451"/>
      <c r="BI451" s="715"/>
      <c r="BJ451"/>
      <c r="BK451" s="715"/>
      <c r="BL451"/>
      <c r="BM451" s="715"/>
      <c r="BN451"/>
      <c r="BO451" s="387"/>
      <c r="BP451"/>
      <c r="BQ451" s="387"/>
      <c r="BR451"/>
      <c r="BS451" s="387"/>
      <c r="BT451"/>
      <c r="BU451" s="387"/>
      <c r="BV451"/>
      <c r="BW451" s="387"/>
      <c r="BX451"/>
      <c r="BY451" s="387"/>
      <c r="BZ451"/>
      <c r="CA451" s="387"/>
      <c r="CB451"/>
      <c r="CC451" s="387"/>
      <c r="CD451"/>
      <c r="CE451" s="387"/>
      <c r="CF451"/>
      <c r="CG451" s="387"/>
      <c r="CH451"/>
      <c r="CI451" s="387"/>
      <c r="CJ451"/>
      <c r="CK451" s="1099"/>
      <c r="CT451" s="1109"/>
      <c r="CX451" s="1109"/>
      <c r="DN451" s="507"/>
      <c r="DO451" s="507"/>
      <c r="DP451" s="507"/>
      <c r="DQ451" s="507"/>
      <c r="DR451" s="507"/>
      <c r="DS451" s="507"/>
      <c r="DT451" s="507"/>
      <c r="DU451" s="507"/>
      <c r="DV451" s="507"/>
      <c r="DW451" s="507"/>
      <c r="DX451" s="507"/>
      <c r="DY451" s="507"/>
      <c r="DZ451" s="507"/>
      <c r="EA451" s="507"/>
      <c r="EB451" s="507"/>
      <c r="EC451" s="507"/>
      <c r="ED451" s="507"/>
      <c r="EE451" s="507"/>
      <c r="EF451" s="507"/>
      <c r="EG451" s="507"/>
      <c r="EH451" s="507"/>
      <c r="EI451" s="507"/>
      <c r="EJ451" s="507"/>
      <c r="EK451" s="507"/>
      <c r="EL451" s="507"/>
      <c r="EM451" s="507"/>
      <c r="EN451" s="507"/>
      <c r="EO451" s="507"/>
      <c r="EP451" s="507"/>
      <c r="EQ451" s="507"/>
      <c r="ER451" s="507"/>
      <c r="ES451" s="507"/>
      <c r="ET451" s="507"/>
      <c r="EU451" s="507"/>
      <c r="EV451" s="507"/>
      <c r="EW451" s="507"/>
      <c r="EX451" s="507"/>
      <c r="EY451" s="507"/>
      <c r="EZ451" s="507"/>
      <c r="FA451" s="507"/>
      <c r="FB451" s="507"/>
      <c r="FC451" s="507"/>
      <c r="FD451" s="507"/>
      <c r="FE451" s="507"/>
      <c r="FF451" s="507"/>
      <c r="FG451" s="507"/>
      <c r="FH451" s="507"/>
      <c r="FI451" s="507"/>
      <c r="FJ451" s="507"/>
      <c r="FK451" s="507"/>
      <c r="FL451" s="507"/>
      <c r="FM451" s="507"/>
      <c r="FN451" s="507"/>
      <c r="FO451" s="507"/>
      <c r="FP451" s="507"/>
      <c r="FQ451" s="507"/>
      <c r="FR451" s="507"/>
      <c r="FS451" s="507"/>
      <c r="FT451" s="507"/>
      <c r="FU451" s="507"/>
      <c r="FV451" s="507"/>
      <c r="FW451" s="507"/>
      <c r="FX451" s="507"/>
      <c r="FY451" s="507"/>
      <c r="FZ451" s="507"/>
      <c r="GA451" s="507"/>
      <c r="GB451" s="507"/>
      <c r="GC451" s="507"/>
      <c r="GD451" s="507"/>
      <c r="GE451" s="507"/>
      <c r="GF451" s="507"/>
      <c r="GG451" s="507"/>
      <c r="GH451" s="507"/>
      <c r="GI451" s="507"/>
      <c r="GJ451" s="507"/>
      <c r="GK451" s="507"/>
      <c r="GL451" s="507"/>
      <c r="GM451" s="507"/>
      <c r="GN451" s="507"/>
      <c r="GO451" s="507"/>
      <c r="GP451" s="507"/>
      <c r="GQ451" s="507"/>
      <c r="GR451" s="507"/>
      <c r="GS451" s="507"/>
      <c r="GT451" s="507"/>
      <c r="GU451" s="507"/>
      <c r="GV451" s="507"/>
      <c r="GW451" s="507"/>
      <c r="GX451" s="507"/>
      <c r="GY451" s="507"/>
      <c r="GZ451" s="507"/>
      <c r="HA451" s="507"/>
      <c r="HB451" s="507"/>
      <c r="HC451" s="507"/>
      <c r="HD451" s="507"/>
      <c r="HE451" s="507"/>
      <c r="HF451" s="507"/>
      <c r="HG451" s="507"/>
      <c r="HH451" s="507"/>
      <c r="HI451" s="507"/>
      <c r="HJ451" s="507"/>
      <c r="HK451" s="507"/>
      <c r="HL451" s="507"/>
      <c r="HM451" s="507"/>
      <c r="HN451" s="507"/>
      <c r="HO451" s="507"/>
      <c r="HP451" s="507"/>
      <c r="HQ451" s="507"/>
      <c r="HR451" s="507"/>
      <c r="HS451" s="507"/>
      <c r="HT451" s="507"/>
      <c r="HU451" s="507"/>
      <c r="HV451" s="507"/>
      <c r="HW451" s="507"/>
      <c r="HX451" s="507"/>
      <c r="HY451" s="507"/>
      <c r="HZ451" s="507"/>
      <c r="IA451" s="507"/>
      <c r="IB451" s="507"/>
      <c r="IC451" s="507"/>
      <c r="ID451" s="507"/>
      <c r="IE451" s="507"/>
      <c r="IF451" s="507"/>
      <c r="IG451" s="507"/>
      <c r="IH451" s="507"/>
      <c r="II451" s="507"/>
      <c r="IJ451" s="507"/>
    </row>
    <row r="452" spans="1:244" s="398" customFormat="1" ht="19" x14ac:dyDescent="0.2">
      <c r="A452"/>
      <c r="B452" s="290"/>
      <c r="C452"/>
      <c r="D452" s="367"/>
      <c r="E452" s="463"/>
      <c r="F452" s="463"/>
      <c r="G452" s="271"/>
      <c r="H452"/>
      <c r="I452" s="99"/>
      <c r="J452"/>
      <c r="K452"/>
      <c r="L452"/>
      <c r="M452" s="275"/>
      <c r="N452" s="275"/>
      <c r="O452" s="275"/>
      <c r="P452" s="275"/>
      <c r="Q452" s="275"/>
      <c r="R452" s="275"/>
      <c r="S452" s="275"/>
      <c r="T452" s="275"/>
      <c r="U452" s="275"/>
      <c r="V452" s="275"/>
      <c r="W452" s="275"/>
      <c r="X452" s="275"/>
      <c r="Y452" s="275"/>
      <c r="Z452" s="275"/>
      <c r="AA452" s="275"/>
      <c r="AB452" s="23"/>
      <c r="AC452"/>
      <c r="AD452" s="92"/>
      <c r="AE452"/>
      <c r="AF452"/>
      <c r="AG452"/>
      <c r="AH452" s="96"/>
      <c r="AI452" s="471"/>
      <c r="AJ452" s="445"/>
      <c r="AK452" s="498"/>
      <c r="AL452" s="498"/>
      <c r="AM452" s="498"/>
      <c r="AN452" s="498"/>
      <c r="AO452" s="498"/>
      <c r="AP452" s="498"/>
      <c r="AQ452" s="498"/>
      <c r="AR452" s="498"/>
      <c r="AS452" s="498"/>
      <c r="AT452" s="498"/>
      <c r="AU452" s="498"/>
      <c r="AV452" s="498"/>
      <c r="AW452" s="498"/>
      <c r="AX452" s="498"/>
      <c r="AY452" s="448"/>
      <c r="AZ452" s="386"/>
      <c r="BA452" s="715"/>
      <c r="BB452"/>
      <c r="BC452" s="715"/>
      <c r="BD452"/>
      <c r="BE452" s="715"/>
      <c r="BF452"/>
      <c r="BG452" s="715"/>
      <c r="BH452"/>
      <c r="BI452" s="715"/>
      <c r="BJ452"/>
      <c r="BK452" s="715"/>
      <c r="BL452"/>
      <c r="BM452" s="715"/>
      <c r="BN452"/>
      <c r="BO452" s="387"/>
      <c r="BP452"/>
      <c r="BQ452" s="387"/>
      <c r="BR452"/>
      <c r="BS452" s="387"/>
      <c r="BT452"/>
      <c r="BU452" s="387"/>
      <c r="BV452"/>
      <c r="BW452" s="387"/>
      <c r="BX452"/>
      <c r="BY452" s="387"/>
      <c r="BZ452"/>
      <c r="CA452" s="387"/>
      <c r="CB452"/>
      <c r="CC452" s="387"/>
      <c r="CD452"/>
      <c r="CE452" s="387"/>
      <c r="CF452"/>
      <c r="CG452" s="387"/>
      <c r="CH452"/>
      <c r="CI452" s="387"/>
      <c r="CJ452"/>
      <c r="CK452" s="1099"/>
      <c r="CT452" s="1109"/>
      <c r="CX452" s="1109"/>
      <c r="DN452" s="507"/>
      <c r="DO452" s="507"/>
      <c r="DP452" s="507"/>
      <c r="DQ452" s="507"/>
      <c r="DR452" s="507"/>
      <c r="DS452" s="507"/>
      <c r="DT452" s="507"/>
      <c r="DU452" s="507"/>
      <c r="DV452" s="507"/>
      <c r="DW452" s="507"/>
      <c r="DX452" s="507"/>
      <c r="DY452" s="507"/>
      <c r="DZ452" s="507"/>
      <c r="EA452" s="507"/>
      <c r="EB452" s="507"/>
      <c r="EC452" s="507"/>
      <c r="ED452" s="507"/>
      <c r="EE452" s="507"/>
      <c r="EF452" s="507"/>
      <c r="EG452" s="507"/>
      <c r="EH452" s="507"/>
      <c r="EI452" s="507"/>
      <c r="EJ452" s="507"/>
      <c r="EK452" s="507"/>
      <c r="EL452" s="507"/>
      <c r="EM452" s="507"/>
      <c r="EN452" s="507"/>
      <c r="EO452" s="507"/>
      <c r="EP452" s="507"/>
      <c r="EQ452" s="507"/>
      <c r="ER452" s="507"/>
      <c r="ES452" s="507"/>
      <c r="ET452" s="507"/>
      <c r="EU452" s="507"/>
      <c r="EV452" s="507"/>
      <c r="EW452" s="507"/>
      <c r="EX452" s="507"/>
      <c r="EY452" s="507"/>
      <c r="EZ452" s="507"/>
      <c r="FA452" s="507"/>
      <c r="FB452" s="507"/>
      <c r="FC452" s="507"/>
      <c r="FD452" s="507"/>
      <c r="FE452" s="507"/>
      <c r="FF452" s="507"/>
      <c r="FG452" s="507"/>
      <c r="FH452" s="507"/>
      <c r="FI452" s="507"/>
      <c r="FJ452" s="507"/>
      <c r="FK452" s="507"/>
      <c r="FL452" s="507"/>
      <c r="FM452" s="507"/>
      <c r="FN452" s="507"/>
      <c r="FO452" s="507"/>
      <c r="FP452" s="507"/>
      <c r="FQ452" s="507"/>
      <c r="FR452" s="507"/>
      <c r="FS452" s="507"/>
      <c r="FT452" s="507"/>
      <c r="FU452" s="507"/>
      <c r="FV452" s="507"/>
      <c r="FW452" s="507"/>
      <c r="FX452" s="507"/>
      <c r="FY452" s="507"/>
      <c r="FZ452" s="507"/>
      <c r="GA452" s="507"/>
      <c r="GB452" s="507"/>
      <c r="GC452" s="507"/>
      <c r="GD452" s="507"/>
      <c r="GE452" s="507"/>
      <c r="GF452" s="507"/>
      <c r="GG452" s="507"/>
      <c r="GH452" s="507"/>
      <c r="GI452" s="507"/>
      <c r="GJ452" s="507"/>
      <c r="GK452" s="507"/>
      <c r="GL452" s="507"/>
      <c r="GM452" s="507"/>
      <c r="GN452" s="507"/>
      <c r="GO452" s="507"/>
      <c r="GP452" s="507"/>
      <c r="GQ452" s="507"/>
      <c r="GR452" s="507"/>
      <c r="GS452" s="507"/>
      <c r="GT452" s="507"/>
      <c r="GU452" s="507"/>
      <c r="GV452" s="507"/>
      <c r="GW452" s="507"/>
      <c r="GX452" s="507"/>
      <c r="GY452" s="507"/>
      <c r="GZ452" s="507"/>
      <c r="HA452" s="507"/>
      <c r="HB452" s="507"/>
      <c r="HC452" s="507"/>
      <c r="HD452" s="507"/>
      <c r="HE452" s="507"/>
      <c r="HF452" s="507"/>
      <c r="HG452" s="507"/>
      <c r="HH452" s="507"/>
      <c r="HI452" s="507"/>
      <c r="HJ452" s="507"/>
      <c r="HK452" s="507"/>
      <c r="HL452" s="507"/>
      <c r="HM452" s="507"/>
      <c r="HN452" s="507"/>
      <c r="HO452" s="507"/>
      <c r="HP452" s="507"/>
      <c r="HQ452" s="507"/>
      <c r="HR452" s="507"/>
      <c r="HS452" s="507"/>
      <c r="HT452" s="507"/>
      <c r="HU452" s="507"/>
      <c r="HV452" s="507"/>
      <c r="HW452" s="507"/>
      <c r="HX452" s="507"/>
      <c r="HY452" s="507"/>
      <c r="HZ452" s="507"/>
      <c r="IA452" s="507"/>
      <c r="IB452" s="507"/>
      <c r="IC452" s="507"/>
      <c r="ID452" s="507"/>
      <c r="IE452" s="507"/>
      <c r="IF452" s="507"/>
      <c r="IG452" s="507"/>
      <c r="IH452" s="507"/>
      <c r="II452" s="507"/>
      <c r="IJ452" s="507"/>
    </row>
    <row r="453" spans="1:244" s="398" customFormat="1" ht="19" x14ac:dyDescent="0.2">
      <c r="A453"/>
      <c r="B453" s="290"/>
      <c r="C453"/>
      <c r="D453" s="367"/>
      <c r="E453" s="463"/>
      <c r="F453" s="463"/>
      <c r="G453" s="271"/>
      <c r="H453"/>
      <c r="I453" s="99"/>
      <c r="J453"/>
      <c r="K453"/>
      <c r="L453"/>
      <c r="M453" s="275"/>
      <c r="N453" s="275"/>
      <c r="O453" s="275"/>
      <c r="P453" s="275"/>
      <c r="Q453" s="275"/>
      <c r="R453" s="275"/>
      <c r="S453" s="275"/>
      <c r="T453" s="275"/>
      <c r="U453" s="275"/>
      <c r="V453" s="275"/>
      <c r="W453" s="275"/>
      <c r="X453" s="275"/>
      <c r="Y453" s="275"/>
      <c r="Z453" s="275"/>
      <c r="AA453" s="275"/>
      <c r="AB453" s="23"/>
      <c r="AC453"/>
      <c r="AD453" s="92"/>
      <c r="AE453"/>
      <c r="AF453"/>
      <c r="AG453"/>
      <c r="AH453" s="96"/>
      <c r="AI453" s="471"/>
      <c r="AJ453" s="445"/>
      <c r="AK453" s="498"/>
      <c r="AL453" s="498"/>
      <c r="AM453" s="498"/>
      <c r="AN453" s="498"/>
      <c r="AO453" s="498"/>
      <c r="AP453" s="498"/>
      <c r="AQ453" s="498"/>
      <c r="AR453" s="498"/>
      <c r="AS453" s="498"/>
      <c r="AT453" s="498"/>
      <c r="AU453" s="498"/>
      <c r="AV453" s="498"/>
      <c r="AW453" s="498"/>
      <c r="AX453" s="498"/>
      <c r="AY453" s="448"/>
      <c r="AZ453" s="386"/>
      <c r="BA453" s="715"/>
      <c r="BB453"/>
      <c r="BC453" s="715"/>
      <c r="BD453"/>
      <c r="BE453" s="715"/>
      <c r="BF453"/>
      <c r="BG453" s="715"/>
      <c r="BH453"/>
      <c r="BI453" s="715"/>
      <c r="BJ453"/>
      <c r="BK453" s="715"/>
      <c r="BL453"/>
      <c r="BM453" s="715"/>
      <c r="BN453"/>
      <c r="BO453" s="387"/>
      <c r="BP453"/>
      <c r="BQ453" s="387"/>
      <c r="BR453"/>
      <c r="BS453" s="387"/>
      <c r="BT453"/>
      <c r="BU453" s="387"/>
      <c r="BV453"/>
      <c r="BW453" s="387"/>
      <c r="BX453"/>
      <c r="BY453" s="387"/>
      <c r="BZ453"/>
      <c r="CA453" s="387"/>
      <c r="CB453"/>
      <c r="CC453" s="387"/>
      <c r="CD453"/>
      <c r="CE453" s="387"/>
      <c r="CF453"/>
      <c r="CG453" s="387"/>
      <c r="CH453"/>
      <c r="CI453" s="387"/>
      <c r="CJ453"/>
      <c r="CK453" s="1099"/>
      <c r="CT453" s="1109"/>
      <c r="CX453" s="1109"/>
      <c r="DN453" s="507"/>
      <c r="DO453" s="507"/>
      <c r="DP453" s="507"/>
      <c r="DQ453" s="507"/>
      <c r="DR453" s="507"/>
      <c r="DS453" s="507"/>
      <c r="DT453" s="507"/>
      <c r="DU453" s="507"/>
      <c r="DV453" s="507"/>
      <c r="DW453" s="507"/>
      <c r="DX453" s="507"/>
      <c r="DY453" s="507"/>
      <c r="DZ453" s="507"/>
      <c r="EA453" s="507"/>
      <c r="EB453" s="507"/>
      <c r="EC453" s="507"/>
      <c r="ED453" s="507"/>
      <c r="EE453" s="507"/>
      <c r="EF453" s="507"/>
      <c r="EG453" s="507"/>
      <c r="EH453" s="507"/>
      <c r="EI453" s="507"/>
      <c r="EJ453" s="507"/>
      <c r="EK453" s="507"/>
      <c r="EL453" s="507"/>
      <c r="EM453" s="507"/>
      <c r="EN453" s="507"/>
      <c r="EO453" s="507"/>
      <c r="EP453" s="507"/>
      <c r="EQ453" s="507"/>
      <c r="ER453" s="507"/>
      <c r="ES453" s="507"/>
      <c r="ET453" s="507"/>
      <c r="EU453" s="507"/>
      <c r="EV453" s="507"/>
      <c r="EW453" s="507"/>
      <c r="EX453" s="507"/>
      <c r="EY453" s="507"/>
      <c r="EZ453" s="507"/>
      <c r="FA453" s="507"/>
      <c r="FB453" s="507"/>
      <c r="FC453" s="507"/>
      <c r="FD453" s="507"/>
      <c r="FE453" s="507"/>
      <c r="FF453" s="507"/>
      <c r="FG453" s="507"/>
      <c r="FH453" s="507"/>
      <c r="FI453" s="507"/>
      <c r="FJ453" s="507"/>
      <c r="FK453" s="507"/>
      <c r="FL453" s="507"/>
      <c r="FM453" s="507"/>
      <c r="FN453" s="507"/>
      <c r="FO453" s="507"/>
      <c r="FP453" s="507"/>
      <c r="FQ453" s="507"/>
      <c r="FR453" s="507"/>
      <c r="FS453" s="507"/>
      <c r="FT453" s="507"/>
      <c r="FU453" s="507"/>
      <c r="FV453" s="507"/>
      <c r="FW453" s="507"/>
      <c r="FX453" s="507"/>
      <c r="FY453" s="507"/>
      <c r="FZ453" s="507"/>
      <c r="GA453" s="507"/>
      <c r="GB453" s="507"/>
      <c r="GC453" s="507"/>
      <c r="GD453" s="507"/>
      <c r="GE453" s="507"/>
      <c r="GF453" s="507"/>
      <c r="GG453" s="507"/>
      <c r="GH453" s="507"/>
      <c r="GI453" s="507"/>
      <c r="GJ453" s="507"/>
      <c r="GK453" s="507"/>
      <c r="GL453" s="507"/>
      <c r="GM453" s="507"/>
      <c r="GN453" s="507"/>
      <c r="GO453" s="507"/>
      <c r="GP453" s="507"/>
      <c r="GQ453" s="507"/>
      <c r="GR453" s="507"/>
      <c r="GS453" s="507"/>
      <c r="GT453" s="507"/>
      <c r="GU453" s="507"/>
      <c r="GV453" s="507"/>
      <c r="GW453" s="507"/>
      <c r="GX453" s="507"/>
      <c r="GY453" s="507"/>
      <c r="GZ453" s="507"/>
      <c r="HA453" s="507"/>
      <c r="HB453" s="507"/>
      <c r="HC453" s="507"/>
      <c r="HD453" s="507"/>
      <c r="HE453" s="507"/>
      <c r="HF453" s="507"/>
      <c r="HG453" s="507"/>
      <c r="HH453" s="507"/>
      <c r="HI453" s="507"/>
      <c r="HJ453" s="507"/>
      <c r="HK453" s="507"/>
      <c r="HL453" s="507"/>
      <c r="HM453" s="507"/>
      <c r="HN453" s="507"/>
      <c r="HO453" s="507"/>
      <c r="HP453" s="507"/>
      <c r="HQ453" s="507"/>
      <c r="HR453" s="507"/>
      <c r="HS453" s="507"/>
      <c r="HT453" s="507"/>
      <c r="HU453" s="507"/>
      <c r="HV453" s="507"/>
      <c r="HW453" s="507"/>
      <c r="HX453" s="507"/>
      <c r="HY453" s="507"/>
      <c r="HZ453" s="507"/>
      <c r="IA453" s="507"/>
      <c r="IB453" s="507"/>
      <c r="IC453" s="507"/>
      <c r="ID453" s="507"/>
      <c r="IE453" s="507"/>
      <c r="IF453" s="507"/>
      <c r="IG453" s="507"/>
      <c r="IH453" s="507"/>
      <c r="II453" s="507"/>
      <c r="IJ453" s="507"/>
    </row>
    <row r="454" spans="1:244" s="398" customFormat="1" ht="19" x14ac:dyDescent="0.2">
      <c r="A454"/>
      <c r="B454" s="290"/>
      <c r="C454"/>
      <c r="D454" s="367"/>
      <c r="E454" s="463"/>
      <c r="F454" s="463"/>
      <c r="G454" s="271"/>
      <c r="H454"/>
      <c r="I454" s="99"/>
      <c r="J454"/>
      <c r="K454"/>
      <c r="L454"/>
      <c r="M454" s="275"/>
      <c r="N454" s="275"/>
      <c r="O454" s="275"/>
      <c r="P454" s="275"/>
      <c r="Q454" s="275"/>
      <c r="R454" s="275"/>
      <c r="S454" s="275"/>
      <c r="T454" s="275"/>
      <c r="U454" s="275"/>
      <c r="V454" s="275"/>
      <c r="W454" s="275"/>
      <c r="X454" s="275"/>
      <c r="Y454" s="275"/>
      <c r="Z454" s="275"/>
      <c r="AA454" s="275"/>
      <c r="AB454" s="23"/>
      <c r="AC454"/>
      <c r="AD454" s="92"/>
      <c r="AE454"/>
      <c r="AF454"/>
      <c r="AG454"/>
      <c r="AH454" s="96"/>
      <c r="AI454" s="471"/>
      <c r="AJ454" s="445"/>
      <c r="AK454" s="498"/>
      <c r="AL454" s="498"/>
      <c r="AM454" s="498"/>
      <c r="AN454" s="498"/>
      <c r="AO454" s="498"/>
      <c r="AP454" s="498"/>
      <c r="AQ454" s="498"/>
      <c r="AR454" s="498"/>
      <c r="AS454" s="498"/>
      <c r="AT454" s="498"/>
      <c r="AU454" s="498"/>
      <c r="AV454" s="498"/>
      <c r="AW454" s="498"/>
      <c r="AX454" s="498"/>
      <c r="AY454" s="448"/>
      <c r="AZ454" s="386"/>
      <c r="BA454" s="715"/>
      <c r="BB454"/>
      <c r="BC454" s="715"/>
      <c r="BD454"/>
      <c r="BE454" s="715"/>
      <c r="BF454"/>
      <c r="BG454" s="715"/>
      <c r="BH454"/>
      <c r="BI454" s="715"/>
      <c r="BJ454"/>
      <c r="BK454" s="715"/>
      <c r="BL454"/>
      <c r="BM454" s="715"/>
      <c r="BN454"/>
      <c r="BO454" s="387"/>
      <c r="BP454"/>
      <c r="BQ454" s="387"/>
      <c r="BR454"/>
      <c r="BS454" s="387"/>
      <c r="BT454"/>
      <c r="BU454" s="387"/>
      <c r="BV454"/>
      <c r="BW454" s="387"/>
      <c r="BX454"/>
      <c r="BY454" s="387"/>
      <c r="BZ454"/>
      <c r="CA454" s="387"/>
      <c r="CB454"/>
      <c r="CC454" s="387"/>
      <c r="CD454"/>
      <c r="CE454" s="387"/>
      <c r="CF454"/>
      <c r="CG454" s="387"/>
      <c r="CH454"/>
      <c r="CI454" s="387"/>
      <c r="CJ454"/>
      <c r="CK454" s="1099"/>
      <c r="CT454" s="1109"/>
      <c r="CX454" s="1109"/>
      <c r="DN454" s="507"/>
      <c r="DO454" s="507"/>
      <c r="DP454" s="507"/>
      <c r="DQ454" s="507"/>
      <c r="DR454" s="507"/>
      <c r="DS454" s="507"/>
      <c r="DT454" s="507"/>
      <c r="DU454" s="507"/>
      <c r="DV454" s="507"/>
      <c r="DW454" s="507"/>
      <c r="DX454" s="507"/>
      <c r="DY454" s="507"/>
      <c r="DZ454" s="507"/>
      <c r="EA454" s="507"/>
      <c r="EB454" s="507"/>
      <c r="EC454" s="507"/>
      <c r="ED454" s="507"/>
      <c r="EE454" s="507"/>
      <c r="EF454" s="507"/>
      <c r="EG454" s="507"/>
      <c r="EH454" s="507"/>
      <c r="EI454" s="507"/>
      <c r="EJ454" s="507"/>
      <c r="EK454" s="507"/>
      <c r="EL454" s="507"/>
      <c r="EM454" s="507"/>
      <c r="EN454" s="507"/>
      <c r="EO454" s="507"/>
      <c r="EP454" s="507"/>
      <c r="EQ454" s="507"/>
      <c r="ER454" s="507"/>
      <c r="ES454" s="507"/>
      <c r="ET454" s="507"/>
      <c r="EU454" s="507"/>
      <c r="EV454" s="507"/>
      <c r="EW454" s="507"/>
      <c r="EX454" s="507"/>
      <c r="EY454" s="507"/>
      <c r="EZ454" s="507"/>
      <c r="FA454" s="507"/>
      <c r="FB454" s="507"/>
      <c r="FC454" s="507"/>
      <c r="FD454" s="507"/>
      <c r="FE454" s="507"/>
      <c r="FF454" s="507"/>
      <c r="FG454" s="507"/>
      <c r="FH454" s="507"/>
      <c r="FI454" s="507"/>
      <c r="FJ454" s="507"/>
      <c r="FK454" s="507"/>
      <c r="FL454" s="507"/>
      <c r="FM454" s="507"/>
      <c r="FN454" s="507"/>
      <c r="FO454" s="507"/>
      <c r="FP454" s="507"/>
      <c r="FQ454" s="507"/>
      <c r="FR454" s="507"/>
      <c r="FS454" s="507"/>
      <c r="FT454" s="507"/>
      <c r="FU454" s="507"/>
      <c r="FV454" s="507"/>
      <c r="FW454" s="507"/>
      <c r="FX454" s="507"/>
      <c r="FY454" s="507"/>
      <c r="FZ454" s="507"/>
      <c r="GA454" s="507"/>
      <c r="GB454" s="507"/>
      <c r="GC454" s="507"/>
      <c r="GD454" s="507"/>
      <c r="GE454" s="507"/>
      <c r="GF454" s="507"/>
      <c r="GG454" s="507"/>
      <c r="GH454" s="507"/>
      <c r="GI454" s="507"/>
      <c r="GJ454" s="507"/>
      <c r="GK454" s="507"/>
      <c r="GL454" s="507"/>
      <c r="GM454" s="507"/>
      <c r="GN454" s="507"/>
      <c r="GO454" s="507"/>
      <c r="GP454" s="507"/>
      <c r="GQ454" s="507"/>
      <c r="GR454" s="507"/>
      <c r="GS454" s="507"/>
      <c r="GT454" s="507"/>
      <c r="GU454" s="507"/>
      <c r="GV454" s="507"/>
      <c r="GW454" s="507"/>
      <c r="GX454" s="507"/>
      <c r="GY454" s="507"/>
      <c r="GZ454" s="507"/>
      <c r="HA454" s="507"/>
      <c r="HB454" s="507"/>
      <c r="HC454" s="507"/>
      <c r="HD454" s="507"/>
      <c r="HE454" s="507"/>
      <c r="HF454" s="507"/>
      <c r="HG454" s="507"/>
      <c r="HH454" s="507"/>
      <c r="HI454" s="507"/>
      <c r="HJ454" s="507"/>
      <c r="HK454" s="507"/>
      <c r="HL454" s="507"/>
      <c r="HM454" s="507"/>
      <c r="HN454" s="507"/>
      <c r="HO454" s="507"/>
      <c r="HP454" s="507"/>
      <c r="HQ454" s="507"/>
      <c r="HR454" s="507"/>
      <c r="HS454" s="507"/>
      <c r="HT454" s="507"/>
      <c r="HU454" s="507"/>
      <c r="HV454" s="507"/>
      <c r="HW454" s="507"/>
      <c r="HX454" s="507"/>
      <c r="HY454" s="507"/>
      <c r="HZ454" s="507"/>
      <c r="IA454" s="507"/>
      <c r="IB454" s="507"/>
      <c r="IC454" s="507"/>
      <c r="ID454" s="507"/>
      <c r="IE454" s="507"/>
      <c r="IF454" s="507"/>
      <c r="IG454" s="507"/>
      <c r="IH454" s="507"/>
      <c r="II454" s="507"/>
      <c r="IJ454" s="507"/>
    </row>
    <row r="455" spans="1:244" s="398" customFormat="1" ht="19" x14ac:dyDescent="0.2">
      <c r="A455"/>
      <c r="B455" s="290"/>
      <c r="C455"/>
      <c r="D455" s="367"/>
      <c r="E455" s="463"/>
      <c r="F455" s="463"/>
      <c r="G455" s="271"/>
      <c r="H455"/>
      <c r="I455" s="99"/>
      <c r="J455"/>
      <c r="K455"/>
      <c r="L455"/>
      <c r="M455" s="275"/>
      <c r="N455" s="275"/>
      <c r="O455" s="275"/>
      <c r="P455" s="275"/>
      <c r="Q455" s="275"/>
      <c r="R455" s="275"/>
      <c r="S455" s="275"/>
      <c r="T455" s="275"/>
      <c r="U455" s="275"/>
      <c r="V455" s="275"/>
      <c r="W455" s="275"/>
      <c r="X455" s="275"/>
      <c r="Y455" s="275"/>
      <c r="Z455" s="275"/>
      <c r="AA455" s="275"/>
      <c r="AB455" s="23"/>
      <c r="AC455"/>
      <c r="AD455" s="92"/>
      <c r="AE455"/>
      <c r="AF455"/>
      <c r="AG455"/>
      <c r="AH455" s="96"/>
      <c r="AI455" s="471"/>
      <c r="AJ455" s="445"/>
      <c r="AK455" s="498"/>
      <c r="AL455" s="498"/>
      <c r="AM455" s="498"/>
      <c r="AN455" s="498"/>
      <c r="AO455" s="498"/>
      <c r="AP455" s="498"/>
      <c r="AQ455" s="498"/>
      <c r="AR455" s="498"/>
      <c r="AS455" s="498"/>
      <c r="AT455" s="498"/>
      <c r="AU455" s="498"/>
      <c r="AV455" s="498"/>
      <c r="AW455" s="498"/>
      <c r="AX455" s="498"/>
      <c r="AY455" s="448"/>
      <c r="AZ455" s="386"/>
      <c r="BA455" s="715"/>
      <c r="BB455"/>
      <c r="BC455" s="715"/>
      <c r="BD455"/>
      <c r="BE455" s="715"/>
      <c r="BF455"/>
      <c r="BG455" s="715"/>
      <c r="BH455"/>
      <c r="BI455" s="715"/>
      <c r="BJ455"/>
      <c r="BK455" s="715"/>
      <c r="BL455"/>
      <c r="BM455" s="715"/>
      <c r="BN455"/>
      <c r="BO455" s="387"/>
      <c r="BP455"/>
      <c r="BQ455" s="387"/>
      <c r="BR455"/>
      <c r="BS455" s="387"/>
      <c r="BT455"/>
      <c r="BU455" s="387"/>
      <c r="BV455"/>
      <c r="BW455" s="387"/>
      <c r="BX455"/>
      <c r="BY455" s="387"/>
      <c r="BZ455"/>
      <c r="CA455" s="387"/>
      <c r="CB455"/>
      <c r="CC455" s="387"/>
      <c r="CD455"/>
      <c r="CE455" s="387"/>
      <c r="CF455"/>
      <c r="CG455" s="387"/>
      <c r="CH455"/>
      <c r="CI455" s="387"/>
      <c r="CJ455"/>
      <c r="CK455" s="1099"/>
      <c r="CT455" s="1109"/>
      <c r="CX455" s="1109"/>
      <c r="DN455" s="507"/>
      <c r="DO455" s="507"/>
      <c r="DP455" s="507"/>
      <c r="DQ455" s="507"/>
      <c r="DR455" s="507"/>
      <c r="DS455" s="507"/>
      <c r="DT455" s="507"/>
      <c r="DU455" s="507"/>
      <c r="DV455" s="507"/>
      <c r="DW455" s="507"/>
      <c r="DX455" s="507"/>
      <c r="DY455" s="507"/>
      <c r="DZ455" s="507"/>
      <c r="EA455" s="507"/>
      <c r="EB455" s="507"/>
      <c r="EC455" s="507"/>
      <c r="ED455" s="507"/>
      <c r="EE455" s="507"/>
      <c r="EF455" s="507"/>
      <c r="EG455" s="507"/>
      <c r="EH455" s="507"/>
      <c r="EI455" s="507"/>
      <c r="EJ455" s="507"/>
      <c r="EK455" s="507"/>
      <c r="EL455" s="507"/>
      <c r="EM455" s="507"/>
      <c r="EN455" s="507"/>
      <c r="EO455" s="507"/>
      <c r="EP455" s="507"/>
      <c r="EQ455" s="507"/>
      <c r="ER455" s="507"/>
      <c r="ES455" s="507"/>
      <c r="ET455" s="507"/>
      <c r="EU455" s="507"/>
      <c r="EV455" s="507"/>
      <c r="EW455" s="507"/>
      <c r="EX455" s="507"/>
      <c r="EY455" s="507"/>
      <c r="EZ455" s="507"/>
      <c r="FA455" s="507"/>
      <c r="FB455" s="507"/>
      <c r="FC455" s="507"/>
      <c r="FD455" s="507"/>
      <c r="FE455" s="507"/>
      <c r="FF455" s="507"/>
      <c r="FG455" s="507"/>
      <c r="FH455" s="507"/>
      <c r="FI455" s="507"/>
      <c r="FJ455" s="507"/>
      <c r="FK455" s="507"/>
      <c r="FL455" s="507"/>
      <c r="FM455" s="507"/>
      <c r="FN455" s="507"/>
      <c r="FO455" s="507"/>
      <c r="FP455" s="507"/>
      <c r="FQ455" s="507"/>
      <c r="FR455" s="507"/>
      <c r="FS455" s="507"/>
      <c r="FT455" s="507"/>
      <c r="FU455" s="507"/>
      <c r="FV455" s="507"/>
      <c r="FW455" s="507"/>
      <c r="FX455" s="507"/>
      <c r="FY455" s="507"/>
      <c r="FZ455" s="507"/>
      <c r="GA455" s="507"/>
      <c r="GB455" s="507"/>
      <c r="GC455" s="507"/>
      <c r="GD455" s="507"/>
      <c r="GE455" s="507"/>
      <c r="GF455" s="507"/>
      <c r="GG455" s="507"/>
      <c r="GH455" s="507"/>
      <c r="GI455" s="507"/>
      <c r="GJ455" s="507"/>
      <c r="GK455" s="507"/>
      <c r="GL455" s="507"/>
      <c r="GM455" s="507"/>
      <c r="GN455" s="507"/>
      <c r="GO455" s="507"/>
      <c r="GP455" s="507"/>
      <c r="GQ455" s="507"/>
      <c r="GR455" s="507"/>
      <c r="GS455" s="507"/>
      <c r="GT455" s="507"/>
      <c r="GU455" s="507"/>
      <c r="GV455" s="507"/>
      <c r="GW455" s="507"/>
      <c r="GX455" s="507"/>
      <c r="GY455" s="507"/>
      <c r="GZ455" s="507"/>
      <c r="HA455" s="507"/>
      <c r="HB455" s="507"/>
      <c r="HC455" s="507"/>
      <c r="HD455" s="507"/>
      <c r="HE455" s="507"/>
      <c r="HF455" s="507"/>
      <c r="HG455" s="507"/>
      <c r="HH455" s="507"/>
      <c r="HI455" s="507"/>
      <c r="HJ455" s="507"/>
      <c r="HK455" s="507"/>
      <c r="HL455" s="507"/>
      <c r="HM455" s="507"/>
      <c r="HN455" s="507"/>
      <c r="HO455" s="507"/>
      <c r="HP455" s="507"/>
      <c r="HQ455" s="507"/>
      <c r="HR455" s="507"/>
      <c r="HS455" s="507"/>
      <c r="HT455" s="507"/>
      <c r="HU455" s="507"/>
      <c r="HV455" s="507"/>
      <c r="HW455" s="507"/>
      <c r="HX455" s="507"/>
      <c r="HY455" s="507"/>
      <c r="HZ455" s="507"/>
      <c r="IA455" s="507"/>
      <c r="IB455" s="507"/>
      <c r="IC455" s="507"/>
      <c r="ID455" s="507"/>
      <c r="IE455" s="507"/>
      <c r="IF455" s="507"/>
      <c r="IG455" s="507"/>
      <c r="IH455" s="507"/>
      <c r="II455" s="507"/>
      <c r="IJ455" s="507"/>
    </row>
    <row r="456" spans="1:244" s="398" customFormat="1" ht="19" x14ac:dyDescent="0.2">
      <c r="A456"/>
      <c r="B456" s="290"/>
      <c r="C456"/>
      <c r="D456" s="367"/>
      <c r="E456" s="463"/>
      <c r="F456" s="463"/>
      <c r="G456" s="271"/>
      <c r="H456"/>
      <c r="I456" s="99"/>
      <c r="J456"/>
      <c r="K456"/>
      <c r="L456"/>
      <c r="M456" s="275"/>
      <c r="N456" s="275"/>
      <c r="O456" s="275"/>
      <c r="P456" s="275"/>
      <c r="Q456" s="275"/>
      <c r="R456" s="275"/>
      <c r="S456" s="275"/>
      <c r="T456" s="275"/>
      <c r="U456" s="275"/>
      <c r="V456" s="275"/>
      <c r="W456" s="275"/>
      <c r="X456" s="275"/>
      <c r="Y456" s="275"/>
      <c r="Z456" s="275"/>
      <c r="AA456" s="275"/>
      <c r="AB456" s="23"/>
      <c r="AC456"/>
      <c r="AD456" s="92"/>
      <c r="AE456"/>
      <c r="AF456"/>
      <c r="AG456"/>
      <c r="AH456" s="96"/>
      <c r="AI456" s="471"/>
      <c r="AJ456" s="445"/>
      <c r="AK456" s="498"/>
      <c r="AL456" s="498"/>
      <c r="AM456" s="498"/>
      <c r="AN456" s="498"/>
      <c r="AO456" s="498"/>
      <c r="AP456" s="498"/>
      <c r="AQ456" s="498"/>
      <c r="AR456" s="498"/>
      <c r="AS456" s="498"/>
      <c r="AT456" s="498"/>
      <c r="AU456" s="498"/>
      <c r="AV456" s="498"/>
      <c r="AW456" s="498"/>
      <c r="AX456" s="498"/>
      <c r="AY456" s="448"/>
      <c r="AZ456" s="386"/>
      <c r="BA456" s="715"/>
      <c r="BB456"/>
      <c r="BC456" s="715"/>
      <c r="BD456"/>
      <c r="BE456" s="715"/>
      <c r="BF456"/>
      <c r="BG456" s="715"/>
      <c r="BH456"/>
      <c r="BI456" s="715"/>
      <c r="BJ456"/>
      <c r="BK456" s="715"/>
      <c r="BL456"/>
      <c r="BM456" s="715"/>
      <c r="BN456"/>
      <c r="BO456" s="387"/>
      <c r="BP456"/>
      <c r="BQ456" s="387"/>
      <c r="BR456"/>
      <c r="BS456" s="387"/>
      <c r="BT456"/>
      <c r="BU456" s="387"/>
      <c r="BV456"/>
      <c r="BW456" s="387"/>
      <c r="BX456"/>
      <c r="BY456" s="387"/>
      <c r="BZ456"/>
      <c r="CA456" s="387"/>
      <c r="CB456"/>
      <c r="CC456" s="387"/>
      <c r="CD456"/>
      <c r="CE456" s="387"/>
      <c r="CF456"/>
      <c r="CG456" s="387"/>
      <c r="CH456"/>
      <c r="CI456" s="387"/>
      <c r="CJ456"/>
      <c r="CK456" s="1099"/>
      <c r="CT456" s="1109"/>
      <c r="CX456" s="1109"/>
      <c r="DN456" s="507"/>
      <c r="DO456" s="507"/>
      <c r="DP456" s="507"/>
      <c r="DQ456" s="507"/>
      <c r="DR456" s="507"/>
      <c r="DS456" s="507"/>
      <c r="DT456" s="507"/>
      <c r="DU456" s="507"/>
      <c r="DV456" s="507"/>
      <c r="DW456" s="507"/>
      <c r="DX456" s="507"/>
      <c r="DY456" s="507"/>
      <c r="DZ456" s="507"/>
      <c r="EA456" s="507"/>
      <c r="EB456" s="507"/>
      <c r="EC456" s="507"/>
      <c r="ED456" s="507"/>
      <c r="EE456" s="507"/>
      <c r="EF456" s="507"/>
      <c r="EG456" s="507"/>
      <c r="EH456" s="507"/>
      <c r="EI456" s="507"/>
      <c r="EJ456" s="507"/>
      <c r="EK456" s="507"/>
      <c r="EL456" s="507"/>
      <c r="EM456" s="507"/>
      <c r="EN456" s="507"/>
      <c r="EO456" s="507"/>
      <c r="EP456" s="507"/>
      <c r="EQ456" s="507"/>
      <c r="ER456" s="507"/>
      <c r="ES456" s="507"/>
      <c r="ET456" s="507"/>
      <c r="EU456" s="507"/>
      <c r="EV456" s="507"/>
      <c r="EW456" s="507"/>
      <c r="EX456" s="507"/>
      <c r="EY456" s="507"/>
      <c r="EZ456" s="507"/>
      <c r="FA456" s="507"/>
      <c r="FB456" s="507"/>
      <c r="FC456" s="507"/>
      <c r="FD456" s="507"/>
      <c r="FE456" s="507"/>
      <c r="FF456" s="507"/>
      <c r="FG456" s="507"/>
      <c r="FH456" s="507"/>
      <c r="FI456" s="507"/>
      <c r="FJ456" s="507"/>
      <c r="FK456" s="507"/>
      <c r="FL456" s="507"/>
      <c r="FM456" s="507"/>
      <c r="FN456" s="507"/>
      <c r="FO456" s="507"/>
      <c r="FP456" s="507"/>
      <c r="FQ456" s="507"/>
      <c r="FR456" s="507"/>
      <c r="FS456" s="507"/>
      <c r="FT456" s="507"/>
      <c r="FU456" s="507"/>
      <c r="FV456" s="507"/>
      <c r="FW456" s="507"/>
      <c r="FX456" s="507"/>
      <c r="FY456" s="507"/>
      <c r="FZ456" s="507"/>
      <c r="GA456" s="507"/>
      <c r="GB456" s="507"/>
      <c r="GC456" s="507"/>
      <c r="GD456" s="507"/>
      <c r="GE456" s="507"/>
      <c r="GF456" s="507"/>
      <c r="GG456" s="507"/>
      <c r="GH456" s="507"/>
      <c r="GI456" s="507"/>
      <c r="GJ456" s="507"/>
      <c r="GK456" s="507"/>
      <c r="GL456" s="507"/>
      <c r="GM456" s="507"/>
      <c r="GN456" s="507"/>
      <c r="GO456" s="507"/>
      <c r="GP456" s="507"/>
      <c r="GQ456" s="507"/>
      <c r="GR456" s="507"/>
      <c r="GS456" s="507"/>
      <c r="GT456" s="507"/>
      <c r="GU456" s="507"/>
      <c r="GV456" s="507"/>
      <c r="GW456" s="507"/>
      <c r="GX456" s="507"/>
      <c r="GY456" s="507"/>
      <c r="GZ456" s="507"/>
      <c r="HA456" s="507"/>
      <c r="HB456" s="507"/>
      <c r="HC456" s="507"/>
      <c r="HD456" s="507"/>
      <c r="HE456" s="507"/>
      <c r="HF456" s="507"/>
      <c r="HG456" s="507"/>
      <c r="HH456" s="507"/>
      <c r="HI456" s="507"/>
      <c r="HJ456" s="507"/>
      <c r="HK456" s="507"/>
      <c r="HL456" s="507"/>
      <c r="HM456" s="507"/>
      <c r="HN456" s="507"/>
      <c r="HO456" s="507"/>
      <c r="HP456" s="507"/>
      <c r="HQ456" s="507"/>
      <c r="HR456" s="507"/>
      <c r="HS456" s="507"/>
      <c r="HT456" s="507"/>
      <c r="HU456" s="507"/>
      <c r="HV456" s="507"/>
      <c r="HW456" s="507"/>
      <c r="HX456" s="507"/>
      <c r="HY456" s="507"/>
      <c r="HZ456" s="507"/>
      <c r="IA456" s="507"/>
      <c r="IB456" s="507"/>
      <c r="IC456" s="507"/>
      <c r="ID456" s="507"/>
      <c r="IE456" s="507"/>
      <c r="IF456" s="507"/>
      <c r="IG456" s="507"/>
      <c r="IH456" s="507"/>
      <c r="II456" s="507"/>
      <c r="IJ456" s="507"/>
    </row>
    <row r="457" spans="1:244" s="398" customFormat="1" ht="19" x14ac:dyDescent="0.2">
      <c r="A457"/>
      <c r="B457" s="290"/>
      <c r="C457"/>
      <c r="D457" s="367"/>
      <c r="E457" s="463"/>
      <c r="F457" s="463"/>
      <c r="G457" s="271"/>
      <c r="H457"/>
      <c r="I457" s="99"/>
      <c r="J457"/>
      <c r="K457"/>
      <c r="L457"/>
      <c r="M457" s="275"/>
      <c r="N457" s="275"/>
      <c r="O457" s="275"/>
      <c r="P457" s="275"/>
      <c r="Q457" s="275"/>
      <c r="R457" s="275"/>
      <c r="S457" s="275"/>
      <c r="T457" s="275"/>
      <c r="U457" s="275"/>
      <c r="V457" s="275"/>
      <c r="W457" s="275"/>
      <c r="X457" s="275"/>
      <c r="Y457" s="275"/>
      <c r="Z457" s="275"/>
      <c r="AA457" s="275"/>
      <c r="AB457" s="23"/>
      <c r="AC457"/>
      <c r="AD457" s="92"/>
      <c r="AE457"/>
      <c r="AF457"/>
      <c r="AG457"/>
      <c r="AH457" s="96"/>
      <c r="AI457" s="471"/>
      <c r="AJ457" s="445"/>
      <c r="AK457" s="498"/>
      <c r="AL457" s="498"/>
      <c r="AM457" s="498"/>
      <c r="AN457" s="498"/>
      <c r="AO457" s="498"/>
      <c r="AP457" s="498"/>
      <c r="AQ457" s="498"/>
      <c r="AR457" s="498"/>
      <c r="AS457" s="498"/>
      <c r="AT457" s="498"/>
      <c r="AU457" s="498"/>
      <c r="AV457" s="498"/>
      <c r="AW457" s="498"/>
      <c r="AX457" s="498"/>
      <c r="AY457" s="448"/>
      <c r="AZ457" s="386"/>
      <c r="BA457" s="715"/>
      <c r="BB457"/>
      <c r="BC457" s="715"/>
      <c r="BD457"/>
      <c r="BE457" s="715"/>
      <c r="BF457"/>
      <c r="BG457" s="715"/>
      <c r="BH457"/>
      <c r="BI457" s="715"/>
      <c r="BJ457"/>
      <c r="BK457" s="715"/>
      <c r="BL457"/>
      <c r="BM457" s="715"/>
      <c r="BN457"/>
      <c r="BO457" s="387"/>
      <c r="BP457"/>
      <c r="BQ457" s="387"/>
      <c r="BR457"/>
      <c r="BS457" s="387"/>
      <c r="BT457"/>
      <c r="BU457" s="387"/>
      <c r="BV457"/>
      <c r="BW457" s="387"/>
      <c r="BX457"/>
      <c r="BY457" s="387"/>
      <c r="BZ457"/>
      <c r="CA457" s="387"/>
      <c r="CB457"/>
      <c r="CC457" s="387"/>
      <c r="CD457"/>
      <c r="CE457" s="387"/>
      <c r="CF457"/>
      <c r="CG457" s="387"/>
      <c r="CH457"/>
      <c r="CI457" s="387"/>
      <c r="CJ457"/>
      <c r="CK457" s="1099"/>
      <c r="CT457" s="1109"/>
      <c r="CX457" s="1109"/>
      <c r="DN457" s="507"/>
      <c r="DO457" s="507"/>
      <c r="DP457" s="507"/>
      <c r="DQ457" s="507"/>
      <c r="DR457" s="507"/>
      <c r="DS457" s="507"/>
      <c r="DT457" s="507"/>
      <c r="DU457" s="507"/>
      <c r="DV457" s="507"/>
      <c r="DW457" s="507"/>
      <c r="DX457" s="507"/>
      <c r="DY457" s="507"/>
      <c r="DZ457" s="507"/>
      <c r="EA457" s="507"/>
      <c r="EB457" s="507"/>
      <c r="EC457" s="507"/>
      <c r="ED457" s="507"/>
      <c r="EE457" s="507"/>
      <c r="EF457" s="507"/>
      <c r="EG457" s="507"/>
      <c r="EH457" s="507"/>
      <c r="EI457" s="507"/>
      <c r="EJ457" s="507"/>
      <c r="EK457" s="507"/>
      <c r="EL457" s="507"/>
      <c r="EM457" s="507"/>
      <c r="EN457" s="507"/>
      <c r="EO457" s="507"/>
      <c r="EP457" s="507"/>
      <c r="EQ457" s="507"/>
      <c r="ER457" s="507"/>
      <c r="ES457" s="507"/>
      <c r="ET457" s="507"/>
      <c r="EU457" s="507"/>
      <c r="EV457" s="507"/>
      <c r="EW457" s="507"/>
      <c r="EX457" s="507"/>
      <c r="EY457" s="507"/>
      <c r="EZ457" s="507"/>
      <c r="FA457" s="507"/>
      <c r="FB457" s="507"/>
      <c r="FC457" s="507"/>
      <c r="FD457" s="507"/>
      <c r="FE457" s="507"/>
      <c r="FF457" s="507"/>
      <c r="FG457" s="507"/>
      <c r="FH457" s="507"/>
      <c r="FI457" s="507"/>
      <c r="FJ457" s="507"/>
      <c r="FK457" s="507"/>
      <c r="FL457" s="507"/>
      <c r="FM457" s="507"/>
      <c r="FN457" s="507"/>
      <c r="FO457" s="507"/>
      <c r="FP457" s="507"/>
      <c r="FQ457" s="507"/>
      <c r="FR457" s="507"/>
      <c r="FS457" s="507"/>
      <c r="FT457" s="507"/>
      <c r="FU457" s="507"/>
      <c r="FV457" s="507"/>
      <c r="FW457" s="507"/>
      <c r="FX457" s="507"/>
      <c r="FY457" s="507"/>
      <c r="FZ457" s="507"/>
      <c r="GA457" s="507"/>
      <c r="GB457" s="507"/>
      <c r="GC457" s="507"/>
      <c r="GD457" s="507"/>
      <c r="GE457" s="507"/>
      <c r="GF457" s="507"/>
      <c r="GG457" s="507"/>
      <c r="GH457" s="507"/>
      <c r="GI457" s="507"/>
      <c r="GJ457" s="507"/>
      <c r="GK457" s="507"/>
      <c r="GL457" s="507"/>
      <c r="GM457" s="507"/>
      <c r="GN457" s="507"/>
      <c r="GO457" s="507"/>
      <c r="GP457" s="507"/>
      <c r="GQ457" s="507"/>
      <c r="GR457" s="507"/>
      <c r="GS457" s="507"/>
      <c r="GT457" s="507"/>
      <c r="GU457" s="507"/>
      <c r="GV457" s="507"/>
      <c r="GW457" s="507"/>
      <c r="GX457" s="507"/>
      <c r="GY457" s="507"/>
      <c r="GZ457" s="507"/>
      <c r="HA457" s="507"/>
      <c r="HB457" s="507"/>
      <c r="HC457" s="507"/>
      <c r="HD457" s="507"/>
      <c r="HE457" s="507"/>
      <c r="HF457" s="507"/>
      <c r="HG457" s="507"/>
      <c r="HH457" s="507"/>
      <c r="HI457" s="507"/>
      <c r="HJ457" s="507"/>
      <c r="HK457" s="507"/>
      <c r="HL457" s="507"/>
      <c r="HM457" s="507"/>
      <c r="HN457" s="507"/>
      <c r="HO457" s="507"/>
      <c r="HP457" s="507"/>
      <c r="HQ457" s="507"/>
      <c r="HR457" s="507"/>
      <c r="HS457" s="507"/>
      <c r="HT457" s="507"/>
      <c r="HU457" s="507"/>
      <c r="HV457" s="507"/>
      <c r="HW457" s="507"/>
      <c r="HX457" s="507"/>
      <c r="HY457" s="507"/>
      <c r="HZ457" s="507"/>
      <c r="IA457" s="507"/>
      <c r="IB457" s="507"/>
      <c r="IC457" s="507"/>
      <c r="ID457" s="507"/>
      <c r="IE457" s="507"/>
      <c r="IF457" s="507"/>
      <c r="IG457" s="507"/>
      <c r="IH457" s="507"/>
      <c r="II457" s="507"/>
      <c r="IJ457" s="507"/>
    </row>
    <row r="458" spans="1:244" s="398" customFormat="1" ht="19" x14ac:dyDescent="0.2">
      <c r="A458"/>
      <c r="B458" s="290"/>
      <c r="C458"/>
      <c r="D458" s="367"/>
      <c r="E458" s="463"/>
      <c r="F458" s="463"/>
      <c r="G458" s="271"/>
      <c r="H458"/>
      <c r="I458" s="99"/>
      <c r="J458"/>
      <c r="K458"/>
      <c r="L458"/>
      <c r="M458" s="275"/>
      <c r="N458" s="275"/>
      <c r="O458" s="275"/>
      <c r="P458" s="275"/>
      <c r="Q458" s="275"/>
      <c r="R458" s="275"/>
      <c r="S458" s="275"/>
      <c r="T458" s="275"/>
      <c r="U458" s="275"/>
      <c r="V458" s="275"/>
      <c r="W458" s="275"/>
      <c r="X458" s="275"/>
      <c r="Y458" s="275"/>
      <c r="Z458" s="275"/>
      <c r="AA458" s="275"/>
      <c r="AB458" s="23"/>
      <c r="AC458"/>
      <c r="AD458" s="92"/>
      <c r="AE458"/>
      <c r="AF458"/>
      <c r="AG458"/>
      <c r="AH458" s="96"/>
      <c r="AI458" s="471"/>
      <c r="AJ458" s="445"/>
      <c r="AK458" s="498"/>
      <c r="AL458" s="498"/>
      <c r="AM458" s="498"/>
      <c r="AN458" s="498"/>
      <c r="AO458" s="498"/>
      <c r="AP458" s="498"/>
      <c r="AQ458" s="498"/>
      <c r="AR458" s="498"/>
      <c r="AS458" s="498"/>
      <c r="AT458" s="498"/>
      <c r="AU458" s="498"/>
      <c r="AV458" s="498"/>
      <c r="AW458" s="498"/>
      <c r="AX458" s="498"/>
      <c r="AY458" s="448"/>
      <c r="AZ458" s="386"/>
      <c r="BA458" s="715"/>
      <c r="BB458"/>
      <c r="BC458" s="715"/>
      <c r="BD458"/>
      <c r="BE458" s="715"/>
      <c r="BF458"/>
      <c r="BG458" s="715"/>
      <c r="BH458"/>
      <c r="BI458" s="715"/>
      <c r="BJ458"/>
      <c r="BK458" s="715"/>
      <c r="BL458"/>
      <c r="BM458" s="715"/>
      <c r="BN458"/>
      <c r="BO458" s="387"/>
      <c r="BP458"/>
      <c r="BQ458" s="387"/>
      <c r="BR458"/>
      <c r="BS458" s="387"/>
      <c r="BT458"/>
      <c r="BU458" s="387"/>
      <c r="BV458"/>
      <c r="BW458" s="387"/>
      <c r="BX458"/>
      <c r="BY458" s="387"/>
      <c r="BZ458"/>
      <c r="CA458" s="387"/>
      <c r="CB458"/>
      <c r="CC458" s="387"/>
      <c r="CD458"/>
      <c r="CE458" s="387"/>
      <c r="CF458"/>
      <c r="CG458" s="387"/>
      <c r="CH458"/>
      <c r="CI458" s="387"/>
      <c r="CJ458"/>
      <c r="CK458" s="1099"/>
      <c r="CT458" s="1109"/>
      <c r="CX458" s="1109"/>
      <c r="DN458" s="507"/>
      <c r="DO458" s="507"/>
      <c r="DP458" s="507"/>
      <c r="DQ458" s="507"/>
      <c r="DR458" s="507"/>
      <c r="DS458" s="507"/>
      <c r="DT458" s="507"/>
      <c r="DU458" s="507"/>
      <c r="DV458" s="507"/>
      <c r="DW458" s="507"/>
      <c r="DX458" s="507"/>
      <c r="DY458" s="507"/>
      <c r="DZ458" s="507"/>
      <c r="EA458" s="507"/>
      <c r="EB458" s="507"/>
      <c r="EC458" s="507"/>
      <c r="ED458" s="507"/>
      <c r="EE458" s="507"/>
      <c r="EF458" s="507"/>
      <c r="EG458" s="507"/>
      <c r="EH458" s="507"/>
      <c r="EI458" s="507"/>
      <c r="EJ458" s="507"/>
      <c r="EK458" s="507"/>
      <c r="EL458" s="507"/>
      <c r="EM458" s="507"/>
      <c r="EN458" s="507"/>
      <c r="EO458" s="507"/>
      <c r="EP458" s="507"/>
      <c r="EQ458" s="507"/>
      <c r="ER458" s="507"/>
      <c r="ES458" s="507"/>
      <c r="ET458" s="507"/>
      <c r="EU458" s="507"/>
      <c r="EV458" s="507"/>
      <c r="EW458" s="507"/>
      <c r="EX458" s="507"/>
      <c r="EY458" s="507"/>
      <c r="EZ458" s="507"/>
      <c r="FA458" s="507"/>
      <c r="FB458" s="507"/>
      <c r="FC458" s="507"/>
      <c r="FD458" s="507"/>
      <c r="FE458" s="507"/>
      <c r="FF458" s="507"/>
      <c r="FG458" s="507"/>
      <c r="FH458" s="507"/>
      <c r="FI458" s="507"/>
      <c r="FJ458" s="507"/>
      <c r="FK458" s="507"/>
      <c r="FL458" s="507"/>
      <c r="FM458" s="507"/>
      <c r="FN458" s="507"/>
      <c r="FO458" s="507"/>
      <c r="FP458" s="507"/>
      <c r="FQ458" s="507"/>
      <c r="FR458" s="507"/>
      <c r="FS458" s="507"/>
      <c r="FT458" s="507"/>
      <c r="FU458" s="507"/>
      <c r="FV458" s="507"/>
      <c r="FW458" s="507"/>
      <c r="FX458" s="507"/>
      <c r="FY458" s="507"/>
      <c r="FZ458" s="507"/>
      <c r="GA458" s="507"/>
      <c r="GB458" s="507"/>
      <c r="GC458" s="507"/>
      <c r="GD458" s="507"/>
      <c r="GE458" s="507"/>
      <c r="GF458" s="507"/>
      <c r="GG458" s="507"/>
      <c r="GH458" s="507"/>
      <c r="GI458" s="507"/>
      <c r="GJ458" s="507"/>
      <c r="GK458" s="507"/>
      <c r="GL458" s="507"/>
      <c r="GM458" s="507"/>
      <c r="GN458" s="507"/>
      <c r="GO458" s="507"/>
      <c r="GP458" s="507"/>
      <c r="GQ458" s="507"/>
      <c r="GR458" s="507"/>
      <c r="GS458" s="507"/>
      <c r="GT458" s="507"/>
      <c r="GU458" s="507"/>
      <c r="GV458" s="507"/>
      <c r="GW458" s="507"/>
      <c r="GX458" s="507"/>
      <c r="GY458" s="507"/>
      <c r="GZ458" s="507"/>
      <c r="HA458" s="507"/>
      <c r="HB458" s="507"/>
      <c r="HC458" s="507"/>
      <c r="HD458" s="507"/>
      <c r="HE458" s="507"/>
      <c r="HF458" s="507"/>
      <c r="HG458" s="507"/>
      <c r="HH458" s="507"/>
      <c r="HI458" s="507"/>
      <c r="HJ458" s="507"/>
      <c r="HK458" s="507"/>
      <c r="HL458" s="507"/>
      <c r="HM458" s="507"/>
      <c r="HN458" s="507"/>
      <c r="HO458" s="507"/>
      <c r="HP458" s="507"/>
      <c r="HQ458" s="507"/>
      <c r="HR458" s="507"/>
      <c r="HS458" s="507"/>
      <c r="HT458" s="507"/>
      <c r="HU458" s="507"/>
      <c r="HV458" s="507"/>
      <c r="HW458" s="507"/>
      <c r="HX458" s="507"/>
      <c r="HY458" s="507"/>
      <c r="HZ458" s="507"/>
      <c r="IA458" s="507"/>
      <c r="IB458" s="507"/>
      <c r="IC458" s="507"/>
      <c r="ID458" s="507"/>
      <c r="IE458" s="507"/>
      <c r="IF458" s="507"/>
      <c r="IG458" s="507"/>
      <c r="IH458" s="507"/>
      <c r="II458" s="507"/>
      <c r="IJ458" s="507"/>
    </row>
    <row r="459" spans="1:244" s="398" customFormat="1" ht="19" x14ac:dyDescent="0.2">
      <c r="A459"/>
      <c r="B459" s="290"/>
      <c r="C459"/>
      <c r="D459" s="367"/>
      <c r="E459" s="463"/>
      <c r="F459" s="463"/>
      <c r="G459" s="271"/>
      <c r="H459"/>
      <c r="I459" s="99"/>
      <c r="J459"/>
      <c r="K459"/>
      <c r="L459"/>
      <c r="M459" s="275"/>
      <c r="N459" s="275"/>
      <c r="O459" s="275"/>
      <c r="P459" s="275"/>
      <c r="Q459" s="275"/>
      <c r="R459" s="275"/>
      <c r="S459" s="275"/>
      <c r="T459" s="275"/>
      <c r="U459" s="275"/>
      <c r="V459" s="275"/>
      <c r="W459" s="275"/>
      <c r="X459" s="275"/>
      <c r="Y459" s="275"/>
      <c r="Z459" s="275"/>
      <c r="AA459" s="275"/>
      <c r="AB459" s="23"/>
      <c r="AC459"/>
      <c r="AD459" s="92"/>
      <c r="AE459"/>
      <c r="AF459"/>
      <c r="AG459"/>
      <c r="AH459" s="96"/>
      <c r="AI459" s="471"/>
      <c r="AJ459" s="445"/>
      <c r="AK459" s="498"/>
      <c r="AL459" s="498"/>
      <c r="AM459" s="498"/>
      <c r="AN459" s="498"/>
      <c r="AO459" s="498"/>
      <c r="AP459" s="498"/>
      <c r="AQ459" s="498"/>
      <c r="AR459" s="498"/>
      <c r="AS459" s="498"/>
      <c r="AT459" s="498"/>
      <c r="AU459" s="498"/>
      <c r="AV459" s="498"/>
      <c r="AW459" s="498"/>
      <c r="AX459" s="498"/>
      <c r="AY459" s="448"/>
      <c r="AZ459" s="386"/>
      <c r="BA459" s="715"/>
      <c r="BB459"/>
      <c r="BC459" s="715"/>
      <c r="BD459"/>
      <c r="BE459" s="715"/>
      <c r="BF459"/>
      <c r="BG459" s="715"/>
      <c r="BH459"/>
      <c r="BI459" s="715"/>
      <c r="BJ459"/>
      <c r="BK459" s="715"/>
      <c r="BL459"/>
      <c r="BM459" s="715"/>
      <c r="BN459"/>
      <c r="BO459" s="387"/>
      <c r="BP459"/>
      <c r="BQ459" s="387"/>
      <c r="BR459"/>
      <c r="BS459" s="387"/>
      <c r="BT459"/>
      <c r="BU459" s="387"/>
      <c r="BV459"/>
      <c r="BW459" s="387"/>
      <c r="BX459"/>
      <c r="BY459" s="387"/>
      <c r="BZ459"/>
      <c r="CA459" s="387"/>
      <c r="CB459"/>
      <c r="CC459" s="387"/>
      <c r="CD459"/>
      <c r="CE459" s="387"/>
      <c r="CF459"/>
      <c r="CG459" s="387"/>
      <c r="CH459"/>
      <c r="CI459" s="387"/>
      <c r="CJ459"/>
      <c r="CK459" s="1099"/>
      <c r="CT459" s="1109"/>
      <c r="CX459" s="1109"/>
      <c r="DN459" s="507"/>
      <c r="DO459" s="507"/>
      <c r="DP459" s="507"/>
      <c r="DQ459" s="507"/>
      <c r="DR459" s="507"/>
      <c r="DS459" s="507"/>
      <c r="DT459" s="507"/>
      <c r="DU459" s="507"/>
      <c r="DV459" s="507"/>
      <c r="DW459" s="507"/>
      <c r="DX459" s="507"/>
      <c r="DY459" s="507"/>
      <c r="DZ459" s="507"/>
      <c r="EA459" s="507"/>
      <c r="EB459" s="507"/>
      <c r="EC459" s="507"/>
      <c r="ED459" s="507"/>
      <c r="EE459" s="507"/>
      <c r="EF459" s="507"/>
      <c r="EG459" s="507"/>
      <c r="EH459" s="507"/>
      <c r="EI459" s="507"/>
      <c r="EJ459" s="507"/>
      <c r="EK459" s="507"/>
      <c r="EL459" s="507"/>
      <c r="EM459" s="507"/>
      <c r="EN459" s="507"/>
      <c r="EO459" s="507"/>
      <c r="EP459" s="507"/>
      <c r="EQ459" s="507"/>
      <c r="ER459" s="507"/>
      <c r="ES459" s="507"/>
      <c r="ET459" s="507"/>
      <c r="EU459" s="507"/>
      <c r="EV459" s="507"/>
      <c r="EW459" s="507"/>
      <c r="EX459" s="507"/>
      <c r="EY459" s="507"/>
      <c r="EZ459" s="507"/>
      <c r="FA459" s="507"/>
      <c r="FB459" s="507"/>
      <c r="FC459" s="507"/>
      <c r="FD459" s="507"/>
      <c r="FE459" s="507"/>
      <c r="FF459" s="507"/>
      <c r="FG459" s="507"/>
      <c r="FH459" s="507"/>
      <c r="FI459" s="507"/>
      <c r="FJ459" s="507"/>
      <c r="FK459" s="507"/>
      <c r="FL459" s="507"/>
      <c r="FM459" s="507"/>
      <c r="FN459" s="507"/>
      <c r="FO459" s="507"/>
      <c r="FP459" s="507"/>
      <c r="FQ459" s="507"/>
      <c r="FR459" s="507"/>
      <c r="FS459" s="507"/>
      <c r="FT459" s="507"/>
      <c r="FU459" s="507"/>
      <c r="FV459" s="507"/>
      <c r="FW459" s="507"/>
      <c r="FX459" s="507"/>
      <c r="FY459" s="507"/>
      <c r="FZ459" s="507"/>
      <c r="GA459" s="507"/>
      <c r="GB459" s="507"/>
      <c r="GC459" s="507"/>
      <c r="GD459" s="507"/>
      <c r="GE459" s="507"/>
      <c r="GF459" s="507"/>
      <c r="GG459" s="507"/>
      <c r="GH459" s="507"/>
      <c r="GI459" s="507"/>
      <c r="GJ459" s="507"/>
      <c r="GK459" s="507"/>
      <c r="GL459" s="507"/>
      <c r="GM459" s="507"/>
      <c r="GN459" s="507"/>
      <c r="GO459" s="507"/>
      <c r="GP459" s="507"/>
      <c r="GQ459" s="507"/>
      <c r="GR459" s="507"/>
      <c r="GS459" s="507"/>
      <c r="GT459" s="507"/>
      <c r="GU459" s="507"/>
      <c r="GV459" s="507"/>
      <c r="GW459" s="507"/>
      <c r="GX459" s="507"/>
      <c r="GY459" s="507"/>
      <c r="GZ459" s="507"/>
      <c r="HA459" s="507"/>
      <c r="HB459" s="507"/>
      <c r="HC459" s="507"/>
      <c r="HD459" s="507"/>
      <c r="HE459" s="507"/>
      <c r="HF459" s="507"/>
      <c r="HG459" s="507"/>
      <c r="HH459" s="507"/>
      <c r="HI459" s="507"/>
      <c r="HJ459" s="507"/>
      <c r="HK459" s="507"/>
      <c r="HL459" s="507"/>
      <c r="HM459" s="507"/>
      <c r="HN459" s="507"/>
      <c r="HO459" s="507"/>
      <c r="HP459" s="507"/>
      <c r="HQ459" s="507"/>
      <c r="HR459" s="507"/>
      <c r="HS459" s="507"/>
      <c r="HT459" s="507"/>
      <c r="HU459" s="507"/>
      <c r="HV459" s="507"/>
      <c r="HW459" s="507"/>
      <c r="HX459" s="507"/>
      <c r="HY459" s="507"/>
      <c r="HZ459" s="507"/>
      <c r="IA459" s="507"/>
      <c r="IB459" s="507"/>
      <c r="IC459" s="507"/>
      <c r="ID459" s="507"/>
      <c r="IE459" s="507"/>
      <c r="IF459" s="507"/>
      <c r="IG459" s="507"/>
      <c r="IH459" s="507"/>
      <c r="II459" s="507"/>
      <c r="IJ459" s="507"/>
    </row>
    <row r="460" spans="1:244" s="398" customFormat="1" ht="19" x14ac:dyDescent="0.2">
      <c r="A460"/>
      <c r="B460" s="290"/>
      <c r="C460"/>
      <c r="D460" s="367"/>
      <c r="E460" s="463"/>
      <c r="F460" s="463"/>
      <c r="G460" s="271"/>
      <c r="H460"/>
      <c r="I460" s="99"/>
      <c r="J460"/>
      <c r="K460"/>
      <c r="L460"/>
      <c r="M460" s="275"/>
      <c r="N460" s="275"/>
      <c r="O460" s="275"/>
      <c r="P460" s="275"/>
      <c r="Q460" s="275"/>
      <c r="R460" s="275"/>
      <c r="S460" s="275"/>
      <c r="T460" s="275"/>
      <c r="U460" s="275"/>
      <c r="V460" s="275"/>
      <c r="W460" s="275"/>
      <c r="X460" s="275"/>
      <c r="Y460" s="275"/>
      <c r="Z460" s="275"/>
      <c r="AA460" s="275"/>
      <c r="AB460" s="23"/>
      <c r="AC460"/>
      <c r="AD460" s="92"/>
      <c r="AE460"/>
      <c r="AF460"/>
      <c r="AG460"/>
      <c r="AH460" s="96"/>
      <c r="AI460" s="471"/>
      <c r="AJ460" s="445"/>
      <c r="AK460" s="498"/>
      <c r="AL460" s="498"/>
      <c r="AM460" s="498"/>
      <c r="AN460" s="498"/>
      <c r="AO460" s="498"/>
      <c r="AP460" s="498"/>
      <c r="AQ460" s="498"/>
      <c r="AR460" s="498"/>
      <c r="AS460" s="498"/>
      <c r="AT460" s="498"/>
      <c r="AU460" s="498"/>
      <c r="AV460" s="498"/>
      <c r="AW460" s="498"/>
      <c r="AX460" s="498"/>
      <c r="AY460" s="448"/>
      <c r="AZ460" s="386"/>
      <c r="BA460" s="715"/>
      <c r="BB460"/>
      <c r="BC460" s="715"/>
      <c r="BD460"/>
      <c r="BE460" s="715"/>
      <c r="BF460"/>
      <c r="BG460" s="715"/>
      <c r="BH460"/>
      <c r="BI460" s="715"/>
      <c r="BJ460"/>
      <c r="BK460" s="715"/>
      <c r="BL460"/>
      <c r="BM460" s="715"/>
      <c r="BN460"/>
      <c r="BO460" s="387"/>
      <c r="BP460"/>
      <c r="BQ460" s="387"/>
      <c r="BR460"/>
      <c r="BS460" s="387"/>
      <c r="BT460"/>
      <c r="BU460" s="387"/>
      <c r="BV460"/>
      <c r="BW460" s="387"/>
      <c r="BX460"/>
      <c r="BY460" s="387"/>
      <c r="BZ460"/>
      <c r="CA460" s="387"/>
      <c r="CB460"/>
      <c r="CC460" s="387"/>
      <c r="CD460"/>
      <c r="CE460" s="387"/>
      <c r="CF460"/>
      <c r="CG460" s="387"/>
      <c r="CH460"/>
      <c r="CI460" s="387"/>
      <c r="CJ460"/>
      <c r="CK460" s="1099"/>
      <c r="CT460" s="1109"/>
      <c r="CX460" s="1109"/>
      <c r="DN460" s="507"/>
      <c r="DO460" s="507"/>
      <c r="DP460" s="507"/>
      <c r="DQ460" s="507"/>
      <c r="DR460" s="507"/>
      <c r="DS460" s="507"/>
      <c r="DT460" s="507"/>
      <c r="DU460" s="507"/>
      <c r="DV460" s="507"/>
      <c r="DW460" s="507"/>
      <c r="DX460" s="507"/>
      <c r="DY460" s="507"/>
      <c r="DZ460" s="507"/>
      <c r="EA460" s="507"/>
      <c r="EB460" s="507"/>
      <c r="EC460" s="507"/>
      <c r="ED460" s="507"/>
      <c r="EE460" s="507"/>
      <c r="EF460" s="507"/>
      <c r="EG460" s="507"/>
      <c r="EH460" s="507"/>
      <c r="EI460" s="507"/>
      <c r="EJ460" s="507"/>
      <c r="EK460" s="507"/>
      <c r="EL460" s="507"/>
      <c r="EM460" s="507"/>
      <c r="EN460" s="507"/>
      <c r="EO460" s="507"/>
      <c r="EP460" s="507"/>
      <c r="EQ460" s="507"/>
      <c r="ER460" s="507"/>
      <c r="ES460" s="507"/>
      <c r="ET460" s="507"/>
      <c r="EU460" s="507"/>
      <c r="EV460" s="507"/>
      <c r="EW460" s="507"/>
      <c r="EX460" s="507"/>
      <c r="EY460" s="507"/>
      <c r="EZ460" s="507"/>
      <c r="FA460" s="507"/>
      <c r="FB460" s="507"/>
      <c r="FC460" s="507"/>
      <c r="FD460" s="507"/>
      <c r="FE460" s="507"/>
      <c r="FF460" s="507"/>
      <c r="FG460" s="507"/>
      <c r="FH460" s="507"/>
      <c r="FI460" s="507"/>
      <c r="FJ460" s="507"/>
      <c r="FK460" s="507"/>
      <c r="FL460" s="507"/>
      <c r="FM460" s="507"/>
      <c r="FN460" s="507"/>
      <c r="FO460" s="507"/>
      <c r="FP460" s="507"/>
      <c r="FQ460" s="507"/>
      <c r="FR460" s="507"/>
      <c r="FS460" s="507"/>
      <c r="FT460" s="507"/>
      <c r="FU460" s="507"/>
      <c r="FV460" s="507"/>
      <c r="FW460" s="507"/>
      <c r="FX460" s="507"/>
      <c r="FY460" s="507"/>
      <c r="FZ460" s="507"/>
      <c r="GA460" s="507"/>
      <c r="GB460" s="507"/>
      <c r="GC460" s="507"/>
      <c r="GD460" s="507"/>
      <c r="GE460" s="507"/>
      <c r="GF460" s="507"/>
      <c r="GG460" s="507"/>
      <c r="GH460" s="507"/>
      <c r="GI460" s="507"/>
      <c r="GJ460" s="507"/>
      <c r="GK460" s="507"/>
      <c r="GL460" s="507"/>
      <c r="GM460" s="507"/>
      <c r="GN460" s="507"/>
      <c r="GO460" s="507"/>
      <c r="GP460" s="507"/>
      <c r="GQ460" s="507"/>
      <c r="GR460" s="507"/>
      <c r="GS460" s="507"/>
      <c r="GT460" s="507"/>
      <c r="GU460" s="507"/>
      <c r="GV460" s="507"/>
      <c r="GW460" s="507"/>
      <c r="GX460" s="507"/>
      <c r="GY460" s="507"/>
      <c r="GZ460" s="507"/>
      <c r="HA460" s="507"/>
      <c r="HB460" s="507"/>
      <c r="HC460" s="507"/>
      <c r="HD460" s="507"/>
      <c r="HE460" s="507"/>
      <c r="HF460" s="507"/>
      <c r="HG460" s="507"/>
      <c r="HH460" s="507"/>
      <c r="HI460" s="507"/>
      <c r="HJ460" s="507"/>
      <c r="HK460" s="507"/>
      <c r="HL460" s="507"/>
      <c r="HM460" s="507"/>
      <c r="HN460" s="507"/>
      <c r="HO460" s="507"/>
      <c r="HP460" s="507"/>
      <c r="HQ460" s="507"/>
      <c r="HR460" s="507"/>
      <c r="HS460" s="507"/>
      <c r="HT460" s="507"/>
      <c r="HU460" s="507"/>
      <c r="HV460" s="507"/>
      <c r="HW460" s="507"/>
      <c r="HX460" s="507"/>
      <c r="HY460" s="507"/>
      <c r="HZ460" s="507"/>
      <c r="IA460" s="507"/>
      <c r="IB460" s="507"/>
      <c r="IC460" s="507"/>
      <c r="ID460" s="507"/>
      <c r="IE460" s="507"/>
      <c r="IF460" s="507"/>
      <c r="IG460" s="507"/>
      <c r="IH460" s="507"/>
      <c r="II460" s="507"/>
      <c r="IJ460" s="507"/>
    </row>
    <row r="461" spans="1:244" s="398" customFormat="1" ht="19" x14ac:dyDescent="0.2">
      <c r="A461"/>
      <c r="B461" s="290"/>
      <c r="C461"/>
      <c r="D461" s="367"/>
      <c r="E461" s="463"/>
      <c r="F461" s="463"/>
      <c r="G461" s="271"/>
      <c r="H461"/>
      <c r="I461" s="99"/>
      <c r="J461"/>
      <c r="K461"/>
      <c r="L461"/>
      <c r="M461" s="275"/>
      <c r="N461" s="275"/>
      <c r="O461" s="275"/>
      <c r="P461" s="275"/>
      <c r="Q461" s="275"/>
      <c r="R461" s="275"/>
      <c r="S461" s="275"/>
      <c r="T461" s="275"/>
      <c r="U461" s="275"/>
      <c r="V461" s="275"/>
      <c r="W461" s="275"/>
      <c r="X461" s="275"/>
      <c r="Y461" s="275"/>
      <c r="Z461" s="275"/>
      <c r="AA461" s="275"/>
      <c r="AB461" s="23"/>
      <c r="AC461"/>
      <c r="AD461" s="92"/>
      <c r="AE461"/>
      <c r="AF461"/>
      <c r="AG461"/>
      <c r="AH461" s="96"/>
      <c r="AI461" s="471"/>
      <c r="AJ461" s="445"/>
      <c r="AK461" s="498"/>
      <c r="AL461" s="498"/>
      <c r="AM461" s="498"/>
      <c r="AN461" s="498"/>
      <c r="AO461" s="498"/>
      <c r="AP461" s="498"/>
      <c r="AQ461" s="498"/>
      <c r="AR461" s="498"/>
      <c r="AS461" s="498"/>
      <c r="AT461" s="498"/>
      <c r="AU461" s="498"/>
      <c r="AV461" s="498"/>
      <c r="AW461" s="498"/>
      <c r="AX461" s="498"/>
      <c r="AY461" s="448"/>
      <c r="AZ461" s="386"/>
      <c r="BA461" s="715"/>
      <c r="BB461"/>
      <c r="BC461" s="715"/>
      <c r="BD461"/>
      <c r="BE461" s="715"/>
      <c r="BF461"/>
      <c r="BG461" s="715"/>
      <c r="BH461"/>
      <c r="BI461" s="715"/>
      <c r="BJ461"/>
      <c r="BK461" s="715"/>
      <c r="BL461"/>
      <c r="BM461" s="715"/>
      <c r="BN461"/>
      <c r="BO461" s="387"/>
      <c r="BP461"/>
      <c r="BQ461" s="387"/>
      <c r="BR461"/>
      <c r="BS461" s="387"/>
      <c r="BT461"/>
      <c r="BU461" s="387"/>
      <c r="BV461"/>
      <c r="BW461" s="387"/>
      <c r="BX461"/>
      <c r="BY461" s="387"/>
      <c r="BZ461"/>
      <c r="CA461" s="387"/>
      <c r="CB461"/>
      <c r="CC461" s="387"/>
      <c r="CD461"/>
      <c r="CE461" s="387"/>
      <c r="CF461"/>
      <c r="CG461" s="387"/>
      <c r="CH461"/>
      <c r="CI461" s="387"/>
      <c r="CJ461"/>
      <c r="CK461" s="1099"/>
      <c r="CT461" s="1109"/>
      <c r="CX461" s="1109"/>
      <c r="DN461" s="507"/>
      <c r="DO461" s="507"/>
      <c r="DP461" s="507"/>
      <c r="DQ461" s="507"/>
      <c r="DR461" s="507"/>
      <c r="DS461" s="507"/>
      <c r="DT461" s="507"/>
      <c r="DU461" s="507"/>
      <c r="DV461" s="507"/>
      <c r="DW461" s="507"/>
      <c r="DX461" s="507"/>
      <c r="DY461" s="507"/>
      <c r="DZ461" s="507"/>
      <c r="EA461" s="507"/>
      <c r="EB461" s="507"/>
      <c r="EC461" s="507"/>
      <c r="ED461" s="507"/>
      <c r="EE461" s="507"/>
      <c r="EF461" s="507"/>
      <c r="EG461" s="507"/>
      <c r="EH461" s="507"/>
      <c r="EI461" s="507"/>
      <c r="EJ461" s="507"/>
      <c r="EK461" s="507"/>
      <c r="EL461" s="507"/>
      <c r="EM461" s="507"/>
      <c r="EN461" s="507"/>
      <c r="EO461" s="507"/>
      <c r="EP461" s="507"/>
      <c r="EQ461" s="507"/>
      <c r="ER461" s="507"/>
      <c r="ES461" s="507"/>
      <c r="ET461" s="507"/>
      <c r="EU461" s="507"/>
      <c r="EV461" s="507"/>
      <c r="EW461" s="507"/>
      <c r="EX461" s="507"/>
      <c r="EY461" s="507"/>
      <c r="EZ461" s="507"/>
      <c r="FA461" s="507"/>
      <c r="FB461" s="507"/>
      <c r="FC461" s="507"/>
      <c r="FD461" s="507"/>
      <c r="FE461" s="507"/>
      <c r="FF461" s="507"/>
      <c r="FG461" s="507"/>
      <c r="FH461" s="507"/>
      <c r="FI461" s="507"/>
      <c r="FJ461" s="507"/>
      <c r="FK461" s="507"/>
      <c r="FL461" s="507"/>
      <c r="FM461" s="507"/>
      <c r="FN461" s="507"/>
      <c r="FO461" s="507"/>
      <c r="FP461" s="507"/>
      <c r="FQ461" s="507"/>
      <c r="FR461" s="507"/>
      <c r="FS461" s="507"/>
      <c r="FT461" s="507"/>
      <c r="FU461" s="507"/>
      <c r="FV461" s="507"/>
      <c r="FW461" s="507"/>
      <c r="FX461" s="507"/>
      <c r="FY461" s="507"/>
      <c r="FZ461" s="507"/>
      <c r="GA461" s="507"/>
      <c r="GB461" s="507"/>
      <c r="GC461" s="507"/>
      <c r="GD461" s="507"/>
      <c r="GE461" s="507"/>
      <c r="GF461" s="507"/>
      <c r="GG461" s="507"/>
      <c r="GH461" s="507"/>
      <c r="GI461" s="507"/>
      <c r="GJ461" s="507"/>
      <c r="GK461" s="507"/>
      <c r="GL461" s="507"/>
      <c r="GM461" s="507"/>
      <c r="GN461" s="507"/>
      <c r="GO461" s="507"/>
      <c r="GP461" s="507"/>
      <c r="GQ461" s="507"/>
      <c r="GR461" s="507"/>
      <c r="GS461" s="507"/>
      <c r="GT461" s="507"/>
      <c r="GU461" s="507"/>
      <c r="GV461" s="507"/>
      <c r="GW461" s="507"/>
      <c r="GX461" s="507"/>
      <c r="GY461" s="507"/>
      <c r="GZ461" s="507"/>
      <c r="HA461" s="507"/>
      <c r="HB461" s="507"/>
      <c r="HC461" s="507"/>
      <c r="HD461" s="507"/>
      <c r="HE461" s="507"/>
      <c r="HF461" s="507"/>
      <c r="HG461" s="507"/>
      <c r="HH461" s="507"/>
      <c r="HI461" s="507"/>
      <c r="HJ461" s="507"/>
      <c r="HK461" s="507"/>
      <c r="HL461" s="507"/>
      <c r="HM461" s="507"/>
      <c r="HN461" s="507"/>
      <c r="HO461" s="507"/>
      <c r="HP461" s="507"/>
      <c r="HQ461" s="507"/>
      <c r="HR461" s="507"/>
      <c r="HS461" s="507"/>
      <c r="HT461" s="507"/>
      <c r="HU461" s="507"/>
      <c r="HV461" s="507"/>
      <c r="HW461" s="507"/>
      <c r="HX461" s="507"/>
      <c r="HY461" s="507"/>
      <c r="HZ461" s="507"/>
      <c r="IA461" s="507"/>
      <c r="IB461" s="507"/>
      <c r="IC461" s="507"/>
      <c r="ID461" s="507"/>
      <c r="IE461" s="507"/>
      <c r="IF461" s="507"/>
      <c r="IG461" s="507"/>
      <c r="IH461" s="507"/>
      <c r="II461" s="507"/>
      <c r="IJ461" s="507"/>
    </row>
    <row r="462" spans="1:244" s="398" customFormat="1" ht="19" x14ac:dyDescent="0.2">
      <c r="A462"/>
      <c r="B462" s="290"/>
      <c r="C462"/>
      <c r="D462" s="367"/>
      <c r="E462" s="463"/>
      <c r="F462" s="463"/>
      <c r="G462" s="271"/>
      <c r="H462"/>
      <c r="I462" s="99"/>
      <c r="J462"/>
      <c r="K462"/>
      <c r="L462"/>
      <c r="M462" s="275"/>
      <c r="N462" s="275"/>
      <c r="O462" s="275"/>
      <c r="P462" s="275"/>
      <c r="Q462" s="275"/>
      <c r="R462" s="275"/>
      <c r="S462" s="275"/>
      <c r="T462" s="275"/>
      <c r="U462" s="275"/>
      <c r="V462" s="275"/>
      <c r="W462" s="275"/>
      <c r="X462" s="275"/>
      <c r="Y462" s="275"/>
      <c r="Z462" s="275"/>
      <c r="AA462" s="275"/>
      <c r="AB462" s="23"/>
      <c r="AC462"/>
      <c r="AD462" s="92"/>
      <c r="AE462"/>
      <c r="AF462"/>
      <c r="AG462"/>
      <c r="AH462" s="96"/>
      <c r="AI462" s="471"/>
      <c r="AJ462" s="445"/>
      <c r="AK462" s="498"/>
      <c r="AL462" s="498"/>
      <c r="AM462" s="498"/>
      <c r="AN462" s="498"/>
      <c r="AO462" s="498"/>
      <c r="AP462" s="498"/>
      <c r="AQ462" s="498"/>
      <c r="AR462" s="498"/>
      <c r="AS462" s="498"/>
      <c r="AT462" s="498"/>
      <c r="AU462" s="498"/>
      <c r="AV462" s="498"/>
      <c r="AW462" s="498"/>
      <c r="AX462" s="498"/>
      <c r="AY462" s="448"/>
      <c r="AZ462" s="386"/>
      <c r="BA462" s="715"/>
      <c r="BB462"/>
      <c r="BC462" s="715"/>
      <c r="BD462"/>
      <c r="BE462" s="715"/>
      <c r="BF462"/>
      <c r="BG462" s="715"/>
      <c r="BH462"/>
      <c r="BI462" s="715"/>
      <c r="BJ462"/>
      <c r="BK462" s="715"/>
      <c r="BL462"/>
      <c r="BM462" s="715"/>
      <c r="BN462"/>
      <c r="BO462" s="387"/>
      <c r="BP462"/>
      <c r="BQ462" s="387"/>
      <c r="BR462"/>
      <c r="BS462" s="387"/>
      <c r="BT462"/>
      <c r="BU462" s="387"/>
      <c r="BV462"/>
      <c r="BW462" s="387"/>
      <c r="BX462"/>
      <c r="BY462" s="387"/>
      <c r="BZ462"/>
      <c r="CA462" s="387"/>
      <c r="CB462"/>
      <c r="CC462" s="387"/>
      <c r="CD462"/>
      <c r="CE462" s="387"/>
      <c r="CF462"/>
      <c r="CG462" s="387"/>
      <c r="CH462"/>
      <c r="CI462" s="387"/>
      <c r="CJ462"/>
      <c r="CK462" s="1099"/>
      <c r="CT462" s="1109"/>
      <c r="CX462" s="1109"/>
      <c r="DN462" s="507"/>
      <c r="DO462" s="507"/>
      <c r="DP462" s="507"/>
      <c r="DQ462" s="507"/>
      <c r="DR462" s="507"/>
      <c r="DS462" s="507"/>
      <c r="DT462" s="507"/>
      <c r="DU462" s="507"/>
      <c r="DV462" s="507"/>
      <c r="DW462" s="507"/>
      <c r="DX462" s="507"/>
      <c r="DY462" s="507"/>
      <c r="DZ462" s="507"/>
      <c r="EA462" s="507"/>
      <c r="EB462" s="507"/>
      <c r="EC462" s="507"/>
      <c r="ED462" s="507"/>
      <c r="EE462" s="507"/>
      <c r="EF462" s="507"/>
      <c r="EG462" s="507"/>
      <c r="EH462" s="507"/>
      <c r="EI462" s="507"/>
      <c r="EJ462" s="507"/>
      <c r="EK462" s="507"/>
      <c r="EL462" s="507"/>
      <c r="EM462" s="507"/>
      <c r="EN462" s="507"/>
      <c r="EO462" s="507"/>
      <c r="EP462" s="507"/>
      <c r="EQ462" s="507"/>
      <c r="ER462" s="507"/>
      <c r="ES462" s="507"/>
      <c r="ET462" s="507"/>
      <c r="EU462" s="507"/>
      <c r="EV462" s="507"/>
      <c r="EW462" s="507"/>
      <c r="EX462" s="507"/>
      <c r="EY462" s="507"/>
      <c r="EZ462" s="507"/>
      <c r="FA462" s="507"/>
      <c r="FB462" s="507"/>
      <c r="FC462" s="507"/>
      <c r="FD462" s="507"/>
      <c r="FE462" s="507"/>
      <c r="FF462" s="507"/>
      <c r="FG462" s="507"/>
      <c r="FH462" s="507"/>
      <c r="FI462" s="507"/>
      <c r="FJ462" s="507"/>
      <c r="FK462" s="507"/>
      <c r="FL462" s="507"/>
      <c r="FM462" s="507"/>
      <c r="FN462" s="507"/>
      <c r="FO462" s="507"/>
      <c r="FP462" s="507"/>
      <c r="FQ462" s="507"/>
      <c r="FR462" s="507"/>
      <c r="FS462" s="507"/>
      <c r="FT462" s="507"/>
      <c r="FU462" s="507"/>
      <c r="FV462" s="507"/>
      <c r="FW462" s="507"/>
      <c r="FX462" s="507"/>
      <c r="FY462" s="507"/>
      <c r="FZ462" s="507"/>
      <c r="GA462" s="507"/>
      <c r="GB462" s="507"/>
      <c r="GC462" s="507"/>
      <c r="GD462" s="507"/>
      <c r="GE462" s="507"/>
      <c r="GF462" s="507"/>
      <c r="GG462" s="507"/>
      <c r="GH462" s="507"/>
      <c r="GI462" s="507"/>
      <c r="GJ462" s="507"/>
      <c r="GK462" s="507"/>
      <c r="GL462" s="507"/>
      <c r="GM462" s="507"/>
      <c r="GN462" s="507"/>
      <c r="GO462" s="507"/>
      <c r="GP462" s="507"/>
      <c r="GQ462" s="507"/>
      <c r="GR462" s="507"/>
      <c r="GS462" s="507"/>
      <c r="GT462" s="507"/>
      <c r="GU462" s="507"/>
      <c r="GV462" s="507"/>
      <c r="GW462" s="507"/>
      <c r="GX462" s="507"/>
      <c r="GY462" s="507"/>
      <c r="GZ462" s="507"/>
      <c r="HA462" s="507"/>
      <c r="HB462" s="507"/>
      <c r="HC462" s="507"/>
      <c r="HD462" s="507"/>
      <c r="HE462" s="507"/>
      <c r="HF462" s="507"/>
      <c r="HG462" s="507"/>
      <c r="HH462" s="507"/>
      <c r="HI462" s="507"/>
      <c r="HJ462" s="507"/>
      <c r="HK462" s="507"/>
      <c r="HL462" s="507"/>
      <c r="HM462" s="507"/>
      <c r="HN462" s="507"/>
      <c r="HO462" s="507"/>
      <c r="HP462" s="507"/>
      <c r="HQ462" s="507"/>
      <c r="HR462" s="507"/>
      <c r="HS462" s="507"/>
      <c r="HT462" s="507"/>
      <c r="HU462" s="507"/>
      <c r="HV462" s="507"/>
      <c r="HW462" s="507"/>
      <c r="HX462" s="507"/>
      <c r="HY462" s="507"/>
      <c r="HZ462" s="507"/>
      <c r="IA462" s="507"/>
      <c r="IB462" s="507"/>
      <c r="IC462" s="507"/>
      <c r="ID462" s="507"/>
      <c r="IE462" s="507"/>
      <c r="IF462" s="507"/>
      <c r="IG462" s="507"/>
      <c r="IH462" s="507"/>
      <c r="II462" s="507"/>
      <c r="IJ462" s="507"/>
    </row>
    <row r="463" spans="1:244" s="398" customFormat="1" ht="19" x14ac:dyDescent="0.2">
      <c r="A463"/>
      <c r="B463" s="290"/>
      <c r="C463"/>
      <c r="D463" s="367"/>
      <c r="E463" s="463"/>
      <c r="F463" s="463"/>
      <c r="G463" s="271"/>
      <c r="H463"/>
      <c r="I463" s="99"/>
      <c r="J463"/>
      <c r="K463"/>
      <c r="L463"/>
      <c r="M463" s="275"/>
      <c r="N463" s="275"/>
      <c r="O463" s="275"/>
      <c r="P463" s="275"/>
      <c r="Q463" s="275"/>
      <c r="R463" s="275"/>
      <c r="S463" s="275"/>
      <c r="T463" s="275"/>
      <c r="U463" s="275"/>
      <c r="V463" s="275"/>
      <c r="W463" s="275"/>
      <c r="X463" s="275"/>
      <c r="Y463" s="275"/>
      <c r="Z463" s="275"/>
      <c r="AA463" s="275"/>
      <c r="AB463" s="23"/>
      <c r="AC463"/>
      <c r="AD463" s="92"/>
      <c r="AE463"/>
      <c r="AF463"/>
      <c r="AG463"/>
      <c r="AH463" s="96"/>
      <c r="AI463" s="471"/>
      <c r="AJ463" s="445"/>
      <c r="AK463" s="498"/>
      <c r="AL463" s="498"/>
      <c r="AM463" s="498"/>
      <c r="AN463" s="498"/>
      <c r="AO463" s="498"/>
      <c r="AP463" s="498"/>
      <c r="AQ463" s="498"/>
      <c r="AR463" s="498"/>
      <c r="AS463" s="498"/>
      <c r="AT463" s="498"/>
      <c r="AU463" s="498"/>
      <c r="AV463" s="498"/>
      <c r="AW463" s="498"/>
      <c r="AX463" s="498"/>
      <c r="AY463" s="448"/>
      <c r="AZ463" s="386"/>
      <c r="BA463" s="715"/>
      <c r="BB463"/>
      <c r="BC463" s="715"/>
      <c r="BD463"/>
      <c r="BE463" s="715"/>
      <c r="BF463"/>
      <c r="BG463" s="715"/>
      <c r="BH463"/>
      <c r="BI463" s="715"/>
      <c r="BJ463"/>
      <c r="BK463" s="715"/>
      <c r="BL463"/>
      <c r="BM463" s="715"/>
      <c r="BN463"/>
      <c r="BO463" s="387"/>
      <c r="BP463"/>
      <c r="BQ463" s="387"/>
      <c r="BR463"/>
      <c r="BS463" s="387"/>
      <c r="BT463"/>
      <c r="BU463" s="387"/>
      <c r="BV463"/>
      <c r="BW463" s="387"/>
      <c r="BX463"/>
      <c r="BY463" s="387"/>
      <c r="BZ463"/>
      <c r="CA463" s="387"/>
      <c r="CB463"/>
      <c r="CC463" s="387"/>
      <c r="CD463"/>
      <c r="CE463" s="387"/>
      <c r="CF463"/>
      <c r="CG463" s="387"/>
      <c r="CH463"/>
      <c r="CI463" s="387"/>
      <c r="CJ463"/>
      <c r="CK463" s="1099"/>
      <c r="CT463" s="1109"/>
      <c r="CX463" s="1109"/>
      <c r="DN463" s="507"/>
      <c r="DO463" s="507"/>
      <c r="DP463" s="507"/>
      <c r="DQ463" s="507"/>
      <c r="DR463" s="507"/>
      <c r="DS463" s="507"/>
      <c r="DT463" s="507"/>
      <c r="DU463" s="507"/>
      <c r="DV463" s="507"/>
      <c r="DW463" s="507"/>
      <c r="DX463" s="507"/>
      <c r="DY463" s="507"/>
      <c r="DZ463" s="507"/>
      <c r="EA463" s="507"/>
      <c r="EB463" s="507"/>
      <c r="EC463" s="507"/>
      <c r="ED463" s="507"/>
      <c r="EE463" s="507"/>
      <c r="EF463" s="507"/>
      <c r="EG463" s="507"/>
      <c r="EH463" s="507"/>
      <c r="EI463" s="507"/>
      <c r="EJ463" s="507"/>
      <c r="EK463" s="507"/>
      <c r="EL463" s="507"/>
      <c r="EM463" s="507"/>
      <c r="EN463" s="507"/>
      <c r="EO463" s="507"/>
      <c r="EP463" s="507"/>
      <c r="EQ463" s="507"/>
      <c r="ER463" s="507"/>
      <c r="ES463" s="507"/>
      <c r="ET463" s="507"/>
      <c r="EU463" s="507"/>
      <c r="EV463" s="507"/>
      <c r="EW463" s="507"/>
      <c r="EX463" s="507"/>
      <c r="EY463" s="507"/>
      <c r="EZ463" s="507"/>
      <c r="FA463" s="507"/>
      <c r="FB463" s="507"/>
      <c r="FC463" s="507"/>
      <c r="FD463" s="507"/>
      <c r="FE463" s="507"/>
      <c r="FF463" s="507"/>
      <c r="FG463" s="507"/>
      <c r="FH463" s="507"/>
      <c r="FI463" s="507"/>
      <c r="FJ463" s="507"/>
      <c r="FK463" s="507"/>
      <c r="FL463" s="507"/>
      <c r="FM463" s="507"/>
      <c r="FN463" s="507"/>
      <c r="FO463" s="507"/>
      <c r="FP463" s="507"/>
      <c r="FQ463" s="507"/>
      <c r="FR463" s="507"/>
      <c r="FS463" s="507"/>
      <c r="FT463" s="507"/>
      <c r="FU463" s="507"/>
      <c r="FV463" s="507"/>
      <c r="FW463" s="507"/>
      <c r="FX463" s="507"/>
      <c r="FY463" s="507"/>
      <c r="FZ463" s="507"/>
      <c r="GA463" s="507"/>
      <c r="GB463" s="507"/>
      <c r="GC463" s="507"/>
      <c r="GD463" s="507"/>
      <c r="GE463" s="507"/>
      <c r="GF463" s="507"/>
      <c r="GG463" s="507"/>
      <c r="GH463" s="507"/>
      <c r="GI463" s="507"/>
      <c r="GJ463" s="507"/>
      <c r="GK463" s="507"/>
      <c r="GL463" s="507"/>
      <c r="GM463" s="507"/>
      <c r="GN463" s="507"/>
      <c r="GO463" s="507"/>
      <c r="GP463" s="507"/>
      <c r="GQ463" s="507"/>
      <c r="GR463" s="507"/>
      <c r="GS463" s="507"/>
      <c r="GT463" s="507"/>
      <c r="GU463" s="507"/>
      <c r="GV463" s="507"/>
      <c r="GW463" s="507"/>
      <c r="GX463" s="507"/>
      <c r="GY463" s="507"/>
      <c r="GZ463" s="507"/>
      <c r="HA463" s="507"/>
      <c r="HB463" s="507"/>
      <c r="HC463" s="507"/>
      <c r="HD463" s="507"/>
      <c r="HE463" s="507"/>
      <c r="HF463" s="507"/>
      <c r="HG463" s="507"/>
      <c r="HH463" s="507"/>
      <c r="HI463" s="507"/>
      <c r="HJ463" s="507"/>
      <c r="HK463" s="507"/>
      <c r="HL463" s="507"/>
      <c r="HM463" s="507"/>
      <c r="HN463" s="507"/>
      <c r="HO463" s="507"/>
      <c r="HP463" s="507"/>
      <c r="HQ463" s="507"/>
      <c r="HR463" s="507"/>
      <c r="HS463" s="507"/>
      <c r="HT463" s="507"/>
      <c r="HU463" s="507"/>
      <c r="HV463" s="507"/>
      <c r="HW463" s="507"/>
      <c r="HX463" s="507"/>
      <c r="HY463" s="507"/>
      <c r="HZ463" s="507"/>
      <c r="IA463" s="507"/>
      <c r="IB463" s="507"/>
      <c r="IC463" s="507"/>
      <c r="ID463" s="507"/>
      <c r="IE463" s="507"/>
      <c r="IF463" s="507"/>
      <c r="IG463" s="507"/>
      <c r="IH463" s="507"/>
      <c r="II463" s="507"/>
      <c r="IJ463" s="507"/>
    </row>
    <row r="464" spans="1:244" s="398" customFormat="1" ht="19" x14ac:dyDescent="0.2">
      <c r="A464"/>
      <c r="B464" s="290"/>
      <c r="C464"/>
      <c r="D464" s="367"/>
      <c r="E464" s="463"/>
      <c r="F464" s="463"/>
      <c r="G464" s="271"/>
      <c r="H464"/>
      <c r="I464" s="99"/>
      <c r="J464"/>
      <c r="K464"/>
      <c r="L464"/>
      <c r="M464" s="275"/>
      <c r="N464" s="275"/>
      <c r="O464" s="275"/>
      <c r="P464" s="275"/>
      <c r="Q464" s="275"/>
      <c r="R464" s="275"/>
      <c r="S464" s="275"/>
      <c r="T464" s="275"/>
      <c r="U464" s="275"/>
      <c r="V464" s="275"/>
      <c r="W464" s="275"/>
      <c r="X464" s="275"/>
      <c r="Y464" s="275"/>
      <c r="Z464" s="275"/>
      <c r="AA464" s="275"/>
      <c r="AB464" s="23"/>
      <c r="AC464"/>
      <c r="AD464" s="92"/>
      <c r="AE464"/>
      <c r="AF464"/>
      <c r="AG464"/>
      <c r="AH464" s="96"/>
      <c r="AI464" s="471"/>
      <c r="AJ464" s="445"/>
      <c r="AK464" s="498"/>
      <c r="AL464" s="498"/>
      <c r="AM464" s="498"/>
      <c r="AN464" s="498"/>
      <c r="AO464" s="498"/>
      <c r="AP464" s="498"/>
      <c r="AQ464" s="498"/>
      <c r="AR464" s="498"/>
      <c r="AS464" s="498"/>
      <c r="AT464" s="498"/>
      <c r="AU464" s="498"/>
      <c r="AV464" s="498"/>
      <c r="AW464" s="498"/>
      <c r="AX464" s="498"/>
      <c r="AY464" s="448"/>
      <c r="AZ464" s="386"/>
      <c r="BA464" s="715"/>
      <c r="BB464"/>
      <c r="BC464" s="715"/>
      <c r="BD464"/>
      <c r="BE464" s="715"/>
      <c r="BF464"/>
      <c r="BG464" s="715"/>
      <c r="BH464"/>
      <c r="BI464" s="715"/>
      <c r="BJ464"/>
      <c r="BK464" s="715"/>
      <c r="BL464"/>
      <c r="BM464" s="715"/>
      <c r="BN464"/>
      <c r="BO464" s="387"/>
      <c r="BP464"/>
      <c r="BQ464" s="387"/>
      <c r="BR464"/>
      <c r="BS464" s="387"/>
      <c r="BT464"/>
      <c r="BU464" s="387"/>
      <c r="BV464"/>
      <c r="BW464" s="387"/>
      <c r="BX464"/>
      <c r="BY464" s="387"/>
      <c r="BZ464"/>
      <c r="CA464" s="387"/>
      <c r="CB464"/>
      <c r="CC464" s="387"/>
      <c r="CD464"/>
      <c r="CE464" s="387"/>
      <c r="CF464"/>
      <c r="CG464" s="387"/>
      <c r="CH464"/>
      <c r="CI464" s="387"/>
      <c r="CJ464"/>
      <c r="CK464" s="1099"/>
      <c r="CT464" s="1109"/>
      <c r="CX464" s="1109"/>
      <c r="DN464" s="507"/>
      <c r="DO464" s="507"/>
      <c r="DP464" s="507"/>
      <c r="DQ464" s="507"/>
      <c r="DR464" s="507"/>
      <c r="DS464" s="507"/>
      <c r="DT464" s="507"/>
      <c r="DU464" s="507"/>
      <c r="DV464" s="507"/>
      <c r="DW464" s="507"/>
      <c r="DX464" s="507"/>
      <c r="DY464" s="507"/>
      <c r="DZ464" s="507"/>
      <c r="EA464" s="507"/>
      <c r="EB464" s="507"/>
      <c r="EC464" s="507"/>
      <c r="ED464" s="507"/>
      <c r="EE464" s="507"/>
      <c r="EF464" s="507"/>
      <c r="EG464" s="507"/>
      <c r="EH464" s="507"/>
      <c r="EI464" s="507"/>
      <c r="EJ464" s="507"/>
      <c r="EK464" s="507"/>
      <c r="EL464" s="507"/>
      <c r="EM464" s="507"/>
      <c r="EN464" s="507"/>
      <c r="EO464" s="507"/>
      <c r="EP464" s="507"/>
      <c r="EQ464" s="507"/>
      <c r="ER464" s="507"/>
      <c r="ES464" s="507"/>
      <c r="ET464" s="507"/>
      <c r="EU464" s="507"/>
      <c r="EV464" s="507"/>
      <c r="EW464" s="507"/>
      <c r="EX464" s="507"/>
      <c r="EY464" s="507"/>
      <c r="EZ464" s="507"/>
      <c r="FA464" s="507"/>
      <c r="FB464" s="507"/>
      <c r="FC464" s="507"/>
      <c r="FD464" s="507"/>
      <c r="FE464" s="507"/>
      <c r="FF464" s="507"/>
      <c r="FG464" s="507"/>
      <c r="FH464" s="507"/>
      <c r="FI464" s="507"/>
      <c r="FJ464" s="507"/>
      <c r="FK464" s="507"/>
      <c r="FL464" s="507"/>
      <c r="FM464" s="507"/>
      <c r="FN464" s="507"/>
      <c r="FO464" s="507"/>
      <c r="FP464" s="507"/>
      <c r="FQ464" s="507"/>
      <c r="FR464" s="507"/>
      <c r="FS464" s="507"/>
      <c r="FT464" s="507"/>
      <c r="FU464" s="507"/>
      <c r="FV464" s="507"/>
      <c r="FW464" s="507"/>
      <c r="FX464" s="507"/>
      <c r="FY464" s="507"/>
      <c r="FZ464" s="507"/>
      <c r="GA464" s="507"/>
      <c r="GB464" s="507"/>
      <c r="GC464" s="507"/>
      <c r="GD464" s="507"/>
      <c r="GE464" s="507"/>
      <c r="GF464" s="507"/>
      <c r="GG464" s="507"/>
      <c r="GH464" s="507"/>
      <c r="GI464" s="507"/>
      <c r="GJ464" s="507"/>
      <c r="GK464" s="507"/>
      <c r="GL464" s="507"/>
      <c r="GM464" s="507"/>
      <c r="GN464" s="507"/>
      <c r="GO464" s="507"/>
      <c r="GP464" s="507"/>
      <c r="GQ464" s="507"/>
      <c r="GR464" s="507"/>
      <c r="GS464" s="507"/>
      <c r="GT464" s="507"/>
      <c r="GU464" s="507"/>
      <c r="GV464" s="507"/>
      <c r="GW464" s="507"/>
      <c r="GX464" s="507"/>
      <c r="GY464" s="507"/>
      <c r="GZ464" s="507"/>
      <c r="HA464" s="507"/>
      <c r="HB464" s="507"/>
      <c r="HC464" s="507"/>
      <c r="HD464" s="507"/>
      <c r="HE464" s="507"/>
      <c r="HF464" s="507"/>
      <c r="HG464" s="507"/>
      <c r="HH464" s="507"/>
      <c r="HI464" s="507"/>
      <c r="HJ464" s="507"/>
      <c r="HK464" s="507"/>
      <c r="HL464" s="507"/>
      <c r="HM464" s="507"/>
      <c r="HN464" s="507"/>
      <c r="HO464" s="507"/>
      <c r="HP464" s="507"/>
      <c r="HQ464" s="507"/>
      <c r="HR464" s="507"/>
      <c r="HS464" s="507"/>
      <c r="HT464" s="507"/>
      <c r="HU464" s="507"/>
      <c r="HV464" s="507"/>
      <c r="HW464" s="507"/>
      <c r="HX464" s="507"/>
      <c r="HY464" s="507"/>
      <c r="HZ464" s="507"/>
      <c r="IA464" s="507"/>
      <c r="IB464" s="507"/>
      <c r="IC464" s="507"/>
      <c r="ID464" s="507"/>
      <c r="IE464" s="507"/>
      <c r="IF464" s="507"/>
      <c r="IG464" s="507"/>
      <c r="IH464" s="507"/>
      <c r="II464" s="507"/>
      <c r="IJ464" s="507"/>
    </row>
    <row r="465" spans="1:244" s="398" customFormat="1" ht="19" x14ac:dyDescent="0.2">
      <c r="A465"/>
      <c r="B465" s="290"/>
      <c r="C465"/>
      <c r="D465" s="367"/>
      <c r="E465" s="463"/>
      <c r="F465" s="463"/>
      <c r="G465" s="271"/>
      <c r="H465"/>
      <c r="I465" s="99"/>
      <c r="J465"/>
      <c r="K465"/>
      <c r="L465"/>
      <c r="M465" s="275"/>
      <c r="N465" s="275"/>
      <c r="O465" s="275"/>
      <c r="P465" s="275"/>
      <c r="Q465" s="275"/>
      <c r="R465" s="275"/>
      <c r="S465" s="275"/>
      <c r="T465" s="275"/>
      <c r="U465" s="275"/>
      <c r="V465" s="275"/>
      <c r="W465" s="275"/>
      <c r="X465" s="275"/>
      <c r="Y465" s="275"/>
      <c r="Z465" s="275"/>
      <c r="AA465" s="275"/>
      <c r="AB465" s="23"/>
      <c r="AC465"/>
      <c r="AD465" s="92"/>
      <c r="AE465"/>
      <c r="AF465"/>
      <c r="AG465"/>
      <c r="AH465" s="96"/>
      <c r="AI465" s="471"/>
      <c r="AJ465" s="445"/>
      <c r="AK465" s="498"/>
      <c r="AL465" s="498"/>
      <c r="AM465" s="498"/>
      <c r="AN465" s="498"/>
      <c r="AO465" s="498"/>
      <c r="AP465" s="498"/>
      <c r="AQ465" s="498"/>
      <c r="AR465" s="498"/>
      <c r="AS465" s="498"/>
      <c r="AT465" s="498"/>
      <c r="AU465" s="498"/>
      <c r="AV465" s="498"/>
      <c r="AW465" s="498"/>
      <c r="AX465" s="498"/>
      <c r="AY465" s="448"/>
      <c r="AZ465" s="386"/>
      <c r="BA465" s="715"/>
      <c r="BB465"/>
      <c r="BC465" s="715"/>
      <c r="BD465"/>
      <c r="BE465" s="715"/>
      <c r="BF465"/>
      <c r="BG465" s="715"/>
      <c r="BH465"/>
      <c r="BI465" s="715"/>
      <c r="BJ465"/>
      <c r="BK465" s="715"/>
      <c r="BL465"/>
      <c r="BM465" s="715"/>
      <c r="BN465"/>
      <c r="BO465" s="387"/>
      <c r="BP465"/>
      <c r="BQ465" s="387"/>
      <c r="BR465"/>
      <c r="BS465" s="387"/>
      <c r="BT465"/>
      <c r="BU465" s="387"/>
      <c r="BV465"/>
      <c r="BW465" s="387"/>
      <c r="BX465"/>
      <c r="BY465" s="387"/>
      <c r="BZ465"/>
      <c r="CA465" s="387"/>
      <c r="CB465"/>
      <c r="CC465" s="387"/>
      <c r="CD465"/>
      <c r="CE465" s="387"/>
      <c r="CF465"/>
      <c r="CG465" s="387"/>
      <c r="CH465"/>
      <c r="CI465" s="387"/>
      <c r="CJ465"/>
      <c r="CK465" s="1099"/>
      <c r="CT465" s="1109"/>
      <c r="CX465" s="1109"/>
      <c r="DN465" s="507"/>
      <c r="DO465" s="507"/>
      <c r="DP465" s="507"/>
      <c r="DQ465" s="507"/>
      <c r="DR465" s="507"/>
      <c r="DS465" s="507"/>
      <c r="DT465" s="507"/>
      <c r="DU465" s="507"/>
      <c r="DV465" s="507"/>
      <c r="DW465" s="507"/>
      <c r="DX465" s="507"/>
      <c r="DY465" s="507"/>
      <c r="DZ465" s="507"/>
      <c r="EA465" s="507"/>
      <c r="EB465" s="507"/>
      <c r="EC465" s="507"/>
      <c r="ED465" s="507"/>
      <c r="EE465" s="507"/>
      <c r="EF465" s="507"/>
      <c r="EG465" s="507"/>
      <c r="EH465" s="507"/>
      <c r="EI465" s="507"/>
      <c r="EJ465" s="507"/>
      <c r="EK465" s="507"/>
      <c r="EL465" s="507"/>
      <c r="EM465" s="507"/>
      <c r="EN465" s="507"/>
      <c r="EO465" s="507"/>
      <c r="EP465" s="507"/>
      <c r="EQ465" s="507"/>
      <c r="ER465" s="507"/>
      <c r="ES465" s="507"/>
      <c r="ET465" s="507"/>
      <c r="EU465" s="507"/>
      <c r="EV465" s="507"/>
      <c r="EW465" s="507"/>
      <c r="EX465" s="507"/>
      <c r="EY465" s="507"/>
      <c r="EZ465" s="507"/>
      <c r="FA465" s="507"/>
      <c r="FB465" s="507"/>
      <c r="FC465" s="507"/>
      <c r="FD465" s="507"/>
      <c r="FE465" s="507"/>
      <c r="FF465" s="507"/>
      <c r="FG465" s="507"/>
      <c r="FH465" s="507"/>
      <c r="FI465" s="507"/>
      <c r="FJ465" s="507"/>
      <c r="FK465" s="507"/>
      <c r="FL465" s="507"/>
      <c r="FM465" s="507"/>
      <c r="FN465" s="507"/>
      <c r="FO465" s="507"/>
      <c r="FP465" s="507"/>
      <c r="FQ465" s="507"/>
      <c r="FR465" s="507"/>
      <c r="FS465" s="507"/>
      <c r="FT465" s="507"/>
      <c r="FU465" s="507"/>
      <c r="FV465" s="507"/>
      <c r="FW465" s="507"/>
      <c r="FX465" s="507"/>
      <c r="FY465" s="507"/>
      <c r="FZ465" s="507"/>
      <c r="GA465" s="507"/>
      <c r="GB465" s="507"/>
      <c r="GC465" s="507"/>
      <c r="GD465" s="507"/>
      <c r="GE465" s="507"/>
      <c r="GF465" s="507"/>
      <c r="GG465" s="507"/>
      <c r="GH465" s="507"/>
      <c r="GI465" s="507"/>
      <c r="GJ465" s="507"/>
      <c r="GK465" s="507"/>
      <c r="GL465" s="507"/>
      <c r="GM465" s="507"/>
      <c r="GN465" s="507"/>
      <c r="GO465" s="507"/>
      <c r="GP465" s="507"/>
      <c r="GQ465" s="507"/>
      <c r="GR465" s="507"/>
      <c r="GS465" s="507"/>
      <c r="GT465" s="507"/>
      <c r="GU465" s="507"/>
      <c r="GV465" s="507"/>
      <c r="GW465" s="507"/>
      <c r="GX465" s="507"/>
      <c r="GY465" s="507"/>
      <c r="GZ465" s="507"/>
      <c r="HA465" s="507"/>
      <c r="HB465" s="507"/>
      <c r="HC465" s="507"/>
      <c r="HD465" s="507"/>
      <c r="HE465" s="507"/>
      <c r="HF465" s="507"/>
      <c r="HG465" s="507"/>
      <c r="HH465" s="507"/>
      <c r="HI465" s="507"/>
      <c r="HJ465" s="507"/>
      <c r="HK465" s="507"/>
      <c r="HL465" s="507"/>
      <c r="HM465" s="507"/>
      <c r="HN465" s="507"/>
      <c r="HO465" s="507"/>
      <c r="HP465" s="507"/>
      <c r="HQ465" s="507"/>
      <c r="HR465" s="507"/>
      <c r="HS465" s="507"/>
      <c r="HT465" s="507"/>
      <c r="HU465" s="507"/>
      <c r="HV465" s="507"/>
      <c r="HW465" s="507"/>
      <c r="HX465" s="507"/>
      <c r="HY465" s="507"/>
      <c r="HZ465" s="507"/>
      <c r="IA465" s="507"/>
      <c r="IB465" s="507"/>
      <c r="IC465" s="507"/>
      <c r="ID465" s="507"/>
      <c r="IE465" s="507"/>
      <c r="IF465" s="507"/>
      <c r="IG465" s="507"/>
      <c r="IH465" s="507"/>
      <c r="II465" s="507"/>
      <c r="IJ465" s="507"/>
    </row>
    <row r="466" spans="1:244" s="398" customFormat="1" ht="19" x14ac:dyDescent="0.2">
      <c r="A466"/>
      <c r="B466" s="290"/>
      <c r="C466"/>
      <c r="D466" s="367"/>
      <c r="E466" s="463"/>
      <c r="F466" s="463"/>
      <c r="G466" s="271"/>
      <c r="H466"/>
      <c r="I466" s="99"/>
      <c r="J466"/>
      <c r="K466"/>
      <c r="L466"/>
      <c r="M466" s="275"/>
      <c r="N466" s="275"/>
      <c r="O466" s="275"/>
      <c r="P466" s="275"/>
      <c r="Q466" s="275"/>
      <c r="R466" s="275"/>
      <c r="S466" s="275"/>
      <c r="T466" s="275"/>
      <c r="U466" s="275"/>
      <c r="V466" s="275"/>
      <c r="W466" s="275"/>
      <c r="X466" s="275"/>
      <c r="Y466" s="275"/>
      <c r="Z466" s="275"/>
      <c r="AA466" s="275"/>
      <c r="AB466" s="23"/>
      <c r="AC466"/>
      <c r="AD466" s="92"/>
      <c r="AE466"/>
      <c r="AF466"/>
      <c r="AG466"/>
      <c r="AH466" s="96"/>
      <c r="AI466" s="471"/>
      <c r="AJ466" s="445"/>
      <c r="AK466" s="498"/>
      <c r="AL466" s="498"/>
      <c r="AM466" s="498"/>
      <c r="AN466" s="498"/>
      <c r="AO466" s="498"/>
      <c r="AP466" s="498"/>
      <c r="AQ466" s="498"/>
      <c r="AR466" s="498"/>
      <c r="AS466" s="498"/>
      <c r="AT466" s="498"/>
      <c r="AU466" s="498"/>
      <c r="AV466" s="498"/>
      <c r="AW466" s="498"/>
      <c r="AX466" s="498"/>
      <c r="AY466" s="448"/>
      <c r="AZ466" s="386"/>
      <c r="BA466" s="715"/>
      <c r="BB466"/>
      <c r="BC466" s="715"/>
      <c r="BD466"/>
      <c r="BE466" s="715"/>
      <c r="BF466"/>
      <c r="BG466" s="715"/>
      <c r="BH466"/>
      <c r="BI466" s="715"/>
      <c r="BJ466"/>
      <c r="BK466" s="715"/>
      <c r="BL466"/>
      <c r="BM466" s="715"/>
      <c r="BN466"/>
      <c r="BO466" s="387"/>
      <c r="BP466"/>
      <c r="BQ466" s="387"/>
      <c r="BR466"/>
      <c r="BS466" s="387"/>
      <c r="BT466"/>
      <c r="BU466" s="387"/>
      <c r="BV466"/>
      <c r="BW466" s="387"/>
      <c r="BX466"/>
      <c r="BY466" s="387"/>
      <c r="BZ466"/>
      <c r="CA466" s="387"/>
      <c r="CB466"/>
      <c r="CC466" s="387"/>
      <c r="CD466"/>
      <c r="CE466" s="387"/>
      <c r="CF466"/>
      <c r="CG466" s="387"/>
      <c r="CH466"/>
      <c r="CI466" s="387"/>
      <c r="CJ466"/>
      <c r="CK466" s="1099"/>
      <c r="CT466" s="1109"/>
      <c r="CX466" s="1109"/>
      <c r="DN466" s="507"/>
      <c r="DO466" s="507"/>
      <c r="DP466" s="507"/>
      <c r="DQ466" s="507"/>
      <c r="DR466" s="507"/>
      <c r="DS466" s="507"/>
      <c r="DT466" s="507"/>
      <c r="DU466" s="507"/>
      <c r="DV466" s="507"/>
      <c r="DW466" s="507"/>
      <c r="DX466" s="507"/>
      <c r="DY466" s="507"/>
      <c r="DZ466" s="507"/>
      <c r="EA466" s="507"/>
      <c r="EB466" s="507"/>
      <c r="EC466" s="507"/>
      <c r="ED466" s="507"/>
      <c r="EE466" s="507"/>
      <c r="EF466" s="507"/>
      <c r="EG466" s="507"/>
      <c r="EH466" s="507"/>
      <c r="EI466" s="507"/>
      <c r="EJ466" s="507"/>
      <c r="EK466" s="507"/>
      <c r="EL466" s="507"/>
      <c r="EM466" s="507"/>
      <c r="EN466" s="507"/>
      <c r="EO466" s="507"/>
      <c r="EP466" s="507"/>
      <c r="EQ466" s="507"/>
      <c r="ER466" s="507"/>
      <c r="ES466" s="507"/>
      <c r="ET466" s="507"/>
      <c r="EU466" s="507"/>
      <c r="EV466" s="507"/>
      <c r="EW466" s="507"/>
      <c r="EX466" s="507"/>
      <c r="EY466" s="507"/>
      <c r="EZ466" s="507"/>
      <c r="FA466" s="507"/>
      <c r="FB466" s="507"/>
      <c r="FC466" s="507"/>
      <c r="FD466" s="507"/>
      <c r="FE466" s="507"/>
      <c r="FF466" s="507"/>
      <c r="FG466" s="507"/>
      <c r="FH466" s="507"/>
      <c r="FI466" s="507"/>
      <c r="FJ466" s="507"/>
      <c r="FK466" s="507"/>
      <c r="FL466" s="507"/>
      <c r="FM466" s="507"/>
      <c r="FN466" s="507"/>
      <c r="FO466" s="507"/>
      <c r="FP466" s="507"/>
      <c r="FQ466" s="507"/>
      <c r="FR466" s="507"/>
      <c r="FS466" s="507"/>
      <c r="FT466" s="507"/>
      <c r="FU466" s="507"/>
      <c r="FV466" s="507"/>
      <c r="FW466" s="507"/>
      <c r="FX466" s="507"/>
      <c r="FY466" s="507"/>
      <c r="FZ466" s="507"/>
      <c r="GA466" s="507"/>
      <c r="GB466" s="507"/>
      <c r="GC466" s="507"/>
      <c r="GD466" s="507"/>
      <c r="GE466" s="507"/>
      <c r="GF466" s="507"/>
      <c r="GG466" s="507"/>
      <c r="GH466" s="507"/>
      <c r="GI466" s="507"/>
      <c r="GJ466" s="507"/>
      <c r="GK466" s="507"/>
      <c r="GL466" s="507"/>
      <c r="GM466" s="507"/>
      <c r="GN466" s="507"/>
      <c r="GO466" s="507"/>
      <c r="GP466" s="507"/>
      <c r="GQ466" s="507"/>
      <c r="GR466" s="507"/>
      <c r="GS466" s="507"/>
      <c r="GT466" s="507"/>
      <c r="GU466" s="507"/>
      <c r="GV466" s="507"/>
      <c r="GW466" s="507"/>
      <c r="GX466" s="507"/>
      <c r="GY466" s="507"/>
      <c r="GZ466" s="507"/>
      <c r="HA466" s="507"/>
      <c r="HB466" s="507"/>
      <c r="HC466" s="507"/>
      <c r="HD466" s="507"/>
      <c r="HE466" s="507"/>
      <c r="HF466" s="507"/>
      <c r="HG466" s="507"/>
      <c r="HH466" s="507"/>
      <c r="HI466" s="507"/>
      <c r="HJ466" s="507"/>
      <c r="HK466" s="507"/>
      <c r="HL466" s="507"/>
      <c r="HM466" s="507"/>
      <c r="HN466" s="507"/>
      <c r="HO466" s="507"/>
      <c r="HP466" s="507"/>
      <c r="HQ466" s="507"/>
      <c r="HR466" s="507"/>
      <c r="HS466" s="507"/>
      <c r="HT466" s="507"/>
      <c r="HU466" s="507"/>
      <c r="HV466" s="507"/>
      <c r="HW466" s="507"/>
      <c r="HX466" s="507"/>
      <c r="HY466" s="507"/>
      <c r="HZ466" s="507"/>
      <c r="IA466" s="507"/>
      <c r="IB466" s="507"/>
      <c r="IC466" s="507"/>
      <c r="ID466" s="507"/>
      <c r="IE466" s="507"/>
      <c r="IF466" s="507"/>
      <c r="IG466" s="507"/>
      <c r="IH466" s="507"/>
      <c r="II466" s="507"/>
      <c r="IJ466" s="507"/>
    </row>
    <row r="467" spans="1:244" s="398" customFormat="1" ht="19" x14ac:dyDescent="0.2">
      <c r="A467"/>
      <c r="B467" s="290"/>
      <c r="C467"/>
      <c r="D467" s="367"/>
      <c r="E467" s="463"/>
      <c r="F467" s="463"/>
      <c r="G467" s="271"/>
      <c r="H467"/>
      <c r="I467" s="99"/>
      <c r="J467"/>
      <c r="K467"/>
      <c r="L467"/>
      <c r="M467" s="275"/>
      <c r="N467" s="275"/>
      <c r="O467" s="275"/>
      <c r="P467" s="275"/>
      <c r="Q467" s="275"/>
      <c r="R467" s="275"/>
      <c r="S467" s="275"/>
      <c r="T467" s="275"/>
      <c r="U467" s="275"/>
      <c r="V467" s="275"/>
      <c r="W467" s="275"/>
      <c r="X467" s="275"/>
      <c r="Y467" s="275"/>
      <c r="Z467" s="275"/>
      <c r="AA467" s="275"/>
      <c r="AB467" s="23"/>
      <c r="AC467"/>
      <c r="AD467" s="92"/>
      <c r="AE467"/>
      <c r="AF467"/>
      <c r="AG467"/>
      <c r="AH467" s="96"/>
      <c r="AI467" s="471"/>
      <c r="AJ467" s="445"/>
      <c r="AK467" s="498"/>
      <c r="AL467" s="498"/>
      <c r="AM467" s="498"/>
      <c r="AN467" s="498"/>
      <c r="AO467" s="498"/>
      <c r="AP467" s="498"/>
      <c r="AQ467" s="498"/>
      <c r="AR467" s="498"/>
      <c r="AS467" s="498"/>
      <c r="AT467" s="498"/>
      <c r="AU467" s="498"/>
      <c r="AV467" s="498"/>
      <c r="AW467" s="498"/>
      <c r="AX467" s="498"/>
      <c r="AY467" s="448"/>
      <c r="AZ467" s="386"/>
      <c r="BA467" s="715"/>
      <c r="BB467"/>
      <c r="BC467" s="715"/>
      <c r="BD467"/>
      <c r="BE467" s="715"/>
      <c r="BF467"/>
      <c r="BG467" s="715"/>
      <c r="BH467"/>
      <c r="BI467" s="715"/>
      <c r="BJ467"/>
      <c r="BK467" s="715"/>
      <c r="BL467"/>
      <c r="BM467" s="715"/>
      <c r="BN467"/>
      <c r="BO467" s="387"/>
      <c r="BP467"/>
      <c r="BQ467" s="387"/>
      <c r="BR467"/>
      <c r="BS467" s="387"/>
      <c r="BT467"/>
      <c r="BU467" s="387"/>
      <c r="BV467"/>
      <c r="BW467" s="387"/>
      <c r="BX467"/>
      <c r="BY467" s="387"/>
      <c r="BZ467"/>
      <c r="CA467" s="387"/>
      <c r="CB467"/>
      <c r="CC467" s="387"/>
      <c r="CD467"/>
      <c r="CE467" s="387"/>
      <c r="CF467"/>
      <c r="CG467" s="387"/>
      <c r="CH467"/>
      <c r="CI467" s="387"/>
      <c r="CJ467"/>
      <c r="CK467" s="1099"/>
      <c r="CT467" s="1109"/>
      <c r="CX467" s="1109"/>
      <c r="DN467" s="507"/>
      <c r="DO467" s="507"/>
      <c r="DP467" s="507"/>
      <c r="DQ467" s="507"/>
      <c r="DR467" s="507"/>
      <c r="DS467" s="507"/>
      <c r="DT467" s="507"/>
      <c r="DU467" s="507"/>
      <c r="DV467" s="507"/>
      <c r="DW467" s="507"/>
      <c r="DX467" s="507"/>
      <c r="DY467" s="507"/>
      <c r="DZ467" s="507"/>
      <c r="EA467" s="507"/>
      <c r="EB467" s="507"/>
      <c r="EC467" s="507"/>
      <c r="ED467" s="507"/>
      <c r="EE467" s="507"/>
      <c r="EF467" s="507"/>
      <c r="EG467" s="507"/>
      <c r="EH467" s="507"/>
      <c r="EI467" s="507"/>
      <c r="EJ467" s="507"/>
      <c r="EK467" s="507"/>
      <c r="EL467" s="507"/>
      <c r="EM467" s="507"/>
      <c r="EN467" s="507"/>
      <c r="EO467" s="507"/>
      <c r="EP467" s="507"/>
      <c r="EQ467" s="507"/>
      <c r="ER467" s="507"/>
      <c r="ES467" s="507"/>
      <c r="ET467" s="507"/>
      <c r="EU467" s="507"/>
      <c r="EV467" s="507"/>
      <c r="EW467" s="507"/>
      <c r="EX467" s="507"/>
      <c r="EY467" s="507"/>
      <c r="EZ467" s="507"/>
      <c r="FA467" s="507"/>
      <c r="FB467" s="507"/>
      <c r="FC467" s="507"/>
      <c r="FD467" s="507"/>
      <c r="FE467" s="507"/>
      <c r="FF467" s="507"/>
      <c r="FG467" s="507"/>
      <c r="FH467" s="507"/>
      <c r="FI467" s="507"/>
      <c r="FJ467" s="507"/>
      <c r="FK467" s="507"/>
      <c r="FL467" s="507"/>
      <c r="FM467" s="507"/>
      <c r="FN467" s="507"/>
      <c r="FO467" s="507"/>
      <c r="FP467" s="507"/>
      <c r="FQ467" s="507"/>
      <c r="FR467" s="507"/>
      <c r="FS467" s="507"/>
      <c r="FT467" s="507"/>
      <c r="FU467" s="507"/>
      <c r="FV467" s="507"/>
      <c r="FW467" s="507"/>
      <c r="FX467" s="507"/>
      <c r="FY467" s="507"/>
      <c r="FZ467" s="507"/>
      <c r="GA467" s="507"/>
      <c r="GB467" s="507"/>
      <c r="GC467" s="507"/>
      <c r="GD467" s="507"/>
      <c r="GE467" s="507"/>
      <c r="GF467" s="507"/>
      <c r="GG467" s="507"/>
      <c r="GH467" s="507"/>
      <c r="GI467" s="507"/>
      <c r="GJ467" s="507"/>
      <c r="GK467" s="507"/>
      <c r="GL467" s="507"/>
      <c r="GM467" s="507"/>
      <c r="GN467" s="507"/>
      <c r="GO467" s="507"/>
      <c r="GP467" s="507"/>
      <c r="GQ467" s="507"/>
      <c r="GR467" s="507"/>
      <c r="GS467" s="507"/>
      <c r="GT467" s="507"/>
      <c r="GU467" s="507"/>
      <c r="GV467" s="507"/>
      <c r="GW467" s="507"/>
      <c r="GX467" s="507"/>
      <c r="GY467" s="507"/>
      <c r="GZ467" s="507"/>
      <c r="HA467" s="507"/>
      <c r="HB467" s="507"/>
      <c r="HC467" s="507"/>
      <c r="HD467" s="507"/>
      <c r="HE467" s="507"/>
      <c r="HF467" s="507"/>
      <c r="HG467" s="507"/>
      <c r="HH467" s="507"/>
      <c r="HI467" s="507"/>
      <c r="HJ467" s="507"/>
      <c r="HK467" s="507"/>
      <c r="HL467" s="507"/>
      <c r="HM467" s="507"/>
      <c r="HN467" s="507"/>
      <c r="HO467" s="507"/>
      <c r="HP467" s="507"/>
      <c r="HQ467" s="507"/>
      <c r="HR467" s="507"/>
      <c r="HS467" s="507"/>
      <c r="HT467" s="507"/>
      <c r="HU467" s="507"/>
      <c r="HV467" s="507"/>
      <c r="HW467" s="507"/>
      <c r="HX467" s="507"/>
      <c r="HY467" s="507"/>
      <c r="HZ467" s="507"/>
      <c r="IA467" s="507"/>
      <c r="IB467" s="507"/>
      <c r="IC467" s="507"/>
      <c r="ID467" s="507"/>
      <c r="IE467" s="507"/>
      <c r="IF467" s="507"/>
      <c r="IG467" s="507"/>
      <c r="IH467" s="507"/>
      <c r="II467" s="507"/>
      <c r="IJ467" s="507"/>
    </row>
    <row r="468" spans="1:244" s="398" customFormat="1" ht="19" x14ac:dyDescent="0.2">
      <c r="A468"/>
      <c r="B468" s="290"/>
      <c r="C468"/>
      <c r="D468" s="367"/>
      <c r="E468" s="463"/>
      <c r="F468" s="463"/>
      <c r="G468" s="271"/>
      <c r="H468"/>
      <c r="I468" s="99"/>
      <c r="J468"/>
      <c r="K468"/>
      <c r="L468"/>
      <c r="M468" s="275"/>
      <c r="N468" s="275"/>
      <c r="O468" s="275"/>
      <c r="P468" s="275"/>
      <c r="Q468" s="275"/>
      <c r="R468" s="275"/>
      <c r="S468" s="275"/>
      <c r="T468" s="275"/>
      <c r="U468" s="275"/>
      <c r="V468" s="275"/>
      <c r="W468" s="275"/>
      <c r="X468" s="275"/>
      <c r="Y468" s="275"/>
      <c r="Z468" s="275"/>
      <c r="AA468" s="275"/>
      <c r="AB468" s="23"/>
      <c r="AC468"/>
      <c r="AD468" s="92"/>
      <c r="AE468"/>
      <c r="AF468"/>
      <c r="AG468"/>
      <c r="AH468" s="96"/>
      <c r="AI468" s="471"/>
      <c r="AJ468" s="445"/>
      <c r="AK468" s="498"/>
      <c r="AL468" s="498"/>
      <c r="AM468" s="498"/>
      <c r="AN468" s="498"/>
      <c r="AO468" s="498"/>
      <c r="AP468" s="498"/>
      <c r="AQ468" s="498"/>
      <c r="AR468" s="498"/>
      <c r="AS468" s="498"/>
      <c r="AT468" s="498"/>
      <c r="AU468" s="498"/>
      <c r="AV468" s="498"/>
      <c r="AW468" s="498"/>
      <c r="AX468" s="498"/>
      <c r="AY468" s="448"/>
      <c r="AZ468" s="386"/>
      <c r="BA468" s="715"/>
      <c r="BB468"/>
      <c r="BC468" s="715"/>
      <c r="BD468"/>
      <c r="BE468" s="715"/>
      <c r="BF468"/>
      <c r="BG468" s="715"/>
      <c r="BH468"/>
      <c r="BI468" s="715"/>
      <c r="BJ468"/>
      <c r="BK468" s="715"/>
      <c r="BL468"/>
      <c r="BM468" s="715"/>
      <c r="BN468"/>
      <c r="BO468" s="387"/>
      <c r="BP468"/>
      <c r="BQ468" s="387"/>
      <c r="BR468"/>
      <c r="BS468" s="387"/>
      <c r="BT468"/>
      <c r="BU468" s="387"/>
      <c r="BV468"/>
      <c r="BW468" s="387"/>
      <c r="BX468"/>
      <c r="BY468" s="387"/>
      <c r="BZ468"/>
      <c r="CA468" s="387"/>
      <c r="CB468"/>
      <c r="CC468" s="387"/>
      <c r="CD468"/>
      <c r="CE468" s="387"/>
      <c r="CF468"/>
      <c r="CG468" s="387"/>
      <c r="CH468"/>
      <c r="CI468" s="387"/>
      <c r="CJ468"/>
      <c r="CK468" s="1099"/>
      <c r="CT468" s="1109"/>
      <c r="CX468" s="1109"/>
      <c r="DN468" s="507"/>
      <c r="DO468" s="507"/>
      <c r="DP468" s="507"/>
      <c r="DQ468" s="507"/>
      <c r="DR468" s="507"/>
      <c r="DS468" s="507"/>
      <c r="DT468" s="507"/>
      <c r="DU468" s="507"/>
      <c r="DV468" s="507"/>
      <c r="DW468" s="507"/>
      <c r="DX468" s="507"/>
      <c r="DY468" s="507"/>
      <c r="DZ468" s="507"/>
      <c r="EA468" s="507"/>
      <c r="EB468" s="507"/>
      <c r="EC468" s="507"/>
      <c r="ED468" s="507"/>
      <c r="EE468" s="507"/>
      <c r="EF468" s="507"/>
      <c r="EG468" s="507"/>
      <c r="EH468" s="507"/>
      <c r="EI468" s="507"/>
      <c r="EJ468" s="507"/>
      <c r="EK468" s="507"/>
      <c r="EL468" s="507"/>
      <c r="EM468" s="507"/>
      <c r="EN468" s="507"/>
      <c r="EO468" s="507"/>
      <c r="EP468" s="507"/>
      <c r="EQ468" s="507"/>
      <c r="ER468" s="507"/>
      <c r="ES468" s="507"/>
      <c r="ET468" s="507"/>
      <c r="EU468" s="507"/>
      <c r="EV468" s="507"/>
      <c r="EW468" s="507"/>
      <c r="EX468" s="507"/>
      <c r="EY468" s="507"/>
      <c r="EZ468" s="507"/>
      <c r="FA468" s="507"/>
      <c r="FB468" s="507"/>
      <c r="FC468" s="507"/>
      <c r="FD468" s="507"/>
      <c r="FE468" s="507"/>
      <c r="FF468" s="507"/>
      <c r="FG468" s="507"/>
      <c r="FH468" s="507"/>
      <c r="FI468" s="507"/>
      <c r="FJ468" s="507"/>
      <c r="FK468" s="507"/>
      <c r="FL468" s="507"/>
      <c r="FM468" s="507"/>
      <c r="FN468" s="507"/>
      <c r="FO468" s="507"/>
      <c r="FP468" s="507"/>
      <c r="FQ468" s="507"/>
      <c r="FR468" s="507"/>
      <c r="FS468" s="507"/>
      <c r="FT468" s="507"/>
      <c r="FU468" s="507"/>
      <c r="FV468" s="507"/>
      <c r="FW468" s="507"/>
      <c r="FX468" s="507"/>
      <c r="FY468" s="507"/>
      <c r="FZ468" s="507"/>
      <c r="GA468" s="507"/>
      <c r="GB468" s="507"/>
      <c r="GC468" s="507"/>
      <c r="GD468" s="507"/>
      <c r="GE468" s="507"/>
      <c r="GF468" s="507"/>
      <c r="GG468" s="507"/>
      <c r="GH468" s="507"/>
      <c r="GI468" s="507"/>
      <c r="GJ468" s="507"/>
      <c r="GK468" s="507"/>
      <c r="GL468" s="507"/>
      <c r="GM468" s="507"/>
      <c r="GN468" s="507"/>
      <c r="GO468" s="507"/>
      <c r="GP468" s="507"/>
      <c r="GQ468" s="507"/>
      <c r="GR468" s="507"/>
      <c r="GS468" s="507"/>
      <c r="GT468" s="507"/>
      <c r="GU468" s="507"/>
      <c r="GV468" s="507"/>
      <c r="GW468" s="507"/>
      <c r="GX468" s="507"/>
      <c r="GY468" s="507"/>
      <c r="GZ468" s="507"/>
      <c r="HA468" s="507"/>
      <c r="HB468" s="507"/>
      <c r="HC468" s="507"/>
      <c r="HD468" s="507"/>
      <c r="HE468" s="507"/>
      <c r="HF468" s="507"/>
      <c r="HG468" s="507"/>
      <c r="HH468" s="507"/>
      <c r="HI468" s="507"/>
      <c r="HJ468" s="507"/>
      <c r="HK468" s="507"/>
      <c r="HL468" s="507"/>
      <c r="HM468" s="507"/>
      <c r="HN468" s="507"/>
      <c r="HO468" s="507"/>
      <c r="HP468" s="507"/>
      <c r="HQ468" s="507"/>
      <c r="HR468" s="507"/>
      <c r="HS468" s="507"/>
      <c r="HT468" s="507"/>
      <c r="HU468" s="507"/>
      <c r="HV468" s="507"/>
      <c r="HW468" s="507"/>
      <c r="HX468" s="507"/>
      <c r="HY468" s="507"/>
      <c r="HZ468" s="507"/>
      <c r="IA468" s="507"/>
      <c r="IB468" s="507"/>
      <c r="IC468" s="507"/>
      <c r="ID468" s="507"/>
      <c r="IE468" s="507"/>
      <c r="IF468" s="507"/>
      <c r="IG468" s="507"/>
      <c r="IH468" s="507"/>
      <c r="II468" s="507"/>
      <c r="IJ468" s="507"/>
    </row>
    <row r="469" spans="1:244" s="398" customFormat="1" ht="19" x14ac:dyDescent="0.2">
      <c r="A469"/>
      <c r="B469" s="290"/>
      <c r="C469"/>
      <c r="D469" s="367"/>
      <c r="E469" s="463"/>
      <c r="F469" s="463"/>
      <c r="G469" s="271"/>
      <c r="H469"/>
      <c r="I469" s="99"/>
      <c r="J469"/>
      <c r="K469"/>
      <c r="L469"/>
      <c r="M469" s="275"/>
      <c r="N469" s="275"/>
      <c r="O469" s="275"/>
      <c r="P469" s="275"/>
      <c r="Q469" s="275"/>
      <c r="R469" s="275"/>
      <c r="S469" s="275"/>
      <c r="T469" s="275"/>
      <c r="U469" s="275"/>
      <c r="V469" s="275"/>
      <c r="W469" s="275"/>
      <c r="X469" s="275"/>
      <c r="Y469" s="275"/>
      <c r="Z469" s="275"/>
      <c r="AA469" s="275"/>
      <c r="AB469" s="23"/>
      <c r="AC469"/>
      <c r="AD469" s="92"/>
      <c r="AE469"/>
      <c r="AF469"/>
      <c r="AG469"/>
      <c r="AH469" s="96"/>
      <c r="AI469" s="471"/>
      <c r="AJ469" s="445"/>
      <c r="AK469" s="498"/>
      <c r="AL469" s="498"/>
      <c r="AM469" s="498"/>
      <c r="AN469" s="498"/>
      <c r="AO469" s="498"/>
      <c r="AP469" s="498"/>
      <c r="AQ469" s="498"/>
      <c r="AR469" s="498"/>
      <c r="AS469" s="498"/>
      <c r="AT469" s="498"/>
      <c r="AU469" s="498"/>
      <c r="AV469" s="498"/>
      <c r="AW469" s="498"/>
      <c r="AX469" s="498"/>
      <c r="AY469" s="448"/>
      <c r="AZ469" s="386"/>
      <c r="BA469" s="715"/>
      <c r="BB469"/>
      <c r="BC469" s="715"/>
      <c r="BD469"/>
      <c r="BE469" s="715"/>
      <c r="BF469"/>
      <c r="BG469" s="715"/>
      <c r="BH469"/>
      <c r="BI469" s="715"/>
      <c r="BJ469"/>
      <c r="BK469" s="715"/>
      <c r="BL469"/>
      <c r="BM469" s="715"/>
      <c r="BN469"/>
      <c r="BO469" s="387"/>
      <c r="BP469"/>
      <c r="BQ469" s="387"/>
      <c r="BR469"/>
      <c r="BS469" s="387"/>
      <c r="BT469"/>
      <c r="BU469" s="387"/>
      <c r="BV469"/>
      <c r="BW469" s="387"/>
      <c r="BX469"/>
      <c r="BY469" s="387"/>
      <c r="BZ469"/>
      <c r="CA469" s="387"/>
      <c r="CB469"/>
      <c r="CC469" s="387"/>
      <c r="CD469"/>
      <c r="CE469" s="387"/>
      <c r="CF469"/>
      <c r="CG469" s="387"/>
      <c r="CH469"/>
      <c r="CI469" s="387"/>
      <c r="CJ469"/>
      <c r="CK469" s="1099"/>
      <c r="CT469" s="1109"/>
      <c r="CX469" s="1109"/>
      <c r="DN469" s="507"/>
      <c r="DO469" s="507"/>
      <c r="DP469" s="507"/>
      <c r="DQ469" s="507"/>
      <c r="DR469" s="507"/>
      <c r="DS469" s="507"/>
      <c r="DT469" s="507"/>
      <c r="DU469" s="507"/>
      <c r="DV469" s="507"/>
      <c r="DW469" s="507"/>
      <c r="DX469" s="507"/>
      <c r="DY469" s="507"/>
      <c r="DZ469" s="507"/>
      <c r="EA469" s="507"/>
      <c r="EB469" s="507"/>
      <c r="EC469" s="507"/>
      <c r="ED469" s="507"/>
      <c r="EE469" s="507"/>
      <c r="EF469" s="507"/>
      <c r="EG469" s="507"/>
      <c r="EH469" s="507"/>
      <c r="EI469" s="507"/>
      <c r="EJ469" s="507"/>
      <c r="EK469" s="507"/>
      <c r="EL469" s="507"/>
      <c r="EM469" s="507"/>
      <c r="EN469" s="507"/>
      <c r="EO469" s="507"/>
      <c r="EP469" s="507"/>
      <c r="EQ469" s="507"/>
      <c r="ER469" s="507"/>
      <c r="ES469" s="507"/>
      <c r="ET469" s="507"/>
      <c r="EU469" s="507"/>
      <c r="EV469" s="507"/>
      <c r="EW469" s="507"/>
      <c r="EX469" s="507"/>
      <c r="EY469" s="507"/>
      <c r="EZ469" s="507"/>
      <c r="FA469" s="507"/>
      <c r="FB469" s="507"/>
      <c r="FC469" s="507"/>
      <c r="FD469" s="507"/>
      <c r="FE469" s="507"/>
      <c r="FF469" s="507"/>
      <c r="FG469" s="507"/>
      <c r="FH469" s="507"/>
      <c r="FI469" s="507"/>
      <c r="FJ469" s="507"/>
      <c r="FK469" s="507"/>
      <c r="FL469" s="507"/>
      <c r="FM469" s="507"/>
      <c r="FN469" s="507"/>
      <c r="FO469" s="507"/>
      <c r="FP469" s="507"/>
      <c r="FQ469" s="507"/>
      <c r="FR469" s="507"/>
      <c r="FS469" s="507"/>
      <c r="FT469" s="507"/>
      <c r="FU469" s="507"/>
      <c r="FV469" s="507"/>
      <c r="FW469" s="507"/>
      <c r="FX469" s="507"/>
      <c r="FY469" s="507"/>
      <c r="FZ469" s="507"/>
      <c r="GA469" s="507"/>
      <c r="GB469" s="507"/>
      <c r="GC469" s="507"/>
      <c r="GD469" s="507"/>
      <c r="GE469" s="507"/>
      <c r="GF469" s="507"/>
      <c r="GG469" s="507"/>
      <c r="GH469" s="507"/>
      <c r="GI469" s="507"/>
      <c r="GJ469" s="507"/>
      <c r="GK469" s="507"/>
      <c r="GL469" s="507"/>
      <c r="GM469" s="507"/>
      <c r="GN469" s="507"/>
      <c r="GO469" s="507"/>
      <c r="GP469" s="507"/>
      <c r="GQ469" s="507"/>
      <c r="GR469" s="507"/>
      <c r="GS469" s="507"/>
      <c r="GT469" s="507"/>
      <c r="GU469" s="507"/>
      <c r="GV469" s="507"/>
      <c r="GW469" s="507"/>
      <c r="GX469" s="507"/>
      <c r="GY469" s="507"/>
      <c r="GZ469" s="507"/>
      <c r="HA469" s="507"/>
      <c r="HB469" s="507"/>
      <c r="HC469" s="507"/>
      <c r="HD469" s="507"/>
      <c r="HE469" s="507"/>
      <c r="HF469" s="507"/>
      <c r="HG469" s="507"/>
      <c r="HH469" s="507"/>
      <c r="HI469" s="507"/>
      <c r="HJ469" s="507"/>
      <c r="HK469" s="507"/>
      <c r="HL469" s="507"/>
      <c r="HM469" s="507"/>
      <c r="HN469" s="507"/>
      <c r="HO469" s="507"/>
      <c r="HP469" s="507"/>
      <c r="HQ469" s="507"/>
      <c r="HR469" s="507"/>
      <c r="HS469" s="507"/>
      <c r="HT469" s="507"/>
      <c r="HU469" s="507"/>
      <c r="HV469" s="507"/>
      <c r="HW469" s="507"/>
      <c r="HX469" s="507"/>
      <c r="HY469" s="507"/>
      <c r="HZ469" s="507"/>
      <c r="IA469" s="507"/>
      <c r="IB469" s="507"/>
      <c r="IC469" s="507"/>
      <c r="ID469" s="507"/>
      <c r="IE469" s="507"/>
      <c r="IF469" s="507"/>
      <c r="IG469" s="507"/>
      <c r="IH469" s="507"/>
      <c r="II469" s="507"/>
      <c r="IJ469" s="507"/>
    </row>
    <row r="470" spans="1:244" s="398" customFormat="1" ht="19" x14ac:dyDescent="0.2">
      <c r="A470"/>
      <c r="B470" s="290"/>
      <c r="C470"/>
      <c r="D470" s="367"/>
      <c r="E470" s="463"/>
      <c r="F470" s="463"/>
      <c r="G470" s="271"/>
      <c r="H470"/>
      <c r="I470" s="99"/>
      <c r="J470"/>
      <c r="K470"/>
      <c r="L470"/>
      <c r="M470" s="275"/>
      <c r="N470" s="275"/>
      <c r="O470" s="275"/>
      <c r="P470" s="275"/>
      <c r="Q470" s="275"/>
      <c r="R470" s="275"/>
      <c r="S470" s="275"/>
      <c r="T470" s="275"/>
      <c r="U470" s="275"/>
      <c r="V470" s="275"/>
      <c r="W470" s="275"/>
      <c r="X470" s="275"/>
      <c r="Y470" s="275"/>
      <c r="Z470" s="275"/>
      <c r="AA470" s="275"/>
      <c r="AB470" s="23"/>
      <c r="AC470"/>
      <c r="AD470" s="92"/>
      <c r="AE470"/>
      <c r="AF470"/>
      <c r="AG470"/>
      <c r="AH470" s="96"/>
      <c r="AI470" s="471"/>
      <c r="AJ470" s="445"/>
      <c r="AK470" s="498"/>
      <c r="AL470" s="498"/>
      <c r="AM470" s="498"/>
      <c r="AN470" s="498"/>
      <c r="AO470" s="498"/>
      <c r="AP470" s="498"/>
      <c r="AQ470" s="498"/>
      <c r="AR470" s="498"/>
      <c r="AS470" s="498"/>
      <c r="AT470" s="498"/>
      <c r="AU470" s="498"/>
      <c r="AV470" s="498"/>
      <c r="AW470" s="498"/>
      <c r="AX470" s="498"/>
      <c r="AY470" s="448"/>
      <c r="AZ470" s="386"/>
      <c r="BA470" s="715"/>
      <c r="BB470"/>
      <c r="BC470" s="715"/>
      <c r="BD470"/>
      <c r="BE470" s="715"/>
      <c r="BF470"/>
      <c r="BG470" s="715"/>
      <c r="BH470"/>
      <c r="BI470" s="715"/>
      <c r="BJ470"/>
      <c r="BK470" s="715"/>
      <c r="BL470"/>
      <c r="BM470" s="715"/>
      <c r="BN470"/>
      <c r="BO470" s="387"/>
      <c r="BP470"/>
      <c r="BQ470" s="387"/>
      <c r="BR470"/>
      <c r="BS470" s="387"/>
      <c r="BT470"/>
      <c r="BU470" s="387"/>
      <c r="BV470"/>
      <c r="BW470" s="387"/>
      <c r="BX470"/>
      <c r="BY470" s="387"/>
      <c r="BZ470"/>
      <c r="CA470" s="387"/>
      <c r="CB470"/>
      <c r="CC470" s="387"/>
      <c r="CD470"/>
      <c r="CE470" s="387"/>
      <c r="CF470"/>
      <c r="CG470" s="387"/>
      <c r="CH470"/>
      <c r="CI470" s="387"/>
      <c r="CJ470"/>
      <c r="CK470" s="1099"/>
      <c r="CT470" s="1109"/>
      <c r="CX470" s="1109"/>
      <c r="DN470" s="507"/>
      <c r="DO470" s="507"/>
      <c r="DP470" s="507"/>
      <c r="DQ470" s="507"/>
      <c r="DR470" s="507"/>
      <c r="DS470" s="507"/>
      <c r="DT470" s="507"/>
      <c r="DU470" s="507"/>
      <c r="DV470" s="507"/>
      <c r="DW470" s="507"/>
      <c r="DX470" s="507"/>
      <c r="DY470" s="507"/>
      <c r="DZ470" s="507"/>
      <c r="EA470" s="507"/>
      <c r="EB470" s="507"/>
      <c r="EC470" s="507"/>
      <c r="ED470" s="507"/>
      <c r="EE470" s="507"/>
      <c r="EF470" s="507"/>
      <c r="EG470" s="507"/>
      <c r="EH470" s="507"/>
      <c r="EI470" s="507"/>
      <c r="EJ470" s="507"/>
      <c r="EK470" s="507"/>
      <c r="EL470" s="507"/>
      <c r="EM470" s="507"/>
      <c r="EN470" s="507"/>
      <c r="EO470" s="507"/>
      <c r="EP470" s="507"/>
      <c r="EQ470" s="507"/>
      <c r="ER470" s="507"/>
      <c r="ES470" s="507"/>
      <c r="ET470" s="507"/>
      <c r="EU470" s="507"/>
      <c r="EV470" s="507"/>
      <c r="EW470" s="507"/>
      <c r="EX470" s="507"/>
      <c r="EY470" s="507"/>
      <c r="EZ470" s="507"/>
      <c r="FA470" s="507"/>
      <c r="FB470" s="507"/>
      <c r="FC470" s="507"/>
      <c r="FD470" s="507"/>
      <c r="FE470" s="507"/>
      <c r="FF470" s="507"/>
      <c r="FG470" s="507"/>
      <c r="FH470" s="507"/>
      <c r="FI470" s="507"/>
      <c r="FJ470" s="507"/>
      <c r="FK470" s="507"/>
      <c r="FL470" s="507"/>
      <c r="FM470" s="507"/>
      <c r="FN470" s="507"/>
      <c r="FO470" s="507"/>
      <c r="FP470" s="507"/>
      <c r="FQ470" s="507"/>
      <c r="FR470" s="507"/>
      <c r="FS470" s="507"/>
      <c r="FT470" s="507"/>
      <c r="FU470" s="507"/>
      <c r="FV470" s="507"/>
      <c r="FW470" s="507"/>
      <c r="FX470" s="507"/>
      <c r="FY470" s="507"/>
      <c r="FZ470" s="507"/>
      <c r="GA470" s="507"/>
      <c r="GB470" s="507"/>
      <c r="GC470" s="507"/>
      <c r="GD470" s="507"/>
      <c r="GE470" s="507"/>
      <c r="GF470" s="507"/>
      <c r="GG470" s="507"/>
      <c r="GH470" s="507"/>
      <c r="GI470" s="507"/>
      <c r="GJ470" s="507"/>
      <c r="GK470" s="507"/>
      <c r="GL470" s="507"/>
      <c r="GM470" s="507"/>
      <c r="GN470" s="507"/>
      <c r="GO470" s="507"/>
      <c r="GP470" s="507"/>
      <c r="GQ470" s="507"/>
      <c r="GR470" s="507"/>
      <c r="GS470" s="507"/>
      <c r="GT470" s="507"/>
      <c r="GU470" s="507"/>
      <c r="GV470" s="507"/>
      <c r="GW470" s="507"/>
      <c r="GX470" s="507"/>
      <c r="GY470" s="507"/>
      <c r="GZ470" s="507"/>
      <c r="HA470" s="507"/>
      <c r="HB470" s="507"/>
      <c r="HC470" s="507"/>
      <c r="HD470" s="507"/>
      <c r="HE470" s="507"/>
      <c r="HF470" s="507"/>
      <c r="HG470" s="507"/>
      <c r="HH470" s="507"/>
      <c r="HI470" s="507"/>
      <c r="HJ470" s="507"/>
      <c r="HK470" s="507"/>
      <c r="HL470" s="507"/>
      <c r="HM470" s="507"/>
      <c r="HN470" s="507"/>
      <c r="HO470" s="507"/>
      <c r="HP470" s="507"/>
      <c r="HQ470" s="507"/>
      <c r="HR470" s="507"/>
      <c r="HS470" s="507"/>
      <c r="HT470" s="507"/>
      <c r="HU470" s="507"/>
      <c r="HV470" s="507"/>
      <c r="HW470" s="507"/>
      <c r="HX470" s="507"/>
      <c r="HY470" s="507"/>
      <c r="HZ470" s="507"/>
      <c r="IA470" s="507"/>
      <c r="IB470" s="507"/>
      <c r="IC470" s="507"/>
      <c r="ID470" s="507"/>
      <c r="IE470" s="507"/>
      <c r="IF470" s="507"/>
      <c r="IG470" s="507"/>
      <c r="IH470" s="507"/>
      <c r="II470" s="507"/>
      <c r="IJ470" s="507"/>
    </row>
    <row r="471" spans="1:244" s="398" customFormat="1" ht="19" x14ac:dyDescent="0.2">
      <c r="A471"/>
      <c r="B471" s="290"/>
      <c r="C471"/>
      <c r="D471" s="367"/>
      <c r="E471" s="463"/>
      <c r="F471" s="463"/>
      <c r="G471" s="271"/>
      <c r="H471"/>
      <c r="I471" s="99"/>
      <c r="J471"/>
      <c r="K471"/>
      <c r="L471"/>
      <c r="M471" s="275"/>
      <c r="N471" s="275"/>
      <c r="O471" s="275"/>
      <c r="P471" s="275"/>
      <c r="Q471" s="275"/>
      <c r="R471" s="275"/>
      <c r="S471" s="275"/>
      <c r="T471" s="275"/>
      <c r="U471" s="275"/>
      <c r="V471" s="275"/>
      <c r="W471" s="275"/>
      <c r="X471" s="275"/>
      <c r="Y471" s="275"/>
      <c r="Z471" s="275"/>
      <c r="AA471" s="275"/>
      <c r="AB471" s="23"/>
      <c r="AC471"/>
      <c r="AD471" s="92"/>
      <c r="AE471"/>
      <c r="AF471"/>
      <c r="AG471"/>
      <c r="AH471" s="96"/>
      <c r="AI471" s="471"/>
      <c r="AJ471" s="445"/>
      <c r="AK471" s="498"/>
      <c r="AL471" s="498"/>
      <c r="AM471" s="498"/>
      <c r="AN471" s="498"/>
      <c r="AO471" s="498"/>
      <c r="AP471" s="498"/>
      <c r="AQ471" s="498"/>
      <c r="AR471" s="498"/>
      <c r="AS471" s="498"/>
      <c r="AT471" s="498"/>
      <c r="AU471" s="498"/>
      <c r="AV471" s="498"/>
      <c r="AW471" s="498"/>
      <c r="AX471" s="498"/>
      <c r="AY471" s="448"/>
      <c r="AZ471" s="386"/>
      <c r="BA471" s="715"/>
      <c r="BB471"/>
      <c r="BC471" s="715"/>
      <c r="BD471"/>
      <c r="BE471" s="715"/>
      <c r="BF471"/>
      <c r="BG471" s="715"/>
      <c r="BH471"/>
      <c r="BI471" s="715"/>
      <c r="BJ471"/>
      <c r="BK471" s="715"/>
      <c r="BL471"/>
      <c r="BM471" s="715"/>
      <c r="BN471"/>
      <c r="BO471" s="387"/>
      <c r="BP471"/>
      <c r="BQ471" s="387"/>
      <c r="BR471"/>
      <c r="BS471" s="387"/>
      <c r="BT471"/>
      <c r="BU471" s="387"/>
      <c r="BV471"/>
      <c r="BW471" s="387"/>
      <c r="BX471"/>
      <c r="BY471" s="387"/>
      <c r="BZ471"/>
      <c r="CA471" s="387"/>
      <c r="CB471"/>
      <c r="CC471" s="387"/>
      <c r="CD471"/>
      <c r="CE471" s="387"/>
      <c r="CF471"/>
      <c r="CG471" s="387"/>
      <c r="CH471"/>
      <c r="CI471" s="387"/>
      <c r="CJ471"/>
      <c r="CK471" s="1099"/>
      <c r="CT471" s="1109"/>
      <c r="CX471" s="1109"/>
      <c r="DN471" s="507"/>
      <c r="DO471" s="507"/>
      <c r="DP471" s="507"/>
      <c r="DQ471" s="507"/>
      <c r="DR471" s="507"/>
      <c r="DS471" s="507"/>
      <c r="DT471" s="507"/>
      <c r="DU471" s="507"/>
      <c r="DV471" s="507"/>
      <c r="DW471" s="507"/>
      <c r="DX471" s="507"/>
      <c r="DY471" s="507"/>
      <c r="DZ471" s="507"/>
      <c r="EA471" s="507"/>
      <c r="EB471" s="507"/>
      <c r="EC471" s="507"/>
      <c r="ED471" s="507"/>
      <c r="EE471" s="507"/>
      <c r="EF471" s="507"/>
      <c r="EG471" s="507"/>
      <c r="EH471" s="507"/>
      <c r="EI471" s="507"/>
      <c r="EJ471" s="507"/>
      <c r="EK471" s="507"/>
      <c r="EL471" s="507"/>
      <c r="EM471" s="507"/>
      <c r="EN471" s="507"/>
      <c r="EO471" s="507"/>
      <c r="EP471" s="507"/>
      <c r="EQ471" s="507"/>
      <c r="ER471" s="507"/>
      <c r="ES471" s="507"/>
      <c r="ET471" s="507"/>
      <c r="EU471" s="507"/>
      <c r="EV471" s="507"/>
      <c r="EW471" s="507"/>
      <c r="EX471" s="507"/>
      <c r="EY471" s="507"/>
      <c r="EZ471" s="507"/>
      <c r="FA471" s="507"/>
      <c r="FB471" s="507"/>
      <c r="FC471" s="507"/>
      <c r="FD471" s="507"/>
      <c r="FE471" s="507"/>
      <c r="FF471" s="507"/>
      <c r="FG471" s="507"/>
      <c r="FH471" s="507"/>
      <c r="FI471" s="507"/>
      <c r="FJ471" s="507"/>
      <c r="FK471" s="507"/>
      <c r="FL471" s="507"/>
      <c r="FM471" s="507"/>
      <c r="FN471" s="507"/>
      <c r="FO471" s="507"/>
      <c r="FP471" s="507"/>
      <c r="FQ471" s="507"/>
      <c r="FR471" s="507"/>
      <c r="FS471" s="507"/>
      <c r="FT471" s="507"/>
      <c r="FU471" s="507"/>
      <c r="FV471" s="507"/>
      <c r="FW471" s="507"/>
      <c r="FX471" s="507"/>
      <c r="FY471" s="507"/>
      <c r="FZ471" s="507"/>
      <c r="GA471" s="507"/>
      <c r="GB471" s="507"/>
      <c r="GC471" s="507"/>
      <c r="GD471" s="507"/>
      <c r="GE471" s="507"/>
      <c r="GF471" s="507"/>
      <c r="GG471" s="507"/>
      <c r="GH471" s="507"/>
      <c r="GI471" s="507"/>
      <c r="GJ471" s="507"/>
      <c r="GK471" s="507"/>
      <c r="GL471" s="507"/>
      <c r="GM471" s="507"/>
      <c r="GN471" s="507"/>
      <c r="GO471" s="507"/>
      <c r="GP471" s="507"/>
      <c r="GQ471" s="507"/>
      <c r="GR471" s="507"/>
      <c r="GS471" s="507"/>
      <c r="GT471" s="507"/>
      <c r="GU471" s="507"/>
      <c r="GV471" s="507"/>
      <c r="GW471" s="507"/>
      <c r="GX471" s="507"/>
      <c r="GY471" s="507"/>
      <c r="GZ471" s="507"/>
      <c r="HA471" s="507"/>
      <c r="HB471" s="507"/>
      <c r="HC471" s="507"/>
      <c r="HD471" s="507"/>
      <c r="HE471" s="507"/>
      <c r="HF471" s="507"/>
      <c r="HG471" s="507"/>
      <c r="HH471" s="507"/>
      <c r="HI471" s="507"/>
      <c r="HJ471" s="507"/>
      <c r="HK471" s="507"/>
      <c r="HL471" s="507"/>
      <c r="HM471" s="507"/>
      <c r="HN471" s="507"/>
      <c r="HO471" s="507"/>
      <c r="HP471" s="507"/>
      <c r="HQ471" s="507"/>
      <c r="HR471" s="507"/>
      <c r="HS471" s="507"/>
      <c r="HT471" s="507"/>
      <c r="HU471" s="507"/>
      <c r="HV471" s="507"/>
      <c r="HW471" s="507"/>
      <c r="HX471" s="507"/>
      <c r="HY471" s="507"/>
      <c r="HZ471" s="507"/>
      <c r="IA471" s="507"/>
      <c r="IB471" s="507"/>
      <c r="IC471" s="507"/>
      <c r="ID471" s="507"/>
      <c r="IE471" s="507"/>
      <c r="IF471" s="507"/>
      <c r="IG471" s="507"/>
      <c r="IH471" s="507"/>
      <c r="II471" s="507"/>
      <c r="IJ471" s="507"/>
    </row>
    <row r="472" spans="1:244" s="398" customFormat="1" ht="19" x14ac:dyDescent="0.2">
      <c r="A472"/>
      <c r="B472" s="290"/>
      <c r="C472"/>
      <c r="D472" s="367"/>
      <c r="E472" s="463"/>
      <c r="F472" s="463"/>
      <c r="G472" s="271"/>
      <c r="H472"/>
      <c r="I472" s="99"/>
      <c r="J472"/>
      <c r="K472"/>
      <c r="L472"/>
      <c r="M472" s="275"/>
      <c r="N472" s="275"/>
      <c r="O472" s="275"/>
      <c r="P472" s="275"/>
      <c r="Q472" s="275"/>
      <c r="R472" s="275"/>
      <c r="S472" s="275"/>
      <c r="T472" s="275"/>
      <c r="U472" s="275"/>
      <c r="V472" s="275"/>
      <c r="W472" s="275"/>
      <c r="X472" s="275"/>
      <c r="Y472" s="275"/>
      <c r="Z472" s="275"/>
      <c r="AA472" s="275"/>
      <c r="AB472" s="23"/>
      <c r="AC472"/>
      <c r="AD472" s="92"/>
      <c r="AE472"/>
      <c r="AF472"/>
      <c r="AG472"/>
      <c r="AH472" s="96"/>
      <c r="AI472" s="471"/>
      <c r="AJ472" s="445"/>
      <c r="AK472" s="498"/>
      <c r="AL472" s="498"/>
      <c r="AM472" s="498"/>
      <c r="AN472" s="498"/>
      <c r="AO472" s="498"/>
      <c r="AP472" s="498"/>
      <c r="AQ472" s="498"/>
      <c r="AR472" s="498"/>
      <c r="AS472" s="498"/>
      <c r="AT472" s="498"/>
      <c r="AU472" s="498"/>
      <c r="AV472" s="498"/>
      <c r="AW472" s="498"/>
      <c r="AX472" s="498"/>
      <c r="AY472" s="448"/>
      <c r="AZ472" s="386"/>
      <c r="BA472" s="715"/>
      <c r="BB472"/>
      <c r="BC472" s="715"/>
      <c r="BD472"/>
      <c r="BE472" s="715"/>
      <c r="BF472"/>
      <c r="BG472" s="715"/>
      <c r="BH472"/>
      <c r="BI472" s="715"/>
      <c r="BJ472"/>
      <c r="BK472" s="715"/>
      <c r="BL472"/>
      <c r="BM472" s="715"/>
      <c r="BN472"/>
      <c r="BO472" s="387"/>
      <c r="BP472"/>
      <c r="BQ472" s="387"/>
      <c r="BR472"/>
      <c r="BS472" s="387"/>
      <c r="BT472"/>
      <c r="BU472" s="387"/>
      <c r="BV472"/>
      <c r="BW472" s="387"/>
      <c r="BX472"/>
      <c r="BY472" s="387"/>
      <c r="BZ472"/>
      <c r="CA472" s="387"/>
      <c r="CB472"/>
      <c r="CC472" s="387"/>
      <c r="CD472"/>
      <c r="CE472" s="387"/>
      <c r="CF472"/>
      <c r="CG472" s="387"/>
      <c r="CH472"/>
      <c r="CI472" s="387"/>
      <c r="CJ472"/>
      <c r="CK472" s="1099"/>
      <c r="CT472" s="1109"/>
      <c r="CX472" s="1109"/>
      <c r="DN472" s="507"/>
      <c r="DO472" s="507"/>
      <c r="DP472" s="507"/>
      <c r="DQ472" s="507"/>
      <c r="DR472" s="507"/>
      <c r="DS472" s="507"/>
      <c r="DT472" s="507"/>
      <c r="DU472" s="507"/>
      <c r="DV472" s="507"/>
      <c r="DW472" s="507"/>
      <c r="DX472" s="507"/>
      <c r="DY472" s="507"/>
      <c r="DZ472" s="507"/>
      <c r="EA472" s="507"/>
      <c r="EB472" s="507"/>
      <c r="EC472" s="507"/>
      <c r="ED472" s="507"/>
      <c r="EE472" s="507"/>
      <c r="EF472" s="507"/>
      <c r="EG472" s="507"/>
      <c r="EH472" s="507"/>
      <c r="EI472" s="507"/>
      <c r="EJ472" s="507"/>
      <c r="EK472" s="507"/>
      <c r="EL472" s="507"/>
      <c r="EM472" s="507"/>
      <c r="EN472" s="507"/>
      <c r="EO472" s="507"/>
      <c r="EP472" s="507"/>
      <c r="EQ472" s="507"/>
      <c r="ER472" s="507"/>
      <c r="ES472" s="507"/>
      <c r="ET472" s="507"/>
      <c r="EU472" s="507"/>
      <c r="EV472" s="507"/>
      <c r="EW472" s="507"/>
      <c r="EX472" s="507"/>
      <c r="EY472" s="507"/>
      <c r="EZ472" s="507"/>
      <c r="FA472" s="507"/>
      <c r="FB472" s="507"/>
      <c r="FC472" s="507"/>
      <c r="FD472" s="507"/>
      <c r="FE472" s="507"/>
      <c r="FF472" s="507"/>
      <c r="FG472" s="507"/>
      <c r="FH472" s="507"/>
      <c r="FI472" s="507"/>
      <c r="FJ472" s="507"/>
      <c r="FK472" s="507"/>
      <c r="FL472" s="507"/>
      <c r="FM472" s="507"/>
      <c r="FN472" s="507"/>
      <c r="FO472" s="507"/>
      <c r="FP472" s="507"/>
      <c r="FQ472" s="507"/>
      <c r="FR472" s="507"/>
      <c r="FS472" s="507"/>
      <c r="FT472" s="507"/>
      <c r="FU472" s="507"/>
      <c r="FV472" s="507"/>
      <c r="FW472" s="507"/>
      <c r="FX472" s="507"/>
      <c r="FY472" s="507"/>
      <c r="FZ472" s="507"/>
      <c r="GA472" s="507"/>
      <c r="GB472" s="507"/>
      <c r="GC472" s="507"/>
      <c r="GD472" s="507"/>
      <c r="GE472" s="507"/>
      <c r="GF472" s="507"/>
      <c r="GG472" s="507"/>
      <c r="GH472" s="507"/>
      <c r="GI472" s="507"/>
      <c r="GJ472" s="507"/>
      <c r="GK472" s="507"/>
      <c r="GL472" s="507"/>
      <c r="GM472" s="507"/>
      <c r="GN472" s="507"/>
      <c r="GO472" s="507"/>
      <c r="GP472" s="507"/>
      <c r="GQ472" s="507"/>
      <c r="GR472" s="507"/>
      <c r="GS472" s="507"/>
      <c r="GT472" s="507"/>
      <c r="GU472" s="507"/>
      <c r="GV472" s="507"/>
      <c r="GW472" s="507"/>
      <c r="GX472" s="507"/>
      <c r="GY472" s="507"/>
      <c r="GZ472" s="507"/>
      <c r="HA472" s="507"/>
      <c r="HB472" s="507"/>
      <c r="HC472" s="507"/>
      <c r="HD472" s="507"/>
      <c r="HE472" s="507"/>
      <c r="HF472" s="507"/>
      <c r="HG472" s="507"/>
      <c r="HH472" s="507"/>
      <c r="HI472" s="507"/>
      <c r="HJ472" s="507"/>
      <c r="HK472" s="507"/>
      <c r="HL472" s="507"/>
      <c r="HM472" s="507"/>
      <c r="HN472" s="507"/>
      <c r="HO472" s="507"/>
      <c r="HP472" s="507"/>
      <c r="HQ472" s="507"/>
      <c r="HR472" s="507"/>
      <c r="HS472" s="507"/>
      <c r="HT472" s="507"/>
      <c r="HU472" s="507"/>
      <c r="HV472" s="507"/>
      <c r="HW472" s="507"/>
      <c r="HX472" s="507"/>
      <c r="HY472" s="507"/>
      <c r="HZ472" s="507"/>
      <c r="IA472" s="507"/>
      <c r="IB472" s="507"/>
      <c r="IC472" s="507"/>
      <c r="ID472" s="507"/>
      <c r="IE472" s="507"/>
      <c r="IF472" s="507"/>
      <c r="IG472" s="507"/>
      <c r="IH472" s="507"/>
      <c r="II472" s="507"/>
      <c r="IJ472" s="507"/>
    </row>
    <row r="473" spans="1:244" s="398" customFormat="1" ht="19" x14ac:dyDescent="0.2">
      <c r="A473"/>
      <c r="B473" s="290"/>
      <c r="C473"/>
      <c r="D473" s="367"/>
      <c r="E473" s="463"/>
      <c r="F473" s="463"/>
      <c r="G473" s="271"/>
      <c r="H473"/>
      <c r="I473" s="99"/>
      <c r="J473"/>
      <c r="K473"/>
      <c r="L473"/>
      <c r="M473" s="275"/>
      <c r="N473" s="275"/>
      <c r="O473" s="275"/>
      <c r="P473" s="275"/>
      <c r="Q473" s="275"/>
      <c r="R473" s="275"/>
      <c r="S473" s="275"/>
      <c r="T473" s="275"/>
      <c r="U473" s="275"/>
      <c r="V473" s="275"/>
      <c r="W473" s="275"/>
      <c r="X473" s="275"/>
      <c r="Y473" s="275"/>
      <c r="Z473" s="275"/>
      <c r="AA473" s="275"/>
      <c r="AB473" s="23"/>
      <c r="AC473"/>
      <c r="AD473" s="92"/>
      <c r="AE473"/>
      <c r="AF473"/>
      <c r="AG473"/>
      <c r="AH473" s="96"/>
      <c r="AI473" s="471"/>
      <c r="AJ473" s="445"/>
      <c r="AK473" s="498"/>
      <c r="AL473" s="498"/>
      <c r="AM473" s="498"/>
      <c r="AN473" s="498"/>
      <c r="AO473" s="498"/>
      <c r="AP473" s="498"/>
      <c r="AQ473" s="498"/>
      <c r="AR473" s="498"/>
      <c r="AS473" s="498"/>
      <c r="AT473" s="498"/>
      <c r="AU473" s="498"/>
      <c r="AV473" s="498"/>
      <c r="AW473" s="498"/>
      <c r="AX473" s="498"/>
      <c r="AY473" s="448"/>
      <c r="AZ473" s="386"/>
      <c r="BA473" s="715"/>
      <c r="BB473"/>
      <c r="BC473" s="715"/>
      <c r="BD473"/>
      <c r="BE473" s="715"/>
      <c r="BF473"/>
      <c r="BG473" s="715"/>
      <c r="BH473"/>
      <c r="BI473" s="715"/>
      <c r="BJ473"/>
      <c r="BK473" s="715"/>
      <c r="BL473"/>
      <c r="BM473" s="715"/>
      <c r="BN473"/>
      <c r="BO473" s="387"/>
      <c r="BP473"/>
      <c r="BQ473" s="387"/>
      <c r="BR473"/>
      <c r="BS473" s="387"/>
      <c r="BT473"/>
      <c r="BU473" s="387"/>
      <c r="BV473"/>
      <c r="BW473" s="387"/>
      <c r="BX473"/>
      <c r="BY473" s="387"/>
      <c r="BZ473"/>
      <c r="CA473" s="387"/>
      <c r="CB473"/>
      <c r="CC473" s="387"/>
      <c r="CD473"/>
      <c r="CE473" s="387"/>
      <c r="CF473"/>
      <c r="CG473" s="387"/>
      <c r="CH473"/>
      <c r="CI473" s="387"/>
      <c r="CJ473"/>
      <c r="CK473" s="1099"/>
      <c r="CT473" s="1109"/>
      <c r="CX473" s="1109"/>
      <c r="DN473" s="507"/>
      <c r="DO473" s="507"/>
      <c r="DP473" s="507"/>
      <c r="DQ473" s="507"/>
      <c r="DR473" s="507"/>
      <c r="DS473" s="507"/>
      <c r="DT473" s="507"/>
      <c r="DU473" s="507"/>
      <c r="DV473" s="507"/>
      <c r="DW473" s="507"/>
      <c r="DX473" s="507"/>
      <c r="DY473" s="507"/>
      <c r="DZ473" s="507"/>
      <c r="EA473" s="507"/>
      <c r="EB473" s="507"/>
      <c r="EC473" s="507"/>
      <c r="ED473" s="507"/>
      <c r="EE473" s="507"/>
      <c r="EF473" s="507"/>
      <c r="EG473" s="507"/>
      <c r="EH473" s="507"/>
      <c r="EI473" s="507"/>
      <c r="EJ473" s="507"/>
      <c r="EK473" s="507"/>
      <c r="EL473" s="507"/>
      <c r="EM473" s="507"/>
      <c r="EN473" s="507"/>
      <c r="EO473" s="507"/>
      <c r="EP473" s="507"/>
      <c r="EQ473" s="507"/>
      <c r="ER473" s="507"/>
      <c r="ES473" s="507"/>
      <c r="ET473" s="507"/>
      <c r="EU473" s="507"/>
      <c r="EV473" s="507"/>
      <c r="EW473" s="507"/>
      <c r="EX473" s="507"/>
      <c r="EY473" s="507"/>
      <c r="EZ473" s="507"/>
      <c r="FA473" s="507"/>
      <c r="FB473" s="507"/>
      <c r="FC473" s="507"/>
      <c r="FD473" s="507"/>
      <c r="FE473" s="507"/>
      <c r="FF473" s="507"/>
      <c r="FG473" s="507"/>
      <c r="FH473" s="507"/>
      <c r="FI473" s="507"/>
      <c r="FJ473" s="507"/>
      <c r="FK473" s="507"/>
      <c r="FL473" s="507"/>
      <c r="FM473" s="507"/>
      <c r="FN473" s="507"/>
      <c r="FO473" s="507"/>
      <c r="FP473" s="507"/>
      <c r="FQ473" s="507"/>
      <c r="FR473" s="507"/>
      <c r="FS473" s="507"/>
      <c r="FT473" s="507"/>
      <c r="FU473" s="507"/>
      <c r="FV473" s="507"/>
      <c r="FW473" s="507"/>
      <c r="FX473" s="507"/>
      <c r="FY473" s="507"/>
      <c r="FZ473" s="507"/>
      <c r="GA473" s="507"/>
      <c r="GB473" s="507"/>
      <c r="GC473" s="507"/>
      <c r="GD473" s="507"/>
      <c r="GE473" s="507"/>
      <c r="GF473" s="507"/>
      <c r="GG473" s="507"/>
      <c r="GH473" s="507"/>
      <c r="GI473" s="507"/>
      <c r="GJ473" s="507"/>
      <c r="GK473" s="507"/>
      <c r="GL473" s="507"/>
      <c r="GM473" s="507"/>
      <c r="GN473" s="507"/>
      <c r="GO473" s="507"/>
      <c r="GP473" s="507"/>
      <c r="GQ473" s="507"/>
      <c r="GR473" s="507"/>
      <c r="GS473" s="507"/>
      <c r="GT473" s="507"/>
      <c r="GU473" s="507"/>
      <c r="GV473" s="507"/>
      <c r="GW473" s="507"/>
      <c r="GX473" s="507"/>
      <c r="GY473" s="507"/>
      <c r="GZ473" s="507"/>
      <c r="HA473" s="507"/>
      <c r="HB473" s="507"/>
      <c r="HC473" s="507"/>
      <c r="HD473" s="507"/>
      <c r="HE473" s="507"/>
      <c r="HF473" s="507"/>
      <c r="HG473" s="507"/>
      <c r="HH473" s="507"/>
      <c r="HI473" s="507"/>
      <c r="HJ473" s="507"/>
      <c r="HK473" s="507"/>
      <c r="HL473" s="507"/>
      <c r="HM473" s="507"/>
      <c r="HN473" s="507"/>
      <c r="HO473" s="507"/>
      <c r="HP473" s="507"/>
      <c r="HQ473" s="507"/>
      <c r="HR473" s="507"/>
      <c r="HS473" s="507"/>
      <c r="HT473" s="507"/>
      <c r="HU473" s="507"/>
      <c r="HV473" s="507"/>
      <c r="HW473" s="507"/>
      <c r="HX473" s="507"/>
      <c r="HY473" s="507"/>
      <c r="HZ473" s="507"/>
      <c r="IA473" s="507"/>
      <c r="IB473" s="507"/>
      <c r="IC473" s="507"/>
      <c r="ID473" s="507"/>
      <c r="IE473" s="507"/>
      <c r="IF473" s="507"/>
      <c r="IG473" s="507"/>
      <c r="IH473" s="507"/>
      <c r="II473" s="507"/>
      <c r="IJ473" s="507"/>
    </row>
    <row r="474" spans="1:244" s="398" customFormat="1" ht="19" x14ac:dyDescent="0.2">
      <c r="A474"/>
      <c r="B474" s="290"/>
      <c r="C474"/>
      <c r="D474" s="367"/>
      <c r="E474" s="463"/>
      <c r="F474" s="463"/>
      <c r="G474" s="271"/>
      <c r="H474"/>
      <c r="I474" s="99"/>
      <c r="J474"/>
      <c r="K474"/>
      <c r="L474"/>
      <c r="M474" s="275"/>
      <c r="N474" s="275"/>
      <c r="O474" s="275"/>
      <c r="P474" s="275"/>
      <c r="Q474" s="275"/>
      <c r="R474" s="275"/>
      <c r="S474" s="275"/>
      <c r="T474" s="275"/>
      <c r="U474" s="275"/>
      <c r="V474" s="275"/>
      <c r="W474" s="275"/>
      <c r="X474" s="275"/>
      <c r="Y474" s="275"/>
      <c r="Z474" s="275"/>
      <c r="AA474" s="275"/>
      <c r="AB474" s="23"/>
      <c r="AC474"/>
      <c r="AD474" s="92"/>
      <c r="AE474"/>
      <c r="AF474"/>
      <c r="AG474"/>
      <c r="AH474" s="96"/>
      <c r="AI474" s="471"/>
      <c r="AJ474" s="445"/>
      <c r="AK474" s="498"/>
      <c r="AL474" s="498"/>
      <c r="AM474" s="498"/>
      <c r="AN474" s="498"/>
      <c r="AO474" s="498"/>
      <c r="AP474" s="498"/>
      <c r="AQ474" s="498"/>
      <c r="AR474" s="498"/>
      <c r="AS474" s="498"/>
      <c r="AT474" s="498"/>
      <c r="AU474" s="498"/>
      <c r="AV474" s="498"/>
      <c r="AW474" s="498"/>
      <c r="AX474" s="498"/>
      <c r="AY474" s="448"/>
      <c r="AZ474" s="386"/>
      <c r="BA474" s="715"/>
      <c r="BB474"/>
      <c r="BC474" s="715"/>
      <c r="BD474"/>
      <c r="BE474" s="715"/>
      <c r="BF474"/>
      <c r="BG474" s="715"/>
      <c r="BH474"/>
      <c r="BI474" s="715"/>
      <c r="BJ474"/>
      <c r="BK474" s="715"/>
      <c r="BL474"/>
      <c r="BM474" s="715"/>
      <c r="BN474"/>
      <c r="BO474" s="387"/>
      <c r="BP474"/>
      <c r="BQ474" s="387"/>
      <c r="BR474"/>
      <c r="BS474" s="387"/>
      <c r="BT474"/>
      <c r="BU474" s="387"/>
      <c r="BV474"/>
      <c r="BW474" s="387"/>
      <c r="BX474"/>
      <c r="BY474" s="387"/>
      <c r="BZ474"/>
      <c r="CA474" s="387"/>
      <c r="CB474"/>
      <c r="CC474" s="387"/>
      <c r="CD474"/>
      <c r="CE474" s="387"/>
      <c r="CF474"/>
      <c r="CG474" s="387"/>
      <c r="CH474"/>
      <c r="CI474" s="387"/>
      <c r="CJ474"/>
      <c r="CK474" s="1099"/>
      <c r="CT474" s="1109"/>
      <c r="CX474" s="1109"/>
      <c r="DN474" s="507"/>
      <c r="DO474" s="507"/>
      <c r="DP474" s="507"/>
      <c r="DQ474" s="507"/>
      <c r="DR474" s="507"/>
      <c r="DS474" s="507"/>
      <c r="DT474" s="507"/>
      <c r="DU474" s="507"/>
      <c r="DV474" s="507"/>
      <c r="DW474" s="507"/>
      <c r="DX474" s="507"/>
      <c r="DY474" s="507"/>
      <c r="DZ474" s="507"/>
      <c r="EA474" s="507"/>
      <c r="EB474" s="507"/>
      <c r="EC474" s="507"/>
      <c r="ED474" s="507"/>
      <c r="EE474" s="507"/>
      <c r="EF474" s="507"/>
      <c r="EG474" s="507"/>
      <c r="EH474" s="507"/>
      <c r="EI474" s="507"/>
      <c r="EJ474" s="507"/>
      <c r="EK474" s="507"/>
      <c r="EL474" s="507"/>
      <c r="EM474" s="507"/>
      <c r="EN474" s="507"/>
      <c r="EO474" s="507"/>
      <c r="EP474" s="507"/>
      <c r="EQ474" s="507"/>
      <c r="ER474" s="507"/>
      <c r="ES474" s="507"/>
      <c r="ET474" s="507"/>
      <c r="EU474" s="507"/>
      <c r="EV474" s="507"/>
      <c r="EW474" s="507"/>
      <c r="EX474" s="507"/>
      <c r="EY474" s="507"/>
      <c r="EZ474" s="507"/>
      <c r="FA474" s="507"/>
      <c r="FB474" s="507"/>
      <c r="FC474" s="507"/>
      <c r="FD474" s="507"/>
      <c r="FE474" s="507"/>
      <c r="FF474" s="507"/>
      <c r="FG474" s="507"/>
      <c r="FH474" s="507"/>
      <c r="FI474" s="507"/>
      <c r="FJ474" s="507"/>
      <c r="FK474" s="507"/>
      <c r="FL474" s="507"/>
      <c r="FM474" s="507"/>
      <c r="FN474" s="507"/>
      <c r="FO474" s="507"/>
      <c r="FP474" s="507"/>
      <c r="FQ474" s="507"/>
      <c r="FR474" s="507"/>
      <c r="FS474" s="507"/>
      <c r="FT474" s="507"/>
      <c r="FU474" s="507"/>
      <c r="FV474" s="507"/>
      <c r="FW474" s="507"/>
      <c r="FX474" s="507"/>
      <c r="FY474" s="507"/>
      <c r="FZ474" s="507"/>
      <c r="GA474" s="507"/>
      <c r="GB474" s="507"/>
      <c r="GC474" s="507"/>
      <c r="GD474" s="507"/>
      <c r="GE474" s="507"/>
      <c r="GF474" s="507"/>
      <c r="GG474" s="507"/>
      <c r="GH474" s="507"/>
      <c r="GI474" s="507"/>
      <c r="GJ474" s="507"/>
      <c r="GK474" s="507"/>
      <c r="GL474" s="507"/>
      <c r="GM474" s="507"/>
      <c r="GN474" s="507"/>
      <c r="GO474" s="507"/>
      <c r="GP474" s="507"/>
      <c r="GQ474" s="507"/>
      <c r="GR474" s="507"/>
      <c r="GS474" s="507"/>
      <c r="GT474" s="507"/>
      <c r="GU474" s="507"/>
      <c r="GV474" s="507"/>
      <c r="GW474" s="507"/>
      <c r="GX474" s="507"/>
      <c r="GY474" s="507"/>
      <c r="GZ474" s="507"/>
      <c r="HA474" s="507"/>
      <c r="HB474" s="507"/>
      <c r="HC474" s="507"/>
      <c r="HD474" s="507"/>
      <c r="HE474" s="507"/>
      <c r="HF474" s="507"/>
      <c r="HG474" s="507"/>
      <c r="HH474" s="507"/>
      <c r="HI474" s="507"/>
      <c r="HJ474" s="507"/>
      <c r="HK474" s="507"/>
      <c r="HL474" s="507"/>
      <c r="HM474" s="507"/>
      <c r="HN474" s="507"/>
      <c r="HO474" s="507"/>
      <c r="HP474" s="507"/>
      <c r="HQ474" s="507"/>
      <c r="HR474" s="507"/>
      <c r="HS474" s="507"/>
      <c r="HT474" s="507"/>
      <c r="HU474" s="507"/>
      <c r="HV474" s="507"/>
      <c r="HW474" s="507"/>
      <c r="HX474" s="507"/>
      <c r="HY474" s="507"/>
      <c r="HZ474" s="507"/>
      <c r="IA474" s="507"/>
      <c r="IB474" s="507"/>
      <c r="IC474" s="507"/>
      <c r="ID474" s="507"/>
      <c r="IE474" s="507"/>
      <c r="IF474" s="507"/>
      <c r="IG474" s="507"/>
      <c r="IH474" s="507"/>
      <c r="II474" s="507"/>
      <c r="IJ474" s="507"/>
    </row>
    <row r="475" spans="1:244" s="398" customFormat="1" ht="19" x14ac:dyDescent="0.2">
      <c r="A475"/>
      <c r="B475" s="290"/>
      <c r="C475"/>
      <c r="D475" s="367"/>
      <c r="E475" s="463"/>
      <c r="F475" s="463"/>
      <c r="G475" s="271"/>
      <c r="H475"/>
      <c r="I475" s="99"/>
      <c r="J475"/>
      <c r="K475"/>
      <c r="L475"/>
      <c r="M475" s="275"/>
      <c r="N475" s="275"/>
      <c r="O475" s="275"/>
      <c r="P475" s="275"/>
      <c r="Q475" s="275"/>
      <c r="R475" s="275"/>
      <c r="S475" s="275"/>
      <c r="T475" s="275"/>
      <c r="U475" s="275"/>
      <c r="V475" s="275"/>
      <c r="W475" s="275"/>
      <c r="X475" s="275"/>
      <c r="Y475" s="275"/>
      <c r="Z475" s="275"/>
      <c r="AA475" s="275"/>
      <c r="AB475" s="23"/>
      <c r="AC475"/>
      <c r="AD475" s="92"/>
      <c r="AE475"/>
      <c r="AF475"/>
      <c r="AG475"/>
      <c r="AH475" s="96"/>
      <c r="AI475" s="471"/>
      <c r="AJ475" s="445"/>
      <c r="AK475" s="498"/>
      <c r="AL475" s="498"/>
      <c r="AM475" s="498"/>
      <c r="AN475" s="498"/>
      <c r="AO475" s="498"/>
      <c r="AP475" s="498"/>
      <c r="AQ475" s="498"/>
      <c r="AR475" s="498"/>
      <c r="AS475" s="498"/>
      <c r="AT475" s="498"/>
      <c r="AU475" s="498"/>
      <c r="AV475" s="498"/>
      <c r="AW475" s="498"/>
      <c r="AX475" s="498"/>
      <c r="AY475" s="448"/>
      <c r="AZ475" s="386"/>
      <c r="BA475" s="715"/>
      <c r="BB475"/>
      <c r="BC475" s="715"/>
      <c r="BD475"/>
      <c r="BE475" s="715"/>
      <c r="BF475"/>
      <c r="BG475" s="715"/>
      <c r="BH475"/>
      <c r="BI475" s="715"/>
      <c r="BJ475"/>
      <c r="BK475" s="715"/>
      <c r="BL475"/>
      <c r="BM475" s="715"/>
      <c r="BN475"/>
      <c r="BO475" s="387"/>
      <c r="BP475"/>
      <c r="BQ475" s="387"/>
      <c r="BR475"/>
      <c r="BS475" s="387"/>
      <c r="BT475"/>
      <c r="BU475" s="387"/>
      <c r="BV475"/>
      <c r="BW475" s="387"/>
      <c r="BX475"/>
      <c r="BY475" s="387"/>
      <c r="BZ475"/>
      <c r="CA475" s="387"/>
      <c r="CB475"/>
      <c r="CC475" s="387"/>
      <c r="CD475"/>
      <c r="CE475" s="387"/>
      <c r="CF475"/>
      <c r="CG475" s="387"/>
      <c r="CH475"/>
      <c r="CI475" s="387"/>
      <c r="CJ475"/>
      <c r="CK475" s="1099"/>
      <c r="CT475" s="1109"/>
      <c r="CX475" s="1109"/>
      <c r="DN475" s="507"/>
      <c r="DO475" s="507"/>
      <c r="DP475" s="507"/>
      <c r="DQ475" s="507"/>
      <c r="DR475" s="507"/>
      <c r="DS475" s="507"/>
      <c r="DT475" s="507"/>
      <c r="DU475" s="507"/>
      <c r="DV475" s="507"/>
      <c r="DW475" s="507"/>
      <c r="DX475" s="507"/>
      <c r="DY475" s="507"/>
      <c r="DZ475" s="507"/>
      <c r="EA475" s="507"/>
      <c r="EB475" s="507"/>
      <c r="EC475" s="507"/>
      <c r="ED475" s="507"/>
      <c r="EE475" s="507"/>
      <c r="EF475" s="507"/>
      <c r="EG475" s="507"/>
      <c r="EH475" s="507"/>
      <c r="EI475" s="507"/>
      <c r="EJ475" s="507"/>
      <c r="EK475" s="507"/>
      <c r="EL475" s="507"/>
      <c r="EM475" s="507"/>
      <c r="EN475" s="507"/>
      <c r="EO475" s="507"/>
      <c r="EP475" s="507"/>
      <c r="EQ475" s="507"/>
      <c r="ER475" s="507"/>
      <c r="ES475" s="507"/>
      <c r="ET475" s="507"/>
      <c r="EU475" s="507"/>
      <c r="EV475" s="507"/>
      <c r="EW475" s="507"/>
      <c r="EX475" s="507"/>
      <c r="EY475" s="507"/>
      <c r="EZ475" s="507"/>
      <c r="FA475" s="507"/>
      <c r="FB475" s="507"/>
      <c r="FC475" s="507"/>
      <c r="FD475" s="507"/>
      <c r="FE475" s="507"/>
      <c r="FF475" s="507"/>
      <c r="FG475" s="507"/>
      <c r="FH475" s="507"/>
      <c r="FI475" s="507"/>
      <c r="FJ475" s="507"/>
      <c r="FK475" s="507"/>
      <c r="FL475" s="507"/>
      <c r="FM475" s="507"/>
      <c r="FN475" s="507"/>
      <c r="FO475" s="507"/>
      <c r="FP475" s="507"/>
      <c r="FQ475" s="507"/>
      <c r="FR475" s="507"/>
      <c r="FS475" s="507"/>
      <c r="FT475" s="507"/>
      <c r="FU475" s="507"/>
      <c r="FV475" s="507"/>
      <c r="FW475" s="507"/>
      <c r="FX475" s="507"/>
      <c r="FY475" s="507"/>
      <c r="FZ475" s="507"/>
      <c r="GA475" s="507"/>
      <c r="GB475" s="507"/>
      <c r="GC475" s="507"/>
      <c r="GD475" s="507"/>
      <c r="GE475" s="507"/>
      <c r="GF475" s="507"/>
      <c r="GG475" s="507"/>
      <c r="GH475" s="507"/>
      <c r="GI475" s="507"/>
      <c r="GJ475" s="507"/>
      <c r="GK475" s="507"/>
      <c r="GL475" s="507"/>
      <c r="GM475" s="507"/>
      <c r="GN475" s="507"/>
      <c r="GO475" s="507"/>
      <c r="GP475" s="507"/>
      <c r="GQ475" s="507"/>
      <c r="GR475" s="507"/>
      <c r="GS475" s="507"/>
      <c r="GT475" s="507"/>
      <c r="GU475" s="507"/>
      <c r="GV475" s="507"/>
      <c r="GW475" s="507"/>
      <c r="GX475" s="507"/>
      <c r="GY475" s="507"/>
      <c r="GZ475" s="507"/>
      <c r="HA475" s="507"/>
      <c r="HB475" s="507"/>
      <c r="HC475" s="507"/>
      <c r="HD475" s="507"/>
      <c r="HE475" s="507"/>
      <c r="HF475" s="507"/>
      <c r="HG475" s="507"/>
      <c r="HH475" s="507"/>
      <c r="HI475" s="507"/>
      <c r="HJ475" s="507"/>
      <c r="HK475" s="507"/>
      <c r="HL475" s="507"/>
      <c r="HM475" s="507"/>
      <c r="HN475" s="507"/>
      <c r="HO475" s="507"/>
      <c r="HP475" s="507"/>
      <c r="HQ475" s="507"/>
      <c r="HR475" s="507"/>
      <c r="HS475" s="507"/>
      <c r="HT475" s="507"/>
      <c r="HU475" s="507"/>
      <c r="HV475" s="507"/>
      <c r="HW475" s="507"/>
      <c r="HX475" s="507"/>
      <c r="HY475" s="507"/>
      <c r="HZ475" s="507"/>
      <c r="IA475" s="507"/>
      <c r="IB475" s="507"/>
      <c r="IC475" s="507"/>
      <c r="ID475" s="507"/>
      <c r="IE475" s="507"/>
      <c r="IF475" s="507"/>
      <c r="IG475" s="507"/>
      <c r="IH475" s="507"/>
      <c r="II475" s="507"/>
      <c r="IJ475" s="507"/>
    </row>
    <row r="476" spans="1:244" s="398" customFormat="1" ht="19" x14ac:dyDescent="0.2">
      <c r="A476"/>
      <c r="B476" s="290"/>
      <c r="C476"/>
      <c r="D476" s="367"/>
      <c r="E476" s="463"/>
      <c r="F476" s="463"/>
      <c r="G476" s="271"/>
      <c r="H476"/>
      <c r="I476" s="99"/>
      <c r="J476"/>
      <c r="K476"/>
      <c r="L476"/>
      <c r="M476" s="275"/>
      <c r="N476" s="275"/>
      <c r="O476" s="275"/>
      <c r="P476" s="275"/>
      <c r="Q476" s="275"/>
      <c r="R476" s="275"/>
      <c r="S476" s="275"/>
      <c r="T476" s="275"/>
      <c r="U476" s="275"/>
      <c r="V476" s="275"/>
      <c r="W476" s="275"/>
      <c r="X476" s="275"/>
      <c r="Y476" s="275"/>
      <c r="Z476" s="275"/>
      <c r="AA476" s="275"/>
      <c r="AB476" s="23"/>
      <c r="AC476"/>
      <c r="AD476" s="92"/>
      <c r="AE476"/>
      <c r="AF476"/>
      <c r="AG476"/>
      <c r="AH476" s="96"/>
      <c r="AI476" s="471"/>
      <c r="AJ476" s="445"/>
      <c r="AK476" s="498"/>
      <c r="AL476" s="498"/>
      <c r="AM476" s="498"/>
      <c r="AN476" s="498"/>
      <c r="AO476" s="498"/>
      <c r="AP476" s="498"/>
      <c r="AQ476" s="498"/>
      <c r="AR476" s="498"/>
      <c r="AS476" s="498"/>
      <c r="AT476" s="498"/>
      <c r="AU476" s="498"/>
      <c r="AV476" s="498"/>
      <c r="AW476" s="498"/>
      <c r="AX476" s="498"/>
      <c r="AY476" s="448"/>
      <c r="AZ476" s="386"/>
      <c r="BA476" s="715"/>
      <c r="BB476"/>
      <c r="BC476" s="715"/>
      <c r="BD476"/>
      <c r="BE476" s="715"/>
      <c r="BF476"/>
      <c r="BG476" s="715"/>
      <c r="BH476"/>
      <c r="BI476" s="715"/>
      <c r="BJ476"/>
      <c r="BK476" s="715"/>
      <c r="BL476"/>
      <c r="BM476" s="715"/>
      <c r="BN476"/>
      <c r="BO476" s="387"/>
      <c r="BP476"/>
      <c r="BQ476" s="387"/>
      <c r="BR476"/>
      <c r="BS476" s="387"/>
      <c r="BT476"/>
      <c r="BU476" s="387"/>
      <c r="BV476"/>
      <c r="BW476" s="387"/>
      <c r="BX476"/>
      <c r="BY476" s="387"/>
      <c r="BZ476"/>
      <c r="CA476" s="387"/>
      <c r="CB476"/>
      <c r="CC476" s="387"/>
      <c r="CD476"/>
      <c r="CE476" s="387"/>
      <c r="CF476"/>
      <c r="CG476" s="387"/>
      <c r="CH476"/>
      <c r="CI476" s="387"/>
      <c r="CJ476"/>
      <c r="CK476" s="1099"/>
      <c r="CT476" s="1109"/>
      <c r="CX476" s="1109"/>
      <c r="DN476" s="507"/>
      <c r="DO476" s="507"/>
      <c r="DP476" s="507"/>
      <c r="DQ476" s="507"/>
      <c r="DR476" s="507"/>
      <c r="DS476" s="507"/>
      <c r="DT476" s="507"/>
      <c r="DU476" s="507"/>
      <c r="DV476" s="507"/>
      <c r="DW476" s="507"/>
      <c r="DX476" s="507"/>
      <c r="DY476" s="507"/>
      <c r="DZ476" s="507"/>
      <c r="EA476" s="507"/>
      <c r="EB476" s="507"/>
      <c r="EC476" s="507"/>
      <c r="ED476" s="507"/>
      <c r="EE476" s="507"/>
      <c r="EF476" s="507"/>
      <c r="EG476" s="507"/>
      <c r="EH476" s="507"/>
      <c r="EI476" s="507"/>
      <c r="EJ476" s="507"/>
      <c r="EK476" s="507"/>
      <c r="EL476" s="507"/>
      <c r="EM476" s="507"/>
      <c r="EN476" s="507"/>
      <c r="EO476" s="507"/>
      <c r="EP476" s="507"/>
      <c r="EQ476" s="507"/>
      <c r="ER476" s="507"/>
      <c r="ES476" s="507"/>
      <c r="ET476" s="507"/>
      <c r="EU476" s="507"/>
      <c r="EV476" s="507"/>
      <c r="EW476" s="507"/>
      <c r="EX476" s="507"/>
      <c r="EY476" s="507"/>
      <c r="EZ476" s="507"/>
      <c r="FA476" s="507"/>
      <c r="FB476" s="507"/>
      <c r="FC476" s="507"/>
      <c r="FD476" s="507"/>
      <c r="FE476" s="507"/>
      <c r="FF476" s="507"/>
      <c r="FG476" s="507"/>
      <c r="FH476" s="507"/>
      <c r="FI476" s="507"/>
      <c r="FJ476" s="507"/>
      <c r="FK476" s="507"/>
      <c r="FL476" s="507"/>
      <c r="FM476" s="507"/>
      <c r="FN476" s="507"/>
      <c r="FO476" s="507"/>
      <c r="FP476" s="507"/>
      <c r="FQ476" s="507"/>
      <c r="FR476" s="507"/>
      <c r="FS476" s="507"/>
      <c r="FT476" s="507"/>
      <c r="FU476" s="507"/>
      <c r="FV476" s="507"/>
      <c r="FW476" s="507"/>
      <c r="FX476" s="507"/>
      <c r="FY476" s="507"/>
      <c r="FZ476" s="507"/>
      <c r="GA476" s="507"/>
      <c r="GB476" s="507"/>
      <c r="GC476" s="507"/>
      <c r="GD476" s="507"/>
      <c r="GE476" s="507"/>
      <c r="GF476" s="507"/>
      <c r="GG476" s="507"/>
      <c r="GH476" s="507"/>
      <c r="GI476" s="507"/>
      <c r="GJ476" s="507"/>
      <c r="GK476" s="507"/>
      <c r="GL476" s="507"/>
      <c r="GM476" s="507"/>
      <c r="GN476" s="507"/>
      <c r="GO476" s="507"/>
      <c r="GP476" s="507"/>
      <c r="GQ476" s="507"/>
      <c r="GR476" s="507"/>
      <c r="GS476" s="507"/>
      <c r="GT476" s="507"/>
      <c r="GU476" s="507"/>
      <c r="GV476" s="507"/>
      <c r="GW476" s="507"/>
      <c r="GX476" s="507"/>
      <c r="GY476" s="507"/>
      <c r="GZ476" s="507"/>
      <c r="HA476" s="507"/>
      <c r="HB476" s="507"/>
      <c r="HC476" s="507"/>
      <c r="HD476" s="507"/>
      <c r="HE476" s="507"/>
      <c r="HF476" s="507"/>
      <c r="HG476" s="507"/>
      <c r="HH476" s="507"/>
      <c r="HI476" s="507"/>
      <c r="HJ476" s="507"/>
      <c r="HK476" s="507"/>
      <c r="HL476" s="507"/>
      <c r="HM476" s="507"/>
      <c r="HN476" s="507"/>
      <c r="HO476" s="507"/>
      <c r="HP476" s="507"/>
      <c r="HQ476" s="507"/>
      <c r="HR476" s="507"/>
      <c r="HS476" s="507"/>
      <c r="HT476" s="507"/>
      <c r="HU476" s="507"/>
      <c r="HV476" s="507"/>
      <c r="HW476" s="507"/>
      <c r="HX476" s="507"/>
      <c r="HY476" s="507"/>
      <c r="HZ476" s="507"/>
      <c r="IA476" s="507"/>
      <c r="IB476" s="507"/>
      <c r="IC476" s="507"/>
      <c r="ID476" s="507"/>
      <c r="IE476" s="507"/>
      <c r="IF476" s="507"/>
      <c r="IG476" s="507"/>
      <c r="IH476" s="507"/>
      <c r="II476" s="507"/>
      <c r="IJ476" s="507"/>
    </row>
    <row r="477" spans="1:244" s="398" customFormat="1" ht="19" x14ac:dyDescent="0.2">
      <c r="A477"/>
      <c r="B477" s="290"/>
      <c r="C477"/>
      <c r="D477" s="367"/>
      <c r="E477" s="463"/>
      <c r="F477" s="463"/>
      <c r="G477" s="271"/>
      <c r="H477"/>
      <c r="I477" s="99"/>
      <c r="J477"/>
      <c r="K477"/>
      <c r="L477"/>
      <c r="M477" s="275"/>
      <c r="N477" s="275"/>
      <c r="O477" s="275"/>
      <c r="P477" s="275"/>
      <c r="Q477" s="275"/>
      <c r="R477" s="275"/>
      <c r="S477" s="275"/>
      <c r="T477" s="275"/>
      <c r="U477" s="275"/>
      <c r="V477" s="275"/>
      <c r="W477" s="275"/>
      <c r="X477" s="275"/>
      <c r="Y477" s="275"/>
      <c r="Z477" s="275"/>
      <c r="AA477" s="275"/>
      <c r="AB477" s="23"/>
      <c r="AC477"/>
      <c r="AD477" s="92"/>
      <c r="AE477"/>
      <c r="AF477"/>
      <c r="AG477"/>
      <c r="AH477" s="96"/>
      <c r="AI477" s="471"/>
      <c r="AJ477" s="445"/>
      <c r="AK477" s="498"/>
      <c r="AL477" s="498"/>
      <c r="AM477" s="498"/>
      <c r="AN477" s="498"/>
      <c r="AO477" s="498"/>
      <c r="AP477" s="498"/>
      <c r="AQ477" s="498"/>
      <c r="AR477" s="498"/>
      <c r="AS477" s="498"/>
      <c r="AT477" s="498"/>
      <c r="AU477" s="498"/>
      <c r="AV477" s="498"/>
      <c r="AW477" s="498"/>
      <c r="AX477" s="498"/>
      <c r="AY477" s="448"/>
      <c r="AZ477" s="386"/>
      <c r="BA477" s="715"/>
      <c r="BB477"/>
      <c r="BC477" s="715"/>
      <c r="BD477"/>
      <c r="BE477" s="715"/>
      <c r="BF477"/>
      <c r="BG477" s="715"/>
      <c r="BH477"/>
      <c r="BI477" s="715"/>
      <c r="BJ477"/>
      <c r="BK477" s="715"/>
      <c r="BL477"/>
      <c r="BM477" s="715"/>
      <c r="BN477"/>
      <c r="BO477" s="387"/>
      <c r="BP477"/>
      <c r="BQ477" s="387"/>
      <c r="BR477"/>
      <c r="BS477" s="387"/>
      <c r="BT477"/>
      <c r="BU477" s="387"/>
      <c r="BV477"/>
      <c r="BW477" s="387"/>
      <c r="BX477"/>
      <c r="BY477" s="387"/>
      <c r="BZ477"/>
      <c r="CA477" s="387"/>
      <c r="CB477"/>
      <c r="CC477" s="387"/>
      <c r="CD477"/>
      <c r="CE477" s="387"/>
      <c r="CF477"/>
      <c r="CG477" s="387"/>
      <c r="CH477"/>
      <c r="CI477" s="387"/>
      <c r="CJ477"/>
      <c r="CK477" s="1099"/>
      <c r="CT477" s="1109"/>
      <c r="CX477" s="1109"/>
      <c r="DN477" s="507"/>
      <c r="DO477" s="507"/>
      <c r="DP477" s="507"/>
      <c r="DQ477" s="507"/>
      <c r="DR477" s="507"/>
      <c r="DS477" s="507"/>
      <c r="DT477" s="507"/>
      <c r="DU477" s="507"/>
      <c r="DV477" s="507"/>
      <c r="DW477" s="507"/>
      <c r="DX477" s="507"/>
      <c r="DY477" s="507"/>
      <c r="DZ477" s="507"/>
      <c r="EA477" s="507"/>
      <c r="EB477" s="507"/>
      <c r="EC477" s="507"/>
      <c r="ED477" s="507"/>
      <c r="EE477" s="507"/>
      <c r="EF477" s="507"/>
      <c r="EG477" s="507"/>
      <c r="EH477" s="507"/>
      <c r="EI477" s="507"/>
      <c r="EJ477" s="507"/>
      <c r="EK477" s="507"/>
      <c r="EL477" s="507"/>
      <c r="EM477" s="507"/>
      <c r="EN477" s="507"/>
      <c r="EO477" s="507"/>
      <c r="EP477" s="507"/>
      <c r="EQ477" s="507"/>
      <c r="ER477" s="507"/>
      <c r="ES477" s="507"/>
      <c r="ET477" s="507"/>
      <c r="EU477" s="507"/>
      <c r="EV477" s="507"/>
      <c r="EW477" s="507"/>
      <c r="EX477" s="507"/>
      <c r="EY477" s="507"/>
      <c r="EZ477" s="507"/>
      <c r="FA477" s="507"/>
      <c r="FB477" s="507"/>
      <c r="FC477" s="507"/>
      <c r="FD477" s="507"/>
      <c r="FE477" s="507"/>
      <c r="FF477" s="507"/>
      <c r="FG477" s="507"/>
      <c r="FH477" s="507"/>
      <c r="FI477" s="507"/>
      <c r="FJ477" s="507"/>
      <c r="FK477" s="507"/>
      <c r="FL477" s="507"/>
      <c r="FM477" s="507"/>
      <c r="FN477" s="507"/>
      <c r="FO477" s="507"/>
      <c r="FP477" s="507"/>
      <c r="FQ477" s="507"/>
      <c r="FR477" s="507"/>
      <c r="FS477" s="507"/>
      <c r="FT477" s="507"/>
      <c r="FU477" s="507"/>
      <c r="FV477" s="507"/>
      <c r="FW477" s="507"/>
      <c r="FX477" s="507"/>
      <c r="FY477" s="507"/>
      <c r="FZ477" s="507"/>
      <c r="GA477" s="507"/>
      <c r="GB477" s="507"/>
      <c r="GC477" s="507"/>
      <c r="GD477" s="507"/>
      <c r="GE477" s="507"/>
      <c r="GF477" s="507"/>
      <c r="GG477" s="507"/>
      <c r="GH477" s="507"/>
      <c r="GI477" s="507"/>
      <c r="GJ477" s="507"/>
      <c r="GK477" s="507"/>
      <c r="GL477" s="507"/>
      <c r="GM477" s="507"/>
      <c r="GN477" s="507"/>
      <c r="GO477" s="507"/>
      <c r="GP477" s="507"/>
      <c r="GQ477" s="507"/>
      <c r="GR477" s="507"/>
      <c r="GS477" s="507"/>
      <c r="GT477" s="507"/>
      <c r="GU477" s="507"/>
      <c r="GV477" s="507"/>
      <c r="GW477" s="507"/>
      <c r="GX477" s="507"/>
      <c r="GY477" s="507"/>
      <c r="GZ477" s="507"/>
      <c r="HA477" s="507"/>
      <c r="HB477" s="507"/>
      <c r="HC477" s="507"/>
      <c r="HD477" s="507"/>
      <c r="HE477" s="507"/>
      <c r="HF477" s="507"/>
      <c r="HG477" s="507"/>
      <c r="HH477" s="507"/>
      <c r="HI477" s="507"/>
      <c r="HJ477" s="507"/>
      <c r="HK477" s="507"/>
      <c r="HL477" s="507"/>
      <c r="HM477" s="507"/>
      <c r="HN477" s="507"/>
      <c r="HO477" s="507"/>
      <c r="HP477" s="507"/>
      <c r="HQ477" s="507"/>
      <c r="HR477" s="507"/>
      <c r="HS477" s="507"/>
      <c r="HT477" s="507"/>
      <c r="HU477" s="507"/>
      <c r="HV477" s="507"/>
      <c r="HW477" s="507"/>
      <c r="HX477" s="507"/>
      <c r="HY477" s="507"/>
      <c r="HZ477" s="507"/>
      <c r="IA477" s="507"/>
      <c r="IB477" s="507"/>
      <c r="IC477" s="507"/>
      <c r="ID477" s="507"/>
      <c r="IE477" s="507"/>
      <c r="IF477" s="507"/>
      <c r="IG477" s="507"/>
      <c r="IH477" s="507"/>
      <c r="II477" s="507"/>
      <c r="IJ477" s="507"/>
    </row>
    <row r="478" spans="1:244" s="398" customFormat="1" ht="19" x14ac:dyDescent="0.2">
      <c r="A478"/>
      <c r="B478" s="290"/>
      <c r="C478"/>
      <c r="D478" s="367"/>
      <c r="E478" s="463"/>
      <c r="F478" s="463"/>
      <c r="G478" s="271"/>
      <c r="H478"/>
      <c r="I478" s="99"/>
      <c r="J478"/>
      <c r="K478"/>
      <c r="L478"/>
      <c r="M478" s="275"/>
      <c r="N478" s="275"/>
      <c r="O478" s="275"/>
      <c r="P478" s="275"/>
      <c r="Q478" s="275"/>
      <c r="R478" s="275"/>
      <c r="S478" s="275"/>
      <c r="T478" s="275"/>
      <c r="U478" s="275"/>
      <c r="V478" s="275"/>
      <c r="W478" s="275"/>
      <c r="X478" s="275"/>
      <c r="Y478" s="275"/>
      <c r="Z478" s="275"/>
      <c r="AA478" s="275"/>
      <c r="AB478" s="23"/>
      <c r="AC478"/>
      <c r="AD478" s="92"/>
      <c r="AE478"/>
      <c r="AF478"/>
      <c r="AG478"/>
      <c r="AH478" s="96"/>
      <c r="AI478" s="471"/>
      <c r="AJ478" s="445"/>
      <c r="AK478" s="498"/>
      <c r="AL478" s="498"/>
      <c r="AM478" s="498"/>
      <c r="AN478" s="498"/>
      <c r="AO478" s="498"/>
      <c r="AP478" s="498"/>
      <c r="AQ478" s="498"/>
      <c r="AR478" s="498"/>
      <c r="AS478" s="498"/>
      <c r="AT478" s="498"/>
      <c r="AU478" s="498"/>
      <c r="AV478" s="498"/>
      <c r="AW478" s="498"/>
      <c r="AX478" s="498"/>
      <c r="AY478" s="448"/>
      <c r="AZ478" s="386"/>
      <c r="BA478" s="715"/>
      <c r="BB478"/>
      <c r="BC478" s="715"/>
      <c r="BD478"/>
      <c r="BE478" s="715"/>
      <c r="BF478"/>
      <c r="BG478" s="715"/>
      <c r="BH478"/>
      <c r="BI478" s="715"/>
      <c r="BJ478"/>
      <c r="BK478" s="715"/>
      <c r="BL478"/>
      <c r="BM478" s="715"/>
      <c r="BN478"/>
      <c r="BO478" s="387"/>
      <c r="BP478"/>
      <c r="BQ478" s="387"/>
      <c r="BR478"/>
      <c r="BS478" s="387"/>
      <c r="BT478"/>
      <c r="BU478" s="387"/>
      <c r="BV478"/>
      <c r="BW478" s="387"/>
      <c r="BX478"/>
      <c r="BY478" s="387"/>
      <c r="BZ478"/>
      <c r="CA478" s="387"/>
      <c r="CB478"/>
      <c r="CC478" s="387"/>
      <c r="CD478"/>
      <c r="CE478" s="387"/>
      <c r="CF478"/>
      <c r="CG478" s="387"/>
      <c r="CH478"/>
      <c r="CI478" s="387"/>
      <c r="CJ478"/>
      <c r="CK478" s="1099"/>
      <c r="CT478" s="1109"/>
      <c r="CX478" s="1109"/>
      <c r="DN478" s="507"/>
      <c r="DO478" s="507"/>
      <c r="DP478" s="507"/>
      <c r="DQ478" s="507"/>
      <c r="DR478" s="507"/>
      <c r="DS478" s="507"/>
      <c r="DT478" s="507"/>
      <c r="DU478" s="507"/>
      <c r="DV478" s="507"/>
      <c r="DW478" s="507"/>
      <c r="DX478" s="507"/>
      <c r="DY478" s="507"/>
      <c r="DZ478" s="507"/>
      <c r="EA478" s="507"/>
      <c r="EB478" s="507"/>
      <c r="EC478" s="507"/>
      <c r="ED478" s="507"/>
      <c r="EE478" s="507"/>
      <c r="EF478" s="507"/>
      <c r="EG478" s="507"/>
      <c r="EH478" s="507"/>
      <c r="EI478" s="507"/>
      <c r="EJ478" s="507"/>
      <c r="EK478" s="507"/>
      <c r="EL478" s="507"/>
      <c r="EM478" s="507"/>
      <c r="EN478" s="507"/>
      <c r="EO478" s="507"/>
      <c r="EP478" s="507"/>
      <c r="EQ478" s="507"/>
      <c r="ER478" s="507"/>
      <c r="ES478" s="507"/>
      <c r="ET478" s="507"/>
      <c r="EU478" s="507"/>
      <c r="EV478" s="507"/>
      <c r="EW478" s="507"/>
      <c r="EX478" s="507"/>
      <c r="EY478" s="507"/>
      <c r="EZ478" s="507"/>
      <c r="FA478" s="507"/>
      <c r="FB478" s="507"/>
      <c r="FC478" s="507"/>
      <c r="FD478" s="507"/>
      <c r="FE478" s="507"/>
      <c r="FF478" s="507"/>
      <c r="FG478" s="507"/>
      <c r="FH478" s="507"/>
      <c r="FI478" s="507"/>
      <c r="FJ478" s="507"/>
      <c r="FK478" s="507"/>
      <c r="FL478" s="507"/>
      <c r="FM478" s="507"/>
      <c r="FN478" s="507"/>
      <c r="FO478" s="507"/>
      <c r="FP478" s="507"/>
      <c r="FQ478" s="507"/>
      <c r="FR478" s="507"/>
      <c r="FS478" s="507"/>
      <c r="FT478" s="507"/>
      <c r="FU478" s="507"/>
      <c r="FV478" s="507"/>
      <c r="FW478" s="507"/>
      <c r="FX478" s="507"/>
      <c r="FY478" s="507"/>
      <c r="FZ478" s="507"/>
      <c r="GA478" s="507"/>
      <c r="GB478" s="507"/>
      <c r="GC478" s="507"/>
      <c r="GD478" s="507"/>
      <c r="GE478" s="507"/>
      <c r="GF478" s="507"/>
      <c r="GG478" s="507"/>
      <c r="GH478" s="507"/>
      <c r="GI478" s="507"/>
      <c r="GJ478" s="507"/>
      <c r="GK478" s="507"/>
      <c r="GL478" s="507"/>
      <c r="GM478" s="507"/>
      <c r="GN478" s="507"/>
      <c r="GO478" s="507"/>
      <c r="GP478" s="507"/>
      <c r="GQ478" s="507"/>
      <c r="GR478" s="507"/>
      <c r="GS478" s="507"/>
      <c r="GT478" s="507"/>
      <c r="GU478" s="507"/>
      <c r="GV478" s="507"/>
      <c r="GW478" s="507"/>
      <c r="GX478" s="507"/>
      <c r="GY478" s="507"/>
      <c r="GZ478" s="507"/>
      <c r="HA478" s="507"/>
      <c r="HB478" s="507"/>
      <c r="HC478" s="507"/>
      <c r="HD478" s="507"/>
      <c r="HE478" s="507"/>
      <c r="HF478" s="507"/>
      <c r="HG478" s="507"/>
      <c r="HH478" s="507"/>
      <c r="HI478" s="507"/>
      <c r="HJ478" s="507"/>
      <c r="HK478" s="507"/>
      <c r="HL478" s="507"/>
      <c r="HM478" s="507"/>
      <c r="HN478" s="507"/>
      <c r="HO478" s="507"/>
      <c r="HP478" s="507"/>
      <c r="HQ478" s="507"/>
      <c r="HR478" s="507"/>
      <c r="HS478" s="507"/>
      <c r="HT478" s="507"/>
      <c r="HU478" s="507"/>
      <c r="HV478" s="507"/>
      <c r="HW478" s="507"/>
      <c r="HX478" s="507"/>
      <c r="HY478" s="507"/>
      <c r="HZ478" s="507"/>
      <c r="IA478" s="507"/>
      <c r="IB478" s="507"/>
      <c r="IC478" s="507"/>
      <c r="ID478" s="507"/>
      <c r="IE478" s="507"/>
      <c r="IF478" s="507"/>
      <c r="IG478" s="507"/>
      <c r="IH478" s="507"/>
      <c r="II478" s="507"/>
      <c r="IJ478" s="507"/>
    </row>
    <row r="479" spans="1:244" s="398" customFormat="1" ht="19" x14ac:dyDescent="0.2">
      <c r="A479"/>
      <c r="B479" s="290"/>
      <c r="C479"/>
      <c r="D479" s="367"/>
      <c r="E479" s="463"/>
      <c r="F479" s="463"/>
      <c r="G479" s="271"/>
      <c r="H479"/>
      <c r="I479" s="99"/>
      <c r="J479"/>
      <c r="K479"/>
      <c r="L479"/>
      <c r="M479" s="275"/>
      <c r="N479" s="275"/>
      <c r="O479" s="275"/>
      <c r="P479" s="275"/>
      <c r="Q479" s="275"/>
      <c r="R479" s="275"/>
      <c r="S479" s="275"/>
      <c r="T479" s="275"/>
      <c r="U479" s="275"/>
      <c r="V479" s="275"/>
      <c r="W479" s="275"/>
      <c r="X479" s="275"/>
      <c r="Y479" s="275"/>
      <c r="Z479" s="275"/>
      <c r="AA479" s="275"/>
      <c r="AB479" s="23"/>
      <c r="AC479"/>
      <c r="AD479" s="92"/>
      <c r="AE479"/>
      <c r="AF479"/>
      <c r="AG479"/>
      <c r="AH479" s="96"/>
      <c r="AI479" s="471"/>
      <c r="AJ479" s="445"/>
      <c r="AK479" s="498"/>
      <c r="AL479" s="498"/>
      <c r="AM479" s="498"/>
      <c r="AN479" s="498"/>
      <c r="AO479" s="498"/>
      <c r="AP479" s="498"/>
      <c r="AQ479" s="498"/>
      <c r="AR479" s="498"/>
      <c r="AS479" s="498"/>
      <c r="AT479" s="498"/>
      <c r="AU479" s="498"/>
      <c r="AV479" s="498"/>
      <c r="AW479" s="498"/>
      <c r="AX479" s="498"/>
      <c r="AY479" s="448"/>
      <c r="AZ479" s="386"/>
      <c r="BA479" s="715"/>
      <c r="BB479"/>
      <c r="BC479" s="715"/>
      <c r="BD479"/>
      <c r="BE479" s="715"/>
      <c r="BF479"/>
      <c r="BG479" s="715"/>
      <c r="BH479"/>
      <c r="BI479" s="715"/>
      <c r="BJ479"/>
      <c r="BK479" s="715"/>
      <c r="BL479"/>
      <c r="BM479" s="715"/>
      <c r="BN479"/>
      <c r="BO479" s="387"/>
      <c r="BP479"/>
      <c r="BQ479" s="387"/>
      <c r="BR479"/>
      <c r="BS479" s="387"/>
      <c r="BT479"/>
      <c r="BU479" s="387"/>
      <c r="BV479"/>
      <c r="BW479" s="387"/>
      <c r="BX479"/>
      <c r="BY479" s="387"/>
      <c r="BZ479"/>
      <c r="CA479" s="387"/>
      <c r="CB479"/>
      <c r="CC479" s="387"/>
      <c r="CD479"/>
      <c r="CE479" s="387"/>
      <c r="CF479"/>
      <c r="CG479" s="387"/>
      <c r="CH479"/>
      <c r="CI479" s="387"/>
      <c r="CJ479"/>
      <c r="CK479" s="1099"/>
      <c r="CT479" s="1109"/>
      <c r="CX479" s="1109"/>
      <c r="DN479" s="507"/>
      <c r="DO479" s="507"/>
      <c r="DP479" s="507"/>
      <c r="DQ479" s="507"/>
      <c r="DR479" s="507"/>
      <c r="DS479" s="507"/>
      <c r="DT479" s="507"/>
      <c r="DU479" s="507"/>
      <c r="DV479" s="507"/>
      <c r="DW479" s="507"/>
      <c r="DX479" s="507"/>
      <c r="DY479" s="507"/>
      <c r="DZ479" s="507"/>
      <c r="EA479" s="507"/>
      <c r="EB479" s="507"/>
      <c r="EC479" s="507"/>
      <c r="ED479" s="507"/>
      <c r="EE479" s="507"/>
      <c r="EF479" s="507"/>
      <c r="EG479" s="507"/>
      <c r="EH479" s="507"/>
      <c r="EI479" s="507"/>
      <c r="EJ479" s="507"/>
      <c r="EK479" s="507"/>
      <c r="EL479" s="507"/>
      <c r="EM479" s="507"/>
      <c r="EN479" s="507"/>
      <c r="EO479" s="507"/>
      <c r="EP479" s="507"/>
      <c r="EQ479" s="507"/>
      <c r="ER479" s="507"/>
      <c r="ES479" s="507"/>
      <c r="ET479" s="507"/>
      <c r="EU479" s="507"/>
      <c r="EV479" s="507"/>
      <c r="EW479" s="507"/>
      <c r="EX479" s="507"/>
      <c r="EY479" s="507"/>
      <c r="EZ479" s="507"/>
      <c r="FA479" s="507"/>
      <c r="FB479" s="507"/>
      <c r="FC479" s="507"/>
      <c r="FD479" s="507"/>
      <c r="FE479" s="507"/>
      <c r="FF479" s="507"/>
      <c r="FG479" s="507"/>
      <c r="FH479" s="507"/>
      <c r="FI479" s="507"/>
      <c r="FJ479" s="507"/>
      <c r="FK479" s="507"/>
      <c r="FL479" s="507"/>
      <c r="FM479" s="507"/>
      <c r="FN479" s="507"/>
      <c r="FO479" s="507"/>
      <c r="FP479" s="507"/>
      <c r="FQ479" s="507"/>
      <c r="FR479" s="507"/>
      <c r="FS479" s="507"/>
      <c r="FT479" s="507"/>
      <c r="FU479" s="507"/>
      <c r="FV479" s="507"/>
      <c r="FW479" s="507"/>
      <c r="FX479" s="507"/>
      <c r="FY479" s="507"/>
      <c r="FZ479" s="507"/>
      <c r="GA479" s="507"/>
      <c r="GB479" s="507"/>
      <c r="GC479" s="507"/>
      <c r="GD479" s="507"/>
      <c r="GE479" s="507"/>
      <c r="GF479" s="507"/>
      <c r="GG479" s="507"/>
      <c r="GH479" s="507"/>
      <c r="GI479" s="507"/>
      <c r="GJ479" s="507"/>
      <c r="GK479" s="507"/>
      <c r="GL479" s="507"/>
      <c r="GM479" s="507"/>
      <c r="GN479" s="507"/>
      <c r="GO479" s="507"/>
      <c r="GP479" s="507"/>
      <c r="GQ479" s="507"/>
      <c r="GR479" s="507"/>
      <c r="GS479" s="507"/>
      <c r="GT479" s="507"/>
      <c r="GU479" s="507"/>
      <c r="GV479" s="507"/>
      <c r="GW479" s="507"/>
      <c r="GX479" s="507"/>
      <c r="GY479" s="507"/>
      <c r="GZ479" s="507"/>
      <c r="HA479" s="507"/>
      <c r="HB479" s="507"/>
      <c r="HC479" s="507"/>
      <c r="HD479" s="507"/>
      <c r="HE479" s="507"/>
      <c r="HF479" s="507"/>
      <c r="HG479" s="507"/>
      <c r="HH479" s="507"/>
      <c r="HI479" s="507"/>
      <c r="HJ479" s="507"/>
      <c r="HK479" s="507"/>
      <c r="HL479" s="507"/>
      <c r="HM479" s="507"/>
      <c r="HN479" s="507"/>
      <c r="HO479" s="507"/>
      <c r="HP479" s="507"/>
      <c r="HQ479" s="507"/>
      <c r="HR479" s="507"/>
      <c r="HS479" s="507"/>
      <c r="HT479" s="507"/>
      <c r="HU479" s="507"/>
      <c r="HV479" s="507"/>
      <c r="HW479" s="507"/>
      <c r="HX479" s="507"/>
      <c r="HY479" s="507"/>
      <c r="HZ479" s="507"/>
      <c r="IA479" s="507"/>
      <c r="IB479" s="507"/>
      <c r="IC479" s="507"/>
      <c r="ID479" s="507"/>
      <c r="IE479" s="507"/>
      <c r="IF479" s="507"/>
      <c r="IG479" s="507"/>
      <c r="IH479" s="507"/>
      <c r="II479" s="507"/>
      <c r="IJ479" s="507"/>
    </row>
    <row r="480" spans="1:244" s="398" customFormat="1" ht="19" x14ac:dyDescent="0.2">
      <c r="A480"/>
      <c r="B480" s="290"/>
      <c r="C480"/>
      <c r="D480" s="367"/>
      <c r="E480" s="463"/>
      <c r="F480" s="463"/>
      <c r="G480" s="271"/>
      <c r="H480"/>
      <c r="I480" s="99"/>
      <c r="J480"/>
      <c r="K480"/>
      <c r="L480"/>
      <c r="M480" s="275"/>
      <c r="N480" s="275"/>
      <c r="O480" s="275"/>
      <c r="P480" s="275"/>
      <c r="Q480" s="275"/>
      <c r="R480" s="275"/>
      <c r="S480" s="275"/>
      <c r="T480" s="275"/>
      <c r="U480" s="275"/>
      <c r="V480" s="275"/>
      <c r="W480" s="275"/>
      <c r="X480" s="275"/>
      <c r="Y480" s="275"/>
      <c r="Z480" s="275"/>
      <c r="AA480" s="275"/>
      <c r="AB480" s="23"/>
      <c r="AC480"/>
      <c r="AD480" s="92"/>
      <c r="AE480"/>
      <c r="AF480"/>
      <c r="AG480"/>
      <c r="AH480" s="96"/>
      <c r="AI480" s="471"/>
      <c r="AJ480" s="445"/>
      <c r="AK480" s="498"/>
      <c r="AL480" s="498"/>
      <c r="AM480" s="498"/>
      <c r="AN480" s="498"/>
      <c r="AO480" s="498"/>
      <c r="AP480" s="498"/>
      <c r="AQ480" s="498"/>
      <c r="AR480" s="498"/>
      <c r="AS480" s="498"/>
      <c r="AT480" s="498"/>
      <c r="AU480" s="498"/>
      <c r="AV480" s="498"/>
      <c r="AW480" s="498"/>
      <c r="AX480" s="498"/>
      <c r="AY480" s="448"/>
      <c r="AZ480" s="386"/>
      <c r="BA480" s="715"/>
      <c r="BB480"/>
      <c r="BC480" s="715"/>
      <c r="BD480"/>
      <c r="BE480" s="715"/>
      <c r="BF480"/>
      <c r="BG480" s="715"/>
      <c r="BH480"/>
      <c r="BI480" s="715"/>
      <c r="BJ480"/>
      <c r="BK480" s="715"/>
      <c r="BL480"/>
      <c r="BM480" s="715"/>
      <c r="BN480"/>
      <c r="BO480" s="387"/>
      <c r="BP480"/>
      <c r="BQ480" s="387"/>
      <c r="BR480"/>
      <c r="BS480" s="387"/>
      <c r="BT480"/>
      <c r="BU480" s="387"/>
      <c r="BV480"/>
      <c r="BW480" s="387"/>
      <c r="BX480"/>
      <c r="BY480" s="387"/>
      <c r="BZ480"/>
      <c r="CA480" s="387"/>
      <c r="CB480"/>
      <c r="CC480" s="387"/>
      <c r="CD480"/>
      <c r="CE480" s="387"/>
      <c r="CF480"/>
      <c r="CG480" s="387"/>
      <c r="CH480"/>
      <c r="CI480" s="387"/>
      <c r="CJ480"/>
      <c r="CK480" s="1099"/>
      <c r="CT480" s="1109"/>
      <c r="CX480" s="1109"/>
      <c r="DN480" s="507"/>
      <c r="DO480" s="507"/>
      <c r="DP480" s="507"/>
      <c r="DQ480" s="507"/>
      <c r="DR480" s="507"/>
      <c r="DS480" s="507"/>
      <c r="DT480" s="507"/>
      <c r="DU480" s="507"/>
      <c r="DV480" s="507"/>
      <c r="DW480" s="507"/>
      <c r="DX480" s="507"/>
      <c r="DY480" s="507"/>
      <c r="DZ480" s="507"/>
      <c r="EA480" s="507"/>
      <c r="EB480" s="507"/>
      <c r="EC480" s="507"/>
      <c r="ED480" s="507"/>
      <c r="EE480" s="507"/>
      <c r="EF480" s="507"/>
      <c r="EG480" s="507"/>
      <c r="EH480" s="507"/>
      <c r="EI480" s="507"/>
      <c r="EJ480" s="507"/>
      <c r="EK480" s="507"/>
      <c r="EL480" s="507"/>
      <c r="EM480" s="507"/>
      <c r="EN480" s="507"/>
      <c r="EO480" s="507"/>
      <c r="EP480" s="507"/>
      <c r="EQ480" s="507"/>
      <c r="ER480" s="507"/>
      <c r="ES480" s="507"/>
      <c r="ET480" s="507"/>
      <c r="EU480" s="507"/>
      <c r="EV480" s="507"/>
      <c r="EW480" s="507"/>
      <c r="EX480" s="507"/>
      <c r="EY480" s="507"/>
      <c r="EZ480" s="507"/>
      <c r="FA480" s="507"/>
      <c r="FB480" s="507"/>
      <c r="FC480" s="507"/>
      <c r="FD480" s="507"/>
      <c r="FE480" s="507"/>
      <c r="FF480" s="507"/>
      <c r="FG480" s="507"/>
      <c r="FH480" s="507"/>
      <c r="FI480" s="507"/>
      <c r="FJ480" s="507"/>
      <c r="FK480" s="507"/>
      <c r="FL480" s="507"/>
      <c r="FM480" s="507"/>
      <c r="FN480" s="507"/>
      <c r="FO480" s="507"/>
      <c r="FP480" s="507"/>
      <c r="FQ480" s="507"/>
      <c r="FR480" s="507"/>
      <c r="FS480" s="507"/>
      <c r="FT480" s="507"/>
      <c r="FU480" s="507"/>
      <c r="FV480" s="507"/>
      <c r="FW480" s="507"/>
      <c r="FX480" s="507"/>
      <c r="FY480" s="507"/>
      <c r="FZ480" s="507"/>
      <c r="GA480" s="507"/>
      <c r="GB480" s="507"/>
      <c r="GC480" s="507"/>
      <c r="GD480" s="507"/>
      <c r="GE480" s="507"/>
      <c r="GF480" s="507"/>
      <c r="GG480" s="507"/>
      <c r="GH480" s="507"/>
      <c r="GI480" s="507"/>
      <c r="GJ480" s="507"/>
      <c r="GK480" s="507"/>
      <c r="GL480" s="507"/>
      <c r="GM480" s="507"/>
      <c r="GN480" s="507"/>
      <c r="GO480" s="507"/>
      <c r="GP480" s="507"/>
      <c r="GQ480" s="507"/>
      <c r="GR480" s="507"/>
      <c r="GS480" s="507"/>
      <c r="GT480" s="507"/>
      <c r="GU480" s="507"/>
      <c r="GV480" s="507"/>
      <c r="GW480" s="507"/>
      <c r="GX480" s="507"/>
      <c r="GY480" s="507"/>
      <c r="GZ480" s="507"/>
      <c r="HA480" s="507"/>
      <c r="HB480" s="507"/>
      <c r="HC480" s="507"/>
      <c r="HD480" s="507"/>
      <c r="HE480" s="507"/>
      <c r="HF480" s="507"/>
      <c r="HG480" s="507"/>
      <c r="HH480" s="507"/>
      <c r="HI480" s="507"/>
      <c r="HJ480" s="507"/>
      <c r="HK480" s="507"/>
      <c r="HL480" s="507"/>
      <c r="HM480" s="507"/>
      <c r="HN480" s="507"/>
      <c r="HO480" s="507"/>
      <c r="HP480" s="507"/>
      <c r="HQ480" s="507"/>
      <c r="HR480" s="507"/>
      <c r="HS480" s="507"/>
      <c r="HT480" s="507"/>
      <c r="HU480" s="507"/>
      <c r="HV480" s="507"/>
      <c r="HW480" s="507"/>
      <c r="HX480" s="507"/>
      <c r="HY480" s="507"/>
      <c r="HZ480" s="507"/>
      <c r="IA480" s="507"/>
      <c r="IB480" s="507"/>
      <c r="IC480" s="507"/>
      <c r="ID480" s="507"/>
      <c r="IE480" s="507"/>
      <c r="IF480" s="507"/>
      <c r="IG480" s="507"/>
      <c r="IH480" s="507"/>
      <c r="II480" s="507"/>
      <c r="IJ480" s="507"/>
    </row>
    <row r="481" spans="1:244" s="398" customFormat="1" ht="19" x14ac:dyDescent="0.2">
      <c r="A481"/>
      <c r="B481" s="290"/>
      <c r="C481"/>
      <c r="D481" s="367"/>
      <c r="E481" s="463"/>
      <c r="F481" s="463"/>
      <c r="G481" s="271"/>
      <c r="H481"/>
      <c r="I481" s="99"/>
      <c r="J481"/>
      <c r="K481"/>
      <c r="L481"/>
      <c r="M481" s="275"/>
      <c r="N481" s="275"/>
      <c r="O481" s="275"/>
      <c r="P481" s="275"/>
      <c r="Q481" s="275"/>
      <c r="R481" s="275"/>
      <c r="S481" s="275"/>
      <c r="T481" s="275"/>
      <c r="U481" s="275"/>
      <c r="V481" s="275"/>
      <c r="W481" s="275"/>
      <c r="X481" s="275"/>
      <c r="Y481" s="275"/>
      <c r="Z481" s="275"/>
      <c r="AA481" s="275"/>
      <c r="AB481" s="23"/>
      <c r="AC481"/>
      <c r="AD481" s="92"/>
      <c r="AE481"/>
      <c r="AF481"/>
      <c r="AG481"/>
      <c r="AH481" s="96"/>
      <c r="AI481" s="471"/>
      <c r="AJ481" s="445"/>
      <c r="AK481" s="498"/>
      <c r="AL481" s="498"/>
      <c r="AM481" s="498"/>
      <c r="AN481" s="498"/>
      <c r="AO481" s="498"/>
      <c r="AP481" s="498"/>
      <c r="AQ481" s="498"/>
      <c r="AR481" s="498"/>
      <c r="AS481" s="498"/>
      <c r="AT481" s="498"/>
      <c r="AU481" s="498"/>
      <c r="AV481" s="498"/>
      <c r="AW481" s="498"/>
      <c r="AX481" s="498"/>
      <c r="AY481" s="448"/>
      <c r="AZ481" s="386"/>
      <c r="BA481" s="715"/>
      <c r="BB481"/>
      <c r="BC481" s="715"/>
      <c r="BD481"/>
      <c r="BE481" s="715"/>
      <c r="BF481"/>
      <c r="BG481" s="715"/>
      <c r="BH481"/>
      <c r="BI481" s="715"/>
      <c r="BJ481"/>
      <c r="BK481" s="715"/>
      <c r="BL481"/>
      <c r="BM481" s="715"/>
      <c r="BN481"/>
      <c r="BO481" s="387"/>
      <c r="BP481"/>
      <c r="BQ481" s="387"/>
      <c r="BR481"/>
      <c r="BS481" s="387"/>
      <c r="BT481"/>
      <c r="BU481" s="387"/>
      <c r="BV481"/>
      <c r="BW481" s="387"/>
      <c r="BX481"/>
      <c r="BY481" s="387"/>
      <c r="BZ481"/>
      <c r="CA481" s="387"/>
      <c r="CB481"/>
      <c r="CC481" s="387"/>
      <c r="CD481"/>
      <c r="CE481" s="387"/>
      <c r="CF481"/>
      <c r="CG481" s="387"/>
      <c r="CH481"/>
      <c r="CI481" s="387"/>
      <c r="CJ481"/>
      <c r="CK481" s="1099"/>
      <c r="CT481" s="1109"/>
      <c r="CX481" s="1109"/>
      <c r="DN481" s="507"/>
      <c r="DO481" s="507"/>
      <c r="DP481" s="507"/>
      <c r="DQ481" s="507"/>
      <c r="DR481" s="507"/>
      <c r="DS481" s="507"/>
      <c r="DT481" s="507"/>
      <c r="DU481" s="507"/>
      <c r="DV481" s="507"/>
      <c r="DW481" s="507"/>
      <c r="DX481" s="507"/>
      <c r="DY481" s="507"/>
      <c r="DZ481" s="507"/>
      <c r="EA481" s="507"/>
      <c r="EB481" s="507"/>
      <c r="EC481" s="507"/>
      <c r="ED481" s="507"/>
      <c r="EE481" s="507"/>
      <c r="EF481" s="507"/>
      <c r="EG481" s="507"/>
      <c r="EH481" s="507"/>
      <c r="EI481" s="507"/>
      <c r="EJ481" s="507"/>
      <c r="EK481" s="507"/>
      <c r="EL481" s="507"/>
      <c r="EM481" s="507"/>
      <c r="EN481" s="507"/>
      <c r="EO481" s="507"/>
      <c r="EP481" s="507"/>
      <c r="EQ481" s="507"/>
      <c r="ER481" s="507"/>
      <c r="ES481" s="507"/>
      <c r="ET481" s="507"/>
      <c r="EU481" s="507"/>
      <c r="EV481" s="507"/>
      <c r="EW481" s="507"/>
      <c r="EX481" s="507"/>
      <c r="EY481" s="507"/>
      <c r="EZ481" s="507"/>
      <c r="FA481" s="507"/>
      <c r="FB481" s="507"/>
      <c r="FC481" s="507"/>
      <c r="FD481" s="507"/>
      <c r="FE481" s="507"/>
      <c r="FF481" s="507"/>
      <c r="FG481" s="507"/>
      <c r="FH481" s="507"/>
      <c r="FI481" s="507"/>
      <c r="FJ481" s="507"/>
      <c r="FK481" s="507"/>
      <c r="FL481" s="507"/>
      <c r="FM481" s="507"/>
      <c r="FN481" s="507"/>
      <c r="FO481" s="507"/>
      <c r="FP481" s="507"/>
      <c r="FQ481" s="507"/>
      <c r="FR481" s="507"/>
      <c r="FS481" s="507"/>
      <c r="FT481" s="507"/>
      <c r="FU481" s="507"/>
      <c r="FV481" s="507"/>
      <c r="FW481" s="507"/>
      <c r="FX481" s="507"/>
      <c r="FY481" s="507"/>
      <c r="FZ481" s="507"/>
      <c r="GA481" s="507"/>
      <c r="GB481" s="507"/>
      <c r="GC481" s="507"/>
      <c r="GD481" s="507"/>
      <c r="GE481" s="507"/>
      <c r="GF481" s="507"/>
      <c r="GG481" s="507"/>
      <c r="GH481" s="507"/>
      <c r="GI481" s="507"/>
      <c r="GJ481" s="507"/>
      <c r="GK481" s="507"/>
      <c r="GL481" s="507"/>
      <c r="GM481" s="507"/>
      <c r="GN481" s="507"/>
      <c r="GO481" s="507"/>
      <c r="GP481" s="507"/>
      <c r="GQ481" s="507"/>
      <c r="GR481" s="507"/>
      <c r="GS481" s="507"/>
      <c r="GT481" s="507"/>
      <c r="GU481" s="507"/>
      <c r="GV481" s="507"/>
      <c r="GW481" s="507"/>
      <c r="GX481" s="507"/>
      <c r="GY481" s="507"/>
      <c r="GZ481" s="507"/>
      <c r="HA481" s="507"/>
      <c r="HB481" s="507"/>
      <c r="HC481" s="507"/>
      <c r="HD481" s="507"/>
      <c r="HE481" s="507"/>
      <c r="HF481" s="507"/>
      <c r="HG481" s="507"/>
      <c r="HH481" s="507"/>
      <c r="HI481" s="507"/>
      <c r="HJ481" s="507"/>
      <c r="HK481" s="507"/>
      <c r="HL481" s="507"/>
      <c r="HM481" s="507"/>
      <c r="HN481" s="507"/>
      <c r="HO481" s="507"/>
      <c r="HP481" s="507"/>
      <c r="HQ481" s="507"/>
      <c r="HR481" s="507"/>
      <c r="HS481" s="507"/>
      <c r="HT481" s="507"/>
      <c r="HU481" s="507"/>
      <c r="HV481" s="507"/>
      <c r="HW481" s="507"/>
      <c r="HX481" s="507"/>
      <c r="HY481" s="507"/>
      <c r="HZ481" s="507"/>
      <c r="IA481" s="507"/>
      <c r="IB481" s="507"/>
      <c r="IC481" s="507"/>
      <c r="ID481" s="507"/>
      <c r="IE481" s="507"/>
      <c r="IF481" s="507"/>
      <c r="IG481" s="507"/>
      <c r="IH481" s="507"/>
      <c r="II481" s="507"/>
      <c r="IJ481" s="507"/>
    </row>
    <row r="482" spans="1:244" s="398" customFormat="1" ht="19" x14ac:dyDescent="0.2">
      <c r="A482"/>
      <c r="B482" s="290"/>
      <c r="C482"/>
      <c r="D482" s="367"/>
      <c r="E482" s="463"/>
      <c r="F482" s="463"/>
      <c r="G482" s="271"/>
      <c r="H482"/>
      <c r="I482" s="99"/>
      <c r="J482"/>
      <c r="K482"/>
      <c r="L482"/>
      <c r="M482" s="275"/>
      <c r="N482" s="275"/>
      <c r="O482" s="275"/>
      <c r="P482" s="275"/>
      <c r="Q482" s="275"/>
      <c r="R482" s="275"/>
      <c r="S482" s="275"/>
      <c r="T482" s="275"/>
      <c r="U482" s="275"/>
      <c r="V482" s="275"/>
      <c r="W482" s="275"/>
      <c r="X482" s="275"/>
      <c r="Y482" s="275"/>
      <c r="Z482" s="275"/>
      <c r="AA482" s="275"/>
      <c r="AB482" s="23"/>
      <c r="AC482"/>
      <c r="AD482" s="92"/>
      <c r="AE482"/>
      <c r="AF482"/>
      <c r="AG482"/>
      <c r="AH482" s="96"/>
      <c r="AI482" s="471"/>
      <c r="AJ482" s="445"/>
      <c r="AK482" s="498"/>
      <c r="AL482" s="498"/>
      <c r="AM482" s="498"/>
      <c r="AN482" s="498"/>
      <c r="AO482" s="498"/>
      <c r="AP482" s="498"/>
      <c r="AQ482" s="498"/>
      <c r="AR482" s="498"/>
      <c r="AS482" s="498"/>
      <c r="AT482" s="498"/>
      <c r="AU482" s="498"/>
      <c r="AV482" s="498"/>
      <c r="AW482" s="498"/>
      <c r="AX482" s="498"/>
      <c r="AY482" s="448"/>
      <c r="AZ482" s="386"/>
      <c r="BA482" s="715"/>
      <c r="BB482"/>
      <c r="BC482" s="715"/>
      <c r="BD482"/>
      <c r="BE482" s="715"/>
      <c r="BF482"/>
      <c r="BG482" s="715"/>
      <c r="BH482"/>
      <c r="BI482" s="715"/>
      <c r="BJ482"/>
      <c r="BK482" s="715"/>
      <c r="BL482"/>
      <c r="BM482" s="715"/>
      <c r="BN482"/>
      <c r="BO482" s="387"/>
      <c r="BP482"/>
      <c r="BQ482" s="387"/>
      <c r="BR482"/>
      <c r="BS482" s="387"/>
      <c r="BT482"/>
      <c r="BU482" s="387"/>
      <c r="BV482"/>
      <c r="BW482" s="387"/>
      <c r="BX482"/>
      <c r="BY482" s="387"/>
      <c r="BZ482"/>
      <c r="CA482" s="387"/>
      <c r="CB482"/>
      <c r="CC482" s="387"/>
      <c r="CD482"/>
      <c r="CE482" s="387"/>
      <c r="CF482"/>
      <c r="CG482" s="387"/>
      <c r="CH482"/>
      <c r="CI482" s="387"/>
      <c r="CJ482"/>
      <c r="CK482" s="1099"/>
      <c r="CT482" s="1109"/>
      <c r="CX482" s="1109"/>
      <c r="DN482" s="507"/>
      <c r="DO482" s="507"/>
      <c r="DP482" s="507"/>
      <c r="DQ482" s="507"/>
      <c r="DR482" s="507"/>
      <c r="DS482" s="507"/>
      <c r="DT482" s="507"/>
      <c r="DU482" s="507"/>
      <c r="DV482" s="507"/>
      <c r="DW482" s="507"/>
      <c r="DX482" s="507"/>
      <c r="DY482" s="507"/>
      <c r="DZ482" s="507"/>
      <c r="EA482" s="507"/>
      <c r="EB482" s="507"/>
      <c r="EC482" s="507"/>
      <c r="ED482" s="507"/>
      <c r="EE482" s="507"/>
      <c r="EF482" s="507"/>
      <c r="EG482" s="507"/>
      <c r="EH482" s="507"/>
      <c r="EI482" s="507"/>
      <c r="EJ482" s="507"/>
      <c r="EK482" s="507"/>
      <c r="EL482" s="507"/>
      <c r="EM482" s="507"/>
      <c r="EN482" s="507"/>
      <c r="EO482" s="507"/>
      <c r="EP482" s="507"/>
      <c r="EQ482" s="507"/>
      <c r="ER482" s="507"/>
      <c r="ES482" s="507"/>
      <c r="ET482" s="507"/>
      <c r="EU482" s="507"/>
      <c r="EV482" s="507"/>
      <c r="EW482" s="507"/>
      <c r="EX482" s="507"/>
      <c r="EY482" s="507"/>
      <c r="EZ482" s="507"/>
      <c r="FA482" s="507"/>
      <c r="FB482" s="507"/>
      <c r="FC482" s="507"/>
      <c r="FD482" s="507"/>
      <c r="FE482" s="507"/>
      <c r="FF482" s="507"/>
      <c r="FG482" s="507"/>
      <c r="FH482" s="507"/>
      <c r="FI482" s="507"/>
      <c r="FJ482" s="507"/>
      <c r="FK482" s="507"/>
      <c r="FL482" s="507"/>
      <c r="FM482" s="507"/>
      <c r="FN482" s="507"/>
      <c r="FO482" s="507"/>
      <c r="FP482" s="507"/>
      <c r="FQ482" s="507"/>
      <c r="FR482" s="507"/>
      <c r="FS482" s="507"/>
      <c r="FT482" s="507"/>
      <c r="FU482" s="507"/>
      <c r="FV482" s="507"/>
      <c r="FW482" s="507"/>
      <c r="FX482" s="507"/>
      <c r="FY482" s="507"/>
      <c r="FZ482" s="507"/>
      <c r="GA482" s="507"/>
      <c r="GB482" s="507"/>
      <c r="GC482" s="507"/>
      <c r="GD482" s="507"/>
      <c r="GE482" s="507"/>
      <c r="GF482" s="507"/>
      <c r="GG482" s="507"/>
      <c r="GH482" s="507"/>
      <c r="GI482" s="507"/>
      <c r="GJ482" s="507"/>
      <c r="GK482" s="507"/>
      <c r="GL482" s="507"/>
      <c r="GM482" s="507"/>
      <c r="GN482" s="507"/>
      <c r="GO482" s="507"/>
      <c r="GP482" s="507"/>
      <c r="GQ482" s="507"/>
      <c r="GR482" s="507"/>
      <c r="GS482" s="507"/>
      <c r="GT482" s="507"/>
      <c r="GU482" s="507"/>
      <c r="GV482" s="507"/>
      <c r="GW482" s="507"/>
      <c r="GX482" s="507"/>
      <c r="GY482" s="507"/>
      <c r="GZ482" s="507"/>
      <c r="HA482" s="507"/>
      <c r="HB482" s="507"/>
      <c r="HC482" s="507"/>
      <c r="HD482" s="507"/>
      <c r="HE482" s="507"/>
      <c r="HF482" s="507"/>
      <c r="HG482" s="507"/>
      <c r="HH482" s="507"/>
      <c r="HI482" s="507"/>
      <c r="HJ482" s="507"/>
      <c r="HK482" s="507"/>
      <c r="HL482" s="507"/>
      <c r="HM482" s="507"/>
      <c r="HN482" s="507"/>
      <c r="HO482" s="507"/>
      <c r="HP482" s="507"/>
      <c r="HQ482" s="507"/>
      <c r="HR482" s="507"/>
      <c r="HS482" s="507"/>
      <c r="HT482" s="507"/>
      <c r="HU482" s="507"/>
      <c r="HV482" s="507"/>
      <c r="HW482" s="507"/>
      <c r="HX482" s="507"/>
      <c r="HY482" s="507"/>
      <c r="HZ482" s="507"/>
      <c r="IA482" s="507"/>
      <c r="IB482" s="507"/>
      <c r="IC482" s="507"/>
      <c r="ID482" s="507"/>
      <c r="IE482" s="507"/>
      <c r="IF482" s="507"/>
      <c r="IG482" s="507"/>
      <c r="IH482" s="507"/>
      <c r="II482" s="507"/>
      <c r="IJ482" s="507"/>
    </row>
    <row r="483" spans="1:244" s="398" customFormat="1" ht="19" x14ac:dyDescent="0.2">
      <c r="A483"/>
      <c r="B483" s="290"/>
      <c r="C483"/>
      <c r="D483" s="367"/>
      <c r="E483" s="463"/>
      <c r="F483" s="463"/>
      <c r="G483" s="271"/>
      <c r="H483"/>
      <c r="I483" s="99"/>
      <c r="J483"/>
      <c r="K483"/>
      <c r="L483"/>
      <c r="M483" s="275"/>
      <c r="N483" s="275"/>
      <c r="O483" s="275"/>
      <c r="P483" s="275"/>
      <c r="Q483" s="275"/>
      <c r="R483" s="275"/>
      <c r="S483" s="275"/>
      <c r="T483" s="275"/>
      <c r="U483" s="275"/>
      <c r="V483" s="275"/>
      <c r="W483" s="275"/>
      <c r="X483" s="275"/>
      <c r="Y483" s="275"/>
      <c r="Z483" s="275"/>
      <c r="AA483" s="275"/>
      <c r="AB483" s="23"/>
      <c r="AC483"/>
      <c r="AD483" s="92"/>
      <c r="AE483"/>
      <c r="AF483"/>
      <c r="AG483"/>
      <c r="AH483" s="96"/>
      <c r="AI483" s="471"/>
      <c r="AJ483" s="445"/>
      <c r="AK483" s="498"/>
      <c r="AL483" s="498"/>
      <c r="AM483" s="498"/>
      <c r="AN483" s="498"/>
      <c r="AO483" s="498"/>
      <c r="AP483" s="498"/>
      <c r="AQ483" s="498"/>
      <c r="AR483" s="498"/>
      <c r="AS483" s="498"/>
      <c r="AT483" s="498"/>
      <c r="AU483" s="498"/>
      <c r="AV483" s="498"/>
      <c r="AW483" s="498"/>
      <c r="AX483" s="498"/>
      <c r="AY483" s="448"/>
      <c r="AZ483" s="386"/>
      <c r="BA483" s="715"/>
      <c r="BB483"/>
      <c r="BC483" s="715"/>
      <c r="BD483"/>
      <c r="BE483" s="715"/>
      <c r="BF483"/>
      <c r="BG483" s="715"/>
      <c r="BH483"/>
      <c r="BI483" s="715"/>
      <c r="BJ483"/>
      <c r="BK483" s="715"/>
      <c r="BL483"/>
      <c r="BM483" s="715"/>
      <c r="BN483"/>
      <c r="BO483" s="387"/>
      <c r="BP483"/>
      <c r="BQ483" s="387"/>
      <c r="BR483"/>
      <c r="BS483" s="387"/>
      <c r="BT483"/>
      <c r="BU483" s="387"/>
      <c r="BV483"/>
      <c r="BW483" s="387"/>
      <c r="BX483"/>
      <c r="BY483" s="387"/>
      <c r="BZ483"/>
      <c r="CA483" s="387"/>
      <c r="CB483"/>
      <c r="CC483" s="387"/>
      <c r="CD483"/>
      <c r="CE483" s="387"/>
      <c r="CF483"/>
      <c r="CG483" s="387"/>
      <c r="CH483"/>
      <c r="CI483" s="387"/>
      <c r="CJ483"/>
      <c r="CK483" s="1099"/>
      <c r="CT483" s="1109"/>
      <c r="CX483" s="1109"/>
      <c r="DN483" s="507"/>
      <c r="DO483" s="507"/>
      <c r="DP483" s="507"/>
      <c r="DQ483" s="507"/>
      <c r="DR483" s="507"/>
      <c r="DS483" s="507"/>
      <c r="DT483" s="507"/>
      <c r="DU483" s="507"/>
      <c r="DV483" s="507"/>
      <c r="DW483" s="507"/>
      <c r="DX483" s="507"/>
      <c r="DY483" s="507"/>
      <c r="DZ483" s="507"/>
      <c r="EA483" s="507"/>
      <c r="EB483" s="507"/>
      <c r="EC483" s="507"/>
      <c r="ED483" s="507"/>
      <c r="EE483" s="507"/>
      <c r="EF483" s="507"/>
      <c r="EG483" s="507"/>
      <c r="EH483" s="507"/>
      <c r="EI483" s="507"/>
      <c r="EJ483" s="507"/>
      <c r="EK483" s="507"/>
      <c r="EL483" s="507"/>
      <c r="EM483" s="507"/>
      <c r="EN483" s="507"/>
      <c r="EO483" s="507"/>
      <c r="EP483" s="507"/>
      <c r="EQ483" s="507"/>
      <c r="ER483" s="507"/>
      <c r="ES483" s="507"/>
      <c r="ET483" s="507"/>
      <c r="EU483" s="507"/>
      <c r="EV483" s="507"/>
      <c r="EW483" s="507"/>
      <c r="EX483" s="507"/>
      <c r="EY483" s="507"/>
      <c r="EZ483" s="507"/>
      <c r="FA483" s="507"/>
      <c r="FB483" s="507"/>
      <c r="FC483" s="507"/>
      <c r="FD483" s="507"/>
      <c r="FE483" s="507"/>
      <c r="FF483" s="507"/>
      <c r="FG483" s="507"/>
      <c r="FH483" s="507"/>
      <c r="FI483" s="507"/>
      <c r="FJ483" s="507"/>
      <c r="FK483" s="507"/>
      <c r="FL483" s="507"/>
      <c r="FM483" s="507"/>
      <c r="FN483" s="507"/>
      <c r="FO483" s="507"/>
      <c r="FP483" s="507"/>
      <c r="FQ483" s="507"/>
      <c r="FR483" s="507"/>
      <c r="FS483" s="507"/>
      <c r="FT483" s="507"/>
      <c r="FU483" s="507"/>
      <c r="FV483" s="507"/>
      <c r="FW483" s="507"/>
      <c r="FX483" s="507"/>
      <c r="FY483" s="507"/>
      <c r="FZ483" s="507"/>
      <c r="GA483" s="507"/>
      <c r="GB483" s="507"/>
      <c r="GC483" s="507"/>
      <c r="GD483" s="507"/>
      <c r="GE483" s="507"/>
      <c r="GF483" s="507"/>
      <c r="GG483" s="507"/>
      <c r="GH483" s="507"/>
      <c r="GI483" s="507"/>
      <c r="GJ483" s="507"/>
      <c r="GK483" s="507"/>
      <c r="GL483" s="507"/>
      <c r="GM483" s="507"/>
      <c r="GN483" s="507"/>
      <c r="GO483" s="507"/>
      <c r="GP483" s="507"/>
      <c r="GQ483" s="507"/>
      <c r="GR483" s="507"/>
      <c r="GS483" s="507"/>
      <c r="GT483" s="507"/>
      <c r="GU483" s="507"/>
      <c r="GV483" s="507"/>
      <c r="GW483" s="507"/>
      <c r="GX483" s="507"/>
      <c r="GY483" s="507"/>
      <c r="GZ483" s="507"/>
      <c r="HA483" s="507"/>
      <c r="HB483" s="507"/>
      <c r="HC483" s="507"/>
      <c r="HD483" s="507"/>
      <c r="HE483" s="507"/>
      <c r="HF483" s="507"/>
      <c r="HG483" s="507"/>
      <c r="HH483" s="507"/>
      <c r="HI483" s="507"/>
      <c r="HJ483" s="507"/>
      <c r="HK483" s="507"/>
      <c r="HL483" s="507"/>
      <c r="HM483" s="507"/>
      <c r="HN483" s="507"/>
      <c r="HO483" s="507"/>
      <c r="HP483" s="507"/>
      <c r="HQ483" s="507"/>
      <c r="HR483" s="507"/>
      <c r="HS483" s="507"/>
      <c r="HT483" s="507"/>
      <c r="HU483" s="507"/>
      <c r="HV483" s="507"/>
      <c r="HW483" s="507"/>
      <c r="HX483" s="507"/>
      <c r="HY483" s="507"/>
      <c r="HZ483" s="507"/>
      <c r="IA483" s="507"/>
      <c r="IB483" s="507"/>
      <c r="IC483" s="507"/>
      <c r="ID483" s="507"/>
      <c r="IE483" s="507"/>
      <c r="IF483" s="507"/>
      <c r="IG483" s="507"/>
      <c r="IH483" s="507"/>
      <c r="II483" s="507"/>
      <c r="IJ483" s="507"/>
    </row>
    <row r="484" spans="1:244" s="398" customFormat="1" ht="19" x14ac:dyDescent="0.2">
      <c r="A484"/>
      <c r="B484" s="290"/>
      <c r="C484"/>
      <c r="D484" s="367"/>
      <c r="E484" s="463"/>
      <c r="F484" s="463"/>
      <c r="G484" s="271"/>
      <c r="H484"/>
      <c r="I484" s="99"/>
      <c r="J484"/>
      <c r="K484"/>
      <c r="L484"/>
      <c r="M484" s="275"/>
      <c r="N484" s="275"/>
      <c r="O484" s="275"/>
      <c r="P484" s="275"/>
      <c r="Q484" s="275"/>
      <c r="R484" s="275"/>
      <c r="S484" s="275"/>
      <c r="T484" s="275"/>
      <c r="U484" s="275"/>
      <c r="V484" s="275"/>
      <c r="W484" s="275"/>
      <c r="X484" s="275"/>
      <c r="Y484" s="275"/>
      <c r="Z484" s="275"/>
      <c r="AA484" s="275"/>
      <c r="AB484" s="23"/>
      <c r="AC484"/>
      <c r="AD484" s="92"/>
      <c r="AE484"/>
      <c r="AF484"/>
      <c r="AG484"/>
      <c r="AH484" s="96"/>
      <c r="AI484" s="471"/>
      <c r="AJ484" s="445"/>
      <c r="AK484" s="498"/>
      <c r="AL484" s="498"/>
      <c r="AM484" s="498"/>
      <c r="AN484" s="498"/>
      <c r="AO484" s="498"/>
      <c r="AP484" s="498"/>
      <c r="AQ484" s="498"/>
      <c r="AR484" s="498"/>
      <c r="AS484" s="498"/>
      <c r="AT484" s="498"/>
      <c r="AU484" s="498"/>
      <c r="AV484" s="498"/>
      <c r="AW484" s="498"/>
      <c r="AX484" s="498"/>
      <c r="AY484" s="448"/>
      <c r="AZ484" s="386"/>
      <c r="BA484" s="715"/>
      <c r="BB484"/>
      <c r="BC484" s="715"/>
      <c r="BD484"/>
      <c r="BE484" s="715"/>
      <c r="BF484"/>
      <c r="BG484" s="715"/>
      <c r="BH484"/>
      <c r="BI484" s="715"/>
      <c r="BJ484"/>
      <c r="BK484" s="715"/>
      <c r="BL484"/>
      <c r="BM484" s="715"/>
      <c r="BN484"/>
      <c r="BO484" s="387"/>
      <c r="BP484"/>
      <c r="BQ484" s="387"/>
      <c r="BR484"/>
      <c r="BS484" s="387"/>
      <c r="BT484"/>
      <c r="BU484" s="387"/>
      <c r="BV484"/>
      <c r="BW484" s="387"/>
      <c r="BX484"/>
      <c r="BY484" s="387"/>
      <c r="BZ484"/>
      <c r="CA484" s="387"/>
      <c r="CB484"/>
      <c r="CC484" s="387"/>
      <c r="CD484"/>
      <c r="CE484" s="387"/>
      <c r="CF484"/>
      <c r="CG484" s="387"/>
      <c r="CH484"/>
      <c r="CI484" s="387"/>
      <c r="CJ484"/>
      <c r="CK484" s="1099"/>
      <c r="CT484" s="1109"/>
      <c r="CX484" s="1109"/>
      <c r="DN484" s="507"/>
      <c r="DO484" s="507"/>
      <c r="DP484" s="507"/>
      <c r="DQ484" s="507"/>
      <c r="DR484" s="507"/>
      <c r="DS484" s="507"/>
      <c r="DT484" s="507"/>
      <c r="DU484" s="507"/>
      <c r="DV484" s="507"/>
      <c r="DW484" s="507"/>
      <c r="DX484" s="507"/>
      <c r="DY484" s="507"/>
      <c r="DZ484" s="507"/>
      <c r="EA484" s="507"/>
      <c r="EB484" s="507"/>
      <c r="EC484" s="507"/>
      <c r="ED484" s="507"/>
      <c r="EE484" s="507"/>
      <c r="EF484" s="507"/>
      <c r="EG484" s="507"/>
      <c r="EH484" s="507"/>
      <c r="EI484" s="507"/>
      <c r="EJ484" s="507"/>
      <c r="EK484" s="507"/>
      <c r="EL484" s="507"/>
      <c r="EM484" s="507"/>
      <c r="EN484" s="507"/>
      <c r="EO484" s="507"/>
      <c r="EP484" s="507"/>
      <c r="EQ484" s="507"/>
      <c r="ER484" s="507"/>
      <c r="ES484" s="507"/>
      <c r="ET484" s="507"/>
      <c r="EU484" s="507"/>
      <c r="EV484" s="507"/>
      <c r="EW484" s="507"/>
      <c r="EX484" s="507"/>
      <c r="EY484" s="507"/>
      <c r="EZ484" s="507"/>
      <c r="FA484" s="507"/>
      <c r="FB484" s="507"/>
      <c r="FC484" s="507"/>
      <c r="FD484" s="507"/>
      <c r="FE484" s="507"/>
      <c r="FF484" s="507"/>
      <c r="FG484" s="507"/>
      <c r="FH484" s="507"/>
      <c r="FI484" s="507"/>
      <c r="FJ484" s="507"/>
      <c r="FK484" s="507"/>
      <c r="FL484" s="507"/>
      <c r="FM484" s="507"/>
      <c r="FN484" s="507"/>
      <c r="FO484" s="507"/>
      <c r="FP484" s="507"/>
      <c r="FQ484" s="507"/>
      <c r="FR484" s="507"/>
      <c r="FS484" s="507"/>
      <c r="FT484" s="507"/>
      <c r="FU484" s="507"/>
      <c r="FV484" s="507"/>
      <c r="FW484" s="507"/>
      <c r="FX484" s="507"/>
      <c r="FY484" s="507"/>
      <c r="FZ484" s="507"/>
      <c r="GA484" s="507"/>
      <c r="GB484" s="507"/>
      <c r="GC484" s="507"/>
      <c r="GD484" s="507"/>
      <c r="GE484" s="507"/>
      <c r="GF484" s="507"/>
      <c r="GG484" s="507"/>
      <c r="GH484" s="507"/>
      <c r="GI484" s="507"/>
      <c r="GJ484" s="507"/>
      <c r="GK484" s="507"/>
      <c r="GL484" s="507"/>
      <c r="GM484" s="507"/>
      <c r="GN484" s="507"/>
      <c r="GO484" s="507"/>
      <c r="GP484" s="507"/>
      <c r="GQ484" s="507"/>
      <c r="GR484" s="507"/>
      <c r="GS484" s="507"/>
      <c r="GT484" s="507"/>
      <c r="GU484" s="507"/>
      <c r="GV484" s="507"/>
      <c r="GW484" s="507"/>
      <c r="GX484" s="507"/>
      <c r="GY484" s="507"/>
      <c r="GZ484" s="507"/>
      <c r="HA484" s="507"/>
      <c r="HB484" s="507"/>
      <c r="HC484" s="507"/>
      <c r="HD484" s="507"/>
      <c r="HE484" s="507"/>
      <c r="HF484" s="507"/>
      <c r="HG484" s="507"/>
      <c r="HH484" s="507"/>
      <c r="HI484" s="507"/>
      <c r="HJ484" s="507"/>
      <c r="HK484" s="507"/>
      <c r="HL484" s="507"/>
      <c r="HM484" s="507"/>
      <c r="HN484" s="507"/>
      <c r="HO484" s="507"/>
      <c r="HP484" s="507"/>
      <c r="HQ484" s="507"/>
      <c r="HR484" s="507"/>
      <c r="HS484" s="507"/>
      <c r="HT484" s="507"/>
      <c r="HU484" s="507"/>
      <c r="HV484" s="507"/>
      <c r="HW484" s="507"/>
      <c r="HX484" s="507"/>
      <c r="HY484" s="507"/>
      <c r="HZ484" s="507"/>
      <c r="IA484" s="507"/>
      <c r="IB484" s="507"/>
      <c r="IC484" s="507"/>
      <c r="ID484" s="507"/>
      <c r="IE484" s="507"/>
      <c r="IF484" s="507"/>
      <c r="IG484" s="507"/>
      <c r="IH484" s="507"/>
      <c r="II484" s="507"/>
      <c r="IJ484" s="507"/>
    </row>
    <row r="485" spans="1:244" s="398" customFormat="1" ht="19" x14ac:dyDescent="0.2">
      <c r="A485"/>
      <c r="B485" s="290"/>
      <c r="C485"/>
      <c r="D485" s="367"/>
      <c r="E485" s="463"/>
      <c r="F485" s="463"/>
      <c r="G485" s="271"/>
      <c r="H485"/>
      <c r="I485" s="99"/>
      <c r="J485"/>
      <c r="K485"/>
      <c r="L485"/>
      <c r="M485" s="275"/>
      <c r="N485" s="275"/>
      <c r="O485" s="275"/>
      <c r="P485" s="275"/>
      <c r="Q485" s="275"/>
      <c r="R485" s="275"/>
      <c r="S485" s="275"/>
      <c r="T485" s="275"/>
      <c r="U485" s="275"/>
      <c r="V485" s="275"/>
      <c r="W485" s="275"/>
      <c r="X485" s="275"/>
      <c r="Y485" s="275"/>
      <c r="Z485" s="275"/>
      <c r="AA485" s="275"/>
      <c r="AB485" s="23"/>
      <c r="AC485"/>
      <c r="AD485" s="92"/>
      <c r="AE485"/>
      <c r="AF485"/>
      <c r="AG485"/>
      <c r="AH485" s="96"/>
      <c r="AI485" s="471"/>
      <c r="AJ485" s="445"/>
      <c r="AK485" s="498"/>
      <c r="AL485" s="498"/>
      <c r="AM485" s="498"/>
      <c r="AN485" s="498"/>
      <c r="AO485" s="498"/>
      <c r="AP485" s="498"/>
      <c r="AQ485" s="498"/>
      <c r="AR485" s="498"/>
      <c r="AS485" s="498"/>
      <c r="AT485" s="498"/>
      <c r="AU485" s="498"/>
      <c r="AV485" s="498"/>
      <c r="AW485" s="498"/>
      <c r="AX485" s="498"/>
      <c r="AY485" s="448"/>
      <c r="AZ485" s="386"/>
      <c r="BA485" s="715"/>
      <c r="BB485"/>
      <c r="BC485" s="715"/>
      <c r="BD485"/>
      <c r="BE485" s="715"/>
      <c r="BF485"/>
      <c r="BG485" s="715"/>
      <c r="BH485"/>
      <c r="BI485" s="715"/>
      <c r="BJ485"/>
      <c r="BK485" s="715"/>
      <c r="BL485"/>
      <c r="BM485" s="715"/>
      <c r="BN485"/>
      <c r="BO485" s="387"/>
      <c r="BP485"/>
      <c r="BQ485" s="387"/>
      <c r="BR485"/>
      <c r="BS485" s="387"/>
      <c r="BT485"/>
      <c r="BU485" s="387"/>
      <c r="BV485"/>
      <c r="BW485" s="387"/>
      <c r="BX485"/>
      <c r="BY485" s="387"/>
      <c r="BZ485"/>
      <c r="CA485" s="387"/>
      <c r="CB485"/>
      <c r="CC485" s="387"/>
      <c r="CD485"/>
      <c r="CE485" s="387"/>
      <c r="CF485"/>
      <c r="CG485" s="387"/>
      <c r="CH485"/>
      <c r="CI485" s="387"/>
      <c r="CJ485"/>
      <c r="CK485" s="1099"/>
      <c r="CT485" s="1109"/>
      <c r="CX485" s="1109"/>
      <c r="DN485" s="507"/>
      <c r="DO485" s="507"/>
      <c r="DP485" s="507"/>
      <c r="DQ485" s="507"/>
      <c r="DR485" s="507"/>
      <c r="DS485" s="507"/>
      <c r="DT485" s="507"/>
      <c r="DU485" s="507"/>
      <c r="DV485" s="507"/>
      <c r="DW485" s="507"/>
      <c r="DX485" s="507"/>
      <c r="DY485" s="507"/>
      <c r="DZ485" s="507"/>
      <c r="EA485" s="507"/>
      <c r="EB485" s="507"/>
      <c r="EC485" s="507"/>
      <c r="ED485" s="507"/>
      <c r="EE485" s="507"/>
      <c r="EF485" s="507"/>
      <c r="EG485" s="507"/>
      <c r="EH485" s="507"/>
      <c r="EI485" s="507"/>
      <c r="EJ485" s="507"/>
      <c r="EK485" s="507"/>
      <c r="EL485" s="507"/>
      <c r="EM485" s="507"/>
      <c r="EN485" s="507"/>
      <c r="EO485" s="507"/>
      <c r="EP485" s="507"/>
      <c r="EQ485" s="507"/>
      <c r="ER485" s="507"/>
      <c r="ES485" s="507"/>
      <c r="ET485" s="507"/>
      <c r="EU485" s="507"/>
      <c r="EV485" s="507"/>
      <c r="EW485" s="507"/>
      <c r="EX485" s="507"/>
      <c r="EY485" s="507"/>
      <c r="EZ485" s="507"/>
      <c r="FA485" s="507"/>
      <c r="FB485" s="507"/>
      <c r="FC485" s="507"/>
      <c r="FD485" s="507"/>
      <c r="FE485" s="507"/>
      <c r="FF485" s="507"/>
      <c r="FG485" s="507"/>
      <c r="FH485" s="507"/>
      <c r="FI485" s="507"/>
      <c r="FJ485" s="507"/>
      <c r="FK485" s="507"/>
      <c r="FL485" s="507"/>
      <c r="FM485" s="507"/>
      <c r="FN485" s="507"/>
      <c r="FO485" s="507"/>
      <c r="FP485" s="507"/>
      <c r="FQ485" s="507"/>
      <c r="FR485" s="507"/>
      <c r="FS485" s="507"/>
      <c r="FT485" s="507"/>
      <c r="FU485" s="507"/>
      <c r="FV485" s="507"/>
      <c r="FW485" s="507"/>
      <c r="FX485" s="507"/>
      <c r="FY485" s="507"/>
      <c r="FZ485" s="507"/>
      <c r="GA485" s="507"/>
      <c r="GB485" s="507"/>
      <c r="GC485" s="507"/>
      <c r="GD485" s="507"/>
      <c r="GE485" s="507"/>
      <c r="GF485" s="507"/>
      <c r="GG485" s="507"/>
      <c r="GH485" s="507"/>
      <c r="GI485" s="507"/>
      <c r="GJ485" s="507"/>
      <c r="GK485" s="507"/>
      <c r="GL485" s="507"/>
      <c r="GM485" s="507"/>
      <c r="GN485" s="507"/>
      <c r="GO485" s="507"/>
      <c r="GP485" s="507"/>
      <c r="GQ485" s="507"/>
      <c r="GR485" s="507"/>
      <c r="GS485" s="507"/>
      <c r="GT485" s="507"/>
      <c r="GU485" s="507"/>
      <c r="GV485" s="507"/>
      <c r="GW485" s="507"/>
      <c r="GX485" s="507"/>
      <c r="GY485" s="507"/>
      <c r="GZ485" s="507"/>
      <c r="HA485" s="507"/>
      <c r="HB485" s="507"/>
      <c r="HC485" s="507"/>
      <c r="HD485" s="507"/>
      <c r="HE485" s="507"/>
      <c r="HF485" s="507"/>
      <c r="HG485" s="507"/>
      <c r="HH485" s="507"/>
      <c r="HI485" s="507"/>
      <c r="HJ485" s="507"/>
      <c r="HK485" s="507"/>
      <c r="HL485" s="507"/>
      <c r="HM485" s="507"/>
      <c r="HN485" s="507"/>
      <c r="HO485" s="507"/>
      <c r="HP485" s="507"/>
      <c r="HQ485" s="507"/>
      <c r="HR485" s="507"/>
      <c r="HS485" s="507"/>
      <c r="HT485" s="507"/>
      <c r="HU485" s="507"/>
      <c r="HV485" s="507"/>
      <c r="HW485" s="507"/>
      <c r="HX485" s="507"/>
      <c r="HY485" s="507"/>
      <c r="HZ485" s="507"/>
      <c r="IA485" s="507"/>
      <c r="IB485" s="507"/>
      <c r="IC485" s="507"/>
      <c r="ID485" s="507"/>
      <c r="IE485" s="507"/>
      <c r="IF485" s="507"/>
      <c r="IG485" s="507"/>
      <c r="IH485" s="507"/>
      <c r="II485" s="507"/>
      <c r="IJ485" s="507"/>
    </row>
    <row r="486" spans="1:244" s="398" customFormat="1" ht="19" x14ac:dyDescent="0.2">
      <c r="A486"/>
      <c r="B486" s="290"/>
      <c r="C486"/>
      <c r="D486" s="367"/>
      <c r="E486" s="463"/>
      <c r="F486" s="463"/>
      <c r="G486" s="271"/>
      <c r="H486"/>
      <c r="I486" s="99"/>
      <c r="J486"/>
      <c r="K486"/>
      <c r="L486"/>
      <c r="M486" s="275"/>
      <c r="N486" s="275"/>
      <c r="O486" s="275"/>
      <c r="P486" s="275"/>
      <c r="Q486" s="275"/>
      <c r="R486" s="275"/>
      <c r="S486" s="275"/>
      <c r="T486" s="275"/>
      <c r="U486" s="275"/>
      <c r="V486" s="275"/>
      <c r="W486" s="275"/>
      <c r="X486" s="275"/>
      <c r="Y486" s="275"/>
      <c r="Z486" s="275"/>
      <c r="AA486" s="275"/>
      <c r="AB486" s="23"/>
      <c r="AC486"/>
      <c r="AD486" s="92"/>
      <c r="AE486"/>
      <c r="AF486"/>
      <c r="AG486"/>
      <c r="AH486" s="96"/>
      <c r="AI486" s="471"/>
      <c r="AJ486" s="445"/>
      <c r="AK486" s="498"/>
      <c r="AL486" s="498"/>
      <c r="AM486" s="498"/>
      <c r="AN486" s="498"/>
      <c r="AO486" s="498"/>
      <c r="AP486" s="498"/>
      <c r="AQ486" s="498"/>
      <c r="AR486" s="498"/>
      <c r="AS486" s="498"/>
      <c r="AT486" s="498"/>
      <c r="AU486" s="498"/>
      <c r="AV486" s="498"/>
      <c r="AW486" s="498"/>
      <c r="AX486" s="498"/>
      <c r="AY486" s="448"/>
      <c r="AZ486" s="386"/>
      <c r="BA486" s="715"/>
      <c r="BB486"/>
      <c r="BC486" s="715"/>
      <c r="BD486"/>
      <c r="BE486" s="715"/>
      <c r="BF486"/>
      <c r="BG486" s="715"/>
      <c r="BH486"/>
      <c r="BI486" s="715"/>
      <c r="BJ486"/>
      <c r="BK486" s="715"/>
      <c r="BL486"/>
      <c r="BM486" s="715"/>
      <c r="BN486"/>
      <c r="BO486" s="387"/>
      <c r="BP486"/>
      <c r="BQ486" s="387"/>
      <c r="BR486"/>
      <c r="BS486" s="387"/>
      <c r="BT486"/>
      <c r="BU486" s="387"/>
      <c r="BV486"/>
      <c r="BW486" s="387"/>
      <c r="BX486"/>
      <c r="BY486" s="387"/>
      <c r="BZ486"/>
      <c r="CA486" s="387"/>
      <c r="CB486"/>
      <c r="CC486" s="387"/>
      <c r="CD486"/>
      <c r="CE486" s="387"/>
      <c r="CF486"/>
      <c r="CG486" s="387"/>
      <c r="CH486"/>
      <c r="CI486" s="387"/>
      <c r="CJ486"/>
      <c r="CK486" s="1099"/>
      <c r="CT486" s="1109"/>
      <c r="CX486" s="1109"/>
      <c r="DN486" s="507"/>
      <c r="DO486" s="507"/>
      <c r="DP486" s="507"/>
      <c r="DQ486" s="507"/>
      <c r="DR486" s="507"/>
      <c r="DS486" s="507"/>
      <c r="DT486" s="507"/>
      <c r="DU486" s="507"/>
      <c r="DV486" s="507"/>
      <c r="DW486" s="507"/>
      <c r="DX486" s="507"/>
      <c r="DY486" s="507"/>
      <c r="DZ486" s="507"/>
      <c r="EA486" s="507"/>
      <c r="EB486" s="507"/>
      <c r="EC486" s="507"/>
      <c r="ED486" s="507"/>
      <c r="EE486" s="507"/>
      <c r="EF486" s="507"/>
      <c r="EG486" s="507"/>
      <c r="EH486" s="507"/>
      <c r="EI486" s="507"/>
      <c r="EJ486" s="507"/>
      <c r="EK486" s="507"/>
      <c r="EL486" s="507"/>
      <c r="EM486" s="507"/>
      <c r="EN486" s="507"/>
      <c r="EO486" s="507"/>
      <c r="EP486" s="507"/>
      <c r="EQ486" s="507"/>
      <c r="ER486" s="507"/>
      <c r="ES486" s="507"/>
      <c r="ET486" s="507"/>
      <c r="EU486" s="507"/>
      <c r="EV486" s="507"/>
      <c r="EW486" s="507"/>
      <c r="EX486" s="507"/>
      <c r="EY486" s="507"/>
      <c r="EZ486" s="507"/>
      <c r="FA486" s="507"/>
      <c r="FB486" s="507"/>
      <c r="FC486" s="507"/>
      <c r="FD486" s="507"/>
      <c r="FE486" s="507"/>
      <c r="FF486" s="507"/>
      <c r="FG486" s="507"/>
      <c r="FH486" s="507"/>
      <c r="FI486" s="507"/>
      <c r="FJ486" s="507"/>
      <c r="FK486" s="507"/>
      <c r="FL486" s="507"/>
      <c r="FM486" s="507"/>
      <c r="FN486" s="507"/>
      <c r="FO486" s="507"/>
      <c r="FP486" s="507"/>
      <c r="FQ486" s="507"/>
      <c r="FR486" s="507"/>
      <c r="FS486" s="507"/>
      <c r="FT486" s="507"/>
      <c r="FU486" s="507"/>
      <c r="FV486" s="507"/>
      <c r="FW486" s="507"/>
      <c r="FX486" s="507"/>
      <c r="FY486" s="507"/>
      <c r="FZ486" s="507"/>
      <c r="GA486" s="507"/>
      <c r="GB486" s="507"/>
      <c r="GC486" s="507"/>
      <c r="GD486" s="507"/>
      <c r="GE486" s="507"/>
      <c r="GF486" s="507"/>
      <c r="GG486" s="507"/>
      <c r="GH486" s="507"/>
      <c r="GI486" s="507"/>
      <c r="GJ486" s="507"/>
      <c r="GK486" s="507"/>
      <c r="GL486" s="507"/>
      <c r="GM486" s="507"/>
      <c r="GN486" s="507"/>
      <c r="GO486" s="507"/>
      <c r="GP486" s="507"/>
      <c r="GQ486" s="507"/>
      <c r="GR486" s="507"/>
      <c r="GS486" s="507"/>
      <c r="GT486" s="507"/>
      <c r="GU486" s="507"/>
      <c r="GV486" s="507"/>
      <c r="GW486" s="507"/>
      <c r="GX486" s="507"/>
      <c r="GY486" s="507"/>
      <c r="GZ486" s="507"/>
      <c r="HA486" s="507"/>
      <c r="HB486" s="507"/>
      <c r="HC486" s="507"/>
      <c r="HD486" s="507"/>
      <c r="HE486" s="507"/>
      <c r="HF486" s="507"/>
      <c r="HG486" s="507"/>
      <c r="HH486" s="507"/>
      <c r="HI486" s="507"/>
      <c r="HJ486" s="507"/>
      <c r="HK486" s="507"/>
      <c r="HL486" s="507"/>
      <c r="HM486" s="507"/>
      <c r="HN486" s="507"/>
      <c r="HO486" s="507"/>
      <c r="HP486" s="507"/>
      <c r="HQ486" s="507"/>
      <c r="HR486" s="507"/>
      <c r="HS486" s="507"/>
      <c r="HT486" s="507"/>
      <c r="HU486" s="507"/>
      <c r="HV486" s="507"/>
      <c r="HW486" s="507"/>
      <c r="HX486" s="507"/>
      <c r="HY486" s="507"/>
      <c r="HZ486" s="507"/>
      <c r="IA486" s="507"/>
      <c r="IB486" s="507"/>
      <c r="IC486" s="507"/>
      <c r="ID486" s="507"/>
      <c r="IE486" s="507"/>
      <c r="IF486" s="507"/>
      <c r="IG486" s="507"/>
      <c r="IH486" s="507"/>
      <c r="II486" s="507"/>
      <c r="IJ486" s="507"/>
    </row>
    <row r="487" spans="1:244" s="398" customFormat="1" ht="19" x14ac:dyDescent="0.2">
      <c r="A487"/>
      <c r="B487" s="290"/>
      <c r="C487"/>
      <c r="D487" s="367"/>
      <c r="E487" s="463"/>
      <c r="F487" s="463"/>
      <c r="G487" s="271"/>
      <c r="H487"/>
      <c r="I487" s="99"/>
      <c r="J487"/>
      <c r="K487"/>
      <c r="L487"/>
      <c r="M487" s="275"/>
      <c r="N487" s="275"/>
      <c r="O487" s="275"/>
      <c r="P487" s="275"/>
      <c r="Q487" s="275"/>
      <c r="R487" s="275"/>
      <c r="S487" s="275"/>
      <c r="T487" s="275"/>
      <c r="U487" s="275"/>
      <c r="V487" s="275"/>
      <c r="W487" s="275"/>
      <c r="X487" s="275"/>
      <c r="Y487" s="275"/>
      <c r="Z487" s="275"/>
      <c r="AA487" s="275"/>
      <c r="AB487" s="23"/>
      <c r="AC487"/>
      <c r="AD487" s="92"/>
      <c r="AE487"/>
      <c r="AF487"/>
      <c r="AG487"/>
      <c r="AH487" s="96"/>
      <c r="AI487" s="471"/>
      <c r="AJ487" s="445"/>
      <c r="AK487" s="498"/>
      <c r="AL487" s="498"/>
      <c r="AM487" s="498"/>
      <c r="AN487" s="498"/>
      <c r="AO487" s="498"/>
      <c r="AP487" s="498"/>
      <c r="AQ487" s="498"/>
      <c r="AR487" s="498"/>
      <c r="AS487" s="498"/>
      <c r="AT487" s="498"/>
      <c r="AU487" s="498"/>
      <c r="AV487" s="498"/>
      <c r="AW487" s="498"/>
      <c r="AX487" s="498"/>
      <c r="AY487" s="448"/>
      <c r="AZ487" s="386"/>
      <c r="BA487" s="715"/>
      <c r="BB487"/>
      <c r="BC487" s="715"/>
      <c r="BD487"/>
      <c r="BE487" s="715"/>
      <c r="BF487"/>
      <c r="BG487" s="715"/>
      <c r="BH487"/>
      <c r="BI487" s="715"/>
      <c r="BJ487"/>
      <c r="BK487" s="715"/>
      <c r="BL487"/>
      <c r="BM487" s="715"/>
      <c r="BN487"/>
      <c r="BO487" s="387"/>
      <c r="BP487"/>
      <c r="BQ487" s="387"/>
      <c r="BR487"/>
      <c r="BS487" s="387"/>
      <c r="BT487"/>
      <c r="BU487" s="387"/>
      <c r="BV487"/>
      <c r="BW487" s="387"/>
      <c r="BX487"/>
      <c r="BY487" s="387"/>
      <c r="BZ487"/>
      <c r="CA487" s="387"/>
      <c r="CB487"/>
      <c r="CC487" s="387"/>
      <c r="CD487"/>
      <c r="CE487" s="387"/>
      <c r="CF487"/>
      <c r="CG487" s="387"/>
      <c r="CH487"/>
      <c r="CI487" s="387"/>
      <c r="CJ487"/>
      <c r="CK487" s="1099"/>
      <c r="CT487" s="1109"/>
      <c r="CX487" s="1109"/>
      <c r="DN487" s="507"/>
      <c r="DO487" s="507"/>
      <c r="DP487" s="507"/>
      <c r="DQ487" s="507"/>
      <c r="DR487" s="507"/>
      <c r="DS487" s="507"/>
      <c r="DT487" s="507"/>
      <c r="DU487" s="507"/>
      <c r="DV487" s="507"/>
      <c r="DW487" s="507"/>
      <c r="DX487" s="507"/>
      <c r="DY487" s="507"/>
      <c r="DZ487" s="507"/>
      <c r="EA487" s="507"/>
      <c r="EB487" s="507"/>
      <c r="EC487" s="507"/>
      <c r="ED487" s="507"/>
      <c r="EE487" s="507"/>
      <c r="EF487" s="507"/>
      <c r="EG487" s="507"/>
      <c r="EH487" s="507"/>
      <c r="EI487" s="507"/>
      <c r="EJ487" s="507"/>
      <c r="EK487" s="507"/>
      <c r="EL487" s="507"/>
      <c r="EM487" s="507"/>
      <c r="EN487" s="507"/>
      <c r="EO487" s="507"/>
      <c r="EP487" s="507"/>
      <c r="EQ487" s="507"/>
      <c r="ER487" s="507"/>
      <c r="ES487" s="507"/>
      <c r="ET487" s="507"/>
      <c r="EU487" s="507"/>
      <c r="EV487" s="507"/>
      <c r="EW487" s="507"/>
      <c r="EX487" s="507"/>
      <c r="EY487" s="507"/>
      <c r="EZ487" s="507"/>
      <c r="FA487" s="507"/>
      <c r="FB487" s="507"/>
      <c r="FC487" s="507"/>
      <c r="FD487" s="507"/>
      <c r="FE487" s="507"/>
      <c r="FF487" s="507"/>
      <c r="FG487" s="507"/>
      <c r="FH487" s="507"/>
      <c r="FI487" s="507"/>
      <c r="FJ487" s="507"/>
      <c r="FK487" s="507"/>
      <c r="FL487" s="507"/>
      <c r="FM487" s="507"/>
      <c r="FN487" s="507"/>
      <c r="FO487" s="507"/>
      <c r="FP487" s="507"/>
      <c r="FQ487" s="507"/>
      <c r="FR487" s="507"/>
      <c r="FS487" s="507"/>
      <c r="FT487" s="507"/>
      <c r="FU487" s="507"/>
      <c r="FV487" s="507"/>
      <c r="FW487" s="507"/>
      <c r="FX487" s="507"/>
      <c r="FY487" s="507"/>
      <c r="FZ487" s="507"/>
      <c r="GA487" s="507"/>
      <c r="GB487" s="507"/>
      <c r="GC487" s="507"/>
      <c r="GD487" s="507"/>
      <c r="GE487" s="507"/>
      <c r="GF487" s="507"/>
      <c r="GG487" s="507"/>
      <c r="GH487" s="507"/>
      <c r="GI487" s="507"/>
      <c r="GJ487" s="507"/>
      <c r="GK487" s="507"/>
      <c r="GL487" s="507"/>
      <c r="GM487" s="507"/>
      <c r="GN487" s="507"/>
      <c r="GO487" s="507"/>
      <c r="GP487" s="507"/>
      <c r="GQ487" s="507"/>
      <c r="GR487" s="507"/>
      <c r="GS487" s="507"/>
      <c r="GT487" s="507"/>
      <c r="GU487" s="507"/>
      <c r="GV487" s="507"/>
      <c r="GW487" s="507"/>
      <c r="GX487" s="507"/>
      <c r="GY487" s="507"/>
      <c r="GZ487" s="507"/>
      <c r="HA487" s="507"/>
      <c r="HB487" s="507"/>
      <c r="HC487" s="507"/>
      <c r="HD487" s="507"/>
      <c r="HE487" s="507"/>
      <c r="HF487" s="507"/>
      <c r="HG487" s="507"/>
      <c r="HH487" s="507"/>
      <c r="HI487" s="507"/>
      <c r="HJ487" s="507"/>
      <c r="HK487" s="507"/>
      <c r="HL487" s="507"/>
      <c r="HM487" s="507"/>
      <c r="HN487" s="507"/>
      <c r="HO487" s="507"/>
      <c r="HP487" s="507"/>
      <c r="HQ487" s="507"/>
      <c r="HR487" s="507"/>
      <c r="HS487" s="507"/>
      <c r="HT487" s="507"/>
      <c r="HU487" s="507"/>
      <c r="HV487" s="507"/>
      <c r="HW487" s="507"/>
      <c r="HX487" s="507"/>
      <c r="HY487" s="507"/>
      <c r="HZ487" s="507"/>
      <c r="IA487" s="507"/>
      <c r="IB487" s="507"/>
      <c r="IC487" s="507"/>
      <c r="ID487" s="507"/>
      <c r="IE487" s="507"/>
      <c r="IF487" s="507"/>
      <c r="IG487" s="507"/>
      <c r="IH487" s="507"/>
      <c r="II487" s="507"/>
      <c r="IJ487" s="507"/>
    </row>
    <row r="488" spans="1:244" s="398" customFormat="1" ht="19" x14ac:dyDescent="0.2">
      <c r="A488"/>
      <c r="B488" s="290"/>
      <c r="C488"/>
      <c r="D488" s="367"/>
      <c r="E488" s="463"/>
      <c r="F488" s="463"/>
      <c r="G488" s="271"/>
      <c r="H488"/>
      <c r="I488" s="99"/>
      <c r="J488"/>
      <c r="K488"/>
      <c r="L488"/>
      <c r="M488" s="275"/>
      <c r="N488" s="275"/>
      <c r="O488" s="275"/>
      <c r="P488" s="275"/>
      <c r="Q488" s="275"/>
      <c r="R488" s="275"/>
      <c r="S488" s="275"/>
      <c r="T488" s="275"/>
      <c r="U488" s="275"/>
      <c r="V488" s="275"/>
      <c r="W488" s="275"/>
      <c r="X488" s="275"/>
      <c r="Y488" s="275"/>
      <c r="Z488" s="275"/>
      <c r="AA488" s="275"/>
      <c r="AB488" s="23"/>
      <c r="AC488"/>
      <c r="AD488" s="92"/>
      <c r="AE488"/>
      <c r="AF488"/>
      <c r="AG488"/>
      <c r="AH488" s="96"/>
      <c r="AI488" s="471"/>
      <c r="AJ488" s="445"/>
      <c r="AK488" s="498"/>
      <c r="AL488" s="498"/>
      <c r="AM488" s="498"/>
      <c r="AN488" s="498"/>
      <c r="AO488" s="498"/>
      <c r="AP488" s="498"/>
      <c r="AQ488" s="498"/>
      <c r="AR488" s="498"/>
      <c r="AS488" s="498"/>
      <c r="AT488" s="498"/>
      <c r="AU488" s="498"/>
      <c r="AV488" s="498"/>
      <c r="AW488" s="498"/>
      <c r="AX488" s="498"/>
      <c r="AY488" s="448"/>
      <c r="AZ488" s="386"/>
      <c r="BA488" s="715"/>
      <c r="BB488"/>
      <c r="BC488" s="715"/>
      <c r="BD488"/>
      <c r="BE488" s="715"/>
      <c r="BF488"/>
      <c r="BG488" s="715"/>
      <c r="BH488"/>
      <c r="BI488" s="715"/>
      <c r="BJ488"/>
      <c r="BK488" s="715"/>
      <c r="BL488"/>
      <c r="BM488" s="715"/>
      <c r="BN488"/>
      <c r="BO488" s="387"/>
      <c r="BP488"/>
      <c r="BQ488" s="387"/>
      <c r="BR488"/>
      <c r="BS488" s="387"/>
      <c r="BT488"/>
      <c r="BU488" s="387"/>
      <c r="BV488"/>
      <c r="BW488" s="387"/>
      <c r="BX488"/>
      <c r="BY488" s="387"/>
      <c r="BZ488"/>
      <c r="CA488" s="387"/>
      <c r="CB488"/>
      <c r="CC488" s="387"/>
      <c r="CD488"/>
      <c r="CE488" s="387"/>
      <c r="CF488"/>
      <c r="CG488" s="387"/>
      <c r="CH488"/>
      <c r="CI488" s="387"/>
      <c r="CJ488"/>
      <c r="CK488" s="1099"/>
      <c r="CT488" s="1109"/>
      <c r="CX488" s="1109"/>
      <c r="DN488" s="507"/>
      <c r="DO488" s="507"/>
      <c r="DP488" s="507"/>
      <c r="DQ488" s="507"/>
      <c r="DR488" s="507"/>
      <c r="DS488" s="507"/>
      <c r="DT488" s="507"/>
      <c r="DU488" s="507"/>
      <c r="DV488" s="507"/>
      <c r="DW488" s="507"/>
      <c r="DX488" s="507"/>
      <c r="DY488" s="507"/>
      <c r="DZ488" s="507"/>
      <c r="EA488" s="507"/>
      <c r="EB488" s="507"/>
      <c r="EC488" s="507"/>
      <c r="ED488" s="507"/>
      <c r="EE488" s="507"/>
      <c r="EF488" s="507"/>
      <c r="EG488" s="507"/>
      <c r="EH488" s="507"/>
      <c r="EI488" s="507"/>
      <c r="EJ488" s="507"/>
      <c r="EK488" s="507"/>
      <c r="EL488" s="507"/>
      <c r="EM488" s="507"/>
      <c r="EN488" s="507"/>
      <c r="EO488" s="507"/>
      <c r="EP488" s="507"/>
      <c r="EQ488" s="507"/>
      <c r="ER488" s="507"/>
      <c r="ES488" s="507"/>
      <c r="ET488" s="507"/>
      <c r="EU488" s="507"/>
      <c r="EV488" s="507"/>
      <c r="EW488" s="507"/>
      <c r="EX488" s="507"/>
      <c r="EY488" s="507"/>
      <c r="EZ488" s="507"/>
      <c r="FA488" s="507"/>
      <c r="FB488" s="507"/>
      <c r="FC488" s="507"/>
      <c r="FD488" s="507"/>
      <c r="FE488" s="507"/>
      <c r="FF488" s="507"/>
      <c r="FG488" s="507"/>
      <c r="FH488" s="507"/>
      <c r="FI488" s="507"/>
      <c r="FJ488" s="507"/>
      <c r="FK488" s="507"/>
      <c r="FL488" s="507"/>
      <c r="FM488" s="507"/>
      <c r="FN488" s="507"/>
      <c r="FO488" s="507"/>
      <c r="FP488" s="507"/>
      <c r="FQ488" s="507"/>
      <c r="FR488" s="507"/>
      <c r="FS488" s="507"/>
      <c r="FT488" s="507"/>
      <c r="FU488" s="507"/>
      <c r="FV488" s="507"/>
      <c r="FW488" s="507"/>
      <c r="FX488" s="507"/>
      <c r="FY488" s="507"/>
      <c r="FZ488" s="507"/>
      <c r="GA488" s="507"/>
      <c r="GB488" s="507"/>
      <c r="GC488" s="507"/>
      <c r="GD488" s="507"/>
      <c r="GE488" s="507"/>
      <c r="GF488" s="507"/>
      <c r="GG488" s="507"/>
      <c r="GH488" s="507"/>
      <c r="GI488" s="507"/>
      <c r="GJ488" s="507"/>
      <c r="GK488" s="507"/>
      <c r="GL488" s="507"/>
      <c r="GM488" s="507"/>
      <c r="GN488" s="507"/>
      <c r="GO488" s="507"/>
      <c r="GP488" s="507"/>
      <c r="GQ488" s="507"/>
      <c r="GR488" s="507"/>
      <c r="GS488" s="507"/>
      <c r="GT488" s="507"/>
      <c r="GU488" s="507"/>
      <c r="GV488" s="507"/>
      <c r="GW488" s="507"/>
      <c r="GX488" s="507"/>
      <c r="GY488" s="507"/>
      <c r="GZ488" s="507"/>
      <c r="HA488" s="507"/>
      <c r="HB488" s="507"/>
      <c r="HC488" s="507"/>
      <c r="HD488" s="507"/>
      <c r="HE488" s="507"/>
      <c r="HF488" s="507"/>
      <c r="HG488" s="507"/>
      <c r="HH488" s="507"/>
      <c r="HI488" s="507"/>
      <c r="HJ488" s="507"/>
      <c r="HK488" s="507"/>
      <c r="HL488" s="507"/>
      <c r="HM488" s="507"/>
      <c r="HN488" s="507"/>
      <c r="HO488" s="507"/>
      <c r="HP488" s="507"/>
      <c r="HQ488" s="507"/>
      <c r="HR488" s="507"/>
      <c r="HS488" s="507"/>
      <c r="HT488" s="507"/>
      <c r="HU488" s="507"/>
      <c r="HV488" s="507"/>
      <c r="HW488" s="507"/>
      <c r="HX488" s="507"/>
      <c r="HY488" s="507"/>
      <c r="HZ488" s="507"/>
      <c r="IA488" s="507"/>
      <c r="IB488" s="507"/>
      <c r="IC488" s="507"/>
      <c r="ID488" s="507"/>
      <c r="IE488" s="507"/>
      <c r="IF488" s="507"/>
      <c r="IG488" s="507"/>
      <c r="IH488" s="507"/>
      <c r="II488" s="507"/>
      <c r="IJ488" s="507"/>
    </row>
    <row r="489" spans="1:244" s="398" customFormat="1" ht="19" x14ac:dyDescent="0.2">
      <c r="A489"/>
      <c r="B489" s="290"/>
      <c r="C489"/>
      <c r="D489" s="367"/>
      <c r="E489" s="463"/>
      <c r="F489" s="463"/>
      <c r="G489" s="271"/>
      <c r="H489"/>
      <c r="I489" s="99"/>
      <c r="J489"/>
      <c r="K489"/>
      <c r="L489"/>
      <c r="M489" s="275"/>
      <c r="N489" s="275"/>
      <c r="O489" s="275"/>
      <c r="P489" s="275"/>
      <c r="Q489" s="275"/>
      <c r="R489" s="275"/>
      <c r="S489" s="275"/>
      <c r="T489" s="275"/>
      <c r="U489" s="275"/>
      <c r="V489" s="275"/>
      <c r="W489" s="275"/>
      <c r="X489" s="275"/>
      <c r="Y489" s="275"/>
      <c r="Z489" s="275"/>
      <c r="AA489" s="275"/>
      <c r="AB489" s="23"/>
      <c r="AC489"/>
      <c r="AD489" s="92"/>
      <c r="AE489"/>
      <c r="AF489"/>
      <c r="AG489"/>
      <c r="AH489" s="96"/>
      <c r="AI489" s="471"/>
      <c r="AJ489" s="445"/>
      <c r="AK489" s="498"/>
      <c r="AL489" s="498"/>
      <c r="AM489" s="498"/>
      <c r="AN489" s="498"/>
      <c r="AO489" s="498"/>
      <c r="AP489" s="498"/>
      <c r="AQ489" s="498"/>
      <c r="AR489" s="498"/>
      <c r="AS489" s="498"/>
      <c r="AT489" s="498"/>
      <c r="AU489" s="498"/>
      <c r="AV489" s="498"/>
      <c r="AW489" s="498"/>
      <c r="AX489" s="498"/>
      <c r="AY489" s="448"/>
      <c r="AZ489" s="386"/>
      <c r="BA489" s="715"/>
      <c r="BB489"/>
      <c r="BC489" s="715"/>
      <c r="BD489"/>
      <c r="BE489" s="715"/>
      <c r="BF489"/>
      <c r="BG489" s="715"/>
      <c r="BH489"/>
      <c r="BI489" s="715"/>
      <c r="BJ489"/>
      <c r="BK489" s="715"/>
      <c r="BL489"/>
      <c r="BM489" s="715"/>
      <c r="BN489"/>
      <c r="BO489" s="387"/>
      <c r="BP489"/>
      <c r="BQ489" s="387"/>
      <c r="BR489"/>
      <c r="BS489" s="387"/>
      <c r="BT489"/>
      <c r="BU489" s="387"/>
      <c r="BV489"/>
      <c r="BW489" s="387"/>
      <c r="BX489"/>
      <c r="BY489" s="387"/>
      <c r="BZ489"/>
      <c r="CA489" s="387"/>
      <c r="CB489"/>
      <c r="CC489" s="387"/>
      <c r="CD489"/>
      <c r="CE489" s="387"/>
      <c r="CF489"/>
      <c r="CG489" s="387"/>
      <c r="CH489"/>
      <c r="CI489" s="387"/>
      <c r="CJ489"/>
      <c r="CK489" s="1099"/>
      <c r="CT489" s="1109"/>
      <c r="CX489" s="1109"/>
      <c r="DN489" s="507"/>
      <c r="DO489" s="507"/>
      <c r="DP489" s="507"/>
      <c r="DQ489" s="507"/>
      <c r="DR489" s="507"/>
      <c r="DS489" s="507"/>
      <c r="DT489" s="507"/>
      <c r="DU489" s="507"/>
      <c r="DV489" s="507"/>
      <c r="DW489" s="507"/>
      <c r="DX489" s="507"/>
      <c r="DY489" s="507"/>
      <c r="DZ489" s="507"/>
      <c r="EA489" s="507"/>
      <c r="EB489" s="507"/>
      <c r="EC489" s="507"/>
      <c r="ED489" s="507"/>
      <c r="EE489" s="507"/>
      <c r="EF489" s="507"/>
      <c r="EG489" s="507"/>
      <c r="EH489" s="507"/>
      <c r="EI489" s="507"/>
      <c r="EJ489" s="507"/>
      <c r="EK489" s="507"/>
      <c r="EL489" s="507"/>
      <c r="EM489" s="507"/>
      <c r="EN489" s="507"/>
      <c r="EO489" s="507"/>
      <c r="EP489" s="507"/>
      <c r="EQ489" s="507"/>
      <c r="ER489" s="507"/>
      <c r="ES489" s="507"/>
      <c r="ET489" s="507"/>
      <c r="EU489" s="507"/>
      <c r="EV489" s="507"/>
      <c r="EW489" s="507"/>
      <c r="EX489" s="507"/>
      <c r="EY489" s="507"/>
      <c r="EZ489" s="507"/>
      <c r="FA489" s="507"/>
      <c r="FB489" s="507"/>
      <c r="FC489" s="507"/>
      <c r="FD489" s="507"/>
      <c r="FE489" s="507"/>
      <c r="FF489" s="507"/>
      <c r="FG489" s="507"/>
      <c r="FH489" s="507"/>
      <c r="FI489" s="507"/>
      <c r="FJ489" s="507"/>
      <c r="FK489" s="507"/>
      <c r="FL489" s="507"/>
      <c r="FM489" s="507"/>
      <c r="FN489" s="507"/>
      <c r="FO489" s="507"/>
      <c r="FP489" s="507"/>
      <c r="FQ489" s="507"/>
      <c r="FR489" s="507"/>
      <c r="FS489" s="507"/>
      <c r="FT489" s="507"/>
      <c r="FU489" s="507"/>
      <c r="FV489" s="507"/>
      <c r="FW489" s="507"/>
      <c r="FX489" s="507"/>
      <c r="FY489" s="507"/>
      <c r="FZ489" s="507"/>
      <c r="GA489" s="507"/>
      <c r="GB489" s="507"/>
      <c r="GC489" s="507"/>
      <c r="GD489" s="507"/>
      <c r="GE489" s="507"/>
      <c r="GF489" s="507"/>
      <c r="GG489" s="507"/>
      <c r="GH489" s="507"/>
      <c r="GI489" s="507"/>
      <c r="GJ489" s="507"/>
      <c r="GK489" s="507"/>
      <c r="GL489" s="507"/>
      <c r="GM489" s="507"/>
      <c r="GN489" s="507"/>
      <c r="GO489" s="507"/>
      <c r="GP489" s="507"/>
      <c r="GQ489" s="507"/>
      <c r="GR489" s="507"/>
      <c r="GS489" s="507"/>
      <c r="GT489" s="507"/>
      <c r="GU489" s="507"/>
      <c r="GV489" s="507"/>
      <c r="GW489" s="507"/>
      <c r="GX489" s="507"/>
      <c r="GY489" s="507"/>
      <c r="GZ489" s="507"/>
      <c r="HA489" s="507"/>
      <c r="HB489" s="507"/>
      <c r="HC489" s="507"/>
      <c r="HD489" s="507"/>
      <c r="HE489" s="507"/>
      <c r="HF489" s="507"/>
      <c r="HG489" s="507"/>
      <c r="HH489" s="507"/>
      <c r="HI489" s="507"/>
      <c r="HJ489" s="507"/>
      <c r="HK489" s="507"/>
      <c r="HL489" s="507"/>
      <c r="HM489" s="507"/>
      <c r="HN489" s="507"/>
      <c r="HO489" s="507"/>
      <c r="HP489" s="507"/>
      <c r="HQ489" s="507"/>
      <c r="HR489" s="507"/>
      <c r="HS489" s="507"/>
      <c r="HT489" s="507"/>
      <c r="HU489" s="507"/>
      <c r="HV489" s="507"/>
      <c r="HW489" s="507"/>
      <c r="HX489" s="507"/>
      <c r="HY489" s="507"/>
      <c r="HZ489" s="507"/>
      <c r="IA489" s="507"/>
      <c r="IB489" s="507"/>
      <c r="IC489" s="507"/>
      <c r="ID489" s="507"/>
      <c r="IE489" s="507"/>
      <c r="IF489" s="507"/>
      <c r="IG489" s="507"/>
      <c r="IH489" s="507"/>
      <c r="II489" s="507"/>
      <c r="IJ489" s="507"/>
    </row>
    <row r="490" spans="1:244" s="398" customFormat="1" ht="19" x14ac:dyDescent="0.2">
      <c r="A490"/>
      <c r="B490" s="290"/>
      <c r="C490"/>
      <c r="D490" s="367"/>
      <c r="E490" s="463"/>
      <c r="F490" s="463"/>
      <c r="G490" s="271"/>
      <c r="H490"/>
      <c r="I490" s="99"/>
      <c r="J490"/>
      <c r="K490"/>
      <c r="L490"/>
      <c r="M490" s="275"/>
      <c r="N490" s="275"/>
      <c r="O490" s="275"/>
      <c r="P490" s="275"/>
      <c r="Q490" s="275"/>
      <c r="R490" s="275"/>
      <c r="S490" s="275"/>
      <c r="T490" s="275"/>
      <c r="U490" s="275"/>
      <c r="V490" s="275"/>
      <c r="W490" s="275"/>
      <c r="X490" s="275"/>
      <c r="Y490" s="275"/>
      <c r="Z490" s="275"/>
      <c r="AA490" s="275"/>
      <c r="AB490" s="23"/>
      <c r="AC490"/>
      <c r="AD490" s="92"/>
      <c r="AE490"/>
      <c r="AF490"/>
      <c r="AG490"/>
      <c r="AH490" s="96"/>
      <c r="AI490" s="471"/>
      <c r="AJ490" s="445"/>
      <c r="AK490" s="498"/>
      <c r="AL490" s="498"/>
      <c r="AM490" s="498"/>
      <c r="AN490" s="498"/>
      <c r="AO490" s="498"/>
      <c r="AP490" s="498"/>
      <c r="AQ490" s="498"/>
      <c r="AR490" s="498"/>
      <c r="AS490" s="498"/>
      <c r="AT490" s="498"/>
      <c r="AU490" s="498"/>
      <c r="AV490" s="498"/>
      <c r="AW490" s="498"/>
      <c r="AX490" s="498"/>
      <c r="AY490" s="448"/>
      <c r="AZ490" s="386"/>
      <c r="BA490" s="715"/>
      <c r="BB490"/>
      <c r="BC490" s="715"/>
      <c r="BD490"/>
      <c r="BE490" s="715"/>
      <c r="BF490"/>
      <c r="BG490" s="715"/>
      <c r="BH490"/>
      <c r="BI490" s="715"/>
      <c r="BJ490"/>
      <c r="BK490" s="715"/>
      <c r="BL490"/>
      <c r="BM490" s="715"/>
      <c r="BN490"/>
      <c r="BO490" s="387"/>
      <c r="BP490"/>
      <c r="BQ490" s="387"/>
      <c r="BR490"/>
      <c r="BS490" s="387"/>
      <c r="BT490"/>
      <c r="BU490" s="387"/>
      <c r="BV490"/>
      <c r="BW490" s="387"/>
      <c r="BX490"/>
      <c r="BY490" s="387"/>
      <c r="BZ490"/>
      <c r="CA490" s="387"/>
      <c r="CB490"/>
      <c r="CC490" s="387"/>
      <c r="CD490"/>
      <c r="CE490" s="387"/>
      <c r="CF490"/>
      <c r="CG490" s="387"/>
      <c r="CH490"/>
      <c r="CI490" s="387"/>
      <c r="CJ490"/>
      <c r="CK490" s="1099"/>
      <c r="CT490" s="1109"/>
      <c r="CX490" s="1109"/>
      <c r="DN490" s="507"/>
      <c r="DO490" s="507"/>
      <c r="DP490" s="507"/>
      <c r="DQ490" s="507"/>
      <c r="DR490" s="507"/>
      <c r="DS490" s="507"/>
      <c r="DT490" s="507"/>
      <c r="DU490" s="507"/>
      <c r="DV490" s="507"/>
      <c r="DW490" s="507"/>
      <c r="DX490" s="507"/>
      <c r="DY490" s="507"/>
      <c r="DZ490" s="507"/>
      <c r="EA490" s="507"/>
      <c r="EB490" s="507"/>
      <c r="EC490" s="507"/>
      <c r="ED490" s="507"/>
      <c r="EE490" s="507"/>
      <c r="EF490" s="507"/>
      <c r="EG490" s="507"/>
      <c r="EH490" s="507"/>
      <c r="EI490" s="507"/>
      <c r="EJ490" s="507"/>
      <c r="EK490" s="507"/>
      <c r="EL490" s="507"/>
      <c r="EM490" s="507"/>
      <c r="EN490" s="507"/>
      <c r="EO490" s="507"/>
      <c r="EP490" s="507"/>
      <c r="EQ490" s="507"/>
      <c r="ER490" s="507"/>
      <c r="ES490" s="507"/>
      <c r="ET490" s="507"/>
      <c r="EU490" s="507"/>
      <c r="EV490" s="507"/>
      <c r="EW490" s="507"/>
      <c r="EX490" s="507"/>
      <c r="EY490" s="507"/>
      <c r="EZ490" s="507"/>
      <c r="FA490" s="507"/>
      <c r="FB490" s="507"/>
      <c r="FC490" s="507"/>
      <c r="FD490" s="507"/>
      <c r="FE490" s="507"/>
      <c r="FF490" s="507"/>
      <c r="FG490" s="507"/>
      <c r="FH490" s="507"/>
      <c r="FI490" s="507"/>
      <c r="FJ490" s="507"/>
      <c r="FK490" s="507"/>
      <c r="FL490" s="507"/>
      <c r="FM490" s="507"/>
      <c r="FN490" s="507"/>
      <c r="FO490" s="507"/>
      <c r="FP490" s="507"/>
      <c r="FQ490" s="507"/>
      <c r="FR490" s="507"/>
      <c r="FS490" s="507"/>
      <c r="FT490" s="507"/>
      <c r="FU490" s="507"/>
      <c r="FV490" s="507"/>
      <c r="FW490" s="507"/>
      <c r="FX490" s="507"/>
      <c r="FY490" s="507"/>
      <c r="FZ490" s="507"/>
      <c r="GA490" s="507"/>
      <c r="GB490" s="507"/>
      <c r="GC490" s="507"/>
      <c r="GD490" s="507"/>
      <c r="GE490" s="507"/>
      <c r="GF490" s="507"/>
      <c r="GG490" s="507"/>
      <c r="GH490" s="507"/>
      <c r="GI490" s="507"/>
      <c r="GJ490" s="507"/>
      <c r="GK490" s="507"/>
      <c r="GL490" s="507"/>
      <c r="GM490" s="507"/>
      <c r="GN490" s="507"/>
      <c r="GO490" s="507"/>
      <c r="GP490" s="507"/>
      <c r="GQ490" s="507"/>
      <c r="GR490" s="507"/>
      <c r="GS490" s="507"/>
      <c r="GT490" s="507"/>
      <c r="GU490" s="507"/>
      <c r="GV490" s="507"/>
      <c r="GW490" s="507"/>
      <c r="GX490" s="507"/>
      <c r="GY490" s="507"/>
      <c r="GZ490" s="507"/>
      <c r="HA490" s="507"/>
      <c r="HB490" s="507"/>
      <c r="HC490" s="507"/>
      <c r="HD490" s="507"/>
      <c r="HE490" s="507"/>
      <c r="HF490" s="507"/>
      <c r="HG490" s="507"/>
      <c r="HH490" s="507"/>
      <c r="HI490" s="507"/>
      <c r="HJ490" s="507"/>
      <c r="HK490" s="507"/>
      <c r="HL490" s="507"/>
      <c r="HM490" s="507"/>
      <c r="HN490" s="507"/>
      <c r="HO490" s="507"/>
      <c r="HP490" s="507"/>
      <c r="HQ490" s="507"/>
      <c r="HR490" s="507"/>
      <c r="HS490" s="507"/>
      <c r="HT490" s="507"/>
      <c r="HU490" s="507"/>
      <c r="HV490" s="507"/>
      <c r="HW490" s="507"/>
      <c r="HX490" s="507"/>
      <c r="HY490" s="507"/>
      <c r="HZ490" s="507"/>
      <c r="IA490" s="507"/>
      <c r="IB490" s="507"/>
      <c r="IC490" s="507"/>
      <c r="ID490" s="507"/>
      <c r="IE490" s="507"/>
      <c r="IF490" s="507"/>
      <c r="IG490" s="507"/>
      <c r="IH490" s="507"/>
      <c r="II490" s="507"/>
      <c r="IJ490" s="507"/>
    </row>
    <row r="491" spans="1:244" s="398" customFormat="1" ht="19" x14ac:dyDescent="0.2">
      <c r="A491"/>
      <c r="B491" s="290"/>
      <c r="C491"/>
      <c r="D491" s="367"/>
      <c r="E491" s="463"/>
      <c r="F491" s="463"/>
      <c r="G491" s="271"/>
      <c r="H491"/>
      <c r="I491" s="99"/>
      <c r="J491"/>
      <c r="K491"/>
      <c r="L491"/>
      <c r="M491" s="275"/>
      <c r="N491" s="275"/>
      <c r="O491" s="275"/>
      <c r="P491" s="275"/>
      <c r="Q491" s="275"/>
      <c r="R491" s="275"/>
      <c r="S491" s="275"/>
      <c r="T491" s="275"/>
      <c r="U491" s="275"/>
      <c r="V491" s="275"/>
      <c r="W491" s="275"/>
      <c r="X491" s="275"/>
      <c r="Y491" s="275"/>
      <c r="Z491" s="275"/>
      <c r="AA491" s="275"/>
      <c r="AB491" s="23"/>
      <c r="AC491"/>
      <c r="AD491" s="92"/>
      <c r="AE491"/>
      <c r="AF491"/>
      <c r="AG491"/>
      <c r="AH491" s="96"/>
      <c r="AI491" s="471"/>
      <c r="AJ491" s="445"/>
      <c r="AK491" s="498"/>
      <c r="AL491" s="498"/>
      <c r="AM491" s="498"/>
      <c r="AN491" s="498"/>
      <c r="AO491" s="498"/>
      <c r="AP491" s="498"/>
      <c r="AQ491" s="498"/>
      <c r="AR491" s="498"/>
      <c r="AS491" s="498"/>
      <c r="AT491" s="498"/>
      <c r="AU491" s="498"/>
      <c r="AV491" s="498"/>
      <c r="AW491" s="498"/>
      <c r="AX491" s="498"/>
      <c r="AY491" s="448"/>
      <c r="AZ491" s="386"/>
      <c r="BA491" s="715"/>
      <c r="BB491"/>
      <c r="BC491" s="715"/>
      <c r="BD491"/>
      <c r="BE491" s="715"/>
      <c r="BF491"/>
      <c r="BG491" s="715"/>
      <c r="BH491"/>
      <c r="BI491" s="715"/>
      <c r="BJ491"/>
      <c r="BK491" s="715"/>
      <c r="BL491"/>
      <c r="BM491" s="715"/>
      <c r="BN491"/>
      <c r="BO491" s="387"/>
      <c r="BP491"/>
      <c r="BQ491" s="387"/>
      <c r="BR491"/>
      <c r="BS491" s="387"/>
      <c r="BT491"/>
      <c r="BU491" s="387"/>
      <c r="BV491"/>
      <c r="BW491" s="387"/>
      <c r="BX491"/>
      <c r="BY491" s="387"/>
      <c r="BZ491"/>
      <c r="CA491" s="387"/>
      <c r="CB491"/>
      <c r="CC491" s="387"/>
      <c r="CD491"/>
      <c r="CE491" s="387"/>
      <c r="CF491"/>
      <c r="CG491" s="387"/>
      <c r="CH491"/>
      <c r="CI491" s="387"/>
      <c r="CJ491"/>
      <c r="CK491" s="1099"/>
      <c r="CT491" s="1109"/>
      <c r="CX491" s="1109"/>
      <c r="DN491" s="507"/>
      <c r="DO491" s="507"/>
      <c r="DP491" s="507"/>
      <c r="DQ491" s="507"/>
      <c r="DR491" s="507"/>
      <c r="DS491" s="507"/>
      <c r="DT491" s="507"/>
      <c r="DU491" s="507"/>
      <c r="DV491" s="507"/>
      <c r="DW491" s="507"/>
      <c r="DX491" s="507"/>
      <c r="DY491" s="507"/>
      <c r="DZ491" s="507"/>
      <c r="EA491" s="507"/>
      <c r="EB491" s="507"/>
      <c r="EC491" s="507"/>
      <c r="ED491" s="507"/>
      <c r="EE491" s="507"/>
      <c r="EF491" s="507"/>
      <c r="EG491" s="507"/>
      <c r="EH491" s="507"/>
      <c r="EI491" s="507"/>
      <c r="EJ491" s="507"/>
      <c r="EK491" s="507"/>
      <c r="EL491" s="507"/>
      <c r="EM491" s="507"/>
      <c r="EN491" s="507"/>
      <c r="EO491" s="507"/>
      <c r="EP491" s="507"/>
      <c r="EQ491" s="507"/>
      <c r="ER491" s="507"/>
      <c r="ES491" s="507"/>
      <c r="ET491" s="507"/>
      <c r="EU491" s="507"/>
      <c r="EV491" s="507"/>
      <c r="EW491" s="507"/>
      <c r="EX491" s="507"/>
      <c r="EY491" s="507"/>
      <c r="EZ491" s="507"/>
      <c r="FA491" s="507"/>
      <c r="FB491" s="507"/>
      <c r="FC491" s="507"/>
      <c r="FD491" s="507"/>
      <c r="FE491" s="507"/>
      <c r="FF491" s="507"/>
      <c r="FG491" s="507"/>
      <c r="FH491" s="507"/>
      <c r="FI491" s="507"/>
      <c r="FJ491" s="507"/>
      <c r="FK491" s="507"/>
      <c r="FL491" s="507"/>
      <c r="FM491" s="507"/>
      <c r="FN491" s="507"/>
      <c r="FO491" s="507"/>
      <c r="FP491" s="507"/>
      <c r="FQ491" s="507"/>
      <c r="FR491" s="507"/>
      <c r="FS491" s="507"/>
      <c r="FT491" s="507"/>
      <c r="FU491" s="507"/>
      <c r="FV491" s="507"/>
      <c r="FW491" s="507"/>
      <c r="FX491" s="507"/>
      <c r="FY491" s="507"/>
      <c r="FZ491" s="507"/>
      <c r="GA491" s="507"/>
      <c r="GB491" s="507"/>
      <c r="GC491" s="507"/>
      <c r="GD491" s="507"/>
      <c r="GE491" s="507"/>
      <c r="GF491" s="507"/>
      <c r="GG491" s="507"/>
      <c r="GH491" s="507"/>
      <c r="GI491" s="507"/>
      <c r="GJ491" s="507"/>
      <c r="GK491" s="507"/>
      <c r="GL491" s="507"/>
      <c r="GM491" s="507"/>
      <c r="GN491" s="507"/>
      <c r="GO491" s="507"/>
      <c r="GP491" s="507"/>
      <c r="GQ491" s="507"/>
      <c r="GR491" s="507"/>
      <c r="GS491" s="507"/>
      <c r="GT491" s="507"/>
      <c r="GU491" s="507"/>
      <c r="GV491" s="507"/>
      <c r="GW491" s="507"/>
      <c r="GX491" s="507"/>
      <c r="GY491" s="507"/>
      <c r="GZ491" s="507"/>
      <c r="HA491" s="507"/>
      <c r="HB491" s="507"/>
      <c r="HC491" s="507"/>
      <c r="HD491" s="507"/>
      <c r="HE491" s="507"/>
      <c r="HF491" s="507"/>
      <c r="HG491" s="507"/>
      <c r="HH491" s="507"/>
      <c r="HI491" s="507"/>
      <c r="HJ491" s="507"/>
      <c r="HK491" s="507"/>
      <c r="HL491" s="507"/>
      <c r="HM491" s="507"/>
      <c r="HN491" s="507"/>
      <c r="HO491" s="507"/>
      <c r="HP491" s="507"/>
      <c r="HQ491" s="507"/>
      <c r="HR491" s="507"/>
      <c r="HS491" s="507"/>
      <c r="HT491" s="507"/>
      <c r="HU491" s="507"/>
      <c r="HV491" s="507"/>
      <c r="HW491" s="507"/>
      <c r="HX491" s="507"/>
      <c r="HY491" s="507"/>
      <c r="HZ491" s="507"/>
      <c r="IA491" s="507"/>
      <c r="IB491" s="507"/>
      <c r="IC491" s="507"/>
      <c r="ID491" s="507"/>
      <c r="IE491" s="507"/>
      <c r="IF491" s="507"/>
      <c r="IG491" s="507"/>
      <c r="IH491" s="507"/>
      <c r="II491" s="507"/>
      <c r="IJ491" s="507"/>
    </row>
    <row r="492" spans="1:244" s="398" customFormat="1" ht="19" x14ac:dyDescent="0.2">
      <c r="A492"/>
      <c r="B492" s="290"/>
      <c r="C492"/>
      <c r="D492" s="367"/>
      <c r="E492" s="463"/>
      <c r="F492" s="463"/>
      <c r="G492" s="271"/>
      <c r="H492"/>
      <c r="I492" s="99"/>
      <c r="J492"/>
      <c r="K492"/>
      <c r="L492"/>
      <c r="M492" s="275"/>
      <c r="N492" s="275"/>
      <c r="O492" s="275"/>
      <c r="P492" s="275"/>
      <c r="Q492" s="275"/>
      <c r="R492" s="275"/>
      <c r="S492" s="275"/>
      <c r="T492" s="275"/>
      <c r="U492" s="275"/>
      <c r="V492" s="275"/>
      <c r="W492" s="275"/>
      <c r="X492" s="275"/>
      <c r="Y492" s="275"/>
      <c r="Z492" s="275"/>
      <c r="AA492" s="275"/>
      <c r="AB492" s="23"/>
      <c r="AC492"/>
      <c r="AD492" s="92"/>
      <c r="AE492"/>
      <c r="AF492"/>
      <c r="AG492"/>
      <c r="AH492" s="96"/>
      <c r="AI492" s="471"/>
      <c r="AJ492" s="445"/>
      <c r="AK492" s="498"/>
      <c r="AL492" s="498"/>
      <c r="AM492" s="498"/>
      <c r="AN492" s="498"/>
      <c r="AO492" s="498"/>
      <c r="AP492" s="498"/>
      <c r="AQ492" s="498"/>
      <c r="AR492" s="498"/>
      <c r="AS492" s="498"/>
      <c r="AT492" s="498"/>
      <c r="AU492" s="498"/>
      <c r="AV492" s="498"/>
      <c r="AW492" s="498"/>
      <c r="AX492" s="498"/>
      <c r="AY492" s="448"/>
      <c r="AZ492" s="386"/>
      <c r="BA492" s="715"/>
      <c r="BB492"/>
      <c r="BC492" s="715"/>
      <c r="BD492"/>
      <c r="BE492" s="715"/>
      <c r="BF492"/>
      <c r="BG492" s="715"/>
      <c r="BH492"/>
      <c r="BI492" s="715"/>
      <c r="BJ492"/>
      <c r="BK492" s="715"/>
      <c r="BL492"/>
      <c r="BM492" s="715"/>
      <c r="BN492"/>
      <c r="BO492" s="387"/>
      <c r="BP492"/>
      <c r="BQ492" s="387"/>
      <c r="BR492"/>
      <c r="BS492" s="387"/>
      <c r="BT492"/>
      <c r="BU492" s="387"/>
      <c r="BV492"/>
      <c r="BW492" s="387"/>
      <c r="BX492"/>
      <c r="BY492" s="387"/>
      <c r="BZ492"/>
      <c r="CA492" s="387"/>
      <c r="CB492"/>
      <c r="CC492" s="387"/>
      <c r="CD492"/>
      <c r="CE492" s="387"/>
      <c r="CF492"/>
      <c r="CG492" s="387"/>
      <c r="CH492"/>
      <c r="CI492" s="387"/>
      <c r="CJ492"/>
      <c r="CK492" s="1099"/>
      <c r="CT492" s="1109"/>
      <c r="CX492" s="1109"/>
      <c r="DN492" s="507"/>
      <c r="DO492" s="507"/>
      <c r="DP492" s="507"/>
      <c r="DQ492" s="507"/>
      <c r="DR492" s="507"/>
      <c r="DS492" s="507"/>
      <c r="DT492" s="507"/>
      <c r="DU492" s="507"/>
      <c r="DV492" s="507"/>
      <c r="DW492" s="507"/>
      <c r="DX492" s="507"/>
      <c r="DY492" s="507"/>
      <c r="DZ492" s="507"/>
      <c r="EA492" s="507"/>
      <c r="EB492" s="507"/>
      <c r="EC492" s="507"/>
      <c r="ED492" s="507"/>
      <c r="EE492" s="507"/>
      <c r="EF492" s="507"/>
      <c r="EG492" s="507"/>
      <c r="EH492" s="507"/>
      <c r="EI492" s="507"/>
      <c r="EJ492" s="507"/>
      <c r="EK492" s="507"/>
      <c r="EL492" s="507"/>
      <c r="EM492" s="507"/>
      <c r="EN492" s="507"/>
      <c r="EO492" s="507"/>
      <c r="EP492" s="507"/>
      <c r="EQ492" s="507"/>
      <c r="ER492" s="507"/>
      <c r="ES492" s="507"/>
      <c r="ET492" s="507"/>
      <c r="EU492" s="507"/>
      <c r="EV492" s="507"/>
      <c r="EW492" s="507"/>
      <c r="EX492" s="507"/>
      <c r="EY492" s="507"/>
      <c r="EZ492" s="507"/>
      <c r="FA492" s="507"/>
      <c r="FB492" s="507"/>
      <c r="FC492" s="507"/>
      <c r="FD492" s="507"/>
      <c r="FE492" s="507"/>
      <c r="FF492" s="507"/>
      <c r="FG492" s="507"/>
      <c r="FH492" s="507"/>
      <c r="FI492" s="507"/>
      <c r="FJ492" s="507"/>
      <c r="FK492" s="507"/>
      <c r="FL492" s="507"/>
      <c r="FM492" s="507"/>
      <c r="FN492" s="507"/>
      <c r="FO492" s="507"/>
      <c r="FP492" s="507"/>
      <c r="FQ492" s="507"/>
      <c r="FR492" s="507"/>
      <c r="FS492" s="507"/>
      <c r="FT492" s="507"/>
      <c r="FU492" s="507"/>
      <c r="FV492" s="507"/>
      <c r="FW492" s="507"/>
      <c r="FX492" s="507"/>
      <c r="FY492" s="507"/>
      <c r="FZ492" s="507"/>
      <c r="GA492" s="507"/>
      <c r="GB492" s="507"/>
      <c r="GC492" s="507"/>
      <c r="GD492" s="507"/>
      <c r="GE492" s="507"/>
      <c r="GF492" s="507"/>
      <c r="GG492" s="507"/>
      <c r="GH492" s="507"/>
      <c r="GI492" s="507"/>
      <c r="GJ492" s="507"/>
      <c r="GK492" s="507"/>
      <c r="GL492" s="507"/>
      <c r="GM492" s="507"/>
      <c r="GN492" s="507"/>
      <c r="GO492" s="507"/>
      <c r="GP492" s="507"/>
      <c r="GQ492" s="507"/>
      <c r="GR492" s="507"/>
      <c r="GS492" s="507"/>
      <c r="GT492" s="507"/>
      <c r="GU492" s="507"/>
      <c r="GV492" s="507"/>
      <c r="GW492" s="507"/>
      <c r="GX492" s="507"/>
      <c r="GY492" s="507"/>
      <c r="GZ492" s="507"/>
      <c r="HA492" s="507"/>
      <c r="HB492" s="507"/>
      <c r="HC492" s="507"/>
      <c r="HD492" s="507"/>
      <c r="HE492" s="507"/>
      <c r="HF492" s="507"/>
      <c r="HG492" s="507"/>
      <c r="HH492" s="507"/>
      <c r="HI492" s="507"/>
      <c r="HJ492" s="507"/>
      <c r="HK492" s="507"/>
      <c r="HL492" s="507"/>
      <c r="HM492" s="507"/>
      <c r="HN492" s="507"/>
      <c r="HO492" s="507"/>
      <c r="HP492" s="507"/>
      <c r="HQ492" s="507"/>
      <c r="HR492" s="507"/>
      <c r="HS492" s="507"/>
      <c r="HT492" s="507"/>
      <c r="HU492" s="507"/>
      <c r="HV492" s="507"/>
      <c r="HW492" s="507"/>
      <c r="HX492" s="507"/>
      <c r="HY492" s="507"/>
      <c r="HZ492" s="507"/>
      <c r="IA492" s="507"/>
      <c r="IB492" s="507"/>
      <c r="IC492" s="507"/>
      <c r="ID492" s="507"/>
      <c r="IE492" s="507"/>
      <c r="IF492" s="507"/>
      <c r="IG492" s="507"/>
      <c r="IH492" s="507"/>
      <c r="II492" s="507"/>
      <c r="IJ492" s="507"/>
    </row>
    <row r="493" spans="1:244" s="398" customFormat="1" ht="19" x14ac:dyDescent="0.2">
      <c r="A493"/>
      <c r="B493" s="290"/>
      <c r="C493"/>
      <c r="D493" s="367"/>
      <c r="E493" s="463"/>
      <c r="F493" s="463"/>
      <c r="G493" s="271"/>
      <c r="H493"/>
      <c r="I493" s="99"/>
      <c r="J493"/>
      <c r="K493"/>
      <c r="L493"/>
      <c r="M493" s="275"/>
      <c r="N493" s="275"/>
      <c r="O493" s="275"/>
      <c r="P493" s="275"/>
      <c r="Q493" s="275"/>
      <c r="R493" s="275"/>
      <c r="S493" s="275"/>
      <c r="T493" s="275"/>
      <c r="U493" s="275"/>
      <c r="V493" s="275"/>
      <c r="W493" s="275"/>
      <c r="X493" s="275"/>
      <c r="Y493" s="275"/>
      <c r="Z493" s="275"/>
      <c r="AA493" s="275"/>
      <c r="AB493" s="23"/>
      <c r="AC493"/>
      <c r="AD493" s="92"/>
      <c r="AE493"/>
      <c r="AF493"/>
      <c r="AG493"/>
      <c r="AH493" s="96"/>
      <c r="AI493" s="471"/>
      <c r="AJ493" s="445"/>
      <c r="AK493" s="498"/>
      <c r="AL493" s="498"/>
      <c r="AM493" s="498"/>
      <c r="AN493" s="498"/>
      <c r="AO493" s="498"/>
      <c r="AP493" s="498"/>
      <c r="AQ493" s="498"/>
      <c r="AR493" s="498"/>
      <c r="AS493" s="498"/>
      <c r="AT493" s="498"/>
      <c r="AU493" s="498"/>
      <c r="AV493" s="498"/>
      <c r="AW493" s="498"/>
      <c r="AX493" s="498"/>
      <c r="AY493" s="448"/>
      <c r="AZ493" s="386"/>
      <c r="BA493" s="715"/>
      <c r="BB493"/>
      <c r="BC493" s="715"/>
      <c r="BD493"/>
      <c r="BE493" s="715"/>
      <c r="BF493"/>
      <c r="BG493" s="715"/>
      <c r="BH493"/>
      <c r="BI493" s="715"/>
      <c r="BJ493"/>
      <c r="BK493" s="715"/>
      <c r="BL493"/>
      <c r="BM493" s="715"/>
      <c r="BN493"/>
      <c r="BO493" s="387"/>
      <c r="BP493"/>
      <c r="BQ493" s="387"/>
      <c r="BR493"/>
      <c r="BS493" s="387"/>
      <c r="BT493"/>
      <c r="BU493" s="387"/>
      <c r="BV493"/>
      <c r="BW493" s="387"/>
      <c r="BX493"/>
      <c r="BY493" s="387"/>
      <c r="BZ493"/>
      <c r="CA493" s="387"/>
      <c r="CB493"/>
      <c r="CC493" s="387"/>
      <c r="CD493"/>
      <c r="CE493" s="387"/>
      <c r="CF493"/>
      <c r="CG493" s="387"/>
      <c r="CH493"/>
      <c r="CI493" s="387"/>
      <c r="CJ493"/>
      <c r="CK493" s="1099"/>
      <c r="CT493" s="1109"/>
      <c r="CX493" s="1109"/>
      <c r="DN493" s="507"/>
      <c r="DO493" s="507"/>
      <c r="DP493" s="507"/>
      <c r="DQ493" s="507"/>
      <c r="DR493" s="507"/>
      <c r="DS493" s="507"/>
      <c r="DT493" s="507"/>
      <c r="DU493" s="507"/>
      <c r="DV493" s="507"/>
      <c r="DW493" s="507"/>
      <c r="DX493" s="507"/>
      <c r="DY493" s="507"/>
      <c r="DZ493" s="507"/>
      <c r="EA493" s="507"/>
      <c r="EB493" s="507"/>
      <c r="EC493" s="507"/>
      <c r="ED493" s="507"/>
      <c r="EE493" s="507"/>
      <c r="EF493" s="507"/>
      <c r="EG493" s="507"/>
      <c r="EH493" s="507"/>
      <c r="EI493" s="507"/>
      <c r="EJ493" s="507"/>
      <c r="EK493" s="507"/>
      <c r="EL493" s="507"/>
      <c r="EM493" s="507"/>
      <c r="EN493" s="507"/>
      <c r="EO493" s="507"/>
      <c r="EP493" s="507"/>
      <c r="EQ493" s="507"/>
      <c r="ER493" s="507"/>
      <c r="ES493" s="507"/>
      <c r="ET493" s="507"/>
      <c r="EU493" s="507"/>
      <c r="EV493" s="507"/>
      <c r="EW493" s="507"/>
      <c r="EX493" s="507"/>
      <c r="EY493" s="507"/>
      <c r="EZ493" s="507"/>
      <c r="FA493" s="507"/>
      <c r="FB493" s="507"/>
      <c r="FC493" s="507"/>
      <c r="FD493" s="507"/>
      <c r="FE493" s="507"/>
      <c r="FF493" s="507"/>
      <c r="FG493" s="507"/>
      <c r="FH493" s="507"/>
      <c r="FI493" s="507"/>
      <c r="FJ493" s="507"/>
      <c r="FK493" s="507"/>
      <c r="FL493" s="507"/>
      <c r="FM493" s="507"/>
      <c r="FN493" s="507"/>
      <c r="FO493" s="507"/>
      <c r="FP493" s="507"/>
      <c r="FQ493" s="507"/>
      <c r="FR493" s="507"/>
      <c r="FS493" s="507"/>
      <c r="FT493" s="507"/>
      <c r="FU493" s="507"/>
      <c r="FV493" s="507"/>
      <c r="FW493" s="507"/>
      <c r="FX493" s="507"/>
      <c r="FY493" s="507"/>
      <c r="FZ493" s="507"/>
      <c r="GA493" s="507"/>
      <c r="GB493" s="507"/>
      <c r="GC493" s="507"/>
      <c r="GD493" s="507"/>
      <c r="GE493" s="507"/>
      <c r="GF493" s="507"/>
      <c r="GG493" s="507"/>
      <c r="GH493" s="507"/>
      <c r="GI493" s="507"/>
      <c r="GJ493" s="507"/>
      <c r="GK493" s="507"/>
      <c r="GL493" s="507"/>
      <c r="GM493" s="507"/>
      <c r="GN493" s="507"/>
      <c r="GO493" s="507"/>
      <c r="GP493" s="507"/>
      <c r="GQ493" s="507"/>
      <c r="GR493" s="507"/>
      <c r="GS493" s="507"/>
      <c r="GT493" s="507"/>
      <c r="GU493" s="507"/>
      <c r="GV493" s="507"/>
      <c r="GW493" s="507"/>
      <c r="GX493" s="507"/>
      <c r="GY493" s="507"/>
      <c r="GZ493" s="507"/>
      <c r="HA493" s="507"/>
      <c r="HB493" s="507"/>
      <c r="HC493" s="507"/>
      <c r="HD493" s="507"/>
      <c r="HE493" s="507"/>
      <c r="HF493" s="507"/>
      <c r="HG493" s="507"/>
      <c r="HH493" s="507"/>
      <c r="HI493" s="507"/>
      <c r="HJ493" s="507"/>
      <c r="HK493" s="507"/>
      <c r="HL493" s="507"/>
      <c r="HM493" s="507"/>
      <c r="HN493" s="507"/>
      <c r="HO493" s="507"/>
      <c r="HP493" s="507"/>
      <c r="HQ493" s="507"/>
      <c r="HR493" s="507"/>
      <c r="HS493" s="507"/>
      <c r="HT493" s="507"/>
      <c r="HU493" s="507"/>
      <c r="HV493" s="507"/>
      <c r="HW493" s="507"/>
      <c r="HX493" s="507"/>
      <c r="HY493" s="507"/>
      <c r="HZ493" s="507"/>
      <c r="IA493" s="507"/>
      <c r="IB493" s="507"/>
      <c r="IC493" s="507"/>
      <c r="ID493" s="507"/>
      <c r="IE493" s="507"/>
      <c r="IF493" s="507"/>
      <c r="IG493" s="507"/>
      <c r="IH493" s="507"/>
      <c r="II493" s="507"/>
      <c r="IJ493" s="507"/>
    </row>
    <row r="494" spans="1:244" s="398" customFormat="1" ht="19" x14ac:dyDescent="0.2">
      <c r="A494"/>
      <c r="B494" s="290"/>
      <c r="C494"/>
      <c r="D494" s="367"/>
      <c r="E494" s="463"/>
      <c r="F494" s="463"/>
      <c r="G494" s="271"/>
      <c r="H494"/>
      <c r="I494" s="99"/>
      <c r="J494"/>
      <c r="K494"/>
      <c r="L494"/>
      <c r="M494" s="275"/>
      <c r="N494" s="275"/>
      <c r="O494" s="275"/>
      <c r="P494" s="275"/>
      <c r="Q494" s="275"/>
      <c r="R494" s="275"/>
      <c r="S494" s="275"/>
      <c r="T494" s="275"/>
      <c r="U494" s="275"/>
      <c r="V494" s="275"/>
      <c r="W494" s="275"/>
      <c r="X494" s="275"/>
      <c r="Y494" s="275"/>
      <c r="Z494" s="275"/>
      <c r="AA494" s="275"/>
      <c r="AB494" s="23"/>
      <c r="AC494"/>
      <c r="AD494" s="92"/>
      <c r="AE494"/>
      <c r="AF494"/>
      <c r="AG494"/>
      <c r="AH494" s="96"/>
      <c r="AI494" s="471"/>
      <c r="AJ494" s="445"/>
      <c r="AK494" s="498"/>
      <c r="AL494" s="498"/>
      <c r="AM494" s="498"/>
      <c r="AN494" s="498"/>
      <c r="AO494" s="498"/>
      <c r="AP494" s="498"/>
      <c r="AQ494" s="498"/>
      <c r="AR494" s="498"/>
      <c r="AS494" s="498"/>
      <c r="AT494" s="498"/>
      <c r="AU494" s="498"/>
      <c r="AV494" s="498"/>
      <c r="AW494" s="498"/>
      <c r="AX494" s="498"/>
      <c r="AY494" s="448"/>
      <c r="AZ494" s="386"/>
      <c r="BA494" s="715"/>
      <c r="BB494"/>
      <c r="BC494" s="715"/>
      <c r="BD494"/>
      <c r="BE494" s="715"/>
      <c r="BF494"/>
      <c r="BG494" s="715"/>
      <c r="BH494"/>
      <c r="BI494" s="715"/>
      <c r="BJ494"/>
      <c r="BK494" s="715"/>
      <c r="BL494"/>
      <c r="BM494" s="715"/>
      <c r="BN494"/>
      <c r="BO494" s="387"/>
      <c r="BP494"/>
      <c r="BQ494" s="387"/>
      <c r="BR494"/>
      <c r="BS494" s="387"/>
      <c r="BT494"/>
      <c r="BU494" s="387"/>
      <c r="BV494"/>
      <c r="BW494" s="387"/>
      <c r="BX494"/>
      <c r="BY494" s="387"/>
      <c r="BZ494"/>
      <c r="CA494" s="387"/>
      <c r="CB494"/>
      <c r="CC494" s="387"/>
      <c r="CD494"/>
      <c r="CE494" s="387"/>
      <c r="CF494"/>
      <c r="CG494" s="387"/>
      <c r="CH494"/>
      <c r="CI494" s="387"/>
      <c r="CJ494"/>
      <c r="CK494" s="1099"/>
      <c r="CT494" s="1109"/>
      <c r="CX494" s="1109"/>
      <c r="DN494" s="507"/>
      <c r="DO494" s="507"/>
      <c r="DP494" s="507"/>
      <c r="DQ494" s="507"/>
      <c r="DR494" s="507"/>
      <c r="DS494" s="507"/>
      <c r="DT494" s="507"/>
      <c r="DU494" s="507"/>
      <c r="DV494" s="507"/>
      <c r="DW494" s="507"/>
      <c r="DX494" s="507"/>
      <c r="DY494" s="507"/>
      <c r="DZ494" s="507"/>
      <c r="EA494" s="507"/>
      <c r="EB494" s="507"/>
      <c r="EC494" s="507"/>
      <c r="ED494" s="507"/>
      <c r="EE494" s="507"/>
      <c r="EF494" s="507"/>
      <c r="EG494" s="507"/>
      <c r="EH494" s="507"/>
      <c r="EI494" s="507"/>
      <c r="EJ494" s="507"/>
      <c r="EK494" s="507"/>
      <c r="EL494" s="507"/>
      <c r="EM494" s="507"/>
      <c r="EN494" s="507"/>
      <c r="EO494" s="507"/>
      <c r="EP494" s="507"/>
      <c r="EQ494" s="507"/>
      <c r="ER494" s="507"/>
      <c r="ES494" s="507"/>
      <c r="ET494" s="507"/>
      <c r="EU494" s="507"/>
      <c r="EV494" s="507"/>
      <c r="EW494" s="507"/>
      <c r="EX494" s="507"/>
      <c r="EY494" s="507"/>
      <c r="EZ494" s="507"/>
      <c r="FA494" s="507"/>
      <c r="FB494" s="507"/>
      <c r="FC494" s="507"/>
      <c r="FD494" s="507"/>
      <c r="FE494" s="507"/>
      <c r="FF494" s="507"/>
      <c r="FG494" s="507"/>
      <c r="FH494" s="507"/>
      <c r="FI494" s="507"/>
      <c r="FJ494" s="507"/>
      <c r="FK494" s="507"/>
      <c r="FL494" s="507"/>
      <c r="FM494" s="507"/>
      <c r="FN494" s="507"/>
      <c r="FO494" s="507"/>
      <c r="FP494" s="507"/>
      <c r="FQ494" s="507"/>
      <c r="FR494" s="507"/>
      <c r="FS494" s="507"/>
      <c r="FT494" s="507"/>
      <c r="FU494" s="507"/>
      <c r="FV494" s="507"/>
      <c r="FW494" s="507"/>
      <c r="FX494" s="507"/>
      <c r="FY494" s="507"/>
      <c r="FZ494" s="507"/>
      <c r="GA494" s="507"/>
      <c r="GB494" s="507"/>
      <c r="GC494" s="507"/>
      <c r="GD494" s="507"/>
      <c r="GE494" s="507"/>
      <c r="GF494" s="507"/>
      <c r="GG494" s="507"/>
      <c r="GH494" s="507"/>
      <c r="GI494" s="507"/>
      <c r="GJ494" s="507"/>
      <c r="GK494" s="507"/>
      <c r="GL494" s="507"/>
      <c r="GM494" s="507"/>
      <c r="GN494" s="507"/>
      <c r="GO494" s="507"/>
      <c r="GP494" s="507"/>
      <c r="GQ494" s="507"/>
      <c r="GR494" s="507"/>
      <c r="GS494" s="507"/>
      <c r="GT494" s="507"/>
      <c r="GU494" s="507"/>
      <c r="GV494" s="507"/>
      <c r="GW494" s="507"/>
      <c r="GX494" s="507"/>
      <c r="GY494" s="507"/>
      <c r="GZ494" s="507"/>
      <c r="HA494" s="507"/>
      <c r="HB494" s="507"/>
      <c r="HC494" s="507"/>
      <c r="HD494" s="507"/>
      <c r="HE494" s="507"/>
      <c r="HF494" s="507"/>
      <c r="HG494" s="507"/>
      <c r="HH494" s="507"/>
      <c r="HI494" s="507"/>
      <c r="HJ494" s="507"/>
      <c r="HK494" s="507"/>
      <c r="HL494" s="507"/>
      <c r="HM494" s="507"/>
      <c r="HN494" s="507"/>
      <c r="HO494" s="507"/>
      <c r="HP494" s="507"/>
      <c r="HQ494" s="507"/>
      <c r="HR494" s="507"/>
      <c r="HS494" s="507"/>
      <c r="HT494" s="507"/>
      <c r="HU494" s="507"/>
      <c r="HV494" s="507"/>
      <c r="HW494" s="507"/>
      <c r="HX494" s="507"/>
      <c r="HY494" s="507"/>
      <c r="HZ494" s="507"/>
      <c r="IA494" s="507"/>
      <c r="IB494" s="507"/>
      <c r="IC494" s="507"/>
      <c r="ID494" s="507"/>
      <c r="IE494" s="507"/>
      <c r="IF494" s="507"/>
      <c r="IG494" s="507"/>
      <c r="IH494" s="507"/>
      <c r="II494" s="507"/>
      <c r="IJ494" s="507"/>
    </row>
    <row r="495" spans="1:244" s="398" customFormat="1" ht="19" x14ac:dyDescent="0.2">
      <c r="A495"/>
      <c r="B495" s="290"/>
      <c r="C495"/>
      <c r="D495" s="367"/>
      <c r="E495" s="463"/>
      <c r="F495" s="463"/>
      <c r="G495" s="271"/>
      <c r="H495"/>
      <c r="I495" s="99"/>
      <c r="J495"/>
      <c r="K495"/>
      <c r="L495"/>
      <c r="M495" s="275"/>
      <c r="N495" s="275"/>
      <c r="O495" s="275"/>
      <c r="P495" s="275"/>
      <c r="Q495" s="275"/>
      <c r="R495" s="275"/>
      <c r="S495" s="275"/>
      <c r="T495" s="275"/>
      <c r="U495" s="275"/>
      <c r="V495" s="275"/>
      <c r="W495" s="275"/>
      <c r="X495" s="275"/>
      <c r="Y495" s="275"/>
      <c r="Z495" s="275"/>
      <c r="AA495" s="275"/>
      <c r="AB495" s="23"/>
      <c r="AC495"/>
      <c r="AD495" s="92"/>
      <c r="AE495"/>
      <c r="AF495"/>
      <c r="AG495"/>
      <c r="AH495" s="96"/>
      <c r="AI495" s="471"/>
      <c r="AJ495" s="445"/>
      <c r="AK495" s="498"/>
      <c r="AL495" s="498"/>
      <c r="AM495" s="498"/>
      <c r="AN495" s="498"/>
      <c r="AO495" s="498"/>
      <c r="AP495" s="498"/>
      <c r="AQ495" s="498"/>
      <c r="AR495" s="498"/>
      <c r="AS495" s="498"/>
      <c r="AT495" s="498"/>
      <c r="AU495" s="498"/>
      <c r="AV495" s="498"/>
      <c r="AW495" s="498"/>
      <c r="AX495" s="498"/>
      <c r="AY495" s="448"/>
      <c r="AZ495" s="386"/>
      <c r="BA495" s="715"/>
      <c r="BB495"/>
      <c r="BC495" s="715"/>
      <c r="BD495"/>
      <c r="BE495" s="715"/>
      <c r="BF495"/>
      <c r="BG495" s="715"/>
      <c r="BH495"/>
      <c r="BI495" s="715"/>
      <c r="BJ495"/>
      <c r="BK495" s="715"/>
      <c r="BL495"/>
      <c r="BM495" s="715"/>
      <c r="BN495"/>
      <c r="BO495" s="387"/>
      <c r="BP495"/>
      <c r="BQ495" s="387"/>
      <c r="BR495"/>
      <c r="BS495" s="387"/>
      <c r="BT495"/>
      <c r="BU495" s="387"/>
      <c r="BV495"/>
      <c r="BW495" s="387"/>
      <c r="BX495"/>
      <c r="BY495" s="387"/>
      <c r="BZ495"/>
      <c r="CA495" s="387"/>
      <c r="CB495"/>
      <c r="CC495" s="387"/>
      <c r="CD495"/>
      <c r="CE495" s="387"/>
      <c r="CF495"/>
      <c r="CG495" s="387"/>
      <c r="CH495"/>
      <c r="CI495" s="387"/>
      <c r="CJ495"/>
      <c r="CK495" s="1099"/>
      <c r="CT495" s="1109"/>
      <c r="CX495" s="1109"/>
      <c r="DN495" s="507"/>
      <c r="DO495" s="507"/>
      <c r="DP495" s="507"/>
      <c r="DQ495" s="507"/>
      <c r="DR495" s="507"/>
      <c r="DS495" s="507"/>
      <c r="DT495" s="507"/>
      <c r="DU495" s="507"/>
      <c r="DV495" s="507"/>
      <c r="DW495" s="507"/>
      <c r="DX495" s="507"/>
      <c r="DY495" s="507"/>
      <c r="DZ495" s="507"/>
      <c r="EA495" s="507"/>
      <c r="EB495" s="507"/>
      <c r="EC495" s="507"/>
      <c r="ED495" s="507"/>
      <c r="EE495" s="507"/>
      <c r="EF495" s="507"/>
      <c r="EG495" s="507"/>
      <c r="EH495" s="507"/>
      <c r="EI495" s="507"/>
      <c r="EJ495" s="507"/>
      <c r="EK495" s="507"/>
      <c r="EL495" s="507"/>
      <c r="EM495" s="507"/>
      <c r="EN495" s="507"/>
      <c r="EO495" s="507"/>
      <c r="EP495" s="507"/>
      <c r="EQ495" s="507"/>
      <c r="ER495" s="507"/>
      <c r="ES495" s="507"/>
      <c r="ET495" s="507"/>
      <c r="EU495" s="507"/>
      <c r="EV495" s="507"/>
      <c r="EW495" s="507"/>
      <c r="EX495" s="507"/>
      <c r="EY495" s="507"/>
      <c r="EZ495" s="507"/>
      <c r="FA495" s="507"/>
      <c r="FB495" s="507"/>
      <c r="FC495" s="507"/>
      <c r="FD495" s="507"/>
      <c r="FE495" s="507"/>
      <c r="FF495" s="507"/>
      <c r="FG495" s="507"/>
      <c r="FH495" s="507"/>
      <c r="FI495" s="507"/>
      <c r="FJ495" s="507"/>
      <c r="FK495" s="507"/>
      <c r="FL495" s="507"/>
      <c r="FM495" s="507"/>
      <c r="FN495" s="507"/>
      <c r="FO495" s="507"/>
      <c r="FP495" s="507"/>
      <c r="FQ495" s="507"/>
      <c r="FR495" s="507"/>
      <c r="FS495" s="507"/>
      <c r="FT495" s="507"/>
      <c r="FU495" s="507"/>
      <c r="FV495" s="507"/>
      <c r="FW495" s="507"/>
      <c r="FX495" s="507"/>
      <c r="FY495" s="507"/>
      <c r="FZ495" s="507"/>
      <c r="GA495" s="507"/>
      <c r="GB495" s="507"/>
      <c r="GC495" s="507"/>
      <c r="GD495" s="507"/>
      <c r="GE495" s="507"/>
      <c r="GF495" s="507"/>
      <c r="GG495" s="507"/>
      <c r="GH495" s="507"/>
      <c r="GI495" s="507"/>
      <c r="GJ495" s="507"/>
      <c r="GK495" s="507"/>
      <c r="GL495" s="507"/>
      <c r="GM495" s="507"/>
      <c r="GN495" s="507"/>
      <c r="GO495" s="507"/>
      <c r="GP495" s="507"/>
      <c r="GQ495" s="507"/>
      <c r="GR495" s="507"/>
      <c r="GS495" s="507"/>
      <c r="GT495" s="507"/>
      <c r="GU495" s="507"/>
      <c r="GV495" s="507"/>
      <c r="GW495" s="507"/>
      <c r="GX495" s="507"/>
      <c r="GY495" s="507"/>
      <c r="GZ495" s="507"/>
      <c r="HA495" s="507"/>
      <c r="HB495" s="507"/>
      <c r="HC495" s="507"/>
      <c r="HD495" s="507"/>
      <c r="HE495" s="507"/>
      <c r="HF495" s="507"/>
      <c r="HG495" s="507"/>
      <c r="HH495" s="507"/>
      <c r="HI495" s="507"/>
      <c r="HJ495" s="507"/>
      <c r="HK495" s="507"/>
      <c r="HL495" s="507"/>
      <c r="HM495" s="507"/>
      <c r="HN495" s="507"/>
      <c r="HO495" s="507"/>
      <c r="HP495" s="507"/>
      <c r="HQ495" s="507"/>
      <c r="HR495" s="507"/>
      <c r="HS495" s="507"/>
      <c r="HT495" s="507"/>
      <c r="HU495" s="507"/>
      <c r="HV495" s="507"/>
      <c r="HW495" s="507"/>
      <c r="HX495" s="507"/>
      <c r="HY495" s="507"/>
      <c r="HZ495" s="507"/>
      <c r="IA495" s="507"/>
      <c r="IB495" s="507"/>
      <c r="IC495" s="507"/>
      <c r="ID495" s="507"/>
      <c r="IE495" s="507"/>
      <c r="IF495" s="507"/>
      <c r="IG495" s="507"/>
      <c r="IH495" s="507"/>
      <c r="II495" s="507"/>
      <c r="IJ495" s="507"/>
    </row>
    <row r="496" spans="1:244" s="398" customFormat="1" ht="19" x14ac:dyDescent="0.2">
      <c r="A496"/>
      <c r="B496" s="290"/>
      <c r="C496"/>
      <c r="D496" s="367"/>
      <c r="E496" s="463"/>
      <c r="F496" s="463"/>
      <c r="G496" s="271"/>
      <c r="H496"/>
      <c r="I496" s="99"/>
      <c r="J496"/>
      <c r="K496"/>
      <c r="L496"/>
      <c r="M496" s="275"/>
      <c r="N496" s="275"/>
      <c r="O496" s="275"/>
      <c r="P496" s="275"/>
      <c r="Q496" s="275"/>
      <c r="R496" s="275"/>
      <c r="S496" s="275"/>
      <c r="T496" s="275"/>
      <c r="U496" s="275"/>
      <c r="V496" s="275"/>
      <c r="W496" s="275"/>
      <c r="X496" s="275"/>
      <c r="Y496" s="275"/>
      <c r="Z496" s="275"/>
      <c r="AA496" s="275"/>
      <c r="AB496" s="23"/>
      <c r="AC496"/>
      <c r="AD496" s="92"/>
      <c r="AE496"/>
      <c r="AF496"/>
      <c r="AG496"/>
      <c r="AH496" s="96"/>
      <c r="AI496" s="471"/>
      <c r="AJ496" s="445"/>
      <c r="AK496" s="498"/>
      <c r="AL496" s="498"/>
      <c r="AM496" s="498"/>
      <c r="AN496" s="498"/>
      <c r="AO496" s="498"/>
      <c r="AP496" s="498"/>
      <c r="AQ496" s="498"/>
      <c r="AR496" s="498"/>
      <c r="AS496" s="498"/>
      <c r="AT496" s="498"/>
      <c r="AU496" s="498"/>
      <c r="AV496" s="498"/>
      <c r="AW496" s="498"/>
      <c r="AX496" s="498"/>
      <c r="AY496" s="448"/>
      <c r="AZ496" s="386"/>
      <c r="BA496" s="715"/>
      <c r="BB496"/>
      <c r="BC496" s="715"/>
      <c r="BD496"/>
      <c r="BE496" s="715"/>
      <c r="BF496"/>
      <c r="BG496" s="715"/>
      <c r="BH496"/>
      <c r="BI496" s="715"/>
      <c r="BJ496"/>
      <c r="BK496" s="715"/>
      <c r="BL496"/>
      <c r="BM496" s="715"/>
      <c r="BN496"/>
      <c r="BO496" s="387"/>
      <c r="BP496"/>
      <c r="BQ496" s="387"/>
      <c r="BR496"/>
      <c r="BS496" s="387"/>
      <c r="BT496"/>
      <c r="BU496" s="387"/>
      <c r="BV496"/>
      <c r="BW496" s="387"/>
      <c r="BX496"/>
      <c r="BY496" s="387"/>
      <c r="BZ496"/>
      <c r="CA496" s="387"/>
      <c r="CB496"/>
      <c r="CC496" s="387"/>
      <c r="CD496"/>
      <c r="CE496" s="387"/>
      <c r="CF496"/>
      <c r="CG496" s="387"/>
      <c r="CH496"/>
      <c r="CI496" s="387"/>
      <c r="CJ496"/>
      <c r="CK496" s="1099"/>
      <c r="CT496" s="1109"/>
      <c r="CX496" s="1109"/>
      <c r="DN496" s="507"/>
      <c r="DO496" s="507"/>
      <c r="DP496" s="507"/>
      <c r="DQ496" s="507"/>
      <c r="DR496" s="507"/>
      <c r="DS496" s="507"/>
      <c r="DT496" s="507"/>
      <c r="DU496" s="507"/>
      <c r="DV496" s="507"/>
      <c r="DW496" s="507"/>
      <c r="DX496" s="507"/>
      <c r="DY496" s="507"/>
      <c r="DZ496" s="507"/>
      <c r="EA496" s="507"/>
      <c r="EB496" s="507"/>
      <c r="EC496" s="507"/>
      <c r="ED496" s="507"/>
      <c r="EE496" s="507"/>
      <c r="EF496" s="507"/>
      <c r="EG496" s="507"/>
      <c r="EH496" s="507"/>
      <c r="EI496" s="507"/>
      <c r="EJ496" s="507"/>
      <c r="EK496" s="507"/>
      <c r="EL496" s="507"/>
      <c r="EM496" s="507"/>
      <c r="EN496" s="507"/>
      <c r="EO496" s="507"/>
      <c r="EP496" s="507"/>
      <c r="EQ496" s="507"/>
      <c r="ER496" s="507"/>
      <c r="ES496" s="507"/>
      <c r="ET496" s="507"/>
      <c r="EU496" s="507"/>
      <c r="EV496" s="507"/>
      <c r="EW496" s="507"/>
      <c r="EX496" s="507"/>
      <c r="EY496" s="507"/>
      <c r="EZ496" s="507"/>
      <c r="FA496" s="507"/>
      <c r="FB496" s="507"/>
      <c r="FC496" s="507"/>
      <c r="FD496" s="507"/>
      <c r="FE496" s="507"/>
      <c r="FF496" s="507"/>
      <c r="FG496" s="507"/>
      <c r="FH496" s="507"/>
      <c r="FI496" s="507"/>
      <c r="FJ496" s="507"/>
      <c r="FK496" s="507"/>
      <c r="FL496" s="507"/>
      <c r="FM496" s="507"/>
      <c r="FN496" s="507"/>
      <c r="FO496" s="507"/>
      <c r="FP496" s="507"/>
      <c r="FQ496" s="507"/>
      <c r="FR496" s="507"/>
      <c r="FS496" s="507"/>
      <c r="FT496" s="507"/>
      <c r="FU496" s="507"/>
      <c r="FV496" s="507"/>
      <c r="FW496" s="507"/>
      <c r="FX496" s="507"/>
      <c r="FY496" s="507"/>
      <c r="FZ496" s="507"/>
      <c r="GA496" s="507"/>
      <c r="GB496" s="507"/>
      <c r="GC496" s="507"/>
      <c r="GD496" s="507"/>
      <c r="GE496" s="507"/>
      <c r="GF496" s="507"/>
      <c r="GG496" s="507"/>
      <c r="GH496" s="507"/>
      <c r="GI496" s="507"/>
      <c r="GJ496" s="507"/>
      <c r="GK496" s="507"/>
      <c r="GL496" s="507"/>
      <c r="GM496" s="507"/>
      <c r="GN496" s="507"/>
      <c r="GO496" s="507"/>
      <c r="GP496" s="507"/>
      <c r="GQ496" s="507"/>
      <c r="GR496" s="507"/>
      <c r="GS496" s="507"/>
      <c r="GT496" s="507"/>
      <c r="GU496" s="507"/>
      <c r="GV496" s="507"/>
      <c r="GW496" s="507"/>
      <c r="GX496" s="507"/>
      <c r="GY496" s="507"/>
      <c r="GZ496" s="507"/>
      <c r="HA496" s="507"/>
      <c r="HB496" s="507"/>
      <c r="HC496" s="507"/>
      <c r="HD496" s="507"/>
      <c r="HE496" s="507"/>
      <c r="HF496" s="507"/>
      <c r="HG496" s="507"/>
      <c r="HH496" s="507"/>
      <c r="HI496" s="507"/>
      <c r="HJ496" s="507"/>
      <c r="HK496" s="507"/>
      <c r="HL496" s="507"/>
      <c r="HM496" s="507"/>
      <c r="HN496" s="507"/>
      <c r="HO496" s="507"/>
      <c r="HP496" s="507"/>
      <c r="HQ496" s="507"/>
      <c r="HR496" s="507"/>
      <c r="HS496" s="507"/>
      <c r="HT496" s="507"/>
      <c r="HU496" s="507"/>
      <c r="HV496" s="507"/>
      <c r="HW496" s="507"/>
      <c r="HX496" s="507"/>
      <c r="HY496" s="507"/>
      <c r="HZ496" s="507"/>
      <c r="IA496" s="507"/>
      <c r="IB496" s="507"/>
      <c r="IC496" s="507"/>
      <c r="ID496" s="507"/>
      <c r="IE496" s="507"/>
      <c r="IF496" s="507"/>
      <c r="IG496" s="507"/>
      <c r="IH496" s="507"/>
      <c r="II496" s="507"/>
      <c r="IJ496" s="507"/>
    </row>
    <row r="497" spans="1:244" s="398" customFormat="1" ht="19" x14ac:dyDescent="0.2">
      <c r="A497"/>
      <c r="B497" s="290"/>
      <c r="C497"/>
      <c r="D497" s="367"/>
      <c r="E497" s="463"/>
      <c r="F497" s="463"/>
      <c r="G497" s="271"/>
      <c r="H497"/>
      <c r="I497" s="99"/>
      <c r="J497"/>
      <c r="K497"/>
      <c r="L497"/>
      <c r="M497" s="275"/>
      <c r="N497" s="275"/>
      <c r="O497" s="275"/>
      <c r="P497" s="275"/>
      <c r="Q497" s="275"/>
      <c r="R497" s="275"/>
      <c r="S497" s="275"/>
      <c r="T497" s="275"/>
      <c r="U497" s="275"/>
      <c r="V497" s="275"/>
      <c r="W497" s="275"/>
      <c r="X497" s="275"/>
      <c r="Y497" s="275"/>
      <c r="Z497" s="275"/>
      <c r="AA497" s="275"/>
      <c r="AB497" s="23"/>
      <c r="AC497"/>
      <c r="AD497" s="92"/>
      <c r="AE497"/>
      <c r="AF497"/>
      <c r="AG497"/>
      <c r="AH497" s="96"/>
      <c r="AI497" s="471"/>
      <c r="AJ497" s="445"/>
      <c r="AK497" s="498"/>
      <c r="AL497" s="498"/>
      <c r="AM497" s="498"/>
      <c r="AN497" s="498"/>
      <c r="AO497" s="498"/>
      <c r="AP497" s="498"/>
      <c r="AQ497" s="498"/>
      <c r="AR497" s="498"/>
      <c r="AS497" s="498"/>
      <c r="AT497" s="498"/>
      <c r="AU497" s="498"/>
      <c r="AV497" s="498"/>
      <c r="AW497" s="498"/>
      <c r="AX497" s="498"/>
      <c r="AY497" s="448"/>
      <c r="AZ497" s="386"/>
      <c r="BA497" s="715"/>
      <c r="BB497"/>
      <c r="BC497" s="715"/>
      <c r="BD497"/>
      <c r="BE497" s="715"/>
      <c r="BF497"/>
      <c r="BG497" s="715"/>
      <c r="BH497"/>
      <c r="BI497" s="715"/>
      <c r="BJ497"/>
      <c r="BK497" s="715"/>
      <c r="BL497"/>
      <c r="BM497" s="715"/>
      <c r="BN497"/>
      <c r="BO497" s="387"/>
      <c r="BP497"/>
      <c r="BQ497" s="387"/>
      <c r="BR497"/>
      <c r="BS497" s="387"/>
      <c r="BT497"/>
      <c r="BU497" s="387"/>
      <c r="BV497"/>
      <c r="BW497" s="387"/>
      <c r="BX497"/>
      <c r="BY497" s="387"/>
      <c r="BZ497"/>
      <c r="CA497" s="387"/>
      <c r="CB497"/>
      <c r="CC497" s="387"/>
      <c r="CD497"/>
      <c r="CE497" s="387"/>
      <c r="CF497"/>
      <c r="CG497" s="387"/>
      <c r="CH497"/>
      <c r="CI497" s="387"/>
      <c r="CJ497"/>
      <c r="CK497" s="1099"/>
      <c r="CT497" s="1109"/>
      <c r="CX497" s="1109"/>
      <c r="DN497" s="507"/>
      <c r="DO497" s="507"/>
      <c r="DP497" s="507"/>
      <c r="DQ497" s="507"/>
      <c r="DR497" s="507"/>
      <c r="DS497" s="507"/>
      <c r="DT497" s="507"/>
      <c r="DU497" s="507"/>
      <c r="DV497" s="507"/>
      <c r="DW497" s="507"/>
      <c r="DX497" s="507"/>
      <c r="DY497" s="507"/>
      <c r="DZ497" s="507"/>
      <c r="EA497" s="507"/>
      <c r="EB497" s="507"/>
      <c r="EC497" s="507"/>
      <c r="ED497" s="507"/>
      <c r="EE497" s="507"/>
      <c r="EF497" s="507"/>
      <c r="EG497" s="507"/>
      <c r="EH497" s="507"/>
      <c r="EI497" s="507"/>
      <c r="EJ497" s="507"/>
      <c r="EK497" s="507"/>
      <c r="EL497" s="507"/>
      <c r="EM497" s="507"/>
      <c r="EN497" s="507"/>
      <c r="EO497" s="507"/>
      <c r="EP497" s="507"/>
      <c r="EQ497" s="507"/>
      <c r="ER497" s="507"/>
      <c r="ES497" s="507"/>
      <c r="ET497" s="507"/>
      <c r="EU497" s="507"/>
      <c r="EV497" s="507"/>
      <c r="EW497" s="507"/>
      <c r="EX497" s="507"/>
      <c r="EY497" s="507"/>
      <c r="EZ497" s="507"/>
      <c r="FA497" s="507"/>
      <c r="FB497" s="507"/>
      <c r="FC497" s="507"/>
      <c r="FD497" s="507"/>
      <c r="FE497" s="507"/>
      <c r="FF497" s="507"/>
      <c r="FG497" s="507"/>
      <c r="FH497" s="507"/>
      <c r="FI497" s="507"/>
      <c r="FJ497" s="507"/>
      <c r="FK497" s="507"/>
      <c r="FL497" s="507"/>
      <c r="FM497" s="507"/>
      <c r="FN497" s="507"/>
      <c r="FO497" s="507"/>
      <c r="FP497" s="507"/>
      <c r="FQ497" s="507"/>
      <c r="FR497" s="507"/>
      <c r="FS497" s="507"/>
      <c r="FT497" s="507"/>
      <c r="FU497" s="507"/>
      <c r="FV497" s="507"/>
      <c r="FW497" s="507"/>
      <c r="FX497" s="507"/>
      <c r="FY497" s="507"/>
      <c r="FZ497" s="507"/>
      <c r="GA497" s="507"/>
      <c r="GB497" s="507"/>
      <c r="GC497" s="507"/>
      <c r="GD497" s="507"/>
      <c r="GE497" s="507"/>
      <c r="GF497" s="507"/>
      <c r="GG497" s="507"/>
      <c r="GH497" s="507"/>
      <c r="GI497" s="507"/>
      <c r="GJ497" s="507"/>
      <c r="GK497" s="507"/>
      <c r="GL497" s="507"/>
      <c r="GM497" s="507"/>
      <c r="GN497" s="507"/>
      <c r="GO497" s="507"/>
      <c r="GP497" s="507"/>
      <c r="GQ497" s="507"/>
      <c r="GR497" s="507"/>
      <c r="GS497" s="507"/>
      <c r="GT497" s="507"/>
      <c r="GU497" s="507"/>
      <c r="GV497" s="507"/>
      <c r="GW497" s="507"/>
      <c r="GX497" s="507"/>
      <c r="GY497" s="507"/>
      <c r="GZ497" s="507"/>
      <c r="HA497" s="507"/>
      <c r="HB497" s="507"/>
      <c r="HC497" s="507"/>
      <c r="HD497" s="507"/>
      <c r="HE497" s="507"/>
      <c r="HF497" s="507"/>
      <c r="HG497" s="507"/>
      <c r="HH497" s="507"/>
      <c r="HI497" s="507"/>
      <c r="HJ497" s="507"/>
      <c r="HK497" s="507"/>
      <c r="HL497" s="507"/>
      <c r="HM497" s="507"/>
      <c r="HN497" s="507"/>
      <c r="HO497" s="507"/>
      <c r="HP497" s="507"/>
      <c r="HQ497" s="507"/>
      <c r="HR497" s="507"/>
      <c r="HS497" s="507"/>
      <c r="HT497" s="507"/>
      <c r="HU497" s="507"/>
      <c r="HV497" s="507"/>
      <c r="HW497" s="507"/>
      <c r="HX497" s="507"/>
      <c r="HY497" s="507"/>
      <c r="HZ497" s="507"/>
      <c r="IA497" s="507"/>
      <c r="IB497" s="507"/>
      <c r="IC497" s="507"/>
      <c r="ID497" s="507"/>
      <c r="IE497" s="507"/>
      <c r="IF497" s="507"/>
      <c r="IG497" s="507"/>
      <c r="IH497" s="507"/>
      <c r="II497" s="507"/>
      <c r="IJ497" s="507"/>
    </row>
    <row r="498" spans="1:244" s="398" customFormat="1" ht="19" x14ac:dyDescent="0.2">
      <c r="A498"/>
      <c r="B498" s="290"/>
      <c r="C498"/>
      <c r="D498" s="367"/>
      <c r="E498" s="463"/>
      <c r="F498" s="463"/>
      <c r="G498" s="271"/>
      <c r="H498"/>
      <c r="I498" s="99"/>
      <c r="J498"/>
      <c r="K498"/>
      <c r="L498"/>
      <c r="M498" s="275"/>
      <c r="N498" s="275"/>
      <c r="O498" s="275"/>
      <c r="P498" s="275"/>
      <c r="Q498" s="275"/>
      <c r="R498" s="275"/>
      <c r="S498" s="275"/>
      <c r="T498" s="275"/>
      <c r="U498" s="275"/>
      <c r="V498" s="275"/>
      <c r="W498" s="275"/>
      <c r="X498" s="275"/>
      <c r="Y498" s="275"/>
      <c r="Z498" s="275"/>
      <c r="AA498" s="275"/>
      <c r="AB498" s="23"/>
      <c r="AC498"/>
      <c r="AD498" s="92"/>
      <c r="AE498"/>
      <c r="AF498"/>
      <c r="AG498"/>
      <c r="AH498" s="96"/>
      <c r="AI498" s="471"/>
      <c r="AJ498" s="445"/>
      <c r="AK498" s="498"/>
      <c r="AL498" s="498"/>
      <c r="AM498" s="498"/>
      <c r="AN498" s="498"/>
      <c r="AO498" s="498"/>
      <c r="AP498" s="498"/>
      <c r="AQ498" s="498"/>
      <c r="AR498" s="498"/>
      <c r="AS498" s="498"/>
      <c r="AT498" s="498"/>
      <c r="AU498" s="498"/>
      <c r="AV498" s="498"/>
      <c r="AW498" s="498"/>
      <c r="AX498" s="498"/>
      <c r="AY498" s="448"/>
      <c r="AZ498" s="386"/>
      <c r="BA498" s="715"/>
      <c r="BB498"/>
      <c r="BC498" s="715"/>
      <c r="BD498"/>
      <c r="BE498" s="715"/>
      <c r="BF498"/>
      <c r="BG498" s="715"/>
      <c r="BH498"/>
      <c r="BI498" s="715"/>
      <c r="BJ498"/>
      <c r="BK498" s="715"/>
      <c r="BL498"/>
      <c r="BM498" s="715"/>
      <c r="BN498"/>
      <c r="BO498" s="387"/>
      <c r="BP498"/>
      <c r="BQ498" s="387"/>
      <c r="BR498"/>
      <c r="BS498" s="387"/>
      <c r="BT498"/>
      <c r="BU498" s="387"/>
      <c r="BV498"/>
      <c r="BW498" s="387"/>
      <c r="BX498"/>
      <c r="BY498" s="387"/>
      <c r="BZ498"/>
      <c r="CA498" s="387"/>
      <c r="CB498"/>
      <c r="CC498" s="387"/>
      <c r="CD498"/>
      <c r="CE498" s="387"/>
      <c r="CF498"/>
      <c r="CG498" s="387"/>
      <c r="CH498"/>
      <c r="CI498" s="387"/>
      <c r="CJ498"/>
      <c r="CK498" s="1099"/>
      <c r="CT498" s="1109"/>
      <c r="CX498" s="1109"/>
      <c r="DN498" s="507"/>
      <c r="DO498" s="507"/>
      <c r="DP498" s="507"/>
      <c r="DQ498" s="507"/>
      <c r="DR498" s="507"/>
      <c r="DS498" s="507"/>
      <c r="DT498" s="507"/>
      <c r="DU498" s="507"/>
      <c r="DV498" s="507"/>
      <c r="DW498" s="507"/>
      <c r="DX498" s="507"/>
      <c r="DY498" s="507"/>
      <c r="DZ498" s="507"/>
      <c r="EA498" s="507"/>
      <c r="EB498" s="507"/>
      <c r="EC498" s="507"/>
      <c r="ED498" s="507"/>
      <c r="EE498" s="507"/>
      <c r="EF498" s="507"/>
      <c r="EG498" s="507"/>
      <c r="EH498" s="507"/>
      <c r="EI498" s="507"/>
      <c r="EJ498" s="507"/>
      <c r="EK498" s="507"/>
      <c r="EL498" s="507"/>
      <c r="EM498" s="507"/>
      <c r="EN498" s="507"/>
      <c r="EO498" s="507"/>
      <c r="EP498" s="507"/>
      <c r="EQ498" s="507"/>
      <c r="ER498" s="507"/>
      <c r="ES498" s="507"/>
      <c r="ET498" s="507"/>
      <c r="EU498" s="507"/>
      <c r="EV498" s="507"/>
      <c r="EW498" s="507"/>
      <c r="EX498" s="507"/>
      <c r="EY498" s="507"/>
      <c r="EZ498" s="507"/>
      <c r="FA498" s="507"/>
      <c r="FB498" s="507"/>
      <c r="FC498" s="507"/>
      <c r="FD498" s="507"/>
      <c r="FE498" s="507"/>
      <c r="FF498" s="507"/>
      <c r="FG498" s="507"/>
      <c r="FH498" s="507"/>
      <c r="FI498" s="507"/>
      <c r="FJ498" s="507"/>
      <c r="FK498" s="507"/>
      <c r="FL498" s="507"/>
      <c r="FM498" s="507"/>
      <c r="FN498" s="507"/>
      <c r="FO498" s="507"/>
      <c r="FP498" s="507"/>
      <c r="FQ498" s="507"/>
      <c r="FR498" s="507"/>
      <c r="FS498" s="507"/>
      <c r="FT498" s="507"/>
      <c r="FU498" s="507"/>
      <c r="FV498" s="507"/>
      <c r="FW498" s="507"/>
      <c r="FX498" s="507"/>
      <c r="FY498" s="507"/>
      <c r="FZ498" s="507"/>
      <c r="GA498" s="507"/>
      <c r="GB498" s="507"/>
      <c r="GC498" s="507"/>
      <c r="GD498" s="507"/>
      <c r="GE498" s="507"/>
      <c r="GF498" s="507"/>
      <c r="GG498" s="507"/>
      <c r="GH498" s="507"/>
      <c r="GI498" s="507"/>
      <c r="GJ498" s="507"/>
      <c r="GK498" s="507"/>
      <c r="GL498" s="507"/>
      <c r="GM498" s="507"/>
      <c r="GN498" s="507"/>
      <c r="GO498" s="507"/>
      <c r="GP498" s="507"/>
      <c r="GQ498" s="507"/>
      <c r="GR498" s="507"/>
      <c r="GS498" s="507"/>
      <c r="GT498" s="507"/>
      <c r="GU498" s="507"/>
      <c r="GV498" s="507"/>
      <c r="GW498" s="507"/>
      <c r="GX498" s="507"/>
      <c r="GY498" s="507"/>
      <c r="GZ498" s="507"/>
      <c r="HA498" s="507"/>
      <c r="HB498" s="507"/>
      <c r="HC498" s="507"/>
      <c r="HD498" s="507"/>
      <c r="HE498" s="507"/>
      <c r="HF498" s="507"/>
      <c r="HG498" s="507"/>
      <c r="HH498" s="507"/>
      <c r="HI498" s="507"/>
      <c r="HJ498" s="507"/>
      <c r="HK498" s="507"/>
      <c r="HL498" s="507"/>
      <c r="HM498" s="507"/>
      <c r="HN498" s="507"/>
      <c r="HO498" s="507"/>
      <c r="HP498" s="507"/>
      <c r="HQ498" s="507"/>
      <c r="HR498" s="507"/>
      <c r="HS498" s="507"/>
      <c r="HT498" s="507"/>
      <c r="HU498" s="507"/>
      <c r="HV498" s="507"/>
      <c r="HW498" s="507"/>
      <c r="HX498" s="507"/>
      <c r="HY498" s="507"/>
      <c r="HZ498" s="507"/>
      <c r="IA498" s="507"/>
      <c r="IB498" s="507"/>
      <c r="IC498" s="507"/>
      <c r="ID498" s="507"/>
      <c r="IE498" s="507"/>
      <c r="IF498" s="507"/>
      <c r="IG498" s="507"/>
      <c r="IH498" s="507"/>
      <c r="II498" s="507"/>
      <c r="IJ498" s="507"/>
    </row>
    <row r="499" spans="1:244" s="398" customFormat="1" ht="19" x14ac:dyDescent="0.2">
      <c r="A499"/>
      <c r="B499" s="290"/>
      <c r="C499"/>
      <c r="D499" s="367"/>
      <c r="E499" s="463"/>
      <c r="F499" s="463"/>
      <c r="G499" s="271"/>
      <c r="H499"/>
      <c r="I499" s="99"/>
      <c r="J499"/>
      <c r="K499"/>
      <c r="L499"/>
      <c r="M499" s="275"/>
      <c r="N499" s="275"/>
      <c r="O499" s="275"/>
      <c r="P499" s="275"/>
      <c r="Q499" s="275"/>
      <c r="R499" s="275"/>
      <c r="S499" s="275"/>
      <c r="T499" s="275"/>
      <c r="U499" s="275"/>
      <c r="V499" s="275"/>
      <c r="W499" s="275"/>
      <c r="X499" s="275"/>
      <c r="Y499" s="275"/>
      <c r="Z499" s="275"/>
      <c r="AA499" s="275"/>
      <c r="AB499" s="23"/>
      <c r="AC499"/>
      <c r="AD499" s="92"/>
      <c r="AE499"/>
      <c r="AF499"/>
      <c r="AG499"/>
      <c r="AH499" s="96"/>
      <c r="AI499" s="471"/>
      <c r="AJ499" s="445"/>
      <c r="AK499" s="498"/>
      <c r="AL499" s="498"/>
      <c r="AM499" s="498"/>
      <c r="AN499" s="498"/>
      <c r="AO499" s="498"/>
      <c r="AP499" s="498"/>
      <c r="AQ499" s="498"/>
      <c r="AR499" s="498"/>
      <c r="AS499" s="498"/>
      <c r="AT499" s="498"/>
      <c r="AU499" s="498"/>
      <c r="AV499" s="498"/>
      <c r="AW499" s="498"/>
      <c r="AX499" s="498"/>
      <c r="AY499" s="448"/>
      <c r="AZ499" s="386"/>
      <c r="BA499" s="715"/>
      <c r="BB499"/>
      <c r="BC499" s="715"/>
      <c r="BD499"/>
      <c r="BE499" s="715"/>
      <c r="BF499"/>
      <c r="BG499" s="715"/>
      <c r="BH499"/>
      <c r="BI499" s="715"/>
      <c r="BJ499"/>
      <c r="BK499" s="715"/>
      <c r="BL499"/>
      <c r="BM499" s="715"/>
      <c r="BN499"/>
      <c r="BO499" s="387"/>
      <c r="BP499"/>
      <c r="BQ499" s="387"/>
      <c r="BR499"/>
      <c r="BS499" s="387"/>
      <c r="BT499"/>
      <c r="BU499" s="387"/>
      <c r="BV499"/>
      <c r="BW499" s="387"/>
      <c r="BX499"/>
      <c r="BY499" s="387"/>
      <c r="BZ499"/>
      <c r="CA499" s="387"/>
      <c r="CB499"/>
      <c r="CC499" s="387"/>
      <c r="CD499"/>
      <c r="CE499" s="387"/>
      <c r="CF499"/>
      <c r="CG499" s="387"/>
      <c r="CH499"/>
      <c r="CI499" s="387"/>
      <c r="CJ499"/>
      <c r="CK499" s="1099"/>
      <c r="CT499" s="1109"/>
      <c r="CX499" s="1109"/>
      <c r="DN499" s="507"/>
      <c r="DO499" s="507"/>
      <c r="DP499" s="507"/>
      <c r="DQ499" s="507"/>
      <c r="DR499" s="507"/>
      <c r="DS499" s="507"/>
      <c r="DT499" s="507"/>
      <c r="DU499" s="507"/>
      <c r="DV499" s="507"/>
      <c r="DW499" s="507"/>
      <c r="DX499" s="507"/>
      <c r="DY499" s="507"/>
      <c r="DZ499" s="507"/>
      <c r="EA499" s="507"/>
      <c r="EB499" s="507"/>
      <c r="EC499" s="507"/>
      <c r="ED499" s="507"/>
      <c r="EE499" s="507"/>
      <c r="EF499" s="507"/>
      <c r="EG499" s="507"/>
      <c r="EH499" s="507"/>
      <c r="EI499" s="507"/>
      <c r="EJ499" s="507"/>
      <c r="EK499" s="507"/>
      <c r="EL499" s="507"/>
      <c r="EM499" s="507"/>
      <c r="EN499" s="507"/>
      <c r="EO499" s="507"/>
      <c r="EP499" s="507"/>
      <c r="EQ499" s="507"/>
      <c r="ER499" s="507"/>
      <c r="ES499" s="507"/>
      <c r="ET499" s="507"/>
      <c r="EU499" s="507"/>
      <c r="EV499" s="507"/>
      <c r="EW499" s="507"/>
      <c r="EX499" s="507"/>
      <c r="EY499" s="507"/>
      <c r="EZ499" s="507"/>
      <c r="FA499" s="507"/>
      <c r="FB499" s="507"/>
      <c r="FC499" s="507"/>
      <c r="FD499" s="507"/>
      <c r="FE499" s="507"/>
      <c r="FF499" s="507"/>
      <c r="FG499" s="507"/>
      <c r="FH499" s="507"/>
      <c r="FI499" s="507"/>
      <c r="FJ499" s="507"/>
      <c r="FK499" s="507"/>
      <c r="FL499" s="507"/>
      <c r="FM499" s="507"/>
      <c r="FN499" s="507"/>
      <c r="FO499" s="507"/>
      <c r="FP499" s="507"/>
      <c r="FQ499" s="507"/>
      <c r="FR499" s="507"/>
      <c r="FS499" s="507"/>
      <c r="FT499" s="507"/>
      <c r="FU499" s="507"/>
      <c r="FV499" s="507"/>
      <c r="FW499" s="507"/>
      <c r="FX499" s="507"/>
      <c r="FY499" s="507"/>
      <c r="FZ499" s="507"/>
      <c r="GA499" s="507"/>
      <c r="GB499" s="507"/>
      <c r="GC499" s="507"/>
      <c r="GD499" s="507"/>
      <c r="GE499" s="507"/>
      <c r="GF499" s="507"/>
      <c r="GG499" s="507"/>
      <c r="GH499" s="507"/>
      <c r="GI499" s="507"/>
      <c r="GJ499" s="507"/>
      <c r="GK499" s="507"/>
      <c r="GL499" s="507"/>
      <c r="GM499" s="507"/>
      <c r="GN499" s="507"/>
      <c r="GO499" s="507"/>
      <c r="GP499" s="507"/>
      <c r="GQ499" s="507"/>
      <c r="GR499" s="507"/>
      <c r="GS499" s="507"/>
      <c r="GT499" s="507"/>
      <c r="GU499" s="507"/>
      <c r="GV499" s="507"/>
      <c r="GW499" s="507"/>
      <c r="GX499" s="507"/>
      <c r="GY499" s="507"/>
      <c r="GZ499" s="507"/>
      <c r="HA499" s="507"/>
      <c r="HB499" s="507"/>
      <c r="HC499" s="507"/>
      <c r="HD499" s="507"/>
      <c r="HE499" s="507"/>
      <c r="HF499" s="507"/>
      <c r="HG499" s="507"/>
      <c r="HH499" s="507"/>
      <c r="HI499" s="507"/>
      <c r="HJ499" s="507"/>
      <c r="HK499" s="507"/>
      <c r="HL499" s="507"/>
      <c r="HM499" s="507"/>
      <c r="HN499" s="507"/>
      <c r="HO499" s="507"/>
      <c r="HP499" s="507"/>
      <c r="HQ499" s="507"/>
      <c r="HR499" s="507"/>
      <c r="HS499" s="507"/>
      <c r="HT499" s="507"/>
      <c r="HU499" s="507"/>
      <c r="HV499" s="507"/>
      <c r="HW499" s="507"/>
      <c r="HX499" s="507"/>
      <c r="HY499" s="507"/>
      <c r="HZ499" s="507"/>
      <c r="IA499" s="507"/>
      <c r="IB499" s="507"/>
      <c r="IC499" s="507"/>
      <c r="ID499" s="507"/>
      <c r="IE499" s="507"/>
      <c r="IF499" s="507"/>
      <c r="IG499" s="507"/>
      <c r="IH499" s="507"/>
      <c r="II499" s="507"/>
      <c r="IJ499" s="507"/>
    </row>
    <row r="500" spans="1:244" s="398" customFormat="1" ht="19" x14ac:dyDescent="0.2">
      <c r="A500"/>
      <c r="B500" s="290"/>
      <c r="C500"/>
      <c r="D500" s="367"/>
      <c r="E500" s="463"/>
      <c r="F500" s="463"/>
      <c r="G500" s="271"/>
      <c r="H500"/>
      <c r="I500" s="99"/>
      <c r="J500"/>
      <c r="K500"/>
      <c r="L500"/>
      <c r="M500" s="275"/>
      <c r="N500" s="275"/>
      <c r="O500" s="275"/>
      <c r="P500" s="275"/>
      <c r="Q500" s="275"/>
      <c r="R500" s="275"/>
      <c r="S500" s="275"/>
      <c r="T500" s="275"/>
      <c r="U500" s="275"/>
      <c r="V500" s="275"/>
      <c r="W500" s="275"/>
      <c r="X500" s="275"/>
      <c r="Y500" s="275"/>
      <c r="Z500" s="275"/>
      <c r="AA500" s="275"/>
      <c r="AB500" s="23"/>
      <c r="AC500"/>
      <c r="AD500" s="92"/>
      <c r="AE500"/>
      <c r="AF500"/>
      <c r="AG500"/>
      <c r="AH500" s="96"/>
      <c r="AI500" s="471"/>
      <c r="AJ500" s="445"/>
      <c r="AK500" s="498"/>
      <c r="AL500" s="498"/>
      <c r="AM500" s="498"/>
      <c r="AN500" s="498"/>
      <c r="AO500" s="498"/>
      <c r="AP500" s="498"/>
      <c r="AQ500" s="498"/>
      <c r="AR500" s="498"/>
      <c r="AS500" s="498"/>
      <c r="AT500" s="498"/>
      <c r="AU500" s="498"/>
      <c r="AV500" s="498"/>
      <c r="AW500" s="498"/>
      <c r="AX500" s="498"/>
      <c r="AY500" s="448"/>
      <c r="AZ500" s="386"/>
      <c r="BA500" s="715"/>
      <c r="BB500"/>
      <c r="BC500" s="715"/>
      <c r="BD500"/>
      <c r="BE500" s="715"/>
      <c r="BF500"/>
      <c r="BG500" s="715"/>
      <c r="BH500"/>
      <c r="BI500" s="715"/>
      <c r="BJ500"/>
      <c r="BK500" s="715"/>
      <c r="BL500"/>
      <c r="BM500" s="715"/>
      <c r="BN500"/>
      <c r="BO500" s="387"/>
      <c r="BP500"/>
      <c r="BQ500" s="387"/>
      <c r="BR500"/>
      <c r="BS500" s="387"/>
      <c r="BT500"/>
      <c r="BU500" s="387"/>
      <c r="BV500"/>
      <c r="BW500" s="387"/>
      <c r="BX500"/>
      <c r="BY500" s="387"/>
      <c r="BZ500"/>
      <c r="CA500" s="387"/>
      <c r="CB500"/>
      <c r="CC500" s="387"/>
      <c r="CD500"/>
      <c r="CE500" s="387"/>
      <c r="CF500"/>
      <c r="CG500" s="387"/>
      <c r="CH500"/>
      <c r="CI500" s="387"/>
      <c r="CJ500"/>
      <c r="CK500" s="1099"/>
      <c r="CT500" s="1109"/>
      <c r="CX500" s="1109"/>
      <c r="DN500" s="507"/>
      <c r="DO500" s="507"/>
      <c r="DP500" s="507"/>
      <c r="DQ500" s="507"/>
      <c r="DR500" s="507"/>
      <c r="DS500" s="507"/>
      <c r="DT500" s="507"/>
      <c r="DU500" s="507"/>
      <c r="DV500" s="507"/>
      <c r="DW500" s="507"/>
      <c r="DX500" s="507"/>
      <c r="DY500" s="507"/>
      <c r="DZ500" s="507"/>
      <c r="EA500" s="507"/>
      <c r="EB500" s="507"/>
      <c r="EC500" s="507"/>
      <c r="ED500" s="507"/>
      <c r="EE500" s="507"/>
      <c r="EF500" s="507"/>
      <c r="EG500" s="507"/>
      <c r="EH500" s="507"/>
      <c r="EI500" s="507"/>
      <c r="EJ500" s="507"/>
      <c r="EK500" s="507"/>
      <c r="EL500" s="507"/>
      <c r="EM500" s="507"/>
      <c r="EN500" s="507"/>
      <c r="EO500" s="507"/>
      <c r="EP500" s="507"/>
      <c r="EQ500" s="507"/>
      <c r="ER500" s="507"/>
      <c r="ES500" s="507"/>
      <c r="ET500" s="507"/>
      <c r="EU500" s="507"/>
      <c r="EV500" s="507"/>
      <c r="EW500" s="507"/>
      <c r="EX500" s="507"/>
      <c r="EY500" s="507"/>
      <c r="EZ500" s="507"/>
      <c r="FA500" s="507"/>
      <c r="FB500" s="507"/>
      <c r="FC500" s="507"/>
      <c r="FD500" s="507"/>
      <c r="FE500" s="507"/>
      <c r="FF500" s="507"/>
      <c r="FG500" s="507"/>
      <c r="FH500" s="507"/>
      <c r="FI500" s="507"/>
      <c r="FJ500" s="507"/>
      <c r="FK500" s="507"/>
      <c r="FL500" s="507"/>
      <c r="FM500" s="507"/>
      <c r="FN500" s="507"/>
      <c r="FO500" s="507"/>
      <c r="FP500" s="507"/>
      <c r="FQ500" s="507"/>
      <c r="FR500" s="507"/>
      <c r="FS500" s="507"/>
      <c r="FT500" s="507"/>
      <c r="FU500" s="507"/>
      <c r="FV500" s="507"/>
      <c r="FW500" s="507"/>
      <c r="FX500" s="507"/>
      <c r="FY500" s="507"/>
      <c r="FZ500" s="507"/>
      <c r="GA500" s="507"/>
      <c r="GB500" s="507"/>
      <c r="GC500" s="507"/>
      <c r="GD500" s="507"/>
      <c r="GE500" s="507"/>
      <c r="GF500" s="507"/>
      <c r="GG500" s="507"/>
      <c r="GH500" s="507"/>
      <c r="GI500" s="507"/>
      <c r="GJ500" s="507"/>
      <c r="GK500" s="507"/>
      <c r="GL500" s="507"/>
      <c r="GM500" s="507"/>
      <c r="GN500" s="507"/>
      <c r="GO500" s="507"/>
      <c r="GP500" s="507"/>
      <c r="GQ500" s="507"/>
      <c r="GR500" s="507"/>
      <c r="GS500" s="507"/>
      <c r="GT500" s="507"/>
      <c r="GU500" s="507"/>
      <c r="GV500" s="507"/>
      <c r="GW500" s="507"/>
      <c r="GX500" s="507"/>
      <c r="GY500" s="507"/>
      <c r="GZ500" s="507"/>
      <c r="HA500" s="507"/>
      <c r="HB500" s="507"/>
      <c r="HC500" s="507"/>
      <c r="HD500" s="507"/>
      <c r="HE500" s="507"/>
      <c r="HF500" s="507"/>
      <c r="HG500" s="507"/>
      <c r="HH500" s="507"/>
      <c r="HI500" s="507"/>
      <c r="HJ500" s="507"/>
      <c r="HK500" s="507"/>
      <c r="HL500" s="507"/>
      <c r="HM500" s="507"/>
      <c r="HN500" s="507"/>
      <c r="HO500" s="507"/>
      <c r="HP500" s="507"/>
      <c r="HQ500" s="507"/>
      <c r="HR500" s="507"/>
      <c r="HS500" s="507"/>
      <c r="HT500" s="507"/>
      <c r="HU500" s="507"/>
      <c r="HV500" s="507"/>
      <c r="HW500" s="507"/>
      <c r="HX500" s="507"/>
      <c r="HY500" s="507"/>
      <c r="HZ500" s="507"/>
      <c r="IA500" s="507"/>
      <c r="IB500" s="507"/>
      <c r="IC500" s="507"/>
      <c r="ID500" s="507"/>
      <c r="IE500" s="507"/>
      <c r="IF500" s="507"/>
      <c r="IG500" s="507"/>
      <c r="IH500" s="507"/>
      <c r="II500" s="507"/>
      <c r="IJ500" s="507"/>
    </row>
    <row r="501" spans="1:244" s="398" customFormat="1" ht="19" x14ac:dyDescent="0.2">
      <c r="A501"/>
      <c r="B501" s="290"/>
      <c r="C501"/>
      <c r="D501" s="367"/>
      <c r="E501" s="463"/>
      <c r="F501" s="463"/>
      <c r="G501" s="271"/>
      <c r="H501"/>
      <c r="I501" s="99"/>
      <c r="J501"/>
      <c r="K501"/>
      <c r="L501"/>
      <c r="M501" s="275"/>
      <c r="N501" s="275"/>
      <c r="O501" s="275"/>
      <c r="P501" s="275"/>
      <c r="Q501" s="275"/>
      <c r="R501" s="275"/>
      <c r="S501" s="275"/>
      <c r="T501" s="275"/>
      <c r="U501" s="275"/>
      <c r="V501" s="275"/>
      <c r="W501" s="275"/>
      <c r="X501" s="275"/>
      <c r="Y501" s="275"/>
      <c r="Z501" s="275"/>
      <c r="AA501" s="275"/>
      <c r="AB501" s="23"/>
      <c r="AC501"/>
      <c r="AD501" s="92"/>
      <c r="AE501"/>
      <c r="AF501"/>
      <c r="AG501"/>
      <c r="AH501" s="96"/>
      <c r="AI501" s="471"/>
      <c r="AJ501" s="445"/>
      <c r="AK501" s="498"/>
      <c r="AL501" s="498"/>
      <c r="AM501" s="498"/>
      <c r="AN501" s="498"/>
      <c r="AO501" s="498"/>
      <c r="AP501" s="498"/>
      <c r="AQ501" s="498"/>
      <c r="AR501" s="498"/>
      <c r="AS501" s="498"/>
      <c r="AT501" s="498"/>
      <c r="AU501" s="498"/>
      <c r="AV501" s="498"/>
      <c r="AW501" s="498"/>
      <c r="AX501" s="498"/>
      <c r="AY501" s="448"/>
      <c r="AZ501" s="386"/>
      <c r="BA501" s="715"/>
      <c r="BB501"/>
      <c r="BC501" s="715"/>
      <c r="BD501"/>
      <c r="BE501" s="715"/>
      <c r="BF501"/>
      <c r="BG501" s="715"/>
      <c r="BH501"/>
      <c r="BI501" s="715"/>
      <c r="BJ501"/>
      <c r="BK501" s="715"/>
      <c r="BL501"/>
      <c r="BM501" s="715"/>
      <c r="BN501"/>
      <c r="BO501" s="387"/>
      <c r="BP501"/>
      <c r="BQ501" s="387"/>
      <c r="BR501"/>
      <c r="BS501" s="387"/>
      <c r="BT501"/>
      <c r="BU501" s="387"/>
      <c r="BV501"/>
      <c r="BW501" s="387"/>
      <c r="BX501"/>
      <c r="BY501" s="387"/>
      <c r="BZ501"/>
      <c r="CA501" s="387"/>
      <c r="CB501"/>
      <c r="CC501" s="387"/>
      <c r="CD501"/>
      <c r="CE501" s="387"/>
      <c r="CF501"/>
      <c r="CG501" s="387"/>
      <c r="CH501"/>
      <c r="CI501" s="387"/>
      <c r="CJ501"/>
      <c r="CK501" s="1099"/>
      <c r="CT501" s="1109"/>
      <c r="CX501" s="1109"/>
      <c r="DN501" s="507"/>
      <c r="DO501" s="507"/>
      <c r="DP501" s="507"/>
      <c r="DQ501" s="507"/>
      <c r="DR501" s="507"/>
      <c r="DS501" s="507"/>
      <c r="DT501" s="507"/>
      <c r="DU501" s="507"/>
      <c r="DV501" s="507"/>
      <c r="DW501" s="507"/>
      <c r="DX501" s="507"/>
      <c r="DY501" s="507"/>
      <c r="DZ501" s="507"/>
      <c r="EA501" s="507"/>
      <c r="EB501" s="507"/>
      <c r="EC501" s="507"/>
      <c r="ED501" s="507"/>
      <c r="EE501" s="507"/>
      <c r="EF501" s="507"/>
      <c r="EG501" s="507"/>
      <c r="EH501" s="507"/>
      <c r="EI501" s="507"/>
      <c r="EJ501" s="507"/>
      <c r="EK501" s="507"/>
      <c r="EL501" s="507"/>
      <c r="EM501" s="507"/>
      <c r="EN501" s="507"/>
      <c r="EO501" s="507"/>
      <c r="EP501" s="507"/>
      <c r="EQ501" s="507"/>
      <c r="ER501" s="507"/>
      <c r="ES501" s="507"/>
      <c r="ET501" s="507"/>
      <c r="EU501" s="507"/>
      <c r="EV501" s="507"/>
      <c r="EW501" s="507"/>
      <c r="EX501" s="507"/>
      <c r="EY501" s="507"/>
      <c r="EZ501" s="507"/>
      <c r="FA501" s="507"/>
      <c r="FB501" s="507"/>
      <c r="FC501" s="507"/>
      <c r="FD501" s="507"/>
      <c r="FE501" s="507"/>
      <c r="FF501" s="507"/>
      <c r="FG501" s="507"/>
      <c r="FH501" s="507"/>
      <c r="FI501" s="507"/>
      <c r="FJ501" s="507"/>
      <c r="FK501" s="507"/>
      <c r="FL501" s="507"/>
      <c r="FM501" s="507"/>
      <c r="FN501" s="507"/>
      <c r="FO501" s="507"/>
      <c r="FP501" s="507"/>
      <c r="FQ501" s="507"/>
      <c r="FR501" s="507"/>
      <c r="FS501" s="507"/>
      <c r="FT501" s="507"/>
      <c r="FU501" s="507"/>
      <c r="FV501" s="507"/>
      <c r="FW501" s="507"/>
      <c r="FX501" s="507"/>
      <c r="FY501" s="507"/>
      <c r="FZ501" s="507"/>
      <c r="GA501" s="507"/>
      <c r="GB501" s="507"/>
      <c r="GC501" s="507"/>
      <c r="GD501" s="507"/>
      <c r="GE501" s="507"/>
      <c r="GF501" s="507"/>
      <c r="GG501" s="507"/>
      <c r="GH501" s="507"/>
      <c r="GI501" s="507"/>
      <c r="GJ501" s="507"/>
      <c r="GK501" s="507"/>
      <c r="GL501" s="507"/>
      <c r="GM501" s="507"/>
      <c r="GN501" s="507"/>
      <c r="GO501" s="507"/>
      <c r="GP501" s="507"/>
      <c r="GQ501" s="507"/>
      <c r="GR501" s="507"/>
      <c r="GS501" s="507"/>
      <c r="GT501" s="507"/>
      <c r="GU501" s="507"/>
      <c r="GV501" s="507"/>
      <c r="GW501" s="507"/>
      <c r="GX501" s="507"/>
      <c r="GY501" s="507"/>
      <c r="GZ501" s="507"/>
      <c r="HA501" s="507"/>
      <c r="HB501" s="507"/>
      <c r="HC501" s="507"/>
      <c r="HD501" s="507"/>
      <c r="HE501" s="507"/>
      <c r="HF501" s="507"/>
      <c r="HG501" s="507"/>
      <c r="HH501" s="507"/>
      <c r="HI501" s="507"/>
      <c r="HJ501" s="507"/>
      <c r="HK501" s="507"/>
      <c r="HL501" s="507"/>
      <c r="HM501" s="507"/>
      <c r="HN501" s="507"/>
      <c r="HO501" s="507"/>
      <c r="HP501" s="507"/>
      <c r="HQ501" s="507"/>
      <c r="HR501" s="507"/>
      <c r="HS501" s="507"/>
      <c r="HT501" s="507"/>
      <c r="HU501" s="507"/>
      <c r="HV501" s="507"/>
      <c r="HW501" s="507"/>
      <c r="HX501" s="507"/>
      <c r="HY501" s="507"/>
      <c r="HZ501" s="507"/>
      <c r="IA501" s="507"/>
      <c r="IB501" s="507"/>
      <c r="IC501" s="507"/>
      <c r="ID501" s="507"/>
      <c r="IE501" s="507"/>
      <c r="IF501" s="507"/>
      <c r="IG501" s="507"/>
      <c r="IH501" s="507"/>
      <c r="II501" s="507"/>
      <c r="IJ501" s="507"/>
    </row>
    <row r="502" spans="1:244" s="398" customFormat="1" ht="19" x14ac:dyDescent="0.2">
      <c r="A502"/>
      <c r="B502" s="290"/>
      <c r="C502"/>
      <c r="D502" s="367"/>
      <c r="E502" s="463"/>
      <c r="F502" s="463"/>
      <c r="G502" s="271"/>
      <c r="H502"/>
      <c r="I502" s="99"/>
      <c r="J502"/>
      <c r="K502"/>
      <c r="L502"/>
      <c r="M502" s="275"/>
      <c r="N502" s="275"/>
      <c r="O502" s="275"/>
      <c r="P502" s="275"/>
      <c r="Q502" s="275"/>
      <c r="R502" s="275"/>
      <c r="S502" s="275"/>
      <c r="T502" s="275"/>
      <c r="U502" s="275"/>
      <c r="V502" s="275"/>
      <c r="W502" s="275"/>
      <c r="X502" s="275"/>
      <c r="Y502" s="275"/>
      <c r="Z502" s="275"/>
      <c r="AA502" s="275"/>
      <c r="AB502" s="23"/>
      <c r="AC502"/>
      <c r="AD502" s="92"/>
      <c r="AE502"/>
      <c r="AF502"/>
      <c r="AG502"/>
      <c r="AH502" s="96"/>
      <c r="AI502" s="471"/>
      <c r="AJ502" s="445"/>
      <c r="AK502" s="498"/>
      <c r="AL502" s="498"/>
      <c r="AM502" s="498"/>
      <c r="AN502" s="498"/>
      <c r="AO502" s="498"/>
      <c r="AP502" s="498"/>
      <c r="AQ502" s="498"/>
      <c r="AR502" s="498"/>
      <c r="AS502" s="498"/>
      <c r="AT502" s="498"/>
      <c r="AU502" s="498"/>
      <c r="AV502" s="498"/>
      <c r="AW502" s="498"/>
      <c r="AX502" s="498"/>
      <c r="AY502" s="448"/>
      <c r="AZ502" s="386"/>
      <c r="BA502" s="715"/>
      <c r="BB502"/>
      <c r="BC502" s="715"/>
      <c r="BD502"/>
      <c r="BE502" s="715"/>
      <c r="BF502"/>
      <c r="BG502" s="715"/>
      <c r="BH502"/>
      <c r="BI502" s="715"/>
      <c r="BJ502"/>
      <c r="BK502" s="715"/>
      <c r="BL502"/>
      <c r="BM502" s="715"/>
      <c r="BN502"/>
      <c r="BO502" s="387"/>
      <c r="BP502"/>
      <c r="BQ502" s="387"/>
      <c r="BR502"/>
      <c r="BS502" s="387"/>
      <c r="BT502"/>
      <c r="BU502" s="387"/>
      <c r="BV502"/>
      <c r="BW502" s="387"/>
      <c r="BX502"/>
      <c r="BY502" s="387"/>
      <c r="BZ502"/>
      <c r="CA502" s="387"/>
      <c r="CB502"/>
      <c r="CC502" s="387"/>
      <c r="CD502"/>
      <c r="CE502" s="387"/>
      <c r="CF502"/>
      <c r="CG502" s="387"/>
      <c r="CH502"/>
      <c r="CI502" s="387"/>
      <c r="CJ502"/>
      <c r="CK502" s="1099"/>
      <c r="CT502" s="1109"/>
      <c r="CX502" s="1109"/>
      <c r="DN502" s="507"/>
      <c r="DO502" s="507"/>
      <c r="DP502" s="507"/>
      <c r="DQ502" s="507"/>
      <c r="DR502" s="507"/>
      <c r="DS502" s="507"/>
      <c r="DT502" s="507"/>
      <c r="DU502" s="507"/>
      <c r="DV502" s="507"/>
      <c r="DW502" s="507"/>
      <c r="DX502" s="507"/>
      <c r="DY502" s="507"/>
      <c r="DZ502" s="507"/>
      <c r="EA502" s="507"/>
      <c r="EB502" s="507"/>
      <c r="EC502" s="507"/>
      <c r="ED502" s="507"/>
      <c r="EE502" s="507"/>
      <c r="EF502" s="507"/>
      <c r="EG502" s="507"/>
      <c r="EH502" s="507"/>
      <c r="EI502" s="507"/>
      <c r="EJ502" s="507"/>
      <c r="EK502" s="507"/>
      <c r="EL502" s="507"/>
      <c r="EM502" s="507"/>
      <c r="EN502" s="507"/>
      <c r="EO502" s="507"/>
      <c r="EP502" s="507"/>
      <c r="EQ502" s="507"/>
      <c r="ER502" s="507"/>
      <c r="ES502" s="507"/>
      <c r="ET502" s="507"/>
      <c r="EU502" s="507"/>
      <c r="EV502" s="507"/>
      <c r="EW502" s="507"/>
      <c r="EX502" s="507"/>
      <c r="EY502" s="507"/>
      <c r="EZ502" s="507"/>
      <c r="FA502" s="507"/>
      <c r="FB502" s="507"/>
      <c r="FC502" s="507"/>
      <c r="FD502" s="507"/>
      <c r="FE502" s="507"/>
      <c r="FF502" s="507"/>
      <c r="FG502" s="507"/>
      <c r="FH502" s="507"/>
      <c r="FI502" s="507"/>
      <c r="FJ502" s="507"/>
      <c r="FK502" s="507"/>
      <c r="FL502" s="507"/>
      <c r="FM502" s="507"/>
      <c r="FN502" s="507"/>
      <c r="FO502" s="507"/>
      <c r="FP502" s="507"/>
      <c r="FQ502" s="507"/>
      <c r="FR502" s="507"/>
      <c r="FS502" s="507"/>
      <c r="FT502" s="507"/>
      <c r="FU502" s="507"/>
      <c r="FV502" s="507"/>
      <c r="FW502" s="507"/>
      <c r="FX502" s="507"/>
      <c r="FY502" s="507"/>
      <c r="FZ502" s="507"/>
      <c r="GA502" s="507"/>
      <c r="GB502" s="507"/>
      <c r="GC502" s="507"/>
      <c r="GD502" s="507"/>
      <c r="GE502" s="507"/>
      <c r="GF502" s="507"/>
      <c r="GG502" s="507"/>
      <c r="GH502" s="507"/>
      <c r="GI502" s="507"/>
      <c r="GJ502" s="507"/>
      <c r="GK502" s="507"/>
      <c r="GL502" s="507"/>
      <c r="GM502" s="507"/>
      <c r="GN502" s="507"/>
      <c r="GO502" s="507"/>
      <c r="GP502" s="507"/>
      <c r="GQ502" s="507"/>
      <c r="GR502" s="507"/>
      <c r="GS502" s="507"/>
      <c r="GT502" s="507"/>
      <c r="GU502" s="507"/>
      <c r="GV502" s="507"/>
      <c r="GW502" s="507"/>
      <c r="GX502" s="507"/>
      <c r="GY502" s="507"/>
      <c r="GZ502" s="507"/>
      <c r="HA502" s="507"/>
      <c r="HB502" s="507"/>
      <c r="HC502" s="507"/>
      <c r="HD502" s="507"/>
      <c r="HE502" s="507"/>
      <c r="HF502" s="507"/>
      <c r="HG502" s="507"/>
      <c r="HH502" s="507"/>
      <c r="HI502" s="507"/>
      <c r="HJ502" s="507"/>
      <c r="HK502" s="507"/>
      <c r="HL502" s="507"/>
      <c r="HM502" s="507"/>
      <c r="HN502" s="507"/>
      <c r="HO502" s="507"/>
      <c r="HP502" s="507"/>
      <c r="HQ502" s="507"/>
      <c r="HR502" s="507"/>
      <c r="HS502" s="507"/>
      <c r="HT502" s="507"/>
      <c r="HU502" s="507"/>
      <c r="HV502" s="507"/>
      <c r="HW502" s="507"/>
      <c r="HX502" s="507"/>
      <c r="HY502" s="507"/>
      <c r="HZ502" s="507"/>
      <c r="IA502" s="507"/>
      <c r="IB502" s="507"/>
      <c r="IC502" s="507"/>
      <c r="ID502" s="507"/>
      <c r="IE502" s="507"/>
      <c r="IF502" s="507"/>
      <c r="IG502" s="507"/>
      <c r="IH502" s="507"/>
      <c r="II502" s="507"/>
      <c r="IJ502" s="507"/>
    </row>
    <row r="503" spans="1:244" s="398" customFormat="1" ht="19" x14ac:dyDescent="0.2">
      <c r="A503"/>
      <c r="B503" s="290"/>
      <c r="C503"/>
      <c r="D503" s="367"/>
      <c r="E503" s="463"/>
      <c r="F503" s="463"/>
      <c r="G503" s="271"/>
      <c r="H503"/>
      <c r="I503" s="99"/>
      <c r="J503"/>
      <c r="K503"/>
      <c r="L503"/>
      <c r="M503" s="275"/>
      <c r="N503" s="275"/>
      <c r="O503" s="275"/>
      <c r="P503" s="275"/>
      <c r="Q503" s="275"/>
      <c r="R503" s="275"/>
      <c r="S503" s="275"/>
      <c r="T503" s="275"/>
      <c r="U503" s="275"/>
      <c r="V503" s="275"/>
      <c r="W503" s="275"/>
      <c r="X503" s="275"/>
      <c r="Y503" s="275"/>
      <c r="Z503" s="275"/>
      <c r="AA503" s="275"/>
      <c r="AB503" s="23"/>
      <c r="AC503"/>
      <c r="AD503" s="92"/>
      <c r="AE503"/>
      <c r="AF503"/>
      <c r="AG503"/>
      <c r="AH503" s="96"/>
      <c r="AI503" s="471"/>
      <c r="AJ503" s="445"/>
      <c r="AK503" s="498"/>
      <c r="AL503" s="498"/>
      <c r="AM503" s="498"/>
      <c r="AN503" s="498"/>
      <c r="AO503" s="498"/>
      <c r="AP503" s="498"/>
      <c r="AQ503" s="498"/>
      <c r="AR503" s="498"/>
      <c r="AS503" s="498"/>
      <c r="AT503" s="498"/>
      <c r="AU503" s="498"/>
      <c r="AV503" s="498"/>
      <c r="AW503" s="498"/>
      <c r="AX503" s="498"/>
      <c r="AY503" s="448"/>
      <c r="AZ503" s="386"/>
      <c r="BA503" s="715"/>
      <c r="BB503"/>
      <c r="BC503" s="715"/>
      <c r="BD503"/>
      <c r="BE503" s="715"/>
      <c r="BF503"/>
      <c r="BG503" s="715"/>
      <c r="BH503"/>
      <c r="BI503" s="715"/>
      <c r="BJ503"/>
      <c r="BK503" s="715"/>
      <c r="BL503"/>
      <c r="BM503" s="715"/>
      <c r="BN503"/>
      <c r="BO503" s="387"/>
      <c r="BP503"/>
      <c r="BQ503" s="387"/>
      <c r="BR503"/>
      <c r="BS503" s="387"/>
      <c r="BT503"/>
      <c r="BU503" s="387"/>
      <c r="BV503"/>
      <c r="BW503" s="387"/>
      <c r="BX503"/>
      <c r="BY503" s="387"/>
      <c r="BZ503"/>
      <c r="CA503" s="387"/>
      <c r="CB503"/>
      <c r="CC503" s="387"/>
      <c r="CD503"/>
      <c r="CE503" s="387"/>
      <c r="CF503"/>
      <c r="CG503" s="387"/>
      <c r="CH503"/>
      <c r="CI503" s="387"/>
      <c r="CJ503"/>
      <c r="CK503" s="1099"/>
      <c r="CT503" s="1109"/>
      <c r="CX503" s="1109"/>
      <c r="DN503" s="507"/>
      <c r="DO503" s="507"/>
      <c r="DP503" s="507"/>
      <c r="DQ503" s="507"/>
      <c r="DR503" s="507"/>
      <c r="DS503" s="507"/>
      <c r="DT503" s="507"/>
      <c r="DU503" s="507"/>
      <c r="DV503" s="507"/>
      <c r="DW503" s="507"/>
      <c r="DX503" s="507"/>
      <c r="DY503" s="507"/>
      <c r="DZ503" s="507"/>
      <c r="EA503" s="507"/>
      <c r="EB503" s="507"/>
      <c r="EC503" s="507"/>
      <c r="ED503" s="507"/>
      <c r="EE503" s="507"/>
      <c r="EF503" s="507"/>
      <c r="EG503" s="507"/>
      <c r="EH503" s="507"/>
      <c r="EI503" s="507"/>
      <c r="EJ503" s="507"/>
      <c r="EK503" s="507"/>
      <c r="EL503" s="507"/>
      <c r="EM503" s="507"/>
      <c r="EN503" s="507"/>
      <c r="EO503" s="507"/>
      <c r="EP503" s="507"/>
      <c r="EQ503" s="507"/>
      <c r="ER503" s="507"/>
      <c r="ES503" s="507"/>
      <c r="ET503" s="507"/>
      <c r="EU503" s="507"/>
      <c r="EV503" s="507"/>
      <c r="EW503" s="507"/>
      <c r="EX503" s="507"/>
      <c r="EY503" s="507"/>
      <c r="EZ503" s="507"/>
      <c r="FA503" s="507"/>
      <c r="FB503" s="507"/>
      <c r="FC503" s="507"/>
      <c r="FD503" s="507"/>
      <c r="FE503" s="507"/>
      <c r="FF503" s="507"/>
      <c r="FG503" s="507"/>
      <c r="FH503" s="507"/>
      <c r="FI503" s="507"/>
      <c r="FJ503" s="507"/>
      <c r="FK503" s="507"/>
      <c r="FL503" s="507"/>
      <c r="FM503" s="507"/>
      <c r="FN503" s="507"/>
      <c r="FO503" s="507"/>
      <c r="FP503" s="507"/>
      <c r="FQ503" s="507"/>
      <c r="FR503" s="507"/>
      <c r="FS503" s="507"/>
      <c r="FT503" s="507"/>
      <c r="FU503" s="507"/>
      <c r="FV503" s="507"/>
      <c r="FW503" s="507"/>
      <c r="FX503" s="507"/>
      <c r="FY503" s="507"/>
      <c r="FZ503" s="507"/>
      <c r="GA503" s="507"/>
      <c r="GB503" s="507"/>
      <c r="GC503" s="507"/>
      <c r="GD503" s="507"/>
      <c r="GE503" s="507"/>
      <c r="GF503" s="507"/>
      <c r="GG503" s="507"/>
      <c r="GH503" s="507"/>
      <c r="GI503" s="507"/>
      <c r="GJ503" s="507"/>
      <c r="GK503" s="507"/>
      <c r="GL503" s="507"/>
      <c r="GM503" s="507"/>
      <c r="GN503" s="507"/>
      <c r="GO503" s="507"/>
      <c r="GP503" s="507"/>
      <c r="GQ503" s="507"/>
      <c r="GR503" s="507"/>
      <c r="GS503" s="507"/>
      <c r="GT503" s="507"/>
      <c r="GU503" s="507"/>
      <c r="GV503" s="507"/>
      <c r="GW503" s="507"/>
      <c r="GX503" s="507"/>
      <c r="GY503" s="507"/>
      <c r="GZ503" s="507"/>
      <c r="HA503" s="507"/>
      <c r="HB503" s="507"/>
      <c r="HC503" s="507"/>
      <c r="HD503" s="507"/>
      <c r="HE503" s="507"/>
      <c r="HF503" s="507"/>
      <c r="HG503" s="507"/>
      <c r="HH503" s="507"/>
      <c r="HI503" s="507"/>
      <c r="HJ503" s="507"/>
      <c r="HK503" s="507"/>
      <c r="HL503" s="507"/>
      <c r="HM503" s="507"/>
      <c r="HN503" s="507"/>
      <c r="HO503" s="507"/>
      <c r="HP503" s="507"/>
      <c r="HQ503" s="507"/>
      <c r="HR503" s="507"/>
      <c r="HS503" s="507"/>
      <c r="HT503" s="507"/>
      <c r="HU503" s="507"/>
      <c r="HV503" s="507"/>
      <c r="HW503" s="507"/>
      <c r="HX503" s="507"/>
      <c r="HY503" s="507"/>
      <c r="HZ503" s="507"/>
      <c r="IA503" s="507"/>
      <c r="IB503" s="507"/>
      <c r="IC503" s="507"/>
      <c r="ID503" s="507"/>
      <c r="IE503" s="507"/>
      <c r="IF503" s="507"/>
      <c r="IG503" s="507"/>
      <c r="IH503" s="507"/>
      <c r="II503" s="507"/>
      <c r="IJ503" s="507"/>
    </row>
    <row r="504" spans="1:244" s="398" customFormat="1" ht="19" x14ac:dyDescent="0.2">
      <c r="A504"/>
      <c r="B504" s="290"/>
      <c r="C504"/>
      <c r="D504" s="367"/>
      <c r="E504" s="463"/>
      <c r="F504" s="463"/>
      <c r="G504" s="271"/>
      <c r="H504"/>
      <c r="I504" s="99"/>
      <c r="J504"/>
      <c r="K504"/>
      <c r="L504"/>
      <c r="M504" s="275"/>
      <c r="N504" s="275"/>
      <c r="O504" s="275"/>
      <c r="P504" s="275"/>
      <c r="Q504" s="275"/>
      <c r="R504" s="275"/>
      <c r="S504" s="275"/>
      <c r="T504" s="275"/>
      <c r="U504" s="275"/>
      <c r="V504" s="275"/>
      <c r="W504" s="275"/>
      <c r="X504" s="275"/>
      <c r="Y504" s="275"/>
      <c r="Z504" s="275"/>
      <c r="AA504" s="275"/>
      <c r="AB504" s="23"/>
      <c r="AC504"/>
      <c r="AD504" s="92"/>
      <c r="AE504"/>
      <c r="AF504"/>
      <c r="AG504"/>
      <c r="AH504" s="96"/>
      <c r="AI504" s="471"/>
      <c r="AJ504" s="445"/>
      <c r="AK504" s="498"/>
      <c r="AL504" s="498"/>
      <c r="AM504" s="498"/>
      <c r="AN504" s="498"/>
      <c r="AO504" s="498"/>
      <c r="AP504" s="498"/>
      <c r="AQ504" s="498"/>
      <c r="AR504" s="498"/>
      <c r="AS504" s="498"/>
      <c r="AT504" s="498"/>
      <c r="AU504" s="498"/>
      <c r="AV504" s="498"/>
      <c r="AW504" s="498"/>
      <c r="AX504" s="498"/>
      <c r="AY504" s="448"/>
      <c r="AZ504" s="386"/>
      <c r="BA504" s="715"/>
      <c r="BB504"/>
      <c r="BC504" s="715"/>
      <c r="BD504"/>
      <c r="BE504" s="715"/>
      <c r="BF504"/>
      <c r="BG504" s="715"/>
      <c r="BH504"/>
      <c r="BI504" s="715"/>
      <c r="BJ504"/>
      <c r="BK504" s="715"/>
      <c r="BL504"/>
      <c r="BM504" s="715"/>
      <c r="BN504"/>
      <c r="BO504" s="387"/>
      <c r="BP504"/>
      <c r="BQ504" s="387"/>
      <c r="BR504"/>
      <c r="BS504" s="387"/>
      <c r="BT504"/>
      <c r="BU504" s="387"/>
      <c r="BV504"/>
      <c r="BW504" s="387"/>
      <c r="BX504"/>
      <c r="BY504" s="387"/>
      <c r="BZ504"/>
      <c r="CA504" s="387"/>
      <c r="CB504"/>
      <c r="CC504" s="387"/>
      <c r="CD504"/>
      <c r="CE504" s="387"/>
      <c r="CF504"/>
      <c r="CG504" s="387"/>
      <c r="CH504"/>
      <c r="CI504" s="387"/>
      <c r="CJ504"/>
      <c r="CK504" s="1099"/>
      <c r="CT504" s="1109"/>
      <c r="CX504" s="1109"/>
      <c r="DN504" s="507"/>
      <c r="DO504" s="507"/>
      <c r="DP504" s="507"/>
      <c r="DQ504" s="507"/>
      <c r="DR504" s="507"/>
      <c r="DS504" s="507"/>
      <c r="DT504" s="507"/>
      <c r="DU504" s="507"/>
      <c r="DV504" s="507"/>
      <c r="DW504" s="507"/>
      <c r="DX504" s="507"/>
      <c r="DY504" s="507"/>
      <c r="DZ504" s="507"/>
      <c r="EA504" s="507"/>
      <c r="EB504" s="507"/>
      <c r="EC504" s="507"/>
      <c r="ED504" s="507"/>
      <c r="EE504" s="507"/>
      <c r="EF504" s="507"/>
      <c r="EG504" s="507"/>
      <c r="EH504" s="507"/>
      <c r="EI504" s="507"/>
      <c r="EJ504" s="507"/>
      <c r="EK504" s="507"/>
      <c r="EL504" s="507"/>
      <c r="EM504" s="507"/>
      <c r="EN504" s="507"/>
      <c r="EO504" s="507"/>
      <c r="EP504" s="507"/>
      <c r="EQ504" s="507"/>
      <c r="ER504" s="507"/>
      <c r="ES504" s="507"/>
      <c r="ET504" s="507"/>
      <c r="EU504" s="507"/>
      <c r="EV504" s="507"/>
      <c r="EW504" s="507"/>
      <c r="EX504" s="507"/>
      <c r="EY504" s="507"/>
      <c r="EZ504" s="507"/>
      <c r="FA504" s="507"/>
      <c r="FB504" s="507"/>
      <c r="FC504" s="507"/>
      <c r="FD504" s="507"/>
      <c r="FE504" s="507"/>
      <c r="FF504" s="507"/>
      <c r="FG504" s="507"/>
      <c r="FH504" s="507"/>
      <c r="FI504" s="507"/>
      <c r="FJ504" s="507"/>
      <c r="FK504" s="507"/>
      <c r="FL504" s="507"/>
      <c r="FM504" s="507"/>
      <c r="FN504" s="507"/>
      <c r="FO504" s="507"/>
      <c r="FP504" s="507"/>
      <c r="FQ504" s="507"/>
      <c r="FR504" s="507"/>
      <c r="FS504" s="507"/>
      <c r="FT504" s="507"/>
      <c r="FU504" s="507"/>
      <c r="FV504" s="507"/>
      <c r="FW504" s="507"/>
      <c r="FX504" s="507"/>
      <c r="FY504" s="507"/>
      <c r="FZ504" s="507"/>
      <c r="GA504" s="507"/>
      <c r="GB504" s="507"/>
      <c r="GC504" s="507"/>
      <c r="GD504" s="507"/>
      <c r="GE504" s="507"/>
      <c r="GF504" s="507"/>
      <c r="GG504" s="507"/>
      <c r="GH504" s="507"/>
      <c r="GI504" s="507"/>
      <c r="GJ504" s="507"/>
      <c r="GK504" s="507"/>
      <c r="GL504" s="507"/>
      <c r="GM504" s="507"/>
      <c r="GN504" s="507"/>
      <c r="GO504" s="507"/>
      <c r="GP504" s="507"/>
      <c r="GQ504" s="507"/>
      <c r="GR504" s="507"/>
      <c r="GS504" s="507"/>
      <c r="GT504" s="507"/>
      <c r="GU504" s="507"/>
      <c r="GV504" s="507"/>
      <c r="GW504" s="507"/>
      <c r="GX504" s="507"/>
      <c r="GY504" s="507"/>
      <c r="GZ504" s="507"/>
      <c r="HA504" s="507"/>
      <c r="HB504" s="507"/>
      <c r="HC504" s="507"/>
      <c r="HD504" s="507"/>
      <c r="HE504" s="507"/>
      <c r="HF504" s="507"/>
      <c r="HG504" s="507"/>
      <c r="HH504" s="507"/>
      <c r="HI504" s="507"/>
      <c r="HJ504" s="507"/>
      <c r="HK504" s="507"/>
      <c r="HL504" s="507"/>
      <c r="HM504" s="507"/>
      <c r="HN504" s="507"/>
      <c r="HO504" s="507"/>
      <c r="HP504" s="507"/>
      <c r="HQ504" s="507"/>
      <c r="HR504" s="507"/>
      <c r="HS504" s="507"/>
      <c r="HT504" s="507"/>
      <c r="HU504" s="507"/>
      <c r="HV504" s="507"/>
      <c r="HW504" s="507"/>
      <c r="HX504" s="507"/>
      <c r="HY504" s="507"/>
      <c r="HZ504" s="507"/>
      <c r="IA504" s="507"/>
      <c r="IB504" s="507"/>
      <c r="IC504" s="507"/>
      <c r="ID504" s="507"/>
      <c r="IE504" s="507"/>
      <c r="IF504" s="507"/>
      <c r="IG504" s="507"/>
      <c r="IH504" s="507"/>
      <c r="II504" s="507"/>
      <c r="IJ504" s="507"/>
    </row>
    <row r="505" spans="1:244" s="398" customFormat="1" ht="19" x14ac:dyDescent="0.2">
      <c r="A505"/>
      <c r="B505" s="290"/>
      <c r="C505"/>
      <c r="D505" s="367"/>
      <c r="E505" s="463"/>
      <c r="F505" s="463"/>
      <c r="G505" s="271"/>
      <c r="H505"/>
      <c r="I505" s="99"/>
      <c r="J505"/>
      <c r="K505"/>
      <c r="L505"/>
      <c r="M505" s="275"/>
      <c r="N505" s="275"/>
      <c r="O505" s="275"/>
      <c r="P505" s="275"/>
      <c r="Q505" s="275"/>
      <c r="R505" s="275"/>
      <c r="S505" s="275"/>
      <c r="T505" s="275"/>
      <c r="U505" s="275"/>
      <c r="V505" s="275"/>
      <c r="W505" s="275"/>
      <c r="X505" s="275"/>
      <c r="Y505" s="275"/>
      <c r="Z505" s="275"/>
      <c r="AA505" s="275"/>
      <c r="AB505" s="23"/>
      <c r="AC505"/>
      <c r="AD505" s="92"/>
      <c r="AE505"/>
      <c r="AF505"/>
      <c r="AG505"/>
      <c r="AH505" s="96"/>
      <c r="AI505" s="471"/>
      <c r="AJ505" s="445"/>
      <c r="AK505" s="498"/>
      <c r="AL505" s="498"/>
      <c r="AM505" s="498"/>
      <c r="AN505" s="498"/>
      <c r="AO505" s="498"/>
      <c r="AP505" s="498"/>
      <c r="AQ505" s="498"/>
      <c r="AR505" s="498"/>
      <c r="AS505" s="498"/>
      <c r="AT505" s="498"/>
      <c r="AU505" s="498"/>
      <c r="AV505" s="498"/>
      <c r="AW505" s="498"/>
      <c r="AX505" s="498"/>
      <c r="AY505" s="448"/>
      <c r="AZ505" s="386"/>
      <c r="BA505" s="715"/>
      <c r="BB505"/>
      <c r="BC505" s="715"/>
      <c r="BD505"/>
      <c r="BE505" s="715"/>
      <c r="BF505"/>
      <c r="BG505" s="715"/>
      <c r="BH505"/>
      <c r="BI505" s="715"/>
      <c r="BJ505"/>
      <c r="BK505" s="715"/>
      <c r="BL505"/>
      <c r="BM505" s="715"/>
      <c r="BN505"/>
      <c r="BO505" s="387"/>
      <c r="BP505"/>
      <c r="BQ505" s="387"/>
      <c r="BR505"/>
      <c r="BS505" s="387"/>
      <c r="BT505"/>
      <c r="BU505" s="387"/>
      <c r="BV505"/>
      <c r="BW505" s="387"/>
      <c r="BX505"/>
      <c r="BY505" s="387"/>
      <c r="BZ505"/>
      <c r="CA505" s="387"/>
      <c r="CB505"/>
      <c r="CC505" s="387"/>
      <c r="CD505"/>
      <c r="CE505" s="387"/>
      <c r="CF505"/>
      <c r="CG505" s="387"/>
      <c r="CH505"/>
      <c r="CI505" s="387"/>
      <c r="CJ505"/>
      <c r="CK505" s="1099"/>
      <c r="CT505" s="1109"/>
      <c r="CX505" s="1109"/>
      <c r="DN505" s="507"/>
      <c r="DO505" s="507"/>
      <c r="DP505" s="507"/>
      <c r="DQ505" s="507"/>
      <c r="DR505" s="507"/>
      <c r="DS505" s="507"/>
      <c r="DT505" s="507"/>
      <c r="DU505" s="507"/>
      <c r="DV505" s="507"/>
      <c r="DW505" s="507"/>
      <c r="DX505" s="507"/>
      <c r="DY505" s="507"/>
      <c r="DZ505" s="507"/>
      <c r="EA505" s="507"/>
      <c r="EB505" s="507"/>
      <c r="EC505" s="507"/>
      <c r="ED505" s="507"/>
      <c r="EE505" s="507"/>
      <c r="EF505" s="507"/>
      <c r="EG505" s="507"/>
      <c r="EH505" s="507"/>
      <c r="EI505" s="507"/>
      <c r="EJ505" s="507"/>
      <c r="EK505" s="507"/>
      <c r="EL505" s="507"/>
      <c r="EM505" s="507"/>
      <c r="EN505" s="507"/>
      <c r="EO505" s="507"/>
      <c r="EP505" s="507"/>
      <c r="EQ505" s="507"/>
      <c r="ER505" s="507"/>
      <c r="ES505" s="507"/>
      <c r="ET505" s="507"/>
      <c r="EU505" s="507"/>
      <c r="EV505" s="507"/>
      <c r="EW505" s="507"/>
      <c r="EX505" s="507"/>
      <c r="EY505" s="507"/>
      <c r="EZ505" s="507"/>
      <c r="FA505" s="507"/>
      <c r="FB505" s="507"/>
      <c r="FC505" s="507"/>
      <c r="FD505" s="507"/>
      <c r="FE505" s="507"/>
      <c r="FF505" s="507"/>
      <c r="FG505" s="507"/>
      <c r="FH505" s="507"/>
      <c r="FI505" s="507"/>
      <c r="FJ505" s="507"/>
      <c r="FK505" s="507"/>
      <c r="FL505" s="507"/>
      <c r="FM505" s="507"/>
      <c r="FN505" s="507"/>
      <c r="FO505" s="507"/>
      <c r="FP505" s="507"/>
      <c r="FQ505" s="507"/>
      <c r="FR505" s="507"/>
      <c r="FS505" s="507"/>
      <c r="FT505" s="507"/>
      <c r="FU505" s="507"/>
      <c r="FV505" s="507"/>
      <c r="FW505" s="507"/>
      <c r="FX505" s="507"/>
      <c r="FY505" s="507"/>
      <c r="FZ505" s="507"/>
      <c r="GA505" s="507"/>
      <c r="GB505" s="507"/>
      <c r="GC505" s="507"/>
      <c r="GD505" s="507"/>
      <c r="GE505" s="507"/>
      <c r="GF505" s="507"/>
      <c r="GG505" s="507"/>
      <c r="GH505" s="507"/>
      <c r="GI505" s="507"/>
      <c r="GJ505" s="507"/>
      <c r="GK505" s="507"/>
      <c r="GL505" s="507"/>
      <c r="GM505" s="507"/>
      <c r="GN505" s="507"/>
      <c r="GO505" s="507"/>
      <c r="GP505" s="507"/>
      <c r="GQ505" s="507"/>
      <c r="GR505" s="507"/>
      <c r="GS505" s="507"/>
      <c r="GT505" s="507"/>
      <c r="GU505" s="507"/>
      <c r="GV505" s="507"/>
      <c r="GW505" s="507"/>
      <c r="GX505" s="507"/>
      <c r="GY505" s="507"/>
      <c r="GZ505" s="507"/>
      <c r="HA505" s="507"/>
      <c r="HB505" s="507"/>
      <c r="HC505" s="507"/>
      <c r="HD505" s="507"/>
      <c r="HE505" s="507"/>
      <c r="HF505" s="507"/>
      <c r="HG505" s="507"/>
      <c r="HH505" s="507"/>
      <c r="HI505" s="507"/>
      <c r="HJ505" s="507"/>
      <c r="HK505" s="507"/>
      <c r="HL505" s="507"/>
      <c r="HM505" s="507"/>
      <c r="HN505" s="507"/>
      <c r="HO505" s="507"/>
      <c r="HP505" s="507"/>
      <c r="HQ505" s="507"/>
      <c r="HR505" s="507"/>
      <c r="HS505" s="507"/>
      <c r="HT505" s="507"/>
      <c r="HU505" s="507"/>
      <c r="HV505" s="507"/>
      <c r="HW505" s="507"/>
      <c r="HX505" s="507"/>
      <c r="HY505" s="507"/>
      <c r="HZ505" s="507"/>
      <c r="IA505" s="507"/>
      <c r="IB505" s="507"/>
      <c r="IC505" s="507"/>
      <c r="ID505" s="507"/>
      <c r="IE505" s="507"/>
      <c r="IF505" s="507"/>
      <c r="IG505" s="507"/>
      <c r="IH505" s="507"/>
      <c r="II505" s="507"/>
      <c r="IJ505" s="507"/>
    </row>
    <row r="506" spans="1:244" s="398" customFormat="1" ht="19" x14ac:dyDescent="0.2">
      <c r="A506"/>
      <c r="B506" s="290"/>
      <c r="C506"/>
      <c r="D506" s="367"/>
      <c r="E506" s="463"/>
      <c r="F506" s="463"/>
      <c r="G506" s="271"/>
      <c r="H506"/>
      <c r="I506" s="99"/>
      <c r="J506"/>
      <c r="K506"/>
      <c r="L506"/>
      <c r="M506" s="275"/>
      <c r="N506" s="275"/>
      <c r="O506" s="275"/>
      <c r="P506" s="275"/>
      <c r="Q506" s="275"/>
      <c r="R506" s="275"/>
      <c r="S506" s="275"/>
      <c r="T506" s="275"/>
      <c r="U506" s="275"/>
      <c r="V506" s="275"/>
      <c r="W506" s="275"/>
      <c r="X506" s="275"/>
      <c r="Y506" s="275"/>
      <c r="Z506" s="275"/>
      <c r="AA506" s="275"/>
      <c r="AB506" s="23"/>
      <c r="AC506"/>
      <c r="AD506" s="92"/>
      <c r="AE506"/>
      <c r="AF506"/>
      <c r="AG506"/>
      <c r="AH506" s="96"/>
      <c r="AI506" s="471"/>
      <c r="AJ506" s="445"/>
      <c r="AK506" s="498"/>
      <c r="AL506" s="498"/>
      <c r="AM506" s="498"/>
      <c r="AN506" s="498"/>
      <c r="AO506" s="498"/>
      <c r="AP506" s="498"/>
      <c r="AQ506" s="498"/>
      <c r="AR506" s="498"/>
      <c r="AS506" s="498"/>
      <c r="AT506" s="498"/>
      <c r="AU506" s="498"/>
      <c r="AV506" s="498"/>
      <c r="AW506" s="498"/>
      <c r="AX506" s="498"/>
      <c r="AY506" s="448"/>
      <c r="AZ506" s="386"/>
      <c r="BA506" s="715"/>
      <c r="BB506"/>
      <c r="BC506" s="715"/>
      <c r="BD506"/>
      <c r="BE506" s="715"/>
      <c r="BF506"/>
      <c r="BG506" s="715"/>
      <c r="BH506"/>
      <c r="BI506" s="715"/>
      <c r="BJ506"/>
      <c r="BK506" s="715"/>
      <c r="BL506"/>
      <c r="BM506" s="715"/>
      <c r="BN506"/>
      <c r="BO506" s="387"/>
      <c r="BP506"/>
      <c r="BQ506" s="387"/>
      <c r="BR506"/>
      <c r="BS506" s="387"/>
      <c r="BT506"/>
      <c r="BU506" s="387"/>
      <c r="BV506"/>
      <c r="BW506" s="387"/>
      <c r="BX506"/>
      <c r="BY506" s="387"/>
      <c r="BZ506"/>
      <c r="CA506" s="387"/>
      <c r="CB506"/>
      <c r="CC506" s="387"/>
      <c r="CD506"/>
      <c r="CE506" s="387"/>
      <c r="CF506"/>
      <c r="CG506" s="387"/>
      <c r="CH506"/>
      <c r="CI506" s="387"/>
      <c r="CJ506"/>
      <c r="CK506" s="1099"/>
      <c r="CT506" s="1109"/>
      <c r="CX506" s="1109"/>
      <c r="DN506" s="507"/>
      <c r="DO506" s="507"/>
      <c r="DP506" s="507"/>
      <c r="DQ506" s="507"/>
      <c r="DR506" s="507"/>
      <c r="DS506" s="507"/>
      <c r="DT506" s="507"/>
      <c r="DU506" s="507"/>
      <c r="DV506" s="507"/>
      <c r="DW506" s="507"/>
      <c r="DX506" s="507"/>
      <c r="DY506" s="507"/>
      <c r="DZ506" s="507"/>
      <c r="EA506" s="507"/>
      <c r="EB506" s="507"/>
      <c r="EC506" s="507"/>
      <c r="ED506" s="507"/>
      <c r="EE506" s="507"/>
      <c r="EF506" s="507"/>
      <c r="EG506" s="507"/>
      <c r="EH506" s="507"/>
      <c r="EI506" s="507"/>
      <c r="EJ506" s="507"/>
      <c r="EK506" s="507"/>
      <c r="EL506" s="507"/>
      <c r="EM506" s="507"/>
      <c r="EN506" s="507"/>
      <c r="EO506" s="507"/>
      <c r="EP506" s="507"/>
      <c r="EQ506" s="507"/>
      <c r="ER506" s="507"/>
      <c r="ES506" s="507"/>
      <c r="ET506" s="507"/>
      <c r="EU506" s="507"/>
      <c r="EV506" s="507"/>
      <c r="EW506" s="507"/>
      <c r="EX506" s="507"/>
      <c r="EY506" s="507"/>
      <c r="EZ506" s="507"/>
      <c r="FA506" s="507"/>
      <c r="FB506" s="507"/>
      <c r="FC506" s="507"/>
      <c r="FD506" s="507"/>
      <c r="FE506" s="507"/>
      <c r="FF506" s="507"/>
      <c r="FG506" s="507"/>
      <c r="FH506" s="507"/>
      <c r="FI506" s="507"/>
      <c r="FJ506" s="507"/>
      <c r="FK506" s="507"/>
      <c r="FL506" s="507"/>
      <c r="FM506" s="507"/>
      <c r="FN506" s="507"/>
      <c r="FO506" s="507"/>
      <c r="FP506" s="507"/>
      <c r="FQ506" s="507"/>
      <c r="FR506" s="507"/>
      <c r="FS506" s="507"/>
      <c r="FT506" s="507"/>
      <c r="FU506" s="507"/>
      <c r="FV506" s="507"/>
      <c r="FW506" s="507"/>
      <c r="FX506" s="507"/>
      <c r="FY506" s="507"/>
      <c r="FZ506" s="507"/>
      <c r="GA506" s="507"/>
      <c r="GB506" s="507"/>
      <c r="GC506" s="507"/>
      <c r="GD506" s="507"/>
      <c r="GE506" s="507"/>
      <c r="GF506" s="507"/>
      <c r="GG506" s="507"/>
      <c r="GH506" s="507"/>
      <c r="GI506" s="507"/>
      <c r="GJ506" s="507"/>
      <c r="GK506" s="507"/>
      <c r="GL506" s="507"/>
      <c r="GM506" s="507"/>
      <c r="GN506" s="507"/>
      <c r="GO506" s="507"/>
      <c r="GP506" s="507"/>
      <c r="GQ506" s="507"/>
      <c r="GR506" s="507"/>
      <c r="GS506" s="507"/>
      <c r="GT506" s="507"/>
      <c r="GU506" s="507"/>
      <c r="GV506" s="507"/>
      <c r="GW506" s="507"/>
      <c r="GX506" s="507"/>
      <c r="GY506" s="507"/>
      <c r="GZ506" s="507"/>
      <c r="HA506" s="507"/>
      <c r="HB506" s="507"/>
      <c r="HC506" s="507"/>
      <c r="HD506" s="507"/>
      <c r="HE506" s="507"/>
      <c r="HF506" s="507"/>
      <c r="HG506" s="507"/>
      <c r="HH506" s="507"/>
      <c r="HI506" s="507"/>
      <c r="HJ506" s="507"/>
      <c r="HK506" s="507"/>
      <c r="HL506" s="507"/>
      <c r="HM506" s="507"/>
      <c r="HN506" s="507"/>
      <c r="HO506" s="507"/>
      <c r="HP506" s="507"/>
      <c r="HQ506" s="507"/>
      <c r="HR506" s="507"/>
      <c r="HS506" s="507"/>
      <c r="HT506" s="507"/>
      <c r="HU506" s="507"/>
      <c r="HV506" s="507"/>
      <c r="HW506" s="507"/>
      <c r="HX506" s="507"/>
      <c r="HY506" s="507"/>
      <c r="HZ506" s="507"/>
      <c r="IA506" s="507"/>
      <c r="IB506" s="507"/>
      <c r="IC506" s="507"/>
      <c r="ID506" s="507"/>
      <c r="IE506" s="507"/>
      <c r="IF506" s="507"/>
      <c r="IG506" s="507"/>
      <c r="IH506" s="507"/>
      <c r="II506" s="507"/>
      <c r="IJ506" s="507"/>
    </row>
    <row r="507" spans="1:244" s="398" customFormat="1" ht="19" x14ac:dyDescent="0.2">
      <c r="A507"/>
      <c r="B507" s="290"/>
      <c r="C507"/>
      <c r="D507" s="367"/>
      <c r="E507" s="463"/>
      <c r="F507" s="463"/>
      <c r="G507" s="271"/>
      <c r="H507"/>
      <c r="I507" s="99"/>
      <c r="J507"/>
      <c r="K507"/>
      <c r="L507"/>
      <c r="M507" s="275"/>
      <c r="N507" s="275"/>
      <c r="O507" s="275"/>
      <c r="P507" s="275"/>
      <c r="Q507" s="275"/>
      <c r="R507" s="275"/>
      <c r="S507" s="275"/>
      <c r="T507" s="275"/>
      <c r="U507" s="275"/>
      <c r="V507" s="275"/>
      <c r="W507" s="275"/>
      <c r="X507" s="275"/>
      <c r="Y507" s="275"/>
      <c r="Z507" s="275"/>
      <c r="AA507" s="275"/>
      <c r="AB507" s="23"/>
      <c r="AC507"/>
      <c r="AD507" s="92"/>
      <c r="AE507"/>
      <c r="AF507"/>
      <c r="AG507"/>
      <c r="AH507" s="96"/>
      <c r="AI507" s="471"/>
      <c r="AJ507" s="445"/>
      <c r="AK507" s="498"/>
      <c r="AL507" s="498"/>
      <c r="AM507" s="498"/>
      <c r="AN507" s="498"/>
      <c r="AO507" s="498"/>
      <c r="AP507" s="498"/>
      <c r="AQ507" s="498"/>
      <c r="AR507" s="498"/>
      <c r="AS507" s="498"/>
      <c r="AT507" s="498"/>
      <c r="AU507" s="498"/>
      <c r="AV507" s="498"/>
      <c r="AW507" s="498"/>
      <c r="AX507" s="498"/>
      <c r="AY507" s="448"/>
      <c r="AZ507" s="386"/>
      <c r="BA507" s="715"/>
      <c r="BB507"/>
      <c r="BC507" s="715"/>
      <c r="BD507"/>
      <c r="BE507" s="715"/>
      <c r="BF507"/>
      <c r="BG507" s="715"/>
      <c r="BH507"/>
      <c r="BI507" s="715"/>
      <c r="BJ507"/>
      <c r="BK507" s="715"/>
      <c r="BL507"/>
      <c r="BM507" s="715"/>
      <c r="BN507"/>
      <c r="BO507" s="387"/>
      <c r="BP507"/>
      <c r="BQ507" s="387"/>
      <c r="BR507"/>
      <c r="BS507" s="387"/>
      <c r="BT507"/>
      <c r="BU507" s="387"/>
      <c r="BV507"/>
      <c r="BW507" s="387"/>
      <c r="BX507"/>
      <c r="BY507" s="387"/>
      <c r="BZ507"/>
      <c r="CA507" s="387"/>
      <c r="CB507"/>
      <c r="CC507" s="387"/>
      <c r="CD507"/>
      <c r="CE507" s="387"/>
      <c r="CF507"/>
      <c r="CG507" s="387"/>
      <c r="CH507"/>
      <c r="CI507" s="387"/>
      <c r="CJ507"/>
      <c r="CK507" s="1099"/>
      <c r="CT507" s="1109"/>
      <c r="CX507" s="1109"/>
      <c r="DN507" s="507"/>
      <c r="DO507" s="507"/>
      <c r="DP507" s="507"/>
      <c r="DQ507" s="507"/>
      <c r="DR507" s="507"/>
      <c r="DS507" s="507"/>
      <c r="DT507" s="507"/>
      <c r="DU507" s="507"/>
      <c r="DV507" s="507"/>
      <c r="DW507" s="507"/>
      <c r="DX507" s="507"/>
      <c r="DY507" s="507"/>
      <c r="DZ507" s="507"/>
      <c r="EA507" s="507"/>
      <c r="EB507" s="507"/>
      <c r="EC507" s="507"/>
      <c r="ED507" s="507"/>
      <c r="EE507" s="507"/>
      <c r="EF507" s="507"/>
      <c r="EG507" s="507"/>
      <c r="EH507" s="507"/>
      <c r="EI507" s="507"/>
      <c r="EJ507" s="507"/>
      <c r="EK507" s="507"/>
      <c r="EL507" s="507"/>
      <c r="EM507" s="507"/>
      <c r="EN507" s="507"/>
      <c r="EO507" s="507"/>
      <c r="EP507" s="507"/>
      <c r="EQ507" s="507"/>
      <c r="ER507" s="507"/>
      <c r="ES507" s="507"/>
      <c r="ET507" s="507"/>
      <c r="EU507" s="507"/>
      <c r="EV507" s="507"/>
      <c r="EW507" s="507"/>
      <c r="EX507" s="507"/>
      <c r="EY507" s="507"/>
      <c r="EZ507" s="507"/>
      <c r="FA507" s="507"/>
      <c r="FB507" s="507"/>
      <c r="FC507" s="507"/>
      <c r="FD507" s="507"/>
      <c r="FE507" s="507"/>
      <c r="FF507" s="507"/>
      <c r="FG507" s="507"/>
      <c r="FH507" s="507"/>
      <c r="FI507" s="507"/>
      <c r="FJ507" s="507"/>
      <c r="FK507" s="507"/>
      <c r="FL507" s="507"/>
      <c r="FM507" s="507"/>
      <c r="FN507" s="507"/>
      <c r="FO507" s="507"/>
      <c r="FP507" s="507"/>
      <c r="FQ507" s="507"/>
      <c r="FR507" s="507"/>
      <c r="FS507" s="507"/>
      <c r="FT507" s="507"/>
      <c r="FU507" s="507"/>
      <c r="FV507" s="507"/>
      <c r="FW507" s="507"/>
      <c r="FX507" s="507"/>
      <c r="FY507" s="507"/>
      <c r="FZ507" s="507"/>
      <c r="GA507" s="507"/>
      <c r="GB507" s="507"/>
      <c r="GC507" s="507"/>
      <c r="GD507" s="507"/>
      <c r="GE507" s="507"/>
      <c r="GF507" s="507"/>
      <c r="GG507" s="507"/>
      <c r="GH507" s="507"/>
      <c r="GI507" s="507"/>
      <c r="GJ507" s="507"/>
      <c r="GK507" s="507"/>
      <c r="GL507" s="507"/>
      <c r="GM507" s="507"/>
      <c r="GN507" s="507"/>
      <c r="GO507" s="507"/>
      <c r="GP507" s="507"/>
      <c r="GQ507" s="507"/>
      <c r="GR507" s="507"/>
      <c r="GS507" s="507"/>
      <c r="GT507" s="507"/>
      <c r="GU507" s="507"/>
      <c r="GV507" s="507"/>
      <c r="GW507" s="507"/>
      <c r="GX507" s="507"/>
      <c r="GY507" s="507"/>
      <c r="GZ507" s="507"/>
      <c r="HA507" s="507"/>
      <c r="HB507" s="507"/>
      <c r="HC507" s="507"/>
      <c r="HD507" s="507"/>
      <c r="HE507" s="507"/>
      <c r="HF507" s="507"/>
      <c r="HG507" s="507"/>
      <c r="HH507" s="507"/>
      <c r="HI507" s="507"/>
      <c r="HJ507" s="507"/>
      <c r="HK507" s="507"/>
      <c r="HL507" s="507"/>
      <c r="HM507" s="507"/>
      <c r="HN507" s="507"/>
      <c r="HO507" s="507"/>
      <c r="HP507" s="507"/>
      <c r="HQ507" s="507"/>
      <c r="HR507" s="507"/>
      <c r="HS507" s="507"/>
      <c r="HT507" s="507"/>
      <c r="HU507" s="507"/>
      <c r="HV507" s="507"/>
      <c r="HW507" s="507"/>
      <c r="HX507" s="507"/>
      <c r="HY507" s="507"/>
      <c r="HZ507" s="507"/>
      <c r="IA507" s="507"/>
      <c r="IB507" s="507"/>
      <c r="IC507" s="507"/>
      <c r="ID507" s="507"/>
      <c r="IE507" s="507"/>
      <c r="IF507" s="507"/>
      <c r="IG507" s="507"/>
      <c r="IH507" s="507"/>
      <c r="II507" s="507"/>
      <c r="IJ507" s="507"/>
    </row>
    <row r="508" spans="1:244" s="398" customFormat="1" ht="19" x14ac:dyDescent="0.2">
      <c r="A508"/>
      <c r="B508" s="290"/>
      <c r="C508"/>
      <c r="D508" s="367"/>
      <c r="E508" s="463"/>
      <c r="F508" s="463"/>
      <c r="G508" s="271"/>
      <c r="H508"/>
      <c r="I508" s="99"/>
      <c r="J508"/>
      <c r="K508"/>
      <c r="L508"/>
      <c r="M508" s="275"/>
      <c r="N508" s="275"/>
      <c r="O508" s="275"/>
      <c r="P508" s="275"/>
      <c r="Q508" s="275"/>
      <c r="R508" s="275"/>
      <c r="S508" s="275"/>
      <c r="T508" s="275"/>
      <c r="U508" s="275"/>
      <c r="V508" s="275"/>
      <c r="W508" s="275"/>
      <c r="X508" s="275"/>
      <c r="Y508" s="275"/>
      <c r="Z508" s="275"/>
      <c r="AA508" s="275"/>
      <c r="AB508" s="23"/>
      <c r="AC508"/>
      <c r="AD508" s="92"/>
      <c r="AE508"/>
      <c r="AF508"/>
      <c r="AG508"/>
      <c r="AH508" s="96"/>
      <c r="AI508" s="471"/>
      <c r="AJ508" s="445"/>
      <c r="AK508" s="498"/>
      <c r="AL508" s="498"/>
      <c r="AM508" s="498"/>
      <c r="AN508" s="498"/>
      <c r="AO508" s="498"/>
      <c r="AP508" s="498"/>
      <c r="AQ508" s="498"/>
      <c r="AR508" s="498"/>
      <c r="AS508" s="498"/>
      <c r="AT508" s="498"/>
      <c r="AU508" s="498"/>
      <c r="AV508" s="498"/>
      <c r="AW508" s="498"/>
      <c r="AX508" s="498"/>
      <c r="AY508" s="448"/>
      <c r="AZ508" s="386"/>
      <c r="BA508" s="715"/>
      <c r="BB508"/>
      <c r="BC508" s="715"/>
      <c r="BD508"/>
      <c r="BE508" s="715"/>
      <c r="BF508"/>
      <c r="BG508" s="715"/>
      <c r="BH508"/>
      <c r="BI508" s="715"/>
      <c r="BJ508"/>
      <c r="BK508" s="715"/>
      <c r="BL508"/>
      <c r="BM508" s="715"/>
      <c r="BN508"/>
      <c r="BO508" s="387"/>
      <c r="BP508"/>
      <c r="BQ508" s="387"/>
      <c r="BR508"/>
      <c r="BS508" s="387"/>
      <c r="BT508"/>
      <c r="BU508" s="387"/>
      <c r="BV508"/>
      <c r="BW508" s="387"/>
      <c r="BX508"/>
      <c r="BY508" s="387"/>
      <c r="BZ508"/>
      <c r="CA508" s="387"/>
      <c r="CB508"/>
      <c r="CC508" s="387"/>
      <c r="CD508"/>
      <c r="CE508" s="387"/>
      <c r="CF508"/>
      <c r="CG508" s="387"/>
      <c r="CH508"/>
      <c r="CI508" s="387"/>
      <c r="CJ508"/>
      <c r="CK508" s="1099"/>
      <c r="CT508" s="1109"/>
      <c r="CX508" s="1109"/>
      <c r="DN508" s="507"/>
      <c r="DO508" s="507"/>
      <c r="DP508" s="507"/>
      <c r="DQ508" s="507"/>
      <c r="DR508" s="507"/>
      <c r="DS508" s="507"/>
      <c r="DT508" s="507"/>
      <c r="DU508" s="507"/>
      <c r="DV508" s="507"/>
      <c r="DW508" s="507"/>
      <c r="DX508" s="507"/>
      <c r="DY508" s="507"/>
      <c r="DZ508" s="507"/>
      <c r="EA508" s="507"/>
      <c r="EB508" s="507"/>
      <c r="EC508" s="507"/>
      <c r="ED508" s="507"/>
      <c r="EE508" s="507"/>
      <c r="EF508" s="507"/>
      <c r="EG508" s="507"/>
      <c r="EH508" s="507"/>
      <c r="EI508" s="507"/>
      <c r="EJ508" s="507"/>
      <c r="EK508" s="507"/>
      <c r="EL508" s="507"/>
      <c r="EM508" s="507"/>
      <c r="EN508" s="507"/>
      <c r="EO508" s="507"/>
      <c r="EP508" s="507"/>
      <c r="EQ508" s="507"/>
      <c r="ER508" s="507"/>
      <c r="ES508" s="507"/>
      <c r="ET508" s="507"/>
      <c r="EU508" s="507"/>
      <c r="EV508" s="507"/>
      <c r="EW508" s="507"/>
      <c r="EX508" s="507"/>
      <c r="EY508" s="507"/>
      <c r="EZ508" s="507"/>
      <c r="FA508" s="507"/>
      <c r="FB508" s="507"/>
      <c r="FC508" s="507"/>
      <c r="FD508" s="507"/>
      <c r="FE508" s="507"/>
      <c r="FF508" s="507"/>
      <c r="FG508" s="507"/>
      <c r="FH508" s="507"/>
      <c r="FI508" s="507"/>
      <c r="FJ508" s="507"/>
      <c r="FK508" s="507"/>
      <c r="FL508" s="507"/>
      <c r="FM508" s="507"/>
      <c r="FN508" s="507"/>
      <c r="FO508" s="507"/>
      <c r="FP508" s="507"/>
      <c r="FQ508" s="507"/>
      <c r="FR508" s="507"/>
      <c r="FS508" s="507"/>
      <c r="FT508" s="507"/>
      <c r="FU508" s="507"/>
      <c r="FV508" s="507"/>
      <c r="FW508" s="507"/>
      <c r="FX508" s="507"/>
      <c r="FY508" s="507"/>
      <c r="FZ508" s="507"/>
      <c r="GA508" s="507"/>
      <c r="GB508" s="507"/>
      <c r="GC508" s="507"/>
      <c r="GD508" s="507"/>
      <c r="GE508" s="507"/>
      <c r="GF508" s="507"/>
      <c r="GG508" s="507"/>
      <c r="GH508" s="507"/>
      <c r="GI508" s="507"/>
      <c r="GJ508" s="507"/>
      <c r="GK508" s="507"/>
      <c r="GL508" s="507"/>
      <c r="GM508" s="507"/>
      <c r="GN508" s="507"/>
      <c r="GO508" s="507"/>
      <c r="GP508" s="507"/>
      <c r="GQ508" s="507"/>
      <c r="GR508" s="507"/>
      <c r="GS508" s="507"/>
      <c r="GT508" s="507"/>
      <c r="GU508" s="507"/>
      <c r="GV508" s="507"/>
      <c r="GW508" s="507"/>
      <c r="GX508" s="507"/>
      <c r="GY508" s="507"/>
      <c r="GZ508" s="507"/>
      <c r="HA508" s="507"/>
      <c r="HB508" s="507"/>
      <c r="HC508" s="507"/>
      <c r="HD508" s="507"/>
      <c r="HE508" s="507"/>
      <c r="HF508" s="507"/>
      <c r="HG508" s="507"/>
      <c r="HH508" s="507"/>
      <c r="HI508" s="507"/>
      <c r="HJ508" s="507"/>
      <c r="HK508" s="507"/>
      <c r="HL508" s="507"/>
      <c r="HM508" s="507"/>
      <c r="HN508" s="507"/>
      <c r="HO508" s="507"/>
      <c r="HP508" s="507"/>
      <c r="HQ508" s="507"/>
      <c r="HR508" s="507"/>
      <c r="HS508" s="507"/>
      <c r="HT508" s="507"/>
      <c r="HU508" s="507"/>
      <c r="HV508" s="507"/>
      <c r="HW508" s="507"/>
      <c r="HX508" s="507"/>
      <c r="HY508" s="507"/>
      <c r="HZ508" s="507"/>
      <c r="IA508" s="507"/>
      <c r="IB508" s="507"/>
      <c r="IC508" s="507"/>
      <c r="ID508" s="507"/>
      <c r="IE508" s="507"/>
      <c r="IF508" s="507"/>
      <c r="IG508" s="507"/>
      <c r="IH508" s="507"/>
      <c r="II508" s="507"/>
      <c r="IJ508" s="507"/>
    </row>
    <row r="509" spans="1:244" s="398" customFormat="1" ht="19" x14ac:dyDescent="0.2">
      <c r="A509"/>
      <c r="B509" s="290"/>
      <c r="C509"/>
      <c r="D509" s="367"/>
      <c r="E509" s="463"/>
      <c r="F509" s="463"/>
      <c r="G509" s="271"/>
      <c r="H509"/>
      <c r="I509" s="99"/>
      <c r="J509"/>
      <c r="K509"/>
      <c r="L509"/>
      <c r="M509" s="275"/>
      <c r="N509" s="275"/>
      <c r="O509" s="275"/>
      <c r="P509" s="275"/>
      <c r="Q509" s="275"/>
      <c r="R509" s="275"/>
      <c r="S509" s="275"/>
      <c r="T509" s="275"/>
      <c r="U509" s="275"/>
      <c r="V509" s="275"/>
      <c r="W509" s="275"/>
      <c r="X509" s="275"/>
      <c r="Y509" s="275"/>
      <c r="Z509" s="275"/>
      <c r="AA509" s="275"/>
      <c r="AB509" s="23"/>
      <c r="AC509"/>
      <c r="AD509" s="92"/>
      <c r="AE509"/>
      <c r="AF509"/>
      <c r="AG509"/>
      <c r="AH509" s="96"/>
      <c r="AI509" s="471"/>
      <c r="AJ509" s="445"/>
      <c r="AK509" s="498"/>
      <c r="AL509" s="498"/>
      <c r="AM509" s="498"/>
      <c r="AN509" s="498"/>
      <c r="AO509" s="498"/>
      <c r="AP509" s="498"/>
      <c r="AQ509" s="498"/>
      <c r="AR509" s="498"/>
      <c r="AS509" s="498"/>
      <c r="AT509" s="498"/>
      <c r="AU509" s="498"/>
      <c r="AV509" s="498"/>
      <c r="AW509" s="498"/>
      <c r="AX509" s="498"/>
      <c r="AY509" s="448"/>
      <c r="AZ509" s="386"/>
      <c r="BA509" s="715"/>
      <c r="BB509"/>
      <c r="BC509" s="715"/>
      <c r="BD509"/>
      <c r="BE509" s="715"/>
      <c r="BF509"/>
      <c r="BG509" s="715"/>
      <c r="BH509"/>
      <c r="BI509" s="715"/>
      <c r="BJ509"/>
      <c r="BK509" s="715"/>
      <c r="BL509"/>
      <c r="BM509" s="715"/>
      <c r="BN509"/>
      <c r="BO509" s="387"/>
      <c r="BP509"/>
      <c r="BQ509" s="387"/>
      <c r="BR509"/>
      <c r="BS509" s="387"/>
      <c r="BT509"/>
      <c r="BU509" s="387"/>
      <c r="BV509"/>
      <c r="BW509" s="387"/>
      <c r="BX509"/>
      <c r="BY509" s="387"/>
      <c r="BZ509"/>
      <c r="CA509" s="387"/>
      <c r="CB509"/>
      <c r="CC509" s="387"/>
      <c r="CD509"/>
      <c r="CE509" s="387"/>
      <c r="CF509"/>
      <c r="CG509" s="387"/>
      <c r="CH509"/>
      <c r="CI509" s="387"/>
      <c r="CJ509"/>
      <c r="CK509" s="1099"/>
      <c r="CT509" s="1109"/>
      <c r="CX509" s="1109"/>
      <c r="DN509" s="507"/>
      <c r="DO509" s="507"/>
      <c r="DP509" s="507"/>
      <c r="DQ509" s="507"/>
      <c r="DR509" s="507"/>
      <c r="DS509" s="507"/>
      <c r="DT509" s="507"/>
      <c r="DU509" s="507"/>
      <c r="DV509" s="507"/>
      <c r="DW509" s="507"/>
      <c r="DX509" s="507"/>
      <c r="DY509" s="507"/>
      <c r="DZ509" s="507"/>
      <c r="EA509" s="507"/>
      <c r="EB509" s="507"/>
      <c r="EC509" s="507"/>
      <c r="ED509" s="507"/>
      <c r="EE509" s="507"/>
      <c r="EF509" s="507"/>
      <c r="EG509" s="507"/>
      <c r="EH509" s="507"/>
      <c r="EI509" s="507"/>
      <c r="EJ509" s="507"/>
      <c r="EK509" s="507"/>
      <c r="EL509" s="507"/>
      <c r="EM509" s="507"/>
      <c r="EN509" s="507"/>
      <c r="EO509" s="507"/>
      <c r="EP509" s="507"/>
      <c r="EQ509" s="507"/>
      <c r="ER509" s="507"/>
      <c r="ES509" s="507"/>
      <c r="ET509" s="507"/>
      <c r="EU509" s="507"/>
      <c r="EV509" s="507"/>
      <c r="EW509" s="507"/>
      <c r="EX509" s="507"/>
      <c r="EY509" s="507"/>
      <c r="EZ509" s="507"/>
      <c r="FA509" s="507"/>
      <c r="FB509" s="507"/>
      <c r="FC509" s="507"/>
      <c r="FD509" s="507"/>
      <c r="FE509" s="507"/>
      <c r="FF509" s="507"/>
      <c r="FG509" s="507"/>
      <c r="FH509" s="507"/>
      <c r="FI509" s="507"/>
      <c r="FJ509" s="507"/>
      <c r="FK509" s="507"/>
      <c r="FL509" s="507"/>
      <c r="FM509" s="507"/>
      <c r="FN509" s="507"/>
      <c r="FO509" s="507"/>
      <c r="FP509" s="507"/>
      <c r="FQ509" s="507"/>
      <c r="FR509" s="507"/>
      <c r="FS509" s="507"/>
      <c r="FT509" s="507"/>
      <c r="FU509" s="507"/>
      <c r="FV509" s="507"/>
      <c r="FW509" s="507"/>
      <c r="FX509" s="507"/>
      <c r="FY509" s="507"/>
      <c r="FZ509" s="507"/>
      <c r="GA509" s="507"/>
      <c r="GB509" s="507"/>
      <c r="GC509" s="507"/>
      <c r="GD509" s="507"/>
      <c r="GE509" s="507"/>
      <c r="GF509" s="507"/>
      <c r="GG509" s="507"/>
      <c r="GH509" s="507"/>
      <c r="GI509" s="507"/>
      <c r="GJ509" s="507"/>
      <c r="GK509" s="507"/>
      <c r="GL509" s="507"/>
      <c r="GM509" s="507"/>
      <c r="GN509" s="507"/>
      <c r="GO509" s="507"/>
      <c r="GP509" s="507"/>
      <c r="GQ509" s="507"/>
      <c r="GR509" s="507"/>
      <c r="GS509" s="507"/>
      <c r="GT509" s="507"/>
      <c r="GU509" s="507"/>
      <c r="GV509" s="507"/>
      <c r="GW509" s="507"/>
      <c r="GX509" s="507"/>
      <c r="GY509" s="507"/>
      <c r="GZ509" s="507"/>
      <c r="HA509" s="507"/>
      <c r="HB509" s="507"/>
      <c r="HC509" s="507"/>
      <c r="HD509" s="507"/>
      <c r="HE509" s="507"/>
      <c r="HF509" s="507"/>
      <c r="HG509" s="507"/>
      <c r="HH509" s="507"/>
      <c r="HI509" s="507"/>
      <c r="HJ509" s="507"/>
      <c r="HK509" s="507"/>
      <c r="HL509" s="507"/>
      <c r="HM509" s="507"/>
      <c r="HN509" s="507"/>
      <c r="HO509" s="507"/>
      <c r="HP509" s="507"/>
      <c r="HQ509" s="507"/>
      <c r="HR509" s="507"/>
      <c r="HS509" s="507"/>
      <c r="HT509" s="507"/>
      <c r="HU509" s="507"/>
      <c r="HV509" s="507"/>
      <c r="HW509" s="507"/>
      <c r="HX509" s="507"/>
      <c r="HY509" s="507"/>
      <c r="HZ509" s="507"/>
      <c r="IA509" s="507"/>
      <c r="IB509" s="507"/>
      <c r="IC509" s="507"/>
      <c r="ID509" s="507"/>
      <c r="IE509" s="507"/>
      <c r="IF509" s="507"/>
      <c r="IG509" s="507"/>
      <c r="IH509" s="507"/>
      <c r="II509" s="507"/>
      <c r="IJ509" s="507"/>
    </row>
    <row r="510" spans="1:244" s="398" customFormat="1" ht="19" x14ac:dyDescent="0.2">
      <c r="A510"/>
      <c r="B510" s="290"/>
      <c r="C510"/>
      <c r="D510" s="367"/>
      <c r="E510" s="463"/>
      <c r="F510" s="463"/>
      <c r="G510" s="271"/>
      <c r="H510"/>
      <c r="I510" s="99"/>
      <c r="J510"/>
      <c r="K510"/>
      <c r="L510"/>
      <c r="M510" s="275"/>
      <c r="N510" s="275"/>
      <c r="O510" s="275"/>
      <c r="P510" s="275"/>
      <c r="Q510" s="275"/>
      <c r="R510" s="275"/>
      <c r="S510" s="275"/>
      <c r="T510" s="275"/>
      <c r="U510" s="275"/>
      <c r="V510" s="275"/>
      <c r="W510" s="275"/>
      <c r="X510" s="275"/>
      <c r="Y510" s="275"/>
      <c r="Z510" s="275"/>
      <c r="AA510" s="275"/>
      <c r="AB510" s="23"/>
      <c r="AC510"/>
      <c r="AD510" s="92"/>
      <c r="AE510"/>
      <c r="AF510"/>
      <c r="AG510"/>
      <c r="AH510" s="96"/>
      <c r="AI510" s="471"/>
      <c r="AJ510" s="445"/>
      <c r="AK510" s="498"/>
      <c r="AL510" s="498"/>
      <c r="AM510" s="498"/>
      <c r="AN510" s="498"/>
      <c r="AO510" s="498"/>
      <c r="AP510" s="498"/>
      <c r="AQ510" s="498"/>
      <c r="AR510" s="498"/>
      <c r="AS510" s="498"/>
      <c r="AT510" s="498"/>
      <c r="AU510" s="498"/>
      <c r="AV510" s="498"/>
      <c r="AW510" s="498"/>
      <c r="AX510" s="498"/>
      <c r="AY510" s="448"/>
      <c r="AZ510" s="386"/>
      <c r="BA510" s="715"/>
      <c r="BB510"/>
      <c r="BC510" s="715"/>
      <c r="BD510"/>
      <c r="BE510" s="715"/>
      <c r="BF510"/>
      <c r="BG510" s="715"/>
      <c r="BH510"/>
      <c r="BI510" s="715"/>
      <c r="BJ510"/>
      <c r="BK510" s="715"/>
      <c r="BL510"/>
      <c r="BM510" s="715"/>
      <c r="BN510"/>
      <c r="BO510" s="387"/>
      <c r="BP510"/>
      <c r="BQ510" s="387"/>
      <c r="BR510"/>
      <c r="BS510" s="387"/>
      <c r="BT510"/>
      <c r="BU510" s="387"/>
      <c r="BV510"/>
      <c r="BW510" s="387"/>
      <c r="BX510"/>
      <c r="BY510" s="387"/>
      <c r="BZ510"/>
      <c r="CA510" s="387"/>
      <c r="CB510"/>
      <c r="CC510" s="387"/>
      <c r="CD510"/>
      <c r="CE510" s="387"/>
      <c r="CF510"/>
      <c r="CG510" s="387"/>
      <c r="CH510"/>
      <c r="CI510" s="387"/>
      <c r="CJ510"/>
      <c r="CK510" s="1099"/>
      <c r="CT510" s="1109"/>
      <c r="CX510" s="1109"/>
      <c r="DN510" s="507"/>
      <c r="DO510" s="507"/>
      <c r="DP510" s="507"/>
      <c r="DQ510" s="507"/>
      <c r="DR510" s="507"/>
      <c r="DS510" s="507"/>
      <c r="DT510" s="507"/>
      <c r="DU510" s="507"/>
      <c r="DV510" s="507"/>
      <c r="DW510" s="507"/>
      <c r="DX510" s="507"/>
      <c r="DY510" s="507"/>
      <c r="DZ510" s="507"/>
      <c r="EA510" s="507"/>
      <c r="EB510" s="507"/>
      <c r="EC510" s="507"/>
      <c r="ED510" s="507"/>
      <c r="EE510" s="507"/>
      <c r="EF510" s="507"/>
      <c r="EG510" s="507"/>
      <c r="EH510" s="507"/>
      <c r="EI510" s="507"/>
      <c r="EJ510" s="507"/>
      <c r="EK510" s="507"/>
      <c r="EL510" s="507"/>
      <c r="EM510" s="507"/>
      <c r="EN510" s="507"/>
      <c r="EO510" s="507"/>
      <c r="EP510" s="507"/>
      <c r="EQ510" s="507"/>
      <c r="ER510" s="507"/>
      <c r="ES510" s="507"/>
      <c r="ET510" s="507"/>
      <c r="EU510" s="507"/>
      <c r="EV510" s="507"/>
      <c r="EW510" s="507"/>
      <c r="EX510" s="507"/>
      <c r="EY510" s="507"/>
      <c r="EZ510" s="507"/>
      <c r="FA510" s="507"/>
      <c r="FB510" s="507"/>
      <c r="FC510" s="507"/>
      <c r="FD510" s="507"/>
      <c r="FE510" s="507"/>
      <c r="FF510" s="507"/>
      <c r="FG510" s="507"/>
      <c r="FH510" s="507"/>
      <c r="FI510" s="507"/>
      <c r="FJ510" s="507"/>
      <c r="FK510" s="507"/>
      <c r="FL510" s="507"/>
      <c r="FM510" s="507"/>
      <c r="FN510" s="507"/>
      <c r="FO510" s="507"/>
      <c r="FP510" s="507"/>
      <c r="FQ510" s="507"/>
      <c r="FR510" s="507"/>
      <c r="FS510" s="507"/>
      <c r="FT510" s="507"/>
      <c r="FU510" s="507"/>
      <c r="FV510" s="507"/>
      <c r="FW510" s="507"/>
      <c r="FX510" s="507"/>
      <c r="FY510" s="507"/>
      <c r="FZ510" s="507"/>
      <c r="GA510" s="507"/>
      <c r="GB510" s="507"/>
      <c r="GC510" s="507"/>
      <c r="GD510" s="507"/>
      <c r="GE510" s="507"/>
      <c r="GF510" s="507"/>
      <c r="GG510" s="507"/>
      <c r="GH510" s="507"/>
      <c r="GI510" s="507"/>
      <c r="GJ510" s="507"/>
      <c r="GK510" s="507"/>
      <c r="GL510" s="507"/>
      <c r="GM510" s="507"/>
      <c r="GN510" s="507"/>
      <c r="GO510" s="507"/>
      <c r="GP510" s="507"/>
      <c r="GQ510" s="507"/>
      <c r="GR510" s="507"/>
      <c r="GS510" s="507"/>
      <c r="GT510" s="507"/>
      <c r="GU510" s="507"/>
      <c r="GV510" s="507"/>
      <c r="GW510" s="507"/>
      <c r="GX510" s="507"/>
      <c r="GY510" s="507"/>
      <c r="GZ510" s="507"/>
      <c r="HA510" s="507"/>
      <c r="HB510" s="507"/>
      <c r="HC510" s="507"/>
      <c r="HD510" s="507"/>
      <c r="HE510" s="507"/>
      <c r="HF510" s="507"/>
      <c r="HG510" s="507"/>
      <c r="HH510" s="507"/>
      <c r="HI510" s="507"/>
      <c r="HJ510" s="507"/>
      <c r="HK510" s="507"/>
      <c r="HL510" s="507"/>
      <c r="HM510" s="507"/>
      <c r="HN510" s="507"/>
      <c r="HO510" s="507"/>
      <c r="HP510" s="507"/>
      <c r="HQ510" s="507"/>
      <c r="HR510" s="507"/>
      <c r="HS510" s="507"/>
      <c r="HT510" s="507"/>
      <c r="HU510" s="507"/>
      <c r="HV510" s="507"/>
      <c r="HW510" s="507"/>
      <c r="HX510" s="507"/>
      <c r="HY510" s="507"/>
      <c r="HZ510" s="507"/>
      <c r="IA510" s="507"/>
      <c r="IB510" s="507"/>
      <c r="IC510" s="507"/>
      <c r="ID510" s="507"/>
      <c r="IE510" s="507"/>
      <c r="IF510" s="507"/>
      <c r="IG510" s="507"/>
      <c r="IH510" s="507"/>
      <c r="II510" s="507"/>
      <c r="IJ510" s="507"/>
    </row>
    <row r="511" spans="1:244" s="398" customFormat="1" ht="19" x14ac:dyDescent="0.2">
      <c r="A511"/>
      <c r="B511" s="290"/>
      <c r="C511"/>
      <c r="D511" s="367"/>
      <c r="E511" s="463"/>
      <c r="F511" s="463"/>
      <c r="G511" s="271"/>
      <c r="H511"/>
      <c r="I511" s="99"/>
      <c r="J511"/>
      <c r="K511"/>
      <c r="L511"/>
      <c r="M511" s="275"/>
      <c r="N511" s="275"/>
      <c r="O511" s="275"/>
      <c r="P511" s="275"/>
      <c r="Q511" s="275"/>
      <c r="R511" s="275"/>
      <c r="S511" s="275"/>
      <c r="T511" s="275"/>
      <c r="U511" s="275"/>
      <c r="V511" s="275"/>
      <c r="W511" s="275"/>
      <c r="X511" s="275"/>
      <c r="Y511" s="275"/>
      <c r="Z511" s="275"/>
      <c r="AA511" s="275"/>
      <c r="AB511" s="23"/>
      <c r="AC511"/>
      <c r="AD511" s="92"/>
      <c r="AE511"/>
      <c r="AF511"/>
      <c r="AG511"/>
      <c r="AH511" s="96"/>
      <c r="AI511" s="471"/>
      <c r="AJ511" s="445"/>
      <c r="AK511" s="498"/>
      <c r="AL511" s="498"/>
      <c r="AM511" s="498"/>
      <c r="AN511" s="498"/>
      <c r="AO511" s="498"/>
      <c r="AP511" s="498"/>
      <c r="AQ511" s="498"/>
      <c r="AR511" s="498"/>
      <c r="AS511" s="498"/>
      <c r="AT511" s="498"/>
      <c r="AU511" s="498"/>
      <c r="AV511" s="498"/>
      <c r="AW511" s="498"/>
      <c r="AX511" s="498"/>
      <c r="AY511" s="448"/>
      <c r="AZ511" s="386"/>
      <c r="BA511" s="715"/>
      <c r="BB511"/>
      <c r="BC511" s="715"/>
      <c r="BD511"/>
      <c r="BE511" s="715"/>
      <c r="BF511"/>
      <c r="BG511" s="715"/>
      <c r="BH511"/>
      <c r="BI511" s="715"/>
      <c r="BJ511"/>
      <c r="BK511" s="715"/>
      <c r="BL511"/>
      <c r="BM511" s="715"/>
      <c r="BN511"/>
      <c r="BO511" s="387"/>
      <c r="BP511"/>
      <c r="BQ511" s="387"/>
      <c r="BR511"/>
      <c r="BS511" s="387"/>
      <c r="BT511"/>
      <c r="BU511" s="387"/>
      <c r="BV511"/>
      <c r="BW511" s="387"/>
      <c r="BX511"/>
      <c r="BY511" s="387"/>
      <c r="BZ511"/>
      <c r="CA511" s="387"/>
      <c r="CB511"/>
      <c r="CC511" s="387"/>
      <c r="CD511"/>
      <c r="CE511" s="387"/>
      <c r="CF511"/>
      <c r="CG511" s="387"/>
      <c r="CH511"/>
      <c r="CI511" s="387"/>
      <c r="CJ511"/>
      <c r="CK511" s="1099"/>
      <c r="CT511" s="1109"/>
      <c r="CX511" s="1109"/>
      <c r="DN511" s="507"/>
      <c r="DO511" s="507"/>
      <c r="DP511" s="507"/>
      <c r="DQ511" s="507"/>
      <c r="DR511" s="507"/>
      <c r="DS511" s="507"/>
      <c r="DT511" s="507"/>
      <c r="DU511" s="507"/>
      <c r="DV511" s="507"/>
      <c r="DW511" s="507"/>
      <c r="DX511" s="507"/>
      <c r="DY511" s="507"/>
      <c r="DZ511" s="507"/>
      <c r="EA511" s="507"/>
      <c r="EB511" s="507"/>
      <c r="EC511" s="507"/>
      <c r="ED511" s="507"/>
      <c r="EE511" s="507"/>
      <c r="EF511" s="507"/>
      <c r="EG511" s="507"/>
      <c r="EH511" s="507"/>
      <c r="EI511" s="507"/>
      <c r="EJ511" s="507"/>
      <c r="EK511" s="507"/>
      <c r="EL511" s="507"/>
      <c r="EM511" s="507"/>
      <c r="EN511" s="507"/>
      <c r="EO511" s="507"/>
      <c r="EP511" s="507"/>
      <c r="EQ511" s="507"/>
      <c r="ER511" s="507"/>
      <c r="ES511" s="507"/>
      <c r="ET511" s="507"/>
      <c r="EU511" s="507"/>
      <c r="EV511" s="507"/>
      <c r="EW511" s="507"/>
      <c r="EX511" s="507"/>
      <c r="EY511" s="507"/>
      <c r="EZ511" s="507"/>
      <c r="FA511" s="507"/>
      <c r="FB511" s="507"/>
      <c r="FC511" s="507"/>
      <c r="FD511" s="507"/>
      <c r="FE511" s="507"/>
      <c r="FF511" s="507"/>
      <c r="FG511" s="507"/>
      <c r="FH511" s="507"/>
      <c r="FI511" s="507"/>
      <c r="FJ511" s="507"/>
      <c r="FK511" s="507"/>
      <c r="FL511" s="507"/>
      <c r="FM511" s="507"/>
      <c r="FN511" s="507"/>
      <c r="FO511" s="507"/>
      <c r="FP511" s="507"/>
      <c r="FQ511" s="507"/>
      <c r="FR511" s="507"/>
      <c r="FS511" s="507"/>
      <c r="FT511" s="507"/>
      <c r="FU511" s="507"/>
      <c r="FV511" s="507"/>
      <c r="FW511" s="507"/>
      <c r="FX511" s="507"/>
      <c r="FY511" s="507"/>
      <c r="FZ511" s="507"/>
      <c r="GA511" s="507"/>
      <c r="GB511" s="507"/>
      <c r="GC511" s="507"/>
      <c r="GD511" s="507"/>
      <c r="GE511" s="507"/>
      <c r="GF511" s="507"/>
      <c r="GG511" s="507"/>
      <c r="GH511" s="507"/>
      <c r="GI511" s="507"/>
      <c r="GJ511" s="507"/>
      <c r="GK511" s="507"/>
      <c r="GL511" s="507"/>
      <c r="GM511" s="507"/>
      <c r="GN511" s="507"/>
      <c r="GO511" s="507"/>
      <c r="GP511" s="507"/>
      <c r="GQ511" s="507"/>
      <c r="GR511" s="507"/>
      <c r="GS511" s="507"/>
      <c r="GT511" s="507"/>
      <c r="GU511" s="507"/>
      <c r="GV511" s="507"/>
      <c r="GW511" s="507"/>
      <c r="GX511" s="507"/>
      <c r="GY511" s="507"/>
      <c r="GZ511" s="507"/>
      <c r="HA511" s="507"/>
      <c r="HB511" s="507"/>
      <c r="HC511" s="507"/>
      <c r="HD511" s="507"/>
      <c r="HE511" s="507"/>
      <c r="HF511" s="507"/>
      <c r="HG511" s="507"/>
      <c r="HH511" s="507"/>
      <c r="HI511" s="507"/>
      <c r="HJ511" s="507"/>
      <c r="HK511" s="507"/>
      <c r="HL511" s="507"/>
      <c r="HM511" s="507"/>
      <c r="HN511" s="507"/>
      <c r="HO511" s="507"/>
      <c r="HP511" s="507"/>
      <c r="HQ511" s="507"/>
      <c r="HR511" s="507"/>
      <c r="HS511" s="507"/>
      <c r="HT511" s="507"/>
      <c r="HU511" s="507"/>
      <c r="HV511" s="507"/>
      <c r="HW511" s="507"/>
      <c r="HX511" s="507"/>
      <c r="HY511" s="507"/>
      <c r="HZ511" s="507"/>
      <c r="IA511" s="507"/>
      <c r="IB511" s="507"/>
      <c r="IC511" s="507"/>
      <c r="ID511" s="507"/>
      <c r="IE511" s="507"/>
      <c r="IF511" s="507"/>
      <c r="IG511" s="507"/>
      <c r="IH511" s="507"/>
      <c r="II511" s="507"/>
      <c r="IJ511" s="507"/>
    </row>
    <row r="512" spans="1:244" s="398" customFormat="1" ht="19" x14ac:dyDescent="0.2">
      <c r="A512"/>
      <c r="B512" s="290"/>
      <c r="C512"/>
      <c r="D512" s="367"/>
      <c r="E512" s="463"/>
      <c r="F512" s="463"/>
      <c r="G512" s="271"/>
      <c r="H512"/>
      <c r="I512" s="99"/>
      <c r="J512"/>
      <c r="K512"/>
      <c r="L512"/>
      <c r="M512" s="275"/>
      <c r="N512" s="275"/>
      <c r="O512" s="275"/>
      <c r="P512" s="275"/>
      <c r="Q512" s="275"/>
      <c r="R512" s="275"/>
      <c r="S512" s="275"/>
      <c r="T512" s="275"/>
      <c r="U512" s="275"/>
      <c r="V512" s="275"/>
      <c r="W512" s="275"/>
      <c r="X512" s="275"/>
      <c r="Y512" s="275"/>
      <c r="Z512" s="275"/>
      <c r="AA512" s="275"/>
      <c r="AB512" s="23"/>
      <c r="AC512"/>
      <c r="AD512" s="92"/>
      <c r="AE512"/>
      <c r="AF512"/>
      <c r="AG512"/>
      <c r="AH512" s="96"/>
      <c r="AI512" s="471"/>
      <c r="AJ512" s="445"/>
      <c r="AK512" s="498"/>
      <c r="AL512" s="498"/>
      <c r="AM512" s="498"/>
      <c r="AN512" s="498"/>
      <c r="AO512" s="498"/>
      <c r="AP512" s="498"/>
      <c r="AQ512" s="498"/>
      <c r="AR512" s="498"/>
      <c r="AS512" s="498"/>
      <c r="AT512" s="498"/>
      <c r="AU512" s="498"/>
      <c r="AV512" s="498"/>
      <c r="AW512" s="498"/>
      <c r="AX512" s="498"/>
      <c r="AY512" s="448"/>
      <c r="AZ512" s="386"/>
      <c r="BA512" s="715"/>
      <c r="BB512"/>
      <c r="BC512" s="715"/>
      <c r="BD512"/>
      <c r="BE512" s="715"/>
      <c r="BF512"/>
      <c r="BG512" s="715"/>
      <c r="BH512"/>
      <c r="BI512" s="715"/>
      <c r="BJ512"/>
      <c r="BK512" s="715"/>
      <c r="BL512"/>
      <c r="BM512" s="715"/>
      <c r="BN512"/>
      <c r="BO512" s="387"/>
      <c r="BP512"/>
      <c r="BQ512" s="387"/>
      <c r="BR512"/>
      <c r="BS512" s="387"/>
      <c r="BT512"/>
      <c r="BU512" s="387"/>
      <c r="BV512"/>
      <c r="BW512" s="387"/>
      <c r="BX512"/>
      <c r="BY512" s="387"/>
      <c r="BZ512"/>
      <c r="CA512" s="387"/>
      <c r="CB512"/>
      <c r="CC512" s="387"/>
      <c r="CD512"/>
      <c r="CE512" s="387"/>
      <c r="CF512"/>
      <c r="CG512" s="387"/>
      <c r="CH512"/>
      <c r="CI512" s="387"/>
      <c r="CJ512"/>
      <c r="CK512" s="1099"/>
      <c r="CT512" s="1109"/>
      <c r="CX512" s="1109"/>
      <c r="DN512" s="507"/>
      <c r="DO512" s="507"/>
      <c r="DP512" s="507"/>
      <c r="DQ512" s="507"/>
      <c r="DR512" s="507"/>
      <c r="DS512" s="507"/>
      <c r="DT512" s="507"/>
      <c r="DU512" s="507"/>
      <c r="DV512" s="507"/>
      <c r="DW512" s="507"/>
      <c r="DX512" s="507"/>
      <c r="DY512" s="507"/>
      <c r="DZ512" s="507"/>
      <c r="EA512" s="507"/>
      <c r="EB512" s="507"/>
      <c r="EC512" s="507"/>
      <c r="ED512" s="507"/>
      <c r="EE512" s="507"/>
      <c r="EF512" s="507"/>
      <c r="EG512" s="507"/>
      <c r="EH512" s="507"/>
      <c r="EI512" s="507"/>
      <c r="EJ512" s="507"/>
      <c r="EK512" s="507"/>
      <c r="EL512" s="507"/>
      <c r="EM512" s="507"/>
      <c r="EN512" s="507"/>
      <c r="EO512" s="507"/>
      <c r="EP512" s="507"/>
      <c r="EQ512" s="507"/>
      <c r="ER512" s="507"/>
      <c r="ES512" s="507"/>
      <c r="ET512" s="507"/>
      <c r="EU512" s="507"/>
      <c r="EV512" s="507"/>
      <c r="EW512" s="507"/>
      <c r="EX512" s="507"/>
      <c r="EY512" s="507"/>
      <c r="EZ512" s="507"/>
      <c r="FA512" s="507"/>
      <c r="FB512" s="507"/>
      <c r="FC512" s="507"/>
      <c r="FD512" s="507"/>
      <c r="FE512" s="507"/>
      <c r="FF512" s="507"/>
      <c r="FG512" s="507"/>
      <c r="FH512" s="507"/>
      <c r="FI512" s="507"/>
      <c r="FJ512" s="507"/>
      <c r="FK512" s="507"/>
      <c r="FL512" s="507"/>
      <c r="FM512" s="507"/>
      <c r="FN512" s="507"/>
      <c r="FO512" s="507"/>
      <c r="FP512" s="507"/>
      <c r="FQ512" s="507"/>
      <c r="FR512" s="507"/>
      <c r="FS512" s="507"/>
      <c r="FT512" s="507"/>
      <c r="FU512" s="507"/>
      <c r="FV512" s="507"/>
      <c r="FW512" s="507"/>
      <c r="FX512" s="507"/>
      <c r="FY512" s="507"/>
      <c r="FZ512" s="507"/>
      <c r="GA512" s="507"/>
      <c r="GB512" s="507"/>
      <c r="GC512" s="507"/>
      <c r="GD512" s="507"/>
      <c r="GE512" s="507"/>
      <c r="GF512" s="507"/>
      <c r="GG512" s="507"/>
      <c r="GH512" s="507"/>
      <c r="GI512" s="507"/>
      <c r="GJ512" s="507"/>
      <c r="GK512" s="507"/>
      <c r="GL512" s="507"/>
      <c r="GM512" s="507"/>
      <c r="GN512" s="507"/>
      <c r="GO512" s="507"/>
      <c r="GP512" s="507"/>
      <c r="GQ512" s="507"/>
      <c r="GR512" s="507"/>
      <c r="GS512" s="507"/>
      <c r="GT512" s="507"/>
      <c r="GU512" s="507"/>
      <c r="GV512" s="507"/>
      <c r="GW512" s="507"/>
      <c r="GX512" s="507"/>
      <c r="GY512" s="507"/>
      <c r="GZ512" s="507"/>
      <c r="HA512" s="507"/>
      <c r="HB512" s="507"/>
      <c r="HC512" s="507"/>
      <c r="HD512" s="507"/>
      <c r="HE512" s="507"/>
      <c r="HF512" s="507"/>
      <c r="HG512" s="507"/>
      <c r="HH512" s="507"/>
      <c r="HI512" s="507"/>
      <c r="HJ512" s="507"/>
      <c r="HK512" s="507"/>
      <c r="HL512" s="507"/>
      <c r="HM512" s="507"/>
      <c r="HN512" s="507"/>
      <c r="HO512" s="507"/>
      <c r="HP512" s="507"/>
      <c r="HQ512" s="507"/>
      <c r="HR512" s="507"/>
      <c r="HS512" s="507"/>
      <c r="HT512" s="507"/>
      <c r="HU512" s="507"/>
      <c r="HV512" s="507"/>
      <c r="HW512" s="507"/>
      <c r="HX512" s="507"/>
      <c r="HY512" s="507"/>
      <c r="HZ512" s="507"/>
      <c r="IA512" s="507"/>
      <c r="IB512" s="507"/>
      <c r="IC512" s="507"/>
      <c r="ID512" s="507"/>
      <c r="IE512" s="507"/>
      <c r="IF512" s="507"/>
      <c r="IG512" s="507"/>
      <c r="IH512" s="507"/>
      <c r="II512" s="507"/>
      <c r="IJ512" s="507"/>
    </row>
    <row r="513" spans="1:244" s="398" customFormat="1" ht="19" x14ac:dyDescent="0.2">
      <c r="A513"/>
      <c r="B513" s="290"/>
      <c r="C513"/>
      <c r="D513" s="367"/>
      <c r="E513" s="463"/>
      <c r="F513" s="463"/>
      <c r="G513" s="271"/>
      <c r="H513"/>
      <c r="I513" s="99"/>
      <c r="J513"/>
      <c r="K513"/>
      <c r="L513"/>
      <c r="M513" s="275"/>
      <c r="N513" s="275"/>
      <c r="O513" s="275"/>
      <c r="P513" s="275"/>
      <c r="Q513" s="275"/>
      <c r="R513" s="275"/>
      <c r="S513" s="275"/>
      <c r="T513" s="275"/>
      <c r="U513" s="275"/>
      <c r="V513" s="275"/>
      <c r="W513" s="275"/>
      <c r="X513" s="275"/>
      <c r="Y513" s="275"/>
      <c r="Z513" s="275"/>
      <c r="AA513" s="275"/>
      <c r="AB513" s="23"/>
      <c r="AC513"/>
      <c r="AD513" s="92"/>
      <c r="AE513"/>
      <c r="AF513"/>
      <c r="AG513"/>
      <c r="AH513" s="96"/>
      <c r="AI513" s="471"/>
      <c r="AJ513" s="445"/>
      <c r="AK513" s="498"/>
      <c r="AL513" s="498"/>
      <c r="AM513" s="498"/>
      <c r="AN513" s="498"/>
      <c r="AO513" s="498"/>
      <c r="AP513" s="498"/>
      <c r="AQ513" s="498"/>
      <c r="AR513" s="498"/>
      <c r="AS513" s="498"/>
      <c r="AT513" s="498"/>
      <c r="AU513" s="498"/>
      <c r="AV513" s="498"/>
      <c r="AW513" s="498"/>
      <c r="AX513" s="498"/>
      <c r="AY513" s="448"/>
      <c r="AZ513" s="386"/>
      <c r="BA513" s="715"/>
      <c r="BB513"/>
      <c r="BC513" s="715"/>
      <c r="BD513"/>
      <c r="BE513" s="715"/>
      <c r="BF513"/>
      <c r="BG513" s="715"/>
      <c r="BH513"/>
      <c r="BI513" s="715"/>
      <c r="BJ513"/>
      <c r="BK513" s="715"/>
      <c r="BL513"/>
      <c r="BM513" s="715"/>
      <c r="BN513"/>
      <c r="BO513" s="387"/>
      <c r="BP513"/>
      <c r="BQ513" s="387"/>
      <c r="BR513"/>
      <c r="BS513" s="387"/>
      <c r="BT513"/>
      <c r="BU513" s="387"/>
      <c r="BV513"/>
      <c r="BW513" s="387"/>
      <c r="BX513"/>
      <c r="BY513" s="387"/>
      <c r="BZ513"/>
      <c r="CA513" s="387"/>
      <c r="CB513"/>
      <c r="CC513" s="387"/>
      <c r="CD513"/>
      <c r="CE513" s="387"/>
      <c r="CF513"/>
      <c r="CG513" s="387"/>
      <c r="CH513"/>
      <c r="CI513" s="387"/>
      <c r="CJ513"/>
      <c r="CK513" s="1099"/>
      <c r="CT513" s="1109"/>
      <c r="CX513" s="1109"/>
      <c r="DN513" s="507"/>
      <c r="DO513" s="507"/>
      <c r="DP513" s="507"/>
      <c r="DQ513" s="507"/>
      <c r="DR513" s="507"/>
      <c r="DS513" s="507"/>
      <c r="DT513" s="507"/>
      <c r="DU513" s="507"/>
      <c r="DV513" s="507"/>
      <c r="DW513" s="507"/>
      <c r="DX513" s="507"/>
      <c r="DY513" s="507"/>
      <c r="DZ513" s="507"/>
      <c r="EA513" s="507"/>
      <c r="EB513" s="507"/>
      <c r="EC513" s="507"/>
      <c r="ED513" s="507"/>
      <c r="EE513" s="507"/>
      <c r="EF513" s="507"/>
      <c r="EG513" s="507"/>
      <c r="EH513" s="507"/>
      <c r="EI513" s="507"/>
      <c r="EJ513" s="507"/>
      <c r="EK513" s="507"/>
      <c r="EL513" s="507"/>
      <c r="EM513" s="507"/>
      <c r="EN513" s="507"/>
      <c r="EO513" s="507"/>
      <c r="EP513" s="507"/>
      <c r="EQ513" s="507"/>
      <c r="ER513" s="507"/>
      <c r="ES513" s="507"/>
      <c r="ET513" s="507"/>
      <c r="EU513" s="507"/>
      <c r="EV513" s="507"/>
      <c r="EW513" s="507"/>
      <c r="EX513" s="507"/>
      <c r="EY513" s="507"/>
      <c r="EZ513" s="507"/>
      <c r="FA513" s="507"/>
      <c r="FB513" s="507"/>
      <c r="FC513" s="507"/>
      <c r="FD513" s="507"/>
      <c r="FE513" s="507"/>
      <c r="FF513" s="507"/>
      <c r="FG513" s="507"/>
      <c r="FH513" s="507"/>
      <c r="FI513" s="507"/>
      <c r="FJ513" s="507"/>
      <c r="FK513" s="507"/>
      <c r="FL513" s="507"/>
      <c r="FM513" s="507"/>
      <c r="FN513" s="507"/>
      <c r="FO513" s="507"/>
      <c r="FP513" s="507"/>
      <c r="FQ513" s="507"/>
      <c r="FR513" s="507"/>
      <c r="FS513" s="507"/>
      <c r="FT513" s="507"/>
      <c r="FU513" s="507"/>
      <c r="FV513" s="507"/>
      <c r="FW513" s="507"/>
      <c r="FX513" s="507"/>
      <c r="FY513" s="507"/>
      <c r="FZ513" s="507"/>
      <c r="GA513" s="507"/>
      <c r="GB513" s="507"/>
      <c r="GC513" s="507"/>
      <c r="GD513" s="507"/>
      <c r="GE513" s="507"/>
      <c r="GF513" s="507"/>
      <c r="GG513" s="507"/>
      <c r="GH513" s="507"/>
      <c r="GI513" s="507"/>
      <c r="GJ513" s="507"/>
      <c r="GK513" s="507"/>
      <c r="GL513" s="507"/>
      <c r="GM513" s="507"/>
      <c r="GN513" s="507"/>
      <c r="GO513" s="507"/>
      <c r="GP513" s="507"/>
      <c r="GQ513" s="507"/>
      <c r="GR513" s="507"/>
      <c r="GS513" s="507"/>
      <c r="GT513" s="507"/>
      <c r="GU513" s="507"/>
      <c r="GV513" s="507"/>
      <c r="GW513" s="507"/>
      <c r="GX513" s="507"/>
      <c r="GY513" s="507"/>
      <c r="GZ513" s="507"/>
      <c r="HA513" s="507"/>
      <c r="HB513" s="507"/>
      <c r="HC513" s="507"/>
      <c r="HD513" s="507"/>
      <c r="HE513" s="507"/>
      <c r="HF513" s="507"/>
      <c r="HG513" s="507"/>
      <c r="HH513" s="507"/>
      <c r="HI513" s="507"/>
      <c r="HJ513" s="507"/>
      <c r="HK513" s="507"/>
      <c r="HL513" s="507"/>
      <c r="HM513" s="507"/>
      <c r="HN513" s="507"/>
      <c r="HO513" s="507"/>
      <c r="HP513" s="507"/>
      <c r="HQ513" s="507"/>
      <c r="HR513" s="507"/>
      <c r="HS513" s="507"/>
      <c r="HT513" s="507"/>
      <c r="HU513" s="507"/>
      <c r="HV513" s="507"/>
      <c r="HW513" s="507"/>
      <c r="HX513" s="507"/>
      <c r="HY513" s="507"/>
      <c r="HZ513" s="507"/>
      <c r="IA513" s="507"/>
      <c r="IB513" s="507"/>
      <c r="IC513" s="507"/>
      <c r="ID513" s="507"/>
      <c r="IE513" s="507"/>
      <c r="IF513" s="507"/>
      <c r="IG513" s="507"/>
      <c r="IH513" s="507"/>
      <c r="II513" s="507"/>
      <c r="IJ513" s="507"/>
    </row>
    <row r="514" spans="1:244" s="398" customFormat="1" ht="19" x14ac:dyDescent="0.2">
      <c r="A514"/>
      <c r="B514" s="290"/>
      <c r="C514"/>
      <c r="D514" s="367"/>
      <c r="E514" s="463"/>
      <c r="F514" s="463"/>
      <c r="G514" s="271"/>
      <c r="H514"/>
      <c r="I514" s="99"/>
      <c r="J514"/>
      <c r="K514"/>
      <c r="L514"/>
      <c r="M514" s="275"/>
      <c r="N514" s="275"/>
      <c r="O514" s="275"/>
      <c r="P514" s="275"/>
      <c r="Q514" s="275"/>
      <c r="R514" s="275"/>
      <c r="S514" s="275"/>
      <c r="T514" s="275"/>
      <c r="U514" s="275"/>
      <c r="V514" s="275"/>
      <c r="W514" s="275"/>
      <c r="X514" s="275"/>
      <c r="Y514" s="275"/>
      <c r="Z514" s="275"/>
      <c r="AA514" s="275"/>
      <c r="AB514" s="23"/>
      <c r="AC514"/>
      <c r="AD514" s="92"/>
      <c r="AE514"/>
      <c r="AF514"/>
      <c r="AG514"/>
      <c r="AH514" s="96"/>
      <c r="AI514" s="471"/>
      <c r="AJ514" s="445"/>
      <c r="AK514" s="498"/>
      <c r="AL514" s="498"/>
      <c r="AM514" s="498"/>
      <c r="AN514" s="498"/>
      <c r="AO514" s="498"/>
      <c r="AP514" s="498"/>
      <c r="AQ514" s="498"/>
      <c r="AR514" s="498"/>
      <c r="AS514" s="498"/>
      <c r="AT514" s="498"/>
      <c r="AU514" s="498"/>
      <c r="AV514" s="498"/>
      <c r="AW514" s="498"/>
      <c r="AX514" s="498"/>
      <c r="AY514" s="448"/>
      <c r="AZ514" s="386"/>
      <c r="BA514" s="715"/>
      <c r="BB514"/>
      <c r="BC514" s="715"/>
      <c r="BD514"/>
      <c r="BE514" s="715"/>
      <c r="BF514"/>
      <c r="BG514" s="715"/>
      <c r="BH514"/>
      <c r="BI514" s="715"/>
      <c r="BJ514"/>
      <c r="BK514" s="715"/>
      <c r="BL514"/>
      <c r="BM514" s="715"/>
      <c r="BN514"/>
      <c r="BO514" s="387"/>
      <c r="BP514"/>
      <c r="BQ514" s="387"/>
      <c r="BR514"/>
      <c r="BS514" s="387"/>
      <c r="BT514"/>
      <c r="BU514" s="387"/>
      <c r="BV514"/>
      <c r="BW514" s="387"/>
      <c r="BX514"/>
      <c r="BY514" s="387"/>
      <c r="BZ514"/>
      <c r="CA514" s="387"/>
      <c r="CB514"/>
      <c r="CC514" s="387"/>
      <c r="CD514"/>
      <c r="CE514" s="387"/>
      <c r="CF514"/>
      <c r="CG514" s="387"/>
      <c r="CH514"/>
      <c r="CI514" s="387"/>
      <c r="CJ514"/>
      <c r="CK514" s="1099"/>
      <c r="CT514" s="1109"/>
      <c r="CX514" s="1109"/>
      <c r="DN514" s="507"/>
      <c r="DO514" s="507"/>
      <c r="DP514" s="507"/>
      <c r="DQ514" s="507"/>
      <c r="DR514" s="507"/>
      <c r="DS514" s="507"/>
      <c r="DT514" s="507"/>
      <c r="DU514" s="507"/>
      <c r="DV514" s="507"/>
      <c r="DW514" s="507"/>
      <c r="DX514" s="507"/>
      <c r="DY514" s="507"/>
      <c r="DZ514" s="507"/>
      <c r="EA514" s="507"/>
      <c r="EB514" s="507"/>
      <c r="EC514" s="507"/>
      <c r="ED514" s="507"/>
      <c r="EE514" s="507"/>
      <c r="EF514" s="507"/>
      <c r="EG514" s="507"/>
      <c r="EH514" s="507"/>
      <c r="EI514" s="507"/>
      <c r="EJ514" s="507"/>
      <c r="EK514" s="507"/>
      <c r="EL514" s="507"/>
      <c r="EM514" s="507"/>
      <c r="EN514" s="507"/>
      <c r="EO514" s="507"/>
      <c r="EP514" s="507"/>
      <c r="EQ514" s="507"/>
      <c r="ER514" s="507"/>
      <c r="ES514" s="507"/>
      <c r="ET514" s="507"/>
      <c r="EU514" s="507"/>
      <c r="EV514" s="507"/>
      <c r="EW514" s="507"/>
      <c r="EX514" s="507"/>
      <c r="EY514" s="507"/>
      <c r="EZ514" s="507"/>
      <c r="FA514" s="507"/>
      <c r="FB514" s="507"/>
      <c r="FC514" s="507"/>
      <c r="FD514" s="507"/>
      <c r="FE514" s="507"/>
      <c r="FF514" s="507"/>
      <c r="FG514" s="507"/>
      <c r="FH514" s="507"/>
      <c r="FI514" s="507"/>
      <c r="FJ514" s="507"/>
      <c r="FK514" s="507"/>
      <c r="FL514" s="507"/>
      <c r="FM514" s="507"/>
      <c r="FN514" s="507"/>
      <c r="FO514" s="507"/>
      <c r="FP514" s="507"/>
      <c r="FQ514" s="507"/>
      <c r="FR514" s="507"/>
      <c r="FS514" s="507"/>
      <c r="FT514" s="507"/>
      <c r="FU514" s="507"/>
      <c r="FV514" s="507"/>
      <c r="FW514" s="507"/>
      <c r="FX514" s="507"/>
      <c r="FY514" s="507"/>
      <c r="FZ514" s="507"/>
      <c r="GA514" s="507"/>
      <c r="GB514" s="507"/>
      <c r="GC514" s="507"/>
      <c r="GD514" s="507"/>
      <c r="GE514" s="507"/>
      <c r="GF514" s="507"/>
      <c r="GG514" s="507"/>
      <c r="GH514" s="507"/>
      <c r="GI514" s="507"/>
      <c r="GJ514" s="507"/>
      <c r="GK514" s="507"/>
      <c r="GL514" s="507"/>
      <c r="GM514" s="507"/>
      <c r="GN514" s="507"/>
      <c r="GO514" s="507"/>
      <c r="GP514" s="507"/>
      <c r="GQ514" s="507"/>
      <c r="GR514" s="507"/>
      <c r="GS514" s="507"/>
      <c r="GT514" s="507"/>
      <c r="GU514" s="507"/>
      <c r="GV514" s="507"/>
      <c r="GW514" s="507"/>
      <c r="GX514" s="507"/>
      <c r="GY514" s="507"/>
      <c r="GZ514" s="507"/>
      <c r="HA514" s="507"/>
      <c r="HB514" s="507"/>
      <c r="HC514" s="507"/>
      <c r="HD514" s="507"/>
      <c r="HE514" s="507"/>
      <c r="HF514" s="507"/>
      <c r="HG514" s="507"/>
      <c r="HH514" s="507"/>
      <c r="HI514" s="507"/>
      <c r="HJ514" s="507"/>
      <c r="HK514" s="507"/>
      <c r="HL514" s="507"/>
      <c r="HM514" s="507"/>
      <c r="HN514" s="507"/>
      <c r="HO514" s="507"/>
      <c r="HP514" s="507"/>
      <c r="HQ514" s="507"/>
      <c r="HR514" s="507"/>
      <c r="HS514" s="507"/>
      <c r="HT514" s="507"/>
      <c r="HU514" s="507"/>
      <c r="HV514" s="507"/>
      <c r="HW514" s="507"/>
      <c r="HX514" s="507"/>
      <c r="HY514" s="507"/>
      <c r="HZ514" s="507"/>
      <c r="IA514" s="507"/>
      <c r="IB514" s="507"/>
      <c r="IC514" s="507"/>
      <c r="ID514" s="507"/>
      <c r="IE514" s="507"/>
      <c r="IF514" s="507"/>
      <c r="IG514" s="507"/>
      <c r="IH514" s="507"/>
      <c r="II514" s="507"/>
      <c r="IJ514" s="507"/>
    </row>
    <row r="515" spans="1:244" s="398" customFormat="1" ht="19" x14ac:dyDescent="0.2">
      <c r="A515"/>
      <c r="B515" s="290"/>
      <c r="C515"/>
      <c r="D515" s="367"/>
      <c r="E515" s="463"/>
      <c r="F515" s="463"/>
      <c r="G515" s="271"/>
      <c r="H515"/>
      <c r="I515" s="99"/>
      <c r="J515"/>
      <c r="K515"/>
      <c r="L515"/>
      <c r="M515" s="275"/>
      <c r="N515" s="275"/>
      <c r="O515" s="275"/>
      <c r="P515" s="275"/>
      <c r="Q515" s="275"/>
      <c r="R515" s="275"/>
      <c r="S515" s="275"/>
      <c r="T515" s="275"/>
      <c r="U515" s="275"/>
      <c r="V515" s="275"/>
      <c r="W515" s="275"/>
      <c r="X515" s="275"/>
      <c r="Y515" s="275"/>
      <c r="Z515" s="275"/>
      <c r="AA515" s="275"/>
      <c r="AB515" s="23"/>
      <c r="AC515"/>
      <c r="AD515" s="92"/>
      <c r="AE515"/>
      <c r="AF515"/>
      <c r="AG515"/>
      <c r="AH515" s="96"/>
      <c r="AI515" s="471"/>
      <c r="AJ515" s="445"/>
      <c r="AK515" s="498"/>
      <c r="AL515" s="498"/>
      <c r="AM515" s="498"/>
      <c r="AN515" s="498"/>
      <c r="AO515" s="498"/>
      <c r="AP515" s="498"/>
      <c r="AQ515" s="498"/>
      <c r="AR515" s="498"/>
      <c r="AS515" s="498"/>
      <c r="AT515" s="498"/>
      <c r="AU515" s="498"/>
      <c r="AV515" s="498"/>
      <c r="AW515" s="498"/>
      <c r="AX515" s="498"/>
      <c r="AY515" s="448"/>
      <c r="AZ515" s="386"/>
      <c r="BA515" s="715"/>
      <c r="BB515"/>
      <c r="BC515" s="715"/>
      <c r="BD515"/>
      <c r="BE515" s="715"/>
      <c r="BF515"/>
      <c r="BG515" s="715"/>
      <c r="BH515"/>
      <c r="BI515" s="715"/>
      <c r="BJ515"/>
      <c r="BK515" s="715"/>
      <c r="BL515"/>
      <c r="BM515" s="715"/>
      <c r="BN515"/>
      <c r="BO515" s="387"/>
      <c r="BP515"/>
      <c r="BQ515" s="387"/>
      <c r="BR515"/>
      <c r="BS515" s="387"/>
      <c r="BT515"/>
      <c r="BU515" s="387"/>
      <c r="BV515"/>
      <c r="BW515" s="387"/>
      <c r="BX515"/>
      <c r="BY515" s="387"/>
      <c r="BZ515"/>
      <c r="CA515" s="387"/>
      <c r="CB515"/>
      <c r="CC515" s="387"/>
      <c r="CD515"/>
      <c r="CE515" s="387"/>
      <c r="CF515"/>
      <c r="CG515" s="387"/>
      <c r="CH515"/>
      <c r="CI515" s="387"/>
      <c r="CJ515"/>
      <c r="CK515" s="1099"/>
      <c r="CT515" s="1109"/>
      <c r="CX515" s="1109"/>
      <c r="DN515" s="507"/>
      <c r="DO515" s="507"/>
      <c r="DP515" s="507"/>
      <c r="DQ515" s="507"/>
      <c r="DR515" s="507"/>
      <c r="DS515" s="507"/>
      <c r="DT515" s="507"/>
      <c r="DU515" s="507"/>
      <c r="DV515" s="507"/>
      <c r="DW515" s="507"/>
      <c r="DX515" s="507"/>
      <c r="DY515" s="507"/>
      <c r="DZ515" s="507"/>
      <c r="EA515" s="507"/>
      <c r="EB515" s="507"/>
      <c r="EC515" s="507"/>
      <c r="ED515" s="507"/>
      <c r="EE515" s="507"/>
      <c r="EF515" s="507"/>
      <c r="EG515" s="507"/>
      <c r="EH515" s="507"/>
      <c r="EI515" s="507"/>
      <c r="EJ515" s="507"/>
      <c r="EK515" s="507"/>
      <c r="EL515" s="507"/>
      <c r="EM515" s="507"/>
      <c r="EN515" s="507"/>
      <c r="EO515" s="507"/>
      <c r="EP515" s="507"/>
      <c r="EQ515" s="507"/>
      <c r="ER515" s="507"/>
      <c r="ES515" s="507"/>
      <c r="ET515" s="507"/>
      <c r="EU515" s="507"/>
      <c r="EV515" s="507"/>
      <c r="EW515" s="507"/>
      <c r="EX515" s="507"/>
      <c r="EY515" s="507"/>
      <c r="EZ515" s="507"/>
      <c r="FA515" s="507"/>
      <c r="FB515" s="507"/>
      <c r="FC515" s="507"/>
      <c r="FD515" s="507"/>
      <c r="FE515" s="507"/>
      <c r="FF515" s="507"/>
      <c r="FG515" s="507"/>
      <c r="FH515" s="507"/>
      <c r="FI515" s="507"/>
      <c r="FJ515" s="507"/>
      <c r="FK515" s="507"/>
      <c r="FL515" s="507"/>
      <c r="FM515" s="507"/>
      <c r="FN515" s="507"/>
      <c r="FO515" s="507"/>
      <c r="FP515" s="507"/>
      <c r="FQ515" s="507"/>
      <c r="FR515" s="507"/>
      <c r="FS515" s="507"/>
      <c r="FT515" s="507"/>
      <c r="FU515" s="507"/>
      <c r="FV515" s="507"/>
      <c r="FW515" s="507"/>
      <c r="FX515" s="507"/>
      <c r="FY515" s="507"/>
      <c r="FZ515" s="507"/>
      <c r="GA515" s="507"/>
      <c r="GB515" s="507"/>
      <c r="GC515" s="507"/>
      <c r="GD515" s="507"/>
      <c r="GE515" s="507"/>
      <c r="GF515" s="507"/>
      <c r="GG515" s="507"/>
      <c r="GH515" s="507"/>
      <c r="GI515" s="507"/>
      <c r="GJ515" s="507"/>
      <c r="GK515" s="507"/>
      <c r="GL515" s="507"/>
      <c r="GM515" s="507"/>
      <c r="GN515" s="507"/>
      <c r="GO515" s="507"/>
      <c r="GP515" s="507"/>
      <c r="GQ515" s="507"/>
      <c r="GR515" s="507"/>
      <c r="GS515" s="507"/>
      <c r="GT515" s="507"/>
      <c r="GU515" s="507"/>
      <c r="GV515" s="507"/>
      <c r="GW515" s="507"/>
      <c r="GX515" s="507"/>
      <c r="GY515" s="507"/>
      <c r="GZ515" s="507"/>
      <c r="HA515" s="507"/>
      <c r="HB515" s="507"/>
      <c r="HC515" s="507"/>
      <c r="HD515" s="507"/>
      <c r="HE515" s="507"/>
      <c r="HF515" s="507"/>
      <c r="HG515" s="507"/>
      <c r="HH515" s="507"/>
      <c r="HI515" s="507"/>
      <c r="HJ515" s="507"/>
      <c r="HK515" s="507"/>
      <c r="HL515" s="507"/>
      <c r="HM515" s="507"/>
      <c r="HN515" s="507"/>
      <c r="HO515" s="507"/>
      <c r="HP515" s="507"/>
      <c r="HQ515" s="507"/>
      <c r="HR515" s="507"/>
      <c r="HS515" s="507"/>
      <c r="HT515" s="507"/>
      <c r="HU515" s="507"/>
      <c r="HV515" s="507"/>
      <c r="HW515" s="507"/>
      <c r="HX515" s="507"/>
      <c r="HY515" s="507"/>
      <c r="HZ515" s="507"/>
      <c r="IA515" s="507"/>
      <c r="IB515" s="507"/>
      <c r="IC515" s="507"/>
      <c r="ID515" s="507"/>
      <c r="IE515" s="507"/>
      <c r="IF515" s="507"/>
      <c r="IG515" s="507"/>
      <c r="IH515" s="507"/>
      <c r="II515" s="507"/>
      <c r="IJ515" s="507"/>
    </row>
    <row r="516" spans="1:244" s="398" customFormat="1" ht="19" x14ac:dyDescent="0.2">
      <c r="A516"/>
      <c r="B516" s="290"/>
      <c r="C516"/>
      <c r="D516" s="367"/>
      <c r="E516" s="463"/>
      <c r="F516" s="463"/>
      <c r="G516" s="271"/>
      <c r="H516"/>
      <c r="I516" s="99"/>
      <c r="J516"/>
      <c r="K516"/>
      <c r="L516"/>
      <c r="M516" s="275"/>
      <c r="N516" s="275"/>
      <c r="O516" s="275"/>
      <c r="P516" s="275"/>
      <c r="Q516" s="275"/>
      <c r="R516" s="275"/>
      <c r="S516" s="275"/>
      <c r="T516" s="275"/>
      <c r="U516" s="275"/>
      <c r="V516" s="275"/>
      <c r="W516" s="275"/>
      <c r="X516" s="275"/>
      <c r="Y516" s="275"/>
      <c r="Z516" s="275"/>
      <c r="AA516" s="275"/>
      <c r="AB516" s="23"/>
      <c r="AC516"/>
      <c r="AD516" s="92"/>
      <c r="AE516"/>
      <c r="AF516"/>
      <c r="AG516"/>
      <c r="AH516" s="96"/>
      <c r="AI516" s="471"/>
      <c r="AJ516" s="445"/>
      <c r="AK516" s="498"/>
      <c r="AL516" s="498"/>
      <c r="AM516" s="498"/>
      <c r="AN516" s="498"/>
      <c r="AO516" s="498"/>
      <c r="AP516" s="498"/>
      <c r="AQ516" s="498"/>
      <c r="AR516" s="498"/>
      <c r="AS516" s="498"/>
      <c r="AT516" s="498"/>
      <c r="AU516" s="498"/>
      <c r="AV516" s="498"/>
      <c r="AW516" s="498"/>
      <c r="AX516" s="498"/>
      <c r="AY516" s="448"/>
      <c r="AZ516" s="386"/>
      <c r="BA516" s="715"/>
      <c r="BB516"/>
      <c r="BC516" s="715"/>
      <c r="BD516"/>
      <c r="BE516" s="715"/>
      <c r="BF516"/>
      <c r="BG516" s="715"/>
      <c r="BH516"/>
      <c r="BI516" s="715"/>
      <c r="BJ516"/>
      <c r="BK516" s="715"/>
      <c r="BL516"/>
      <c r="BM516" s="715"/>
      <c r="BN516"/>
      <c r="BO516" s="387"/>
      <c r="BP516"/>
      <c r="BQ516" s="387"/>
      <c r="BR516"/>
      <c r="BS516" s="387"/>
      <c r="BT516"/>
      <c r="BU516" s="387"/>
      <c r="BV516"/>
      <c r="BW516" s="387"/>
      <c r="BX516"/>
      <c r="BY516" s="387"/>
      <c r="BZ516"/>
      <c r="CA516" s="387"/>
      <c r="CB516"/>
      <c r="CC516" s="387"/>
      <c r="CD516"/>
      <c r="CE516" s="387"/>
      <c r="CF516"/>
      <c r="CG516" s="387"/>
      <c r="CH516"/>
      <c r="CI516" s="387"/>
      <c r="CJ516"/>
      <c r="CK516" s="1099"/>
      <c r="CT516" s="1109"/>
      <c r="CX516" s="1109"/>
      <c r="DN516" s="507"/>
      <c r="DO516" s="507"/>
      <c r="DP516" s="507"/>
      <c r="DQ516" s="507"/>
      <c r="DR516" s="507"/>
      <c r="DS516" s="507"/>
      <c r="DT516" s="507"/>
      <c r="DU516" s="507"/>
      <c r="DV516" s="507"/>
      <c r="DW516" s="507"/>
      <c r="DX516" s="507"/>
      <c r="DY516" s="507"/>
      <c r="DZ516" s="507"/>
      <c r="EA516" s="507"/>
      <c r="EB516" s="507"/>
      <c r="EC516" s="507"/>
      <c r="ED516" s="507"/>
      <c r="EE516" s="507"/>
      <c r="EF516" s="507"/>
      <c r="EG516" s="507"/>
      <c r="EH516" s="507"/>
      <c r="EI516" s="507"/>
      <c r="EJ516" s="507"/>
      <c r="EK516" s="507"/>
      <c r="EL516" s="507"/>
      <c r="EM516" s="507"/>
      <c r="EN516" s="507"/>
      <c r="EO516" s="507"/>
      <c r="EP516" s="507"/>
      <c r="EQ516" s="507"/>
      <c r="ER516" s="507"/>
      <c r="ES516" s="507"/>
      <c r="ET516" s="507"/>
      <c r="EU516" s="507"/>
      <c r="EV516" s="507"/>
      <c r="EW516" s="507"/>
      <c r="EX516" s="507"/>
      <c r="EY516" s="507"/>
      <c r="EZ516" s="507"/>
      <c r="FA516" s="507"/>
      <c r="FB516" s="507"/>
      <c r="FC516" s="507"/>
      <c r="FD516" s="507"/>
      <c r="FE516" s="507"/>
      <c r="FF516" s="507"/>
      <c r="FG516" s="507"/>
      <c r="FH516" s="507"/>
      <c r="FI516" s="507"/>
      <c r="FJ516" s="507"/>
      <c r="FK516" s="507"/>
      <c r="FL516" s="507"/>
      <c r="FM516" s="507"/>
      <c r="FN516" s="507"/>
      <c r="FO516" s="507"/>
      <c r="FP516" s="507"/>
      <c r="FQ516" s="507"/>
      <c r="FR516" s="507"/>
      <c r="FS516" s="507"/>
      <c r="FT516" s="507"/>
      <c r="FU516" s="507"/>
      <c r="FV516" s="507"/>
      <c r="FW516" s="507"/>
      <c r="FX516" s="507"/>
      <c r="FY516" s="507"/>
      <c r="FZ516" s="507"/>
      <c r="GA516" s="507"/>
      <c r="GB516" s="507"/>
      <c r="GC516" s="507"/>
      <c r="GD516" s="507"/>
      <c r="GE516" s="507"/>
      <c r="GF516" s="507"/>
      <c r="GG516" s="507"/>
      <c r="GH516" s="507"/>
      <c r="GI516" s="507"/>
      <c r="GJ516" s="507"/>
      <c r="GK516" s="507"/>
      <c r="GL516" s="507"/>
      <c r="GM516" s="507"/>
      <c r="GN516" s="507"/>
      <c r="GO516" s="507"/>
      <c r="GP516" s="507"/>
      <c r="GQ516" s="507"/>
      <c r="GR516" s="507"/>
      <c r="GS516" s="507"/>
      <c r="GT516" s="507"/>
      <c r="GU516" s="507"/>
      <c r="GV516" s="507"/>
      <c r="GW516" s="507"/>
      <c r="GX516" s="507"/>
      <c r="GY516" s="507"/>
      <c r="GZ516" s="507"/>
      <c r="HA516" s="507"/>
      <c r="HB516" s="507"/>
      <c r="HC516" s="507"/>
      <c r="HD516" s="507"/>
      <c r="HE516" s="507"/>
      <c r="HF516" s="507"/>
      <c r="HG516" s="507"/>
      <c r="HH516" s="507"/>
      <c r="HI516" s="507"/>
      <c r="HJ516" s="507"/>
      <c r="HK516" s="507"/>
      <c r="HL516" s="507"/>
      <c r="HM516" s="507"/>
      <c r="HN516" s="507"/>
      <c r="HO516" s="507"/>
      <c r="HP516" s="507"/>
      <c r="HQ516" s="507"/>
      <c r="HR516" s="507"/>
      <c r="HS516" s="507"/>
      <c r="HT516" s="507"/>
      <c r="HU516" s="507"/>
      <c r="HV516" s="507"/>
      <c r="HW516" s="507"/>
      <c r="HX516" s="507"/>
      <c r="HY516" s="507"/>
      <c r="HZ516" s="507"/>
      <c r="IA516" s="507"/>
      <c r="IB516" s="507"/>
      <c r="IC516" s="507"/>
      <c r="ID516" s="507"/>
      <c r="IE516" s="507"/>
      <c r="IF516" s="507"/>
      <c r="IG516" s="507"/>
      <c r="IH516" s="507"/>
      <c r="II516" s="507"/>
      <c r="IJ516" s="507"/>
    </row>
    <row r="517" spans="1:244" s="398" customFormat="1" ht="19" x14ac:dyDescent="0.2">
      <c r="A517"/>
      <c r="B517" s="290"/>
      <c r="C517"/>
      <c r="D517" s="367"/>
      <c r="E517" s="463"/>
      <c r="F517" s="463"/>
      <c r="G517" s="271"/>
      <c r="H517"/>
      <c r="I517" s="99"/>
      <c r="J517"/>
      <c r="K517"/>
      <c r="L517"/>
      <c r="M517" s="275"/>
      <c r="N517" s="275"/>
      <c r="O517" s="275"/>
      <c r="P517" s="275"/>
      <c r="Q517" s="275"/>
      <c r="R517" s="275"/>
      <c r="S517" s="275"/>
      <c r="T517" s="275"/>
      <c r="U517" s="275"/>
      <c r="V517" s="275"/>
      <c r="W517" s="275"/>
      <c r="X517" s="275"/>
      <c r="Y517" s="275"/>
      <c r="Z517" s="275"/>
      <c r="AA517" s="275"/>
      <c r="AB517" s="23"/>
      <c r="AC517"/>
      <c r="AD517" s="92"/>
      <c r="AE517"/>
      <c r="AF517"/>
      <c r="AG517"/>
      <c r="AH517" s="96"/>
      <c r="AI517" s="471"/>
      <c r="AJ517" s="445"/>
      <c r="AK517" s="498"/>
      <c r="AL517" s="498"/>
      <c r="AM517" s="498"/>
      <c r="AN517" s="498"/>
      <c r="AO517" s="498"/>
      <c r="AP517" s="498"/>
      <c r="AQ517" s="498"/>
      <c r="AR517" s="498"/>
      <c r="AS517" s="498"/>
      <c r="AT517" s="498"/>
      <c r="AU517" s="498"/>
      <c r="AV517" s="498"/>
      <c r="AW517" s="498"/>
      <c r="AX517" s="498"/>
      <c r="AY517" s="448"/>
      <c r="AZ517" s="386"/>
      <c r="BA517" s="715"/>
      <c r="BB517"/>
      <c r="BC517" s="715"/>
      <c r="BD517"/>
      <c r="BE517" s="715"/>
      <c r="BF517"/>
      <c r="BG517" s="715"/>
      <c r="BH517"/>
      <c r="BI517" s="715"/>
      <c r="BJ517"/>
      <c r="BK517" s="715"/>
      <c r="BL517"/>
      <c r="BM517" s="715"/>
      <c r="BN517"/>
      <c r="BO517" s="387"/>
      <c r="BP517"/>
      <c r="BQ517" s="387"/>
      <c r="BR517"/>
      <c r="BS517" s="387"/>
      <c r="BT517"/>
      <c r="BU517" s="387"/>
      <c r="BV517"/>
      <c r="BW517" s="387"/>
      <c r="BX517"/>
      <c r="BY517" s="387"/>
      <c r="BZ517"/>
      <c r="CA517" s="387"/>
      <c r="CB517"/>
      <c r="CC517" s="387"/>
      <c r="CD517"/>
      <c r="CE517" s="387"/>
      <c r="CF517"/>
      <c r="CG517" s="387"/>
      <c r="CH517"/>
      <c r="CI517" s="387"/>
      <c r="CJ517"/>
      <c r="CK517" s="1099"/>
      <c r="CT517" s="1109"/>
      <c r="CX517" s="1109"/>
      <c r="DN517" s="507"/>
      <c r="DO517" s="507"/>
      <c r="DP517" s="507"/>
      <c r="DQ517" s="507"/>
      <c r="DR517" s="507"/>
      <c r="DS517" s="507"/>
      <c r="DT517" s="507"/>
      <c r="DU517" s="507"/>
      <c r="DV517" s="507"/>
      <c r="DW517" s="507"/>
      <c r="DX517" s="507"/>
      <c r="DY517" s="507"/>
      <c r="DZ517" s="507"/>
      <c r="EA517" s="507"/>
      <c r="EB517" s="507"/>
      <c r="EC517" s="507"/>
      <c r="ED517" s="507"/>
      <c r="EE517" s="507"/>
      <c r="EF517" s="507"/>
      <c r="EG517" s="507"/>
      <c r="EH517" s="507"/>
      <c r="EI517" s="507"/>
      <c r="EJ517" s="507"/>
      <c r="EK517" s="507"/>
      <c r="EL517" s="507"/>
      <c r="EM517" s="507"/>
      <c r="EN517" s="507"/>
      <c r="EO517" s="507"/>
      <c r="EP517" s="507"/>
      <c r="EQ517" s="507"/>
      <c r="ER517" s="507"/>
      <c r="ES517" s="507"/>
      <c r="ET517" s="507"/>
      <c r="EU517" s="507"/>
      <c r="EV517" s="507"/>
      <c r="EW517" s="507"/>
      <c r="EX517" s="507"/>
      <c r="EY517" s="507"/>
      <c r="EZ517" s="507"/>
      <c r="FA517" s="507"/>
      <c r="FB517" s="507"/>
      <c r="FC517" s="507"/>
      <c r="FD517" s="507"/>
      <c r="FE517" s="507"/>
      <c r="FF517" s="507"/>
      <c r="FG517" s="507"/>
      <c r="FH517" s="507"/>
      <c r="FI517" s="507"/>
      <c r="FJ517" s="507"/>
      <c r="FK517" s="507"/>
      <c r="FL517" s="507"/>
      <c r="FM517" s="507"/>
      <c r="FN517" s="507"/>
      <c r="FO517" s="507"/>
      <c r="FP517" s="507"/>
      <c r="FQ517" s="507"/>
      <c r="FR517" s="507"/>
      <c r="FS517" s="507"/>
      <c r="FT517" s="507"/>
      <c r="FU517" s="507"/>
      <c r="FV517" s="507"/>
      <c r="FW517" s="507"/>
      <c r="FX517" s="507"/>
      <c r="FY517" s="507"/>
      <c r="FZ517" s="507"/>
      <c r="GA517" s="507"/>
      <c r="GB517" s="507"/>
      <c r="GC517" s="507"/>
      <c r="GD517" s="507"/>
      <c r="GE517" s="507"/>
      <c r="GF517" s="507"/>
      <c r="GG517" s="507"/>
      <c r="GH517" s="507"/>
      <c r="GI517" s="507"/>
      <c r="GJ517" s="507"/>
      <c r="GK517" s="507"/>
      <c r="GL517" s="507"/>
      <c r="GM517" s="507"/>
      <c r="GN517" s="507"/>
      <c r="GO517" s="507"/>
      <c r="GP517" s="507"/>
      <c r="GQ517" s="507"/>
      <c r="GR517" s="507"/>
      <c r="GS517" s="507"/>
      <c r="GT517" s="507"/>
      <c r="GU517" s="507"/>
      <c r="GV517" s="507"/>
      <c r="GW517" s="507"/>
      <c r="GX517" s="507"/>
      <c r="GY517" s="507"/>
      <c r="GZ517" s="507"/>
      <c r="HA517" s="507"/>
      <c r="HB517" s="507"/>
      <c r="HC517" s="507"/>
      <c r="HD517" s="507"/>
      <c r="HE517" s="507"/>
      <c r="HF517" s="507"/>
      <c r="HG517" s="507"/>
      <c r="HH517" s="507"/>
      <c r="HI517" s="507"/>
      <c r="HJ517" s="507"/>
      <c r="HK517" s="507"/>
      <c r="HL517" s="507"/>
      <c r="HM517" s="507"/>
      <c r="HN517" s="507"/>
      <c r="HO517" s="507"/>
      <c r="HP517" s="507"/>
      <c r="HQ517" s="507"/>
      <c r="HR517" s="507"/>
      <c r="HS517" s="507"/>
      <c r="HT517" s="507"/>
      <c r="HU517" s="507"/>
      <c r="HV517" s="507"/>
      <c r="HW517" s="507"/>
      <c r="HX517" s="507"/>
      <c r="HY517" s="507"/>
      <c r="HZ517" s="507"/>
      <c r="IA517" s="507"/>
      <c r="IB517" s="507"/>
      <c r="IC517" s="507"/>
      <c r="ID517" s="507"/>
      <c r="IE517" s="507"/>
      <c r="IF517" s="507"/>
      <c r="IG517" s="507"/>
      <c r="IH517" s="507"/>
      <c r="II517" s="507"/>
      <c r="IJ517" s="507"/>
    </row>
    <row r="518" spans="1:244" s="398" customFormat="1" ht="19" x14ac:dyDescent="0.2">
      <c r="A518"/>
      <c r="B518" s="290"/>
      <c r="C518"/>
      <c r="D518" s="367"/>
      <c r="E518" s="463"/>
      <c r="F518" s="463"/>
      <c r="G518" s="271"/>
      <c r="H518"/>
      <c r="I518" s="99"/>
      <c r="J518"/>
      <c r="K518"/>
      <c r="L518"/>
      <c r="M518" s="275"/>
      <c r="N518" s="275"/>
      <c r="O518" s="275"/>
      <c r="P518" s="275"/>
      <c r="Q518" s="275"/>
      <c r="R518" s="275"/>
      <c r="S518" s="275"/>
      <c r="T518" s="275"/>
      <c r="U518" s="275"/>
      <c r="V518" s="275"/>
      <c r="W518" s="275"/>
      <c r="X518" s="275"/>
      <c r="Y518" s="275"/>
      <c r="Z518" s="275"/>
      <c r="AA518" s="275"/>
      <c r="AB518" s="23"/>
      <c r="AC518"/>
      <c r="AD518" s="92"/>
      <c r="AE518"/>
      <c r="AF518"/>
      <c r="AG518"/>
      <c r="AH518" s="96"/>
      <c r="AI518" s="471"/>
      <c r="AJ518" s="445"/>
      <c r="AK518" s="498"/>
      <c r="AL518" s="498"/>
      <c r="AM518" s="498"/>
      <c r="AN518" s="498"/>
      <c r="AO518" s="498"/>
      <c r="AP518" s="498"/>
      <c r="AQ518" s="498"/>
      <c r="AR518" s="498"/>
      <c r="AS518" s="498"/>
      <c r="AT518" s="498"/>
      <c r="AU518" s="498"/>
      <c r="AV518" s="498"/>
      <c r="AW518" s="498"/>
      <c r="AX518" s="498"/>
      <c r="AY518" s="448"/>
      <c r="AZ518" s="386"/>
      <c r="BA518" s="715"/>
      <c r="BB518"/>
      <c r="BC518" s="715"/>
      <c r="BD518"/>
      <c r="BE518" s="715"/>
      <c r="BF518"/>
      <c r="BG518" s="715"/>
      <c r="BH518"/>
      <c r="BI518" s="715"/>
      <c r="BJ518"/>
      <c r="BK518" s="715"/>
      <c r="BL518"/>
      <c r="BM518" s="715"/>
      <c r="BN518"/>
      <c r="BO518" s="387"/>
      <c r="BP518"/>
      <c r="BQ518" s="387"/>
      <c r="BR518"/>
      <c r="BS518" s="387"/>
      <c r="BT518"/>
      <c r="BU518" s="387"/>
      <c r="BV518"/>
      <c r="BW518" s="387"/>
      <c r="BX518"/>
      <c r="BY518" s="387"/>
      <c r="BZ518"/>
      <c r="CA518" s="387"/>
      <c r="CB518"/>
      <c r="CC518" s="387"/>
      <c r="CD518"/>
      <c r="CE518" s="387"/>
      <c r="CF518"/>
      <c r="CG518" s="387"/>
      <c r="CH518"/>
      <c r="CI518" s="387"/>
      <c r="CJ518"/>
      <c r="CK518" s="1099"/>
      <c r="CT518" s="1109"/>
      <c r="CX518" s="1109"/>
      <c r="DN518" s="507"/>
      <c r="DO518" s="507"/>
      <c r="DP518" s="507"/>
      <c r="DQ518" s="507"/>
      <c r="DR518" s="507"/>
      <c r="DS518" s="507"/>
      <c r="DT518" s="507"/>
      <c r="DU518" s="507"/>
      <c r="DV518" s="507"/>
      <c r="DW518" s="507"/>
      <c r="DX518" s="507"/>
      <c r="DY518" s="507"/>
      <c r="DZ518" s="507"/>
      <c r="EA518" s="507"/>
      <c r="EB518" s="507"/>
      <c r="EC518" s="507"/>
      <c r="ED518" s="507"/>
      <c r="EE518" s="507"/>
      <c r="EF518" s="507"/>
      <c r="EG518" s="507"/>
      <c r="EH518" s="507"/>
      <c r="EI518" s="507"/>
      <c r="EJ518" s="507"/>
      <c r="EK518" s="507"/>
      <c r="EL518" s="507"/>
      <c r="EM518" s="507"/>
      <c r="EN518" s="507"/>
      <c r="EO518" s="507"/>
      <c r="EP518" s="507"/>
      <c r="EQ518" s="507"/>
      <c r="ER518" s="507"/>
      <c r="ES518" s="507"/>
      <c r="ET518" s="507"/>
      <c r="EU518" s="507"/>
      <c r="EV518" s="507"/>
      <c r="EW518" s="507"/>
      <c r="EX518" s="507"/>
      <c r="EY518" s="507"/>
      <c r="EZ518" s="507"/>
      <c r="FA518" s="507"/>
      <c r="FB518" s="507"/>
      <c r="FC518" s="507"/>
      <c r="FD518" s="507"/>
      <c r="FE518" s="507"/>
      <c r="FF518" s="507"/>
      <c r="FG518" s="507"/>
      <c r="FH518" s="507"/>
      <c r="FI518" s="507"/>
      <c r="FJ518" s="507"/>
      <c r="FK518" s="507"/>
      <c r="FL518" s="507"/>
      <c r="FM518" s="507"/>
      <c r="FN518" s="507"/>
      <c r="FO518" s="507"/>
      <c r="FP518" s="507"/>
      <c r="FQ518" s="507"/>
      <c r="FR518" s="507"/>
      <c r="FS518" s="507"/>
      <c r="FT518" s="507"/>
      <c r="FU518" s="507"/>
      <c r="FV518" s="507"/>
      <c r="FW518" s="507"/>
      <c r="FX518" s="507"/>
      <c r="FY518" s="507"/>
      <c r="FZ518" s="507"/>
      <c r="GA518" s="507"/>
      <c r="GB518" s="507"/>
      <c r="GC518" s="507"/>
      <c r="GD518" s="507"/>
      <c r="GE518" s="507"/>
      <c r="GF518" s="507"/>
      <c r="GG518" s="507"/>
      <c r="GH518" s="507"/>
      <c r="GI518" s="507"/>
      <c r="GJ518" s="507"/>
      <c r="GK518" s="507"/>
      <c r="GL518" s="507"/>
      <c r="GM518" s="507"/>
      <c r="GN518" s="507"/>
      <c r="GO518" s="507"/>
      <c r="GP518" s="507"/>
      <c r="GQ518" s="507"/>
      <c r="GR518" s="507"/>
      <c r="GS518" s="507"/>
      <c r="GT518" s="507"/>
      <c r="GU518" s="507"/>
      <c r="GV518" s="507"/>
      <c r="GW518" s="507"/>
      <c r="GX518" s="507"/>
      <c r="GY518" s="507"/>
      <c r="GZ518" s="507"/>
      <c r="HA518" s="507"/>
      <c r="HB518" s="507"/>
      <c r="HC518" s="507"/>
      <c r="HD518" s="507"/>
      <c r="HE518" s="507"/>
      <c r="HF518" s="507"/>
      <c r="HG518" s="507"/>
      <c r="HH518" s="507"/>
      <c r="HI518" s="507"/>
      <c r="HJ518" s="507"/>
      <c r="HK518" s="507"/>
      <c r="HL518" s="507"/>
      <c r="HM518" s="507"/>
      <c r="HN518" s="507"/>
      <c r="HO518" s="507"/>
      <c r="HP518" s="507"/>
      <c r="HQ518" s="507"/>
      <c r="HR518" s="507"/>
      <c r="HS518" s="507"/>
      <c r="HT518" s="507"/>
      <c r="HU518" s="507"/>
      <c r="HV518" s="507"/>
      <c r="HW518" s="507"/>
      <c r="HX518" s="507"/>
      <c r="HY518" s="507"/>
      <c r="HZ518" s="507"/>
      <c r="IA518" s="507"/>
      <c r="IB518" s="507"/>
      <c r="IC518" s="507"/>
      <c r="ID518" s="507"/>
      <c r="IE518" s="507"/>
      <c r="IF518" s="507"/>
      <c r="IG518" s="507"/>
      <c r="IH518" s="507"/>
      <c r="II518" s="507"/>
      <c r="IJ518" s="507"/>
    </row>
    <row r="519" spans="1:244" s="398" customFormat="1" ht="19" x14ac:dyDescent="0.2">
      <c r="A519"/>
      <c r="B519" s="290"/>
      <c r="C519"/>
      <c r="D519" s="367"/>
      <c r="E519" s="463"/>
      <c r="F519" s="463"/>
      <c r="G519" s="271"/>
      <c r="H519"/>
      <c r="I519" s="99"/>
      <c r="J519"/>
      <c r="K519"/>
      <c r="L519"/>
      <c r="M519" s="275"/>
      <c r="N519" s="275"/>
      <c r="O519" s="275"/>
      <c r="P519" s="275"/>
      <c r="Q519" s="275"/>
      <c r="R519" s="275"/>
      <c r="S519" s="275"/>
      <c r="T519" s="275"/>
      <c r="U519" s="275"/>
      <c r="V519" s="275"/>
      <c r="W519" s="275"/>
      <c r="X519" s="275"/>
      <c r="Y519" s="275"/>
      <c r="Z519" s="275"/>
      <c r="AA519" s="275"/>
      <c r="AB519" s="23"/>
      <c r="AC519"/>
      <c r="AD519" s="92"/>
      <c r="AE519"/>
      <c r="AF519"/>
      <c r="AG519"/>
      <c r="AH519" s="96"/>
      <c r="AI519" s="471"/>
      <c r="AJ519" s="445"/>
      <c r="AK519" s="498"/>
      <c r="AL519" s="498"/>
      <c r="AM519" s="498"/>
      <c r="AN519" s="498"/>
      <c r="AO519" s="498"/>
      <c r="AP519" s="498"/>
      <c r="AQ519" s="498"/>
      <c r="AR519" s="498"/>
      <c r="AS519" s="498"/>
      <c r="AT519" s="498"/>
      <c r="AU519" s="498"/>
      <c r="AV519" s="498"/>
      <c r="AW519" s="498"/>
      <c r="AX519" s="498"/>
      <c r="AY519" s="448"/>
      <c r="AZ519" s="386"/>
      <c r="BA519" s="715"/>
      <c r="BB519"/>
      <c r="BC519" s="715"/>
      <c r="BD519"/>
      <c r="BE519" s="715"/>
      <c r="BF519"/>
      <c r="BG519" s="715"/>
      <c r="BH519"/>
      <c r="BI519" s="715"/>
      <c r="BJ519"/>
      <c r="BK519" s="715"/>
      <c r="BL519"/>
      <c r="BM519" s="715"/>
      <c r="BN519"/>
      <c r="BO519" s="387"/>
      <c r="BP519"/>
      <c r="BQ519" s="387"/>
      <c r="BR519"/>
      <c r="BS519" s="387"/>
      <c r="BT519"/>
      <c r="BU519" s="387"/>
      <c r="BV519"/>
      <c r="BW519" s="387"/>
      <c r="BX519"/>
      <c r="BY519" s="387"/>
      <c r="BZ519"/>
      <c r="CA519" s="387"/>
      <c r="CB519"/>
      <c r="CC519" s="387"/>
      <c r="CD519"/>
      <c r="CE519" s="387"/>
      <c r="CF519"/>
      <c r="CG519" s="387"/>
      <c r="CH519"/>
      <c r="CI519" s="387"/>
      <c r="CJ519"/>
      <c r="CK519" s="1099"/>
      <c r="CT519" s="1109"/>
      <c r="CX519" s="1109"/>
      <c r="DN519" s="507"/>
      <c r="DO519" s="507"/>
      <c r="DP519" s="507"/>
      <c r="DQ519" s="507"/>
      <c r="DR519" s="507"/>
      <c r="DS519" s="507"/>
      <c r="DT519" s="507"/>
      <c r="DU519" s="507"/>
      <c r="DV519" s="507"/>
      <c r="DW519" s="507"/>
      <c r="DX519" s="507"/>
      <c r="DY519" s="507"/>
      <c r="DZ519" s="507"/>
      <c r="EA519" s="507"/>
      <c r="EB519" s="507"/>
      <c r="EC519" s="507"/>
      <c r="ED519" s="507"/>
      <c r="EE519" s="507"/>
      <c r="EF519" s="507"/>
      <c r="EG519" s="507"/>
      <c r="EH519" s="507"/>
      <c r="EI519" s="507"/>
      <c r="EJ519" s="507"/>
      <c r="EK519" s="507"/>
      <c r="EL519" s="507"/>
      <c r="EM519" s="507"/>
      <c r="EN519" s="507"/>
      <c r="EO519" s="507"/>
      <c r="EP519" s="507"/>
      <c r="EQ519" s="507"/>
      <c r="ER519" s="507"/>
      <c r="ES519" s="507"/>
      <c r="ET519" s="507"/>
      <c r="EU519" s="507"/>
      <c r="EV519" s="507"/>
      <c r="EW519" s="507"/>
      <c r="EX519" s="507"/>
      <c r="EY519" s="507"/>
      <c r="EZ519" s="507"/>
      <c r="FA519" s="507"/>
      <c r="FB519" s="507"/>
      <c r="FC519" s="507"/>
      <c r="FD519" s="507"/>
      <c r="FE519" s="507"/>
      <c r="FF519" s="507"/>
      <c r="FG519" s="507"/>
      <c r="FH519" s="507"/>
      <c r="FI519" s="507"/>
      <c r="FJ519" s="507"/>
      <c r="FK519" s="507"/>
      <c r="FL519" s="507"/>
      <c r="FM519" s="507"/>
      <c r="FN519" s="507"/>
      <c r="FO519" s="507"/>
      <c r="FP519" s="507"/>
      <c r="FQ519" s="507"/>
      <c r="FR519" s="507"/>
      <c r="FS519" s="507"/>
      <c r="FT519" s="507"/>
      <c r="FU519" s="507"/>
      <c r="FV519" s="507"/>
      <c r="FW519" s="507"/>
      <c r="FX519" s="507"/>
      <c r="FY519" s="507"/>
      <c r="FZ519" s="507"/>
      <c r="GA519" s="507"/>
      <c r="GB519" s="507"/>
      <c r="GC519" s="507"/>
      <c r="GD519" s="507"/>
      <c r="GE519" s="507"/>
      <c r="GF519" s="507"/>
      <c r="GG519" s="507"/>
      <c r="GH519" s="507"/>
      <c r="GI519" s="507"/>
      <c r="GJ519" s="507"/>
      <c r="GK519" s="507"/>
      <c r="GL519" s="507"/>
      <c r="GM519" s="507"/>
      <c r="GN519" s="507"/>
      <c r="GO519" s="507"/>
      <c r="GP519" s="507"/>
      <c r="GQ519" s="507"/>
      <c r="GR519" s="507"/>
      <c r="GS519" s="507"/>
      <c r="GT519" s="507"/>
      <c r="GU519" s="507"/>
      <c r="GV519" s="507"/>
      <c r="GW519" s="507"/>
      <c r="GX519" s="507"/>
      <c r="GY519" s="507"/>
      <c r="GZ519" s="507"/>
      <c r="HA519" s="507"/>
      <c r="HB519" s="507"/>
      <c r="HC519" s="507"/>
      <c r="HD519" s="507"/>
      <c r="HE519" s="507"/>
      <c r="HF519" s="507"/>
      <c r="HG519" s="507"/>
      <c r="HH519" s="507"/>
      <c r="HI519" s="507"/>
      <c r="HJ519" s="507"/>
      <c r="HK519" s="507"/>
      <c r="HL519" s="507"/>
      <c r="HM519" s="507"/>
      <c r="HN519" s="507"/>
      <c r="HO519" s="507"/>
      <c r="HP519" s="507"/>
      <c r="HQ519" s="507"/>
      <c r="HR519" s="507"/>
      <c r="HS519" s="507"/>
      <c r="HT519" s="507"/>
      <c r="HU519" s="507"/>
      <c r="HV519" s="507"/>
      <c r="HW519" s="507"/>
      <c r="HX519" s="507"/>
      <c r="HY519" s="507"/>
      <c r="HZ519" s="507"/>
      <c r="IA519" s="507"/>
      <c r="IB519" s="507"/>
      <c r="IC519" s="507"/>
      <c r="ID519" s="507"/>
      <c r="IE519" s="507"/>
      <c r="IF519" s="507"/>
      <c r="IG519" s="507"/>
      <c r="IH519" s="507"/>
      <c r="II519" s="507"/>
      <c r="IJ519" s="507"/>
    </row>
    <row r="520" spans="1:244" s="398" customFormat="1" ht="19" x14ac:dyDescent="0.2">
      <c r="A520"/>
      <c r="B520" s="290"/>
      <c r="C520"/>
      <c r="D520" s="367"/>
      <c r="E520" s="463"/>
      <c r="F520" s="463"/>
      <c r="G520" s="271"/>
      <c r="H520"/>
      <c r="I520" s="99"/>
      <c r="J520"/>
      <c r="K520"/>
      <c r="L520"/>
      <c r="M520" s="275"/>
      <c r="N520" s="275"/>
      <c r="O520" s="275"/>
      <c r="P520" s="275"/>
      <c r="Q520" s="275"/>
      <c r="R520" s="275"/>
      <c r="S520" s="275"/>
      <c r="T520" s="275"/>
      <c r="U520" s="275"/>
      <c r="V520" s="275"/>
      <c r="W520" s="275"/>
      <c r="X520" s="275"/>
      <c r="Y520" s="275"/>
      <c r="Z520" s="275"/>
      <c r="AA520" s="275"/>
      <c r="AB520" s="23"/>
      <c r="AC520"/>
      <c r="AD520" s="92"/>
      <c r="AE520"/>
      <c r="AF520"/>
      <c r="AG520"/>
      <c r="AH520" s="96"/>
      <c r="AI520" s="471"/>
      <c r="AJ520" s="445"/>
      <c r="AK520" s="498"/>
      <c r="AL520" s="498"/>
      <c r="AM520" s="498"/>
      <c r="AN520" s="498"/>
      <c r="AO520" s="498"/>
      <c r="AP520" s="498"/>
      <c r="AQ520" s="498"/>
      <c r="AR520" s="498"/>
      <c r="AS520" s="498"/>
      <c r="AT520" s="498"/>
      <c r="AU520" s="498"/>
      <c r="AV520" s="498"/>
      <c r="AW520" s="498"/>
      <c r="AX520" s="498"/>
      <c r="AY520" s="448"/>
      <c r="AZ520" s="386"/>
      <c r="BA520" s="715"/>
      <c r="BB520"/>
      <c r="BC520" s="715"/>
      <c r="BD520"/>
      <c r="BE520" s="715"/>
      <c r="BF520"/>
      <c r="BG520" s="715"/>
      <c r="BH520"/>
      <c r="BI520" s="715"/>
      <c r="BJ520"/>
      <c r="BK520" s="715"/>
      <c r="BL520"/>
      <c r="BM520" s="715"/>
      <c r="BN520"/>
      <c r="BO520" s="387"/>
      <c r="BP520"/>
      <c r="BQ520" s="387"/>
      <c r="BR520"/>
      <c r="BS520" s="387"/>
      <c r="BT520"/>
      <c r="BU520" s="387"/>
      <c r="BV520"/>
      <c r="BW520" s="387"/>
      <c r="BX520"/>
      <c r="BY520" s="387"/>
      <c r="BZ520"/>
      <c r="CA520" s="387"/>
      <c r="CB520"/>
      <c r="CC520" s="387"/>
      <c r="CD520"/>
      <c r="CE520" s="387"/>
      <c r="CF520"/>
      <c r="CG520" s="387"/>
      <c r="CH520"/>
      <c r="CI520" s="387"/>
      <c r="CJ520"/>
      <c r="CK520" s="1099"/>
      <c r="CT520" s="1109"/>
      <c r="CX520" s="1109"/>
      <c r="DN520" s="507"/>
      <c r="DO520" s="507"/>
      <c r="DP520" s="507"/>
      <c r="DQ520" s="507"/>
      <c r="DR520" s="507"/>
      <c r="DS520" s="507"/>
      <c r="DT520" s="507"/>
      <c r="DU520" s="507"/>
      <c r="DV520" s="507"/>
      <c r="DW520" s="507"/>
      <c r="DX520" s="507"/>
      <c r="DY520" s="507"/>
      <c r="DZ520" s="507"/>
      <c r="EA520" s="507"/>
      <c r="EB520" s="507"/>
      <c r="EC520" s="507"/>
      <c r="ED520" s="507"/>
      <c r="EE520" s="507"/>
      <c r="EF520" s="507"/>
      <c r="EG520" s="507"/>
      <c r="EH520" s="507"/>
      <c r="EI520" s="507"/>
      <c r="EJ520" s="507"/>
      <c r="EK520" s="507"/>
      <c r="EL520" s="507"/>
      <c r="EM520" s="507"/>
      <c r="EN520" s="507"/>
      <c r="EO520" s="507"/>
      <c r="EP520" s="507"/>
      <c r="EQ520" s="507"/>
      <c r="ER520" s="507"/>
      <c r="ES520" s="507"/>
      <c r="ET520" s="507"/>
      <c r="EU520" s="507"/>
      <c r="EV520" s="507"/>
      <c r="EW520" s="507"/>
      <c r="EX520" s="507"/>
      <c r="EY520" s="507"/>
      <c r="EZ520" s="507"/>
      <c r="FA520" s="507"/>
      <c r="FB520" s="507"/>
      <c r="FC520" s="507"/>
      <c r="FD520" s="507"/>
      <c r="FE520" s="507"/>
      <c r="FF520" s="507"/>
      <c r="FG520" s="507"/>
      <c r="FH520" s="507"/>
      <c r="FI520" s="507"/>
      <c r="FJ520" s="507"/>
      <c r="FK520" s="507"/>
      <c r="FL520" s="507"/>
      <c r="FM520" s="507"/>
      <c r="FN520" s="507"/>
      <c r="FO520" s="507"/>
      <c r="FP520" s="507"/>
      <c r="FQ520" s="507"/>
      <c r="FR520" s="507"/>
      <c r="FS520" s="507"/>
      <c r="FT520" s="507"/>
      <c r="FU520" s="507"/>
      <c r="FV520" s="507"/>
      <c r="FW520" s="507"/>
      <c r="FX520" s="507"/>
      <c r="FY520" s="507"/>
      <c r="FZ520" s="507"/>
      <c r="GA520" s="507"/>
      <c r="GB520" s="507"/>
      <c r="GC520" s="507"/>
      <c r="GD520" s="507"/>
      <c r="GE520" s="507"/>
      <c r="GF520" s="507"/>
      <c r="GG520" s="507"/>
      <c r="GH520" s="507"/>
      <c r="GI520" s="507"/>
      <c r="GJ520" s="507"/>
      <c r="GK520" s="507"/>
      <c r="GL520" s="507"/>
      <c r="GM520" s="507"/>
      <c r="GN520" s="507"/>
      <c r="GO520" s="507"/>
      <c r="GP520" s="507"/>
      <c r="GQ520" s="507"/>
      <c r="GR520" s="507"/>
      <c r="GS520" s="507"/>
      <c r="GT520" s="507"/>
      <c r="GU520" s="507"/>
      <c r="GV520" s="507"/>
      <c r="GW520" s="507"/>
      <c r="GX520" s="507"/>
      <c r="GY520" s="507"/>
      <c r="GZ520" s="507"/>
      <c r="HA520" s="507"/>
      <c r="HB520" s="507"/>
      <c r="HC520" s="507"/>
      <c r="HD520" s="507"/>
      <c r="HE520" s="507"/>
      <c r="HF520" s="507"/>
      <c r="HG520" s="507"/>
      <c r="HH520" s="507"/>
      <c r="HI520" s="507"/>
      <c r="HJ520" s="507"/>
      <c r="HK520" s="507"/>
      <c r="HL520" s="507"/>
      <c r="HM520" s="507"/>
      <c r="HN520" s="507"/>
      <c r="HO520" s="507"/>
      <c r="HP520" s="507"/>
      <c r="HQ520" s="507"/>
      <c r="HR520" s="507"/>
      <c r="HS520" s="507"/>
      <c r="HT520" s="507"/>
      <c r="HU520" s="507"/>
      <c r="HV520" s="507"/>
      <c r="HW520" s="507"/>
      <c r="HX520" s="507"/>
      <c r="HY520" s="507"/>
      <c r="HZ520" s="507"/>
      <c r="IA520" s="507"/>
      <c r="IB520" s="507"/>
      <c r="IC520" s="507"/>
      <c r="ID520" s="507"/>
      <c r="IE520" s="507"/>
      <c r="IF520" s="507"/>
      <c r="IG520" s="507"/>
      <c r="IH520" s="507"/>
      <c r="II520" s="507"/>
      <c r="IJ520" s="507"/>
    </row>
    <row r="521" spans="1:244" s="398" customFormat="1" ht="19" x14ac:dyDescent="0.2">
      <c r="A521"/>
      <c r="B521" s="290"/>
      <c r="C521"/>
      <c r="D521" s="367"/>
      <c r="E521" s="463"/>
      <c r="F521" s="463"/>
      <c r="G521" s="271"/>
      <c r="H521"/>
      <c r="I521" s="99"/>
      <c r="J521"/>
      <c r="K521"/>
      <c r="L521"/>
      <c r="M521" s="275"/>
      <c r="N521" s="275"/>
      <c r="O521" s="275"/>
      <c r="P521" s="275"/>
      <c r="Q521" s="275"/>
      <c r="R521" s="275"/>
      <c r="S521" s="275"/>
      <c r="T521" s="275"/>
      <c r="U521" s="275"/>
      <c r="V521" s="275"/>
      <c r="W521" s="275"/>
      <c r="X521" s="275"/>
      <c r="Y521" s="275"/>
      <c r="Z521" s="275"/>
      <c r="AA521" s="275"/>
      <c r="AB521" s="23"/>
      <c r="AC521"/>
      <c r="AD521" s="92"/>
      <c r="AE521"/>
      <c r="AF521"/>
      <c r="AG521"/>
      <c r="AH521" s="96"/>
      <c r="AI521" s="471"/>
      <c r="AJ521" s="445"/>
      <c r="AK521" s="498"/>
      <c r="AL521" s="498"/>
      <c r="AM521" s="498"/>
      <c r="AN521" s="498"/>
      <c r="AO521" s="498"/>
      <c r="AP521" s="498"/>
      <c r="AQ521" s="498"/>
      <c r="AR521" s="498"/>
      <c r="AS521" s="498"/>
      <c r="AT521" s="498"/>
      <c r="AU521" s="498"/>
      <c r="AV521" s="498"/>
      <c r="AW521" s="498"/>
      <c r="AX521" s="498"/>
      <c r="AY521" s="448"/>
      <c r="AZ521" s="386"/>
      <c r="BA521" s="715"/>
      <c r="BB521"/>
      <c r="BC521" s="715"/>
      <c r="BD521"/>
      <c r="BE521" s="715"/>
      <c r="BF521"/>
      <c r="BG521" s="715"/>
      <c r="BH521"/>
      <c r="BI521" s="715"/>
      <c r="BJ521"/>
      <c r="BK521" s="715"/>
      <c r="BL521"/>
      <c r="BM521" s="715"/>
      <c r="BN521"/>
      <c r="BO521" s="387"/>
      <c r="BP521"/>
      <c r="BQ521" s="387"/>
      <c r="BR521"/>
      <c r="BS521" s="387"/>
      <c r="BT521"/>
      <c r="BU521" s="387"/>
      <c r="BV521"/>
      <c r="BW521" s="387"/>
      <c r="BX521"/>
      <c r="BY521" s="387"/>
      <c r="BZ521"/>
      <c r="CA521" s="387"/>
      <c r="CB521"/>
      <c r="CC521" s="387"/>
      <c r="CD521"/>
      <c r="CE521" s="387"/>
      <c r="CF521"/>
      <c r="CG521" s="387"/>
      <c r="CH521"/>
      <c r="CI521" s="387"/>
      <c r="CJ521"/>
      <c r="CK521" s="1099"/>
      <c r="CT521" s="1109"/>
      <c r="CX521" s="1109"/>
      <c r="DN521" s="507"/>
      <c r="DO521" s="507"/>
      <c r="DP521" s="507"/>
      <c r="DQ521" s="507"/>
      <c r="DR521" s="507"/>
      <c r="DS521" s="507"/>
      <c r="DT521" s="507"/>
      <c r="DU521" s="507"/>
      <c r="DV521" s="507"/>
      <c r="DW521" s="507"/>
      <c r="DX521" s="507"/>
      <c r="DY521" s="507"/>
      <c r="DZ521" s="507"/>
      <c r="EA521" s="507"/>
      <c r="EB521" s="507"/>
      <c r="EC521" s="507"/>
      <c r="ED521" s="507"/>
      <c r="EE521" s="507"/>
      <c r="EF521" s="507"/>
      <c r="EG521" s="507"/>
      <c r="EH521" s="507"/>
      <c r="EI521" s="507"/>
      <c r="EJ521" s="507"/>
      <c r="EK521" s="507"/>
      <c r="EL521" s="507"/>
      <c r="EM521" s="507"/>
      <c r="EN521" s="507"/>
      <c r="EO521" s="507"/>
      <c r="EP521" s="507"/>
      <c r="EQ521" s="507"/>
      <c r="ER521" s="507"/>
      <c r="ES521" s="507"/>
      <c r="ET521" s="507"/>
      <c r="EU521" s="507"/>
      <c r="EV521" s="507"/>
      <c r="EW521" s="507"/>
      <c r="EX521" s="507"/>
      <c r="EY521" s="507"/>
      <c r="EZ521" s="507"/>
      <c r="FA521" s="507"/>
      <c r="FB521" s="507"/>
      <c r="FC521" s="507"/>
      <c r="FD521" s="507"/>
      <c r="FE521" s="507"/>
      <c r="FF521" s="507"/>
      <c r="FG521" s="507"/>
      <c r="FH521" s="507"/>
      <c r="FI521" s="507"/>
      <c r="FJ521" s="507"/>
      <c r="FK521" s="507"/>
      <c r="FL521" s="507"/>
      <c r="FM521" s="507"/>
      <c r="FN521" s="507"/>
      <c r="FO521" s="507"/>
      <c r="FP521" s="507"/>
      <c r="FQ521" s="507"/>
      <c r="FR521" s="507"/>
      <c r="FS521" s="507"/>
      <c r="FT521" s="507"/>
      <c r="FU521" s="507"/>
      <c r="FV521" s="507"/>
      <c r="FW521" s="507"/>
      <c r="FX521" s="507"/>
      <c r="FY521" s="507"/>
      <c r="FZ521" s="507"/>
      <c r="GA521" s="507"/>
      <c r="GB521" s="507"/>
      <c r="GC521" s="507"/>
      <c r="GD521" s="507"/>
      <c r="GE521" s="507"/>
      <c r="GF521" s="507"/>
      <c r="GG521" s="507"/>
      <c r="GH521" s="507"/>
      <c r="GI521" s="507"/>
      <c r="GJ521" s="507"/>
      <c r="GK521" s="507"/>
      <c r="GL521" s="507"/>
      <c r="GM521" s="507"/>
      <c r="GN521" s="507"/>
      <c r="GO521" s="507"/>
      <c r="GP521" s="507"/>
      <c r="GQ521" s="507"/>
      <c r="GR521" s="507"/>
      <c r="GS521" s="507"/>
      <c r="GT521" s="507"/>
      <c r="GU521" s="507"/>
      <c r="GV521" s="507"/>
      <c r="GW521" s="507"/>
      <c r="GX521" s="507"/>
      <c r="GY521" s="507"/>
      <c r="GZ521" s="507"/>
      <c r="HA521" s="507"/>
      <c r="HB521" s="507"/>
      <c r="HC521" s="507"/>
      <c r="HD521" s="507"/>
      <c r="HE521" s="507"/>
      <c r="HF521" s="507"/>
      <c r="HG521" s="507"/>
      <c r="HH521" s="507"/>
      <c r="HI521" s="507"/>
      <c r="HJ521" s="507"/>
      <c r="HK521" s="507"/>
      <c r="HL521" s="507"/>
      <c r="HM521" s="507"/>
      <c r="HN521" s="507"/>
      <c r="HO521" s="507"/>
      <c r="HP521" s="507"/>
      <c r="HQ521" s="507"/>
      <c r="HR521" s="507"/>
      <c r="HS521" s="507"/>
      <c r="HT521" s="507"/>
      <c r="HU521" s="507"/>
      <c r="HV521" s="507"/>
      <c r="HW521" s="507"/>
      <c r="HX521" s="507"/>
      <c r="HY521" s="507"/>
      <c r="HZ521" s="507"/>
      <c r="IA521" s="507"/>
      <c r="IB521" s="507"/>
      <c r="IC521" s="507"/>
      <c r="ID521" s="507"/>
      <c r="IE521" s="507"/>
      <c r="IF521" s="507"/>
      <c r="IG521" s="507"/>
      <c r="IH521" s="507"/>
      <c r="II521" s="507"/>
      <c r="IJ521" s="507"/>
    </row>
    <row r="522" spans="1:244" s="398" customFormat="1" ht="19" x14ac:dyDescent="0.2">
      <c r="A522"/>
      <c r="B522" s="290"/>
      <c r="C522"/>
      <c r="D522" s="367"/>
      <c r="E522" s="463"/>
      <c r="F522" s="463"/>
      <c r="G522" s="271"/>
      <c r="H522"/>
      <c r="I522" s="99"/>
      <c r="J522"/>
      <c r="K522"/>
      <c r="L522"/>
      <c r="M522" s="275"/>
      <c r="N522" s="275"/>
      <c r="O522" s="275"/>
      <c r="P522" s="275"/>
      <c r="Q522" s="275"/>
      <c r="R522" s="275"/>
      <c r="S522" s="275"/>
      <c r="T522" s="275"/>
      <c r="U522" s="275"/>
      <c r="V522" s="275"/>
      <c r="W522" s="275"/>
      <c r="X522" s="275"/>
      <c r="Y522" s="275"/>
      <c r="Z522" s="275"/>
      <c r="AA522" s="275"/>
      <c r="AB522" s="23"/>
      <c r="AC522"/>
      <c r="AD522" s="92"/>
      <c r="AE522"/>
      <c r="AF522"/>
      <c r="AG522"/>
      <c r="AH522" s="96"/>
      <c r="AI522" s="471"/>
      <c r="AJ522" s="445"/>
      <c r="AK522" s="498"/>
      <c r="AL522" s="498"/>
      <c r="AM522" s="498"/>
      <c r="AN522" s="498"/>
      <c r="AO522" s="498"/>
      <c r="AP522" s="498"/>
      <c r="AQ522" s="498"/>
      <c r="AR522" s="498"/>
      <c r="AS522" s="498"/>
      <c r="AT522" s="498"/>
      <c r="AU522" s="498"/>
      <c r="AV522" s="498"/>
      <c r="AW522" s="498"/>
      <c r="AX522" s="498"/>
      <c r="AY522" s="448"/>
      <c r="AZ522" s="386"/>
      <c r="BA522" s="715"/>
      <c r="BB522"/>
      <c r="BC522" s="715"/>
      <c r="BD522"/>
      <c r="BE522" s="715"/>
      <c r="BF522"/>
      <c r="BG522" s="715"/>
      <c r="BH522"/>
      <c r="BI522" s="715"/>
      <c r="BJ522"/>
      <c r="BK522" s="715"/>
      <c r="BL522"/>
      <c r="BM522" s="715"/>
      <c r="BN522"/>
      <c r="BO522" s="387"/>
      <c r="BP522"/>
      <c r="BQ522" s="387"/>
      <c r="BR522"/>
      <c r="BS522" s="387"/>
      <c r="BT522"/>
      <c r="BU522" s="387"/>
      <c r="BV522"/>
      <c r="BW522" s="387"/>
      <c r="BX522"/>
      <c r="BY522" s="387"/>
      <c r="BZ522"/>
      <c r="CA522" s="387"/>
      <c r="CB522"/>
      <c r="CC522" s="387"/>
      <c r="CD522"/>
      <c r="CE522" s="387"/>
      <c r="CF522"/>
      <c r="CG522" s="387"/>
      <c r="CH522"/>
      <c r="CI522" s="387"/>
      <c r="CJ522"/>
      <c r="CK522" s="1099"/>
      <c r="CT522" s="1109"/>
      <c r="CX522" s="1109"/>
      <c r="DN522" s="507"/>
      <c r="DO522" s="507"/>
      <c r="DP522" s="507"/>
      <c r="DQ522" s="507"/>
      <c r="DR522" s="507"/>
      <c r="DS522" s="507"/>
      <c r="DT522" s="507"/>
      <c r="DU522" s="507"/>
      <c r="DV522" s="507"/>
      <c r="DW522" s="507"/>
      <c r="DX522" s="507"/>
      <c r="DY522" s="507"/>
      <c r="DZ522" s="507"/>
      <c r="EA522" s="507"/>
      <c r="EB522" s="507"/>
      <c r="EC522" s="507"/>
      <c r="ED522" s="507"/>
      <c r="EE522" s="507"/>
      <c r="EF522" s="507"/>
      <c r="EG522" s="507"/>
      <c r="EH522" s="507"/>
      <c r="EI522" s="507"/>
      <c r="EJ522" s="507"/>
      <c r="EK522" s="507"/>
      <c r="EL522" s="507"/>
      <c r="EM522" s="507"/>
      <c r="EN522" s="507"/>
      <c r="EO522" s="507"/>
      <c r="EP522" s="507"/>
      <c r="EQ522" s="507"/>
      <c r="ER522" s="507"/>
      <c r="ES522" s="507"/>
      <c r="ET522" s="507"/>
      <c r="EU522" s="507"/>
      <c r="EV522" s="507"/>
      <c r="EW522" s="507"/>
      <c r="EX522" s="507"/>
      <c r="EY522" s="507"/>
      <c r="EZ522" s="507"/>
      <c r="FA522" s="507"/>
      <c r="FB522" s="507"/>
      <c r="FC522" s="507"/>
      <c r="FD522" s="507"/>
      <c r="FE522" s="507"/>
      <c r="FF522" s="507"/>
      <c r="FG522" s="507"/>
      <c r="FH522" s="507"/>
      <c r="FI522" s="507"/>
      <c r="FJ522" s="507"/>
      <c r="FK522" s="507"/>
      <c r="FL522" s="507"/>
      <c r="FM522" s="507"/>
      <c r="FN522" s="507"/>
      <c r="FO522" s="507"/>
      <c r="FP522" s="507"/>
      <c r="FQ522" s="507"/>
      <c r="FR522" s="507"/>
      <c r="FS522" s="507"/>
      <c r="FT522" s="507"/>
      <c r="FU522" s="507"/>
      <c r="FV522" s="507"/>
      <c r="FW522" s="507"/>
      <c r="FX522" s="507"/>
      <c r="FY522" s="507"/>
      <c r="FZ522" s="507"/>
      <c r="GA522" s="507"/>
      <c r="GB522" s="507"/>
      <c r="GC522" s="507"/>
      <c r="GD522" s="507"/>
      <c r="GE522" s="507"/>
      <c r="GF522" s="507"/>
      <c r="GG522" s="507"/>
      <c r="GH522" s="507"/>
      <c r="GI522" s="507"/>
      <c r="GJ522" s="507"/>
      <c r="GK522" s="507"/>
      <c r="GL522" s="507"/>
      <c r="GM522" s="507"/>
      <c r="GN522" s="507"/>
      <c r="GO522" s="507"/>
      <c r="GP522" s="507"/>
      <c r="GQ522" s="507"/>
      <c r="GR522" s="507"/>
      <c r="GS522" s="507"/>
      <c r="GT522" s="507"/>
      <c r="GU522" s="507"/>
      <c r="GV522" s="507"/>
      <c r="GW522" s="507"/>
      <c r="GX522" s="507"/>
      <c r="GY522" s="507"/>
      <c r="GZ522" s="507"/>
      <c r="HA522" s="507"/>
      <c r="HB522" s="507"/>
      <c r="HC522" s="507"/>
      <c r="HD522" s="507"/>
      <c r="HE522" s="507"/>
      <c r="HF522" s="507"/>
      <c r="HG522" s="507"/>
      <c r="HH522" s="507"/>
      <c r="HI522" s="507"/>
      <c r="HJ522" s="507"/>
      <c r="HK522" s="507"/>
      <c r="HL522" s="507"/>
      <c r="HM522" s="507"/>
      <c r="HN522" s="507"/>
      <c r="HO522" s="507"/>
      <c r="HP522" s="507"/>
      <c r="HQ522" s="507"/>
      <c r="HR522" s="507"/>
      <c r="HS522" s="507"/>
      <c r="HT522" s="507"/>
      <c r="HU522" s="507"/>
      <c r="HV522" s="507"/>
      <c r="HW522" s="507"/>
      <c r="HX522" s="507"/>
      <c r="HY522" s="507"/>
      <c r="HZ522" s="507"/>
      <c r="IA522" s="507"/>
      <c r="IB522" s="507"/>
      <c r="IC522" s="507"/>
      <c r="ID522" s="507"/>
      <c r="IE522" s="507"/>
      <c r="IF522" s="507"/>
      <c r="IG522" s="507"/>
      <c r="IH522" s="507"/>
      <c r="II522" s="507"/>
      <c r="IJ522" s="507"/>
    </row>
    <row r="523" spans="1:244" s="398" customFormat="1" ht="19" x14ac:dyDescent="0.2">
      <c r="A523"/>
      <c r="B523" s="290"/>
      <c r="C523"/>
      <c r="D523" s="367"/>
      <c r="E523" s="463"/>
      <c r="F523" s="463"/>
      <c r="G523" s="271"/>
      <c r="H523"/>
      <c r="I523" s="99"/>
      <c r="J523"/>
      <c r="K523"/>
      <c r="L523"/>
      <c r="M523" s="275"/>
      <c r="N523" s="275"/>
      <c r="O523" s="275"/>
      <c r="P523" s="275"/>
      <c r="Q523" s="275"/>
      <c r="R523" s="275"/>
      <c r="S523" s="275"/>
      <c r="T523" s="275"/>
      <c r="U523" s="275"/>
      <c r="V523" s="275"/>
      <c r="W523" s="275"/>
      <c r="X523" s="275"/>
      <c r="Y523" s="275"/>
      <c r="Z523" s="275"/>
      <c r="AA523" s="275"/>
      <c r="AB523" s="23"/>
      <c r="AC523"/>
      <c r="AD523" s="92"/>
      <c r="AE523"/>
      <c r="AF523"/>
      <c r="AG523"/>
      <c r="AH523" s="96"/>
      <c r="AI523" s="471"/>
      <c r="AJ523" s="445"/>
      <c r="AK523" s="498"/>
      <c r="AL523" s="498"/>
      <c r="AM523" s="498"/>
      <c r="AN523" s="498"/>
      <c r="AO523" s="498"/>
      <c r="AP523" s="498"/>
      <c r="AQ523" s="498"/>
      <c r="AR523" s="498"/>
      <c r="AS523" s="498"/>
      <c r="AT523" s="498"/>
      <c r="AU523" s="498"/>
      <c r="AV523" s="498"/>
      <c r="AW523" s="498"/>
      <c r="AX523" s="498"/>
      <c r="AY523" s="448"/>
      <c r="AZ523" s="386"/>
      <c r="BA523" s="715"/>
      <c r="BB523"/>
      <c r="BC523" s="715"/>
      <c r="BD523"/>
      <c r="BE523" s="715"/>
      <c r="BF523"/>
      <c r="BG523" s="715"/>
      <c r="BH523"/>
      <c r="BI523" s="715"/>
      <c r="BJ523"/>
      <c r="BK523" s="715"/>
      <c r="BL523"/>
      <c r="BM523" s="715"/>
      <c r="BN523"/>
      <c r="BO523" s="387"/>
      <c r="BP523"/>
      <c r="BQ523" s="387"/>
      <c r="BR523"/>
      <c r="BS523" s="387"/>
      <c r="BT523"/>
      <c r="BU523" s="387"/>
      <c r="BV523"/>
      <c r="BW523" s="387"/>
      <c r="BX523"/>
      <c r="BY523" s="387"/>
      <c r="BZ523"/>
      <c r="CA523" s="387"/>
      <c r="CB523"/>
      <c r="CC523" s="387"/>
      <c r="CD523"/>
      <c r="CE523" s="387"/>
      <c r="CF523"/>
      <c r="CG523" s="387"/>
      <c r="CH523"/>
      <c r="CI523" s="387"/>
      <c r="CJ523"/>
      <c r="CK523" s="1099"/>
      <c r="CT523" s="1109"/>
      <c r="CX523" s="1109"/>
      <c r="DN523" s="507"/>
      <c r="DO523" s="507"/>
      <c r="DP523" s="507"/>
      <c r="DQ523" s="507"/>
      <c r="DR523" s="507"/>
      <c r="DS523" s="507"/>
      <c r="DT523" s="507"/>
      <c r="DU523" s="507"/>
      <c r="DV523" s="507"/>
      <c r="DW523" s="507"/>
      <c r="DX523" s="507"/>
      <c r="DY523" s="507"/>
      <c r="DZ523" s="507"/>
      <c r="EA523" s="507"/>
      <c r="EB523" s="507"/>
      <c r="EC523" s="507"/>
      <c r="ED523" s="507"/>
      <c r="EE523" s="507"/>
      <c r="EF523" s="507"/>
      <c r="EG523" s="507"/>
      <c r="EH523" s="507"/>
      <c r="EI523" s="507"/>
      <c r="EJ523" s="507"/>
      <c r="EK523" s="507"/>
      <c r="EL523" s="507"/>
      <c r="EM523" s="507"/>
      <c r="EN523" s="507"/>
      <c r="EO523" s="507"/>
      <c r="EP523" s="507"/>
      <c r="EQ523" s="507"/>
      <c r="ER523" s="507"/>
      <c r="ES523" s="507"/>
      <c r="ET523" s="507"/>
      <c r="EU523" s="507"/>
      <c r="EV523" s="507"/>
      <c r="EW523" s="507"/>
      <c r="EX523" s="507"/>
      <c r="EY523" s="507"/>
      <c r="EZ523" s="507"/>
      <c r="FA523" s="507"/>
      <c r="FB523" s="507"/>
      <c r="FC523" s="507"/>
      <c r="FD523" s="507"/>
      <c r="FE523" s="507"/>
      <c r="FF523" s="507"/>
      <c r="FG523" s="507"/>
      <c r="FH523" s="507"/>
      <c r="FI523" s="507"/>
      <c r="FJ523" s="507"/>
      <c r="FK523" s="507"/>
      <c r="FL523" s="507"/>
      <c r="FM523" s="507"/>
      <c r="FN523" s="507"/>
      <c r="FO523" s="507"/>
      <c r="FP523" s="507"/>
      <c r="FQ523" s="507"/>
      <c r="FR523" s="507"/>
      <c r="FS523" s="507"/>
      <c r="FT523" s="507"/>
      <c r="FU523" s="507"/>
      <c r="FV523" s="507"/>
      <c r="FW523" s="507"/>
      <c r="FX523" s="507"/>
      <c r="FY523" s="507"/>
      <c r="FZ523" s="507"/>
      <c r="GA523" s="507"/>
      <c r="GB523" s="507"/>
      <c r="GC523" s="507"/>
      <c r="GD523" s="507"/>
      <c r="GE523" s="507"/>
      <c r="GF523" s="507"/>
      <c r="GG523" s="507"/>
      <c r="GH523" s="507"/>
      <c r="GI523" s="507"/>
      <c r="GJ523" s="507"/>
      <c r="GK523" s="507"/>
      <c r="GL523" s="507"/>
      <c r="GM523" s="507"/>
      <c r="GN523" s="507"/>
      <c r="GO523" s="507"/>
      <c r="GP523" s="507"/>
      <c r="GQ523" s="507"/>
      <c r="GR523" s="507"/>
      <c r="GS523" s="507"/>
      <c r="GT523" s="507"/>
      <c r="GU523" s="507"/>
      <c r="GV523" s="507"/>
      <c r="GW523" s="507"/>
      <c r="GX523" s="507"/>
      <c r="GY523" s="507"/>
      <c r="GZ523" s="507"/>
      <c r="HA523" s="507"/>
      <c r="HB523" s="507"/>
      <c r="HC523" s="507"/>
      <c r="HD523" s="507"/>
      <c r="HE523" s="507"/>
      <c r="HF523" s="507"/>
      <c r="HG523" s="507"/>
      <c r="HH523" s="507"/>
      <c r="HI523" s="507"/>
      <c r="HJ523" s="507"/>
      <c r="HK523" s="507"/>
      <c r="HL523" s="507"/>
      <c r="HM523" s="507"/>
      <c r="HN523" s="507"/>
      <c r="HO523" s="507"/>
      <c r="HP523" s="507"/>
      <c r="HQ523" s="507"/>
      <c r="HR523" s="507"/>
      <c r="HS523" s="507"/>
      <c r="HT523" s="507"/>
      <c r="HU523" s="507"/>
      <c r="HV523" s="507"/>
      <c r="HW523" s="507"/>
      <c r="HX523" s="507"/>
      <c r="HY523" s="507"/>
      <c r="HZ523" s="507"/>
      <c r="IA523" s="507"/>
      <c r="IB523" s="507"/>
      <c r="IC523" s="507"/>
      <c r="ID523" s="507"/>
      <c r="IE523" s="507"/>
      <c r="IF523" s="507"/>
      <c r="IG523" s="507"/>
      <c r="IH523" s="507"/>
      <c r="II523" s="507"/>
      <c r="IJ523" s="507"/>
    </row>
    <row r="524" spans="1:244" s="398" customFormat="1" ht="19" x14ac:dyDescent="0.2">
      <c r="A524"/>
      <c r="B524" s="290"/>
      <c r="C524"/>
      <c r="D524" s="367"/>
      <c r="E524" s="463"/>
      <c r="F524" s="463"/>
      <c r="G524" s="271"/>
      <c r="H524"/>
      <c r="I524" s="99"/>
      <c r="J524"/>
      <c r="K524"/>
      <c r="L524"/>
      <c r="M524" s="275"/>
      <c r="N524" s="275"/>
      <c r="O524" s="275"/>
      <c r="P524" s="275"/>
      <c r="Q524" s="275"/>
      <c r="R524" s="275"/>
      <c r="S524" s="275"/>
      <c r="T524" s="275"/>
      <c r="U524" s="275"/>
      <c r="V524" s="275"/>
      <c r="W524" s="275"/>
      <c r="X524" s="275"/>
      <c r="Y524" s="275"/>
      <c r="Z524" s="275"/>
      <c r="AA524" s="275"/>
      <c r="AB524" s="23"/>
      <c r="AC524"/>
      <c r="AD524" s="92"/>
      <c r="AE524"/>
      <c r="AF524"/>
      <c r="AG524"/>
      <c r="AH524" s="96"/>
      <c r="AI524" s="471"/>
      <c r="AJ524" s="445"/>
      <c r="AK524" s="498"/>
      <c r="AL524" s="498"/>
      <c r="AM524" s="498"/>
      <c r="AN524" s="498"/>
      <c r="AO524" s="498"/>
      <c r="AP524" s="498"/>
      <c r="AQ524" s="498"/>
      <c r="AR524" s="498"/>
      <c r="AS524" s="498"/>
      <c r="AT524" s="498"/>
      <c r="AU524" s="498"/>
      <c r="AV524" s="498"/>
      <c r="AW524" s="498"/>
      <c r="AX524" s="498"/>
      <c r="AY524" s="448"/>
      <c r="AZ524" s="386"/>
      <c r="BA524" s="715"/>
      <c r="BB524"/>
      <c r="BC524" s="715"/>
      <c r="BD524"/>
      <c r="BE524" s="715"/>
      <c r="BF524"/>
      <c r="BG524" s="715"/>
      <c r="BH524"/>
      <c r="BI524" s="715"/>
      <c r="BJ524"/>
      <c r="BK524" s="715"/>
      <c r="BL524"/>
      <c r="BM524" s="715"/>
      <c r="BN524"/>
      <c r="BO524" s="387"/>
      <c r="BP524"/>
      <c r="BQ524" s="387"/>
      <c r="BR524"/>
      <c r="BS524" s="387"/>
      <c r="BT524"/>
      <c r="BU524" s="387"/>
      <c r="BV524"/>
      <c r="BW524" s="387"/>
      <c r="BX524"/>
      <c r="BY524" s="387"/>
      <c r="BZ524"/>
      <c r="CA524" s="387"/>
      <c r="CB524"/>
      <c r="CC524" s="387"/>
      <c r="CD524"/>
      <c r="CE524" s="387"/>
      <c r="CF524"/>
      <c r="CG524" s="387"/>
      <c r="CH524"/>
      <c r="CI524" s="387"/>
      <c r="CJ524"/>
      <c r="CK524" s="1099"/>
      <c r="CT524" s="1109"/>
      <c r="CX524" s="1109"/>
      <c r="DN524" s="507"/>
      <c r="DO524" s="507"/>
      <c r="DP524" s="507"/>
      <c r="DQ524" s="507"/>
      <c r="DR524" s="507"/>
      <c r="DS524" s="507"/>
      <c r="DT524" s="507"/>
      <c r="DU524" s="507"/>
      <c r="DV524" s="507"/>
      <c r="DW524" s="507"/>
      <c r="DX524" s="507"/>
      <c r="DY524" s="507"/>
      <c r="DZ524" s="507"/>
      <c r="EA524" s="507"/>
      <c r="EB524" s="507"/>
      <c r="EC524" s="507"/>
      <c r="ED524" s="507"/>
      <c r="EE524" s="507"/>
      <c r="EF524" s="507"/>
      <c r="EG524" s="507"/>
      <c r="EH524" s="507"/>
      <c r="EI524" s="507"/>
      <c r="EJ524" s="507"/>
      <c r="EK524" s="507"/>
      <c r="EL524" s="507"/>
      <c r="EM524" s="507"/>
      <c r="EN524" s="507"/>
      <c r="EO524" s="507"/>
      <c r="EP524" s="507"/>
      <c r="EQ524" s="507"/>
      <c r="ER524" s="507"/>
      <c r="ES524" s="507"/>
      <c r="ET524" s="507"/>
      <c r="EU524" s="507"/>
      <c r="EV524" s="507"/>
      <c r="EW524" s="507"/>
      <c r="EX524" s="507"/>
      <c r="EY524" s="507"/>
      <c r="EZ524" s="507"/>
      <c r="FA524" s="507"/>
      <c r="FB524" s="507"/>
      <c r="FC524" s="507"/>
      <c r="FD524" s="507"/>
      <c r="FE524" s="507"/>
      <c r="FF524" s="507"/>
      <c r="FG524" s="507"/>
      <c r="FH524" s="507"/>
      <c r="FI524" s="507"/>
      <c r="FJ524" s="507"/>
      <c r="FK524" s="507"/>
      <c r="FL524" s="507"/>
      <c r="FM524" s="507"/>
      <c r="FN524" s="507"/>
      <c r="FO524" s="507"/>
      <c r="FP524" s="507"/>
      <c r="FQ524" s="507"/>
      <c r="FR524" s="507"/>
      <c r="FS524" s="507"/>
      <c r="FT524" s="507"/>
      <c r="FU524" s="507"/>
      <c r="FV524" s="507"/>
      <c r="FW524" s="507"/>
      <c r="FX524" s="507"/>
      <c r="FY524" s="507"/>
      <c r="FZ524" s="507"/>
      <c r="GA524" s="507"/>
      <c r="GB524" s="507"/>
      <c r="GC524" s="507"/>
      <c r="GD524" s="507"/>
      <c r="GE524" s="507"/>
      <c r="GF524" s="507"/>
      <c r="GG524" s="507"/>
      <c r="GH524" s="507"/>
      <c r="GI524" s="507"/>
      <c r="GJ524" s="507"/>
      <c r="GK524" s="507"/>
      <c r="GL524" s="507"/>
      <c r="GM524" s="507"/>
      <c r="GN524" s="507"/>
      <c r="GO524" s="507"/>
      <c r="GP524" s="507"/>
      <c r="GQ524" s="507"/>
      <c r="GR524" s="507"/>
      <c r="GS524" s="507"/>
      <c r="GT524" s="507"/>
      <c r="GU524" s="507"/>
      <c r="GV524" s="507"/>
      <c r="GW524" s="507"/>
      <c r="GX524" s="507"/>
      <c r="GY524" s="507"/>
      <c r="GZ524" s="507"/>
      <c r="HA524" s="507"/>
      <c r="HB524" s="507"/>
      <c r="HC524" s="507"/>
      <c r="HD524" s="507"/>
      <c r="HE524" s="507"/>
      <c r="HF524" s="507"/>
      <c r="HG524" s="507"/>
      <c r="HH524" s="507"/>
      <c r="HI524" s="507"/>
      <c r="HJ524" s="507"/>
      <c r="HK524" s="507"/>
      <c r="HL524" s="507"/>
      <c r="HM524" s="507"/>
      <c r="HN524" s="507"/>
      <c r="HO524" s="507"/>
      <c r="HP524" s="507"/>
      <c r="HQ524" s="507"/>
      <c r="HR524" s="507"/>
      <c r="HS524" s="507"/>
      <c r="HT524" s="507"/>
      <c r="HU524" s="507"/>
      <c r="HV524" s="507"/>
      <c r="HW524" s="507"/>
      <c r="HX524" s="507"/>
      <c r="HY524" s="507"/>
      <c r="HZ524" s="507"/>
      <c r="IA524" s="507"/>
      <c r="IB524" s="507"/>
      <c r="IC524" s="507"/>
      <c r="ID524" s="507"/>
      <c r="IE524" s="507"/>
      <c r="IF524" s="507"/>
      <c r="IG524" s="507"/>
      <c r="IH524" s="507"/>
      <c r="II524" s="507"/>
      <c r="IJ524" s="507"/>
    </row>
    <row r="525" spans="1:244" s="398" customFormat="1" ht="19" x14ac:dyDescent="0.2">
      <c r="A525"/>
      <c r="B525" s="290"/>
      <c r="C525"/>
      <c r="D525" s="367"/>
      <c r="E525" s="463"/>
      <c r="F525" s="463"/>
      <c r="G525" s="271"/>
      <c r="H525"/>
      <c r="I525" s="99"/>
      <c r="J525"/>
      <c r="K525"/>
      <c r="L525"/>
      <c r="M525" s="275"/>
      <c r="N525" s="275"/>
      <c r="O525" s="275"/>
      <c r="P525" s="275"/>
      <c r="Q525" s="275"/>
      <c r="R525" s="275"/>
      <c r="S525" s="275"/>
      <c r="T525" s="275"/>
      <c r="U525" s="275"/>
      <c r="V525" s="275"/>
      <c r="W525" s="275"/>
      <c r="X525" s="275"/>
      <c r="Y525" s="275"/>
      <c r="Z525" s="275"/>
      <c r="AA525" s="275"/>
      <c r="AB525" s="23"/>
      <c r="AC525"/>
      <c r="AD525" s="92"/>
      <c r="AE525"/>
      <c r="AF525"/>
      <c r="AG525"/>
      <c r="AH525" s="96"/>
      <c r="AI525" s="471"/>
      <c r="AJ525" s="445"/>
      <c r="AK525" s="498"/>
      <c r="AL525" s="498"/>
      <c r="AM525" s="498"/>
      <c r="AN525" s="498"/>
      <c r="AO525" s="498"/>
      <c r="AP525" s="498"/>
      <c r="AQ525" s="498"/>
      <c r="AR525" s="498"/>
      <c r="AS525" s="498"/>
      <c r="AT525" s="498"/>
      <c r="AU525" s="498"/>
      <c r="AV525" s="498"/>
      <c r="AW525" s="498"/>
      <c r="AX525" s="498"/>
      <c r="AY525" s="448"/>
      <c r="AZ525" s="386"/>
      <c r="BA525" s="715"/>
      <c r="BB525"/>
      <c r="BC525" s="715"/>
      <c r="BD525"/>
      <c r="BE525" s="715"/>
      <c r="BF525"/>
      <c r="BG525" s="715"/>
      <c r="BH525"/>
      <c r="BI525" s="715"/>
      <c r="BJ525"/>
      <c r="BK525" s="715"/>
      <c r="BL525"/>
      <c r="BM525" s="715"/>
      <c r="BN525"/>
      <c r="BO525" s="387"/>
      <c r="BP525"/>
      <c r="BQ525" s="387"/>
      <c r="BR525"/>
      <c r="BS525" s="387"/>
      <c r="BT525"/>
      <c r="BU525" s="387"/>
      <c r="BV525"/>
      <c r="BW525" s="387"/>
      <c r="BX525"/>
      <c r="BY525" s="387"/>
      <c r="BZ525"/>
      <c r="CA525" s="387"/>
      <c r="CB525"/>
      <c r="CC525" s="387"/>
      <c r="CD525"/>
      <c r="CE525" s="387"/>
      <c r="CF525"/>
      <c r="CG525" s="387"/>
      <c r="CH525"/>
      <c r="CI525" s="387"/>
      <c r="CJ525"/>
      <c r="CK525" s="1099"/>
      <c r="CT525" s="1109"/>
      <c r="CX525" s="1109"/>
      <c r="DN525" s="507"/>
      <c r="DO525" s="507"/>
      <c r="DP525" s="507"/>
      <c r="DQ525" s="507"/>
      <c r="DR525" s="507"/>
      <c r="DS525" s="507"/>
      <c r="DT525" s="507"/>
      <c r="DU525" s="507"/>
      <c r="DV525" s="507"/>
      <c r="DW525" s="507"/>
      <c r="DX525" s="507"/>
      <c r="DY525" s="507"/>
      <c r="DZ525" s="507"/>
      <c r="EA525" s="507"/>
      <c r="EB525" s="507"/>
      <c r="EC525" s="507"/>
      <c r="ED525" s="507"/>
      <c r="EE525" s="507"/>
      <c r="EF525" s="507"/>
      <c r="EG525" s="507"/>
      <c r="EH525" s="507"/>
      <c r="EI525" s="507"/>
      <c r="EJ525" s="507"/>
      <c r="EK525" s="507"/>
      <c r="EL525" s="507"/>
      <c r="EM525" s="507"/>
      <c r="EN525" s="507"/>
      <c r="EO525" s="507"/>
      <c r="EP525" s="507"/>
      <c r="EQ525" s="507"/>
      <c r="ER525" s="507"/>
      <c r="ES525" s="507"/>
      <c r="ET525" s="507"/>
      <c r="EU525" s="507"/>
      <c r="EV525" s="507"/>
      <c r="EW525" s="507"/>
      <c r="EX525" s="507"/>
      <c r="EY525" s="507"/>
      <c r="EZ525" s="507"/>
      <c r="FA525" s="507"/>
      <c r="FB525" s="507"/>
      <c r="FC525" s="507"/>
      <c r="FD525" s="507"/>
      <c r="FE525" s="507"/>
      <c r="FF525" s="507"/>
      <c r="FG525" s="507"/>
      <c r="FH525" s="507"/>
      <c r="FI525" s="507"/>
      <c r="FJ525" s="507"/>
      <c r="FK525" s="507"/>
      <c r="FL525" s="507"/>
      <c r="FM525" s="507"/>
      <c r="FN525" s="507"/>
      <c r="FO525" s="507"/>
      <c r="FP525" s="507"/>
      <c r="FQ525" s="507"/>
      <c r="FR525" s="507"/>
      <c r="FS525" s="507"/>
      <c r="FT525" s="507"/>
      <c r="FU525" s="507"/>
      <c r="FV525" s="507"/>
      <c r="FW525" s="507"/>
      <c r="FX525" s="507"/>
      <c r="FY525" s="507"/>
      <c r="FZ525" s="507"/>
      <c r="GA525" s="507"/>
      <c r="GB525" s="507"/>
      <c r="GC525" s="507"/>
      <c r="GD525" s="507"/>
      <c r="GE525" s="507"/>
      <c r="GF525" s="507"/>
      <c r="GG525" s="507"/>
      <c r="GH525" s="507"/>
      <c r="GI525" s="507"/>
      <c r="GJ525" s="507"/>
      <c r="GK525" s="507"/>
      <c r="GL525" s="507"/>
      <c r="GM525" s="507"/>
      <c r="GN525" s="507"/>
      <c r="GO525" s="507"/>
      <c r="GP525" s="507"/>
      <c r="GQ525" s="507"/>
      <c r="GR525" s="507"/>
      <c r="GS525" s="507"/>
      <c r="GT525" s="507"/>
      <c r="GU525" s="507"/>
      <c r="GV525" s="507"/>
      <c r="GW525" s="507"/>
      <c r="GX525" s="507"/>
      <c r="GY525" s="507"/>
      <c r="GZ525" s="507"/>
      <c r="HA525" s="507"/>
      <c r="HB525" s="507"/>
      <c r="HC525" s="507"/>
      <c r="HD525" s="507"/>
      <c r="HE525" s="507"/>
      <c r="HF525" s="507"/>
      <c r="HG525" s="507"/>
      <c r="HH525" s="507"/>
      <c r="HI525" s="507"/>
      <c r="HJ525" s="507"/>
      <c r="HK525" s="507"/>
      <c r="HL525" s="507"/>
      <c r="HM525" s="507"/>
      <c r="HN525" s="507"/>
      <c r="HO525" s="507"/>
      <c r="HP525" s="507"/>
      <c r="HQ525" s="507"/>
      <c r="HR525" s="507"/>
      <c r="HS525" s="507"/>
      <c r="HT525" s="507"/>
      <c r="HU525" s="507"/>
      <c r="HV525" s="507"/>
      <c r="HW525" s="507"/>
      <c r="HX525" s="507"/>
      <c r="HY525" s="507"/>
      <c r="HZ525" s="507"/>
      <c r="IA525" s="507"/>
      <c r="IB525" s="507"/>
      <c r="IC525" s="507"/>
      <c r="ID525" s="507"/>
      <c r="IE525" s="507"/>
      <c r="IF525" s="507"/>
      <c r="IG525" s="507"/>
      <c r="IH525" s="507"/>
      <c r="II525" s="507"/>
      <c r="IJ525" s="507"/>
    </row>
    <row r="526" spans="1:244" s="398" customFormat="1" ht="19" x14ac:dyDescent="0.2">
      <c r="A526"/>
      <c r="B526" s="290"/>
      <c r="C526"/>
      <c r="D526" s="367"/>
      <c r="E526" s="463"/>
      <c r="F526" s="463"/>
      <c r="G526" s="271"/>
      <c r="H526"/>
      <c r="I526" s="99"/>
      <c r="J526"/>
      <c r="K526"/>
      <c r="L526"/>
      <c r="M526" s="275"/>
      <c r="N526" s="275"/>
      <c r="O526" s="275"/>
      <c r="P526" s="275"/>
      <c r="Q526" s="275"/>
      <c r="R526" s="275"/>
      <c r="S526" s="275"/>
      <c r="T526" s="275"/>
      <c r="U526" s="275"/>
      <c r="V526" s="275"/>
      <c r="W526" s="275"/>
      <c r="X526" s="275"/>
      <c r="Y526" s="275"/>
      <c r="Z526" s="275"/>
      <c r="AA526" s="275"/>
      <c r="AB526" s="23"/>
      <c r="AC526"/>
      <c r="AD526" s="92"/>
      <c r="AE526"/>
      <c r="AF526"/>
      <c r="AG526"/>
      <c r="AH526" s="96"/>
      <c r="AI526" s="471"/>
      <c r="AJ526" s="445"/>
      <c r="AK526" s="498"/>
      <c r="AL526" s="498"/>
      <c r="AM526" s="498"/>
      <c r="AN526" s="498"/>
      <c r="AO526" s="498"/>
      <c r="AP526" s="498"/>
      <c r="AQ526" s="498"/>
      <c r="AR526" s="498"/>
      <c r="AS526" s="498"/>
      <c r="AT526" s="498"/>
      <c r="AU526" s="498"/>
      <c r="AV526" s="498"/>
      <c r="AW526" s="498"/>
      <c r="AX526" s="498"/>
      <c r="AY526" s="448"/>
      <c r="AZ526" s="386"/>
      <c r="BA526" s="715"/>
      <c r="BB526"/>
      <c r="BC526" s="715"/>
      <c r="BD526"/>
      <c r="BE526" s="715"/>
      <c r="BF526"/>
      <c r="BG526" s="715"/>
      <c r="BH526"/>
      <c r="BI526" s="715"/>
      <c r="BJ526"/>
      <c r="BK526" s="715"/>
      <c r="BL526"/>
      <c r="BM526" s="715"/>
      <c r="BN526"/>
      <c r="BO526" s="387"/>
      <c r="BP526"/>
      <c r="BQ526" s="387"/>
      <c r="BR526"/>
      <c r="BS526" s="387"/>
      <c r="BT526"/>
      <c r="BU526" s="387"/>
      <c r="BV526"/>
      <c r="BW526" s="387"/>
      <c r="BX526"/>
      <c r="BY526" s="387"/>
      <c r="BZ526"/>
      <c r="CA526" s="387"/>
      <c r="CB526"/>
      <c r="CC526" s="387"/>
      <c r="CD526"/>
      <c r="CE526" s="387"/>
      <c r="CF526"/>
      <c r="CG526" s="387"/>
      <c r="CH526"/>
      <c r="CI526" s="387"/>
      <c r="CJ526"/>
      <c r="CK526" s="1099"/>
      <c r="CT526" s="1109"/>
      <c r="CX526" s="1109"/>
      <c r="DN526" s="507"/>
      <c r="DO526" s="507"/>
      <c r="DP526" s="507"/>
      <c r="DQ526" s="507"/>
      <c r="DR526" s="507"/>
      <c r="DS526" s="507"/>
      <c r="DT526" s="507"/>
      <c r="DU526" s="507"/>
      <c r="DV526" s="507"/>
      <c r="DW526" s="507"/>
      <c r="DX526" s="507"/>
      <c r="DY526" s="507"/>
      <c r="DZ526" s="507"/>
      <c r="EA526" s="507"/>
      <c r="EB526" s="507"/>
      <c r="EC526" s="507"/>
      <c r="ED526" s="507"/>
      <c r="EE526" s="507"/>
      <c r="EF526" s="507"/>
      <c r="EG526" s="507"/>
      <c r="EH526" s="507"/>
      <c r="EI526" s="507"/>
      <c r="EJ526" s="507"/>
      <c r="EK526" s="507"/>
      <c r="EL526" s="507"/>
      <c r="EM526" s="507"/>
      <c r="EN526" s="507"/>
      <c r="EO526" s="507"/>
      <c r="EP526" s="507"/>
      <c r="EQ526" s="507"/>
      <c r="ER526" s="507"/>
      <c r="ES526" s="507"/>
      <c r="ET526" s="507"/>
      <c r="EU526" s="507"/>
      <c r="EV526" s="507"/>
      <c r="EW526" s="507"/>
      <c r="EX526" s="507"/>
      <c r="EY526" s="507"/>
      <c r="EZ526" s="507"/>
      <c r="FA526" s="507"/>
      <c r="FB526" s="507"/>
      <c r="FC526" s="507"/>
      <c r="FD526" s="507"/>
      <c r="FE526" s="507"/>
      <c r="FF526" s="507"/>
      <c r="FG526" s="507"/>
      <c r="FH526" s="507"/>
      <c r="FI526" s="507"/>
      <c r="FJ526" s="507"/>
      <c r="FK526" s="507"/>
      <c r="FL526" s="507"/>
      <c r="FM526" s="507"/>
      <c r="FN526" s="507"/>
      <c r="FO526" s="507"/>
      <c r="FP526" s="507"/>
      <c r="FQ526" s="507"/>
      <c r="FR526" s="507"/>
      <c r="FS526" s="507"/>
      <c r="FT526" s="507"/>
      <c r="FU526" s="507"/>
      <c r="FV526" s="507"/>
      <c r="FW526" s="507"/>
      <c r="FX526" s="507"/>
      <c r="FY526" s="507"/>
      <c r="FZ526" s="507"/>
      <c r="GA526" s="507"/>
      <c r="GB526" s="507"/>
      <c r="GC526" s="507"/>
      <c r="GD526" s="507"/>
      <c r="GE526" s="507"/>
      <c r="GF526" s="507"/>
      <c r="GG526" s="507"/>
      <c r="GH526" s="507"/>
      <c r="GI526" s="507"/>
      <c r="GJ526" s="507"/>
      <c r="GK526" s="507"/>
      <c r="GL526" s="507"/>
      <c r="GM526" s="507"/>
      <c r="GN526" s="507"/>
      <c r="GO526" s="507"/>
      <c r="GP526" s="507"/>
      <c r="GQ526" s="507"/>
      <c r="GR526" s="507"/>
      <c r="GS526" s="507"/>
      <c r="GT526" s="507"/>
      <c r="GU526" s="507"/>
      <c r="GV526" s="507"/>
      <c r="GW526" s="507"/>
      <c r="GX526" s="507"/>
      <c r="GY526" s="507"/>
      <c r="GZ526" s="507"/>
      <c r="HA526" s="507"/>
      <c r="HB526" s="507"/>
      <c r="HC526" s="507"/>
      <c r="HD526" s="507"/>
      <c r="HE526" s="507"/>
      <c r="HF526" s="507"/>
      <c r="HG526" s="507"/>
      <c r="HH526" s="507"/>
      <c r="HI526" s="507"/>
      <c r="HJ526" s="507"/>
      <c r="HK526" s="507"/>
      <c r="HL526" s="507"/>
      <c r="HM526" s="507"/>
      <c r="HN526" s="507"/>
      <c r="HO526" s="507"/>
      <c r="HP526" s="507"/>
      <c r="HQ526" s="507"/>
      <c r="HR526" s="507"/>
      <c r="HS526" s="507"/>
      <c r="HT526" s="507"/>
      <c r="HU526" s="507"/>
      <c r="HV526" s="507"/>
      <c r="HW526" s="507"/>
      <c r="HX526" s="507"/>
      <c r="HY526" s="507"/>
      <c r="HZ526" s="507"/>
      <c r="IA526" s="507"/>
      <c r="IB526" s="507"/>
      <c r="IC526" s="507"/>
      <c r="ID526" s="507"/>
      <c r="IE526" s="507"/>
      <c r="IF526" s="507"/>
      <c r="IG526" s="507"/>
      <c r="IH526" s="507"/>
      <c r="II526" s="507"/>
      <c r="IJ526" s="507"/>
    </row>
    <row r="527" spans="1:244" s="398" customFormat="1" ht="19" x14ac:dyDescent="0.2">
      <c r="A527"/>
      <c r="B527" s="290"/>
      <c r="C527"/>
      <c r="D527" s="367"/>
      <c r="E527" s="463"/>
      <c r="F527" s="463"/>
      <c r="G527" s="271"/>
      <c r="H527"/>
      <c r="I527" s="99"/>
      <c r="J527"/>
      <c r="K527"/>
      <c r="L527"/>
      <c r="M527" s="275"/>
      <c r="N527" s="275"/>
      <c r="O527" s="275"/>
      <c r="P527" s="275"/>
      <c r="Q527" s="275"/>
      <c r="R527" s="275"/>
      <c r="S527" s="275"/>
      <c r="T527" s="275"/>
      <c r="U527" s="275"/>
      <c r="V527" s="275"/>
      <c r="W527" s="275"/>
      <c r="X527" s="275"/>
      <c r="Y527" s="275"/>
      <c r="Z527" s="275"/>
      <c r="AA527" s="275"/>
      <c r="AB527" s="23"/>
      <c r="AC527"/>
      <c r="AD527" s="92"/>
      <c r="AE527"/>
      <c r="AF527"/>
      <c r="AG527"/>
      <c r="AH527" s="96"/>
      <c r="AI527" s="471"/>
      <c r="AJ527" s="445"/>
      <c r="AK527" s="498"/>
      <c r="AL527" s="498"/>
      <c r="AM527" s="498"/>
      <c r="AN527" s="498"/>
      <c r="AO527" s="498"/>
      <c r="AP527" s="498"/>
      <c r="AQ527" s="498"/>
      <c r="AR527" s="498"/>
      <c r="AS527" s="498"/>
      <c r="AT527" s="498"/>
      <c r="AU527" s="498"/>
      <c r="AV527" s="498"/>
      <c r="AW527" s="498"/>
      <c r="AX527" s="498"/>
      <c r="AY527" s="448"/>
      <c r="AZ527" s="386"/>
      <c r="BA527" s="715"/>
      <c r="BB527"/>
      <c r="BC527" s="715"/>
      <c r="BD527"/>
      <c r="BE527" s="715"/>
      <c r="BF527"/>
      <c r="BG527" s="715"/>
      <c r="BH527"/>
      <c r="BI527" s="715"/>
      <c r="BJ527"/>
      <c r="BK527" s="715"/>
      <c r="BL527"/>
      <c r="BM527" s="715"/>
      <c r="BN527"/>
      <c r="BO527" s="387"/>
      <c r="BP527"/>
      <c r="BQ527" s="387"/>
      <c r="BR527"/>
      <c r="BS527" s="387"/>
      <c r="BT527"/>
      <c r="BU527" s="387"/>
      <c r="BV527"/>
      <c r="BW527" s="387"/>
      <c r="BX527"/>
      <c r="BY527" s="387"/>
      <c r="BZ527"/>
      <c r="CA527" s="387"/>
      <c r="CB527"/>
      <c r="CC527" s="387"/>
      <c r="CD527"/>
      <c r="CE527" s="387"/>
      <c r="CF527"/>
      <c r="CG527" s="387"/>
      <c r="CH527"/>
      <c r="CI527" s="387"/>
      <c r="CJ527"/>
      <c r="CK527" s="1099"/>
      <c r="CT527" s="1109"/>
      <c r="CX527" s="1109"/>
      <c r="DN527" s="507"/>
      <c r="DO527" s="507"/>
      <c r="DP527" s="507"/>
      <c r="DQ527" s="507"/>
      <c r="DR527" s="507"/>
      <c r="DS527" s="507"/>
      <c r="DT527" s="507"/>
      <c r="DU527" s="507"/>
      <c r="DV527" s="507"/>
      <c r="DW527" s="507"/>
      <c r="DX527" s="507"/>
      <c r="DY527" s="507"/>
      <c r="DZ527" s="507"/>
      <c r="EA527" s="507"/>
      <c r="EB527" s="507"/>
      <c r="EC527" s="507"/>
      <c r="ED527" s="507"/>
      <c r="EE527" s="507"/>
      <c r="EF527" s="507"/>
      <c r="EG527" s="507"/>
      <c r="EH527" s="507"/>
      <c r="EI527" s="507"/>
      <c r="EJ527" s="507"/>
      <c r="EK527" s="507"/>
      <c r="EL527" s="507"/>
      <c r="EM527" s="507"/>
      <c r="EN527" s="507"/>
      <c r="EO527" s="507"/>
      <c r="EP527" s="507"/>
      <c r="EQ527" s="507"/>
      <c r="ER527" s="507"/>
      <c r="ES527" s="507"/>
      <c r="ET527" s="507"/>
      <c r="EU527" s="507"/>
      <c r="EV527" s="507"/>
      <c r="EW527" s="507"/>
      <c r="EX527" s="507"/>
      <c r="EY527" s="507"/>
      <c r="EZ527" s="507"/>
      <c r="FA527" s="507"/>
      <c r="FB527" s="507"/>
      <c r="FC527" s="507"/>
      <c r="FD527" s="507"/>
      <c r="FE527" s="507"/>
      <c r="FF527" s="507"/>
      <c r="FG527" s="507"/>
      <c r="FH527" s="507"/>
      <c r="FI527" s="507"/>
      <c r="FJ527" s="507"/>
      <c r="FK527" s="507"/>
      <c r="FL527" s="507"/>
      <c r="FM527" s="507"/>
      <c r="FN527" s="507"/>
      <c r="FO527" s="507"/>
      <c r="FP527" s="507"/>
      <c r="FQ527" s="507"/>
      <c r="FR527" s="507"/>
      <c r="FS527" s="507"/>
      <c r="FT527" s="507"/>
      <c r="FU527" s="507"/>
      <c r="FV527" s="507"/>
      <c r="FW527" s="507"/>
      <c r="FX527" s="507"/>
      <c r="FY527" s="507"/>
      <c r="FZ527" s="507"/>
      <c r="GA527" s="507"/>
      <c r="GB527" s="507"/>
      <c r="GC527" s="507"/>
      <c r="GD527" s="507"/>
      <c r="GE527" s="507"/>
      <c r="GF527" s="507"/>
      <c r="GG527" s="507"/>
      <c r="GH527" s="507"/>
      <c r="GI527" s="507"/>
      <c r="GJ527" s="507"/>
      <c r="GK527" s="507"/>
      <c r="GL527" s="507"/>
      <c r="GM527" s="507"/>
      <c r="GN527" s="507"/>
      <c r="GO527" s="507"/>
      <c r="GP527" s="507"/>
      <c r="GQ527" s="507"/>
      <c r="GR527" s="507"/>
      <c r="GS527" s="507"/>
      <c r="GT527" s="507"/>
      <c r="GU527" s="507"/>
      <c r="GV527" s="507"/>
      <c r="GW527" s="507"/>
      <c r="GX527" s="507"/>
      <c r="GY527" s="507"/>
      <c r="GZ527" s="507"/>
      <c r="HA527" s="507"/>
      <c r="HB527" s="507"/>
      <c r="HC527" s="507"/>
      <c r="HD527" s="507"/>
      <c r="HE527" s="507"/>
      <c r="HF527" s="507"/>
      <c r="HG527" s="507"/>
      <c r="HH527" s="507"/>
      <c r="HI527" s="507"/>
      <c r="HJ527" s="507"/>
      <c r="HK527" s="507"/>
      <c r="HL527" s="507"/>
      <c r="HM527" s="507"/>
      <c r="HN527" s="507"/>
      <c r="HO527" s="507"/>
      <c r="HP527" s="507"/>
      <c r="HQ527" s="507"/>
      <c r="HR527" s="507"/>
      <c r="HS527" s="507"/>
      <c r="HT527" s="507"/>
      <c r="HU527" s="507"/>
      <c r="HV527" s="507"/>
      <c r="HW527" s="507"/>
      <c r="HX527" s="507"/>
      <c r="HY527" s="507"/>
      <c r="HZ527" s="507"/>
      <c r="IA527" s="507"/>
      <c r="IB527" s="507"/>
      <c r="IC527" s="507"/>
      <c r="ID527" s="507"/>
      <c r="IE527" s="507"/>
      <c r="IF527" s="507"/>
      <c r="IG527" s="507"/>
      <c r="IH527" s="507"/>
      <c r="II527" s="507"/>
      <c r="IJ527" s="507"/>
    </row>
    <row r="528" spans="1:244" s="398" customFormat="1" ht="19" x14ac:dyDescent="0.2">
      <c r="A528"/>
      <c r="B528" s="290"/>
      <c r="C528"/>
      <c r="D528" s="367"/>
      <c r="E528" s="463"/>
      <c r="F528" s="463"/>
      <c r="G528" s="271"/>
      <c r="H528"/>
      <c r="I528" s="99"/>
      <c r="J528"/>
      <c r="K528"/>
      <c r="L528"/>
      <c r="M528" s="275"/>
      <c r="N528" s="275"/>
      <c r="O528" s="275"/>
      <c r="P528" s="275"/>
      <c r="Q528" s="275"/>
      <c r="R528" s="275"/>
      <c r="S528" s="275"/>
      <c r="T528" s="275"/>
      <c r="U528" s="275"/>
      <c r="V528" s="275"/>
      <c r="W528" s="275"/>
      <c r="X528" s="275"/>
      <c r="Y528" s="275"/>
      <c r="Z528" s="275"/>
      <c r="AA528" s="275"/>
      <c r="AB528" s="23"/>
      <c r="AC528"/>
      <c r="AD528" s="92"/>
      <c r="AE528"/>
      <c r="AF528"/>
      <c r="AG528"/>
      <c r="AH528" s="96"/>
      <c r="AI528" s="471"/>
      <c r="AJ528" s="445"/>
      <c r="AK528" s="498"/>
      <c r="AL528" s="498"/>
      <c r="AM528" s="498"/>
      <c r="AN528" s="498"/>
      <c r="AO528" s="498"/>
      <c r="AP528" s="498"/>
      <c r="AQ528" s="498"/>
      <c r="AR528" s="498"/>
      <c r="AS528" s="498"/>
      <c r="AT528" s="498"/>
      <c r="AU528" s="498"/>
      <c r="AV528" s="498"/>
      <c r="AW528" s="498"/>
      <c r="AX528" s="498"/>
      <c r="AY528" s="448"/>
      <c r="AZ528" s="386"/>
      <c r="BA528" s="715"/>
      <c r="BB528"/>
      <c r="BC528" s="715"/>
      <c r="BD528"/>
      <c r="BE528" s="715"/>
      <c r="BF528"/>
      <c r="BG528" s="715"/>
      <c r="BH528"/>
      <c r="BI528" s="715"/>
      <c r="BJ528"/>
      <c r="BK528" s="715"/>
      <c r="BL528"/>
      <c r="BM528" s="715"/>
      <c r="BN528"/>
      <c r="BO528" s="387"/>
      <c r="BP528"/>
      <c r="BQ528" s="387"/>
      <c r="BR528"/>
      <c r="BS528" s="387"/>
      <c r="BT528"/>
      <c r="BU528" s="387"/>
      <c r="BV528"/>
      <c r="BW528" s="387"/>
      <c r="BX528"/>
      <c r="BY528" s="387"/>
      <c r="BZ528"/>
      <c r="CA528" s="387"/>
      <c r="CB528"/>
      <c r="CC528" s="387"/>
      <c r="CD528"/>
      <c r="CE528" s="387"/>
      <c r="CF528"/>
      <c r="CG528" s="387"/>
      <c r="CH528"/>
      <c r="CI528" s="387"/>
      <c r="CJ528"/>
      <c r="CK528" s="1099"/>
      <c r="CT528" s="1109"/>
      <c r="CX528" s="1109"/>
      <c r="DN528" s="507"/>
      <c r="DO528" s="507"/>
      <c r="DP528" s="507"/>
      <c r="DQ528" s="507"/>
      <c r="DR528" s="507"/>
      <c r="DS528" s="507"/>
      <c r="DT528" s="507"/>
      <c r="DU528" s="507"/>
      <c r="DV528" s="507"/>
      <c r="DW528" s="507"/>
      <c r="DX528" s="507"/>
      <c r="DY528" s="507"/>
      <c r="DZ528" s="507"/>
      <c r="EA528" s="507"/>
      <c r="EB528" s="507"/>
      <c r="EC528" s="507"/>
      <c r="ED528" s="507"/>
      <c r="EE528" s="507"/>
      <c r="EF528" s="507"/>
      <c r="EG528" s="507"/>
      <c r="EH528" s="507"/>
      <c r="EI528" s="507"/>
      <c r="EJ528" s="507"/>
      <c r="EK528" s="507"/>
      <c r="EL528" s="507"/>
      <c r="EM528" s="507"/>
      <c r="EN528" s="507"/>
      <c r="EO528" s="507"/>
      <c r="EP528" s="507"/>
      <c r="EQ528" s="507"/>
      <c r="ER528" s="507"/>
      <c r="ES528" s="507"/>
      <c r="ET528" s="507"/>
      <c r="EU528" s="507"/>
      <c r="EV528" s="507"/>
      <c r="EW528" s="507"/>
      <c r="EX528" s="507"/>
      <c r="EY528" s="507"/>
      <c r="EZ528" s="507"/>
      <c r="FA528" s="507"/>
      <c r="FB528" s="507"/>
      <c r="FC528" s="507"/>
      <c r="FD528" s="507"/>
      <c r="FE528" s="507"/>
      <c r="FF528" s="507"/>
      <c r="FG528" s="507"/>
      <c r="FH528" s="507"/>
      <c r="FI528" s="507"/>
      <c r="FJ528" s="507"/>
      <c r="FK528" s="507"/>
      <c r="FL528" s="507"/>
      <c r="FM528" s="507"/>
      <c r="FN528" s="507"/>
      <c r="FO528" s="507"/>
      <c r="FP528" s="507"/>
      <c r="FQ528" s="507"/>
      <c r="FR528" s="507"/>
      <c r="FS528" s="507"/>
      <c r="FT528" s="507"/>
      <c r="FU528" s="507"/>
      <c r="FV528" s="507"/>
      <c r="FW528" s="507"/>
      <c r="FX528" s="507"/>
      <c r="FY528" s="507"/>
      <c r="FZ528" s="507"/>
      <c r="GA528" s="507"/>
      <c r="GB528" s="507"/>
      <c r="GC528" s="507"/>
      <c r="GD528" s="507"/>
      <c r="GE528" s="507"/>
      <c r="GF528" s="507"/>
      <c r="GG528" s="507"/>
      <c r="GH528" s="507"/>
      <c r="GI528" s="507"/>
      <c r="GJ528" s="507"/>
      <c r="GK528" s="507"/>
      <c r="GL528" s="507"/>
      <c r="GM528" s="507"/>
      <c r="GN528" s="507"/>
      <c r="GO528" s="507"/>
      <c r="GP528" s="507"/>
      <c r="GQ528" s="507"/>
      <c r="GR528" s="507"/>
      <c r="GS528" s="507"/>
      <c r="GT528" s="507"/>
      <c r="GU528" s="507"/>
      <c r="GV528" s="507"/>
      <c r="GW528" s="507"/>
      <c r="GX528" s="507"/>
      <c r="GY528" s="507"/>
      <c r="GZ528" s="507"/>
      <c r="HA528" s="507"/>
      <c r="HB528" s="507"/>
      <c r="HC528" s="507"/>
      <c r="HD528" s="507"/>
      <c r="HE528" s="507"/>
      <c r="HF528" s="507"/>
      <c r="HG528" s="507"/>
      <c r="HH528" s="507"/>
      <c r="HI528" s="507"/>
      <c r="HJ528" s="507"/>
      <c r="HK528" s="507"/>
      <c r="HL528" s="507"/>
      <c r="HM528" s="507"/>
      <c r="HN528" s="507"/>
      <c r="HO528" s="507"/>
      <c r="HP528" s="507"/>
      <c r="HQ528" s="507"/>
      <c r="HR528" s="507"/>
      <c r="HS528" s="507"/>
      <c r="HT528" s="507"/>
      <c r="HU528" s="507"/>
      <c r="HV528" s="507"/>
      <c r="HW528" s="507"/>
      <c r="HX528" s="507"/>
      <c r="HY528" s="507"/>
      <c r="HZ528" s="507"/>
      <c r="IA528" s="507"/>
      <c r="IB528" s="507"/>
      <c r="IC528" s="507"/>
      <c r="ID528" s="507"/>
      <c r="IE528" s="507"/>
      <c r="IF528" s="507"/>
      <c r="IG528" s="507"/>
      <c r="IH528" s="507"/>
      <c r="II528" s="507"/>
      <c r="IJ528" s="507"/>
    </row>
    <row r="529" spans="1:244" s="398" customFormat="1" ht="19" x14ac:dyDescent="0.2">
      <c r="A529"/>
      <c r="B529" s="290"/>
      <c r="C529"/>
      <c r="D529" s="367"/>
      <c r="E529" s="463"/>
      <c r="F529" s="463"/>
      <c r="G529" s="271"/>
      <c r="H529"/>
      <c r="I529" s="99"/>
      <c r="J529"/>
      <c r="K529"/>
      <c r="L529"/>
      <c r="M529" s="275"/>
      <c r="N529" s="275"/>
      <c r="O529" s="275"/>
      <c r="P529" s="275"/>
      <c r="Q529" s="275"/>
      <c r="R529" s="275"/>
      <c r="S529" s="275"/>
      <c r="T529" s="275"/>
      <c r="U529" s="275"/>
      <c r="V529" s="275"/>
      <c r="W529" s="275"/>
      <c r="X529" s="275"/>
      <c r="Y529" s="275"/>
      <c r="Z529" s="275"/>
      <c r="AA529" s="275"/>
      <c r="AB529" s="23"/>
      <c r="AC529"/>
      <c r="AD529" s="92"/>
      <c r="AE529"/>
      <c r="AF529"/>
      <c r="AG529"/>
      <c r="AH529" s="96"/>
      <c r="AI529" s="471"/>
      <c r="AJ529" s="445"/>
      <c r="AK529" s="498"/>
      <c r="AL529" s="498"/>
      <c r="AM529" s="498"/>
      <c r="AN529" s="498"/>
      <c r="AO529" s="498"/>
      <c r="AP529" s="498"/>
      <c r="AQ529" s="498"/>
      <c r="AR529" s="498"/>
      <c r="AS529" s="498"/>
      <c r="AT529" s="498"/>
      <c r="AU529" s="498"/>
      <c r="AV529" s="498"/>
      <c r="AW529" s="498"/>
      <c r="AX529" s="498"/>
      <c r="AY529" s="448"/>
      <c r="AZ529" s="386"/>
      <c r="BA529" s="715"/>
      <c r="BB529"/>
      <c r="BC529" s="715"/>
      <c r="BD529"/>
      <c r="BE529" s="715"/>
      <c r="BF529"/>
      <c r="BG529" s="715"/>
      <c r="BH529"/>
      <c r="BI529" s="715"/>
      <c r="BJ529"/>
      <c r="BK529" s="715"/>
      <c r="BL529"/>
      <c r="BM529" s="715"/>
      <c r="BN529"/>
      <c r="BO529" s="387"/>
      <c r="BP529"/>
      <c r="BQ529" s="387"/>
      <c r="BR529"/>
      <c r="BS529" s="387"/>
      <c r="BT529"/>
      <c r="BU529" s="387"/>
      <c r="BV529"/>
      <c r="BW529" s="387"/>
      <c r="BX529"/>
      <c r="BY529" s="387"/>
      <c r="BZ529"/>
      <c r="CA529" s="387"/>
      <c r="CB529"/>
      <c r="CC529" s="387"/>
      <c r="CD529"/>
      <c r="CE529" s="387"/>
      <c r="CF529"/>
      <c r="CG529" s="387"/>
      <c r="CH529"/>
      <c r="CI529" s="387"/>
      <c r="CJ529"/>
      <c r="CK529" s="1099"/>
      <c r="CT529" s="1109"/>
      <c r="CX529" s="1109"/>
      <c r="DN529" s="507"/>
      <c r="DO529" s="507"/>
      <c r="DP529" s="507"/>
      <c r="DQ529" s="507"/>
      <c r="DR529" s="507"/>
      <c r="DS529" s="507"/>
      <c r="DT529" s="507"/>
      <c r="DU529" s="507"/>
      <c r="DV529" s="507"/>
      <c r="DW529" s="507"/>
      <c r="DX529" s="507"/>
      <c r="DY529" s="507"/>
      <c r="DZ529" s="507"/>
      <c r="EA529" s="507"/>
      <c r="EB529" s="507"/>
      <c r="EC529" s="507"/>
      <c r="ED529" s="507"/>
      <c r="EE529" s="507"/>
      <c r="EF529" s="507"/>
      <c r="EG529" s="507"/>
      <c r="EH529" s="507"/>
      <c r="EI529" s="507"/>
      <c r="EJ529" s="507"/>
      <c r="EK529" s="507"/>
      <c r="EL529" s="507"/>
      <c r="EM529" s="507"/>
      <c r="EN529" s="507"/>
      <c r="EO529" s="507"/>
      <c r="EP529" s="507"/>
      <c r="EQ529" s="507"/>
      <c r="ER529" s="507"/>
      <c r="ES529" s="507"/>
      <c r="ET529" s="507"/>
      <c r="EU529" s="507"/>
      <c r="EV529" s="507"/>
      <c r="EW529" s="507"/>
      <c r="EX529" s="507"/>
      <c r="EY529" s="507"/>
      <c r="EZ529" s="507"/>
      <c r="FA529" s="507"/>
      <c r="FB529" s="507"/>
      <c r="FC529" s="507"/>
      <c r="FD529" s="507"/>
      <c r="FE529" s="507"/>
      <c r="FF529" s="507"/>
      <c r="FG529" s="507"/>
      <c r="FH529" s="507"/>
      <c r="FI529" s="507"/>
      <c r="FJ529" s="507"/>
      <c r="FK529" s="507"/>
      <c r="FL529" s="507"/>
      <c r="FM529" s="507"/>
      <c r="FN529" s="507"/>
      <c r="FO529" s="507"/>
      <c r="FP529" s="507"/>
      <c r="FQ529" s="507"/>
      <c r="FR529" s="507"/>
      <c r="FS529" s="507"/>
      <c r="FT529" s="507"/>
      <c r="FU529" s="507"/>
      <c r="FV529" s="507"/>
      <c r="FW529" s="507"/>
      <c r="FX529" s="507"/>
      <c r="FY529" s="507"/>
      <c r="FZ529" s="507"/>
      <c r="GA529" s="507"/>
      <c r="GB529" s="507"/>
      <c r="GC529" s="507"/>
      <c r="GD529" s="507"/>
      <c r="GE529" s="507"/>
      <c r="GF529" s="507"/>
      <c r="GG529" s="507"/>
      <c r="GH529" s="507"/>
      <c r="GI529" s="507"/>
      <c r="GJ529" s="507"/>
      <c r="GK529" s="507"/>
      <c r="GL529" s="507"/>
      <c r="GM529" s="507"/>
      <c r="GN529" s="507"/>
      <c r="GO529" s="507"/>
      <c r="GP529" s="507"/>
      <c r="GQ529" s="507"/>
      <c r="GR529" s="507"/>
      <c r="GS529" s="507"/>
      <c r="GT529" s="507"/>
      <c r="GU529" s="507"/>
      <c r="GV529" s="507"/>
      <c r="GW529" s="507"/>
      <c r="GX529" s="507"/>
      <c r="GY529" s="507"/>
      <c r="GZ529" s="507"/>
      <c r="HA529" s="507"/>
      <c r="HB529" s="507"/>
      <c r="HC529" s="507"/>
      <c r="HD529" s="507"/>
      <c r="HE529" s="507"/>
      <c r="HF529" s="507"/>
      <c r="HG529" s="507"/>
      <c r="HH529" s="507"/>
      <c r="HI529" s="507"/>
      <c r="HJ529" s="507"/>
      <c r="HK529" s="507"/>
      <c r="HL529" s="507"/>
      <c r="HM529" s="507"/>
      <c r="HN529" s="507"/>
      <c r="HO529" s="507"/>
      <c r="HP529" s="507"/>
      <c r="HQ529" s="507"/>
      <c r="HR529" s="507"/>
      <c r="HS529" s="507"/>
      <c r="HT529" s="507"/>
      <c r="HU529" s="507"/>
      <c r="HV529" s="507"/>
      <c r="HW529" s="507"/>
      <c r="HX529" s="507"/>
      <c r="HY529" s="507"/>
      <c r="HZ529" s="507"/>
      <c r="IA529" s="507"/>
      <c r="IB529" s="507"/>
      <c r="IC529" s="507"/>
      <c r="ID529" s="507"/>
      <c r="IE529" s="507"/>
      <c r="IF529" s="507"/>
      <c r="IG529" s="507"/>
      <c r="IH529" s="507"/>
      <c r="II529" s="507"/>
      <c r="IJ529" s="507"/>
    </row>
    <row r="530" spans="1:244" s="398" customFormat="1" ht="19" x14ac:dyDescent="0.2">
      <c r="A530"/>
      <c r="B530" s="290"/>
      <c r="C530"/>
      <c r="D530" s="367"/>
      <c r="E530" s="463"/>
      <c r="F530" s="463"/>
      <c r="G530" s="271"/>
      <c r="H530"/>
      <c r="I530" s="99"/>
      <c r="J530"/>
      <c r="K530"/>
      <c r="L530"/>
      <c r="M530" s="275"/>
      <c r="N530" s="275"/>
      <c r="O530" s="275"/>
      <c r="P530" s="275"/>
      <c r="Q530" s="275"/>
      <c r="R530" s="275"/>
      <c r="S530" s="275"/>
      <c r="T530" s="275"/>
      <c r="U530" s="275"/>
      <c r="V530" s="275"/>
      <c r="W530" s="275"/>
      <c r="X530" s="275"/>
      <c r="Y530" s="275"/>
      <c r="Z530" s="275"/>
      <c r="AA530" s="275"/>
      <c r="AB530" s="23"/>
      <c r="AC530"/>
      <c r="AD530" s="92"/>
      <c r="AE530"/>
      <c r="AF530"/>
      <c r="AG530"/>
      <c r="AH530" s="96"/>
      <c r="AI530" s="471"/>
      <c r="AJ530" s="445"/>
      <c r="AK530" s="498"/>
      <c r="AL530" s="498"/>
      <c r="AM530" s="498"/>
      <c r="AN530" s="498"/>
      <c r="AO530" s="498"/>
      <c r="AP530" s="498"/>
      <c r="AQ530" s="498"/>
      <c r="AR530" s="498"/>
      <c r="AS530" s="498"/>
      <c r="AT530" s="498"/>
      <c r="AU530" s="498"/>
      <c r="AV530" s="498"/>
      <c r="AW530" s="498"/>
      <c r="AX530" s="498"/>
      <c r="AY530" s="448"/>
      <c r="AZ530" s="386"/>
      <c r="BA530" s="715"/>
      <c r="BB530"/>
      <c r="BC530" s="715"/>
      <c r="BD530"/>
      <c r="BE530" s="715"/>
      <c r="BF530"/>
      <c r="BG530" s="715"/>
      <c r="BH530"/>
      <c r="BI530" s="715"/>
      <c r="BJ530"/>
      <c r="BK530" s="715"/>
      <c r="BL530"/>
      <c r="BM530" s="715"/>
      <c r="BN530"/>
      <c r="BO530" s="387"/>
      <c r="BP530"/>
      <c r="BQ530" s="387"/>
      <c r="BR530"/>
      <c r="BS530" s="387"/>
      <c r="BT530"/>
      <c r="BU530" s="387"/>
      <c r="BV530"/>
      <c r="BW530" s="387"/>
      <c r="BX530"/>
      <c r="BY530" s="387"/>
      <c r="BZ530"/>
      <c r="CA530" s="387"/>
      <c r="CB530"/>
      <c r="CC530" s="387"/>
      <c r="CD530"/>
      <c r="CE530" s="387"/>
      <c r="CF530"/>
      <c r="CG530" s="387"/>
      <c r="CH530"/>
      <c r="CI530" s="387"/>
      <c r="CJ530"/>
      <c r="CK530" s="1099"/>
      <c r="CT530" s="1109"/>
      <c r="CX530" s="1109"/>
      <c r="DN530" s="507"/>
      <c r="DO530" s="507"/>
      <c r="DP530" s="507"/>
      <c r="DQ530" s="507"/>
      <c r="DR530" s="507"/>
      <c r="DS530" s="507"/>
      <c r="DT530" s="507"/>
      <c r="DU530" s="507"/>
      <c r="DV530" s="507"/>
      <c r="DW530" s="507"/>
      <c r="DX530" s="507"/>
      <c r="DY530" s="507"/>
      <c r="DZ530" s="507"/>
      <c r="EA530" s="507"/>
      <c r="EB530" s="507"/>
      <c r="EC530" s="507"/>
      <c r="ED530" s="507"/>
      <c r="EE530" s="507"/>
      <c r="EF530" s="507"/>
      <c r="EG530" s="507"/>
      <c r="EH530" s="507"/>
      <c r="EI530" s="507"/>
      <c r="EJ530" s="507"/>
      <c r="EK530" s="507"/>
      <c r="EL530" s="507"/>
      <c r="EM530" s="507"/>
      <c r="EN530" s="507"/>
      <c r="EO530" s="507"/>
      <c r="EP530" s="507"/>
      <c r="EQ530" s="507"/>
      <c r="ER530" s="507"/>
      <c r="ES530" s="507"/>
      <c r="ET530" s="507"/>
      <c r="EU530" s="507"/>
      <c r="EV530" s="507"/>
      <c r="EW530" s="507"/>
      <c r="EX530" s="507"/>
      <c r="EY530" s="507"/>
      <c r="EZ530" s="507"/>
      <c r="FA530" s="507"/>
      <c r="FB530" s="507"/>
      <c r="FC530" s="507"/>
      <c r="FD530" s="507"/>
      <c r="FE530" s="507"/>
      <c r="FF530" s="507"/>
      <c r="FG530" s="507"/>
      <c r="FH530" s="507"/>
      <c r="FI530" s="507"/>
      <c r="FJ530" s="507"/>
      <c r="FK530" s="507"/>
      <c r="FL530" s="507"/>
      <c r="FM530" s="507"/>
      <c r="FN530" s="507"/>
      <c r="FO530" s="507"/>
      <c r="FP530" s="507"/>
      <c r="FQ530" s="507"/>
      <c r="FR530" s="507"/>
      <c r="FS530" s="507"/>
      <c r="FT530" s="507"/>
      <c r="FU530" s="507"/>
      <c r="FV530" s="507"/>
      <c r="FW530" s="507"/>
      <c r="FX530" s="507"/>
      <c r="FY530" s="507"/>
      <c r="FZ530" s="507"/>
      <c r="GA530" s="507"/>
      <c r="GB530" s="507"/>
      <c r="GC530" s="507"/>
      <c r="GD530" s="507"/>
      <c r="GE530" s="507"/>
      <c r="GF530" s="507"/>
      <c r="GG530" s="507"/>
      <c r="GH530" s="507"/>
      <c r="GI530" s="507"/>
      <c r="GJ530" s="507"/>
      <c r="GK530" s="507"/>
      <c r="GL530" s="507"/>
      <c r="GM530" s="507"/>
      <c r="GN530" s="507"/>
      <c r="GO530" s="507"/>
      <c r="GP530" s="507"/>
      <c r="GQ530" s="507"/>
      <c r="GR530" s="507"/>
      <c r="GS530" s="507"/>
      <c r="GT530" s="507"/>
      <c r="GU530" s="507"/>
      <c r="GV530" s="507"/>
      <c r="GW530" s="507"/>
      <c r="GX530" s="507"/>
      <c r="GY530" s="507"/>
      <c r="GZ530" s="507"/>
      <c r="HA530" s="507"/>
      <c r="HB530" s="507"/>
      <c r="HC530" s="507"/>
      <c r="HD530" s="507"/>
      <c r="HE530" s="507"/>
      <c r="HF530" s="507"/>
      <c r="HG530" s="507"/>
      <c r="HH530" s="507"/>
      <c r="HI530" s="507"/>
      <c r="HJ530" s="507"/>
      <c r="HK530" s="507"/>
      <c r="HL530" s="507"/>
      <c r="HM530" s="507"/>
      <c r="HN530" s="507"/>
      <c r="HO530" s="507"/>
      <c r="HP530" s="507"/>
      <c r="HQ530" s="507"/>
      <c r="HR530" s="507"/>
      <c r="HS530" s="507"/>
      <c r="HT530" s="507"/>
      <c r="HU530" s="507"/>
      <c r="HV530" s="507"/>
      <c r="HW530" s="507"/>
      <c r="HX530" s="507"/>
      <c r="HY530" s="507"/>
      <c r="HZ530" s="507"/>
      <c r="IA530" s="507"/>
      <c r="IB530" s="507"/>
      <c r="IC530" s="507"/>
      <c r="ID530" s="507"/>
      <c r="IE530" s="507"/>
      <c r="IF530" s="507"/>
      <c r="IG530" s="507"/>
      <c r="IH530" s="507"/>
      <c r="II530" s="507"/>
      <c r="IJ530" s="507"/>
    </row>
    <row r="531" spans="1:244" s="398" customFormat="1" ht="19" x14ac:dyDescent="0.2">
      <c r="A531"/>
      <c r="B531" s="290"/>
      <c r="C531"/>
      <c r="D531" s="367"/>
      <c r="E531" s="463"/>
      <c r="F531" s="463"/>
      <c r="G531" s="271"/>
      <c r="H531"/>
      <c r="I531" s="99"/>
      <c r="J531"/>
      <c r="K531"/>
      <c r="L531"/>
      <c r="M531" s="275"/>
      <c r="N531" s="275"/>
      <c r="O531" s="275"/>
      <c r="P531" s="275"/>
      <c r="Q531" s="275"/>
      <c r="R531" s="275"/>
      <c r="S531" s="275"/>
      <c r="T531" s="275"/>
      <c r="U531" s="275"/>
      <c r="V531" s="275"/>
      <c r="W531" s="275"/>
      <c r="X531" s="275"/>
      <c r="Y531" s="275"/>
      <c r="Z531" s="275"/>
      <c r="AA531" s="275"/>
      <c r="AB531" s="23"/>
      <c r="AC531"/>
      <c r="AD531" s="92"/>
      <c r="AE531"/>
      <c r="AF531"/>
      <c r="AG531"/>
      <c r="AH531" s="96"/>
      <c r="AI531" s="471"/>
      <c r="AJ531" s="445"/>
      <c r="AK531" s="498"/>
      <c r="AL531" s="498"/>
      <c r="AM531" s="498"/>
      <c r="AN531" s="498"/>
      <c r="AO531" s="498"/>
      <c r="AP531" s="498"/>
      <c r="AQ531" s="498"/>
      <c r="AR531" s="498"/>
      <c r="AS531" s="498"/>
      <c r="AT531" s="498"/>
      <c r="AU531" s="498"/>
      <c r="AV531" s="498"/>
      <c r="AW531" s="498"/>
      <c r="AX531" s="498"/>
      <c r="AY531" s="448"/>
      <c r="AZ531" s="386"/>
      <c r="BA531" s="715"/>
      <c r="BB531"/>
      <c r="BC531" s="715"/>
      <c r="BD531"/>
      <c r="BE531" s="715"/>
      <c r="BF531"/>
      <c r="BG531" s="715"/>
      <c r="BH531"/>
      <c r="BI531" s="715"/>
      <c r="BJ531"/>
      <c r="BK531" s="715"/>
      <c r="BL531"/>
      <c r="BM531" s="715"/>
      <c r="BN531"/>
      <c r="BO531" s="387"/>
      <c r="BP531"/>
      <c r="BQ531" s="387"/>
      <c r="BR531"/>
      <c r="BS531" s="387"/>
      <c r="BT531"/>
      <c r="BU531" s="387"/>
      <c r="BV531"/>
      <c r="BW531" s="387"/>
      <c r="BX531"/>
      <c r="BY531" s="387"/>
      <c r="BZ531"/>
      <c r="CA531" s="387"/>
      <c r="CB531"/>
      <c r="CC531" s="387"/>
      <c r="CD531"/>
      <c r="CE531" s="387"/>
      <c r="CF531"/>
      <c r="CG531" s="387"/>
      <c r="CH531"/>
      <c r="CI531" s="387"/>
      <c r="CJ531"/>
      <c r="CK531" s="1099"/>
      <c r="CT531" s="1109"/>
      <c r="CX531" s="1109"/>
      <c r="DN531" s="507"/>
      <c r="DO531" s="507"/>
      <c r="DP531" s="507"/>
      <c r="DQ531" s="507"/>
      <c r="DR531" s="507"/>
      <c r="DS531" s="507"/>
      <c r="DT531" s="507"/>
      <c r="DU531" s="507"/>
      <c r="DV531" s="507"/>
      <c r="DW531" s="507"/>
      <c r="DX531" s="507"/>
      <c r="DY531" s="507"/>
      <c r="DZ531" s="507"/>
      <c r="EA531" s="507"/>
      <c r="EB531" s="507"/>
      <c r="EC531" s="507"/>
      <c r="ED531" s="507"/>
      <c r="EE531" s="507"/>
      <c r="EF531" s="507"/>
      <c r="EG531" s="507"/>
      <c r="EH531" s="507"/>
      <c r="EI531" s="507"/>
      <c r="EJ531" s="507"/>
      <c r="EK531" s="507"/>
      <c r="EL531" s="507"/>
      <c r="EM531" s="507"/>
      <c r="EN531" s="507"/>
      <c r="EO531" s="507"/>
      <c r="EP531" s="507"/>
      <c r="EQ531" s="507"/>
      <c r="ER531" s="507"/>
      <c r="ES531" s="507"/>
      <c r="ET531" s="507"/>
      <c r="EU531" s="507"/>
      <c r="EV531" s="507"/>
      <c r="EW531" s="507"/>
      <c r="EX531" s="507"/>
      <c r="EY531" s="507"/>
      <c r="EZ531" s="507"/>
      <c r="FA531" s="507"/>
      <c r="FB531" s="507"/>
      <c r="FC531" s="507"/>
      <c r="FD531" s="507"/>
      <c r="FE531" s="507"/>
      <c r="FF531" s="507"/>
      <c r="FG531" s="507"/>
      <c r="FH531" s="507"/>
      <c r="FI531" s="507"/>
      <c r="FJ531" s="507"/>
      <c r="FK531" s="507"/>
      <c r="FL531" s="507"/>
      <c r="FM531" s="507"/>
      <c r="FN531" s="507"/>
      <c r="FO531" s="507"/>
      <c r="FP531" s="507"/>
      <c r="FQ531" s="507"/>
      <c r="FR531" s="507"/>
      <c r="FS531" s="507"/>
      <c r="FT531" s="507"/>
      <c r="FU531" s="507"/>
      <c r="FV531" s="507"/>
      <c r="FW531" s="507"/>
      <c r="FX531" s="507"/>
      <c r="FY531" s="507"/>
      <c r="FZ531" s="507"/>
      <c r="GA531" s="507"/>
      <c r="GB531" s="507"/>
      <c r="GC531" s="507"/>
      <c r="GD531" s="507"/>
      <c r="GE531" s="507"/>
      <c r="GF531" s="507"/>
      <c r="GG531" s="507"/>
      <c r="GH531" s="507"/>
      <c r="GI531" s="507"/>
      <c r="GJ531" s="507"/>
      <c r="GK531" s="507"/>
      <c r="GL531" s="507"/>
      <c r="GM531" s="507"/>
      <c r="GN531" s="507"/>
      <c r="GO531" s="507"/>
      <c r="GP531" s="507"/>
      <c r="GQ531" s="507"/>
      <c r="GR531" s="507"/>
      <c r="GS531" s="507"/>
      <c r="GT531" s="507"/>
      <c r="GU531" s="507"/>
      <c r="GV531" s="507"/>
      <c r="GW531" s="507"/>
      <c r="GX531" s="507"/>
      <c r="GY531" s="507"/>
      <c r="GZ531" s="507"/>
      <c r="HA531" s="507"/>
      <c r="HB531" s="507"/>
      <c r="HC531" s="507"/>
      <c r="HD531" s="507"/>
      <c r="HE531" s="507"/>
      <c r="HF531" s="507"/>
      <c r="HG531" s="507"/>
      <c r="HH531" s="507"/>
      <c r="HI531" s="507"/>
      <c r="HJ531" s="507"/>
      <c r="HK531" s="507"/>
      <c r="HL531" s="507"/>
      <c r="HM531" s="507"/>
      <c r="HN531" s="507"/>
      <c r="HO531" s="507"/>
      <c r="HP531" s="507"/>
      <c r="HQ531" s="507"/>
      <c r="HR531" s="507"/>
      <c r="HS531" s="507"/>
      <c r="HT531" s="507"/>
      <c r="HU531" s="507"/>
      <c r="HV531" s="507"/>
      <c r="HW531" s="507"/>
      <c r="HX531" s="507"/>
      <c r="HY531" s="507"/>
      <c r="HZ531" s="507"/>
      <c r="IA531" s="507"/>
      <c r="IB531" s="507"/>
      <c r="IC531" s="507"/>
      <c r="ID531" s="507"/>
      <c r="IE531" s="507"/>
      <c r="IF531" s="507"/>
      <c r="IG531" s="507"/>
      <c r="IH531" s="507"/>
      <c r="II531" s="507"/>
      <c r="IJ531" s="507"/>
    </row>
    <row r="532" spans="1:244" s="398" customFormat="1" ht="19" x14ac:dyDescent="0.2">
      <c r="A532"/>
      <c r="B532" s="290"/>
      <c r="C532"/>
      <c r="D532" s="367"/>
      <c r="E532" s="463"/>
      <c r="F532" s="463"/>
      <c r="G532" s="271"/>
      <c r="H532"/>
      <c r="I532" s="99"/>
      <c r="J532"/>
      <c r="K532"/>
      <c r="L532"/>
      <c r="M532" s="275"/>
      <c r="N532" s="275"/>
      <c r="O532" s="275"/>
      <c r="P532" s="275"/>
      <c r="Q532" s="275"/>
      <c r="R532" s="275"/>
      <c r="S532" s="275"/>
      <c r="T532" s="275"/>
      <c r="U532" s="275"/>
      <c r="V532" s="275"/>
      <c r="W532" s="275"/>
      <c r="X532" s="275"/>
      <c r="Y532" s="275"/>
      <c r="Z532" s="275"/>
      <c r="AA532" s="275"/>
      <c r="AB532" s="23"/>
      <c r="AC532"/>
      <c r="AD532" s="92"/>
      <c r="AE532"/>
      <c r="AF532"/>
      <c r="AG532"/>
      <c r="AH532" s="96"/>
      <c r="AI532" s="471"/>
      <c r="AJ532" s="445"/>
      <c r="AK532" s="498"/>
      <c r="AL532" s="498"/>
      <c r="AM532" s="498"/>
      <c r="AN532" s="498"/>
      <c r="AO532" s="498"/>
      <c r="AP532" s="498"/>
      <c r="AQ532" s="498"/>
      <c r="AR532" s="498"/>
      <c r="AS532" s="498"/>
      <c r="AT532" s="498"/>
      <c r="AU532" s="498"/>
      <c r="AV532" s="498"/>
      <c r="AW532" s="498"/>
      <c r="AX532" s="498"/>
      <c r="AY532" s="448"/>
      <c r="AZ532" s="386"/>
      <c r="BA532" s="715"/>
      <c r="BB532"/>
      <c r="BC532" s="715"/>
      <c r="BD532"/>
      <c r="BE532" s="715"/>
      <c r="BF532"/>
      <c r="BG532" s="715"/>
      <c r="BH532"/>
      <c r="BI532" s="715"/>
      <c r="BJ532"/>
      <c r="BK532" s="715"/>
      <c r="BL532"/>
      <c r="BM532" s="715"/>
      <c r="BN532"/>
      <c r="BO532" s="387"/>
      <c r="BP532"/>
      <c r="BQ532" s="387"/>
      <c r="BR532"/>
      <c r="BS532" s="387"/>
      <c r="BT532"/>
      <c r="BU532" s="387"/>
      <c r="BV532"/>
      <c r="BW532" s="387"/>
      <c r="BX532"/>
      <c r="BY532" s="387"/>
      <c r="BZ532"/>
      <c r="CA532" s="387"/>
      <c r="CB532"/>
      <c r="CC532" s="387"/>
      <c r="CD532"/>
      <c r="CE532" s="387"/>
      <c r="CF532"/>
      <c r="CG532" s="387"/>
      <c r="CH532"/>
      <c r="CI532" s="387"/>
      <c r="CJ532"/>
      <c r="CK532" s="1099"/>
      <c r="CT532" s="1109"/>
      <c r="CX532" s="1109"/>
      <c r="DN532" s="507"/>
      <c r="DO532" s="507"/>
      <c r="DP532" s="507"/>
      <c r="DQ532" s="507"/>
      <c r="DR532" s="507"/>
      <c r="DS532" s="507"/>
      <c r="DT532" s="507"/>
      <c r="DU532" s="507"/>
      <c r="DV532" s="507"/>
      <c r="DW532" s="507"/>
      <c r="DX532" s="507"/>
      <c r="DY532" s="507"/>
      <c r="DZ532" s="507"/>
      <c r="EA532" s="507"/>
      <c r="EB532" s="507"/>
      <c r="EC532" s="507"/>
      <c r="ED532" s="507"/>
      <c r="EE532" s="507"/>
      <c r="EF532" s="507"/>
      <c r="EG532" s="507"/>
      <c r="EH532" s="507"/>
      <c r="EI532" s="507"/>
      <c r="EJ532" s="507"/>
      <c r="EK532" s="507"/>
      <c r="EL532" s="507"/>
      <c r="EM532" s="507"/>
      <c r="EN532" s="507"/>
      <c r="EO532" s="507"/>
      <c r="EP532" s="507"/>
      <c r="EQ532" s="507"/>
      <c r="ER532" s="507"/>
      <c r="ES532" s="507"/>
      <c r="ET532" s="507"/>
      <c r="EU532" s="507"/>
      <c r="EV532" s="507"/>
      <c r="EW532" s="507"/>
      <c r="EX532" s="507"/>
      <c r="EY532" s="507"/>
      <c r="EZ532" s="507"/>
      <c r="FA532" s="507"/>
      <c r="FB532" s="507"/>
      <c r="FC532" s="507"/>
      <c r="FD532" s="507"/>
      <c r="FE532" s="507"/>
      <c r="FF532" s="507"/>
      <c r="FG532" s="507"/>
      <c r="FH532" s="507"/>
      <c r="FI532" s="507"/>
      <c r="FJ532" s="507"/>
      <c r="FK532" s="507"/>
      <c r="FL532" s="507"/>
      <c r="FM532" s="507"/>
      <c r="FN532" s="507"/>
      <c r="FO532" s="507"/>
      <c r="FP532" s="507"/>
      <c r="FQ532" s="507"/>
      <c r="FR532" s="507"/>
      <c r="FS532" s="507"/>
      <c r="FT532" s="507"/>
      <c r="FU532" s="507"/>
      <c r="FV532" s="507"/>
      <c r="FW532" s="507"/>
      <c r="FX532" s="507"/>
      <c r="FY532" s="507"/>
      <c r="FZ532" s="507"/>
      <c r="GA532" s="507"/>
      <c r="GB532" s="507"/>
      <c r="GC532" s="507"/>
      <c r="GD532" s="507"/>
      <c r="GE532" s="507"/>
      <c r="GF532" s="507"/>
      <c r="GG532" s="507"/>
      <c r="GH532" s="507"/>
      <c r="GI532" s="507"/>
      <c r="GJ532" s="507"/>
      <c r="GK532" s="507"/>
      <c r="GL532" s="507"/>
      <c r="GM532" s="507"/>
      <c r="GN532" s="507"/>
      <c r="GO532" s="507"/>
      <c r="GP532" s="507"/>
      <c r="GQ532" s="507"/>
      <c r="GR532" s="507"/>
      <c r="GS532" s="507"/>
      <c r="GT532" s="507"/>
      <c r="GU532" s="507"/>
      <c r="GV532" s="507"/>
      <c r="GW532" s="507"/>
      <c r="GX532" s="507"/>
      <c r="GY532" s="507"/>
      <c r="GZ532" s="507"/>
      <c r="HA532" s="507"/>
      <c r="HB532" s="507"/>
      <c r="HC532" s="507"/>
      <c r="HD532" s="507"/>
      <c r="HE532" s="507"/>
      <c r="HF532" s="507"/>
      <c r="HG532" s="507"/>
      <c r="HH532" s="507"/>
      <c r="HI532" s="507"/>
      <c r="HJ532" s="507"/>
      <c r="HK532" s="507"/>
      <c r="HL532" s="507"/>
      <c r="HM532" s="507"/>
      <c r="HN532" s="507"/>
      <c r="HO532" s="507"/>
      <c r="HP532" s="507"/>
      <c r="HQ532" s="507"/>
      <c r="HR532" s="507"/>
      <c r="HS532" s="507"/>
      <c r="HT532" s="507"/>
      <c r="HU532" s="507"/>
      <c r="HV532" s="507"/>
      <c r="HW532" s="507"/>
      <c r="HX532" s="507"/>
      <c r="HY532" s="507"/>
      <c r="HZ532" s="507"/>
      <c r="IA532" s="507"/>
      <c r="IB532" s="507"/>
      <c r="IC532" s="507"/>
      <c r="ID532" s="507"/>
      <c r="IE532" s="507"/>
      <c r="IF532" s="507"/>
      <c r="IG532" s="507"/>
      <c r="IH532" s="507"/>
      <c r="II532" s="507"/>
      <c r="IJ532" s="507"/>
    </row>
    <row r="533" spans="1:244" s="398" customFormat="1" ht="19" x14ac:dyDescent="0.2">
      <c r="A533"/>
      <c r="B533" s="290"/>
      <c r="C533"/>
      <c r="D533" s="367"/>
      <c r="E533" s="463"/>
      <c r="F533" s="463"/>
      <c r="G533" s="271"/>
      <c r="H533"/>
      <c r="I533" s="99"/>
      <c r="J533"/>
      <c r="K533"/>
      <c r="L533"/>
      <c r="M533" s="275"/>
      <c r="N533" s="275"/>
      <c r="O533" s="275"/>
      <c r="P533" s="275"/>
      <c r="Q533" s="275"/>
      <c r="R533" s="275"/>
      <c r="S533" s="275"/>
      <c r="T533" s="275"/>
      <c r="U533" s="275"/>
      <c r="V533" s="275"/>
      <c r="W533" s="275"/>
      <c r="X533" s="275"/>
      <c r="Y533" s="275"/>
      <c r="Z533" s="275"/>
      <c r="AA533" s="275"/>
      <c r="AB533" s="23"/>
      <c r="AC533"/>
      <c r="AD533" s="92"/>
      <c r="AE533"/>
      <c r="AF533"/>
      <c r="AG533"/>
      <c r="AH533" s="96"/>
      <c r="AI533" s="471"/>
      <c r="AJ533" s="445"/>
      <c r="AK533" s="498"/>
      <c r="AL533" s="498"/>
      <c r="AM533" s="498"/>
      <c r="AN533" s="498"/>
      <c r="AO533" s="498"/>
      <c r="AP533" s="498"/>
      <c r="AQ533" s="498"/>
      <c r="AR533" s="498"/>
      <c r="AS533" s="498"/>
      <c r="AT533" s="498"/>
      <c r="AU533" s="498"/>
      <c r="AV533" s="498"/>
      <c r="AW533" s="498"/>
      <c r="AX533" s="498"/>
      <c r="AY533" s="448"/>
      <c r="AZ533" s="386"/>
      <c r="BA533" s="715"/>
      <c r="BB533"/>
      <c r="BC533" s="715"/>
      <c r="BD533"/>
      <c r="BE533" s="715"/>
      <c r="BF533"/>
      <c r="BG533" s="715"/>
      <c r="BH533"/>
      <c r="BI533" s="715"/>
      <c r="BJ533"/>
      <c r="BK533" s="715"/>
      <c r="BL533"/>
      <c r="BM533" s="715"/>
      <c r="BN533"/>
      <c r="BO533" s="387"/>
      <c r="BP533"/>
      <c r="BQ533" s="387"/>
      <c r="BR533"/>
      <c r="BS533" s="387"/>
      <c r="BT533"/>
      <c r="BU533" s="387"/>
      <c r="BV533"/>
      <c r="BW533" s="387"/>
      <c r="BX533"/>
      <c r="BY533" s="387"/>
      <c r="BZ533"/>
      <c r="CA533" s="387"/>
      <c r="CB533"/>
      <c r="CC533" s="387"/>
      <c r="CD533"/>
      <c r="CE533" s="387"/>
      <c r="CF533"/>
      <c r="CG533" s="387"/>
      <c r="CH533"/>
      <c r="CI533" s="387"/>
      <c r="CJ533"/>
      <c r="CK533" s="1099"/>
      <c r="CT533" s="1109"/>
      <c r="CX533" s="1109"/>
      <c r="DN533" s="507"/>
      <c r="DO533" s="507"/>
      <c r="DP533" s="507"/>
      <c r="DQ533" s="507"/>
      <c r="DR533" s="507"/>
      <c r="DS533" s="507"/>
      <c r="DT533" s="507"/>
      <c r="DU533" s="507"/>
      <c r="DV533" s="507"/>
      <c r="DW533" s="507"/>
      <c r="DX533" s="507"/>
      <c r="DY533" s="507"/>
      <c r="DZ533" s="507"/>
      <c r="EA533" s="507"/>
      <c r="EB533" s="507"/>
      <c r="EC533" s="507"/>
      <c r="ED533" s="507"/>
      <c r="EE533" s="507"/>
      <c r="EF533" s="507"/>
      <c r="EG533" s="507"/>
      <c r="EH533" s="507"/>
      <c r="EI533" s="507"/>
      <c r="EJ533" s="507"/>
      <c r="EK533" s="507"/>
      <c r="EL533" s="507"/>
      <c r="EM533" s="507"/>
      <c r="EN533" s="507"/>
      <c r="EO533" s="507"/>
      <c r="EP533" s="507"/>
      <c r="EQ533" s="507"/>
      <c r="ER533" s="507"/>
      <c r="ES533" s="507"/>
      <c r="ET533" s="507"/>
      <c r="EU533" s="507"/>
      <c r="EV533" s="507"/>
      <c r="EW533" s="507"/>
      <c r="EX533" s="507"/>
      <c r="EY533" s="507"/>
      <c r="EZ533" s="507"/>
      <c r="FA533" s="507"/>
      <c r="FB533" s="507"/>
      <c r="FC533" s="507"/>
      <c r="FD533" s="507"/>
      <c r="FE533" s="507"/>
      <c r="FF533" s="507"/>
      <c r="FG533" s="507"/>
      <c r="FH533" s="507"/>
      <c r="FI533" s="507"/>
      <c r="FJ533" s="507"/>
      <c r="FK533" s="507"/>
      <c r="FL533" s="507"/>
      <c r="FM533" s="507"/>
      <c r="FN533" s="507"/>
      <c r="FO533" s="507"/>
      <c r="FP533" s="507"/>
      <c r="FQ533" s="507"/>
      <c r="FR533" s="507"/>
      <c r="FS533" s="507"/>
      <c r="FT533" s="507"/>
      <c r="FU533" s="507"/>
      <c r="FV533" s="507"/>
      <c r="FW533" s="507"/>
      <c r="FX533" s="507"/>
      <c r="FY533" s="507"/>
      <c r="FZ533" s="507"/>
      <c r="GA533" s="507"/>
      <c r="GB533" s="507"/>
      <c r="GC533" s="507"/>
      <c r="GD533" s="507"/>
      <c r="GE533" s="507"/>
      <c r="GF533" s="507"/>
      <c r="GG533" s="507"/>
      <c r="GH533" s="507"/>
      <c r="GI533" s="507"/>
      <c r="GJ533" s="507"/>
      <c r="GK533" s="507"/>
      <c r="GL533" s="507"/>
      <c r="GM533" s="507"/>
      <c r="GN533" s="507"/>
      <c r="GO533" s="507"/>
      <c r="GP533" s="507"/>
      <c r="GQ533" s="507"/>
      <c r="GR533" s="507"/>
      <c r="GS533" s="507"/>
      <c r="GT533" s="507"/>
      <c r="GU533" s="507"/>
      <c r="GV533" s="507"/>
      <c r="GW533" s="507"/>
      <c r="GX533" s="507"/>
      <c r="GY533" s="507"/>
      <c r="GZ533" s="507"/>
      <c r="HA533" s="507"/>
      <c r="HB533" s="507"/>
      <c r="HC533" s="507"/>
      <c r="HD533" s="507"/>
      <c r="HE533" s="507"/>
      <c r="HF533" s="507"/>
      <c r="HG533" s="507"/>
      <c r="HH533" s="507"/>
      <c r="HI533" s="507"/>
      <c r="HJ533" s="507"/>
      <c r="HK533" s="507"/>
      <c r="HL533" s="507"/>
      <c r="HM533" s="507"/>
      <c r="HN533" s="507"/>
      <c r="HO533" s="507"/>
      <c r="HP533" s="507"/>
      <c r="HQ533" s="507"/>
      <c r="HR533" s="507"/>
      <c r="HS533" s="507"/>
      <c r="HT533" s="507"/>
      <c r="HU533" s="507"/>
      <c r="HV533" s="507"/>
      <c r="HW533" s="507"/>
      <c r="HX533" s="507"/>
      <c r="HY533" s="507"/>
      <c r="HZ533" s="507"/>
      <c r="IA533" s="507"/>
      <c r="IB533" s="507"/>
      <c r="IC533" s="507"/>
      <c r="ID533" s="507"/>
      <c r="IE533" s="507"/>
      <c r="IF533" s="507"/>
      <c r="IG533" s="507"/>
      <c r="IH533" s="507"/>
      <c r="II533" s="507"/>
      <c r="IJ533" s="507"/>
    </row>
    <row r="534" spans="1:244" s="398" customFormat="1" ht="19" x14ac:dyDescent="0.2">
      <c r="A534"/>
      <c r="B534" s="290"/>
      <c r="C534"/>
      <c r="D534" s="367"/>
      <c r="E534" s="463"/>
      <c r="F534" s="463"/>
      <c r="G534" s="271"/>
      <c r="H534"/>
      <c r="I534" s="99"/>
      <c r="J534"/>
      <c r="K534"/>
      <c r="L534"/>
      <c r="M534" s="275"/>
      <c r="N534" s="275"/>
      <c r="O534" s="275"/>
      <c r="P534" s="275"/>
      <c r="Q534" s="275"/>
      <c r="R534" s="275"/>
      <c r="S534" s="275"/>
      <c r="T534" s="275"/>
      <c r="U534" s="275"/>
      <c r="V534" s="275"/>
      <c r="W534" s="275"/>
      <c r="X534" s="275"/>
      <c r="Y534" s="275"/>
      <c r="Z534" s="275"/>
      <c r="AA534" s="275"/>
      <c r="AB534" s="23"/>
      <c r="AC534"/>
      <c r="AD534" s="92"/>
      <c r="AE534"/>
      <c r="AF534"/>
      <c r="AG534"/>
      <c r="AH534" s="96"/>
      <c r="AI534" s="471"/>
      <c r="AJ534" s="445"/>
      <c r="AK534" s="498"/>
      <c r="AL534" s="498"/>
      <c r="AM534" s="498"/>
      <c r="AN534" s="498"/>
      <c r="AO534" s="498"/>
      <c r="AP534" s="498"/>
      <c r="AQ534" s="498"/>
      <c r="AR534" s="498"/>
      <c r="AS534" s="498"/>
      <c r="AT534" s="498"/>
      <c r="AU534" s="498"/>
      <c r="AV534" s="498"/>
      <c r="AW534" s="498"/>
      <c r="AX534" s="498"/>
      <c r="AY534" s="448"/>
      <c r="AZ534" s="386"/>
      <c r="BA534" s="715"/>
      <c r="BB534"/>
      <c r="BC534" s="715"/>
      <c r="BD534"/>
      <c r="BE534" s="715"/>
      <c r="BF534"/>
      <c r="BG534" s="715"/>
      <c r="BH534"/>
      <c r="BI534" s="715"/>
      <c r="BJ534"/>
      <c r="BK534" s="715"/>
      <c r="BL534"/>
      <c r="BM534" s="715"/>
      <c r="BN534"/>
      <c r="BO534" s="387"/>
      <c r="BP534"/>
      <c r="BQ534" s="387"/>
      <c r="BR534"/>
      <c r="BS534" s="387"/>
      <c r="BT534"/>
      <c r="BU534" s="387"/>
      <c r="BV534"/>
      <c r="BW534" s="387"/>
      <c r="BX534"/>
      <c r="BY534" s="387"/>
      <c r="BZ534"/>
      <c r="CA534" s="387"/>
      <c r="CB534"/>
      <c r="CC534" s="387"/>
      <c r="CD534"/>
      <c r="CE534" s="387"/>
      <c r="CF534"/>
      <c r="CG534" s="387"/>
      <c r="CH534"/>
      <c r="CI534" s="387"/>
      <c r="CJ534"/>
      <c r="CK534" s="1099"/>
      <c r="CT534" s="1109"/>
      <c r="CX534" s="1109"/>
      <c r="DN534" s="507"/>
      <c r="DO534" s="507"/>
      <c r="DP534" s="507"/>
      <c r="DQ534" s="507"/>
      <c r="DR534" s="507"/>
      <c r="DS534" s="507"/>
      <c r="DT534" s="507"/>
      <c r="DU534" s="507"/>
      <c r="DV534" s="507"/>
      <c r="DW534" s="507"/>
      <c r="DX534" s="507"/>
      <c r="DY534" s="507"/>
      <c r="DZ534" s="507"/>
      <c r="EA534" s="507"/>
      <c r="EB534" s="507"/>
      <c r="EC534" s="507"/>
      <c r="ED534" s="507"/>
      <c r="EE534" s="507"/>
      <c r="EF534" s="507"/>
      <c r="EG534" s="507"/>
      <c r="EH534" s="507"/>
      <c r="EI534" s="507"/>
      <c r="EJ534" s="507"/>
      <c r="EK534" s="507"/>
      <c r="EL534" s="507"/>
      <c r="EM534" s="507"/>
      <c r="EN534" s="507"/>
      <c r="EO534" s="507"/>
      <c r="EP534" s="507"/>
      <c r="EQ534" s="507"/>
      <c r="ER534" s="507"/>
      <c r="ES534" s="507"/>
      <c r="ET534" s="507"/>
      <c r="EU534" s="507"/>
      <c r="EV534" s="507"/>
      <c r="EW534" s="507"/>
      <c r="EX534" s="507"/>
      <c r="EY534" s="507"/>
      <c r="EZ534" s="507"/>
      <c r="FA534" s="507"/>
      <c r="FB534" s="507"/>
      <c r="FC534" s="507"/>
      <c r="FD534" s="507"/>
      <c r="FE534" s="507"/>
      <c r="FF534" s="507"/>
      <c r="FG534" s="507"/>
      <c r="FH534" s="507"/>
      <c r="FI534" s="507"/>
      <c r="FJ534" s="507"/>
      <c r="FK534" s="507"/>
      <c r="FL534" s="507"/>
      <c r="FM534" s="507"/>
      <c r="FN534" s="507"/>
      <c r="FO534" s="507"/>
      <c r="FP534" s="507"/>
      <c r="FQ534" s="507"/>
      <c r="FR534" s="507"/>
      <c r="FS534" s="507"/>
      <c r="FT534" s="507"/>
      <c r="FU534" s="507"/>
      <c r="FV534" s="507"/>
      <c r="FW534" s="507"/>
      <c r="FX534" s="507"/>
      <c r="FY534" s="507"/>
      <c r="FZ534" s="507"/>
      <c r="GA534" s="507"/>
      <c r="GB534" s="507"/>
      <c r="GC534" s="507"/>
      <c r="GD534" s="507"/>
      <c r="GE534" s="507"/>
      <c r="GF534" s="507"/>
      <c r="GG534" s="507"/>
      <c r="GH534" s="507"/>
      <c r="GI534" s="507"/>
      <c r="GJ534" s="507"/>
      <c r="GK534" s="507"/>
      <c r="GL534" s="507"/>
      <c r="GM534" s="507"/>
      <c r="GN534" s="507"/>
      <c r="GO534" s="507"/>
      <c r="GP534" s="507"/>
      <c r="GQ534" s="507"/>
      <c r="GR534" s="507"/>
      <c r="GS534" s="507"/>
      <c r="GT534" s="507"/>
      <c r="GU534" s="507"/>
      <c r="GV534" s="507"/>
      <c r="GW534" s="507"/>
      <c r="GX534" s="507"/>
      <c r="GY534" s="507"/>
      <c r="GZ534" s="507"/>
      <c r="HA534" s="507"/>
      <c r="HB534" s="507"/>
      <c r="HC534" s="507"/>
      <c r="HD534" s="507"/>
      <c r="HE534" s="507"/>
      <c r="HF534" s="507"/>
      <c r="HG534" s="507"/>
      <c r="HH534" s="507"/>
      <c r="HI534" s="507"/>
      <c r="HJ534" s="507"/>
      <c r="HK534" s="507"/>
      <c r="HL534" s="507"/>
      <c r="HM534" s="507"/>
      <c r="HN534" s="507"/>
      <c r="HO534" s="507"/>
      <c r="HP534" s="507"/>
      <c r="HQ534" s="507"/>
      <c r="HR534" s="507"/>
      <c r="HS534" s="507"/>
      <c r="HT534" s="507"/>
      <c r="HU534" s="507"/>
      <c r="HV534" s="507"/>
      <c r="HW534" s="507"/>
      <c r="HX534" s="507"/>
      <c r="HY534" s="507"/>
      <c r="HZ534" s="507"/>
      <c r="IA534" s="507"/>
      <c r="IB534" s="507"/>
      <c r="IC534" s="507"/>
      <c r="ID534" s="507"/>
      <c r="IE534" s="507"/>
      <c r="IF534" s="507"/>
      <c r="IG534" s="507"/>
      <c r="IH534" s="507"/>
      <c r="II534" s="507"/>
      <c r="IJ534" s="507"/>
    </row>
    <row r="535" spans="1:244" s="398" customFormat="1" ht="19" x14ac:dyDescent="0.2">
      <c r="A535"/>
      <c r="B535" s="290"/>
      <c r="C535"/>
      <c r="D535" s="367"/>
      <c r="E535" s="463"/>
      <c r="F535" s="463"/>
      <c r="G535" s="271"/>
      <c r="H535"/>
      <c r="I535" s="99"/>
      <c r="J535"/>
      <c r="K535"/>
      <c r="L535"/>
      <c r="M535" s="275"/>
      <c r="N535" s="275"/>
      <c r="O535" s="275"/>
      <c r="P535" s="275"/>
      <c r="Q535" s="275"/>
      <c r="R535" s="275"/>
      <c r="S535" s="275"/>
      <c r="T535" s="275"/>
      <c r="U535" s="275"/>
      <c r="V535" s="275"/>
      <c r="W535" s="275"/>
      <c r="X535" s="275"/>
      <c r="Y535" s="275"/>
      <c r="Z535" s="275"/>
      <c r="AA535" s="275"/>
      <c r="AB535" s="23"/>
      <c r="AC535"/>
      <c r="AD535" s="92"/>
      <c r="AE535"/>
      <c r="AF535"/>
      <c r="AG535"/>
      <c r="AH535" s="96"/>
      <c r="AI535" s="471"/>
      <c r="AJ535" s="445"/>
      <c r="AK535" s="498"/>
      <c r="AL535" s="498"/>
      <c r="AM535" s="498"/>
      <c r="AN535" s="498"/>
      <c r="AO535" s="498"/>
      <c r="AP535" s="498"/>
      <c r="AQ535" s="498"/>
      <c r="AR535" s="498"/>
      <c r="AS535" s="498"/>
      <c r="AT535" s="498"/>
      <c r="AU535" s="498"/>
      <c r="AV535" s="498"/>
      <c r="AW535" s="498"/>
      <c r="AX535" s="498"/>
      <c r="AY535" s="448"/>
      <c r="AZ535" s="386"/>
      <c r="BA535" s="715"/>
      <c r="BB535"/>
      <c r="BC535" s="715"/>
      <c r="BD535"/>
      <c r="BE535" s="715"/>
      <c r="BF535"/>
      <c r="BG535" s="715"/>
      <c r="BH535"/>
      <c r="BI535" s="715"/>
      <c r="BJ535"/>
      <c r="BK535" s="715"/>
      <c r="BL535"/>
      <c r="BM535" s="715"/>
      <c r="BN535"/>
      <c r="BO535" s="387"/>
      <c r="BP535"/>
      <c r="BQ535" s="387"/>
      <c r="BR535"/>
      <c r="BS535" s="387"/>
      <c r="BT535"/>
      <c r="BU535" s="387"/>
      <c r="BV535"/>
      <c r="BW535" s="387"/>
      <c r="BX535"/>
      <c r="BY535" s="387"/>
      <c r="BZ535"/>
      <c r="CA535" s="387"/>
      <c r="CB535"/>
      <c r="CC535" s="387"/>
      <c r="CD535"/>
      <c r="CE535" s="387"/>
      <c r="CF535"/>
      <c r="CG535" s="387"/>
      <c r="CH535"/>
      <c r="CI535" s="387"/>
      <c r="CJ535"/>
      <c r="CK535" s="1099"/>
      <c r="CT535" s="1109"/>
      <c r="CX535" s="1109"/>
      <c r="DN535" s="507"/>
      <c r="DO535" s="507"/>
      <c r="DP535" s="507"/>
      <c r="DQ535" s="507"/>
      <c r="DR535" s="507"/>
      <c r="DS535" s="507"/>
      <c r="DT535" s="507"/>
      <c r="DU535" s="507"/>
      <c r="DV535" s="507"/>
      <c r="DW535" s="507"/>
      <c r="DX535" s="507"/>
      <c r="DY535" s="507"/>
      <c r="DZ535" s="507"/>
      <c r="EA535" s="507"/>
      <c r="EB535" s="507"/>
      <c r="EC535" s="507"/>
      <c r="ED535" s="507"/>
      <c r="EE535" s="507"/>
      <c r="EF535" s="507"/>
      <c r="EG535" s="507"/>
      <c r="EH535" s="507"/>
      <c r="EI535" s="507"/>
      <c r="EJ535" s="507"/>
      <c r="EK535" s="507"/>
      <c r="EL535" s="507"/>
      <c r="EM535" s="507"/>
      <c r="EN535" s="507"/>
      <c r="EO535" s="507"/>
      <c r="EP535" s="507"/>
      <c r="EQ535" s="507"/>
      <c r="ER535" s="507"/>
      <c r="ES535" s="507"/>
      <c r="ET535" s="507"/>
      <c r="EU535" s="507"/>
      <c r="EV535" s="507"/>
      <c r="EW535" s="507"/>
      <c r="EX535" s="507"/>
      <c r="EY535" s="507"/>
      <c r="EZ535" s="507"/>
      <c r="FA535" s="507"/>
      <c r="FB535" s="507"/>
      <c r="FC535" s="507"/>
      <c r="FD535" s="507"/>
      <c r="FE535" s="507"/>
      <c r="FF535" s="507"/>
      <c r="FG535" s="507"/>
      <c r="FH535" s="507"/>
      <c r="FI535" s="507"/>
      <c r="FJ535" s="507"/>
      <c r="FK535" s="507"/>
      <c r="FL535" s="507"/>
      <c r="FM535" s="507"/>
      <c r="FN535" s="507"/>
      <c r="FO535" s="507"/>
      <c r="FP535" s="507"/>
      <c r="FQ535" s="507"/>
      <c r="FR535" s="507"/>
      <c r="FS535" s="507"/>
      <c r="FT535" s="507"/>
      <c r="FU535" s="507"/>
      <c r="FV535" s="507"/>
      <c r="FW535" s="507"/>
      <c r="FX535" s="507"/>
      <c r="FY535" s="507"/>
      <c r="FZ535" s="507"/>
      <c r="GA535" s="507"/>
      <c r="GB535" s="507"/>
      <c r="GC535" s="507"/>
      <c r="GD535" s="507"/>
      <c r="GE535" s="507"/>
      <c r="GF535" s="507"/>
      <c r="GG535" s="507"/>
      <c r="GH535" s="507"/>
      <c r="GI535" s="507"/>
      <c r="GJ535" s="507"/>
      <c r="GK535" s="507"/>
      <c r="GL535" s="507"/>
      <c r="GM535" s="507"/>
      <c r="GN535" s="507"/>
      <c r="GO535" s="507"/>
      <c r="GP535" s="507"/>
      <c r="GQ535" s="507"/>
      <c r="GR535" s="507"/>
      <c r="GS535" s="507"/>
      <c r="GT535" s="507"/>
      <c r="GU535" s="507"/>
      <c r="GV535" s="507"/>
      <c r="GW535" s="507"/>
      <c r="GX535" s="507"/>
      <c r="GY535" s="507"/>
      <c r="GZ535" s="507"/>
      <c r="HA535" s="507"/>
      <c r="HB535" s="507"/>
      <c r="HC535" s="507"/>
      <c r="HD535" s="507"/>
      <c r="HE535" s="507"/>
      <c r="HF535" s="507"/>
      <c r="HG535" s="507"/>
      <c r="HH535" s="507"/>
      <c r="HI535" s="507"/>
      <c r="HJ535" s="507"/>
      <c r="HK535" s="507"/>
      <c r="HL535" s="507"/>
      <c r="HM535" s="507"/>
      <c r="HN535" s="507"/>
      <c r="HO535" s="507"/>
      <c r="HP535" s="507"/>
      <c r="HQ535" s="507"/>
      <c r="HR535" s="507"/>
      <c r="HS535" s="507"/>
      <c r="HT535" s="507"/>
      <c r="HU535" s="507"/>
      <c r="HV535" s="507"/>
      <c r="HW535" s="507"/>
      <c r="HX535" s="507"/>
      <c r="HY535" s="507"/>
      <c r="HZ535" s="507"/>
      <c r="IA535" s="507"/>
      <c r="IB535" s="507"/>
      <c r="IC535" s="507"/>
      <c r="ID535" s="507"/>
      <c r="IE535" s="507"/>
      <c r="IF535" s="507"/>
      <c r="IG535" s="507"/>
      <c r="IH535" s="507"/>
      <c r="II535" s="507"/>
      <c r="IJ535" s="507"/>
    </row>
    <row r="536" spans="1:244" s="398" customFormat="1" ht="19" x14ac:dyDescent="0.2">
      <c r="A536"/>
      <c r="B536" s="290"/>
      <c r="C536"/>
      <c r="D536" s="367"/>
      <c r="E536" s="463"/>
      <c r="F536" s="463"/>
      <c r="G536" s="271"/>
      <c r="H536"/>
      <c r="I536" s="99"/>
      <c r="J536"/>
      <c r="K536"/>
      <c r="L536"/>
      <c r="M536" s="275"/>
      <c r="N536" s="275"/>
      <c r="O536" s="275"/>
      <c r="P536" s="275"/>
      <c r="Q536" s="275"/>
      <c r="R536" s="275"/>
      <c r="S536" s="275"/>
      <c r="T536" s="275"/>
      <c r="U536" s="275"/>
      <c r="V536" s="275"/>
      <c r="W536" s="275"/>
      <c r="X536" s="275"/>
      <c r="Y536" s="275"/>
      <c r="Z536" s="275"/>
      <c r="AA536" s="275"/>
      <c r="AB536" s="23"/>
      <c r="AC536"/>
      <c r="AD536" s="92"/>
      <c r="AE536"/>
      <c r="AF536"/>
      <c r="AG536"/>
      <c r="AH536" s="96"/>
      <c r="AI536" s="471"/>
      <c r="AJ536" s="445"/>
      <c r="AK536" s="498"/>
      <c r="AL536" s="498"/>
      <c r="AM536" s="498"/>
      <c r="AN536" s="498"/>
      <c r="AO536" s="498"/>
      <c r="AP536" s="498"/>
      <c r="AQ536" s="498"/>
      <c r="AR536" s="498"/>
      <c r="AS536" s="498"/>
      <c r="AT536" s="498"/>
      <c r="AU536" s="498"/>
      <c r="AV536" s="498"/>
      <c r="AW536" s="498"/>
      <c r="AX536" s="498"/>
      <c r="AY536" s="448"/>
      <c r="AZ536" s="386"/>
      <c r="BA536" s="715"/>
      <c r="BB536"/>
      <c r="BC536" s="715"/>
      <c r="BD536"/>
      <c r="BE536" s="715"/>
      <c r="BF536"/>
      <c r="BG536" s="715"/>
      <c r="BH536"/>
      <c r="BI536" s="715"/>
      <c r="BJ536"/>
      <c r="BK536" s="715"/>
      <c r="BL536"/>
      <c r="BM536" s="715"/>
      <c r="BN536"/>
      <c r="BO536" s="387"/>
      <c r="BP536"/>
      <c r="BQ536" s="387"/>
      <c r="BR536"/>
      <c r="BS536" s="387"/>
      <c r="BT536"/>
      <c r="BU536" s="387"/>
      <c r="BV536"/>
      <c r="BW536" s="387"/>
      <c r="BX536"/>
      <c r="BY536" s="387"/>
      <c r="BZ536"/>
      <c r="CA536" s="387"/>
      <c r="CB536"/>
      <c r="CC536" s="387"/>
      <c r="CD536"/>
      <c r="CE536" s="387"/>
      <c r="CF536"/>
      <c r="CG536" s="387"/>
      <c r="CH536"/>
      <c r="CI536" s="387"/>
      <c r="CJ536"/>
      <c r="CK536" s="1099"/>
      <c r="CT536" s="1109"/>
      <c r="CX536" s="1109"/>
      <c r="DN536" s="507"/>
      <c r="DO536" s="507"/>
      <c r="DP536" s="507"/>
      <c r="DQ536" s="507"/>
      <c r="DR536" s="507"/>
      <c r="DS536" s="507"/>
      <c r="DT536" s="507"/>
      <c r="DU536" s="507"/>
      <c r="DV536" s="507"/>
      <c r="DW536" s="507"/>
      <c r="DX536" s="507"/>
      <c r="DY536" s="507"/>
      <c r="DZ536" s="507"/>
      <c r="EA536" s="507"/>
      <c r="EB536" s="507"/>
      <c r="EC536" s="507"/>
      <c r="ED536" s="507"/>
      <c r="EE536" s="507"/>
      <c r="EF536" s="507"/>
      <c r="EG536" s="507"/>
      <c r="EH536" s="507"/>
      <c r="EI536" s="507"/>
      <c r="EJ536" s="507"/>
      <c r="EK536" s="507"/>
      <c r="EL536" s="507"/>
      <c r="EM536" s="507"/>
      <c r="EN536" s="507"/>
      <c r="EO536" s="507"/>
      <c r="EP536" s="507"/>
      <c r="EQ536" s="507"/>
      <c r="ER536" s="507"/>
      <c r="ES536" s="507"/>
      <c r="ET536" s="507"/>
      <c r="EU536" s="507"/>
      <c r="EV536" s="507"/>
      <c r="EW536" s="507"/>
      <c r="EX536" s="507"/>
      <c r="EY536" s="507"/>
      <c r="EZ536" s="507"/>
      <c r="FA536" s="507"/>
      <c r="FB536" s="507"/>
      <c r="FC536" s="507"/>
      <c r="FD536" s="507"/>
      <c r="FE536" s="507"/>
      <c r="FF536" s="507"/>
      <c r="FG536" s="507"/>
      <c r="FH536" s="507"/>
      <c r="FI536" s="507"/>
      <c r="FJ536" s="507"/>
      <c r="FK536" s="507"/>
      <c r="FL536" s="507"/>
      <c r="FM536" s="507"/>
      <c r="FN536" s="507"/>
      <c r="FO536" s="507"/>
      <c r="FP536" s="507"/>
      <c r="FQ536" s="507"/>
      <c r="FR536" s="507"/>
      <c r="FS536" s="507"/>
      <c r="FT536" s="507"/>
      <c r="FU536" s="507"/>
      <c r="FV536" s="507"/>
      <c r="FW536" s="507"/>
      <c r="FX536" s="507"/>
      <c r="FY536" s="507"/>
      <c r="FZ536" s="507"/>
      <c r="GA536" s="507"/>
      <c r="GB536" s="507"/>
      <c r="GC536" s="507"/>
      <c r="GD536" s="507"/>
      <c r="GE536" s="507"/>
      <c r="GF536" s="507"/>
      <c r="GG536" s="507"/>
      <c r="GH536" s="507"/>
      <c r="GI536" s="507"/>
      <c r="GJ536" s="507"/>
      <c r="GK536" s="507"/>
      <c r="GL536" s="507"/>
      <c r="GM536" s="507"/>
      <c r="GN536" s="507"/>
      <c r="GO536" s="507"/>
      <c r="GP536" s="507"/>
      <c r="GQ536" s="507"/>
      <c r="GR536" s="507"/>
      <c r="GS536" s="507"/>
      <c r="GT536" s="507"/>
      <c r="GU536" s="507"/>
      <c r="GV536" s="507"/>
      <c r="GW536" s="507"/>
      <c r="GX536" s="507"/>
      <c r="GY536" s="507"/>
      <c r="GZ536" s="507"/>
      <c r="HA536" s="507"/>
      <c r="HB536" s="507"/>
      <c r="HC536" s="507"/>
      <c r="HD536" s="507"/>
      <c r="HE536" s="507"/>
      <c r="HF536" s="507"/>
      <c r="HG536" s="507"/>
      <c r="HH536" s="507"/>
      <c r="HI536" s="507"/>
      <c r="HJ536" s="507"/>
      <c r="HK536" s="507"/>
      <c r="HL536" s="507"/>
      <c r="HM536" s="507"/>
      <c r="HN536" s="507"/>
      <c r="HO536" s="507"/>
      <c r="HP536" s="507"/>
      <c r="HQ536" s="507"/>
      <c r="HR536" s="507"/>
      <c r="HS536" s="507"/>
      <c r="HT536" s="507"/>
      <c r="HU536" s="507"/>
      <c r="HV536" s="507"/>
      <c r="HW536" s="507"/>
      <c r="HX536" s="507"/>
      <c r="HY536" s="507"/>
      <c r="HZ536" s="507"/>
      <c r="IA536" s="507"/>
      <c r="IB536" s="507"/>
      <c r="IC536" s="507"/>
      <c r="ID536" s="507"/>
      <c r="IE536" s="507"/>
      <c r="IF536" s="507"/>
      <c r="IG536" s="507"/>
      <c r="IH536" s="507"/>
      <c r="II536" s="507"/>
      <c r="IJ536" s="507"/>
    </row>
    <row r="537" spans="1:244" s="398" customFormat="1" ht="19" x14ac:dyDescent="0.2">
      <c r="A537"/>
      <c r="B537" s="290"/>
      <c r="C537"/>
      <c r="D537" s="367"/>
      <c r="E537" s="463"/>
      <c r="F537" s="463"/>
      <c r="G537" s="271"/>
      <c r="H537"/>
      <c r="I537" s="99"/>
      <c r="J537"/>
      <c r="K537"/>
      <c r="L537"/>
      <c r="M537" s="275"/>
      <c r="N537" s="275"/>
      <c r="O537" s="275"/>
      <c r="P537" s="275"/>
      <c r="Q537" s="275"/>
      <c r="R537" s="275"/>
      <c r="S537" s="275"/>
      <c r="T537" s="275"/>
      <c r="U537" s="275"/>
      <c r="V537" s="275"/>
      <c r="W537" s="275"/>
      <c r="X537" s="275"/>
      <c r="Y537" s="275"/>
      <c r="Z537" s="275"/>
      <c r="AA537" s="275"/>
      <c r="AB537" s="23"/>
      <c r="AC537"/>
      <c r="AD537" s="92"/>
      <c r="AE537"/>
      <c r="AF537"/>
      <c r="AG537"/>
      <c r="AH537" s="96"/>
      <c r="AI537" s="471"/>
      <c r="AJ537" s="445"/>
      <c r="AK537" s="498"/>
      <c r="AL537" s="498"/>
      <c r="AM537" s="498"/>
      <c r="AN537" s="498"/>
      <c r="AO537" s="498"/>
      <c r="AP537" s="498"/>
      <c r="AQ537" s="498"/>
      <c r="AR537" s="498"/>
      <c r="AS537" s="498"/>
      <c r="AT537" s="498"/>
      <c r="AU537" s="498"/>
      <c r="AV537" s="498"/>
      <c r="AW537" s="498"/>
      <c r="AX537" s="498"/>
      <c r="AY537" s="448"/>
      <c r="AZ537" s="386"/>
      <c r="BA537" s="715"/>
      <c r="BB537"/>
      <c r="BC537" s="715"/>
      <c r="BD537"/>
      <c r="BE537" s="715"/>
      <c r="BF537"/>
      <c r="BG537" s="715"/>
      <c r="BH537"/>
      <c r="BI537" s="715"/>
      <c r="BJ537"/>
      <c r="BK537" s="715"/>
      <c r="BL537"/>
      <c r="BM537" s="715"/>
      <c r="BN537"/>
      <c r="BO537" s="387"/>
      <c r="BP537"/>
      <c r="BQ537" s="387"/>
      <c r="BR537"/>
      <c r="BS537" s="387"/>
      <c r="BT537"/>
      <c r="BU537" s="387"/>
      <c r="BV537"/>
      <c r="BW537" s="387"/>
      <c r="BX537"/>
      <c r="BY537" s="387"/>
      <c r="BZ537"/>
      <c r="CA537" s="387"/>
      <c r="CB537"/>
      <c r="CC537" s="387"/>
      <c r="CD537"/>
      <c r="CE537" s="387"/>
      <c r="CF537"/>
      <c r="CG537" s="387"/>
      <c r="CH537"/>
      <c r="CI537" s="387"/>
      <c r="CJ537"/>
      <c r="CK537" s="1099"/>
      <c r="CT537" s="1109"/>
      <c r="CX537" s="1109"/>
      <c r="DN537" s="507"/>
      <c r="DO537" s="507"/>
      <c r="DP537" s="507"/>
      <c r="DQ537" s="507"/>
      <c r="DR537" s="507"/>
      <c r="DS537" s="507"/>
      <c r="DT537" s="507"/>
      <c r="DU537" s="507"/>
      <c r="DV537" s="507"/>
      <c r="DW537" s="507"/>
      <c r="DX537" s="507"/>
      <c r="DY537" s="507"/>
      <c r="DZ537" s="507"/>
      <c r="EA537" s="507"/>
      <c r="EB537" s="507"/>
      <c r="EC537" s="507"/>
      <c r="ED537" s="507"/>
      <c r="EE537" s="507"/>
      <c r="EF537" s="507"/>
      <c r="EG537" s="507"/>
      <c r="EH537" s="507"/>
      <c r="EI537" s="507"/>
      <c r="EJ537" s="507"/>
      <c r="EK537" s="507"/>
      <c r="EL537" s="507"/>
      <c r="EM537" s="507"/>
      <c r="EN537" s="507"/>
      <c r="EO537" s="507"/>
      <c r="EP537" s="507"/>
      <c r="EQ537" s="507"/>
      <c r="ER537" s="507"/>
      <c r="ES537" s="507"/>
      <c r="ET537" s="507"/>
      <c r="EU537" s="507"/>
      <c r="EV537" s="507"/>
      <c r="EW537" s="507"/>
      <c r="EX537" s="507"/>
      <c r="EY537" s="507"/>
      <c r="EZ537" s="507"/>
      <c r="FA537" s="507"/>
      <c r="FB537" s="507"/>
      <c r="FC537" s="507"/>
      <c r="FD537" s="507"/>
      <c r="FE537" s="507"/>
      <c r="FF537" s="507"/>
      <c r="FG537" s="507"/>
      <c r="FH537" s="507"/>
      <c r="FI537" s="507"/>
      <c r="FJ537" s="507"/>
      <c r="FK537" s="507"/>
      <c r="FL537" s="507"/>
      <c r="FM537" s="507"/>
      <c r="FN537" s="507"/>
      <c r="FO537" s="507"/>
      <c r="FP537" s="507"/>
      <c r="FQ537" s="507"/>
      <c r="FR537" s="507"/>
      <c r="FS537" s="507"/>
      <c r="FT537" s="507"/>
      <c r="FU537" s="507"/>
      <c r="FV537" s="507"/>
      <c r="FW537" s="507"/>
      <c r="FX537" s="507"/>
      <c r="FY537" s="507"/>
      <c r="FZ537" s="507"/>
      <c r="GA537" s="507"/>
      <c r="GB537" s="507"/>
      <c r="GC537" s="507"/>
      <c r="GD537" s="507"/>
      <c r="GE537" s="507"/>
      <c r="GF537" s="507"/>
      <c r="GG537" s="507"/>
      <c r="GH537" s="507"/>
      <c r="GI537" s="507"/>
      <c r="GJ537" s="507"/>
      <c r="GK537" s="507"/>
      <c r="GL537" s="507"/>
      <c r="GM537" s="507"/>
      <c r="GN537" s="507"/>
      <c r="GO537" s="507"/>
      <c r="GP537" s="507"/>
      <c r="GQ537" s="507"/>
      <c r="GR537" s="507"/>
      <c r="GS537" s="507"/>
      <c r="GT537" s="507"/>
      <c r="GU537" s="507"/>
      <c r="GV537" s="507"/>
      <c r="GW537" s="507"/>
      <c r="GX537" s="507"/>
      <c r="GY537" s="507"/>
      <c r="GZ537" s="507"/>
      <c r="HA537" s="507"/>
      <c r="HB537" s="507"/>
      <c r="HC537" s="507"/>
      <c r="HD537" s="507"/>
      <c r="HE537" s="507"/>
      <c r="HF537" s="507"/>
      <c r="HG537" s="507"/>
      <c r="HH537" s="507"/>
      <c r="HI537" s="507"/>
      <c r="HJ537" s="507"/>
      <c r="HK537" s="507"/>
      <c r="HL537" s="507"/>
      <c r="HM537" s="507"/>
      <c r="HN537" s="507"/>
      <c r="HO537" s="507"/>
      <c r="HP537" s="507"/>
      <c r="HQ537" s="507"/>
      <c r="HR537" s="507"/>
      <c r="HS537" s="507"/>
      <c r="HT537" s="507"/>
      <c r="HU537" s="507"/>
      <c r="HV537" s="507"/>
      <c r="HW537" s="507"/>
      <c r="HX537" s="507"/>
      <c r="HY537" s="507"/>
      <c r="HZ537" s="507"/>
      <c r="IA537" s="507"/>
      <c r="IB537" s="507"/>
      <c r="IC537" s="507"/>
      <c r="ID537" s="507"/>
      <c r="IE537" s="507"/>
      <c r="IF537" s="507"/>
      <c r="IG537" s="507"/>
      <c r="IH537" s="507"/>
      <c r="II537" s="507"/>
      <c r="IJ537" s="507"/>
    </row>
    <row r="538" spans="1:244" s="398" customFormat="1" ht="19" x14ac:dyDescent="0.2">
      <c r="A538"/>
      <c r="B538" s="290"/>
      <c r="C538"/>
      <c r="D538" s="367"/>
      <c r="E538" s="463"/>
      <c r="F538" s="463"/>
      <c r="G538" s="271"/>
      <c r="H538"/>
      <c r="I538" s="99"/>
      <c r="J538"/>
      <c r="K538"/>
      <c r="L538"/>
      <c r="M538" s="275"/>
      <c r="N538" s="275"/>
      <c r="O538" s="275"/>
      <c r="P538" s="275"/>
      <c r="Q538" s="275"/>
      <c r="R538" s="275"/>
      <c r="S538" s="275"/>
      <c r="T538" s="275"/>
      <c r="U538" s="275"/>
      <c r="V538" s="275"/>
      <c r="W538" s="275"/>
      <c r="X538" s="275"/>
      <c r="Y538" s="275"/>
      <c r="Z538" s="275"/>
      <c r="AA538" s="275"/>
      <c r="AB538" s="23"/>
      <c r="AC538"/>
      <c r="AD538" s="92"/>
      <c r="AE538"/>
      <c r="AF538"/>
      <c r="AG538"/>
      <c r="AH538" s="96"/>
      <c r="AI538" s="471"/>
      <c r="AJ538" s="445"/>
      <c r="AK538" s="498"/>
      <c r="AL538" s="498"/>
      <c r="AM538" s="498"/>
      <c r="AN538" s="498"/>
      <c r="AO538" s="498"/>
      <c r="AP538" s="498"/>
      <c r="AQ538" s="498"/>
      <c r="AR538" s="498"/>
      <c r="AS538" s="498"/>
      <c r="AT538" s="498"/>
      <c r="AU538" s="498"/>
      <c r="AV538" s="498"/>
      <c r="AW538" s="498"/>
      <c r="AX538" s="498"/>
      <c r="AY538" s="448"/>
      <c r="AZ538" s="386"/>
      <c r="BA538" s="715"/>
      <c r="BB538"/>
      <c r="BC538" s="715"/>
      <c r="BD538"/>
      <c r="BE538" s="715"/>
      <c r="BF538"/>
      <c r="BG538" s="715"/>
      <c r="BH538"/>
      <c r="BI538" s="715"/>
      <c r="BJ538"/>
      <c r="BK538" s="715"/>
      <c r="BL538"/>
      <c r="BM538" s="715"/>
      <c r="BN538"/>
      <c r="BO538" s="387"/>
      <c r="BP538"/>
      <c r="BQ538" s="387"/>
      <c r="BR538"/>
      <c r="BS538" s="387"/>
      <c r="BT538"/>
      <c r="BU538" s="387"/>
      <c r="BV538"/>
      <c r="BW538" s="387"/>
      <c r="BX538"/>
      <c r="BY538" s="387"/>
      <c r="BZ538"/>
      <c r="CA538" s="387"/>
      <c r="CB538"/>
      <c r="CC538" s="387"/>
      <c r="CD538"/>
      <c r="CE538" s="387"/>
      <c r="CF538"/>
      <c r="CG538" s="387"/>
      <c r="CH538"/>
      <c r="CI538" s="387"/>
      <c r="CJ538"/>
      <c r="CK538" s="1099"/>
      <c r="CT538" s="1109"/>
      <c r="CX538" s="1109"/>
      <c r="DN538" s="507"/>
      <c r="DO538" s="507"/>
      <c r="DP538" s="507"/>
      <c r="DQ538" s="507"/>
      <c r="DR538" s="507"/>
      <c r="DS538" s="507"/>
      <c r="DT538" s="507"/>
      <c r="DU538" s="507"/>
      <c r="DV538" s="507"/>
      <c r="DW538" s="507"/>
      <c r="DX538" s="507"/>
      <c r="DY538" s="507"/>
      <c r="DZ538" s="507"/>
      <c r="EA538" s="507"/>
      <c r="EB538" s="507"/>
      <c r="EC538" s="507"/>
      <c r="ED538" s="507"/>
      <c r="EE538" s="507"/>
      <c r="EF538" s="507"/>
      <c r="EG538" s="507"/>
      <c r="EH538" s="507"/>
      <c r="EI538" s="507"/>
      <c r="EJ538" s="507"/>
      <c r="EK538" s="507"/>
      <c r="EL538" s="507"/>
      <c r="EM538" s="507"/>
      <c r="EN538" s="507"/>
      <c r="EO538" s="507"/>
      <c r="EP538" s="507"/>
      <c r="EQ538" s="507"/>
      <c r="ER538" s="507"/>
      <c r="ES538" s="507"/>
      <c r="ET538" s="507"/>
      <c r="EU538" s="507"/>
      <c r="EV538" s="507"/>
      <c r="EW538" s="507"/>
      <c r="EX538" s="507"/>
      <c r="EY538" s="507"/>
      <c r="EZ538" s="507"/>
      <c r="FA538" s="507"/>
      <c r="FB538" s="507"/>
      <c r="FC538" s="507"/>
      <c r="FD538" s="507"/>
      <c r="FE538" s="507"/>
      <c r="FF538" s="507"/>
      <c r="FG538" s="507"/>
      <c r="FH538" s="507"/>
      <c r="FI538" s="507"/>
      <c r="FJ538" s="507"/>
      <c r="FK538" s="507"/>
      <c r="FL538" s="507"/>
      <c r="FM538" s="507"/>
      <c r="FN538" s="507"/>
      <c r="FO538" s="507"/>
      <c r="FP538" s="507"/>
      <c r="FQ538" s="507"/>
      <c r="FR538" s="507"/>
      <c r="FS538" s="507"/>
      <c r="FT538" s="507"/>
      <c r="FU538" s="507"/>
      <c r="FV538" s="507"/>
      <c r="FW538" s="507"/>
      <c r="FX538" s="507"/>
      <c r="FY538" s="507"/>
      <c r="FZ538" s="507"/>
      <c r="GA538" s="507"/>
      <c r="GB538" s="507"/>
      <c r="GC538" s="507"/>
      <c r="GD538" s="507"/>
      <c r="GE538" s="507"/>
      <c r="GF538" s="507"/>
      <c r="GG538" s="507"/>
      <c r="GH538" s="507"/>
      <c r="GI538" s="507"/>
      <c r="GJ538" s="507"/>
      <c r="GK538" s="507"/>
      <c r="GL538" s="507"/>
      <c r="GM538" s="507"/>
      <c r="GN538" s="507"/>
      <c r="GO538" s="507"/>
      <c r="GP538" s="507"/>
      <c r="GQ538" s="507"/>
      <c r="GR538" s="507"/>
      <c r="GS538" s="507"/>
      <c r="GT538" s="507"/>
      <c r="GU538" s="507"/>
      <c r="GV538" s="507"/>
      <c r="GW538" s="507"/>
      <c r="GX538" s="507"/>
      <c r="GY538" s="507"/>
      <c r="GZ538" s="507"/>
      <c r="HA538" s="507"/>
      <c r="HB538" s="507"/>
      <c r="HC538" s="507"/>
      <c r="HD538" s="507"/>
      <c r="HE538" s="507"/>
      <c r="HF538" s="507"/>
      <c r="HG538" s="507"/>
      <c r="HH538" s="507"/>
      <c r="HI538" s="507"/>
      <c r="HJ538" s="507"/>
      <c r="HK538" s="507"/>
      <c r="HL538" s="507"/>
      <c r="HM538" s="507"/>
      <c r="HN538" s="507"/>
      <c r="HO538" s="507"/>
      <c r="HP538" s="507"/>
      <c r="HQ538" s="507"/>
      <c r="HR538" s="507"/>
      <c r="HS538" s="507"/>
      <c r="HT538" s="507"/>
      <c r="HU538" s="507"/>
      <c r="HV538" s="507"/>
      <c r="HW538" s="507"/>
      <c r="HX538" s="507"/>
      <c r="HY538" s="507"/>
      <c r="HZ538" s="507"/>
      <c r="IA538" s="507"/>
      <c r="IB538" s="507"/>
      <c r="IC538" s="507"/>
      <c r="ID538" s="507"/>
      <c r="IE538" s="507"/>
      <c r="IF538" s="507"/>
      <c r="IG538" s="507"/>
      <c r="IH538" s="507"/>
      <c r="II538" s="507"/>
      <c r="IJ538" s="507"/>
    </row>
    <row r="539" spans="1:244" s="398" customFormat="1" ht="19" x14ac:dyDescent="0.2">
      <c r="A539"/>
      <c r="B539" s="290"/>
      <c r="C539"/>
      <c r="D539" s="367"/>
      <c r="E539" s="463"/>
      <c r="F539" s="463"/>
      <c r="G539" s="271"/>
      <c r="H539"/>
      <c r="I539" s="99"/>
      <c r="J539"/>
      <c r="K539"/>
      <c r="L539"/>
      <c r="M539" s="275"/>
      <c r="N539" s="275"/>
      <c r="O539" s="275"/>
      <c r="P539" s="275"/>
      <c r="Q539" s="275"/>
      <c r="R539" s="275"/>
      <c r="S539" s="275"/>
      <c r="T539" s="275"/>
      <c r="U539" s="275"/>
      <c r="V539" s="275"/>
      <c r="W539" s="275"/>
      <c r="X539" s="275"/>
      <c r="Y539" s="275"/>
      <c r="Z539" s="275"/>
      <c r="AA539" s="275"/>
      <c r="AB539" s="23"/>
      <c r="AC539"/>
      <c r="AD539" s="92"/>
      <c r="AE539"/>
      <c r="AF539"/>
      <c r="AG539"/>
      <c r="AH539" s="96"/>
      <c r="AI539" s="471"/>
      <c r="AJ539" s="445"/>
      <c r="AK539" s="498"/>
      <c r="AL539" s="498"/>
      <c r="AM539" s="498"/>
      <c r="AN539" s="498"/>
      <c r="AO539" s="498"/>
      <c r="AP539" s="498"/>
      <c r="AQ539" s="498"/>
      <c r="AR539" s="498"/>
      <c r="AS539" s="498"/>
      <c r="AT539" s="498"/>
      <c r="AU539" s="498"/>
      <c r="AV539" s="498"/>
      <c r="AW539" s="498"/>
      <c r="AX539" s="498"/>
      <c r="AY539" s="448"/>
      <c r="AZ539" s="386"/>
      <c r="BA539" s="715"/>
      <c r="BB539"/>
      <c r="BC539" s="715"/>
      <c r="BD539"/>
      <c r="BE539" s="715"/>
      <c r="BF539"/>
      <c r="BG539" s="715"/>
      <c r="BH539"/>
      <c r="BI539" s="715"/>
      <c r="BJ539"/>
      <c r="BK539" s="715"/>
      <c r="BL539"/>
      <c r="BM539" s="715"/>
      <c r="BN539"/>
      <c r="BO539" s="387"/>
      <c r="BP539"/>
      <c r="BQ539" s="387"/>
      <c r="BR539"/>
      <c r="BS539" s="387"/>
      <c r="BT539"/>
      <c r="BU539" s="387"/>
      <c r="BV539"/>
      <c r="BW539" s="387"/>
      <c r="BX539"/>
      <c r="BY539" s="387"/>
      <c r="BZ539"/>
      <c r="CA539" s="387"/>
      <c r="CB539"/>
      <c r="CC539" s="387"/>
      <c r="CD539"/>
      <c r="CE539" s="387"/>
      <c r="CF539"/>
      <c r="CG539" s="387"/>
      <c r="CH539"/>
      <c r="CI539" s="387"/>
      <c r="CJ539"/>
      <c r="CK539" s="1099"/>
      <c r="CT539" s="1109"/>
      <c r="CX539" s="1109"/>
      <c r="DN539" s="507"/>
      <c r="DO539" s="507"/>
      <c r="DP539" s="507"/>
      <c r="DQ539" s="507"/>
      <c r="DR539" s="507"/>
      <c r="DS539" s="507"/>
      <c r="DT539" s="507"/>
      <c r="DU539" s="507"/>
      <c r="DV539" s="507"/>
      <c r="DW539" s="507"/>
      <c r="DX539" s="507"/>
      <c r="DY539" s="507"/>
      <c r="DZ539" s="507"/>
      <c r="EA539" s="507"/>
      <c r="EB539" s="507"/>
      <c r="EC539" s="507"/>
      <c r="ED539" s="507"/>
      <c r="EE539" s="507"/>
      <c r="EF539" s="507"/>
      <c r="EG539" s="507"/>
      <c r="EH539" s="507"/>
      <c r="EI539" s="507"/>
      <c r="EJ539" s="507"/>
      <c r="EK539" s="507"/>
      <c r="EL539" s="507"/>
      <c r="EM539" s="507"/>
      <c r="EN539" s="507"/>
      <c r="EO539" s="507"/>
      <c r="EP539" s="507"/>
      <c r="EQ539" s="507"/>
      <c r="ER539" s="507"/>
      <c r="ES539" s="507"/>
      <c r="ET539" s="507"/>
      <c r="EU539" s="507"/>
      <c r="EV539" s="507"/>
      <c r="EW539" s="507"/>
      <c r="EX539" s="507"/>
      <c r="EY539" s="507"/>
      <c r="EZ539" s="507"/>
      <c r="FA539" s="507"/>
      <c r="FB539" s="507"/>
      <c r="FC539" s="507"/>
      <c r="FD539" s="507"/>
      <c r="FE539" s="507"/>
      <c r="FF539" s="507"/>
      <c r="FG539" s="507"/>
      <c r="FH539" s="507"/>
      <c r="FI539" s="507"/>
      <c r="FJ539" s="507"/>
      <c r="FK539" s="507"/>
      <c r="FL539" s="507"/>
      <c r="FM539" s="507"/>
      <c r="FN539" s="507"/>
      <c r="FO539" s="507"/>
      <c r="FP539" s="507"/>
      <c r="FQ539" s="507"/>
      <c r="FR539" s="507"/>
      <c r="FS539" s="507"/>
      <c r="FT539" s="507"/>
      <c r="FU539" s="507"/>
      <c r="FV539" s="507"/>
      <c r="FW539" s="507"/>
      <c r="FX539" s="507"/>
      <c r="FY539" s="507"/>
      <c r="FZ539" s="507"/>
      <c r="GA539" s="507"/>
      <c r="GB539" s="507"/>
      <c r="GC539" s="507"/>
      <c r="GD539" s="507"/>
      <c r="GE539" s="507"/>
      <c r="GF539" s="507"/>
      <c r="GG539" s="507"/>
      <c r="GH539" s="507"/>
      <c r="GI539" s="507"/>
      <c r="GJ539" s="507"/>
      <c r="GK539" s="507"/>
      <c r="GL539" s="507"/>
      <c r="GM539" s="507"/>
      <c r="GN539" s="507"/>
      <c r="GO539" s="507"/>
      <c r="GP539" s="507"/>
      <c r="GQ539" s="507"/>
      <c r="GR539" s="507"/>
      <c r="GS539" s="507"/>
      <c r="GT539" s="507"/>
      <c r="GU539" s="507"/>
      <c r="GV539" s="507"/>
      <c r="GW539" s="507"/>
      <c r="GX539" s="507"/>
      <c r="GY539" s="507"/>
      <c r="GZ539" s="507"/>
      <c r="HA539" s="507"/>
      <c r="HB539" s="507"/>
      <c r="HC539" s="507"/>
      <c r="HD539" s="507"/>
      <c r="HE539" s="507"/>
      <c r="HF539" s="507"/>
      <c r="HG539" s="507"/>
      <c r="HH539" s="507"/>
      <c r="HI539" s="507"/>
      <c r="HJ539" s="507"/>
      <c r="HK539" s="507"/>
      <c r="HL539" s="507"/>
      <c r="HM539" s="507"/>
      <c r="HN539" s="507"/>
      <c r="HO539" s="507"/>
      <c r="HP539" s="507"/>
      <c r="HQ539" s="507"/>
      <c r="HR539" s="507"/>
      <c r="HS539" s="507"/>
      <c r="HT539" s="507"/>
      <c r="HU539" s="507"/>
      <c r="HV539" s="507"/>
      <c r="HW539" s="507"/>
      <c r="HX539" s="507"/>
      <c r="HY539" s="507"/>
      <c r="HZ539" s="507"/>
      <c r="IA539" s="507"/>
      <c r="IB539" s="507"/>
      <c r="IC539" s="507"/>
      <c r="ID539" s="507"/>
      <c r="IE539" s="507"/>
      <c r="IF539" s="507"/>
      <c r="IG539" s="507"/>
      <c r="IH539" s="507"/>
      <c r="II539" s="507"/>
      <c r="IJ539" s="507"/>
    </row>
    <row r="540" spans="1:244" s="398" customFormat="1" ht="19" x14ac:dyDescent="0.2">
      <c r="A540"/>
      <c r="B540" s="290"/>
      <c r="C540"/>
      <c r="D540" s="367"/>
      <c r="E540" s="463"/>
      <c r="F540" s="463"/>
      <c r="G540" s="271"/>
      <c r="H540"/>
      <c r="I540" s="99"/>
      <c r="J540"/>
      <c r="K540"/>
      <c r="L540"/>
      <c r="M540" s="275"/>
      <c r="N540" s="275"/>
      <c r="O540" s="275"/>
      <c r="P540" s="275"/>
      <c r="Q540" s="275"/>
      <c r="R540" s="275"/>
      <c r="S540" s="275"/>
      <c r="T540" s="275"/>
      <c r="U540" s="275"/>
      <c r="V540" s="275"/>
      <c r="W540" s="275"/>
      <c r="X540" s="275"/>
      <c r="Y540" s="275"/>
      <c r="Z540" s="275"/>
      <c r="AA540" s="275"/>
      <c r="AB540" s="23"/>
      <c r="AC540"/>
      <c r="AD540" s="92"/>
      <c r="AE540"/>
      <c r="AF540"/>
      <c r="AG540"/>
      <c r="AH540" s="96"/>
      <c r="AI540" s="471"/>
      <c r="AJ540" s="445"/>
      <c r="AK540" s="498"/>
      <c r="AL540" s="498"/>
      <c r="AM540" s="498"/>
      <c r="AN540" s="498"/>
      <c r="AO540" s="498"/>
      <c r="AP540" s="498"/>
      <c r="AQ540" s="498"/>
      <c r="AR540" s="498"/>
      <c r="AS540" s="498"/>
      <c r="AT540" s="498"/>
      <c r="AU540" s="498"/>
      <c r="AV540" s="498"/>
      <c r="AW540" s="498"/>
      <c r="AX540" s="498"/>
      <c r="AY540" s="448"/>
      <c r="AZ540" s="386"/>
      <c r="BA540" s="715"/>
      <c r="BB540"/>
      <c r="BC540" s="715"/>
      <c r="BD540"/>
      <c r="BE540" s="715"/>
      <c r="BF540"/>
      <c r="BG540" s="715"/>
      <c r="BH540"/>
      <c r="BI540" s="715"/>
      <c r="BJ540"/>
      <c r="BK540" s="715"/>
      <c r="BL540"/>
      <c r="BM540" s="715"/>
      <c r="BN540"/>
      <c r="BO540" s="387"/>
      <c r="BP540"/>
      <c r="BQ540" s="387"/>
      <c r="BR540"/>
      <c r="BS540" s="387"/>
      <c r="BT540"/>
      <c r="BU540" s="387"/>
      <c r="BV540"/>
      <c r="BW540" s="387"/>
      <c r="BX540"/>
      <c r="BY540" s="387"/>
      <c r="BZ540"/>
      <c r="CA540" s="387"/>
      <c r="CB540"/>
      <c r="CC540" s="387"/>
      <c r="CD540"/>
      <c r="CE540" s="387"/>
      <c r="CF540"/>
      <c r="CG540" s="387"/>
      <c r="CH540"/>
      <c r="CI540" s="387"/>
      <c r="CJ540"/>
      <c r="CK540" s="1099"/>
      <c r="CT540" s="1109"/>
      <c r="CX540" s="1109"/>
      <c r="DN540" s="507"/>
      <c r="DO540" s="507"/>
      <c r="DP540" s="507"/>
      <c r="DQ540" s="507"/>
      <c r="DR540" s="507"/>
      <c r="DS540" s="507"/>
      <c r="DT540" s="507"/>
      <c r="DU540" s="507"/>
      <c r="DV540" s="507"/>
      <c r="DW540" s="507"/>
      <c r="DX540" s="507"/>
      <c r="DY540" s="507"/>
      <c r="DZ540" s="507"/>
      <c r="EA540" s="507"/>
      <c r="EB540" s="507"/>
      <c r="EC540" s="507"/>
      <c r="ED540" s="507"/>
      <c r="EE540" s="507"/>
      <c r="EF540" s="507"/>
      <c r="EG540" s="507"/>
      <c r="EH540" s="507"/>
      <c r="EI540" s="507"/>
      <c r="EJ540" s="507"/>
      <c r="EK540" s="507"/>
      <c r="EL540" s="507"/>
      <c r="EM540" s="507"/>
      <c r="EN540" s="507"/>
      <c r="EO540" s="507"/>
      <c r="EP540" s="507"/>
      <c r="EQ540" s="507"/>
      <c r="ER540" s="507"/>
      <c r="ES540" s="507"/>
      <c r="ET540" s="507"/>
      <c r="EU540" s="507"/>
      <c r="EV540" s="507"/>
      <c r="EW540" s="507"/>
      <c r="EX540" s="507"/>
      <c r="EY540" s="507"/>
      <c r="EZ540" s="507"/>
      <c r="FA540" s="507"/>
      <c r="FB540" s="507"/>
      <c r="FC540" s="507"/>
      <c r="FD540" s="507"/>
      <c r="FE540" s="507"/>
      <c r="FF540" s="507"/>
      <c r="FG540" s="507"/>
      <c r="FH540" s="507"/>
      <c r="FI540" s="507"/>
      <c r="FJ540" s="507"/>
      <c r="FK540" s="507"/>
      <c r="FL540" s="507"/>
      <c r="FM540" s="507"/>
      <c r="FN540" s="507"/>
      <c r="FO540" s="507"/>
      <c r="FP540" s="507"/>
      <c r="FQ540" s="507"/>
      <c r="FR540" s="507"/>
      <c r="FS540" s="507"/>
      <c r="FT540" s="507"/>
      <c r="FU540" s="507"/>
      <c r="FV540" s="507"/>
      <c r="FW540" s="507"/>
      <c r="FX540" s="507"/>
      <c r="FY540" s="507"/>
      <c r="FZ540" s="507"/>
      <c r="GA540" s="507"/>
      <c r="GB540" s="507"/>
      <c r="GC540" s="507"/>
      <c r="GD540" s="507"/>
      <c r="GE540" s="507"/>
      <c r="GF540" s="507"/>
      <c r="GG540" s="507"/>
      <c r="GH540" s="507"/>
      <c r="GI540" s="507"/>
      <c r="GJ540" s="507"/>
      <c r="GK540" s="507"/>
      <c r="GL540" s="507"/>
      <c r="GM540" s="507"/>
      <c r="GN540" s="507"/>
      <c r="GO540" s="507"/>
      <c r="GP540" s="507"/>
      <c r="GQ540" s="507"/>
      <c r="GR540" s="507"/>
      <c r="GS540" s="507"/>
      <c r="GT540" s="507"/>
      <c r="GU540" s="507"/>
      <c r="GV540" s="507"/>
      <c r="GW540" s="507"/>
      <c r="GX540" s="507"/>
      <c r="GY540" s="507"/>
      <c r="GZ540" s="507"/>
      <c r="HA540" s="507"/>
      <c r="HB540" s="507"/>
      <c r="HC540" s="507"/>
      <c r="HD540" s="507"/>
      <c r="HE540" s="507"/>
      <c r="HF540" s="507"/>
      <c r="HG540" s="507"/>
      <c r="HH540" s="507"/>
      <c r="HI540" s="507"/>
      <c r="HJ540" s="507"/>
      <c r="HK540" s="507"/>
      <c r="HL540" s="507"/>
      <c r="HM540" s="507"/>
      <c r="HN540" s="507"/>
      <c r="HO540" s="507"/>
      <c r="HP540" s="507"/>
      <c r="HQ540" s="507"/>
      <c r="HR540" s="507"/>
      <c r="HS540" s="507"/>
      <c r="HT540" s="507"/>
      <c r="HU540" s="507"/>
      <c r="HV540" s="507"/>
      <c r="HW540" s="507"/>
      <c r="HX540" s="507"/>
      <c r="HY540" s="507"/>
      <c r="HZ540" s="507"/>
      <c r="IA540" s="507"/>
      <c r="IB540" s="507"/>
      <c r="IC540" s="507"/>
      <c r="ID540" s="507"/>
      <c r="IE540" s="507"/>
      <c r="IF540" s="507"/>
      <c r="IG540" s="507"/>
      <c r="IH540" s="507"/>
      <c r="II540" s="507"/>
      <c r="IJ540" s="507"/>
    </row>
    <row r="541" spans="1:244" s="398" customFormat="1" ht="19" x14ac:dyDescent="0.2">
      <c r="A541"/>
      <c r="B541" s="290"/>
      <c r="C541"/>
      <c r="D541" s="367"/>
      <c r="E541" s="463"/>
      <c r="F541" s="463"/>
      <c r="G541" s="271"/>
      <c r="H541"/>
      <c r="I541" s="99"/>
      <c r="J541"/>
      <c r="K541"/>
      <c r="L541"/>
      <c r="M541" s="275"/>
      <c r="N541" s="275"/>
      <c r="O541" s="275"/>
      <c r="P541" s="275"/>
      <c r="Q541" s="275"/>
      <c r="R541" s="275"/>
      <c r="S541" s="275"/>
      <c r="T541" s="275"/>
      <c r="U541" s="275"/>
      <c r="V541" s="275"/>
      <c r="W541" s="275"/>
      <c r="X541" s="275"/>
      <c r="Y541" s="275"/>
      <c r="Z541" s="275"/>
      <c r="AA541" s="275"/>
      <c r="AB541" s="23"/>
      <c r="AC541"/>
      <c r="AD541" s="92"/>
      <c r="AE541"/>
      <c r="AF541"/>
      <c r="AG541"/>
      <c r="AH541" s="96"/>
      <c r="AI541" s="471"/>
      <c r="AJ541" s="445"/>
      <c r="AK541" s="498"/>
      <c r="AL541" s="498"/>
      <c r="AM541" s="498"/>
      <c r="AN541" s="498"/>
      <c r="AO541" s="498"/>
      <c r="AP541" s="498"/>
      <c r="AQ541" s="498"/>
      <c r="AR541" s="498"/>
      <c r="AS541" s="498"/>
      <c r="AT541" s="498"/>
      <c r="AU541" s="498"/>
      <c r="AV541" s="498"/>
      <c r="AW541" s="498"/>
      <c r="AX541" s="498"/>
      <c r="AY541" s="448"/>
      <c r="AZ541" s="386"/>
      <c r="BA541" s="715"/>
      <c r="BB541"/>
      <c r="BC541" s="715"/>
      <c r="BD541"/>
      <c r="BE541" s="715"/>
      <c r="BF541"/>
      <c r="BG541" s="715"/>
      <c r="BH541"/>
      <c r="BI541" s="715"/>
      <c r="BJ541"/>
      <c r="BK541" s="715"/>
      <c r="BL541"/>
      <c r="BM541" s="715"/>
      <c r="BN541"/>
      <c r="BO541" s="387"/>
      <c r="BP541"/>
      <c r="BQ541" s="387"/>
      <c r="BR541"/>
      <c r="BS541" s="387"/>
      <c r="BT541"/>
      <c r="BU541" s="387"/>
      <c r="BV541"/>
      <c r="BW541" s="387"/>
      <c r="BX541"/>
      <c r="BY541" s="387"/>
      <c r="BZ541"/>
      <c r="CA541" s="387"/>
      <c r="CB541"/>
      <c r="CC541" s="387"/>
      <c r="CD541"/>
      <c r="CE541" s="387"/>
      <c r="CF541"/>
      <c r="CG541" s="387"/>
      <c r="CH541"/>
      <c r="CI541" s="387"/>
      <c r="CJ541"/>
      <c r="CK541" s="1099"/>
      <c r="CT541" s="1109"/>
      <c r="CX541" s="1109"/>
      <c r="DN541" s="507"/>
      <c r="DO541" s="507"/>
      <c r="DP541" s="507"/>
      <c r="DQ541" s="507"/>
      <c r="DR541" s="507"/>
      <c r="DS541" s="507"/>
      <c r="DT541" s="507"/>
      <c r="DU541" s="507"/>
      <c r="DV541" s="507"/>
      <c r="DW541" s="507"/>
      <c r="DX541" s="507"/>
      <c r="DY541" s="507"/>
      <c r="DZ541" s="507"/>
      <c r="EA541" s="507"/>
      <c r="EB541" s="507"/>
      <c r="EC541" s="507"/>
      <c r="ED541" s="507"/>
      <c r="EE541" s="507"/>
      <c r="EF541" s="507"/>
      <c r="EG541" s="507"/>
      <c r="EH541" s="507"/>
      <c r="EI541" s="507"/>
      <c r="EJ541" s="507"/>
      <c r="EK541" s="507"/>
      <c r="EL541" s="507"/>
      <c r="EM541" s="507"/>
      <c r="EN541" s="507"/>
      <c r="EO541" s="507"/>
      <c r="EP541" s="507"/>
      <c r="EQ541" s="507"/>
      <c r="ER541" s="507"/>
      <c r="ES541" s="507"/>
      <c r="ET541" s="507"/>
      <c r="EU541" s="507"/>
      <c r="EV541" s="507"/>
      <c r="EW541" s="507"/>
      <c r="EX541" s="507"/>
      <c r="EY541" s="507"/>
      <c r="EZ541" s="507"/>
      <c r="FA541" s="507"/>
      <c r="FB541" s="507"/>
      <c r="FC541" s="507"/>
      <c r="FD541" s="507"/>
      <c r="FE541" s="507"/>
      <c r="FF541" s="507"/>
      <c r="FG541" s="507"/>
      <c r="FH541" s="507"/>
      <c r="FI541" s="507"/>
      <c r="FJ541" s="507"/>
      <c r="FK541" s="507"/>
      <c r="FL541" s="507"/>
      <c r="FM541" s="507"/>
      <c r="FN541" s="507"/>
      <c r="FO541" s="507"/>
      <c r="FP541" s="507"/>
      <c r="FQ541" s="507"/>
      <c r="FR541" s="507"/>
      <c r="FS541" s="507"/>
      <c r="FT541" s="507"/>
      <c r="FU541" s="507"/>
      <c r="FV541" s="507"/>
      <c r="FW541" s="507"/>
      <c r="FX541" s="507"/>
      <c r="FY541" s="507"/>
      <c r="FZ541" s="507"/>
      <c r="GA541" s="507"/>
      <c r="GB541" s="507"/>
      <c r="GC541" s="507"/>
      <c r="GD541" s="507"/>
      <c r="GE541" s="507"/>
      <c r="GF541" s="507"/>
      <c r="GG541" s="507"/>
      <c r="GH541" s="507"/>
      <c r="GI541" s="507"/>
      <c r="GJ541" s="507"/>
      <c r="GK541" s="507"/>
      <c r="GL541" s="507"/>
      <c r="GM541" s="507"/>
      <c r="GN541" s="507"/>
      <c r="GO541" s="507"/>
      <c r="GP541" s="507"/>
      <c r="GQ541" s="507"/>
      <c r="GR541" s="507"/>
      <c r="GS541" s="507"/>
      <c r="GT541" s="507"/>
      <c r="GU541" s="507"/>
      <c r="GV541" s="507"/>
      <c r="GW541" s="507"/>
      <c r="GX541" s="507"/>
      <c r="GY541" s="507"/>
      <c r="GZ541" s="507"/>
      <c r="HA541" s="507"/>
      <c r="HB541" s="507"/>
      <c r="HC541" s="507"/>
      <c r="HD541" s="507"/>
      <c r="HE541" s="507"/>
      <c r="HF541" s="507"/>
      <c r="HG541" s="507"/>
      <c r="HH541" s="507"/>
      <c r="HI541" s="507"/>
      <c r="HJ541" s="507"/>
      <c r="HK541" s="507"/>
      <c r="HL541" s="507"/>
      <c r="HM541" s="507"/>
      <c r="HN541" s="507"/>
      <c r="HO541" s="507"/>
      <c r="HP541" s="507"/>
      <c r="HQ541" s="507"/>
      <c r="HR541" s="507"/>
      <c r="HS541" s="507"/>
      <c r="HT541" s="507"/>
      <c r="HU541" s="507"/>
      <c r="HV541" s="507"/>
      <c r="HW541" s="507"/>
      <c r="HX541" s="507"/>
      <c r="HY541" s="507"/>
      <c r="HZ541" s="507"/>
      <c r="IA541" s="507"/>
      <c r="IB541" s="507"/>
      <c r="IC541" s="507"/>
      <c r="ID541" s="507"/>
      <c r="IE541" s="507"/>
      <c r="IF541" s="507"/>
      <c r="IG541" s="507"/>
      <c r="IH541" s="507"/>
      <c r="II541" s="507"/>
      <c r="IJ541" s="507"/>
    </row>
    <row r="542" spans="1:244" s="398" customFormat="1" ht="19" x14ac:dyDescent="0.2">
      <c r="A542"/>
      <c r="B542" s="290"/>
      <c r="C542"/>
      <c r="D542" s="367"/>
      <c r="E542" s="463"/>
      <c r="F542" s="463"/>
      <c r="G542" s="271"/>
      <c r="H542"/>
      <c r="I542" s="99"/>
      <c r="J542"/>
      <c r="K542"/>
      <c r="L542"/>
      <c r="M542" s="275"/>
      <c r="N542" s="275"/>
      <c r="O542" s="275"/>
      <c r="P542" s="275"/>
      <c r="Q542" s="275"/>
      <c r="R542" s="275"/>
      <c r="S542" s="275"/>
      <c r="T542" s="275"/>
      <c r="U542" s="275"/>
      <c r="V542" s="275"/>
      <c r="W542" s="275"/>
      <c r="X542" s="275"/>
      <c r="Y542" s="275"/>
      <c r="Z542" s="275"/>
      <c r="AA542" s="275"/>
      <c r="AB542" s="23"/>
      <c r="AC542"/>
      <c r="AD542" s="92"/>
      <c r="AE542"/>
      <c r="AF542"/>
      <c r="AG542"/>
      <c r="AH542" s="96"/>
      <c r="AI542" s="471"/>
      <c r="AJ542" s="445"/>
      <c r="AK542" s="498"/>
      <c r="AL542" s="498"/>
      <c r="AM542" s="498"/>
      <c r="AN542" s="498"/>
      <c r="AO542" s="498"/>
      <c r="AP542" s="498"/>
      <c r="AQ542" s="498"/>
      <c r="AR542" s="498"/>
      <c r="AS542" s="498"/>
      <c r="AT542" s="498"/>
      <c r="AU542" s="498"/>
      <c r="AV542" s="498"/>
      <c r="AW542" s="498"/>
      <c r="AX542" s="498"/>
      <c r="AY542" s="448"/>
      <c r="AZ542" s="386"/>
      <c r="BA542" s="715"/>
      <c r="BB542"/>
      <c r="BC542" s="715"/>
      <c r="BD542"/>
      <c r="BE542" s="715"/>
      <c r="BF542"/>
      <c r="BG542" s="715"/>
      <c r="BH542"/>
      <c r="BI542" s="715"/>
      <c r="BJ542"/>
      <c r="BK542" s="715"/>
      <c r="BL542"/>
      <c r="BM542" s="715"/>
      <c r="BN542"/>
      <c r="BO542" s="387"/>
      <c r="BP542"/>
      <c r="BQ542" s="387"/>
      <c r="BR542"/>
      <c r="BS542" s="387"/>
      <c r="BT542"/>
      <c r="BU542" s="387"/>
      <c r="BV542"/>
      <c r="BW542" s="387"/>
      <c r="BX542"/>
      <c r="BY542" s="387"/>
      <c r="BZ542"/>
      <c r="CA542" s="387"/>
      <c r="CB542"/>
      <c r="CC542" s="387"/>
      <c r="CD542"/>
      <c r="CE542" s="387"/>
      <c r="CF542"/>
      <c r="CG542" s="387"/>
      <c r="CH542"/>
      <c r="CI542" s="387"/>
      <c r="CJ542"/>
      <c r="CK542" s="1099"/>
      <c r="CT542" s="1109"/>
      <c r="CX542" s="1109"/>
      <c r="DN542" s="507"/>
      <c r="DO542" s="507"/>
      <c r="DP542" s="507"/>
      <c r="DQ542" s="507"/>
      <c r="DR542" s="507"/>
      <c r="DS542" s="507"/>
      <c r="DT542" s="507"/>
      <c r="DU542" s="507"/>
      <c r="DV542" s="507"/>
      <c r="DW542" s="507"/>
      <c r="DX542" s="507"/>
      <c r="DY542" s="507"/>
      <c r="DZ542" s="507"/>
      <c r="EA542" s="507"/>
      <c r="EB542" s="507"/>
      <c r="EC542" s="507"/>
      <c r="ED542" s="507"/>
      <c r="EE542" s="507"/>
      <c r="EF542" s="507"/>
      <c r="EG542" s="507"/>
      <c r="EH542" s="507"/>
      <c r="EI542" s="507"/>
      <c r="EJ542" s="507"/>
      <c r="EK542" s="507"/>
      <c r="EL542" s="507"/>
      <c r="EM542" s="507"/>
      <c r="EN542" s="507"/>
      <c r="EO542" s="507"/>
      <c r="EP542" s="507"/>
      <c r="EQ542" s="507"/>
      <c r="ER542" s="507"/>
      <c r="ES542" s="507"/>
      <c r="ET542" s="507"/>
      <c r="EU542" s="507"/>
      <c r="EV542" s="507"/>
      <c r="EW542" s="507"/>
      <c r="EX542" s="507"/>
      <c r="EY542" s="507"/>
      <c r="EZ542" s="507"/>
      <c r="FA542" s="507"/>
      <c r="FB542" s="507"/>
      <c r="FC542" s="507"/>
      <c r="FD542" s="507"/>
      <c r="FE542" s="507"/>
      <c r="FF542" s="507"/>
      <c r="FG542" s="507"/>
      <c r="FH542" s="507"/>
      <c r="FI542" s="507"/>
      <c r="FJ542" s="507"/>
      <c r="FK542" s="507"/>
      <c r="FL542" s="507"/>
      <c r="FM542" s="507"/>
      <c r="FN542" s="507"/>
      <c r="FO542" s="507"/>
      <c r="FP542" s="507"/>
      <c r="FQ542" s="507"/>
      <c r="FR542" s="507"/>
      <c r="FS542" s="507"/>
      <c r="FT542" s="507"/>
      <c r="FU542" s="507"/>
      <c r="FV542" s="507"/>
      <c r="FW542" s="507"/>
      <c r="FX542" s="507"/>
      <c r="FY542" s="507"/>
      <c r="FZ542" s="507"/>
      <c r="GA542" s="507"/>
      <c r="GB542" s="507"/>
      <c r="GC542" s="507"/>
      <c r="GD542" s="507"/>
      <c r="GE542" s="507"/>
      <c r="GF542" s="507"/>
      <c r="GG542" s="507"/>
      <c r="GH542" s="507"/>
      <c r="GI542" s="507"/>
      <c r="GJ542" s="507"/>
      <c r="GK542" s="507"/>
      <c r="GL542" s="507"/>
      <c r="GM542" s="507"/>
      <c r="GN542" s="507"/>
      <c r="GO542" s="507"/>
      <c r="GP542" s="507"/>
      <c r="GQ542" s="507"/>
      <c r="GR542" s="507"/>
      <c r="GS542" s="507"/>
      <c r="GT542" s="507"/>
      <c r="GU542" s="507"/>
      <c r="GV542" s="507"/>
      <c r="GW542" s="507"/>
      <c r="GX542" s="507"/>
      <c r="GY542" s="507"/>
      <c r="GZ542" s="507"/>
      <c r="HA542" s="507"/>
      <c r="HB542" s="507"/>
      <c r="HC542" s="507"/>
      <c r="HD542" s="507"/>
      <c r="HE542" s="507"/>
      <c r="HF542" s="507"/>
      <c r="HG542" s="507"/>
      <c r="HH542" s="507"/>
      <c r="HI542" s="507"/>
      <c r="HJ542" s="507"/>
      <c r="HK542" s="507"/>
      <c r="HL542" s="507"/>
      <c r="HM542" s="507"/>
      <c r="HN542" s="507"/>
      <c r="HO542" s="507"/>
      <c r="HP542" s="507"/>
      <c r="HQ542" s="507"/>
      <c r="HR542" s="507"/>
      <c r="HS542" s="507"/>
      <c r="HT542" s="507"/>
      <c r="HU542" s="507"/>
      <c r="HV542" s="507"/>
      <c r="HW542" s="507"/>
      <c r="HX542" s="507"/>
      <c r="HY542" s="507"/>
      <c r="HZ542" s="507"/>
      <c r="IA542" s="507"/>
      <c r="IB542" s="507"/>
      <c r="IC542" s="507"/>
      <c r="ID542" s="507"/>
      <c r="IE542" s="507"/>
      <c r="IF542" s="507"/>
      <c r="IG542" s="507"/>
      <c r="IH542" s="507"/>
      <c r="II542" s="507"/>
      <c r="IJ542" s="507"/>
    </row>
    <row r="543" spans="1:244" s="398" customFormat="1" ht="19" x14ac:dyDescent="0.2">
      <c r="A543"/>
      <c r="B543" s="290"/>
      <c r="C543"/>
      <c r="D543" s="367"/>
      <c r="E543" s="463"/>
      <c r="F543" s="463"/>
      <c r="G543" s="271"/>
      <c r="H543"/>
      <c r="I543" s="99"/>
      <c r="J543"/>
      <c r="K543"/>
      <c r="L543"/>
      <c r="M543" s="275"/>
      <c r="N543" s="275"/>
      <c r="O543" s="275"/>
      <c r="P543" s="275"/>
      <c r="Q543" s="275"/>
      <c r="R543" s="275"/>
      <c r="S543" s="275"/>
      <c r="T543" s="275"/>
      <c r="U543" s="275"/>
      <c r="V543" s="275"/>
      <c r="W543" s="275"/>
      <c r="X543" s="275"/>
      <c r="Y543" s="275"/>
      <c r="Z543" s="275"/>
      <c r="AA543" s="275"/>
      <c r="AB543" s="23"/>
      <c r="AC543"/>
      <c r="AD543" s="92"/>
      <c r="AE543"/>
      <c r="AF543"/>
      <c r="AG543"/>
      <c r="AH543" s="96"/>
      <c r="AI543" s="471"/>
      <c r="AJ543" s="445"/>
      <c r="AK543" s="498"/>
      <c r="AL543" s="498"/>
      <c r="AM543" s="498"/>
      <c r="AN543" s="498"/>
      <c r="AO543" s="498"/>
      <c r="AP543" s="498"/>
      <c r="AQ543" s="498"/>
      <c r="AR543" s="498"/>
      <c r="AS543" s="498"/>
      <c r="AT543" s="498"/>
      <c r="AU543" s="498"/>
      <c r="AV543" s="498"/>
      <c r="AW543" s="498"/>
      <c r="AX543" s="498"/>
      <c r="AY543" s="448"/>
      <c r="AZ543" s="386"/>
      <c r="BA543" s="715"/>
      <c r="BB543"/>
      <c r="BC543" s="715"/>
      <c r="BD543"/>
      <c r="BE543" s="715"/>
      <c r="BF543"/>
      <c r="BG543" s="715"/>
      <c r="BH543"/>
      <c r="BI543" s="715"/>
      <c r="BJ543"/>
      <c r="BK543" s="715"/>
      <c r="BL543"/>
      <c r="BM543" s="715"/>
      <c r="BN543"/>
      <c r="BO543" s="387"/>
      <c r="BP543"/>
      <c r="BQ543" s="387"/>
      <c r="BR543"/>
      <c r="BS543" s="387"/>
      <c r="BT543"/>
      <c r="BU543" s="387"/>
      <c r="BV543"/>
      <c r="BW543" s="387"/>
      <c r="BX543"/>
      <c r="BY543" s="387"/>
      <c r="BZ543"/>
      <c r="CA543" s="387"/>
      <c r="CB543"/>
      <c r="CC543" s="387"/>
      <c r="CD543"/>
      <c r="CE543" s="387"/>
      <c r="CF543"/>
      <c r="CG543" s="387"/>
      <c r="CH543"/>
      <c r="CI543" s="387"/>
      <c r="CJ543"/>
      <c r="CK543" s="1099"/>
      <c r="CT543" s="1109"/>
      <c r="CX543" s="1109"/>
      <c r="DN543" s="507"/>
      <c r="DO543" s="507"/>
      <c r="DP543" s="507"/>
      <c r="DQ543" s="507"/>
      <c r="DR543" s="507"/>
      <c r="DS543" s="507"/>
      <c r="DT543" s="507"/>
      <c r="DU543" s="507"/>
      <c r="DV543" s="507"/>
      <c r="DW543" s="507"/>
      <c r="DX543" s="507"/>
      <c r="DY543" s="507"/>
      <c r="DZ543" s="507"/>
      <c r="EA543" s="507"/>
      <c r="EB543" s="507"/>
      <c r="EC543" s="507"/>
      <c r="ED543" s="507"/>
      <c r="EE543" s="507"/>
      <c r="EF543" s="507"/>
      <c r="EG543" s="507"/>
      <c r="EH543" s="507"/>
      <c r="EI543" s="507"/>
      <c r="EJ543" s="507"/>
      <c r="EK543" s="507"/>
      <c r="EL543" s="507"/>
      <c r="EM543" s="507"/>
      <c r="EN543" s="507"/>
      <c r="EO543" s="507"/>
      <c r="EP543" s="507"/>
      <c r="EQ543" s="507"/>
      <c r="ER543" s="507"/>
      <c r="ES543" s="507"/>
      <c r="ET543" s="507"/>
      <c r="EU543" s="507"/>
      <c r="EV543" s="507"/>
      <c r="EW543" s="507"/>
      <c r="EX543" s="507"/>
      <c r="EY543" s="507"/>
      <c r="EZ543" s="507"/>
      <c r="FA543" s="507"/>
      <c r="FB543" s="507"/>
      <c r="FC543" s="507"/>
      <c r="FD543" s="507"/>
      <c r="FE543" s="507"/>
      <c r="FF543" s="507"/>
      <c r="FG543" s="507"/>
      <c r="FH543" s="507"/>
      <c r="FI543" s="507"/>
      <c r="FJ543" s="507"/>
      <c r="FK543" s="507"/>
      <c r="FL543" s="507"/>
      <c r="FM543" s="507"/>
      <c r="FN543" s="507"/>
      <c r="FO543" s="507"/>
      <c r="FP543" s="507"/>
      <c r="FQ543" s="507"/>
      <c r="FR543" s="507"/>
      <c r="FS543" s="507"/>
      <c r="FT543" s="507"/>
      <c r="FU543" s="507"/>
      <c r="FV543" s="507"/>
      <c r="FW543" s="507"/>
      <c r="FX543" s="507"/>
      <c r="FY543" s="507"/>
      <c r="FZ543" s="507"/>
      <c r="GA543" s="507"/>
      <c r="GB543" s="507"/>
      <c r="GC543" s="507"/>
      <c r="GD543" s="507"/>
      <c r="GE543" s="507"/>
      <c r="GF543" s="507"/>
      <c r="GG543" s="507"/>
      <c r="GH543" s="507"/>
      <c r="GI543" s="507"/>
      <c r="GJ543" s="507"/>
      <c r="GK543" s="507"/>
      <c r="GL543" s="507"/>
      <c r="GM543" s="507"/>
      <c r="GN543" s="507"/>
      <c r="GO543" s="507"/>
      <c r="GP543" s="507"/>
      <c r="GQ543" s="507"/>
      <c r="GR543" s="507"/>
      <c r="GS543" s="507"/>
      <c r="GT543" s="507"/>
      <c r="GU543" s="507"/>
      <c r="GV543" s="507"/>
      <c r="GW543" s="507"/>
      <c r="GX543" s="507"/>
      <c r="GY543" s="507"/>
      <c r="GZ543" s="507"/>
      <c r="HA543" s="507"/>
      <c r="HB543" s="507"/>
      <c r="HC543" s="507"/>
      <c r="HD543" s="507"/>
      <c r="HE543" s="507"/>
      <c r="HF543" s="507"/>
      <c r="HG543" s="507"/>
      <c r="HH543" s="507"/>
      <c r="HI543" s="507"/>
      <c r="HJ543" s="507"/>
      <c r="HK543" s="507"/>
      <c r="HL543" s="507"/>
      <c r="HM543" s="507"/>
      <c r="HN543" s="507"/>
      <c r="HO543" s="507"/>
      <c r="HP543" s="507"/>
      <c r="HQ543" s="507"/>
      <c r="HR543" s="507"/>
      <c r="HS543" s="507"/>
      <c r="HT543" s="507"/>
      <c r="HU543" s="507"/>
      <c r="HV543" s="507"/>
      <c r="HW543" s="507"/>
      <c r="HX543" s="507"/>
      <c r="HY543" s="507"/>
      <c r="HZ543" s="507"/>
      <c r="IA543" s="507"/>
      <c r="IB543" s="507"/>
      <c r="IC543" s="507"/>
      <c r="ID543" s="507"/>
      <c r="IE543" s="507"/>
      <c r="IF543" s="507"/>
      <c r="IG543" s="507"/>
      <c r="IH543" s="507"/>
      <c r="II543" s="507"/>
      <c r="IJ543" s="507"/>
    </row>
    <row r="544" spans="1:244" s="398" customFormat="1" ht="19" x14ac:dyDescent="0.2">
      <c r="A544"/>
      <c r="B544" s="290"/>
      <c r="C544"/>
      <c r="D544" s="367"/>
      <c r="E544" s="463"/>
      <c r="F544" s="463"/>
      <c r="G544" s="271"/>
      <c r="H544"/>
      <c r="I544" s="99"/>
      <c r="J544"/>
      <c r="K544"/>
      <c r="L544"/>
      <c r="M544" s="275"/>
      <c r="N544" s="275"/>
      <c r="O544" s="275"/>
      <c r="P544" s="275"/>
      <c r="Q544" s="275"/>
      <c r="R544" s="275"/>
      <c r="S544" s="275"/>
      <c r="T544" s="275"/>
      <c r="U544" s="275"/>
      <c r="V544" s="275"/>
      <c r="W544" s="275"/>
      <c r="X544" s="275"/>
      <c r="Y544" s="275"/>
      <c r="Z544" s="275"/>
      <c r="AA544" s="275"/>
      <c r="AB544" s="23"/>
      <c r="AC544"/>
      <c r="AD544" s="92"/>
      <c r="AE544"/>
      <c r="AF544"/>
      <c r="AG544"/>
      <c r="AH544" s="96"/>
      <c r="AI544" s="471"/>
      <c r="AJ544" s="445"/>
      <c r="AK544" s="498"/>
      <c r="AL544" s="498"/>
      <c r="AM544" s="498"/>
      <c r="AN544" s="498"/>
      <c r="AO544" s="498"/>
      <c r="AP544" s="498"/>
      <c r="AQ544" s="498"/>
      <c r="AR544" s="498"/>
      <c r="AS544" s="498"/>
      <c r="AT544" s="498"/>
      <c r="AU544" s="498"/>
      <c r="AV544" s="498"/>
      <c r="AW544" s="498"/>
      <c r="AX544" s="498"/>
      <c r="AY544" s="448"/>
      <c r="AZ544" s="386"/>
      <c r="BA544" s="715"/>
      <c r="BB544"/>
      <c r="BC544" s="715"/>
      <c r="BD544"/>
      <c r="BE544" s="715"/>
      <c r="BF544"/>
      <c r="BG544" s="715"/>
      <c r="BH544"/>
      <c r="BI544" s="715"/>
      <c r="BJ544"/>
      <c r="BK544" s="715"/>
      <c r="BL544"/>
      <c r="BM544" s="715"/>
      <c r="BN544"/>
      <c r="BO544" s="387"/>
      <c r="BP544"/>
      <c r="BQ544" s="387"/>
      <c r="BR544"/>
      <c r="BS544" s="387"/>
      <c r="BT544"/>
      <c r="BU544" s="387"/>
      <c r="BV544"/>
      <c r="BW544" s="387"/>
      <c r="BX544"/>
      <c r="BY544" s="387"/>
      <c r="BZ544"/>
      <c r="CA544" s="387"/>
      <c r="CB544"/>
      <c r="CC544" s="387"/>
      <c r="CD544"/>
      <c r="CE544" s="387"/>
      <c r="CF544"/>
      <c r="CG544" s="387"/>
      <c r="CH544"/>
      <c r="CI544" s="387"/>
      <c r="CJ544"/>
      <c r="CK544" s="1099"/>
      <c r="CT544" s="1109"/>
      <c r="CX544" s="1109"/>
      <c r="DN544" s="507"/>
      <c r="DO544" s="507"/>
      <c r="DP544" s="507"/>
      <c r="DQ544" s="507"/>
      <c r="DR544" s="507"/>
      <c r="DS544" s="507"/>
      <c r="DT544" s="507"/>
      <c r="DU544" s="507"/>
      <c r="DV544" s="507"/>
      <c r="DW544" s="507"/>
      <c r="DX544" s="507"/>
      <c r="DY544" s="507"/>
      <c r="DZ544" s="507"/>
      <c r="EA544" s="507"/>
      <c r="EB544" s="507"/>
      <c r="EC544" s="507"/>
      <c r="ED544" s="507"/>
      <c r="EE544" s="507"/>
      <c r="EF544" s="507"/>
      <c r="EG544" s="507"/>
      <c r="EH544" s="507"/>
      <c r="EI544" s="507"/>
      <c r="EJ544" s="507"/>
      <c r="EK544" s="507"/>
      <c r="EL544" s="507"/>
      <c r="EM544" s="507"/>
      <c r="EN544" s="507"/>
      <c r="EO544" s="507"/>
      <c r="EP544" s="507"/>
      <c r="EQ544" s="507"/>
      <c r="ER544" s="507"/>
      <c r="ES544" s="507"/>
      <c r="ET544" s="507"/>
      <c r="EU544" s="507"/>
      <c r="EV544" s="507"/>
      <c r="EW544" s="507"/>
      <c r="EX544" s="507"/>
      <c r="EY544" s="507"/>
      <c r="EZ544" s="507"/>
      <c r="FA544" s="507"/>
      <c r="FB544" s="507"/>
      <c r="FC544" s="507"/>
      <c r="FD544" s="507"/>
      <c r="FE544" s="507"/>
      <c r="FF544" s="507"/>
      <c r="FG544" s="507"/>
      <c r="FH544" s="507"/>
      <c r="FI544" s="507"/>
      <c r="FJ544" s="507"/>
      <c r="FK544" s="507"/>
      <c r="FL544" s="507"/>
      <c r="FM544" s="507"/>
      <c r="FN544" s="507"/>
      <c r="FO544" s="507"/>
      <c r="FP544" s="507"/>
      <c r="FQ544" s="507"/>
      <c r="FR544" s="507"/>
      <c r="FS544" s="507"/>
      <c r="FT544" s="507"/>
      <c r="FU544" s="507"/>
      <c r="FV544" s="507"/>
      <c r="FW544" s="507"/>
      <c r="FX544" s="507"/>
      <c r="FY544" s="507"/>
      <c r="FZ544" s="507"/>
      <c r="GA544" s="507"/>
      <c r="GB544" s="507"/>
      <c r="GC544" s="507"/>
      <c r="GD544" s="507"/>
      <c r="GE544" s="507"/>
      <c r="GF544" s="507"/>
      <c r="GG544" s="507"/>
      <c r="GH544" s="507"/>
      <c r="GI544" s="507"/>
      <c r="GJ544" s="507"/>
      <c r="GK544" s="507"/>
      <c r="GL544" s="507"/>
      <c r="GM544" s="507"/>
      <c r="GN544" s="507"/>
      <c r="GO544" s="507"/>
      <c r="GP544" s="507"/>
      <c r="GQ544" s="507"/>
      <c r="GR544" s="507"/>
      <c r="GS544" s="507"/>
      <c r="GT544" s="507"/>
      <c r="GU544" s="507"/>
      <c r="GV544" s="507"/>
      <c r="GW544" s="507"/>
      <c r="GX544" s="507"/>
      <c r="GY544" s="507"/>
      <c r="GZ544" s="507"/>
      <c r="HA544" s="507"/>
      <c r="HB544" s="507"/>
      <c r="HC544" s="507"/>
      <c r="HD544" s="507"/>
      <c r="HE544" s="507"/>
      <c r="HF544" s="507"/>
      <c r="HG544" s="507"/>
      <c r="HH544" s="507"/>
      <c r="HI544" s="507"/>
      <c r="HJ544" s="507"/>
      <c r="HK544" s="507"/>
      <c r="HL544" s="507"/>
      <c r="HM544" s="507"/>
      <c r="HN544" s="507"/>
      <c r="HO544" s="507"/>
      <c r="HP544" s="507"/>
      <c r="HQ544" s="507"/>
      <c r="HR544" s="507"/>
      <c r="HS544" s="507"/>
      <c r="HT544" s="507"/>
      <c r="HU544" s="507"/>
      <c r="HV544" s="507"/>
      <c r="HW544" s="507"/>
      <c r="HX544" s="507"/>
      <c r="HY544" s="507"/>
      <c r="HZ544" s="507"/>
      <c r="IA544" s="507"/>
      <c r="IB544" s="507"/>
      <c r="IC544" s="507"/>
      <c r="ID544" s="507"/>
      <c r="IE544" s="507"/>
      <c r="IF544" s="507"/>
      <c r="IG544" s="507"/>
      <c r="IH544" s="507"/>
      <c r="II544" s="507"/>
      <c r="IJ544" s="507"/>
    </row>
    <row r="545" spans="1:244" s="398" customFormat="1" ht="19" x14ac:dyDescent="0.2">
      <c r="A545"/>
      <c r="B545" s="290"/>
      <c r="C545"/>
      <c r="D545" s="367"/>
      <c r="E545" s="463"/>
      <c r="F545" s="463"/>
      <c r="G545" s="271"/>
      <c r="H545"/>
      <c r="I545" s="99"/>
      <c r="J545"/>
      <c r="K545"/>
      <c r="L545"/>
      <c r="M545" s="275"/>
      <c r="N545" s="275"/>
      <c r="O545" s="275"/>
      <c r="P545" s="275"/>
      <c r="Q545" s="275"/>
      <c r="R545" s="275"/>
      <c r="S545" s="275"/>
      <c r="T545" s="275"/>
      <c r="U545" s="275"/>
      <c r="V545" s="275"/>
      <c r="W545" s="275"/>
      <c r="X545" s="275"/>
      <c r="Y545" s="275"/>
      <c r="Z545" s="275"/>
      <c r="AA545" s="275"/>
      <c r="AB545" s="23"/>
      <c r="AC545"/>
      <c r="AD545" s="92"/>
      <c r="AE545"/>
      <c r="AF545"/>
      <c r="AG545"/>
      <c r="AH545" s="96"/>
      <c r="AI545" s="471"/>
      <c r="AJ545" s="445"/>
      <c r="AK545" s="498"/>
      <c r="AL545" s="498"/>
      <c r="AM545" s="498"/>
      <c r="AN545" s="498"/>
      <c r="AO545" s="498"/>
      <c r="AP545" s="498"/>
      <c r="AQ545" s="498"/>
      <c r="AR545" s="498"/>
      <c r="AS545" s="498"/>
      <c r="AT545" s="498"/>
      <c r="AU545" s="498"/>
      <c r="AV545" s="498"/>
      <c r="AW545" s="498"/>
      <c r="AX545" s="498"/>
      <c r="AY545" s="448"/>
      <c r="AZ545" s="386"/>
      <c r="BA545" s="715"/>
      <c r="BB545"/>
      <c r="BC545" s="715"/>
      <c r="BD545"/>
      <c r="BE545" s="715"/>
      <c r="BF545"/>
      <c r="BG545" s="715"/>
      <c r="BH545"/>
      <c r="BI545" s="715"/>
      <c r="BJ545"/>
      <c r="BK545" s="715"/>
      <c r="BL545"/>
      <c r="BM545" s="715"/>
      <c r="BN545"/>
      <c r="BO545" s="387"/>
      <c r="BP545"/>
      <c r="BQ545" s="387"/>
      <c r="BR545"/>
      <c r="BS545" s="387"/>
      <c r="BT545"/>
      <c r="BU545" s="387"/>
      <c r="BV545"/>
      <c r="BW545" s="387"/>
      <c r="BX545"/>
      <c r="BY545" s="387"/>
      <c r="BZ545"/>
      <c r="CA545" s="387"/>
      <c r="CB545"/>
      <c r="CC545" s="387"/>
      <c r="CD545"/>
      <c r="CE545" s="387"/>
      <c r="CF545"/>
      <c r="CG545" s="387"/>
      <c r="CH545"/>
      <c r="CI545" s="387"/>
      <c r="CJ545"/>
      <c r="CK545" s="1099"/>
      <c r="CT545" s="1109"/>
      <c r="CX545" s="1109"/>
      <c r="DN545" s="507"/>
      <c r="DO545" s="507"/>
      <c r="DP545" s="507"/>
      <c r="DQ545" s="507"/>
      <c r="DR545" s="507"/>
      <c r="DS545" s="507"/>
      <c r="DT545" s="507"/>
      <c r="DU545" s="507"/>
      <c r="DV545" s="507"/>
      <c r="DW545" s="507"/>
      <c r="DX545" s="507"/>
      <c r="DY545" s="507"/>
      <c r="DZ545" s="507"/>
      <c r="EA545" s="507"/>
      <c r="EB545" s="507"/>
      <c r="EC545" s="507"/>
      <c r="ED545" s="507"/>
      <c r="EE545" s="507"/>
      <c r="EF545" s="507"/>
      <c r="EG545" s="507"/>
      <c r="EH545" s="507"/>
      <c r="EI545" s="507"/>
      <c r="EJ545" s="507"/>
      <c r="EK545" s="507"/>
      <c r="EL545" s="507"/>
      <c r="EM545" s="507"/>
      <c r="EN545" s="507"/>
      <c r="EO545" s="507"/>
      <c r="EP545" s="507"/>
      <c r="EQ545" s="507"/>
      <c r="ER545" s="507"/>
      <c r="ES545" s="507"/>
      <c r="ET545" s="507"/>
      <c r="EU545" s="507"/>
      <c r="EV545" s="507"/>
      <c r="EW545" s="507"/>
      <c r="EX545" s="507"/>
      <c r="EY545" s="507"/>
      <c r="EZ545" s="507"/>
      <c r="FA545" s="507"/>
      <c r="FB545" s="507"/>
      <c r="FC545" s="507"/>
      <c r="FD545" s="507"/>
      <c r="FE545" s="507"/>
      <c r="FF545" s="507"/>
      <c r="FG545" s="507"/>
      <c r="FH545" s="507"/>
      <c r="FI545" s="507"/>
      <c r="FJ545" s="507"/>
      <c r="FK545" s="507"/>
      <c r="FL545" s="507"/>
      <c r="FM545" s="507"/>
      <c r="FN545" s="507"/>
      <c r="FO545" s="507"/>
      <c r="FP545" s="507"/>
      <c r="FQ545" s="507"/>
      <c r="FR545" s="507"/>
      <c r="FS545" s="507"/>
      <c r="FT545" s="507"/>
      <c r="FU545" s="507"/>
      <c r="FV545" s="507"/>
      <c r="FW545" s="507"/>
      <c r="FX545" s="507"/>
      <c r="FY545" s="507"/>
      <c r="FZ545" s="507"/>
      <c r="GA545" s="507"/>
      <c r="GB545" s="507"/>
      <c r="GC545" s="507"/>
      <c r="GD545" s="507"/>
      <c r="GE545" s="507"/>
      <c r="GF545" s="507"/>
      <c r="GG545" s="507"/>
      <c r="GH545" s="507"/>
      <c r="GI545" s="507"/>
      <c r="GJ545" s="507"/>
      <c r="GK545" s="507"/>
      <c r="GL545" s="507"/>
      <c r="GM545" s="507"/>
      <c r="GN545" s="507"/>
      <c r="GO545" s="507"/>
      <c r="GP545" s="507"/>
      <c r="GQ545" s="507"/>
      <c r="GR545" s="507"/>
      <c r="GS545" s="507"/>
      <c r="GT545" s="507"/>
      <c r="GU545" s="507"/>
      <c r="GV545" s="507"/>
      <c r="GW545" s="507"/>
      <c r="GX545" s="507"/>
      <c r="GY545" s="507"/>
      <c r="GZ545" s="507"/>
      <c r="HA545" s="507"/>
      <c r="HB545" s="507"/>
      <c r="HC545" s="507"/>
      <c r="HD545" s="507"/>
      <c r="HE545" s="507"/>
      <c r="HF545" s="507"/>
      <c r="HG545" s="507"/>
      <c r="HH545" s="507"/>
      <c r="HI545" s="507"/>
      <c r="HJ545" s="507"/>
      <c r="HK545" s="507"/>
      <c r="HL545" s="507"/>
      <c r="HM545" s="507"/>
      <c r="HN545" s="507"/>
      <c r="HO545" s="507"/>
      <c r="HP545" s="507"/>
      <c r="HQ545" s="507"/>
      <c r="HR545" s="507"/>
      <c r="HS545" s="507"/>
      <c r="HT545" s="507"/>
      <c r="HU545" s="507"/>
      <c r="HV545" s="507"/>
      <c r="HW545" s="507"/>
      <c r="HX545" s="507"/>
      <c r="HY545" s="507"/>
      <c r="HZ545" s="507"/>
      <c r="IA545" s="507"/>
      <c r="IB545" s="507"/>
      <c r="IC545" s="507"/>
      <c r="ID545" s="507"/>
      <c r="IE545" s="507"/>
      <c r="IF545" s="507"/>
      <c r="IG545" s="507"/>
      <c r="IH545" s="507"/>
      <c r="II545" s="507"/>
      <c r="IJ545" s="507"/>
    </row>
    <row r="546" spans="1:244" s="398" customFormat="1" ht="19" x14ac:dyDescent="0.2">
      <c r="A546"/>
      <c r="B546" s="290"/>
      <c r="C546"/>
      <c r="D546" s="367"/>
      <c r="E546" s="463"/>
      <c r="F546" s="463"/>
      <c r="G546" s="271"/>
      <c r="H546"/>
      <c r="I546" s="99"/>
      <c r="J546"/>
      <c r="K546"/>
      <c r="L546"/>
      <c r="M546" s="275"/>
      <c r="N546" s="275"/>
      <c r="O546" s="275"/>
      <c r="P546" s="275"/>
      <c r="Q546" s="275"/>
      <c r="R546" s="275"/>
      <c r="S546" s="275"/>
      <c r="T546" s="275"/>
      <c r="U546" s="275"/>
      <c r="V546" s="275"/>
      <c r="W546" s="275"/>
      <c r="X546" s="275"/>
      <c r="Y546" s="275"/>
      <c r="Z546" s="275"/>
      <c r="AA546" s="275"/>
      <c r="AB546" s="23"/>
      <c r="AC546"/>
      <c r="AD546" s="92"/>
      <c r="AE546"/>
      <c r="AF546"/>
      <c r="AG546"/>
      <c r="AH546" s="96"/>
      <c r="AI546" s="471"/>
      <c r="AJ546" s="445"/>
      <c r="AK546" s="498"/>
      <c r="AL546" s="498"/>
      <c r="AM546" s="498"/>
      <c r="AN546" s="498"/>
      <c r="AO546" s="498"/>
      <c r="AP546" s="498"/>
      <c r="AQ546" s="498"/>
      <c r="AR546" s="498"/>
      <c r="AS546" s="498"/>
      <c r="AT546" s="498"/>
      <c r="AU546" s="498"/>
      <c r="AV546" s="498"/>
      <c r="AW546" s="498"/>
      <c r="AX546" s="498"/>
      <c r="AY546" s="448"/>
      <c r="AZ546" s="386"/>
      <c r="BA546" s="715"/>
      <c r="BB546"/>
      <c r="BC546" s="715"/>
      <c r="BD546"/>
      <c r="BE546" s="715"/>
      <c r="BF546"/>
      <c r="BG546" s="715"/>
      <c r="BH546"/>
      <c r="BI546" s="715"/>
      <c r="BJ546"/>
      <c r="BK546" s="715"/>
      <c r="BL546"/>
      <c r="BM546" s="715"/>
      <c r="BN546"/>
      <c r="BO546" s="387"/>
      <c r="BP546"/>
      <c r="BQ546" s="387"/>
      <c r="BR546"/>
      <c r="BS546" s="387"/>
      <c r="BT546"/>
      <c r="BU546" s="387"/>
      <c r="BV546"/>
      <c r="BW546" s="387"/>
      <c r="BX546"/>
      <c r="BY546" s="387"/>
      <c r="BZ546"/>
      <c r="CA546" s="387"/>
      <c r="CB546"/>
      <c r="CC546" s="387"/>
      <c r="CD546"/>
      <c r="CE546" s="387"/>
      <c r="CF546"/>
      <c r="CG546" s="387"/>
      <c r="CH546"/>
      <c r="CI546" s="387"/>
      <c r="CJ546"/>
      <c r="CK546" s="1099"/>
      <c r="CT546" s="1109"/>
      <c r="CX546" s="1109"/>
      <c r="DN546" s="507"/>
      <c r="DO546" s="507"/>
      <c r="DP546" s="507"/>
      <c r="DQ546" s="507"/>
      <c r="DR546" s="507"/>
      <c r="DS546" s="507"/>
      <c r="DT546" s="507"/>
      <c r="DU546" s="507"/>
      <c r="DV546" s="507"/>
      <c r="DW546" s="507"/>
      <c r="DX546" s="507"/>
      <c r="DY546" s="507"/>
      <c r="DZ546" s="507"/>
      <c r="EA546" s="507"/>
      <c r="EB546" s="507"/>
      <c r="EC546" s="507"/>
      <c r="ED546" s="507"/>
      <c r="EE546" s="507"/>
      <c r="EF546" s="507"/>
      <c r="EG546" s="507"/>
      <c r="EH546" s="507"/>
      <c r="EI546" s="507"/>
      <c r="EJ546" s="507"/>
      <c r="EK546" s="507"/>
      <c r="EL546" s="507"/>
      <c r="EM546" s="507"/>
      <c r="EN546" s="507"/>
      <c r="EO546" s="507"/>
      <c r="EP546" s="507"/>
      <c r="EQ546" s="507"/>
      <c r="ER546" s="507"/>
      <c r="ES546" s="507"/>
      <c r="ET546" s="507"/>
      <c r="EU546" s="507"/>
      <c r="EV546" s="507"/>
      <c r="EW546" s="507"/>
      <c r="EX546" s="507"/>
      <c r="EY546" s="507"/>
      <c r="EZ546" s="507"/>
      <c r="FA546" s="507"/>
      <c r="FB546" s="507"/>
      <c r="FC546" s="507"/>
      <c r="FD546" s="507"/>
      <c r="FE546" s="507"/>
      <c r="FF546" s="507"/>
      <c r="FG546" s="507"/>
      <c r="FH546" s="507"/>
      <c r="FI546" s="507"/>
      <c r="FJ546" s="507"/>
      <c r="FK546" s="507"/>
      <c r="FL546" s="507"/>
      <c r="FM546" s="507"/>
      <c r="FN546" s="507"/>
      <c r="FO546" s="507"/>
      <c r="FP546" s="507"/>
      <c r="FQ546" s="507"/>
      <c r="FR546" s="507"/>
      <c r="FS546" s="507"/>
      <c r="FT546" s="507"/>
      <c r="FU546" s="507"/>
      <c r="FV546" s="507"/>
      <c r="FW546" s="507"/>
      <c r="FX546" s="507"/>
      <c r="FY546" s="507"/>
      <c r="FZ546" s="507"/>
      <c r="GA546" s="507"/>
      <c r="GB546" s="507"/>
      <c r="GC546" s="507"/>
      <c r="GD546" s="507"/>
      <c r="GE546" s="507"/>
      <c r="GF546" s="507"/>
      <c r="GG546" s="507"/>
      <c r="GH546" s="507"/>
      <c r="GI546" s="507"/>
      <c r="GJ546" s="507"/>
      <c r="GK546" s="507"/>
      <c r="GL546" s="507"/>
      <c r="GM546" s="507"/>
      <c r="GN546" s="507"/>
      <c r="GO546" s="507"/>
      <c r="GP546" s="507"/>
      <c r="GQ546" s="507"/>
      <c r="GR546" s="507"/>
      <c r="GS546" s="507"/>
      <c r="GT546" s="507"/>
      <c r="GU546" s="507"/>
      <c r="GV546" s="507"/>
      <c r="GW546" s="507"/>
      <c r="GX546" s="507"/>
      <c r="GY546" s="507"/>
      <c r="GZ546" s="507"/>
      <c r="HA546" s="507"/>
      <c r="HB546" s="507"/>
      <c r="HC546" s="507"/>
      <c r="HD546" s="507"/>
      <c r="HE546" s="507"/>
      <c r="HF546" s="507"/>
      <c r="HG546" s="507"/>
      <c r="HH546" s="507"/>
      <c r="HI546" s="507"/>
      <c r="HJ546" s="507"/>
      <c r="HK546" s="507"/>
      <c r="HL546" s="507"/>
      <c r="HM546" s="507"/>
      <c r="HN546" s="507"/>
      <c r="HO546" s="507"/>
      <c r="HP546" s="507"/>
      <c r="HQ546" s="507"/>
      <c r="HR546" s="507"/>
      <c r="HS546" s="507"/>
      <c r="HT546" s="507"/>
      <c r="HU546" s="507"/>
      <c r="HV546" s="507"/>
      <c r="HW546" s="507"/>
      <c r="HX546" s="507"/>
      <c r="HY546" s="507"/>
      <c r="HZ546" s="507"/>
      <c r="IA546" s="507"/>
      <c r="IB546" s="507"/>
      <c r="IC546" s="507"/>
      <c r="ID546" s="507"/>
      <c r="IE546" s="507"/>
      <c r="IF546" s="507"/>
      <c r="IG546" s="507"/>
      <c r="IH546" s="507"/>
      <c r="II546" s="507"/>
      <c r="IJ546" s="507"/>
    </row>
    <row r="547" spans="1:244" s="398" customFormat="1" ht="19" x14ac:dyDescent="0.2">
      <c r="A547"/>
      <c r="B547" s="290"/>
      <c r="C547"/>
      <c r="D547" s="367"/>
      <c r="E547" s="463"/>
      <c r="F547" s="463"/>
      <c r="G547" s="271"/>
      <c r="H547"/>
      <c r="I547" s="99"/>
      <c r="J547"/>
      <c r="K547"/>
      <c r="L547"/>
      <c r="M547" s="275"/>
      <c r="N547" s="275"/>
      <c r="O547" s="275"/>
      <c r="P547" s="275"/>
      <c r="Q547" s="275"/>
      <c r="R547" s="275"/>
      <c r="S547" s="275"/>
      <c r="T547" s="275"/>
      <c r="U547" s="275"/>
      <c r="V547" s="275"/>
      <c r="W547" s="275"/>
      <c r="X547" s="275"/>
      <c r="Y547" s="275"/>
      <c r="Z547" s="275"/>
      <c r="AA547" s="275"/>
      <c r="AB547" s="23"/>
      <c r="AC547"/>
      <c r="AD547" s="92"/>
      <c r="AE547"/>
      <c r="AF547"/>
      <c r="AG547"/>
      <c r="AH547" s="96"/>
      <c r="AI547" s="471"/>
      <c r="AJ547" s="445"/>
      <c r="AK547" s="498"/>
      <c r="AL547" s="498"/>
      <c r="AM547" s="498"/>
      <c r="AN547" s="498"/>
      <c r="AO547" s="498"/>
      <c r="AP547" s="498"/>
      <c r="AQ547" s="498"/>
      <c r="AR547" s="498"/>
      <c r="AS547" s="498"/>
      <c r="AT547" s="498"/>
      <c r="AU547" s="498"/>
      <c r="AV547" s="498"/>
      <c r="AW547" s="498"/>
      <c r="AX547" s="498"/>
      <c r="AY547" s="448"/>
      <c r="AZ547" s="386"/>
      <c r="BA547" s="715"/>
      <c r="BB547"/>
      <c r="BC547" s="715"/>
      <c r="BD547"/>
      <c r="BE547" s="715"/>
      <c r="BF547"/>
      <c r="BG547" s="715"/>
      <c r="BH547"/>
      <c r="BI547" s="715"/>
      <c r="BJ547"/>
      <c r="BK547" s="715"/>
      <c r="BL547"/>
      <c r="BM547" s="715"/>
      <c r="BN547"/>
      <c r="BO547" s="387"/>
      <c r="BP547"/>
      <c r="BQ547" s="387"/>
      <c r="BR547"/>
      <c r="BS547" s="387"/>
      <c r="BT547"/>
      <c r="BU547" s="387"/>
      <c r="BV547"/>
      <c r="BW547" s="387"/>
      <c r="BX547"/>
      <c r="BY547" s="387"/>
      <c r="BZ547"/>
      <c r="CA547" s="387"/>
      <c r="CB547"/>
      <c r="CC547" s="387"/>
      <c r="CD547"/>
      <c r="CE547" s="387"/>
      <c r="CF547"/>
      <c r="CG547" s="387"/>
      <c r="CH547"/>
      <c r="CI547" s="387"/>
      <c r="CJ547"/>
      <c r="CK547" s="1099"/>
      <c r="CT547" s="1109"/>
      <c r="CX547" s="1109"/>
      <c r="DN547" s="507"/>
      <c r="DO547" s="507"/>
      <c r="DP547" s="507"/>
      <c r="DQ547" s="507"/>
      <c r="DR547" s="507"/>
      <c r="DS547" s="507"/>
      <c r="DT547" s="507"/>
      <c r="DU547" s="507"/>
      <c r="DV547" s="507"/>
      <c r="DW547" s="507"/>
      <c r="DX547" s="507"/>
      <c r="DY547" s="507"/>
      <c r="DZ547" s="507"/>
      <c r="EA547" s="507"/>
      <c r="EB547" s="507"/>
      <c r="EC547" s="507"/>
      <c r="ED547" s="507"/>
      <c r="EE547" s="507"/>
      <c r="EF547" s="507"/>
      <c r="EG547" s="507"/>
      <c r="EH547" s="507"/>
      <c r="EI547" s="507"/>
      <c r="EJ547" s="507"/>
      <c r="EK547" s="507"/>
      <c r="EL547" s="507"/>
      <c r="EM547" s="507"/>
      <c r="EN547" s="507"/>
      <c r="EO547" s="507"/>
      <c r="EP547" s="507"/>
      <c r="EQ547" s="507"/>
      <c r="ER547" s="507"/>
      <c r="ES547" s="507"/>
      <c r="ET547" s="507"/>
      <c r="EU547" s="507"/>
      <c r="EV547" s="507"/>
      <c r="EW547" s="507"/>
      <c r="EX547" s="507"/>
      <c r="EY547" s="507"/>
      <c r="EZ547" s="507"/>
      <c r="FA547" s="507"/>
      <c r="FB547" s="507"/>
      <c r="FC547" s="507"/>
      <c r="FD547" s="507"/>
      <c r="FE547" s="507"/>
      <c r="FF547" s="507"/>
      <c r="FG547" s="507"/>
      <c r="FH547" s="507"/>
      <c r="FI547" s="507"/>
      <c r="FJ547" s="507"/>
      <c r="FK547" s="507"/>
      <c r="FL547" s="507"/>
      <c r="FM547" s="507"/>
      <c r="FN547" s="507"/>
      <c r="FO547" s="507"/>
      <c r="FP547" s="507"/>
      <c r="FQ547" s="507"/>
      <c r="FR547" s="507"/>
      <c r="FS547" s="507"/>
      <c r="FT547" s="507"/>
      <c r="FU547" s="507"/>
      <c r="FV547" s="507"/>
      <c r="FW547" s="507"/>
      <c r="FX547" s="507"/>
      <c r="FY547" s="507"/>
      <c r="FZ547" s="507"/>
      <c r="GA547" s="507"/>
      <c r="GB547" s="507"/>
      <c r="GC547" s="507"/>
      <c r="GD547" s="507"/>
      <c r="GE547" s="507"/>
      <c r="GF547" s="507"/>
      <c r="GG547" s="507"/>
      <c r="GH547" s="507"/>
      <c r="GI547" s="507"/>
      <c r="GJ547" s="507"/>
      <c r="GK547" s="507"/>
      <c r="GL547" s="507"/>
      <c r="GM547" s="507"/>
      <c r="GN547" s="507"/>
      <c r="GO547" s="507"/>
      <c r="GP547" s="507"/>
      <c r="GQ547" s="507"/>
      <c r="GR547" s="507"/>
      <c r="GS547" s="507"/>
      <c r="GT547" s="507"/>
      <c r="GU547" s="507"/>
      <c r="GV547" s="507"/>
      <c r="GW547" s="507"/>
      <c r="GX547" s="507"/>
      <c r="GY547" s="507"/>
      <c r="GZ547" s="507"/>
      <c r="HA547" s="507"/>
      <c r="HB547" s="507"/>
      <c r="HC547" s="507"/>
      <c r="HD547" s="507"/>
      <c r="HE547" s="507"/>
      <c r="HF547" s="507"/>
      <c r="HG547" s="507"/>
      <c r="HH547" s="507"/>
      <c r="HI547" s="507"/>
      <c r="HJ547" s="507"/>
      <c r="HK547" s="507"/>
      <c r="HL547" s="507"/>
      <c r="HM547" s="507"/>
      <c r="HN547" s="507"/>
      <c r="HO547" s="507"/>
      <c r="HP547" s="507"/>
      <c r="HQ547" s="507"/>
      <c r="HR547" s="507"/>
      <c r="HS547" s="507"/>
      <c r="HT547" s="507"/>
      <c r="HU547" s="507"/>
      <c r="HV547" s="507"/>
      <c r="HW547" s="507"/>
      <c r="HX547" s="507"/>
      <c r="HY547" s="507"/>
      <c r="HZ547" s="507"/>
      <c r="IA547" s="507"/>
      <c r="IB547" s="507"/>
      <c r="IC547" s="507"/>
      <c r="ID547" s="507"/>
      <c r="IE547" s="507"/>
      <c r="IF547" s="507"/>
      <c r="IG547" s="507"/>
      <c r="IH547" s="507"/>
      <c r="II547" s="507"/>
      <c r="IJ547" s="507"/>
    </row>
    <row r="548" spans="1:244" s="398" customFormat="1" ht="19" x14ac:dyDescent="0.2">
      <c r="A548"/>
      <c r="B548" s="290"/>
      <c r="C548"/>
      <c r="D548" s="367"/>
      <c r="E548" s="463"/>
      <c r="F548" s="463"/>
      <c r="G548" s="271"/>
      <c r="H548"/>
      <c r="I548" s="99"/>
      <c r="J548"/>
      <c r="K548"/>
      <c r="L548"/>
      <c r="M548" s="275"/>
      <c r="N548" s="275"/>
      <c r="O548" s="275"/>
      <c r="P548" s="275"/>
      <c r="Q548" s="275"/>
      <c r="R548" s="275"/>
      <c r="S548" s="275"/>
      <c r="T548" s="275"/>
      <c r="U548" s="275"/>
      <c r="V548" s="275"/>
      <c r="W548" s="275"/>
      <c r="X548" s="275"/>
      <c r="Y548" s="275"/>
      <c r="Z548" s="275"/>
      <c r="AA548" s="275"/>
      <c r="AB548" s="23"/>
      <c r="AC548"/>
      <c r="AD548" s="92"/>
      <c r="AE548"/>
      <c r="AF548"/>
      <c r="AG548"/>
      <c r="AH548" s="96"/>
      <c r="AI548" s="471"/>
      <c r="AJ548" s="445"/>
      <c r="AK548" s="498"/>
      <c r="AL548" s="498"/>
      <c r="AM548" s="498"/>
      <c r="AN548" s="498"/>
      <c r="AO548" s="498"/>
      <c r="AP548" s="498"/>
      <c r="AQ548" s="498"/>
      <c r="AR548" s="498"/>
      <c r="AS548" s="498"/>
      <c r="AT548" s="498"/>
      <c r="AU548" s="498"/>
      <c r="AV548" s="498"/>
      <c r="AW548" s="498"/>
      <c r="AX548" s="498"/>
      <c r="AY548" s="448"/>
      <c r="AZ548" s="386"/>
      <c r="BA548" s="715"/>
      <c r="BB548"/>
      <c r="BC548" s="715"/>
      <c r="BD548"/>
      <c r="BE548" s="715"/>
      <c r="BF548"/>
      <c r="BG548" s="715"/>
      <c r="BH548"/>
      <c r="BI548" s="715"/>
      <c r="BJ548"/>
      <c r="BK548" s="715"/>
      <c r="BL548"/>
      <c r="BM548" s="715"/>
      <c r="BN548"/>
      <c r="BO548" s="387"/>
      <c r="BP548"/>
      <c r="BQ548" s="387"/>
      <c r="BR548"/>
      <c r="BS548" s="387"/>
      <c r="BT548"/>
      <c r="BU548" s="387"/>
      <c r="BV548"/>
      <c r="BW548" s="387"/>
      <c r="BX548"/>
      <c r="BY548" s="387"/>
      <c r="BZ548"/>
      <c r="CA548" s="387"/>
      <c r="CB548"/>
      <c r="CC548" s="387"/>
      <c r="CD548"/>
      <c r="CE548" s="387"/>
      <c r="CF548"/>
      <c r="CG548" s="387"/>
      <c r="CH548"/>
      <c r="CI548" s="387"/>
      <c r="CJ548"/>
      <c r="CK548" s="1099"/>
      <c r="CT548" s="1109"/>
      <c r="CX548" s="1109"/>
      <c r="DN548" s="507"/>
      <c r="DO548" s="507"/>
      <c r="DP548" s="507"/>
      <c r="DQ548" s="507"/>
      <c r="DR548" s="507"/>
      <c r="DS548" s="507"/>
      <c r="DT548" s="507"/>
      <c r="DU548" s="507"/>
      <c r="DV548" s="507"/>
      <c r="DW548" s="507"/>
      <c r="DX548" s="507"/>
      <c r="DY548" s="507"/>
      <c r="DZ548" s="507"/>
      <c r="EA548" s="507"/>
      <c r="EB548" s="507"/>
      <c r="EC548" s="507"/>
      <c r="ED548" s="507"/>
      <c r="EE548" s="507"/>
      <c r="EF548" s="507"/>
      <c r="EG548" s="507"/>
      <c r="EH548" s="507"/>
      <c r="EI548" s="507"/>
      <c r="EJ548" s="507"/>
      <c r="EK548" s="507"/>
      <c r="EL548" s="507"/>
      <c r="EM548" s="507"/>
      <c r="EN548" s="507"/>
      <c r="EO548" s="507"/>
      <c r="EP548" s="507"/>
      <c r="EQ548" s="507"/>
      <c r="ER548" s="507"/>
      <c r="ES548" s="507"/>
      <c r="ET548" s="507"/>
      <c r="EU548" s="507"/>
      <c r="EV548" s="507"/>
      <c r="EW548" s="507"/>
      <c r="EX548" s="507"/>
      <c r="EY548" s="507"/>
      <c r="EZ548" s="507"/>
      <c r="FA548" s="507"/>
      <c r="FB548" s="507"/>
      <c r="FC548" s="507"/>
      <c r="FD548" s="507"/>
      <c r="FE548" s="507"/>
      <c r="FF548" s="507"/>
      <c r="FG548" s="507"/>
      <c r="FH548" s="507"/>
      <c r="FI548" s="507"/>
      <c r="FJ548" s="507"/>
      <c r="FK548" s="507"/>
      <c r="FL548" s="507"/>
      <c r="FM548" s="507"/>
      <c r="FN548" s="507"/>
      <c r="FO548" s="507"/>
      <c r="FP548" s="507"/>
      <c r="FQ548" s="507"/>
      <c r="FR548" s="507"/>
      <c r="FS548" s="507"/>
      <c r="FT548" s="507"/>
      <c r="FU548" s="507"/>
      <c r="FV548" s="507"/>
      <c r="FW548" s="507"/>
      <c r="FX548" s="507"/>
      <c r="FY548" s="507"/>
      <c r="FZ548" s="507"/>
      <c r="GA548" s="507"/>
      <c r="GB548" s="507"/>
      <c r="GC548" s="507"/>
      <c r="GD548" s="507"/>
      <c r="GE548" s="507"/>
      <c r="GF548" s="507"/>
      <c r="GG548" s="507"/>
      <c r="GH548" s="507"/>
      <c r="GI548" s="507"/>
      <c r="GJ548" s="507"/>
      <c r="GK548" s="507"/>
      <c r="GL548" s="507"/>
      <c r="GM548" s="507"/>
      <c r="GN548" s="507"/>
      <c r="GO548" s="507"/>
      <c r="GP548" s="507"/>
      <c r="GQ548" s="507"/>
      <c r="GR548" s="507"/>
      <c r="GS548" s="507"/>
      <c r="GT548" s="507"/>
      <c r="GU548" s="507"/>
      <c r="GV548" s="507"/>
      <c r="GW548" s="507"/>
      <c r="GX548" s="507"/>
      <c r="GY548" s="507"/>
      <c r="GZ548" s="507"/>
      <c r="HA548" s="507"/>
      <c r="HB548" s="507"/>
      <c r="HC548" s="507"/>
      <c r="HD548" s="507"/>
      <c r="HE548" s="507"/>
      <c r="HF548" s="507"/>
      <c r="HG548" s="507"/>
      <c r="HH548" s="507"/>
      <c r="HI548" s="507"/>
      <c r="HJ548" s="507"/>
      <c r="HK548" s="507"/>
      <c r="HL548" s="507"/>
      <c r="HM548" s="507"/>
      <c r="HN548" s="507"/>
      <c r="HO548" s="507"/>
      <c r="HP548" s="507"/>
      <c r="HQ548" s="507"/>
      <c r="HR548" s="507"/>
      <c r="HS548" s="507"/>
      <c r="HT548" s="507"/>
      <c r="HU548" s="507"/>
      <c r="HV548" s="507"/>
      <c r="HW548" s="507"/>
      <c r="HX548" s="507"/>
      <c r="HY548" s="507"/>
      <c r="HZ548" s="507"/>
      <c r="IA548" s="507"/>
      <c r="IB548" s="507"/>
      <c r="IC548" s="507"/>
      <c r="ID548" s="507"/>
      <c r="IE548" s="507"/>
      <c r="IF548" s="507"/>
      <c r="IG548" s="507"/>
      <c r="IH548" s="507"/>
      <c r="II548" s="507"/>
      <c r="IJ548" s="507"/>
    </row>
    <row r="549" spans="1:244" s="398" customFormat="1" ht="19" x14ac:dyDescent="0.2">
      <c r="A549"/>
      <c r="B549" s="290"/>
      <c r="C549"/>
      <c r="D549" s="367"/>
      <c r="E549" s="463"/>
      <c r="F549" s="463"/>
      <c r="G549" s="271"/>
      <c r="H549"/>
      <c r="I549" s="99"/>
      <c r="J549"/>
      <c r="K549"/>
      <c r="L549"/>
      <c r="M549" s="275"/>
      <c r="N549" s="275"/>
      <c r="O549" s="275"/>
      <c r="P549" s="275"/>
      <c r="Q549" s="275"/>
      <c r="R549" s="275"/>
      <c r="S549" s="275"/>
      <c r="T549" s="275"/>
      <c r="U549" s="275"/>
      <c r="V549" s="275"/>
      <c r="W549" s="275"/>
      <c r="X549" s="275"/>
      <c r="Y549" s="275"/>
      <c r="Z549" s="275"/>
      <c r="AA549" s="275"/>
      <c r="AB549" s="23"/>
      <c r="AC549"/>
      <c r="AD549" s="92"/>
      <c r="AE549"/>
      <c r="AF549"/>
      <c r="AG549"/>
      <c r="AH549" s="96"/>
      <c r="AI549" s="471"/>
      <c r="AJ549" s="445"/>
      <c r="AK549" s="498"/>
      <c r="AL549" s="498"/>
      <c r="AM549" s="498"/>
      <c r="AN549" s="498"/>
      <c r="AO549" s="498"/>
      <c r="AP549" s="498"/>
      <c r="AQ549" s="498"/>
      <c r="AR549" s="498"/>
      <c r="AS549" s="498"/>
      <c r="AT549" s="498"/>
      <c r="AU549" s="498"/>
      <c r="AV549" s="498"/>
      <c r="AW549" s="498"/>
      <c r="AX549" s="498"/>
      <c r="AY549" s="448"/>
      <c r="AZ549" s="386"/>
      <c r="BA549" s="715"/>
      <c r="BB549"/>
      <c r="BC549" s="715"/>
      <c r="BD549"/>
      <c r="BE549" s="715"/>
      <c r="BF549"/>
      <c r="BG549" s="715"/>
      <c r="BH549"/>
      <c r="BI549" s="715"/>
      <c r="BJ549"/>
      <c r="BK549" s="715"/>
      <c r="BL549"/>
      <c r="BM549" s="715"/>
      <c r="BN549"/>
      <c r="BO549" s="387"/>
      <c r="BP549"/>
      <c r="BQ549" s="387"/>
      <c r="BR549"/>
      <c r="BS549" s="387"/>
      <c r="BT549"/>
      <c r="BU549" s="387"/>
      <c r="BV549"/>
      <c r="BW549" s="387"/>
      <c r="BX549"/>
      <c r="BY549" s="387"/>
      <c r="BZ549"/>
      <c r="CA549" s="387"/>
      <c r="CB549"/>
      <c r="CC549" s="387"/>
      <c r="CD549"/>
      <c r="CE549" s="387"/>
      <c r="CF549"/>
      <c r="CG549" s="387"/>
      <c r="CH549"/>
      <c r="CI549" s="387"/>
      <c r="CJ549"/>
      <c r="CK549" s="1099"/>
      <c r="CT549" s="1109"/>
      <c r="CX549" s="1109"/>
      <c r="DN549" s="507"/>
      <c r="DO549" s="507"/>
      <c r="DP549" s="507"/>
      <c r="DQ549" s="507"/>
      <c r="DR549" s="507"/>
      <c r="DS549" s="507"/>
      <c r="DT549" s="507"/>
      <c r="DU549" s="507"/>
      <c r="DV549" s="507"/>
      <c r="DW549" s="507"/>
      <c r="DX549" s="507"/>
      <c r="DY549" s="507"/>
      <c r="DZ549" s="507"/>
      <c r="EA549" s="507"/>
      <c r="EB549" s="507"/>
      <c r="EC549" s="507"/>
      <c r="ED549" s="507"/>
      <c r="EE549" s="507"/>
      <c r="EF549" s="507"/>
      <c r="EG549" s="507"/>
      <c r="EH549" s="507"/>
      <c r="EI549" s="507"/>
      <c r="EJ549" s="507"/>
      <c r="EK549" s="507"/>
      <c r="EL549" s="507"/>
      <c r="EM549" s="507"/>
      <c r="EN549" s="507"/>
      <c r="EO549" s="507"/>
      <c r="EP549" s="507"/>
      <c r="EQ549" s="507"/>
      <c r="ER549" s="507"/>
      <c r="ES549" s="507"/>
      <c r="ET549" s="507"/>
      <c r="EU549" s="507"/>
      <c r="EV549" s="507"/>
      <c r="EW549" s="507"/>
      <c r="EX549" s="507"/>
      <c r="EY549" s="507"/>
      <c r="EZ549" s="507"/>
      <c r="FA549" s="507"/>
      <c r="FB549" s="507"/>
      <c r="FC549" s="507"/>
      <c r="FD549" s="507"/>
      <c r="FE549" s="507"/>
      <c r="FF549" s="507"/>
      <c r="FG549" s="507"/>
      <c r="FH549" s="507"/>
      <c r="FI549" s="507"/>
      <c r="FJ549" s="507"/>
      <c r="FK549" s="507"/>
      <c r="FL549" s="507"/>
      <c r="FM549" s="507"/>
      <c r="FN549" s="507"/>
      <c r="FO549" s="507"/>
      <c r="FP549" s="507"/>
      <c r="FQ549" s="507"/>
      <c r="FR549" s="507"/>
      <c r="FS549" s="507"/>
      <c r="FT549" s="507"/>
      <c r="FU549" s="507"/>
      <c r="FV549" s="507"/>
      <c r="FW549" s="507"/>
      <c r="FX549" s="507"/>
      <c r="FY549" s="507"/>
      <c r="FZ549" s="507"/>
      <c r="GA549" s="507"/>
      <c r="GB549" s="507"/>
      <c r="GC549" s="507"/>
      <c r="GD549" s="507"/>
      <c r="GE549" s="507"/>
      <c r="GF549" s="507"/>
      <c r="GG549" s="507"/>
      <c r="GH549" s="507"/>
      <c r="GI549" s="507"/>
      <c r="GJ549" s="507"/>
      <c r="GK549" s="507"/>
      <c r="GL549" s="507"/>
      <c r="GM549" s="507"/>
      <c r="GN549" s="507"/>
      <c r="GO549" s="507"/>
      <c r="GP549" s="507"/>
      <c r="GQ549" s="507"/>
      <c r="GR549" s="507"/>
      <c r="GS549" s="507"/>
      <c r="GT549" s="507"/>
      <c r="GU549" s="507"/>
      <c r="GV549" s="507"/>
      <c r="GW549" s="507"/>
      <c r="GX549" s="507"/>
      <c r="GY549" s="507"/>
      <c r="GZ549" s="507"/>
      <c r="HA549" s="507"/>
      <c r="HB549" s="507"/>
      <c r="HC549" s="507"/>
      <c r="HD549" s="507"/>
      <c r="HE549" s="507"/>
      <c r="HF549" s="507"/>
      <c r="HG549" s="507"/>
      <c r="HH549" s="507"/>
      <c r="HI549" s="507"/>
      <c r="HJ549" s="507"/>
      <c r="HK549" s="507"/>
      <c r="HL549" s="507"/>
      <c r="HM549" s="507"/>
      <c r="HN549" s="507"/>
      <c r="HO549" s="507"/>
      <c r="HP549" s="507"/>
      <c r="HQ549" s="507"/>
      <c r="HR549" s="507"/>
      <c r="HS549" s="507"/>
      <c r="HT549" s="507"/>
      <c r="HU549" s="507"/>
      <c r="HV549" s="507"/>
      <c r="HW549" s="507"/>
      <c r="HX549" s="507"/>
      <c r="HY549" s="507"/>
      <c r="HZ549" s="507"/>
      <c r="IA549" s="507"/>
      <c r="IB549" s="507"/>
      <c r="IC549" s="507"/>
      <c r="ID549" s="507"/>
      <c r="IE549" s="507"/>
      <c r="IF549" s="507"/>
      <c r="IG549" s="507"/>
      <c r="IH549" s="507"/>
      <c r="II549" s="507"/>
      <c r="IJ549" s="507"/>
    </row>
    <row r="550" spans="1:244" s="398" customFormat="1" ht="19" x14ac:dyDescent="0.2">
      <c r="A550"/>
      <c r="B550" s="290"/>
      <c r="C550"/>
      <c r="D550" s="367"/>
      <c r="E550" s="463"/>
      <c r="F550" s="463"/>
      <c r="G550" s="271"/>
      <c r="H550"/>
      <c r="I550" s="99"/>
      <c r="J550"/>
      <c r="K550"/>
      <c r="L550"/>
      <c r="M550" s="275"/>
      <c r="N550" s="275"/>
      <c r="O550" s="275"/>
      <c r="P550" s="275"/>
      <c r="Q550" s="275"/>
      <c r="R550" s="275"/>
      <c r="S550" s="275"/>
      <c r="T550" s="275"/>
      <c r="U550" s="275"/>
      <c r="V550" s="275"/>
      <c r="W550" s="275"/>
      <c r="X550" s="275"/>
      <c r="Y550" s="275"/>
      <c r="Z550" s="275"/>
      <c r="AA550" s="275"/>
      <c r="AB550" s="23"/>
      <c r="AC550"/>
      <c r="AD550" s="92"/>
      <c r="AE550"/>
      <c r="AF550"/>
      <c r="AG550"/>
      <c r="AH550" s="96"/>
      <c r="AI550" s="471"/>
      <c r="AJ550" s="445"/>
      <c r="AK550" s="498"/>
      <c r="AL550" s="498"/>
      <c r="AM550" s="498"/>
      <c r="AN550" s="498"/>
      <c r="AO550" s="498"/>
      <c r="AP550" s="498"/>
      <c r="AQ550" s="498"/>
      <c r="AR550" s="498"/>
      <c r="AS550" s="498"/>
      <c r="AT550" s="498"/>
      <c r="AU550" s="498"/>
      <c r="AV550" s="498"/>
      <c r="AW550" s="498"/>
      <c r="AX550" s="498"/>
      <c r="AY550" s="448"/>
      <c r="AZ550" s="386"/>
      <c r="BA550" s="715"/>
      <c r="BB550"/>
      <c r="BC550" s="715"/>
      <c r="BD550"/>
      <c r="BE550" s="715"/>
      <c r="BF550"/>
      <c r="BG550" s="715"/>
      <c r="BH550"/>
      <c r="BI550" s="715"/>
      <c r="BJ550"/>
      <c r="BK550" s="715"/>
      <c r="BL550"/>
      <c r="BM550" s="715"/>
      <c r="BN550"/>
      <c r="BO550" s="387"/>
      <c r="BP550"/>
      <c r="BQ550" s="387"/>
      <c r="BR550"/>
      <c r="BS550" s="387"/>
      <c r="BT550"/>
      <c r="BU550" s="387"/>
      <c r="BV550"/>
      <c r="BW550" s="387"/>
      <c r="BX550"/>
      <c r="BY550" s="387"/>
      <c r="BZ550"/>
      <c r="CA550" s="387"/>
      <c r="CB550"/>
      <c r="CC550" s="387"/>
      <c r="CD550"/>
      <c r="CE550" s="387"/>
      <c r="CF550"/>
      <c r="CG550" s="387"/>
      <c r="CH550"/>
      <c r="CI550" s="387"/>
      <c r="CJ550"/>
      <c r="CK550" s="1099"/>
      <c r="CT550" s="1109"/>
      <c r="CX550" s="1109"/>
      <c r="DN550" s="507"/>
      <c r="DO550" s="507"/>
      <c r="DP550" s="507"/>
      <c r="DQ550" s="507"/>
      <c r="DR550" s="507"/>
      <c r="DS550" s="507"/>
      <c r="DT550" s="507"/>
      <c r="DU550" s="507"/>
      <c r="DV550" s="507"/>
      <c r="DW550" s="507"/>
      <c r="DX550" s="507"/>
      <c r="DY550" s="507"/>
      <c r="DZ550" s="507"/>
      <c r="EA550" s="507"/>
      <c r="EB550" s="507"/>
      <c r="EC550" s="507"/>
      <c r="ED550" s="507"/>
      <c r="EE550" s="507"/>
      <c r="EF550" s="507"/>
      <c r="EG550" s="507"/>
      <c r="EH550" s="507"/>
      <c r="EI550" s="507"/>
      <c r="EJ550" s="507"/>
      <c r="EK550" s="507"/>
      <c r="EL550" s="507"/>
      <c r="EM550" s="507"/>
      <c r="EN550" s="507"/>
      <c r="EO550" s="507"/>
      <c r="EP550" s="507"/>
      <c r="EQ550" s="507"/>
      <c r="ER550" s="507"/>
      <c r="ES550" s="507"/>
      <c r="ET550" s="507"/>
      <c r="EU550" s="507"/>
      <c r="EV550" s="507"/>
      <c r="EW550" s="507"/>
      <c r="EX550" s="507"/>
      <c r="EY550" s="507"/>
      <c r="EZ550" s="507"/>
      <c r="FA550" s="507"/>
      <c r="FB550" s="507"/>
      <c r="FC550" s="507"/>
      <c r="FD550" s="507"/>
      <c r="FE550" s="507"/>
      <c r="FF550" s="507"/>
      <c r="FG550" s="507"/>
      <c r="FH550" s="507"/>
      <c r="FI550" s="507"/>
      <c r="FJ550" s="507"/>
      <c r="FK550" s="507"/>
      <c r="FL550" s="507"/>
      <c r="FM550" s="507"/>
      <c r="FN550" s="507"/>
      <c r="FO550" s="507"/>
      <c r="FP550" s="507"/>
      <c r="FQ550" s="507"/>
      <c r="FR550" s="507"/>
      <c r="FS550" s="507"/>
      <c r="FT550" s="507"/>
      <c r="FU550" s="507"/>
      <c r="FV550" s="507"/>
      <c r="FW550" s="507"/>
      <c r="FX550" s="507"/>
      <c r="FY550" s="507"/>
      <c r="FZ550" s="507"/>
      <c r="GA550" s="507"/>
      <c r="GB550" s="507"/>
      <c r="GC550" s="507"/>
      <c r="GD550" s="507"/>
      <c r="GE550" s="507"/>
      <c r="GF550" s="507"/>
      <c r="GG550" s="507"/>
      <c r="GH550" s="507"/>
      <c r="GI550" s="507"/>
      <c r="GJ550" s="507"/>
      <c r="GK550" s="507"/>
      <c r="GL550" s="507"/>
      <c r="GM550" s="507"/>
      <c r="GN550" s="507"/>
      <c r="GO550" s="507"/>
      <c r="GP550" s="507"/>
      <c r="GQ550" s="507"/>
      <c r="GR550" s="507"/>
      <c r="GS550" s="507"/>
      <c r="GT550" s="507"/>
      <c r="GU550" s="507"/>
      <c r="GV550" s="507"/>
      <c r="GW550" s="507"/>
      <c r="GX550" s="507"/>
      <c r="GY550" s="507"/>
      <c r="GZ550" s="507"/>
      <c r="HA550" s="507"/>
      <c r="HB550" s="507"/>
      <c r="HC550" s="507"/>
      <c r="HD550" s="507"/>
      <c r="HE550" s="507"/>
      <c r="HF550" s="507"/>
      <c r="HG550" s="507"/>
      <c r="HH550" s="507"/>
      <c r="HI550" s="507"/>
      <c r="HJ550" s="507"/>
      <c r="HK550" s="507"/>
      <c r="HL550" s="507"/>
      <c r="HM550" s="507"/>
      <c r="HN550" s="507"/>
      <c r="HO550" s="507"/>
      <c r="HP550" s="507"/>
      <c r="HQ550" s="507"/>
      <c r="HR550" s="507"/>
      <c r="HS550" s="507"/>
      <c r="HT550" s="507"/>
      <c r="HU550" s="507"/>
      <c r="HV550" s="507"/>
      <c r="HW550" s="507"/>
      <c r="HX550" s="507"/>
      <c r="HY550" s="507"/>
      <c r="HZ550" s="507"/>
      <c r="IA550" s="507"/>
      <c r="IB550" s="507"/>
      <c r="IC550" s="507"/>
      <c r="ID550" s="507"/>
      <c r="IE550" s="507"/>
      <c r="IF550" s="507"/>
      <c r="IG550" s="507"/>
      <c r="IH550" s="507"/>
      <c r="II550" s="507"/>
      <c r="IJ550" s="507"/>
    </row>
    <row r="551" spans="1:244" s="398" customFormat="1" ht="19" x14ac:dyDescent="0.2">
      <c r="A551"/>
      <c r="B551" s="290"/>
      <c r="C551"/>
      <c r="D551" s="367"/>
      <c r="E551" s="463"/>
      <c r="F551" s="463"/>
      <c r="G551" s="271"/>
      <c r="H551"/>
      <c r="I551" s="99"/>
      <c r="J551"/>
      <c r="K551"/>
      <c r="L551"/>
      <c r="M551" s="275"/>
      <c r="N551" s="275"/>
      <c r="O551" s="275"/>
      <c r="P551" s="275"/>
      <c r="Q551" s="275"/>
      <c r="R551" s="275"/>
      <c r="S551" s="275"/>
      <c r="T551" s="275"/>
      <c r="U551" s="275"/>
      <c r="V551" s="275"/>
      <c r="W551" s="275"/>
      <c r="X551" s="275"/>
      <c r="Y551" s="275"/>
      <c r="Z551" s="275"/>
      <c r="AA551" s="275"/>
      <c r="AB551" s="23"/>
      <c r="AC551"/>
      <c r="AD551" s="92"/>
      <c r="AE551"/>
      <c r="AF551"/>
      <c r="AG551"/>
      <c r="AH551" s="96"/>
      <c r="AI551" s="471"/>
      <c r="AJ551" s="445"/>
      <c r="AK551" s="498"/>
      <c r="AL551" s="498"/>
      <c r="AM551" s="498"/>
      <c r="AN551" s="498"/>
      <c r="AO551" s="498"/>
      <c r="AP551" s="498"/>
      <c r="AQ551" s="498"/>
      <c r="AR551" s="498"/>
      <c r="AS551" s="498"/>
      <c r="AT551" s="498"/>
      <c r="AU551" s="498"/>
      <c r="AV551" s="498"/>
      <c r="AW551" s="498"/>
      <c r="AX551" s="498"/>
      <c r="AY551" s="448"/>
      <c r="AZ551" s="386"/>
      <c r="BA551" s="715"/>
      <c r="BB551"/>
      <c r="BC551" s="715"/>
      <c r="BD551"/>
      <c r="BE551" s="715"/>
      <c r="BF551"/>
      <c r="BG551" s="715"/>
      <c r="BH551"/>
      <c r="BI551" s="715"/>
      <c r="BJ551"/>
      <c r="BK551" s="715"/>
      <c r="BL551"/>
      <c r="BM551" s="715"/>
      <c r="BN551"/>
      <c r="BO551" s="387"/>
      <c r="BP551"/>
      <c r="BQ551" s="387"/>
      <c r="BR551"/>
      <c r="BS551" s="387"/>
      <c r="BT551"/>
      <c r="BU551" s="387"/>
      <c r="BV551"/>
      <c r="BW551" s="387"/>
      <c r="BX551"/>
      <c r="BY551" s="387"/>
      <c r="BZ551"/>
      <c r="CA551" s="387"/>
      <c r="CB551"/>
      <c r="CC551" s="387"/>
      <c r="CD551"/>
      <c r="CE551" s="387"/>
      <c r="CF551"/>
      <c r="CG551" s="387"/>
      <c r="CH551"/>
      <c r="CI551" s="387"/>
      <c r="CJ551"/>
      <c r="CK551" s="1099"/>
      <c r="CT551" s="1109"/>
      <c r="CX551" s="1109"/>
      <c r="DN551" s="507"/>
      <c r="DO551" s="507"/>
      <c r="DP551" s="507"/>
      <c r="DQ551" s="507"/>
      <c r="DR551" s="507"/>
      <c r="DS551" s="507"/>
      <c r="DT551" s="507"/>
      <c r="DU551" s="507"/>
      <c r="DV551" s="507"/>
      <c r="DW551" s="507"/>
      <c r="DX551" s="507"/>
      <c r="DY551" s="507"/>
      <c r="DZ551" s="507"/>
      <c r="EA551" s="507"/>
      <c r="EB551" s="507"/>
      <c r="EC551" s="507"/>
      <c r="ED551" s="507"/>
      <c r="EE551" s="507"/>
      <c r="EF551" s="507"/>
      <c r="EG551" s="507"/>
      <c r="EH551" s="507"/>
      <c r="EI551" s="507"/>
      <c r="EJ551" s="507"/>
      <c r="EK551" s="507"/>
      <c r="EL551" s="507"/>
      <c r="EM551" s="507"/>
      <c r="EN551" s="507"/>
      <c r="EO551" s="507"/>
      <c r="EP551" s="507"/>
      <c r="EQ551" s="507"/>
      <c r="ER551" s="507"/>
      <c r="ES551" s="507"/>
      <c r="ET551" s="507"/>
      <c r="EU551" s="507"/>
      <c r="EV551" s="507"/>
      <c r="EW551" s="507"/>
      <c r="EX551" s="507"/>
      <c r="EY551" s="507"/>
      <c r="EZ551" s="507"/>
      <c r="FA551" s="507"/>
      <c r="FB551" s="507"/>
      <c r="FC551" s="507"/>
      <c r="FD551" s="507"/>
      <c r="FE551" s="507"/>
      <c r="FF551" s="507"/>
      <c r="FG551" s="507"/>
      <c r="FH551" s="507"/>
      <c r="FI551" s="507"/>
      <c r="FJ551" s="507"/>
      <c r="FK551" s="507"/>
      <c r="FL551" s="507"/>
      <c r="FM551" s="507"/>
      <c r="FN551" s="507"/>
      <c r="FO551" s="507"/>
      <c r="FP551" s="507"/>
      <c r="FQ551" s="507"/>
      <c r="FR551" s="507"/>
      <c r="FS551" s="507"/>
      <c r="FT551" s="507"/>
      <c r="FU551" s="507"/>
      <c r="FV551" s="507"/>
      <c r="FW551" s="507"/>
      <c r="FX551" s="507"/>
      <c r="FY551" s="507"/>
      <c r="FZ551" s="507"/>
      <c r="GA551" s="507"/>
      <c r="GB551" s="507"/>
      <c r="GC551" s="507"/>
      <c r="GD551" s="507"/>
      <c r="GE551" s="507"/>
      <c r="GF551" s="507"/>
      <c r="GG551" s="507"/>
      <c r="GH551" s="507"/>
      <c r="GI551" s="507"/>
      <c r="GJ551" s="507"/>
      <c r="GK551" s="507"/>
      <c r="GL551" s="507"/>
      <c r="GM551" s="507"/>
      <c r="GN551" s="507"/>
      <c r="GO551" s="507"/>
      <c r="GP551" s="507"/>
      <c r="GQ551" s="507"/>
      <c r="GR551" s="507"/>
      <c r="GS551" s="507"/>
      <c r="GT551" s="507"/>
      <c r="GU551" s="507"/>
      <c r="GV551" s="507"/>
      <c r="GW551" s="507"/>
      <c r="GX551" s="507"/>
      <c r="GY551" s="507"/>
      <c r="GZ551" s="507"/>
      <c r="HA551" s="507"/>
      <c r="HB551" s="507"/>
      <c r="HC551" s="507"/>
      <c r="HD551" s="507"/>
      <c r="HE551" s="507"/>
      <c r="HF551" s="507"/>
      <c r="HG551" s="507"/>
      <c r="HH551" s="507"/>
      <c r="HI551" s="507"/>
      <c r="HJ551" s="507"/>
      <c r="HK551" s="507"/>
      <c r="HL551" s="507"/>
      <c r="HM551" s="507"/>
      <c r="HN551" s="507"/>
      <c r="HO551" s="507"/>
      <c r="HP551" s="507"/>
      <c r="HQ551" s="507"/>
      <c r="HR551" s="507"/>
      <c r="HS551" s="507"/>
      <c r="HT551" s="507"/>
      <c r="HU551" s="507"/>
      <c r="HV551" s="507"/>
      <c r="HW551" s="507"/>
      <c r="HX551" s="507"/>
      <c r="HY551" s="507"/>
      <c r="HZ551" s="507"/>
      <c r="IA551" s="507"/>
      <c r="IB551" s="507"/>
      <c r="IC551" s="507"/>
      <c r="ID551" s="507"/>
      <c r="IE551" s="507"/>
      <c r="IF551" s="507"/>
      <c r="IG551" s="507"/>
      <c r="IH551" s="507"/>
      <c r="II551" s="507"/>
      <c r="IJ551" s="507"/>
    </row>
    <row r="552" spans="1:244" s="398" customFormat="1" ht="19" x14ac:dyDescent="0.2">
      <c r="A552"/>
      <c r="B552" s="290"/>
      <c r="C552"/>
      <c r="D552" s="367"/>
      <c r="E552" s="463"/>
      <c r="F552" s="463"/>
      <c r="G552" s="271"/>
      <c r="H552"/>
      <c r="I552" s="99"/>
      <c r="J552"/>
      <c r="K552"/>
      <c r="L552"/>
      <c r="M552" s="275"/>
      <c r="N552" s="275"/>
      <c r="O552" s="275"/>
      <c r="P552" s="275"/>
      <c r="Q552" s="275"/>
      <c r="R552" s="275"/>
      <c r="S552" s="275"/>
      <c r="T552" s="275"/>
      <c r="U552" s="275"/>
      <c r="V552" s="275"/>
      <c r="W552" s="275"/>
      <c r="X552" s="275"/>
      <c r="Y552" s="275"/>
      <c r="Z552" s="275"/>
      <c r="AA552" s="275"/>
      <c r="AB552" s="23"/>
      <c r="AC552"/>
      <c r="AD552" s="92"/>
      <c r="AE552"/>
      <c r="AF552"/>
      <c r="AG552"/>
      <c r="AH552" s="96"/>
      <c r="AI552" s="471"/>
      <c r="AJ552" s="445"/>
      <c r="AK552" s="498"/>
      <c r="AL552" s="498"/>
      <c r="AM552" s="498"/>
      <c r="AN552" s="498"/>
      <c r="AO552" s="498"/>
      <c r="AP552" s="498"/>
      <c r="AQ552" s="498"/>
      <c r="AR552" s="498"/>
      <c r="AS552" s="498"/>
      <c r="AT552" s="498"/>
      <c r="AU552" s="498"/>
      <c r="AV552" s="498"/>
      <c r="AW552" s="498"/>
      <c r="AX552" s="498"/>
      <c r="AY552" s="448"/>
      <c r="AZ552" s="386"/>
      <c r="BA552" s="715"/>
      <c r="BB552"/>
      <c r="BC552" s="715"/>
      <c r="BD552"/>
      <c r="BE552" s="715"/>
      <c r="BF552"/>
      <c r="BG552" s="715"/>
      <c r="BH552"/>
      <c r="BI552" s="715"/>
      <c r="BJ552"/>
      <c r="BK552" s="715"/>
      <c r="BL552"/>
      <c r="BM552" s="715"/>
      <c r="BN552"/>
      <c r="BO552" s="387"/>
      <c r="BP552"/>
      <c r="BQ552" s="387"/>
      <c r="BR552"/>
      <c r="BS552" s="387"/>
      <c r="BT552"/>
      <c r="BU552" s="387"/>
      <c r="BV552"/>
      <c r="BW552" s="387"/>
      <c r="BX552"/>
      <c r="BY552" s="387"/>
      <c r="BZ552"/>
      <c r="CA552" s="387"/>
      <c r="CB552"/>
      <c r="CC552" s="387"/>
      <c r="CD552"/>
      <c r="CE552" s="387"/>
      <c r="CF552"/>
      <c r="CG552" s="387"/>
      <c r="CH552"/>
      <c r="CI552" s="387"/>
      <c r="CJ552"/>
      <c r="CK552" s="1099"/>
      <c r="CT552" s="1109"/>
      <c r="CX552" s="1109"/>
      <c r="DN552" s="507"/>
      <c r="DO552" s="507"/>
      <c r="DP552" s="507"/>
      <c r="DQ552" s="507"/>
      <c r="DR552" s="507"/>
      <c r="DS552" s="507"/>
      <c r="DT552" s="507"/>
      <c r="DU552" s="507"/>
      <c r="DV552" s="507"/>
      <c r="DW552" s="507"/>
      <c r="DX552" s="507"/>
      <c r="DY552" s="507"/>
      <c r="DZ552" s="507"/>
      <c r="EA552" s="507"/>
      <c r="EB552" s="507"/>
      <c r="EC552" s="507"/>
      <c r="ED552" s="507"/>
      <c r="EE552" s="507"/>
      <c r="EF552" s="507"/>
      <c r="EG552" s="507"/>
      <c r="EH552" s="507"/>
      <c r="EI552" s="507"/>
      <c r="EJ552" s="507"/>
      <c r="EK552" s="507"/>
      <c r="EL552" s="507"/>
      <c r="EM552" s="507"/>
      <c r="EN552" s="507"/>
      <c r="EO552" s="507"/>
      <c r="EP552" s="507"/>
      <c r="EQ552" s="507"/>
      <c r="ER552" s="507"/>
      <c r="ES552" s="507"/>
      <c r="ET552" s="507"/>
      <c r="EU552" s="507"/>
      <c r="EV552" s="507"/>
      <c r="EW552" s="507"/>
      <c r="EX552" s="507"/>
      <c r="EY552" s="507"/>
      <c r="EZ552" s="507"/>
      <c r="FA552" s="507"/>
      <c r="FB552" s="507"/>
      <c r="FC552" s="507"/>
      <c r="FD552" s="507"/>
      <c r="FE552" s="507"/>
      <c r="FF552" s="507"/>
      <c r="FG552" s="507"/>
      <c r="FH552" s="507"/>
      <c r="FI552" s="507"/>
      <c r="FJ552" s="507"/>
      <c r="FK552" s="507"/>
      <c r="FL552" s="507"/>
      <c r="FM552" s="507"/>
      <c r="FN552" s="507"/>
      <c r="FO552" s="507"/>
      <c r="FP552" s="507"/>
      <c r="FQ552" s="507"/>
      <c r="FR552" s="507"/>
      <c r="FS552" s="507"/>
      <c r="FT552" s="507"/>
      <c r="FU552" s="507"/>
      <c r="FV552" s="507"/>
      <c r="FW552" s="507"/>
      <c r="FX552" s="507"/>
      <c r="FY552" s="507"/>
      <c r="FZ552" s="507"/>
      <c r="GA552" s="507"/>
      <c r="GB552" s="507"/>
      <c r="GC552" s="507"/>
      <c r="GD552" s="507"/>
      <c r="GE552" s="507"/>
      <c r="GF552" s="507"/>
      <c r="GG552" s="507"/>
      <c r="GH552" s="507"/>
      <c r="GI552" s="507"/>
      <c r="GJ552" s="507"/>
      <c r="GK552" s="507"/>
      <c r="GL552" s="507"/>
      <c r="GM552" s="507"/>
      <c r="GN552" s="507"/>
      <c r="GO552" s="507"/>
      <c r="GP552" s="507"/>
      <c r="GQ552" s="507"/>
      <c r="GR552" s="507"/>
      <c r="GS552" s="507"/>
      <c r="GT552" s="507"/>
      <c r="GU552" s="507"/>
      <c r="GV552" s="507"/>
      <c r="GW552" s="507"/>
      <c r="GX552" s="507"/>
      <c r="GY552" s="507"/>
      <c r="GZ552" s="507"/>
      <c r="HA552" s="507"/>
      <c r="HB552" s="507"/>
      <c r="HC552" s="507"/>
      <c r="HD552" s="507"/>
      <c r="HE552" s="507"/>
      <c r="HF552" s="507"/>
      <c r="HG552" s="507"/>
      <c r="HH552" s="507"/>
      <c r="HI552" s="507"/>
      <c r="HJ552" s="507"/>
      <c r="HK552" s="507"/>
      <c r="HL552" s="507"/>
      <c r="HM552" s="507"/>
      <c r="HN552" s="507"/>
      <c r="HO552" s="507"/>
      <c r="HP552" s="507"/>
      <c r="HQ552" s="507"/>
      <c r="HR552" s="507"/>
      <c r="HS552" s="507"/>
      <c r="HT552" s="507"/>
      <c r="HU552" s="507"/>
      <c r="HV552" s="507"/>
      <c r="HW552" s="507"/>
      <c r="HX552" s="507"/>
      <c r="HY552" s="507"/>
      <c r="HZ552" s="507"/>
      <c r="IA552" s="507"/>
      <c r="IB552" s="507"/>
      <c r="IC552" s="507"/>
      <c r="ID552" s="507"/>
      <c r="IE552" s="507"/>
      <c r="IF552" s="507"/>
      <c r="IG552" s="507"/>
      <c r="IH552" s="507"/>
      <c r="II552" s="507"/>
      <c r="IJ552" s="507"/>
    </row>
    <row r="553" spans="1:244" s="398" customFormat="1" ht="19" x14ac:dyDescent="0.2">
      <c r="A553"/>
      <c r="B553" s="290"/>
      <c r="C553"/>
      <c r="D553" s="367"/>
      <c r="E553" s="463"/>
      <c r="F553" s="463"/>
      <c r="G553" s="271"/>
      <c r="H553"/>
      <c r="I553" s="99"/>
      <c r="J553"/>
      <c r="K553"/>
      <c r="L553"/>
      <c r="M553" s="275"/>
      <c r="N553" s="275"/>
      <c r="O553" s="275"/>
      <c r="P553" s="275"/>
      <c r="Q553" s="275"/>
      <c r="R553" s="275"/>
      <c r="S553" s="275"/>
      <c r="T553" s="275"/>
      <c r="U553" s="275"/>
      <c r="V553" s="275"/>
      <c r="W553" s="275"/>
      <c r="X553" s="275"/>
      <c r="Y553" s="275"/>
      <c r="Z553" s="275"/>
      <c r="AA553" s="275"/>
      <c r="AB553" s="23"/>
      <c r="AC553"/>
      <c r="AD553" s="92"/>
      <c r="AE553"/>
      <c r="AF553"/>
      <c r="AG553"/>
      <c r="AH553" s="96"/>
      <c r="AI553" s="471"/>
      <c r="AJ553" s="445"/>
      <c r="AK553" s="498"/>
      <c r="AL553" s="498"/>
      <c r="AM553" s="498"/>
      <c r="AN553" s="498"/>
      <c r="AO553" s="498"/>
      <c r="AP553" s="498"/>
      <c r="AQ553" s="498"/>
      <c r="AR553" s="498"/>
      <c r="AS553" s="498"/>
      <c r="AT553" s="498"/>
      <c r="AU553" s="498"/>
      <c r="AV553" s="498"/>
      <c r="AW553" s="498"/>
      <c r="AX553" s="498"/>
      <c r="AY553" s="448"/>
      <c r="AZ553" s="386"/>
      <c r="BA553" s="715"/>
      <c r="BB553"/>
      <c r="BC553" s="715"/>
      <c r="BD553"/>
      <c r="BE553" s="715"/>
      <c r="BF553"/>
      <c r="BG553" s="715"/>
      <c r="BH553"/>
      <c r="BI553" s="715"/>
      <c r="BJ553"/>
      <c r="BK553" s="715"/>
      <c r="BL553"/>
      <c r="BM553" s="715"/>
      <c r="BN553"/>
      <c r="BO553" s="387"/>
      <c r="BP553"/>
      <c r="BQ553" s="387"/>
      <c r="BR553"/>
      <c r="BS553" s="387"/>
      <c r="BT553"/>
      <c r="BU553" s="387"/>
      <c r="BV553"/>
      <c r="BW553" s="387"/>
      <c r="BX553"/>
      <c r="BY553" s="387"/>
      <c r="BZ553"/>
      <c r="CA553" s="387"/>
      <c r="CB553"/>
      <c r="CC553" s="387"/>
      <c r="CD553"/>
      <c r="CE553" s="387"/>
      <c r="CF553"/>
      <c r="CG553" s="387"/>
      <c r="CH553"/>
      <c r="CI553" s="387"/>
      <c r="CJ553"/>
      <c r="CK553" s="1099"/>
      <c r="CT553" s="1109"/>
      <c r="CX553" s="1109"/>
      <c r="DN553" s="507"/>
      <c r="DO553" s="507"/>
      <c r="DP553" s="507"/>
      <c r="DQ553" s="507"/>
      <c r="DR553" s="507"/>
      <c r="DS553" s="507"/>
      <c r="DT553" s="507"/>
      <c r="DU553" s="507"/>
      <c r="DV553" s="507"/>
      <c r="DW553" s="507"/>
      <c r="DX553" s="507"/>
      <c r="DY553" s="507"/>
      <c r="DZ553" s="507"/>
      <c r="EA553" s="507"/>
      <c r="EB553" s="507"/>
      <c r="EC553" s="507"/>
      <c r="ED553" s="507"/>
      <c r="EE553" s="507"/>
      <c r="EF553" s="507"/>
      <c r="EG553" s="507"/>
      <c r="EH553" s="507"/>
      <c r="EI553" s="507"/>
      <c r="EJ553" s="507"/>
      <c r="EK553" s="507"/>
      <c r="EL553" s="507"/>
      <c r="EM553" s="507"/>
      <c r="EN553" s="507"/>
      <c r="EO553" s="507"/>
      <c r="EP553" s="507"/>
      <c r="EQ553" s="507"/>
      <c r="ER553" s="507"/>
      <c r="ES553" s="507"/>
      <c r="ET553" s="507"/>
      <c r="EU553" s="507"/>
      <c r="EV553" s="507"/>
      <c r="EW553" s="507"/>
      <c r="EX553" s="507"/>
      <c r="EY553" s="507"/>
      <c r="EZ553" s="507"/>
      <c r="FA553" s="507"/>
      <c r="FB553" s="507"/>
      <c r="FC553" s="507"/>
      <c r="FD553" s="507"/>
      <c r="FE553" s="507"/>
      <c r="FF553" s="507"/>
      <c r="FG553" s="507"/>
      <c r="FH553" s="507"/>
      <c r="FI553" s="507"/>
      <c r="FJ553" s="507"/>
      <c r="FK553" s="507"/>
      <c r="FL553" s="507"/>
      <c r="FM553" s="507"/>
      <c r="FN553" s="507"/>
      <c r="FO553" s="507"/>
      <c r="FP553" s="507"/>
      <c r="FQ553" s="507"/>
      <c r="FR553" s="507"/>
      <c r="FS553" s="507"/>
      <c r="FT553" s="507"/>
      <c r="FU553" s="507"/>
      <c r="FV553" s="507"/>
      <c r="FW553" s="507"/>
      <c r="FX553" s="507"/>
      <c r="FY553" s="507"/>
      <c r="FZ553" s="507"/>
      <c r="GA553" s="507"/>
      <c r="GB553" s="507"/>
      <c r="GC553" s="507"/>
      <c r="GD553" s="507"/>
      <c r="GE553" s="507"/>
      <c r="GF553" s="507"/>
      <c r="GG553" s="507"/>
      <c r="GH553" s="507"/>
      <c r="GI553" s="507"/>
      <c r="GJ553" s="507"/>
      <c r="GK553" s="507"/>
      <c r="GL553" s="507"/>
      <c r="GM553" s="507"/>
      <c r="GN553" s="507"/>
      <c r="GO553" s="507"/>
      <c r="GP553" s="507"/>
      <c r="GQ553" s="507"/>
      <c r="GR553" s="507"/>
      <c r="GS553" s="507"/>
      <c r="GT553" s="507"/>
      <c r="GU553" s="507"/>
      <c r="GV553" s="507"/>
      <c r="GW553" s="507"/>
      <c r="GX553" s="507"/>
      <c r="GY553" s="507"/>
      <c r="GZ553" s="507"/>
      <c r="HA553" s="507"/>
      <c r="HB553" s="507"/>
      <c r="HC553" s="507"/>
      <c r="HD553" s="507"/>
      <c r="HE553" s="507"/>
      <c r="HF553" s="507"/>
      <c r="HG553" s="507"/>
      <c r="HH553" s="507"/>
      <c r="HI553" s="507"/>
      <c r="HJ553" s="507"/>
      <c r="HK553" s="507"/>
      <c r="HL553" s="507"/>
      <c r="HM553" s="507"/>
      <c r="HN553" s="507"/>
      <c r="HO553" s="507"/>
      <c r="HP553" s="507"/>
      <c r="HQ553" s="507"/>
      <c r="HR553" s="507"/>
      <c r="HS553" s="507"/>
      <c r="HT553" s="507"/>
      <c r="HU553" s="507"/>
      <c r="HV553" s="507"/>
      <c r="HW553" s="507"/>
      <c r="HX553" s="507"/>
      <c r="HY553" s="507"/>
      <c r="HZ553" s="507"/>
      <c r="IA553" s="507"/>
      <c r="IB553" s="507"/>
      <c r="IC553" s="507"/>
      <c r="ID553" s="507"/>
      <c r="IE553" s="507"/>
      <c r="IF553" s="507"/>
      <c r="IG553" s="507"/>
      <c r="IH553" s="507"/>
      <c r="II553" s="507"/>
      <c r="IJ553" s="507"/>
    </row>
    <row r="554" spans="1:244" s="398" customFormat="1" ht="19" x14ac:dyDescent="0.2">
      <c r="A554"/>
      <c r="B554" s="290"/>
      <c r="C554"/>
      <c r="D554" s="367"/>
      <c r="E554" s="463"/>
      <c r="F554" s="463"/>
      <c r="G554" s="271"/>
      <c r="H554"/>
      <c r="I554" s="99"/>
      <c r="J554"/>
      <c r="K554"/>
      <c r="L554"/>
      <c r="M554" s="275"/>
      <c r="N554" s="275"/>
      <c r="O554" s="275"/>
      <c r="P554" s="275"/>
      <c r="Q554" s="275"/>
      <c r="R554" s="275"/>
      <c r="S554" s="275"/>
      <c r="T554" s="275"/>
      <c r="U554" s="275"/>
      <c r="V554" s="275"/>
      <c r="W554" s="275"/>
      <c r="X554" s="275"/>
      <c r="Y554" s="275"/>
      <c r="Z554" s="275"/>
      <c r="AA554" s="275"/>
      <c r="AB554" s="23"/>
      <c r="AC554"/>
      <c r="AD554" s="92"/>
      <c r="AE554"/>
      <c r="AF554"/>
      <c r="AG554"/>
      <c r="AH554" s="96"/>
      <c r="AI554" s="471"/>
      <c r="AJ554" s="445"/>
      <c r="AK554" s="498"/>
      <c r="AL554" s="498"/>
      <c r="AM554" s="498"/>
      <c r="AN554" s="498"/>
      <c r="AO554" s="498"/>
      <c r="AP554" s="498"/>
      <c r="AQ554" s="498"/>
      <c r="AR554" s="498"/>
      <c r="AS554" s="498"/>
      <c r="AT554" s="498"/>
      <c r="AU554" s="498"/>
      <c r="AV554" s="498"/>
      <c r="AW554" s="498"/>
      <c r="AX554" s="498"/>
      <c r="AY554" s="448"/>
      <c r="AZ554" s="386"/>
      <c r="BA554" s="715"/>
      <c r="BB554"/>
      <c r="BC554" s="715"/>
      <c r="BD554"/>
      <c r="BE554" s="715"/>
      <c r="BF554"/>
      <c r="BG554" s="715"/>
      <c r="BH554"/>
      <c r="BI554" s="715"/>
      <c r="BJ554"/>
      <c r="BK554" s="715"/>
      <c r="BL554"/>
      <c r="BM554" s="715"/>
      <c r="BN554"/>
      <c r="BO554" s="387"/>
      <c r="BP554"/>
      <c r="BQ554" s="387"/>
      <c r="BR554"/>
      <c r="BS554" s="387"/>
      <c r="BT554"/>
      <c r="BU554" s="387"/>
      <c r="BV554"/>
      <c r="BW554" s="387"/>
      <c r="BX554"/>
      <c r="BY554" s="387"/>
      <c r="BZ554"/>
      <c r="CA554" s="387"/>
      <c r="CB554"/>
      <c r="CC554" s="387"/>
      <c r="CD554"/>
      <c r="CE554" s="387"/>
      <c r="CF554"/>
      <c r="CG554" s="387"/>
      <c r="CH554"/>
      <c r="CI554" s="387"/>
      <c r="CJ554"/>
      <c r="CK554" s="1099"/>
      <c r="CT554" s="1109"/>
      <c r="CX554" s="1109"/>
      <c r="DN554" s="507"/>
      <c r="DO554" s="507"/>
      <c r="DP554" s="507"/>
      <c r="DQ554" s="507"/>
      <c r="DR554" s="507"/>
      <c r="DS554" s="507"/>
      <c r="DT554" s="507"/>
      <c r="DU554" s="507"/>
      <c r="DV554" s="507"/>
      <c r="DW554" s="507"/>
      <c r="DX554" s="507"/>
      <c r="DY554" s="507"/>
      <c r="DZ554" s="507"/>
      <c r="EA554" s="507"/>
      <c r="EB554" s="507"/>
      <c r="EC554" s="507"/>
      <c r="ED554" s="507"/>
      <c r="EE554" s="507"/>
      <c r="EF554" s="507"/>
      <c r="EG554" s="507"/>
      <c r="EH554" s="507"/>
      <c r="EI554" s="507"/>
      <c r="EJ554" s="507"/>
      <c r="EK554" s="507"/>
      <c r="EL554" s="507"/>
      <c r="EM554" s="507"/>
      <c r="EN554" s="507"/>
      <c r="EO554" s="507"/>
      <c r="EP554" s="507"/>
      <c r="EQ554" s="507"/>
      <c r="ER554" s="507"/>
      <c r="ES554" s="507"/>
      <c r="ET554" s="507"/>
      <c r="EU554" s="507"/>
      <c r="EV554" s="507"/>
      <c r="EW554" s="507"/>
      <c r="EX554" s="507"/>
      <c r="EY554" s="507"/>
      <c r="EZ554" s="507"/>
      <c r="FA554" s="507"/>
      <c r="FB554" s="507"/>
      <c r="FC554" s="507"/>
      <c r="FD554" s="507"/>
      <c r="FE554" s="507"/>
      <c r="FF554" s="507"/>
      <c r="FG554" s="507"/>
      <c r="FH554" s="507"/>
      <c r="FI554" s="507"/>
      <c r="FJ554" s="507"/>
      <c r="FK554" s="507"/>
      <c r="FL554" s="507"/>
      <c r="FM554" s="507"/>
      <c r="FN554" s="507"/>
      <c r="FO554" s="507"/>
      <c r="FP554" s="507"/>
      <c r="FQ554" s="507"/>
      <c r="FR554" s="507"/>
      <c r="FS554" s="507"/>
      <c r="FT554" s="507"/>
      <c r="FU554" s="507"/>
      <c r="FV554" s="507"/>
      <c r="FW554" s="507"/>
      <c r="FX554" s="507"/>
      <c r="FY554" s="507"/>
      <c r="FZ554" s="507"/>
      <c r="GA554" s="507"/>
      <c r="GB554" s="507"/>
      <c r="GC554" s="507"/>
      <c r="GD554" s="507"/>
      <c r="GE554" s="507"/>
      <c r="GF554" s="507"/>
      <c r="GG554" s="507"/>
      <c r="GH554" s="507"/>
      <c r="GI554" s="507"/>
      <c r="GJ554" s="507"/>
      <c r="GK554" s="507"/>
      <c r="GL554" s="507"/>
      <c r="GM554" s="507"/>
      <c r="GN554" s="507"/>
      <c r="GO554" s="507"/>
      <c r="GP554" s="507"/>
      <c r="GQ554" s="507"/>
      <c r="GR554" s="507"/>
      <c r="GS554" s="507"/>
      <c r="GT554" s="507"/>
      <c r="GU554" s="507"/>
      <c r="GV554" s="507"/>
      <c r="GW554" s="507"/>
      <c r="GX554" s="507"/>
      <c r="GY554" s="507"/>
      <c r="GZ554" s="507"/>
      <c r="HA554" s="507"/>
      <c r="HB554" s="507"/>
      <c r="HC554" s="507"/>
      <c r="HD554" s="507"/>
      <c r="HE554" s="507"/>
      <c r="HF554" s="507"/>
      <c r="HG554" s="507"/>
      <c r="HH554" s="507"/>
      <c r="HI554" s="507"/>
      <c r="HJ554" s="507"/>
      <c r="HK554" s="507"/>
      <c r="HL554" s="507"/>
      <c r="HM554" s="507"/>
      <c r="HN554" s="507"/>
      <c r="HO554" s="507"/>
      <c r="HP554" s="507"/>
      <c r="HQ554" s="507"/>
      <c r="HR554" s="507"/>
      <c r="HS554" s="507"/>
      <c r="HT554" s="507"/>
      <c r="HU554" s="507"/>
      <c r="HV554" s="507"/>
      <c r="HW554" s="507"/>
      <c r="HX554" s="507"/>
      <c r="HY554" s="507"/>
      <c r="HZ554" s="507"/>
      <c r="IA554" s="507"/>
      <c r="IB554" s="507"/>
      <c r="IC554" s="507"/>
      <c r="ID554" s="507"/>
      <c r="IE554" s="507"/>
      <c r="IF554" s="507"/>
      <c r="IG554" s="507"/>
      <c r="IH554" s="507"/>
      <c r="II554" s="507"/>
      <c r="IJ554" s="507"/>
    </row>
    <row r="555" spans="1:244" s="398" customFormat="1" ht="19" x14ac:dyDescent="0.2">
      <c r="A555"/>
      <c r="B555" s="290"/>
      <c r="C555"/>
      <c r="D555" s="367"/>
      <c r="E555" s="463"/>
      <c r="F555" s="463"/>
      <c r="G555" s="271"/>
      <c r="H555"/>
      <c r="I555" s="99"/>
      <c r="J555"/>
      <c r="K555"/>
      <c r="L555"/>
      <c r="M555" s="275"/>
      <c r="N555" s="275"/>
      <c r="O555" s="275"/>
      <c r="P555" s="275"/>
      <c r="Q555" s="275"/>
      <c r="R555" s="275"/>
      <c r="S555" s="275"/>
      <c r="T555" s="275"/>
      <c r="U555" s="275"/>
      <c r="V555" s="275"/>
      <c r="W555" s="275"/>
      <c r="X555" s="275"/>
      <c r="Y555" s="275"/>
      <c r="Z555" s="275"/>
      <c r="AA555" s="275"/>
      <c r="AB555" s="23"/>
      <c r="AC555"/>
      <c r="AD555" s="92"/>
      <c r="AE555"/>
      <c r="AF555"/>
      <c r="AG555"/>
      <c r="AH555" s="96"/>
      <c r="AI555" s="471"/>
      <c r="AJ555" s="445"/>
      <c r="AK555" s="498"/>
      <c r="AL555" s="498"/>
      <c r="AM555" s="498"/>
      <c r="AN555" s="498"/>
      <c r="AO555" s="498"/>
      <c r="AP555" s="498"/>
      <c r="AQ555" s="498"/>
      <c r="AR555" s="498"/>
      <c r="AS555" s="498"/>
      <c r="AT555" s="498"/>
      <c r="AU555" s="498"/>
      <c r="AV555" s="498"/>
      <c r="AW555" s="498"/>
      <c r="AX555" s="498"/>
      <c r="AY555" s="448"/>
      <c r="AZ555" s="386"/>
      <c r="BA555" s="715"/>
      <c r="BB555"/>
      <c r="BC555" s="715"/>
      <c r="BD555"/>
      <c r="BE555" s="715"/>
      <c r="BF555"/>
      <c r="BG555" s="715"/>
      <c r="BH555"/>
      <c r="BI555" s="715"/>
      <c r="BJ555"/>
      <c r="BK555" s="715"/>
      <c r="BL555"/>
      <c r="BM555" s="715"/>
      <c r="BN555"/>
      <c r="BO555" s="387"/>
      <c r="BP555"/>
      <c r="BQ555" s="387"/>
      <c r="BR555"/>
      <c r="BS555" s="387"/>
      <c r="BT555"/>
      <c r="BU555" s="387"/>
      <c r="BV555"/>
      <c r="BW555" s="387"/>
      <c r="BX555"/>
      <c r="BY555" s="387"/>
      <c r="BZ555"/>
      <c r="CA555" s="387"/>
      <c r="CB555"/>
      <c r="CC555" s="387"/>
      <c r="CD555"/>
      <c r="CE555" s="387"/>
      <c r="CF555"/>
      <c r="CG555" s="387"/>
      <c r="CH555"/>
      <c r="CI555" s="387"/>
      <c r="CJ555"/>
      <c r="CK555" s="1099"/>
      <c r="CT555" s="1109"/>
      <c r="CX555" s="1109"/>
      <c r="DN555" s="507"/>
      <c r="DO555" s="507"/>
      <c r="DP555" s="507"/>
      <c r="DQ555" s="507"/>
      <c r="DR555" s="507"/>
      <c r="DS555" s="507"/>
      <c r="DT555" s="507"/>
      <c r="DU555" s="507"/>
      <c r="DV555" s="507"/>
      <c r="DW555" s="507"/>
      <c r="DX555" s="507"/>
      <c r="DY555" s="507"/>
      <c r="DZ555" s="507"/>
      <c r="EA555" s="507"/>
      <c r="EB555" s="507"/>
      <c r="EC555" s="507"/>
      <c r="ED555" s="507"/>
      <c r="EE555" s="507"/>
      <c r="EF555" s="507"/>
      <c r="EG555" s="507"/>
      <c r="EH555" s="507"/>
      <c r="EI555" s="507"/>
      <c r="EJ555" s="507"/>
      <c r="EK555" s="507"/>
      <c r="EL555" s="507"/>
      <c r="EM555" s="507"/>
      <c r="EN555" s="507"/>
      <c r="EO555" s="507"/>
      <c r="EP555" s="507"/>
      <c r="EQ555" s="507"/>
      <c r="ER555" s="507"/>
      <c r="ES555" s="507"/>
      <c r="ET555" s="507"/>
      <c r="EU555" s="507"/>
      <c r="EV555" s="507"/>
      <c r="EW555" s="507"/>
      <c r="EX555" s="507"/>
      <c r="EY555" s="507"/>
      <c r="EZ555" s="507"/>
      <c r="FA555" s="507"/>
      <c r="FB555" s="507"/>
      <c r="FC555" s="507"/>
      <c r="FD555" s="507"/>
      <c r="FE555" s="507"/>
      <c r="FF555" s="507"/>
      <c r="FG555" s="507"/>
      <c r="FH555" s="507"/>
      <c r="FI555" s="507"/>
      <c r="FJ555" s="507"/>
      <c r="FK555" s="507"/>
      <c r="FL555" s="507"/>
      <c r="FM555" s="507"/>
      <c r="FN555" s="507"/>
      <c r="FO555" s="507"/>
      <c r="FP555" s="507"/>
      <c r="FQ555" s="507"/>
      <c r="FR555" s="507"/>
      <c r="FS555" s="507"/>
      <c r="FT555" s="507"/>
      <c r="FU555" s="507"/>
      <c r="FV555" s="507"/>
      <c r="FW555" s="507"/>
      <c r="FX555" s="507"/>
      <c r="FY555" s="507"/>
      <c r="FZ555" s="507"/>
      <c r="GA555" s="507"/>
      <c r="GB555" s="507"/>
      <c r="GC555" s="507"/>
      <c r="GD555" s="507"/>
      <c r="GE555" s="507"/>
      <c r="GF555" s="507"/>
      <c r="GG555" s="507"/>
      <c r="GH555" s="507"/>
      <c r="GI555" s="507"/>
      <c r="GJ555" s="507"/>
      <c r="GK555" s="507"/>
      <c r="GL555" s="507"/>
      <c r="GM555" s="507"/>
      <c r="GN555" s="507"/>
      <c r="GO555" s="507"/>
      <c r="GP555" s="507"/>
      <c r="GQ555" s="507"/>
      <c r="GR555" s="507"/>
      <c r="GS555" s="507"/>
      <c r="GT555" s="507"/>
      <c r="GU555" s="507"/>
      <c r="GV555" s="507"/>
      <c r="GW555" s="507"/>
      <c r="GX555" s="507"/>
      <c r="GY555" s="507"/>
      <c r="GZ555" s="507"/>
      <c r="HA555" s="507"/>
      <c r="HB555" s="507"/>
      <c r="HC555" s="507"/>
      <c r="HD555" s="507"/>
      <c r="HE555" s="507"/>
      <c r="HF555" s="507"/>
      <c r="HG555" s="507"/>
      <c r="HH555" s="507"/>
      <c r="HI555" s="507"/>
      <c r="HJ555" s="507"/>
      <c r="HK555" s="507"/>
      <c r="HL555" s="507"/>
      <c r="HM555" s="507"/>
      <c r="HN555" s="507"/>
      <c r="HO555" s="507"/>
      <c r="HP555" s="507"/>
      <c r="HQ555" s="507"/>
      <c r="HR555" s="507"/>
      <c r="HS555" s="507"/>
      <c r="HT555" s="507"/>
      <c r="HU555" s="507"/>
      <c r="HV555" s="507"/>
      <c r="HW555" s="507"/>
      <c r="HX555" s="507"/>
      <c r="HY555" s="507"/>
      <c r="HZ555" s="507"/>
      <c r="IA555" s="507"/>
      <c r="IB555" s="507"/>
      <c r="IC555" s="507"/>
      <c r="ID555" s="507"/>
      <c r="IE555" s="507"/>
      <c r="IF555" s="507"/>
      <c r="IG555" s="507"/>
      <c r="IH555" s="507"/>
      <c r="II555" s="507"/>
      <c r="IJ555" s="507"/>
    </row>
    <row r="556" spans="1:244" s="398" customFormat="1" ht="19" x14ac:dyDescent="0.2">
      <c r="A556"/>
      <c r="B556" s="290"/>
      <c r="C556"/>
      <c r="D556" s="367"/>
      <c r="E556" s="463"/>
      <c r="F556" s="463"/>
      <c r="G556" s="271"/>
      <c r="H556"/>
      <c r="I556" s="99"/>
      <c r="J556"/>
      <c r="K556"/>
      <c r="L556"/>
      <c r="M556" s="275"/>
      <c r="N556" s="275"/>
      <c r="O556" s="275"/>
      <c r="P556" s="275"/>
      <c r="Q556" s="275"/>
      <c r="R556" s="275"/>
      <c r="S556" s="275"/>
      <c r="T556" s="275"/>
      <c r="U556" s="275"/>
      <c r="V556" s="275"/>
      <c r="W556" s="275"/>
      <c r="X556" s="275"/>
      <c r="Y556" s="275"/>
      <c r="Z556" s="275"/>
      <c r="AA556" s="275"/>
      <c r="AB556" s="23"/>
      <c r="AC556"/>
      <c r="AD556" s="92"/>
      <c r="AE556"/>
      <c r="AF556"/>
      <c r="AG556"/>
      <c r="AH556" s="96"/>
      <c r="AI556" s="471"/>
      <c r="AJ556" s="445"/>
      <c r="AK556" s="498"/>
      <c r="AL556" s="498"/>
      <c r="AM556" s="498"/>
      <c r="AN556" s="498"/>
      <c r="AO556" s="498"/>
      <c r="AP556" s="498"/>
      <c r="AQ556" s="498"/>
      <c r="AR556" s="498"/>
      <c r="AS556" s="498"/>
      <c r="AT556" s="498"/>
      <c r="AU556" s="498"/>
      <c r="AV556" s="498"/>
      <c r="AW556" s="498"/>
      <c r="AX556" s="498"/>
      <c r="AY556" s="448"/>
      <c r="AZ556" s="386"/>
      <c r="BA556" s="715"/>
      <c r="BB556"/>
      <c r="BC556" s="715"/>
      <c r="BD556"/>
      <c r="BE556" s="715"/>
      <c r="BF556"/>
      <c r="BG556" s="715"/>
      <c r="BH556"/>
      <c r="BI556" s="715"/>
      <c r="BJ556"/>
      <c r="BK556" s="715"/>
      <c r="BL556"/>
      <c r="BM556" s="715"/>
      <c r="BN556"/>
      <c r="BO556" s="387"/>
      <c r="BP556"/>
      <c r="BQ556" s="387"/>
      <c r="BR556"/>
      <c r="BS556" s="387"/>
      <c r="BT556"/>
      <c r="BU556" s="387"/>
      <c r="BV556"/>
      <c r="BW556" s="387"/>
      <c r="BX556"/>
      <c r="BY556" s="387"/>
      <c r="BZ556"/>
      <c r="CA556" s="387"/>
      <c r="CB556"/>
      <c r="CC556" s="387"/>
      <c r="CD556"/>
      <c r="CE556" s="387"/>
      <c r="CF556"/>
      <c r="CG556" s="387"/>
      <c r="CH556"/>
      <c r="CI556" s="387"/>
      <c r="CJ556"/>
      <c r="CK556" s="1099"/>
      <c r="CT556" s="1109"/>
      <c r="CX556" s="1109"/>
      <c r="DN556" s="507"/>
      <c r="DO556" s="507"/>
      <c r="DP556" s="507"/>
      <c r="DQ556" s="507"/>
      <c r="DR556" s="507"/>
      <c r="DS556" s="507"/>
      <c r="DT556" s="507"/>
      <c r="DU556" s="507"/>
      <c r="DV556" s="507"/>
      <c r="DW556" s="507"/>
      <c r="DX556" s="507"/>
      <c r="DY556" s="507"/>
      <c r="DZ556" s="507"/>
      <c r="EA556" s="507"/>
      <c r="EB556" s="507"/>
      <c r="EC556" s="507"/>
      <c r="ED556" s="507"/>
      <c r="EE556" s="507"/>
      <c r="EF556" s="507"/>
      <c r="EG556" s="507"/>
      <c r="EH556" s="507"/>
      <c r="EI556" s="507"/>
      <c r="EJ556" s="507"/>
      <c r="EK556" s="507"/>
      <c r="EL556" s="507"/>
      <c r="EM556" s="507"/>
      <c r="EN556" s="507"/>
      <c r="EO556" s="507"/>
      <c r="EP556" s="507"/>
      <c r="EQ556" s="507"/>
      <c r="ER556" s="507"/>
      <c r="ES556" s="507"/>
      <c r="ET556" s="507"/>
      <c r="EU556" s="507"/>
      <c r="EV556" s="507"/>
      <c r="EW556" s="507"/>
      <c r="EX556" s="507"/>
      <c r="EY556" s="507"/>
      <c r="EZ556" s="507"/>
      <c r="FA556" s="507"/>
      <c r="FB556" s="507"/>
      <c r="FC556" s="507"/>
      <c r="FD556" s="507"/>
      <c r="FE556" s="507"/>
      <c r="FF556" s="507"/>
      <c r="FG556" s="507"/>
      <c r="FH556" s="507"/>
      <c r="FI556" s="507"/>
      <c r="FJ556" s="507"/>
      <c r="FK556" s="507"/>
      <c r="FL556" s="507"/>
      <c r="FM556" s="507"/>
      <c r="FN556" s="507"/>
      <c r="FO556" s="507"/>
      <c r="FP556" s="507"/>
      <c r="FQ556" s="507"/>
      <c r="FR556" s="507"/>
      <c r="FS556" s="507"/>
      <c r="FT556" s="507"/>
      <c r="FU556" s="507"/>
      <c r="FV556" s="507"/>
      <c r="FW556" s="507"/>
      <c r="FX556" s="507"/>
      <c r="FY556" s="507"/>
      <c r="FZ556" s="507"/>
      <c r="GA556" s="507"/>
      <c r="GB556" s="507"/>
      <c r="GC556" s="507"/>
      <c r="GD556" s="507"/>
      <c r="GE556" s="507"/>
      <c r="GF556" s="507"/>
      <c r="GG556" s="507"/>
      <c r="GH556" s="507"/>
      <c r="GI556" s="507"/>
      <c r="GJ556" s="507"/>
      <c r="GK556" s="507"/>
      <c r="GL556" s="507"/>
      <c r="GM556" s="507"/>
      <c r="GN556" s="507"/>
      <c r="GO556" s="507"/>
      <c r="GP556" s="507"/>
      <c r="GQ556" s="507"/>
      <c r="GR556" s="507"/>
      <c r="GS556" s="507"/>
      <c r="GT556" s="507"/>
      <c r="GU556" s="507"/>
      <c r="GV556" s="507"/>
      <c r="GW556" s="507"/>
      <c r="GX556" s="507"/>
      <c r="GY556" s="507"/>
      <c r="GZ556" s="507"/>
      <c r="HA556" s="507"/>
      <c r="HB556" s="507"/>
      <c r="HC556" s="507"/>
      <c r="HD556" s="507"/>
      <c r="HE556" s="507"/>
      <c r="HF556" s="507"/>
      <c r="HG556" s="507"/>
      <c r="HH556" s="507"/>
      <c r="HI556" s="507"/>
      <c r="HJ556" s="507"/>
      <c r="HK556" s="507"/>
      <c r="HL556" s="507"/>
      <c r="HM556" s="507"/>
      <c r="HN556" s="507"/>
      <c r="HO556" s="507"/>
      <c r="HP556" s="507"/>
      <c r="HQ556" s="507"/>
      <c r="HR556" s="507"/>
      <c r="HS556" s="507"/>
      <c r="HT556" s="507"/>
      <c r="HU556" s="507"/>
      <c r="HV556" s="507"/>
      <c r="HW556" s="507"/>
      <c r="HX556" s="507"/>
      <c r="HY556" s="507"/>
      <c r="HZ556" s="507"/>
      <c r="IA556" s="507"/>
      <c r="IB556" s="507"/>
      <c r="IC556" s="507"/>
      <c r="ID556" s="507"/>
      <c r="IE556" s="507"/>
      <c r="IF556" s="507"/>
      <c r="IG556" s="507"/>
      <c r="IH556" s="507"/>
      <c r="II556" s="507"/>
      <c r="IJ556" s="507"/>
    </row>
    <row r="557" spans="1:244" s="398" customFormat="1" ht="19" x14ac:dyDescent="0.2">
      <c r="A557"/>
      <c r="B557" s="290"/>
      <c r="C557"/>
      <c r="D557" s="367"/>
      <c r="E557" s="463"/>
      <c r="F557" s="463"/>
      <c r="G557" s="271"/>
      <c r="H557"/>
      <c r="I557" s="99"/>
      <c r="J557"/>
      <c r="K557"/>
      <c r="L557"/>
      <c r="M557" s="275"/>
      <c r="N557" s="275"/>
      <c r="O557" s="275"/>
      <c r="P557" s="275"/>
      <c r="Q557" s="275"/>
      <c r="R557" s="275"/>
      <c r="S557" s="275"/>
      <c r="T557" s="275"/>
      <c r="U557" s="275"/>
      <c r="V557" s="275"/>
      <c r="W557" s="275"/>
      <c r="X557" s="275"/>
      <c r="Y557" s="275"/>
      <c r="Z557" s="275"/>
      <c r="AA557" s="275"/>
      <c r="AB557" s="23"/>
      <c r="AC557"/>
      <c r="AD557" s="92"/>
      <c r="AE557"/>
      <c r="AF557"/>
      <c r="AG557"/>
      <c r="AH557" s="96"/>
      <c r="AI557" s="471"/>
      <c r="AJ557" s="445"/>
      <c r="AK557" s="498"/>
      <c r="AL557" s="498"/>
      <c r="AM557" s="498"/>
      <c r="AN557" s="498"/>
      <c r="AO557" s="498"/>
      <c r="AP557" s="498"/>
      <c r="AQ557" s="498"/>
      <c r="AR557" s="498"/>
      <c r="AS557" s="498"/>
      <c r="AT557" s="498"/>
      <c r="AU557" s="498"/>
      <c r="AV557" s="498"/>
      <c r="AW557" s="498"/>
      <c r="AX557" s="498"/>
      <c r="AY557" s="448"/>
      <c r="AZ557" s="386"/>
      <c r="BA557" s="715"/>
      <c r="BB557"/>
      <c r="BC557" s="715"/>
      <c r="BD557"/>
      <c r="BE557" s="715"/>
      <c r="BF557"/>
      <c r="BG557" s="715"/>
      <c r="BH557"/>
      <c r="BI557" s="715"/>
      <c r="BJ557"/>
      <c r="BK557" s="715"/>
      <c r="BL557"/>
      <c r="BM557" s="715"/>
      <c r="BN557"/>
      <c r="BO557" s="387"/>
      <c r="BP557"/>
      <c r="BQ557" s="387"/>
      <c r="BR557"/>
      <c r="BS557" s="387"/>
      <c r="BT557"/>
      <c r="BU557" s="387"/>
      <c r="BV557"/>
      <c r="BW557" s="387"/>
      <c r="BX557"/>
      <c r="BY557" s="387"/>
      <c r="BZ557"/>
      <c r="CA557" s="387"/>
      <c r="CB557"/>
      <c r="CC557" s="387"/>
      <c r="CD557"/>
      <c r="CE557" s="387"/>
      <c r="CF557"/>
      <c r="CG557" s="387"/>
      <c r="CH557"/>
      <c r="CI557" s="387"/>
      <c r="CJ557"/>
      <c r="CK557" s="1099"/>
      <c r="CT557" s="1109"/>
      <c r="CX557" s="1109"/>
      <c r="DN557" s="507"/>
      <c r="DO557" s="507"/>
      <c r="DP557" s="507"/>
      <c r="DQ557" s="507"/>
      <c r="DR557" s="507"/>
      <c r="DS557" s="507"/>
      <c r="DT557" s="507"/>
      <c r="DU557" s="507"/>
      <c r="DV557" s="507"/>
      <c r="DW557" s="507"/>
      <c r="DX557" s="507"/>
      <c r="DY557" s="507"/>
      <c r="DZ557" s="507"/>
      <c r="EA557" s="507"/>
      <c r="EB557" s="507"/>
      <c r="EC557" s="507"/>
      <c r="ED557" s="507"/>
      <c r="EE557" s="507"/>
      <c r="EF557" s="507"/>
      <c r="EG557" s="507"/>
      <c r="EH557" s="507"/>
      <c r="EI557" s="507"/>
      <c r="EJ557" s="507"/>
      <c r="EK557" s="507"/>
      <c r="EL557" s="507"/>
      <c r="EM557" s="507"/>
      <c r="EN557" s="507"/>
      <c r="EO557" s="507"/>
      <c r="EP557" s="507"/>
      <c r="EQ557" s="507"/>
      <c r="ER557" s="507"/>
      <c r="ES557" s="507"/>
      <c r="ET557" s="507"/>
      <c r="EU557" s="507"/>
      <c r="EV557" s="507"/>
      <c r="EW557" s="507"/>
      <c r="EX557" s="507"/>
      <c r="EY557" s="507"/>
      <c r="EZ557" s="507"/>
      <c r="FA557" s="507"/>
      <c r="FB557" s="507"/>
      <c r="FC557" s="507"/>
      <c r="FD557" s="507"/>
      <c r="FE557" s="507"/>
      <c r="FF557" s="507"/>
      <c r="FG557" s="507"/>
      <c r="FH557" s="507"/>
      <c r="FI557" s="507"/>
      <c r="FJ557" s="507"/>
      <c r="FK557" s="507"/>
      <c r="FL557" s="507"/>
      <c r="FM557" s="507"/>
      <c r="FN557" s="507"/>
      <c r="FO557" s="507"/>
      <c r="FP557" s="507"/>
      <c r="FQ557" s="507"/>
      <c r="FR557" s="507"/>
      <c r="FS557" s="507"/>
      <c r="FT557" s="507"/>
      <c r="FU557" s="507"/>
      <c r="FV557" s="507"/>
      <c r="FW557" s="507"/>
      <c r="FX557" s="507"/>
      <c r="FY557" s="507"/>
      <c r="FZ557" s="507"/>
      <c r="GA557" s="507"/>
      <c r="GB557" s="507"/>
      <c r="GC557" s="507"/>
      <c r="GD557" s="507"/>
      <c r="GE557" s="507"/>
      <c r="GF557" s="507"/>
      <c r="GG557" s="507"/>
      <c r="GH557" s="507"/>
      <c r="GI557" s="507"/>
      <c r="GJ557" s="507"/>
      <c r="GK557" s="507"/>
      <c r="GL557" s="507"/>
      <c r="GM557" s="507"/>
      <c r="GN557" s="507"/>
      <c r="GO557" s="507"/>
      <c r="GP557" s="507"/>
      <c r="GQ557" s="507"/>
      <c r="GR557" s="507"/>
      <c r="GS557" s="507"/>
      <c r="GT557" s="507"/>
      <c r="GU557" s="507"/>
      <c r="GV557" s="507"/>
      <c r="GW557" s="507"/>
      <c r="GX557" s="507"/>
      <c r="GY557" s="507"/>
      <c r="GZ557" s="507"/>
      <c r="HA557" s="507"/>
      <c r="HB557" s="507"/>
      <c r="HC557" s="507"/>
      <c r="HD557" s="507"/>
      <c r="HE557" s="507"/>
      <c r="HF557" s="507"/>
      <c r="HG557" s="507"/>
      <c r="HH557" s="507"/>
      <c r="HI557" s="507"/>
      <c r="HJ557" s="507"/>
      <c r="HK557" s="507"/>
      <c r="HL557" s="507"/>
      <c r="HM557" s="507"/>
      <c r="HN557" s="507"/>
      <c r="HO557" s="507"/>
      <c r="HP557" s="507"/>
      <c r="HQ557" s="507"/>
      <c r="HR557" s="507"/>
      <c r="HS557" s="507"/>
      <c r="HT557" s="507"/>
      <c r="HU557" s="507"/>
      <c r="HV557" s="507"/>
      <c r="HW557" s="507"/>
      <c r="HX557" s="507"/>
      <c r="HY557" s="507"/>
      <c r="HZ557" s="507"/>
      <c r="IA557" s="507"/>
      <c r="IB557" s="507"/>
      <c r="IC557" s="507"/>
      <c r="ID557" s="507"/>
      <c r="IE557" s="507"/>
      <c r="IF557" s="507"/>
      <c r="IG557" s="507"/>
      <c r="IH557" s="507"/>
      <c r="II557" s="507"/>
      <c r="IJ557" s="507"/>
    </row>
    <row r="558" spans="1:244" s="398" customFormat="1" ht="19" x14ac:dyDescent="0.2">
      <c r="A558"/>
      <c r="B558" s="290"/>
      <c r="C558"/>
      <c r="D558" s="367"/>
      <c r="E558" s="463"/>
      <c r="F558" s="463"/>
      <c r="G558" s="271"/>
      <c r="H558"/>
      <c r="I558" s="99"/>
      <c r="J558"/>
      <c r="K558"/>
      <c r="L558"/>
      <c r="M558" s="275"/>
      <c r="N558" s="275"/>
      <c r="O558" s="275"/>
      <c r="P558" s="275"/>
      <c r="Q558" s="275"/>
      <c r="R558" s="275"/>
      <c r="S558" s="275"/>
      <c r="T558" s="275"/>
      <c r="U558" s="275"/>
      <c r="V558" s="275"/>
      <c r="W558" s="275"/>
      <c r="X558" s="275"/>
      <c r="Y558" s="275"/>
      <c r="Z558" s="275"/>
      <c r="AA558" s="275"/>
      <c r="AB558" s="23"/>
      <c r="AC558"/>
      <c r="AD558" s="92"/>
      <c r="AE558"/>
      <c r="AF558"/>
      <c r="AG558"/>
      <c r="AH558" s="96"/>
      <c r="AI558" s="471"/>
      <c r="AJ558" s="445"/>
      <c r="AK558" s="498"/>
      <c r="AL558" s="498"/>
      <c r="AM558" s="498"/>
      <c r="AN558" s="498"/>
      <c r="AO558" s="498"/>
      <c r="AP558" s="498"/>
      <c r="AQ558" s="498"/>
      <c r="AR558" s="498"/>
      <c r="AS558" s="498"/>
      <c r="AT558" s="498"/>
      <c r="AU558" s="498"/>
      <c r="AV558" s="498"/>
      <c r="AW558" s="498"/>
      <c r="AX558" s="498"/>
      <c r="AY558" s="448"/>
      <c r="AZ558" s="386"/>
      <c r="BA558" s="715"/>
      <c r="BB558"/>
      <c r="BC558" s="715"/>
      <c r="BD558"/>
      <c r="BE558" s="715"/>
      <c r="BF558"/>
      <c r="BG558" s="715"/>
      <c r="BH558"/>
      <c r="BI558" s="715"/>
      <c r="BJ558"/>
      <c r="BK558" s="715"/>
      <c r="BL558"/>
      <c r="BM558" s="715"/>
      <c r="BN558"/>
      <c r="BO558" s="387"/>
      <c r="BP558"/>
      <c r="BQ558" s="387"/>
      <c r="BR558"/>
      <c r="BS558" s="387"/>
      <c r="BT558"/>
      <c r="BU558" s="387"/>
      <c r="BV558"/>
      <c r="BW558" s="387"/>
      <c r="BX558"/>
      <c r="BY558" s="387"/>
      <c r="BZ558"/>
      <c r="CA558" s="387"/>
      <c r="CB558"/>
      <c r="CC558" s="387"/>
      <c r="CD558"/>
      <c r="CE558" s="387"/>
      <c r="CF558"/>
      <c r="CG558" s="387"/>
      <c r="CH558"/>
      <c r="CI558" s="387"/>
      <c r="CJ558"/>
      <c r="CK558" s="1099"/>
      <c r="CT558" s="1109"/>
      <c r="CX558" s="1109"/>
      <c r="DN558" s="507"/>
      <c r="DO558" s="507"/>
      <c r="DP558" s="507"/>
      <c r="DQ558" s="507"/>
      <c r="DR558" s="507"/>
      <c r="DS558" s="507"/>
      <c r="DT558" s="507"/>
      <c r="DU558" s="507"/>
      <c r="DV558" s="507"/>
      <c r="DW558" s="507"/>
      <c r="DX558" s="507"/>
      <c r="DY558" s="507"/>
      <c r="DZ558" s="507"/>
      <c r="EA558" s="507"/>
      <c r="EB558" s="507"/>
      <c r="EC558" s="507"/>
      <c r="ED558" s="507"/>
      <c r="EE558" s="507"/>
      <c r="EF558" s="507"/>
      <c r="EG558" s="507"/>
      <c r="EH558" s="507"/>
      <c r="EI558" s="507"/>
      <c r="EJ558" s="507"/>
      <c r="EK558" s="507"/>
      <c r="EL558" s="507"/>
      <c r="EM558" s="507"/>
      <c r="EN558" s="507"/>
      <c r="EO558" s="507"/>
      <c r="EP558" s="507"/>
      <c r="EQ558" s="507"/>
      <c r="ER558" s="507"/>
      <c r="ES558" s="507"/>
      <c r="ET558" s="507"/>
      <c r="EU558" s="507"/>
      <c r="EV558" s="507"/>
      <c r="EW558" s="507"/>
      <c r="EX558" s="507"/>
      <c r="EY558" s="507"/>
      <c r="EZ558" s="507"/>
      <c r="FA558" s="507"/>
      <c r="FB558" s="507"/>
      <c r="FC558" s="507"/>
      <c r="FD558" s="507"/>
      <c r="FE558" s="507"/>
      <c r="FF558" s="507"/>
      <c r="FG558" s="507"/>
      <c r="FH558" s="507"/>
      <c r="FI558" s="507"/>
      <c r="FJ558" s="507"/>
      <c r="FK558" s="507"/>
      <c r="FL558" s="507"/>
      <c r="FM558" s="507"/>
      <c r="FN558" s="507"/>
      <c r="FO558" s="507"/>
      <c r="FP558" s="507"/>
      <c r="FQ558" s="507"/>
      <c r="FR558" s="507"/>
      <c r="FS558" s="507"/>
      <c r="FT558" s="507"/>
      <c r="FU558" s="507"/>
      <c r="FV558" s="507"/>
      <c r="FW558" s="507"/>
      <c r="FX558" s="507"/>
      <c r="FY558" s="507"/>
      <c r="FZ558" s="507"/>
      <c r="GA558" s="507"/>
      <c r="GB558" s="507"/>
      <c r="GC558" s="507"/>
      <c r="GD558" s="507"/>
      <c r="GE558" s="507"/>
      <c r="GF558" s="507"/>
      <c r="GG558" s="507"/>
      <c r="GH558" s="507"/>
      <c r="GI558" s="507"/>
      <c r="GJ558" s="507"/>
      <c r="GK558" s="507"/>
      <c r="GL558" s="507"/>
      <c r="GM558" s="507"/>
      <c r="GN558" s="507"/>
      <c r="GO558" s="507"/>
      <c r="GP558" s="507"/>
      <c r="GQ558" s="507"/>
      <c r="GR558" s="507"/>
      <c r="GS558" s="507"/>
      <c r="GT558" s="507"/>
      <c r="GU558" s="507"/>
      <c r="GV558" s="507"/>
      <c r="GW558" s="507"/>
      <c r="GX558" s="507"/>
      <c r="GY558" s="507"/>
      <c r="GZ558" s="507"/>
      <c r="HA558" s="507"/>
      <c r="HB558" s="507"/>
      <c r="HC558" s="507"/>
      <c r="HD558" s="507"/>
      <c r="HE558" s="507"/>
      <c r="HF558" s="507"/>
      <c r="HG558" s="507"/>
      <c r="HH558" s="507"/>
      <c r="HI558" s="507"/>
      <c r="HJ558" s="507"/>
      <c r="HK558" s="507"/>
      <c r="HL558" s="507"/>
      <c r="HM558" s="507"/>
      <c r="HN558" s="507"/>
      <c r="HO558" s="507"/>
      <c r="HP558" s="507"/>
      <c r="HQ558" s="507"/>
      <c r="HR558" s="507"/>
      <c r="HS558" s="507"/>
      <c r="HT558" s="507"/>
      <c r="HU558" s="507"/>
      <c r="HV558" s="507"/>
      <c r="HW558" s="507"/>
      <c r="HX558" s="507"/>
      <c r="HY558" s="507"/>
      <c r="HZ558" s="507"/>
      <c r="IA558" s="507"/>
      <c r="IB558" s="507"/>
      <c r="IC558" s="507"/>
      <c r="ID558" s="507"/>
      <c r="IE558" s="507"/>
      <c r="IF558" s="507"/>
      <c r="IG558" s="507"/>
      <c r="IH558" s="507"/>
      <c r="II558" s="507"/>
      <c r="IJ558" s="507"/>
    </row>
    <row r="559" spans="1:244" s="398" customFormat="1" ht="19" x14ac:dyDescent="0.2">
      <c r="A559"/>
      <c r="B559" s="290"/>
      <c r="C559"/>
      <c r="D559" s="367"/>
      <c r="E559" s="463"/>
      <c r="F559" s="463"/>
      <c r="G559" s="271"/>
      <c r="H559"/>
      <c r="I559" s="99"/>
      <c r="J559"/>
      <c r="K559"/>
      <c r="L559"/>
      <c r="M559" s="275"/>
      <c r="N559" s="275"/>
      <c r="O559" s="275"/>
      <c r="P559" s="275"/>
      <c r="Q559" s="275"/>
      <c r="R559" s="275"/>
      <c r="S559" s="275"/>
      <c r="T559" s="275"/>
      <c r="U559" s="275"/>
      <c r="V559" s="275"/>
      <c r="W559" s="275"/>
      <c r="X559" s="275"/>
      <c r="Y559" s="275"/>
      <c r="Z559" s="275"/>
      <c r="AA559" s="275"/>
      <c r="AB559" s="23"/>
      <c r="AC559"/>
      <c r="AD559" s="92"/>
      <c r="AE559"/>
      <c r="AF559"/>
      <c r="AG559"/>
      <c r="AH559" s="96"/>
      <c r="AI559" s="471"/>
      <c r="AJ559" s="445"/>
      <c r="AK559" s="498"/>
      <c r="AL559" s="498"/>
      <c r="AM559" s="498"/>
      <c r="AN559" s="498"/>
      <c r="AO559" s="498"/>
      <c r="AP559" s="498"/>
      <c r="AQ559" s="498"/>
      <c r="AR559" s="498"/>
      <c r="AS559" s="498"/>
      <c r="AT559" s="498"/>
      <c r="AU559" s="498"/>
      <c r="AV559" s="498"/>
      <c r="AW559" s="498"/>
      <c r="AX559" s="498"/>
      <c r="AY559" s="448"/>
      <c r="AZ559" s="386"/>
      <c r="BA559" s="715"/>
      <c r="BB559"/>
      <c r="BC559" s="715"/>
      <c r="BD559"/>
      <c r="BE559" s="715"/>
      <c r="BF559"/>
      <c r="BG559" s="715"/>
      <c r="BH559"/>
      <c r="BI559" s="715"/>
      <c r="BJ559"/>
      <c r="BK559" s="715"/>
      <c r="BL559"/>
      <c r="BM559" s="715"/>
      <c r="BN559"/>
      <c r="BO559" s="387"/>
      <c r="BP559"/>
      <c r="BQ559" s="387"/>
      <c r="BR559"/>
      <c r="BS559" s="387"/>
      <c r="BT559"/>
      <c r="BU559" s="387"/>
      <c r="BV559"/>
      <c r="BW559" s="387"/>
      <c r="BX559"/>
      <c r="BY559" s="387"/>
      <c r="BZ559"/>
      <c r="CA559" s="387"/>
      <c r="CB559"/>
      <c r="CC559" s="387"/>
      <c r="CD559"/>
      <c r="CE559" s="387"/>
      <c r="CF559"/>
      <c r="CG559" s="387"/>
      <c r="CH559"/>
      <c r="CI559" s="387"/>
      <c r="CJ559"/>
      <c r="CK559" s="1099"/>
      <c r="CT559" s="1109"/>
      <c r="CX559" s="1109"/>
      <c r="DN559" s="507"/>
      <c r="DO559" s="507"/>
      <c r="DP559" s="507"/>
      <c r="DQ559" s="507"/>
      <c r="DR559" s="507"/>
      <c r="DS559" s="507"/>
      <c r="DT559" s="507"/>
      <c r="DU559" s="507"/>
      <c r="DV559" s="507"/>
      <c r="DW559" s="507"/>
      <c r="DX559" s="507"/>
      <c r="DY559" s="507"/>
      <c r="DZ559" s="507"/>
      <c r="EA559" s="507"/>
      <c r="EB559" s="507"/>
      <c r="EC559" s="507"/>
      <c r="ED559" s="507"/>
      <c r="EE559" s="507"/>
      <c r="EF559" s="507"/>
      <c r="EG559" s="507"/>
      <c r="EH559" s="507"/>
      <c r="EI559" s="507"/>
      <c r="EJ559" s="507"/>
      <c r="EK559" s="507"/>
      <c r="EL559" s="507"/>
      <c r="EM559" s="507"/>
      <c r="EN559" s="507"/>
      <c r="EO559" s="507"/>
      <c r="EP559" s="507"/>
      <c r="EQ559" s="507"/>
      <c r="ER559" s="507"/>
      <c r="ES559" s="507"/>
      <c r="ET559" s="507"/>
      <c r="EU559" s="507"/>
      <c r="EV559" s="507"/>
      <c r="EW559" s="507"/>
      <c r="EX559" s="507"/>
      <c r="EY559" s="507"/>
      <c r="EZ559" s="507"/>
      <c r="FA559" s="507"/>
      <c r="FB559" s="507"/>
      <c r="FC559" s="507"/>
      <c r="FD559" s="507"/>
      <c r="FE559" s="507"/>
      <c r="FF559" s="507"/>
      <c r="FG559" s="507"/>
      <c r="FH559" s="507"/>
      <c r="FI559" s="507"/>
      <c r="FJ559" s="507"/>
      <c r="FK559" s="507"/>
      <c r="FL559" s="507"/>
      <c r="FM559" s="507"/>
      <c r="FN559" s="507"/>
      <c r="FO559" s="507"/>
      <c r="FP559" s="507"/>
      <c r="FQ559" s="507"/>
      <c r="FR559" s="507"/>
      <c r="FS559" s="507"/>
      <c r="FT559" s="507"/>
      <c r="FU559" s="507"/>
      <c r="FV559" s="507"/>
      <c r="FW559" s="507"/>
      <c r="FX559" s="507"/>
      <c r="FY559" s="507"/>
      <c r="FZ559" s="507"/>
      <c r="GA559" s="507"/>
      <c r="GB559" s="507"/>
      <c r="GC559" s="507"/>
      <c r="GD559" s="507"/>
      <c r="GE559" s="507"/>
      <c r="GF559" s="507"/>
      <c r="GG559" s="507"/>
      <c r="GH559" s="507"/>
      <c r="GI559" s="507"/>
      <c r="GJ559" s="507"/>
      <c r="GK559" s="507"/>
      <c r="GL559" s="507"/>
      <c r="GM559" s="507"/>
      <c r="GN559" s="507"/>
      <c r="GO559" s="507"/>
      <c r="GP559" s="507"/>
      <c r="GQ559" s="507"/>
      <c r="GR559" s="507"/>
      <c r="GS559" s="507"/>
      <c r="GT559" s="507"/>
      <c r="GU559" s="507"/>
      <c r="GV559" s="507"/>
      <c r="GW559" s="507"/>
      <c r="GX559" s="507"/>
      <c r="GY559" s="507"/>
      <c r="GZ559" s="507"/>
      <c r="HA559" s="507"/>
      <c r="HB559" s="507"/>
      <c r="HC559" s="507"/>
      <c r="HD559" s="507"/>
      <c r="HE559" s="507"/>
      <c r="HF559" s="507"/>
      <c r="HG559" s="507"/>
      <c r="HH559" s="507"/>
      <c r="HI559" s="507"/>
      <c r="HJ559" s="507"/>
      <c r="HK559" s="507"/>
      <c r="HL559" s="507"/>
      <c r="HM559" s="507"/>
      <c r="HN559" s="507"/>
      <c r="HO559" s="507"/>
      <c r="HP559" s="507"/>
      <c r="HQ559" s="507"/>
      <c r="HR559" s="507"/>
      <c r="HS559" s="507"/>
      <c r="HT559" s="507"/>
      <c r="HU559" s="507"/>
      <c r="HV559" s="507"/>
      <c r="HW559" s="507"/>
      <c r="HX559" s="507"/>
      <c r="HY559" s="507"/>
      <c r="HZ559" s="507"/>
      <c r="IA559" s="507"/>
      <c r="IB559" s="507"/>
      <c r="IC559" s="507"/>
      <c r="ID559" s="507"/>
      <c r="IE559" s="507"/>
      <c r="IF559" s="507"/>
      <c r="IG559" s="507"/>
      <c r="IH559" s="507"/>
      <c r="II559" s="507"/>
      <c r="IJ559" s="507"/>
    </row>
    <row r="560" spans="1:244" s="398" customFormat="1" ht="19" x14ac:dyDescent="0.2">
      <c r="A560"/>
      <c r="B560" s="290"/>
      <c r="C560"/>
      <c r="D560" s="367"/>
      <c r="E560" s="463"/>
      <c r="F560" s="463"/>
      <c r="G560" s="271"/>
      <c r="H560"/>
      <c r="I560" s="99"/>
      <c r="J560"/>
      <c r="K560"/>
      <c r="L560"/>
      <c r="M560" s="275"/>
      <c r="N560" s="275"/>
      <c r="O560" s="275"/>
      <c r="P560" s="275"/>
      <c r="Q560" s="275"/>
      <c r="R560" s="275"/>
      <c r="S560" s="275"/>
      <c r="T560" s="275"/>
      <c r="U560" s="275"/>
      <c r="V560" s="275"/>
      <c r="W560" s="275"/>
      <c r="X560" s="275"/>
      <c r="Y560" s="275"/>
      <c r="Z560" s="275"/>
      <c r="AA560" s="275"/>
      <c r="AB560" s="23"/>
      <c r="AC560"/>
      <c r="AD560" s="92"/>
      <c r="AE560"/>
      <c r="AF560"/>
      <c r="AG560"/>
      <c r="AH560" s="96"/>
      <c r="AI560" s="471"/>
      <c r="AJ560" s="445"/>
      <c r="AK560" s="498"/>
      <c r="AL560" s="498"/>
      <c r="AM560" s="498"/>
      <c r="AN560" s="498"/>
      <c r="AO560" s="498"/>
      <c r="AP560" s="498"/>
      <c r="AQ560" s="498"/>
      <c r="AR560" s="498"/>
      <c r="AS560" s="498"/>
      <c r="AT560" s="498"/>
      <c r="AU560" s="498"/>
      <c r="AV560" s="498"/>
      <c r="AW560" s="498"/>
      <c r="AX560" s="498"/>
      <c r="AY560" s="448"/>
      <c r="AZ560" s="386"/>
      <c r="BA560" s="715"/>
      <c r="BB560"/>
      <c r="BC560" s="715"/>
      <c r="BD560"/>
      <c r="BE560" s="715"/>
      <c r="BF560"/>
      <c r="BG560" s="715"/>
      <c r="BH560"/>
      <c r="BI560" s="715"/>
      <c r="BJ560"/>
      <c r="BK560" s="715"/>
      <c r="BL560"/>
      <c r="BM560" s="715"/>
      <c r="BN560"/>
      <c r="BO560" s="387"/>
      <c r="BP560"/>
      <c r="BQ560" s="387"/>
      <c r="BR560"/>
      <c r="BS560" s="387"/>
      <c r="BT560"/>
      <c r="BU560" s="387"/>
      <c r="BV560"/>
      <c r="BW560" s="387"/>
      <c r="BX560"/>
      <c r="BY560" s="387"/>
      <c r="BZ560"/>
      <c r="CA560" s="387"/>
      <c r="CB560"/>
      <c r="CC560" s="387"/>
      <c r="CD560"/>
      <c r="CE560" s="387"/>
      <c r="CF560"/>
      <c r="CG560" s="387"/>
      <c r="CH560"/>
      <c r="CI560" s="387"/>
      <c r="CJ560"/>
      <c r="CK560" s="1099"/>
      <c r="CT560" s="1109"/>
      <c r="CX560" s="1109"/>
      <c r="DN560" s="507"/>
      <c r="DO560" s="507"/>
      <c r="DP560" s="507"/>
      <c r="DQ560" s="507"/>
      <c r="DR560" s="507"/>
      <c r="DS560" s="507"/>
      <c r="DT560" s="507"/>
      <c r="DU560" s="507"/>
      <c r="DV560" s="507"/>
      <c r="DW560" s="507"/>
      <c r="DX560" s="507"/>
      <c r="DY560" s="507"/>
      <c r="DZ560" s="507"/>
      <c r="EA560" s="507"/>
      <c r="EB560" s="507"/>
      <c r="EC560" s="507"/>
      <c r="ED560" s="507"/>
      <c r="EE560" s="507"/>
      <c r="EF560" s="507"/>
      <c r="EG560" s="507"/>
      <c r="EH560" s="507"/>
      <c r="EI560" s="507"/>
      <c r="EJ560" s="507"/>
      <c r="EK560" s="507"/>
      <c r="EL560" s="507"/>
      <c r="EM560" s="507"/>
      <c r="EN560" s="507"/>
      <c r="EO560" s="507"/>
      <c r="EP560" s="507"/>
      <c r="EQ560" s="507"/>
      <c r="ER560" s="507"/>
      <c r="ES560" s="507"/>
      <c r="ET560" s="507"/>
      <c r="EU560" s="507"/>
      <c r="EV560" s="507"/>
      <c r="EW560" s="507"/>
      <c r="EX560" s="507"/>
      <c r="EY560" s="507"/>
      <c r="EZ560" s="507"/>
      <c r="FA560" s="507"/>
      <c r="FB560" s="507"/>
      <c r="FC560" s="507"/>
      <c r="FD560" s="507"/>
      <c r="FE560" s="507"/>
      <c r="FF560" s="507"/>
      <c r="FG560" s="507"/>
      <c r="FH560" s="507"/>
      <c r="FI560" s="507"/>
      <c r="FJ560" s="507"/>
      <c r="FK560" s="507"/>
      <c r="FL560" s="507"/>
      <c r="FM560" s="507"/>
      <c r="FN560" s="507"/>
      <c r="FO560" s="507"/>
      <c r="FP560" s="507"/>
      <c r="FQ560" s="507"/>
      <c r="FR560" s="507"/>
      <c r="FS560" s="507"/>
      <c r="FT560" s="507"/>
      <c r="FU560" s="507"/>
      <c r="FV560" s="507"/>
      <c r="FW560" s="507"/>
      <c r="FX560" s="507"/>
      <c r="FY560" s="507"/>
      <c r="FZ560" s="507"/>
      <c r="GA560" s="507"/>
      <c r="GB560" s="507"/>
      <c r="GC560" s="507"/>
      <c r="GD560" s="507"/>
      <c r="GE560" s="507"/>
      <c r="GF560" s="507"/>
      <c r="GG560" s="507"/>
      <c r="GH560" s="507"/>
      <c r="GI560" s="507"/>
      <c r="GJ560" s="507"/>
      <c r="GK560" s="507"/>
      <c r="GL560" s="507"/>
      <c r="GM560" s="507"/>
      <c r="GN560" s="507"/>
      <c r="GO560" s="507"/>
      <c r="GP560" s="507"/>
      <c r="GQ560" s="507"/>
      <c r="GR560" s="507"/>
      <c r="GS560" s="507"/>
      <c r="GT560" s="507"/>
      <c r="GU560" s="507"/>
      <c r="GV560" s="507"/>
      <c r="GW560" s="507"/>
      <c r="GX560" s="507"/>
      <c r="GY560" s="507"/>
      <c r="GZ560" s="507"/>
      <c r="HA560" s="507"/>
      <c r="HB560" s="507"/>
      <c r="HC560" s="507"/>
      <c r="HD560" s="507"/>
      <c r="HE560" s="507"/>
      <c r="HF560" s="507"/>
      <c r="HG560" s="507"/>
      <c r="HH560" s="507"/>
      <c r="HI560" s="507"/>
      <c r="HJ560" s="507"/>
      <c r="HK560" s="507"/>
      <c r="HL560" s="507"/>
      <c r="HM560" s="507"/>
      <c r="HN560" s="507"/>
      <c r="HO560" s="507"/>
      <c r="HP560" s="507"/>
      <c r="HQ560" s="507"/>
      <c r="HR560" s="507"/>
      <c r="HS560" s="507"/>
      <c r="HT560" s="507"/>
      <c r="HU560" s="507"/>
      <c r="HV560" s="507"/>
      <c r="HW560" s="507"/>
      <c r="HX560" s="507"/>
      <c r="HY560" s="507"/>
      <c r="HZ560" s="507"/>
      <c r="IA560" s="507"/>
      <c r="IB560" s="507"/>
      <c r="IC560" s="507"/>
      <c r="ID560" s="507"/>
      <c r="IE560" s="507"/>
      <c r="IF560" s="507"/>
      <c r="IG560" s="507"/>
      <c r="IH560" s="507"/>
      <c r="II560" s="507"/>
      <c r="IJ560" s="507"/>
    </row>
  </sheetData>
  <sheetProtection algorithmName="SHA-512" hashValue="CE7Pk4FrS2bNbU0CoItQ+UimfLU6hCbil9RFIU6zcWGPO1EZIZbGTrZhY+nnK1g8QWalHkLj8p8GANdAUs7LKA==" saltValue="1W7mkBm6mmKZKLguoNP7Tg==" spinCount="100000" sheet="1" sort="0" autoFilter="0"/>
  <autoFilter ref="AC9:AD76" xr:uid="{2E09E7FE-D273-4C53-8C1E-F1E837F76A21}"/>
  <mergeCells count="44">
    <mergeCell ref="A15:A18"/>
    <mergeCell ref="A19:A22"/>
    <mergeCell ref="A23:A26"/>
    <mergeCell ref="AF9:AF10"/>
    <mergeCell ref="N2:O2"/>
    <mergeCell ref="D2:D6"/>
    <mergeCell ref="H9:H10"/>
    <mergeCell ref="I9:I10"/>
    <mergeCell ref="J9:J10"/>
    <mergeCell ref="K9:K10"/>
    <mergeCell ref="L9:L10"/>
    <mergeCell ref="N3:O3"/>
    <mergeCell ref="N4:O4"/>
    <mergeCell ref="M9:M10"/>
    <mergeCell ref="AB2:AC2"/>
    <mergeCell ref="AB9:AB10"/>
    <mergeCell ref="B9:B10"/>
    <mergeCell ref="C9:C10"/>
    <mergeCell ref="D9:D10"/>
    <mergeCell ref="E9:E10"/>
    <mergeCell ref="G9:G10"/>
    <mergeCell ref="F9:F10"/>
    <mergeCell ref="AV9:AV10"/>
    <mergeCell ref="AP9:AP10"/>
    <mergeCell ref="AQ9:AQ10"/>
    <mergeCell ref="AC9:AC10"/>
    <mergeCell ref="AD9:AD10"/>
    <mergeCell ref="AG9:AG10"/>
    <mergeCell ref="BA12:BN12"/>
    <mergeCell ref="BO12:CJ12"/>
    <mergeCell ref="DN6:DN8"/>
    <mergeCell ref="DN3:DN5"/>
    <mergeCell ref="AH2:AH5"/>
    <mergeCell ref="AR9:AR10"/>
    <mergeCell ref="AS9:AS10"/>
    <mergeCell ref="AT9:AT10"/>
    <mergeCell ref="AW9:AW10"/>
    <mergeCell ref="AM9:AM10"/>
    <mergeCell ref="AN9:AN10"/>
    <mergeCell ref="AO9:AO10"/>
    <mergeCell ref="AL9:AL10"/>
    <mergeCell ref="AK9:AK10"/>
    <mergeCell ref="AX9:AX10"/>
    <mergeCell ref="AU9:AU10"/>
  </mergeCells>
  <conditionalFormatting sqref="N13:N26 N28:N31">
    <cfRule type="notContainsBlanks" dxfId="173" priority="18">
      <formula>LEN(TRIM(N13))&gt;0</formula>
    </cfRule>
  </conditionalFormatting>
  <conditionalFormatting sqref="N33:N45">
    <cfRule type="notContainsBlanks" dxfId="172" priority="33">
      <formula>LEN(TRIM(N33))&gt;0</formula>
    </cfRule>
  </conditionalFormatting>
  <conditionalFormatting sqref="N47:N76">
    <cfRule type="notContainsBlanks" dxfId="171" priority="143">
      <formula>LEN(TRIM(N47))&gt;0</formula>
    </cfRule>
  </conditionalFormatting>
  <conditionalFormatting sqref="N12:AA12">
    <cfRule type="notContainsBlanks" dxfId="170" priority="20">
      <formula>LEN(TRIM(N12))&gt;0</formula>
    </cfRule>
  </conditionalFormatting>
  <conditionalFormatting sqref="N27:AA27">
    <cfRule type="notContainsBlanks" dxfId="169" priority="5">
      <formula>LEN(TRIM(N27))&gt;0</formula>
    </cfRule>
  </conditionalFormatting>
  <conditionalFormatting sqref="N32:AA32">
    <cfRule type="notContainsBlanks" dxfId="168" priority="80">
      <formula>LEN(TRIM(N32))&gt;0</formula>
    </cfRule>
  </conditionalFormatting>
  <conditionalFormatting sqref="O13:O26 O28:O31">
    <cfRule type="notContainsBlanks" dxfId="167" priority="16">
      <formula>LEN(TRIM(O13))&gt;0</formula>
    </cfRule>
  </conditionalFormatting>
  <conditionalFormatting sqref="O33:O45">
    <cfRule type="notContainsBlanks" dxfId="166" priority="31">
      <formula>LEN(TRIM(O33))&gt;0</formula>
    </cfRule>
  </conditionalFormatting>
  <conditionalFormatting sqref="O47:O76">
    <cfRule type="notContainsBlanks" dxfId="165" priority="141">
      <formula>LEN(TRIM(O47))&gt;0</formula>
    </cfRule>
  </conditionalFormatting>
  <conditionalFormatting sqref="P13:P26 P28:P31">
    <cfRule type="notContainsBlanks" dxfId="164" priority="12">
      <formula>LEN(TRIM(P13))&gt;0</formula>
    </cfRule>
  </conditionalFormatting>
  <conditionalFormatting sqref="P33:P45">
    <cfRule type="notContainsBlanks" dxfId="163" priority="27">
      <formula>LEN(TRIM(P33))&gt;0</formula>
    </cfRule>
  </conditionalFormatting>
  <conditionalFormatting sqref="P47:P76">
    <cfRule type="notContainsBlanks" dxfId="162" priority="122">
      <formula>LEN(TRIM(P47))&gt;0</formula>
    </cfRule>
  </conditionalFormatting>
  <conditionalFormatting sqref="Q13:Q26 Q28:Q31">
    <cfRule type="notContainsBlanks" dxfId="161" priority="13">
      <formula>LEN(TRIM(Q13))&gt;0</formula>
    </cfRule>
  </conditionalFormatting>
  <conditionalFormatting sqref="Q33:Q45">
    <cfRule type="notContainsBlanks" dxfId="160" priority="28">
      <formula>LEN(TRIM(Q33))&gt;0</formula>
    </cfRule>
  </conditionalFormatting>
  <conditionalFormatting sqref="Q47:Q76">
    <cfRule type="notContainsBlanks" dxfId="159" priority="123">
      <formula>LEN(TRIM(Q47))&gt;0</formula>
    </cfRule>
  </conditionalFormatting>
  <conditionalFormatting sqref="R13:R26 R28:R31">
    <cfRule type="notContainsBlanks" dxfId="158" priority="17">
      <formula>LEN(TRIM(R13))&gt;0</formula>
    </cfRule>
  </conditionalFormatting>
  <conditionalFormatting sqref="R33:R45">
    <cfRule type="notContainsBlanks" dxfId="157" priority="32">
      <formula>LEN(TRIM(R33))&gt;0</formula>
    </cfRule>
  </conditionalFormatting>
  <conditionalFormatting sqref="R47:R76">
    <cfRule type="notContainsBlanks" dxfId="156" priority="142">
      <formula>LEN(TRIM(R47))&gt;0</formula>
    </cfRule>
  </conditionalFormatting>
  <conditionalFormatting sqref="S13:S26 S28:S31">
    <cfRule type="notContainsBlanks" dxfId="155" priority="11">
      <formula>LEN(TRIM(S13))&gt;0</formula>
    </cfRule>
  </conditionalFormatting>
  <conditionalFormatting sqref="S33:S45">
    <cfRule type="notContainsBlanks" dxfId="154" priority="26">
      <formula>LEN(TRIM(S33))&gt;0</formula>
    </cfRule>
  </conditionalFormatting>
  <conditionalFormatting sqref="S47:S76">
    <cfRule type="notContainsBlanks" dxfId="153" priority="119">
      <formula>LEN(TRIM(S47))&gt;0</formula>
    </cfRule>
  </conditionalFormatting>
  <conditionalFormatting sqref="T13:T26">
    <cfRule type="notContainsBlanks" dxfId="152" priority="145">
      <formula>LEN(TRIM(T13))&gt;0</formula>
    </cfRule>
  </conditionalFormatting>
  <conditionalFormatting sqref="T33:T45">
    <cfRule type="notContainsBlanks" dxfId="151" priority="34">
      <formula>LEN(TRIM(T33))&gt;0</formula>
    </cfRule>
  </conditionalFormatting>
  <conditionalFormatting sqref="T47:T76">
    <cfRule type="notContainsBlanks" dxfId="150" priority="144">
      <formula>LEN(TRIM(T47))&gt;0</formula>
    </cfRule>
  </conditionalFormatting>
  <conditionalFormatting sqref="U13:U26">
    <cfRule type="notContainsBlanks" dxfId="149" priority="10">
      <formula>LEN(TRIM(U13))&gt;0</formula>
    </cfRule>
  </conditionalFormatting>
  <conditionalFormatting sqref="U33:U45">
    <cfRule type="notContainsBlanks" dxfId="148" priority="25">
      <formula>LEN(TRIM(U33))&gt;0</formula>
    </cfRule>
  </conditionalFormatting>
  <conditionalFormatting sqref="U47:U76">
    <cfRule type="notContainsBlanks" dxfId="147" priority="118">
      <formula>LEN(TRIM(U47))&gt;0</formula>
    </cfRule>
  </conditionalFormatting>
  <conditionalFormatting sqref="V13:V26">
    <cfRule type="notContainsBlanks" dxfId="146" priority="9">
      <formula>LEN(TRIM(V13))&gt;0</formula>
    </cfRule>
  </conditionalFormatting>
  <conditionalFormatting sqref="V33:V45">
    <cfRule type="notContainsBlanks" dxfId="145" priority="24">
      <formula>LEN(TRIM(V33))&gt;0</formula>
    </cfRule>
  </conditionalFormatting>
  <conditionalFormatting sqref="V47:V76">
    <cfRule type="notContainsBlanks" dxfId="144" priority="117">
      <formula>LEN(TRIM(V47))&gt;0</formula>
    </cfRule>
  </conditionalFormatting>
  <conditionalFormatting sqref="W13:W26 W28:W31">
    <cfRule type="notContainsBlanks" dxfId="143" priority="14">
      <formula>LEN(TRIM(W13))&gt;0</formula>
    </cfRule>
  </conditionalFormatting>
  <conditionalFormatting sqref="W33:W45">
    <cfRule type="notContainsBlanks" dxfId="142" priority="29">
      <formula>LEN(TRIM(W33))&gt;0</formula>
    </cfRule>
  </conditionalFormatting>
  <conditionalFormatting sqref="W47:W76">
    <cfRule type="notContainsBlanks" dxfId="141" priority="138">
      <formula>LEN(TRIM(W47))&gt;0</formula>
    </cfRule>
  </conditionalFormatting>
  <conditionalFormatting sqref="X13:X26">
    <cfRule type="notContainsBlanks" dxfId="140" priority="8">
      <formula>LEN(TRIM(X13))&gt;0</formula>
    </cfRule>
  </conditionalFormatting>
  <conditionalFormatting sqref="X33:X45">
    <cfRule type="notContainsBlanks" dxfId="139" priority="23">
      <formula>LEN(TRIM(X33))&gt;0</formula>
    </cfRule>
  </conditionalFormatting>
  <conditionalFormatting sqref="X47:X76">
    <cfRule type="notContainsBlanks" dxfId="138" priority="115">
      <formula>LEN(TRIM(X47))&gt;0</formula>
    </cfRule>
  </conditionalFormatting>
  <conditionalFormatting sqref="Y13:Y26 Y28:Y31">
    <cfRule type="notContainsBlanks" dxfId="137" priority="15">
      <formula>LEN(TRIM(Y13))&gt;0</formula>
    </cfRule>
  </conditionalFormatting>
  <conditionalFormatting sqref="Y33:Y45">
    <cfRule type="notContainsBlanks" dxfId="136" priority="30">
      <formula>LEN(TRIM(Y33))&gt;0</formula>
    </cfRule>
  </conditionalFormatting>
  <conditionalFormatting sqref="Y47:Y76">
    <cfRule type="notContainsBlanks" dxfId="135" priority="139">
      <formula>LEN(TRIM(Y47))&gt;0</formula>
    </cfRule>
  </conditionalFormatting>
  <conditionalFormatting sqref="Z13:Z26 Z28:Z31">
    <cfRule type="notContainsBlanks" dxfId="134" priority="7">
      <formula>LEN(TRIM(Z13))&gt;0</formula>
    </cfRule>
  </conditionalFormatting>
  <conditionalFormatting sqref="Z33:Z45">
    <cfRule type="notContainsBlanks" dxfId="133" priority="22">
      <formula>LEN(TRIM(Z33))&gt;0</formula>
    </cfRule>
  </conditionalFormatting>
  <conditionalFormatting sqref="Z47:Z76">
    <cfRule type="notContainsBlanks" dxfId="132" priority="113">
      <formula>LEN(TRIM(Z47))&gt;0</formula>
    </cfRule>
  </conditionalFormatting>
  <conditionalFormatting sqref="AA13:AA26">
    <cfRule type="notContainsBlanks" dxfId="131" priority="6">
      <formula>LEN(TRIM(AA13))&gt;0</formula>
    </cfRule>
  </conditionalFormatting>
  <conditionalFormatting sqref="AA33:AA45">
    <cfRule type="notContainsBlanks" dxfId="130" priority="21">
      <formula>LEN(TRIM(AA33))&gt;0</formula>
    </cfRule>
  </conditionalFormatting>
  <conditionalFormatting sqref="AA47:AA76">
    <cfRule type="notContainsBlanks" dxfId="129" priority="112">
      <formula>LEN(TRIM(AA47))&gt;0</formula>
    </cfRule>
  </conditionalFormatting>
  <pageMargins left="0.25" right="0.25" top="0.75" bottom="0.75" header="0.3" footer="0.3"/>
  <pageSetup paperSize="9" scale="10" orientation="portrait" horizontalDpi="4294967292" vertic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21</vt:i4>
      </vt:variant>
      <vt:variant>
        <vt:lpstr>Benannte Bereiche</vt:lpstr>
      </vt:variant>
      <vt:variant>
        <vt:i4>21</vt:i4>
      </vt:variant>
    </vt:vector>
  </HeadingPairs>
  <TitlesOfParts>
    <vt:vector size="42" baseType="lpstr">
      <vt:lpstr>Summary of order</vt:lpstr>
      <vt:lpstr>PRODUCTION LIST GHOST LINE GRP</vt:lpstr>
      <vt:lpstr>PACKING LIST GHOST LINE GRP</vt:lpstr>
      <vt:lpstr>PRODUCTION LIST PLYWOOD</vt:lpstr>
      <vt:lpstr>PACKING LIST PLYWOOD</vt:lpstr>
      <vt:lpstr>360 GRP </vt:lpstr>
      <vt:lpstr>PRODUCTION LIST GRP VOLUMES</vt:lpstr>
      <vt:lpstr>PACKING LIST GRP VOLUMES</vt:lpstr>
      <vt:lpstr>360 GHOST line</vt:lpstr>
      <vt:lpstr>360 PU </vt:lpstr>
      <vt:lpstr>PROD.LIST PU HOLDS</vt:lpstr>
      <vt:lpstr>PACKING LIST PU HOLDS</vt:lpstr>
      <vt:lpstr>360 PE</vt:lpstr>
      <vt:lpstr>PRODUCTION LIST PE</vt:lpstr>
      <vt:lpstr>PACKING LIST PE</vt:lpstr>
      <vt:lpstr>360 at home</vt:lpstr>
      <vt:lpstr>PROD.LIST 360 at home</vt:lpstr>
      <vt:lpstr>PACKING LIST 360 at home</vt:lpstr>
      <vt:lpstr>360 accessories</vt:lpstr>
      <vt:lpstr>PACK.LIST ACCESSORIES</vt:lpstr>
      <vt:lpstr>360 PLYWOOD</vt:lpstr>
      <vt:lpstr>'PACK.LIST ACCESSORIES'!Druckbereich</vt:lpstr>
      <vt:lpstr>'PACKING LIST 360 at home'!Druckbereich</vt:lpstr>
      <vt:lpstr>'PACKING LIST GHOST LINE GRP'!Druckbereich</vt:lpstr>
      <vt:lpstr>'PACKING LIST GRP VOLUMES'!Druckbereich</vt:lpstr>
      <vt:lpstr>'PACKING LIST PLYWOOD'!Druckbereich</vt:lpstr>
      <vt:lpstr>'PROD.LIST 360 at home'!Druckbereich</vt:lpstr>
      <vt:lpstr>'PRODUCTION LIST GHOST LINE GRP'!Druckbereich</vt:lpstr>
      <vt:lpstr>'PRODUCTION LIST GRP VOLUMES'!Druckbereich</vt:lpstr>
      <vt:lpstr>'PRODUCTION LIST PE'!Druckbereich</vt:lpstr>
      <vt:lpstr>'PRODUCTION LIST PLYWOOD'!Druckbereich</vt:lpstr>
      <vt:lpstr>'PACKING LIST GHOST LINE GRP'!Drucktitel</vt:lpstr>
      <vt:lpstr>'PACKING LIST GRP VOLUMES'!Drucktitel</vt:lpstr>
      <vt:lpstr>'PACKING LIST PE'!Drucktitel</vt:lpstr>
      <vt:lpstr>'PACKING LIST PLYWOOD'!Drucktitel</vt:lpstr>
      <vt:lpstr>'PACKING LIST PU HOLDS'!Drucktitel</vt:lpstr>
      <vt:lpstr>'PROD.LIST 360 at home'!Drucktitel</vt:lpstr>
      <vt:lpstr>'PROD.LIST PU HOLDS'!Drucktitel</vt:lpstr>
      <vt:lpstr>'PRODUCTION LIST GHOST LINE GRP'!Drucktitel</vt:lpstr>
      <vt:lpstr>'PRODUCTION LIST GRP VOLUMES'!Drucktitel</vt:lpstr>
      <vt:lpstr>'PRODUCTION LIST PE'!Drucktitel</vt:lpstr>
      <vt:lpstr>'PRODUCTION LIST PLYWOOD'!Drucktitel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Matevy</dc:creator>
  <cp:lastModifiedBy>Linus Raatz</cp:lastModifiedBy>
  <cp:lastPrinted>2026-02-05T08:22:58Z</cp:lastPrinted>
  <dcterms:created xsi:type="dcterms:W3CDTF">2016-12-08T21:22:33Z</dcterms:created>
  <dcterms:modified xsi:type="dcterms:W3CDTF">2026-02-10T15:03:05Z</dcterms:modified>
</cp:coreProperties>
</file>